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tomdamari\Documents\לימודים בן גוריון\קורסים\תואר שני\סמסטר ב\בינה ואנליטיקה עסקית\פרויקט\"/>
    </mc:Choice>
  </mc:AlternateContent>
  <xr:revisionPtr revIDLastSave="0" documentId="13_ncr:1_{B58B2863-BF90-4D67-8DD9-A3FB88961760}" xr6:coauthVersionLast="47" xr6:coauthVersionMax="47" xr10:uidLastSave="{00000000-0000-0000-0000-000000000000}"/>
  <bookViews>
    <workbookView xWindow="-110" yWindow="-110" windowWidth="19420" windowHeight="10300" tabRatio="730" firstSheet="3" activeTab="9" xr2:uid="{00000000-000D-0000-FFFF-FFFF00000000}"/>
  </bookViews>
  <sheets>
    <sheet name="CUSTOMERS" sheetId="7" r:id="rId1"/>
    <sheet name="EMPLOYEES" sheetId="15" r:id="rId2"/>
    <sheet name="INTERESTS" sheetId="9" r:id="rId3"/>
    <sheet name="FACT - INTERESTS" sheetId="20" r:id="rId4"/>
    <sheet name="ORDERS" sheetId="10" r:id="rId5"/>
    <sheet name="FACT - INCLUDES" sheetId="19" r:id="rId6"/>
    <sheet name="INCLUDES" sheetId="11" r:id="rId7"/>
    <sheet name="PRODUCTS" sheetId="12" r:id="rId8"/>
    <sheet name="VERSIONS" sheetId="14" r:id="rId9"/>
    <sheet name="PIVOT" sheetId="23" r:id="rId10"/>
    <sheet name="Currencies" sheetId="5" state="hidden" r:id="rId11"/>
  </sheets>
  <definedNames>
    <definedName name="_xlcn.WorksheetConnection_NikeData.xlsxCUSTOMERS1" hidden="1">CUSTOMERS[]</definedName>
    <definedName name="_xlcn.WorksheetConnection_NikeData.xlsxEMPLOYEES1" hidden="1">EMPLOYEES[]</definedName>
    <definedName name="_xlcn.WorksheetConnection_NikeData.xlsxFACT_INCLUDES1" hidden="1">FACT_INCLUDES[]</definedName>
    <definedName name="_xlcn.WorksheetConnection_NikeData.xlsxFACT_INTERESTS1" hidden="1">FACT_INTERESTS[]</definedName>
  </definedNames>
  <calcPr calcId="191029"/>
  <pivotCaches>
    <pivotCache cacheId="0" r:id="rId12"/>
    <pivotCache cacheId="1" r:id="rId13"/>
    <pivotCache cacheId="3" r:id="rId14"/>
    <pivotCache cacheId="4" r:id="rId15"/>
    <pivotCache cacheId="5" r:id="rId1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ACT_INTERESTS" name="FACT_INTERESTS" connection="WorksheetConnection_Nike Data.xlsx!FACT_INTERESTS"/>
          <x15:modelTable id="FACT_INCLUDES" name="FACT_INCLUDES" connection="WorksheetConnection_Nike Data.xlsx!FACT_INCLUDES"/>
          <x15:modelTable id="EMPLOYEES" name="EMPLOYEES" connection="WorksheetConnection_Nike Data.xlsx!EMPLOYEES"/>
          <x15:modelTable id="CUSTOMERS" name="CUSTOMERS" connection="WorksheetConnection_Nike Data.xlsx!CUSTOMERS"/>
          <x15:modelTable id="Calendar1" name="INTEREST_DATES" connection="Connection1"/>
          <x15:modelTable id="Calendar" name="ORDER_DATES" connection="Connection"/>
        </x15:modelTables>
        <x15:modelRelationships>
          <x15:modelRelationship fromTable="FACT_INCLUDES" fromColumn="Employee ID" toTable="EMPLOYEES" toColumn="Employee ID"/>
          <x15:modelRelationship fromTable="FACT_INCLUDES" fromColumn="Customer Email" toTable="CUSTOMERS" toColumn="Customer Email"/>
          <x15:modelRelationship fromTable="FACT_INCLUDES" fromColumn="Order Date" toTable="ORDER_DATES" toColumn="Date"/>
          <x15:modelRelationship fromTable="FACT_INTERESTS" fromColumn="Customer Email" toTable="CUSTOMERS" toColumn="Customer Email"/>
          <x15:modelRelationship fromTable="FACT_INTERESTS" fromColumn="Interest Date" toTable="INTEREST_DATES" toColumn="Date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FACT_INCLUDES" columnName="Order Date" columnId="Order Date">
                <x16:calculatedTimeColumn columnName="Order Date (Year)" columnId="Order Date (Year)" contentType="years" isSelected="1"/>
                <x16:calculatedTimeColumn columnName="Order Date (Quarter)" columnId="Order Date (Quarter)" contentType="quarters" isSelected="1"/>
                <x16:calculatedTimeColumn columnName="Order Date (Month Index)" columnId="Order Date (Month Index)" contentType="monthsindex" isSelected="1"/>
                <x16:calculatedTimeColumn columnName="Order Date (Month)" columnId="Order 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19" l="1"/>
  <c r="W3" i="19"/>
  <c r="W4" i="19"/>
  <c r="W5" i="19"/>
  <c r="W6" i="19"/>
  <c r="W7" i="19"/>
  <c r="W8" i="19"/>
  <c r="W9" i="19"/>
  <c r="W10" i="19"/>
  <c r="W11" i="19"/>
  <c r="W12" i="19"/>
  <c r="W13" i="19"/>
  <c r="W14" i="19"/>
  <c r="W15" i="19"/>
  <c r="W16" i="19"/>
  <c r="W17" i="19"/>
  <c r="W18" i="19"/>
  <c r="W19" i="19"/>
  <c r="W20" i="19"/>
  <c r="W21" i="19"/>
  <c r="W22" i="19"/>
  <c r="W23" i="19"/>
  <c r="W24" i="19"/>
  <c r="W25" i="19"/>
  <c r="W26" i="19"/>
  <c r="W27" i="19"/>
  <c r="W28" i="19"/>
  <c r="W29" i="19"/>
  <c r="W30" i="19"/>
  <c r="W31" i="19"/>
  <c r="W32" i="19"/>
  <c r="W33" i="19"/>
  <c r="W34" i="19"/>
  <c r="W35" i="19"/>
  <c r="W36" i="19"/>
  <c r="W37" i="19"/>
  <c r="W38" i="19"/>
  <c r="W39" i="19"/>
  <c r="W40" i="19"/>
  <c r="W41" i="19"/>
  <c r="W42" i="19"/>
  <c r="W43" i="19"/>
  <c r="W44" i="19"/>
  <c r="W45" i="19"/>
  <c r="W46" i="19"/>
  <c r="W47" i="19"/>
  <c r="W48" i="19"/>
  <c r="W49" i="19"/>
  <c r="W50" i="19"/>
  <c r="W51" i="19"/>
  <c r="W52" i="19"/>
  <c r="W53" i="19"/>
  <c r="W54" i="19"/>
  <c r="W55" i="19"/>
  <c r="W56" i="19"/>
  <c r="W57" i="19"/>
  <c r="W58" i="19"/>
  <c r="W59" i="19"/>
  <c r="W60" i="19"/>
  <c r="W61" i="19"/>
  <c r="W62" i="19"/>
  <c r="W63" i="19"/>
  <c r="W64" i="19"/>
  <c r="W65" i="19"/>
  <c r="W66" i="19"/>
  <c r="W67" i="19"/>
  <c r="W68" i="19"/>
  <c r="W69" i="19"/>
  <c r="W70" i="19"/>
  <c r="W71" i="19"/>
  <c r="W72" i="19"/>
  <c r="W73" i="19"/>
  <c r="W74" i="19"/>
  <c r="W75" i="19"/>
  <c r="W76" i="19"/>
  <c r="W77" i="19"/>
  <c r="W78" i="19"/>
  <c r="W79" i="19"/>
  <c r="W80" i="19"/>
  <c r="W81" i="19"/>
  <c r="W82" i="19"/>
  <c r="W83" i="19"/>
  <c r="W84" i="19"/>
  <c r="W85" i="19"/>
  <c r="W86" i="19"/>
  <c r="W87" i="19"/>
  <c r="W88" i="19"/>
  <c r="W89" i="19"/>
  <c r="W90" i="19"/>
  <c r="W91" i="19"/>
  <c r="W92" i="19"/>
  <c r="W93" i="19"/>
  <c r="W94" i="19"/>
  <c r="W95" i="19"/>
  <c r="W96" i="19"/>
  <c r="W97" i="19"/>
  <c r="W98" i="19"/>
  <c r="W99" i="19"/>
  <c r="W100" i="19"/>
  <c r="W101" i="19"/>
  <c r="W102" i="19"/>
  <c r="W103" i="19"/>
  <c r="W104" i="19"/>
  <c r="W105" i="19"/>
  <c r="W106" i="19"/>
  <c r="W107" i="19"/>
  <c r="W108" i="19"/>
  <c r="W109" i="19"/>
  <c r="W110" i="19"/>
  <c r="W111" i="19"/>
  <c r="W112" i="19"/>
  <c r="W113" i="19"/>
  <c r="W114" i="19"/>
  <c r="W115" i="19"/>
  <c r="W116" i="19"/>
  <c r="W117" i="19"/>
  <c r="W118" i="19"/>
  <c r="W119" i="19"/>
  <c r="W120" i="19"/>
  <c r="W121" i="19"/>
  <c r="W122" i="19"/>
  <c r="W123" i="19"/>
  <c r="W124" i="19"/>
  <c r="W125" i="19"/>
  <c r="W126" i="19"/>
  <c r="W127" i="19"/>
  <c r="W128" i="19"/>
  <c r="W129" i="19"/>
  <c r="W130" i="19"/>
  <c r="W131" i="19"/>
  <c r="W132" i="19"/>
  <c r="W133" i="19"/>
  <c r="W134" i="19"/>
  <c r="W135" i="19"/>
  <c r="W136" i="19"/>
  <c r="W137" i="19"/>
  <c r="W138" i="19"/>
  <c r="W139" i="19"/>
  <c r="W140" i="19"/>
  <c r="W141" i="19"/>
  <c r="W142" i="19"/>
  <c r="W143" i="19"/>
  <c r="W144" i="19"/>
  <c r="W145" i="19"/>
  <c r="W146" i="19"/>
  <c r="W147" i="19"/>
  <c r="W148" i="19"/>
  <c r="W149" i="19"/>
  <c r="W150" i="19"/>
  <c r="W151" i="19"/>
  <c r="W152" i="19"/>
  <c r="W153" i="19"/>
  <c r="W154" i="19"/>
  <c r="W155" i="19"/>
  <c r="W156" i="19"/>
  <c r="W157" i="19"/>
  <c r="W158" i="19"/>
  <c r="W159" i="19"/>
  <c r="W160" i="19"/>
  <c r="W161" i="19"/>
  <c r="W162" i="19"/>
  <c r="W163" i="19"/>
  <c r="W164" i="19"/>
  <c r="W165" i="19"/>
  <c r="W166" i="19"/>
  <c r="W167" i="19"/>
  <c r="W168" i="19"/>
  <c r="W169" i="19"/>
  <c r="W170" i="19"/>
  <c r="W171" i="19"/>
  <c r="W172" i="19"/>
  <c r="W173" i="19"/>
  <c r="W174" i="19"/>
  <c r="W175" i="19"/>
  <c r="W176" i="19"/>
  <c r="W177" i="19"/>
  <c r="W178" i="19"/>
  <c r="W179" i="19"/>
  <c r="W180" i="19"/>
  <c r="W181" i="19"/>
  <c r="W182" i="19"/>
  <c r="W183" i="19"/>
  <c r="W184" i="19"/>
  <c r="W185" i="19"/>
  <c r="W186" i="19"/>
  <c r="W187" i="19"/>
  <c r="W188" i="19"/>
  <c r="W189" i="19"/>
  <c r="W190" i="19"/>
  <c r="W191" i="19"/>
  <c r="W192" i="19"/>
  <c r="W193" i="19"/>
  <c r="W194" i="19"/>
  <c r="W195" i="19"/>
  <c r="W196" i="19"/>
  <c r="W197" i="19"/>
  <c r="W198" i="19"/>
  <c r="W199" i="19"/>
  <c r="W200" i="19"/>
  <c r="W201" i="19"/>
  <c r="W202" i="19"/>
  <c r="W203" i="19"/>
  <c r="W204" i="19"/>
  <c r="W205" i="19"/>
  <c r="W206" i="19"/>
  <c r="W207" i="19"/>
  <c r="W208" i="19"/>
  <c r="W209" i="19"/>
  <c r="W210" i="19"/>
  <c r="W211" i="19"/>
  <c r="W212" i="19"/>
  <c r="W213" i="19"/>
  <c r="W214" i="19"/>
  <c r="W215" i="19"/>
  <c r="W216" i="19"/>
  <c r="W217" i="19"/>
  <c r="W218" i="19"/>
  <c r="W219" i="19"/>
  <c r="W220" i="19"/>
  <c r="W221" i="19"/>
  <c r="W222" i="19"/>
  <c r="W223" i="19"/>
  <c r="W224" i="19"/>
  <c r="W225" i="19"/>
  <c r="W226" i="19"/>
  <c r="W227" i="19"/>
  <c r="W228" i="19"/>
  <c r="W229" i="19"/>
  <c r="W230" i="19"/>
  <c r="W231" i="19"/>
  <c r="W232" i="19"/>
  <c r="W233" i="19"/>
  <c r="W234" i="19"/>
  <c r="W235" i="19"/>
  <c r="W236" i="19"/>
  <c r="W237" i="19"/>
  <c r="W238" i="19"/>
  <c r="W239" i="19"/>
  <c r="W240" i="19"/>
  <c r="W241" i="19"/>
  <c r="W242" i="19"/>
  <c r="W243" i="19"/>
  <c r="W244" i="19"/>
  <c r="W245" i="19"/>
  <c r="W246" i="19"/>
  <c r="W247" i="19"/>
  <c r="W248" i="19"/>
  <c r="W249" i="19"/>
  <c r="W250" i="19"/>
  <c r="W251" i="19"/>
  <c r="W252" i="19"/>
  <c r="W253" i="19"/>
  <c r="W254" i="19"/>
  <c r="W255" i="19"/>
  <c r="W256" i="19"/>
  <c r="W257" i="19"/>
  <c r="W258" i="19"/>
  <c r="W259" i="19"/>
  <c r="W260" i="19"/>
  <c r="W261" i="19"/>
  <c r="W262" i="19"/>
  <c r="W263" i="19"/>
  <c r="W264" i="19"/>
  <c r="W265" i="19"/>
  <c r="W266" i="19"/>
  <c r="W267" i="19"/>
  <c r="W268" i="19"/>
  <c r="W269" i="19"/>
  <c r="W270" i="19"/>
  <c r="W271" i="19"/>
  <c r="W272" i="19"/>
  <c r="W273" i="19"/>
  <c r="W274" i="19"/>
  <c r="W275" i="19"/>
  <c r="W276" i="19"/>
  <c r="W277" i="19"/>
  <c r="W278" i="19"/>
  <c r="W279" i="19"/>
  <c r="W280" i="19"/>
  <c r="W281" i="19"/>
  <c r="W282" i="19"/>
  <c r="W283" i="19"/>
  <c r="W284" i="19"/>
  <c r="W285" i="19"/>
  <c r="W286" i="19"/>
  <c r="W287" i="19"/>
  <c r="W288" i="19"/>
  <c r="W289" i="19"/>
  <c r="W290" i="19"/>
  <c r="W291" i="19"/>
  <c r="W292" i="19"/>
  <c r="W293" i="19"/>
  <c r="W294" i="19"/>
  <c r="W295" i="19"/>
  <c r="W296" i="19"/>
  <c r="W297" i="19"/>
  <c r="W298" i="19"/>
  <c r="W299" i="19"/>
  <c r="W300" i="19"/>
  <c r="W301" i="19"/>
  <c r="W302" i="19"/>
  <c r="W303" i="19"/>
  <c r="W304" i="19"/>
  <c r="W305" i="19"/>
  <c r="W306" i="19"/>
  <c r="W307" i="19"/>
  <c r="W308" i="19"/>
  <c r="W309" i="19"/>
  <c r="W310" i="19"/>
  <c r="W311" i="19"/>
  <c r="W312" i="19"/>
  <c r="W313" i="19"/>
  <c r="W314" i="19"/>
  <c r="W315" i="19"/>
  <c r="W316" i="19"/>
  <c r="W317" i="19"/>
  <c r="W318" i="19"/>
  <c r="W319" i="19"/>
  <c r="W320" i="19"/>
  <c r="W321" i="19"/>
  <c r="W322" i="19"/>
  <c r="W323" i="19"/>
  <c r="W324" i="19"/>
  <c r="W325" i="19"/>
  <c r="W326" i="19"/>
  <c r="W327" i="19"/>
  <c r="W328" i="19"/>
  <c r="W329" i="19"/>
  <c r="W330" i="19"/>
  <c r="W331" i="19"/>
  <c r="W332" i="19"/>
  <c r="W333" i="19"/>
  <c r="W334" i="19"/>
  <c r="W335" i="19"/>
  <c r="W336" i="19"/>
  <c r="W337" i="19"/>
  <c r="W338" i="19"/>
  <c r="W339" i="19"/>
  <c r="W340" i="19"/>
  <c r="W341" i="19"/>
  <c r="W342" i="19"/>
  <c r="W343" i="19"/>
  <c r="W344" i="19"/>
  <c r="W345" i="19"/>
  <c r="W346" i="19"/>
  <c r="W347" i="19"/>
  <c r="W348" i="19"/>
  <c r="W349" i="19"/>
  <c r="W350" i="19"/>
  <c r="W351" i="19"/>
  <c r="W352" i="19"/>
  <c r="W353" i="19"/>
  <c r="W354" i="19"/>
  <c r="W355" i="19"/>
  <c r="W356" i="19"/>
  <c r="W357" i="19"/>
  <c r="W358" i="19"/>
  <c r="W359" i="19"/>
  <c r="W360" i="19"/>
  <c r="W361" i="19"/>
  <c r="W362" i="19"/>
  <c r="W363" i="19"/>
  <c r="W364" i="19"/>
  <c r="W365" i="19"/>
  <c r="W366" i="19"/>
  <c r="W367" i="19"/>
  <c r="W368" i="19"/>
  <c r="W369" i="19"/>
  <c r="W370" i="19"/>
  <c r="W371" i="19"/>
  <c r="W372" i="19"/>
  <c r="W373" i="19"/>
  <c r="W374" i="19"/>
  <c r="W375" i="19"/>
  <c r="W376" i="19"/>
  <c r="W377" i="19"/>
  <c r="W378" i="19"/>
  <c r="W379" i="19"/>
  <c r="W380" i="19"/>
  <c r="W381" i="19"/>
  <c r="W382" i="19"/>
  <c r="W383" i="19"/>
  <c r="W384" i="19"/>
  <c r="W385" i="19"/>
  <c r="W386" i="19"/>
  <c r="W387" i="19"/>
  <c r="W388" i="19"/>
  <c r="W389" i="19"/>
  <c r="W390" i="19"/>
  <c r="W391" i="19"/>
  <c r="W392" i="19"/>
  <c r="W393" i="19"/>
  <c r="W394" i="19"/>
  <c r="W395" i="19"/>
  <c r="W396" i="19"/>
  <c r="W397" i="19"/>
  <c r="W398" i="19"/>
  <c r="W399" i="19"/>
  <c r="W400" i="19"/>
  <c r="W401" i="19"/>
  <c r="W402" i="19"/>
  <c r="W403" i="19"/>
  <c r="W404" i="19"/>
  <c r="W405" i="19"/>
  <c r="W406" i="19"/>
  <c r="W407" i="19"/>
  <c r="W408" i="19"/>
  <c r="W409" i="19"/>
  <c r="W410" i="19"/>
  <c r="W411" i="19"/>
  <c r="W412" i="19"/>
  <c r="W413" i="19"/>
  <c r="W414" i="19"/>
  <c r="W415" i="19"/>
  <c r="W416" i="19"/>
  <c r="W417" i="19"/>
  <c r="W418" i="19"/>
  <c r="W419" i="19"/>
  <c r="W420" i="19"/>
  <c r="W421" i="19"/>
  <c r="W422" i="19"/>
  <c r="W423" i="19"/>
  <c r="W424" i="19"/>
  <c r="W425" i="19"/>
  <c r="W426" i="19"/>
  <c r="W427" i="19"/>
  <c r="W428" i="19"/>
  <c r="W429" i="19"/>
  <c r="W430" i="19"/>
  <c r="W431" i="19"/>
  <c r="W432" i="19"/>
  <c r="W433" i="19"/>
  <c r="W434" i="19"/>
  <c r="W435" i="19"/>
  <c r="W436" i="19"/>
  <c r="W437" i="19"/>
  <c r="W438" i="19"/>
  <c r="W439" i="19"/>
  <c r="W440" i="19"/>
  <c r="W441" i="19"/>
  <c r="W442" i="19"/>
  <c r="W443" i="19"/>
  <c r="W444" i="19"/>
  <c r="W445" i="19"/>
  <c r="W446" i="19"/>
  <c r="W447" i="19"/>
  <c r="W448" i="19"/>
  <c r="W449" i="19"/>
  <c r="W450" i="19"/>
  <c r="W451" i="19"/>
  <c r="W452" i="19"/>
  <c r="W453" i="19"/>
  <c r="W454" i="19"/>
  <c r="W455" i="19"/>
  <c r="W456" i="19"/>
  <c r="W457" i="19"/>
  <c r="W458" i="19"/>
  <c r="W459" i="19"/>
  <c r="W460" i="19"/>
  <c r="W461" i="19"/>
  <c r="W462" i="19"/>
  <c r="W463" i="19"/>
  <c r="W464" i="19"/>
  <c r="W465" i="19"/>
  <c r="W466" i="19"/>
  <c r="W467" i="19"/>
  <c r="W468" i="19"/>
  <c r="W469" i="19"/>
  <c r="W470" i="19"/>
  <c r="W471" i="19"/>
  <c r="W472" i="19"/>
  <c r="W473" i="19"/>
  <c r="W474" i="19"/>
  <c r="W475" i="19"/>
  <c r="W476" i="19"/>
  <c r="W477" i="19"/>
  <c r="W478" i="19"/>
  <c r="W479" i="19"/>
  <c r="W480" i="19"/>
  <c r="W481" i="19"/>
  <c r="W482" i="19"/>
  <c r="W483" i="19"/>
  <c r="W484" i="19"/>
  <c r="W485" i="19"/>
  <c r="W486" i="19"/>
  <c r="W487" i="19"/>
  <c r="W488" i="19"/>
  <c r="W489" i="19"/>
  <c r="W490" i="19"/>
  <c r="W491" i="19"/>
  <c r="W492" i="19"/>
  <c r="W493" i="19"/>
  <c r="W494" i="19"/>
  <c r="W495" i="19"/>
  <c r="W496" i="19"/>
  <c r="W497" i="19"/>
  <c r="W498" i="19"/>
  <c r="W499" i="19"/>
  <c r="W500" i="19"/>
  <c r="W501" i="19"/>
  <c r="W502" i="19"/>
  <c r="W503" i="19"/>
  <c r="W504" i="19"/>
  <c r="W505" i="19"/>
  <c r="W506" i="19"/>
  <c r="W507" i="19"/>
  <c r="W508" i="19"/>
  <c r="W509" i="19"/>
  <c r="W510" i="19"/>
  <c r="W511" i="19"/>
  <c r="W512" i="19"/>
  <c r="W513" i="19"/>
  <c r="W514" i="19"/>
  <c r="W515" i="19"/>
  <c r="W516" i="19"/>
  <c r="W517" i="19"/>
  <c r="W518" i="19"/>
  <c r="W519" i="19"/>
  <c r="W520" i="19"/>
  <c r="W521" i="19"/>
  <c r="W522" i="19"/>
  <c r="W523" i="19"/>
  <c r="W524" i="19"/>
  <c r="W525" i="19"/>
  <c r="W526" i="19"/>
  <c r="W527" i="19"/>
  <c r="W528" i="19"/>
  <c r="W529" i="19"/>
  <c r="W530" i="19"/>
  <c r="W531" i="19"/>
  <c r="W532" i="19"/>
  <c r="W533" i="19"/>
  <c r="W534" i="19"/>
  <c r="W535" i="19"/>
  <c r="W536" i="19"/>
  <c r="W537" i="19"/>
  <c r="W538" i="19"/>
  <c r="W539" i="19"/>
  <c r="W540" i="19"/>
  <c r="W541" i="19"/>
  <c r="W542" i="19"/>
  <c r="W543" i="19"/>
  <c r="W544" i="19"/>
  <c r="W545" i="19"/>
  <c r="W546" i="19"/>
  <c r="W547" i="19"/>
  <c r="W548" i="19"/>
  <c r="W549" i="19"/>
  <c r="W550" i="19"/>
  <c r="W551" i="19"/>
  <c r="W552" i="19"/>
  <c r="W553" i="19"/>
  <c r="W554" i="19"/>
  <c r="W555" i="19"/>
  <c r="W556" i="19"/>
  <c r="W557" i="19"/>
  <c r="W558" i="19"/>
  <c r="W559" i="19"/>
  <c r="W560" i="19"/>
  <c r="W561" i="19"/>
  <c r="W562" i="19"/>
  <c r="W563" i="19"/>
  <c r="W564" i="19"/>
  <c r="W565" i="19"/>
  <c r="W566" i="19"/>
  <c r="W567" i="19"/>
  <c r="W568" i="19"/>
  <c r="W569" i="19"/>
  <c r="W570" i="19"/>
  <c r="W571" i="19"/>
  <c r="W572" i="19"/>
  <c r="W573" i="19"/>
  <c r="W574" i="19"/>
  <c r="W575" i="19"/>
  <c r="W576" i="19"/>
  <c r="W577" i="19"/>
  <c r="W578" i="19"/>
  <c r="W579" i="19"/>
  <c r="W580" i="19"/>
  <c r="W581" i="19"/>
  <c r="W582" i="19"/>
  <c r="W583" i="19"/>
  <c r="W584" i="19"/>
  <c r="W585" i="19"/>
  <c r="W586" i="19"/>
  <c r="W587" i="19"/>
  <c r="W588" i="19"/>
  <c r="W589" i="19"/>
  <c r="W590" i="19"/>
  <c r="W591" i="19"/>
  <c r="W592" i="19"/>
  <c r="W593" i="19"/>
  <c r="W594" i="19"/>
  <c r="W595" i="19"/>
  <c r="W596" i="19"/>
  <c r="W597" i="19"/>
  <c r="W598" i="19"/>
  <c r="W599" i="19"/>
  <c r="W600" i="19"/>
  <c r="W601" i="19"/>
  <c r="W602" i="19"/>
  <c r="W603" i="19"/>
  <c r="W604" i="19"/>
  <c r="W605" i="19"/>
  <c r="W606" i="19"/>
  <c r="W607" i="19"/>
  <c r="W608" i="19"/>
  <c r="W609" i="19"/>
  <c r="W610" i="19"/>
  <c r="W611" i="19"/>
  <c r="W612" i="19"/>
  <c r="W613" i="19"/>
  <c r="W614" i="19"/>
  <c r="W615" i="19"/>
  <c r="W616" i="19"/>
  <c r="W617" i="19"/>
  <c r="W618" i="19"/>
  <c r="W619" i="19"/>
  <c r="W620" i="19"/>
  <c r="W621" i="19"/>
  <c r="W622" i="19"/>
  <c r="W623" i="19"/>
  <c r="W624" i="19"/>
  <c r="W625" i="19"/>
  <c r="W626" i="19"/>
  <c r="W627" i="19"/>
  <c r="W628" i="19"/>
  <c r="W629" i="19"/>
  <c r="W630" i="19"/>
  <c r="W631" i="19"/>
  <c r="W632" i="19"/>
  <c r="W633" i="19"/>
  <c r="W634" i="19"/>
  <c r="W635" i="19"/>
  <c r="W636" i="19"/>
  <c r="W637" i="19"/>
  <c r="W638" i="19"/>
  <c r="W639" i="19"/>
  <c r="W640" i="19"/>
  <c r="W641" i="19"/>
  <c r="W642" i="19"/>
  <c r="W643" i="19"/>
  <c r="W644" i="19"/>
  <c r="W645" i="19"/>
  <c r="W646" i="19"/>
  <c r="W647" i="19"/>
  <c r="W648" i="19"/>
  <c r="W649" i="19"/>
  <c r="W650" i="19"/>
  <c r="W651" i="19"/>
  <c r="W652" i="19"/>
  <c r="W653" i="19"/>
  <c r="W654" i="19"/>
  <c r="W655" i="19"/>
  <c r="W656" i="19"/>
  <c r="W657" i="19"/>
  <c r="W658" i="19"/>
  <c r="W659" i="19"/>
  <c r="W660" i="19"/>
  <c r="W661" i="19"/>
  <c r="W662" i="19"/>
  <c r="W663" i="19"/>
  <c r="W664" i="19"/>
  <c r="W665" i="19"/>
  <c r="W666" i="19"/>
  <c r="W667" i="19"/>
  <c r="W668" i="19"/>
  <c r="W669" i="19"/>
  <c r="W670" i="19"/>
  <c r="W671" i="19"/>
  <c r="W672" i="19"/>
  <c r="W673" i="19"/>
  <c r="W674" i="19"/>
  <c r="W675" i="19"/>
  <c r="W676" i="19"/>
  <c r="W677" i="19"/>
  <c r="W678" i="19"/>
  <c r="W679" i="19"/>
  <c r="W680" i="19"/>
  <c r="W681" i="19"/>
  <c r="W682" i="19"/>
  <c r="W683" i="19"/>
  <c r="W684" i="19"/>
  <c r="W685" i="19"/>
  <c r="W686" i="19"/>
  <c r="W687" i="19"/>
  <c r="W688" i="19"/>
  <c r="W689" i="19"/>
  <c r="W690" i="19"/>
  <c r="W691" i="19"/>
  <c r="W692" i="19"/>
  <c r="W693" i="19"/>
  <c r="W694" i="19"/>
  <c r="W695" i="19"/>
  <c r="W696" i="19"/>
  <c r="W697" i="19"/>
  <c r="W698" i="19"/>
  <c r="W699" i="19"/>
  <c r="W700" i="19"/>
  <c r="W701" i="19"/>
  <c r="W702" i="19"/>
  <c r="W703" i="19"/>
  <c r="W704" i="19"/>
  <c r="W705" i="19"/>
  <c r="W706" i="19"/>
  <c r="W707" i="19"/>
  <c r="W708" i="19"/>
  <c r="W709" i="19"/>
  <c r="W710" i="19"/>
  <c r="W711" i="19"/>
  <c r="W712" i="19"/>
  <c r="W713" i="19"/>
  <c r="W714" i="19"/>
  <c r="W715" i="19"/>
  <c r="W716" i="19"/>
  <c r="W717" i="19"/>
  <c r="W718" i="19"/>
  <c r="W719" i="19"/>
  <c r="W720" i="19"/>
  <c r="W721" i="19"/>
  <c r="W722" i="19"/>
  <c r="W723" i="19"/>
  <c r="W724" i="19"/>
  <c r="W725" i="19"/>
  <c r="W726" i="19"/>
  <c r="W727" i="19"/>
  <c r="W728" i="19"/>
  <c r="W729" i="19"/>
  <c r="W730" i="19"/>
  <c r="W731" i="19"/>
  <c r="W732" i="19"/>
  <c r="W733" i="19"/>
  <c r="W734" i="19"/>
  <c r="W735" i="19"/>
  <c r="W736" i="19"/>
  <c r="W737" i="19"/>
  <c r="W738" i="19"/>
  <c r="W739" i="19"/>
  <c r="W740" i="19"/>
  <c r="W741" i="19"/>
  <c r="W742" i="19"/>
  <c r="W743" i="19"/>
  <c r="W744" i="19"/>
  <c r="W745" i="19"/>
  <c r="W746" i="19"/>
  <c r="W747" i="19"/>
  <c r="W748" i="19"/>
  <c r="W749" i="19"/>
  <c r="W750" i="19"/>
  <c r="W751" i="19"/>
  <c r="W752" i="19"/>
  <c r="W753" i="19"/>
  <c r="W754" i="19"/>
  <c r="W755" i="19"/>
  <c r="W756" i="19"/>
  <c r="W757" i="19"/>
  <c r="W758" i="19"/>
  <c r="W759" i="19"/>
  <c r="W760" i="19"/>
  <c r="W761" i="19"/>
  <c r="W762" i="19"/>
  <c r="W763" i="19"/>
  <c r="W764" i="19"/>
  <c r="W765" i="19"/>
  <c r="W766" i="19"/>
  <c r="W767" i="19"/>
  <c r="W768" i="19"/>
  <c r="W769" i="19"/>
  <c r="W770" i="19"/>
  <c r="W771" i="19"/>
  <c r="W772" i="19"/>
  <c r="W773" i="19"/>
  <c r="W774" i="19"/>
  <c r="W775" i="19"/>
  <c r="W776" i="19"/>
  <c r="W777" i="19"/>
  <c r="W778" i="19"/>
  <c r="W779" i="19"/>
  <c r="W780" i="19"/>
  <c r="W781" i="19"/>
  <c r="W782" i="19"/>
  <c r="W783" i="19"/>
  <c r="W784" i="19"/>
  <c r="W785" i="19"/>
  <c r="W786" i="19"/>
  <c r="W787" i="19"/>
  <c r="W788" i="19"/>
  <c r="W789" i="19"/>
  <c r="W790" i="19"/>
  <c r="W791" i="19"/>
  <c r="W792" i="19"/>
  <c r="W793" i="19"/>
  <c r="W794" i="19"/>
  <c r="W795" i="19"/>
  <c r="W796" i="19"/>
  <c r="W797" i="19"/>
  <c r="W798" i="19"/>
  <c r="W799" i="19"/>
  <c r="W800" i="19"/>
  <c r="W801" i="19"/>
  <c r="W802" i="19"/>
  <c r="W803" i="19"/>
  <c r="W804" i="19"/>
  <c r="W805" i="19"/>
  <c r="W806" i="19"/>
  <c r="W807" i="19"/>
  <c r="W808" i="19"/>
  <c r="W809" i="19"/>
  <c r="W810" i="19"/>
  <c r="W811" i="19"/>
  <c r="W812" i="19"/>
  <c r="W813" i="19"/>
  <c r="W814" i="19"/>
  <c r="W815" i="19"/>
  <c r="W816" i="19"/>
  <c r="W817" i="19"/>
  <c r="W818" i="19"/>
  <c r="W819" i="19"/>
  <c r="W820" i="19"/>
  <c r="W821" i="19"/>
  <c r="W822" i="19"/>
  <c r="W823" i="19"/>
  <c r="W824" i="19"/>
  <c r="W825" i="19"/>
  <c r="W826" i="19"/>
  <c r="W827" i="19"/>
  <c r="W828" i="19"/>
  <c r="W829" i="19"/>
  <c r="W830" i="19"/>
  <c r="W831" i="19"/>
  <c r="W832" i="19"/>
  <c r="W833" i="19"/>
  <c r="W834" i="19"/>
  <c r="W835" i="19"/>
  <c r="W836" i="19"/>
  <c r="W837" i="19"/>
  <c r="W838" i="19"/>
  <c r="W839" i="19"/>
  <c r="W840" i="19"/>
  <c r="W841" i="19"/>
  <c r="W842" i="19"/>
  <c r="W843" i="19"/>
  <c r="W844" i="19"/>
  <c r="W845" i="19"/>
  <c r="W846" i="19"/>
  <c r="W847" i="19"/>
  <c r="W848" i="19"/>
  <c r="W849" i="19"/>
  <c r="W850" i="19"/>
  <c r="W851" i="19"/>
  <c r="W852" i="19"/>
  <c r="W853" i="19"/>
  <c r="W854" i="19"/>
  <c r="W855" i="19"/>
  <c r="W856" i="19"/>
  <c r="W857" i="19"/>
  <c r="W858" i="19"/>
  <c r="W859" i="19"/>
  <c r="W860" i="19"/>
  <c r="W861" i="19"/>
  <c r="W862" i="19"/>
  <c r="W863" i="19"/>
  <c r="W864" i="19"/>
  <c r="W865" i="19"/>
  <c r="W866" i="19"/>
  <c r="W867" i="19"/>
  <c r="W868" i="19"/>
  <c r="W869" i="19"/>
  <c r="W870" i="19"/>
  <c r="W871" i="19"/>
  <c r="W872" i="19"/>
  <c r="W873" i="19"/>
  <c r="W874" i="19"/>
  <c r="W875" i="19"/>
  <c r="W876" i="19"/>
  <c r="W877" i="19"/>
  <c r="W878" i="19"/>
  <c r="W879" i="19"/>
  <c r="W880" i="19"/>
  <c r="W881" i="19"/>
  <c r="W882" i="19"/>
  <c r="W883" i="19"/>
  <c r="W884" i="19"/>
  <c r="W885" i="19"/>
  <c r="W886" i="19"/>
  <c r="W887" i="19"/>
  <c r="W888" i="19"/>
  <c r="W889" i="19"/>
  <c r="W890" i="19"/>
  <c r="W891" i="19"/>
  <c r="W892" i="19"/>
  <c r="W893" i="19"/>
  <c r="W894" i="19"/>
  <c r="W895" i="19"/>
  <c r="W896" i="19"/>
  <c r="W897" i="19"/>
  <c r="W898" i="19"/>
  <c r="W899" i="19"/>
  <c r="W900" i="19"/>
  <c r="W901" i="19"/>
  <c r="W902" i="19"/>
  <c r="W903" i="19"/>
  <c r="W904" i="19"/>
  <c r="W905" i="19"/>
  <c r="W906" i="19"/>
  <c r="W907" i="19"/>
  <c r="W908" i="19"/>
  <c r="W909" i="19"/>
  <c r="W910" i="19"/>
  <c r="W911" i="19"/>
  <c r="W912" i="19"/>
  <c r="W913" i="19"/>
  <c r="W914" i="19"/>
  <c r="W915" i="19"/>
  <c r="W916" i="19"/>
  <c r="W917" i="19"/>
  <c r="W918" i="19"/>
  <c r="W919" i="19"/>
  <c r="W920" i="19"/>
  <c r="W921" i="19"/>
  <c r="W922" i="19"/>
  <c r="W923" i="19"/>
  <c r="W924" i="19"/>
  <c r="W925" i="19"/>
  <c r="W926" i="19"/>
  <c r="W927" i="19"/>
  <c r="W928" i="19"/>
  <c r="W929" i="19"/>
  <c r="W930" i="19"/>
  <c r="W931" i="19"/>
  <c r="W932" i="19"/>
  <c r="W933" i="19"/>
  <c r="W934" i="19"/>
  <c r="W935" i="19"/>
  <c r="W936" i="19"/>
  <c r="W937" i="19"/>
  <c r="W938" i="19"/>
  <c r="W939" i="19"/>
  <c r="W940" i="19"/>
  <c r="W941" i="19"/>
  <c r="W942" i="19"/>
  <c r="W943" i="19"/>
  <c r="W944" i="19"/>
  <c r="W945" i="19"/>
  <c r="W946" i="19"/>
  <c r="W947" i="19"/>
  <c r="W948" i="19"/>
  <c r="W949" i="19"/>
  <c r="W950" i="19"/>
  <c r="W951" i="19"/>
  <c r="W952" i="19"/>
  <c r="W953" i="19"/>
  <c r="W954" i="19"/>
  <c r="W955" i="19"/>
  <c r="W956" i="19"/>
  <c r="W957" i="19"/>
  <c r="W958" i="19"/>
  <c r="W959" i="19"/>
  <c r="W960" i="19"/>
  <c r="W961" i="19"/>
  <c r="W962" i="19"/>
  <c r="W963" i="19"/>
  <c r="W964" i="19"/>
  <c r="W965" i="19"/>
  <c r="W966" i="19"/>
  <c r="W967" i="19"/>
  <c r="W968" i="19"/>
  <c r="W969" i="19"/>
  <c r="W970" i="19"/>
  <c r="W971" i="19"/>
  <c r="W972" i="19"/>
  <c r="W973" i="19"/>
  <c r="W974" i="19"/>
  <c r="W975" i="19"/>
  <c r="W976" i="19"/>
  <c r="W977" i="19"/>
  <c r="W978" i="19"/>
  <c r="W979" i="19"/>
  <c r="W980" i="19"/>
  <c r="W981" i="19"/>
  <c r="W982" i="19"/>
  <c r="W983" i="19"/>
  <c r="W984" i="19"/>
  <c r="W985" i="19"/>
  <c r="W986" i="19"/>
  <c r="W987" i="19"/>
  <c r="W988" i="19"/>
  <c r="W989" i="19"/>
  <c r="W990" i="19"/>
  <c r="W991" i="19"/>
  <c r="W992" i="19"/>
  <c r="W993" i="19"/>
  <c r="W994" i="19"/>
  <c r="W995" i="19"/>
  <c r="W996" i="19"/>
  <c r="W997" i="19"/>
  <c r="W998" i="19"/>
  <c r="W999" i="19"/>
  <c r="W1000" i="19"/>
  <c r="W1001" i="19"/>
  <c r="W1002" i="19"/>
  <c r="W1003" i="19"/>
  <c r="W1004" i="19"/>
  <c r="W1005" i="19"/>
  <c r="W1006" i="19"/>
  <c r="W1007" i="19"/>
  <c r="W1008" i="19"/>
  <c r="W1009" i="19"/>
  <c r="W1010" i="19"/>
  <c r="W1011" i="19"/>
  <c r="W1012" i="19"/>
  <c r="W1013" i="19"/>
  <c r="W1014" i="19"/>
  <c r="W1015" i="19"/>
  <c r="W1016" i="19"/>
  <c r="W1017" i="19"/>
  <c r="W1018" i="19"/>
  <c r="W1019" i="19"/>
  <c r="W1020" i="19"/>
  <c r="W1021" i="19"/>
  <c r="W1022" i="19"/>
  <c r="W1023" i="19"/>
  <c r="W1024" i="19"/>
  <c r="W1025" i="19"/>
  <c r="W1026" i="19"/>
  <c r="W1027" i="19"/>
  <c r="W1028" i="19"/>
  <c r="W1029" i="19"/>
  <c r="W1030" i="19"/>
  <c r="W1031" i="19"/>
  <c r="W1032" i="19"/>
  <c r="W1033" i="19"/>
  <c r="W1034" i="19"/>
  <c r="W1035" i="19"/>
  <c r="W1036" i="19"/>
  <c r="W1037" i="19"/>
  <c r="W1038" i="19"/>
  <c r="W1039" i="19"/>
  <c r="W1040" i="19"/>
  <c r="W1041" i="19"/>
  <c r="W1042" i="19"/>
  <c r="W1043" i="19"/>
  <c r="W1044" i="19"/>
  <c r="W1045" i="19"/>
  <c r="W1046" i="19"/>
  <c r="W1047" i="19"/>
  <c r="W1048" i="19"/>
  <c r="W1049" i="19"/>
  <c r="W1050" i="19"/>
  <c r="W1051" i="19"/>
  <c r="W1052" i="19"/>
  <c r="W1053" i="19"/>
  <c r="W1054" i="19"/>
  <c r="W1055" i="19"/>
  <c r="W1056" i="19"/>
  <c r="W1057" i="19"/>
  <c r="W1058" i="19"/>
  <c r="W1059" i="19"/>
  <c r="W1060" i="19"/>
  <c r="W1061" i="19"/>
  <c r="W1062" i="19"/>
  <c r="W1063" i="19"/>
  <c r="W1064" i="19"/>
  <c r="W1065" i="19"/>
  <c r="W1066" i="19"/>
  <c r="W1067" i="19"/>
  <c r="W1068" i="19"/>
  <c r="W1069" i="19"/>
  <c r="W1070" i="19"/>
  <c r="W1071" i="19"/>
  <c r="W1072" i="19"/>
  <c r="W1073" i="19"/>
  <c r="W1074" i="19"/>
  <c r="W1075" i="19"/>
  <c r="W1076" i="19"/>
  <c r="W1077" i="19"/>
  <c r="W1078" i="19"/>
  <c r="W1079" i="19"/>
  <c r="W1080" i="19"/>
  <c r="W1081" i="19"/>
  <c r="W1082" i="19"/>
  <c r="W1083" i="19"/>
  <c r="W1084" i="19"/>
  <c r="W1085" i="19"/>
  <c r="W1086" i="19"/>
  <c r="W1087" i="19"/>
  <c r="W1088" i="19"/>
  <c r="W1089" i="19"/>
  <c r="W1090" i="19"/>
  <c r="W1091" i="19"/>
  <c r="W1092" i="19"/>
  <c r="W1093" i="19"/>
  <c r="W1094" i="19"/>
  <c r="W1095" i="19"/>
  <c r="W1096" i="19"/>
  <c r="W1097" i="19"/>
  <c r="W1098" i="19"/>
  <c r="W1099" i="19"/>
  <c r="W1100" i="19"/>
  <c r="W1101" i="19"/>
  <c r="W1102" i="19"/>
  <c r="W1103" i="19"/>
  <c r="W1104" i="19"/>
  <c r="W1105" i="19"/>
  <c r="W1106" i="19"/>
  <c r="W1107" i="19"/>
  <c r="W1108" i="19"/>
  <c r="W1109" i="19"/>
  <c r="W1110" i="19"/>
  <c r="W1111" i="19"/>
  <c r="W1112" i="19"/>
  <c r="W1113" i="19"/>
  <c r="W1114" i="19"/>
  <c r="W1115" i="19"/>
  <c r="W1116" i="19"/>
  <c r="W1117" i="19"/>
  <c r="W1118" i="19"/>
  <c r="W1119" i="19"/>
  <c r="W1120" i="19"/>
  <c r="W1121" i="19"/>
  <c r="W1122" i="19"/>
  <c r="W1123" i="19"/>
  <c r="W1124" i="19"/>
  <c r="W1125" i="19"/>
  <c r="W1126" i="19"/>
  <c r="W1127" i="19"/>
  <c r="W1128" i="19"/>
  <c r="W1129" i="19"/>
  <c r="W1130" i="19"/>
  <c r="W1131" i="19"/>
  <c r="W1132" i="19"/>
  <c r="W1133" i="19"/>
  <c r="W1134" i="19"/>
  <c r="W1135" i="19"/>
  <c r="W1136" i="19"/>
  <c r="W1137" i="19"/>
  <c r="W1138" i="19"/>
  <c r="W1139" i="19"/>
  <c r="W1140" i="19"/>
  <c r="W1141" i="19"/>
  <c r="W1142" i="19"/>
  <c r="W1143" i="19"/>
  <c r="W1144" i="19"/>
  <c r="W1145" i="19"/>
  <c r="W1146" i="19"/>
  <c r="W1147" i="19"/>
  <c r="W1148" i="19"/>
  <c r="W1149" i="19"/>
  <c r="W1150" i="19"/>
  <c r="W1151" i="19"/>
  <c r="W1152" i="19"/>
  <c r="W1153" i="19"/>
  <c r="W1154" i="19"/>
  <c r="W1155" i="19"/>
  <c r="W1156" i="19"/>
  <c r="W1157" i="19"/>
  <c r="W1158" i="19"/>
  <c r="W1159" i="19"/>
  <c r="W1160" i="19"/>
  <c r="W1161" i="19"/>
  <c r="W1162" i="19"/>
  <c r="W1163" i="19"/>
  <c r="W1164" i="19"/>
  <c r="W1165" i="19"/>
  <c r="W1166" i="19"/>
  <c r="W1167" i="19"/>
  <c r="W1168" i="19"/>
  <c r="W1169" i="19"/>
  <c r="W1170" i="19"/>
  <c r="W1171" i="19"/>
  <c r="W1172" i="19"/>
  <c r="W1173" i="19"/>
  <c r="W1174" i="19"/>
  <c r="W1175" i="19"/>
  <c r="W1176" i="19"/>
  <c r="W1177" i="19"/>
  <c r="W1178" i="19"/>
  <c r="W1179" i="19"/>
  <c r="W1180" i="19"/>
  <c r="W1181" i="19"/>
  <c r="W1182" i="19"/>
  <c r="W1183" i="19"/>
  <c r="W1184" i="19"/>
  <c r="W1185" i="19"/>
  <c r="W1186" i="19"/>
  <c r="W1187" i="19"/>
  <c r="W1188" i="19"/>
  <c r="W1189" i="19"/>
  <c r="W1190" i="19"/>
  <c r="W1191" i="19"/>
  <c r="W1192" i="19"/>
  <c r="W1193" i="19"/>
  <c r="W1194" i="19"/>
  <c r="W1195" i="19"/>
  <c r="W1196" i="19"/>
  <c r="W1197" i="19"/>
  <c r="W1198" i="19"/>
  <c r="W1199" i="19"/>
  <c r="W1200" i="19"/>
  <c r="W1201" i="19"/>
  <c r="W1202" i="19"/>
  <c r="W1203" i="19"/>
  <c r="W1204" i="19"/>
  <c r="W1205" i="19"/>
  <c r="W1206" i="19"/>
  <c r="W1207" i="19"/>
  <c r="W1208" i="19"/>
  <c r="W1209" i="19"/>
  <c r="W1210" i="19"/>
  <c r="W1211" i="19"/>
  <c r="W1212" i="19"/>
  <c r="W1213" i="19"/>
  <c r="W1214" i="19"/>
  <c r="W1215" i="19"/>
  <c r="W1216" i="19"/>
  <c r="W1217" i="19"/>
  <c r="W1218" i="19"/>
  <c r="W1219" i="19"/>
  <c r="W1220" i="19"/>
  <c r="W1221" i="19"/>
  <c r="W1222" i="19"/>
  <c r="W1223" i="19"/>
  <c r="W1224" i="19"/>
  <c r="W1225" i="19"/>
  <c r="W1226" i="19"/>
  <c r="W1227" i="19"/>
  <c r="W1228" i="19"/>
  <c r="W1229" i="19"/>
  <c r="W1230" i="19"/>
  <c r="W1231" i="19"/>
  <c r="W1232" i="19"/>
  <c r="W1233" i="19"/>
  <c r="W1234" i="19"/>
  <c r="W1235" i="19"/>
  <c r="W1236" i="19"/>
  <c r="W1237" i="19"/>
  <c r="W1238" i="19"/>
  <c r="W1239" i="19"/>
  <c r="W1240" i="19"/>
  <c r="W1241" i="19"/>
  <c r="W1242" i="19"/>
  <c r="W1243" i="19"/>
  <c r="W1244" i="19"/>
  <c r="W1245" i="19"/>
  <c r="W1246" i="19"/>
  <c r="W1247" i="19"/>
  <c r="W1248" i="19"/>
  <c r="W1249" i="19"/>
  <c r="W1250" i="19"/>
  <c r="W1251" i="19"/>
  <c r="W1252" i="19"/>
  <c r="W1253" i="19"/>
  <c r="W1254" i="19"/>
  <c r="W1255" i="19"/>
  <c r="W1256" i="19"/>
  <c r="W1257" i="19"/>
  <c r="W1258" i="19"/>
  <c r="W1259" i="19"/>
  <c r="W1260" i="19"/>
  <c r="W1261" i="19"/>
  <c r="W1262" i="19"/>
  <c r="W1263" i="19"/>
  <c r="W1264" i="19"/>
  <c r="W1265" i="19"/>
  <c r="W1266" i="19"/>
  <c r="W1267" i="19"/>
  <c r="W1268" i="19"/>
  <c r="W1269" i="19"/>
  <c r="W1270" i="19"/>
  <c r="W1271" i="19"/>
  <c r="W1272" i="19"/>
  <c r="W1273" i="19"/>
  <c r="W1274" i="19"/>
  <c r="W1275" i="19"/>
  <c r="W1276" i="19"/>
  <c r="W1277" i="19"/>
  <c r="W1278" i="19"/>
  <c r="W1279" i="19"/>
  <c r="W1280" i="19"/>
  <c r="W1281" i="19"/>
  <c r="W1282" i="19"/>
  <c r="W1283" i="19"/>
  <c r="W1284" i="19"/>
  <c r="W1285" i="19"/>
  <c r="W1286" i="19"/>
  <c r="W1287" i="19"/>
  <c r="W1288" i="19"/>
  <c r="W1289" i="19"/>
  <c r="W1290" i="19"/>
  <c r="W1291" i="19"/>
  <c r="W1292" i="19"/>
  <c r="W1293" i="19"/>
  <c r="W1294" i="19"/>
  <c r="W1295" i="19"/>
  <c r="W1296" i="19"/>
  <c r="W1297" i="19"/>
  <c r="W1298" i="19"/>
  <c r="W1299" i="19"/>
  <c r="W1300" i="19"/>
  <c r="W1301" i="19"/>
  <c r="W1302" i="19"/>
  <c r="W1303" i="19"/>
  <c r="W1304" i="19"/>
  <c r="W1305" i="19"/>
  <c r="W1306" i="19"/>
  <c r="W1307" i="19"/>
  <c r="W1308" i="19"/>
  <c r="W1309" i="19"/>
  <c r="W1310" i="19"/>
  <c r="W1311" i="19"/>
  <c r="W1312" i="19"/>
  <c r="W1313" i="19"/>
  <c r="W1314" i="19"/>
  <c r="W1315" i="19"/>
  <c r="W1316" i="19"/>
  <c r="W1317" i="19"/>
  <c r="W1318" i="19"/>
  <c r="W1319" i="19"/>
  <c r="W1320" i="19"/>
  <c r="W1321" i="19"/>
  <c r="W1322" i="19"/>
  <c r="W1323" i="19"/>
  <c r="W1324" i="19"/>
  <c r="W1325" i="19"/>
  <c r="W1326" i="19"/>
  <c r="W1327" i="19"/>
  <c r="W1328" i="19"/>
  <c r="W1329" i="19"/>
  <c r="W1330" i="19"/>
  <c r="W1331" i="19"/>
  <c r="W1332" i="19"/>
  <c r="W1333" i="19"/>
  <c r="W1334" i="19"/>
  <c r="W1335" i="19"/>
  <c r="W1336" i="19"/>
  <c r="W1337" i="19"/>
  <c r="W1338" i="19"/>
  <c r="W1339" i="19"/>
  <c r="W1340" i="19"/>
  <c r="W1341" i="19"/>
  <c r="W1342" i="19"/>
  <c r="W1343" i="19"/>
  <c r="W1344" i="19"/>
  <c r="W1345" i="19"/>
  <c r="W1346" i="19"/>
  <c r="W1347" i="19"/>
  <c r="W1348" i="19"/>
  <c r="W1349" i="19"/>
  <c r="W1350" i="19"/>
  <c r="W1351" i="19"/>
  <c r="W1352" i="19"/>
  <c r="W1353" i="19"/>
  <c r="W1354" i="19"/>
  <c r="W1355" i="19"/>
  <c r="W1356" i="19"/>
  <c r="W1357" i="19"/>
  <c r="W1358" i="19"/>
  <c r="W1359" i="19"/>
  <c r="W1360" i="19"/>
  <c r="W1361" i="19"/>
  <c r="W1362" i="19"/>
  <c r="W1363" i="19"/>
  <c r="W1364" i="19"/>
  <c r="W1365" i="19"/>
  <c r="W1366" i="19"/>
  <c r="W1367" i="19"/>
  <c r="W1368" i="19"/>
  <c r="W1369" i="19"/>
  <c r="W1370" i="19"/>
  <c r="W1371" i="19"/>
  <c r="W1372" i="19"/>
  <c r="W1373" i="19"/>
  <c r="W1374" i="19"/>
  <c r="W1375" i="19"/>
  <c r="W1376" i="19"/>
  <c r="W1377" i="19"/>
  <c r="W1378" i="19"/>
  <c r="W1379" i="19"/>
  <c r="W1380" i="19"/>
  <c r="W1381" i="19"/>
  <c r="W1382" i="19"/>
  <c r="W1383" i="19"/>
  <c r="W1384" i="19"/>
  <c r="W1385" i="19"/>
  <c r="W1386" i="19"/>
  <c r="W1387" i="19"/>
  <c r="W1388" i="19"/>
  <c r="W1389" i="19"/>
  <c r="W1390" i="19"/>
  <c r="W1391" i="19"/>
  <c r="W1392" i="19"/>
  <c r="W1393" i="19"/>
  <c r="W1394" i="19"/>
  <c r="W1395" i="19"/>
  <c r="W1396" i="19"/>
  <c r="W1397" i="19"/>
  <c r="W1398" i="19"/>
  <c r="W1399" i="19"/>
  <c r="W1400" i="19"/>
  <c r="W1401" i="19"/>
  <c r="W1402" i="19"/>
  <c r="W1403" i="19"/>
  <c r="W1404" i="19"/>
  <c r="W1405" i="19"/>
  <c r="W1406" i="19"/>
  <c r="W1407" i="19"/>
  <c r="W1408" i="19"/>
  <c r="W1409" i="19"/>
  <c r="W1410" i="19"/>
  <c r="W1411" i="19"/>
  <c r="W1412" i="19"/>
  <c r="W1413" i="19"/>
  <c r="W1414" i="19"/>
  <c r="W1415" i="19"/>
  <c r="W1416" i="19"/>
  <c r="W1417" i="19"/>
  <c r="W1418" i="19"/>
  <c r="W1419" i="19"/>
  <c r="W1420" i="19"/>
  <c r="W1421" i="19"/>
  <c r="W1422" i="19"/>
  <c r="W1423" i="19"/>
  <c r="W1424" i="19"/>
  <c r="W1425" i="19"/>
  <c r="W1426" i="19"/>
  <c r="W1427" i="19"/>
  <c r="W1428" i="19"/>
  <c r="W1429" i="19"/>
  <c r="W1430" i="19"/>
  <c r="W1431" i="19"/>
  <c r="W1432" i="19"/>
  <c r="W1433" i="19"/>
  <c r="W1434" i="19"/>
  <c r="W1435" i="19"/>
  <c r="W1436" i="19"/>
  <c r="W1437" i="19"/>
  <c r="W1438" i="19"/>
  <c r="W1439" i="19"/>
  <c r="W1440" i="19"/>
  <c r="W1441" i="19"/>
  <c r="W1442" i="19"/>
  <c r="W1443" i="19"/>
  <c r="W1444" i="19"/>
  <c r="W1445" i="19"/>
  <c r="W1446" i="19"/>
  <c r="W1447" i="19"/>
  <c r="W1448" i="19"/>
  <c r="W1449" i="19"/>
  <c r="W1450" i="19"/>
  <c r="W1451" i="19"/>
  <c r="W1452" i="19"/>
  <c r="W1453" i="19"/>
  <c r="W1454" i="19"/>
  <c r="W1455" i="19"/>
  <c r="W1456" i="19"/>
  <c r="W1457" i="19"/>
  <c r="W1458" i="19"/>
  <c r="W1459" i="19"/>
  <c r="W1460" i="19"/>
  <c r="W1461" i="19"/>
  <c r="W1462" i="19"/>
  <c r="W1463" i="19"/>
  <c r="W1464" i="19"/>
  <c r="W1465" i="19"/>
  <c r="W1466" i="19"/>
  <c r="W1467" i="19"/>
  <c r="W1468" i="19"/>
  <c r="W1469" i="19"/>
  <c r="W1470" i="19"/>
  <c r="W1471" i="19"/>
  <c r="W1472" i="19"/>
  <c r="W1473" i="19"/>
  <c r="W1474" i="19"/>
  <c r="W1475" i="19"/>
  <c r="W1476" i="19"/>
  <c r="W1477" i="19"/>
  <c r="W1478" i="19"/>
  <c r="W1479" i="19"/>
  <c r="W1480" i="19"/>
  <c r="W1481" i="19"/>
  <c r="W1482" i="19"/>
  <c r="W1483" i="19"/>
  <c r="W1484" i="19"/>
  <c r="W1485" i="19"/>
  <c r="W1486" i="19"/>
  <c r="W1487" i="19"/>
  <c r="W1488" i="19"/>
  <c r="W1489" i="19"/>
  <c r="W1490" i="19"/>
  <c r="W1491" i="19"/>
  <c r="W1492" i="19"/>
  <c r="W1493" i="19"/>
  <c r="W1494" i="19"/>
  <c r="W1495" i="19"/>
  <c r="W1496" i="19"/>
  <c r="W1497" i="19"/>
  <c r="W1498" i="19"/>
  <c r="W1499" i="19"/>
  <c r="W1500" i="19"/>
  <c r="W1501" i="19"/>
  <c r="W1502" i="19"/>
  <c r="W1503" i="19"/>
  <c r="W1504" i="19"/>
  <c r="W1505" i="19"/>
  <c r="W1506" i="19"/>
  <c r="W1507" i="19"/>
  <c r="W1508" i="19"/>
  <c r="W1509" i="19"/>
  <c r="W1510" i="19"/>
  <c r="W1511" i="19"/>
  <c r="W1512" i="19"/>
  <c r="W1513" i="19"/>
  <c r="W1514" i="19"/>
  <c r="W1515" i="19"/>
  <c r="W1516" i="19"/>
  <c r="W1517" i="19"/>
  <c r="W1518" i="19"/>
  <c r="W1519" i="19"/>
  <c r="W1520" i="19"/>
  <c r="W1521" i="19"/>
  <c r="W1522" i="19"/>
  <c r="W1523" i="19"/>
  <c r="W1524" i="19"/>
  <c r="W1525" i="19"/>
  <c r="W1526" i="19"/>
  <c r="W1527" i="19"/>
  <c r="W1528" i="19"/>
  <c r="W1529" i="19"/>
  <c r="W1530" i="19"/>
  <c r="W1531" i="19"/>
  <c r="W1532" i="19"/>
  <c r="W1533" i="19"/>
  <c r="W1534" i="19"/>
  <c r="W1535" i="19"/>
  <c r="W1536" i="19"/>
  <c r="W1537" i="19"/>
  <c r="W1538" i="19"/>
  <c r="W1539" i="19"/>
  <c r="W1540" i="19"/>
  <c r="W1541" i="19"/>
  <c r="W1542" i="19"/>
  <c r="W1543" i="19"/>
  <c r="W1544" i="19"/>
  <c r="W1545" i="19"/>
  <c r="W1546" i="19"/>
  <c r="W1547" i="19"/>
  <c r="W1548" i="19"/>
  <c r="W1549" i="19"/>
  <c r="W1550" i="19"/>
  <c r="W1551" i="19"/>
  <c r="W1552" i="19"/>
  <c r="W1553" i="19"/>
  <c r="W1554" i="19"/>
  <c r="W1555" i="19"/>
  <c r="W1556" i="19"/>
  <c r="W1557" i="19"/>
  <c r="W1558" i="19"/>
  <c r="W1559" i="19"/>
  <c r="W1560" i="19"/>
  <c r="W1561" i="19"/>
  <c r="W1562" i="19"/>
  <c r="W1563" i="19"/>
  <c r="W1564" i="19"/>
  <c r="W1565" i="19"/>
  <c r="W1566" i="19"/>
  <c r="W1567" i="19"/>
  <c r="W1568" i="19"/>
  <c r="W1569" i="19"/>
  <c r="W1570" i="19"/>
  <c r="W1571" i="19"/>
  <c r="W1572" i="19"/>
  <c r="W1573" i="19"/>
  <c r="W1574" i="19"/>
  <c r="W1575" i="19"/>
  <c r="W1576" i="19"/>
  <c r="W1577" i="19"/>
  <c r="W1578" i="19"/>
  <c r="W1579" i="19"/>
  <c r="W1580" i="19"/>
  <c r="W1581" i="19"/>
  <c r="W1582" i="19"/>
  <c r="W1583" i="19"/>
  <c r="W1584" i="19"/>
  <c r="W1585" i="19"/>
  <c r="W1586" i="19"/>
  <c r="W1587" i="19"/>
  <c r="W1588" i="19"/>
  <c r="W1589" i="19"/>
  <c r="W1590" i="19"/>
  <c r="W1591" i="19"/>
  <c r="W1592" i="19"/>
  <c r="W1593" i="19"/>
  <c r="W1594" i="19"/>
  <c r="W1595" i="19"/>
  <c r="W1596" i="19"/>
  <c r="W1597" i="19"/>
  <c r="W1598" i="19"/>
  <c r="W1599" i="19"/>
  <c r="W1600" i="19"/>
  <c r="W1601" i="19"/>
  <c r="W1602" i="19"/>
  <c r="W1603" i="19"/>
  <c r="W1604" i="19"/>
  <c r="W1605" i="19"/>
  <c r="W1606" i="19"/>
  <c r="W1607" i="19"/>
  <c r="W1608" i="19"/>
  <c r="W1609" i="19"/>
  <c r="W1610" i="19"/>
  <c r="W1611" i="19"/>
  <c r="W1612" i="19"/>
  <c r="W1613" i="19"/>
  <c r="W1614" i="19"/>
  <c r="W1615" i="19"/>
  <c r="W1616" i="19"/>
  <c r="W1617" i="19"/>
  <c r="W1618" i="19"/>
  <c r="W1619" i="19"/>
  <c r="W1620" i="19"/>
  <c r="W1621" i="19"/>
  <c r="W1622" i="19"/>
  <c r="W1623" i="19"/>
  <c r="W1624" i="19"/>
  <c r="W1625" i="19"/>
  <c r="W1626" i="19"/>
  <c r="W1627" i="19"/>
  <c r="W1628" i="19"/>
  <c r="W1629" i="19"/>
  <c r="W1630" i="19"/>
  <c r="W1631" i="19"/>
  <c r="W1632" i="19"/>
  <c r="W1633" i="19"/>
  <c r="W1634" i="19"/>
  <c r="W1635" i="19"/>
  <c r="W1636" i="19"/>
  <c r="W1637" i="19"/>
  <c r="W1638" i="19"/>
  <c r="W1639" i="19"/>
  <c r="W1640" i="19"/>
  <c r="W1641" i="19"/>
  <c r="W1642" i="19"/>
  <c r="W1643" i="19"/>
  <c r="W1644" i="19"/>
  <c r="W1645" i="19"/>
  <c r="W1646" i="19"/>
  <c r="W1647" i="19"/>
  <c r="W1648" i="19"/>
  <c r="W1649" i="19"/>
  <c r="W1650" i="19"/>
  <c r="W1651" i="19"/>
  <c r="W1652" i="19"/>
  <c r="W1653" i="19"/>
  <c r="W1654" i="19"/>
  <c r="W1655" i="19"/>
  <c r="W1656" i="19"/>
  <c r="W1657" i="19"/>
  <c r="W1658" i="19"/>
  <c r="W1659" i="19"/>
  <c r="W1660" i="19"/>
  <c r="W1661" i="19"/>
  <c r="W1662" i="19"/>
  <c r="W1663" i="19"/>
  <c r="W1664" i="19"/>
  <c r="W1665" i="19"/>
  <c r="W1666" i="19"/>
  <c r="W1667" i="19"/>
  <c r="W1668" i="19"/>
  <c r="W1669" i="19"/>
  <c r="W1670" i="19"/>
  <c r="W1671" i="19"/>
  <c r="W1672" i="19"/>
  <c r="W1673" i="19"/>
  <c r="W1674" i="19"/>
  <c r="W1675" i="19"/>
  <c r="W1676" i="19"/>
  <c r="W1677" i="19"/>
  <c r="W1678" i="19"/>
  <c r="W1679" i="19"/>
  <c r="W1680" i="19"/>
  <c r="W1681" i="19"/>
  <c r="W1682" i="19"/>
  <c r="W1683" i="19"/>
  <c r="W1684" i="19"/>
  <c r="W1685" i="19"/>
  <c r="W1686" i="19"/>
  <c r="W1687" i="19"/>
  <c r="W1688" i="19"/>
  <c r="W1689" i="19"/>
  <c r="W1690" i="19"/>
  <c r="W1691" i="19"/>
  <c r="W1692" i="19"/>
  <c r="W1693" i="19"/>
  <c r="W1694" i="19"/>
  <c r="W1695" i="19"/>
  <c r="W1696" i="19"/>
  <c r="W1697" i="19"/>
  <c r="W1698" i="19"/>
  <c r="W1699" i="19"/>
  <c r="W1700" i="19"/>
  <c r="W1701" i="19"/>
  <c r="W1702" i="19"/>
  <c r="W1703" i="19"/>
  <c r="W1704" i="19"/>
  <c r="W1705" i="19"/>
  <c r="W1706" i="19"/>
  <c r="W1707" i="19"/>
  <c r="W1708" i="19"/>
  <c r="W1709" i="19"/>
  <c r="W1710" i="19"/>
  <c r="W1711" i="19"/>
  <c r="W1712" i="19"/>
  <c r="W1713" i="19"/>
  <c r="W1714" i="19"/>
  <c r="W1715" i="19"/>
  <c r="W1716" i="19"/>
  <c r="W1717" i="19"/>
  <c r="W1718" i="19"/>
  <c r="W1719" i="19"/>
  <c r="W1720" i="19"/>
  <c r="W1721" i="19"/>
  <c r="W1722" i="19"/>
  <c r="W1723" i="19"/>
  <c r="W1724" i="19"/>
  <c r="W1725" i="19"/>
  <c r="W1726" i="19"/>
  <c r="W1727" i="19"/>
  <c r="W1728" i="19"/>
  <c r="W1729" i="19"/>
  <c r="W1730" i="19"/>
  <c r="W1731" i="19"/>
  <c r="W1732" i="19"/>
  <c r="W1733" i="19"/>
  <c r="W1734" i="19"/>
  <c r="W1735" i="19"/>
  <c r="W1736" i="19"/>
  <c r="W1737" i="19"/>
  <c r="W1738" i="19"/>
  <c r="W1739" i="19"/>
  <c r="W1740" i="19"/>
  <c r="W1741" i="19"/>
  <c r="W1742" i="19"/>
  <c r="W1743" i="19"/>
  <c r="W1744" i="19"/>
  <c r="W1745" i="19"/>
  <c r="W1746" i="19"/>
  <c r="W1747" i="19"/>
  <c r="W1748" i="19"/>
  <c r="W1749" i="19"/>
  <c r="W1750" i="19"/>
  <c r="W1751" i="19"/>
  <c r="W1752" i="19"/>
  <c r="W1753" i="19"/>
  <c r="W1754" i="19"/>
  <c r="W1755" i="19"/>
  <c r="W1756" i="19"/>
  <c r="W1757" i="19"/>
  <c r="W1758" i="19"/>
  <c r="W1759" i="19"/>
  <c r="W1760" i="19"/>
  <c r="W1761" i="19"/>
  <c r="W1762" i="19"/>
  <c r="W1763" i="19"/>
  <c r="W1764" i="19"/>
  <c r="W1765" i="19"/>
  <c r="W1766" i="19"/>
  <c r="W1767" i="19"/>
  <c r="W1768" i="19"/>
  <c r="W1769" i="19"/>
  <c r="W1770" i="19"/>
  <c r="W1771" i="19"/>
  <c r="W1772" i="19"/>
  <c r="W1773" i="19"/>
  <c r="W1774" i="19"/>
  <c r="W1775" i="19"/>
  <c r="W1776" i="19"/>
  <c r="W1777" i="19"/>
  <c r="W1778" i="19"/>
  <c r="W1779" i="19"/>
  <c r="W1780" i="19"/>
  <c r="W1781" i="19"/>
  <c r="W1782" i="19"/>
  <c r="W1783" i="19"/>
  <c r="W1784" i="19"/>
  <c r="W1785" i="19"/>
  <c r="W1786" i="19"/>
  <c r="W1787" i="19"/>
  <c r="W1788" i="19"/>
  <c r="W1789" i="19"/>
  <c r="W1790" i="19"/>
  <c r="W1791" i="19"/>
  <c r="W1792" i="19"/>
  <c r="W1793" i="19"/>
  <c r="W1794" i="19"/>
  <c r="W1795" i="19"/>
  <c r="W1796" i="19"/>
  <c r="W1797" i="19"/>
  <c r="W1798" i="19"/>
  <c r="W1799" i="19"/>
  <c r="W1800" i="19"/>
  <c r="W1801" i="19"/>
  <c r="W1802" i="19"/>
  <c r="W1803" i="19"/>
  <c r="W1804" i="19"/>
  <c r="W1805" i="19"/>
  <c r="W1806" i="19"/>
  <c r="W1807" i="19"/>
  <c r="W1808" i="19"/>
  <c r="W1809" i="19"/>
  <c r="W1810" i="19"/>
  <c r="W1811" i="19"/>
  <c r="W1812" i="19"/>
  <c r="W1813" i="19"/>
  <c r="W1814" i="19"/>
  <c r="W1815" i="19"/>
  <c r="W1816" i="19"/>
  <c r="W1817" i="19"/>
  <c r="W1818" i="19"/>
  <c r="W1819" i="19"/>
  <c r="W1820" i="19"/>
  <c r="W1821" i="19"/>
  <c r="W1822" i="19"/>
  <c r="W1823" i="19"/>
  <c r="W1824" i="19"/>
  <c r="W1825" i="19"/>
  <c r="W1826" i="19"/>
  <c r="W1827" i="19"/>
  <c r="W1828" i="19"/>
  <c r="W1829" i="19"/>
  <c r="W1830" i="19"/>
  <c r="W1831" i="19"/>
  <c r="W1832" i="19"/>
  <c r="W1833" i="19"/>
  <c r="W1834" i="19"/>
  <c r="W1835" i="19"/>
  <c r="W1836" i="19"/>
  <c r="W1837" i="19"/>
  <c r="W1838" i="19"/>
  <c r="W1839" i="19"/>
  <c r="W1840" i="19"/>
  <c r="W1841" i="19"/>
  <c r="W1842" i="19"/>
  <c r="W1843" i="19"/>
  <c r="W1844" i="19"/>
  <c r="W1845" i="19"/>
  <c r="W1846" i="19"/>
  <c r="W1847" i="19"/>
  <c r="W1848" i="19"/>
  <c r="W1849" i="19"/>
  <c r="W1850" i="19"/>
  <c r="W1851" i="19"/>
  <c r="W1852" i="19"/>
  <c r="W1853" i="19"/>
  <c r="W1854" i="19"/>
  <c r="W1855" i="19"/>
  <c r="W1856" i="19"/>
  <c r="W1857" i="19"/>
  <c r="W1858" i="19"/>
  <c r="W1859" i="19"/>
  <c r="W1860" i="19"/>
  <c r="W1861" i="19"/>
  <c r="W1862" i="19"/>
  <c r="W1863" i="19"/>
  <c r="W1864" i="19"/>
  <c r="W1865" i="19"/>
  <c r="W1866" i="19"/>
  <c r="W1867" i="19"/>
  <c r="W1868" i="19"/>
  <c r="W1869" i="19"/>
  <c r="W1870" i="19"/>
  <c r="W1871" i="19"/>
  <c r="W1872" i="19"/>
  <c r="W1873" i="19"/>
  <c r="W1874" i="19"/>
  <c r="W1875" i="19"/>
  <c r="W1876" i="19"/>
  <c r="W1877" i="19"/>
  <c r="W1878" i="19"/>
  <c r="W1879" i="19"/>
  <c r="W1880" i="19"/>
  <c r="W1881" i="19"/>
  <c r="W1882" i="19"/>
  <c r="W1883" i="19"/>
  <c r="W1884" i="19"/>
  <c r="W1885" i="19"/>
  <c r="W1886" i="19"/>
  <c r="W1887" i="19"/>
  <c r="W1888" i="19"/>
  <c r="W1889" i="19"/>
  <c r="W1890" i="19"/>
  <c r="W1891" i="19"/>
  <c r="W1892" i="19"/>
  <c r="W1893" i="19"/>
  <c r="W1894" i="19"/>
  <c r="W1895" i="19"/>
  <c r="W1896" i="19"/>
  <c r="W1897" i="19"/>
  <c r="W1898" i="19"/>
  <c r="W1899" i="19"/>
  <c r="W1900" i="19"/>
  <c r="W1901" i="19"/>
  <c r="W1902" i="19"/>
  <c r="W1903" i="19"/>
  <c r="W1904" i="19"/>
  <c r="W1905" i="19"/>
  <c r="W1906" i="19"/>
  <c r="W1907" i="19"/>
  <c r="W1908" i="19"/>
  <c r="W1909" i="19"/>
  <c r="W1910" i="19"/>
  <c r="W1911" i="19"/>
  <c r="W1912" i="19"/>
  <c r="W1913" i="19"/>
  <c r="W1914" i="19"/>
  <c r="W1915" i="19"/>
  <c r="W1916" i="19"/>
  <c r="W1917" i="19"/>
  <c r="W1918" i="19"/>
  <c r="W1919" i="19"/>
  <c r="W1920" i="19"/>
  <c r="W1921" i="19"/>
  <c r="W1922" i="19"/>
  <c r="W1923" i="19"/>
  <c r="W1924" i="19"/>
  <c r="W1925" i="19"/>
  <c r="W1926" i="19"/>
  <c r="W1927" i="19"/>
  <c r="W1928" i="19"/>
  <c r="W1929" i="19"/>
  <c r="W1930" i="19"/>
  <c r="W1931" i="19"/>
  <c r="W1932" i="19"/>
  <c r="W1933" i="19"/>
  <c r="W1934" i="19"/>
  <c r="W1935" i="19"/>
  <c r="W1936" i="19"/>
  <c r="W1937" i="19"/>
  <c r="W1938" i="19"/>
  <c r="W1939" i="19"/>
  <c r="W1940" i="19"/>
  <c r="W1941" i="19"/>
  <c r="W1942" i="19"/>
  <c r="W1943" i="19"/>
  <c r="W1944" i="19"/>
  <c r="W1945" i="19"/>
  <c r="W1946" i="19"/>
  <c r="W1947" i="19"/>
  <c r="W1948" i="19"/>
  <c r="W1949" i="19"/>
  <c r="W1950" i="19"/>
  <c r="W1951" i="19"/>
  <c r="W1952" i="19"/>
  <c r="W1953" i="19"/>
  <c r="W1954" i="19"/>
  <c r="W1955" i="19"/>
  <c r="W1956" i="19"/>
  <c r="W1957" i="19"/>
  <c r="W1958" i="19"/>
  <c r="W1959" i="19"/>
  <c r="W1960" i="19"/>
  <c r="W1961" i="19"/>
  <c r="W1962" i="19"/>
  <c r="W1963" i="19"/>
  <c r="W1964" i="19"/>
  <c r="W1965" i="19"/>
  <c r="W1966" i="19"/>
  <c r="W1967" i="19"/>
  <c r="W1968" i="19"/>
  <c r="W1969" i="19"/>
  <c r="W1970" i="19"/>
  <c r="W1971" i="19"/>
  <c r="W1972" i="19"/>
  <c r="W1973" i="19"/>
  <c r="W1974" i="19"/>
  <c r="W1975" i="19"/>
  <c r="W1976" i="19"/>
  <c r="W1977" i="19"/>
  <c r="W1978" i="19"/>
  <c r="W1979" i="19"/>
  <c r="W1980" i="19"/>
  <c r="W1981" i="19"/>
  <c r="W1982" i="19"/>
  <c r="W1983" i="19"/>
  <c r="W1984" i="19"/>
  <c r="W1985" i="19"/>
  <c r="W1986" i="19"/>
  <c r="W1987" i="19"/>
  <c r="W1988" i="19"/>
  <c r="W1989" i="19"/>
  <c r="W1990" i="19"/>
  <c r="W1991" i="19"/>
  <c r="W1992" i="19"/>
  <c r="W1993" i="19"/>
  <c r="W1994" i="19"/>
  <c r="W1995" i="19"/>
  <c r="W1996" i="19"/>
  <c r="W1997" i="19"/>
  <c r="W1998" i="19"/>
  <c r="W1999" i="19"/>
  <c r="W2000" i="19"/>
  <c r="W2001" i="19"/>
  <c r="W2002" i="19"/>
  <c r="W2003" i="19"/>
  <c r="W2004" i="19"/>
  <c r="W2005" i="19"/>
  <c r="W2006" i="19"/>
  <c r="W2007" i="19"/>
  <c r="W2008" i="19"/>
  <c r="W2009" i="19"/>
  <c r="W2010" i="19"/>
  <c r="W2011" i="19"/>
  <c r="W2012" i="19"/>
  <c r="W2013" i="19"/>
  <c r="W2014" i="19"/>
  <c r="W2015" i="19"/>
  <c r="W2016" i="19"/>
  <c r="W2017" i="19"/>
  <c r="W2018" i="19"/>
  <c r="W2019" i="19"/>
  <c r="W2020" i="19"/>
  <c r="W2021" i="19"/>
  <c r="W2022" i="19"/>
  <c r="W2023" i="19"/>
  <c r="W2024" i="19"/>
  <c r="W2025" i="19"/>
  <c r="W2026" i="19"/>
  <c r="W2027" i="19"/>
  <c r="W2028" i="19"/>
  <c r="W2029" i="19"/>
  <c r="W2030" i="19"/>
  <c r="W2031" i="19"/>
  <c r="W2032" i="19"/>
  <c r="W2033" i="19"/>
  <c r="W2034" i="19"/>
  <c r="W2035" i="19"/>
  <c r="W2036" i="19"/>
  <c r="W2037" i="19"/>
  <c r="W2038" i="19"/>
  <c r="W2039" i="19"/>
  <c r="W2040" i="19"/>
  <c r="W2041" i="19"/>
  <c r="W2042" i="19"/>
  <c r="W2043" i="19"/>
  <c r="W2044" i="19"/>
  <c r="W2045" i="19"/>
  <c r="W2046" i="19"/>
  <c r="W2047" i="19"/>
  <c r="W2048" i="19"/>
  <c r="W2049" i="19"/>
  <c r="W2050" i="19"/>
  <c r="W2051" i="19"/>
  <c r="W2052" i="19"/>
  <c r="W2053" i="19"/>
  <c r="W2054" i="19"/>
  <c r="W2055" i="19"/>
  <c r="W2056" i="19"/>
  <c r="W2057" i="19"/>
  <c r="W2058" i="19"/>
  <c r="W2059" i="19"/>
  <c r="W2060" i="19"/>
  <c r="W2061" i="19"/>
  <c r="W2062" i="19"/>
  <c r="W2063" i="19"/>
  <c r="W2064" i="19"/>
  <c r="W2065" i="19"/>
  <c r="W2066" i="19"/>
  <c r="W2067" i="19"/>
  <c r="W2068" i="19"/>
  <c r="W2069" i="19"/>
  <c r="W2070" i="19"/>
  <c r="W2071" i="19"/>
  <c r="W2072" i="19"/>
  <c r="W2073" i="19"/>
  <c r="W2074" i="19"/>
  <c r="W2075" i="19"/>
  <c r="W2076" i="19"/>
  <c r="W2077" i="19"/>
  <c r="W2078" i="19"/>
  <c r="W2079" i="19"/>
  <c r="W2080" i="19"/>
  <c r="W2081" i="19"/>
  <c r="W2082" i="19"/>
  <c r="W2083" i="19"/>
  <c r="W2084" i="19"/>
  <c r="W2085" i="19"/>
  <c r="W2086" i="19"/>
  <c r="W2087" i="19"/>
  <c r="W2088" i="19"/>
  <c r="W2089" i="19"/>
  <c r="W2090" i="19"/>
  <c r="W2091" i="19"/>
  <c r="W2092" i="19"/>
  <c r="W2093" i="19"/>
  <c r="W2094" i="19"/>
  <c r="W2095" i="19"/>
  <c r="W2096" i="19"/>
  <c r="W2097" i="19"/>
  <c r="W2098" i="19"/>
  <c r="W2099" i="19"/>
  <c r="W2100" i="19"/>
  <c r="W2101" i="19"/>
  <c r="W2102" i="19"/>
  <c r="W2103" i="19"/>
  <c r="W2104" i="19"/>
  <c r="W2105" i="19"/>
  <c r="W2106" i="19"/>
  <c r="W2107" i="19"/>
  <c r="W2108" i="19"/>
  <c r="W2109" i="19"/>
  <c r="W2110" i="19"/>
  <c r="W2111" i="19"/>
  <c r="W2112" i="19"/>
  <c r="W2113" i="19"/>
  <c r="W2114" i="19"/>
  <c r="W2115" i="19"/>
  <c r="W2116" i="19"/>
  <c r="W2117" i="19"/>
  <c r="W2118" i="19"/>
  <c r="W2119" i="19"/>
  <c r="W2120" i="19"/>
  <c r="W2121" i="19"/>
  <c r="W2122" i="19"/>
  <c r="W2123" i="19"/>
  <c r="W2124" i="19"/>
  <c r="W2125" i="19"/>
  <c r="W2126" i="19"/>
  <c r="W2127" i="19"/>
  <c r="W2128" i="19"/>
  <c r="W2129" i="19"/>
  <c r="W2130" i="19"/>
  <c r="W2131" i="19"/>
  <c r="W2132" i="19"/>
  <c r="W2133" i="19"/>
  <c r="W2134" i="19"/>
  <c r="W2135" i="19"/>
  <c r="W2136" i="19"/>
  <c r="W2137" i="19"/>
  <c r="W2138" i="19"/>
  <c r="W2139" i="19"/>
  <c r="W2140" i="19"/>
  <c r="W2141" i="19"/>
  <c r="W2142" i="19"/>
  <c r="W2143" i="19"/>
  <c r="W2144" i="19"/>
  <c r="W2145" i="19"/>
  <c r="W2146" i="19"/>
  <c r="W2147" i="19"/>
  <c r="W2148" i="19"/>
  <c r="W2149" i="19"/>
  <c r="W2150" i="19"/>
  <c r="W2151" i="19"/>
  <c r="W2152" i="19"/>
  <c r="W2153" i="19"/>
  <c r="W2154" i="19"/>
  <c r="W2155" i="19"/>
  <c r="W2156" i="19"/>
  <c r="W2157" i="19"/>
  <c r="W2158" i="19"/>
  <c r="W2159" i="19"/>
  <c r="W2160" i="19"/>
  <c r="W2161" i="19"/>
  <c r="W2162" i="19"/>
  <c r="W2163" i="19"/>
  <c r="W2164" i="19"/>
  <c r="W2165" i="19"/>
  <c r="W2166" i="19"/>
  <c r="W2167" i="19"/>
  <c r="W2168" i="19"/>
  <c r="W2169" i="19"/>
  <c r="W2170" i="19"/>
  <c r="W2171" i="19"/>
  <c r="W2172" i="19"/>
  <c r="W2173" i="19"/>
  <c r="W2174" i="19"/>
  <c r="W2175" i="19"/>
  <c r="W2176" i="19"/>
  <c r="W2177" i="19"/>
  <c r="W2178" i="19"/>
  <c r="W2179" i="19"/>
  <c r="W2180" i="19"/>
  <c r="W2181" i="19"/>
  <c r="W2182" i="19"/>
  <c r="W2183" i="19"/>
  <c r="W2184" i="19"/>
  <c r="W2185" i="19"/>
  <c r="W2186" i="19"/>
  <c r="W2187" i="19"/>
  <c r="W2188" i="19"/>
  <c r="W2189" i="19"/>
  <c r="W2190" i="19"/>
  <c r="W2191" i="19"/>
  <c r="W2192" i="19"/>
  <c r="W2193" i="19"/>
  <c r="W2194" i="19"/>
  <c r="W2195" i="19"/>
  <c r="W2196" i="19"/>
  <c r="W2197" i="19"/>
  <c r="W2198" i="19"/>
  <c r="W2199" i="19"/>
  <c r="W2200" i="19"/>
  <c r="W2201" i="19"/>
  <c r="W2202" i="19"/>
  <c r="W2203" i="19"/>
  <c r="W2204" i="19"/>
  <c r="W2205" i="19"/>
  <c r="W2206" i="19"/>
  <c r="W2207" i="19"/>
  <c r="W2208" i="19"/>
  <c r="W2209" i="19"/>
  <c r="W2210" i="19"/>
  <c r="W2211" i="19"/>
  <c r="W2212" i="19"/>
  <c r="W2213" i="19"/>
  <c r="W2214" i="19"/>
  <c r="W2215" i="19"/>
  <c r="W2216" i="19"/>
  <c r="W2217" i="19"/>
  <c r="W2218" i="19"/>
  <c r="W2219" i="19"/>
  <c r="W2220" i="19"/>
  <c r="W2221" i="19"/>
  <c r="W2222" i="19"/>
  <c r="W2223" i="19"/>
  <c r="W2224" i="19"/>
  <c r="W2225" i="19"/>
  <c r="W2226" i="19"/>
  <c r="W2227" i="19"/>
  <c r="W2228" i="19"/>
  <c r="W2229" i="19"/>
  <c r="W2230" i="19"/>
  <c r="W2231" i="19"/>
  <c r="W2232" i="19"/>
  <c r="W2233" i="19"/>
  <c r="W2234" i="19"/>
  <c r="W2235" i="19"/>
  <c r="W2236" i="19"/>
  <c r="W2237" i="19"/>
  <c r="W2238" i="19"/>
  <c r="W2239" i="19"/>
  <c r="W2240" i="19"/>
  <c r="W2241" i="19"/>
  <c r="W2242" i="19"/>
  <c r="W2243" i="19"/>
  <c r="W2244" i="19"/>
  <c r="W2245" i="19"/>
  <c r="W2246" i="19"/>
  <c r="W2247" i="19"/>
  <c r="W2248" i="19"/>
  <c r="W2249" i="19"/>
  <c r="W2250" i="19"/>
  <c r="W2251" i="19"/>
  <c r="W2252" i="19"/>
  <c r="W2253" i="19"/>
  <c r="W2254" i="19"/>
  <c r="W2255" i="19"/>
  <c r="W2256" i="19"/>
  <c r="W2257" i="19"/>
  <c r="W2258" i="19"/>
  <c r="W2259" i="19"/>
  <c r="W2260" i="19"/>
  <c r="W2261" i="19"/>
  <c r="W2262" i="19"/>
  <c r="W2263" i="19"/>
  <c r="W2264" i="19"/>
  <c r="W2265" i="19"/>
  <c r="W2266" i="19"/>
  <c r="W2267" i="19"/>
  <c r="W2268" i="19"/>
  <c r="W2269" i="19"/>
  <c r="W2270" i="19"/>
  <c r="W2271" i="19"/>
  <c r="W2272" i="19"/>
  <c r="W2273" i="19"/>
  <c r="W2274" i="19"/>
  <c r="W2275" i="19"/>
  <c r="W2276" i="19"/>
  <c r="W2277" i="19"/>
  <c r="W2278" i="19"/>
  <c r="W2279" i="19"/>
  <c r="W2280" i="19"/>
  <c r="W2281" i="19"/>
  <c r="W2282" i="19"/>
  <c r="W2283" i="19"/>
  <c r="W2284" i="19"/>
  <c r="W2285" i="19"/>
  <c r="W2286" i="19"/>
  <c r="W2287" i="19"/>
  <c r="W2288" i="19"/>
  <c r="W2289" i="19"/>
  <c r="W2290" i="19"/>
  <c r="W2291" i="19"/>
  <c r="W2292" i="19"/>
  <c r="W2293" i="19"/>
  <c r="W2294" i="19"/>
  <c r="W2295" i="19"/>
  <c r="W2296" i="19"/>
  <c r="W2297" i="19"/>
  <c r="W2298" i="19"/>
  <c r="W2299" i="19"/>
  <c r="W2300" i="19"/>
  <c r="W2301" i="19"/>
  <c r="W2302" i="19"/>
  <c r="W2303" i="19"/>
  <c r="W2304" i="19"/>
  <c r="W2305" i="19"/>
  <c r="W2306" i="19"/>
  <c r="W2307" i="19"/>
  <c r="W2308" i="19"/>
  <c r="W2309" i="19"/>
  <c r="W2310" i="19"/>
  <c r="W2311" i="19"/>
  <c r="W2312" i="19"/>
  <c r="W2313" i="19"/>
  <c r="W2314" i="19"/>
  <c r="W2315" i="19"/>
  <c r="W2316" i="19"/>
  <c r="W2317" i="19"/>
  <c r="W2318" i="19"/>
  <c r="W2319" i="19"/>
  <c r="W2320" i="19"/>
  <c r="W2321" i="19"/>
  <c r="W2322" i="19"/>
  <c r="W2323" i="19"/>
  <c r="W2324" i="19"/>
  <c r="W2325" i="19"/>
  <c r="W2326" i="19"/>
  <c r="W2327" i="19"/>
  <c r="W2328" i="19"/>
  <c r="W2329" i="19"/>
  <c r="W2330" i="19"/>
  <c r="W2331" i="19"/>
  <c r="W2332" i="19"/>
  <c r="W2333" i="19"/>
  <c r="W2334" i="19"/>
  <c r="W2335" i="19"/>
  <c r="W2336" i="19"/>
  <c r="W2337" i="19"/>
  <c r="W2338" i="19"/>
  <c r="W2339" i="19"/>
  <c r="W2340" i="19"/>
  <c r="W2341" i="19"/>
  <c r="W2342" i="19"/>
  <c r="W2343" i="19"/>
  <c r="W2344" i="19"/>
  <c r="W2345" i="19"/>
  <c r="W2346" i="19"/>
  <c r="W2347" i="19"/>
  <c r="W2348" i="19"/>
  <c r="W2349" i="19"/>
  <c r="W2350" i="19"/>
  <c r="W2351" i="19"/>
  <c r="W2352" i="19"/>
  <c r="W2353" i="19"/>
  <c r="W2354" i="19"/>
  <c r="W2355" i="19"/>
  <c r="W2356" i="19"/>
  <c r="W2357" i="19"/>
  <c r="W2358" i="19"/>
  <c r="W2359" i="19"/>
  <c r="W2360" i="19"/>
  <c r="W2361" i="19"/>
  <c r="W2362" i="19"/>
  <c r="W2363" i="19"/>
  <c r="W2364" i="19"/>
  <c r="W2365" i="19"/>
  <c r="W2366" i="19"/>
  <c r="W2367" i="19"/>
  <c r="W2368" i="19"/>
  <c r="W2369" i="19"/>
  <c r="W2370" i="19"/>
  <c r="W2371" i="19"/>
  <c r="W2372" i="19"/>
  <c r="W2373" i="19"/>
  <c r="W2374" i="19"/>
  <c r="W2375" i="19"/>
  <c r="W2376" i="19"/>
  <c r="W2377" i="19"/>
  <c r="W2378" i="19"/>
  <c r="W2379" i="19"/>
  <c r="W2380" i="19"/>
  <c r="W2381" i="19"/>
  <c r="W2382" i="19"/>
  <c r="W2383" i="19"/>
  <c r="W2384" i="19"/>
  <c r="W2385" i="19"/>
  <c r="W2386" i="19"/>
  <c r="W2387" i="19"/>
  <c r="W2388" i="19"/>
  <c r="W2389" i="19"/>
  <c r="W2390" i="19"/>
  <c r="W2391" i="19"/>
  <c r="W2392" i="19"/>
  <c r="W2393" i="19"/>
  <c r="W2394" i="19"/>
  <c r="W2395" i="19"/>
  <c r="W2396" i="19"/>
  <c r="W2397" i="19"/>
  <c r="W2398" i="19"/>
  <c r="W2399" i="19"/>
  <c r="W2400" i="19"/>
  <c r="W2401" i="19"/>
  <c r="W2402" i="19"/>
  <c r="W2403" i="19"/>
  <c r="W2404" i="19"/>
  <c r="W2405" i="19"/>
  <c r="W2406" i="19"/>
  <c r="W2407" i="19"/>
  <c r="W2408" i="19"/>
  <c r="W2409" i="19"/>
  <c r="W2410" i="19"/>
  <c r="W2411" i="19"/>
  <c r="W2412" i="19"/>
  <c r="W2413" i="19"/>
  <c r="W2414" i="19"/>
  <c r="W2415" i="19"/>
  <c r="W2416" i="19"/>
  <c r="W2417" i="19"/>
  <c r="W2418" i="19"/>
  <c r="W2419" i="19"/>
  <c r="W2420" i="19"/>
  <c r="W2421" i="19"/>
  <c r="W2422" i="19"/>
  <c r="W2423" i="19"/>
  <c r="W2424" i="19"/>
  <c r="W2425" i="19"/>
  <c r="W2426" i="19"/>
  <c r="W2427" i="19"/>
  <c r="W2428" i="19"/>
  <c r="W2429" i="19"/>
  <c r="W2430" i="19"/>
  <c r="W2431" i="19"/>
  <c r="W2432" i="19"/>
  <c r="W2433" i="19"/>
  <c r="W2434" i="19"/>
  <c r="W2435" i="19"/>
  <c r="W2436" i="19"/>
  <c r="W2437" i="19"/>
  <c r="W2438" i="19"/>
  <c r="W2439" i="19"/>
  <c r="W2440" i="19"/>
  <c r="W2441" i="19"/>
  <c r="W2442" i="19"/>
  <c r="W2443" i="19"/>
  <c r="W2444" i="19"/>
  <c r="W2445" i="19"/>
  <c r="W2446" i="19"/>
  <c r="W2447" i="19"/>
  <c r="W2448" i="19"/>
  <c r="W2449" i="19"/>
  <c r="W2450" i="19"/>
  <c r="W2451" i="19"/>
  <c r="W2452" i="19"/>
  <c r="W2453" i="19"/>
  <c r="W2454" i="19"/>
  <c r="W2455" i="19"/>
  <c r="W2456" i="19"/>
  <c r="W2457" i="19"/>
  <c r="W2458" i="19"/>
  <c r="W2459" i="19"/>
  <c r="W2460" i="19"/>
  <c r="W2461" i="19"/>
  <c r="W2462" i="19"/>
  <c r="W2463" i="19"/>
  <c r="W2464" i="19"/>
  <c r="W2465" i="19"/>
  <c r="W2466" i="19"/>
  <c r="W2467" i="19"/>
  <c r="W2468" i="19"/>
  <c r="W2469" i="19"/>
  <c r="W2470" i="19"/>
  <c r="W2471" i="19"/>
  <c r="W2472" i="19"/>
  <c r="W2473" i="19"/>
  <c r="W2474" i="19"/>
  <c r="W2475" i="19"/>
  <c r="W2476" i="19"/>
  <c r="W2477" i="19"/>
  <c r="W2478" i="19"/>
  <c r="W2479" i="19"/>
  <c r="W2480" i="19"/>
  <c r="W2481" i="19"/>
  <c r="W2482" i="19"/>
  <c r="W2483" i="19"/>
  <c r="W2484" i="19"/>
  <c r="W2485" i="19"/>
  <c r="W2486" i="19"/>
  <c r="W2487" i="19"/>
  <c r="W2488" i="19"/>
  <c r="W2489" i="19"/>
  <c r="W2490" i="19"/>
  <c r="W2491" i="19"/>
  <c r="W2492" i="19"/>
  <c r="W2493" i="19"/>
  <c r="W2494" i="19"/>
  <c r="Z2" i="19"/>
  <c r="V1002" i="19"/>
  <c r="V1003" i="19"/>
  <c r="V2216" i="19"/>
  <c r="V2217" i="19"/>
  <c r="V2218" i="19"/>
  <c r="V2219" i="19"/>
  <c r="V2" i="19"/>
  <c r="V3" i="19"/>
  <c r="V4" i="19"/>
  <c r="V132" i="19"/>
  <c r="V1751" i="19"/>
  <c r="V1752" i="19"/>
  <c r="V1753" i="19"/>
  <c r="V437" i="19"/>
  <c r="V438" i="19"/>
  <c r="V2220" i="19"/>
  <c r="V704" i="19"/>
  <c r="V705" i="19"/>
  <c r="V2064" i="19"/>
  <c r="V2065" i="19"/>
  <c r="V2066" i="19"/>
  <c r="V2067" i="19"/>
  <c r="V2068" i="19"/>
  <c r="V1132" i="19"/>
  <c r="V1610" i="19"/>
  <c r="V1611" i="19"/>
  <c r="V1292" i="19"/>
  <c r="V1293" i="19"/>
  <c r="V2069" i="19"/>
  <c r="V2070" i="19"/>
  <c r="V2071" i="19"/>
  <c r="V2072" i="19"/>
  <c r="V2073" i="19"/>
  <c r="V1004" i="19"/>
  <c r="V1005" i="19"/>
  <c r="V5" i="19"/>
  <c r="V6" i="19"/>
  <c r="V7" i="19"/>
  <c r="V342" i="19"/>
  <c r="V343" i="19"/>
  <c r="V262" i="19"/>
  <c r="V263" i="19"/>
  <c r="V264" i="19"/>
  <c r="V265" i="19"/>
  <c r="V266" i="19"/>
  <c r="V267" i="19"/>
  <c r="V268" i="19"/>
  <c r="V1133" i="19"/>
  <c r="V1294" i="19"/>
  <c r="V1295" i="19"/>
  <c r="V1296" i="19"/>
  <c r="V2221" i="19"/>
  <c r="V2222" i="19"/>
  <c r="V8" i="19"/>
  <c r="V9" i="19"/>
  <c r="V1006" i="19"/>
  <c r="V10" i="19"/>
  <c r="V11" i="19"/>
  <c r="V1007" i="19"/>
  <c r="V1008" i="19"/>
  <c r="V1454" i="19"/>
  <c r="V1297" i="19"/>
  <c r="V344" i="19"/>
  <c r="V345" i="19"/>
  <c r="V346" i="19"/>
  <c r="V2223" i="19"/>
  <c r="V2224" i="19"/>
  <c r="V2225" i="19"/>
  <c r="V2355" i="19"/>
  <c r="V2356" i="19"/>
  <c r="V2357" i="19"/>
  <c r="V564" i="19"/>
  <c r="V1298" i="19"/>
  <c r="V1299" i="19"/>
  <c r="V1300" i="19"/>
  <c r="V133" i="19"/>
  <c r="V846" i="19"/>
  <c r="V847" i="19"/>
  <c r="V1134" i="19"/>
  <c r="V1135" i="19"/>
  <c r="V1136" i="19"/>
  <c r="V1754" i="19"/>
  <c r="V1755" i="19"/>
  <c r="V1756" i="19"/>
  <c r="V1757" i="19"/>
  <c r="V2226" i="19"/>
  <c r="V12" i="19"/>
  <c r="V13" i="19"/>
  <c r="V14" i="19"/>
  <c r="V706" i="19"/>
  <c r="V707" i="19"/>
  <c r="V708" i="19"/>
  <c r="V709" i="19"/>
  <c r="V710" i="19"/>
  <c r="V848" i="19"/>
  <c r="V849" i="19"/>
  <c r="V850" i="19"/>
  <c r="V1612" i="19"/>
  <c r="V1613" i="19"/>
  <c r="V1614" i="19"/>
  <c r="V1009" i="19"/>
  <c r="V1010" i="19"/>
  <c r="V1011" i="19"/>
  <c r="V1301" i="19"/>
  <c r="V269" i="19"/>
  <c r="V270" i="19"/>
  <c r="V271" i="19"/>
  <c r="V565" i="19"/>
  <c r="V566" i="19"/>
  <c r="V347" i="19"/>
  <c r="V348" i="19"/>
  <c r="V272" i="19"/>
  <c r="V273" i="19"/>
  <c r="V2074" i="19"/>
  <c r="V2075" i="19"/>
  <c r="V2076" i="19"/>
  <c r="V15" i="19"/>
  <c r="V16" i="19"/>
  <c r="V567" i="19"/>
  <c r="V568" i="19"/>
  <c r="V274" i="19"/>
  <c r="V275" i="19"/>
  <c r="V17" i="19"/>
  <c r="V18" i="19"/>
  <c r="V851" i="19"/>
  <c r="V852" i="19"/>
  <c r="V2077" i="19"/>
  <c r="V2078" i="19"/>
  <c r="V2079" i="19"/>
  <c r="V134" i="19"/>
  <c r="V135" i="19"/>
  <c r="V1012" i="19"/>
  <c r="V1137" i="19"/>
  <c r="V1138" i="19"/>
  <c r="V1139" i="19"/>
  <c r="V1919" i="19"/>
  <c r="V711" i="19"/>
  <c r="V712" i="19"/>
  <c r="V713" i="19"/>
  <c r="V714" i="19"/>
  <c r="V715" i="19"/>
  <c r="V2358" i="19"/>
  <c r="V2359" i="19"/>
  <c r="V1140" i="19"/>
  <c r="V1141" i="19"/>
  <c r="V439" i="19"/>
  <c r="V440" i="19"/>
  <c r="V1302" i="19"/>
  <c r="V19" i="19"/>
  <c r="V2080" i="19"/>
  <c r="V2081" i="19"/>
  <c r="V1615" i="19"/>
  <c r="V20" i="19"/>
  <c r="V21" i="19"/>
  <c r="V22" i="19"/>
  <c r="V23" i="19"/>
  <c r="V24" i="19"/>
  <c r="V1455" i="19"/>
  <c r="V1920" i="19"/>
  <c r="V1921" i="19"/>
  <c r="V1456" i="19"/>
  <c r="V1457" i="19"/>
  <c r="V1458" i="19"/>
  <c r="V1013" i="19"/>
  <c r="V1014" i="19"/>
  <c r="V2082" i="19"/>
  <c r="V2083" i="19"/>
  <c r="V2084" i="19"/>
  <c r="V136" i="19"/>
  <c r="V441" i="19"/>
  <c r="V442" i="19"/>
  <c r="V443" i="19"/>
  <c r="V444" i="19"/>
  <c r="V1142" i="19"/>
  <c r="V1143" i="19"/>
  <c r="V569" i="19"/>
  <c r="V570" i="19"/>
  <c r="V1459" i="19"/>
  <c r="V1460" i="19"/>
  <c r="V1461" i="19"/>
  <c r="V1758" i="19"/>
  <c r="V1759" i="19"/>
  <c r="V1922" i="19"/>
  <c r="V1923" i="19"/>
  <c r="V2227" i="19"/>
  <c r="V2228" i="19"/>
  <c r="V1616" i="19"/>
  <c r="V1617" i="19"/>
  <c r="V853" i="19"/>
  <c r="V854" i="19"/>
  <c r="V1144" i="19"/>
  <c r="V1145" i="19"/>
  <c r="V1146" i="19"/>
  <c r="V137" i="19"/>
  <c r="V1015" i="19"/>
  <c r="V1016" i="19"/>
  <c r="V349" i="19"/>
  <c r="V855" i="19"/>
  <c r="V856" i="19"/>
  <c r="V857" i="19"/>
  <c r="V858" i="19"/>
  <c r="V2229" i="19"/>
  <c r="V2230" i="19"/>
  <c r="V2231" i="19"/>
  <c r="V1017" i="19"/>
  <c r="V1618" i="19"/>
  <c r="V1619" i="19"/>
  <c r="V2085" i="19"/>
  <c r="V2086" i="19"/>
  <c r="V2087" i="19"/>
  <c r="V1620" i="19"/>
  <c r="V1018" i="19"/>
  <c r="V1303" i="19"/>
  <c r="V1760" i="19"/>
  <c r="V138" i="19"/>
  <c r="V2232" i="19"/>
  <c r="V2233" i="19"/>
  <c r="V1304" i="19"/>
  <c r="V2360" i="19"/>
  <c r="V2361" i="19"/>
  <c r="V1147" i="19"/>
  <c r="V1148" i="19"/>
  <c r="V1149" i="19"/>
  <c r="V859" i="19"/>
  <c r="V860" i="19"/>
  <c r="V2088" i="19"/>
  <c r="V2089" i="19"/>
  <c r="V571" i="19"/>
  <c r="V572" i="19"/>
  <c r="V573" i="19"/>
  <c r="V574" i="19"/>
  <c r="V2090" i="19"/>
  <c r="V2091" i="19"/>
  <c r="V2092" i="19"/>
  <c r="V1924" i="19"/>
  <c r="V1305" i="19"/>
  <c r="V1306" i="19"/>
  <c r="V1761" i="19"/>
  <c r="V1762" i="19"/>
  <c r="V1462" i="19"/>
  <c r="V1463" i="19"/>
  <c r="V575" i="19"/>
  <c r="V576" i="19"/>
  <c r="V577" i="19"/>
  <c r="V578" i="19"/>
  <c r="V579" i="19"/>
  <c r="V1925" i="19"/>
  <c r="V861" i="19"/>
  <c r="V2093" i="19"/>
  <c r="V2094" i="19"/>
  <c r="V1150" i="19"/>
  <c r="V1151" i="19"/>
  <c r="V2234" i="19"/>
  <c r="V2095" i="19"/>
  <c r="V2096" i="19"/>
  <c r="V862" i="19"/>
  <c r="V863" i="19"/>
  <c r="V139" i="19"/>
  <c r="V140" i="19"/>
  <c r="V1763" i="19"/>
  <c r="V1464" i="19"/>
  <c r="V1764" i="19"/>
  <c r="V1765" i="19"/>
  <c r="V1766" i="19"/>
  <c r="V1767" i="19"/>
  <c r="V2362" i="19"/>
  <c r="V2363" i="19"/>
  <c r="V716" i="19"/>
  <c r="V717" i="19"/>
  <c r="V1152" i="19"/>
  <c r="V141" i="19"/>
  <c r="V25" i="19"/>
  <c r="V718" i="19"/>
  <c r="V719" i="19"/>
  <c r="V720" i="19"/>
  <c r="V721" i="19"/>
  <c r="V142" i="19"/>
  <c r="V445" i="19"/>
  <c r="V446" i="19"/>
  <c r="V1019" i="19"/>
  <c r="V1020" i="19"/>
  <c r="V1021" i="19"/>
  <c r="V1621" i="19"/>
  <c r="V447" i="19"/>
  <c r="V1926" i="19"/>
  <c r="V1022" i="19"/>
  <c r="V1465" i="19"/>
  <c r="V1466" i="19"/>
  <c r="V350" i="19"/>
  <c r="V276" i="19"/>
  <c r="V277" i="19"/>
  <c r="V26" i="19"/>
  <c r="V27" i="19"/>
  <c r="V1467" i="19"/>
  <c r="V1468" i="19"/>
  <c r="V1469" i="19"/>
  <c r="V1470" i="19"/>
  <c r="V1471" i="19"/>
  <c r="V1768" i="19"/>
  <c r="V1769" i="19"/>
  <c r="V1622" i="19"/>
  <c r="V1623" i="19"/>
  <c r="V1624" i="19"/>
  <c r="V1625" i="19"/>
  <c r="V448" i="19"/>
  <c r="V449" i="19"/>
  <c r="V1626" i="19"/>
  <c r="V1627" i="19"/>
  <c r="V1628" i="19"/>
  <c r="V2235" i="19"/>
  <c r="V2236" i="19"/>
  <c r="V2237" i="19"/>
  <c r="V2097" i="19"/>
  <c r="V28" i="19"/>
  <c r="V1307" i="19"/>
  <c r="V2364" i="19"/>
  <c r="V2365" i="19"/>
  <c r="V450" i="19"/>
  <c r="V451" i="19"/>
  <c r="V452" i="19"/>
  <c r="V453" i="19"/>
  <c r="V1770" i="19"/>
  <c r="V1771" i="19"/>
  <c r="V1308" i="19"/>
  <c r="V1309" i="19"/>
  <c r="V1927" i="19"/>
  <c r="V1310" i="19"/>
  <c r="V1311" i="19"/>
  <c r="V1312" i="19"/>
  <c r="V2366" i="19"/>
  <c r="V2367" i="19"/>
  <c r="V29" i="19"/>
  <c r="V30" i="19"/>
  <c r="V1772" i="19"/>
  <c r="V1773" i="19"/>
  <c r="V278" i="19"/>
  <c r="V279" i="19"/>
  <c r="V580" i="19"/>
  <c r="V581" i="19"/>
  <c r="V582" i="19"/>
  <c r="V1629" i="19"/>
  <c r="V1630" i="19"/>
  <c r="V1631" i="19"/>
  <c r="V1153" i="19"/>
  <c r="V1154" i="19"/>
  <c r="V1155" i="19"/>
  <c r="V1156" i="19"/>
  <c r="V722" i="19"/>
  <c r="V31" i="19"/>
  <c r="V32" i="19"/>
  <c r="V33" i="19"/>
  <c r="V1157" i="19"/>
  <c r="V1158" i="19"/>
  <c r="V723" i="19"/>
  <c r="V724" i="19"/>
  <c r="V725" i="19"/>
  <c r="V726" i="19"/>
  <c r="V727" i="19"/>
  <c r="V728" i="19"/>
  <c r="V2098" i="19"/>
  <c r="V2238" i="19"/>
  <c r="V2239" i="19"/>
  <c r="V1632" i="19"/>
  <c r="V1633" i="19"/>
  <c r="V454" i="19"/>
  <c r="V2368" i="19"/>
  <c r="V2369" i="19"/>
  <c r="V2370" i="19"/>
  <c r="V1313" i="19"/>
  <c r="V280" i="19"/>
  <c r="V281" i="19"/>
  <c r="V282" i="19"/>
  <c r="V283" i="19"/>
  <c r="V284" i="19"/>
  <c r="V285" i="19"/>
  <c r="V2371" i="19"/>
  <c r="V143" i="19"/>
  <c r="V144" i="19"/>
  <c r="V1928" i="19"/>
  <c r="V1929" i="19"/>
  <c r="V455" i="19"/>
  <c r="V456" i="19"/>
  <c r="V351" i="19"/>
  <c r="V352" i="19"/>
  <c r="V1472" i="19"/>
  <c r="V1473" i="19"/>
  <c r="V1474" i="19"/>
  <c r="V2240" i="19"/>
  <c r="V2099" i="19"/>
  <c r="V2100" i="19"/>
  <c r="V1159" i="19"/>
  <c r="V1160" i="19"/>
  <c r="V1161" i="19"/>
  <c r="V2241" i="19"/>
  <c r="V2242" i="19"/>
  <c r="V1930" i="19"/>
  <c r="V729" i="19"/>
  <c r="V730" i="19"/>
  <c r="V1475" i="19"/>
  <c r="V1476" i="19"/>
  <c r="V1023" i="19"/>
  <c r="V1314" i="19"/>
  <c r="V34" i="19"/>
  <c r="V145" i="19"/>
  <c r="V146" i="19"/>
  <c r="V1477" i="19"/>
  <c r="V1478" i="19"/>
  <c r="V1479" i="19"/>
  <c r="V1480" i="19"/>
  <c r="V35" i="19"/>
  <c r="V731" i="19"/>
  <c r="V732" i="19"/>
  <c r="V733" i="19"/>
  <c r="V286" i="19"/>
  <c r="V2372" i="19"/>
  <c r="V2373" i="19"/>
  <c r="V2374" i="19"/>
  <c r="V1315" i="19"/>
  <c r="V1316" i="19"/>
  <c r="V1317" i="19"/>
  <c r="V287" i="19"/>
  <c r="V864" i="19"/>
  <c r="V734" i="19"/>
  <c r="V735" i="19"/>
  <c r="V147" i="19"/>
  <c r="V148" i="19"/>
  <c r="V1634" i="19"/>
  <c r="V1318" i="19"/>
  <c r="V865" i="19"/>
  <c r="V866" i="19"/>
  <c r="V736" i="19"/>
  <c r="V737" i="19"/>
  <c r="V738" i="19"/>
  <c r="V583" i="19"/>
  <c r="V584" i="19"/>
  <c r="V2243" i="19"/>
  <c r="V2244" i="19"/>
  <c r="V1162" i="19"/>
  <c r="V1163" i="19"/>
  <c r="V1319" i="19"/>
  <c r="V2375" i="19"/>
  <c r="V2376" i="19"/>
  <c r="V2101" i="19"/>
  <c r="V1774" i="19"/>
  <c r="V1775" i="19"/>
  <c r="V353" i="19"/>
  <c r="V354" i="19"/>
  <c r="V36" i="19"/>
  <c r="V37" i="19"/>
  <c r="V38" i="19"/>
  <c r="V457" i="19"/>
  <c r="V458" i="19"/>
  <c r="V459" i="19"/>
  <c r="V460" i="19"/>
  <c r="V2102" i="19"/>
  <c r="V867" i="19"/>
  <c r="V1320" i="19"/>
  <c r="V1321" i="19"/>
  <c r="V1322" i="19"/>
  <c r="V1323" i="19"/>
  <c r="V1324" i="19"/>
  <c r="V868" i="19"/>
  <c r="V869" i="19"/>
  <c r="V739" i="19"/>
  <c r="V740" i="19"/>
  <c r="V741" i="19"/>
  <c r="V742" i="19"/>
  <c r="V149" i="19"/>
  <c r="V461" i="19"/>
  <c r="V1931" i="19"/>
  <c r="V1932" i="19"/>
  <c r="V1933" i="19"/>
  <c r="V2103" i="19"/>
  <c r="V2104" i="19"/>
  <c r="V1164" i="19"/>
  <c r="V1934" i="19"/>
  <c r="V150" i="19"/>
  <c r="V151" i="19"/>
  <c r="V1481" i="19"/>
  <c r="V462" i="19"/>
  <c r="V463" i="19"/>
  <c r="V464" i="19"/>
  <c r="V1482" i="19"/>
  <c r="V1483" i="19"/>
  <c r="V1484" i="19"/>
  <c r="V1485" i="19"/>
  <c r="V1486" i="19"/>
  <c r="V1635" i="19"/>
  <c r="V1636" i="19"/>
  <c r="V1637" i="19"/>
  <c r="V1325" i="19"/>
  <c r="V1326" i="19"/>
  <c r="V1327" i="19"/>
  <c r="V743" i="19"/>
  <c r="V1024" i="19"/>
  <c r="V465" i="19"/>
  <c r="V2245" i="19"/>
  <c r="V1487" i="19"/>
  <c r="V1488" i="19"/>
  <c r="V1638" i="19"/>
  <c r="V1639" i="19"/>
  <c r="V466" i="19"/>
  <c r="V467" i="19"/>
  <c r="V468" i="19"/>
  <c r="V469" i="19"/>
  <c r="V1025" i="19"/>
  <c r="V1026" i="19"/>
  <c r="V39" i="19"/>
  <c r="V40" i="19"/>
  <c r="V41" i="19"/>
  <c r="V744" i="19"/>
  <c r="V1489" i="19"/>
  <c r="V1328" i="19"/>
  <c r="V1329" i="19"/>
  <c r="V1330" i="19"/>
  <c r="V2105" i="19"/>
  <c r="V2106" i="19"/>
  <c r="V2107" i="19"/>
  <c r="V355" i="19"/>
  <c r="V1027" i="19"/>
  <c r="V1028" i="19"/>
  <c r="V1165" i="19"/>
  <c r="V1166" i="19"/>
  <c r="V1029" i="19"/>
  <c r="V745" i="19"/>
  <c r="V870" i="19"/>
  <c r="V2377" i="19"/>
  <c r="V1776" i="19"/>
  <c r="V1777" i="19"/>
  <c r="V746" i="19"/>
  <c r="V747" i="19"/>
  <c r="V1935" i="19"/>
  <c r="V1936" i="19"/>
  <c r="V1937" i="19"/>
  <c r="V2246" i="19"/>
  <c r="V2247" i="19"/>
  <c r="V2248" i="19"/>
  <c r="V748" i="19"/>
  <c r="V749" i="19"/>
  <c r="V585" i="19"/>
  <c r="V2378" i="19"/>
  <c r="V2249" i="19"/>
  <c r="V586" i="19"/>
  <c r="V587" i="19"/>
  <c r="V2250" i="19"/>
  <c r="V2379" i="19"/>
  <c r="V2380" i="19"/>
  <c r="V1331" i="19"/>
  <c r="V2108" i="19"/>
  <c r="V1332" i="19"/>
  <c r="V42" i="19"/>
  <c r="V43" i="19"/>
  <c r="V44" i="19"/>
  <c r="V470" i="19"/>
  <c r="V152" i="19"/>
  <c r="V153" i="19"/>
  <c r="V356" i="19"/>
  <c r="V357" i="19"/>
  <c r="V1778" i="19"/>
  <c r="V1779" i="19"/>
  <c r="V1780" i="19"/>
  <c r="V871" i="19"/>
  <c r="V872" i="19"/>
  <c r="V154" i="19"/>
  <c r="V155" i="19"/>
  <c r="V750" i="19"/>
  <c r="V751" i="19"/>
  <c r="V1640" i="19"/>
  <c r="V1641" i="19"/>
  <c r="V1642" i="19"/>
  <c r="V1643" i="19"/>
  <c r="V1644" i="19"/>
  <c r="V2109" i="19"/>
  <c r="V873" i="19"/>
  <c r="V874" i="19"/>
  <c r="V1645" i="19"/>
  <c r="V1333" i="19"/>
  <c r="V1334" i="19"/>
  <c r="V1335" i="19"/>
  <c r="V1030" i="19"/>
  <c r="V1490" i="19"/>
  <c r="V288" i="19"/>
  <c r="V1781" i="19"/>
  <c r="V1782" i="19"/>
  <c r="V1783" i="19"/>
  <c r="V1336" i="19"/>
  <c r="V1337" i="19"/>
  <c r="V358" i="19"/>
  <c r="V45" i="19"/>
  <c r="V2381" i="19"/>
  <c r="V2382" i="19"/>
  <c r="V1031" i="19"/>
  <c r="V1032" i="19"/>
  <c r="V1033" i="19"/>
  <c r="V1034" i="19"/>
  <c r="V2383" i="19"/>
  <c r="V2384" i="19"/>
  <c r="V2385" i="19"/>
  <c r="V588" i="19"/>
  <c r="V589" i="19"/>
  <c r="V875" i="19"/>
  <c r="V876" i="19"/>
  <c r="V877" i="19"/>
  <c r="V46" i="19"/>
  <c r="V47" i="19"/>
  <c r="V1646" i="19"/>
  <c r="V2386" i="19"/>
  <c r="V2387" i="19"/>
  <c r="V2388" i="19"/>
  <c r="V48" i="19"/>
  <c r="V49" i="19"/>
  <c r="V50" i="19"/>
  <c r="V289" i="19"/>
  <c r="V1647" i="19"/>
  <c r="V471" i="19"/>
  <c r="V51" i="19"/>
  <c r="V1338" i="19"/>
  <c r="V1339" i="19"/>
  <c r="V1340" i="19"/>
  <c r="V1784" i="19"/>
  <c r="V1785" i="19"/>
  <c r="V1786" i="19"/>
  <c r="V359" i="19"/>
  <c r="V360" i="19"/>
  <c r="V361" i="19"/>
  <c r="V2251" i="19"/>
  <c r="V590" i="19"/>
  <c r="V591" i="19"/>
  <c r="V592" i="19"/>
  <c r="V593" i="19"/>
  <c r="V594" i="19"/>
  <c r="V595" i="19"/>
  <c r="V1787" i="19"/>
  <c r="V1788" i="19"/>
  <c r="V752" i="19"/>
  <c r="V753" i="19"/>
  <c r="V754" i="19"/>
  <c r="V290" i="19"/>
  <c r="V291" i="19"/>
  <c r="V292" i="19"/>
  <c r="V156" i="19"/>
  <c r="V157" i="19"/>
  <c r="V1789" i="19"/>
  <c r="V1790" i="19"/>
  <c r="V1791" i="19"/>
  <c r="V362" i="19"/>
  <c r="V363" i="19"/>
  <c r="V878" i="19"/>
  <c r="V596" i="19"/>
  <c r="V2389" i="19"/>
  <c r="V2390" i="19"/>
  <c r="V2391" i="19"/>
  <c r="V158" i="19"/>
  <c r="V159" i="19"/>
  <c r="V160" i="19"/>
  <c r="V1341" i="19"/>
  <c r="V1938" i="19"/>
  <c r="V52" i="19"/>
  <c r="V53" i="19"/>
  <c r="V54" i="19"/>
  <c r="V1167" i="19"/>
  <c r="V1168" i="19"/>
  <c r="V1169" i="19"/>
  <c r="V1342" i="19"/>
  <c r="V1343" i="19"/>
  <c r="V1344" i="19"/>
  <c r="V2252" i="19"/>
  <c r="V755" i="19"/>
  <c r="V756" i="19"/>
  <c r="V1491" i="19"/>
  <c r="V2253" i="19"/>
  <c r="V55" i="19"/>
  <c r="V1939" i="19"/>
  <c r="V1940" i="19"/>
  <c r="V2254" i="19"/>
  <c r="V2255" i="19"/>
  <c r="V2256" i="19"/>
  <c r="V2257" i="19"/>
  <c r="V1792" i="19"/>
  <c r="V1793" i="19"/>
  <c r="V879" i="19"/>
  <c r="V757" i="19"/>
  <c r="V758" i="19"/>
  <c r="V2110" i="19"/>
  <c r="V1794" i="19"/>
  <c r="V1648" i="19"/>
  <c r="V1649" i="19"/>
  <c r="V56" i="19"/>
  <c r="V472" i="19"/>
  <c r="V473" i="19"/>
  <c r="V1650" i="19"/>
  <c r="V1651" i="19"/>
  <c r="V1652" i="19"/>
  <c r="V1653" i="19"/>
  <c r="V1795" i="19"/>
  <c r="V1796" i="19"/>
  <c r="V1797" i="19"/>
  <c r="V1170" i="19"/>
  <c r="V1798" i="19"/>
  <c r="V1799" i="19"/>
  <c r="V1800" i="19"/>
  <c r="V364" i="19"/>
  <c r="V365" i="19"/>
  <c r="V366" i="19"/>
  <c r="V1801" i="19"/>
  <c r="V1802" i="19"/>
  <c r="V1171" i="19"/>
  <c r="V2392" i="19"/>
  <c r="V474" i="19"/>
  <c r="V1345" i="19"/>
  <c r="V1346" i="19"/>
  <c r="V1654" i="19"/>
  <c r="V1655" i="19"/>
  <c r="V1656" i="19"/>
  <c r="V161" i="19"/>
  <c r="V1941" i="19"/>
  <c r="V2258" i="19"/>
  <c r="V2259" i="19"/>
  <c r="V1172" i="19"/>
  <c r="V1173" i="19"/>
  <c r="V1657" i="19"/>
  <c r="V1035" i="19"/>
  <c r="V759" i="19"/>
  <c r="V760" i="19"/>
  <c r="V761" i="19"/>
  <c r="V762" i="19"/>
  <c r="V763" i="19"/>
  <c r="V1174" i="19"/>
  <c r="V1175" i="19"/>
  <c r="V1492" i="19"/>
  <c r="V880" i="19"/>
  <c r="V881" i="19"/>
  <c r="V882" i="19"/>
  <c r="V1036" i="19"/>
  <c r="V1176" i="19"/>
  <c r="V1177" i="19"/>
  <c r="V883" i="19"/>
  <c r="V884" i="19"/>
  <c r="V2111" i="19"/>
  <c r="V162" i="19"/>
  <c r="V163" i="19"/>
  <c r="V1803" i="19"/>
  <c r="V1804" i="19"/>
  <c r="V1178" i="19"/>
  <c r="V1037" i="19"/>
  <c r="V1038" i="19"/>
  <c r="V1805" i="19"/>
  <c r="V1179" i="19"/>
  <c r="V1180" i="19"/>
  <c r="V597" i="19"/>
  <c r="V164" i="19"/>
  <c r="V165" i="19"/>
  <c r="V166" i="19"/>
  <c r="V1493" i="19"/>
  <c r="V1806" i="19"/>
  <c r="V1807" i="19"/>
  <c r="V1808" i="19"/>
  <c r="V1809" i="19"/>
  <c r="V293" i="19"/>
  <c r="V1810" i="19"/>
  <c r="V598" i="19"/>
  <c r="V599" i="19"/>
  <c r="V2393" i="19"/>
  <c r="V764" i="19"/>
  <c r="V765" i="19"/>
  <c r="V766" i="19"/>
  <c r="V767" i="19"/>
  <c r="V768" i="19"/>
  <c r="V769" i="19"/>
  <c r="V167" i="19"/>
  <c r="V168" i="19"/>
  <c r="V475" i="19"/>
  <c r="V57" i="19"/>
  <c r="V1942" i="19"/>
  <c r="V1943" i="19"/>
  <c r="V1944" i="19"/>
  <c r="V1347" i="19"/>
  <c r="V1348" i="19"/>
  <c r="V1494" i="19"/>
  <c r="V1495" i="19"/>
  <c r="V2260" i="19"/>
  <c r="V2261" i="19"/>
  <c r="V600" i="19"/>
  <c r="V601" i="19"/>
  <c r="V58" i="19"/>
  <c r="V1945" i="19"/>
  <c r="V1946" i="19"/>
  <c r="V1947" i="19"/>
  <c r="V1658" i="19"/>
  <c r="V1659" i="19"/>
  <c r="V1660" i="19"/>
  <c r="V1661" i="19"/>
  <c r="V885" i="19"/>
  <c r="V169" i="19"/>
  <c r="V1039" i="19"/>
  <c r="V1040" i="19"/>
  <c r="V294" i="19"/>
  <c r="V295" i="19"/>
  <c r="V59" i="19"/>
  <c r="V60" i="19"/>
  <c r="V61" i="19"/>
  <c r="V62" i="19"/>
  <c r="V886" i="19"/>
  <c r="V887" i="19"/>
  <c r="V1349" i="19"/>
  <c r="V1350" i="19"/>
  <c r="V1351" i="19"/>
  <c r="V2394" i="19"/>
  <c r="V1948" i="19"/>
  <c r="V367" i="19"/>
  <c r="V1662" i="19"/>
  <c r="V1663" i="19"/>
  <c r="V1664" i="19"/>
  <c r="V2112" i="19"/>
  <c r="V888" i="19"/>
  <c r="V889" i="19"/>
  <c r="V1811" i="19"/>
  <c r="V1812" i="19"/>
  <c r="V1813" i="19"/>
  <c r="V1665" i="19"/>
  <c r="V368" i="19"/>
  <c r="V1181" i="19"/>
  <c r="V1182" i="19"/>
  <c r="V1183" i="19"/>
  <c r="V1184" i="19"/>
  <c r="V1352" i="19"/>
  <c r="V369" i="19"/>
  <c r="V370" i="19"/>
  <c r="V371" i="19"/>
  <c r="V2262" i="19"/>
  <c r="V2395" i="19"/>
  <c r="V2113" i="19"/>
  <c r="V2114" i="19"/>
  <c r="V2115" i="19"/>
  <c r="V2116" i="19"/>
  <c r="V602" i="19"/>
  <c r="V603" i="19"/>
  <c r="V604" i="19"/>
  <c r="V1666" i="19"/>
  <c r="V1667" i="19"/>
  <c r="V1814" i="19"/>
  <c r="V1815" i="19"/>
  <c r="V1816" i="19"/>
  <c r="V770" i="19"/>
  <c r="V771" i="19"/>
  <c r="V1496" i="19"/>
  <c r="V1497" i="19"/>
  <c r="V1668" i="19"/>
  <c r="V1041" i="19"/>
  <c r="V890" i="19"/>
  <c r="V1669" i="19"/>
  <c r="V1670" i="19"/>
  <c r="V1671" i="19"/>
  <c r="V1498" i="19"/>
  <c r="V1499" i="19"/>
  <c r="V1185" i="19"/>
  <c r="V1186" i="19"/>
  <c r="V1187" i="19"/>
  <c r="V772" i="19"/>
  <c r="V63" i="19"/>
  <c r="V2117" i="19"/>
  <c r="V1672" i="19"/>
  <c r="V1673" i="19"/>
  <c r="V1817" i="19"/>
  <c r="V1818" i="19"/>
  <c r="V605" i="19"/>
  <c r="V606" i="19"/>
  <c r="V1674" i="19"/>
  <c r="V1675" i="19"/>
  <c r="V170" i="19"/>
  <c r="V171" i="19"/>
  <c r="V607" i="19"/>
  <c r="V1819" i="19"/>
  <c r="V1820" i="19"/>
  <c r="V372" i="19"/>
  <c r="V373" i="19"/>
  <c r="V374" i="19"/>
  <c r="V375" i="19"/>
  <c r="V891" i="19"/>
  <c r="V892" i="19"/>
  <c r="V893" i="19"/>
  <c r="V894" i="19"/>
  <c r="V2263" i="19"/>
  <c r="V895" i="19"/>
  <c r="V376" i="19"/>
  <c r="V377" i="19"/>
  <c r="V378" i="19"/>
  <c r="V379" i="19"/>
  <c r="V2264" i="19"/>
  <c r="V2265" i="19"/>
  <c r="V2266" i="19"/>
  <c r="V1676" i="19"/>
  <c r="V1677" i="19"/>
  <c r="V1678" i="19"/>
  <c r="V2118" i="19"/>
  <c r="V1500" i="19"/>
  <c r="V1501" i="19"/>
  <c r="V1502" i="19"/>
  <c r="V1503" i="19"/>
  <c r="V476" i="19"/>
  <c r="V1504" i="19"/>
  <c r="V1505" i="19"/>
  <c r="V1679" i="19"/>
  <c r="V1680" i="19"/>
  <c r="V1681" i="19"/>
  <c r="V1682" i="19"/>
  <c r="V1506" i="19"/>
  <c r="V1507" i="19"/>
  <c r="V1508" i="19"/>
  <c r="V1509" i="19"/>
  <c r="V477" i="19"/>
  <c r="V2267" i="19"/>
  <c r="V2268" i="19"/>
  <c r="V1042" i="19"/>
  <c r="V1043" i="19"/>
  <c r="V1044" i="19"/>
  <c r="V1188" i="19"/>
  <c r="V1683" i="19"/>
  <c r="V1684" i="19"/>
  <c r="V172" i="19"/>
  <c r="V173" i="19"/>
  <c r="V174" i="19"/>
  <c r="V1353" i="19"/>
  <c r="V1354" i="19"/>
  <c r="V1355" i="19"/>
  <c r="V1356" i="19"/>
  <c r="V1357" i="19"/>
  <c r="V773" i="19"/>
  <c r="V175" i="19"/>
  <c r="V176" i="19"/>
  <c r="V64" i="19"/>
  <c r="V65" i="19"/>
  <c r="V66" i="19"/>
  <c r="V67" i="19"/>
  <c r="V68" i="19"/>
  <c r="V69" i="19"/>
  <c r="V380" i="19"/>
  <c r="V381" i="19"/>
  <c r="V296" i="19"/>
  <c r="V1821" i="19"/>
  <c r="V1822" i="19"/>
  <c r="V2269" i="19"/>
  <c r="V2270" i="19"/>
  <c r="V2271" i="19"/>
  <c r="V2272" i="19"/>
  <c r="V2273" i="19"/>
  <c r="V2396" i="19"/>
  <c r="V70" i="19"/>
  <c r="V71" i="19"/>
  <c r="V896" i="19"/>
  <c r="V897" i="19"/>
  <c r="V898" i="19"/>
  <c r="V1949" i="19"/>
  <c r="V1950" i="19"/>
  <c r="V1951" i="19"/>
  <c r="V1952" i="19"/>
  <c r="V1953" i="19"/>
  <c r="V177" i="19"/>
  <c r="V178" i="19"/>
  <c r="V179" i="19"/>
  <c r="V180" i="19"/>
  <c r="V2119" i="19"/>
  <c r="V1823" i="19"/>
  <c r="V1824" i="19"/>
  <c r="V1825" i="19"/>
  <c r="V1826" i="19"/>
  <c r="V899" i="19"/>
  <c r="V1358" i="19"/>
  <c r="V1359" i="19"/>
  <c r="V478" i="19"/>
  <c r="V1827" i="19"/>
  <c r="V1954" i="19"/>
  <c r="V774" i="19"/>
  <c r="V775" i="19"/>
  <c r="V479" i="19"/>
  <c r="V480" i="19"/>
  <c r="V481" i="19"/>
  <c r="V1510" i="19"/>
  <c r="V382" i="19"/>
  <c r="V2120" i="19"/>
  <c r="V1045" i="19"/>
  <c r="V1046" i="19"/>
  <c r="V1047" i="19"/>
  <c r="V1048" i="19"/>
  <c r="V2397" i="19"/>
  <c r="V2398" i="19"/>
  <c r="V1511" i="19"/>
  <c r="V1512" i="19"/>
  <c r="V900" i="19"/>
  <c r="V901" i="19"/>
  <c r="V902" i="19"/>
  <c r="V903" i="19"/>
  <c r="V904" i="19"/>
  <c r="V608" i="19"/>
  <c r="V609" i="19"/>
  <c r="V610" i="19"/>
  <c r="V2121" i="19"/>
  <c r="V2122" i="19"/>
  <c r="V2123" i="19"/>
  <c r="V383" i="19"/>
  <c r="V1513" i="19"/>
  <c r="V1514" i="19"/>
  <c r="V1515" i="19"/>
  <c r="V1360" i="19"/>
  <c r="V1955" i="19"/>
  <c r="V181" i="19"/>
  <c r="V182" i="19"/>
  <c r="V1049" i="19"/>
  <c r="V1050" i="19"/>
  <c r="V1051" i="19"/>
  <c r="V1685" i="19"/>
  <c r="V1686" i="19"/>
  <c r="V1687" i="19"/>
  <c r="V1688" i="19"/>
  <c r="V482" i="19"/>
  <c r="V483" i="19"/>
  <c r="V297" i="19"/>
  <c r="V298" i="19"/>
  <c r="V1828" i="19"/>
  <c r="V1829" i="19"/>
  <c r="V2399" i="19"/>
  <c r="V2400" i="19"/>
  <c r="V1361" i="19"/>
  <c r="V1362" i="19"/>
  <c r="V2401" i="19"/>
  <c r="V1363" i="19"/>
  <c r="V1364" i="19"/>
  <c r="V905" i="19"/>
  <c r="V2124" i="19"/>
  <c r="V2125" i="19"/>
  <c r="V2126" i="19"/>
  <c r="V1956" i="19"/>
  <c r="V384" i="19"/>
  <c r="V385" i="19"/>
  <c r="V484" i="19"/>
  <c r="V485" i="19"/>
  <c r="V611" i="19"/>
  <c r="V612" i="19"/>
  <c r="V1365" i="19"/>
  <c r="V1366" i="19"/>
  <c r="V1830" i="19"/>
  <c r="V1831" i="19"/>
  <c r="V386" i="19"/>
  <c r="V1516" i="19"/>
  <c r="V2127" i="19"/>
  <c r="V2128" i="19"/>
  <c r="V1957" i="19"/>
  <c r="V1189" i="19"/>
  <c r="V1190" i="19"/>
  <c r="V1052" i="19"/>
  <c r="V1053" i="19"/>
  <c r="V2129" i="19"/>
  <c r="V2130" i="19"/>
  <c r="V1191" i="19"/>
  <c r="V1192" i="19"/>
  <c r="V613" i="19"/>
  <c r="V614" i="19"/>
  <c r="V2131" i="19"/>
  <c r="V2132" i="19"/>
  <c r="V2133" i="19"/>
  <c r="V387" i="19"/>
  <c r="V388" i="19"/>
  <c r="V389" i="19"/>
  <c r="V1193" i="19"/>
  <c r="V1194" i="19"/>
  <c r="V1367" i="19"/>
  <c r="V1689" i="19"/>
  <c r="V1690" i="19"/>
  <c r="V2274" i="19"/>
  <c r="V1517" i="19"/>
  <c r="V1518" i="19"/>
  <c r="V1519" i="19"/>
  <c r="V2275" i="19"/>
  <c r="V1054" i="19"/>
  <c r="V1055" i="19"/>
  <c r="V1958" i="19"/>
  <c r="V1832" i="19"/>
  <c r="V1056" i="19"/>
  <c r="V1057" i="19"/>
  <c r="V1058" i="19"/>
  <c r="V615" i="19"/>
  <c r="V776" i="19"/>
  <c r="V777" i="19"/>
  <c r="V1691" i="19"/>
  <c r="V1692" i="19"/>
  <c r="V1693" i="19"/>
  <c r="V778" i="19"/>
  <c r="V779" i="19"/>
  <c r="V780" i="19"/>
  <c r="V906" i="19"/>
  <c r="V907" i="19"/>
  <c r="V616" i="19"/>
  <c r="V617" i="19"/>
  <c r="V618" i="19"/>
  <c r="V619" i="19"/>
  <c r="V183" i="19"/>
  <c r="V184" i="19"/>
  <c r="V1520" i="19"/>
  <c r="V1521" i="19"/>
  <c r="V390" i="19"/>
  <c r="V299" i="19"/>
  <c r="V486" i="19"/>
  <c r="V185" i="19"/>
  <c r="V186" i="19"/>
  <c r="V187" i="19"/>
  <c r="V188" i="19"/>
  <c r="V189" i="19"/>
  <c r="V190" i="19"/>
  <c r="V908" i="19"/>
  <c r="V1059" i="19"/>
  <c r="V1522" i="19"/>
  <c r="V1523" i="19"/>
  <c r="V1833" i="19"/>
  <c r="V1524" i="19"/>
  <c r="V300" i="19"/>
  <c r="V301" i="19"/>
  <c r="V1525" i="19"/>
  <c r="V72" i="19"/>
  <c r="V73" i="19"/>
  <c r="V74" i="19"/>
  <c r="V487" i="19"/>
  <c r="V1195" i="19"/>
  <c r="V1196" i="19"/>
  <c r="V1197" i="19"/>
  <c r="V1198" i="19"/>
  <c r="V1060" i="19"/>
  <c r="V620" i="19"/>
  <c r="V781" i="19"/>
  <c r="V2402" i="19"/>
  <c r="V75" i="19"/>
  <c r="V76" i="19"/>
  <c r="V77" i="19"/>
  <c r="V488" i="19"/>
  <c r="V2134" i="19"/>
  <c r="V2135" i="19"/>
  <c r="V2136" i="19"/>
  <c r="V2137" i="19"/>
  <c r="V2138" i="19"/>
  <c r="V621" i="19"/>
  <c r="V622" i="19"/>
  <c r="V623" i="19"/>
  <c r="V1368" i="19"/>
  <c r="V2403" i="19"/>
  <c r="V2404" i="19"/>
  <c r="V2405" i="19"/>
  <c r="V1694" i="19"/>
  <c r="V1834" i="19"/>
  <c r="V1835" i="19"/>
  <c r="V1836" i="19"/>
  <c r="V1837" i="19"/>
  <c r="V191" i="19"/>
  <c r="V302" i="19"/>
  <c r="V303" i="19"/>
  <c r="V304" i="19"/>
  <c r="V305" i="19"/>
  <c r="V2406" i="19"/>
  <c r="V2407" i="19"/>
  <c r="V2408" i="19"/>
  <c r="V489" i="19"/>
  <c r="V490" i="19"/>
  <c r="V78" i="19"/>
  <c r="V192" i="19"/>
  <c r="V193" i="19"/>
  <c r="V1199" i="19"/>
  <c r="V1695" i="19"/>
  <c r="V1696" i="19"/>
  <c r="V1369" i="19"/>
  <c r="V1370" i="19"/>
  <c r="V2276" i="19"/>
  <c r="V1200" i="19"/>
  <c r="V1201" i="19"/>
  <c r="V1202" i="19"/>
  <c r="V782" i="19"/>
  <c r="V783" i="19"/>
  <c r="V784" i="19"/>
  <c r="V785" i="19"/>
  <c r="V194" i="19"/>
  <c r="V1838" i="19"/>
  <c r="V491" i="19"/>
  <c r="V1371" i="19"/>
  <c r="V1839" i="19"/>
  <c r="V1061" i="19"/>
  <c r="V1062" i="19"/>
  <c r="V1526" i="19"/>
  <c r="V1959" i="19"/>
  <c r="V195" i="19"/>
  <c r="V306" i="19"/>
  <c r="V307" i="19"/>
  <c r="V2277" i="19"/>
  <c r="V1527" i="19"/>
  <c r="V1528" i="19"/>
  <c r="V1529" i="19"/>
  <c r="V196" i="19"/>
  <c r="V1372" i="19"/>
  <c r="V1373" i="19"/>
  <c r="V1374" i="19"/>
  <c r="V1697" i="19"/>
  <c r="V308" i="19"/>
  <c r="V309" i="19"/>
  <c r="V492" i="19"/>
  <c r="V2139" i="19"/>
  <c r="V2140" i="19"/>
  <c r="V1960" i="19"/>
  <c r="V1961" i="19"/>
  <c r="V1962" i="19"/>
  <c r="V1963" i="19"/>
  <c r="V2278" i="19"/>
  <c r="V2279" i="19"/>
  <c r="V79" i="19"/>
  <c r="V80" i="19"/>
  <c r="V81" i="19"/>
  <c r="V197" i="19"/>
  <c r="V198" i="19"/>
  <c r="V199" i="19"/>
  <c r="V200" i="19"/>
  <c r="V909" i="19"/>
  <c r="V910" i="19"/>
  <c r="V624" i="19"/>
  <c r="V201" i="19"/>
  <c r="V391" i="19"/>
  <c r="V625" i="19"/>
  <c r="V626" i="19"/>
  <c r="V1840" i="19"/>
  <c r="V1841" i="19"/>
  <c r="V2280" i="19"/>
  <c r="V2281" i="19"/>
  <c r="V493" i="19"/>
  <c r="V494" i="19"/>
  <c r="V495" i="19"/>
  <c r="V1964" i="19"/>
  <c r="V1965" i="19"/>
  <c r="V1966" i="19"/>
  <c r="V1967" i="19"/>
  <c r="V82" i="19"/>
  <c r="V83" i="19"/>
  <c r="V84" i="19"/>
  <c r="V2282" i="19"/>
  <c r="V2283" i="19"/>
  <c r="V496" i="19"/>
  <c r="V85" i="19"/>
  <c r="V392" i="19"/>
  <c r="V1063" i="19"/>
  <c r="V1064" i="19"/>
  <c r="V1065" i="19"/>
  <c r="V1968" i="19"/>
  <c r="V1969" i="19"/>
  <c r="V1970" i="19"/>
  <c r="V627" i="19"/>
  <c r="V628" i="19"/>
  <c r="V202" i="19"/>
  <c r="V86" i="19"/>
  <c r="V87" i="19"/>
  <c r="V88" i="19"/>
  <c r="V89" i="19"/>
  <c r="V1203" i="19"/>
  <c r="V1204" i="19"/>
  <c r="V1205" i="19"/>
  <c r="V1971" i="19"/>
  <c r="V1530" i="19"/>
  <c r="V1531" i="19"/>
  <c r="V1532" i="19"/>
  <c r="V1533" i="19"/>
  <c r="V1206" i="19"/>
  <c r="V911" i="19"/>
  <c r="V1972" i="19"/>
  <c r="V310" i="19"/>
  <c r="V311" i="19"/>
  <c r="V203" i="19"/>
  <c r="V497" i="19"/>
  <c r="V498" i="19"/>
  <c r="V204" i="19"/>
  <c r="V205" i="19"/>
  <c r="V206" i="19"/>
  <c r="V912" i="19"/>
  <c r="V913" i="19"/>
  <c r="V393" i="19"/>
  <c r="V394" i="19"/>
  <c r="V395" i="19"/>
  <c r="V1698" i="19"/>
  <c r="V1699" i="19"/>
  <c r="V90" i="19"/>
  <c r="V1066" i="19"/>
  <c r="V1067" i="19"/>
  <c r="V2409" i="19"/>
  <c r="V1068" i="19"/>
  <c r="V1069" i="19"/>
  <c r="V1070" i="19"/>
  <c r="V499" i="19"/>
  <c r="V1375" i="19"/>
  <c r="V1376" i="19"/>
  <c r="V629" i="19"/>
  <c r="V630" i="19"/>
  <c r="V631" i="19"/>
  <c r="V632" i="19"/>
  <c r="V1534" i="19"/>
  <c r="V1535" i="19"/>
  <c r="V1536" i="19"/>
  <c r="V1537" i="19"/>
  <c r="V1700" i="19"/>
  <c r="V1701" i="19"/>
  <c r="V1702" i="19"/>
  <c r="V1377" i="19"/>
  <c r="V1378" i="19"/>
  <c r="V1842" i="19"/>
  <c r="V207" i="19"/>
  <c r="V208" i="19"/>
  <c r="V209" i="19"/>
  <c r="V914" i="19"/>
  <c r="V915" i="19"/>
  <c r="V916" i="19"/>
  <c r="V786" i="19"/>
  <c r="V787" i="19"/>
  <c r="V1207" i="19"/>
  <c r="V396" i="19"/>
  <c r="V397" i="19"/>
  <c r="V398" i="19"/>
  <c r="V399" i="19"/>
  <c r="V400" i="19"/>
  <c r="V401" i="19"/>
  <c r="V2141" i="19"/>
  <c r="V2142" i="19"/>
  <c r="V633" i="19"/>
  <c r="V1843" i="19"/>
  <c r="V1844" i="19"/>
  <c r="V1845" i="19"/>
  <c r="V210" i="19"/>
  <c r="V211" i="19"/>
  <c r="V1973" i="19"/>
  <c r="V1974" i="19"/>
  <c r="V1538" i="19"/>
  <c r="V2143" i="19"/>
  <c r="V91" i="19"/>
  <c r="V2410" i="19"/>
  <c r="V2411" i="19"/>
  <c r="V2412" i="19"/>
  <c r="V1071" i="19"/>
  <c r="V92" i="19"/>
  <c r="V93" i="19"/>
  <c r="V94" i="19"/>
  <c r="V1846" i="19"/>
  <c r="V1847" i="19"/>
  <c r="V1975" i="19"/>
  <c r="V1976" i="19"/>
  <c r="V1977" i="19"/>
  <c r="V500" i="19"/>
  <c r="V501" i="19"/>
  <c r="V502" i="19"/>
  <c r="V2284" i="19"/>
  <c r="V2285" i="19"/>
  <c r="V1072" i="19"/>
  <c r="V1073" i="19"/>
  <c r="V2144" i="19"/>
  <c r="V2286" i="19"/>
  <c r="V402" i="19"/>
  <c r="V2413" i="19"/>
  <c r="V2414" i="19"/>
  <c r="V1703" i="19"/>
  <c r="V1704" i="19"/>
  <c r="V1705" i="19"/>
  <c r="V1379" i="19"/>
  <c r="V1380" i="19"/>
  <c r="V212" i="19"/>
  <c r="V2415" i="19"/>
  <c r="V2416" i="19"/>
  <c r="V2417" i="19"/>
  <c r="V95" i="19"/>
  <c r="V503" i="19"/>
  <c r="V504" i="19"/>
  <c r="V1848" i="19"/>
  <c r="V1849" i="19"/>
  <c r="V788" i="19"/>
  <c r="V1539" i="19"/>
  <c r="V2418" i="19"/>
  <c r="V96" i="19"/>
  <c r="V97" i="19"/>
  <c r="V213" i="19"/>
  <c r="V214" i="19"/>
  <c r="V312" i="19"/>
  <c r="V2145" i="19"/>
  <c r="V1978" i="19"/>
  <c r="V313" i="19"/>
  <c r="V1381" i="19"/>
  <c r="V1382" i="19"/>
  <c r="V505" i="19"/>
  <c r="V506" i="19"/>
  <c r="V789" i="19"/>
  <c r="V790" i="19"/>
  <c r="V507" i="19"/>
  <c r="V508" i="19"/>
  <c r="V509" i="19"/>
  <c r="V215" i="19"/>
  <c r="V403" i="19"/>
  <c r="V1208" i="19"/>
  <c r="V1209" i="19"/>
  <c r="V1210" i="19"/>
  <c r="V1211" i="19"/>
  <c r="V404" i="19"/>
  <c r="V405" i="19"/>
  <c r="V406" i="19"/>
  <c r="V1979" i="19"/>
  <c r="V1980" i="19"/>
  <c r="V1383" i="19"/>
  <c r="V1384" i="19"/>
  <c r="V917" i="19"/>
  <c r="V216" i="19"/>
  <c r="V634" i="19"/>
  <c r="V635" i="19"/>
  <c r="V98" i="19"/>
  <c r="V1074" i="19"/>
  <c r="V636" i="19"/>
  <c r="V637" i="19"/>
  <c r="V638" i="19"/>
  <c r="V639" i="19"/>
  <c r="V2287" i="19"/>
  <c r="V2288" i="19"/>
  <c r="V2289" i="19"/>
  <c r="V2290" i="19"/>
  <c r="V1981" i="19"/>
  <c r="V1982" i="19"/>
  <c r="V314" i="19"/>
  <c r="V315" i="19"/>
  <c r="V1075" i="19"/>
  <c r="V1076" i="19"/>
  <c r="V1077" i="19"/>
  <c r="V918" i="19"/>
  <c r="V919" i="19"/>
  <c r="V920" i="19"/>
  <c r="V99" i="19"/>
  <c r="V100" i="19"/>
  <c r="V2146" i="19"/>
  <c r="V2147" i="19"/>
  <c r="V2148" i="19"/>
  <c r="V1385" i="19"/>
  <c r="V316" i="19"/>
  <c r="V317" i="19"/>
  <c r="V318" i="19"/>
  <c r="V217" i="19"/>
  <c r="V1706" i="19"/>
  <c r="V921" i="19"/>
  <c r="V922" i="19"/>
  <c r="V1078" i="19"/>
  <c r="V1540" i="19"/>
  <c r="V510" i="19"/>
  <c r="V511" i="19"/>
  <c r="V2291" i="19"/>
  <c r="V2292" i="19"/>
  <c r="V1212" i="19"/>
  <c r="V512" i="19"/>
  <c r="V513" i="19"/>
  <c r="V218" i="19"/>
  <c r="V219" i="19"/>
  <c r="V220" i="19"/>
  <c r="V407" i="19"/>
  <c r="V2149" i="19"/>
  <c r="V2150" i="19"/>
  <c r="V791" i="19"/>
  <c r="V792" i="19"/>
  <c r="V793" i="19"/>
  <c r="V514" i="19"/>
  <c r="V1213" i="19"/>
  <c r="V1214" i="19"/>
  <c r="V1215" i="19"/>
  <c r="V1216" i="19"/>
  <c r="V1386" i="19"/>
  <c r="V1387" i="19"/>
  <c r="V1850" i="19"/>
  <c r="V1851" i="19"/>
  <c r="V1388" i="19"/>
  <c r="V1389" i="19"/>
  <c r="V1390" i="19"/>
  <c r="V1391" i="19"/>
  <c r="V1392" i="19"/>
  <c r="V2293" i="19"/>
  <c r="V1393" i="19"/>
  <c r="V1394" i="19"/>
  <c r="V515" i="19"/>
  <c r="V516" i="19"/>
  <c r="V923" i="19"/>
  <c r="V924" i="19"/>
  <c r="V2294" i="19"/>
  <c r="V2295" i="19"/>
  <c r="V1395" i="19"/>
  <c r="V1396" i="19"/>
  <c r="V1397" i="19"/>
  <c r="V1541" i="19"/>
  <c r="V1542" i="19"/>
  <c r="V221" i="19"/>
  <c r="V222" i="19"/>
  <c r="V223" i="19"/>
  <c r="V640" i="19"/>
  <c r="V1217" i="19"/>
  <c r="V1218" i="19"/>
  <c r="V1219" i="19"/>
  <c r="V224" i="19"/>
  <c r="V319" i="19"/>
  <c r="V101" i="19"/>
  <c r="V925" i="19"/>
  <c r="V926" i="19"/>
  <c r="V320" i="19"/>
  <c r="V321" i="19"/>
  <c r="V225" i="19"/>
  <c r="V226" i="19"/>
  <c r="V2419" i="19"/>
  <c r="V1707" i="19"/>
  <c r="V227" i="19"/>
  <c r="V228" i="19"/>
  <c r="V229" i="19"/>
  <c r="V230" i="19"/>
  <c r="V1079" i="19"/>
  <c r="V1080" i="19"/>
  <c r="V1543" i="19"/>
  <c r="V1544" i="19"/>
  <c r="V1708" i="19"/>
  <c r="V641" i="19"/>
  <c r="V2296" i="19"/>
  <c r="V1220" i="19"/>
  <c r="V1221" i="19"/>
  <c r="V1222" i="19"/>
  <c r="V1223" i="19"/>
  <c r="V2420" i="19"/>
  <c r="V2421" i="19"/>
  <c r="V2422" i="19"/>
  <c r="V408" i="19"/>
  <c r="V409" i="19"/>
  <c r="V410" i="19"/>
  <c r="V411" i="19"/>
  <c r="V1224" i="19"/>
  <c r="V1225" i="19"/>
  <c r="V2151" i="19"/>
  <c r="V2152" i="19"/>
  <c r="V1398" i="19"/>
  <c r="V1399" i="19"/>
  <c r="V1400" i="19"/>
  <c r="V642" i="19"/>
  <c r="V231" i="19"/>
  <c r="V232" i="19"/>
  <c r="V927" i="19"/>
  <c r="V928" i="19"/>
  <c r="V929" i="19"/>
  <c r="V930" i="19"/>
  <c r="V412" i="19"/>
  <c r="V413" i="19"/>
  <c r="V233" i="19"/>
  <c r="V234" i="19"/>
  <c r="V235" i="19"/>
  <c r="V517" i="19"/>
  <c r="V1401" i="19"/>
  <c r="V1852" i="19"/>
  <c r="V1853" i="19"/>
  <c r="V1854" i="19"/>
  <c r="V1709" i="19"/>
  <c r="V1710" i="19"/>
  <c r="V1711" i="19"/>
  <c r="V1712" i="19"/>
  <c r="V1713" i="19"/>
  <c r="V1714" i="19"/>
  <c r="V518" i="19"/>
  <c r="V519" i="19"/>
  <c r="V520" i="19"/>
  <c r="V521" i="19"/>
  <c r="V1983" i="19"/>
  <c r="V1984" i="19"/>
  <c r="V1985" i="19"/>
  <c r="V1986" i="19"/>
  <c r="V102" i="19"/>
  <c r="V103" i="19"/>
  <c r="V104" i="19"/>
  <c r="V1081" i="19"/>
  <c r="V1082" i="19"/>
  <c r="V414" i="19"/>
  <c r="V2153" i="19"/>
  <c r="V1545" i="19"/>
  <c r="V1402" i="19"/>
  <c r="V1403" i="19"/>
  <c r="V643" i="19"/>
  <c r="V2423" i="19"/>
  <c r="V2424" i="19"/>
  <c r="V415" i="19"/>
  <c r="V1404" i="19"/>
  <c r="V2297" i="19"/>
  <c r="V416" i="19"/>
  <c r="V794" i="19"/>
  <c r="V795" i="19"/>
  <c r="V796" i="19"/>
  <c r="V797" i="19"/>
  <c r="V2298" i="19"/>
  <c r="V2299" i="19"/>
  <c r="V2300" i="19"/>
  <c r="V644" i="19"/>
  <c r="V645" i="19"/>
  <c r="V1546" i="19"/>
  <c r="V1547" i="19"/>
  <c r="V1548" i="19"/>
  <c r="V1549" i="19"/>
  <c r="V1987" i="19"/>
  <c r="V1988" i="19"/>
  <c r="V1989" i="19"/>
  <c r="V1226" i="19"/>
  <c r="V2154" i="19"/>
  <c r="V2155" i="19"/>
  <c r="V2156" i="19"/>
  <c r="V1990" i="19"/>
  <c r="V1991" i="19"/>
  <c r="V1550" i="19"/>
  <c r="V522" i="19"/>
  <c r="V322" i="19"/>
  <c r="V323" i="19"/>
  <c r="V324" i="19"/>
  <c r="V1551" i="19"/>
  <c r="V1552" i="19"/>
  <c r="V1553" i="19"/>
  <c r="V1554" i="19"/>
  <c r="V2301" i="19"/>
  <c r="V2302" i="19"/>
  <c r="V105" i="19"/>
  <c r="V106" i="19"/>
  <c r="V1555" i="19"/>
  <c r="V1855" i="19"/>
  <c r="V1856" i="19"/>
  <c r="V1992" i="19"/>
  <c r="V1227" i="19"/>
  <c r="V1228" i="19"/>
  <c r="V1229" i="19"/>
  <c r="V2157" i="19"/>
  <c r="V107" i="19"/>
  <c r="V108" i="19"/>
  <c r="V109" i="19"/>
  <c r="V2425" i="19"/>
  <c r="V2426" i="19"/>
  <c r="V2427" i="19"/>
  <c r="V646" i="19"/>
  <c r="V647" i="19"/>
  <c r="V648" i="19"/>
  <c r="V649" i="19"/>
  <c r="V1405" i="19"/>
  <c r="V1406" i="19"/>
  <c r="V1407" i="19"/>
  <c r="V1408" i="19"/>
  <c r="V798" i="19"/>
  <c r="V799" i="19"/>
  <c r="V650" i="19"/>
  <c r="V651" i="19"/>
  <c r="V1993" i="19"/>
  <c r="V1994" i="19"/>
  <c r="V1995" i="19"/>
  <c r="V800" i="19"/>
  <c r="V801" i="19"/>
  <c r="V1083" i="19"/>
  <c r="V1084" i="19"/>
  <c r="V1230" i="19"/>
  <c r="V1231" i="19"/>
  <c r="V523" i="19"/>
  <c r="V524" i="19"/>
  <c r="V2158" i="19"/>
  <c r="V2159" i="19"/>
  <c r="V652" i="19"/>
  <c r="V1556" i="19"/>
  <c r="V1557" i="19"/>
  <c r="V1232" i="19"/>
  <c r="V931" i="19"/>
  <c r="V932" i="19"/>
  <c r="V933" i="19"/>
  <c r="V934" i="19"/>
  <c r="V110" i="19"/>
  <c r="V1233" i="19"/>
  <c r="V1234" i="19"/>
  <c r="V111" i="19"/>
  <c r="V112" i="19"/>
  <c r="V113" i="19"/>
  <c r="V1857" i="19"/>
  <c r="V1858" i="19"/>
  <c r="V2428" i="19"/>
  <c r="V2429" i="19"/>
  <c r="V2430" i="19"/>
  <c r="V2431" i="19"/>
  <c r="V236" i="19"/>
  <c r="V237" i="19"/>
  <c r="V238" i="19"/>
  <c r="V2303" i="19"/>
  <c r="V935" i="19"/>
  <c r="V936" i="19"/>
  <c r="V239" i="19"/>
  <c r="V240" i="19"/>
  <c r="V241" i="19"/>
  <c r="V242" i="19"/>
  <c r="V243" i="19"/>
  <c r="V937" i="19"/>
  <c r="V938" i="19"/>
  <c r="V939" i="19"/>
  <c r="V1235" i="19"/>
  <c r="V1236" i="19"/>
  <c r="V1237" i="19"/>
  <c r="V244" i="19"/>
  <c r="V245" i="19"/>
  <c r="V1085" i="19"/>
  <c r="V653" i="19"/>
  <c r="V654" i="19"/>
  <c r="V655" i="19"/>
  <c r="V656" i="19"/>
  <c r="V2432" i="19"/>
  <c r="V2433" i="19"/>
  <c r="V2434" i="19"/>
  <c r="V2435" i="19"/>
  <c r="V2160" i="19"/>
  <c r="V1238" i="19"/>
  <c r="V1239" i="19"/>
  <c r="V1240" i="19"/>
  <c r="V1241" i="19"/>
  <c r="V1715" i="19"/>
  <c r="V1716" i="19"/>
  <c r="V1242" i="19"/>
  <c r="V1558" i="19"/>
  <c r="V114" i="19"/>
  <c r="V115" i="19"/>
  <c r="V1717" i="19"/>
  <c r="V417" i="19"/>
  <c r="V1859" i="19"/>
  <c r="V1860" i="19"/>
  <c r="V1861" i="19"/>
  <c r="V525" i="19"/>
  <c r="V526" i="19"/>
  <c r="V527" i="19"/>
  <c r="V528" i="19"/>
  <c r="V2436" i="19"/>
  <c r="V2437" i="19"/>
  <c r="V1559" i="19"/>
  <c r="V1560" i="19"/>
  <c r="V1561" i="19"/>
  <c r="V116" i="19"/>
  <c r="V117" i="19"/>
  <c r="V118" i="19"/>
  <c r="V119" i="19"/>
  <c r="V1862" i="19"/>
  <c r="V1863" i="19"/>
  <c r="V657" i="19"/>
  <c r="V658" i="19"/>
  <c r="V1243" i="19"/>
  <c r="V1244" i="19"/>
  <c r="V418" i="19"/>
  <c r="V2161" i="19"/>
  <c r="V2162" i="19"/>
  <c r="V1562" i="19"/>
  <c r="V1864" i="19"/>
  <c r="V1865" i="19"/>
  <c r="V1866" i="19"/>
  <c r="V1867" i="19"/>
  <c r="V2304" i="19"/>
  <c r="V2305" i="19"/>
  <c r="V325" i="19"/>
  <c r="V326" i="19"/>
  <c r="V327" i="19"/>
  <c r="V1409" i="19"/>
  <c r="V2438" i="19"/>
  <c r="V419" i="19"/>
  <c r="V420" i="19"/>
  <c r="V1086" i="19"/>
  <c r="V1087" i="19"/>
  <c r="V1088" i="19"/>
  <c r="V1089" i="19"/>
  <c r="V2439" i="19"/>
  <c r="V2440" i="19"/>
  <c r="V1090" i="19"/>
  <c r="V940" i="19"/>
  <c r="V941" i="19"/>
  <c r="V942" i="19"/>
  <c r="V1996" i="19"/>
  <c r="V1997" i="19"/>
  <c r="V1998" i="19"/>
  <c r="V1718" i="19"/>
  <c r="V1719" i="19"/>
  <c r="V659" i="19"/>
  <c r="V660" i="19"/>
  <c r="V120" i="19"/>
  <c r="V121" i="19"/>
  <c r="V122" i="19"/>
  <c r="V328" i="19"/>
  <c r="V329" i="19"/>
  <c r="V330" i="19"/>
  <c r="V1410" i="19"/>
  <c r="V1091" i="19"/>
  <c r="V331" i="19"/>
  <c r="V332" i="19"/>
  <c r="V802" i="19"/>
  <c r="V1868" i="19"/>
  <c r="V1869" i="19"/>
  <c r="V1870" i="19"/>
  <c r="V1871" i="19"/>
  <c r="V2441" i="19"/>
  <c r="V2442" i="19"/>
  <c r="V246" i="19"/>
  <c r="V247" i="19"/>
  <c r="V1563" i="19"/>
  <c r="V1872" i="19"/>
  <c r="V1873" i="19"/>
  <c r="V1245" i="19"/>
  <c r="V421" i="19"/>
  <c r="V422" i="19"/>
  <c r="V2163" i="19"/>
  <c r="V661" i="19"/>
  <c r="V662" i="19"/>
  <c r="V663" i="19"/>
  <c r="V1411" i="19"/>
  <c r="V1412" i="19"/>
  <c r="V1246" i="19"/>
  <c r="V803" i="19"/>
  <c r="V804" i="19"/>
  <c r="V1874" i="19"/>
  <c r="V123" i="19"/>
  <c r="V124" i="19"/>
  <c r="V423" i="19"/>
  <c r="V424" i="19"/>
  <c r="V425" i="19"/>
  <c r="V426" i="19"/>
  <c r="V943" i="19"/>
  <c r="V944" i="19"/>
  <c r="V248" i="19"/>
  <c r="V427" i="19"/>
  <c r="V2306" i="19"/>
  <c r="V2307" i="19"/>
  <c r="V2308" i="19"/>
  <c r="V664" i="19"/>
  <c r="V665" i="19"/>
  <c r="V1413" i="19"/>
  <c r="V1414" i="19"/>
  <c r="V1247" i="19"/>
  <c r="V1248" i="19"/>
  <c r="V1249" i="19"/>
  <c r="V1250" i="19"/>
  <c r="V333" i="19"/>
  <c r="V334" i="19"/>
  <c r="V529" i="19"/>
  <c r="V2164" i="19"/>
  <c r="V2165" i="19"/>
  <c r="V2166" i="19"/>
  <c r="V249" i="19"/>
  <c r="V250" i="19"/>
  <c r="V251" i="19"/>
  <c r="V1720" i="19"/>
  <c r="V1721" i="19"/>
  <c r="V1092" i="19"/>
  <c r="V1093" i="19"/>
  <c r="V1094" i="19"/>
  <c r="V1095" i="19"/>
  <c r="V1096" i="19"/>
  <c r="V1097" i="19"/>
  <c r="V1098" i="19"/>
  <c r="V1999" i="19"/>
  <c r="V2000" i="19"/>
  <c r="V2001" i="19"/>
  <c r="V2002" i="19"/>
  <c r="V2003" i="19"/>
  <c r="V2004" i="19"/>
  <c r="V2005" i="19"/>
  <c r="V2006" i="19"/>
  <c r="V1415" i="19"/>
  <c r="V1416" i="19"/>
  <c r="V1722" i="19"/>
  <c r="V1723" i="19"/>
  <c r="V1724" i="19"/>
  <c r="V945" i="19"/>
  <c r="V2443" i="19"/>
  <c r="V2444" i="19"/>
  <c r="V805" i="19"/>
  <c r="V1417" i="19"/>
  <c r="V1418" i="19"/>
  <c r="V1419" i="19"/>
  <c r="V428" i="19"/>
  <c r="V429" i="19"/>
  <c r="V430" i="19"/>
  <c r="V1725" i="19"/>
  <c r="V1726" i="19"/>
  <c r="V1875" i="19"/>
  <c r="V1876" i="19"/>
  <c r="V1420" i="19"/>
  <c r="V1251" i="19"/>
  <c r="V1252" i="19"/>
  <c r="V2309" i="19"/>
  <c r="V2310" i="19"/>
  <c r="V1253" i="19"/>
  <c r="V946" i="19"/>
  <c r="V947" i="19"/>
  <c r="V948" i="19"/>
  <c r="V949" i="19"/>
  <c r="V1254" i="19"/>
  <c r="V1255" i="19"/>
  <c r="V806" i="19"/>
  <c r="V2445" i="19"/>
  <c r="V2446" i="19"/>
  <c r="V2167" i="19"/>
  <c r="V2168" i="19"/>
  <c r="V252" i="19"/>
  <c r="V253" i="19"/>
  <c r="V1877" i="19"/>
  <c r="V666" i="19"/>
  <c r="V1099" i="19"/>
  <c r="V1100" i="19"/>
  <c r="V431" i="19"/>
  <c r="V432" i="19"/>
  <c r="V433" i="19"/>
  <c r="V434" i="19"/>
  <c r="V950" i="19"/>
  <c r="V951" i="19"/>
  <c r="V952" i="19"/>
  <c r="V953" i="19"/>
  <c r="V254" i="19"/>
  <c r="V255" i="19"/>
  <c r="V256" i="19"/>
  <c r="V1421" i="19"/>
  <c r="V125" i="19"/>
  <c r="V1564" i="19"/>
  <c r="V1565" i="19"/>
  <c r="V1878" i="19"/>
  <c r="V1879" i="19"/>
  <c r="V1880" i="19"/>
  <c r="V1566" i="19"/>
  <c r="V126" i="19"/>
  <c r="V335" i="19"/>
  <c r="V336" i="19"/>
  <c r="V1567" i="19"/>
  <c r="V1568" i="19"/>
  <c r="V954" i="19"/>
  <c r="V955" i="19"/>
  <c r="V956" i="19"/>
  <c r="V957" i="19"/>
  <c r="V2007" i="19"/>
  <c r="V2008" i="19"/>
  <c r="V2009" i="19"/>
  <c r="V127" i="19"/>
  <c r="V2169" i="19"/>
  <c r="V2170" i="19"/>
  <c r="V2010" i="19"/>
  <c r="V2011" i="19"/>
  <c r="V2012" i="19"/>
  <c r="V2013" i="19"/>
  <c r="V530" i="19"/>
  <c r="V2447" i="19"/>
  <c r="V2448" i="19"/>
  <c r="V2449" i="19"/>
  <c r="V1881" i="19"/>
  <c r="V1882" i="19"/>
  <c r="V1101" i="19"/>
  <c r="V958" i="19"/>
  <c r="V959" i="19"/>
  <c r="V960" i="19"/>
  <c r="V961" i="19"/>
  <c r="V962" i="19"/>
  <c r="V2171" i="19"/>
  <c r="V807" i="19"/>
  <c r="V1422" i="19"/>
  <c r="V257" i="19"/>
  <c r="V258" i="19"/>
  <c r="V259" i="19"/>
  <c r="V260" i="19"/>
  <c r="V261" i="19"/>
  <c r="V435" i="19"/>
  <c r="V1423" i="19"/>
  <c r="V1424" i="19"/>
  <c r="V1425" i="19"/>
  <c r="V1256" i="19"/>
  <c r="V2172" i="19"/>
  <c r="V2173" i="19"/>
  <c r="V1727" i="19"/>
  <c r="V1728" i="19"/>
  <c r="V808" i="19"/>
  <c r="V1883" i="19"/>
  <c r="V667" i="19"/>
  <c r="V531" i="19"/>
  <c r="V532" i="19"/>
  <c r="V128" i="19"/>
  <c r="V129" i="19"/>
  <c r="V436" i="19"/>
  <c r="V2014" i="19"/>
  <c r="V2015" i="19"/>
  <c r="V2016" i="19"/>
  <c r="V2017" i="19"/>
  <c r="V963" i="19"/>
  <c r="V964" i="19"/>
  <c r="V337" i="19"/>
  <c r="V338" i="19"/>
  <c r="V339" i="19"/>
  <c r="V340" i="19"/>
  <c r="V533" i="19"/>
  <c r="V534" i="19"/>
  <c r="V535" i="19"/>
  <c r="V536" i="19"/>
  <c r="V1884" i="19"/>
  <c r="V2311" i="19"/>
  <c r="V2312" i="19"/>
  <c r="V341" i="19"/>
  <c r="V537" i="19"/>
  <c r="V538" i="19"/>
  <c r="V539" i="19"/>
  <c r="V130" i="19"/>
  <c r="V131" i="19"/>
  <c r="V1569" i="19"/>
  <c r="V809" i="19"/>
  <c r="V668" i="19"/>
  <c r="V2018" i="19"/>
  <c r="V1426" i="19"/>
  <c r="V2019" i="19"/>
  <c r="V2020" i="19"/>
  <c r="V540" i="19"/>
  <c r="V1570" i="19"/>
  <c r="V810" i="19"/>
  <c r="V2313" i="19"/>
  <c r="V2021" i="19"/>
  <c r="V2450" i="19"/>
  <c r="V1571" i="19"/>
  <c r="V2451" i="19"/>
  <c r="V2174" i="19"/>
  <c r="V2452" i="19"/>
  <c r="V541" i="19"/>
  <c r="V2022" i="19"/>
  <c r="V1257" i="19"/>
  <c r="V542" i="19"/>
  <c r="V1102" i="19"/>
  <c r="V1103" i="19"/>
  <c r="V2023" i="19"/>
  <c r="V2024" i="19"/>
  <c r="V1885" i="19"/>
  <c r="V1427" i="19"/>
  <c r="V2025" i="19"/>
  <c r="V1729" i="19"/>
  <c r="V1886" i="19"/>
  <c r="V1730" i="19"/>
  <c r="V1104" i="19"/>
  <c r="V2453" i="19"/>
  <c r="V811" i="19"/>
  <c r="V812" i="19"/>
  <c r="V1258" i="19"/>
  <c r="V813" i="19"/>
  <c r="V965" i="19"/>
  <c r="V966" i="19"/>
  <c r="V2175" i="19"/>
  <c r="V2314" i="19"/>
  <c r="V1428" i="19"/>
  <c r="V1105" i="19"/>
  <c r="V967" i="19"/>
  <c r="V1572" i="19"/>
  <c r="V1887" i="19"/>
  <c r="V1106" i="19"/>
  <c r="V1573" i="19"/>
  <c r="V1107" i="19"/>
  <c r="V2454" i="19"/>
  <c r="V814" i="19"/>
  <c r="V1429" i="19"/>
  <c r="V1888" i="19"/>
  <c r="V669" i="19"/>
  <c r="V670" i="19"/>
  <c r="V1731" i="19"/>
  <c r="V1889" i="19"/>
  <c r="V2176" i="19"/>
  <c r="V1890" i="19"/>
  <c r="V1108" i="19"/>
  <c r="V968" i="19"/>
  <c r="V1574" i="19"/>
  <c r="V1430" i="19"/>
  <c r="V1259" i="19"/>
  <c r="V1891" i="19"/>
  <c r="V2026" i="19"/>
  <c r="V1892" i="19"/>
  <c r="V969" i="19"/>
  <c r="V1893" i="19"/>
  <c r="V1894" i="19"/>
  <c r="V2027" i="19"/>
  <c r="V2315" i="19"/>
  <c r="V1431" i="19"/>
  <c r="V2316" i="19"/>
  <c r="V2028" i="19"/>
  <c r="V970" i="19"/>
  <c r="V1575" i="19"/>
  <c r="V671" i="19"/>
  <c r="V1895" i="19"/>
  <c r="V543" i="19"/>
  <c r="V2455" i="19"/>
  <c r="V2456" i="19"/>
  <c r="V672" i="19"/>
  <c r="V1576" i="19"/>
  <c r="V2177" i="19"/>
  <c r="V2178" i="19"/>
  <c r="V1109" i="19"/>
  <c r="V2317" i="19"/>
  <c r="V1260" i="19"/>
  <c r="V2457" i="19"/>
  <c r="V2029" i="19"/>
  <c r="V1732" i="19"/>
  <c r="V1432" i="19"/>
  <c r="V2179" i="19"/>
  <c r="V2318" i="19"/>
  <c r="V544" i="19"/>
  <c r="V2030" i="19"/>
  <c r="V2486" i="19"/>
  <c r="V971" i="19"/>
  <c r="V972" i="19"/>
  <c r="V1110" i="19"/>
  <c r="V673" i="19"/>
  <c r="V2319" i="19"/>
  <c r="V2031" i="19"/>
  <c r="V2320" i="19"/>
  <c r="V1896" i="19"/>
  <c r="V1577" i="19"/>
  <c r="V1733" i="19"/>
  <c r="V2487" i="19"/>
  <c r="V2032" i="19"/>
  <c r="V1261" i="19"/>
  <c r="V674" i="19"/>
  <c r="V1897" i="19"/>
  <c r="V815" i="19"/>
  <c r="V1898" i="19"/>
  <c r="V545" i="19"/>
  <c r="V973" i="19"/>
  <c r="V546" i="19"/>
  <c r="V1111" i="19"/>
  <c r="V2180" i="19"/>
  <c r="V2458" i="19"/>
  <c r="V2181" i="19"/>
  <c r="V816" i="19"/>
  <c r="V1433" i="19"/>
  <c r="V1262" i="19"/>
  <c r="V2033" i="19"/>
  <c r="V974" i="19"/>
  <c r="V1578" i="19"/>
  <c r="V1734" i="19"/>
  <c r="V2034" i="19"/>
  <c r="V675" i="19"/>
  <c r="V2321" i="19"/>
  <c r="V1434" i="19"/>
  <c r="V1899" i="19"/>
  <c r="V676" i="19"/>
  <c r="V677" i="19"/>
  <c r="V1579" i="19"/>
  <c r="V2322" i="19"/>
  <c r="V678" i="19"/>
  <c r="V2323" i="19"/>
  <c r="V1580" i="19"/>
  <c r="V2035" i="19"/>
  <c r="V2459" i="19"/>
  <c r="V817" i="19"/>
  <c r="V2488" i="19"/>
  <c r="V2460" i="19"/>
  <c r="V2461" i="19"/>
  <c r="V1263" i="19"/>
  <c r="V1435" i="19"/>
  <c r="V547" i="19"/>
  <c r="V1581" i="19"/>
  <c r="V2182" i="19"/>
  <c r="V818" i="19"/>
  <c r="V679" i="19"/>
  <c r="V1436" i="19"/>
  <c r="V1582" i="19"/>
  <c r="V819" i="19"/>
  <c r="V2324" i="19"/>
  <c r="V1735" i="19"/>
  <c r="V2036" i="19"/>
  <c r="V1112" i="19"/>
  <c r="V2037" i="19"/>
  <c r="V2325" i="19"/>
  <c r="V1736" i="19"/>
  <c r="V2183" i="19"/>
  <c r="V1737" i="19"/>
  <c r="V1113" i="19"/>
  <c r="V1900" i="19"/>
  <c r="V975" i="19"/>
  <c r="V1583" i="19"/>
  <c r="V820" i="19"/>
  <c r="V1738" i="19"/>
  <c r="V2462" i="19"/>
  <c r="V2038" i="19"/>
  <c r="V2326" i="19"/>
  <c r="V2184" i="19"/>
  <c r="V680" i="19"/>
  <c r="V681" i="19"/>
  <c r="V1114" i="19"/>
  <c r="V2185" i="19"/>
  <c r="V2186" i="19"/>
  <c r="V2327" i="19"/>
  <c r="V976" i="19"/>
  <c r="V2463" i="19"/>
  <c r="V682" i="19"/>
  <c r="V1739" i="19"/>
  <c r="V2187" i="19"/>
  <c r="V683" i="19"/>
  <c r="V1740" i="19"/>
  <c r="V2188" i="19"/>
  <c r="V2039" i="19"/>
  <c r="V1437" i="19"/>
  <c r="V977" i="19"/>
  <c r="V1901" i="19"/>
  <c r="V2464" i="19"/>
  <c r="V2465" i="19"/>
  <c r="V2189" i="19"/>
  <c r="V548" i="19"/>
  <c r="V2466" i="19"/>
  <c r="V1115" i="19"/>
  <c r="V2040" i="19"/>
  <c r="V978" i="19"/>
  <c r="V2489" i="19"/>
  <c r="V1741" i="19"/>
  <c r="V1902" i="19"/>
  <c r="V1264" i="19"/>
  <c r="V684" i="19"/>
  <c r="V2328" i="19"/>
  <c r="V1584" i="19"/>
  <c r="V2041" i="19"/>
  <c r="V2042" i="19"/>
  <c r="V2329" i="19"/>
  <c r="V1742" i="19"/>
  <c r="V1903" i="19"/>
  <c r="V821" i="19"/>
  <c r="V2330" i="19"/>
  <c r="V1585" i="19"/>
  <c r="V685" i="19"/>
  <c r="V979" i="19"/>
  <c r="V549" i="19"/>
  <c r="V1904" i="19"/>
  <c r="V980" i="19"/>
  <c r="V981" i="19"/>
  <c r="V1438" i="19"/>
  <c r="V1265" i="19"/>
  <c r="V686" i="19"/>
  <c r="V1586" i="19"/>
  <c r="V2190" i="19"/>
  <c r="V2191" i="19"/>
  <c r="V550" i="19"/>
  <c r="V2331" i="19"/>
  <c r="V551" i="19"/>
  <c r="V1266" i="19"/>
  <c r="V2467" i="19"/>
  <c r="V1905" i="19"/>
  <c r="V687" i="19"/>
  <c r="V982" i="19"/>
  <c r="V1267" i="19"/>
  <c r="V1587" i="19"/>
  <c r="V2192" i="19"/>
  <c r="V983" i="19"/>
  <c r="V2468" i="19"/>
  <c r="V984" i="19"/>
  <c r="V985" i="19"/>
  <c r="V552" i="19"/>
  <c r="V2332" i="19"/>
  <c r="V553" i="19"/>
  <c r="V2333" i="19"/>
  <c r="V2193" i="19"/>
  <c r="V2469" i="19"/>
  <c r="V1116" i="19"/>
  <c r="V986" i="19"/>
  <c r="V688" i="19"/>
  <c r="V2043" i="19"/>
  <c r="V1743" i="19"/>
  <c r="V1439" i="19"/>
  <c r="V1268" i="19"/>
  <c r="V2044" i="19"/>
  <c r="V1117" i="19"/>
  <c r="V1269" i="19"/>
  <c r="V689" i="19"/>
  <c r="V2334" i="19"/>
  <c r="V822" i="19"/>
  <c r="V1270" i="19"/>
  <c r="V2194" i="19"/>
  <c r="V823" i="19"/>
  <c r="V824" i="19"/>
  <c r="V1906" i="19"/>
  <c r="V825" i="19"/>
  <c r="V2195" i="19"/>
  <c r="V826" i="19"/>
  <c r="V1588" i="19"/>
  <c r="V1440" i="19"/>
  <c r="V554" i="19"/>
  <c r="V1118" i="19"/>
  <c r="V1271" i="19"/>
  <c r="V1589" i="19"/>
  <c r="V555" i="19"/>
  <c r="V827" i="19"/>
  <c r="V2470" i="19"/>
  <c r="V1590" i="19"/>
  <c r="V556" i="19"/>
  <c r="V2490" i="19"/>
  <c r="V828" i="19"/>
  <c r="V1744" i="19"/>
  <c r="V2491" i="19"/>
  <c r="V2335" i="19"/>
  <c r="V1745" i="19"/>
  <c r="V829" i="19"/>
  <c r="V1907" i="19"/>
  <c r="V557" i="19"/>
  <c r="V1441" i="19"/>
  <c r="V690" i="19"/>
  <c r="V1908" i="19"/>
  <c r="V1442" i="19"/>
  <c r="V1272" i="19"/>
  <c r="V2336" i="19"/>
  <c r="V2196" i="19"/>
  <c r="V1591" i="19"/>
  <c r="V558" i="19"/>
  <c r="V1273" i="19"/>
  <c r="V1274" i="19"/>
  <c r="V1592" i="19"/>
  <c r="V2045" i="19"/>
  <c r="V691" i="19"/>
  <c r="V2197" i="19"/>
  <c r="V2471" i="19"/>
  <c r="V692" i="19"/>
  <c r="V2472" i="19"/>
  <c r="V1275" i="19"/>
  <c r="V1593" i="19"/>
  <c r="V1276" i="19"/>
  <c r="V2198" i="19"/>
  <c r="V2473" i="19"/>
  <c r="V1746" i="19"/>
  <c r="V1119" i="19"/>
  <c r="V1443" i="19"/>
  <c r="V2474" i="19"/>
  <c r="V1444" i="19"/>
  <c r="V1277" i="19"/>
  <c r="V1278" i="19"/>
  <c r="V830" i="19"/>
  <c r="V2046" i="19"/>
  <c r="V1909" i="19"/>
  <c r="V1594" i="19"/>
  <c r="V2475" i="19"/>
  <c r="V1595" i="19"/>
  <c r="V2047" i="19"/>
  <c r="V2337" i="19"/>
  <c r="V1445" i="19"/>
  <c r="V2048" i="19"/>
  <c r="V2492" i="19"/>
  <c r="V2476" i="19"/>
  <c r="V1910" i="19"/>
  <c r="V1596" i="19"/>
  <c r="V2477" i="19"/>
  <c r="V2338" i="19"/>
  <c r="V987" i="19"/>
  <c r="V693" i="19"/>
  <c r="V1120" i="19"/>
  <c r="V2199" i="19"/>
  <c r="V1279" i="19"/>
  <c r="V2339" i="19"/>
  <c r="V1280" i="19"/>
  <c r="V1446" i="19"/>
  <c r="V2049" i="19"/>
  <c r="V831" i="19"/>
  <c r="V2478" i="19"/>
  <c r="V2340" i="19"/>
  <c r="V559" i="19"/>
  <c r="V1121" i="19"/>
  <c r="V1911" i="19"/>
  <c r="V2200" i="19"/>
  <c r="V694" i="19"/>
  <c r="V988" i="19"/>
  <c r="V1281" i="19"/>
  <c r="V2050" i="19"/>
  <c r="V2051" i="19"/>
  <c r="V1282" i="19"/>
  <c r="V2201" i="19"/>
  <c r="V989" i="19"/>
  <c r="V2341" i="19"/>
  <c r="V2202" i="19"/>
  <c r="V2203" i="19"/>
  <c r="V2204" i="19"/>
  <c r="V1122" i="19"/>
  <c r="V1283" i="19"/>
  <c r="V832" i="19"/>
  <c r="V1597" i="19"/>
  <c r="V833" i="19"/>
  <c r="V2342" i="19"/>
  <c r="V990" i="19"/>
  <c r="V2052" i="19"/>
  <c r="V2205" i="19"/>
  <c r="V2053" i="19"/>
  <c r="V1598" i="19"/>
  <c r="V2479" i="19"/>
  <c r="V2343" i="19"/>
  <c r="V1447" i="19"/>
  <c r="V834" i="19"/>
  <c r="V991" i="19"/>
  <c r="V1123" i="19"/>
  <c r="V2344" i="19"/>
  <c r="V1747" i="19"/>
  <c r="V2054" i="19"/>
  <c r="V1448" i="19"/>
  <c r="V2493" i="19"/>
  <c r="V2480" i="19"/>
  <c r="V2481" i="19"/>
  <c r="V1599" i="19"/>
  <c r="V1124" i="19"/>
  <c r="V1449" i="19"/>
  <c r="V1912" i="19"/>
  <c r="V1450" i="19"/>
  <c r="V2345" i="19"/>
  <c r="V1913" i="19"/>
  <c r="V2206" i="19"/>
  <c r="V992" i="19"/>
  <c r="V1284" i="19"/>
  <c r="V993" i="19"/>
  <c r="V994" i="19"/>
  <c r="V695" i="19"/>
  <c r="V1285" i="19"/>
  <c r="V2207" i="19"/>
  <c r="V1125" i="19"/>
  <c r="V2482" i="19"/>
  <c r="V1126" i="19"/>
  <c r="V1748" i="19"/>
  <c r="V1127" i="19"/>
  <c r="V2055" i="19"/>
  <c r="V2056" i="19"/>
  <c r="V696" i="19"/>
  <c r="V697" i="19"/>
  <c r="V560" i="19"/>
  <c r="V1749" i="19"/>
  <c r="V1600" i="19"/>
  <c r="V698" i="19"/>
  <c r="V1286" i="19"/>
  <c r="V2057" i="19"/>
  <c r="V1914" i="19"/>
  <c r="V2208" i="19"/>
  <c r="V2058" i="19"/>
  <c r="V1915" i="19"/>
  <c r="V1601" i="19"/>
  <c r="V2059" i="19"/>
  <c r="V2346" i="19"/>
  <c r="V699" i="19"/>
  <c r="V2209" i="19"/>
  <c r="V1602" i="19"/>
  <c r="V835" i="19"/>
  <c r="V836" i="19"/>
  <c r="V995" i="19"/>
  <c r="V837" i="19"/>
  <c r="V838" i="19"/>
  <c r="V1287" i="19"/>
  <c r="V2060" i="19"/>
  <c r="V1603" i="19"/>
  <c r="V1128" i="19"/>
  <c r="V2210" i="19"/>
  <c r="V996" i="19"/>
  <c r="V1129" i="19"/>
  <c r="V2494" i="19"/>
  <c r="V1604" i="19"/>
  <c r="V1605" i="19"/>
  <c r="V997" i="19"/>
  <c r="V998" i="19"/>
  <c r="V1451" i="19"/>
  <c r="V1288" i="19"/>
  <c r="V1916" i="19"/>
  <c r="V839" i="19"/>
  <c r="V1606" i="19"/>
  <c r="V561" i="19"/>
  <c r="V2347" i="19"/>
  <c r="V1607" i="19"/>
  <c r="V700" i="19"/>
  <c r="V1289" i="19"/>
  <c r="V2061" i="19"/>
  <c r="V1130" i="19"/>
  <c r="V2483" i="19"/>
  <c r="V2211" i="19"/>
  <c r="V2348" i="19"/>
  <c r="V2062" i="19"/>
  <c r="V999" i="19"/>
  <c r="V701" i="19"/>
  <c r="V1917" i="19"/>
  <c r="V2349" i="19"/>
  <c r="V1000" i="19"/>
  <c r="V2212" i="19"/>
  <c r="V1290" i="19"/>
  <c r="V562" i="19"/>
  <c r="V2350" i="19"/>
  <c r="V702" i="19"/>
  <c r="V2063" i="19"/>
  <c r="V2351" i="19"/>
  <c r="V840" i="19"/>
  <c r="V1608" i="19"/>
  <c r="V1452" i="19"/>
  <c r="V1750" i="19"/>
  <c r="V1918" i="19"/>
  <c r="V703" i="19"/>
  <c r="V2213" i="19"/>
  <c r="V563" i="19"/>
  <c r="V1609" i="19"/>
  <c r="V2352" i="19"/>
  <c r="V841" i="19"/>
  <c r="V1291" i="19"/>
  <c r="V842" i="19"/>
  <c r="V2353" i="19"/>
  <c r="V1453" i="19"/>
  <c r="V2484" i="19"/>
  <c r="V843" i="19"/>
  <c r="V844" i="19"/>
  <c r="V2354" i="19"/>
  <c r="V1131" i="19"/>
  <c r="V2485" i="19"/>
  <c r="V2214" i="19"/>
  <c r="V2215" i="19"/>
  <c r="V845" i="19"/>
  <c r="V1001" i="19"/>
  <c r="H2" i="10"/>
  <c r="I3" i="20"/>
  <c r="I4" i="20"/>
  <c r="I5" i="20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2" i="20"/>
  <c r="I53" i="20"/>
  <c r="I54" i="20"/>
  <c r="I55" i="20"/>
  <c r="I56" i="20"/>
  <c r="I57" i="20"/>
  <c r="I58" i="20"/>
  <c r="I59" i="20"/>
  <c r="I60" i="20"/>
  <c r="I61" i="20"/>
  <c r="I62" i="20"/>
  <c r="I63" i="20"/>
  <c r="I64" i="20"/>
  <c r="I65" i="20"/>
  <c r="I66" i="20"/>
  <c r="I67" i="20"/>
  <c r="I68" i="20"/>
  <c r="I69" i="20"/>
  <c r="I70" i="20"/>
  <c r="I71" i="20"/>
  <c r="I72" i="20"/>
  <c r="I73" i="20"/>
  <c r="I74" i="20"/>
  <c r="I75" i="20"/>
  <c r="I76" i="20"/>
  <c r="I77" i="20"/>
  <c r="I78" i="20"/>
  <c r="I79" i="20"/>
  <c r="I80" i="20"/>
  <c r="I81" i="20"/>
  <c r="I82" i="20"/>
  <c r="I83" i="20"/>
  <c r="I84" i="20"/>
  <c r="I85" i="20"/>
  <c r="I86" i="20"/>
  <c r="I87" i="20"/>
  <c r="I88" i="20"/>
  <c r="I89" i="20"/>
  <c r="I90" i="20"/>
  <c r="I91" i="20"/>
  <c r="I92" i="20"/>
  <c r="I93" i="20"/>
  <c r="I94" i="20"/>
  <c r="I95" i="20"/>
  <c r="I96" i="20"/>
  <c r="I97" i="20"/>
  <c r="I98" i="20"/>
  <c r="I99" i="20"/>
  <c r="I100" i="20"/>
  <c r="I101" i="20"/>
  <c r="I102" i="20"/>
  <c r="I103" i="20"/>
  <c r="I104" i="20"/>
  <c r="I105" i="20"/>
  <c r="I106" i="20"/>
  <c r="I107" i="20"/>
  <c r="I108" i="20"/>
  <c r="I109" i="20"/>
  <c r="I110" i="20"/>
  <c r="I111" i="20"/>
  <c r="I112" i="20"/>
  <c r="I113" i="20"/>
  <c r="I114" i="20"/>
  <c r="I115" i="20"/>
  <c r="I116" i="20"/>
  <c r="I117" i="20"/>
  <c r="I118" i="20"/>
  <c r="I119" i="20"/>
  <c r="I120" i="20"/>
  <c r="I121" i="20"/>
  <c r="I122" i="20"/>
  <c r="I123" i="20"/>
  <c r="I124" i="20"/>
  <c r="I125" i="20"/>
  <c r="I126" i="20"/>
  <c r="I127" i="20"/>
  <c r="I128" i="20"/>
  <c r="I129" i="20"/>
  <c r="I130" i="20"/>
  <c r="I131" i="20"/>
  <c r="I132" i="20"/>
  <c r="I133" i="20"/>
  <c r="I134" i="20"/>
  <c r="I135" i="20"/>
  <c r="I136" i="20"/>
  <c r="I137" i="20"/>
  <c r="I138" i="20"/>
  <c r="I139" i="20"/>
  <c r="I140" i="20"/>
  <c r="I141" i="20"/>
  <c r="I142" i="20"/>
  <c r="I143" i="20"/>
  <c r="I144" i="20"/>
  <c r="I145" i="20"/>
  <c r="I146" i="20"/>
  <c r="I147" i="20"/>
  <c r="I148" i="20"/>
  <c r="I149" i="20"/>
  <c r="I150" i="20"/>
  <c r="I151" i="20"/>
  <c r="I152" i="20"/>
  <c r="I153" i="20"/>
  <c r="I154" i="20"/>
  <c r="I155" i="20"/>
  <c r="I156" i="20"/>
  <c r="I157" i="20"/>
  <c r="I158" i="20"/>
  <c r="I159" i="20"/>
  <c r="I160" i="20"/>
  <c r="I161" i="20"/>
  <c r="I162" i="20"/>
  <c r="I163" i="20"/>
  <c r="I164" i="20"/>
  <c r="I165" i="20"/>
  <c r="I166" i="20"/>
  <c r="I167" i="20"/>
  <c r="I168" i="20"/>
  <c r="I169" i="20"/>
  <c r="I170" i="20"/>
  <c r="I171" i="20"/>
  <c r="I172" i="20"/>
  <c r="I173" i="20"/>
  <c r="I174" i="20"/>
  <c r="I175" i="20"/>
  <c r="I176" i="20"/>
  <c r="I177" i="20"/>
  <c r="I178" i="20"/>
  <c r="I179" i="20"/>
  <c r="I180" i="20"/>
  <c r="I181" i="20"/>
  <c r="I182" i="20"/>
  <c r="I183" i="20"/>
  <c r="I184" i="20"/>
  <c r="I185" i="20"/>
  <c r="I186" i="20"/>
  <c r="I187" i="20"/>
  <c r="I188" i="20"/>
  <c r="I189" i="20"/>
  <c r="I190" i="20"/>
  <c r="I191" i="20"/>
  <c r="I192" i="20"/>
  <c r="I193" i="20"/>
  <c r="I194" i="20"/>
  <c r="I195" i="20"/>
  <c r="I196" i="20"/>
  <c r="I197" i="20"/>
  <c r="I198" i="20"/>
  <c r="I199" i="20"/>
  <c r="I200" i="20"/>
  <c r="I201" i="20"/>
  <c r="I202" i="20"/>
  <c r="I203" i="20"/>
  <c r="I204" i="20"/>
  <c r="I205" i="20"/>
  <c r="I206" i="20"/>
  <c r="I207" i="20"/>
  <c r="I208" i="20"/>
  <c r="I209" i="20"/>
  <c r="I210" i="20"/>
  <c r="I211" i="20"/>
  <c r="I212" i="20"/>
  <c r="I213" i="20"/>
  <c r="I214" i="20"/>
  <c r="I215" i="20"/>
  <c r="I216" i="20"/>
  <c r="I217" i="20"/>
  <c r="I218" i="20"/>
  <c r="I219" i="20"/>
  <c r="I220" i="20"/>
  <c r="I221" i="20"/>
  <c r="I222" i="20"/>
  <c r="I223" i="20"/>
  <c r="I224" i="20"/>
  <c r="I225" i="20"/>
  <c r="I226" i="20"/>
  <c r="I227" i="20"/>
  <c r="I228" i="20"/>
  <c r="I229" i="20"/>
  <c r="I230" i="20"/>
  <c r="I231" i="20"/>
  <c r="I232" i="20"/>
  <c r="I233" i="20"/>
  <c r="I234" i="20"/>
  <c r="I235" i="20"/>
  <c r="I236" i="20"/>
  <c r="I237" i="20"/>
  <c r="I238" i="20"/>
  <c r="I239" i="20"/>
  <c r="I240" i="20"/>
  <c r="I241" i="20"/>
  <c r="I242" i="20"/>
  <c r="I243" i="20"/>
  <c r="I244" i="20"/>
  <c r="I245" i="20"/>
  <c r="I246" i="20"/>
  <c r="I247" i="20"/>
  <c r="I248" i="20"/>
  <c r="I249" i="20"/>
  <c r="I250" i="20"/>
  <c r="I251" i="20"/>
  <c r="I252" i="20"/>
  <c r="I253" i="20"/>
  <c r="I254" i="20"/>
  <c r="I255" i="20"/>
  <c r="I256" i="20"/>
  <c r="I257" i="20"/>
  <c r="I258" i="20"/>
  <c r="I259" i="20"/>
  <c r="I260" i="20"/>
  <c r="I261" i="20"/>
  <c r="I262" i="20"/>
  <c r="I263" i="20"/>
  <c r="I264" i="20"/>
  <c r="I265" i="20"/>
  <c r="I266" i="20"/>
  <c r="I267" i="20"/>
  <c r="I268" i="20"/>
  <c r="I269" i="20"/>
  <c r="I270" i="20"/>
  <c r="I271" i="20"/>
  <c r="I272" i="20"/>
  <c r="I273" i="20"/>
  <c r="I274" i="20"/>
  <c r="I275" i="20"/>
  <c r="I276" i="20"/>
  <c r="I277" i="20"/>
  <c r="I278" i="20"/>
  <c r="I279" i="20"/>
  <c r="I280" i="20"/>
  <c r="I281" i="20"/>
  <c r="I282" i="20"/>
  <c r="I283" i="20"/>
  <c r="I284" i="20"/>
  <c r="I285" i="20"/>
  <c r="I286" i="20"/>
  <c r="I287" i="20"/>
  <c r="I288" i="20"/>
  <c r="I289" i="20"/>
  <c r="I290" i="20"/>
  <c r="I291" i="20"/>
  <c r="I292" i="20"/>
  <c r="I293" i="20"/>
  <c r="I294" i="20"/>
  <c r="I295" i="20"/>
  <c r="I296" i="20"/>
  <c r="I297" i="20"/>
  <c r="I298" i="20"/>
  <c r="I299" i="20"/>
  <c r="I300" i="20"/>
  <c r="I301" i="20"/>
  <c r="I302" i="20"/>
  <c r="I303" i="20"/>
  <c r="I304" i="20"/>
  <c r="I305" i="20"/>
  <c r="I306" i="20"/>
  <c r="I307" i="20"/>
  <c r="I308" i="20"/>
  <c r="I309" i="20"/>
  <c r="I310" i="20"/>
  <c r="I311" i="20"/>
  <c r="I312" i="20"/>
  <c r="I313" i="20"/>
  <c r="I314" i="20"/>
  <c r="I315" i="20"/>
  <c r="I316" i="20"/>
  <c r="I317" i="20"/>
  <c r="I318" i="20"/>
  <c r="I319" i="20"/>
  <c r="I320" i="20"/>
  <c r="I321" i="20"/>
  <c r="I322" i="20"/>
  <c r="I323" i="20"/>
  <c r="I324" i="20"/>
  <c r="I325" i="20"/>
  <c r="I326" i="20"/>
  <c r="I327" i="20"/>
  <c r="I328" i="20"/>
  <c r="I329" i="20"/>
  <c r="I330" i="20"/>
  <c r="I331" i="20"/>
  <c r="I332" i="20"/>
  <c r="I333" i="20"/>
  <c r="I334" i="20"/>
  <c r="I335" i="20"/>
  <c r="I336" i="20"/>
  <c r="I337" i="20"/>
  <c r="I338" i="20"/>
  <c r="I339" i="20"/>
  <c r="I340" i="20"/>
  <c r="I341" i="20"/>
  <c r="I342" i="20"/>
  <c r="I343" i="20"/>
  <c r="I344" i="20"/>
  <c r="I345" i="20"/>
  <c r="I346" i="20"/>
  <c r="I347" i="20"/>
  <c r="I348" i="20"/>
  <c r="I349" i="20"/>
  <c r="I350" i="20"/>
  <c r="I351" i="20"/>
  <c r="I352" i="20"/>
  <c r="I353" i="20"/>
  <c r="I354" i="20"/>
  <c r="I355" i="20"/>
  <c r="I356" i="20"/>
  <c r="I357" i="20"/>
  <c r="I358" i="20"/>
  <c r="I359" i="20"/>
  <c r="I360" i="20"/>
  <c r="I361" i="20"/>
  <c r="I362" i="20"/>
  <c r="I363" i="20"/>
  <c r="I364" i="20"/>
  <c r="I365" i="20"/>
  <c r="I366" i="20"/>
  <c r="I367" i="20"/>
  <c r="I368" i="20"/>
  <c r="I369" i="20"/>
  <c r="I370" i="20"/>
  <c r="I371" i="20"/>
  <c r="I372" i="20"/>
  <c r="I373" i="20"/>
  <c r="I374" i="20"/>
  <c r="I375" i="20"/>
  <c r="I376" i="20"/>
  <c r="I377" i="20"/>
  <c r="I378" i="20"/>
  <c r="I379" i="20"/>
  <c r="I380" i="20"/>
  <c r="I381" i="20"/>
  <c r="I382" i="20"/>
  <c r="I383" i="20"/>
  <c r="I384" i="20"/>
  <c r="I385" i="20"/>
  <c r="I386" i="20"/>
  <c r="I387" i="20"/>
  <c r="I388" i="20"/>
  <c r="I389" i="20"/>
  <c r="I390" i="20"/>
  <c r="I391" i="20"/>
  <c r="I392" i="20"/>
  <c r="I393" i="20"/>
  <c r="I394" i="20"/>
  <c r="I395" i="20"/>
  <c r="I396" i="20"/>
  <c r="I397" i="20"/>
  <c r="I398" i="20"/>
  <c r="I399" i="20"/>
  <c r="I400" i="20"/>
  <c r="I401" i="20"/>
  <c r="I402" i="20"/>
  <c r="I403" i="20"/>
  <c r="I404" i="20"/>
  <c r="I405" i="20"/>
  <c r="I406" i="20"/>
  <c r="I407" i="20"/>
  <c r="I408" i="20"/>
  <c r="I409" i="20"/>
  <c r="I410" i="20"/>
  <c r="I411" i="20"/>
  <c r="I412" i="20"/>
  <c r="I413" i="20"/>
  <c r="I414" i="20"/>
  <c r="I415" i="20"/>
  <c r="I416" i="20"/>
  <c r="I417" i="20"/>
  <c r="I418" i="20"/>
  <c r="I419" i="20"/>
  <c r="I420" i="20"/>
  <c r="I421" i="20"/>
  <c r="I422" i="20"/>
  <c r="I423" i="20"/>
  <c r="I424" i="20"/>
  <c r="I425" i="20"/>
  <c r="I426" i="20"/>
  <c r="I427" i="20"/>
  <c r="I428" i="20"/>
  <c r="I429" i="20"/>
  <c r="I430" i="20"/>
  <c r="I431" i="20"/>
  <c r="I432" i="20"/>
  <c r="I433" i="20"/>
  <c r="I434" i="20"/>
  <c r="I435" i="20"/>
  <c r="I436" i="20"/>
  <c r="I437" i="20"/>
  <c r="I438" i="20"/>
  <c r="I439" i="20"/>
  <c r="I440" i="20"/>
  <c r="I441" i="20"/>
  <c r="I442" i="20"/>
  <c r="I443" i="20"/>
  <c r="I444" i="20"/>
  <c r="I445" i="20"/>
  <c r="I446" i="20"/>
  <c r="I447" i="20"/>
  <c r="I448" i="20"/>
  <c r="I449" i="20"/>
  <c r="I450" i="20"/>
  <c r="I451" i="20"/>
  <c r="I452" i="20"/>
  <c r="I453" i="20"/>
  <c r="I454" i="20"/>
  <c r="I455" i="20"/>
  <c r="I456" i="20"/>
  <c r="I457" i="20"/>
  <c r="I458" i="20"/>
  <c r="I459" i="20"/>
  <c r="I460" i="20"/>
  <c r="I461" i="20"/>
  <c r="I462" i="20"/>
  <c r="I463" i="20"/>
  <c r="I464" i="20"/>
  <c r="I465" i="20"/>
  <c r="I466" i="20"/>
  <c r="I467" i="20"/>
  <c r="I468" i="20"/>
  <c r="I469" i="20"/>
  <c r="I470" i="20"/>
  <c r="I471" i="20"/>
  <c r="I472" i="20"/>
  <c r="I473" i="20"/>
  <c r="I474" i="20"/>
  <c r="I475" i="20"/>
  <c r="I476" i="20"/>
  <c r="I477" i="20"/>
  <c r="I478" i="20"/>
  <c r="I479" i="20"/>
  <c r="I480" i="20"/>
  <c r="I481" i="20"/>
  <c r="I482" i="20"/>
  <c r="I483" i="20"/>
  <c r="I484" i="20"/>
  <c r="I485" i="20"/>
  <c r="I486" i="20"/>
  <c r="I487" i="20"/>
  <c r="I488" i="20"/>
  <c r="I489" i="20"/>
  <c r="I490" i="20"/>
  <c r="I491" i="20"/>
  <c r="I492" i="20"/>
  <c r="I493" i="20"/>
  <c r="I494" i="20"/>
  <c r="I495" i="20"/>
  <c r="I496" i="20"/>
  <c r="I497" i="20"/>
  <c r="I498" i="20"/>
  <c r="I499" i="20"/>
  <c r="I500" i="20"/>
  <c r="I501" i="20"/>
  <c r="I502" i="20"/>
  <c r="I503" i="20"/>
  <c r="I504" i="20"/>
  <c r="I505" i="20"/>
  <c r="I506" i="20"/>
  <c r="I507" i="20"/>
  <c r="I508" i="20"/>
  <c r="I509" i="20"/>
  <c r="I510" i="20"/>
  <c r="I511" i="20"/>
  <c r="I512" i="20"/>
  <c r="I513" i="20"/>
  <c r="I514" i="20"/>
  <c r="I515" i="20"/>
  <c r="I516" i="20"/>
  <c r="I517" i="20"/>
  <c r="I518" i="20"/>
  <c r="I519" i="20"/>
  <c r="I520" i="20"/>
  <c r="I521" i="20"/>
  <c r="I522" i="20"/>
  <c r="I523" i="20"/>
  <c r="I524" i="20"/>
  <c r="I525" i="20"/>
  <c r="I526" i="20"/>
  <c r="I527" i="20"/>
  <c r="I528" i="20"/>
  <c r="I529" i="20"/>
  <c r="I530" i="20"/>
  <c r="I531" i="20"/>
  <c r="I532" i="20"/>
  <c r="I533" i="20"/>
  <c r="I534" i="20"/>
  <c r="I535" i="20"/>
  <c r="I536" i="20"/>
  <c r="I537" i="20"/>
  <c r="I538" i="20"/>
  <c r="I539" i="20"/>
  <c r="I540" i="20"/>
  <c r="I541" i="20"/>
  <c r="I542" i="20"/>
  <c r="I543" i="20"/>
  <c r="I544" i="20"/>
  <c r="I545" i="20"/>
  <c r="I546" i="20"/>
  <c r="I547" i="20"/>
  <c r="I548" i="20"/>
  <c r="I549" i="20"/>
  <c r="I550" i="20"/>
  <c r="I551" i="20"/>
  <c r="I552" i="20"/>
  <c r="I553" i="20"/>
  <c r="I554" i="20"/>
  <c r="I555" i="20"/>
  <c r="I556" i="20"/>
  <c r="I557" i="20"/>
  <c r="I558" i="20"/>
  <c r="I559" i="20"/>
  <c r="I560" i="20"/>
  <c r="I561" i="20"/>
  <c r="I562" i="20"/>
  <c r="I563" i="20"/>
  <c r="I564" i="20"/>
  <c r="I565" i="20"/>
  <c r="I566" i="20"/>
  <c r="I567" i="20"/>
  <c r="I568" i="20"/>
  <c r="I569" i="20"/>
  <c r="I570" i="20"/>
  <c r="I571" i="20"/>
  <c r="I572" i="20"/>
  <c r="I573" i="20"/>
  <c r="I574" i="20"/>
  <c r="I575" i="20"/>
  <c r="I576" i="20"/>
  <c r="I577" i="20"/>
  <c r="I578" i="20"/>
  <c r="I579" i="20"/>
  <c r="I580" i="20"/>
  <c r="I581" i="20"/>
  <c r="I582" i="20"/>
  <c r="I583" i="20"/>
  <c r="I584" i="20"/>
  <c r="I585" i="20"/>
  <c r="I586" i="20"/>
  <c r="I587" i="20"/>
  <c r="I588" i="20"/>
  <c r="I589" i="20"/>
  <c r="I590" i="20"/>
  <c r="I591" i="20"/>
  <c r="I592" i="20"/>
  <c r="I593" i="20"/>
  <c r="I594" i="20"/>
  <c r="I595" i="20"/>
  <c r="I596" i="20"/>
  <c r="I597" i="20"/>
  <c r="I598" i="20"/>
  <c r="I599" i="20"/>
  <c r="I600" i="20"/>
  <c r="I601" i="20"/>
  <c r="I602" i="20"/>
  <c r="I603" i="20"/>
  <c r="I604" i="20"/>
  <c r="I605" i="20"/>
  <c r="I606" i="20"/>
  <c r="I607" i="20"/>
  <c r="I608" i="20"/>
  <c r="I609" i="20"/>
  <c r="I610" i="20"/>
  <c r="I611" i="20"/>
  <c r="I612" i="20"/>
  <c r="I613" i="20"/>
  <c r="I614" i="20"/>
  <c r="I615" i="20"/>
  <c r="I616" i="20"/>
  <c r="I617" i="20"/>
  <c r="I618" i="20"/>
  <c r="I619" i="20"/>
  <c r="I620" i="20"/>
  <c r="I621" i="20"/>
  <c r="I622" i="20"/>
  <c r="I623" i="20"/>
  <c r="I624" i="20"/>
  <c r="I625" i="20"/>
  <c r="I626" i="20"/>
  <c r="I627" i="20"/>
  <c r="I628" i="20"/>
  <c r="I629" i="20"/>
  <c r="I630" i="20"/>
  <c r="I631" i="20"/>
  <c r="I632" i="20"/>
  <c r="I633" i="20"/>
  <c r="I634" i="20"/>
  <c r="I635" i="20"/>
  <c r="I636" i="20"/>
  <c r="I637" i="20"/>
  <c r="I638" i="20"/>
  <c r="I639" i="20"/>
  <c r="I640" i="20"/>
  <c r="I641" i="20"/>
  <c r="I642" i="20"/>
  <c r="I643" i="20"/>
  <c r="I644" i="20"/>
  <c r="I645" i="20"/>
  <c r="I646" i="20"/>
  <c r="I647" i="20"/>
  <c r="I648" i="20"/>
  <c r="I649" i="20"/>
  <c r="I650" i="20"/>
  <c r="I651" i="20"/>
  <c r="I652" i="20"/>
  <c r="I653" i="20"/>
  <c r="I654" i="20"/>
  <c r="I655" i="20"/>
  <c r="I656" i="20"/>
  <c r="I657" i="20"/>
  <c r="I658" i="20"/>
  <c r="I659" i="20"/>
  <c r="I660" i="20"/>
  <c r="I661" i="20"/>
  <c r="I662" i="20"/>
  <c r="I663" i="20"/>
  <c r="I664" i="20"/>
  <c r="I665" i="20"/>
  <c r="I666" i="20"/>
  <c r="I667" i="20"/>
  <c r="I668" i="20"/>
  <c r="I669" i="20"/>
  <c r="I670" i="20"/>
  <c r="I671" i="20"/>
  <c r="I672" i="20"/>
  <c r="I673" i="20"/>
  <c r="I674" i="20"/>
  <c r="I675" i="20"/>
  <c r="I676" i="20"/>
  <c r="I677" i="20"/>
  <c r="I678" i="20"/>
  <c r="I679" i="20"/>
  <c r="I680" i="20"/>
  <c r="I681" i="20"/>
  <c r="I682" i="20"/>
  <c r="I683" i="20"/>
  <c r="I684" i="20"/>
  <c r="I685" i="20"/>
  <c r="I686" i="20"/>
  <c r="I687" i="20"/>
  <c r="I688" i="20"/>
  <c r="I689" i="20"/>
  <c r="I690" i="20"/>
  <c r="I691" i="20"/>
  <c r="I692" i="20"/>
  <c r="I693" i="20"/>
  <c r="I694" i="20"/>
  <c r="I695" i="20"/>
  <c r="I696" i="20"/>
  <c r="I697" i="20"/>
  <c r="I698" i="20"/>
  <c r="I699" i="20"/>
  <c r="I700" i="20"/>
  <c r="I701" i="20"/>
  <c r="I702" i="20"/>
  <c r="I703" i="20"/>
  <c r="I704" i="20"/>
  <c r="I705" i="20"/>
  <c r="I706" i="20"/>
  <c r="I707" i="20"/>
  <c r="I708" i="20"/>
  <c r="I709" i="20"/>
  <c r="I710" i="20"/>
  <c r="I711" i="20"/>
  <c r="I712" i="20"/>
  <c r="I713" i="20"/>
  <c r="I714" i="20"/>
  <c r="I715" i="20"/>
  <c r="I716" i="20"/>
  <c r="I717" i="20"/>
  <c r="I718" i="20"/>
  <c r="I719" i="20"/>
  <c r="I720" i="20"/>
  <c r="I721" i="20"/>
  <c r="I722" i="20"/>
  <c r="I723" i="20"/>
  <c r="I724" i="20"/>
  <c r="I725" i="20"/>
  <c r="I726" i="20"/>
  <c r="I727" i="20"/>
  <c r="I728" i="20"/>
  <c r="I729" i="20"/>
  <c r="I730" i="20"/>
  <c r="I731" i="20"/>
  <c r="I732" i="20"/>
  <c r="I733" i="20"/>
  <c r="I734" i="20"/>
  <c r="I735" i="20"/>
  <c r="I736" i="20"/>
  <c r="I737" i="20"/>
  <c r="I738" i="20"/>
  <c r="I739" i="20"/>
  <c r="I740" i="20"/>
  <c r="I741" i="20"/>
  <c r="I742" i="20"/>
  <c r="I743" i="20"/>
  <c r="I744" i="20"/>
  <c r="I745" i="20"/>
  <c r="I746" i="20"/>
  <c r="I747" i="20"/>
  <c r="I748" i="20"/>
  <c r="I749" i="20"/>
  <c r="I750" i="20"/>
  <c r="I751" i="20"/>
  <c r="I752" i="20"/>
  <c r="I753" i="20"/>
  <c r="I754" i="20"/>
  <c r="I755" i="20"/>
  <c r="I756" i="20"/>
  <c r="I757" i="20"/>
  <c r="I758" i="20"/>
  <c r="I759" i="20"/>
  <c r="I760" i="20"/>
  <c r="I761" i="20"/>
  <c r="I762" i="20"/>
  <c r="I763" i="20"/>
  <c r="I764" i="20"/>
  <c r="I765" i="20"/>
  <c r="I766" i="20"/>
  <c r="I767" i="20"/>
  <c r="I768" i="20"/>
  <c r="I769" i="20"/>
  <c r="I770" i="20"/>
  <c r="I771" i="20"/>
  <c r="I772" i="20"/>
  <c r="I773" i="20"/>
  <c r="I774" i="20"/>
  <c r="I775" i="20"/>
  <c r="I776" i="20"/>
  <c r="I777" i="20"/>
  <c r="I778" i="20"/>
  <c r="I779" i="20"/>
  <c r="I780" i="20"/>
  <c r="I781" i="20"/>
  <c r="I782" i="20"/>
  <c r="I783" i="20"/>
  <c r="I784" i="20"/>
  <c r="I785" i="20"/>
  <c r="I786" i="20"/>
  <c r="I787" i="20"/>
  <c r="I788" i="20"/>
  <c r="I789" i="20"/>
  <c r="I790" i="20"/>
  <c r="I791" i="20"/>
  <c r="I792" i="20"/>
  <c r="I793" i="20"/>
  <c r="I794" i="20"/>
  <c r="I795" i="20"/>
  <c r="I796" i="20"/>
  <c r="I797" i="20"/>
  <c r="I798" i="20"/>
  <c r="I799" i="20"/>
  <c r="I800" i="20"/>
  <c r="I801" i="20"/>
  <c r="I802" i="20"/>
  <c r="I803" i="20"/>
  <c r="I804" i="20"/>
  <c r="I805" i="20"/>
  <c r="I806" i="20"/>
  <c r="I807" i="20"/>
  <c r="I808" i="20"/>
  <c r="I809" i="20"/>
  <c r="I810" i="20"/>
  <c r="I811" i="20"/>
  <c r="I812" i="20"/>
  <c r="I813" i="20"/>
  <c r="I814" i="20"/>
  <c r="I815" i="20"/>
  <c r="I816" i="20"/>
  <c r="I817" i="20"/>
  <c r="I818" i="20"/>
  <c r="I819" i="20"/>
  <c r="I820" i="20"/>
  <c r="I821" i="20"/>
  <c r="I822" i="20"/>
  <c r="I823" i="20"/>
  <c r="I824" i="20"/>
  <c r="I825" i="20"/>
  <c r="I826" i="20"/>
  <c r="I827" i="20"/>
  <c r="I828" i="20"/>
  <c r="I829" i="20"/>
  <c r="I830" i="20"/>
  <c r="I831" i="20"/>
  <c r="I832" i="20"/>
  <c r="I833" i="20"/>
  <c r="I834" i="20"/>
  <c r="I835" i="20"/>
  <c r="I836" i="20"/>
  <c r="I837" i="20"/>
  <c r="I838" i="20"/>
  <c r="I839" i="20"/>
  <c r="I840" i="20"/>
  <c r="I841" i="20"/>
  <c r="I842" i="20"/>
  <c r="I843" i="20"/>
  <c r="I844" i="20"/>
  <c r="I845" i="20"/>
  <c r="I846" i="20"/>
  <c r="I847" i="20"/>
  <c r="I848" i="20"/>
  <c r="I849" i="20"/>
  <c r="I850" i="20"/>
  <c r="I851" i="20"/>
  <c r="I852" i="20"/>
  <c r="I853" i="20"/>
  <c r="I854" i="20"/>
  <c r="I855" i="20"/>
  <c r="I856" i="20"/>
  <c r="I857" i="20"/>
  <c r="I858" i="20"/>
  <c r="I859" i="20"/>
  <c r="I860" i="20"/>
  <c r="I861" i="20"/>
  <c r="I862" i="20"/>
  <c r="I863" i="20"/>
  <c r="I864" i="20"/>
  <c r="I865" i="20"/>
  <c r="I866" i="20"/>
  <c r="I867" i="20"/>
  <c r="I868" i="20"/>
  <c r="I869" i="20"/>
  <c r="I870" i="20"/>
  <c r="I871" i="20"/>
  <c r="I872" i="20"/>
  <c r="I873" i="20"/>
  <c r="I874" i="20"/>
  <c r="I875" i="20"/>
  <c r="I876" i="20"/>
  <c r="I877" i="20"/>
  <c r="I878" i="20"/>
  <c r="I879" i="20"/>
  <c r="I880" i="20"/>
  <c r="I881" i="20"/>
  <c r="I882" i="20"/>
  <c r="I883" i="20"/>
  <c r="I884" i="20"/>
  <c r="I885" i="20"/>
  <c r="I886" i="20"/>
  <c r="I887" i="20"/>
  <c r="I888" i="20"/>
  <c r="I889" i="20"/>
  <c r="I890" i="20"/>
  <c r="I891" i="20"/>
  <c r="I892" i="20"/>
  <c r="I893" i="20"/>
  <c r="I894" i="20"/>
  <c r="I895" i="20"/>
  <c r="I896" i="20"/>
  <c r="I897" i="20"/>
  <c r="I898" i="20"/>
  <c r="I899" i="20"/>
  <c r="I900" i="20"/>
  <c r="I901" i="20"/>
  <c r="I902" i="20"/>
  <c r="I903" i="20"/>
  <c r="I904" i="20"/>
  <c r="I905" i="20"/>
  <c r="I906" i="20"/>
  <c r="I907" i="20"/>
  <c r="I908" i="20"/>
  <c r="I909" i="20"/>
  <c r="I910" i="20"/>
  <c r="I911" i="20"/>
  <c r="I912" i="20"/>
  <c r="I913" i="20"/>
  <c r="I914" i="20"/>
  <c r="I915" i="20"/>
  <c r="I916" i="20"/>
  <c r="I917" i="20"/>
  <c r="I918" i="20"/>
  <c r="I919" i="20"/>
  <c r="I920" i="20"/>
  <c r="I921" i="20"/>
  <c r="I922" i="20"/>
  <c r="I923" i="20"/>
  <c r="I924" i="20"/>
  <c r="I925" i="20"/>
  <c r="I926" i="20"/>
  <c r="I927" i="20"/>
  <c r="I928" i="20"/>
  <c r="I929" i="20"/>
  <c r="I930" i="20"/>
  <c r="I931" i="20"/>
  <c r="I932" i="20"/>
  <c r="I933" i="20"/>
  <c r="I934" i="20"/>
  <c r="I935" i="20"/>
  <c r="I936" i="20"/>
  <c r="I937" i="20"/>
  <c r="I938" i="20"/>
  <c r="I939" i="20"/>
  <c r="I940" i="20"/>
  <c r="I941" i="20"/>
  <c r="I942" i="20"/>
  <c r="I943" i="20"/>
  <c r="I944" i="20"/>
  <c r="I945" i="20"/>
  <c r="I946" i="20"/>
  <c r="I947" i="20"/>
  <c r="I948" i="20"/>
  <c r="I949" i="20"/>
  <c r="I950" i="20"/>
  <c r="I951" i="20"/>
  <c r="I952" i="20"/>
  <c r="I953" i="20"/>
  <c r="I954" i="20"/>
  <c r="I955" i="20"/>
  <c r="I956" i="20"/>
  <c r="I957" i="20"/>
  <c r="I958" i="20"/>
  <c r="I959" i="20"/>
  <c r="I960" i="20"/>
  <c r="I961" i="20"/>
  <c r="I962" i="20"/>
  <c r="I963" i="20"/>
  <c r="I964" i="20"/>
  <c r="I965" i="20"/>
  <c r="I966" i="20"/>
  <c r="I967" i="20"/>
  <c r="I968" i="20"/>
  <c r="I969" i="20"/>
  <c r="I970" i="20"/>
  <c r="I971" i="20"/>
  <c r="I972" i="20"/>
  <c r="I973" i="20"/>
  <c r="I974" i="20"/>
  <c r="I975" i="20"/>
  <c r="I976" i="20"/>
  <c r="I977" i="20"/>
  <c r="I978" i="20"/>
  <c r="I979" i="20"/>
  <c r="I980" i="20"/>
  <c r="I981" i="20"/>
  <c r="I982" i="20"/>
  <c r="I983" i="20"/>
  <c r="I984" i="20"/>
  <c r="I985" i="20"/>
  <c r="I986" i="20"/>
  <c r="I987" i="20"/>
  <c r="I988" i="20"/>
  <c r="I989" i="20"/>
  <c r="I990" i="20"/>
  <c r="I991" i="20"/>
  <c r="I992" i="20"/>
  <c r="I993" i="20"/>
  <c r="I994" i="20"/>
  <c r="I995" i="20"/>
  <c r="I996" i="20"/>
  <c r="I997" i="20"/>
  <c r="I998" i="20"/>
  <c r="I999" i="20"/>
  <c r="I1000" i="20"/>
  <c r="I1001" i="20"/>
  <c r="I1002" i="20"/>
  <c r="I1003" i="20"/>
  <c r="I1004" i="20"/>
  <c r="I1005" i="20"/>
  <c r="I1006" i="20"/>
  <c r="I1007" i="20"/>
  <c r="I1008" i="20"/>
  <c r="I1009" i="20"/>
  <c r="I1010" i="20"/>
  <c r="I1011" i="20"/>
  <c r="I1012" i="20"/>
  <c r="I1013" i="20"/>
  <c r="I1014" i="20"/>
  <c r="I1015" i="20"/>
  <c r="I1016" i="20"/>
  <c r="I1017" i="20"/>
  <c r="I1018" i="20"/>
  <c r="I1019" i="20"/>
  <c r="I1020" i="20"/>
  <c r="I1021" i="20"/>
  <c r="I1022" i="20"/>
  <c r="I1023" i="20"/>
  <c r="I1024" i="20"/>
  <c r="I1025" i="20"/>
  <c r="I1026" i="20"/>
  <c r="I1027" i="20"/>
  <c r="I1028" i="20"/>
  <c r="I1029" i="20"/>
  <c r="I1030" i="20"/>
  <c r="I1031" i="20"/>
  <c r="I1032" i="20"/>
  <c r="I1033" i="20"/>
  <c r="I1034" i="20"/>
  <c r="I1035" i="20"/>
  <c r="I1036" i="20"/>
  <c r="I1037" i="20"/>
  <c r="I1038" i="20"/>
  <c r="I1039" i="20"/>
  <c r="I1040" i="20"/>
  <c r="I1041" i="20"/>
  <c r="I1042" i="20"/>
  <c r="I1043" i="20"/>
  <c r="I1044" i="20"/>
  <c r="I1045" i="20"/>
  <c r="I1046" i="20"/>
  <c r="I1047" i="20"/>
  <c r="I1048" i="20"/>
  <c r="I1049" i="20"/>
  <c r="I1050" i="20"/>
  <c r="I1051" i="20"/>
  <c r="I1052" i="20"/>
  <c r="I1053" i="20"/>
  <c r="I1054" i="20"/>
  <c r="I1055" i="20"/>
  <c r="I1056" i="20"/>
  <c r="I1057" i="20"/>
  <c r="I1058" i="20"/>
  <c r="I1059" i="20"/>
  <c r="I1060" i="20"/>
  <c r="I1061" i="20"/>
  <c r="I1062" i="20"/>
  <c r="I1063" i="20"/>
  <c r="I1064" i="20"/>
  <c r="I1065" i="20"/>
  <c r="I1066" i="20"/>
  <c r="I1067" i="20"/>
  <c r="I1068" i="20"/>
  <c r="I1069" i="20"/>
  <c r="I1070" i="20"/>
  <c r="I1071" i="20"/>
  <c r="I1072" i="20"/>
  <c r="I1073" i="20"/>
  <c r="I1074" i="20"/>
  <c r="I1075" i="20"/>
  <c r="I1076" i="20"/>
  <c r="I1077" i="20"/>
  <c r="I1078" i="20"/>
  <c r="I1079" i="20"/>
  <c r="I1080" i="20"/>
  <c r="I1081" i="20"/>
  <c r="I1082" i="20"/>
  <c r="I1083" i="20"/>
  <c r="I1084" i="20"/>
  <c r="I1085" i="20"/>
  <c r="I1086" i="20"/>
  <c r="I1087" i="20"/>
  <c r="I1088" i="20"/>
  <c r="I1089" i="20"/>
  <c r="I1090" i="20"/>
  <c r="I1091" i="20"/>
  <c r="I1092" i="20"/>
  <c r="I1093" i="20"/>
  <c r="I1094" i="20"/>
  <c r="I1095" i="20"/>
  <c r="I1096" i="20"/>
  <c r="I1097" i="20"/>
  <c r="I1098" i="20"/>
  <c r="I1099" i="20"/>
  <c r="I1100" i="20"/>
  <c r="I1101" i="20"/>
  <c r="I1102" i="20"/>
  <c r="I1103" i="20"/>
  <c r="I1104" i="20"/>
  <c r="I1105" i="20"/>
  <c r="I1106" i="20"/>
  <c r="I1107" i="20"/>
  <c r="I1108" i="20"/>
  <c r="I1109" i="20"/>
  <c r="I1110" i="20"/>
  <c r="I1111" i="20"/>
  <c r="I1112" i="20"/>
  <c r="I1113" i="20"/>
  <c r="I1114" i="20"/>
  <c r="I1115" i="20"/>
  <c r="I1116" i="20"/>
  <c r="I1117" i="20"/>
  <c r="I1118" i="20"/>
  <c r="I1119" i="20"/>
  <c r="I1120" i="20"/>
  <c r="I1121" i="20"/>
  <c r="I1122" i="20"/>
  <c r="I1123" i="20"/>
  <c r="I1124" i="20"/>
  <c r="I1125" i="20"/>
  <c r="I1126" i="20"/>
  <c r="I1127" i="20"/>
  <c r="I1128" i="20"/>
  <c r="I1129" i="20"/>
  <c r="I1130" i="20"/>
  <c r="I1131" i="20"/>
  <c r="I1132" i="20"/>
  <c r="I1133" i="20"/>
  <c r="I1134" i="20"/>
  <c r="I1135" i="20"/>
  <c r="I1136" i="20"/>
  <c r="I1137" i="20"/>
  <c r="I1138" i="20"/>
  <c r="I1139" i="20"/>
  <c r="I1140" i="20"/>
  <c r="I1141" i="20"/>
  <c r="I1142" i="20"/>
  <c r="I1143" i="20"/>
  <c r="I1144" i="20"/>
  <c r="I1145" i="20"/>
  <c r="I1146" i="20"/>
  <c r="I1147" i="20"/>
  <c r="I1148" i="20"/>
  <c r="I1149" i="20"/>
  <c r="I1150" i="20"/>
  <c r="I1151" i="20"/>
  <c r="I1152" i="20"/>
  <c r="I1153" i="20"/>
  <c r="I1154" i="20"/>
  <c r="I1155" i="20"/>
  <c r="I1156" i="20"/>
  <c r="I1157" i="20"/>
  <c r="I1158" i="20"/>
  <c r="I1159" i="20"/>
  <c r="I1160" i="20"/>
  <c r="I1161" i="20"/>
  <c r="I1162" i="20"/>
  <c r="I1163" i="20"/>
  <c r="I1164" i="20"/>
  <c r="I1165" i="20"/>
  <c r="I1166" i="20"/>
  <c r="I1167" i="20"/>
  <c r="I1168" i="20"/>
  <c r="I1169" i="20"/>
  <c r="I1170" i="20"/>
  <c r="I1171" i="20"/>
  <c r="I1172" i="20"/>
  <c r="I1173" i="20"/>
  <c r="I1174" i="20"/>
  <c r="I1175" i="20"/>
  <c r="I1176" i="20"/>
  <c r="I1177" i="20"/>
  <c r="I1178" i="20"/>
  <c r="I1179" i="20"/>
  <c r="I1180" i="20"/>
  <c r="I1181" i="20"/>
  <c r="I1182" i="20"/>
  <c r="I1183" i="20"/>
  <c r="I1184" i="20"/>
  <c r="I1185" i="20"/>
  <c r="I1186" i="20"/>
  <c r="I1187" i="20"/>
  <c r="I1188" i="20"/>
  <c r="I1189" i="20"/>
  <c r="I1190" i="20"/>
  <c r="I1191" i="20"/>
  <c r="I1192" i="20"/>
  <c r="I1193" i="20"/>
  <c r="I1194" i="20"/>
  <c r="I1195" i="20"/>
  <c r="I1196" i="20"/>
  <c r="I1197" i="20"/>
  <c r="I1198" i="20"/>
  <c r="I1199" i="20"/>
  <c r="I1200" i="20"/>
  <c r="I1201" i="20"/>
  <c r="I1202" i="20"/>
  <c r="I1203" i="20"/>
  <c r="I1204" i="20"/>
  <c r="I1205" i="20"/>
  <c r="I1206" i="20"/>
  <c r="I1207" i="20"/>
  <c r="I1208" i="20"/>
  <c r="I1209" i="20"/>
  <c r="I1210" i="20"/>
  <c r="I1211" i="20"/>
  <c r="I1212" i="20"/>
  <c r="I1213" i="20"/>
  <c r="I1214" i="20"/>
  <c r="I1215" i="20"/>
  <c r="I1216" i="20"/>
  <c r="I1217" i="20"/>
  <c r="I1218" i="20"/>
  <c r="I1219" i="20"/>
  <c r="I1220" i="20"/>
  <c r="I1221" i="20"/>
  <c r="I1222" i="20"/>
  <c r="I1223" i="20"/>
  <c r="I1224" i="20"/>
  <c r="I1225" i="20"/>
  <c r="I1226" i="20"/>
  <c r="I1227" i="20"/>
  <c r="I1228" i="20"/>
  <c r="I1229" i="20"/>
  <c r="I1230" i="20"/>
  <c r="I1231" i="20"/>
  <c r="I1232" i="20"/>
  <c r="I1233" i="20"/>
  <c r="I1234" i="20"/>
  <c r="I1235" i="20"/>
  <c r="I1236" i="20"/>
  <c r="I1237" i="20"/>
  <c r="I1238" i="20"/>
  <c r="I1239" i="20"/>
  <c r="I1240" i="20"/>
  <c r="I1241" i="20"/>
  <c r="I1242" i="20"/>
  <c r="I1243" i="20"/>
  <c r="I1244" i="20"/>
  <c r="I1245" i="20"/>
  <c r="I1246" i="20"/>
  <c r="I1247" i="20"/>
  <c r="I1248" i="20"/>
  <c r="I1249" i="20"/>
  <c r="I1250" i="20"/>
  <c r="I1251" i="20"/>
  <c r="I1252" i="20"/>
  <c r="I1253" i="20"/>
  <c r="I1254" i="20"/>
  <c r="I1255" i="20"/>
  <c r="I1256" i="20"/>
  <c r="I1257" i="20"/>
  <c r="I1258" i="20"/>
  <c r="I1259" i="20"/>
  <c r="I1260" i="20"/>
  <c r="I1261" i="20"/>
  <c r="I1262" i="20"/>
  <c r="I1263" i="20"/>
  <c r="I1264" i="20"/>
  <c r="I1265" i="20"/>
  <c r="I1266" i="20"/>
  <c r="I1267" i="20"/>
  <c r="I1268" i="20"/>
  <c r="I1269" i="20"/>
  <c r="I1270" i="20"/>
  <c r="I1271" i="20"/>
  <c r="I1272" i="20"/>
  <c r="I1273" i="20"/>
  <c r="I1274" i="20"/>
  <c r="I1275" i="20"/>
  <c r="I1276" i="20"/>
  <c r="I1277" i="20"/>
  <c r="I1278" i="20"/>
  <c r="I1279" i="20"/>
  <c r="I1280" i="20"/>
  <c r="I1281" i="20"/>
  <c r="I1282" i="20"/>
  <c r="I1283" i="20"/>
  <c r="I1284" i="20"/>
  <c r="I1285" i="20"/>
  <c r="I1286" i="20"/>
  <c r="I1287" i="20"/>
  <c r="I1288" i="20"/>
  <c r="I1289" i="20"/>
  <c r="I1290" i="20"/>
  <c r="I1291" i="20"/>
  <c r="I1292" i="20"/>
  <c r="I1293" i="20"/>
  <c r="I1294" i="20"/>
  <c r="I1295" i="20"/>
  <c r="I1296" i="20"/>
  <c r="I1297" i="20"/>
  <c r="I1298" i="20"/>
  <c r="I1299" i="20"/>
  <c r="I1300" i="20"/>
  <c r="I1301" i="20"/>
  <c r="I1302" i="20"/>
  <c r="I1303" i="20"/>
  <c r="I1304" i="20"/>
  <c r="I1305" i="20"/>
  <c r="I1306" i="20"/>
  <c r="I1307" i="20"/>
  <c r="I1308" i="20"/>
  <c r="I1309" i="20"/>
  <c r="I1310" i="20"/>
  <c r="I1311" i="20"/>
  <c r="I1312" i="20"/>
  <c r="I1313" i="20"/>
  <c r="I1314" i="20"/>
  <c r="I1315" i="20"/>
  <c r="I1316" i="20"/>
  <c r="I1317" i="20"/>
  <c r="I1318" i="20"/>
  <c r="I1319" i="20"/>
  <c r="I1320" i="20"/>
  <c r="I1321" i="20"/>
  <c r="I1322" i="20"/>
  <c r="I1323" i="20"/>
  <c r="I1324" i="20"/>
  <c r="I1325" i="20"/>
  <c r="I1326" i="20"/>
  <c r="I1327" i="20"/>
  <c r="I1328" i="20"/>
  <c r="I1329" i="20"/>
  <c r="I1330" i="20"/>
  <c r="I1331" i="20"/>
  <c r="I1332" i="20"/>
  <c r="I1333" i="20"/>
  <c r="I1334" i="20"/>
  <c r="I1335" i="20"/>
  <c r="I1336" i="20"/>
  <c r="I1337" i="20"/>
  <c r="I1338" i="20"/>
  <c r="I1339" i="20"/>
  <c r="I1340" i="20"/>
  <c r="I1341" i="20"/>
  <c r="I1342" i="20"/>
  <c r="I1343" i="20"/>
  <c r="I1344" i="20"/>
  <c r="I1345" i="20"/>
  <c r="I1346" i="20"/>
  <c r="I1347" i="20"/>
  <c r="I1348" i="20"/>
  <c r="I1349" i="20"/>
  <c r="I1350" i="20"/>
  <c r="I1351" i="20"/>
  <c r="I1352" i="20"/>
  <c r="I1353" i="20"/>
  <c r="I1354" i="20"/>
  <c r="I1355" i="20"/>
  <c r="I1356" i="20"/>
  <c r="I1357" i="20"/>
  <c r="I1358" i="20"/>
  <c r="I1359" i="20"/>
  <c r="I1360" i="20"/>
  <c r="I1361" i="20"/>
  <c r="I1362" i="20"/>
  <c r="I1363" i="20"/>
  <c r="I1364" i="20"/>
  <c r="I1365" i="20"/>
  <c r="I1366" i="20"/>
  <c r="I1367" i="20"/>
  <c r="I1368" i="20"/>
  <c r="I1369" i="20"/>
  <c r="I1370" i="20"/>
  <c r="I1371" i="20"/>
  <c r="I1372" i="20"/>
  <c r="I1373" i="20"/>
  <c r="I1374" i="20"/>
  <c r="I1375" i="20"/>
  <c r="I1376" i="20"/>
  <c r="I1377" i="20"/>
  <c r="I1378" i="20"/>
  <c r="I1379" i="20"/>
  <c r="I1380" i="20"/>
  <c r="I1381" i="20"/>
  <c r="I1382" i="20"/>
  <c r="I1383" i="20"/>
  <c r="I1384" i="20"/>
  <c r="I1385" i="20"/>
  <c r="I1386" i="20"/>
  <c r="I1387" i="20"/>
  <c r="I1388" i="20"/>
  <c r="I1389" i="20"/>
  <c r="I1390" i="20"/>
  <c r="I1391" i="20"/>
  <c r="I1392" i="20"/>
  <c r="I1393" i="20"/>
  <c r="I1394" i="20"/>
  <c r="I1395" i="20"/>
  <c r="I1396" i="20"/>
  <c r="I1397" i="20"/>
  <c r="I1398" i="20"/>
  <c r="I1399" i="20"/>
  <c r="I1400" i="20"/>
  <c r="I1401" i="20"/>
  <c r="I1402" i="20"/>
  <c r="I1403" i="20"/>
  <c r="I1404" i="20"/>
  <c r="I1405" i="20"/>
  <c r="I1406" i="20"/>
  <c r="I1407" i="20"/>
  <c r="I1408" i="20"/>
  <c r="I1409" i="20"/>
  <c r="I1410" i="20"/>
  <c r="I1411" i="20"/>
  <c r="I1412" i="20"/>
  <c r="I1413" i="20"/>
  <c r="I1414" i="20"/>
  <c r="I1415" i="20"/>
  <c r="I1416" i="20"/>
  <c r="I1417" i="20"/>
  <c r="I1418" i="20"/>
  <c r="I1419" i="20"/>
  <c r="I1420" i="20"/>
  <c r="I1421" i="20"/>
  <c r="I1422" i="20"/>
  <c r="I1423" i="20"/>
  <c r="I1424" i="20"/>
  <c r="I1425" i="20"/>
  <c r="I1426" i="20"/>
  <c r="I1427" i="20"/>
  <c r="I1428" i="20"/>
  <c r="I1429" i="20"/>
  <c r="I1430" i="20"/>
  <c r="I1431" i="20"/>
  <c r="I1432" i="20"/>
  <c r="I1433" i="20"/>
  <c r="I1434" i="20"/>
  <c r="I1435" i="20"/>
  <c r="I1436" i="20"/>
  <c r="I1437" i="20"/>
  <c r="I1438" i="20"/>
  <c r="I1439" i="20"/>
  <c r="I1440" i="20"/>
  <c r="I1441" i="20"/>
  <c r="I1442" i="20"/>
  <c r="I1443" i="20"/>
  <c r="I1444" i="20"/>
  <c r="I1445" i="20"/>
  <c r="I1446" i="20"/>
  <c r="I1447" i="20"/>
  <c r="I1448" i="20"/>
  <c r="I1449" i="20"/>
  <c r="I1450" i="20"/>
  <c r="I1451" i="20"/>
  <c r="I1452" i="20"/>
  <c r="I1453" i="20"/>
  <c r="I1454" i="20"/>
  <c r="I1455" i="20"/>
  <c r="I1456" i="20"/>
  <c r="I1457" i="20"/>
  <c r="I1458" i="20"/>
  <c r="I1459" i="20"/>
  <c r="I1460" i="20"/>
  <c r="I1461" i="20"/>
  <c r="I1462" i="20"/>
  <c r="I1463" i="20"/>
  <c r="I1464" i="20"/>
  <c r="I1465" i="20"/>
  <c r="I1466" i="20"/>
  <c r="I1467" i="20"/>
  <c r="I1468" i="20"/>
  <c r="I1469" i="20"/>
  <c r="I1470" i="20"/>
  <c r="I1471" i="20"/>
  <c r="I1472" i="20"/>
  <c r="I1473" i="20"/>
  <c r="I1474" i="20"/>
  <c r="I1475" i="20"/>
  <c r="I1476" i="20"/>
  <c r="I1477" i="20"/>
  <c r="I1478" i="20"/>
  <c r="I1479" i="20"/>
  <c r="I1480" i="20"/>
  <c r="I1481" i="20"/>
  <c r="I1482" i="20"/>
  <c r="I1483" i="20"/>
  <c r="I1484" i="20"/>
  <c r="I1485" i="20"/>
  <c r="I1486" i="20"/>
  <c r="I1487" i="20"/>
  <c r="I1488" i="20"/>
  <c r="I1489" i="20"/>
  <c r="I1490" i="20"/>
  <c r="I1491" i="20"/>
  <c r="I1492" i="20"/>
  <c r="I1493" i="20"/>
  <c r="I1494" i="20"/>
  <c r="I1495" i="20"/>
  <c r="I1496" i="20"/>
  <c r="I1497" i="20"/>
  <c r="I1498" i="20"/>
  <c r="I1499" i="20"/>
  <c r="I1500" i="20"/>
  <c r="I1501" i="20"/>
  <c r="I1502" i="20"/>
  <c r="I1503" i="20"/>
  <c r="I1504" i="20"/>
  <c r="I1505" i="20"/>
  <c r="I1506" i="20"/>
  <c r="I1507" i="20"/>
  <c r="I1508" i="20"/>
  <c r="I1509" i="20"/>
  <c r="I1510" i="20"/>
  <c r="I1511" i="20"/>
  <c r="I1512" i="20"/>
  <c r="I1513" i="20"/>
  <c r="I1514" i="20"/>
  <c r="I1515" i="20"/>
  <c r="I1516" i="20"/>
  <c r="I1517" i="20"/>
  <c r="I1518" i="20"/>
  <c r="I1519" i="20"/>
  <c r="I1520" i="20"/>
  <c r="I1521" i="20"/>
  <c r="I1522" i="20"/>
  <c r="I1523" i="20"/>
  <c r="I1524" i="20"/>
  <c r="I1525" i="20"/>
  <c r="I1526" i="20"/>
  <c r="I1527" i="20"/>
  <c r="I1528" i="20"/>
  <c r="I1529" i="20"/>
  <c r="I1530" i="20"/>
  <c r="I1531" i="20"/>
  <c r="I1532" i="20"/>
  <c r="I1533" i="20"/>
  <c r="I1534" i="20"/>
  <c r="I1535" i="20"/>
  <c r="I1536" i="20"/>
  <c r="I1537" i="20"/>
  <c r="I1538" i="20"/>
  <c r="I1539" i="20"/>
  <c r="I1540" i="20"/>
  <c r="I1541" i="20"/>
  <c r="I1542" i="20"/>
  <c r="I1543" i="20"/>
  <c r="I1544" i="20"/>
  <c r="I1545" i="20"/>
  <c r="I1546" i="20"/>
  <c r="I1547" i="20"/>
  <c r="I1548" i="20"/>
  <c r="I1549" i="20"/>
  <c r="I1550" i="20"/>
  <c r="I1551" i="20"/>
  <c r="I1552" i="20"/>
  <c r="I1553" i="20"/>
  <c r="I1554" i="20"/>
  <c r="I1555" i="20"/>
  <c r="I1556" i="20"/>
  <c r="I1557" i="20"/>
  <c r="I1558" i="20"/>
  <c r="I1559" i="20"/>
  <c r="I1560" i="20"/>
  <c r="I1561" i="20"/>
  <c r="I1562" i="20"/>
  <c r="I1563" i="20"/>
  <c r="I1564" i="20"/>
  <c r="I1565" i="20"/>
  <c r="I1566" i="20"/>
  <c r="I1567" i="20"/>
  <c r="I1568" i="20"/>
  <c r="I1569" i="20"/>
  <c r="I1570" i="20"/>
  <c r="I1571" i="20"/>
  <c r="I1572" i="20"/>
  <c r="I1573" i="20"/>
  <c r="I1574" i="20"/>
  <c r="I1575" i="20"/>
  <c r="I1576" i="20"/>
  <c r="I1577" i="20"/>
  <c r="I1578" i="20"/>
  <c r="I1579" i="20"/>
  <c r="I1580" i="20"/>
  <c r="I1581" i="20"/>
  <c r="I1582" i="20"/>
  <c r="I1583" i="20"/>
  <c r="I1584" i="20"/>
  <c r="I1585" i="20"/>
  <c r="I1586" i="20"/>
  <c r="I1587" i="20"/>
  <c r="I1588" i="20"/>
  <c r="I1589" i="20"/>
  <c r="I1590" i="20"/>
  <c r="I1591" i="20"/>
  <c r="I1592" i="20"/>
  <c r="I1593" i="20"/>
  <c r="I1594" i="20"/>
  <c r="I1595" i="20"/>
  <c r="I1596" i="20"/>
  <c r="I1597" i="20"/>
  <c r="I1598" i="20"/>
  <c r="I1599" i="20"/>
  <c r="I1600" i="20"/>
  <c r="I1601" i="20"/>
  <c r="I1602" i="20"/>
  <c r="I1603" i="20"/>
  <c r="I1604" i="20"/>
  <c r="I1605" i="20"/>
  <c r="I1606" i="20"/>
  <c r="I1607" i="20"/>
  <c r="I1608" i="20"/>
  <c r="I1609" i="20"/>
  <c r="I1610" i="20"/>
  <c r="I1611" i="20"/>
  <c r="I1612" i="20"/>
  <c r="I1613" i="20"/>
  <c r="I1614" i="20"/>
  <c r="I1615" i="20"/>
  <c r="I1616" i="20"/>
  <c r="I1617" i="20"/>
  <c r="I1618" i="20"/>
  <c r="I1619" i="20"/>
  <c r="I1620" i="20"/>
  <c r="I1621" i="20"/>
  <c r="I1622" i="20"/>
  <c r="I1623" i="20"/>
  <c r="I1624" i="20"/>
  <c r="I1625" i="20"/>
  <c r="I1626" i="20"/>
  <c r="I1627" i="20"/>
  <c r="I1628" i="20"/>
  <c r="I1629" i="20"/>
  <c r="I1630" i="20"/>
  <c r="I1631" i="20"/>
  <c r="I1632" i="20"/>
  <c r="I1633" i="20"/>
  <c r="I1634" i="20"/>
  <c r="I1635" i="20"/>
  <c r="I1636" i="20"/>
  <c r="I1637" i="20"/>
  <c r="I1638" i="20"/>
  <c r="I1639" i="20"/>
  <c r="I1640" i="20"/>
  <c r="I1641" i="20"/>
  <c r="I1642" i="20"/>
  <c r="I1643" i="20"/>
  <c r="I1644" i="20"/>
  <c r="I1645" i="20"/>
  <c r="I1646" i="20"/>
  <c r="I1647" i="20"/>
  <c r="I1648" i="20"/>
  <c r="I1649" i="20"/>
  <c r="I1650" i="20"/>
  <c r="I1651" i="20"/>
  <c r="I1652" i="20"/>
  <c r="I1653" i="20"/>
  <c r="I1654" i="20"/>
  <c r="I1655" i="20"/>
  <c r="I1656" i="20"/>
  <c r="I1657" i="20"/>
  <c r="I1658" i="20"/>
  <c r="I1659" i="20"/>
  <c r="I1660" i="20"/>
  <c r="I1661" i="20"/>
  <c r="I1662" i="20"/>
  <c r="I1663" i="20"/>
  <c r="I1664" i="20"/>
  <c r="I1665" i="20"/>
  <c r="I1666" i="20"/>
  <c r="I1667" i="20"/>
  <c r="I1668" i="20"/>
  <c r="I1669" i="20"/>
  <c r="I1670" i="20"/>
  <c r="I1671" i="20"/>
  <c r="I1672" i="20"/>
  <c r="I1673" i="20"/>
  <c r="I1674" i="20"/>
  <c r="I1675" i="20"/>
  <c r="I1676" i="20"/>
  <c r="I1677" i="20"/>
  <c r="I1678" i="20"/>
  <c r="I1679" i="20"/>
  <c r="I1680" i="20"/>
  <c r="I1681" i="20"/>
  <c r="I1682" i="20"/>
  <c r="I1683" i="20"/>
  <c r="I1684" i="20"/>
  <c r="I1685" i="20"/>
  <c r="I1686" i="20"/>
  <c r="I1687" i="20"/>
  <c r="I1688" i="20"/>
  <c r="I1689" i="20"/>
  <c r="I1690" i="20"/>
  <c r="I1691" i="20"/>
  <c r="I1692" i="20"/>
  <c r="I1693" i="20"/>
  <c r="I1694" i="20"/>
  <c r="I1695" i="20"/>
  <c r="I1696" i="20"/>
  <c r="I1697" i="20"/>
  <c r="I1698" i="20"/>
  <c r="I1699" i="20"/>
  <c r="I1700" i="20"/>
  <c r="I1701" i="20"/>
  <c r="I1702" i="20"/>
  <c r="I1703" i="20"/>
  <c r="I1704" i="20"/>
  <c r="I1705" i="20"/>
  <c r="I1706" i="20"/>
  <c r="I1707" i="20"/>
  <c r="I1708" i="20"/>
  <c r="I1709" i="20"/>
  <c r="I1710" i="20"/>
  <c r="I1711" i="20"/>
  <c r="I1712" i="20"/>
  <c r="I1713" i="20"/>
  <c r="I1714" i="20"/>
  <c r="I1715" i="20"/>
  <c r="I1716" i="20"/>
  <c r="I1717" i="20"/>
  <c r="I1718" i="20"/>
  <c r="I1719" i="20"/>
  <c r="I1720" i="20"/>
  <c r="I1721" i="20"/>
  <c r="I1722" i="20"/>
  <c r="I1723" i="20"/>
  <c r="I1724" i="20"/>
  <c r="I1725" i="20"/>
  <c r="I1726" i="20"/>
  <c r="I1727" i="20"/>
  <c r="I1728" i="20"/>
  <c r="I1729" i="20"/>
  <c r="I1730" i="20"/>
  <c r="I1731" i="20"/>
  <c r="I1732" i="20"/>
  <c r="I1733" i="20"/>
  <c r="I1734" i="20"/>
  <c r="I1735" i="20"/>
  <c r="I1736" i="20"/>
  <c r="I1737" i="20"/>
  <c r="I1738" i="20"/>
  <c r="I1739" i="20"/>
  <c r="I1740" i="20"/>
  <c r="I1741" i="20"/>
  <c r="I1742" i="20"/>
  <c r="I1743" i="20"/>
  <c r="I1744" i="20"/>
  <c r="I1745" i="20"/>
  <c r="I1746" i="20"/>
  <c r="I1747" i="20"/>
  <c r="I1748" i="20"/>
  <c r="I1749" i="20"/>
  <c r="I1750" i="20"/>
  <c r="I1751" i="20"/>
  <c r="I1752" i="20"/>
  <c r="I1753" i="20"/>
  <c r="I1754" i="20"/>
  <c r="I1755" i="20"/>
  <c r="I1756" i="20"/>
  <c r="I1757" i="20"/>
  <c r="I1758" i="20"/>
  <c r="I1759" i="20"/>
  <c r="I1760" i="20"/>
  <c r="I1761" i="20"/>
  <c r="I1762" i="20"/>
  <c r="I1763" i="20"/>
  <c r="I1764" i="20"/>
  <c r="I1765" i="20"/>
  <c r="I1766" i="20"/>
  <c r="I1767" i="20"/>
  <c r="I1768" i="20"/>
  <c r="I1769" i="20"/>
  <c r="I1770" i="20"/>
  <c r="I1771" i="20"/>
  <c r="I1772" i="20"/>
  <c r="I1773" i="20"/>
  <c r="I1774" i="20"/>
  <c r="I1775" i="20"/>
  <c r="I1776" i="20"/>
  <c r="I1777" i="20"/>
  <c r="I1778" i="20"/>
  <c r="I1779" i="20"/>
  <c r="I1780" i="20"/>
  <c r="I1781" i="20"/>
  <c r="I1782" i="20"/>
  <c r="I1783" i="20"/>
  <c r="I1784" i="20"/>
  <c r="I1785" i="20"/>
  <c r="I1786" i="20"/>
  <c r="I1787" i="20"/>
  <c r="I1788" i="20"/>
  <c r="I1789" i="20"/>
  <c r="I1790" i="20"/>
  <c r="I1791" i="20"/>
  <c r="I1792" i="20"/>
  <c r="I1793" i="20"/>
  <c r="I1794" i="20"/>
  <c r="I1795" i="20"/>
  <c r="I1796" i="20"/>
  <c r="I1797" i="20"/>
  <c r="I1798" i="20"/>
  <c r="I1799" i="20"/>
  <c r="I1800" i="20"/>
  <c r="I1801" i="20"/>
  <c r="I1802" i="20"/>
  <c r="I1803" i="20"/>
  <c r="I1804" i="20"/>
  <c r="I1805" i="20"/>
  <c r="I1806" i="20"/>
  <c r="I1807" i="20"/>
  <c r="I1808" i="20"/>
  <c r="I1809" i="20"/>
  <c r="I1810" i="20"/>
  <c r="I1811" i="20"/>
  <c r="I1812" i="20"/>
  <c r="I1813" i="20"/>
  <c r="I1814" i="20"/>
  <c r="I1815" i="20"/>
  <c r="I1816" i="20"/>
  <c r="I1817" i="20"/>
  <c r="I1818" i="20"/>
  <c r="I1819" i="20"/>
  <c r="I1820" i="20"/>
  <c r="I1821" i="20"/>
  <c r="I1822" i="20"/>
  <c r="I1823" i="20"/>
  <c r="I1824" i="20"/>
  <c r="I1825" i="20"/>
  <c r="I1826" i="20"/>
  <c r="I1827" i="20"/>
  <c r="I1828" i="20"/>
  <c r="I1829" i="20"/>
  <c r="I1830" i="20"/>
  <c r="I1831" i="20"/>
  <c r="I1832" i="20"/>
  <c r="I1833" i="20"/>
  <c r="I1834" i="20"/>
  <c r="I1835" i="20"/>
  <c r="I1836" i="20"/>
  <c r="I1837" i="20"/>
  <c r="I1838" i="20"/>
  <c r="I1839" i="20"/>
  <c r="I1840" i="20"/>
  <c r="I1841" i="20"/>
  <c r="I1842" i="20"/>
  <c r="I1843" i="20"/>
  <c r="I1844" i="20"/>
  <c r="I1845" i="20"/>
  <c r="I1846" i="20"/>
  <c r="I1847" i="20"/>
  <c r="I1848" i="20"/>
  <c r="I1849" i="20"/>
  <c r="I1850" i="20"/>
  <c r="I1851" i="20"/>
  <c r="I1852" i="20"/>
  <c r="I1853" i="20"/>
  <c r="I1854" i="20"/>
  <c r="I1855" i="20"/>
  <c r="I1856" i="20"/>
  <c r="I1857" i="20"/>
  <c r="I1858" i="20"/>
  <c r="I1859" i="20"/>
  <c r="I1860" i="20"/>
  <c r="I1861" i="20"/>
  <c r="I1862" i="20"/>
  <c r="I1863" i="20"/>
  <c r="I1864" i="20"/>
  <c r="I1865" i="20"/>
  <c r="I1866" i="20"/>
  <c r="I1867" i="20"/>
  <c r="I1868" i="20"/>
  <c r="I1869" i="20"/>
  <c r="I1870" i="20"/>
  <c r="I1871" i="20"/>
  <c r="I1872" i="20"/>
  <c r="I1873" i="20"/>
  <c r="I1874" i="20"/>
  <c r="I1875" i="20"/>
  <c r="I1876" i="20"/>
  <c r="I1877" i="20"/>
  <c r="I1878" i="20"/>
  <c r="I1879" i="20"/>
  <c r="I1880" i="20"/>
  <c r="I1881" i="20"/>
  <c r="I1882" i="20"/>
  <c r="I1883" i="20"/>
  <c r="I1884" i="20"/>
  <c r="I1885" i="20"/>
  <c r="I1886" i="20"/>
  <c r="I1887" i="20"/>
  <c r="I1888" i="20"/>
  <c r="I1889" i="20"/>
  <c r="I1890" i="20"/>
  <c r="I1891" i="20"/>
  <c r="I1892" i="20"/>
  <c r="I1893" i="20"/>
  <c r="I1894" i="20"/>
  <c r="I1895" i="20"/>
  <c r="I1896" i="20"/>
  <c r="I1897" i="20"/>
  <c r="I1898" i="20"/>
  <c r="I1899" i="20"/>
  <c r="I1900" i="20"/>
  <c r="I1901" i="20"/>
  <c r="I1902" i="20"/>
  <c r="I1903" i="20"/>
  <c r="I1904" i="20"/>
  <c r="I1905" i="20"/>
  <c r="I1906" i="20"/>
  <c r="I1907" i="20"/>
  <c r="I1908" i="20"/>
  <c r="I1909" i="20"/>
  <c r="I1910" i="20"/>
  <c r="I1911" i="20"/>
  <c r="I1912" i="20"/>
  <c r="I1913" i="20"/>
  <c r="I1914" i="20"/>
  <c r="I1915" i="20"/>
  <c r="I1916" i="20"/>
  <c r="I1917" i="20"/>
  <c r="I1918" i="20"/>
  <c r="I1919" i="20"/>
  <c r="I1920" i="20"/>
  <c r="I1921" i="20"/>
  <c r="I1922" i="20"/>
  <c r="I1923" i="20"/>
  <c r="I1924" i="20"/>
  <c r="I1925" i="20"/>
  <c r="I1926" i="20"/>
  <c r="I1927" i="20"/>
  <c r="I1928" i="20"/>
  <c r="I1929" i="20"/>
  <c r="I1930" i="20"/>
  <c r="I1931" i="20"/>
  <c r="I1932" i="20"/>
  <c r="I1933" i="20"/>
  <c r="I1934" i="20"/>
  <c r="I1935" i="20"/>
  <c r="I1936" i="20"/>
  <c r="I1937" i="20"/>
  <c r="I1938" i="20"/>
  <c r="I1939" i="20"/>
  <c r="I1940" i="20"/>
  <c r="I1941" i="20"/>
  <c r="I1942" i="20"/>
  <c r="I1943" i="20"/>
  <c r="I1944" i="20"/>
  <c r="I1945" i="20"/>
  <c r="I1946" i="20"/>
  <c r="I1947" i="20"/>
  <c r="I1948" i="20"/>
  <c r="I1949" i="20"/>
  <c r="I1950" i="20"/>
  <c r="I1951" i="20"/>
  <c r="I1952" i="20"/>
  <c r="I1953" i="20"/>
  <c r="I1954" i="20"/>
  <c r="I1955" i="20"/>
  <c r="I1956" i="20"/>
  <c r="I1957" i="20"/>
  <c r="I1958" i="20"/>
  <c r="I1959" i="20"/>
  <c r="I1960" i="20"/>
  <c r="I1961" i="20"/>
  <c r="I1962" i="20"/>
  <c r="I1963" i="20"/>
  <c r="I1964" i="20"/>
  <c r="I1965" i="20"/>
  <c r="I1966" i="20"/>
  <c r="I1967" i="20"/>
  <c r="I1968" i="20"/>
  <c r="I1969" i="20"/>
  <c r="I1970" i="20"/>
  <c r="I1971" i="20"/>
  <c r="I1972" i="20"/>
  <c r="I1973" i="20"/>
  <c r="I1974" i="20"/>
  <c r="I1975" i="20"/>
  <c r="I1976" i="20"/>
  <c r="I1977" i="20"/>
  <c r="I1978" i="20"/>
  <c r="I1979" i="20"/>
  <c r="I1980" i="20"/>
  <c r="I1981" i="20"/>
  <c r="I1982" i="20"/>
  <c r="I1983" i="20"/>
  <c r="I1984" i="20"/>
  <c r="I1985" i="20"/>
  <c r="I1986" i="20"/>
  <c r="I1987" i="20"/>
  <c r="I1988" i="20"/>
  <c r="I1989" i="20"/>
  <c r="I1990" i="20"/>
  <c r="I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112" i="20"/>
  <c r="H113" i="20"/>
  <c r="H114" i="20"/>
  <c r="H115" i="20"/>
  <c r="H116" i="20"/>
  <c r="H117" i="20"/>
  <c r="H118" i="20"/>
  <c r="H119" i="20"/>
  <c r="H120" i="20"/>
  <c r="H121" i="20"/>
  <c r="H122" i="20"/>
  <c r="H123" i="20"/>
  <c r="H124" i="20"/>
  <c r="H125" i="20"/>
  <c r="H126" i="20"/>
  <c r="H127" i="20"/>
  <c r="H128" i="20"/>
  <c r="H129" i="20"/>
  <c r="H130" i="20"/>
  <c r="H131" i="20"/>
  <c r="H132" i="20"/>
  <c r="H133" i="20"/>
  <c r="H134" i="20"/>
  <c r="H135" i="20"/>
  <c r="H136" i="20"/>
  <c r="H137" i="20"/>
  <c r="H138" i="20"/>
  <c r="H139" i="20"/>
  <c r="H140" i="20"/>
  <c r="H141" i="20"/>
  <c r="H142" i="20"/>
  <c r="H143" i="20"/>
  <c r="H144" i="20"/>
  <c r="H145" i="20"/>
  <c r="H146" i="20"/>
  <c r="H147" i="20"/>
  <c r="H148" i="20"/>
  <c r="H149" i="20"/>
  <c r="H150" i="20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4" i="20"/>
  <c r="H265" i="20"/>
  <c r="H266" i="20"/>
  <c r="H267" i="20"/>
  <c r="H268" i="20"/>
  <c r="H269" i="20"/>
  <c r="H270" i="20"/>
  <c r="H271" i="20"/>
  <c r="H272" i="20"/>
  <c r="H273" i="20"/>
  <c r="H274" i="20"/>
  <c r="H275" i="20"/>
  <c r="H276" i="20"/>
  <c r="H277" i="20"/>
  <c r="H278" i="20"/>
  <c r="H279" i="20"/>
  <c r="H280" i="20"/>
  <c r="H281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H309" i="20"/>
  <c r="H310" i="20"/>
  <c r="H311" i="20"/>
  <c r="H312" i="20"/>
  <c r="H313" i="20"/>
  <c r="H314" i="20"/>
  <c r="H315" i="20"/>
  <c r="H316" i="20"/>
  <c r="H317" i="20"/>
  <c r="H318" i="20"/>
  <c r="H319" i="20"/>
  <c r="H320" i="20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H337" i="20"/>
  <c r="H338" i="20"/>
  <c r="H339" i="20"/>
  <c r="H340" i="20"/>
  <c r="H341" i="20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H368" i="20"/>
  <c r="H369" i="20"/>
  <c r="H370" i="20"/>
  <c r="H371" i="20"/>
  <c r="H372" i="20"/>
  <c r="H373" i="20"/>
  <c r="H374" i="20"/>
  <c r="H375" i="20"/>
  <c r="H376" i="20"/>
  <c r="H377" i="20"/>
  <c r="H378" i="20"/>
  <c r="H379" i="20"/>
  <c r="H380" i="20"/>
  <c r="H381" i="20"/>
  <c r="H382" i="20"/>
  <c r="H383" i="20"/>
  <c r="H384" i="20"/>
  <c r="H385" i="20"/>
  <c r="H386" i="20"/>
  <c r="H387" i="20"/>
  <c r="H388" i="20"/>
  <c r="H389" i="20"/>
  <c r="H390" i="20"/>
  <c r="H391" i="20"/>
  <c r="H392" i="20"/>
  <c r="H393" i="20"/>
  <c r="H394" i="20"/>
  <c r="H395" i="20"/>
  <c r="H396" i="20"/>
  <c r="H397" i="20"/>
  <c r="H398" i="20"/>
  <c r="H399" i="20"/>
  <c r="H400" i="20"/>
  <c r="H401" i="20"/>
  <c r="H402" i="20"/>
  <c r="H403" i="20"/>
  <c r="H404" i="20"/>
  <c r="H405" i="20"/>
  <c r="H406" i="20"/>
  <c r="H407" i="20"/>
  <c r="H408" i="20"/>
  <c r="H409" i="20"/>
  <c r="H410" i="20"/>
  <c r="H411" i="20"/>
  <c r="H412" i="20"/>
  <c r="H413" i="20"/>
  <c r="H414" i="20"/>
  <c r="H415" i="20"/>
  <c r="H416" i="20"/>
  <c r="H417" i="20"/>
  <c r="H418" i="20"/>
  <c r="H419" i="20"/>
  <c r="H420" i="20"/>
  <c r="H421" i="20"/>
  <c r="H422" i="20"/>
  <c r="H423" i="20"/>
  <c r="H424" i="20"/>
  <c r="H425" i="20"/>
  <c r="H426" i="20"/>
  <c r="H427" i="20"/>
  <c r="H428" i="20"/>
  <c r="H429" i="20"/>
  <c r="H430" i="20"/>
  <c r="H431" i="20"/>
  <c r="H432" i="20"/>
  <c r="H433" i="20"/>
  <c r="H434" i="20"/>
  <c r="H435" i="20"/>
  <c r="H436" i="20"/>
  <c r="H437" i="20"/>
  <c r="H438" i="20"/>
  <c r="H439" i="20"/>
  <c r="H440" i="20"/>
  <c r="H441" i="20"/>
  <c r="H442" i="20"/>
  <c r="H443" i="20"/>
  <c r="H444" i="20"/>
  <c r="H445" i="20"/>
  <c r="H446" i="20"/>
  <c r="H447" i="20"/>
  <c r="H448" i="20"/>
  <c r="H449" i="20"/>
  <c r="H450" i="20"/>
  <c r="H451" i="20"/>
  <c r="H452" i="20"/>
  <c r="H453" i="20"/>
  <c r="H454" i="20"/>
  <c r="H455" i="20"/>
  <c r="H456" i="20"/>
  <c r="H457" i="20"/>
  <c r="H458" i="20"/>
  <c r="H459" i="20"/>
  <c r="H460" i="20"/>
  <c r="H461" i="20"/>
  <c r="H462" i="20"/>
  <c r="H463" i="20"/>
  <c r="H464" i="20"/>
  <c r="H465" i="20"/>
  <c r="H466" i="20"/>
  <c r="H467" i="20"/>
  <c r="H468" i="20"/>
  <c r="H469" i="20"/>
  <c r="H470" i="20"/>
  <c r="H471" i="20"/>
  <c r="H472" i="20"/>
  <c r="H473" i="20"/>
  <c r="H474" i="20"/>
  <c r="H475" i="20"/>
  <c r="H476" i="20"/>
  <c r="H477" i="20"/>
  <c r="H478" i="20"/>
  <c r="H479" i="20"/>
  <c r="H480" i="20"/>
  <c r="H481" i="20"/>
  <c r="H482" i="20"/>
  <c r="H483" i="20"/>
  <c r="H484" i="20"/>
  <c r="H485" i="20"/>
  <c r="H486" i="20"/>
  <c r="H487" i="20"/>
  <c r="H488" i="20"/>
  <c r="H489" i="20"/>
  <c r="H490" i="20"/>
  <c r="H491" i="20"/>
  <c r="H492" i="20"/>
  <c r="H493" i="20"/>
  <c r="H494" i="20"/>
  <c r="H495" i="20"/>
  <c r="H496" i="20"/>
  <c r="H497" i="20"/>
  <c r="H498" i="20"/>
  <c r="H499" i="20"/>
  <c r="H500" i="20"/>
  <c r="H501" i="20"/>
  <c r="H502" i="20"/>
  <c r="H503" i="20"/>
  <c r="H504" i="20"/>
  <c r="H505" i="20"/>
  <c r="H506" i="20"/>
  <c r="H507" i="20"/>
  <c r="H508" i="20"/>
  <c r="H509" i="20"/>
  <c r="H510" i="20"/>
  <c r="H511" i="20"/>
  <c r="H512" i="20"/>
  <c r="H513" i="20"/>
  <c r="H514" i="20"/>
  <c r="H515" i="20"/>
  <c r="H516" i="20"/>
  <c r="H517" i="20"/>
  <c r="H518" i="20"/>
  <c r="H519" i="20"/>
  <c r="H520" i="20"/>
  <c r="H521" i="20"/>
  <c r="H522" i="20"/>
  <c r="H523" i="20"/>
  <c r="H524" i="20"/>
  <c r="H525" i="20"/>
  <c r="H526" i="20"/>
  <c r="H527" i="20"/>
  <c r="H528" i="20"/>
  <c r="H529" i="20"/>
  <c r="H530" i="20"/>
  <c r="H531" i="20"/>
  <c r="H532" i="20"/>
  <c r="H533" i="20"/>
  <c r="H534" i="20"/>
  <c r="H535" i="20"/>
  <c r="H536" i="20"/>
  <c r="H537" i="20"/>
  <c r="H538" i="20"/>
  <c r="H539" i="20"/>
  <c r="H540" i="20"/>
  <c r="H541" i="20"/>
  <c r="H542" i="20"/>
  <c r="H543" i="20"/>
  <c r="H544" i="20"/>
  <c r="H545" i="20"/>
  <c r="H546" i="20"/>
  <c r="H547" i="20"/>
  <c r="H548" i="20"/>
  <c r="H549" i="20"/>
  <c r="H550" i="20"/>
  <c r="H551" i="20"/>
  <c r="H552" i="20"/>
  <c r="H553" i="20"/>
  <c r="H554" i="20"/>
  <c r="H555" i="20"/>
  <c r="H556" i="20"/>
  <c r="H557" i="20"/>
  <c r="H558" i="20"/>
  <c r="H559" i="20"/>
  <c r="H560" i="20"/>
  <c r="H561" i="20"/>
  <c r="H562" i="20"/>
  <c r="H563" i="20"/>
  <c r="H564" i="20"/>
  <c r="H565" i="20"/>
  <c r="H566" i="20"/>
  <c r="H567" i="20"/>
  <c r="H568" i="20"/>
  <c r="H569" i="20"/>
  <c r="H570" i="20"/>
  <c r="H571" i="20"/>
  <c r="H572" i="20"/>
  <c r="H573" i="20"/>
  <c r="H574" i="20"/>
  <c r="H575" i="20"/>
  <c r="H576" i="20"/>
  <c r="H577" i="20"/>
  <c r="H578" i="20"/>
  <c r="H579" i="20"/>
  <c r="H580" i="20"/>
  <c r="H581" i="20"/>
  <c r="H582" i="20"/>
  <c r="H583" i="20"/>
  <c r="H584" i="20"/>
  <c r="H585" i="20"/>
  <c r="H586" i="20"/>
  <c r="H587" i="20"/>
  <c r="H588" i="20"/>
  <c r="H589" i="20"/>
  <c r="H590" i="20"/>
  <c r="H591" i="20"/>
  <c r="H592" i="20"/>
  <c r="H593" i="20"/>
  <c r="H594" i="20"/>
  <c r="H595" i="20"/>
  <c r="H596" i="20"/>
  <c r="H597" i="20"/>
  <c r="H598" i="20"/>
  <c r="H599" i="20"/>
  <c r="H600" i="20"/>
  <c r="H601" i="20"/>
  <c r="H602" i="20"/>
  <c r="H603" i="20"/>
  <c r="H604" i="20"/>
  <c r="H605" i="20"/>
  <c r="H606" i="20"/>
  <c r="H607" i="20"/>
  <c r="H608" i="20"/>
  <c r="H609" i="20"/>
  <c r="H610" i="20"/>
  <c r="H611" i="20"/>
  <c r="H612" i="20"/>
  <c r="H613" i="20"/>
  <c r="H614" i="20"/>
  <c r="H615" i="20"/>
  <c r="H616" i="20"/>
  <c r="H617" i="20"/>
  <c r="H618" i="20"/>
  <c r="H619" i="20"/>
  <c r="H620" i="20"/>
  <c r="H621" i="20"/>
  <c r="H622" i="20"/>
  <c r="H623" i="20"/>
  <c r="H624" i="20"/>
  <c r="H625" i="20"/>
  <c r="H626" i="20"/>
  <c r="H627" i="20"/>
  <c r="H628" i="20"/>
  <c r="H629" i="20"/>
  <c r="H630" i="20"/>
  <c r="H631" i="20"/>
  <c r="H632" i="20"/>
  <c r="H633" i="20"/>
  <c r="H634" i="20"/>
  <c r="H635" i="20"/>
  <c r="H636" i="20"/>
  <c r="H637" i="20"/>
  <c r="H638" i="20"/>
  <c r="H639" i="20"/>
  <c r="H640" i="20"/>
  <c r="H641" i="20"/>
  <c r="H642" i="20"/>
  <c r="H643" i="20"/>
  <c r="H644" i="20"/>
  <c r="H645" i="20"/>
  <c r="H646" i="20"/>
  <c r="H647" i="20"/>
  <c r="H648" i="20"/>
  <c r="H649" i="20"/>
  <c r="H650" i="20"/>
  <c r="H651" i="20"/>
  <c r="H652" i="20"/>
  <c r="H653" i="20"/>
  <c r="H654" i="20"/>
  <c r="H655" i="20"/>
  <c r="H656" i="20"/>
  <c r="H657" i="20"/>
  <c r="H658" i="20"/>
  <c r="H659" i="20"/>
  <c r="H660" i="20"/>
  <c r="H661" i="20"/>
  <c r="H662" i="20"/>
  <c r="H663" i="20"/>
  <c r="H664" i="20"/>
  <c r="H665" i="20"/>
  <c r="H666" i="20"/>
  <c r="H667" i="20"/>
  <c r="H668" i="20"/>
  <c r="H669" i="20"/>
  <c r="H670" i="20"/>
  <c r="H671" i="20"/>
  <c r="H672" i="20"/>
  <c r="H673" i="20"/>
  <c r="H674" i="20"/>
  <c r="H675" i="20"/>
  <c r="H676" i="20"/>
  <c r="H677" i="20"/>
  <c r="H678" i="20"/>
  <c r="H679" i="20"/>
  <c r="H680" i="20"/>
  <c r="H681" i="20"/>
  <c r="H682" i="20"/>
  <c r="H683" i="20"/>
  <c r="H684" i="20"/>
  <c r="H685" i="20"/>
  <c r="H686" i="20"/>
  <c r="H687" i="20"/>
  <c r="H688" i="20"/>
  <c r="H689" i="20"/>
  <c r="H690" i="20"/>
  <c r="H691" i="20"/>
  <c r="H692" i="20"/>
  <c r="H693" i="20"/>
  <c r="H694" i="20"/>
  <c r="H695" i="20"/>
  <c r="H696" i="20"/>
  <c r="H697" i="20"/>
  <c r="H698" i="20"/>
  <c r="H699" i="20"/>
  <c r="H700" i="20"/>
  <c r="H701" i="20"/>
  <c r="H702" i="20"/>
  <c r="H703" i="20"/>
  <c r="H704" i="20"/>
  <c r="H705" i="20"/>
  <c r="H706" i="20"/>
  <c r="H707" i="20"/>
  <c r="H708" i="20"/>
  <c r="H709" i="20"/>
  <c r="H710" i="20"/>
  <c r="H711" i="20"/>
  <c r="H712" i="20"/>
  <c r="H713" i="20"/>
  <c r="H714" i="20"/>
  <c r="H715" i="20"/>
  <c r="H716" i="20"/>
  <c r="H717" i="20"/>
  <c r="H718" i="20"/>
  <c r="H719" i="20"/>
  <c r="H720" i="20"/>
  <c r="H721" i="20"/>
  <c r="H722" i="20"/>
  <c r="H723" i="20"/>
  <c r="H724" i="20"/>
  <c r="H725" i="20"/>
  <c r="H726" i="20"/>
  <c r="H727" i="20"/>
  <c r="H728" i="20"/>
  <c r="H729" i="20"/>
  <c r="H730" i="20"/>
  <c r="H731" i="20"/>
  <c r="H732" i="20"/>
  <c r="H733" i="20"/>
  <c r="H734" i="20"/>
  <c r="H735" i="20"/>
  <c r="H736" i="20"/>
  <c r="H737" i="20"/>
  <c r="H738" i="20"/>
  <c r="H739" i="20"/>
  <c r="H740" i="20"/>
  <c r="H741" i="20"/>
  <c r="H742" i="20"/>
  <c r="H743" i="20"/>
  <c r="H744" i="20"/>
  <c r="H745" i="20"/>
  <c r="H746" i="20"/>
  <c r="H747" i="20"/>
  <c r="H748" i="20"/>
  <c r="H749" i="20"/>
  <c r="H750" i="20"/>
  <c r="H751" i="20"/>
  <c r="H752" i="20"/>
  <c r="H753" i="20"/>
  <c r="H754" i="20"/>
  <c r="H755" i="20"/>
  <c r="H756" i="20"/>
  <c r="H757" i="20"/>
  <c r="H758" i="20"/>
  <c r="H759" i="20"/>
  <c r="H760" i="20"/>
  <c r="H761" i="20"/>
  <c r="H762" i="20"/>
  <c r="H763" i="20"/>
  <c r="H764" i="20"/>
  <c r="H765" i="20"/>
  <c r="H766" i="20"/>
  <c r="H767" i="20"/>
  <c r="H768" i="20"/>
  <c r="H769" i="20"/>
  <c r="H770" i="20"/>
  <c r="H771" i="20"/>
  <c r="H772" i="20"/>
  <c r="H773" i="20"/>
  <c r="H774" i="20"/>
  <c r="H775" i="20"/>
  <c r="H776" i="20"/>
  <c r="H777" i="20"/>
  <c r="H778" i="20"/>
  <c r="H779" i="20"/>
  <c r="H780" i="20"/>
  <c r="H781" i="20"/>
  <c r="H782" i="20"/>
  <c r="H783" i="20"/>
  <c r="H784" i="20"/>
  <c r="H785" i="20"/>
  <c r="H786" i="20"/>
  <c r="H787" i="20"/>
  <c r="H788" i="20"/>
  <c r="H789" i="20"/>
  <c r="H790" i="20"/>
  <c r="H791" i="20"/>
  <c r="H792" i="20"/>
  <c r="H793" i="20"/>
  <c r="H794" i="20"/>
  <c r="H795" i="20"/>
  <c r="H796" i="20"/>
  <c r="H797" i="20"/>
  <c r="H798" i="20"/>
  <c r="H799" i="20"/>
  <c r="H800" i="20"/>
  <c r="H801" i="20"/>
  <c r="H802" i="20"/>
  <c r="H803" i="20"/>
  <c r="H804" i="20"/>
  <c r="H805" i="20"/>
  <c r="H806" i="20"/>
  <c r="H807" i="20"/>
  <c r="H808" i="20"/>
  <c r="H809" i="20"/>
  <c r="H810" i="20"/>
  <c r="H811" i="20"/>
  <c r="H812" i="20"/>
  <c r="H813" i="20"/>
  <c r="H814" i="20"/>
  <c r="H815" i="20"/>
  <c r="H816" i="20"/>
  <c r="H817" i="20"/>
  <c r="H818" i="20"/>
  <c r="H819" i="20"/>
  <c r="H820" i="20"/>
  <c r="H821" i="20"/>
  <c r="H822" i="20"/>
  <c r="H823" i="20"/>
  <c r="H824" i="20"/>
  <c r="H825" i="20"/>
  <c r="H826" i="20"/>
  <c r="H827" i="20"/>
  <c r="H828" i="20"/>
  <c r="H829" i="20"/>
  <c r="H830" i="20"/>
  <c r="H831" i="20"/>
  <c r="H832" i="20"/>
  <c r="H833" i="20"/>
  <c r="H834" i="20"/>
  <c r="H835" i="20"/>
  <c r="H836" i="20"/>
  <c r="H837" i="20"/>
  <c r="H838" i="20"/>
  <c r="H839" i="20"/>
  <c r="H840" i="20"/>
  <c r="H841" i="20"/>
  <c r="H842" i="20"/>
  <c r="H843" i="20"/>
  <c r="H844" i="20"/>
  <c r="H845" i="20"/>
  <c r="H846" i="20"/>
  <c r="H847" i="20"/>
  <c r="H848" i="20"/>
  <c r="H849" i="20"/>
  <c r="H850" i="20"/>
  <c r="H851" i="20"/>
  <c r="H852" i="20"/>
  <c r="H853" i="20"/>
  <c r="H854" i="20"/>
  <c r="H855" i="20"/>
  <c r="H856" i="20"/>
  <c r="H857" i="20"/>
  <c r="H858" i="20"/>
  <c r="H859" i="20"/>
  <c r="H860" i="20"/>
  <c r="H861" i="20"/>
  <c r="H862" i="20"/>
  <c r="H863" i="20"/>
  <c r="H864" i="20"/>
  <c r="H865" i="20"/>
  <c r="H866" i="20"/>
  <c r="H867" i="20"/>
  <c r="H868" i="20"/>
  <c r="H869" i="20"/>
  <c r="H870" i="20"/>
  <c r="H871" i="20"/>
  <c r="H872" i="20"/>
  <c r="H873" i="20"/>
  <c r="H874" i="20"/>
  <c r="H875" i="20"/>
  <c r="H876" i="20"/>
  <c r="H877" i="20"/>
  <c r="H878" i="20"/>
  <c r="H879" i="20"/>
  <c r="H880" i="20"/>
  <c r="H881" i="20"/>
  <c r="H882" i="20"/>
  <c r="H883" i="20"/>
  <c r="H884" i="20"/>
  <c r="H885" i="20"/>
  <c r="H886" i="20"/>
  <c r="H887" i="20"/>
  <c r="H888" i="20"/>
  <c r="H889" i="20"/>
  <c r="H890" i="20"/>
  <c r="H891" i="20"/>
  <c r="H892" i="20"/>
  <c r="H893" i="20"/>
  <c r="H894" i="20"/>
  <c r="H895" i="20"/>
  <c r="H896" i="20"/>
  <c r="H897" i="20"/>
  <c r="H898" i="20"/>
  <c r="H899" i="20"/>
  <c r="H900" i="20"/>
  <c r="H901" i="20"/>
  <c r="H902" i="20"/>
  <c r="H903" i="20"/>
  <c r="H904" i="20"/>
  <c r="H905" i="20"/>
  <c r="H906" i="20"/>
  <c r="H907" i="20"/>
  <c r="H908" i="20"/>
  <c r="H909" i="20"/>
  <c r="H910" i="20"/>
  <c r="H911" i="20"/>
  <c r="H912" i="20"/>
  <c r="H913" i="20"/>
  <c r="H914" i="20"/>
  <c r="H915" i="20"/>
  <c r="H916" i="20"/>
  <c r="H917" i="20"/>
  <c r="H918" i="20"/>
  <c r="H919" i="20"/>
  <c r="H920" i="20"/>
  <c r="H921" i="20"/>
  <c r="H922" i="20"/>
  <c r="H923" i="20"/>
  <c r="H924" i="20"/>
  <c r="H925" i="20"/>
  <c r="H926" i="20"/>
  <c r="H927" i="20"/>
  <c r="H928" i="20"/>
  <c r="H929" i="20"/>
  <c r="H930" i="20"/>
  <c r="H931" i="20"/>
  <c r="H932" i="20"/>
  <c r="H933" i="20"/>
  <c r="H934" i="20"/>
  <c r="H935" i="20"/>
  <c r="H936" i="20"/>
  <c r="H937" i="20"/>
  <c r="H938" i="20"/>
  <c r="H939" i="20"/>
  <c r="H940" i="20"/>
  <c r="H941" i="20"/>
  <c r="H942" i="20"/>
  <c r="H943" i="20"/>
  <c r="H944" i="20"/>
  <c r="H945" i="20"/>
  <c r="H946" i="20"/>
  <c r="H947" i="20"/>
  <c r="H948" i="20"/>
  <c r="H949" i="20"/>
  <c r="H950" i="20"/>
  <c r="H951" i="20"/>
  <c r="H952" i="20"/>
  <c r="H953" i="20"/>
  <c r="H954" i="20"/>
  <c r="H955" i="20"/>
  <c r="H956" i="20"/>
  <c r="H957" i="20"/>
  <c r="H958" i="20"/>
  <c r="H959" i="20"/>
  <c r="H960" i="20"/>
  <c r="H961" i="20"/>
  <c r="H962" i="20"/>
  <c r="H963" i="20"/>
  <c r="H964" i="20"/>
  <c r="H965" i="20"/>
  <c r="H966" i="20"/>
  <c r="H967" i="20"/>
  <c r="H968" i="20"/>
  <c r="H969" i="20"/>
  <c r="H970" i="20"/>
  <c r="H971" i="20"/>
  <c r="H972" i="20"/>
  <c r="H973" i="20"/>
  <c r="H974" i="20"/>
  <c r="H975" i="20"/>
  <c r="H976" i="20"/>
  <c r="H977" i="20"/>
  <c r="H978" i="20"/>
  <c r="H979" i="20"/>
  <c r="H980" i="20"/>
  <c r="H981" i="20"/>
  <c r="H982" i="20"/>
  <c r="H983" i="20"/>
  <c r="H984" i="20"/>
  <c r="H985" i="20"/>
  <c r="H986" i="20"/>
  <c r="H987" i="20"/>
  <c r="H988" i="20"/>
  <c r="H989" i="20"/>
  <c r="H990" i="20"/>
  <c r="H991" i="20"/>
  <c r="H992" i="20"/>
  <c r="H993" i="20"/>
  <c r="H994" i="20"/>
  <c r="H995" i="20"/>
  <c r="H996" i="20"/>
  <c r="H997" i="20"/>
  <c r="H998" i="20"/>
  <c r="H999" i="20"/>
  <c r="H1000" i="20"/>
  <c r="H1001" i="20"/>
  <c r="H1002" i="20"/>
  <c r="H1003" i="20"/>
  <c r="H1004" i="20"/>
  <c r="H1005" i="20"/>
  <c r="H1006" i="20"/>
  <c r="H1007" i="20"/>
  <c r="H1008" i="20"/>
  <c r="H1009" i="20"/>
  <c r="H1010" i="20"/>
  <c r="H1011" i="20"/>
  <c r="H1012" i="20"/>
  <c r="H1013" i="20"/>
  <c r="H1014" i="20"/>
  <c r="H1015" i="20"/>
  <c r="H1016" i="20"/>
  <c r="H1017" i="20"/>
  <c r="H1018" i="20"/>
  <c r="H1019" i="20"/>
  <c r="H1020" i="20"/>
  <c r="H1021" i="20"/>
  <c r="H1022" i="20"/>
  <c r="H1023" i="20"/>
  <c r="H1024" i="20"/>
  <c r="H1025" i="20"/>
  <c r="H1026" i="20"/>
  <c r="H1027" i="20"/>
  <c r="H1028" i="20"/>
  <c r="H1029" i="20"/>
  <c r="H1030" i="20"/>
  <c r="H1031" i="20"/>
  <c r="H1032" i="20"/>
  <c r="H1033" i="20"/>
  <c r="H1034" i="20"/>
  <c r="H1035" i="20"/>
  <c r="H1036" i="20"/>
  <c r="H1037" i="20"/>
  <c r="H1038" i="20"/>
  <c r="H1039" i="20"/>
  <c r="H1040" i="20"/>
  <c r="H1041" i="20"/>
  <c r="H1042" i="20"/>
  <c r="H1043" i="20"/>
  <c r="H1044" i="20"/>
  <c r="H1045" i="20"/>
  <c r="H1046" i="20"/>
  <c r="H1047" i="20"/>
  <c r="H1048" i="20"/>
  <c r="H1049" i="20"/>
  <c r="H1050" i="20"/>
  <c r="H1051" i="20"/>
  <c r="H1052" i="20"/>
  <c r="H1053" i="20"/>
  <c r="H1054" i="20"/>
  <c r="H1055" i="20"/>
  <c r="H1056" i="20"/>
  <c r="H1057" i="20"/>
  <c r="H1058" i="20"/>
  <c r="H1059" i="20"/>
  <c r="H1060" i="20"/>
  <c r="H1061" i="20"/>
  <c r="H1062" i="20"/>
  <c r="H1063" i="20"/>
  <c r="H1064" i="20"/>
  <c r="H1065" i="20"/>
  <c r="H1066" i="20"/>
  <c r="H1067" i="20"/>
  <c r="H1068" i="20"/>
  <c r="H1069" i="20"/>
  <c r="H1070" i="20"/>
  <c r="H1071" i="20"/>
  <c r="H1072" i="20"/>
  <c r="H1073" i="20"/>
  <c r="H1074" i="20"/>
  <c r="H1075" i="20"/>
  <c r="H1076" i="20"/>
  <c r="H1077" i="20"/>
  <c r="H1078" i="20"/>
  <c r="H1079" i="20"/>
  <c r="H1080" i="20"/>
  <c r="H1081" i="20"/>
  <c r="H1082" i="20"/>
  <c r="H1083" i="20"/>
  <c r="H1084" i="20"/>
  <c r="H1085" i="20"/>
  <c r="H1086" i="20"/>
  <c r="H1087" i="20"/>
  <c r="H1088" i="20"/>
  <c r="H1089" i="20"/>
  <c r="H1090" i="20"/>
  <c r="H1091" i="20"/>
  <c r="H1092" i="20"/>
  <c r="H1093" i="20"/>
  <c r="H1094" i="20"/>
  <c r="H1095" i="20"/>
  <c r="H1096" i="20"/>
  <c r="H1097" i="20"/>
  <c r="H1098" i="20"/>
  <c r="H1099" i="20"/>
  <c r="H1100" i="20"/>
  <c r="H1101" i="20"/>
  <c r="H1102" i="20"/>
  <c r="H1103" i="20"/>
  <c r="H1104" i="20"/>
  <c r="H1105" i="20"/>
  <c r="H1106" i="20"/>
  <c r="H1107" i="20"/>
  <c r="H1108" i="20"/>
  <c r="H1109" i="20"/>
  <c r="H1110" i="20"/>
  <c r="H1111" i="20"/>
  <c r="H1112" i="20"/>
  <c r="H1113" i="20"/>
  <c r="H1114" i="20"/>
  <c r="H1115" i="20"/>
  <c r="H1116" i="20"/>
  <c r="H1117" i="20"/>
  <c r="H1118" i="20"/>
  <c r="H1119" i="20"/>
  <c r="H1120" i="20"/>
  <c r="H1121" i="20"/>
  <c r="H1122" i="20"/>
  <c r="H1123" i="20"/>
  <c r="H1124" i="20"/>
  <c r="H1125" i="20"/>
  <c r="H1126" i="20"/>
  <c r="H1127" i="20"/>
  <c r="H1128" i="20"/>
  <c r="H1129" i="20"/>
  <c r="H1130" i="20"/>
  <c r="H1131" i="20"/>
  <c r="H1132" i="20"/>
  <c r="H1133" i="20"/>
  <c r="H1134" i="20"/>
  <c r="H1135" i="20"/>
  <c r="H1136" i="20"/>
  <c r="H1137" i="20"/>
  <c r="H1138" i="20"/>
  <c r="H1139" i="20"/>
  <c r="H1140" i="20"/>
  <c r="H1141" i="20"/>
  <c r="H1142" i="20"/>
  <c r="H1143" i="20"/>
  <c r="H1144" i="20"/>
  <c r="H1145" i="20"/>
  <c r="H1146" i="20"/>
  <c r="H1147" i="20"/>
  <c r="H1148" i="20"/>
  <c r="H1149" i="20"/>
  <c r="H1150" i="20"/>
  <c r="H1151" i="20"/>
  <c r="H1152" i="20"/>
  <c r="H1153" i="20"/>
  <c r="H1154" i="20"/>
  <c r="H1155" i="20"/>
  <c r="H1156" i="20"/>
  <c r="H1157" i="20"/>
  <c r="H1158" i="20"/>
  <c r="H1159" i="20"/>
  <c r="H1160" i="20"/>
  <c r="H1161" i="20"/>
  <c r="H1162" i="20"/>
  <c r="H1163" i="20"/>
  <c r="H1164" i="20"/>
  <c r="H1165" i="20"/>
  <c r="H1166" i="20"/>
  <c r="H1167" i="20"/>
  <c r="H1168" i="20"/>
  <c r="H1169" i="20"/>
  <c r="H1170" i="20"/>
  <c r="H1171" i="20"/>
  <c r="H1172" i="20"/>
  <c r="H1173" i="20"/>
  <c r="H1174" i="20"/>
  <c r="H1175" i="20"/>
  <c r="H1176" i="20"/>
  <c r="H1177" i="20"/>
  <c r="H1178" i="20"/>
  <c r="H1179" i="20"/>
  <c r="H1180" i="20"/>
  <c r="H1181" i="20"/>
  <c r="H1182" i="20"/>
  <c r="H1183" i="20"/>
  <c r="H1184" i="20"/>
  <c r="H1185" i="20"/>
  <c r="H1186" i="20"/>
  <c r="H1187" i="20"/>
  <c r="H1188" i="20"/>
  <c r="H1189" i="20"/>
  <c r="H1190" i="20"/>
  <c r="H1191" i="20"/>
  <c r="H1192" i="20"/>
  <c r="H1193" i="20"/>
  <c r="H1194" i="20"/>
  <c r="H1195" i="20"/>
  <c r="H1196" i="20"/>
  <c r="H1197" i="20"/>
  <c r="H1198" i="20"/>
  <c r="H1199" i="20"/>
  <c r="H1200" i="20"/>
  <c r="H1201" i="20"/>
  <c r="H1202" i="20"/>
  <c r="H1203" i="20"/>
  <c r="H1204" i="20"/>
  <c r="H1205" i="20"/>
  <c r="H1206" i="20"/>
  <c r="H1207" i="20"/>
  <c r="H1208" i="20"/>
  <c r="H1209" i="20"/>
  <c r="H1210" i="20"/>
  <c r="H1211" i="20"/>
  <c r="H1212" i="20"/>
  <c r="H1213" i="20"/>
  <c r="H1214" i="20"/>
  <c r="H1215" i="20"/>
  <c r="H1216" i="20"/>
  <c r="H1217" i="20"/>
  <c r="H1218" i="20"/>
  <c r="H1219" i="20"/>
  <c r="H1220" i="20"/>
  <c r="H1221" i="20"/>
  <c r="H1222" i="20"/>
  <c r="H1223" i="20"/>
  <c r="H1224" i="20"/>
  <c r="H1225" i="20"/>
  <c r="H1226" i="20"/>
  <c r="H1227" i="20"/>
  <c r="H1228" i="20"/>
  <c r="H1229" i="20"/>
  <c r="H1230" i="20"/>
  <c r="H1231" i="20"/>
  <c r="H1232" i="20"/>
  <c r="H1233" i="20"/>
  <c r="H1234" i="20"/>
  <c r="H1235" i="20"/>
  <c r="H1236" i="20"/>
  <c r="H1237" i="20"/>
  <c r="H1238" i="20"/>
  <c r="H1239" i="20"/>
  <c r="H1240" i="20"/>
  <c r="H1241" i="20"/>
  <c r="H1242" i="20"/>
  <c r="H1243" i="20"/>
  <c r="H1244" i="20"/>
  <c r="H1245" i="20"/>
  <c r="H1246" i="20"/>
  <c r="H1247" i="20"/>
  <c r="H1248" i="20"/>
  <c r="H1249" i="20"/>
  <c r="H1250" i="20"/>
  <c r="H1251" i="20"/>
  <c r="H1252" i="20"/>
  <c r="H1253" i="20"/>
  <c r="H1254" i="20"/>
  <c r="H1255" i="20"/>
  <c r="H1256" i="20"/>
  <c r="H1257" i="20"/>
  <c r="H1258" i="20"/>
  <c r="H1259" i="20"/>
  <c r="H1260" i="20"/>
  <c r="H1261" i="20"/>
  <c r="H1262" i="20"/>
  <c r="H1263" i="20"/>
  <c r="H1264" i="20"/>
  <c r="H1265" i="20"/>
  <c r="H1266" i="20"/>
  <c r="H1267" i="20"/>
  <c r="H1268" i="20"/>
  <c r="H1269" i="20"/>
  <c r="H1270" i="20"/>
  <c r="H1271" i="20"/>
  <c r="H1272" i="20"/>
  <c r="H1273" i="20"/>
  <c r="H1274" i="20"/>
  <c r="H1275" i="20"/>
  <c r="H1276" i="20"/>
  <c r="H1277" i="20"/>
  <c r="H1278" i="20"/>
  <c r="H1279" i="20"/>
  <c r="H1280" i="20"/>
  <c r="H1281" i="20"/>
  <c r="H1282" i="20"/>
  <c r="H1283" i="20"/>
  <c r="H1284" i="20"/>
  <c r="H1285" i="20"/>
  <c r="H1286" i="20"/>
  <c r="H1287" i="20"/>
  <c r="H1288" i="20"/>
  <c r="H1289" i="20"/>
  <c r="H1290" i="20"/>
  <c r="H1291" i="20"/>
  <c r="H1292" i="20"/>
  <c r="H1293" i="20"/>
  <c r="H1294" i="20"/>
  <c r="H1295" i="20"/>
  <c r="H1296" i="20"/>
  <c r="H1297" i="20"/>
  <c r="H1298" i="20"/>
  <c r="H1299" i="20"/>
  <c r="H1300" i="20"/>
  <c r="H1301" i="20"/>
  <c r="H1302" i="20"/>
  <c r="H1303" i="20"/>
  <c r="H1304" i="20"/>
  <c r="H1305" i="20"/>
  <c r="H1306" i="20"/>
  <c r="H1307" i="20"/>
  <c r="H1308" i="20"/>
  <c r="H1309" i="20"/>
  <c r="H1310" i="20"/>
  <c r="H1311" i="20"/>
  <c r="H1312" i="20"/>
  <c r="H1313" i="20"/>
  <c r="H1314" i="20"/>
  <c r="H1315" i="20"/>
  <c r="H1316" i="20"/>
  <c r="H1317" i="20"/>
  <c r="H1318" i="20"/>
  <c r="H1319" i="20"/>
  <c r="H1320" i="20"/>
  <c r="H1321" i="20"/>
  <c r="H1322" i="20"/>
  <c r="H1323" i="20"/>
  <c r="H1324" i="20"/>
  <c r="H1325" i="20"/>
  <c r="H1326" i="20"/>
  <c r="H1327" i="20"/>
  <c r="H1328" i="20"/>
  <c r="H1329" i="20"/>
  <c r="H1330" i="20"/>
  <c r="H1331" i="20"/>
  <c r="H1332" i="20"/>
  <c r="H1333" i="20"/>
  <c r="H1334" i="20"/>
  <c r="H1335" i="20"/>
  <c r="H1336" i="20"/>
  <c r="H1337" i="20"/>
  <c r="H1338" i="20"/>
  <c r="H1339" i="20"/>
  <c r="H1340" i="20"/>
  <c r="H1341" i="20"/>
  <c r="H1342" i="20"/>
  <c r="H1343" i="20"/>
  <c r="H1344" i="20"/>
  <c r="H1345" i="20"/>
  <c r="H1346" i="20"/>
  <c r="H1347" i="20"/>
  <c r="H1348" i="20"/>
  <c r="H1349" i="20"/>
  <c r="H1350" i="20"/>
  <c r="H1351" i="20"/>
  <c r="H1352" i="20"/>
  <c r="H1353" i="20"/>
  <c r="H1354" i="20"/>
  <c r="H1355" i="20"/>
  <c r="H1356" i="20"/>
  <c r="H1357" i="20"/>
  <c r="H1358" i="20"/>
  <c r="H1359" i="20"/>
  <c r="H1360" i="20"/>
  <c r="H1361" i="20"/>
  <c r="H1362" i="20"/>
  <c r="H1363" i="20"/>
  <c r="H1364" i="20"/>
  <c r="H1365" i="20"/>
  <c r="H1366" i="20"/>
  <c r="H1367" i="20"/>
  <c r="H1368" i="20"/>
  <c r="H1369" i="20"/>
  <c r="H1370" i="20"/>
  <c r="H1371" i="20"/>
  <c r="H1372" i="20"/>
  <c r="H1373" i="20"/>
  <c r="H1374" i="20"/>
  <c r="H1375" i="20"/>
  <c r="H1376" i="20"/>
  <c r="H1377" i="20"/>
  <c r="H1378" i="20"/>
  <c r="H1379" i="20"/>
  <c r="H1380" i="20"/>
  <c r="H1381" i="20"/>
  <c r="H1382" i="20"/>
  <c r="H1383" i="20"/>
  <c r="H1384" i="20"/>
  <c r="H1385" i="20"/>
  <c r="H1386" i="20"/>
  <c r="H1387" i="20"/>
  <c r="H1388" i="20"/>
  <c r="H1389" i="20"/>
  <c r="H1390" i="20"/>
  <c r="H1391" i="20"/>
  <c r="H1392" i="20"/>
  <c r="H1393" i="20"/>
  <c r="H1394" i="20"/>
  <c r="H1395" i="20"/>
  <c r="H1396" i="20"/>
  <c r="H1397" i="20"/>
  <c r="H1398" i="20"/>
  <c r="H1399" i="20"/>
  <c r="H1400" i="20"/>
  <c r="H1401" i="20"/>
  <c r="H1402" i="20"/>
  <c r="H1403" i="20"/>
  <c r="H1404" i="20"/>
  <c r="H1405" i="20"/>
  <c r="H1406" i="20"/>
  <c r="H1407" i="20"/>
  <c r="H1408" i="20"/>
  <c r="H1409" i="20"/>
  <c r="H1410" i="20"/>
  <c r="H1411" i="20"/>
  <c r="H1412" i="20"/>
  <c r="H1413" i="20"/>
  <c r="H1414" i="20"/>
  <c r="H1415" i="20"/>
  <c r="H1416" i="20"/>
  <c r="H1417" i="20"/>
  <c r="H1418" i="20"/>
  <c r="H1419" i="20"/>
  <c r="H1420" i="20"/>
  <c r="H1421" i="20"/>
  <c r="H1422" i="20"/>
  <c r="H1423" i="20"/>
  <c r="H1424" i="20"/>
  <c r="H1425" i="20"/>
  <c r="H1426" i="20"/>
  <c r="H1427" i="20"/>
  <c r="H1428" i="20"/>
  <c r="H1429" i="20"/>
  <c r="H1430" i="20"/>
  <c r="H1431" i="20"/>
  <c r="H1432" i="20"/>
  <c r="H1433" i="20"/>
  <c r="H1434" i="20"/>
  <c r="H1435" i="20"/>
  <c r="H1436" i="20"/>
  <c r="H1437" i="20"/>
  <c r="H1438" i="20"/>
  <c r="H1439" i="20"/>
  <c r="H1440" i="20"/>
  <c r="H1441" i="20"/>
  <c r="H1442" i="20"/>
  <c r="H1443" i="20"/>
  <c r="H1444" i="20"/>
  <c r="H1445" i="20"/>
  <c r="H1446" i="20"/>
  <c r="H1447" i="20"/>
  <c r="H1448" i="20"/>
  <c r="H1449" i="20"/>
  <c r="H1450" i="20"/>
  <c r="H1451" i="20"/>
  <c r="H1452" i="20"/>
  <c r="H1453" i="20"/>
  <c r="H1454" i="20"/>
  <c r="H1455" i="20"/>
  <c r="H1456" i="20"/>
  <c r="H1457" i="20"/>
  <c r="H1458" i="20"/>
  <c r="H1459" i="20"/>
  <c r="H1460" i="20"/>
  <c r="H1461" i="20"/>
  <c r="H1462" i="20"/>
  <c r="H1463" i="20"/>
  <c r="H1464" i="20"/>
  <c r="H1465" i="20"/>
  <c r="H1466" i="20"/>
  <c r="H1467" i="20"/>
  <c r="H1468" i="20"/>
  <c r="H1469" i="20"/>
  <c r="H1470" i="20"/>
  <c r="H1471" i="20"/>
  <c r="H1472" i="20"/>
  <c r="H1473" i="20"/>
  <c r="H1474" i="20"/>
  <c r="H1475" i="20"/>
  <c r="H1476" i="20"/>
  <c r="H1477" i="20"/>
  <c r="H1478" i="20"/>
  <c r="H1479" i="20"/>
  <c r="H1480" i="20"/>
  <c r="H1481" i="20"/>
  <c r="H1482" i="20"/>
  <c r="H1483" i="20"/>
  <c r="H1484" i="20"/>
  <c r="H1485" i="20"/>
  <c r="H1486" i="20"/>
  <c r="H1487" i="20"/>
  <c r="H1488" i="20"/>
  <c r="H1489" i="20"/>
  <c r="H1490" i="20"/>
  <c r="H1491" i="20"/>
  <c r="H1492" i="20"/>
  <c r="H1493" i="20"/>
  <c r="H1494" i="20"/>
  <c r="H1495" i="20"/>
  <c r="H1496" i="20"/>
  <c r="H1497" i="20"/>
  <c r="H1498" i="20"/>
  <c r="H1499" i="20"/>
  <c r="H1500" i="20"/>
  <c r="H1501" i="20"/>
  <c r="H1502" i="20"/>
  <c r="H1503" i="20"/>
  <c r="H1504" i="20"/>
  <c r="H1505" i="20"/>
  <c r="H1506" i="20"/>
  <c r="H1507" i="20"/>
  <c r="H1508" i="20"/>
  <c r="H1509" i="20"/>
  <c r="H1510" i="20"/>
  <c r="H1511" i="20"/>
  <c r="H1512" i="20"/>
  <c r="H1513" i="20"/>
  <c r="H1514" i="20"/>
  <c r="H1515" i="20"/>
  <c r="H1516" i="20"/>
  <c r="H1517" i="20"/>
  <c r="H1518" i="20"/>
  <c r="H1519" i="20"/>
  <c r="H1520" i="20"/>
  <c r="H1521" i="20"/>
  <c r="H1522" i="20"/>
  <c r="H1523" i="20"/>
  <c r="H1524" i="20"/>
  <c r="H1525" i="20"/>
  <c r="H1526" i="20"/>
  <c r="H1527" i="20"/>
  <c r="H1528" i="20"/>
  <c r="H1529" i="20"/>
  <c r="H1530" i="20"/>
  <c r="H1531" i="20"/>
  <c r="H1532" i="20"/>
  <c r="H1533" i="20"/>
  <c r="H1534" i="20"/>
  <c r="H1535" i="20"/>
  <c r="H1536" i="20"/>
  <c r="H1537" i="20"/>
  <c r="H1538" i="20"/>
  <c r="H1539" i="20"/>
  <c r="H1540" i="20"/>
  <c r="H1541" i="20"/>
  <c r="H1542" i="20"/>
  <c r="H1543" i="20"/>
  <c r="H1544" i="20"/>
  <c r="H1545" i="20"/>
  <c r="H1546" i="20"/>
  <c r="H1547" i="20"/>
  <c r="H1548" i="20"/>
  <c r="H1549" i="20"/>
  <c r="H1550" i="20"/>
  <c r="H1551" i="20"/>
  <c r="H1552" i="20"/>
  <c r="H1553" i="20"/>
  <c r="H1554" i="20"/>
  <c r="H1555" i="20"/>
  <c r="H1556" i="20"/>
  <c r="H1557" i="20"/>
  <c r="H1558" i="20"/>
  <c r="H1559" i="20"/>
  <c r="H1560" i="20"/>
  <c r="H1561" i="20"/>
  <c r="H1562" i="20"/>
  <c r="H1563" i="20"/>
  <c r="H1564" i="20"/>
  <c r="H1565" i="20"/>
  <c r="H1566" i="20"/>
  <c r="H1567" i="20"/>
  <c r="H1568" i="20"/>
  <c r="H1569" i="20"/>
  <c r="H1570" i="20"/>
  <c r="H1571" i="20"/>
  <c r="H1572" i="20"/>
  <c r="H1573" i="20"/>
  <c r="H1574" i="20"/>
  <c r="H1575" i="20"/>
  <c r="H1576" i="20"/>
  <c r="H1577" i="20"/>
  <c r="H1578" i="20"/>
  <c r="H1579" i="20"/>
  <c r="H1580" i="20"/>
  <c r="H1581" i="20"/>
  <c r="H1582" i="20"/>
  <c r="H1583" i="20"/>
  <c r="H1584" i="20"/>
  <c r="H1585" i="20"/>
  <c r="H1586" i="20"/>
  <c r="H1587" i="20"/>
  <c r="H1588" i="20"/>
  <c r="H1589" i="20"/>
  <c r="H1590" i="20"/>
  <c r="H1591" i="20"/>
  <c r="H1592" i="20"/>
  <c r="H1593" i="20"/>
  <c r="H1594" i="20"/>
  <c r="H1595" i="20"/>
  <c r="H1596" i="20"/>
  <c r="H1597" i="20"/>
  <c r="H1598" i="20"/>
  <c r="H1599" i="20"/>
  <c r="H1600" i="20"/>
  <c r="H1601" i="20"/>
  <c r="H1602" i="20"/>
  <c r="H1603" i="20"/>
  <c r="H1604" i="20"/>
  <c r="H1605" i="20"/>
  <c r="H1606" i="20"/>
  <c r="H1607" i="20"/>
  <c r="H1608" i="20"/>
  <c r="H1609" i="20"/>
  <c r="H1610" i="20"/>
  <c r="H1611" i="20"/>
  <c r="H1612" i="20"/>
  <c r="H1613" i="20"/>
  <c r="H1614" i="20"/>
  <c r="H1615" i="20"/>
  <c r="H1616" i="20"/>
  <c r="H1617" i="20"/>
  <c r="H1618" i="20"/>
  <c r="H1619" i="20"/>
  <c r="H1620" i="20"/>
  <c r="H1621" i="20"/>
  <c r="H1622" i="20"/>
  <c r="H1623" i="20"/>
  <c r="H1624" i="20"/>
  <c r="H1625" i="20"/>
  <c r="H1626" i="20"/>
  <c r="H1627" i="20"/>
  <c r="H1628" i="20"/>
  <c r="H1629" i="20"/>
  <c r="H1630" i="20"/>
  <c r="H1631" i="20"/>
  <c r="H1632" i="20"/>
  <c r="H1633" i="20"/>
  <c r="H1634" i="20"/>
  <c r="H1635" i="20"/>
  <c r="H1636" i="20"/>
  <c r="H1637" i="20"/>
  <c r="H1638" i="20"/>
  <c r="H1639" i="20"/>
  <c r="H1640" i="20"/>
  <c r="H1641" i="20"/>
  <c r="H1642" i="20"/>
  <c r="H1643" i="20"/>
  <c r="H1644" i="20"/>
  <c r="H1645" i="20"/>
  <c r="H1646" i="20"/>
  <c r="H1647" i="20"/>
  <c r="H1648" i="20"/>
  <c r="H1649" i="20"/>
  <c r="H1650" i="20"/>
  <c r="H1651" i="20"/>
  <c r="H1652" i="20"/>
  <c r="H1653" i="20"/>
  <c r="H1654" i="20"/>
  <c r="H1655" i="20"/>
  <c r="H1656" i="20"/>
  <c r="H1657" i="20"/>
  <c r="H1658" i="20"/>
  <c r="H1659" i="20"/>
  <c r="H1660" i="20"/>
  <c r="H1661" i="20"/>
  <c r="H1662" i="20"/>
  <c r="H1663" i="20"/>
  <c r="H1664" i="20"/>
  <c r="H1665" i="20"/>
  <c r="H1666" i="20"/>
  <c r="H1667" i="20"/>
  <c r="H1668" i="20"/>
  <c r="H1669" i="20"/>
  <c r="H1670" i="20"/>
  <c r="H1671" i="20"/>
  <c r="H1672" i="20"/>
  <c r="H1673" i="20"/>
  <c r="H1674" i="20"/>
  <c r="H1675" i="20"/>
  <c r="H1676" i="20"/>
  <c r="H1677" i="20"/>
  <c r="H1678" i="20"/>
  <c r="H1679" i="20"/>
  <c r="H1680" i="20"/>
  <c r="H1681" i="20"/>
  <c r="H1682" i="20"/>
  <c r="H1683" i="20"/>
  <c r="H1684" i="20"/>
  <c r="H1685" i="20"/>
  <c r="H1686" i="20"/>
  <c r="H1687" i="20"/>
  <c r="H1688" i="20"/>
  <c r="H1689" i="20"/>
  <c r="H1690" i="20"/>
  <c r="H1691" i="20"/>
  <c r="H1692" i="20"/>
  <c r="H1693" i="20"/>
  <c r="H1694" i="20"/>
  <c r="H1695" i="20"/>
  <c r="H1696" i="20"/>
  <c r="H1697" i="20"/>
  <c r="H1698" i="20"/>
  <c r="H1699" i="20"/>
  <c r="H1700" i="20"/>
  <c r="H1701" i="20"/>
  <c r="H1702" i="20"/>
  <c r="H1703" i="20"/>
  <c r="H1704" i="20"/>
  <c r="H1705" i="20"/>
  <c r="H1706" i="20"/>
  <c r="H1707" i="20"/>
  <c r="H1708" i="20"/>
  <c r="H1709" i="20"/>
  <c r="H1710" i="20"/>
  <c r="H1711" i="20"/>
  <c r="H1712" i="20"/>
  <c r="H1713" i="20"/>
  <c r="H1714" i="20"/>
  <c r="H1715" i="20"/>
  <c r="H1716" i="20"/>
  <c r="H1717" i="20"/>
  <c r="H1718" i="20"/>
  <c r="H1719" i="20"/>
  <c r="H1720" i="20"/>
  <c r="H1721" i="20"/>
  <c r="H1722" i="20"/>
  <c r="H1723" i="20"/>
  <c r="H1724" i="20"/>
  <c r="H1725" i="20"/>
  <c r="H1726" i="20"/>
  <c r="H1727" i="20"/>
  <c r="H1728" i="20"/>
  <c r="H1729" i="20"/>
  <c r="H1730" i="20"/>
  <c r="H1731" i="20"/>
  <c r="H1732" i="20"/>
  <c r="H1733" i="20"/>
  <c r="H1734" i="20"/>
  <c r="H1735" i="20"/>
  <c r="H1736" i="20"/>
  <c r="H1737" i="20"/>
  <c r="H1738" i="20"/>
  <c r="H1739" i="20"/>
  <c r="H1740" i="20"/>
  <c r="H1741" i="20"/>
  <c r="H1742" i="20"/>
  <c r="H1743" i="20"/>
  <c r="H1744" i="20"/>
  <c r="H1745" i="20"/>
  <c r="H1746" i="20"/>
  <c r="H1747" i="20"/>
  <c r="H1748" i="20"/>
  <c r="H1749" i="20"/>
  <c r="H1750" i="20"/>
  <c r="H1751" i="20"/>
  <c r="H1752" i="20"/>
  <c r="H1753" i="20"/>
  <c r="H1754" i="20"/>
  <c r="H1755" i="20"/>
  <c r="H1756" i="20"/>
  <c r="H1757" i="20"/>
  <c r="H1758" i="20"/>
  <c r="H1759" i="20"/>
  <c r="H1760" i="20"/>
  <c r="H1761" i="20"/>
  <c r="H1762" i="20"/>
  <c r="H1763" i="20"/>
  <c r="H1764" i="20"/>
  <c r="H1765" i="20"/>
  <c r="H1766" i="20"/>
  <c r="H1767" i="20"/>
  <c r="H1768" i="20"/>
  <c r="H1769" i="20"/>
  <c r="H1770" i="20"/>
  <c r="H1771" i="20"/>
  <c r="H1772" i="20"/>
  <c r="H1773" i="20"/>
  <c r="H1774" i="20"/>
  <c r="H1775" i="20"/>
  <c r="H1776" i="20"/>
  <c r="H1777" i="20"/>
  <c r="H1778" i="20"/>
  <c r="H1779" i="20"/>
  <c r="H1780" i="20"/>
  <c r="H1781" i="20"/>
  <c r="H1782" i="20"/>
  <c r="H1783" i="20"/>
  <c r="H1784" i="20"/>
  <c r="H1785" i="20"/>
  <c r="H1786" i="20"/>
  <c r="H1787" i="20"/>
  <c r="H1788" i="20"/>
  <c r="H1789" i="20"/>
  <c r="H1790" i="20"/>
  <c r="H1791" i="20"/>
  <c r="H1792" i="20"/>
  <c r="H1793" i="20"/>
  <c r="H1794" i="20"/>
  <c r="H1795" i="20"/>
  <c r="H1796" i="20"/>
  <c r="H1797" i="20"/>
  <c r="H1798" i="20"/>
  <c r="H1799" i="20"/>
  <c r="H1800" i="20"/>
  <c r="H1801" i="20"/>
  <c r="H1802" i="20"/>
  <c r="H1803" i="20"/>
  <c r="H1804" i="20"/>
  <c r="H1805" i="20"/>
  <c r="H1806" i="20"/>
  <c r="H1807" i="20"/>
  <c r="H1808" i="20"/>
  <c r="H1809" i="20"/>
  <c r="H1810" i="20"/>
  <c r="H1811" i="20"/>
  <c r="H1812" i="20"/>
  <c r="H1813" i="20"/>
  <c r="H1814" i="20"/>
  <c r="H1815" i="20"/>
  <c r="H1816" i="20"/>
  <c r="H1817" i="20"/>
  <c r="H1818" i="20"/>
  <c r="H1819" i="20"/>
  <c r="H1820" i="20"/>
  <c r="H1821" i="20"/>
  <c r="H1822" i="20"/>
  <c r="H1823" i="20"/>
  <c r="H1824" i="20"/>
  <c r="H1825" i="20"/>
  <c r="H1826" i="20"/>
  <c r="H1827" i="20"/>
  <c r="H1828" i="20"/>
  <c r="H1829" i="20"/>
  <c r="H1830" i="20"/>
  <c r="H1831" i="20"/>
  <c r="H1832" i="20"/>
  <c r="H1833" i="20"/>
  <c r="H1834" i="20"/>
  <c r="H1835" i="20"/>
  <c r="H1836" i="20"/>
  <c r="H1837" i="20"/>
  <c r="H1838" i="20"/>
  <c r="H1839" i="20"/>
  <c r="H1840" i="20"/>
  <c r="H1841" i="20"/>
  <c r="H1842" i="20"/>
  <c r="H1843" i="20"/>
  <c r="H1844" i="20"/>
  <c r="H1845" i="20"/>
  <c r="H1846" i="20"/>
  <c r="H1847" i="20"/>
  <c r="H1848" i="20"/>
  <c r="H1849" i="20"/>
  <c r="H1850" i="20"/>
  <c r="H1851" i="20"/>
  <c r="H1852" i="20"/>
  <c r="H1853" i="20"/>
  <c r="H1854" i="20"/>
  <c r="H1855" i="20"/>
  <c r="H1856" i="20"/>
  <c r="H1857" i="20"/>
  <c r="H1858" i="20"/>
  <c r="H1859" i="20"/>
  <c r="H1860" i="20"/>
  <c r="H1861" i="20"/>
  <c r="H1862" i="20"/>
  <c r="H1863" i="20"/>
  <c r="H1864" i="20"/>
  <c r="H1865" i="20"/>
  <c r="H1866" i="20"/>
  <c r="H1867" i="20"/>
  <c r="H1868" i="20"/>
  <c r="H1869" i="20"/>
  <c r="H1870" i="20"/>
  <c r="H1871" i="20"/>
  <c r="H1872" i="20"/>
  <c r="H1873" i="20"/>
  <c r="H1874" i="20"/>
  <c r="H1875" i="20"/>
  <c r="H1876" i="20"/>
  <c r="H1877" i="20"/>
  <c r="H1878" i="20"/>
  <c r="H1879" i="20"/>
  <c r="H1880" i="20"/>
  <c r="H1881" i="20"/>
  <c r="H1882" i="20"/>
  <c r="H1883" i="20"/>
  <c r="H1884" i="20"/>
  <c r="H1885" i="20"/>
  <c r="H1886" i="20"/>
  <c r="H1887" i="20"/>
  <c r="H1888" i="20"/>
  <c r="H1889" i="20"/>
  <c r="H1890" i="20"/>
  <c r="H1891" i="20"/>
  <c r="H1892" i="20"/>
  <c r="H1893" i="20"/>
  <c r="H1894" i="20"/>
  <c r="H1895" i="20"/>
  <c r="H1896" i="20"/>
  <c r="H1897" i="20"/>
  <c r="H1898" i="20"/>
  <c r="H1899" i="20"/>
  <c r="H1900" i="20"/>
  <c r="H1901" i="20"/>
  <c r="H1902" i="20"/>
  <c r="H1903" i="20"/>
  <c r="H1904" i="20"/>
  <c r="H1905" i="20"/>
  <c r="H1906" i="20"/>
  <c r="H1907" i="20"/>
  <c r="H1908" i="20"/>
  <c r="H1909" i="20"/>
  <c r="H1910" i="20"/>
  <c r="H1911" i="20"/>
  <c r="H1912" i="20"/>
  <c r="H1913" i="20"/>
  <c r="H1914" i="20"/>
  <c r="H1915" i="20"/>
  <c r="H1916" i="20"/>
  <c r="H1917" i="20"/>
  <c r="H1918" i="20"/>
  <c r="H1919" i="20"/>
  <c r="H1920" i="20"/>
  <c r="H1921" i="20"/>
  <c r="H1922" i="20"/>
  <c r="H1923" i="20"/>
  <c r="H1924" i="20"/>
  <c r="H1925" i="20"/>
  <c r="H1926" i="20"/>
  <c r="H1927" i="20"/>
  <c r="H1928" i="20"/>
  <c r="H1929" i="20"/>
  <c r="H1930" i="20"/>
  <c r="H1931" i="20"/>
  <c r="H1932" i="20"/>
  <c r="H1933" i="20"/>
  <c r="H1934" i="20"/>
  <c r="H1935" i="20"/>
  <c r="H1936" i="20"/>
  <c r="H1937" i="20"/>
  <c r="H1938" i="20"/>
  <c r="H1939" i="20"/>
  <c r="H1940" i="20"/>
  <c r="H1941" i="20"/>
  <c r="H1942" i="20"/>
  <c r="H1943" i="20"/>
  <c r="H1944" i="20"/>
  <c r="H1945" i="20"/>
  <c r="H1946" i="20"/>
  <c r="H1947" i="20"/>
  <c r="H1948" i="20"/>
  <c r="H1949" i="20"/>
  <c r="H1950" i="20"/>
  <c r="H1951" i="20"/>
  <c r="H1952" i="20"/>
  <c r="H1953" i="20"/>
  <c r="H1954" i="20"/>
  <c r="H1955" i="20"/>
  <c r="H1956" i="20"/>
  <c r="H1957" i="20"/>
  <c r="H1958" i="20"/>
  <c r="H1959" i="20"/>
  <c r="H1960" i="20"/>
  <c r="H1961" i="20"/>
  <c r="H1962" i="20"/>
  <c r="H1963" i="20"/>
  <c r="H1964" i="20"/>
  <c r="H1965" i="20"/>
  <c r="H1966" i="20"/>
  <c r="H1967" i="20"/>
  <c r="H1968" i="20"/>
  <c r="H1969" i="20"/>
  <c r="H1970" i="20"/>
  <c r="H1971" i="20"/>
  <c r="H1972" i="20"/>
  <c r="H1973" i="20"/>
  <c r="H1974" i="20"/>
  <c r="H1975" i="20"/>
  <c r="H1976" i="20"/>
  <c r="H1977" i="20"/>
  <c r="H1978" i="20"/>
  <c r="H1979" i="20"/>
  <c r="H1980" i="20"/>
  <c r="H1981" i="20"/>
  <c r="H1982" i="20"/>
  <c r="H1983" i="20"/>
  <c r="H1984" i="20"/>
  <c r="H1985" i="20"/>
  <c r="H1986" i="20"/>
  <c r="H1987" i="20"/>
  <c r="H1988" i="20"/>
  <c r="H1989" i="20"/>
  <c r="H1990" i="20"/>
  <c r="H2" i="20"/>
  <c r="G3" i="20"/>
  <c r="G4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39" i="20"/>
  <c r="G240" i="20"/>
  <c r="G241" i="20"/>
  <c r="G242" i="20"/>
  <c r="G243" i="20"/>
  <c r="G244" i="20"/>
  <c r="G245" i="20"/>
  <c r="G246" i="20"/>
  <c r="G247" i="20"/>
  <c r="G248" i="20"/>
  <c r="G249" i="20"/>
  <c r="G250" i="20"/>
  <c r="G251" i="20"/>
  <c r="G252" i="20"/>
  <c r="G253" i="20"/>
  <c r="G254" i="20"/>
  <c r="G255" i="20"/>
  <c r="G256" i="20"/>
  <c r="G257" i="20"/>
  <c r="G258" i="20"/>
  <c r="G259" i="20"/>
  <c r="G260" i="20"/>
  <c r="G261" i="20"/>
  <c r="G262" i="20"/>
  <c r="G263" i="20"/>
  <c r="G264" i="20"/>
  <c r="G265" i="20"/>
  <c r="G266" i="20"/>
  <c r="G267" i="20"/>
  <c r="G268" i="20"/>
  <c r="G269" i="20"/>
  <c r="G270" i="20"/>
  <c r="G271" i="20"/>
  <c r="G272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7" i="20"/>
  <c r="G288" i="20"/>
  <c r="G289" i="20"/>
  <c r="G290" i="20"/>
  <c r="G291" i="20"/>
  <c r="G292" i="20"/>
  <c r="G293" i="20"/>
  <c r="G294" i="20"/>
  <c r="G295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5" i="20"/>
  <c r="G316" i="20"/>
  <c r="G317" i="20"/>
  <c r="G318" i="20"/>
  <c r="G319" i="20"/>
  <c r="G320" i="20"/>
  <c r="G321" i="20"/>
  <c r="G322" i="20"/>
  <c r="G323" i="20"/>
  <c r="G324" i="20"/>
  <c r="G325" i="20"/>
  <c r="G326" i="20"/>
  <c r="G327" i="20"/>
  <c r="G328" i="20"/>
  <c r="G329" i="20"/>
  <c r="G330" i="20"/>
  <c r="G331" i="20"/>
  <c r="G332" i="20"/>
  <c r="G333" i="20"/>
  <c r="G334" i="20"/>
  <c r="G335" i="20"/>
  <c r="G336" i="20"/>
  <c r="G337" i="20"/>
  <c r="G338" i="20"/>
  <c r="G339" i="20"/>
  <c r="G340" i="20"/>
  <c r="G341" i="20"/>
  <c r="G342" i="20"/>
  <c r="G343" i="20"/>
  <c r="G344" i="20"/>
  <c r="G345" i="20"/>
  <c r="G346" i="20"/>
  <c r="G347" i="20"/>
  <c r="G348" i="20"/>
  <c r="G349" i="20"/>
  <c r="G350" i="20"/>
  <c r="G351" i="20"/>
  <c r="G352" i="20"/>
  <c r="G353" i="20"/>
  <c r="G354" i="20"/>
  <c r="G355" i="20"/>
  <c r="G356" i="20"/>
  <c r="G357" i="20"/>
  <c r="G358" i="20"/>
  <c r="G359" i="20"/>
  <c r="G360" i="20"/>
  <c r="G361" i="20"/>
  <c r="G362" i="20"/>
  <c r="G363" i="20"/>
  <c r="G364" i="20"/>
  <c r="G365" i="20"/>
  <c r="G366" i="20"/>
  <c r="G367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6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7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8" i="20"/>
  <c r="G429" i="20"/>
  <c r="G430" i="20"/>
  <c r="G431" i="20"/>
  <c r="G432" i="20"/>
  <c r="G433" i="20"/>
  <c r="G434" i="20"/>
  <c r="G435" i="20"/>
  <c r="G436" i="20"/>
  <c r="G437" i="20"/>
  <c r="G438" i="20"/>
  <c r="G439" i="20"/>
  <c r="G440" i="20"/>
  <c r="G441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2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1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2" i="20"/>
  <c r="G513" i="20"/>
  <c r="G514" i="20"/>
  <c r="G515" i="20"/>
  <c r="G516" i="20"/>
  <c r="G517" i="20"/>
  <c r="G518" i="20"/>
  <c r="G519" i="20"/>
  <c r="G520" i="20"/>
  <c r="G521" i="20"/>
  <c r="G522" i="20"/>
  <c r="G523" i="20"/>
  <c r="G524" i="20"/>
  <c r="G525" i="20"/>
  <c r="G526" i="20"/>
  <c r="G527" i="20"/>
  <c r="G528" i="20"/>
  <c r="G529" i="20"/>
  <c r="G530" i="20"/>
  <c r="G531" i="20"/>
  <c r="G532" i="20"/>
  <c r="G533" i="20"/>
  <c r="G534" i="20"/>
  <c r="G535" i="20"/>
  <c r="G536" i="20"/>
  <c r="G537" i="20"/>
  <c r="G538" i="20"/>
  <c r="G539" i="20"/>
  <c r="G540" i="20"/>
  <c r="G541" i="20"/>
  <c r="G542" i="20"/>
  <c r="G543" i="20"/>
  <c r="G544" i="20"/>
  <c r="G54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560" i="20"/>
  <c r="G561" i="20"/>
  <c r="G562" i="20"/>
  <c r="G563" i="20"/>
  <c r="G564" i="20"/>
  <c r="G565" i="20"/>
  <c r="G566" i="20"/>
  <c r="G567" i="20"/>
  <c r="G568" i="20"/>
  <c r="G569" i="20"/>
  <c r="G570" i="20"/>
  <c r="G571" i="20"/>
  <c r="G572" i="20"/>
  <c r="G573" i="20"/>
  <c r="G574" i="20"/>
  <c r="G575" i="20"/>
  <c r="G576" i="20"/>
  <c r="G577" i="20"/>
  <c r="G578" i="20"/>
  <c r="G579" i="20"/>
  <c r="G580" i="20"/>
  <c r="G581" i="20"/>
  <c r="G582" i="20"/>
  <c r="G583" i="20"/>
  <c r="G584" i="20"/>
  <c r="G585" i="20"/>
  <c r="G586" i="20"/>
  <c r="G587" i="20"/>
  <c r="G588" i="20"/>
  <c r="G589" i="20"/>
  <c r="G590" i="20"/>
  <c r="G591" i="20"/>
  <c r="G592" i="20"/>
  <c r="G593" i="20"/>
  <c r="G594" i="20"/>
  <c r="G595" i="20"/>
  <c r="G596" i="20"/>
  <c r="G597" i="20"/>
  <c r="G598" i="20"/>
  <c r="G599" i="20"/>
  <c r="G600" i="20"/>
  <c r="G601" i="20"/>
  <c r="G602" i="20"/>
  <c r="G603" i="20"/>
  <c r="G604" i="20"/>
  <c r="G605" i="20"/>
  <c r="G606" i="20"/>
  <c r="G607" i="20"/>
  <c r="G608" i="20"/>
  <c r="G609" i="20"/>
  <c r="G610" i="20"/>
  <c r="G611" i="20"/>
  <c r="G612" i="20"/>
  <c r="G613" i="20"/>
  <c r="G614" i="20"/>
  <c r="G615" i="20"/>
  <c r="G616" i="20"/>
  <c r="G617" i="20"/>
  <c r="G618" i="20"/>
  <c r="G619" i="20"/>
  <c r="G620" i="20"/>
  <c r="G621" i="20"/>
  <c r="G622" i="20"/>
  <c r="G623" i="20"/>
  <c r="G624" i="20"/>
  <c r="G625" i="20"/>
  <c r="G626" i="20"/>
  <c r="G627" i="20"/>
  <c r="G628" i="20"/>
  <c r="G629" i="20"/>
  <c r="G630" i="20"/>
  <c r="G631" i="20"/>
  <c r="G632" i="20"/>
  <c r="G633" i="20"/>
  <c r="G634" i="20"/>
  <c r="G635" i="20"/>
  <c r="G636" i="20"/>
  <c r="G637" i="20"/>
  <c r="G638" i="20"/>
  <c r="G639" i="20"/>
  <c r="G640" i="20"/>
  <c r="G641" i="20"/>
  <c r="G642" i="20"/>
  <c r="G643" i="20"/>
  <c r="G644" i="20"/>
  <c r="G645" i="20"/>
  <c r="G646" i="20"/>
  <c r="G647" i="20"/>
  <c r="G648" i="20"/>
  <c r="G649" i="20"/>
  <c r="G650" i="20"/>
  <c r="G651" i="20"/>
  <c r="G652" i="20"/>
  <c r="G653" i="20"/>
  <c r="G654" i="20"/>
  <c r="G655" i="20"/>
  <c r="G656" i="20"/>
  <c r="G657" i="20"/>
  <c r="G658" i="20"/>
  <c r="G659" i="20"/>
  <c r="G660" i="20"/>
  <c r="G661" i="20"/>
  <c r="G662" i="20"/>
  <c r="G663" i="20"/>
  <c r="G664" i="20"/>
  <c r="G665" i="20"/>
  <c r="G666" i="20"/>
  <c r="G667" i="20"/>
  <c r="G668" i="20"/>
  <c r="G669" i="20"/>
  <c r="G670" i="20"/>
  <c r="G671" i="20"/>
  <c r="G672" i="20"/>
  <c r="G673" i="20"/>
  <c r="G674" i="20"/>
  <c r="G675" i="20"/>
  <c r="G676" i="20"/>
  <c r="G677" i="20"/>
  <c r="G678" i="20"/>
  <c r="G679" i="20"/>
  <c r="G680" i="20"/>
  <c r="G681" i="20"/>
  <c r="G682" i="20"/>
  <c r="G683" i="20"/>
  <c r="G684" i="20"/>
  <c r="G685" i="20"/>
  <c r="G686" i="20"/>
  <c r="G687" i="20"/>
  <c r="G688" i="20"/>
  <c r="G689" i="20"/>
  <c r="G690" i="20"/>
  <c r="G691" i="20"/>
  <c r="G692" i="20"/>
  <c r="G693" i="20"/>
  <c r="G694" i="20"/>
  <c r="G695" i="20"/>
  <c r="G696" i="20"/>
  <c r="G697" i="20"/>
  <c r="G698" i="20"/>
  <c r="G699" i="20"/>
  <c r="G700" i="20"/>
  <c r="G701" i="20"/>
  <c r="G702" i="20"/>
  <c r="G703" i="20"/>
  <c r="G704" i="20"/>
  <c r="G705" i="20"/>
  <c r="G706" i="20"/>
  <c r="G707" i="20"/>
  <c r="G708" i="20"/>
  <c r="G709" i="20"/>
  <c r="G710" i="20"/>
  <c r="G711" i="20"/>
  <c r="G712" i="20"/>
  <c r="G713" i="20"/>
  <c r="G714" i="20"/>
  <c r="G715" i="20"/>
  <c r="G716" i="20"/>
  <c r="G717" i="20"/>
  <c r="G718" i="20"/>
  <c r="G719" i="20"/>
  <c r="G720" i="20"/>
  <c r="G721" i="20"/>
  <c r="G722" i="20"/>
  <c r="G723" i="20"/>
  <c r="G724" i="20"/>
  <c r="G725" i="20"/>
  <c r="G726" i="20"/>
  <c r="G727" i="20"/>
  <c r="G728" i="20"/>
  <c r="G729" i="20"/>
  <c r="G730" i="20"/>
  <c r="G731" i="20"/>
  <c r="G732" i="20"/>
  <c r="G733" i="20"/>
  <c r="G734" i="20"/>
  <c r="G735" i="20"/>
  <c r="G736" i="20"/>
  <c r="G737" i="20"/>
  <c r="G738" i="20"/>
  <c r="G739" i="20"/>
  <c r="G740" i="20"/>
  <c r="G741" i="20"/>
  <c r="G742" i="20"/>
  <c r="G743" i="20"/>
  <c r="G744" i="20"/>
  <c r="G745" i="20"/>
  <c r="G746" i="20"/>
  <c r="G747" i="20"/>
  <c r="G748" i="20"/>
  <c r="G749" i="20"/>
  <c r="G750" i="20"/>
  <c r="G751" i="20"/>
  <c r="G752" i="20"/>
  <c r="G753" i="20"/>
  <c r="G754" i="20"/>
  <c r="G755" i="20"/>
  <c r="G756" i="20"/>
  <c r="G757" i="20"/>
  <c r="G758" i="20"/>
  <c r="G759" i="20"/>
  <c r="G760" i="20"/>
  <c r="G761" i="20"/>
  <c r="G762" i="20"/>
  <c r="G763" i="20"/>
  <c r="G764" i="20"/>
  <c r="G765" i="20"/>
  <c r="G766" i="20"/>
  <c r="G767" i="20"/>
  <c r="G768" i="20"/>
  <c r="G769" i="20"/>
  <c r="G770" i="20"/>
  <c r="G771" i="20"/>
  <c r="G772" i="20"/>
  <c r="G773" i="20"/>
  <c r="G774" i="20"/>
  <c r="G775" i="20"/>
  <c r="G776" i="20"/>
  <c r="G777" i="20"/>
  <c r="G778" i="20"/>
  <c r="G779" i="20"/>
  <c r="G780" i="20"/>
  <c r="G781" i="20"/>
  <c r="G782" i="20"/>
  <c r="G783" i="20"/>
  <c r="G784" i="20"/>
  <c r="G785" i="20"/>
  <c r="G786" i="20"/>
  <c r="G787" i="20"/>
  <c r="G788" i="20"/>
  <c r="G789" i="20"/>
  <c r="G790" i="20"/>
  <c r="G791" i="20"/>
  <c r="G792" i="20"/>
  <c r="G793" i="20"/>
  <c r="G794" i="20"/>
  <c r="G795" i="20"/>
  <c r="G796" i="20"/>
  <c r="G797" i="20"/>
  <c r="G798" i="20"/>
  <c r="G799" i="20"/>
  <c r="G800" i="20"/>
  <c r="G801" i="20"/>
  <c r="G802" i="20"/>
  <c r="G803" i="20"/>
  <c r="G804" i="20"/>
  <c r="G805" i="20"/>
  <c r="G806" i="20"/>
  <c r="G807" i="20"/>
  <c r="G808" i="20"/>
  <c r="G809" i="20"/>
  <c r="G810" i="20"/>
  <c r="G811" i="20"/>
  <c r="G812" i="20"/>
  <c r="G813" i="20"/>
  <c r="G814" i="20"/>
  <c r="G815" i="20"/>
  <c r="G816" i="20"/>
  <c r="G817" i="20"/>
  <c r="G818" i="20"/>
  <c r="G819" i="20"/>
  <c r="G820" i="20"/>
  <c r="G821" i="20"/>
  <c r="G822" i="20"/>
  <c r="G823" i="20"/>
  <c r="G824" i="20"/>
  <c r="G825" i="20"/>
  <c r="G826" i="20"/>
  <c r="G827" i="20"/>
  <c r="G828" i="20"/>
  <c r="G829" i="20"/>
  <c r="G830" i="20"/>
  <c r="G831" i="20"/>
  <c r="G832" i="20"/>
  <c r="G833" i="20"/>
  <c r="G834" i="20"/>
  <c r="G835" i="20"/>
  <c r="G836" i="20"/>
  <c r="G837" i="20"/>
  <c r="G838" i="20"/>
  <c r="G839" i="20"/>
  <c r="G840" i="20"/>
  <c r="G841" i="20"/>
  <c r="G842" i="20"/>
  <c r="G843" i="20"/>
  <c r="G844" i="20"/>
  <c r="G845" i="20"/>
  <c r="G846" i="20"/>
  <c r="G847" i="20"/>
  <c r="G848" i="20"/>
  <c r="G849" i="20"/>
  <c r="G850" i="20"/>
  <c r="G851" i="20"/>
  <c r="G852" i="20"/>
  <c r="G853" i="20"/>
  <c r="G854" i="20"/>
  <c r="G855" i="20"/>
  <c r="G856" i="20"/>
  <c r="G857" i="20"/>
  <c r="G858" i="20"/>
  <c r="G859" i="20"/>
  <c r="G860" i="20"/>
  <c r="G861" i="20"/>
  <c r="G862" i="20"/>
  <c r="G863" i="20"/>
  <c r="G864" i="20"/>
  <c r="G865" i="20"/>
  <c r="G866" i="20"/>
  <c r="G867" i="20"/>
  <c r="G868" i="20"/>
  <c r="G869" i="20"/>
  <c r="G870" i="20"/>
  <c r="G871" i="20"/>
  <c r="G872" i="20"/>
  <c r="G873" i="20"/>
  <c r="G874" i="20"/>
  <c r="G875" i="20"/>
  <c r="G876" i="20"/>
  <c r="G877" i="20"/>
  <c r="G878" i="20"/>
  <c r="G879" i="20"/>
  <c r="G880" i="20"/>
  <c r="G881" i="20"/>
  <c r="G882" i="20"/>
  <c r="G883" i="20"/>
  <c r="G884" i="20"/>
  <c r="G885" i="20"/>
  <c r="G886" i="20"/>
  <c r="G887" i="20"/>
  <c r="G888" i="20"/>
  <c r="G889" i="20"/>
  <c r="G890" i="20"/>
  <c r="G891" i="20"/>
  <c r="G892" i="20"/>
  <c r="G893" i="20"/>
  <c r="G894" i="20"/>
  <c r="G895" i="20"/>
  <c r="G896" i="20"/>
  <c r="G897" i="20"/>
  <c r="G898" i="20"/>
  <c r="G899" i="20"/>
  <c r="G900" i="20"/>
  <c r="G901" i="20"/>
  <c r="G902" i="20"/>
  <c r="G903" i="20"/>
  <c r="G904" i="20"/>
  <c r="G905" i="20"/>
  <c r="G906" i="20"/>
  <c r="G907" i="20"/>
  <c r="G908" i="20"/>
  <c r="G909" i="20"/>
  <c r="G910" i="20"/>
  <c r="G911" i="20"/>
  <c r="G912" i="20"/>
  <c r="G913" i="20"/>
  <c r="G914" i="20"/>
  <c r="G915" i="20"/>
  <c r="G916" i="20"/>
  <c r="G917" i="20"/>
  <c r="G918" i="20"/>
  <c r="G919" i="20"/>
  <c r="G920" i="20"/>
  <c r="G921" i="20"/>
  <c r="G922" i="20"/>
  <c r="G923" i="20"/>
  <c r="G924" i="20"/>
  <c r="G925" i="20"/>
  <c r="G926" i="20"/>
  <c r="G927" i="20"/>
  <c r="G928" i="20"/>
  <c r="G929" i="20"/>
  <c r="G930" i="20"/>
  <c r="G931" i="20"/>
  <c r="G932" i="20"/>
  <c r="G933" i="20"/>
  <c r="G934" i="20"/>
  <c r="G935" i="20"/>
  <c r="G936" i="20"/>
  <c r="G937" i="20"/>
  <c r="G938" i="20"/>
  <c r="G939" i="20"/>
  <c r="G940" i="20"/>
  <c r="G941" i="20"/>
  <c r="G942" i="20"/>
  <c r="G943" i="20"/>
  <c r="G944" i="20"/>
  <c r="G945" i="20"/>
  <c r="G946" i="20"/>
  <c r="G947" i="20"/>
  <c r="G948" i="20"/>
  <c r="G949" i="20"/>
  <c r="G950" i="20"/>
  <c r="G951" i="20"/>
  <c r="G952" i="20"/>
  <c r="G953" i="20"/>
  <c r="G954" i="20"/>
  <c r="G955" i="20"/>
  <c r="G956" i="20"/>
  <c r="G957" i="20"/>
  <c r="G958" i="20"/>
  <c r="G959" i="20"/>
  <c r="G960" i="20"/>
  <c r="G961" i="20"/>
  <c r="G962" i="20"/>
  <c r="G963" i="20"/>
  <c r="G964" i="20"/>
  <c r="G965" i="20"/>
  <c r="G966" i="20"/>
  <c r="G967" i="20"/>
  <c r="G968" i="20"/>
  <c r="G969" i="20"/>
  <c r="G970" i="20"/>
  <c r="G971" i="20"/>
  <c r="G972" i="20"/>
  <c r="G973" i="20"/>
  <c r="G974" i="20"/>
  <c r="G975" i="20"/>
  <c r="G976" i="20"/>
  <c r="G977" i="20"/>
  <c r="G978" i="20"/>
  <c r="G979" i="20"/>
  <c r="G980" i="20"/>
  <c r="G981" i="20"/>
  <c r="G982" i="20"/>
  <c r="G983" i="20"/>
  <c r="G984" i="20"/>
  <c r="G985" i="20"/>
  <c r="G986" i="20"/>
  <c r="G987" i="20"/>
  <c r="G988" i="20"/>
  <c r="G989" i="20"/>
  <c r="G990" i="20"/>
  <c r="G991" i="20"/>
  <c r="G992" i="20"/>
  <c r="G993" i="20"/>
  <c r="G994" i="20"/>
  <c r="G995" i="20"/>
  <c r="G996" i="20"/>
  <c r="G997" i="20"/>
  <c r="G998" i="20"/>
  <c r="G999" i="20"/>
  <c r="G1000" i="20"/>
  <c r="G1001" i="20"/>
  <c r="G1002" i="20"/>
  <c r="G1003" i="20"/>
  <c r="G1004" i="20"/>
  <c r="G1005" i="20"/>
  <c r="G1006" i="20"/>
  <c r="G1007" i="20"/>
  <c r="G1008" i="20"/>
  <c r="G1009" i="20"/>
  <c r="G1010" i="20"/>
  <c r="G1011" i="20"/>
  <c r="G1012" i="20"/>
  <c r="G1013" i="20"/>
  <c r="G1014" i="20"/>
  <c r="G1015" i="20"/>
  <c r="G1016" i="20"/>
  <c r="G1017" i="20"/>
  <c r="G1018" i="20"/>
  <c r="G1019" i="20"/>
  <c r="G1020" i="20"/>
  <c r="G1021" i="20"/>
  <c r="G1022" i="20"/>
  <c r="G1023" i="20"/>
  <c r="G1024" i="20"/>
  <c r="G1025" i="20"/>
  <c r="G1026" i="20"/>
  <c r="G1027" i="20"/>
  <c r="G1028" i="20"/>
  <c r="G1029" i="20"/>
  <c r="G1030" i="20"/>
  <c r="G1031" i="20"/>
  <c r="G1032" i="20"/>
  <c r="G1033" i="20"/>
  <c r="G1034" i="20"/>
  <c r="G1035" i="20"/>
  <c r="G1036" i="20"/>
  <c r="G1037" i="20"/>
  <c r="G1038" i="20"/>
  <c r="G1039" i="20"/>
  <c r="G1040" i="20"/>
  <c r="G1041" i="20"/>
  <c r="G1042" i="20"/>
  <c r="G1043" i="20"/>
  <c r="G1044" i="20"/>
  <c r="G1045" i="20"/>
  <c r="G1046" i="20"/>
  <c r="G1047" i="20"/>
  <c r="G1048" i="20"/>
  <c r="G1049" i="20"/>
  <c r="G1050" i="20"/>
  <c r="G1051" i="20"/>
  <c r="G1052" i="20"/>
  <c r="G1053" i="20"/>
  <c r="G1054" i="20"/>
  <c r="G1055" i="20"/>
  <c r="G1056" i="20"/>
  <c r="G1057" i="20"/>
  <c r="G1058" i="20"/>
  <c r="G1059" i="20"/>
  <c r="G1060" i="20"/>
  <c r="G1061" i="20"/>
  <c r="G1062" i="20"/>
  <c r="G1063" i="20"/>
  <c r="G1064" i="20"/>
  <c r="G1065" i="20"/>
  <c r="G1066" i="20"/>
  <c r="G1067" i="20"/>
  <c r="G1068" i="20"/>
  <c r="G1069" i="20"/>
  <c r="G1070" i="20"/>
  <c r="G1071" i="20"/>
  <c r="G1072" i="20"/>
  <c r="G1073" i="20"/>
  <c r="G1074" i="20"/>
  <c r="G1075" i="20"/>
  <c r="G1076" i="20"/>
  <c r="G1077" i="20"/>
  <c r="G1078" i="20"/>
  <c r="G1079" i="20"/>
  <c r="G1080" i="20"/>
  <c r="G1081" i="20"/>
  <c r="G1082" i="20"/>
  <c r="G1083" i="20"/>
  <c r="G1084" i="20"/>
  <c r="G1085" i="20"/>
  <c r="G1086" i="20"/>
  <c r="G1087" i="20"/>
  <c r="G1088" i="20"/>
  <c r="G1089" i="20"/>
  <c r="G1090" i="20"/>
  <c r="G1091" i="20"/>
  <c r="G1092" i="20"/>
  <c r="G1093" i="20"/>
  <c r="G1094" i="20"/>
  <c r="G1095" i="20"/>
  <c r="G1096" i="20"/>
  <c r="G1097" i="20"/>
  <c r="G1098" i="20"/>
  <c r="G1099" i="20"/>
  <c r="G1100" i="20"/>
  <c r="G1101" i="20"/>
  <c r="G1102" i="20"/>
  <c r="G1103" i="20"/>
  <c r="G1104" i="20"/>
  <c r="G1105" i="20"/>
  <c r="G1106" i="20"/>
  <c r="G1107" i="20"/>
  <c r="G1108" i="20"/>
  <c r="G1109" i="20"/>
  <c r="G1110" i="20"/>
  <c r="G1111" i="20"/>
  <c r="G1112" i="20"/>
  <c r="G1113" i="20"/>
  <c r="G1114" i="20"/>
  <c r="G1115" i="20"/>
  <c r="G1116" i="20"/>
  <c r="G1117" i="20"/>
  <c r="G1118" i="20"/>
  <c r="G1119" i="20"/>
  <c r="G1120" i="20"/>
  <c r="G1121" i="20"/>
  <c r="G1122" i="20"/>
  <c r="G1123" i="20"/>
  <c r="G1124" i="20"/>
  <c r="G1125" i="20"/>
  <c r="G1126" i="20"/>
  <c r="G1127" i="20"/>
  <c r="G1128" i="20"/>
  <c r="G1129" i="20"/>
  <c r="G1130" i="20"/>
  <c r="G1131" i="20"/>
  <c r="G1132" i="20"/>
  <c r="G1133" i="20"/>
  <c r="G1134" i="20"/>
  <c r="G1135" i="20"/>
  <c r="G1136" i="20"/>
  <c r="G1137" i="20"/>
  <c r="G1138" i="20"/>
  <c r="G1139" i="20"/>
  <c r="G1140" i="20"/>
  <c r="G1141" i="20"/>
  <c r="G1142" i="20"/>
  <c r="G1143" i="20"/>
  <c r="G1144" i="20"/>
  <c r="G1145" i="20"/>
  <c r="G1146" i="20"/>
  <c r="G1147" i="20"/>
  <c r="G1148" i="20"/>
  <c r="G1149" i="20"/>
  <c r="G1150" i="20"/>
  <c r="G1151" i="20"/>
  <c r="G1152" i="20"/>
  <c r="G1153" i="20"/>
  <c r="G1154" i="20"/>
  <c r="G1155" i="20"/>
  <c r="G1156" i="20"/>
  <c r="G1157" i="20"/>
  <c r="G1158" i="20"/>
  <c r="G1159" i="20"/>
  <c r="G1160" i="20"/>
  <c r="G1161" i="20"/>
  <c r="G1162" i="20"/>
  <c r="G1163" i="20"/>
  <c r="G1164" i="20"/>
  <c r="G1165" i="20"/>
  <c r="G1166" i="20"/>
  <c r="G1167" i="20"/>
  <c r="G1168" i="20"/>
  <c r="G1169" i="20"/>
  <c r="G1170" i="20"/>
  <c r="G1171" i="20"/>
  <c r="G1172" i="20"/>
  <c r="G1173" i="20"/>
  <c r="G1174" i="20"/>
  <c r="G1175" i="20"/>
  <c r="G1176" i="20"/>
  <c r="G1177" i="20"/>
  <c r="G1178" i="20"/>
  <c r="G1179" i="20"/>
  <c r="G1180" i="20"/>
  <c r="G1181" i="20"/>
  <c r="G1182" i="20"/>
  <c r="G1183" i="20"/>
  <c r="G1184" i="20"/>
  <c r="G1185" i="20"/>
  <c r="G1186" i="20"/>
  <c r="G1187" i="20"/>
  <c r="G1188" i="20"/>
  <c r="G1189" i="20"/>
  <c r="G1190" i="20"/>
  <c r="G1191" i="20"/>
  <c r="G1192" i="20"/>
  <c r="G1193" i="20"/>
  <c r="G1194" i="20"/>
  <c r="G1195" i="20"/>
  <c r="G1196" i="20"/>
  <c r="G1197" i="20"/>
  <c r="G1198" i="20"/>
  <c r="G1199" i="20"/>
  <c r="G1200" i="20"/>
  <c r="G1201" i="20"/>
  <c r="G1202" i="20"/>
  <c r="G1203" i="20"/>
  <c r="G1204" i="20"/>
  <c r="G1205" i="20"/>
  <c r="G1206" i="20"/>
  <c r="G1207" i="20"/>
  <c r="G1208" i="20"/>
  <c r="G1209" i="20"/>
  <c r="G1210" i="20"/>
  <c r="G1211" i="20"/>
  <c r="G1212" i="20"/>
  <c r="G1213" i="20"/>
  <c r="G1214" i="20"/>
  <c r="G1215" i="20"/>
  <c r="G1216" i="20"/>
  <c r="G1217" i="20"/>
  <c r="G1218" i="20"/>
  <c r="G1219" i="20"/>
  <c r="G1220" i="20"/>
  <c r="G1221" i="20"/>
  <c r="G1222" i="20"/>
  <c r="G1223" i="20"/>
  <c r="G1224" i="20"/>
  <c r="G1225" i="20"/>
  <c r="G1226" i="20"/>
  <c r="G1227" i="20"/>
  <c r="G1228" i="20"/>
  <c r="G1229" i="20"/>
  <c r="G1230" i="20"/>
  <c r="G1231" i="20"/>
  <c r="G1232" i="20"/>
  <c r="G1233" i="20"/>
  <c r="G1234" i="20"/>
  <c r="G1235" i="20"/>
  <c r="G1236" i="20"/>
  <c r="G1237" i="20"/>
  <c r="G1238" i="20"/>
  <c r="G1239" i="20"/>
  <c r="G1240" i="20"/>
  <c r="G1241" i="20"/>
  <c r="G1242" i="20"/>
  <c r="G1243" i="20"/>
  <c r="G1244" i="20"/>
  <c r="G1245" i="20"/>
  <c r="G1246" i="20"/>
  <c r="G1247" i="20"/>
  <c r="G1248" i="20"/>
  <c r="G1249" i="20"/>
  <c r="G1250" i="20"/>
  <c r="G1251" i="20"/>
  <c r="G1252" i="20"/>
  <c r="G1253" i="20"/>
  <c r="G1254" i="20"/>
  <c r="G1255" i="20"/>
  <c r="G1256" i="20"/>
  <c r="G1257" i="20"/>
  <c r="G1258" i="20"/>
  <c r="G1259" i="20"/>
  <c r="G1260" i="20"/>
  <c r="G1261" i="20"/>
  <c r="G1262" i="20"/>
  <c r="G1263" i="20"/>
  <c r="G1264" i="20"/>
  <c r="G1265" i="20"/>
  <c r="G1266" i="20"/>
  <c r="G1267" i="20"/>
  <c r="G1268" i="20"/>
  <c r="G1269" i="20"/>
  <c r="G1270" i="20"/>
  <c r="G1271" i="20"/>
  <c r="G1272" i="20"/>
  <c r="G1273" i="20"/>
  <c r="G1274" i="20"/>
  <c r="G1275" i="20"/>
  <c r="G1276" i="20"/>
  <c r="G1277" i="20"/>
  <c r="G1278" i="20"/>
  <c r="G1279" i="20"/>
  <c r="G1280" i="20"/>
  <c r="G1281" i="20"/>
  <c r="G1282" i="20"/>
  <c r="G1283" i="20"/>
  <c r="G1284" i="20"/>
  <c r="G1285" i="20"/>
  <c r="G1286" i="20"/>
  <c r="G1287" i="20"/>
  <c r="G1288" i="20"/>
  <c r="G1289" i="20"/>
  <c r="G1290" i="20"/>
  <c r="G1291" i="20"/>
  <c r="G1292" i="20"/>
  <c r="G1293" i="20"/>
  <c r="G1294" i="20"/>
  <c r="G1295" i="20"/>
  <c r="G1296" i="20"/>
  <c r="G1297" i="20"/>
  <c r="G1298" i="20"/>
  <c r="G1299" i="20"/>
  <c r="G1300" i="20"/>
  <c r="G1301" i="20"/>
  <c r="G1302" i="20"/>
  <c r="G1303" i="20"/>
  <c r="G1304" i="20"/>
  <c r="G1305" i="20"/>
  <c r="G1306" i="20"/>
  <c r="G1307" i="20"/>
  <c r="G1308" i="20"/>
  <c r="G1309" i="20"/>
  <c r="G1310" i="20"/>
  <c r="G1311" i="20"/>
  <c r="G1312" i="20"/>
  <c r="G1313" i="20"/>
  <c r="G1314" i="20"/>
  <c r="G1315" i="20"/>
  <c r="G1316" i="20"/>
  <c r="G1317" i="20"/>
  <c r="G1318" i="20"/>
  <c r="G1319" i="20"/>
  <c r="G1320" i="20"/>
  <c r="G1321" i="20"/>
  <c r="G1322" i="20"/>
  <c r="G1323" i="20"/>
  <c r="G1324" i="20"/>
  <c r="G1325" i="20"/>
  <c r="G1326" i="20"/>
  <c r="G1327" i="20"/>
  <c r="G1328" i="20"/>
  <c r="G1329" i="20"/>
  <c r="G1330" i="20"/>
  <c r="G1331" i="20"/>
  <c r="G1332" i="20"/>
  <c r="G1333" i="20"/>
  <c r="G1334" i="20"/>
  <c r="G1335" i="20"/>
  <c r="G1336" i="20"/>
  <c r="G1337" i="20"/>
  <c r="G1338" i="20"/>
  <c r="G1339" i="20"/>
  <c r="G1340" i="20"/>
  <c r="G1341" i="20"/>
  <c r="G1342" i="20"/>
  <c r="G1343" i="20"/>
  <c r="G1344" i="20"/>
  <c r="G1345" i="20"/>
  <c r="G1346" i="20"/>
  <c r="G1347" i="20"/>
  <c r="G1348" i="20"/>
  <c r="G1349" i="20"/>
  <c r="G1350" i="20"/>
  <c r="G1351" i="20"/>
  <c r="G1352" i="20"/>
  <c r="G1353" i="20"/>
  <c r="G1354" i="20"/>
  <c r="G1355" i="20"/>
  <c r="G1356" i="20"/>
  <c r="G1357" i="20"/>
  <c r="G1358" i="20"/>
  <c r="G1359" i="20"/>
  <c r="G1360" i="20"/>
  <c r="G1361" i="20"/>
  <c r="G1362" i="20"/>
  <c r="G1363" i="20"/>
  <c r="G1364" i="20"/>
  <c r="G1365" i="20"/>
  <c r="G1366" i="20"/>
  <c r="G1367" i="20"/>
  <c r="G1368" i="20"/>
  <c r="G1369" i="20"/>
  <c r="G1370" i="20"/>
  <c r="G1371" i="20"/>
  <c r="G1372" i="20"/>
  <c r="G1373" i="20"/>
  <c r="G1374" i="20"/>
  <c r="G1375" i="20"/>
  <c r="G1376" i="20"/>
  <c r="G1377" i="20"/>
  <c r="G1378" i="20"/>
  <c r="G1379" i="20"/>
  <c r="G1380" i="20"/>
  <c r="G1381" i="20"/>
  <c r="G1382" i="20"/>
  <c r="G1383" i="20"/>
  <c r="G1384" i="20"/>
  <c r="G1385" i="20"/>
  <c r="G1386" i="20"/>
  <c r="G1387" i="20"/>
  <c r="G1388" i="20"/>
  <c r="G1389" i="20"/>
  <c r="G1390" i="20"/>
  <c r="G1391" i="20"/>
  <c r="G1392" i="20"/>
  <c r="G1393" i="20"/>
  <c r="G1394" i="20"/>
  <c r="G1395" i="20"/>
  <c r="G1396" i="20"/>
  <c r="G1397" i="20"/>
  <c r="G1398" i="20"/>
  <c r="G1399" i="20"/>
  <c r="G1400" i="20"/>
  <c r="G1401" i="20"/>
  <c r="G1402" i="20"/>
  <c r="G1403" i="20"/>
  <c r="G1404" i="20"/>
  <c r="G1405" i="20"/>
  <c r="G1406" i="20"/>
  <c r="G1407" i="20"/>
  <c r="G1408" i="20"/>
  <c r="G1409" i="20"/>
  <c r="G1410" i="20"/>
  <c r="G1411" i="20"/>
  <c r="G1412" i="20"/>
  <c r="G1413" i="20"/>
  <c r="G1414" i="20"/>
  <c r="G1415" i="20"/>
  <c r="G1416" i="20"/>
  <c r="G1417" i="20"/>
  <c r="G1418" i="20"/>
  <c r="G1419" i="20"/>
  <c r="G1420" i="20"/>
  <c r="G1421" i="20"/>
  <c r="G1422" i="20"/>
  <c r="G1423" i="20"/>
  <c r="G1424" i="20"/>
  <c r="G1425" i="20"/>
  <c r="G1426" i="20"/>
  <c r="G1427" i="20"/>
  <c r="G1428" i="20"/>
  <c r="G1429" i="20"/>
  <c r="G1430" i="20"/>
  <c r="G1431" i="20"/>
  <c r="G1432" i="20"/>
  <c r="G1433" i="20"/>
  <c r="G1434" i="20"/>
  <c r="G1435" i="20"/>
  <c r="G1436" i="20"/>
  <c r="G1437" i="20"/>
  <c r="G1438" i="20"/>
  <c r="G1439" i="20"/>
  <c r="G1440" i="20"/>
  <c r="G1441" i="20"/>
  <c r="G1442" i="20"/>
  <c r="G1443" i="20"/>
  <c r="G1444" i="20"/>
  <c r="G1445" i="20"/>
  <c r="G1446" i="20"/>
  <c r="G1447" i="20"/>
  <c r="G1448" i="20"/>
  <c r="G1449" i="20"/>
  <c r="G1450" i="20"/>
  <c r="G1451" i="20"/>
  <c r="G1452" i="20"/>
  <c r="G1453" i="20"/>
  <c r="G1454" i="20"/>
  <c r="G1455" i="20"/>
  <c r="G1456" i="20"/>
  <c r="G1457" i="20"/>
  <c r="G1458" i="20"/>
  <c r="G1459" i="20"/>
  <c r="G1460" i="20"/>
  <c r="G1461" i="20"/>
  <c r="G1462" i="20"/>
  <c r="G1463" i="20"/>
  <c r="G1464" i="20"/>
  <c r="G1465" i="20"/>
  <c r="G1466" i="20"/>
  <c r="G1467" i="20"/>
  <c r="G1468" i="20"/>
  <c r="G1469" i="20"/>
  <c r="G1470" i="20"/>
  <c r="G1471" i="20"/>
  <c r="G1472" i="20"/>
  <c r="G1473" i="20"/>
  <c r="G1474" i="20"/>
  <c r="G1475" i="20"/>
  <c r="G1476" i="20"/>
  <c r="G1477" i="20"/>
  <c r="G1478" i="20"/>
  <c r="G1479" i="20"/>
  <c r="G1480" i="20"/>
  <c r="G1481" i="20"/>
  <c r="G1482" i="20"/>
  <c r="G1483" i="20"/>
  <c r="G1484" i="20"/>
  <c r="G1485" i="20"/>
  <c r="G1486" i="20"/>
  <c r="G1487" i="20"/>
  <c r="G1488" i="20"/>
  <c r="G1489" i="20"/>
  <c r="G1490" i="20"/>
  <c r="G1491" i="20"/>
  <c r="G1492" i="20"/>
  <c r="G1493" i="20"/>
  <c r="G1494" i="20"/>
  <c r="G1495" i="20"/>
  <c r="G1496" i="20"/>
  <c r="G1497" i="20"/>
  <c r="G1498" i="20"/>
  <c r="G1499" i="20"/>
  <c r="G1500" i="20"/>
  <c r="G1501" i="20"/>
  <c r="G1502" i="20"/>
  <c r="G1503" i="20"/>
  <c r="G1504" i="20"/>
  <c r="G1505" i="20"/>
  <c r="G1506" i="20"/>
  <c r="G1507" i="20"/>
  <c r="G1508" i="20"/>
  <c r="G1509" i="20"/>
  <c r="G1510" i="20"/>
  <c r="G1511" i="20"/>
  <c r="G1512" i="20"/>
  <c r="G1513" i="20"/>
  <c r="G1514" i="20"/>
  <c r="G1515" i="20"/>
  <c r="G1516" i="20"/>
  <c r="G1517" i="20"/>
  <c r="G1518" i="20"/>
  <c r="G1519" i="20"/>
  <c r="G1520" i="20"/>
  <c r="G1521" i="20"/>
  <c r="G1522" i="20"/>
  <c r="G1523" i="20"/>
  <c r="G1524" i="20"/>
  <c r="G1525" i="20"/>
  <c r="G1526" i="20"/>
  <c r="G1527" i="20"/>
  <c r="G1528" i="20"/>
  <c r="G1529" i="20"/>
  <c r="G1530" i="20"/>
  <c r="G1531" i="20"/>
  <c r="G1532" i="20"/>
  <c r="G1533" i="20"/>
  <c r="G1534" i="20"/>
  <c r="G1535" i="20"/>
  <c r="G1536" i="20"/>
  <c r="G1537" i="20"/>
  <c r="G1538" i="20"/>
  <c r="G1539" i="20"/>
  <c r="G1540" i="20"/>
  <c r="G1541" i="20"/>
  <c r="G1542" i="20"/>
  <c r="G1543" i="20"/>
  <c r="G1544" i="20"/>
  <c r="G1545" i="20"/>
  <c r="G1546" i="20"/>
  <c r="G1547" i="20"/>
  <c r="G1548" i="20"/>
  <c r="G1549" i="20"/>
  <c r="G1550" i="20"/>
  <c r="G1551" i="20"/>
  <c r="G1552" i="20"/>
  <c r="G1553" i="20"/>
  <c r="G1554" i="20"/>
  <c r="G1555" i="20"/>
  <c r="G1556" i="20"/>
  <c r="G1557" i="20"/>
  <c r="G1558" i="20"/>
  <c r="G1559" i="20"/>
  <c r="G1560" i="20"/>
  <c r="G1561" i="20"/>
  <c r="G1562" i="20"/>
  <c r="G1563" i="20"/>
  <c r="G1564" i="20"/>
  <c r="G1565" i="20"/>
  <c r="G1566" i="20"/>
  <c r="G1567" i="20"/>
  <c r="G1568" i="20"/>
  <c r="G1569" i="20"/>
  <c r="G1570" i="20"/>
  <c r="G1571" i="20"/>
  <c r="G1572" i="20"/>
  <c r="G1573" i="20"/>
  <c r="G1574" i="20"/>
  <c r="G1575" i="20"/>
  <c r="G1576" i="20"/>
  <c r="G1577" i="20"/>
  <c r="G1578" i="20"/>
  <c r="G1579" i="20"/>
  <c r="G1580" i="20"/>
  <c r="G1581" i="20"/>
  <c r="G1582" i="20"/>
  <c r="G1583" i="20"/>
  <c r="G1584" i="20"/>
  <c r="G1585" i="20"/>
  <c r="G1586" i="20"/>
  <c r="G1587" i="20"/>
  <c r="G1588" i="20"/>
  <c r="G1589" i="20"/>
  <c r="G1590" i="20"/>
  <c r="G1591" i="20"/>
  <c r="G1592" i="20"/>
  <c r="G1593" i="20"/>
  <c r="G1594" i="20"/>
  <c r="G1595" i="20"/>
  <c r="G1596" i="20"/>
  <c r="G1597" i="20"/>
  <c r="G1598" i="20"/>
  <c r="G1599" i="20"/>
  <c r="G1600" i="20"/>
  <c r="G1601" i="20"/>
  <c r="G1602" i="20"/>
  <c r="G1603" i="20"/>
  <c r="G1604" i="20"/>
  <c r="G1605" i="20"/>
  <c r="G1606" i="20"/>
  <c r="G1607" i="20"/>
  <c r="G1608" i="20"/>
  <c r="G1609" i="20"/>
  <c r="G1610" i="20"/>
  <c r="G1611" i="20"/>
  <c r="G1612" i="20"/>
  <c r="G1613" i="20"/>
  <c r="G1614" i="20"/>
  <c r="G1615" i="20"/>
  <c r="G1616" i="20"/>
  <c r="G1617" i="20"/>
  <c r="G1618" i="20"/>
  <c r="G1619" i="20"/>
  <c r="G1620" i="20"/>
  <c r="G1621" i="20"/>
  <c r="G1622" i="20"/>
  <c r="G1623" i="20"/>
  <c r="G1624" i="20"/>
  <c r="G1625" i="20"/>
  <c r="G1626" i="20"/>
  <c r="G1627" i="20"/>
  <c r="G1628" i="20"/>
  <c r="G1629" i="20"/>
  <c r="G1630" i="20"/>
  <c r="G1631" i="20"/>
  <c r="G1632" i="20"/>
  <c r="G1633" i="20"/>
  <c r="G1634" i="20"/>
  <c r="G1635" i="20"/>
  <c r="G1636" i="20"/>
  <c r="G1637" i="20"/>
  <c r="G1638" i="20"/>
  <c r="G1639" i="20"/>
  <c r="G1640" i="20"/>
  <c r="G1641" i="20"/>
  <c r="G1642" i="20"/>
  <c r="G1643" i="20"/>
  <c r="G1644" i="20"/>
  <c r="G1645" i="20"/>
  <c r="G1646" i="20"/>
  <c r="G1647" i="20"/>
  <c r="G1648" i="20"/>
  <c r="G1649" i="20"/>
  <c r="G1650" i="20"/>
  <c r="G1651" i="20"/>
  <c r="G1652" i="20"/>
  <c r="G1653" i="20"/>
  <c r="G1654" i="20"/>
  <c r="G1655" i="20"/>
  <c r="G1656" i="20"/>
  <c r="G1657" i="20"/>
  <c r="G1658" i="20"/>
  <c r="G1659" i="20"/>
  <c r="G1660" i="20"/>
  <c r="G1661" i="20"/>
  <c r="G1662" i="20"/>
  <c r="G1663" i="20"/>
  <c r="G1664" i="20"/>
  <c r="G1665" i="20"/>
  <c r="G1666" i="20"/>
  <c r="G1667" i="20"/>
  <c r="G1668" i="20"/>
  <c r="G1669" i="20"/>
  <c r="G1670" i="20"/>
  <c r="G1671" i="20"/>
  <c r="G1672" i="20"/>
  <c r="G1673" i="20"/>
  <c r="G1674" i="20"/>
  <c r="G1675" i="20"/>
  <c r="G1676" i="20"/>
  <c r="G1677" i="20"/>
  <c r="G1678" i="20"/>
  <c r="G1679" i="20"/>
  <c r="G1680" i="20"/>
  <c r="G1681" i="20"/>
  <c r="G1682" i="20"/>
  <c r="G1683" i="20"/>
  <c r="G1684" i="20"/>
  <c r="G1685" i="20"/>
  <c r="G1686" i="20"/>
  <c r="G1687" i="20"/>
  <c r="G1688" i="20"/>
  <c r="G1689" i="20"/>
  <c r="G1690" i="20"/>
  <c r="G1691" i="20"/>
  <c r="G1692" i="20"/>
  <c r="G1693" i="20"/>
  <c r="G1694" i="20"/>
  <c r="G1695" i="20"/>
  <c r="G1696" i="20"/>
  <c r="G1697" i="20"/>
  <c r="G1698" i="20"/>
  <c r="G1699" i="20"/>
  <c r="G1700" i="20"/>
  <c r="G1701" i="20"/>
  <c r="G1702" i="20"/>
  <c r="G1703" i="20"/>
  <c r="G1704" i="20"/>
  <c r="G1705" i="20"/>
  <c r="G1706" i="20"/>
  <c r="G1707" i="20"/>
  <c r="G1708" i="20"/>
  <c r="G1709" i="20"/>
  <c r="G1710" i="20"/>
  <c r="G1711" i="20"/>
  <c r="G1712" i="20"/>
  <c r="G1713" i="20"/>
  <c r="G1714" i="20"/>
  <c r="G1715" i="20"/>
  <c r="G1716" i="20"/>
  <c r="G1717" i="20"/>
  <c r="G1718" i="20"/>
  <c r="G1719" i="20"/>
  <c r="G1720" i="20"/>
  <c r="G1721" i="20"/>
  <c r="G1722" i="20"/>
  <c r="G1723" i="20"/>
  <c r="G1724" i="20"/>
  <c r="G1725" i="20"/>
  <c r="G1726" i="20"/>
  <c r="G1727" i="20"/>
  <c r="G1728" i="20"/>
  <c r="G1729" i="20"/>
  <c r="G1730" i="20"/>
  <c r="G1731" i="20"/>
  <c r="G1732" i="20"/>
  <c r="G1733" i="20"/>
  <c r="G1734" i="20"/>
  <c r="G1735" i="20"/>
  <c r="G1736" i="20"/>
  <c r="G1737" i="20"/>
  <c r="G1738" i="20"/>
  <c r="G1739" i="20"/>
  <c r="G1740" i="20"/>
  <c r="G1741" i="20"/>
  <c r="G1742" i="20"/>
  <c r="G1743" i="20"/>
  <c r="G1744" i="20"/>
  <c r="G1745" i="20"/>
  <c r="G1746" i="20"/>
  <c r="G1747" i="20"/>
  <c r="G1748" i="20"/>
  <c r="G1749" i="20"/>
  <c r="G1750" i="20"/>
  <c r="G1751" i="20"/>
  <c r="G1752" i="20"/>
  <c r="G1753" i="20"/>
  <c r="G1754" i="20"/>
  <c r="G1755" i="20"/>
  <c r="G1756" i="20"/>
  <c r="G1757" i="20"/>
  <c r="G1758" i="20"/>
  <c r="G1759" i="20"/>
  <c r="G1760" i="20"/>
  <c r="G1761" i="20"/>
  <c r="G1762" i="20"/>
  <c r="G1763" i="20"/>
  <c r="G1764" i="20"/>
  <c r="G1765" i="20"/>
  <c r="G1766" i="20"/>
  <c r="G1767" i="20"/>
  <c r="G1768" i="20"/>
  <c r="G1769" i="20"/>
  <c r="G1770" i="20"/>
  <c r="G1771" i="20"/>
  <c r="G1772" i="20"/>
  <c r="G1773" i="20"/>
  <c r="G1774" i="20"/>
  <c r="G1775" i="20"/>
  <c r="G1776" i="20"/>
  <c r="G1777" i="20"/>
  <c r="G1778" i="20"/>
  <c r="G1779" i="20"/>
  <c r="G1780" i="20"/>
  <c r="G1781" i="20"/>
  <c r="G1782" i="20"/>
  <c r="G1783" i="20"/>
  <c r="G1784" i="20"/>
  <c r="G1785" i="20"/>
  <c r="G1786" i="20"/>
  <c r="G1787" i="20"/>
  <c r="G1788" i="20"/>
  <c r="G1789" i="20"/>
  <c r="G1790" i="20"/>
  <c r="G1791" i="20"/>
  <c r="G1792" i="20"/>
  <c r="G1793" i="20"/>
  <c r="G1794" i="20"/>
  <c r="G1795" i="20"/>
  <c r="G1796" i="20"/>
  <c r="G1797" i="20"/>
  <c r="G1798" i="20"/>
  <c r="G1799" i="20"/>
  <c r="G1800" i="20"/>
  <c r="G1801" i="20"/>
  <c r="G1802" i="20"/>
  <c r="G1803" i="20"/>
  <c r="G1804" i="20"/>
  <c r="G1805" i="20"/>
  <c r="G1806" i="20"/>
  <c r="G1807" i="20"/>
  <c r="G1808" i="20"/>
  <c r="G1809" i="20"/>
  <c r="G1810" i="20"/>
  <c r="G1811" i="20"/>
  <c r="G1812" i="20"/>
  <c r="G1813" i="20"/>
  <c r="G1814" i="20"/>
  <c r="G1815" i="20"/>
  <c r="G1816" i="20"/>
  <c r="G1817" i="20"/>
  <c r="G1818" i="20"/>
  <c r="G1819" i="20"/>
  <c r="G1820" i="20"/>
  <c r="G1821" i="20"/>
  <c r="G1822" i="20"/>
  <c r="G1823" i="20"/>
  <c r="G1824" i="20"/>
  <c r="G1825" i="20"/>
  <c r="G1826" i="20"/>
  <c r="G1827" i="20"/>
  <c r="G1828" i="20"/>
  <c r="G1829" i="20"/>
  <c r="G1830" i="20"/>
  <c r="G1831" i="20"/>
  <c r="G1832" i="20"/>
  <c r="G1833" i="20"/>
  <c r="G1834" i="20"/>
  <c r="G1835" i="20"/>
  <c r="G1836" i="20"/>
  <c r="G1837" i="20"/>
  <c r="G1838" i="20"/>
  <c r="G1839" i="20"/>
  <c r="G1840" i="20"/>
  <c r="G1841" i="20"/>
  <c r="G1842" i="20"/>
  <c r="G1843" i="20"/>
  <c r="G1844" i="20"/>
  <c r="G1845" i="20"/>
  <c r="G1846" i="20"/>
  <c r="G1847" i="20"/>
  <c r="G1848" i="20"/>
  <c r="G1849" i="20"/>
  <c r="G1850" i="20"/>
  <c r="G1851" i="20"/>
  <c r="G1852" i="20"/>
  <c r="G1853" i="20"/>
  <c r="G1854" i="20"/>
  <c r="G1855" i="20"/>
  <c r="G1856" i="20"/>
  <c r="G1857" i="20"/>
  <c r="G1858" i="20"/>
  <c r="G1859" i="20"/>
  <c r="G1860" i="20"/>
  <c r="G1861" i="20"/>
  <c r="G1862" i="20"/>
  <c r="G1863" i="20"/>
  <c r="G1864" i="20"/>
  <c r="G1865" i="20"/>
  <c r="G1866" i="20"/>
  <c r="G1867" i="20"/>
  <c r="G1868" i="20"/>
  <c r="G1869" i="20"/>
  <c r="G1870" i="20"/>
  <c r="G1871" i="20"/>
  <c r="G1872" i="20"/>
  <c r="G1873" i="20"/>
  <c r="G1874" i="20"/>
  <c r="G1875" i="20"/>
  <c r="G1876" i="20"/>
  <c r="G1877" i="20"/>
  <c r="G1878" i="20"/>
  <c r="G1879" i="20"/>
  <c r="G1880" i="20"/>
  <c r="G1881" i="20"/>
  <c r="G1882" i="20"/>
  <c r="G1883" i="20"/>
  <c r="G1884" i="20"/>
  <c r="G1885" i="20"/>
  <c r="G1886" i="20"/>
  <c r="G1887" i="20"/>
  <c r="G1888" i="20"/>
  <c r="G1889" i="20"/>
  <c r="G1890" i="20"/>
  <c r="G1891" i="20"/>
  <c r="G1892" i="20"/>
  <c r="G1893" i="20"/>
  <c r="G1894" i="20"/>
  <c r="G1895" i="20"/>
  <c r="G1896" i="20"/>
  <c r="G1897" i="20"/>
  <c r="G1898" i="20"/>
  <c r="G1899" i="20"/>
  <c r="G1900" i="20"/>
  <c r="G1901" i="20"/>
  <c r="G1902" i="20"/>
  <c r="G1903" i="20"/>
  <c r="G1904" i="20"/>
  <c r="G1905" i="20"/>
  <c r="G1906" i="20"/>
  <c r="G1907" i="20"/>
  <c r="G1908" i="20"/>
  <c r="G1909" i="20"/>
  <c r="G1910" i="20"/>
  <c r="G1911" i="20"/>
  <c r="G1912" i="20"/>
  <c r="G1913" i="20"/>
  <c r="G1914" i="20"/>
  <c r="G1915" i="20"/>
  <c r="G1916" i="20"/>
  <c r="G1917" i="20"/>
  <c r="G1918" i="20"/>
  <c r="G1919" i="20"/>
  <c r="G1920" i="20"/>
  <c r="G1921" i="20"/>
  <c r="G1922" i="20"/>
  <c r="G1923" i="20"/>
  <c r="G1924" i="20"/>
  <c r="G1925" i="20"/>
  <c r="G1926" i="20"/>
  <c r="G1927" i="20"/>
  <c r="G1928" i="20"/>
  <c r="G1929" i="20"/>
  <c r="G1930" i="20"/>
  <c r="G1931" i="20"/>
  <c r="G1932" i="20"/>
  <c r="G1933" i="20"/>
  <c r="G1934" i="20"/>
  <c r="G1935" i="20"/>
  <c r="G1936" i="20"/>
  <c r="G1937" i="20"/>
  <c r="G1938" i="20"/>
  <c r="G1939" i="20"/>
  <c r="G1940" i="20"/>
  <c r="G1941" i="20"/>
  <c r="G1942" i="20"/>
  <c r="G1943" i="20"/>
  <c r="G1944" i="20"/>
  <c r="G1945" i="20"/>
  <c r="G1946" i="20"/>
  <c r="G1947" i="20"/>
  <c r="G1948" i="20"/>
  <c r="G1949" i="20"/>
  <c r="G1950" i="20"/>
  <c r="G1951" i="20"/>
  <c r="G1952" i="20"/>
  <c r="G1953" i="20"/>
  <c r="G1954" i="20"/>
  <c r="G1955" i="20"/>
  <c r="G1956" i="20"/>
  <c r="G1957" i="20"/>
  <c r="G1958" i="20"/>
  <c r="G1959" i="20"/>
  <c r="G1960" i="20"/>
  <c r="G1961" i="20"/>
  <c r="G1962" i="20"/>
  <c r="G1963" i="20"/>
  <c r="G1964" i="20"/>
  <c r="G1965" i="20"/>
  <c r="G1966" i="20"/>
  <c r="G1967" i="20"/>
  <c r="G1968" i="20"/>
  <c r="G1969" i="20"/>
  <c r="G1970" i="20"/>
  <c r="G1971" i="20"/>
  <c r="G1972" i="20"/>
  <c r="G1973" i="20"/>
  <c r="G1974" i="20"/>
  <c r="G1975" i="20"/>
  <c r="G1976" i="20"/>
  <c r="G1977" i="20"/>
  <c r="G1978" i="20"/>
  <c r="G1979" i="20"/>
  <c r="G1980" i="20"/>
  <c r="G1981" i="20"/>
  <c r="G1982" i="20"/>
  <c r="G1983" i="20"/>
  <c r="G1984" i="20"/>
  <c r="G1985" i="20"/>
  <c r="G1986" i="20"/>
  <c r="G1987" i="20"/>
  <c r="G1988" i="20"/>
  <c r="G1989" i="20"/>
  <c r="G1990" i="20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01" i="20"/>
  <c r="F202" i="20"/>
  <c r="F203" i="20"/>
  <c r="F204" i="20"/>
  <c r="F205" i="20"/>
  <c r="F206" i="20"/>
  <c r="F207" i="20"/>
  <c r="F208" i="20"/>
  <c r="F209" i="20"/>
  <c r="F210" i="20"/>
  <c r="F211" i="20"/>
  <c r="F212" i="20"/>
  <c r="F213" i="20"/>
  <c r="F214" i="20"/>
  <c r="F215" i="20"/>
  <c r="F216" i="20"/>
  <c r="F217" i="20"/>
  <c r="F218" i="20"/>
  <c r="F219" i="20"/>
  <c r="F220" i="20"/>
  <c r="F221" i="20"/>
  <c r="F222" i="20"/>
  <c r="F223" i="20"/>
  <c r="F224" i="20"/>
  <c r="F225" i="20"/>
  <c r="F226" i="20"/>
  <c r="F227" i="20"/>
  <c r="F228" i="20"/>
  <c r="F229" i="20"/>
  <c r="F230" i="20"/>
  <c r="F231" i="20"/>
  <c r="F232" i="20"/>
  <c r="F233" i="20"/>
  <c r="F234" i="20"/>
  <c r="F235" i="20"/>
  <c r="F236" i="20"/>
  <c r="F237" i="20"/>
  <c r="F238" i="20"/>
  <c r="F239" i="20"/>
  <c r="F240" i="20"/>
  <c r="F241" i="20"/>
  <c r="F242" i="20"/>
  <c r="F243" i="20"/>
  <c r="F244" i="20"/>
  <c r="F245" i="20"/>
  <c r="F246" i="20"/>
  <c r="F247" i="20"/>
  <c r="F248" i="20"/>
  <c r="F249" i="20"/>
  <c r="F250" i="20"/>
  <c r="F251" i="20"/>
  <c r="F252" i="20"/>
  <c r="F253" i="20"/>
  <c r="F254" i="20"/>
  <c r="F255" i="20"/>
  <c r="F256" i="20"/>
  <c r="F257" i="20"/>
  <c r="F258" i="20"/>
  <c r="F259" i="20"/>
  <c r="F260" i="20"/>
  <c r="F261" i="20"/>
  <c r="F262" i="20"/>
  <c r="F263" i="20"/>
  <c r="F264" i="20"/>
  <c r="F265" i="20"/>
  <c r="F266" i="20"/>
  <c r="F267" i="20"/>
  <c r="F268" i="20"/>
  <c r="F269" i="20"/>
  <c r="F270" i="20"/>
  <c r="F271" i="20"/>
  <c r="F272" i="20"/>
  <c r="F273" i="20"/>
  <c r="F274" i="20"/>
  <c r="F275" i="20"/>
  <c r="F276" i="20"/>
  <c r="F277" i="20"/>
  <c r="F278" i="20"/>
  <c r="F279" i="20"/>
  <c r="F280" i="20"/>
  <c r="F281" i="20"/>
  <c r="F282" i="20"/>
  <c r="F283" i="20"/>
  <c r="F284" i="20"/>
  <c r="F285" i="20"/>
  <c r="F286" i="20"/>
  <c r="F287" i="20"/>
  <c r="F288" i="20"/>
  <c r="F289" i="20"/>
  <c r="F290" i="20"/>
  <c r="F291" i="20"/>
  <c r="F292" i="20"/>
  <c r="F293" i="20"/>
  <c r="F294" i="20"/>
  <c r="F295" i="20"/>
  <c r="F296" i="20"/>
  <c r="F297" i="20"/>
  <c r="F298" i="20"/>
  <c r="F299" i="20"/>
  <c r="F300" i="20"/>
  <c r="F301" i="20"/>
  <c r="F302" i="20"/>
  <c r="F303" i="20"/>
  <c r="F304" i="20"/>
  <c r="F305" i="20"/>
  <c r="F306" i="20"/>
  <c r="F307" i="20"/>
  <c r="F308" i="20"/>
  <c r="F309" i="20"/>
  <c r="F310" i="20"/>
  <c r="F311" i="20"/>
  <c r="F312" i="20"/>
  <c r="F313" i="20"/>
  <c r="F314" i="20"/>
  <c r="F315" i="20"/>
  <c r="F316" i="20"/>
  <c r="F317" i="20"/>
  <c r="F318" i="20"/>
  <c r="F319" i="20"/>
  <c r="F320" i="20"/>
  <c r="F321" i="20"/>
  <c r="F322" i="20"/>
  <c r="F323" i="20"/>
  <c r="F324" i="20"/>
  <c r="F325" i="20"/>
  <c r="F326" i="20"/>
  <c r="F327" i="20"/>
  <c r="F328" i="20"/>
  <c r="F329" i="20"/>
  <c r="F330" i="20"/>
  <c r="F331" i="20"/>
  <c r="F332" i="20"/>
  <c r="F333" i="20"/>
  <c r="F334" i="20"/>
  <c r="F335" i="20"/>
  <c r="F336" i="20"/>
  <c r="F337" i="20"/>
  <c r="F338" i="20"/>
  <c r="F339" i="20"/>
  <c r="F340" i="20"/>
  <c r="F341" i="20"/>
  <c r="F342" i="20"/>
  <c r="F343" i="20"/>
  <c r="F344" i="20"/>
  <c r="F345" i="20"/>
  <c r="F346" i="20"/>
  <c r="F347" i="20"/>
  <c r="F348" i="20"/>
  <c r="F349" i="20"/>
  <c r="F350" i="20"/>
  <c r="F351" i="20"/>
  <c r="F352" i="20"/>
  <c r="F353" i="20"/>
  <c r="F354" i="20"/>
  <c r="F355" i="20"/>
  <c r="F356" i="20"/>
  <c r="F357" i="20"/>
  <c r="F358" i="20"/>
  <c r="F359" i="20"/>
  <c r="F360" i="20"/>
  <c r="F361" i="20"/>
  <c r="F362" i="20"/>
  <c r="F363" i="20"/>
  <c r="F364" i="20"/>
  <c r="F365" i="20"/>
  <c r="F366" i="20"/>
  <c r="F367" i="20"/>
  <c r="F368" i="20"/>
  <c r="F369" i="20"/>
  <c r="F370" i="20"/>
  <c r="F371" i="20"/>
  <c r="F372" i="20"/>
  <c r="F373" i="20"/>
  <c r="F374" i="20"/>
  <c r="F375" i="20"/>
  <c r="F376" i="20"/>
  <c r="F377" i="20"/>
  <c r="F378" i="20"/>
  <c r="F379" i="20"/>
  <c r="F380" i="20"/>
  <c r="F381" i="20"/>
  <c r="F382" i="20"/>
  <c r="F383" i="20"/>
  <c r="F384" i="20"/>
  <c r="F385" i="20"/>
  <c r="F386" i="20"/>
  <c r="F387" i="20"/>
  <c r="F388" i="20"/>
  <c r="F389" i="20"/>
  <c r="F390" i="20"/>
  <c r="F391" i="20"/>
  <c r="F392" i="20"/>
  <c r="F393" i="20"/>
  <c r="F394" i="20"/>
  <c r="F395" i="20"/>
  <c r="F396" i="20"/>
  <c r="F397" i="20"/>
  <c r="F398" i="20"/>
  <c r="F399" i="20"/>
  <c r="F400" i="20"/>
  <c r="F401" i="20"/>
  <c r="F402" i="20"/>
  <c r="F403" i="20"/>
  <c r="F404" i="20"/>
  <c r="F405" i="20"/>
  <c r="F406" i="20"/>
  <c r="F407" i="20"/>
  <c r="F408" i="20"/>
  <c r="F409" i="20"/>
  <c r="F410" i="20"/>
  <c r="F411" i="20"/>
  <c r="F412" i="20"/>
  <c r="F413" i="20"/>
  <c r="F414" i="20"/>
  <c r="F415" i="20"/>
  <c r="F416" i="20"/>
  <c r="F417" i="20"/>
  <c r="F418" i="20"/>
  <c r="F419" i="20"/>
  <c r="F420" i="20"/>
  <c r="F421" i="20"/>
  <c r="F422" i="20"/>
  <c r="F423" i="20"/>
  <c r="F424" i="20"/>
  <c r="F425" i="20"/>
  <c r="F426" i="20"/>
  <c r="F427" i="20"/>
  <c r="F428" i="20"/>
  <c r="F429" i="20"/>
  <c r="F430" i="20"/>
  <c r="F431" i="20"/>
  <c r="F432" i="20"/>
  <c r="F433" i="20"/>
  <c r="F434" i="20"/>
  <c r="F435" i="20"/>
  <c r="F436" i="20"/>
  <c r="F437" i="20"/>
  <c r="F438" i="20"/>
  <c r="F439" i="20"/>
  <c r="F440" i="20"/>
  <c r="F441" i="20"/>
  <c r="F442" i="20"/>
  <c r="F443" i="20"/>
  <c r="F444" i="20"/>
  <c r="F445" i="20"/>
  <c r="F446" i="20"/>
  <c r="F447" i="20"/>
  <c r="F448" i="20"/>
  <c r="F449" i="20"/>
  <c r="F450" i="20"/>
  <c r="F451" i="20"/>
  <c r="F452" i="20"/>
  <c r="F453" i="20"/>
  <c r="F454" i="20"/>
  <c r="F455" i="20"/>
  <c r="F456" i="20"/>
  <c r="F457" i="20"/>
  <c r="F458" i="20"/>
  <c r="F459" i="20"/>
  <c r="F460" i="20"/>
  <c r="F461" i="20"/>
  <c r="F462" i="20"/>
  <c r="F463" i="20"/>
  <c r="F464" i="20"/>
  <c r="F465" i="20"/>
  <c r="F466" i="20"/>
  <c r="F467" i="20"/>
  <c r="F468" i="20"/>
  <c r="F469" i="20"/>
  <c r="F470" i="20"/>
  <c r="F471" i="20"/>
  <c r="F472" i="20"/>
  <c r="F473" i="20"/>
  <c r="F474" i="20"/>
  <c r="F475" i="20"/>
  <c r="F476" i="20"/>
  <c r="F477" i="20"/>
  <c r="F478" i="20"/>
  <c r="F479" i="20"/>
  <c r="F480" i="20"/>
  <c r="F481" i="20"/>
  <c r="F482" i="20"/>
  <c r="F483" i="20"/>
  <c r="F484" i="20"/>
  <c r="F485" i="20"/>
  <c r="F486" i="20"/>
  <c r="F487" i="20"/>
  <c r="F488" i="20"/>
  <c r="F489" i="20"/>
  <c r="F490" i="20"/>
  <c r="F491" i="20"/>
  <c r="F492" i="20"/>
  <c r="F493" i="20"/>
  <c r="F494" i="20"/>
  <c r="F495" i="20"/>
  <c r="F496" i="20"/>
  <c r="F497" i="20"/>
  <c r="F498" i="20"/>
  <c r="F499" i="20"/>
  <c r="F500" i="20"/>
  <c r="F501" i="20"/>
  <c r="F502" i="20"/>
  <c r="F503" i="20"/>
  <c r="F504" i="20"/>
  <c r="F505" i="20"/>
  <c r="F506" i="20"/>
  <c r="F507" i="20"/>
  <c r="F508" i="20"/>
  <c r="F509" i="20"/>
  <c r="F510" i="20"/>
  <c r="F511" i="20"/>
  <c r="F512" i="20"/>
  <c r="F513" i="20"/>
  <c r="F514" i="20"/>
  <c r="F515" i="20"/>
  <c r="F516" i="20"/>
  <c r="F517" i="20"/>
  <c r="F518" i="20"/>
  <c r="F519" i="20"/>
  <c r="F520" i="20"/>
  <c r="F521" i="20"/>
  <c r="F522" i="20"/>
  <c r="F523" i="20"/>
  <c r="F524" i="20"/>
  <c r="F525" i="20"/>
  <c r="F526" i="20"/>
  <c r="F527" i="20"/>
  <c r="F528" i="20"/>
  <c r="F529" i="20"/>
  <c r="F530" i="20"/>
  <c r="F531" i="20"/>
  <c r="F532" i="20"/>
  <c r="F533" i="20"/>
  <c r="F534" i="20"/>
  <c r="F535" i="20"/>
  <c r="F536" i="20"/>
  <c r="F537" i="20"/>
  <c r="F538" i="20"/>
  <c r="F539" i="20"/>
  <c r="F540" i="20"/>
  <c r="F541" i="20"/>
  <c r="F542" i="20"/>
  <c r="F543" i="20"/>
  <c r="F544" i="20"/>
  <c r="F545" i="20"/>
  <c r="F546" i="20"/>
  <c r="F547" i="20"/>
  <c r="F548" i="20"/>
  <c r="F549" i="20"/>
  <c r="F550" i="20"/>
  <c r="F551" i="20"/>
  <c r="F552" i="20"/>
  <c r="F553" i="20"/>
  <c r="F554" i="20"/>
  <c r="F555" i="20"/>
  <c r="F556" i="20"/>
  <c r="F557" i="20"/>
  <c r="F558" i="20"/>
  <c r="F559" i="20"/>
  <c r="F560" i="20"/>
  <c r="F561" i="20"/>
  <c r="F562" i="20"/>
  <c r="F563" i="20"/>
  <c r="F564" i="20"/>
  <c r="F565" i="20"/>
  <c r="F566" i="20"/>
  <c r="F567" i="20"/>
  <c r="F568" i="20"/>
  <c r="F569" i="20"/>
  <c r="F570" i="20"/>
  <c r="F571" i="20"/>
  <c r="F572" i="20"/>
  <c r="F573" i="20"/>
  <c r="F574" i="20"/>
  <c r="F575" i="20"/>
  <c r="F576" i="20"/>
  <c r="F577" i="20"/>
  <c r="F578" i="20"/>
  <c r="F579" i="20"/>
  <c r="F580" i="20"/>
  <c r="F581" i="20"/>
  <c r="F582" i="20"/>
  <c r="F583" i="20"/>
  <c r="F584" i="20"/>
  <c r="F585" i="20"/>
  <c r="F586" i="20"/>
  <c r="F587" i="20"/>
  <c r="F588" i="20"/>
  <c r="F589" i="20"/>
  <c r="F590" i="20"/>
  <c r="F591" i="20"/>
  <c r="F592" i="20"/>
  <c r="F593" i="20"/>
  <c r="F594" i="20"/>
  <c r="F595" i="20"/>
  <c r="F596" i="20"/>
  <c r="F597" i="20"/>
  <c r="F598" i="20"/>
  <c r="F599" i="20"/>
  <c r="F600" i="20"/>
  <c r="F601" i="20"/>
  <c r="F602" i="20"/>
  <c r="F603" i="20"/>
  <c r="F604" i="20"/>
  <c r="F605" i="20"/>
  <c r="F606" i="20"/>
  <c r="F607" i="20"/>
  <c r="F608" i="20"/>
  <c r="F609" i="20"/>
  <c r="F610" i="20"/>
  <c r="F611" i="20"/>
  <c r="F612" i="20"/>
  <c r="F613" i="20"/>
  <c r="F614" i="20"/>
  <c r="F615" i="20"/>
  <c r="F616" i="20"/>
  <c r="F617" i="20"/>
  <c r="F618" i="20"/>
  <c r="F619" i="20"/>
  <c r="F620" i="20"/>
  <c r="F621" i="20"/>
  <c r="F622" i="20"/>
  <c r="F623" i="20"/>
  <c r="F624" i="20"/>
  <c r="F625" i="20"/>
  <c r="F626" i="20"/>
  <c r="F627" i="20"/>
  <c r="F628" i="20"/>
  <c r="F629" i="20"/>
  <c r="F630" i="20"/>
  <c r="F631" i="20"/>
  <c r="F632" i="20"/>
  <c r="F633" i="20"/>
  <c r="F634" i="20"/>
  <c r="F635" i="20"/>
  <c r="F636" i="20"/>
  <c r="F637" i="20"/>
  <c r="F638" i="20"/>
  <c r="F639" i="20"/>
  <c r="F640" i="20"/>
  <c r="F641" i="20"/>
  <c r="F642" i="20"/>
  <c r="F643" i="20"/>
  <c r="F644" i="20"/>
  <c r="F645" i="20"/>
  <c r="F646" i="20"/>
  <c r="F647" i="20"/>
  <c r="F648" i="20"/>
  <c r="F649" i="20"/>
  <c r="F650" i="20"/>
  <c r="F651" i="20"/>
  <c r="F652" i="20"/>
  <c r="F653" i="20"/>
  <c r="F654" i="20"/>
  <c r="F655" i="20"/>
  <c r="F656" i="20"/>
  <c r="F657" i="20"/>
  <c r="F658" i="20"/>
  <c r="F659" i="20"/>
  <c r="F660" i="20"/>
  <c r="F661" i="20"/>
  <c r="F662" i="20"/>
  <c r="F663" i="20"/>
  <c r="F664" i="20"/>
  <c r="F665" i="20"/>
  <c r="F666" i="20"/>
  <c r="F667" i="20"/>
  <c r="F668" i="20"/>
  <c r="F669" i="20"/>
  <c r="F670" i="20"/>
  <c r="F671" i="20"/>
  <c r="F672" i="20"/>
  <c r="F673" i="20"/>
  <c r="F674" i="20"/>
  <c r="F675" i="20"/>
  <c r="F676" i="20"/>
  <c r="F677" i="20"/>
  <c r="F678" i="20"/>
  <c r="F679" i="20"/>
  <c r="F680" i="20"/>
  <c r="F681" i="20"/>
  <c r="F682" i="20"/>
  <c r="F683" i="20"/>
  <c r="F684" i="20"/>
  <c r="F685" i="20"/>
  <c r="F686" i="20"/>
  <c r="F687" i="20"/>
  <c r="F688" i="20"/>
  <c r="F689" i="20"/>
  <c r="F690" i="20"/>
  <c r="F691" i="20"/>
  <c r="F692" i="20"/>
  <c r="F693" i="20"/>
  <c r="F694" i="20"/>
  <c r="F695" i="20"/>
  <c r="F696" i="20"/>
  <c r="F697" i="20"/>
  <c r="F698" i="20"/>
  <c r="F699" i="20"/>
  <c r="F700" i="20"/>
  <c r="F701" i="20"/>
  <c r="F702" i="20"/>
  <c r="F703" i="20"/>
  <c r="F704" i="20"/>
  <c r="F705" i="20"/>
  <c r="F706" i="20"/>
  <c r="F707" i="20"/>
  <c r="F708" i="20"/>
  <c r="F709" i="20"/>
  <c r="F710" i="20"/>
  <c r="F711" i="20"/>
  <c r="F712" i="20"/>
  <c r="F713" i="20"/>
  <c r="F714" i="20"/>
  <c r="F715" i="20"/>
  <c r="F716" i="20"/>
  <c r="F717" i="20"/>
  <c r="F718" i="20"/>
  <c r="F719" i="20"/>
  <c r="F720" i="20"/>
  <c r="F721" i="20"/>
  <c r="F722" i="20"/>
  <c r="F723" i="20"/>
  <c r="F724" i="20"/>
  <c r="F725" i="20"/>
  <c r="F726" i="20"/>
  <c r="F727" i="20"/>
  <c r="F728" i="20"/>
  <c r="F729" i="20"/>
  <c r="F730" i="20"/>
  <c r="F731" i="20"/>
  <c r="F732" i="20"/>
  <c r="F733" i="20"/>
  <c r="F734" i="20"/>
  <c r="F735" i="20"/>
  <c r="F736" i="20"/>
  <c r="F737" i="20"/>
  <c r="F738" i="20"/>
  <c r="F739" i="20"/>
  <c r="F740" i="20"/>
  <c r="F741" i="20"/>
  <c r="F742" i="20"/>
  <c r="F743" i="20"/>
  <c r="F744" i="20"/>
  <c r="F745" i="20"/>
  <c r="F746" i="20"/>
  <c r="F747" i="20"/>
  <c r="F748" i="20"/>
  <c r="F749" i="20"/>
  <c r="F750" i="20"/>
  <c r="F751" i="20"/>
  <c r="F752" i="20"/>
  <c r="F753" i="20"/>
  <c r="F754" i="20"/>
  <c r="F755" i="20"/>
  <c r="F756" i="20"/>
  <c r="F757" i="20"/>
  <c r="F758" i="20"/>
  <c r="F759" i="20"/>
  <c r="F760" i="20"/>
  <c r="F761" i="20"/>
  <c r="F762" i="20"/>
  <c r="F763" i="20"/>
  <c r="F764" i="20"/>
  <c r="F765" i="20"/>
  <c r="F766" i="20"/>
  <c r="F767" i="20"/>
  <c r="F768" i="20"/>
  <c r="F769" i="20"/>
  <c r="F770" i="20"/>
  <c r="F771" i="20"/>
  <c r="F772" i="20"/>
  <c r="F773" i="20"/>
  <c r="F774" i="20"/>
  <c r="F775" i="20"/>
  <c r="F776" i="20"/>
  <c r="F777" i="20"/>
  <c r="F778" i="20"/>
  <c r="F779" i="20"/>
  <c r="F780" i="20"/>
  <c r="F781" i="20"/>
  <c r="F782" i="20"/>
  <c r="F783" i="20"/>
  <c r="F784" i="20"/>
  <c r="F785" i="20"/>
  <c r="F786" i="20"/>
  <c r="F787" i="20"/>
  <c r="F788" i="20"/>
  <c r="F789" i="20"/>
  <c r="F790" i="20"/>
  <c r="F791" i="20"/>
  <c r="F792" i="20"/>
  <c r="F793" i="20"/>
  <c r="F794" i="20"/>
  <c r="F795" i="20"/>
  <c r="F796" i="20"/>
  <c r="F797" i="20"/>
  <c r="F798" i="20"/>
  <c r="F799" i="20"/>
  <c r="F800" i="20"/>
  <c r="F801" i="20"/>
  <c r="F802" i="20"/>
  <c r="F803" i="20"/>
  <c r="F804" i="20"/>
  <c r="F805" i="20"/>
  <c r="F806" i="20"/>
  <c r="F807" i="20"/>
  <c r="F808" i="20"/>
  <c r="F809" i="20"/>
  <c r="F810" i="20"/>
  <c r="F811" i="20"/>
  <c r="F812" i="20"/>
  <c r="F813" i="20"/>
  <c r="F814" i="20"/>
  <c r="F815" i="20"/>
  <c r="F816" i="20"/>
  <c r="F817" i="20"/>
  <c r="F818" i="20"/>
  <c r="F819" i="20"/>
  <c r="F820" i="20"/>
  <c r="F821" i="20"/>
  <c r="F822" i="20"/>
  <c r="F823" i="20"/>
  <c r="F824" i="20"/>
  <c r="F825" i="20"/>
  <c r="F826" i="20"/>
  <c r="F827" i="20"/>
  <c r="F828" i="20"/>
  <c r="F829" i="20"/>
  <c r="F830" i="20"/>
  <c r="F831" i="20"/>
  <c r="F832" i="20"/>
  <c r="F833" i="20"/>
  <c r="F834" i="20"/>
  <c r="F835" i="20"/>
  <c r="F836" i="20"/>
  <c r="F837" i="20"/>
  <c r="F838" i="20"/>
  <c r="F839" i="20"/>
  <c r="F840" i="20"/>
  <c r="F841" i="20"/>
  <c r="F842" i="20"/>
  <c r="F843" i="20"/>
  <c r="F844" i="20"/>
  <c r="F845" i="20"/>
  <c r="F846" i="20"/>
  <c r="F847" i="20"/>
  <c r="F848" i="20"/>
  <c r="F849" i="20"/>
  <c r="F850" i="20"/>
  <c r="F851" i="20"/>
  <c r="F852" i="20"/>
  <c r="F853" i="20"/>
  <c r="F854" i="20"/>
  <c r="F855" i="20"/>
  <c r="F856" i="20"/>
  <c r="F857" i="20"/>
  <c r="F858" i="20"/>
  <c r="F859" i="20"/>
  <c r="F860" i="20"/>
  <c r="F861" i="20"/>
  <c r="F862" i="20"/>
  <c r="F863" i="20"/>
  <c r="F864" i="20"/>
  <c r="F865" i="20"/>
  <c r="F866" i="20"/>
  <c r="F867" i="20"/>
  <c r="F868" i="20"/>
  <c r="F869" i="20"/>
  <c r="F870" i="20"/>
  <c r="F871" i="20"/>
  <c r="F872" i="20"/>
  <c r="F873" i="20"/>
  <c r="F874" i="20"/>
  <c r="F875" i="20"/>
  <c r="F876" i="20"/>
  <c r="F877" i="20"/>
  <c r="F878" i="20"/>
  <c r="F879" i="20"/>
  <c r="F880" i="20"/>
  <c r="F881" i="20"/>
  <c r="F882" i="20"/>
  <c r="F883" i="20"/>
  <c r="F884" i="20"/>
  <c r="F885" i="20"/>
  <c r="F886" i="20"/>
  <c r="F887" i="20"/>
  <c r="F888" i="20"/>
  <c r="F889" i="20"/>
  <c r="F890" i="20"/>
  <c r="F891" i="20"/>
  <c r="F892" i="20"/>
  <c r="F893" i="20"/>
  <c r="F894" i="20"/>
  <c r="F895" i="20"/>
  <c r="F896" i="20"/>
  <c r="F897" i="20"/>
  <c r="F898" i="20"/>
  <c r="F899" i="20"/>
  <c r="F900" i="20"/>
  <c r="F901" i="20"/>
  <c r="F902" i="20"/>
  <c r="F903" i="20"/>
  <c r="F904" i="20"/>
  <c r="F905" i="20"/>
  <c r="F906" i="20"/>
  <c r="F907" i="20"/>
  <c r="F908" i="20"/>
  <c r="F909" i="20"/>
  <c r="F910" i="20"/>
  <c r="F911" i="20"/>
  <c r="F912" i="20"/>
  <c r="F913" i="20"/>
  <c r="F914" i="20"/>
  <c r="F915" i="20"/>
  <c r="F916" i="20"/>
  <c r="F917" i="20"/>
  <c r="F918" i="20"/>
  <c r="F919" i="20"/>
  <c r="F920" i="20"/>
  <c r="F921" i="20"/>
  <c r="F922" i="20"/>
  <c r="F923" i="20"/>
  <c r="F924" i="20"/>
  <c r="F925" i="20"/>
  <c r="F926" i="20"/>
  <c r="F927" i="20"/>
  <c r="F928" i="20"/>
  <c r="F929" i="20"/>
  <c r="F930" i="20"/>
  <c r="F931" i="20"/>
  <c r="F932" i="20"/>
  <c r="F933" i="20"/>
  <c r="F934" i="20"/>
  <c r="F935" i="20"/>
  <c r="F936" i="20"/>
  <c r="F937" i="20"/>
  <c r="F938" i="20"/>
  <c r="F939" i="20"/>
  <c r="F940" i="20"/>
  <c r="F941" i="20"/>
  <c r="F942" i="20"/>
  <c r="F943" i="20"/>
  <c r="F944" i="20"/>
  <c r="F945" i="20"/>
  <c r="F946" i="20"/>
  <c r="F947" i="20"/>
  <c r="F948" i="20"/>
  <c r="F949" i="20"/>
  <c r="F950" i="20"/>
  <c r="F951" i="20"/>
  <c r="F952" i="20"/>
  <c r="F953" i="20"/>
  <c r="F954" i="20"/>
  <c r="F955" i="20"/>
  <c r="F956" i="20"/>
  <c r="F957" i="20"/>
  <c r="F958" i="20"/>
  <c r="F959" i="20"/>
  <c r="F960" i="20"/>
  <c r="F961" i="20"/>
  <c r="F962" i="20"/>
  <c r="F963" i="20"/>
  <c r="F964" i="20"/>
  <c r="F965" i="20"/>
  <c r="F966" i="20"/>
  <c r="F967" i="20"/>
  <c r="F968" i="20"/>
  <c r="F969" i="20"/>
  <c r="F970" i="20"/>
  <c r="F971" i="20"/>
  <c r="F972" i="20"/>
  <c r="F973" i="20"/>
  <c r="F974" i="20"/>
  <c r="F975" i="20"/>
  <c r="F976" i="20"/>
  <c r="F977" i="20"/>
  <c r="F978" i="20"/>
  <c r="F979" i="20"/>
  <c r="F980" i="20"/>
  <c r="F981" i="20"/>
  <c r="F982" i="20"/>
  <c r="F983" i="20"/>
  <c r="F984" i="20"/>
  <c r="F985" i="20"/>
  <c r="F986" i="20"/>
  <c r="F987" i="20"/>
  <c r="F988" i="20"/>
  <c r="F989" i="20"/>
  <c r="F990" i="20"/>
  <c r="F991" i="20"/>
  <c r="F992" i="20"/>
  <c r="F993" i="20"/>
  <c r="F994" i="20"/>
  <c r="F995" i="20"/>
  <c r="F996" i="20"/>
  <c r="F997" i="20"/>
  <c r="F998" i="20"/>
  <c r="F999" i="20"/>
  <c r="F1000" i="20"/>
  <c r="F1001" i="20"/>
  <c r="F1002" i="20"/>
  <c r="F1003" i="20"/>
  <c r="F1004" i="20"/>
  <c r="F1005" i="20"/>
  <c r="F1006" i="20"/>
  <c r="F1007" i="20"/>
  <c r="F1008" i="20"/>
  <c r="F1009" i="20"/>
  <c r="F1010" i="20"/>
  <c r="F1011" i="20"/>
  <c r="F1012" i="20"/>
  <c r="F1013" i="20"/>
  <c r="F1014" i="20"/>
  <c r="F1015" i="20"/>
  <c r="F1016" i="20"/>
  <c r="F1017" i="20"/>
  <c r="F1018" i="20"/>
  <c r="F1019" i="20"/>
  <c r="F1020" i="20"/>
  <c r="F1021" i="20"/>
  <c r="F1022" i="20"/>
  <c r="F1023" i="20"/>
  <c r="F1024" i="20"/>
  <c r="F1025" i="20"/>
  <c r="F1026" i="20"/>
  <c r="F1027" i="20"/>
  <c r="F1028" i="20"/>
  <c r="F1029" i="20"/>
  <c r="F1030" i="20"/>
  <c r="F1031" i="20"/>
  <c r="F1032" i="20"/>
  <c r="F1033" i="20"/>
  <c r="F1034" i="20"/>
  <c r="F1035" i="20"/>
  <c r="F1036" i="20"/>
  <c r="F1037" i="20"/>
  <c r="F1038" i="20"/>
  <c r="F1039" i="20"/>
  <c r="F1040" i="20"/>
  <c r="F1041" i="20"/>
  <c r="F1042" i="20"/>
  <c r="F1043" i="20"/>
  <c r="F1044" i="20"/>
  <c r="F1045" i="20"/>
  <c r="F1046" i="20"/>
  <c r="F1047" i="20"/>
  <c r="F1048" i="20"/>
  <c r="F1049" i="20"/>
  <c r="F1050" i="20"/>
  <c r="F1051" i="20"/>
  <c r="F1052" i="20"/>
  <c r="F1053" i="20"/>
  <c r="F1054" i="20"/>
  <c r="F1055" i="20"/>
  <c r="F1056" i="20"/>
  <c r="F1057" i="20"/>
  <c r="F1058" i="20"/>
  <c r="F1059" i="20"/>
  <c r="F1060" i="20"/>
  <c r="F1061" i="20"/>
  <c r="F1062" i="20"/>
  <c r="F1063" i="20"/>
  <c r="F1064" i="20"/>
  <c r="F1065" i="20"/>
  <c r="F1066" i="20"/>
  <c r="F1067" i="20"/>
  <c r="F1068" i="20"/>
  <c r="F1069" i="20"/>
  <c r="F1070" i="20"/>
  <c r="F1071" i="20"/>
  <c r="F1072" i="20"/>
  <c r="F1073" i="20"/>
  <c r="F1074" i="20"/>
  <c r="F1075" i="20"/>
  <c r="F1076" i="20"/>
  <c r="F1077" i="20"/>
  <c r="F1078" i="20"/>
  <c r="F1079" i="20"/>
  <c r="F1080" i="20"/>
  <c r="F1081" i="20"/>
  <c r="F1082" i="20"/>
  <c r="F1083" i="20"/>
  <c r="F1084" i="20"/>
  <c r="F1085" i="20"/>
  <c r="F1086" i="20"/>
  <c r="F1087" i="20"/>
  <c r="F1088" i="20"/>
  <c r="F1089" i="20"/>
  <c r="F1090" i="20"/>
  <c r="F1091" i="20"/>
  <c r="F1092" i="20"/>
  <c r="F1093" i="20"/>
  <c r="F1094" i="20"/>
  <c r="F1095" i="20"/>
  <c r="F1096" i="20"/>
  <c r="F1097" i="20"/>
  <c r="F1098" i="20"/>
  <c r="F1099" i="20"/>
  <c r="F1100" i="20"/>
  <c r="F1101" i="20"/>
  <c r="F1102" i="20"/>
  <c r="F1103" i="20"/>
  <c r="F1104" i="20"/>
  <c r="F1105" i="20"/>
  <c r="F1106" i="20"/>
  <c r="F1107" i="20"/>
  <c r="F1108" i="20"/>
  <c r="F1109" i="20"/>
  <c r="F1110" i="20"/>
  <c r="F1111" i="20"/>
  <c r="F1112" i="20"/>
  <c r="F1113" i="20"/>
  <c r="F1114" i="20"/>
  <c r="F1115" i="20"/>
  <c r="F1116" i="20"/>
  <c r="F1117" i="20"/>
  <c r="F1118" i="20"/>
  <c r="F1119" i="20"/>
  <c r="F1120" i="20"/>
  <c r="F1121" i="20"/>
  <c r="F1122" i="20"/>
  <c r="F1123" i="20"/>
  <c r="F1124" i="20"/>
  <c r="F1125" i="20"/>
  <c r="F1126" i="20"/>
  <c r="F1127" i="20"/>
  <c r="F1128" i="20"/>
  <c r="F1129" i="20"/>
  <c r="F1130" i="20"/>
  <c r="F1131" i="20"/>
  <c r="F1132" i="20"/>
  <c r="F1133" i="20"/>
  <c r="F1134" i="20"/>
  <c r="F1135" i="20"/>
  <c r="F1136" i="20"/>
  <c r="F1137" i="20"/>
  <c r="F1138" i="20"/>
  <c r="F1139" i="20"/>
  <c r="F1140" i="20"/>
  <c r="F1141" i="20"/>
  <c r="F1142" i="20"/>
  <c r="F1143" i="20"/>
  <c r="F1144" i="20"/>
  <c r="F1145" i="20"/>
  <c r="F1146" i="20"/>
  <c r="F1147" i="20"/>
  <c r="F1148" i="20"/>
  <c r="F1149" i="20"/>
  <c r="F1150" i="20"/>
  <c r="F1151" i="20"/>
  <c r="F1152" i="20"/>
  <c r="F1153" i="20"/>
  <c r="F1154" i="20"/>
  <c r="F1155" i="20"/>
  <c r="F1156" i="20"/>
  <c r="F1157" i="20"/>
  <c r="F1158" i="20"/>
  <c r="F1159" i="20"/>
  <c r="F1160" i="20"/>
  <c r="F1161" i="20"/>
  <c r="F1162" i="20"/>
  <c r="F1163" i="20"/>
  <c r="F1164" i="20"/>
  <c r="F1165" i="20"/>
  <c r="F1166" i="20"/>
  <c r="F1167" i="20"/>
  <c r="F1168" i="20"/>
  <c r="F1169" i="20"/>
  <c r="F1170" i="20"/>
  <c r="F1171" i="20"/>
  <c r="F1172" i="20"/>
  <c r="F1173" i="20"/>
  <c r="F1174" i="20"/>
  <c r="F1175" i="20"/>
  <c r="F1176" i="20"/>
  <c r="F1177" i="20"/>
  <c r="F1178" i="20"/>
  <c r="F1179" i="20"/>
  <c r="F1180" i="20"/>
  <c r="F1181" i="20"/>
  <c r="F1182" i="20"/>
  <c r="F1183" i="20"/>
  <c r="F1184" i="20"/>
  <c r="F1185" i="20"/>
  <c r="F1186" i="20"/>
  <c r="F1187" i="20"/>
  <c r="F1188" i="20"/>
  <c r="F1189" i="20"/>
  <c r="F1190" i="20"/>
  <c r="F1191" i="20"/>
  <c r="F1192" i="20"/>
  <c r="F1193" i="20"/>
  <c r="F1194" i="20"/>
  <c r="F1195" i="20"/>
  <c r="F1196" i="20"/>
  <c r="F1197" i="20"/>
  <c r="F1198" i="20"/>
  <c r="F1199" i="20"/>
  <c r="F1200" i="20"/>
  <c r="F1201" i="20"/>
  <c r="F1202" i="20"/>
  <c r="F1203" i="20"/>
  <c r="F1204" i="20"/>
  <c r="F1205" i="20"/>
  <c r="F1206" i="20"/>
  <c r="F1207" i="20"/>
  <c r="F1208" i="20"/>
  <c r="F1209" i="20"/>
  <c r="F1210" i="20"/>
  <c r="F1211" i="20"/>
  <c r="F1212" i="20"/>
  <c r="F1213" i="20"/>
  <c r="F1214" i="20"/>
  <c r="F1215" i="20"/>
  <c r="F1216" i="20"/>
  <c r="F1217" i="20"/>
  <c r="F1218" i="20"/>
  <c r="F1219" i="20"/>
  <c r="F1220" i="20"/>
  <c r="F1221" i="20"/>
  <c r="F1222" i="20"/>
  <c r="F1223" i="20"/>
  <c r="F1224" i="20"/>
  <c r="F1225" i="20"/>
  <c r="F1226" i="20"/>
  <c r="F1227" i="20"/>
  <c r="F1228" i="20"/>
  <c r="F1229" i="20"/>
  <c r="F1230" i="20"/>
  <c r="F1231" i="20"/>
  <c r="F1232" i="20"/>
  <c r="F1233" i="20"/>
  <c r="F1234" i="20"/>
  <c r="F1235" i="20"/>
  <c r="F1236" i="20"/>
  <c r="F1237" i="20"/>
  <c r="F1238" i="20"/>
  <c r="F1239" i="20"/>
  <c r="F1240" i="20"/>
  <c r="F1241" i="20"/>
  <c r="F1242" i="20"/>
  <c r="F1243" i="20"/>
  <c r="F1244" i="20"/>
  <c r="F1245" i="20"/>
  <c r="F1246" i="20"/>
  <c r="F1247" i="20"/>
  <c r="F1248" i="20"/>
  <c r="F1249" i="20"/>
  <c r="F1250" i="20"/>
  <c r="F1251" i="20"/>
  <c r="F1252" i="20"/>
  <c r="F1253" i="20"/>
  <c r="F1254" i="20"/>
  <c r="F1255" i="20"/>
  <c r="F1256" i="20"/>
  <c r="F1257" i="20"/>
  <c r="F1258" i="20"/>
  <c r="F1259" i="20"/>
  <c r="F1260" i="20"/>
  <c r="F1261" i="20"/>
  <c r="F1262" i="20"/>
  <c r="F1263" i="20"/>
  <c r="F1264" i="20"/>
  <c r="F1265" i="20"/>
  <c r="F1266" i="20"/>
  <c r="F1267" i="20"/>
  <c r="F1268" i="20"/>
  <c r="F1269" i="20"/>
  <c r="F1270" i="20"/>
  <c r="F1271" i="20"/>
  <c r="F1272" i="20"/>
  <c r="F1273" i="20"/>
  <c r="F1274" i="20"/>
  <c r="F1275" i="20"/>
  <c r="F1276" i="20"/>
  <c r="F1277" i="20"/>
  <c r="F1278" i="20"/>
  <c r="F1279" i="20"/>
  <c r="F1280" i="20"/>
  <c r="F1281" i="20"/>
  <c r="F1282" i="20"/>
  <c r="F1283" i="20"/>
  <c r="F1284" i="20"/>
  <c r="F1285" i="20"/>
  <c r="F1286" i="20"/>
  <c r="F1287" i="20"/>
  <c r="F1288" i="20"/>
  <c r="F1289" i="20"/>
  <c r="F1290" i="20"/>
  <c r="F1291" i="20"/>
  <c r="F1292" i="20"/>
  <c r="F1293" i="20"/>
  <c r="F1294" i="20"/>
  <c r="F1295" i="20"/>
  <c r="F1296" i="20"/>
  <c r="F1297" i="20"/>
  <c r="F1298" i="20"/>
  <c r="F1299" i="20"/>
  <c r="F1300" i="20"/>
  <c r="F1301" i="20"/>
  <c r="F1302" i="20"/>
  <c r="F1303" i="20"/>
  <c r="F1304" i="20"/>
  <c r="F1305" i="20"/>
  <c r="F1306" i="20"/>
  <c r="F1307" i="20"/>
  <c r="F1308" i="20"/>
  <c r="F1309" i="20"/>
  <c r="F1310" i="20"/>
  <c r="F1311" i="20"/>
  <c r="F1312" i="20"/>
  <c r="F1313" i="20"/>
  <c r="F1314" i="20"/>
  <c r="F1315" i="20"/>
  <c r="F1316" i="20"/>
  <c r="F1317" i="20"/>
  <c r="F1318" i="20"/>
  <c r="F1319" i="20"/>
  <c r="F1320" i="20"/>
  <c r="F1321" i="20"/>
  <c r="F1322" i="20"/>
  <c r="F1323" i="20"/>
  <c r="F1324" i="20"/>
  <c r="F1325" i="20"/>
  <c r="F1326" i="20"/>
  <c r="F1327" i="20"/>
  <c r="F1328" i="20"/>
  <c r="F1329" i="20"/>
  <c r="F1330" i="20"/>
  <c r="F1331" i="20"/>
  <c r="F1332" i="20"/>
  <c r="F1333" i="20"/>
  <c r="F1334" i="20"/>
  <c r="F1335" i="20"/>
  <c r="F1336" i="20"/>
  <c r="F1337" i="20"/>
  <c r="F1338" i="20"/>
  <c r="F1339" i="20"/>
  <c r="F1340" i="20"/>
  <c r="F1341" i="20"/>
  <c r="F1342" i="20"/>
  <c r="F1343" i="20"/>
  <c r="F1344" i="20"/>
  <c r="F1345" i="20"/>
  <c r="F1346" i="20"/>
  <c r="F1347" i="20"/>
  <c r="F1348" i="20"/>
  <c r="F1349" i="20"/>
  <c r="F1350" i="20"/>
  <c r="F1351" i="20"/>
  <c r="F1352" i="20"/>
  <c r="F1353" i="20"/>
  <c r="F1354" i="20"/>
  <c r="F1355" i="20"/>
  <c r="F1356" i="20"/>
  <c r="F1357" i="20"/>
  <c r="F1358" i="20"/>
  <c r="F1359" i="20"/>
  <c r="F1360" i="20"/>
  <c r="F1361" i="20"/>
  <c r="F1362" i="20"/>
  <c r="F1363" i="20"/>
  <c r="F1364" i="20"/>
  <c r="F1365" i="20"/>
  <c r="F1366" i="20"/>
  <c r="F1367" i="20"/>
  <c r="F1368" i="20"/>
  <c r="F1369" i="20"/>
  <c r="F1370" i="20"/>
  <c r="F1371" i="20"/>
  <c r="F1372" i="20"/>
  <c r="F1373" i="20"/>
  <c r="F1374" i="20"/>
  <c r="F1375" i="20"/>
  <c r="F1376" i="20"/>
  <c r="F1377" i="20"/>
  <c r="F1378" i="20"/>
  <c r="F1379" i="20"/>
  <c r="F1380" i="20"/>
  <c r="F1381" i="20"/>
  <c r="F1382" i="20"/>
  <c r="F1383" i="20"/>
  <c r="F1384" i="20"/>
  <c r="F1385" i="20"/>
  <c r="F1386" i="20"/>
  <c r="F1387" i="20"/>
  <c r="F1388" i="20"/>
  <c r="F1389" i="20"/>
  <c r="F1390" i="20"/>
  <c r="F1391" i="20"/>
  <c r="F1392" i="20"/>
  <c r="F1393" i="20"/>
  <c r="F1394" i="20"/>
  <c r="F1395" i="20"/>
  <c r="F1396" i="20"/>
  <c r="F1397" i="20"/>
  <c r="F1398" i="20"/>
  <c r="F1399" i="20"/>
  <c r="F1400" i="20"/>
  <c r="F1401" i="20"/>
  <c r="F1402" i="20"/>
  <c r="F1403" i="20"/>
  <c r="F1404" i="20"/>
  <c r="F1405" i="20"/>
  <c r="F1406" i="20"/>
  <c r="F1407" i="20"/>
  <c r="F1408" i="20"/>
  <c r="F1409" i="20"/>
  <c r="F1410" i="20"/>
  <c r="F1411" i="20"/>
  <c r="F1412" i="20"/>
  <c r="F1413" i="20"/>
  <c r="F1414" i="20"/>
  <c r="F1415" i="20"/>
  <c r="F1416" i="20"/>
  <c r="F1417" i="20"/>
  <c r="F1418" i="20"/>
  <c r="F1419" i="20"/>
  <c r="F1420" i="20"/>
  <c r="F1421" i="20"/>
  <c r="F1422" i="20"/>
  <c r="F1423" i="20"/>
  <c r="F1424" i="20"/>
  <c r="F1425" i="20"/>
  <c r="F1426" i="20"/>
  <c r="F1427" i="20"/>
  <c r="F1428" i="20"/>
  <c r="F1429" i="20"/>
  <c r="F1430" i="20"/>
  <c r="F1431" i="20"/>
  <c r="F1432" i="20"/>
  <c r="F1433" i="20"/>
  <c r="F1434" i="20"/>
  <c r="F1435" i="20"/>
  <c r="F1436" i="20"/>
  <c r="F1437" i="20"/>
  <c r="F1438" i="20"/>
  <c r="F1439" i="20"/>
  <c r="F1440" i="20"/>
  <c r="F1441" i="20"/>
  <c r="F1442" i="20"/>
  <c r="F1443" i="20"/>
  <c r="F1444" i="20"/>
  <c r="F1445" i="20"/>
  <c r="F1446" i="20"/>
  <c r="F1447" i="20"/>
  <c r="F1448" i="20"/>
  <c r="F1449" i="20"/>
  <c r="F1450" i="20"/>
  <c r="F1451" i="20"/>
  <c r="F1452" i="20"/>
  <c r="F1453" i="20"/>
  <c r="F1454" i="20"/>
  <c r="F1455" i="20"/>
  <c r="F1456" i="20"/>
  <c r="F1457" i="20"/>
  <c r="F1458" i="20"/>
  <c r="F1459" i="20"/>
  <c r="F1460" i="20"/>
  <c r="F1461" i="20"/>
  <c r="F1462" i="20"/>
  <c r="F1463" i="20"/>
  <c r="F1464" i="20"/>
  <c r="F1465" i="20"/>
  <c r="F1466" i="20"/>
  <c r="F1467" i="20"/>
  <c r="F1468" i="20"/>
  <c r="F1469" i="20"/>
  <c r="F1470" i="20"/>
  <c r="F1471" i="20"/>
  <c r="F1472" i="20"/>
  <c r="F1473" i="20"/>
  <c r="F1474" i="20"/>
  <c r="F1475" i="20"/>
  <c r="F1476" i="20"/>
  <c r="F1477" i="20"/>
  <c r="F1478" i="20"/>
  <c r="F1479" i="20"/>
  <c r="F1480" i="20"/>
  <c r="F1481" i="20"/>
  <c r="F1482" i="20"/>
  <c r="F1483" i="20"/>
  <c r="F1484" i="20"/>
  <c r="F1485" i="20"/>
  <c r="F1486" i="20"/>
  <c r="F1487" i="20"/>
  <c r="F1488" i="20"/>
  <c r="F1489" i="20"/>
  <c r="F1490" i="20"/>
  <c r="F1491" i="20"/>
  <c r="F1492" i="20"/>
  <c r="F1493" i="20"/>
  <c r="F1494" i="20"/>
  <c r="F1495" i="20"/>
  <c r="F1496" i="20"/>
  <c r="F1497" i="20"/>
  <c r="F1498" i="20"/>
  <c r="F1499" i="20"/>
  <c r="F1500" i="20"/>
  <c r="F1501" i="20"/>
  <c r="F1502" i="20"/>
  <c r="F1503" i="20"/>
  <c r="F1504" i="20"/>
  <c r="F1505" i="20"/>
  <c r="F1506" i="20"/>
  <c r="F1507" i="20"/>
  <c r="F1508" i="20"/>
  <c r="F1509" i="20"/>
  <c r="F1510" i="20"/>
  <c r="F1511" i="20"/>
  <c r="F1512" i="20"/>
  <c r="F1513" i="20"/>
  <c r="F1514" i="20"/>
  <c r="F1515" i="20"/>
  <c r="F1516" i="20"/>
  <c r="F1517" i="20"/>
  <c r="F1518" i="20"/>
  <c r="F1519" i="20"/>
  <c r="F1520" i="20"/>
  <c r="F1521" i="20"/>
  <c r="F1522" i="20"/>
  <c r="F1523" i="20"/>
  <c r="F1524" i="20"/>
  <c r="F1525" i="20"/>
  <c r="F1526" i="20"/>
  <c r="F1527" i="20"/>
  <c r="F1528" i="20"/>
  <c r="F1529" i="20"/>
  <c r="F1530" i="20"/>
  <c r="F1531" i="20"/>
  <c r="F1532" i="20"/>
  <c r="F1533" i="20"/>
  <c r="F1534" i="20"/>
  <c r="F1535" i="20"/>
  <c r="F1536" i="20"/>
  <c r="F1537" i="20"/>
  <c r="F1538" i="20"/>
  <c r="F1539" i="20"/>
  <c r="F1540" i="20"/>
  <c r="F1541" i="20"/>
  <c r="F1542" i="20"/>
  <c r="F1543" i="20"/>
  <c r="F1544" i="20"/>
  <c r="F1545" i="20"/>
  <c r="F1546" i="20"/>
  <c r="F1547" i="20"/>
  <c r="F1548" i="20"/>
  <c r="F1549" i="20"/>
  <c r="F1550" i="20"/>
  <c r="F1551" i="20"/>
  <c r="F1552" i="20"/>
  <c r="F1553" i="20"/>
  <c r="F1554" i="20"/>
  <c r="F1555" i="20"/>
  <c r="F1556" i="20"/>
  <c r="F1557" i="20"/>
  <c r="F1558" i="20"/>
  <c r="F1559" i="20"/>
  <c r="F1560" i="20"/>
  <c r="F1561" i="20"/>
  <c r="F1562" i="20"/>
  <c r="F1563" i="20"/>
  <c r="F1564" i="20"/>
  <c r="F1565" i="20"/>
  <c r="F1566" i="20"/>
  <c r="F1567" i="20"/>
  <c r="F1568" i="20"/>
  <c r="F1569" i="20"/>
  <c r="F1570" i="20"/>
  <c r="F1571" i="20"/>
  <c r="F1572" i="20"/>
  <c r="F1573" i="20"/>
  <c r="F1574" i="20"/>
  <c r="F1575" i="20"/>
  <c r="F1576" i="20"/>
  <c r="F1577" i="20"/>
  <c r="F1578" i="20"/>
  <c r="F1579" i="20"/>
  <c r="F1580" i="20"/>
  <c r="F1581" i="20"/>
  <c r="F1582" i="20"/>
  <c r="F1583" i="20"/>
  <c r="F1584" i="20"/>
  <c r="F1585" i="20"/>
  <c r="F1586" i="20"/>
  <c r="F1587" i="20"/>
  <c r="F1588" i="20"/>
  <c r="F1589" i="20"/>
  <c r="F1590" i="20"/>
  <c r="F1591" i="20"/>
  <c r="F1592" i="20"/>
  <c r="F1593" i="20"/>
  <c r="F1594" i="20"/>
  <c r="F1595" i="20"/>
  <c r="F1596" i="20"/>
  <c r="F1597" i="20"/>
  <c r="F1598" i="20"/>
  <c r="F1599" i="20"/>
  <c r="F1600" i="20"/>
  <c r="F1601" i="20"/>
  <c r="F1602" i="20"/>
  <c r="F1603" i="20"/>
  <c r="F1604" i="20"/>
  <c r="F1605" i="20"/>
  <c r="F1606" i="20"/>
  <c r="F1607" i="20"/>
  <c r="F1608" i="20"/>
  <c r="F1609" i="20"/>
  <c r="F1610" i="20"/>
  <c r="F1611" i="20"/>
  <c r="F1612" i="20"/>
  <c r="F1613" i="20"/>
  <c r="F1614" i="20"/>
  <c r="F1615" i="20"/>
  <c r="F1616" i="20"/>
  <c r="F1617" i="20"/>
  <c r="F1618" i="20"/>
  <c r="F1619" i="20"/>
  <c r="F1620" i="20"/>
  <c r="F1621" i="20"/>
  <c r="F1622" i="20"/>
  <c r="F1623" i="20"/>
  <c r="F1624" i="20"/>
  <c r="F1625" i="20"/>
  <c r="F1626" i="20"/>
  <c r="F1627" i="20"/>
  <c r="F1628" i="20"/>
  <c r="F1629" i="20"/>
  <c r="F1630" i="20"/>
  <c r="F1631" i="20"/>
  <c r="F1632" i="20"/>
  <c r="F1633" i="20"/>
  <c r="F1634" i="20"/>
  <c r="F1635" i="20"/>
  <c r="F1636" i="20"/>
  <c r="F1637" i="20"/>
  <c r="F1638" i="20"/>
  <c r="F1639" i="20"/>
  <c r="F1640" i="20"/>
  <c r="F1641" i="20"/>
  <c r="F1642" i="20"/>
  <c r="F1643" i="20"/>
  <c r="F1644" i="20"/>
  <c r="F1645" i="20"/>
  <c r="F1646" i="20"/>
  <c r="F1647" i="20"/>
  <c r="F1648" i="20"/>
  <c r="F1649" i="20"/>
  <c r="F1650" i="20"/>
  <c r="F1651" i="20"/>
  <c r="F1652" i="20"/>
  <c r="F1653" i="20"/>
  <c r="F1654" i="20"/>
  <c r="F1655" i="20"/>
  <c r="F1656" i="20"/>
  <c r="F1657" i="20"/>
  <c r="F1658" i="20"/>
  <c r="F1659" i="20"/>
  <c r="F1660" i="20"/>
  <c r="F1661" i="20"/>
  <c r="F1662" i="20"/>
  <c r="F1663" i="20"/>
  <c r="F1664" i="20"/>
  <c r="F1665" i="20"/>
  <c r="F1666" i="20"/>
  <c r="F1667" i="20"/>
  <c r="F1668" i="20"/>
  <c r="F1669" i="20"/>
  <c r="F1670" i="20"/>
  <c r="F1671" i="20"/>
  <c r="F1672" i="20"/>
  <c r="F1673" i="20"/>
  <c r="F1674" i="20"/>
  <c r="F1675" i="20"/>
  <c r="F1676" i="20"/>
  <c r="F1677" i="20"/>
  <c r="F1678" i="20"/>
  <c r="F1679" i="20"/>
  <c r="F1680" i="20"/>
  <c r="F1681" i="20"/>
  <c r="F1682" i="20"/>
  <c r="F1683" i="20"/>
  <c r="F1684" i="20"/>
  <c r="F1685" i="20"/>
  <c r="F1686" i="20"/>
  <c r="F1687" i="20"/>
  <c r="F1688" i="20"/>
  <c r="F1689" i="20"/>
  <c r="F1690" i="20"/>
  <c r="F1691" i="20"/>
  <c r="F1692" i="20"/>
  <c r="F1693" i="20"/>
  <c r="F1694" i="20"/>
  <c r="F1695" i="20"/>
  <c r="F1696" i="20"/>
  <c r="F1697" i="20"/>
  <c r="F1698" i="20"/>
  <c r="F1699" i="20"/>
  <c r="F1700" i="20"/>
  <c r="F1701" i="20"/>
  <c r="F1702" i="20"/>
  <c r="F1703" i="20"/>
  <c r="F1704" i="20"/>
  <c r="F1705" i="20"/>
  <c r="F1706" i="20"/>
  <c r="F1707" i="20"/>
  <c r="F1708" i="20"/>
  <c r="F1709" i="20"/>
  <c r="F1710" i="20"/>
  <c r="F1711" i="20"/>
  <c r="F1712" i="20"/>
  <c r="F1713" i="20"/>
  <c r="F1714" i="20"/>
  <c r="F1715" i="20"/>
  <c r="F1716" i="20"/>
  <c r="F1717" i="20"/>
  <c r="F1718" i="20"/>
  <c r="F1719" i="20"/>
  <c r="F1720" i="20"/>
  <c r="F1721" i="20"/>
  <c r="F1722" i="20"/>
  <c r="F1723" i="20"/>
  <c r="F1724" i="20"/>
  <c r="F1725" i="20"/>
  <c r="F1726" i="20"/>
  <c r="F1727" i="20"/>
  <c r="F1728" i="20"/>
  <c r="F1729" i="20"/>
  <c r="F1730" i="20"/>
  <c r="F1731" i="20"/>
  <c r="F1732" i="20"/>
  <c r="F1733" i="20"/>
  <c r="F1734" i="20"/>
  <c r="F1735" i="20"/>
  <c r="F1736" i="20"/>
  <c r="F1737" i="20"/>
  <c r="F1738" i="20"/>
  <c r="F1739" i="20"/>
  <c r="F1740" i="20"/>
  <c r="F1741" i="20"/>
  <c r="F1742" i="20"/>
  <c r="F1743" i="20"/>
  <c r="F1744" i="20"/>
  <c r="F1745" i="20"/>
  <c r="F1746" i="20"/>
  <c r="F1747" i="20"/>
  <c r="F1748" i="20"/>
  <c r="F1749" i="20"/>
  <c r="F1750" i="20"/>
  <c r="F1751" i="20"/>
  <c r="F1752" i="20"/>
  <c r="F1753" i="20"/>
  <c r="F1754" i="20"/>
  <c r="F1755" i="20"/>
  <c r="F1756" i="20"/>
  <c r="F1757" i="20"/>
  <c r="F1758" i="20"/>
  <c r="F1759" i="20"/>
  <c r="F1760" i="20"/>
  <c r="F1761" i="20"/>
  <c r="F1762" i="20"/>
  <c r="F1763" i="20"/>
  <c r="F1764" i="20"/>
  <c r="F1765" i="20"/>
  <c r="F1766" i="20"/>
  <c r="F1767" i="20"/>
  <c r="F1768" i="20"/>
  <c r="F1769" i="20"/>
  <c r="F1770" i="20"/>
  <c r="F1771" i="20"/>
  <c r="F1772" i="20"/>
  <c r="F1773" i="20"/>
  <c r="F1774" i="20"/>
  <c r="F1775" i="20"/>
  <c r="F1776" i="20"/>
  <c r="F1777" i="20"/>
  <c r="F1778" i="20"/>
  <c r="F1779" i="20"/>
  <c r="F1780" i="20"/>
  <c r="F1781" i="20"/>
  <c r="F1782" i="20"/>
  <c r="F1783" i="20"/>
  <c r="F1784" i="20"/>
  <c r="F1785" i="20"/>
  <c r="F1786" i="20"/>
  <c r="F1787" i="20"/>
  <c r="F1788" i="20"/>
  <c r="F1789" i="20"/>
  <c r="F1790" i="20"/>
  <c r="F1791" i="20"/>
  <c r="F1792" i="20"/>
  <c r="F1793" i="20"/>
  <c r="F1794" i="20"/>
  <c r="F1795" i="20"/>
  <c r="F1796" i="20"/>
  <c r="F1797" i="20"/>
  <c r="F1798" i="20"/>
  <c r="F1799" i="20"/>
  <c r="F1800" i="20"/>
  <c r="F1801" i="20"/>
  <c r="F1802" i="20"/>
  <c r="F1803" i="20"/>
  <c r="F1804" i="20"/>
  <c r="F1805" i="20"/>
  <c r="F1806" i="20"/>
  <c r="F1807" i="20"/>
  <c r="F1808" i="20"/>
  <c r="F1809" i="20"/>
  <c r="F1810" i="20"/>
  <c r="F1811" i="20"/>
  <c r="F1812" i="20"/>
  <c r="F1813" i="20"/>
  <c r="F1814" i="20"/>
  <c r="F1815" i="20"/>
  <c r="F1816" i="20"/>
  <c r="F1817" i="20"/>
  <c r="F1818" i="20"/>
  <c r="F1819" i="20"/>
  <c r="F1820" i="20"/>
  <c r="F1821" i="20"/>
  <c r="F1822" i="20"/>
  <c r="F1823" i="20"/>
  <c r="F1824" i="20"/>
  <c r="F1825" i="20"/>
  <c r="F1826" i="20"/>
  <c r="F1827" i="20"/>
  <c r="F1828" i="20"/>
  <c r="F1829" i="20"/>
  <c r="F1830" i="20"/>
  <c r="F1831" i="20"/>
  <c r="F1832" i="20"/>
  <c r="F1833" i="20"/>
  <c r="F1834" i="20"/>
  <c r="F1835" i="20"/>
  <c r="F1836" i="20"/>
  <c r="F1837" i="20"/>
  <c r="F1838" i="20"/>
  <c r="F1839" i="20"/>
  <c r="F1840" i="20"/>
  <c r="F1841" i="20"/>
  <c r="F1842" i="20"/>
  <c r="F1843" i="20"/>
  <c r="F1844" i="20"/>
  <c r="F1845" i="20"/>
  <c r="F1846" i="20"/>
  <c r="F1847" i="20"/>
  <c r="F1848" i="20"/>
  <c r="F1849" i="20"/>
  <c r="F1850" i="20"/>
  <c r="F1851" i="20"/>
  <c r="F1852" i="20"/>
  <c r="F1853" i="20"/>
  <c r="F1854" i="20"/>
  <c r="F1855" i="20"/>
  <c r="F1856" i="20"/>
  <c r="F1857" i="20"/>
  <c r="F1858" i="20"/>
  <c r="F1859" i="20"/>
  <c r="F1860" i="20"/>
  <c r="F1861" i="20"/>
  <c r="F1862" i="20"/>
  <c r="F1863" i="20"/>
  <c r="F1864" i="20"/>
  <c r="F1865" i="20"/>
  <c r="F1866" i="20"/>
  <c r="F1867" i="20"/>
  <c r="F1868" i="20"/>
  <c r="F1869" i="20"/>
  <c r="F1870" i="20"/>
  <c r="F1871" i="20"/>
  <c r="F1872" i="20"/>
  <c r="F1873" i="20"/>
  <c r="F1874" i="20"/>
  <c r="F1875" i="20"/>
  <c r="F1876" i="20"/>
  <c r="F1877" i="20"/>
  <c r="F1878" i="20"/>
  <c r="F1879" i="20"/>
  <c r="F1880" i="20"/>
  <c r="F1881" i="20"/>
  <c r="F1882" i="20"/>
  <c r="F1883" i="20"/>
  <c r="F1884" i="20"/>
  <c r="F1885" i="20"/>
  <c r="F1886" i="20"/>
  <c r="F1887" i="20"/>
  <c r="F1888" i="20"/>
  <c r="F1889" i="20"/>
  <c r="F1890" i="20"/>
  <c r="F1891" i="20"/>
  <c r="F1892" i="20"/>
  <c r="F1893" i="20"/>
  <c r="F1894" i="20"/>
  <c r="F1895" i="20"/>
  <c r="F1896" i="20"/>
  <c r="F1897" i="20"/>
  <c r="F1898" i="20"/>
  <c r="F1899" i="20"/>
  <c r="F1900" i="20"/>
  <c r="F1901" i="20"/>
  <c r="F1902" i="20"/>
  <c r="F1903" i="20"/>
  <c r="F1904" i="20"/>
  <c r="F1905" i="20"/>
  <c r="F1906" i="20"/>
  <c r="F1907" i="20"/>
  <c r="F1908" i="20"/>
  <c r="F1909" i="20"/>
  <c r="F1910" i="20"/>
  <c r="F1911" i="20"/>
  <c r="F1912" i="20"/>
  <c r="F1913" i="20"/>
  <c r="F1914" i="20"/>
  <c r="F1915" i="20"/>
  <c r="F1916" i="20"/>
  <c r="F1917" i="20"/>
  <c r="F1918" i="20"/>
  <c r="F1919" i="20"/>
  <c r="F1920" i="20"/>
  <c r="F1921" i="20"/>
  <c r="F1922" i="20"/>
  <c r="F1923" i="20"/>
  <c r="F1924" i="20"/>
  <c r="F1925" i="20"/>
  <c r="F1926" i="20"/>
  <c r="F1927" i="20"/>
  <c r="F1928" i="20"/>
  <c r="F1929" i="20"/>
  <c r="F1930" i="20"/>
  <c r="F1931" i="20"/>
  <c r="F1932" i="20"/>
  <c r="F1933" i="20"/>
  <c r="F1934" i="20"/>
  <c r="F1935" i="20"/>
  <c r="F1936" i="20"/>
  <c r="F1937" i="20"/>
  <c r="F1938" i="20"/>
  <c r="F1939" i="20"/>
  <c r="F1940" i="20"/>
  <c r="F1941" i="20"/>
  <c r="F1942" i="20"/>
  <c r="F1943" i="20"/>
  <c r="F1944" i="20"/>
  <c r="F1945" i="20"/>
  <c r="F1946" i="20"/>
  <c r="F1947" i="20"/>
  <c r="F1948" i="20"/>
  <c r="F1949" i="20"/>
  <c r="F1950" i="20"/>
  <c r="F1951" i="20"/>
  <c r="F1952" i="20"/>
  <c r="F1953" i="20"/>
  <c r="F1954" i="20"/>
  <c r="F1955" i="20"/>
  <c r="F1956" i="20"/>
  <c r="F1957" i="20"/>
  <c r="F1958" i="20"/>
  <c r="F1959" i="20"/>
  <c r="F1960" i="20"/>
  <c r="F1961" i="20"/>
  <c r="F1962" i="20"/>
  <c r="F1963" i="20"/>
  <c r="F1964" i="20"/>
  <c r="F1965" i="20"/>
  <c r="F1966" i="20"/>
  <c r="F1967" i="20"/>
  <c r="F1968" i="20"/>
  <c r="F1969" i="20"/>
  <c r="F1970" i="20"/>
  <c r="F1971" i="20"/>
  <c r="F1972" i="20"/>
  <c r="F1973" i="20"/>
  <c r="F1974" i="20"/>
  <c r="F1975" i="20"/>
  <c r="F1976" i="20"/>
  <c r="F1977" i="20"/>
  <c r="F1978" i="20"/>
  <c r="F1979" i="20"/>
  <c r="F1980" i="20"/>
  <c r="F1981" i="20"/>
  <c r="F1982" i="20"/>
  <c r="F1983" i="20"/>
  <c r="F1984" i="20"/>
  <c r="F1985" i="20"/>
  <c r="F1986" i="20"/>
  <c r="F1987" i="20"/>
  <c r="F1988" i="20"/>
  <c r="F1989" i="20"/>
  <c r="F1990" i="20"/>
  <c r="G2" i="20"/>
  <c r="F2" i="20"/>
  <c r="E2" i="20"/>
  <c r="E3" i="20"/>
  <c r="E4" i="20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E18" i="20"/>
  <c r="E19" i="20"/>
  <c r="E20" i="20"/>
  <c r="E21" i="20"/>
  <c r="E22" i="20"/>
  <c r="E23" i="20"/>
  <c r="E24" i="20"/>
  <c r="E25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E40" i="20"/>
  <c r="E41" i="20"/>
  <c r="E42" i="20"/>
  <c r="E43" i="20"/>
  <c r="E44" i="20"/>
  <c r="E45" i="20"/>
  <c r="E46" i="20"/>
  <c r="E47" i="20"/>
  <c r="E48" i="20"/>
  <c r="E49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90" i="20"/>
  <c r="E91" i="20"/>
  <c r="E92" i="20"/>
  <c r="E93" i="20"/>
  <c r="E94" i="20"/>
  <c r="E95" i="20"/>
  <c r="E96" i="20"/>
  <c r="E97" i="20"/>
  <c r="E98" i="20"/>
  <c r="E99" i="20"/>
  <c r="E100" i="20"/>
  <c r="E101" i="20"/>
  <c r="E102" i="20"/>
  <c r="E103" i="20"/>
  <c r="E104" i="20"/>
  <c r="E105" i="20"/>
  <c r="E106" i="20"/>
  <c r="E107" i="20"/>
  <c r="E108" i="20"/>
  <c r="E109" i="20"/>
  <c r="E110" i="20"/>
  <c r="E111" i="20"/>
  <c r="E112" i="20"/>
  <c r="E113" i="20"/>
  <c r="E114" i="20"/>
  <c r="E115" i="20"/>
  <c r="E116" i="20"/>
  <c r="E117" i="20"/>
  <c r="E118" i="20"/>
  <c r="E119" i="20"/>
  <c r="E120" i="20"/>
  <c r="E121" i="20"/>
  <c r="E122" i="20"/>
  <c r="E123" i="20"/>
  <c r="E124" i="20"/>
  <c r="E125" i="20"/>
  <c r="E126" i="20"/>
  <c r="E127" i="20"/>
  <c r="E128" i="20"/>
  <c r="E129" i="20"/>
  <c r="E130" i="20"/>
  <c r="E131" i="20"/>
  <c r="E132" i="20"/>
  <c r="E133" i="20"/>
  <c r="E134" i="20"/>
  <c r="E135" i="20"/>
  <c r="E136" i="20"/>
  <c r="E137" i="20"/>
  <c r="E138" i="20"/>
  <c r="E139" i="20"/>
  <c r="E140" i="20"/>
  <c r="E141" i="20"/>
  <c r="E142" i="20"/>
  <c r="E143" i="20"/>
  <c r="E144" i="20"/>
  <c r="E145" i="20"/>
  <c r="E146" i="20"/>
  <c r="E147" i="20"/>
  <c r="E148" i="20"/>
  <c r="E149" i="20"/>
  <c r="E150" i="20"/>
  <c r="E151" i="20"/>
  <c r="E152" i="20"/>
  <c r="E153" i="20"/>
  <c r="E154" i="20"/>
  <c r="E155" i="20"/>
  <c r="E156" i="20"/>
  <c r="E157" i="20"/>
  <c r="E158" i="20"/>
  <c r="E159" i="20"/>
  <c r="E160" i="20"/>
  <c r="E161" i="20"/>
  <c r="E162" i="20"/>
  <c r="E163" i="20"/>
  <c r="E164" i="20"/>
  <c r="E165" i="20"/>
  <c r="E166" i="20"/>
  <c r="E167" i="20"/>
  <c r="E168" i="20"/>
  <c r="E169" i="20"/>
  <c r="E170" i="20"/>
  <c r="E171" i="20"/>
  <c r="E172" i="20"/>
  <c r="E173" i="20"/>
  <c r="E174" i="20"/>
  <c r="E175" i="20"/>
  <c r="E176" i="20"/>
  <c r="E177" i="20"/>
  <c r="E178" i="20"/>
  <c r="E179" i="20"/>
  <c r="E180" i="20"/>
  <c r="E181" i="20"/>
  <c r="E182" i="20"/>
  <c r="E183" i="20"/>
  <c r="E184" i="20"/>
  <c r="E185" i="20"/>
  <c r="E186" i="20"/>
  <c r="E187" i="20"/>
  <c r="E188" i="20"/>
  <c r="E189" i="20"/>
  <c r="E190" i="20"/>
  <c r="E191" i="20"/>
  <c r="E192" i="20"/>
  <c r="E193" i="20"/>
  <c r="E194" i="20"/>
  <c r="E195" i="20"/>
  <c r="E196" i="20"/>
  <c r="E197" i="20"/>
  <c r="E198" i="20"/>
  <c r="E199" i="20"/>
  <c r="E200" i="20"/>
  <c r="E201" i="20"/>
  <c r="E202" i="20"/>
  <c r="E203" i="20"/>
  <c r="E204" i="20"/>
  <c r="E205" i="20"/>
  <c r="E206" i="20"/>
  <c r="E207" i="20"/>
  <c r="E208" i="20"/>
  <c r="E209" i="20"/>
  <c r="E210" i="20"/>
  <c r="E211" i="20"/>
  <c r="E212" i="20"/>
  <c r="E213" i="20"/>
  <c r="E214" i="20"/>
  <c r="E215" i="20"/>
  <c r="E216" i="20"/>
  <c r="E217" i="20"/>
  <c r="E218" i="20"/>
  <c r="E219" i="20"/>
  <c r="E220" i="20"/>
  <c r="E221" i="20"/>
  <c r="E222" i="20"/>
  <c r="E223" i="20"/>
  <c r="E224" i="20"/>
  <c r="E225" i="20"/>
  <c r="E226" i="20"/>
  <c r="E227" i="20"/>
  <c r="E228" i="20"/>
  <c r="E229" i="20"/>
  <c r="E230" i="20"/>
  <c r="E231" i="20"/>
  <c r="E232" i="20"/>
  <c r="E233" i="20"/>
  <c r="E234" i="20"/>
  <c r="E235" i="20"/>
  <c r="E236" i="20"/>
  <c r="E237" i="20"/>
  <c r="E238" i="20"/>
  <c r="E239" i="20"/>
  <c r="E240" i="20"/>
  <c r="E241" i="20"/>
  <c r="E242" i="20"/>
  <c r="E243" i="20"/>
  <c r="E244" i="20"/>
  <c r="E245" i="20"/>
  <c r="E246" i="20"/>
  <c r="E247" i="20"/>
  <c r="E248" i="20"/>
  <c r="E249" i="20"/>
  <c r="E250" i="20"/>
  <c r="E251" i="20"/>
  <c r="E252" i="20"/>
  <c r="E253" i="20"/>
  <c r="E254" i="20"/>
  <c r="E255" i="20"/>
  <c r="E256" i="20"/>
  <c r="E257" i="20"/>
  <c r="E258" i="20"/>
  <c r="E259" i="20"/>
  <c r="E260" i="20"/>
  <c r="E261" i="20"/>
  <c r="E262" i="20"/>
  <c r="E263" i="20"/>
  <c r="E264" i="20"/>
  <c r="E265" i="20"/>
  <c r="E266" i="20"/>
  <c r="E267" i="20"/>
  <c r="E268" i="20"/>
  <c r="E269" i="20"/>
  <c r="E270" i="20"/>
  <c r="E271" i="20"/>
  <c r="E272" i="20"/>
  <c r="E273" i="20"/>
  <c r="E274" i="20"/>
  <c r="E275" i="20"/>
  <c r="E276" i="20"/>
  <c r="E277" i="20"/>
  <c r="E278" i="20"/>
  <c r="E279" i="20"/>
  <c r="E280" i="20"/>
  <c r="E281" i="20"/>
  <c r="E282" i="20"/>
  <c r="E283" i="20"/>
  <c r="E284" i="20"/>
  <c r="E285" i="20"/>
  <c r="E286" i="20"/>
  <c r="E287" i="20"/>
  <c r="E288" i="20"/>
  <c r="E289" i="20"/>
  <c r="E290" i="20"/>
  <c r="E291" i="20"/>
  <c r="E292" i="20"/>
  <c r="E293" i="20"/>
  <c r="E294" i="20"/>
  <c r="E295" i="20"/>
  <c r="E296" i="20"/>
  <c r="E297" i="20"/>
  <c r="E298" i="20"/>
  <c r="E299" i="20"/>
  <c r="E300" i="20"/>
  <c r="E301" i="20"/>
  <c r="E302" i="20"/>
  <c r="E303" i="20"/>
  <c r="E304" i="20"/>
  <c r="E305" i="20"/>
  <c r="E306" i="20"/>
  <c r="E307" i="20"/>
  <c r="E308" i="20"/>
  <c r="E309" i="20"/>
  <c r="E310" i="20"/>
  <c r="E311" i="20"/>
  <c r="E312" i="20"/>
  <c r="E313" i="20"/>
  <c r="E314" i="20"/>
  <c r="E315" i="20"/>
  <c r="E316" i="20"/>
  <c r="E317" i="20"/>
  <c r="E318" i="20"/>
  <c r="E319" i="20"/>
  <c r="E320" i="20"/>
  <c r="E321" i="20"/>
  <c r="E322" i="20"/>
  <c r="E323" i="20"/>
  <c r="E324" i="20"/>
  <c r="E325" i="20"/>
  <c r="E326" i="20"/>
  <c r="E327" i="20"/>
  <c r="E328" i="20"/>
  <c r="E329" i="20"/>
  <c r="E330" i="20"/>
  <c r="E331" i="20"/>
  <c r="E332" i="20"/>
  <c r="E333" i="20"/>
  <c r="E334" i="20"/>
  <c r="E335" i="20"/>
  <c r="E336" i="20"/>
  <c r="E337" i="20"/>
  <c r="E338" i="20"/>
  <c r="E339" i="20"/>
  <c r="E340" i="20"/>
  <c r="E341" i="20"/>
  <c r="E342" i="20"/>
  <c r="E343" i="20"/>
  <c r="E344" i="20"/>
  <c r="E345" i="20"/>
  <c r="E346" i="20"/>
  <c r="E347" i="20"/>
  <c r="E348" i="20"/>
  <c r="E349" i="20"/>
  <c r="E350" i="20"/>
  <c r="E351" i="20"/>
  <c r="E352" i="20"/>
  <c r="E353" i="20"/>
  <c r="E354" i="20"/>
  <c r="E355" i="20"/>
  <c r="E356" i="20"/>
  <c r="E357" i="20"/>
  <c r="E358" i="20"/>
  <c r="E359" i="20"/>
  <c r="E360" i="20"/>
  <c r="E361" i="20"/>
  <c r="E362" i="20"/>
  <c r="E363" i="20"/>
  <c r="E364" i="20"/>
  <c r="E365" i="20"/>
  <c r="E366" i="20"/>
  <c r="E367" i="20"/>
  <c r="E368" i="20"/>
  <c r="E369" i="20"/>
  <c r="E370" i="20"/>
  <c r="E371" i="20"/>
  <c r="E372" i="20"/>
  <c r="E373" i="20"/>
  <c r="E374" i="20"/>
  <c r="E375" i="20"/>
  <c r="E376" i="20"/>
  <c r="E377" i="20"/>
  <c r="E378" i="20"/>
  <c r="E379" i="20"/>
  <c r="E380" i="20"/>
  <c r="E381" i="20"/>
  <c r="E382" i="20"/>
  <c r="E383" i="20"/>
  <c r="E384" i="20"/>
  <c r="E385" i="20"/>
  <c r="E386" i="20"/>
  <c r="E387" i="20"/>
  <c r="E388" i="20"/>
  <c r="E389" i="20"/>
  <c r="E390" i="20"/>
  <c r="E391" i="20"/>
  <c r="E392" i="20"/>
  <c r="E393" i="20"/>
  <c r="E394" i="20"/>
  <c r="E395" i="20"/>
  <c r="E396" i="20"/>
  <c r="E397" i="20"/>
  <c r="E398" i="20"/>
  <c r="E399" i="20"/>
  <c r="E400" i="20"/>
  <c r="E401" i="20"/>
  <c r="E402" i="20"/>
  <c r="E403" i="20"/>
  <c r="E404" i="20"/>
  <c r="E405" i="20"/>
  <c r="E406" i="20"/>
  <c r="E407" i="20"/>
  <c r="E408" i="20"/>
  <c r="E409" i="20"/>
  <c r="E410" i="20"/>
  <c r="E411" i="20"/>
  <c r="E412" i="20"/>
  <c r="E413" i="20"/>
  <c r="E414" i="20"/>
  <c r="E415" i="20"/>
  <c r="E416" i="20"/>
  <c r="E417" i="20"/>
  <c r="E418" i="20"/>
  <c r="E419" i="20"/>
  <c r="E420" i="20"/>
  <c r="E421" i="20"/>
  <c r="E422" i="20"/>
  <c r="E423" i="20"/>
  <c r="E424" i="20"/>
  <c r="E425" i="20"/>
  <c r="E426" i="20"/>
  <c r="E427" i="20"/>
  <c r="E428" i="20"/>
  <c r="E429" i="20"/>
  <c r="E430" i="20"/>
  <c r="E431" i="20"/>
  <c r="E432" i="20"/>
  <c r="E433" i="20"/>
  <c r="E434" i="20"/>
  <c r="E435" i="20"/>
  <c r="E436" i="20"/>
  <c r="E437" i="20"/>
  <c r="E438" i="20"/>
  <c r="E439" i="20"/>
  <c r="E440" i="20"/>
  <c r="E441" i="20"/>
  <c r="E442" i="20"/>
  <c r="E443" i="20"/>
  <c r="E444" i="20"/>
  <c r="E445" i="20"/>
  <c r="E446" i="20"/>
  <c r="E447" i="20"/>
  <c r="E448" i="20"/>
  <c r="E449" i="20"/>
  <c r="E450" i="20"/>
  <c r="E451" i="20"/>
  <c r="E452" i="20"/>
  <c r="E453" i="20"/>
  <c r="E454" i="20"/>
  <c r="E455" i="20"/>
  <c r="E456" i="20"/>
  <c r="E457" i="20"/>
  <c r="E458" i="20"/>
  <c r="E459" i="20"/>
  <c r="E460" i="20"/>
  <c r="E461" i="20"/>
  <c r="E462" i="20"/>
  <c r="E463" i="20"/>
  <c r="E464" i="20"/>
  <c r="E465" i="20"/>
  <c r="E466" i="20"/>
  <c r="E467" i="20"/>
  <c r="E468" i="20"/>
  <c r="E469" i="20"/>
  <c r="E470" i="20"/>
  <c r="E471" i="20"/>
  <c r="E472" i="20"/>
  <c r="E473" i="20"/>
  <c r="E474" i="20"/>
  <c r="E475" i="20"/>
  <c r="E476" i="20"/>
  <c r="E477" i="20"/>
  <c r="E478" i="20"/>
  <c r="E479" i="20"/>
  <c r="E480" i="20"/>
  <c r="E481" i="20"/>
  <c r="E482" i="20"/>
  <c r="E483" i="20"/>
  <c r="E484" i="20"/>
  <c r="E485" i="20"/>
  <c r="E486" i="20"/>
  <c r="E487" i="20"/>
  <c r="E488" i="20"/>
  <c r="E489" i="20"/>
  <c r="E490" i="20"/>
  <c r="E491" i="20"/>
  <c r="E492" i="20"/>
  <c r="E493" i="20"/>
  <c r="E494" i="20"/>
  <c r="E495" i="20"/>
  <c r="E496" i="20"/>
  <c r="E497" i="20"/>
  <c r="E498" i="20"/>
  <c r="E499" i="20"/>
  <c r="E500" i="20"/>
  <c r="E501" i="20"/>
  <c r="E502" i="20"/>
  <c r="E503" i="20"/>
  <c r="E504" i="20"/>
  <c r="E505" i="20"/>
  <c r="E506" i="20"/>
  <c r="E507" i="20"/>
  <c r="E508" i="20"/>
  <c r="E509" i="20"/>
  <c r="E510" i="20"/>
  <c r="E511" i="20"/>
  <c r="E512" i="20"/>
  <c r="E513" i="20"/>
  <c r="E514" i="20"/>
  <c r="E515" i="20"/>
  <c r="E516" i="20"/>
  <c r="E517" i="20"/>
  <c r="E518" i="20"/>
  <c r="E519" i="20"/>
  <c r="E520" i="20"/>
  <c r="E521" i="20"/>
  <c r="E522" i="20"/>
  <c r="E523" i="20"/>
  <c r="E524" i="20"/>
  <c r="E525" i="20"/>
  <c r="E526" i="20"/>
  <c r="E527" i="20"/>
  <c r="E528" i="20"/>
  <c r="E529" i="20"/>
  <c r="E530" i="20"/>
  <c r="E531" i="20"/>
  <c r="E532" i="20"/>
  <c r="E533" i="20"/>
  <c r="E534" i="20"/>
  <c r="E535" i="20"/>
  <c r="E536" i="20"/>
  <c r="E537" i="20"/>
  <c r="E538" i="20"/>
  <c r="E539" i="20"/>
  <c r="E540" i="20"/>
  <c r="E541" i="20"/>
  <c r="E542" i="20"/>
  <c r="E543" i="20"/>
  <c r="E544" i="20"/>
  <c r="E545" i="20"/>
  <c r="E546" i="20"/>
  <c r="E547" i="20"/>
  <c r="E548" i="20"/>
  <c r="E549" i="20"/>
  <c r="E550" i="20"/>
  <c r="E551" i="20"/>
  <c r="E552" i="20"/>
  <c r="E553" i="20"/>
  <c r="E554" i="20"/>
  <c r="E555" i="20"/>
  <c r="E556" i="20"/>
  <c r="E557" i="20"/>
  <c r="E558" i="20"/>
  <c r="E559" i="20"/>
  <c r="E560" i="20"/>
  <c r="E561" i="20"/>
  <c r="E562" i="20"/>
  <c r="E563" i="20"/>
  <c r="E564" i="20"/>
  <c r="E565" i="20"/>
  <c r="E566" i="20"/>
  <c r="E567" i="20"/>
  <c r="E568" i="20"/>
  <c r="E569" i="20"/>
  <c r="E570" i="20"/>
  <c r="E571" i="20"/>
  <c r="E572" i="20"/>
  <c r="E573" i="20"/>
  <c r="E574" i="20"/>
  <c r="E575" i="20"/>
  <c r="E576" i="20"/>
  <c r="E577" i="20"/>
  <c r="E578" i="20"/>
  <c r="E579" i="20"/>
  <c r="E580" i="20"/>
  <c r="E581" i="20"/>
  <c r="E582" i="20"/>
  <c r="E583" i="20"/>
  <c r="E584" i="20"/>
  <c r="E585" i="20"/>
  <c r="E586" i="20"/>
  <c r="E587" i="20"/>
  <c r="E588" i="20"/>
  <c r="E589" i="20"/>
  <c r="E590" i="20"/>
  <c r="E591" i="20"/>
  <c r="E592" i="20"/>
  <c r="E593" i="20"/>
  <c r="E594" i="20"/>
  <c r="E595" i="20"/>
  <c r="E596" i="20"/>
  <c r="E597" i="20"/>
  <c r="E598" i="20"/>
  <c r="E599" i="20"/>
  <c r="E600" i="20"/>
  <c r="E601" i="20"/>
  <c r="E602" i="20"/>
  <c r="E603" i="20"/>
  <c r="E604" i="20"/>
  <c r="E605" i="20"/>
  <c r="E606" i="20"/>
  <c r="E607" i="20"/>
  <c r="E608" i="20"/>
  <c r="E609" i="20"/>
  <c r="E610" i="20"/>
  <c r="E611" i="20"/>
  <c r="E612" i="20"/>
  <c r="E613" i="20"/>
  <c r="E614" i="20"/>
  <c r="E615" i="20"/>
  <c r="E616" i="20"/>
  <c r="E617" i="20"/>
  <c r="E618" i="20"/>
  <c r="E619" i="20"/>
  <c r="E620" i="20"/>
  <c r="E621" i="20"/>
  <c r="E622" i="20"/>
  <c r="E623" i="20"/>
  <c r="E624" i="20"/>
  <c r="E625" i="20"/>
  <c r="E626" i="20"/>
  <c r="E627" i="20"/>
  <c r="E628" i="20"/>
  <c r="E629" i="20"/>
  <c r="E630" i="20"/>
  <c r="E631" i="20"/>
  <c r="E632" i="20"/>
  <c r="E633" i="20"/>
  <c r="E634" i="20"/>
  <c r="E635" i="20"/>
  <c r="E636" i="20"/>
  <c r="E637" i="20"/>
  <c r="E638" i="20"/>
  <c r="E639" i="20"/>
  <c r="E640" i="20"/>
  <c r="E641" i="20"/>
  <c r="E642" i="20"/>
  <c r="E643" i="20"/>
  <c r="E644" i="20"/>
  <c r="E645" i="20"/>
  <c r="E646" i="20"/>
  <c r="E647" i="20"/>
  <c r="E648" i="20"/>
  <c r="E649" i="20"/>
  <c r="E650" i="20"/>
  <c r="E651" i="20"/>
  <c r="E652" i="20"/>
  <c r="E653" i="20"/>
  <c r="E654" i="20"/>
  <c r="E655" i="20"/>
  <c r="E656" i="20"/>
  <c r="E657" i="20"/>
  <c r="E658" i="20"/>
  <c r="E659" i="20"/>
  <c r="E660" i="20"/>
  <c r="E661" i="20"/>
  <c r="E662" i="20"/>
  <c r="E663" i="20"/>
  <c r="E664" i="20"/>
  <c r="E665" i="20"/>
  <c r="E666" i="20"/>
  <c r="E667" i="20"/>
  <c r="E668" i="20"/>
  <c r="E669" i="20"/>
  <c r="E670" i="20"/>
  <c r="E671" i="20"/>
  <c r="E672" i="20"/>
  <c r="E673" i="20"/>
  <c r="E674" i="20"/>
  <c r="E675" i="20"/>
  <c r="E676" i="20"/>
  <c r="E677" i="20"/>
  <c r="E678" i="20"/>
  <c r="E679" i="20"/>
  <c r="E680" i="20"/>
  <c r="E681" i="20"/>
  <c r="E682" i="20"/>
  <c r="E683" i="20"/>
  <c r="E684" i="20"/>
  <c r="E685" i="20"/>
  <c r="E686" i="20"/>
  <c r="E687" i="20"/>
  <c r="E688" i="20"/>
  <c r="E689" i="20"/>
  <c r="E690" i="20"/>
  <c r="E691" i="20"/>
  <c r="E692" i="20"/>
  <c r="E693" i="20"/>
  <c r="E694" i="20"/>
  <c r="E695" i="20"/>
  <c r="E696" i="20"/>
  <c r="E697" i="20"/>
  <c r="E698" i="20"/>
  <c r="E699" i="20"/>
  <c r="E700" i="20"/>
  <c r="E701" i="20"/>
  <c r="E702" i="20"/>
  <c r="E703" i="20"/>
  <c r="E704" i="20"/>
  <c r="E705" i="20"/>
  <c r="E706" i="20"/>
  <c r="E707" i="20"/>
  <c r="E708" i="20"/>
  <c r="E709" i="20"/>
  <c r="E710" i="20"/>
  <c r="E711" i="20"/>
  <c r="E712" i="20"/>
  <c r="E713" i="20"/>
  <c r="E714" i="20"/>
  <c r="E715" i="20"/>
  <c r="E716" i="20"/>
  <c r="E717" i="20"/>
  <c r="E718" i="20"/>
  <c r="E719" i="20"/>
  <c r="E720" i="20"/>
  <c r="E721" i="20"/>
  <c r="E722" i="20"/>
  <c r="E723" i="20"/>
  <c r="E724" i="20"/>
  <c r="E725" i="20"/>
  <c r="E726" i="20"/>
  <c r="E727" i="20"/>
  <c r="E728" i="20"/>
  <c r="E729" i="20"/>
  <c r="E730" i="20"/>
  <c r="E731" i="20"/>
  <c r="E732" i="20"/>
  <c r="E733" i="20"/>
  <c r="E734" i="20"/>
  <c r="E735" i="20"/>
  <c r="E736" i="20"/>
  <c r="E737" i="20"/>
  <c r="E738" i="20"/>
  <c r="E739" i="20"/>
  <c r="E740" i="20"/>
  <c r="E741" i="20"/>
  <c r="E742" i="20"/>
  <c r="E743" i="20"/>
  <c r="E744" i="20"/>
  <c r="E745" i="20"/>
  <c r="E746" i="20"/>
  <c r="E747" i="20"/>
  <c r="E748" i="20"/>
  <c r="E749" i="20"/>
  <c r="E750" i="20"/>
  <c r="E751" i="20"/>
  <c r="E752" i="20"/>
  <c r="E753" i="20"/>
  <c r="E754" i="20"/>
  <c r="E755" i="20"/>
  <c r="E756" i="20"/>
  <c r="E757" i="20"/>
  <c r="E758" i="20"/>
  <c r="E759" i="20"/>
  <c r="E760" i="20"/>
  <c r="E761" i="20"/>
  <c r="E762" i="20"/>
  <c r="E763" i="20"/>
  <c r="E764" i="20"/>
  <c r="E765" i="20"/>
  <c r="E766" i="20"/>
  <c r="E767" i="20"/>
  <c r="E768" i="20"/>
  <c r="E769" i="20"/>
  <c r="E770" i="20"/>
  <c r="E771" i="20"/>
  <c r="E772" i="20"/>
  <c r="E773" i="20"/>
  <c r="E774" i="20"/>
  <c r="E775" i="20"/>
  <c r="E776" i="20"/>
  <c r="E777" i="20"/>
  <c r="E778" i="20"/>
  <c r="E779" i="20"/>
  <c r="E780" i="20"/>
  <c r="E781" i="20"/>
  <c r="E782" i="20"/>
  <c r="E783" i="20"/>
  <c r="E784" i="20"/>
  <c r="E785" i="20"/>
  <c r="E786" i="20"/>
  <c r="E787" i="20"/>
  <c r="E788" i="20"/>
  <c r="E789" i="20"/>
  <c r="E790" i="20"/>
  <c r="E791" i="20"/>
  <c r="E792" i="20"/>
  <c r="E793" i="20"/>
  <c r="E794" i="20"/>
  <c r="E795" i="20"/>
  <c r="E796" i="20"/>
  <c r="E797" i="20"/>
  <c r="E798" i="20"/>
  <c r="E799" i="20"/>
  <c r="E800" i="20"/>
  <c r="E801" i="20"/>
  <c r="E802" i="20"/>
  <c r="E803" i="20"/>
  <c r="E804" i="20"/>
  <c r="E805" i="20"/>
  <c r="E806" i="20"/>
  <c r="E807" i="20"/>
  <c r="E808" i="20"/>
  <c r="E809" i="20"/>
  <c r="E810" i="20"/>
  <c r="E811" i="20"/>
  <c r="E812" i="20"/>
  <c r="E813" i="20"/>
  <c r="E814" i="20"/>
  <c r="E815" i="20"/>
  <c r="E816" i="20"/>
  <c r="E817" i="20"/>
  <c r="E818" i="20"/>
  <c r="E819" i="20"/>
  <c r="E820" i="20"/>
  <c r="E821" i="20"/>
  <c r="E822" i="20"/>
  <c r="E823" i="20"/>
  <c r="E824" i="20"/>
  <c r="E825" i="20"/>
  <c r="E826" i="20"/>
  <c r="E827" i="20"/>
  <c r="E828" i="20"/>
  <c r="E829" i="20"/>
  <c r="E830" i="20"/>
  <c r="E831" i="20"/>
  <c r="E832" i="20"/>
  <c r="E833" i="20"/>
  <c r="E834" i="20"/>
  <c r="E835" i="20"/>
  <c r="E836" i="20"/>
  <c r="E837" i="20"/>
  <c r="E838" i="20"/>
  <c r="E839" i="20"/>
  <c r="E840" i="20"/>
  <c r="E841" i="20"/>
  <c r="E842" i="20"/>
  <c r="E843" i="20"/>
  <c r="E844" i="20"/>
  <c r="E845" i="20"/>
  <c r="E846" i="20"/>
  <c r="E847" i="20"/>
  <c r="E848" i="20"/>
  <c r="E849" i="20"/>
  <c r="E850" i="20"/>
  <c r="E851" i="20"/>
  <c r="E852" i="20"/>
  <c r="E853" i="20"/>
  <c r="E854" i="20"/>
  <c r="E855" i="20"/>
  <c r="E856" i="20"/>
  <c r="E857" i="20"/>
  <c r="E858" i="20"/>
  <c r="E859" i="20"/>
  <c r="E860" i="20"/>
  <c r="E861" i="20"/>
  <c r="E862" i="20"/>
  <c r="E863" i="20"/>
  <c r="E864" i="20"/>
  <c r="E865" i="20"/>
  <c r="E866" i="20"/>
  <c r="E867" i="20"/>
  <c r="E868" i="20"/>
  <c r="E869" i="20"/>
  <c r="E870" i="20"/>
  <c r="E871" i="20"/>
  <c r="E872" i="20"/>
  <c r="E873" i="20"/>
  <c r="E874" i="20"/>
  <c r="E875" i="20"/>
  <c r="E876" i="20"/>
  <c r="E877" i="20"/>
  <c r="E878" i="20"/>
  <c r="E879" i="20"/>
  <c r="E880" i="20"/>
  <c r="E881" i="20"/>
  <c r="E882" i="20"/>
  <c r="E883" i="20"/>
  <c r="E884" i="20"/>
  <c r="E885" i="20"/>
  <c r="E886" i="20"/>
  <c r="E887" i="20"/>
  <c r="E888" i="20"/>
  <c r="E889" i="20"/>
  <c r="E890" i="20"/>
  <c r="E891" i="20"/>
  <c r="E892" i="20"/>
  <c r="E893" i="20"/>
  <c r="E894" i="20"/>
  <c r="E895" i="20"/>
  <c r="E896" i="20"/>
  <c r="E897" i="20"/>
  <c r="E898" i="20"/>
  <c r="E899" i="20"/>
  <c r="E900" i="20"/>
  <c r="E901" i="20"/>
  <c r="E902" i="20"/>
  <c r="E903" i="20"/>
  <c r="E904" i="20"/>
  <c r="E905" i="20"/>
  <c r="E906" i="20"/>
  <c r="E907" i="20"/>
  <c r="E908" i="20"/>
  <c r="E909" i="20"/>
  <c r="E910" i="20"/>
  <c r="E911" i="20"/>
  <c r="E912" i="20"/>
  <c r="E913" i="20"/>
  <c r="E914" i="20"/>
  <c r="E915" i="20"/>
  <c r="E916" i="20"/>
  <c r="E917" i="20"/>
  <c r="E918" i="20"/>
  <c r="E919" i="20"/>
  <c r="E920" i="20"/>
  <c r="E921" i="20"/>
  <c r="E922" i="20"/>
  <c r="E923" i="20"/>
  <c r="E924" i="20"/>
  <c r="E925" i="20"/>
  <c r="E926" i="20"/>
  <c r="E927" i="20"/>
  <c r="E928" i="20"/>
  <c r="E929" i="20"/>
  <c r="E930" i="20"/>
  <c r="E931" i="20"/>
  <c r="E932" i="20"/>
  <c r="E933" i="20"/>
  <c r="E934" i="20"/>
  <c r="E935" i="20"/>
  <c r="E936" i="20"/>
  <c r="E937" i="20"/>
  <c r="E938" i="20"/>
  <c r="E939" i="20"/>
  <c r="E940" i="20"/>
  <c r="E941" i="20"/>
  <c r="E942" i="20"/>
  <c r="E943" i="20"/>
  <c r="E944" i="20"/>
  <c r="E945" i="20"/>
  <c r="E946" i="20"/>
  <c r="E947" i="20"/>
  <c r="E948" i="20"/>
  <c r="E949" i="20"/>
  <c r="E950" i="20"/>
  <c r="E951" i="20"/>
  <c r="E952" i="20"/>
  <c r="E953" i="20"/>
  <c r="E954" i="20"/>
  <c r="E955" i="20"/>
  <c r="E956" i="20"/>
  <c r="E957" i="20"/>
  <c r="E958" i="20"/>
  <c r="E959" i="20"/>
  <c r="E960" i="20"/>
  <c r="E961" i="20"/>
  <c r="E962" i="20"/>
  <c r="E963" i="20"/>
  <c r="E964" i="20"/>
  <c r="E965" i="20"/>
  <c r="E966" i="20"/>
  <c r="E967" i="20"/>
  <c r="E968" i="20"/>
  <c r="E969" i="20"/>
  <c r="E970" i="20"/>
  <c r="E971" i="20"/>
  <c r="E972" i="20"/>
  <c r="E973" i="20"/>
  <c r="E974" i="20"/>
  <c r="E975" i="20"/>
  <c r="E976" i="20"/>
  <c r="E977" i="20"/>
  <c r="E978" i="20"/>
  <c r="E979" i="20"/>
  <c r="E980" i="20"/>
  <c r="E981" i="20"/>
  <c r="E982" i="20"/>
  <c r="E983" i="20"/>
  <c r="E984" i="20"/>
  <c r="E985" i="20"/>
  <c r="E986" i="20"/>
  <c r="E987" i="20"/>
  <c r="E988" i="20"/>
  <c r="E989" i="20"/>
  <c r="E990" i="20"/>
  <c r="E991" i="20"/>
  <c r="E992" i="20"/>
  <c r="E993" i="20"/>
  <c r="E994" i="20"/>
  <c r="E995" i="20"/>
  <c r="E996" i="20"/>
  <c r="E997" i="20"/>
  <c r="E998" i="20"/>
  <c r="E999" i="20"/>
  <c r="E1000" i="20"/>
  <c r="E1001" i="20"/>
  <c r="E1002" i="20"/>
  <c r="E1003" i="20"/>
  <c r="E1004" i="20"/>
  <c r="E1005" i="20"/>
  <c r="E1006" i="20"/>
  <c r="E1007" i="20"/>
  <c r="E1008" i="20"/>
  <c r="E1009" i="20"/>
  <c r="E1010" i="20"/>
  <c r="E1011" i="20"/>
  <c r="E1012" i="20"/>
  <c r="E1013" i="20"/>
  <c r="E1014" i="20"/>
  <c r="E1015" i="20"/>
  <c r="E1016" i="20"/>
  <c r="E1017" i="20"/>
  <c r="E1018" i="20"/>
  <c r="E1019" i="20"/>
  <c r="E1020" i="20"/>
  <c r="E1021" i="20"/>
  <c r="E1022" i="20"/>
  <c r="E1023" i="20"/>
  <c r="E1024" i="20"/>
  <c r="E1025" i="20"/>
  <c r="E1026" i="20"/>
  <c r="E1027" i="20"/>
  <c r="E1028" i="20"/>
  <c r="E1029" i="20"/>
  <c r="E1030" i="20"/>
  <c r="E1031" i="20"/>
  <c r="E1032" i="20"/>
  <c r="E1033" i="20"/>
  <c r="E1034" i="20"/>
  <c r="E1035" i="20"/>
  <c r="E1036" i="20"/>
  <c r="E1037" i="20"/>
  <c r="E1038" i="20"/>
  <c r="E1039" i="20"/>
  <c r="E1040" i="20"/>
  <c r="E1041" i="20"/>
  <c r="E1042" i="20"/>
  <c r="E1043" i="20"/>
  <c r="E1044" i="20"/>
  <c r="E1045" i="20"/>
  <c r="E1046" i="20"/>
  <c r="E1047" i="20"/>
  <c r="E1048" i="20"/>
  <c r="E1049" i="20"/>
  <c r="E1050" i="20"/>
  <c r="E1051" i="20"/>
  <c r="E1052" i="20"/>
  <c r="E1053" i="20"/>
  <c r="E1054" i="20"/>
  <c r="E1055" i="20"/>
  <c r="E1056" i="20"/>
  <c r="E1057" i="20"/>
  <c r="E1058" i="20"/>
  <c r="E1059" i="20"/>
  <c r="E1060" i="20"/>
  <c r="E1061" i="20"/>
  <c r="E1062" i="20"/>
  <c r="E1063" i="20"/>
  <c r="E1064" i="20"/>
  <c r="E1065" i="20"/>
  <c r="E1066" i="20"/>
  <c r="E1067" i="20"/>
  <c r="E1068" i="20"/>
  <c r="E1069" i="20"/>
  <c r="E1070" i="20"/>
  <c r="E1071" i="20"/>
  <c r="E1072" i="20"/>
  <c r="E1073" i="20"/>
  <c r="E1074" i="20"/>
  <c r="E1075" i="20"/>
  <c r="E1076" i="20"/>
  <c r="E1077" i="20"/>
  <c r="E1078" i="20"/>
  <c r="E1079" i="20"/>
  <c r="E1080" i="20"/>
  <c r="E1081" i="20"/>
  <c r="E1082" i="20"/>
  <c r="E1083" i="20"/>
  <c r="E1084" i="20"/>
  <c r="E1085" i="20"/>
  <c r="E1086" i="20"/>
  <c r="E1087" i="20"/>
  <c r="E1088" i="20"/>
  <c r="E1089" i="20"/>
  <c r="E1090" i="20"/>
  <c r="E1091" i="20"/>
  <c r="E1092" i="20"/>
  <c r="E1093" i="20"/>
  <c r="E1094" i="20"/>
  <c r="E1095" i="20"/>
  <c r="E1096" i="20"/>
  <c r="E1097" i="20"/>
  <c r="E1098" i="20"/>
  <c r="E1099" i="20"/>
  <c r="E1100" i="20"/>
  <c r="E1101" i="20"/>
  <c r="E1102" i="20"/>
  <c r="E1103" i="20"/>
  <c r="E1104" i="20"/>
  <c r="E1105" i="20"/>
  <c r="E1106" i="20"/>
  <c r="E1107" i="20"/>
  <c r="E1108" i="20"/>
  <c r="E1109" i="20"/>
  <c r="E1110" i="20"/>
  <c r="E1111" i="20"/>
  <c r="E1112" i="20"/>
  <c r="E1113" i="20"/>
  <c r="E1114" i="20"/>
  <c r="E1115" i="20"/>
  <c r="E1116" i="20"/>
  <c r="E1117" i="20"/>
  <c r="E1118" i="20"/>
  <c r="E1119" i="20"/>
  <c r="E1120" i="20"/>
  <c r="E1121" i="20"/>
  <c r="E1122" i="20"/>
  <c r="E1123" i="20"/>
  <c r="E1124" i="20"/>
  <c r="E1125" i="20"/>
  <c r="E1126" i="20"/>
  <c r="E1127" i="20"/>
  <c r="E1128" i="20"/>
  <c r="E1129" i="20"/>
  <c r="E1130" i="20"/>
  <c r="E1131" i="20"/>
  <c r="E1132" i="20"/>
  <c r="E1133" i="20"/>
  <c r="E1134" i="20"/>
  <c r="E1135" i="20"/>
  <c r="E1136" i="20"/>
  <c r="E1137" i="20"/>
  <c r="E1138" i="20"/>
  <c r="E1139" i="20"/>
  <c r="E1140" i="20"/>
  <c r="E1141" i="20"/>
  <c r="E1142" i="20"/>
  <c r="E1143" i="20"/>
  <c r="E1144" i="20"/>
  <c r="E1145" i="20"/>
  <c r="E1146" i="20"/>
  <c r="E1147" i="20"/>
  <c r="E1148" i="20"/>
  <c r="E1149" i="20"/>
  <c r="E1150" i="20"/>
  <c r="E1151" i="20"/>
  <c r="E1152" i="20"/>
  <c r="E1153" i="20"/>
  <c r="E1154" i="20"/>
  <c r="E1155" i="20"/>
  <c r="E1156" i="20"/>
  <c r="E1157" i="20"/>
  <c r="E1158" i="20"/>
  <c r="E1159" i="20"/>
  <c r="E1160" i="20"/>
  <c r="E1161" i="20"/>
  <c r="E1162" i="20"/>
  <c r="E1163" i="20"/>
  <c r="E1164" i="20"/>
  <c r="E1165" i="20"/>
  <c r="E1166" i="20"/>
  <c r="E1167" i="20"/>
  <c r="E1168" i="20"/>
  <c r="E1169" i="20"/>
  <c r="E1170" i="20"/>
  <c r="E1171" i="20"/>
  <c r="E1172" i="20"/>
  <c r="E1173" i="20"/>
  <c r="E1174" i="20"/>
  <c r="E1175" i="20"/>
  <c r="E1176" i="20"/>
  <c r="E1177" i="20"/>
  <c r="E1178" i="20"/>
  <c r="E1179" i="20"/>
  <c r="E1180" i="20"/>
  <c r="E1181" i="20"/>
  <c r="E1182" i="20"/>
  <c r="E1183" i="20"/>
  <c r="E1184" i="20"/>
  <c r="E1185" i="20"/>
  <c r="E1186" i="20"/>
  <c r="E1187" i="20"/>
  <c r="E1188" i="20"/>
  <c r="E1189" i="20"/>
  <c r="E1190" i="20"/>
  <c r="E1191" i="20"/>
  <c r="E1192" i="20"/>
  <c r="E1193" i="20"/>
  <c r="E1194" i="20"/>
  <c r="E1195" i="20"/>
  <c r="E1196" i="20"/>
  <c r="E1197" i="20"/>
  <c r="E1198" i="20"/>
  <c r="E1199" i="20"/>
  <c r="E1200" i="20"/>
  <c r="E1201" i="20"/>
  <c r="E1202" i="20"/>
  <c r="E1203" i="20"/>
  <c r="E1204" i="20"/>
  <c r="E1205" i="20"/>
  <c r="E1206" i="20"/>
  <c r="E1207" i="20"/>
  <c r="E1208" i="20"/>
  <c r="E1209" i="20"/>
  <c r="E1210" i="20"/>
  <c r="E1211" i="20"/>
  <c r="E1212" i="20"/>
  <c r="E1213" i="20"/>
  <c r="E1214" i="20"/>
  <c r="E1215" i="20"/>
  <c r="E1216" i="20"/>
  <c r="E1217" i="20"/>
  <c r="E1218" i="20"/>
  <c r="E1219" i="20"/>
  <c r="E1220" i="20"/>
  <c r="E1221" i="20"/>
  <c r="E1222" i="20"/>
  <c r="E1223" i="20"/>
  <c r="E1224" i="20"/>
  <c r="E1225" i="20"/>
  <c r="E1226" i="20"/>
  <c r="E1227" i="20"/>
  <c r="E1228" i="20"/>
  <c r="E1229" i="20"/>
  <c r="E1230" i="20"/>
  <c r="E1231" i="20"/>
  <c r="E1232" i="20"/>
  <c r="E1233" i="20"/>
  <c r="E1234" i="20"/>
  <c r="E1235" i="20"/>
  <c r="E1236" i="20"/>
  <c r="E1237" i="20"/>
  <c r="E1238" i="20"/>
  <c r="E1239" i="20"/>
  <c r="E1240" i="20"/>
  <c r="E1241" i="20"/>
  <c r="E1242" i="20"/>
  <c r="E1243" i="20"/>
  <c r="E1244" i="20"/>
  <c r="E1245" i="20"/>
  <c r="E1246" i="20"/>
  <c r="E1247" i="20"/>
  <c r="E1248" i="20"/>
  <c r="E1249" i="20"/>
  <c r="E1250" i="20"/>
  <c r="E1251" i="20"/>
  <c r="E1252" i="20"/>
  <c r="E1253" i="20"/>
  <c r="E1254" i="20"/>
  <c r="E1255" i="20"/>
  <c r="E1256" i="20"/>
  <c r="E1257" i="20"/>
  <c r="E1258" i="20"/>
  <c r="E1259" i="20"/>
  <c r="E1260" i="20"/>
  <c r="E1261" i="20"/>
  <c r="E1262" i="20"/>
  <c r="E1263" i="20"/>
  <c r="E1264" i="20"/>
  <c r="E1265" i="20"/>
  <c r="E1266" i="20"/>
  <c r="E1267" i="20"/>
  <c r="E1268" i="20"/>
  <c r="E1269" i="20"/>
  <c r="E1270" i="20"/>
  <c r="E1271" i="20"/>
  <c r="E1272" i="20"/>
  <c r="E1273" i="20"/>
  <c r="E1274" i="20"/>
  <c r="E1275" i="20"/>
  <c r="E1276" i="20"/>
  <c r="E1277" i="20"/>
  <c r="E1278" i="20"/>
  <c r="E1279" i="20"/>
  <c r="E1280" i="20"/>
  <c r="E1281" i="20"/>
  <c r="E1282" i="20"/>
  <c r="E1283" i="20"/>
  <c r="E1284" i="20"/>
  <c r="E1285" i="20"/>
  <c r="E1286" i="20"/>
  <c r="E1287" i="20"/>
  <c r="E1288" i="20"/>
  <c r="E1289" i="20"/>
  <c r="E1290" i="20"/>
  <c r="E1291" i="20"/>
  <c r="E1292" i="20"/>
  <c r="E1293" i="20"/>
  <c r="E1294" i="20"/>
  <c r="E1295" i="20"/>
  <c r="E1296" i="20"/>
  <c r="E1297" i="20"/>
  <c r="E1298" i="20"/>
  <c r="E1299" i="20"/>
  <c r="E1300" i="20"/>
  <c r="E1301" i="20"/>
  <c r="E1302" i="20"/>
  <c r="E1303" i="20"/>
  <c r="E1304" i="20"/>
  <c r="E1305" i="20"/>
  <c r="E1306" i="20"/>
  <c r="E1307" i="20"/>
  <c r="E1308" i="20"/>
  <c r="E1309" i="20"/>
  <c r="E1310" i="20"/>
  <c r="E1311" i="20"/>
  <c r="E1312" i="20"/>
  <c r="E1313" i="20"/>
  <c r="E1314" i="20"/>
  <c r="E1315" i="20"/>
  <c r="E1316" i="20"/>
  <c r="E1317" i="20"/>
  <c r="E1318" i="20"/>
  <c r="E1319" i="20"/>
  <c r="E1320" i="20"/>
  <c r="E1321" i="20"/>
  <c r="E1322" i="20"/>
  <c r="E1323" i="20"/>
  <c r="E1324" i="20"/>
  <c r="E1325" i="20"/>
  <c r="E1326" i="20"/>
  <c r="E1327" i="20"/>
  <c r="E1328" i="20"/>
  <c r="E1329" i="20"/>
  <c r="E1330" i="20"/>
  <c r="E1331" i="20"/>
  <c r="E1332" i="20"/>
  <c r="E1333" i="20"/>
  <c r="E1334" i="20"/>
  <c r="E1335" i="20"/>
  <c r="E1336" i="20"/>
  <c r="E1337" i="20"/>
  <c r="E1338" i="20"/>
  <c r="E1339" i="20"/>
  <c r="E1340" i="20"/>
  <c r="E1341" i="20"/>
  <c r="E1342" i="20"/>
  <c r="E1343" i="20"/>
  <c r="E1344" i="20"/>
  <c r="E1345" i="20"/>
  <c r="E1346" i="20"/>
  <c r="E1347" i="20"/>
  <c r="E1348" i="20"/>
  <c r="E1349" i="20"/>
  <c r="E1350" i="20"/>
  <c r="E1351" i="20"/>
  <c r="E1352" i="20"/>
  <c r="E1353" i="20"/>
  <c r="E1354" i="20"/>
  <c r="E1355" i="20"/>
  <c r="E1356" i="20"/>
  <c r="E1357" i="20"/>
  <c r="E1358" i="20"/>
  <c r="E1359" i="20"/>
  <c r="E1360" i="20"/>
  <c r="E1361" i="20"/>
  <c r="E1362" i="20"/>
  <c r="E1363" i="20"/>
  <c r="E1364" i="20"/>
  <c r="E1365" i="20"/>
  <c r="E1366" i="20"/>
  <c r="E1367" i="20"/>
  <c r="E1368" i="20"/>
  <c r="E1369" i="20"/>
  <c r="E1370" i="20"/>
  <c r="E1371" i="20"/>
  <c r="E1372" i="20"/>
  <c r="E1373" i="20"/>
  <c r="E1374" i="20"/>
  <c r="E1375" i="20"/>
  <c r="E1376" i="20"/>
  <c r="E1377" i="20"/>
  <c r="E1378" i="20"/>
  <c r="E1379" i="20"/>
  <c r="E1380" i="20"/>
  <c r="E1381" i="20"/>
  <c r="E1382" i="20"/>
  <c r="E1383" i="20"/>
  <c r="E1384" i="20"/>
  <c r="E1385" i="20"/>
  <c r="E1386" i="20"/>
  <c r="E1387" i="20"/>
  <c r="E1388" i="20"/>
  <c r="E1389" i="20"/>
  <c r="E1390" i="20"/>
  <c r="E1391" i="20"/>
  <c r="E1392" i="20"/>
  <c r="E1393" i="20"/>
  <c r="E1394" i="20"/>
  <c r="E1395" i="20"/>
  <c r="E1396" i="20"/>
  <c r="E1397" i="20"/>
  <c r="E1398" i="20"/>
  <c r="E1399" i="20"/>
  <c r="E1400" i="20"/>
  <c r="E1401" i="20"/>
  <c r="E1402" i="20"/>
  <c r="E1403" i="20"/>
  <c r="E1404" i="20"/>
  <c r="E1405" i="20"/>
  <c r="E1406" i="20"/>
  <c r="E1407" i="20"/>
  <c r="E1408" i="20"/>
  <c r="E1409" i="20"/>
  <c r="E1410" i="20"/>
  <c r="E1411" i="20"/>
  <c r="E1412" i="20"/>
  <c r="E1413" i="20"/>
  <c r="E1414" i="20"/>
  <c r="E1415" i="20"/>
  <c r="E1416" i="20"/>
  <c r="E1417" i="20"/>
  <c r="E1418" i="20"/>
  <c r="E1419" i="20"/>
  <c r="E1420" i="20"/>
  <c r="E1421" i="20"/>
  <c r="E1422" i="20"/>
  <c r="E1423" i="20"/>
  <c r="E1424" i="20"/>
  <c r="E1425" i="20"/>
  <c r="E1426" i="20"/>
  <c r="E1427" i="20"/>
  <c r="E1428" i="20"/>
  <c r="E1429" i="20"/>
  <c r="E1430" i="20"/>
  <c r="E1431" i="20"/>
  <c r="E1432" i="20"/>
  <c r="E1433" i="20"/>
  <c r="E1434" i="20"/>
  <c r="E1435" i="20"/>
  <c r="E1436" i="20"/>
  <c r="E1437" i="20"/>
  <c r="E1438" i="20"/>
  <c r="E1439" i="20"/>
  <c r="E1440" i="20"/>
  <c r="E1441" i="20"/>
  <c r="E1442" i="20"/>
  <c r="E1443" i="20"/>
  <c r="E1444" i="20"/>
  <c r="E1445" i="20"/>
  <c r="E1446" i="20"/>
  <c r="E1447" i="20"/>
  <c r="E1448" i="20"/>
  <c r="E1449" i="20"/>
  <c r="E1450" i="20"/>
  <c r="E1451" i="20"/>
  <c r="E1452" i="20"/>
  <c r="E1453" i="20"/>
  <c r="E1454" i="20"/>
  <c r="E1455" i="20"/>
  <c r="E1456" i="20"/>
  <c r="E1457" i="20"/>
  <c r="E1458" i="20"/>
  <c r="E1459" i="20"/>
  <c r="E1460" i="20"/>
  <c r="E1461" i="20"/>
  <c r="E1462" i="20"/>
  <c r="E1463" i="20"/>
  <c r="E1464" i="20"/>
  <c r="E1465" i="20"/>
  <c r="E1466" i="20"/>
  <c r="E1467" i="20"/>
  <c r="E1468" i="20"/>
  <c r="E1469" i="20"/>
  <c r="E1470" i="20"/>
  <c r="E1471" i="20"/>
  <c r="E1472" i="20"/>
  <c r="E1473" i="20"/>
  <c r="E1474" i="20"/>
  <c r="E1475" i="20"/>
  <c r="E1476" i="20"/>
  <c r="E1477" i="20"/>
  <c r="E1478" i="20"/>
  <c r="E1479" i="20"/>
  <c r="E1480" i="20"/>
  <c r="E1481" i="20"/>
  <c r="E1482" i="20"/>
  <c r="E1483" i="20"/>
  <c r="E1484" i="20"/>
  <c r="E1485" i="20"/>
  <c r="E1486" i="20"/>
  <c r="E1487" i="20"/>
  <c r="E1488" i="20"/>
  <c r="E1489" i="20"/>
  <c r="E1490" i="20"/>
  <c r="E1491" i="20"/>
  <c r="E1492" i="20"/>
  <c r="E1493" i="20"/>
  <c r="E1494" i="20"/>
  <c r="E1495" i="20"/>
  <c r="E1496" i="20"/>
  <c r="E1497" i="20"/>
  <c r="E1498" i="20"/>
  <c r="E1499" i="20"/>
  <c r="E1500" i="20"/>
  <c r="E1501" i="20"/>
  <c r="E1502" i="20"/>
  <c r="E1503" i="20"/>
  <c r="E1504" i="20"/>
  <c r="E1505" i="20"/>
  <c r="E1506" i="20"/>
  <c r="E1507" i="20"/>
  <c r="E1508" i="20"/>
  <c r="E1509" i="20"/>
  <c r="E1510" i="20"/>
  <c r="E1511" i="20"/>
  <c r="E1512" i="20"/>
  <c r="E1513" i="20"/>
  <c r="E1514" i="20"/>
  <c r="E1515" i="20"/>
  <c r="E1516" i="20"/>
  <c r="E1517" i="20"/>
  <c r="E1518" i="20"/>
  <c r="E1519" i="20"/>
  <c r="E1520" i="20"/>
  <c r="E1521" i="20"/>
  <c r="E1522" i="20"/>
  <c r="E1523" i="20"/>
  <c r="E1524" i="20"/>
  <c r="E1525" i="20"/>
  <c r="E1526" i="20"/>
  <c r="E1527" i="20"/>
  <c r="E1528" i="20"/>
  <c r="E1529" i="20"/>
  <c r="E1530" i="20"/>
  <c r="E1531" i="20"/>
  <c r="E1532" i="20"/>
  <c r="E1533" i="20"/>
  <c r="E1534" i="20"/>
  <c r="E1535" i="20"/>
  <c r="E1536" i="20"/>
  <c r="E1537" i="20"/>
  <c r="E1538" i="20"/>
  <c r="E1539" i="20"/>
  <c r="E1540" i="20"/>
  <c r="E1541" i="20"/>
  <c r="E1542" i="20"/>
  <c r="E1543" i="20"/>
  <c r="E1544" i="20"/>
  <c r="E1545" i="20"/>
  <c r="E1546" i="20"/>
  <c r="E1547" i="20"/>
  <c r="E1548" i="20"/>
  <c r="E1549" i="20"/>
  <c r="E1550" i="20"/>
  <c r="E1551" i="20"/>
  <c r="E1552" i="20"/>
  <c r="E1553" i="20"/>
  <c r="E1554" i="20"/>
  <c r="E1555" i="20"/>
  <c r="E1556" i="20"/>
  <c r="E1557" i="20"/>
  <c r="E1558" i="20"/>
  <c r="E1559" i="20"/>
  <c r="E1560" i="20"/>
  <c r="E1561" i="20"/>
  <c r="E1562" i="20"/>
  <c r="E1563" i="20"/>
  <c r="E1564" i="20"/>
  <c r="E1565" i="20"/>
  <c r="E1566" i="20"/>
  <c r="E1567" i="20"/>
  <c r="E1568" i="20"/>
  <c r="E1569" i="20"/>
  <c r="E1570" i="20"/>
  <c r="E1571" i="20"/>
  <c r="E1572" i="20"/>
  <c r="E1573" i="20"/>
  <c r="E1574" i="20"/>
  <c r="E1575" i="20"/>
  <c r="E1576" i="20"/>
  <c r="E1577" i="20"/>
  <c r="E1578" i="20"/>
  <c r="E1579" i="20"/>
  <c r="E1580" i="20"/>
  <c r="E1581" i="20"/>
  <c r="E1582" i="20"/>
  <c r="E1583" i="20"/>
  <c r="E1584" i="20"/>
  <c r="E1585" i="20"/>
  <c r="E1586" i="20"/>
  <c r="E1587" i="20"/>
  <c r="E1588" i="20"/>
  <c r="E1589" i="20"/>
  <c r="E1590" i="20"/>
  <c r="E1591" i="20"/>
  <c r="E1592" i="20"/>
  <c r="E1593" i="20"/>
  <c r="E1594" i="20"/>
  <c r="E1595" i="20"/>
  <c r="E1596" i="20"/>
  <c r="E1597" i="20"/>
  <c r="E1598" i="20"/>
  <c r="E1599" i="20"/>
  <c r="E1600" i="20"/>
  <c r="E1601" i="20"/>
  <c r="E1602" i="20"/>
  <c r="E1603" i="20"/>
  <c r="E1604" i="20"/>
  <c r="E1605" i="20"/>
  <c r="E1606" i="20"/>
  <c r="E1607" i="20"/>
  <c r="E1608" i="20"/>
  <c r="E1609" i="20"/>
  <c r="E1610" i="20"/>
  <c r="E1611" i="20"/>
  <c r="E1612" i="20"/>
  <c r="E1613" i="20"/>
  <c r="E1614" i="20"/>
  <c r="E1615" i="20"/>
  <c r="E1616" i="20"/>
  <c r="E1617" i="20"/>
  <c r="E1618" i="20"/>
  <c r="E1619" i="20"/>
  <c r="E1620" i="20"/>
  <c r="E1621" i="20"/>
  <c r="E1622" i="20"/>
  <c r="E1623" i="20"/>
  <c r="E1624" i="20"/>
  <c r="E1625" i="20"/>
  <c r="E1626" i="20"/>
  <c r="E1627" i="20"/>
  <c r="E1628" i="20"/>
  <c r="E1629" i="20"/>
  <c r="E1630" i="20"/>
  <c r="E1631" i="20"/>
  <c r="E1632" i="20"/>
  <c r="E1633" i="20"/>
  <c r="E1634" i="20"/>
  <c r="E1635" i="20"/>
  <c r="E1636" i="20"/>
  <c r="E1637" i="20"/>
  <c r="E1638" i="20"/>
  <c r="E1639" i="20"/>
  <c r="E1640" i="20"/>
  <c r="E1641" i="20"/>
  <c r="E1642" i="20"/>
  <c r="E1643" i="20"/>
  <c r="E1644" i="20"/>
  <c r="E1645" i="20"/>
  <c r="E1646" i="20"/>
  <c r="E1647" i="20"/>
  <c r="E1648" i="20"/>
  <c r="E1649" i="20"/>
  <c r="E1650" i="20"/>
  <c r="E1651" i="20"/>
  <c r="E1652" i="20"/>
  <c r="E1653" i="20"/>
  <c r="E1654" i="20"/>
  <c r="E1655" i="20"/>
  <c r="E1656" i="20"/>
  <c r="E1657" i="20"/>
  <c r="E1658" i="20"/>
  <c r="E1659" i="20"/>
  <c r="E1660" i="20"/>
  <c r="E1661" i="20"/>
  <c r="E1662" i="20"/>
  <c r="E1663" i="20"/>
  <c r="E1664" i="20"/>
  <c r="E1665" i="20"/>
  <c r="E1666" i="20"/>
  <c r="E1667" i="20"/>
  <c r="E1668" i="20"/>
  <c r="E1669" i="20"/>
  <c r="E1670" i="20"/>
  <c r="E1671" i="20"/>
  <c r="E1672" i="20"/>
  <c r="E1673" i="20"/>
  <c r="E1674" i="20"/>
  <c r="E1675" i="20"/>
  <c r="E1676" i="20"/>
  <c r="E1677" i="20"/>
  <c r="E1678" i="20"/>
  <c r="E1679" i="20"/>
  <c r="E1680" i="20"/>
  <c r="E1681" i="20"/>
  <c r="E1682" i="20"/>
  <c r="E1683" i="20"/>
  <c r="E1684" i="20"/>
  <c r="E1685" i="20"/>
  <c r="E1686" i="20"/>
  <c r="E1687" i="20"/>
  <c r="E1688" i="20"/>
  <c r="E1689" i="20"/>
  <c r="E1690" i="20"/>
  <c r="E1691" i="20"/>
  <c r="E1692" i="20"/>
  <c r="E1693" i="20"/>
  <c r="E1694" i="20"/>
  <c r="E1695" i="20"/>
  <c r="E1696" i="20"/>
  <c r="E1697" i="20"/>
  <c r="E1698" i="20"/>
  <c r="E1699" i="20"/>
  <c r="E1700" i="20"/>
  <c r="E1701" i="20"/>
  <c r="E1702" i="20"/>
  <c r="E1703" i="20"/>
  <c r="E1704" i="20"/>
  <c r="E1705" i="20"/>
  <c r="E1706" i="20"/>
  <c r="E1707" i="20"/>
  <c r="E1708" i="20"/>
  <c r="E1709" i="20"/>
  <c r="E1710" i="20"/>
  <c r="E1711" i="20"/>
  <c r="E1712" i="20"/>
  <c r="E1713" i="20"/>
  <c r="E1714" i="20"/>
  <c r="E1715" i="20"/>
  <c r="E1716" i="20"/>
  <c r="E1717" i="20"/>
  <c r="E1718" i="20"/>
  <c r="E1719" i="20"/>
  <c r="E1720" i="20"/>
  <c r="E1721" i="20"/>
  <c r="E1722" i="20"/>
  <c r="E1723" i="20"/>
  <c r="E1724" i="20"/>
  <c r="E1725" i="20"/>
  <c r="E1726" i="20"/>
  <c r="E1727" i="20"/>
  <c r="E1728" i="20"/>
  <c r="E1729" i="20"/>
  <c r="E1730" i="20"/>
  <c r="E1731" i="20"/>
  <c r="E1732" i="20"/>
  <c r="E1733" i="20"/>
  <c r="E1734" i="20"/>
  <c r="E1735" i="20"/>
  <c r="E1736" i="20"/>
  <c r="E1737" i="20"/>
  <c r="E1738" i="20"/>
  <c r="E1739" i="20"/>
  <c r="E1740" i="20"/>
  <c r="E1741" i="20"/>
  <c r="E1742" i="20"/>
  <c r="E1743" i="20"/>
  <c r="E1744" i="20"/>
  <c r="E1745" i="20"/>
  <c r="E1746" i="20"/>
  <c r="E1747" i="20"/>
  <c r="E1748" i="20"/>
  <c r="E1749" i="20"/>
  <c r="E1750" i="20"/>
  <c r="E1751" i="20"/>
  <c r="E1752" i="20"/>
  <c r="E1753" i="20"/>
  <c r="E1754" i="20"/>
  <c r="E1755" i="20"/>
  <c r="E1756" i="20"/>
  <c r="E1757" i="20"/>
  <c r="E1758" i="20"/>
  <c r="E1759" i="20"/>
  <c r="E1760" i="20"/>
  <c r="E1761" i="20"/>
  <c r="E1762" i="20"/>
  <c r="E1763" i="20"/>
  <c r="E1764" i="20"/>
  <c r="E1765" i="20"/>
  <c r="E1766" i="20"/>
  <c r="E1767" i="20"/>
  <c r="E1768" i="20"/>
  <c r="E1769" i="20"/>
  <c r="E1770" i="20"/>
  <c r="E1771" i="20"/>
  <c r="E1772" i="20"/>
  <c r="E1773" i="20"/>
  <c r="E1774" i="20"/>
  <c r="E1775" i="20"/>
  <c r="E1776" i="20"/>
  <c r="E1777" i="20"/>
  <c r="E1778" i="20"/>
  <c r="E1779" i="20"/>
  <c r="E1780" i="20"/>
  <c r="E1781" i="20"/>
  <c r="E1782" i="20"/>
  <c r="E1783" i="20"/>
  <c r="E1784" i="20"/>
  <c r="E1785" i="20"/>
  <c r="E1786" i="20"/>
  <c r="E1787" i="20"/>
  <c r="E1788" i="20"/>
  <c r="E1789" i="20"/>
  <c r="E1790" i="20"/>
  <c r="E1791" i="20"/>
  <c r="E1792" i="20"/>
  <c r="E1793" i="20"/>
  <c r="E1794" i="20"/>
  <c r="E1795" i="20"/>
  <c r="E1796" i="20"/>
  <c r="E1797" i="20"/>
  <c r="E1798" i="20"/>
  <c r="E1799" i="20"/>
  <c r="E1800" i="20"/>
  <c r="E1801" i="20"/>
  <c r="E1802" i="20"/>
  <c r="E1803" i="20"/>
  <c r="E1804" i="20"/>
  <c r="E1805" i="20"/>
  <c r="E1806" i="20"/>
  <c r="E1807" i="20"/>
  <c r="E1808" i="20"/>
  <c r="E1809" i="20"/>
  <c r="E1810" i="20"/>
  <c r="E1811" i="20"/>
  <c r="E1812" i="20"/>
  <c r="E1813" i="20"/>
  <c r="E1814" i="20"/>
  <c r="E1815" i="20"/>
  <c r="E1816" i="20"/>
  <c r="E1817" i="20"/>
  <c r="E1818" i="20"/>
  <c r="E1819" i="20"/>
  <c r="E1820" i="20"/>
  <c r="E1821" i="20"/>
  <c r="E1822" i="20"/>
  <c r="E1823" i="20"/>
  <c r="E1824" i="20"/>
  <c r="E1825" i="20"/>
  <c r="E1826" i="20"/>
  <c r="E1827" i="20"/>
  <c r="E1828" i="20"/>
  <c r="E1829" i="20"/>
  <c r="E1830" i="20"/>
  <c r="E1831" i="20"/>
  <c r="E1832" i="20"/>
  <c r="E1833" i="20"/>
  <c r="E1834" i="20"/>
  <c r="E1835" i="20"/>
  <c r="E1836" i="20"/>
  <c r="E1837" i="20"/>
  <c r="E1838" i="20"/>
  <c r="E1839" i="20"/>
  <c r="E1840" i="20"/>
  <c r="E1841" i="20"/>
  <c r="E1842" i="20"/>
  <c r="E1843" i="20"/>
  <c r="E1844" i="20"/>
  <c r="E1845" i="20"/>
  <c r="E1846" i="20"/>
  <c r="E1847" i="20"/>
  <c r="E1848" i="20"/>
  <c r="E1849" i="20"/>
  <c r="E1850" i="20"/>
  <c r="E1851" i="20"/>
  <c r="E1852" i="20"/>
  <c r="E1853" i="20"/>
  <c r="E1854" i="20"/>
  <c r="E1855" i="20"/>
  <c r="E1856" i="20"/>
  <c r="E1857" i="20"/>
  <c r="E1858" i="20"/>
  <c r="E1859" i="20"/>
  <c r="E1860" i="20"/>
  <c r="E1861" i="20"/>
  <c r="E1862" i="20"/>
  <c r="E1863" i="20"/>
  <c r="E1864" i="20"/>
  <c r="E1865" i="20"/>
  <c r="E1866" i="20"/>
  <c r="E1867" i="20"/>
  <c r="E1868" i="20"/>
  <c r="E1869" i="20"/>
  <c r="E1870" i="20"/>
  <c r="E1871" i="20"/>
  <c r="E1872" i="20"/>
  <c r="E1873" i="20"/>
  <c r="E1874" i="20"/>
  <c r="E1875" i="20"/>
  <c r="E1876" i="20"/>
  <c r="E1877" i="20"/>
  <c r="E1878" i="20"/>
  <c r="E1879" i="20"/>
  <c r="E1880" i="20"/>
  <c r="E1881" i="20"/>
  <c r="E1882" i="20"/>
  <c r="E1883" i="20"/>
  <c r="E1884" i="20"/>
  <c r="E1885" i="20"/>
  <c r="E1886" i="20"/>
  <c r="E1887" i="20"/>
  <c r="E1888" i="20"/>
  <c r="E1889" i="20"/>
  <c r="E1890" i="20"/>
  <c r="E1891" i="20"/>
  <c r="E1892" i="20"/>
  <c r="E1893" i="20"/>
  <c r="E1894" i="20"/>
  <c r="E1895" i="20"/>
  <c r="E1896" i="20"/>
  <c r="E1897" i="20"/>
  <c r="E1898" i="20"/>
  <c r="E1899" i="20"/>
  <c r="E1900" i="20"/>
  <c r="E1901" i="20"/>
  <c r="E1902" i="20"/>
  <c r="E1903" i="20"/>
  <c r="E1904" i="20"/>
  <c r="E1905" i="20"/>
  <c r="E1906" i="20"/>
  <c r="E1907" i="20"/>
  <c r="E1908" i="20"/>
  <c r="E1909" i="20"/>
  <c r="E1910" i="20"/>
  <c r="E1911" i="20"/>
  <c r="E1912" i="20"/>
  <c r="E1913" i="20"/>
  <c r="E1914" i="20"/>
  <c r="E1915" i="20"/>
  <c r="E1916" i="20"/>
  <c r="E1917" i="20"/>
  <c r="E1918" i="20"/>
  <c r="E1919" i="20"/>
  <c r="E1920" i="20"/>
  <c r="E1921" i="20"/>
  <c r="E1922" i="20"/>
  <c r="E1923" i="20"/>
  <c r="E1924" i="20"/>
  <c r="E1925" i="20"/>
  <c r="E1926" i="20"/>
  <c r="E1927" i="20"/>
  <c r="E1928" i="20"/>
  <c r="E1929" i="20"/>
  <c r="E1930" i="20"/>
  <c r="E1931" i="20"/>
  <c r="E1932" i="20"/>
  <c r="E1933" i="20"/>
  <c r="E1934" i="20"/>
  <c r="E1935" i="20"/>
  <c r="E1936" i="20"/>
  <c r="E1937" i="20"/>
  <c r="E1938" i="20"/>
  <c r="E1939" i="20"/>
  <c r="E1940" i="20"/>
  <c r="E1941" i="20"/>
  <c r="E1942" i="20"/>
  <c r="E1943" i="20"/>
  <c r="E1944" i="20"/>
  <c r="E1945" i="20"/>
  <c r="E1946" i="20"/>
  <c r="E1947" i="20"/>
  <c r="E1948" i="20"/>
  <c r="E1949" i="20"/>
  <c r="E1950" i="20"/>
  <c r="E1951" i="20"/>
  <c r="E1952" i="20"/>
  <c r="E1953" i="20"/>
  <c r="E1954" i="20"/>
  <c r="E1955" i="20"/>
  <c r="E1956" i="20"/>
  <c r="E1957" i="20"/>
  <c r="E1958" i="20"/>
  <c r="E1959" i="20"/>
  <c r="E1960" i="20"/>
  <c r="E1961" i="20"/>
  <c r="E1962" i="20"/>
  <c r="E1963" i="20"/>
  <c r="E1964" i="20"/>
  <c r="E1965" i="20"/>
  <c r="E1966" i="20"/>
  <c r="E1967" i="20"/>
  <c r="E1968" i="20"/>
  <c r="E1969" i="20"/>
  <c r="E1970" i="20"/>
  <c r="E1971" i="20"/>
  <c r="E1972" i="20"/>
  <c r="E1973" i="20"/>
  <c r="E1974" i="20"/>
  <c r="E1975" i="20"/>
  <c r="E1976" i="20"/>
  <c r="E1977" i="20"/>
  <c r="E1978" i="20"/>
  <c r="E1979" i="20"/>
  <c r="E1980" i="20"/>
  <c r="E1981" i="20"/>
  <c r="E1982" i="20"/>
  <c r="E1983" i="20"/>
  <c r="E1984" i="20"/>
  <c r="E1985" i="20"/>
  <c r="E1986" i="20"/>
  <c r="E1987" i="20"/>
  <c r="E1988" i="20"/>
  <c r="E1989" i="20"/>
  <c r="E1990" i="20"/>
  <c r="Q1002" i="19"/>
  <c r="Q1003" i="19"/>
  <c r="Q2216" i="19"/>
  <c r="Q2217" i="19"/>
  <c r="Q2218" i="19"/>
  <c r="Q2219" i="19"/>
  <c r="Q2" i="19"/>
  <c r="Q3" i="19"/>
  <c r="Q4" i="19"/>
  <c r="Q132" i="19"/>
  <c r="Q1751" i="19"/>
  <c r="Q1752" i="19"/>
  <c r="Q1753" i="19"/>
  <c r="Q437" i="19"/>
  <c r="Q438" i="19"/>
  <c r="Q2220" i="19"/>
  <c r="Q704" i="19"/>
  <c r="Q705" i="19"/>
  <c r="Q2064" i="19"/>
  <c r="Q2065" i="19"/>
  <c r="Q2066" i="19"/>
  <c r="Q2067" i="19"/>
  <c r="Q2068" i="19"/>
  <c r="Q1132" i="19"/>
  <c r="Q1610" i="19"/>
  <c r="Q1611" i="19"/>
  <c r="Q1292" i="19"/>
  <c r="Q1293" i="19"/>
  <c r="Q2069" i="19"/>
  <c r="Q2070" i="19"/>
  <c r="Q2071" i="19"/>
  <c r="Q2072" i="19"/>
  <c r="Q2073" i="19"/>
  <c r="Q1004" i="19"/>
  <c r="Q1005" i="19"/>
  <c r="Q5" i="19"/>
  <c r="Q6" i="19"/>
  <c r="Q7" i="19"/>
  <c r="Q342" i="19"/>
  <c r="Q343" i="19"/>
  <c r="Q262" i="19"/>
  <c r="Q263" i="19"/>
  <c r="Q264" i="19"/>
  <c r="Q265" i="19"/>
  <c r="Q266" i="19"/>
  <c r="Q267" i="19"/>
  <c r="Q268" i="19"/>
  <c r="Q1133" i="19"/>
  <c r="Q1294" i="19"/>
  <c r="Q1295" i="19"/>
  <c r="Q1296" i="19"/>
  <c r="Q2221" i="19"/>
  <c r="Q2222" i="19"/>
  <c r="Q8" i="19"/>
  <c r="Q9" i="19"/>
  <c r="Q1006" i="19"/>
  <c r="Q10" i="19"/>
  <c r="Q11" i="19"/>
  <c r="Q1007" i="19"/>
  <c r="Q1008" i="19"/>
  <c r="Q1454" i="19"/>
  <c r="Q1297" i="19"/>
  <c r="Q344" i="19"/>
  <c r="Q345" i="19"/>
  <c r="Q346" i="19"/>
  <c r="Q2223" i="19"/>
  <c r="Q2224" i="19"/>
  <c r="Q2225" i="19"/>
  <c r="Q2355" i="19"/>
  <c r="Q2356" i="19"/>
  <c r="Q2357" i="19"/>
  <c r="Q564" i="19"/>
  <c r="Q1298" i="19"/>
  <c r="Q1299" i="19"/>
  <c r="Q1300" i="19"/>
  <c r="Q133" i="19"/>
  <c r="Q846" i="19"/>
  <c r="Q847" i="19"/>
  <c r="Q1134" i="19"/>
  <c r="Q1135" i="19"/>
  <c r="Q1136" i="19"/>
  <c r="Q1754" i="19"/>
  <c r="Q1755" i="19"/>
  <c r="Q1756" i="19"/>
  <c r="Q1757" i="19"/>
  <c r="Q2226" i="19"/>
  <c r="Q12" i="19"/>
  <c r="Q13" i="19"/>
  <c r="Q14" i="19"/>
  <c r="Q706" i="19"/>
  <c r="Q707" i="19"/>
  <c r="Q708" i="19"/>
  <c r="Q709" i="19"/>
  <c r="Q710" i="19"/>
  <c r="Q848" i="19"/>
  <c r="Q849" i="19"/>
  <c r="Q850" i="19"/>
  <c r="Q1612" i="19"/>
  <c r="Q1613" i="19"/>
  <c r="Q1614" i="19"/>
  <c r="Q1009" i="19"/>
  <c r="Q1010" i="19"/>
  <c r="Q1011" i="19"/>
  <c r="Q1301" i="19"/>
  <c r="Q269" i="19"/>
  <c r="Q270" i="19"/>
  <c r="Q271" i="19"/>
  <c r="Q565" i="19"/>
  <c r="Q566" i="19"/>
  <c r="Q347" i="19"/>
  <c r="Q348" i="19"/>
  <c r="Q272" i="19"/>
  <c r="Q273" i="19"/>
  <c r="Q2074" i="19"/>
  <c r="Q2075" i="19"/>
  <c r="Q2076" i="19"/>
  <c r="Q15" i="19"/>
  <c r="Q16" i="19"/>
  <c r="Q567" i="19"/>
  <c r="Q568" i="19"/>
  <c r="Q274" i="19"/>
  <c r="Q275" i="19"/>
  <c r="Q17" i="19"/>
  <c r="Q18" i="19"/>
  <c r="Q851" i="19"/>
  <c r="Q852" i="19"/>
  <c r="Q2077" i="19"/>
  <c r="Q2078" i="19"/>
  <c r="Q2079" i="19"/>
  <c r="Q134" i="19"/>
  <c r="Q135" i="19"/>
  <c r="Q1012" i="19"/>
  <c r="Q1137" i="19"/>
  <c r="Q1138" i="19"/>
  <c r="Q1139" i="19"/>
  <c r="Q1919" i="19"/>
  <c r="Q711" i="19"/>
  <c r="Q712" i="19"/>
  <c r="Q713" i="19"/>
  <c r="Q714" i="19"/>
  <c r="Q715" i="19"/>
  <c r="Q2358" i="19"/>
  <c r="Q2359" i="19"/>
  <c r="Q1140" i="19"/>
  <c r="Q1141" i="19"/>
  <c r="Q439" i="19"/>
  <c r="Q440" i="19"/>
  <c r="Q1302" i="19"/>
  <c r="Q19" i="19"/>
  <c r="Q2080" i="19"/>
  <c r="Q2081" i="19"/>
  <c r="Q1615" i="19"/>
  <c r="Q20" i="19"/>
  <c r="Q21" i="19"/>
  <c r="Q22" i="19"/>
  <c r="Q23" i="19"/>
  <c r="Q24" i="19"/>
  <c r="Q1455" i="19"/>
  <c r="Q1920" i="19"/>
  <c r="Q1921" i="19"/>
  <c r="Q1456" i="19"/>
  <c r="Q1457" i="19"/>
  <c r="Q1458" i="19"/>
  <c r="Q1013" i="19"/>
  <c r="Q1014" i="19"/>
  <c r="Q2082" i="19"/>
  <c r="Q2083" i="19"/>
  <c r="Q2084" i="19"/>
  <c r="Q136" i="19"/>
  <c r="Q441" i="19"/>
  <c r="Q442" i="19"/>
  <c r="Q443" i="19"/>
  <c r="Q444" i="19"/>
  <c r="Q1142" i="19"/>
  <c r="Q1143" i="19"/>
  <c r="Q569" i="19"/>
  <c r="Q570" i="19"/>
  <c r="Q1459" i="19"/>
  <c r="Q1460" i="19"/>
  <c r="Q1461" i="19"/>
  <c r="Q1758" i="19"/>
  <c r="Q1759" i="19"/>
  <c r="Q1922" i="19"/>
  <c r="Q1923" i="19"/>
  <c r="Q2227" i="19"/>
  <c r="Q2228" i="19"/>
  <c r="Q1616" i="19"/>
  <c r="Q1617" i="19"/>
  <c r="Q853" i="19"/>
  <c r="Q854" i="19"/>
  <c r="Q1144" i="19"/>
  <c r="Q1145" i="19"/>
  <c r="Q1146" i="19"/>
  <c r="Q137" i="19"/>
  <c r="Q1015" i="19"/>
  <c r="Q1016" i="19"/>
  <c r="Q349" i="19"/>
  <c r="Q855" i="19"/>
  <c r="Q856" i="19"/>
  <c r="Q857" i="19"/>
  <c r="Q858" i="19"/>
  <c r="Q2229" i="19"/>
  <c r="Q2230" i="19"/>
  <c r="Q2231" i="19"/>
  <c r="Q1017" i="19"/>
  <c r="Q1618" i="19"/>
  <c r="Q1619" i="19"/>
  <c r="Q2085" i="19"/>
  <c r="Q2086" i="19"/>
  <c r="Q2087" i="19"/>
  <c r="Q1620" i="19"/>
  <c r="Q1018" i="19"/>
  <c r="Q1303" i="19"/>
  <c r="Q1760" i="19"/>
  <c r="Q138" i="19"/>
  <c r="Q2232" i="19"/>
  <c r="Q2233" i="19"/>
  <c r="Q1304" i="19"/>
  <c r="Q2360" i="19"/>
  <c r="Q2361" i="19"/>
  <c r="Q1147" i="19"/>
  <c r="Q1148" i="19"/>
  <c r="Q1149" i="19"/>
  <c r="Q859" i="19"/>
  <c r="Q860" i="19"/>
  <c r="Q2088" i="19"/>
  <c r="Q2089" i="19"/>
  <c r="Q571" i="19"/>
  <c r="Q572" i="19"/>
  <c r="Q573" i="19"/>
  <c r="Q574" i="19"/>
  <c r="Q2090" i="19"/>
  <c r="Q2091" i="19"/>
  <c r="Q2092" i="19"/>
  <c r="Q1924" i="19"/>
  <c r="Q1305" i="19"/>
  <c r="Q1306" i="19"/>
  <c r="Q1761" i="19"/>
  <c r="Q1762" i="19"/>
  <c r="Q1462" i="19"/>
  <c r="Q1463" i="19"/>
  <c r="Q575" i="19"/>
  <c r="Q576" i="19"/>
  <c r="Q577" i="19"/>
  <c r="Q578" i="19"/>
  <c r="Q579" i="19"/>
  <c r="Q1925" i="19"/>
  <c r="Q861" i="19"/>
  <c r="Q2093" i="19"/>
  <c r="Q2094" i="19"/>
  <c r="Q1150" i="19"/>
  <c r="Q1151" i="19"/>
  <c r="Q2234" i="19"/>
  <c r="Q2095" i="19"/>
  <c r="Q2096" i="19"/>
  <c r="Q862" i="19"/>
  <c r="Q863" i="19"/>
  <c r="Q139" i="19"/>
  <c r="Q140" i="19"/>
  <c r="Q1763" i="19"/>
  <c r="Q1464" i="19"/>
  <c r="Q1764" i="19"/>
  <c r="Q1765" i="19"/>
  <c r="Q1766" i="19"/>
  <c r="Q1767" i="19"/>
  <c r="Q2362" i="19"/>
  <c r="Q2363" i="19"/>
  <c r="Q716" i="19"/>
  <c r="Q717" i="19"/>
  <c r="Q1152" i="19"/>
  <c r="Q141" i="19"/>
  <c r="Q25" i="19"/>
  <c r="Q718" i="19"/>
  <c r="Q719" i="19"/>
  <c r="Q720" i="19"/>
  <c r="Q721" i="19"/>
  <c r="Q142" i="19"/>
  <c r="Q445" i="19"/>
  <c r="Q446" i="19"/>
  <c r="Q1019" i="19"/>
  <c r="Q1020" i="19"/>
  <c r="Q1021" i="19"/>
  <c r="Q1621" i="19"/>
  <c r="Q447" i="19"/>
  <c r="Q1926" i="19"/>
  <c r="Q1022" i="19"/>
  <c r="Q1465" i="19"/>
  <c r="Q1466" i="19"/>
  <c r="Q350" i="19"/>
  <c r="Q276" i="19"/>
  <c r="Q277" i="19"/>
  <c r="Q26" i="19"/>
  <c r="Q27" i="19"/>
  <c r="Q1467" i="19"/>
  <c r="Q1468" i="19"/>
  <c r="Q1469" i="19"/>
  <c r="Q1470" i="19"/>
  <c r="Q1471" i="19"/>
  <c r="Q1768" i="19"/>
  <c r="Q1769" i="19"/>
  <c r="Q1622" i="19"/>
  <c r="Q1623" i="19"/>
  <c r="Q1624" i="19"/>
  <c r="Q1625" i="19"/>
  <c r="Q448" i="19"/>
  <c r="Q449" i="19"/>
  <c r="Q1626" i="19"/>
  <c r="Q1627" i="19"/>
  <c r="Q1628" i="19"/>
  <c r="Q2235" i="19"/>
  <c r="Q2236" i="19"/>
  <c r="Q2237" i="19"/>
  <c r="Q2097" i="19"/>
  <c r="Q28" i="19"/>
  <c r="Q1307" i="19"/>
  <c r="Q2364" i="19"/>
  <c r="Q2365" i="19"/>
  <c r="Q450" i="19"/>
  <c r="Q451" i="19"/>
  <c r="Q452" i="19"/>
  <c r="Q453" i="19"/>
  <c r="Q1770" i="19"/>
  <c r="Q1771" i="19"/>
  <c r="Q1308" i="19"/>
  <c r="Q1309" i="19"/>
  <c r="Q1927" i="19"/>
  <c r="Q1310" i="19"/>
  <c r="Q1311" i="19"/>
  <c r="Q1312" i="19"/>
  <c r="Q2366" i="19"/>
  <c r="Q2367" i="19"/>
  <c r="Q29" i="19"/>
  <c r="Q30" i="19"/>
  <c r="Q1772" i="19"/>
  <c r="Q1773" i="19"/>
  <c r="Q278" i="19"/>
  <c r="Q279" i="19"/>
  <c r="Q580" i="19"/>
  <c r="Q581" i="19"/>
  <c r="Q582" i="19"/>
  <c r="Q1629" i="19"/>
  <c r="Q1630" i="19"/>
  <c r="Q1631" i="19"/>
  <c r="Q1153" i="19"/>
  <c r="Q1154" i="19"/>
  <c r="Q1155" i="19"/>
  <c r="Q1156" i="19"/>
  <c r="Q722" i="19"/>
  <c r="Q31" i="19"/>
  <c r="Q32" i="19"/>
  <c r="Q33" i="19"/>
  <c r="Q1157" i="19"/>
  <c r="Q1158" i="19"/>
  <c r="Q723" i="19"/>
  <c r="Q724" i="19"/>
  <c r="Q725" i="19"/>
  <c r="Q726" i="19"/>
  <c r="Q727" i="19"/>
  <c r="Q728" i="19"/>
  <c r="Q2098" i="19"/>
  <c r="Q2238" i="19"/>
  <c r="Q2239" i="19"/>
  <c r="Q1632" i="19"/>
  <c r="Q1633" i="19"/>
  <c r="Q454" i="19"/>
  <c r="Q2368" i="19"/>
  <c r="Q2369" i="19"/>
  <c r="Q2370" i="19"/>
  <c r="Q1313" i="19"/>
  <c r="Q280" i="19"/>
  <c r="Q281" i="19"/>
  <c r="Q282" i="19"/>
  <c r="Q283" i="19"/>
  <c r="Q284" i="19"/>
  <c r="Q285" i="19"/>
  <c r="Q2371" i="19"/>
  <c r="Q143" i="19"/>
  <c r="Q144" i="19"/>
  <c r="Q1928" i="19"/>
  <c r="Q1929" i="19"/>
  <c r="Q455" i="19"/>
  <c r="Q456" i="19"/>
  <c r="Q351" i="19"/>
  <c r="Q352" i="19"/>
  <c r="Q1472" i="19"/>
  <c r="Q1473" i="19"/>
  <c r="Q1474" i="19"/>
  <c r="Q2240" i="19"/>
  <c r="Q2099" i="19"/>
  <c r="Q2100" i="19"/>
  <c r="Q1159" i="19"/>
  <c r="Q1160" i="19"/>
  <c r="Q1161" i="19"/>
  <c r="Q2241" i="19"/>
  <c r="Q2242" i="19"/>
  <c r="Q1930" i="19"/>
  <c r="Q729" i="19"/>
  <c r="Q730" i="19"/>
  <c r="Q1475" i="19"/>
  <c r="Q1476" i="19"/>
  <c r="Q1023" i="19"/>
  <c r="Q1314" i="19"/>
  <c r="Q34" i="19"/>
  <c r="Q145" i="19"/>
  <c r="Q146" i="19"/>
  <c r="Q1477" i="19"/>
  <c r="Q1478" i="19"/>
  <c r="Q1479" i="19"/>
  <c r="Q1480" i="19"/>
  <c r="Q35" i="19"/>
  <c r="Q731" i="19"/>
  <c r="Q732" i="19"/>
  <c r="Q733" i="19"/>
  <c r="Q286" i="19"/>
  <c r="Q2372" i="19"/>
  <c r="Q2373" i="19"/>
  <c r="Q2374" i="19"/>
  <c r="Q1315" i="19"/>
  <c r="Q1316" i="19"/>
  <c r="Q1317" i="19"/>
  <c r="Q287" i="19"/>
  <c r="Q864" i="19"/>
  <c r="Q734" i="19"/>
  <c r="Q735" i="19"/>
  <c r="Q147" i="19"/>
  <c r="Q148" i="19"/>
  <c r="Q1634" i="19"/>
  <c r="Q1318" i="19"/>
  <c r="Q865" i="19"/>
  <c r="Q866" i="19"/>
  <c r="Q736" i="19"/>
  <c r="Q737" i="19"/>
  <c r="Q738" i="19"/>
  <c r="Q583" i="19"/>
  <c r="Q584" i="19"/>
  <c r="Q2243" i="19"/>
  <c r="Q2244" i="19"/>
  <c r="Q1162" i="19"/>
  <c r="Q1163" i="19"/>
  <c r="Q1319" i="19"/>
  <c r="Q2375" i="19"/>
  <c r="Q2376" i="19"/>
  <c r="Q2101" i="19"/>
  <c r="Q1774" i="19"/>
  <c r="Q1775" i="19"/>
  <c r="Q353" i="19"/>
  <c r="Q354" i="19"/>
  <c r="Q36" i="19"/>
  <c r="Q37" i="19"/>
  <c r="Q38" i="19"/>
  <c r="Q457" i="19"/>
  <c r="Q458" i="19"/>
  <c r="Q459" i="19"/>
  <c r="Q460" i="19"/>
  <c r="Q2102" i="19"/>
  <c r="Q867" i="19"/>
  <c r="Q1320" i="19"/>
  <c r="Q1321" i="19"/>
  <c r="Q1322" i="19"/>
  <c r="Q1323" i="19"/>
  <c r="Q1324" i="19"/>
  <c r="Q868" i="19"/>
  <c r="Q869" i="19"/>
  <c r="Q739" i="19"/>
  <c r="Q740" i="19"/>
  <c r="Q741" i="19"/>
  <c r="Q742" i="19"/>
  <c r="Q149" i="19"/>
  <c r="Q461" i="19"/>
  <c r="Q1931" i="19"/>
  <c r="Q1932" i="19"/>
  <c r="Q1933" i="19"/>
  <c r="Q2103" i="19"/>
  <c r="Q2104" i="19"/>
  <c r="Q1164" i="19"/>
  <c r="Q1934" i="19"/>
  <c r="Q150" i="19"/>
  <c r="Q151" i="19"/>
  <c r="Q1481" i="19"/>
  <c r="Q462" i="19"/>
  <c r="Q463" i="19"/>
  <c r="Q464" i="19"/>
  <c r="Q1482" i="19"/>
  <c r="Q1483" i="19"/>
  <c r="Q1484" i="19"/>
  <c r="Q1485" i="19"/>
  <c r="Q1486" i="19"/>
  <c r="Q1635" i="19"/>
  <c r="Q1636" i="19"/>
  <c r="Q1637" i="19"/>
  <c r="Q1325" i="19"/>
  <c r="Q1326" i="19"/>
  <c r="Q1327" i="19"/>
  <c r="Q743" i="19"/>
  <c r="Q1024" i="19"/>
  <c r="Q465" i="19"/>
  <c r="Q2245" i="19"/>
  <c r="Q1487" i="19"/>
  <c r="Q1488" i="19"/>
  <c r="Q1638" i="19"/>
  <c r="Q1639" i="19"/>
  <c r="Q466" i="19"/>
  <c r="Q467" i="19"/>
  <c r="Q468" i="19"/>
  <c r="Q469" i="19"/>
  <c r="Q1025" i="19"/>
  <c r="Q1026" i="19"/>
  <c r="Q39" i="19"/>
  <c r="Q40" i="19"/>
  <c r="Q41" i="19"/>
  <c r="Q744" i="19"/>
  <c r="Q1489" i="19"/>
  <c r="Q1328" i="19"/>
  <c r="Q1329" i="19"/>
  <c r="Q1330" i="19"/>
  <c r="Q2105" i="19"/>
  <c r="Q2106" i="19"/>
  <c r="Q2107" i="19"/>
  <c r="Q355" i="19"/>
  <c r="Q1027" i="19"/>
  <c r="Q1028" i="19"/>
  <c r="Q1165" i="19"/>
  <c r="Q1166" i="19"/>
  <c r="Q1029" i="19"/>
  <c r="Q745" i="19"/>
  <c r="Q870" i="19"/>
  <c r="Q2377" i="19"/>
  <c r="Q1776" i="19"/>
  <c r="Q1777" i="19"/>
  <c r="Q746" i="19"/>
  <c r="Q747" i="19"/>
  <c r="Q1935" i="19"/>
  <c r="Q1936" i="19"/>
  <c r="Q1937" i="19"/>
  <c r="Q2246" i="19"/>
  <c r="Q2247" i="19"/>
  <c r="Q2248" i="19"/>
  <c r="Q748" i="19"/>
  <c r="Q749" i="19"/>
  <c r="Q585" i="19"/>
  <c r="Q2378" i="19"/>
  <c r="Q2249" i="19"/>
  <c r="Q586" i="19"/>
  <c r="Q587" i="19"/>
  <c r="Q2250" i="19"/>
  <c r="Q2379" i="19"/>
  <c r="Q2380" i="19"/>
  <c r="Q1331" i="19"/>
  <c r="Q2108" i="19"/>
  <c r="Q1332" i="19"/>
  <c r="Q42" i="19"/>
  <c r="Q43" i="19"/>
  <c r="Q44" i="19"/>
  <c r="Q470" i="19"/>
  <c r="Q152" i="19"/>
  <c r="Q153" i="19"/>
  <c r="Q356" i="19"/>
  <c r="Q357" i="19"/>
  <c r="Q1778" i="19"/>
  <c r="Q1779" i="19"/>
  <c r="Q1780" i="19"/>
  <c r="Q871" i="19"/>
  <c r="Q872" i="19"/>
  <c r="Q154" i="19"/>
  <c r="Q155" i="19"/>
  <c r="Q750" i="19"/>
  <c r="Q751" i="19"/>
  <c r="Q1640" i="19"/>
  <c r="Q1641" i="19"/>
  <c r="Q1642" i="19"/>
  <c r="Q1643" i="19"/>
  <c r="Q1644" i="19"/>
  <c r="Q2109" i="19"/>
  <c r="Q873" i="19"/>
  <c r="Q874" i="19"/>
  <c r="Q1645" i="19"/>
  <c r="Q1333" i="19"/>
  <c r="Q1334" i="19"/>
  <c r="Q1335" i="19"/>
  <c r="Q1030" i="19"/>
  <c r="Q1490" i="19"/>
  <c r="Q288" i="19"/>
  <c r="Q1781" i="19"/>
  <c r="Q1782" i="19"/>
  <c r="Q1783" i="19"/>
  <c r="Q1336" i="19"/>
  <c r="Q1337" i="19"/>
  <c r="Q358" i="19"/>
  <c r="Q45" i="19"/>
  <c r="Q2381" i="19"/>
  <c r="Q2382" i="19"/>
  <c r="Q1031" i="19"/>
  <c r="Q1032" i="19"/>
  <c r="Q1033" i="19"/>
  <c r="Q1034" i="19"/>
  <c r="Q2383" i="19"/>
  <c r="Q2384" i="19"/>
  <c r="Q2385" i="19"/>
  <c r="Q588" i="19"/>
  <c r="Q589" i="19"/>
  <c r="Q875" i="19"/>
  <c r="Q876" i="19"/>
  <c r="Q877" i="19"/>
  <c r="Q46" i="19"/>
  <c r="Q47" i="19"/>
  <c r="Q1646" i="19"/>
  <c r="Q2386" i="19"/>
  <c r="Q2387" i="19"/>
  <c r="Q2388" i="19"/>
  <c r="Q48" i="19"/>
  <c r="Q49" i="19"/>
  <c r="Q50" i="19"/>
  <c r="Q289" i="19"/>
  <c r="Q1647" i="19"/>
  <c r="Q471" i="19"/>
  <c r="Q51" i="19"/>
  <c r="Q1338" i="19"/>
  <c r="Q1339" i="19"/>
  <c r="Q1340" i="19"/>
  <c r="Q1784" i="19"/>
  <c r="Q1785" i="19"/>
  <c r="Q1786" i="19"/>
  <c r="Q359" i="19"/>
  <c r="Q360" i="19"/>
  <c r="Q361" i="19"/>
  <c r="Q2251" i="19"/>
  <c r="Q590" i="19"/>
  <c r="Q591" i="19"/>
  <c r="Q592" i="19"/>
  <c r="Q593" i="19"/>
  <c r="Q594" i="19"/>
  <c r="Q595" i="19"/>
  <c r="Q1787" i="19"/>
  <c r="Q1788" i="19"/>
  <c r="Q752" i="19"/>
  <c r="Q753" i="19"/>
  <c r="Q754" i="19"/>
  <c r="Q290" i="19"/>
  <c r="Q291" i="19"/>
  <c r="Q292" i="19"/>
  <c r="Q156" i="19"/>
  <c r="Q157" i="19"/>
  <c r="Q1789" i="19"/>
  <c r="Q1790" i="19"/>
  <c r="Q1791" i="19"/>
  <c r="Q362" i="19"/>
  <c r="Q363" i="19"/>
  <c r="Q878" i="19"/>
  <c r="Q596" i="19"/>
  <c r="Q2389" i="19"/>
  <c r="Q2390" i="19"/>
  <c r="Q2391" i="19"/>
  <c r="Q158" i="19"/>
  <c r="Q159" i="19"/>
  <c r="Q160" i="19"/>
  <c r="Q1341" i="19"/>
  <c r="Q1938" i="19"/>
  <c r="Q52" i="19"/>
  <c r="Q53" i="19"/>
  <c r="Q54" i="19"/>
  <c r="Q1167" i="19"/>
  <c r="Q1168" i="19"/>
  <c r="Q1169" i="19"/>
  <c r="Q1342" i="19"/>
  <c r="Q1343" i="19"/>
  <c r="Q1344" i="19"/>
  <c r="Q2252" i="19"/>
  <c r="Q755" i="19"/>
  <c r="Q756" i="19"/>
  <c r="Q1491" i="19"/>
  <c r="Q2253" i="19"/>
  <c r="Q55" i="19"/>
  <c r="Q1939" i="19"/>
  <c r="Q1940" i="19"/>
  <c r="Q2254" i="19"/>
  <c r="Q2255" i="19"/>
  <c r="Q2256" i="19"/>
  <c r="Q2257" i="19"/>
  <c r="Q1792" i="19"/>
  <c r="Q1793" i="19"/>
  <c r="Q879" i="19"/>
  <c r="Q757" i="19"/>
  <c r="Q758" i="19"/>
  <c r="Q2110" i="19"/>
  <c r="Q1794" i="19"/>
  <c r="Q1648" i="19"/>
  <c r="Q1649" i="19"/>
  <c r="Q56" i="19"/>
  <c r="Q472" i="19"/>
  <c r="Q473" i="19"/>
  <c r="Q1650" i="19"/>
  <c r="Q1651" i="19"/>
  <c r="Q1652" i="19"/>
  <c r="Q1653" i="19"/>
  <c r="Q1795" i="19"/>
  <c r="Q1796" i="19"/>
  <c r="Q1797" i="19"/>
  <c r="Q1170" i="19"/>
  <c r="Q1798" i="19"/>
  <c r="Q1799" i="19"/>
  <c r="Q1800" i="19"/>
  <c r="Q364" i="19"/>
  <c r="Q365" i="19"/>
  <c r="Q366" i="19"/>
  <c r="Q1801" i="19"/>
  <c r="Q1802" i="19"/>
  <c r="Q1171" i="19"/>
  <c r="Q2392" i="19"/>
  <c r="Q474" i="19"/>
  <c r="Q1345" i="19"/>
  <c r="Q1346" i="19"/>
  <c r="Q1654" i="19"/>
  <c r="Q1655" i="19"/>
  <c r="Q1656" i="19"/>
  <c r="Q161" i="19"/>
  <c r="Q1941" i="19"/>
  <c r="Q2258" i="19"/>
  <c r="Q2259" i="19"/>
  <c r="Q1172" i="19"/>
  <c r="Q1173" i="19"/>
  <c r="Q1657" i="19"/>
  <c r="Q1035" i="19"/>
  <c r="Q759" i="19"/>
  <c r="Q760" i="19"/>
  <c r="Q761" i="19"/>
  <c r="Q762" i="19"/>
  <c r="Q763" i="19"/>
  <c r="Q1174" i="19"/>
  <c r="Q1175" i="19"/>
  <c r="Q1492" i="19"/>
  <c r="Q880" i="19"/>
  <c r="Q881" i="19"/>
  <c r="Q882" i="19"/>
  <c r="Q1036" i="19"/>
  <c r="Q1176" i="19"/>
  <c r="Q1177" i="19"/>
  <c r="Q883" i="19"/>
  <c r="Q884" i="19"/>
  <c r="Q2111" i="19"/>
  <c r="Q162" i="19"/>
  <c r="Q163" i="19"/>
  <c r="Q1803" i="19"/>
  <c r="Q1804" i="19"/>
  <c r="Q1178" i="19"/>
  <c r="Q1037" i="19"/>
  <c r="Q1038" i="19"/>
  <c r="Q1805" i="19"/>
  <c r="Q1179" i="19"/>
  <c r="Q1180" i="19"/>
  <c r="Q597" i="19"/>
  <c r="Q164" i="19"/>
  <c r="Q165" i="19"/>
  <c r="Q166" i="19"/>
  <c r="Q1493" i="19"/>
  <c r="Q1806" i="19"/>
  <c r="Q1807" i="19"/>
  <c r="Q1808" i="19"/>
  <c r="Q1809" i="19"/>
  <c r="Q293" i="19"/>
  <c r="Q1810" i="19"/>
  <c r="Q598" i="19"/>
  <c r="Q599" i="19"/>
  <c r="Q2393" i="19"/>
  <c r="Q764" i="19"/>
  <c r="Q765" i="19"/>
  <c r="Q766" i="19"/>
  <c r="Q767" i="19"/>
  <c r="Q768" i="19"/>
  <c r="Q769" i="19"/>
  <c r="Q167" i="19"/>
  <c r="Q168" i="19"/>
  <c r="Q475" i="19"/>
  <c r="Q57" i="19"/>
  <c r="Q1942" i="19"/>
  <c r="Q1943" i="19"/>
  <c r="Q1944" i="19"/>
  <c r="Q1347" i="19"/>
  <c r="Q1348" i="19"/>
  <c r="Q1494" i="19"/>
  <c r="Q1495" i="19"/>
  <c r="Q2260" i="19"/>
  <c r="Q2261" i="19"/>
  <c r="Q600" i="19"/>
  <c r="Q601" i="19"/>
  <c r="Q58" i="19"/>
  <c r="Q1945" i="19"/>
  <c r="Q1946" i="19"/>
  <c r="Q1947" i="19"/>
  <c r="Q1658" i="19"/>
  <c r="Q1659" i="19"/>
  <c r="Q1660" i="19"/>
  <c r="Q1661" i="19"/>
  <c r="Q885" i="19"/>
  <c r="Q169" i="19"/>
  <c r="Q1039" i="19"/>
  <c r="Q1040" i="19"/>
  <c r="Q294" i="19"/>
  <c r="Q295" i="19"/>
  <c r="Q59" i="19"/>
  <c r="Q60" i="19"/>
  <c r="Q61" i="19"/>
  <c r="Q62" i="19"/>
  <c r="Q886" i="19"/>
  <c r="Q887" i="19"/>
  <c r="Q1349" i="19"/>
  <c r="Q1350" i="19"/>
  <c r="Q1351" i="19"/>
  <c r="Q2394" i="19"/>
  <c r="Q1948" i="19"/>
  <c r="Q367" i="19"/>
  <c r="Q1662" i="19"/>
  <c r="Q1663" i="19"/>
  <c r="Q1664" i="19"/>
  <c r="Q2112" i="19"/>
  <c r="Q888" i="19"/>
  <c r="Q889" i="19"/>
  <c r="Q1811" i="19"/>
  <c r="Q1812" i="19"/>
  <c r="Q1813" i="19"/>
  <c r="Q1665" i="19"/>
  <c r="Q368" i="19"/>
  <c r="Q1181" i="19"/>
  <c r="Q1182" i="19"/>
  <c r="Q1183" i="19"/>
  <c r="Q1184" i="19"/>
  <c r="Q1352" i="19"/>
  <c r="Q369" i="19"/>
  <c r="Q370" i="19"/>
  <c r="Q371" i="19"/>
  <c r="Q2262" i="19"/>
  <c r="Q2395" i="19"/>
  <c r="Q2113" i="19"/>
  <c r="Q2114" i="19"/>
  <c r="Q2115" i="19"/>
  <c r="Q2116" i="19"/>
  <c r="Q602" i="19"/>
  <c r="Q603" i="19"/>
  <c r="Q604" i="19"/>
  <c r="Q1666" i="19"/>
  <c r="Q1667" i="19"/>
  <c r="Q1814" i="19"/>
  <c r="Q1815" i="19"/>
  <c r="Q1816" i="19"/>
  <c r="Q770" i="19"/>
  <c r="Q771" i="19"/>
  <c r="Q1496" i="19"/>
  <c r="Q1497" i="19"/>
  <c r="Q1668" i="19"/>
  <c r="Q1041" i="19"/>
  <c r="Q890" i="19"/>
  <c r="Q1669" i="19"/>
  <c r="Q1670" i="19"/>
  <c r="Q1671" i="19"/>
  <c r="Q1498" i="19"/>
  <c r="Q1499" i="19"/>
  <c r="Q1185" i="19"/>
  <c r="Q1186" i="19"/>
  <c r="Q1187" i="19"/>
  <c r="Q772" i="19"/>
  <c r="Q63" i="19"/>
  <c r="Q2117" i="19"/>
  <c r="Q1672" i="19"/>
  <c r="Q1673" i="19"/>
  <c r="Q1817" i="19"/>
  <c r="Q1818" i="19"/>
  <c r="Q605" i="19"/>
  <c r="Q606" i="19"/>
  <c r="Q1674" i="19"/>
  <c r="Q1675" i="19"/>
  <c r="Q170" i="19"/>
  <c r="Q171" i="19"/>
  <c r="Q607" i="19"/>
  <c r="Q1819" i="19"/>
  <c r="Q1820" i="19"/>
  <c r="Q372" i="19"/>
  <c r="Q373" i="19"/>
  <c r="Q374" i="19"/>
  <c r="Q375" i="19"/>
  <c r="Q891" i="19"/>
  <c r="Q892" i="19"/>
  <c r="Q893" i="19"/>
  <c r="Q894" i="19"/>
  <c r="Q2263" i="19"/>
  <c r="Q895" i="19"/>
  <c r="Q376" i="19"/>
  <c r="Q377" i="19"/>
  <c r="Q378" i="19"/>
  <c r="Q379" i="19"/>
  <c r="Q2264" i="19"/>
  <c r="Q2265" i="19"/>
  <c r="Q2266" i="19"/>
  <c r="Q1676" i="19"/>
  <c r="Q1677" i="19"/>
  <c r="Q1678" i="19"/>
  <c r="Q2118" i="19"/>
  <c r="Q1500" i="19"/>
  <c r="Q1501" i="19"/>
  <c r="Q1502" i="19"/>
  <c r="Q1503" i="19"/>
  <c r="Q476" i="19"/>
  <c r="Q1504" i="19"/>
  <c r="Q1505" i="19"/>
  <c r="Q1679" i="19"/>
  <c r="Q1680" i="19"/>
  <c r="Q1681" i="19"/>
  <c r="Q1682" i="19"/>
  <c r="Q1506" i="19"/>
  <c r="Q1507" i="19"/>
  <c r="Q1508" i="19"/>
  <c r="Q1509" i="19"/>
  <c r="Q477" i="19"/>
  <c r="Q2267" i="19"/>
  <c r="Q2268" i="19"/>
  <c r="Q1042" i="19"/>
  <c r="Q1043" i="19"/>
  <c r="Q1044" i="19"/>
  <c r="Q1188" i="19"/>
  <c r="Q1683" i="19"/>
  <c r="Q1684" i="19"/>
  <c r="Q172" i="19"/>
  <c r="Q173" i="19"/>
  <c r="Q174" i="19"/>
  <c r="Q1353" i="19"/>
  <c r="Q1354" i="19"/>
  <c r="Q1355" i="19"/>
  <c r="Q1356" i="19"/>
  <c r="Q1357" i="19"/>
  <c r="Q773" i="19"/>
  <c r="Q175" i="19"/>
  <c r="Q176" i="19"/>
  <c r="Q64" i="19"/>
  <c r="Q65" i="19"/>
  <c r="Q66" i="19"/>
  <c r="Q67" i="19"/>
  <c r="Q68" i="19"/>
  <c r="Q69" i="19"/>
  <c r="Q380" i="19"/>
  <c r="Q381" i="19"/>
  <c r="Q296" i="19"/>
  <c r="Q1821" i="19"/>
  <c r="Q1822" i="19"/>
  <c r="Q2269" i="19"/>
  <c r="Q2270" i="19"/>
  <c r="Q2271" i="19"/>
  <c r="Q2272" i="19"/>
  <c r="Q2273" i="19"/>
  <c r="Q2396" i="19"/>
  <c r="Q70" i="19"/>
  <c r="Q71" i="19"/>
  <c r="Q896" i="19"/>
  <c r="Q897" i="19"/>
  <c r="Q898" i="19"/>
  <c r="Q1949" i="19"/>
  <c r="Q1950" i="19"/>
  <c r="Q1951" i="19"/>
  <c r="Q1952" i="19"/>
  <c r="Q1953" i="19"/>
  <c r="Q177" i="19"/>
  <c r="Q178" i="19"/>
  <c r="Q179" i="19"/>
  <c r="Q180" i="19"/>
  <c r="Q2119" i="19"/>
  <c r="Q1823" i="19"/>
  <c r="Q1824" i="19"/>
  <c r="Q1825" i="19"/>
  <c r="Q1826" i="19"/>
  <c r="Q899" i="19"/>
  <c r="Q1358" i="19"/>
  <c r="Q1359" i="19"/>
  <c r="Q478" i="19"/>
  <c r="Q1827" i="19"/>
  <c r="Q1954" i="19"/>
  <c r="Q774" i="19"/>
  <c r="Q775" i="19"/>
  <c r="Q479" i="19"/>
  <c r="Q480" i="19"/>
  <c r="Q481" i="19"/>
  <c r="Q1510" i="19"/>
  <c r="Q382" i="19"/>
  <c r="Q2120" i="19"/>
  <c r="Q1045" i="19"/>
  <c r="Q1046" i="19"/>
  <c r="Q1047" i="19"/>
  <c r="Q1048" i="19"/>
  <c r="Q2397" i="19"/>
  <c r="Q2398" i="19"/>
  <c r="Q1511" i="19"/>
  <c r="Q1512" i="19"/>
  <c r="Q900" i="19"/>
  <c r="Q901" i="19"/>
  <c r="Q902" i="19"/>
  <c r="Q903" i="19"/>
  <c r="Q904" i="19"/>
  <c r="Q608" i="19"/>
  <c r="Q609" i="19"/>
  <c r="Q610" i="19"/>
  <c r="Q2121" i="19"/>
  <c r="Q2122" i="19"/>
  <c r="Q2123" i="19"/>
  <c r="Q383" i="19"/>
  <c r="Q1513" i="19"/>
  <c r="Q1514" i="19"/>
  <c r="Q1515" i="19"/>
  <c r="Q1360" i="19"/>
  <c r="Q1955" i="19"/>
  <c r="Q181" i="19"/>
  <c r="Q182" i="19"/>
  <c r="Q1049" i="19"/>
  <c r="Q1050" i="19"/>
  <c r="Q1051" i="19"/>
  <c r="Q1685" i="19"/>
  <c r="Q1686" i="19"/>
  <c r="Q1687" i="19"/>
  <c r="Q1688" i="19"/>
  <c r="Q482" i="19"/>
  <c r="Q483" i="19"/>
  <c r="Q297" i="19"/>
  <c r="Q298" i="19"/>
  <c r="Q1828" i="19"/>
  <c r="Q1829" i="19"/>
  <c r="Q2399" i="19"/>
  <c r="Q2400" i="19"/>
  <c r="Q1361" i="19"/>
  <c r="Q1362" i="19"/>
  <c r="Q2401" i="19"/>
  <c r="Q1363" i="19"/>
  <c r="Q1364" i="19"/>
  <c r="Q905" i="19"/>
  <c r="Q2124" i="19"/>
  <c r="Q2125" i="19"/>
  <c r="Q2126" i="19"/>
  <c r="Q1956" i="19"/>
  <c r="Q384" i="19"/>
  <c r="Q385" i="19"/>
  <c r="Q484" i="19"/>
  <c r="Q485" i="19"/>
  <c r="Q611" i="19"/>
  <c r="Q612" i="19"/>
  <c r="Q1365" i="19"/>
  <c r="Q1366" i="19"/>
  <c r="Q1830" i="19"/>
  <c r="Q1831" i="19"/>
  <c r="Q386" i="19"/>
  <c r="Q1516" i="19"/>
  <c r="Q2127" i="19"/>
  <c r="Q2128" i="19"/>
  <c r="Q1957" i="19"/>
  <c r="Q1189" i="19"/>
  <c r="Q1190" i="19"/>
  <c r="Q1052" i="19"/>
  <c r="Q1053" i="19"/>
  <c r="Q2129" i="19"/>
  <c r="Q2130" i="19"/>
  <c r="Q1191" i="19"/>
  <c r="Q1192" i="19"/>
  <c r="Q613" i="19"/>
  <c r="Q614" i="19"/>
  <c r="Q2131" i="19"/>
  <c r="Q2132" i="19"/>
  <c r="Q2133" i="19"/>
  <c r="Q387" i="19"/>
  <c r="Q388" i="19"/>
  <c r="Q389" i="19"/>
  <c r="Q1193" i="19"/>
  <c r="Q1194" i="19"/>
  <c r="Q1367" i="19"/>
  <c r="Q1689" i="19"/>
  <c r="Q1690" i="19"/>
  <c r="Q2274" i="19"/>
  <c r="Q1517" i="19"/>
  <c r="Q1518" i="19"/>
  <c r="Q1519" i="19"/>
  <c r="Q2275" i="19"/>
  <c r="Q1054" i="19"/>
  <c r="Q1055" i="19"/>
  <c r="Q1958" i="19"/>
  <c r="Q1832" i="19"/>
  <c r="Q1056" i="19"/>
  <c r="Q1057" i="19"/>
  <c r="Q1058" i="19"/>
  <c r="Q615" i="19"/>
  <c r="Q776" i="19"/>
  <c r="Q777" i="19"/>
  <c r="Q1691" i="19"/>
  <c r="Q1692" i="19"/>
  <c r="Q1693" i="19"/>
  <c r="Q778" i="19"/>
  <c r="Q779" i="19"/>
  <c r="Q780" i="19"/>
  <c r="Q906" i="19"/>
  <c r="Q907" i="19"/>
  <c r="Q616" i="19"/>
  <c r="Q617" i="19"/>
  <c r="Q618" i="19"/>
  <c r="Q619" i="19"/>
  <c r="Q183" i="19"/>
  <c r="Q184" i="19"/>
  <c r="Q1520" i="19"/>
  <c r="Q1521" i="19"/>
  <c r="Q390" i="19"/>
  <c r="Q299" i="19"/>
  <c r="Q486" i="19"/>
  <c r="Q185" i="19"/>
  <c r="Q186" i="19"/>
  <c r="Q187" i="19"/>
  <c r="Q188" i="19"/>
  <c r="Q189" i="19"/>
  <c r="Q190" i="19"/>
  <c r="Q908" i="19"/>
  <c r="Q1059" i="19"/>
  <c r="Q1522" i="19"/>
  <c r="Q1523" i="19"/>
  <c r="Q1833" i="19"/>
  <c r="Q1524" i="19"/>
  <c r="Q300" i="19"/>
  <c r="Q301" i="19"/>
  <c r="Q1525" i="19"/>
  <c r="Q72" i="19"/>
  <c r="Q73" i="19"/>
  <c r="Q74" i="19"/>
  <c r="Q487" i="19"/>
  <c r="Q1195" i="19"/>
  <c r="Q1196" i="19"/>
  <c r="Q1197" i="19"/>
  <c r="Q1198" i="19"/>
  <c r="Q1060" i="19"/>
  <c r="Q620" i="19"/>
  <c r="Q781" i="19"/>
  <c r="Q2402" i="19"/>
  <c r="Q75" i="19"/>
  <c r="Q76" i="19"/>
  <c r="Q77" i="19"/>
  <c r="Q488" i="19"/>
  <c r="Q2134" i="19"/>
  <c r="Q2135" i="19"/>
  <c r="Q2136" i="19"/>
  <c r="Q2137" i="19"/>
  <c r="Q2138" i="19"/>
  <c r="Q621" i="19"/>
  <c r="Q622" i="19"/>
  <c r="Q623" i="19"/>
  <c r="Q1368" i="19"/>
  <c r="Q2403" i="19"/>
  <c r="Q2404" i="19"/>
  <c r="Q2405" i="19"/>
  <c r="Q1694" i="19"/>
  <c r="Q1834" i="19"/>
  <c r="Q1835" i="19"/>
  <c r="Q1836" i="19"/>
  <c r="Q1837" i="19"/>
  <c r="Q191" i="19"/>
  <c r="Q302" i="19"/>
  <c r="Q303" i="19"/>
  <c r="Q304" i="19"/>
  <c r="Q305" i="19"/>
  <c r="Q2406" i="19"/>
  <c r="Q2407" i="19"/>
  <c r="Q2408" i="19"/>
  <c r="Q489" i="19"/>
  <c r="Q490" i="19"/>
  <c r="Q78" i="19"/>
  <c r="Q192" i="19"/>
  <c r="Q193" i="19"/>
  <c r="Q1199" i="19"/>
  <c r="Q1695" i="19"/>
  <c r="Q1696" i="19"/>
  <c r="Q1369" i="19"/>
  <c r="Q1370" i="19"/>
  <c r="Q2276" i="19"/>
  <c r="Q1200" i="19"/>
  <c r="Q1201" i="19"/>
  <c r="Q1202" i="19"/>
  <c r="Q782" i="19"/>
  <c r="Q783" i="19"/>
  <c r="Q784" i="19"/>
  <c r="Q785" i="19"/>
  <c r="Q194" i="19"/>
  <c r="Q1838" i="19"/>
  <c r="Q491" i="19"/>
  <c r="Q1371" i="19"/>
  <c r="Q1839" i="19"/>
  <c r="Q1061" i="19"/>
  <c r="Q1062" i="19"/>
  <c r="Q1526" i="19"/>
  <c r="Q1959" i="19"/>
  <c r="Q195" i="19"/>
  <c r="Q306" i="19"/>
  <c r="Q307" i="19"/>
  <c r="Q2277" i="19"/>
  <c r="Q1527" i="19"/>
  <c r="Q1528" i="19"/>
  <c r="Q1529" i="19"/>
  <c r="Q196" i="19"/>
  <c r="Q1372" i="19"/>
  <c r="Q1373" i="19"/>
  <c r="Q1374" i="19"/>
  <c r="Q1697" i="19"/>
  <c r="Q308" i="19"/>
  <c r="Q309" i="19"/>
  <c r="Q492" i="19"/>
  <c r="Q2139" i="19"/>
  <c r="Q2140" i="19"/>
  <c r="Q1960" i="19"/>
  <c r="Q1961" i="19"/>
  <c r="Q1962" i="19"/>
  <c r="Q1963" i="19"/>
  <c r="Q2278" i="19"/>
  <c r="Q2279" i="19"/>
  <c r="Q79" i="19"/>
  <c r="Q80" i="19"/>
  <c r="Q81" i="19"/>
  <c r="Q197" i="19"/>
  <c r="Q198" i="19"/>
  <c r="Q199" i="19"/>
  <c r="Q200" i="19"/>
  <c r="Q909" i="19"/>
  <c r="Q910" i="19"/>
  <c r="Q624" i="19"/>
  <c r="Q201" i="19"/>
  <c r="Q391" i="19"/>
  <c r="Q625" i="19"/>
  <c r="Q626" i="19"/>
  <c r="Q1840" i="19"/>
  <c r="Q1841" i="19"/>
  <c r="Q2280" i="19"/>
  <c r="Q2281" i="19"/>
  <c r="Q493" i="19"/>
  <c r="Q494" i="19"/>
  <c r="Q495" i="19"/>
  <c r="Q1964" i="19"/>
  <c r="Q1965" i="19"/>
  <c r="Q1966" i="19"/>
  <c r="Q1967" i="19"/>
  <c r="Q82" i="19"/>
  <c r="Q83" i="19"/>
  <c r="Q84" i="19"/>
  <c r="Q2282" i="19"/>
  <c r="Q2283" i="19"/>
  <c r="Q496" i="19"/>
  <c r="Q85" i="19"/>
  <c r="Q392" i="19"/>
  <c r="Q1063" i="19"/>
  <c r="Q1064" i="19"/>
  <c r="Q1065" i="19"/>
  <c r="Q1968" i="19"/>
  <c r="Q1969" i="19"/>
  <c r="Q1970" i="19"/>
  <c r="Q627" i="19"/>
  <c r="Q628" i="19"/>
  <c r="Q202" i="19"/>
  <c r="Q86" i="19"/>
  <c r="Q87" i="19"/>
  <c r="Q88" i="19"/>
  <c r="Q89" i="19"/>
  <c r="Q1203" i="19"/>
  <c r="Q1204" i="19"/>
  <c r="Q1205" i="19"/>
  <c r="Q1971" i="19"/>
  <c r="Q1530" i="19"/>
  <c r="Q1531" i="19"/>
  <c r="Q1532" i="19"/>
  <c r="Q1533" i="19"/>
  <c r="Q1206" i="19"/>
  <c r="Q911" i="19"/>
  <c r="Q1972" i="19"/>
  <c r="Q310" i="19"/>
  <c r="Q311" i="19"/>
  <c r="Q203" i="19"/>
  <c r="Q497" i="19"/>
  <c r="Q498" i="19"/>
  <c r="Q204" i="19"/>
  <c r="Q205" i="19"/>
  <c r="Q206" i="19"/>
  <c r="Q912" i="19"/>
  <c r="Q913" i="19"/>
  <c r="Q393" i="19"/>
  <c r="Q394" i="19"/>
  <c r="Q395" i="19"/>
  <c r="Q1698" i="19"/>
  <c r="Q1699" i="19"/>
  <c r="Q90" i="19"/>
  <c r="Q1066" i="19"/>
  <c r="Q1067" i="19"/>
  <c r="Q2409" i="19"/>
  <c r="Q1068" i="19"/>
  <c r="Q1069" i="19"/>
  <c r="Q1070" i="19"/>
  <c r="Q499" i="19"/>
  <c r="Q1375" i="19"/>
  <c r="Q1376" i="19"/>
  <c r="Q629" i="19"/>
  <c r="Q630" i="19"/>
  <c r="Q631" i="19"/>
  <c r="Q632" i="19"/>
  <c r="Q1534" i="19"/>
  <c r="Q1535" i="19"/>
  <c r="Q1536" i="19"/>
  <c r="Q1537" i="19"/>
  <c r="Q1700" i="19"/>
  <c r="Q1701" i="19"/>
  <c r="Q1702" i="19"/>
  <c r="Q1377" i="19"/>
  <c r="Q1378" i="19"/>
  <c r="Q1842" i="19"/>
  <c r="Q207" i="19"/>
  <c r="Q208" i="19"/>
  <c r="Q209" i="19"/>
  <c r="Q914" i="19"/>
  <c r="Q915" i="19"/>
  <c r="Q916" i="19"/>
  <c r="Q786" i="19"/>
  <c r="Q787" i="19"/>
  <c r="Q1207" i="19"/>
  <c r="Q396" i="19"/>
  <c r="Q397" i="19"/>
  <c r="Q398" i="19"/>
  <c r="Q399" i="19"/>
  <c r="Q400" i="19"/>
  <c r="Q401" i="19"/>
  <c r="Q2141" i="19"/>
  <c r="Q2142" i="19"/>
  <c r="Q633" i="19"/>
  <c r="Q1843" i="19"/>
  <c r="Q1844" i="19"/>
  <c r="Q1845" i="19"/>
  <c r="Q210" i="19"/>
  <c r="Q211" i="19"/>
  <c r="Q1973" i="19"/>
  <c r="Q1974" i="19"/>
  <c r="Q1538" i="19"/>
  <c r="Q2143" i="19"/>
  <c r="Q91" i="19"/>
  <c r="Q2410" i="19"/>
  <c r="Q2411" i="19"/>
  <c r="Q2412" i="19"/>
  <c r="Q1071" i="19"/>
  <c r="Q92" i="19"/>
  <c r="Q93" i="19"/>
  <c r="Q94" i="19"/>
  <c r="Q1846" i="19"/>
  <c r="Q1847" i="19"/>
  <c r="Q1975" i="19"/>
  <c r="Q1976" i="19"/>
  <c r="Q1977" i="19"/>
  <c r="Q500" i="19"/>
  <c r="Q501" i="19"/>
  <c r="Q502" i="19"/>
  <c r="Q2284" i="19"/>
  <c r="Q2285" i="19"/>
  <c r="Q1072" i="19"/>
  <c r="Q1073" i="19"/>
  <c r="Q2144" i="19"/>
  <c r="Q2286" i="19"/>
  <c r="Q402" i="19"/>
  <c r="Q2413" i="19"/>
  <c r="Q2414" i="19"/>
  <c r="Q1703" i="19"/>
  <c r="Q1704" i="19"/>
  <c r="Q1705" i="19"/>
  <c r="Q1379" i="19"/>
  <c r="Q1380" i="19"/>
  <c r="Q212" i="19"/>
  <c r="Q2415" i="19"/>
  <c r="Q2416" i="19"/>
  <c r="Q2417" i="19"/>
  <c r="Q95" i="19"/>
  <c r="Q503" i="19"/>
  <c r="Q504" i="19"/>
  <c r="Q1848" i="19"/>
  <c r="Q1849" i="19"/>
  <c r="Q788" i="19"/>
  <c r="Q1539" i="19"/>
  <c r="Q2418" i="19"/>
  <c r="Q96" i="19"/>
  <c r="Q97" i="19"/>
  <c r="Q213" i="19"/>
  <c r="Q214" i="19"/>
  <c r="Q312" i="19"/>
  <c r="Q2145" i="19"/>
  <c r="Q1978" i="19"/>
  <c r="Q313" i="19"/>
  <c r="Q1381" i="19"/>
  <c r="Q1382" i="19"/>
  <c r="Q505" i="19"/>
  <c r="Q506" i="19"/>
  <c r="Q789" i="19"/>
  <c r="Q790" i="19"/>
  <c r="Q507" i="19"/>
  <c r="Q508" i="19"/>
  <c r="Q509" i="19"/>
  <c r="Q215" i="19"/>
  <c r="Q403" i="19"/>
  <c r="Q1208" i="19"/>
  <c r="Q1209" i="19"/>
  <c r="Q1210" i="19"/>
  <c r="Q1211" i="19"/>
  <c r="Q404" i="19"/>
  <c r="Q405" i="19"/>
  <c r="Q406" i="19"/>
  <c r="Q1979" i="19"/>
  <c r="Q1980" i="19"/>
  <c r="Q1383" i="19"/>
  <c r="Q1384" i="19"/>
  <c r="Q917" i="19"/>
  <c r="Q216" i="19"/>
  <c r="Q634" i="19"/>
  <c r="Q635" i="19"/>
  <c r="Q98" i="19"/>
  <c r="Q1074" i="19"/>
  <c r="Q636" i="19"/>
  <c r="Q637" i="19"/>
  <c r="Q638" i="19"/>
  <c r="Q639" i="19"/>
  <c r="Q2287" i="19"/>
  <c r="Q2288" i="19"/>
  <c r="Q2289" i="19"/>
  <c r="Q2290" i="19"/>
  <c r="Q1981" i="19"/>
  <c r="Q1982" i="19"/>
  <c r="Q314" i="19"/>
  <c r="Q315" i="19"/>
  <c r="Q1075" i="19"/>
  <c r="Q1076" i="19"/>
  <c r="Q1077" i="19"/>
  <c r="Q918" i="19"/>
  <c r="Q919" i="19"/>
  <c r="Q920" i="19"/>
  <c r="Q99" i="19"/>
  <c r="Q100" i="19"/>
  <c r="Q2146" i="19"/>
  <c r="Q2147" i="19"/>
  <c r="Q2148" i="19"/>
  <c r="Q1385" i="19"/>
  <c r="Q316" i="19"/>
  <c r="Q317" i="19"/>
  <c r="Q318" i="19"/>
  <c r="Q217" i="19"/>
  <c r="Q1706" i="19"/>
  <c r="Q921" i="19"/>
  <c r="Q922" i="19"/>
  <c r="Q1078" i="19"/>
  <c r="Q1540" i="19"/>
  <c r="Q510" i="19"/>
  <c r="Q511" i="19"/>
  <c r="Q2291" i="19"/>
  <c r="Q2292" i="19"/>
  <c r="Q1212" i="19"/>
  <c r="Q512" i="19"/>
  <c r="Q513" i="19"/>
  <c r="Q218" i="19"/>
  <c r="Q219" i="19"/>
  <c r="Q220" i="19"/>
  <c r="Q407" i="19"/>
  <c r="Q2149" i="19"/>
  <c r="Q2150" i="19"/>
  <c r="Q791" i="19"/>
  <c r="Q792" i="19"/>
  <c r="Q793" i="19"/>
  <c r="Q514" i="19"/>
  <c r="Q1213" i="19"/>
  <c r="Q1214" i="19"/>
  <c r="Q1215" i="19"/>
  <c r="Q1216" i="19"/>
  <c r="Q1386" i="19"/>
  <c r="Q1387" i="19"/>
  <c r="Q1850" i="19"/>
  <c r="Q1851" i="19"/>
  <c r="Q1388" i="19"/>
  <c r="Q1389" i="19"/>
  <c r="Q1390" i="19"/>
  <c r="Q1391" i="19"/>
  <c r="Q1392" i="19"/>
  <c r="Q2293" i="19"/>
  <c r="Q1393" i="19"/>
  <c r="Q1394" i="19"/>
  <c r="Q515" i="19"/>
  <c r="Q516" i="19"/>
  <c r="Q923" i="19"/>
  <c r="Q924" i="19"/>
  <c r="Q2294" i="19"/>
  <c r="Q2295" i="19"/>
  <c r="Q1395" i="19"/>
  <c r="Q1396" i="19"/>
  <c r="Q1397" i="19"/>
  <c r="Q1541" i="19"/>
  <c r="Q1542" i="19"/>
  <c r="Q221" i="19"/>
  <c r="Q222" i="19"/>
  <c r="Q223" i="19"/>
  <c r="Q640" i="19"/>
  <c r="Q1217" i="19"/>
  <c r="Q1218" i="19"/>
  <c r="Q1219" i="19"/>
  <c r="Q224" i="19"/>
  <c r="Q319" i="19"/>
  <c r="Q101" i="19"/>
  <c r="Q925" i="19"/>
  <c r="Q926" i="19"/>
  <c r="Q320" i="19"/>
  <c r="Q321" i="19"/>
  <c r="Q225" i="19"/>
  <c r="Q226" i="19"/>
  <c r="Q2419" i="19"/>
  <c r="Q1707" i="19"/>
  <c r="Q227" i="19"/>
  <c r="Q228" i="19"/>
  <c r="Q229" i="19"/>
  <c r="Q230" i="19"/>
  <c r="Q1079" i="19"/>
  <c r="Q1080" i="19"/>
  <c r="Q1543" i="19"/>
  <c r="Q1544" i="19"/>
  <c r="Q1708" i="19"/>
  <c r="Q641" i="19"/>
  <c r="Q2296" i="19"/>
  <c r="Q1220" i="19"/>
  <c r="Q1221" i="19"/>
  <c r="Q1222" i="19"/>
  <c r="Q1223" i="19"/>
  <c r="Q2420" i="19"/>
  <c r="Q2421" i="19"/>
  <c r="Q2422" i="19"/>
  <c r="Q408" i="19"/>
  <c r="Q409" i="19"/>
  <c r="Q410" i="19"/>
  <c r="Q411" i="19"/>
  <c r="Q1224" i="19"/>
  <c r="Q1225" i="19"/>
  <c r="Q2151" i="19"/>
  <c r="Q2152" i="19"/>
  <c r="Q1398" i="19"/>
  <c r="Q1399" i="19"/>
  <c r="Q1400" i="19"/>
  <c r="Q642" i="19"/>
  <c r="Q231" i="19"/>
  <c r="Q232" i="19"/>
  <c r="Q927" i="19"/>
  <c r="Q928" i="19"/>
  <c r="Q929" i="19"/>
  <c r="Q930" i="19"/>
  <c r="Q412" i="19"/>
  <c r="Q413" i="19"/>
  <c r="Q233" i="19"/>
  <c r="Q234" i="19"/>
  <c r="Q235" i="19"/>
  <c r="Q517" i="19"/>
  <c r="Q1401" i="19"/>
  <c r="Q1852" i="19"/>
  <c r="Q1853" i="19"/>
  <c r="Q1854" i="19"/>
  <c r="Q1709" i="19"/>
  <c r="Q1710" i="19"/>
  <c r="Q1711" i="19"/>
  <c r="Q1712" i="19"/>
  <c r="Q1713" i="19"/>
  <c r="Q1714" i="19"/>
  <c r="Q518" i="19"/>
  <c r="Q519" i="19"/>
  <c r="Q520" i="19"/>
  <c r="Q521" i="19"/>
  <c r="Q1983" i="19"/>
  <c r="Q1984" i="19"/>
  <c r="Q1985" i="19"/>
  <c r="Q1986" i="19"/>
  <c r="Q102" i="19"/>
  <c r="Q103" i="19"/>
  <c r="Q104" i="19"/>
  <c r="Q1081" i="19"/>
  <c r="Q1082" i="19"/>
  <c r="Q414" i="19"/>
  <c r="Q2153" i="19"/>
  <c r="Q1545" i="19"/>
  <c r="Q1402" i="19"/>
  <c r="Q1403" i="19"/>
  <c r="Q643" i="19"/>
  <c r="Q2423" i="19"/>
  <c r="Q2424" i="19"/>
  <c r="Q415" i="19"/>
  <c r="Q1404" i="19"/>
  <c r="Q2297" i="19"/>
  <c r="Q416" i="19"/>
  <c r="Q794" i="19"/>
  <c r="Q795" i="19"/>
  <c r="Q796" i="19"/>
  <c r="Q797" i="19"/>
  <c r="Q2298" i="19"/>
  <c r="Q2299" i="19"/>
  <c r="Q2300" i="19"/>
  <c r="Q644" i="19"/>
  <c r="Q645" i="19"/>
  <c r="Q1546" i="19"/>
  <c r="Q1547" i="19"/>
  <c r="Q1548" i="19"/>
  <c r="Q1549" i="19"/>
  <c r="Q1987" i="19"/>
  <c r="Q1988" i="19"/>
  <c r="Q1989" i="19"/>
  <c r="Q1226" i="19"/>
  <c r="Q2154" i="19"/>
  <c r="Q2155" i="19"/>
  <c r="Q2156" i="19"/>
  <c r="Q1990" i="19"/>
  <c r="Q1991" i="19"/>
  <c r="Q1550" i="19"/>
  <c r="Q522" i="19"/>
  <c r="Q322" i="19"/>
  <c r="Q323" i="19"/>
  <c r="Q324" i="19"/>
  <c r="Q1551" i="19"/>
  <c r="Q1552" i="19"/>
  <c r="Q1553" i="19"/>
  <c r="Q1554" i="19"/>
  <c r="Q2301" i="19"/>
  <c r="Q2302" i="19"/>
  <c r="Q105" i="19"/>
  <c r="Q106" i="19"/>
  <c r="Q1555" i="19"/>
  <c r="Q1855" i="19"/>
  <c r="Q1856" i="19"/>
  <c r="Q1992" i="19"/>
  <c r="Q1227" i="19"/>
  <c r="Q1228" i="19"/>
  <c r="Q1229" i="19"/>
  <c r="Q2157" i="19"/>
  <c r="Q107" i="19"/>
  <c r="Q108" i="19"/>
  <c r="Q109" i="19"/>
  <c r="Q2425" i="19"/>
  <c r="Q2426" i="19"/>
  <c r="Q2427" i="19"/>
  <c r="Q646" i="19"/>
  <c r="Q647" i="19"/>
  <c r="Q648" i="19"/>
  <c r="Q649" i="19"/>
  <c r="Q1405" i="19"/>
  <c r="Q1406" i="19"/>
  <c r="Q1407" i="19"/>
  <c r="Q1408" i="19"/>
  <c r="Q798" i="19"/>
  <c r="Q799" i="19"/>
  <c r="Q650" i="19"/>
  <c r="Q651" i="19"/>
  <c r="Q1993" i="19"/>
  <c r="Q1994" i="19"/>
  <c r="Q1995" i="19"/>
  <c r="Q800" i="19"/>
  <c r="Q801" i="19"/>
  <c r="Q1083" i="19"/>
  <c r="Q1084" i="19"/>
  <c r="Q1230" i="19"/>
  <c r="Q1231" i="19"/>
  <c r="Q523" i="19"/>
  <c r="Q524" i="19"/>
  <c r="Q2158" i="19"/>
  <c r="Q2159" i="19"/>
  <c r="Q652" i="19"/>
  <c r="Q1556" i="19"/>
  <c r="Q1557" i="19"/>
  <c r="Q1232" i="19"/>
  <c r="Q931" i="19"/>
  <c r="Q932" i="19"/>
  <c r="Q933" i="19"/>
  <c r="Q934" i="19"/>
  <c r="Q110" i="19"/>
  <c r="Q1233" i="19"/>
  <c r="Q1234" i="19"/>
  <c r="Q111" i="19"/>
  <c r="Q112" i="19"/>
  <c r="Q113" i="19"/>
  <c r="Q1857" i="19"/>
  <c r="Q1858" i="19"/>
  <c r="Q2428" i="19"/>
  <c r="Q2429" i="19"/>
  <c r="Q2430" i="19"/>
  <c r="Q2431" i="19"/>
  <c r="Q236" i="19"/>
  <c r="Q237" i="19"/>
  <c r="Q238" i="19"/>
  <c r="Q2303" i="19"/>
  <c r="Q935" i="19"/>
  <c r="Q936" i="19"/>
  <c r="Q239" i="19"/>
  <c r="Q240" i="19"/>
  <c r="Q241" i="19"/>
  <c r="Q242" i="19"/>
  <c r="Q243" i="19"/>
  <c r="Q937" i="19"/>
  <c r="Q938" i="19"/>
  <c r="Q939" i="19"/>
  <c r="Q1235" i="19"/>
  <c r="Q1236" i="19"/>
  <c r="Q1237" i="19"/>
  <c r="Q244" i="19"/>
  <c r="Q245" i="19"/>
  <c r="Q1085" i="19"/>
  <c r="Q653" i="19"/>
  <c r="Q654" i="19"/>
  <c r="Q655" i="19"/>
  <c r="Q656" i="19"/>
  <c r="Q2432" i="19"/>
  <c r="Q2433" i="19"/>
  <c r="Q2434" i="19"/>
  <c r="Q2435" i="19"/>
  <c r="Q2160" i="19"/>
  <c r="Q1238" i="19"/>
  <c r="Q1239" i="19"/>
  <c r="Q1240" i="19"/>
  <c r="Q1241" i="19"/>
  <c r="Q1715" i="19"/>
  <c r="Q1716" i="19"/>
  <c r="Q1242" i="19"/>
  <c r="Q1558" i="19"/>
  <c r="Q114" i="19"/>
  <c r="Q115" i="19"/>
  <c r="Q1717" i="19"/>
  <c r="Q417" i="19"/>
  <c r="Q1859" i="19"/>
  <c r="Q1860" i="19"/>
  <c r="Q1861" i="19"/>
  <c r="Q525" i="19"/>
  <c r="Q526" i="19"/>
  <c r="Q527" i="19"/>
  <c r="Q528" i="19"/>
  <c r="Q2436" i="19"/>
  <c r="Q2437" i="19"/>
  <c r="Q1559" i="19"/>
  <c r="Q1560" i="19"/>
  <c r="Q1561" i="19"/>
  <c r="Q116" i="19"/>
  <c r="Q117" i="19"/>
  <c r="Q118" i="19"/>
  <c r="Q119" i="19"/>
  <c r="Q1862" i="19"/>
  <c r="Q1863" i="19"/>
  <c r="Q657" i="19"/>
  <c r="Q658" i="19"/>
  <c r="Q1243" i="19"/>
  <c r="Q1244" i="19"/>
  <c r="Q418" i="19"/>
  <c r="Q2161" i="19"/>
  <c r="Q2162" i="19"/>
  <c r="Q1562" i="19"/>
  <c r="Q1864" i="19"/>
  <c r="Q1865" i="19"/>
  <c r="Q1866" i="19"/>
  <c r="Q1867" i="19"/>
  <c r="Q2304" i="19"/>
  <c r="Q2305" i="19"/>
  <c r="Q325" i="19"/>
  <c r="Q326" i="19"/>
  <c r="Q327" i="19"/>
  <c r="Q1409" i="19"/>
  <c r="Q2438" i="19"/>
  <c r="Q419" i="19"/>
  <c r="Q420" i="19"/>
  <c r="Q1086" i="19"/>
  <c r="Q1087" i="19"/>
  <c r="Q1088" i="19"/>
  <c r="Q1089" i="19"/>
  <c r="Q2439" i="19"/>
  <c r="Q2440" i="19"/>
  <c r="Q1090" i="19"/>
  <c r="Q940" i="19"/>
  <c r="Q941" i="19"/>
  <c r="Q942" i="19"/>
  <c r="Q1996" i="19"/>
  <c r="Q1997" i="19"/>
  <c r="Q1998" i="19"/>
  <c r="Q1718" i="19"/>
  <c r="Q1719" i="19"/>
  <c r="Q659" i="19"/>
  <c r="Q660" i="19"/>
  <c r="Q120" i="19"/>
  <c r="Q121" i="19"/>
  <c r="Q122" i="19"/>
  <c r="Q328" i="19"/>
  <c r="Q329" i="19"/>
  <c r="Q330" i="19"/>
  <c r="Q1410" i="19"/>
  <c r="Q1091" i="19"/>
  <c r="Q331" i="19"/>
  <c r="Q332" i="19"/>
  <c r="Q802" i="19"/>
  <c r="Q1868" i="19"/>
  <c r="Q1869" i="19"/>
  <c r="Q1870" i="19"/>
  <c r="Q1871" i="19"/>
  <c r="Q2441" i="19"/>
  <c r="Q2442" i="19"/>
  <c r="Q246" i="19"/>
  <c r="Q247" i="19"/>
  <c r="Q1563" i="19"/>
  <c r="Q1872" i="19"/>
  <c r="Q1873" i="19"/>
  <c r="Q1245" i="19"/>
  <c r="Q421" i="19"/>
  <c r="Q422" i="19"/>
  <c r="Q2163" i="19"/>
  <c r="Q661" i="19"/>
  <c r="Q662" i="19"/>
  <c r="Q663" i="19"/>
  <c r="Q1411" i="19"/>
  <c r="Q1412" i="19"/>
  <c r="Q1246" i="19"/>
  <c r="Q803" i="19"/>
  <c r="Q804" i="19"/>
  <c r="Q1874" i="19"/>
  <c r="Q123" i="19"/>
  <c r="Q124" i="19"/>
  <c r="Q423" i="19"/>
  <c r="Q424" i="19"/>
  <c r="Q425" i="19"/>
  <c r="Q426" i="19"/>
  <c r="Q943" i="19"/>
  <c r="Q944" i="19"/>
  <c r="Q248" i="19"/>
  <c r="Q427" i="19"/>
  <c r="Q2306" i="19"/>
  <c r="Q2307" i="19"/>
  <c r="Q2308" i="19"/>
  <c r="Q664" i="19"/>
  <c r="Q665" i="19"/>
  <c r="Q1413" i="19"/>
  <c r="Q1414" i="19"/>
  <c r="Q1247" i="19"/>
  <c r="Q1248" i="19"/>
  <c r="Q1249" i="19"/>
  <c r="Q1250" i="19"/>
  <c r="Q333" i="19"/>
  <c r="Q334" i="19"/>
  <c r="Q529" i="19"/>
  <c r="Q2164" i="19"/>
  <c r="Q2165" i="19"/>
  <c r="Q2166" i="19"/>
  <c r="Q249" i="19"/>
  <c r="Q250" i="19"/>
  <c r="Q251" i="19"/>
  <c r="Q1720" i="19"/>
  <c r="Q1721" i="19"/>
  <c r="Q1092" i="19"/>
  <c r="Q1093" i="19"/>
  <c r="Q1094" i="19"/>
  <c r="Q1095" i="19"/>
  <c r="Q1096" i="19"/>
  <c r="Q1097" i="19"/>
  <c r="Q1098" i="19"/>
  <c r="Q1999" i="19"/>
  <c r="Q2000" i="19"/>
  <c r="Q2001" i="19"/>
  <c r="Q2002" i="19"/>
  <c r="Q2003" i="19"/>
  <c r="Q2004" i="19"/>
  <c r="Q2005" i="19"/>
  <c r="Q2006" i="19"/>
  <c r="Q1415" i="19"/>
  <c r="Q1416" i="19"/>
  <c r="Q1722" i="19"/>
  <c r="Q1723" i="19"/>
  <c r="Q1724" i="19"/>
  <c r="Q945" i="19"/>
  <c r="Q2443" i="19"/>
  <c r="Q2444" i="19"/>
  <c r="Q805" i="19"/>
  <c r="Q1417" i="19"/>
  <c r="Q1418" i="19"/>
  <c r="Q1419" i="19"/>
  <c r="Q428" i="19"/>
  <c r="Q429" i="19"/>
  <c r="Q430" i="19"/>
  <c r="Q1725" i="19"/>
  <c r="Q1726" i="19"/>
  <c r="Q1875" i="19"/>
  <c r="Q1876" i="19"/>
  <c r="Q1420" i="19"/>
  <c r="Q1251" i="19"/>
  <c r="Q1252" i="19"/>
  <c r="Q2309" i="19"/>
  <c r="Q2310" i="19"/>
  <c r="Q1253" i="19"/>
  <c r="Q946" i="19"/>
  <c r="Q947" i="19"/>
  <c r="Q948" i="19"/>
  <c r="Q949" i="19"/>
  <c r="Q1254" i="19"/>
  <c r="Q1255" i="19"/>
  <c r="Q806" i="19"/>
  <c r="Q2445" i="19"/>
  <c r="Q2446" i="19"/>
  <c r="Q2167" i="19"/>
  <c r="Q2168" i="19"/>
  <c r="Q252" i="19"/>
  <c r="Q253" i="19"/>
  <c r="Q1877" i="19"/>
  <c r="Q666" i="19"/>
  <c r="Q1099" i="19"/>
  <c r="Q1100" i="19"/>
  <c r="Q431" i="19"/>
  <c r="Q432" i="19"/>
  <c r="Q433" i="19"/>
  <c r="Q434" i="19"/>
  <c r="Q950" i="19"/>
  <c r="Q951" i="19"/>
  <c r="Q952" i="19"/>
  <c r="Q953" i="19"/>
  <c r="Q254" i="19"/>
  <c r="Q255" i="19"/>
  <c r="Q256" i="19"/>
  <c r="Q1421" i="19"/>
  <c r="Q125" i="19"/>
  <c r="Q1564" i="19"/>
  <c r="Q1565" i="19"/>
  <c r="Q1878" i="19"/>
  <c r="Q1879" i="19"/>
  <c r="Q1880" i="19"/>
  <c r="Q1566" i="19"/>
  <c r="Q126" i="19"/>
  <c r="Q335" i="19"/>
  <c r="Q336" i="19"/>
  <c r="Q1567" i="19"/>
  <c r="Q1568" i="19"/>
  <c r="Q954" i="19"/>
  <c r="Q955" i="19"/>
  <c r="Q956" i="19"/>
  <c r="Q957" i="19"/>
  <c r="Q2007" i="19"/>
  <c r="Q2008" i="19"/>
  <c r="Q2009" i="19"/>
  <c r="Q127" i="19"/>
  <c r="Q2169" i="19"/>
  <c r="Q2170" i="19"/>
  <c r="Q2010" i="19"/>
  <c r="Q2011" i="19"/>
  <c r="Q2012" i="19"/>
  <c r="Q2013" i="19"/>
  <c r="Q530" i="19"/>
  <c r="Q2447" i="19"/>
  <c r="Q2448" i="19"/>
  <c r="Q2449" i="19"/>
  <c r="Q1881" i="19"/>
  <c r="Q1882" i="19"/>
  <c r="Q1101" i="19"/>
  <c r="Q958" i="19"/>
  <c r="Q959" i="19"/>
  <c r="Q960" i="19"/>
  <c r="Q961" i="19"/>
  <c r="Q962" i="19"/>
  <c r="Q2171" i="19"/>
  <c r="Q807" i="19"/>
  <c r="Q1422" i="19"/>
  <c r="Q257" i="19"/>
  <c r="Q258" i="19"/>
  <c r="Q259" i="19"/>
  <c r="Q260" i="19"/>
  <c r="Q261" i="19"/>
  <c r="Q435" i="19"/>
  <c r="Q1423" i="19"/>
  <c r="Q1424" i="19"/>
  <c r="Q1425" i="19"/>
  <c r="Q1256" i="19"/>
  <c r="Q2172" i="19"/>
  <c r="Q2173" i="19"/>
  <c r="Q1727" i="19"/>
  <c r="Q1728" i="19"/>
  <c r="Q808" i="19"/>
  <c r="Q1883" i="19"/>
  <c r="Q667" i="19"/>
  <c r="Q531" i="19"/>
  <c r="Q532" i="19"/>
  <c r="Q128" i="19"/>
  <c r="Q129" i="19"/>
  <c r="Q436" i="19"/>
  <c r="Q2014" i="19"/>
  <c r="Q2015" i="19"/>
  <c r="Q2016" i="19"/>
  <c r="Q2017" i="19"/>
  <c r="Q963" i="19"/>
  <c r="Q964" i="19"/>
  <c r="Q337" i="19"/>
  <c r="Q338" i="19"/>
  <c r="Q339" i="19"/>
  <c r="Q340" i="19"/>
  <c r="Q533" i="19"/>
  <c r="Q534" i="19"/>
  <c r="Q535" i="19"/>
  <c r="Q536" i="19"/>
  <c r="Q1884" i="19"/>
  <c r="Q2311" i="19"/>
  <c r="Q2312" i="19"/>
  <c r="Q341" i="19"/>
  <c r="Q537" i="19"/>
  <c r="Q538" i="19"/>
  <c r="Q539" i="19"/>
  <c r="Q130" i="19"/>
  <c r="Q131" i="19"/>
  <c r="Q1569" i="19"/>
  <c r="Q809" i="19"/>
  <c r="Q668" i="19"/>
  <c r="Q2018" i="19"/>
  <c r="Q1426" i="19"/>
  <c r="Q2019" i="19"/>
  <c r="Q2020" i="19"/>
  <c r="Q540" i="19"/>
  <c r="Q1570" i="19"/>
  <c r="Q810" i="19"/>
  <c r="Q2313" i="19"/>
  <c r="Q2021" i="19"/>
  <c r="Q2450" i="19"/>
  <c r="Q1571" i="19"/>
  <c r="Q2451" i="19"/>
  <c r="Q2174" i="19"/>
  <c r="Q2452" i="19"/>
  <c r="Q541" i="19"/>
  <c r="Q2022" i="19"/>
  <c r="Q1257" i="19"/>
  <c r="Q542" i="19"/>
  <c r="Q1102" i="19"/>
  <c r="Q1103" i="19"/>
  <c r="Q2023" i="19"/>
  <c r="Q2024" i="19"/>
  <c r="Q1885" i="19"/>
  <c r="Q1427" i="19"/>
  <c r="Q2025" i="19"/>
  <c r="Q1729" i="19"/>
  <c r="Q1886" i="19"/>
  <c r="Q1730" i="19"/>
  <c r="Q1104" i="19"/>
  <c r="Q2453" i="19"/>
  <c r="Q811" i="19"/>
  <c r="Q812" i="19"/>
  <c r="Q1258" i="19"/>
  <c r="Q813" i="19"/>
  <c r="Q965" i="19"/>
  <c r="Q966" i="19"/>
  <c r="Q2175" i="19"/>
  <c r="Q2314" i="19"/>
  <c r="Q1428" i="19"/>
  <c r="Q1105" i="19"/>
  <c r="Q967" i="19"/>
  <c r="Q1572" i="19"/>
  <c r="Q1887" i="19"/>
  <c r="Q1106" i="19"/>
  <c r="Q1573" i="19"/>
  <c r="Q1107" i="19"/>
  <c r="Q2454" i="19"/>
  <c r="Q814" i="19"/>
  <c r="Q1429" i="19"/>
  <c r="Q1888" i="19"/>
  <c r="Q669" i="19"/>
  <c r="Q670" i="19"/>
  <c r="Q1731" i="19"/>
  <c r="Q1889" i="19"/>
  <c r="Q2176" i="19"/>
  <c r="Q1890" i="19"/>
  <c r="Q1108" i="19"/>
  <c r="Q968" i="19"/>
  <c r="Q1574" i="19"/>
  <c r="Q1430" i="19"/>
  <c r="Q1259" i="19"/>
  <c r="Q1891" i="19"/>
  <c r="Q2026" i="19"/>
  <c r="Q1892" i="19"/>
  <c r="Q969" i="19"/>
  <c r="Q1893" i="19"/>
  <c r="Q1894" i="19"/>
  <c r="Q2027" i="19"/>
  <c r="Q2315" i="19"/>
  <c r="Q1431" i="19"/>
  <c r="Q2316" i="19"/>
  <c r="Q2028" i="19"/>
  <c r="Q970" i="19"/>
  <c r="Q1575" i="19"/>
  <c r="Q671" i="19"/>
  <c r="Q1895" i="19"/>
  <c r="Q543" i="19"/>
  <c r="Q2455" i="19"/>
  <c r="Q2456" i="19"/>
  <c r="Q672" i="19"/>
  <c r="Q1576" i="19"/>
  <c r="Q2177" i="19"/>
  <c r="Q2178" i="19"/>
  <c r="Q1109" i="19"/>
  <c r="Q2317" i="19"/>
  <c r="Q1260" i="19"/>
  <c r="Q2457" i="19"/>
  <c r="Q2029" i="19"/>
  <c r="Q1732" i="19"/>
  <c r="Q1432" i="19"/>
  <c r="Q2179" i="19"/>
  <c r="Q2318" i="19"/>
  <c r="Q544" i="19"/>
  <c r="Q2030" i="19"/>
  <c r="Q2486" i="19"/>
  <c r="Q971" i="19"/>
  <c r="Q972" i="19"/>
  <c r="Q1110" i="19"/>
  <c r="Q673" i="19"/>
  <c r="Q2319" i="19"/>
  <c r="Q2031" i="19"/>
  <c r="Q2320" i="19"/>
  <c r="Q1896" i="19"/>
  <c r="Q1577" i="19"/>
  <c r="Q1733" i="19"/>
  <c r="Q2487" i="19"/>
  <c r="Q2032" i="19"/>
  <c r="Q1261" i="19"/>
  <c r="Q674" i="19"/>
  <c r="Q1897" i="19"/>
  <c r="Q815" i="19"/>
  <c r="Q1898" i="19"/>
  <c r="Q545" i="19"/>
  <c r="Q973" i="19"/>
  <c r="Q546" i="19"/>
  <c r="Q1111" i="19"/>
  <c r="Q2180" i="19"/>
  <c r="Q2458" i="19"/>
  <c r="Q2181" i="19"/>
  <c r="Q816" i="19"/>
  <c r="Q1433" i="19"/>
  <c r="Q1262" i="19"/>
  <c r="Q2033" i="19"/>
  <c r="Q974" i="19"/>
  <c r="Q1578" i="19"/>
  <c r="Q1734" i="19"/>
  <c r="Q2034" i="19"/>
  <c r="Q675" i="19"/>
  <c r="Q2321" i="19"/>
  <c r="Q1434" i="19"/>
  <c r="Q1899" i="19"/>
  <c r="Q676" i="19"/>
  <c r="Q677" i="19"/>
  <c r="Q1579" i="19"/>
  <c r="Q2322" i="19"/>
  <c r="Q678" i="19"/>
  <c r="Q2323" i="19"/>
  <c r="Q1580" i="19"/>
  <c r="Q2035" i="19"/>
  <c r="Q2459" i="19"/>
  <c r="Q817" i="19"/>
  <c r="Q2488" i="19"/>
  <c r="Q2460" i="19"/>
  <c r="Q2461" i="19"/>
  <c r="Q1263" i="19"/>
  <c r="Q1435" i="19"/>
  <c r="Q547" i="19"/>
  <c r="Q1581" i="19"/>
  <c r="Q2182" i="19"/>
  <c r="Q818" i="19"/>
  <c r="Q679" i="19"/>
  <c r="Q1436" i="19"/>
  <c r="Q1582" i="19"/>
  <c r="Q819" i="19"/>
  <c r="Q2324" i="19"/>
  <c r="Q1735" i="19"/>
  <c r="Q2036" i="19"/>
  <c r="Q1112" i="19"/>
  <c r="Q2037" i="19"/>
  <c r="Q2325" i="19"/>
  <c r="Q1736" i="19"/>
  <c r="Q2183" i="19"/>
  <c r="Q1737" i="19"/>
  <c r="Q1113" i="19"/>
  <c r="Q1900" i="19"/>
  <c r="Q975" i="19"/>
  <c r="Q1583" i="19"/>
  <c r="Q820" i="19"/>
  <c r="Q1738" i="19"/>
  <c r="Q2462" i="19"/>
  <c r="Q2038" i="19"/>
  <c r="Q2326" i="19"/>
  <c r="Q2184" i="19"/>
  <c r="Q680" i="19"/>
  <c r="Q681" i="19"/>
  <c r="Q1114" i="19"/>
  <c r="Q2185" i="19"/>
  <c r="Q2186" i="19"/>
  <c r="Q2327" i="19"/>
  <c r="Q976" i="19"/>
  <c r="Q2463" i="19"/>
  <c r="Q682" i="19"/>
  <c r="Q1739" i="19"/>
  <c r="Q2187" i="19"/>
  <c r="Q683" i="19"/>
  <c r="Q1740" i="19"/>
  <c r="Q2188" i="19"/>
  <c r="Q2039" i="19"/>
  <c r="Q1437" i="19"/>
  <c r="Q977" i="19"/>
  <c r="Q1901" i="19"/>
  <c r="Q2464" i="19"/>
  <c r="Q2465" i="19"/>
  <c r="Q2189" i="19"/>
  <c r="Q548" i="19"/>
  <c r="Q2466" i="19"/>
  <c r="Q1115" i="19"/>
  <c r="Q2040" i="19"/>
  <c r="Q978" i="19"/>
  <c r="Q2489" i="19"/>
  <c r="Q1741" i="19"/>
  <c r="Q1902" i="19"/>
  <c r="Q1264" i="19"/>
  <c r="Q684" i="19"/>
  <c r="Q2328" i="19"/>
  <c r="Q1584" i="19"/>
  <c r="Q2041" i="19"/>
  <c r="Q2042" i="19"/>
  <c r="Q2329" i="19"/>
  <c r="Q1742" i="19"/>
  <c r="Q1903" i="19"/>
  <c r="Q821" i="19"/>
  <c r="Q2330" i="19"/>
  <c r="Q1585" i="19"/>
  <c r="Q685" i="19"/>
  <c r="Q979" i="19"/>
  <c r="Q549" i="19"/>
  <c r="Q1904" i="19"/>
  <c r="Q980" i="19"/>
  <c r="Q981" i="19"/>
  <c r="Q1438" i="19"/>
  <c r="Q1265" i="19"/>
  <c r="Q686" i="19"/>
  <c r="Q1586" i="19"/>
  <c r="Q2190" i="19"/>
  <c r="Q2191" i="19"/>
  <c r="Q550" i="19"/>
  <c r="Q2331" i="19"/>
  <c r="Q551" i="19"/>
  <c r="Q1266" i="19"/>
  <c r="Q2467" i="19"/>
  <c r="Q1905" i="19"/>
  <c r="Q687" i="19"/>
  <c r="Q982" i="19"/>
  <c r="Q1267" i="19"/>
  <c r="Q1587" i="19"/>
  <c r="Q2192" i="19"/>
  <c r="Q983" i="19"/>
  <c r="Q2468" i="19"/>
  <c r="Q984" i="19"/>
  <c r="Q985" i="19"/>
  <c r="Q552" i="19"/>
  <c r="Q2332" i="19"/>
  <c r="Q553" i="19"/>
  <c r="Q2333" i="19"/>
  <c r="Q2193" i="19"/>
  <c r="Q2469" i="19"/>
  <c r="Q1116" i="19"/>
  <c r="Q986" i="19"/>
  <c r="Q688" i="19"/>
  <c r="Q2043" i="19"/>
  <c r="Q1743" i="19"/>
  <c r="Q1439" i="19"/>
  <c r="Q1268" i="19"/>
  <c r="Q2044" i="19"/>
  <c r="Q1117" i="19"/>
  <c r="Q1269" i="19"/>
  <c r="Q689" i="19"/>
  <c r="Q2334" i="19"/>
  <c r="Q822" i="19"/>
  <c r="Q1270" i="19"/>
  <c r="Q2194" i="19"/>
  <c r="Q823" i="19"/>
  <c r="Q824" i="19"/>
  <c r="Q1906" i="19"/>
  <c r="Q825" i="19"/>
  <c r="Q2195" i="19"/>
  <c r="Q826" i="19"/>
  <c r="Q1588" i="19"/>
  <c r="Q1440" i="19"/>
  <c r="Q554" i="19"/>
  <c r="Q1118" i="19"/>
  <c r="Q1271" i="19"/>
  <c r="Q1589" i="19"/>
  <c r="Q555" i="19"/>
  <c r="Q827" i="19"/>
  <c r="Q2470" i="19"/>
  <c r="Q1590" i="19"/>
  <c r="Q556" i="19"/>
  <c r="Q2490" i="19"/>
  <c r="Q828" i="19"/>
  <c r="Q1744" i="19"/>
  <c r="Q2491" i="19"/>
  <c r="Q2335" i="19"/>
  <c r="Q1745" i="19"/>
  <c r="Q829" i="19"/>
  <c r="Q1907" i="19"/>
  <c r="Q557" i="19"/>
  <c r="Q1441" i="19"/>
  <c r="Q690" i="19"/>
  <c r="Q1908" i="19"/>
  <c r="Q1442" i="19"/>
  <c r="Q1272" i="19"/>
  <c r="Q2336" i="19"/>
  <c r="Q2196" i="19"/>
  <c r="Q1591" i="19"/>
  <c r="Q558" i="19"/>
  <c r="Q1273" i="19"/>
  <c r="Q1274" i="19"/>
  <c r="Q1592" i="19"/>
  <c r="Q2045" i="19"/>
  <c r="Q691" i="19"/>
  <c r="Q2197" i="19"/>
  <c r="Q2471" i="19"/>
  <c r="Q692" i="19"/>
  <c r="Q2472" i="19"/>
  <c r="Q1275" i="19"/>
  <c r="Q1593" i="19"/>
  <c r="Q1276" i="19"/>
  <c r="Q2198" i="19"/>
  <c r="Q2473" i="19"/>
  <c r="Q1746" i="19"/>
  <c r="Q1119" i="19"/>
  <c r="Q1443" i="19"/>
  <c r="Q2474" i="19"/>
  <c r="Q1444" i="19"/>
  <c r="Q1277" i="19"/>
  <c r="Q1278" i="19"/>
  <c r="Q830" i="19"/>
  <c r="Q2046" i="19"/>
  <c r="Q1909" i="19"/>
  <c r="Q1594" i="19"/>
  <c r="Q2475" i="19"/>
  <c r="Q1595" i="19"/>
  <c r="Q2047" i="19"/>
  <c r="Q2337" i="19"/>
  <c r="Q1445" i="19"/>
  <c r="Q2048" i="19"/>
  <c r="Q2492" i="19"/>
  <c r="Q2476" i="19"/>
  <c r="Q1910" i="19"/>
  <c r="Q1596" i="19"/>
  <c r="Q2477" i="19"/>
  <c r="Q2338" i="19"/>
  <c r="Q987" i="19"/>
  <c r="Q693" i="19"/>
  <c r="Q1120" i="19"/>
  <c r="Q2199" i="19"/>
  <c r="Q1279" i="19"/>
  <c r="Q2339" i="19"/>
  <c r="Q1280" i="19"/>
  <c r="Q1446" i="19"/>
  <c r="Q2049" i="19"/>
  <c r="Q831" i="19"/>
  <c r="Q2478" i="19"/>
  <c r="Q2340" i="19"/>
  <c r="Q559" i="19"/>
  <c r="Q1121" i="19"/>
  <c r="Q1911" i="19"/>
  <c r="Q2200" i="19"/>
  <c r="Q694" i="19"/>
  <c r="Q988" i="19"/>
  <c r="Q1281" i="19"/>
  <c r="Q2050" i="19"/>
  <c r="Q2051" i="19"/>
  <c r="Q1282" i="19"/>
  <c r="Q2201" i="19"/>
  <c r="Q989" i="19"/>
  <c r="Q2341" i="19"/>
  <c r="Q2202" i="19"/>
  <c r="Q2203" i="19"/>
  <c r="Q2204" i="19"/>
  <c r="Q1122" i="19"/>
  <c r="Q1283" i="19"/>
  <c r="Q832" i="19"/>
  <c r="Q1597" i="19"/>
  <c r="Q833" i="19"/>
  <c r="Q2342" i="19"/>
  <c r="Q990" i="19"/>
  <c r="Q2052" i="19"/>
  <c r="Q2205" i="19"/>
  <c r="Q2053" i="19"/>
  <c r="Q1598" i="19"/>
  <c r="Q2479" i="19"/>
  <c r="Q2343" i="19"/>
  <c r="Q1447" i="19"/>
  <c r="Q834" i="19"/>
  <c r="Q991" i="19"/>
  <c r="Q1123" i="19"/>
  <c r="Q2344" i="19"/>
  <c r="Q1747" i="19"/>
  <c r="Q2054" i="19"/>
  <c r="Q1448" i="19"/>
  <c r="Q2493" i="19"/>
  <c r="Q2480" i="19"/>
  <c r="Q2481" i="19"/>
  <c r="Q1599" i="19"/>
  <c r="Q1124" i="19"/>
  <c r="Q1449" i="19"/>
  <c r="Q1912" i="19"/>
  <c r="Q1450" i="19"/>
  <c r="Q2345" i="19"/>
  <c r="Q1913" i="19"/>
  <c r="Q2206" i="19"/>
  <c r="Q992" i="19"/>
  <c r="Q1284" i="19"/>
  <c r="Q993" i="19"/>
  <c r="Q994" i="19"/>
  <c r="Q695" i="19"/>
  <c r="Q1285" i="19"/>
  <c r="Q2207" i="19"/>
  <c r="Q1125" i="19"/>
  <c r="Q2482" i="19"/>
  <c r="Q1126" i="19"/>
  <c r="Q1748" i="19"/>
  <c r="Q1127" i="19"/>
  <c r="Q2055" i="19"/>
  <c r="Q2056" i="19"/>
  <c r="Q696" i="19"/>
  <c r="Q697" i="19"/>
  <c r="Q560" i="19"/>
  <c r="Q1749" i="19"/>
  <c r="Q1600" i="19"/>
  <c r="Q698" i="19"/>
  <c r="Q1286" i="19"/>
  <c r="Q2057" i="19"/>
  <c r="Q1914" i="19"/>
  <c r="Q2208" i="19"/>
  <c r="Q2058" i="19"/>
  <c r="Q1915" i="19"/>
  <c r="Q1601" i="19"/>
  <c r="Q2059" i="19"/>
  <c r="Q2346" i="19"/>
  <c r="Q699" i="19"/>
  <c r="Q2209" i="19"/>
  <c r="Q1602" i="19"/>
  <c r="Q835" i="19"/>
  <c r="Q836" i="19"/>
  <c r="Q995" i="19"/>
  <c r="Q837" i="19"/>
  <c r="Q838" i="19"/>
  <c r="Q1287" i="19"/>
  <c r="Q2060" i="19"/>
  <c r="Q1603" i="19"/>
  <c r="Q1128" i="19"/>
  <c r="Q2210" i="19"/>
  <c r="Q996" i="19"/>
  <c r="Q1129" i="19"/>
  <c r="Q2494" i="19"/>
  <c r="Q1604" i="19"/>
  <c r="Q1605" i="19"/>
  <c r="Q997" i="19"/>
  <c r="Q998" i="19"/>
  <c r="Q1451" i="19"/>
  <c r="Q1288" i="19"/>
  <c r="Q1916" i="19"/>
  <c r="Q839" i="19"/>
  <c r="Q1606" i="19"/>
  <c r="Q561" i="19"/>
  <c r="Q2347" i="19"/>
  <c r="Q1607" i="19"/>
  <c r="Q700" i="19"/>
  <c r="Q1289" i="19"/>
  <c r="Q2061" i="19"/>
  <c r="Q1130" i="19"/>
  <c r="Q2483" i="19"/>
  <c r="Q2211" i="19"/>
  <c r="Q2348" i="19"/>
  <c r="Q2062" i="19"/>
  <c r="Q999" i="19"/>
  <c r="Q701" i="19"/>
  <c r="Q1917" i="19"/>
  <c r="Q2349" i="19"/>
  <c r="Q1000" i="19"/>
  <c r="Q2212" i="19"/>
  <c r="Q1290" i="19"/>
  <c r="Q562" i="19"/>
  <c r="Q2350" i="19"/>
  <c r="Q702" i="19"/>
  <c r="Q2063" i="19"/>
  <c r="Q2351" i="19"/>
  <c r="Q840" i="19"/>
  <c r="Q1608" i="19"/>
  <c r="Q1452" i="19"/>
  <c r="Q1750" i="19"/>
  <c r="Q1918" i="19"/>
  <c r="Q703" i="19"/>
  <c r="Q2213" i="19"/>
  <c r="Q563" i="19"/>
  <c r="Q1609" i="19"/>
  <c r="Q2352" i="19"/>
  <c r="Q841" i="19"/>
  <c r="Q1291" i="19"/>
  <c r="Q842" i="19"/>
  <c r="Q2353" i="19"/>
  <c r="Q1453" i="19"/>
  <c r="Q2484" i="19"/>
  <c r="Q843" i="19"/>
  <c r="Q844" i="19"/>
  <c r="Q2354" i="19"/>
  <c r="Q1131" i="19"/>
  <c r="Q2485" i="19"/>
  <c r="Q2214" i="19"/>
  <c r="Q2215" i="19"/>
  <c r="Q845" i="19"/>
  <c r="Q1001" i="19"/>
  <c r="P1002" i="19"/>
  <c r="P1003" i="19"/>
  <c r="P2216" i="19"/>
  <c r="P2217" i="19"/>
  <c r="P2218" i="19"/>
  <c r="P2219" i="19"/>
  <c r="P2" i="19"/>
  <c r="P3" i="19"/>
  <c r="P4" i="19"/>
  <c r="P132" i="19"/>
  <c r="P1751" i="19"/>
  <c r="P1752" i="19"/>
  <c r="P1753" i="19"/>
  <c r="P437" i="19"/>
  <c r="P438" i="19"/>
  <c r="P2220" i="19"/>
  <c r="P704" i="19"/>
  <c r="P705" i="19"/>
  <c r="P2064" i="19"/>
  <c r="P2065" i="19"/>
  <c r="P2066" i="19"/>
  <c r="P2067" i="19"/>
  <c r="P2068" i="19"/>
  <c r="P1132" i="19"/>
  <c r="P1610" i="19"/>
  <c r="P1611" i="19"/>
  <c r="P1292" i="19"/>
  <c r="P1293" i="19"/>
  <c r="P2069" i="19"/>
  <c r="P2070" i="19"/>
  <c r="P2071" i="19"/>
  <c r="P2072" i="19"/>
  <c r="P2073" i="19"/>
  <c r="P1004" i="19"/>
  <c r="P1005" i="19"/>
  <c r="P5" i="19"/>
  <c r="P6" i="19"/>
  <c r="P7" i="19"/>
  <c r="P342" i="19"/>
  <c r="P343" i="19"/>
  <c r="P262" i="19"/>
  <c r="P263" i="19"/>
  <c r="P264" i="19"/>
  <c r="P265" i="19"/>
  <c r="P266" i="19"/>
  <c r="P267" i="19"/>
  <c r="P268" i="19"/>
  <c r="P1133" i="19"/>
  <c r="P1294" i="19"/>
  <c r="P1295" i="19"/>
  <c r="P1296" i="19"/>
  <c r="P2221" i="19"/>
  <c r="P2222" i="19"/>
  <c r="P8" i="19"/>
  <c r="P9" i="19"/>
  <c r="P1006" i="19"/>
  <c r="P10" i="19"/>
  <c r="P11" i="19"/>
  <c r="P1007" i="19"/>
  <c r="P1008" i="19"/>
  <c r="P1454" i="19"/>
  <c r="P1297" i="19"/>
  <c r="P344" i="19"/>
  <c r="P345" i="19"/>
  <c r="P346" i="19"/>
  <c r="P2223" i="19"/>
  <c r="P2224" i="19"/>
  <c r="P2225" i="19"/>
  <c r="P2355" i="19"/>
  <c r="P2356" i="19"/>
  <c r="P2357" i="19"/>
  <c r="P564" i="19"/>
  <c r="P1298" i="19"/>
  <c r="P1299" i="19"/>
  <c r="P1300" i="19"/>
  <c r="P133" i="19"/>
  <c r="P846" i="19"/>
  <c r="P847" i="19"/>
  <c r="P1134" i="19"/>
  <c r="P1135" i="19"/>
  <c r="P1136" i="19"/>
  <c r="P1754" i="19"/>
  <c r="P1755" i="19"/>
  <c r="P1756" i="19"/>
  <c r="P1757" i="19"/>
  <c r="P2226" i="19"/>
  <c r="P12" i="19"/>
  <c r="P13" i="19"/>
  <c r="P14" i="19"/>
  <c r="P706" i="19"/>
  <c r="P707" i="19"/>
  <c r="P708" i="19"/>
  <c r="P709" i="19"/>
  <c r="P710" i="19"/>
  <c r="P848" i="19"/>
  <c r="P849" i="19"/>
  <c r="P850" i="19"/>
  <c r="P1612" i="19"/>
  <c r="P1613" i="19"/>
  <c r="P1614" i="19"/>
  <c r="P1009" i="19"/>
  <c r="P1010" i="19"/>
  <c r="P1011" i="19"/>
  <c r="P1301" i="19"/>
  <c r="P269" i="19"/>
  <c r="P270" i="19"/>
  <c r="P271" i="19"/>
  <c r="P565" i="19"/>
  <c r="P566" i="19"/>
  <c r="P347" i="19"/>
  <c r="P348" i="19"/>
  <c r="P272" i="19"/>
  <c r="P273" i="19"/>
  <c r="P2074" i="19"/>
  <c r="P2075" i="19"/>
  <c r="P2076" i="19"/>
  <c r="P15" i="19"/>
  <c r="P16" i="19"/>
  <c r="P567" i="19"/>
  <c r="P568" i="19"/>
  <c r="P274" i="19"/>
  <c r="P275" i="19"/>
  <c r="P17" i="19"/>
  <c r="P18" i="19"/>
  <c r="P851" i="19"/>
  <c r="P852" i="19"/>
  <c r="P2077" i="19"/>
  <c r="P2078" i="19"/>
  <c r="P2079" i="19"/>
  <c r="P134" i="19"/>
  <c r="P135" i="19"/>
  <c r="P1012" i="19"/>
  <c r="P1137" i="19"/>
  <c r="P1138" i="19"/>
  <c r="P1139" i="19"/>
  <c r="P1919" i="19"/>
  <c r="P711" i="19"/>
  <c r="P712" i="19"/>
  <c r="P713" i="19"/>
  <c r="P714" i="19"/>
  <c r="P715" i="19"/>
  <c r="P2358" i="19"/>
  <c r="P2359" i="19"/>
  <c r="P1140" i="19"/>
  <c r="P1141" i="19"/>
  <c r="P439" i="19"/>
  <c r="P440" i="19"/>
  <c r="P1302" i="19"/>
  <c r="P19" i="19"/>
  <c r="P2080" i="19"/>
  <c r="P2081" i="19"/>
  <c r="P1615" i="19"/>
  <c r="P20" i="19"/>
  <c r="P21" i="19"/>
  <c r="P22" i="19"/>
  <c r="P23" i="19"/>
  <c r="P24" i="19"/>
  <c r="P1455" i="19"/>
  <c r="P1920" i="19"/>
  <c r="P1921" i="19"/>
  <c r="P1456" i="19"/>
  <c r="P1457" i="19"/>
  <c r="P1458" i="19"/>
  <c r="P1013" i="19"/>
  <c r="P1014" i="19"/>
  <c r="P2082" i="19"/>
  <c r="P2083" i="19"/>
  <c r="P2084" i="19"/>
  <c r="P136" i="19"/>
  <c r="P441" i="19"/>
  <c r="P442" i="19"/>
  <c r="P443" i="19"/>
  <c r="P444" i="19"/>
  <c r="P1142" i="19"/>
  <c r="P1143" i="19"/>
  <c r="P569" i="19"/>
  <c r="P570" i="19"/>
  <c r="P1459" i="19"/>
  <c r="P1460" i="19"/>
  <c r="P1461" i="19"/>
  <c r="P1758" i="19"/>
  <c r="P1759" i="19"/>
  <c r="P1922" i="19"/>
  <c r="P1923" i="19"/>
  <c r="P2227" i="19"/>
  <c r="P2228" i="19"/>
  <c r="P1616" i="19"/>
  <c r="P1617" i="19"/>
  <c r="P853" i="19"/>
  <c r="P854" i="19"/>
  <c r="P1144" i="19"/>
  <c r="P1145" i="19"/>
  <c r="P1146" i="19"/>
  <c r="P137" i="19"/>
  <c r="P1015" i="19"/>
  <c r="P1016" i="19"/>
  <c r="P349" i="19"/>
  <c r="P855" i="19"/>
  <c r="P856" i="19"/>
  <c r="P857" i="19"/>
  <c r="P858" i="19"/>
  <c r="P2229" i="19"/>
  <c r="P2230" i="19"/>
  <c r="P2231" i="19"/>
  <c r="P1017" i="19"/>
  <c r="P1618" i="19"/>
  <c r="P1619" i="19"/>
  <c r="P2085" i="19"/>
  <c r="P2086" i="19"/>
  <c r="P2087" i="19"/>
  <c r="P1620" i="19"/>
  <c r="P1018" i="19"/>
  <c r="P1303" i="19"/>
  <c r="P1760" i="19"/>
  <c r="P138" i="19"/>
  <c r="P2232" i="19"/>
  <c r="P2233" i="19"/>
  <c r="P1304" i="19"/>
  <c r="P2360" i="19"/>
  <c r="P2361" i="19"/>
  <c r="P1147" i="19"/>
  <c r="P1148" i="19"/>
  <c r="P1149" i="19"/>
  <c r="P859" i="19"/>
  <c r="P860" i="19"/>
  <c r="P2088" i="19"/>
  <c r="P2089" i="19"/>
  <c r="P571" i="19"/>
  <c r="P572" i="19"/>
  <c r="P573" i="19"/>
  <c r="P574" i="19"/>
  <c r="P2090" i="19"/>
  <c r="P2091" i="19"/>
  <c r="P2092" i="19"/>
  <c r="P1924" i="19"/>
  <c r="P1305" i="19"/>
  <c r="P1306" i="19"/>
  <c r="P1761" i="19"/>
  <c r="P1762" i="19"/>
  <c r="P1462" i="19"/>
  <c r="P1463" i="19"/>
  <c r="P575" i="19"/>
  <c r="P576" i="19"/>
  <c r="P577" i="19"/>
  <c r="P578" i="19"/>
  <c r="P579" i="19"/>
  <c r="P1925" i="19"/>
  <c r="P861" i="19"/>
  <c r="P2093" i="19"/>
  <c r="P2094" i="19"/>
  <c r="P1150" i="19"/>
  <c r="P1151" i="19"/>
  <c r="P2234" i="19"/>
  <c r="P2095" i="19"/>
  <c r="P2096" i="19"/>
  <c r="P862" i="19"/>
  <c r="P863" i="19"/>
  <c r="P139" i="19"/>
  <c r="P140" i="19"/>
  <c r="P1763" i="19"/>
  <c r="P1464" i="19"/>
  <c r="P1764" i="19"/>
  <c r="P1765" i="19"/>
  <c r="P1766" i="19"/>
  <c r="P1767" i="19"/>
  <c r="P2362" i="19"/>
  <c r="P2363" i="19"/>
  <c r="P716" i="19"/>
  <c r="P717" i="19"/>
  <c r="P1152" i="19"/>
  <c r="P141" i="19"/>
  <c r="P25" i="19"/>
  <c r="P718" i="19"/>
  <c r="P719" i="19"/>
  <c r="P720" i="19"/>
  <c r="P721" i="19"/>
  <c r="P142" i="19"/>
  <c r="P445" i="19"/>
  <c r="P446" i="19"/>
  <c r="P1019" i="19"/>
  <c r="P1020" i="19"/>
  <c r="P1021" i="19"/>
  <c r="P1621" i="19"/>
  <c r="P447" i="19"/>
  <c r="P1926" i="19"/>
  <c r="P1022" i="19"/>
  <c r="P1465" i="19"/>
  <c r="P1466" i="19"/>
  <c r="P350" i="19"/>
  <c r="P276" i="19"/>
  <c r="P277" i="19"/>
  <c r="P26" i="19"/>
  <c r="P27" i="19"/>
  <c r="P1467" i="19"/>
  <c r="P1468" i="19"/>
  <c r="P1469" i="19"/>
  <c r="P1470" i="19"/>
  <c r="P1471" i="19"/>
  <c r="P1768" i="19"/>
  <c r="P1769" i="19"/>
  <c r="P1622" i="19"/>
  <c r="P1623" i="19"/>
  <c r="P1624" i="19"/>
  <c r="P1625" i="19"/>
  <c r="P448" i="19"/>
  <c r="P449" i="19"/>
  <c r="P1626" i="19"/>
  <c r="P1627" i="19"/>
  <c r="P1628" i="19"/>
  <c r="P2235" i="19"/>
  <c r="P2236" i="19"/>
  <c r="P2237" i="19"/>
  <c r="P2097" i="19"/>
  <c r="P28" i="19"/>
  <c r="P1307" i="19"/>
  <c r="P2364" i="19"/>
  <c r="P2365" i="19"/>
  <c r="P450" i="19"/>
  <c r="P451" i="19"/>
  <c r="P452" i="19"/>
  <c r="P453" i="19"/>
  <c r="P1770" i="19"/>
  <c r="P1771" i="19"/>
  <c r="P1308" i="19"/>
  <c r="P1309" i="19"/>
  <c r="P1927" i="19"/>
  <c r="P1310" i="19"/>
  <c r="P1311" i="19"/>
  <c r="P1312" i="19"/>
  <c r="P2366" i="19"/>
  <c r="P2367" i="19"/>
  <c r="P29" i="19"/>
  <c r="P30" i="19"/>
  <c r="P1772" i="19"/>
  <c r="P1773" i="19"/>
  <c r="P278" i="19"/>
  <c r="P279" i="19"/>
  <c r="P580" i="19"/>
  <c r="P581" i="19"/>
  <c r="P582" i="19"/>
  <c r="P1629" i="19"/>
  <c r="P1630" i="19"/>
  <c r="P1631" i="19"/>
  <c r="P1153" i="19"/>
  <c r="P1154" i="19"/>
  <c r="P1155" i="19"/>
  <c r="P1156" i="19"/>
  <c r="P722" i="19"/>
  <c r="P31" i="19"/>
  <c r="P32" i="19"/>
  <c r="P33" i="19"/>
  <c r="P1157" i="19"/>
  <c r="P1158" i="19"/>
  <c r="P723" i="19"/>
  <c r="P724" i="19"/>
  <c r="P725" i="19"/>
  <c r="P726" i="19"/>
  <c r="P727" i="19"/>
  <c r="P728" i="19"/>
  <c r="P2098" i="19"/>
  <c r="P2238" i="19"/>
  <c r="P2239" i="19"/>
  <c r="P1632" i="19"/>
  <c r="P1633" i="19"/>
  <c r="P454" i="19"/>
  <c r="P2368" i="19"/>
  <c r="P2369" i="19"/>
  <c r="P2370" i="19"/>
  <c r="P1313" i="19"/>
  <c r="P280" i="19"/>
  <c r="P281" i="19"/>
  <c r="P282" i="19"/>
  <c r="P283" i="19"/>
  <c r="P284" i="19"/>
  <c r="P285" i="19"/>
  <c r="P2371" i="19"/>
  <c r="P143" i="19"/>
  <c r="P144" i="19"/>
  <c r="P1928" i="19"/>
  <c r="P1929" i="19"/>
  <c r="P455" i="19"/>
  <c r="P456" i="19"/>
  <c r="P351" i="19"/>
  <c r="P352" i="19"/>
  <c r="P1472" i="19"/>
  <c r="P1473" i="19"/>
  <c r="P1474" i="19"/>
  <c r="P2240" i="19"/>
  <c r="P2099" i="19"/>
  <c r="P2100" i="19"/>
  <c r="P1159" i="19"/>
  <c r="P1160" i="19"/>
  <c r="P1161" i="19"/>
  <c r="P2241" i="19"/>
  <c r="P2242" i="19"/>
  <c r="P1930" i="19"/>
  <c r="P729" i="19"/>
  <c r="P730" i="19"/>
  <c r="P1475" i="19"/>
  <c r="P1476" i="19"/>
  <c r="P1023" i="19"/>
  <c r="P1314" i="19"/>
  <c r="P34" i="19"/>
  <c r="P145" i="19"/>
  <c r="P146" i="19"/>
  <c r="P1477" i="19"/>
  <c r="P1478" i="19"/>
  <c r="P1479" i="19"/>
  <c r="P1480" i="19"/>
  <c r="P35" i="19"/>
  <c r="P731" i="19"/>
  <c r="P732" i="19"/>
  <c r="P733" i="19"/>
  <c r="P286" i="19"/>
  <c r="P2372" i="19"/>
  <c r="P2373" i="19"/>
  <c r="P2374" i="19"/>
  <c r="P1315" i="19"/>
  <c r="P1316" i="19"/>
  <c r="P1317" i="19"/>
  <c r="P287" i="19"/>
  <c r="P864" i="19"/>
  <c r="P734" i="19"/>
  <c r="P735" i="19"/>
  <c r="P147" i="19"/>
  <c r="P148" i="19"/>
  <c r="P1634" i="19"/>
  <c r="P1318" i="19"/>
  <c r="P865" i="19"/>
  <c r="P866" i="19"/>
  <c r="P736" i="19"/>
  <c r="P737" i="19"/>
  <c r="P738" i="19"/>
  <c r="P583" i="19"/>
  <c r="P584" i="19"/>
  <c r="P2243" i="19"/>
  <c r="P2244" i="19"/>
  <c r="P1162" i="19"/>
  <c r="P1163" i="19"/>
  <c r="P1319" i="19"/>
  <c r="P2375" i="19"/>
  <c r="P2376" i="19"/>
  <c r="P2101" i="19"/>
  <c r="P1774" i="19"/>
  <c r="P1775" i="19"/>
  <c r="P353" i="19"/>
  <c r="P354" i="19"/>
  <c r="P36" i="19"/>
  <c r="P37" i="19"/>
  <c r="P38" i="19"/>
  <c r="P457" i="19"/>
  <c r="P458" i="19"/>
  <c r="P459" i="19"/>
  <c r="P460" i="19"/>
  <c r="P2102" i="19"/>
  <c r="P867" i="19"/>
  <c r="P1320" i="19"/>
  <c r="P1321" i="19"/>
  <c r="P1322" i="19"/>
  <c r="P1323" i="19"/>
  <c r="P1324" i="19"/>
  <c r="P868" i="19"/>
  <c r="P869" i="19"/>
  <c r="P739" i="19"/>
  <c r="P740" i="19"/>
  <c r="P741" i="19"/>
  <c r="P742" i="19"/>
  <c r="P149" i="19"/>
  <c r="P461" i="19"/>
  <c r="P1931" i="19"/>
  <c r="P1932" i="19"/>
  <c r="P1933" i="19"/>
  <c r="P2103" i="19"/>
  <c r="P2104" i="19"/>
  <c r="P1164" i="19"/>
  <c r="P1934" i="19"/>
  <c r="P150" i="19"/>
  <c r="P151" i="19"/>
  <c r="P1481" i="19"/>
  <c r="P462" i="19"/>
  <c r="P463" i="19"/>
  <c r="P464" i="19"/>
  <c r="P1482" i="19"/>
  <c r="P1483" i="19"/>
  <c r="P1484" i="19"/>
  <c r="P1485" i="19"/>
  <c r="P1486" i="19"/>
  <c r="P1635" i="19"/>
  <c r="P1636" i="19"/>
  <c r="P1637" i="19"/>
  <c r="P1325" i="19"/>
  <c r="P1326" i="19"/>
  <c r="P1327" i="19"/>
  <c r="P743" i="19"/>
  <c r="P1024" i="19"/>
  <c r="P465" i="19"/>
  <c r="P2245" i="19"/>
  <c r="P1487" i="19"/>
  <c r="P1488" i="19"/>
  <c r="P1638" i="19"/>
  <c r="P1639" i="19"/>
  <c r="P466" i="19"/>
  <c r="P467" i="19"/>
  <c r="P468" i="19"/>
  <c r="P469" i="19"/>
  <c r="P1025" i="19"/>
  <c r="P1026" i="19"/>
  <c r="P39" i="19"/>
  <c r="P40" i="19"/>
  <c r="P41" i="19"/>
  <c r="P744" i="19"/>
  <c r="P1489" i="19"/>
  <c r="P1328" i="19"/>
  <c r="P1329" i="19"/>
  <c r="P1330" i="19"/>
  <c r="P2105" i="19"/>
  <c r="P2106" i="19"/>
  <c r="P2107" i="19"/>
  <c r="P355" i="19"/>
  <c r="P1027" i="19"/>
  <c r="P1028" i="19"/>
  <c r="P1165" i="19"/>
  <c r="P1166" i="19"/>
  <c r="P1029" i="19"/>
  <c r="P745" i="19"/>
  <c r="P870" i="19"/>
  <c r="P2377" i="19"/>
  <c r="P1776" i="19"/>
  <c r="P1777" i="19"/>
  <c r="P746" i="19"/>
  <c r="P747" i="19"/>
  <c r="P1935" i="19"/>
  <c r="P1936" i="19"/>
  <c r="P1937" i="19"/>
  <c r="P2246" i="19"/>
  <c r="P2247" i="19"/>
  <c r="P2248" i="19"/>
  <c r="P748" i="19"/>
  <c r="P749" i="19"/>
  <c r="P585" i="19"/>
  <c r="P2378" i="19"/>
  <c r="P2249" i="19"/>
  <c r="P586" i="19"/>
  <c r="P587" i="19"/>
  <c r="P2250" i="19"/>
  <c r="P2379" i="19"/>
  <c r="P2380" i="19"/>
  <c r="P1331" i="19"/>
  <c r="P2108" i="19"/>
  <c r="P1332" i="19"/>
  <c r="P42" i="19"/>
  <c r="P43" i="19"/>
  <c r="P44" i="19"/>
  <c r="P470" i="19"/>
  <c r="P152" i="19"/>
  <c r="P153" i="19"/>
  <c r="P356" i="19"/>
  <c r="P357" i="19"/>
  <c r="P1778" i="19"/>
  <c r="P1779" i="19"/>
  <c r="P1780" i="19"/>
  <c r="P871" i="19"/>
  <c r="P872" i="19"/>
  <c r="P154" i="19"/>
  <c r="P155" i="19"/>
  <c r="P750" i="19"/>
  <c r="P751" i="19"/>
  <c r="P1640" i="19"/>
  <c r="P1641" i="19"/>
  <c r="P1642" i="19"/>
  <c r="P1643" i="19"/>
  <c r="P1644" i="19"/>
  <c r="P2109" i="19"/>
  <c r="P873" i="19"/>
  <c r="P874" i="19"/>
  <c r="P1645" i="19"/>
  <c r="P1333" i="19"/>
  <c r="P1334" i="19"/>
  <c r="P1335" i="19"/>
  <c r="P1030" i="19"/>
  <c r="P1490" i="19"/>
  <c r="P288" i="19"/>
  <c r="P1781" i="19"/>
  <c r="P1782" i="19"/>
  <c r="P1783" i="19"/>
  <c r="P1336" i="19"/>
  <c r="P1337" i="19"/>
  <c r="P358" i="19"/>
  <c r="P45" i="19"/>
  <c r="P2381" i="19"/>
  <c r="P2382" i="19"/>
  <c r="P1031" i="19"/>
  <c r="P1032" i="19"/>
  <c r="P1033" i="19"/>
  <c r="P1034" i="19"/>
  <c r="P2383" i="19"/>
  <c r="P2384" i="19"/>
  <c r="P2385" i="19"/>
  <c r="P588" i="19"/>
  <c r="P589" i="19"/>
  <c r="P875" i="19"/>
  <c r="P876" i="19"/>
  <c r="P877" i="19"/>
  <c r="P46" i="19"/>
  <c r="P47" i="19"/>
  <c r="P1646" i="19"/>
  <c r="P2386" i="19"/>
  <c r="P2387" i="19"/>
  <c r="P2388" i="19"/>
  <c r="P48" i="19"/>
  <c r="P49" i="19"/>
  <c r="P50" i="19"/>
  <c r="P289" i="19"/>
  <c r="P1647" i="19"/>
  <c r="P471" i="19"/>
  <c r="P51" i="19"/>
  <c r="P1338" i="19"/>
  <c r="P1339" i="19"/>
  <c r="P1340" i="19"/>
  <c r="P1784" i="19"/>
  <c r="P1785" i="19"/>
  <c r="P1786" i="19"/>
  <c r="P359" i="19"/>
  <c r="P360" i="19"/>
  <c r="P361" i="19"/>
  <c r="P2251" i="19"/>
  <c r="P590" i="19"/>
  <c r="P591" i="19"/>
  <c r="P592" i="19"/>
  <c r="P593" i="19"/>
  <c r="P594" i="19"/>
  <c r="P595" i="19"/>
  <c r="P1787" i="19"/>
  <c r="P1788" i="19"/>
  <c r="P752" i="19"/>
  <c r="P753" i="19"/>
  <c r="P754" i="19"/>
  <c r="P290" i="19"/>
  <c r="P291" i="19"/>
  <c r="P292" i="19"/>
  <c r="P156" i="19"/>
  <c r="P157" i="19"/>
  <c r="P1789" i="19"/>
  <c r="P1790" i="19"/>
  <c r="P1791" i="19"/>
  <c r="P362" i="19"/>
  <c r="P363" i="19"/>
  <c r="P878" i="19"/>
  <c r="P596" i="19"/>
  <c r="P2389" i="19"/>
  <c r="P2390" i="19"/>
  <c r="P2391" i="19"/>
  <c r="P158" i="19"/>
  <c r="P159" i="19"/>
  <c r="P160" i="19"/>
  <c r="P1341" i="19"/>
  <c r="P1938" i="19"/>
  <c r="P52" i="19"/>
  <c r="P53" i="19"/>
  <c r="P54" i="19"/>
  <c r="P1167" i="19"/>
  <c r="P1168" i="19"/>
  <c r="P1169" i="19"/>
  <c r="P1342" i="19"/>
  <c r="P1343" i="19"/>
  <c r="P1344" i="19"/>
  <c r="P2252" i="19"/>
  <c r="P755" i="19"/>
  <c r="P756" i="19"/>
  <c r="P1491" i="19"/>
  <c r="P2253" i="19"/>
  <c r="P55" i="19"/>
  <c r="P1939" i="19"/>
  <c r="P1940" i="19"/>
  <c r="P2254" i="19"/>
  <c r="P2255" i="19"/>
  <c r="P2256" i="19"/>
  <c r="P2257" i="19"/>
  <c r="P1792" i="19"/>
  <c r="P1793" i="19"/>
  <c r="P879" i="19"/>
  <c r="P757" i="19"/>
  <c r="P758" i="19"/>
  <c r="P2110" i="19"/>
  <c r="P1794" i="19"/>
  <c r="P1648" i="19"/>
  <c r="P1649" i="19"/>
  <c r="P56" i="19"/>
  <c r="P472" i="19"/>
  <c r="P473" i="19"/>
  <c r="P1650" i="19"/>
  <c r="P1651" i="19"/>
  <c r="P1652" i="19"/>
  <c r="P1653" i="19"/>
  <c r="P1795" i="19"/>
  <c r="P1796" i="19"/>
  <c r="P1797" i="19"/>
  <c r="P1170" i="19"/>
  <c r="P1798" i="19"/>
  <c r="P1799" i="19"/>
  <c r="P1800" i="19"/>
  <c r="P364" i="19"/>
  <c r="P365" i="19"/>
  <c r="P366" i="19"/>
  <c r="P1801" i="19"/>
  <c r="P1802" i="19"/>
  <c r="P1171" i="19"/>
  <c r="P2392" i="19"/>
  <c r="P474" i="19"/>
  <c r="P1345" i="19"/>
  <c r="P1346" i="19"/>
  <c r="P1654" i="19"/>
  <c r="P1655" i="19"/>
  <c r="P1656" i="19"/>
  <c r="P161" i="19"/>
  <c r="P1941" i="19"/>
  <c r="P2258" i="19"/>
  <c r="P2259" i="19"/>
  <c r="P1172" i="19"/>
  <c r="P1173" i="19"/>
  <c r="P1657" i="19"/>
  <c r="P1035" i="19"/>
  <c r="P759" i="19"/>
  <c r="P760" i="19"/>
  <c r="P761" i="19"/>
  <c r="P762" i="19"/>
  <c r="P763" i="19"/>
  <c r="P1174" i="19"/>
  <c r="P1175" i="19"/>
  <c r="P1492" i="19"/>
  <c r="P880" i="19"/>
  <c r="P881" i="19"/>
  <c r="P882" i="19"/>
  <c r="P1036" i="19"/>
  <c r="P1176" i="19"/>
  <c r="P1177" i="19"/>
  <c r="P883" i="19"/>
  <c r="P884" i="19"/>
  <c r="P2111" i="19"/>
  <c r="P162" i="19"/>
  <c r="P163" i="19"/>
  <c r="P1803" i="19"/>
  <c r="P1804" i="19"/>
  <c r="P1178" i="19"/>
  <c r="P1037" i="19"/>
  <c r="P1038" i="19"/>
  <c r="P1805" i="19"/>
  <c r="P1179" i="19"/>
  <c r="P1180" i="19"/>
  <c r="P597" i="19"/>
  <c r="P164" i="19"/>
  <c r="P165" i="19"/>
  <c r="P166" i="19"/>
  <c r="P1493" i="19"/>
  <c r="P1806" i="19"/>
  <c r="P1807" i="19"/>
  <c r="P1808" i="19"/>
  <c r="P1809" i="19"/>
  <c r="P293" i="19"/>
  <c r="P1810" i="19"/>
  <c r="P598" i="19"/>
  <c r="P599" i="19"/>
  <c r="P2393" i="19"/>
  <c r="P764" i="19"/>
  <c r="P765" i="19"/>
  <c r="P766" i="19"/>
  <c r="P767" i="19"/>
  <c r="P768" i="19"/>
  <c r="P769" i="19"/>
  <c r="P167" i="19"/>
  <c r="P168" i="19"/>
  <c r="P475" i="19"/>
  <c r="P57" i="19"/>
  <c r="P1942" i="19"/>
  <c r="P1943" i="19"/>
  <c r="P1944" i="19"/>
  <c r="P1347" i="19"/>
  <c r="P1348" i="19"/>
  <c r="P1494" i="19"/>
  <c r="P1495" i="19"/>
  <c r="P2260" i="19"/>
  <c r="P2261" i="19"/>
  <c r="P600" i="19"/>
  <c r="P601" i="19"/>
  <c r="P58" i="19"/>
  <c r="P1945" i="19"/>
  <c r="P1946" i="19"/>
  <c r="P1947" i="19"/>
  <c r="P1658" i="19"/>
  <c r="P1659" i="19"/>
  <c r="P1660" i="19"/>
  <c r="P1661" i="19"/>
  <c r="P885" i="19"/>
  <c r="P169" i="19"/>
  <c r="P1039" i="19"/>
  <c r="P1040" i="19"/>
  <c r="P294" i="19"/>
  <c r="P295" i="19"/>
  <c r="P59" i="19"/>
  <c r="P60" i="19"/>
  <c r="P61" i="19"/>
  <c r="P62" i="19"/>
  <c r="P886" i="19"/>
  <c r="P887" i="19"/>
  <c r="P1349" i="19"/>
  <c r="P1350" i="19"/>
  <c r="P1351" i="19"/>
  <c r="P2394" i="19"/>
  <c r="P1948" i="19"/>
  <c r="P367" i="19"/>
  <c r="P1662" i="19"/>
  <c r="P1663" i="19"/>
  <c r="P1664" i="19"/>
  <c r="P2112" i="19"/>
  <c r="P888" i="19"/>
  <c r="P889" i="19"/>
  <c r="P1811" i="19"/>
  <c r="P1812" i="19"/>
  <c r="P1813" i="19"/>
  <c r="P1665" i="19"/>
  <c r="P368" i="19"/>
  <c r="P1181" i="19"/>
  <c r="P1182" i="19"/>
  <c r="P1183" i="19"/>
  <c r="P1184" i="19"/>
  <c r="P1352" i="19"/>
  <c r="P369" i="19"/>
  <c r="P370" i="19"/>
  <c r="P371" i="19"/>
  <c r="P2262" i="19"/>
  <c r="P2395" i="19"/>
  <c r="P2113" i="19"/>
  <c r="P2114" i="19"/>
  <c r="P2115" i="19"/>
  <c r="P2116" i="19"/>
  <c r="P602" i="19"/>
  <c r="P603" i="19"/>
  <c r="P604" i="19"/>
  <c r="P1666" i="19"/>
  <c r="P1667" i="19"/>
  <c r="P1814" i="19"/>
  <c r="P1815" i="19"/>
  <c r="P1816" i="19"/>
  <c r="P770" i="19"/>
  <c r="P771" i="19"/>
  <c r="P1496" i="19"/>
  <c r="P1497" i="19"/>
  <c r="P1668" i="19"/>
  <c r="P1041" i="19"/>
  <c r="P890" i="19"/>
  <c r="P1669" i="19"/>
  <c r="P1670" i="19"/>
  <c r="P1671" i="19"/>
  <c r="P1498" i="19"/>
  <c r="P1499" i="19"/>
  <c r="P1185" i="19"/>
  <c r="P1186" i="19"/>
  <c r="P1187" i="19"/>
  <c r="P772" i="19"/>
  <c r="P63" i="19"/>
  <c r="P2117" i="19"/>
  <c r="P1672" i="19"/>
  <c r="P1673" i="19"/>
  <c r="P1817" i="19"/>
  <c r="P1818" i="19"/>
  <c r="P605" i="19"/>
  <c r="P606" i="19"/>
  <c r="P1674" i="19"/>
  <c r="P1675" i="19"/>
  <c r="P170" i="19"/>
  <c r="P171" i="19"/>
  <c r="P607" i="19"/>
  <c r="P1819" i="19"/>
  <c r="P1820" i="19"/>
  <c r="P372" i="19"/>
  <c r="P373" i="19"/>
  <c r="P374" i="19"/>
  <c r="P375" i="19"/>
  <c r="P891" i="19"/>
  <c r="P892" i="19"/>
  <c r="P893" i="19"/>
  <c r="P894" i="19"/>
  <c r="P2263" i="19"/>
  <c r="P895" i="19"/>
  <c r="P376" i="19"/>
  <c r="P377" i="19"/>
  <c r="P378" i="19"/>
  <c r="P379" i="19"/>
  <c r="P2264" i="19"/>
  <c r="P2265" i="19"/>
  <c r="P2266" i="19"/>
  <c r="P1676" i="19"/>
  <c r="P1677" i="19"/>
  <c r="P1678" i="19"/>
  <c r="P2118" i="19"/>
  <c r="P1500" i="19"/>
  <c r="P1501" i="19"/>
  <c r="P1502" i="19"/>
  <c r="P1503" i="19"/>
  <c r="P476" i="19"/>
  <c r="P1504" i="19"/>
  <c r="P1505" i="19"/>
  <c r="P1679" i="19"/>
  <c r="P1680" i="19"/>
  <c r="P1681" i="19"/>
  <c r="P1682" i="19"/>
  <c r="P1506" i="19"/>
  <c r="P1507" i="19"/>
  <c r="P1508" i="19"/>
  <c r="P1509" i="19"/>
  <c r="P477" i="19"/>
  <c r="P2267" i="19"/>
  <c r="P2268" i="19"/>
  <c r="P1042" i="19"/>
  <c r="P1043" i="19"/>
  <c r="P1044" i="19"/>
  <c r="P1188" i="19"/>
  <c r="P1683" i="19"/>
  <c r="P1684" i="19"/>
  <c r="P172" i="19"/>
  <c r="P173" i="19"/>
  <c r="P174" i="19"/>
  <c r="P1353" i="19"/>
  <c r="P1354" i="19"/>
  <c r="P1355" i="19"/>
  <c r="P1356" i="19"/>
  <c r="P1357" i="19"/>
  <c r="P773" i="19"/>
  <c r="P175" i="19"/>
  <c r="P176" i="19"/>
  <c r="P64" i="19"/>
  <c r="P65" i="19"/>
  <c r="P66" i="19"/>
  <c r="P67" i="19"/>
  <c r="P68" i="19"/>
  <c r="P69" i="19"/>
  <c r="P380" i="19"/>
  <c r="P381" i="19"/>
  <c r="P296" i="19"/>
  <c r="P1821" i="19"/>
  <c r="P1822" i="19"/>
  <c r="P2269" i="19"/>
  <c r="P2270" i="19"/>
  <c r="P2271" i="19"/>
  <c r="P2272" i="19"/>
  <c r="P2273" i="19"/>
  <c r="P2396" i="19"/>
  <c r="P70" i="19"/>
  <c r="P71" i="19"/>
  <c r="P896" i="19"/>
  <c r="P897" i="19"/>
  <c r="P898" i="19"/>
  <c r="P1949" i="19"/>
  <c r="P1950" i="19"/>
  <c r="P1951" i="19"/>
  <c r="P1952" i="19"/>
  <c r="P1953" i="19"/>
  <c r="P177" i="19"/>
  <c r="P178" i="19"/>
  <c r="P179" i="19"/>
  <c r="P180" i="19"/>
  <c r="P2119" i="19"/>
  <c r="P1823" i="19"/>
  <c r="P1824" i="19"/>
  <c r="P1825" i="19"/>
  <c r="P1826" i="19"/>
  <c r="P899" i="19"/>
  <c r="P1358" i="19"/>
  <c r="P1359" i="19"/>
  <c r="P478" i="19"/>
  <c r="P1827" i="19"/>
  <c r="P1954" i="19"/>
  <c r="P774" i="19"/>
  <c r="P775" i="19"/>
  <c r="P479" i="19"/>
  <c r="P480" i="19"/>
  <c r="P481" i="19"/>
  <c r="P1510" i="19"/>
  <c r="P382" i="19"/>
  <c r="P2120" i="19"/>
  <c r="P1045" i="19"/>
  <c r="P1046" i="19"/>
  <c r="P1047" i="19"/>
  <c r="P1048" i="19"/>
  <c r="P2397" i="19"/>
  <c r="P2398" i="19"/>
  <c r="P1511" i="19"/>
  <c r="P1512" i="19"/>
  <c r="P900" i="19"/>
  <c r="P901" i="19"/>
  <c r="P902" i="19"/>
  <c r="P903" i="19"/>
  <c r="P904" i="19"/>
  <c r="P608" i="19"/>
  <c r="P609" i="19"/>
  <c r="P610" i="19"/>
  <c r="P2121" i="19"/>
  <c r="P2122" i="19"/>
  <c r="P2123" i="19"/>
  <c r="P383" i="19"/>
  <c r="P1513" i="19"/>
  <c r="P1514" i="19"/>
  <c r="P1515" i="19"/>
  <c r="P1360" i="19"/>
  <c r="P1955" i="19"/>
  <c r="P181" i="19"/>
  <c r="P182" i="19"/>
  <c r="P1049" i="19"/>
  <c r="P1050" i="19"/>
  <c r="P1051" i="19"/>
  <c r="P1685" i="19"/>
  <c r="P1686" i="19"/>
  <c r="P1687" i="19"/>
  <c r="P1688" i="19"/>
  <c r="P482" i="19"/>
  <c r="P483" i="19"/>
  <c r="P297" i="19"/>
  <c r="P298" i="19"/>
  <c r="P1828" i="19"/>
  <c r="P1829" i="19"/>
  <c r="P2399" i="19"/>
  <c r="P2400" i="19"/>
  <c r="P1361" i="19"/>
  <c r="P1362" i="19"/>
  <c r="P2401" i="19"/>
  <c r="P1363" i="19"/>
  <c r="P1364" i="19"/>
  <c r="P905" i="19"/>
  <c r="P2124" i="19"/>
  <c r="P2125" i="19"/>
  <c r="P2126" i="19"/>
  <c r="P1956" i="19"/>
  <c r="P384" i="19"/>
  <c r="P385" i="19"/>
  <c r="P484" i="19"/>
  <c r="P485" i="19"/>
  <c r="P611" i="19"/>
  <c r="P612" i="19"/>
  <c r="P1365" i="19"/>
  <c r="P1366" i="19"/>
  <c r="P1830" i="19"/>
  <c r="P1831" i="19"/>
  <c r="P386" i="19"/>
  <c r="P1516" i="19"/>
  <c r="P2127" i="19"/>
  <c r="P2128" i="19"/>
  <c r="P1957" i="19"/>
  <c r="P1189" i="19"/>
  <c r="P1190" i="19"/>
  <c r="P1052" i="19"/>
  <c r="P1053" i="19"/>
  <c r="P2129" i="19"/>
  <c r="P2130" i="19"/>
  <c r="P1191" i="19"/>
  <c r="P1192" i="19"/>
  <c r="P613" i="19"/>
  <c r="P614" i="19"/>
  <c r="P2131" i="19"/>
  <c r="P2132" i="19"/>
  <c r="P2133" i="19"/>
  <c r="P387" i="19"/>
  <c r="P388" i="19"/>
  <c r="P389" i="19"/>
  <c r="P1193" i="19"/>
  <c r="P1194" i="19"/>
  <c r="P1367" i="19"/>
  <c r="P1689" i="19"/>
  <c r="P1690" i="19"/>
  <c r="P2274" i="19"/>
  <c r="P1517" i="19"/>
  <c r="P1518" i="19"/>
  <c r="P1519" i="19"/>
  <c r="P2275" i="19"/>
  <c r="P1054" i="19"/>
  <c r="P1055" i="19"/>
  <c r="P1958" i="19"/>
  <c r="P1832" i="19"/>
  <c r="P1056" i="19"/>
  <c r="P1057" i="19"/>
  <c r="P1058" i="19"/>
  <c r="P615" i="19"/>
  <c r="P776" i="19"/>
  <c r="P777" i="19"/>
  <c r="P1691" i="19"/>
  <c r="P1692" i="19"/>
  <c r="P1693" i="19"/>
  <c r="P778" i="19"/>
  <c r="P779" i="19"/>
  <c r="P780" i="19"/>
  <c r="P906" i="19"/>
  <c r="P907" i="19"/>
  <c r="P616" i="19"/>
  <c r="P617" i="19"/>
  <c r="P618" i="19"/>
  <c r="P619" i="19"/>
  <c r="P183" i="19"/>
  <c r="P184" i="19"/>
  <c r="P1520" i="19"/>
  <c r="P1521" i="19"/>
  <c r="P390" i="19"/>
  <c r="P299" i="19"/>
  <c r="P486" i="19"/>
  <c r="P185" i="19"/>
  <c r="P186" i="19"/>
  <c r="P187" i="19"/>
  <c r="P188" i="19"/>
  <c r="P189" i="19"/>
  <c r="P190" i="19"/>
  <c r="P908" i="19"/>
  <c r="P1059" i="19"/>
  <c r="P1522" i="19"/>
  <c r="P1523" i="19"/>
  <c r="P1833" i="19"/>
  <c r="P1524" i="19"/>
  <c r="P300" i="19"/>
  <c r="P301" i="19"/>
  <c r="P1525" i="19"/>
  <c r="P72" i="19"/>
  <c r="P73" i="19"/>
  <c r="P74" i="19"/>
  <c r="P487" i="19"/>
  <c r="P1195" i="19"/>
  <c r="P1196" i="19"/>
  <c r="P1197" i="19"/>
  <c r="P1198" i="19"/>
  <c r="P1060" i="19"/>
  <c r="P620" i="19"/>
  <c r="P781" i="19"/>
  <c r="P2402" i="19"/>
  <c r="P75" i="19"/>
  <c r="P76" i="19"/>
  <c r="P77" i="19"/>
  <c r="P488" i="19"/>
  <c r="P2134" i="19"/>
  <c r="P2135" i="19"/>
  <c r="P2136" i="19"/>
  <c r="P2137" i="19"/>
  <c r="P2138" i="19"/>
  <c r="P621" i="19"/>
  <c r="P622" i="19"/>
  <c r="P623" i="19"/>
  <c r="P1368" i="19"/>
  <c r="P2403" i="19"/>
  <c r="P2404" i="19"/>
  <c r="P2405" i="19"/>
  <c r="P1694" i="19"/>
  <c r="P1834" i="19"/>
  <c r="P1835" i="19"/>
  <c r="P1836" i="19"/>
  <c r="P1837" i="19"/>
  <c r="P191" i="19"/>
  <c r="P302" i="19"/>
  <c r="P303" i="19"/>
  <c r="P304" i="19"/>
  <c r="P305" i="19"/>
  <c r="P2406" i="19"/>
  <c r="P2407" i="19"/>
  <c r="P2408" i="19"/>
  <c r="P489" i="19"/>
  <c r="P490" i="19"/>
  <c r="P78" i="19"/>
  <c r="P192" i="19"/>
  <c r="P193" i="19"/>
  <c r="P1199" i="19"/>
  <c r="P1695" i="19"/>
  <c r="P1696" i="19"/>
  <c r="P1369" i="19"/>
  <c r="P1370" i="19"/>
  <c r="P2276" i="19"/>
  <c r="P1200" i="19"/>
  <c r="P1201" i="19"/>
  <c r="P1202" i="19"/>
  <c r="P782" i="19"/>
  <c r="P783" i="19"/>
  <c r="P784" i="19"/>
  <c r="P785" i="19"/>
  <c r="P194" i="19"/>
  <c r="P1838" i="19"/>
  <c r="P491" i="19"/>
  <c r="P1371" i="19"/>
  <c r="P1839" i="19"/>
  <c r="P1061" i="19"/>
  <c r="P1062" i="19"/>
  <c r="P1526" i="19"/>
  <c r="P1959" i="19"/>
  <c r="P195" i="19"/>
  <c r="P306" i="19"/>
  <c r="P307" i="19"/>
  <c r="P2277" i="19"/>
  <c r="P1527" i="19"/>
  <c r="P1528" i="19"/>
  <c r="P1529" i="19"/>
  <c r="P196" i="19"/>
  <c r="P1372" i="19"/>
  <c r="P1373" i="19"/>
  <c r="P1374" i="19"/>
  <c r="P1697" i="19"/>
  <c r="P308" i="19"/>
  <c r="P309" i="19"/>
  <c r="P492" i="19"/>
  <c r="P2139" i="19"/>
  <c r="P2140" i="19"/>
  <c r="P1960" i="19"/>
  <c r="P1961" i="19"/>
  <c r="P1962" i="19"/>
  <c r="P1963" i="19"/>
  <c r="P2278" i="19"/>
  <c r="P2279" i="19"/>
  <c r="P79" i="19"/>
  <c r="P80" i="19"/>
  <c r="P81" i="19"/>
  <c r="P197" i="19"/>
  <c r="P198" i="19"/>
  <c r="P199" i="19"/>
  <c r="P200" i="19"/>
  <c r="P909" i="19"/>
  <c r="P910" i="19"/>
  <c r="P624" i="19"/>
  <c r="P201" i="19"/>
  <c r="P391" i="19"/>
  <c r="P625" i="19"/>
  <c r="P626" i="19"/>
  <c r="P1840" i="19"/>
  <c r="P1841" i="19"/>
  <c r="P2280" i="19"/>
  <c r="P2281" i="19"/>
  <c r="P493" i="19"/>
  <c r="P494" i="19"/>
  <c r="P495" i="19"/>
  <c r="P1964" i="19"/>
  <c r="P1965" i="19"/>
  <c r="P1966" i="19"/>
  <c r="P1967" i="19"/>
  <c r="P82" i="19"/>
  <c r="P83" i="19"/>
  <c r="P84" i="19"/>
  <c r="P2282" i="19"/>
  <c r="P2283" i="19"/>
  <c r="P496" i="19"/>
  <c r="P85" i="19"/>
  <c r="P392" i="19"/>
  <c r="P1063" i="19"/>
  <c r="P1064" i="19"/>
  <c r="P1065" i="19"/>
  <c r="P1968" i="19"/>
  <c r="P1969" i="19"/>
  <c r="P1970" i="19"/>
  <c r="P627" i="19"/>
  <c r="P628" i="19"/>
  <c r="P202" i="19"/>
  <c r="P86" i="19"/>
  <c r="P87" i="19"/>
  <c r="P88" i="19"/>
  <c r="P89" i="19"/>
  <c r="P1203" i="19"/>
  <c r="P1204" i="19"/>
  <c r="P1205" i="19"/>
  <c r="P1971" i="19"/>
  <c r="P1530" i="19"/>
  <c r="P1531" i="19"/>
  <c r="P1532" i="19"/>
  <c r="P1533" i="19"/>
  <c r="P1206" i="19"/>
  <c r="P911" i="19"/>
  <c r="P1972" i="19"/>
  <c r="P310" i="19"/>
  <c r="P311" i="19"/>
  <c r="P203" i="19"/>
  <c r="P497" i="19"/>
  <c r="P498" i="19"/>
  <c r="P204" i="19"/>
  <c r="P205" i="19"/>
  <c r="P206" i="19"/>
  <c r="P912" i="19"/>
  <c r="P913" i="19"/>
  <c r="P393" i="19"/>
  <c r="P394" i="19"/>
  <c r="P395" i="19"/>
  <c r="P1698" i="19"/>
  <c r="P1699" i="19"/>
  <c r="P90" i="19"/>
  <c r="P1066" i="19"/>
  <c r="P1067" i="19"/>
  <c r="P2409" i="19"/>
  <c r="P1068" i="19"/>
  <c r="P1069" i="19"/>
  <c r="P1070" i="19"/>
  <c r="P499" i="19"/>
  <c r="P1375" i="19"/>
  <c r="P1376" i="19"/>
  <c r="P629" i="19"/>
  <c r="P630" i="19"/>
  <c r="P631" i="19"/>
  <c r="P632" i="19"/>
  <c r="P1534" i="19"/>
  <c r="P1535" i="19"/>
  <c r="P1536" i="19"/>
  <c r="P1537" i="19"/>
  <c r="P1700" i="19"/>
  <c r="P1701" i="19"/>
  <c r="P1702" i="19"/>
  <c r="P1377" i="19"/>
  <c r="P1378" i="19"/>
  <c r="P1842" i="19"/>
  <c r="P207" i="19"/>
  <c r="P208" i="19"/>
  <c r="P209" i="19"/>
  <c r="P914" i="19"/>
  <c r="P915" i="19"/>
  <c r="P916" i="19"/>
  <c r="P786" i="19"/>
  <c r="P787" i="19"/>
  <c r="P1207" i="19"/>
  <c r="P396" i="19"/>
  <c r="P397" i="19"/>
  <c r="P398" i="19"/>
  <c r="P399" i="19"/>
  <c r="P400" i="19"/>
  <c r="P401" i="19"/>
  <c r="P2141" i="19"/>
  <c r="P2142" i="19"/>
  <c r="P633" i="19"/>
  <c r="P1843" i="19"/>
  <c r="P1844" i="19"/>
  <c r="P1845" i="19"/>
  <c r="P210" i="19"/>
  <c r="P211" i="19"/>
  <c r="P1973" i="19"/>
  <c r="P1974" i="19"/>
  <c r="P1538" i="19"/>
  <c r="P2143" i="19"/>
  <c r="P91" i="19"/>
  <c r="P2410" i="19"/>
  <c r="P2411" i="19"/>
  <c r="P2412" i="19"/>
  <c r="P1071" i="19"/>
  <c r="P92" i="19"/>
  <c r="P93" i="19"/>
  <c r="P94" i="19"/>
  <c r="P1846" i="19"/>
  <c r="P1847" i="19"/>
  <c r="P1975" i="19"/>
  <c r="P1976" i="19"/>
  <c r="P1977" i="19"/>
  <c r="P500" i="19"/>
  <c r="P501" i="19"/>
  <c r="P502" i="19"/>
  <c r="P2284" i="19"/>
  <c r="P2285" i="19"/>
  <c r="P1072" i="19"/>
  <c r="P1073" i="19"/>
  <c r="P2144" i="19"/>
  <c r="P2286" i="19"/>
  <c r="P402" i="19"/>
  <c r="P2413" i="19"/>
  <c r="P2414" i="19"/>
  <c r="P1703" i="19"/>
  <c r="P1704" i="19"/>
  <c r="P1705" i="19"/>
  <c r="P1379" i="19"/>
  <c r="P1380" i="19"/>
  <c r="P212" i="19"/>
  <c r="P2415" i="19"/>
  <c r="P2416" i="19"/>
  <c r="P2417" i="19"/>
  <c r="P95" i="19"/>
  <c r="P503" i="19"/>
  <c r="P504" i="19"/>
  <c r="P1848" i="19"/>
  <c r="P1849" i="19"/>
  <c r="P788" i="19"/>
  <c r="P1539" i="19"/>
  <c r="P2418" i="19"/>
  <c r="P96" i="19"/>
  <c r="P97" i="19"/>
  <c r="P213" i="19"/>
  <c r="P214" i="19"/>
  <c r="P312" i="19"/>
  <c r="P2145" i="19"/>
  <c r="P1978" i="19"/>
  <c r="P313" i="19"/>
  <c r="P1381" i="19"/>
  <c r="P1382" i="19"/>
  <c r="P505" i="19"/>
  <c r="P506" i="19"/>
  <c r="P789" i="19"/>
  <c r="P790" i="19"/>
  <c r="P507" i="19"/>
  <c r="P508" i="19"/>
  <c r="P509" i="19"/>
  <c r="P215" i="19"/>
  <c r="P403" i="19"/>
  <c r="P1208" i="19"/>
  <c r="P1209" i="19"/>
  <c r="P1210" i="19"/>
  <c r="P1211" i="19"/>
  <c r="P404" i="19"/>
  <c r="P405" i="19"/>
  <c r="P406" i="19"/>
  <c r="P1979" i="19"/>
  <c r="P1980" i="19"/>
  <c r="P1383" i="19"/>
  <c r="P1384" i="19"/>
  <c r="P917" i="19"/>
  <c r="P216" i="19"/>
  <c r="P634" i="19"/>
  <c r="P635" i="19"/>
  <c r="P98" i="19"/>
  <c r="P1074" i="19"/>
  <c r="P636" i="19"/>
  <c r="P637" i="19"/>
  <c r="P638" i="19"/>
  <c r="P639" i="19"/>
  <c r="P2287" i="19"/>
  <c r="P2288" i="19"/>
  <c r="P2289" i="19"/>
  <c r="P2290" i="19"/>
  <c r="P1981" i="19"/>
  <c r="P1982" i="19"/>
  <c r="P314" i="19"/>
  <c r="P315" i="19"/>
  <c r="P1075" i="19"/>
  <c r="P1076" i="19"/>
  <c r="P1077" i="19"/>
  <c r="P918" i="19"/>
  <c r="P919" i="19"/>
  <c r="P920" i="19"/>
  <c r="P99" i="19"/>
  <c r="P100" i="19"/>
  <c r="P2146" i="19"/>
  <c r="P2147" i="19"/>
  <c r="P2148" i="19"/>
  <c r="P1385" i="19"/>
  <c r="P316" i="19"/>
  <c r="P317" i="19"/>
  <c r="P318" i="19"/>
  <c r="P217" i="19"/>
  <c r="P1706" i="19"/>
  <c r="P921" i="19"/>
  <c r="P922" i="19"/>
  <c r="P1078" i="19"/>
  <c r="P1540" i="19"/>
  <c r="P510" i="19"/>
  <c r="P511" i="19"/>
  <c r="P2291" i="19"/>
  <c r="P2292" i="19"/>
  <c r="P1212" i="19"/>
  <c r="P512" i="19"/>
  <c r="P513" i="19"/>
  <c r="P218" i="19"/>
  <c r="P219" i="19"/>
  <c r="P220" i="19"/>
  <c r="P407" i="19"/>
  <c r="P2149" i="19"/>
  <c r="P2150" i="19"/>
  <c r="P791" i="19"/>
  <c r="P792" i="19"/>
  <c r="P793" i="19"/>
  <c r="P514" i="19"/>
  <c r="P1213" i="19"/>
  <c r="P1214" i="19"/>
  <c r="P1215" i="19"/>
  <c r="P1216" i="19"/>
  <c r="P1386" i="19"/>
  <c r="P1387" i="19"/>
  <c r="P1850" i="19"/>
  <c r="P1851" i="19"/>
  <c r="P1388" i="19"/>
  <c r="P1389" i="19"/>
  <c r="P1390" i="19"/>
  <c r="P1391" i="19"/>
  <c r="P1392" i="19"/>
  <c r="P2293" i="19"/>
  <c r="P1393" i="19"/>
  <c r="P1394" i="19"/>
  <c r="P515" i="19"/>
  <c r="P516" i="19"/>
  <c r="P923" i="19"/>
  <c r="P924" i="19"/>
  <c r="P2294" i="19"/>
  <c r="P2295" i="19"/>
  <c r="P1395" i="19"/>
  <c r="P1396" i="19"/>
  <c r="P1397" i="19"/>
  <c r="P1541" i="19"/>
  <c r="P1542" i="19"/>
  <c r="P221" i="19"/>
  <c r="P222" i="19"/>
  <c r="P223" i="19"/>
  <c r="P640" i="19"/>
  <c r="P1217" i="19"/>
  <c r="P1218" i="19"/>
  <c r="P1219" i="19"/>
  <c r="P224" i="19"/>
  <c r="P319" i="19"/>
  <c r="P101" i="19"/>
  <c r="P925" i="19"/>
  <c r="P926" i="19"/>
  <c r="P320" i="19"/>
  <c r="P321" i="19"/>
  <c r="P225" i="19"/>
  <c r="P226" i="19"/>
  <c r="P2419" i="19"/>
  <c r="P1707" i="19"/>
  <c r="P227" i="19"/>
  <c r="P228" i="19"/>
  <c r="P229" i="19"/>
  <c r="P230" i="19"/>
  <c r="P1079" i="19"/>
  <c r="P1080" i="19"/>
  <c r="P1543" i="19"/>
  <c r="P1544" i="19"/>
  <c r="P1708" i="19"/>
  <c r="P641" i="19"/>
  <c r="P2296" i="19"/>
  <c r="P1220" i="19"/>
  <c r="P1221" i="19"/>
  <c r="P1222" i="19"/>
  <c r="P1223" i="19"/>
  <c r="P2420" i="19"/>
  <c r="P2421" i="19"/>
  <c r="P2422" i="19"/>
  <c r="P408" i="19"/>
  <c r="P409" i="19"/>
  <c r="P410" i="19"/>
  <c r="P411" i="19"/>
  <c r="P1224" i="19"/>
  <c r="P1225" i="19"/>
  <c r="P2151" i="19"/>
  <c r="P2152" i="19"/>
  <c r="P1398" i="19"/>
  <c r="P1399" i="19"/>
  <c r="P1400" i="19"/>
  <c r="P642" i="19"/>
  <c r="P231" i="19"/>
  <c r="P232" i="19"/>
  <c r="P927" i="19"/>
  <c r="P928" i="19"/>
  <c r="P929" i="19"/>
  <c r="P930" i="19"/>
  <c r="P412" i="19"/>
  <c r="P413" i="19"/>
  <c r="P233" i="19"/>
  <c r="P234" i="19"/>
  <c r="P235" i="19"/>
  <c r="P517" i="19"/>
  <c r="P1401" i="19"/>
  <c r="P1852" i="19"/>
  <c r="P1853" i="19"/>
  <c r="P1854" i="19"/>
  <c r="P1709" i="19"/>
  <c r="P1710" i="19"/>
  <c r="P1711" i="19"/>
  <c r="P1712" i="19"/>
  <c r="P1713" i="19"/>
  <c r="P1714" i="19"/>
  <c r="P518" i="19"/>
  <c r="P519" i="19"/>
  <c r="P520" i="19"/>
  <c r="P521" i="19"/>
  <c r="P1983" i="19"/>
  <c r="P1984" i="19"/>
  <c r="P1985" i="19"/>
  <c r="P1986" i="19"/>
  <c r="P102" i="19"/>
  <c r="P103" i="19"/>
  <c r="P104" i="19"/>
  <c r="P1081" i="19"/>
  <c r="P1082" i="19"/>
  <c r="P414" i="19"/>
  <c r="P2153" i="19"/>
  <c r="P1545" i="19"/>
  <c r="P1402" i="19"/>
  <c r="P1403" i="19"/>
  <c r="P643" i="19"/>
  <c r="P2423" i="19"/>
  <c r="P2424" i="19"/>
  <c r="P415" i="19"/>
  <c r="P1404" i="19"/>
  <c r="P2297" i="19"/>
  <c r="P416" i="19"/>
  <c r="P794" i="19"/>
  <c r="P795" i="19"/>
  <c r="P796" i="19"/>
  <c r="P797" i="19"/>
  <c r="P2298" i="19"/>
  <c r="P2299" i="19"/>
  <c r="P2300" i="19"/>
  <c r="P644" i="19"/>
  <c r="P645" i="19"/>
  <c r="P1546" i="19"/>
  <c r="P1547" i="19"/>
  <c r="P1548" i="19"/>
  <c r="P1549" i="19"/>
  <c r="P1987" i="19"/>
  <c r="P1988" i="19"/>
  <c r="P1989" i="19"/>
  <c r="P1226" i="19"/>
  <c r="P2154" i="19"/>
  <c r="P2155" i="19"/>
  <c r="P2156" i="19"/>
  <c r="P1990" i="19"/>
  <c r="P1991" i="19"/>
  <c r="P1550" i="19"/>
  <c r="P522" i="19"/>
  <c r="P322" i="19"/>
  <c r="P323" i="19"/>
  <c r="P324" i="19"/>
  <c r="P1551" i="19"/>
  <c r="P1552" i="19"/>
  <c r="P1553" i="19"/>
  <c r="P1554" i="19"/>
  <c r="P2301" i="19"/>
  <c r="P2302" i="19"/>
  <c r="P105" i="19"/>
  <c r="P106" i="19"/>
  <c r="P1555" i="19"/>
  <c r="P1855" i="19"/>
  <c r="P1856" i="19"/>
  <c r="P1992" i="19"/>
  <c r="P1227" i="19"/>
  <c r="P1228" i="19"/>
  <c r="P1229" i="19"/>
  <c r="P2157" i="19"/>
  <c r="P107" i="19"/>
  <c r="P108" i="19"/>
  <c r="P109" i="19"/>
  <c r="P2425" i="19"/>
  <c r="P2426" i="19"/>
  <c r="P2427" i="19"/>
  <c r="P646" i="19"/>
  <c r="P647" i="19"/>
  <c r="P648" i="19"/>
  <c r="P649" i="19"/>
  <c r="P1405" i="19"/>
  <c r="P1406" i="19"/>
  <c r="P1407" i="19"/>
  <c r="P1408" i="19"/>
  <c r="P798" i="19"/>
  <c r="P799" i="19"/>
  <c r="P650" i="19"/>
  <c r="P651" i="19"/>
  <c r="P1993" i="19"/>
  <c r="P1994" i="19"/>
  <c r="P1995" i="19"/>
  <c r="P800" i="19"/>
  <c r="P801" i="19"/>
  <c r="P1083" i="19"/>
  <c r="P1084" i="19"/>
  <c r="P1230" i="19"/>
  <c r="P1231" i="19"/>
  <c r="P523" i="19"/>
  <c r="P524" i="19"/>
  <c r="P2158" i="19"/>
  <c r="P2159" i="19"/>
  <c r="P652" i="19"/>
  <c r="P1556" i="19"/>
  <c r="P1557" i="19"/>
  <c r="P1232" i="19"/>
  <c r="P931" i="19"/>
  <c r="P932" i="19"/>
  <c r="P933" i="19"/>
  <c r="P934" i="19"/>
  <c r="P110" i="19"/>
  <c r="P1233" i="19"/>
  <c r="P1234" i="19"/>
  <c r="P111" i="19"/>
  <c r="P112" i="19"/>
  <c r="P113" i="19"/>
  <c r="P1857" i="19"/>
  <c r="P1858" i="19"/>
  <c r="P2428" i="19"/>
  <c r="P2429" i="19"/>
  <c r="P2430" i="19"/>
  <c r="P2431" i="19"/>
  <c r="P236" i="19"/>
  <c r="P237" i="19"/>
  <c r="P238" i="19"/>
  <c r="P2303" i="19"/>
  <c r="P935" i="19"/>
  <c r="P936" i="19"/>
  <c r="P239" i="19"/>
  <c r="P240" i="19"/>
  <c r="P241" i="19"/>
  <c r="P242" i="19"/>
  <c r="P243" i="19"/>
  <c r="P937" i="19"/>
  <c r="P938" i="19"/>
  <c r="P939" i="19"/>
  <c r="P1235" i="19"/>
  <c r="P1236" i="19"/>
  <c r="P1237" i="19"/>
  <c r="P244" i="19"/>
  <c r="P245" i="19"/>
  <c r="P1085" i="19"/>
  <c r="P653" i="19"/>
  <c r="P654" i="19"/>
  <c r="P655" i="19"/>
  <c r="P656" i="19"/>
  <c r="P2432" i="19"/>
  <c r="P2433" i="19"/>
  <c r="P2434" i="19"/>
  <c r="P2435" i="19"/>
  <c r="P2160" i="19"/>
  <c r="P1238" i="19"/>
  <c r="P1239" i="19"/>
  <c r="P1240" i="19"/>
  <c r="P1241" i="19"/>
  <c r="P1715" i="19"/>
  <c r="P1716" i="19"/>
  <c r="P1242" i="19"/>
  <c r="P1558" i="19"/>
  <c r="P114" i="19"/>
  <c r="P115" i="19"/>
  <c r="P1717" i="19"/>
  <c r="P417" i="19"/>
  <c r="P1859" i="19"/>
  <c r="P1860" i="19"/>
  <c r="P1861" i="19"/>
  <c r="P525" i="19"/>
  <c r="P526" i="19"/>
  <c r="P527" i="19"/>
  <c r="P528" i="19"/>
  <c r="P2436" i="19"/>
  <c r="P2437" i="19"/>
  <c r="P1559" i="19"/>
  <c r="P1560" i="19"/>
  <c r="P1561" i="19"/>
  <c r="P116" i="19"/>
  <c r="P117" i="19"/>
  <c r="P118" i="19"/>
  <c r="P119" i="19"/>
  <c r="P1862" i="19"/>
  <c r="P1863" i="19"/>
  <c r="P657" i="19"/>
  <c r="P658" i="19"/>
  <c r="P1243" i="19"/>
  <c r="P1244" i="19"/>
  <c r="P418" i="19"/>
  <c r="P2161" i="19"/>
  <c r="P2162" i="19"/>
  <c r="P1562" i="19"/>
  <c r="P1864" i="19"/>
  <c r="P1865" i="19"/>
  <c r="P1866" i="19"/>
  <c r="P1867" i="19"/>
  <c r="P2304" i="19"/>
  <c r="P2305" i="19"/>
  <c r="P325" i="19"/>
  <c r="P326" i="19"/>
  <c r="P327" i="19"/>
  <c r="P1409" i="19"/>
  <c r="P2438" i="19"/>
  <c r="P419" i="19"/>
  <c r="P420" i="19"/>
  <c r="P1086" i="19"/>
  <c r="P1087" i="19"/>
  <c r="P1088" i="19"/>
  <c r="P1089" i="19"/>
  <c r="P2439" i="19"/>
  <c r="P2440" i="19"/>
  <c r="P1090" i="19"/>
  <c r="P940" i="19"/>
  <c r="P941" i="19"/>
  <c r="P942" i="19"/>
  <c r="P1996" i="19"/>
  <c r="P1997" i="19"/>
  <c r="P1998" i="19"/>
  <c r="P1718" i="19"/>
  <c r="P1719" i="19"/>
  <c r="P659" i="19"/>
  <c r="P660" i="19"/>
  <c r="P120" i="19"/>
  <c r="P121" i="19"/>
  <c r="P122" i="19"/>
  <c r="P328" i="19"/>
  <c r="P329" i="19"/>
  <c r="P330" i="19"/>
  <c r="P1410" i="19"/>
  <c r="P1091" i="19"/>
  <c r="P331" i="19"/>
  <c r="P332" i="19"/>
  <c r="P802" i="19"/>
  <c r="P1868" i="19"/>
  <c r="P1869" i="19"/>
  <c r="P1870" i="19"/>
  <c r="P1871" i="19"/>
  <c r="P2441" i="19"/>
  <c r="P2442" i="19"/>
  <c r="P246" i="19"/>
  <c r="P247" i="19"/>
  <c r="P1563" i="19"/>
  <c r="P1872" i="19"/>
  <c r="P1873" i="19"/>
  <c r="P1245" i="19"/>
  <c r="P421" i="19"/>
  <c r="P422" i="19"/>
  <c r="P2163" i="19"/>
  <c r="P661" i="19"/>
  <c r="P662" i="19"/>
  <c r="P663" i="19"/>
  <c r="P1411" i="19"/>
  <c r="P1412" i="19"/>
  <c r="P1246" i="19"/>
  <c r="P803" i="19"/>
  <c r="P804" i="19"/>
  <c r="P1874" i="19"/>
  <c r="P123" i="19"/>
  <c r="P124" i="19"/>
  <c r="P423" i="19"/>
  <c r="P424" i="19"/>
  <c r="P425" i="19"/>
  <c r="P426" i="19"/>
  <c r="P943" i="19"/>
  <c r="P944" i="19"/>
  <c r="P248" i="19"/>
  <c r="P427" i="19"/>
  <c r="P2306" i="19"/>
  <c r="P2307" i="19"/>
  <c r="P2308" i="19"/>
  <c r="P664" i="19"/>
  <c r="P665" i="19"/>
  <c r="P1413" i="19"/>
  <c r="P1414" i="19"/>
  <c r="P1247" i="19"/>
  <c r="P1248" i="19"/>
  <c r="P1249" i="19"/>
  <c r="P1250" i="19"/>
  <c r="P333" i="19"/>
  <c r="P334" i="19"/>
  <c r="P529" i="19"/>
  <c r="P2164" i="19"/>
  <c r="P2165" i="19"/>
  <c r="P2166" i="19"/>
  <c r="P249" i="19"/>
  <c r="P250" i="19"/>
  <c r="P251" i="19"/>
  <c r="P1720" i="19"/>
  <c r="P1721" i="19"/>
  <c r="P1092" i="19"/>
  <c r="P1093" i="19"/>
  <c r="P1094" i="19"/>
  <c r="P1095" i="19"/>
  <c r="P1096" i="19"/>
  <c r="P1097" i="19"/>
  <c r="P1098" i="19"/>
  <c r="P1999" i="19"/>
  <c r="P2000" i="19"/>
  <c r="P2001" i="19"/>
  <c r="P2002" i="19"/>
  <c r="P2003" i="19"/>
  <c r="P2004" i="19"/>
  <c r="P2005" i="19"/>
  <c r="P2006" i="19"/>
  <c r="P1415" i="19"/>
  <c r="P1416" i="19"/>
  <c r="P1722" i="19"/>
  <c r="P1723" i="19"/>
  <c r="P1724" i="19"/>
  <c r="P945" i="19"/>
  <c r="P2443" i="19"/>
  <c r="P2444" i="19"/>
  <c r="P805" i="19"/>
  <c r="P1417" i="19"/>
  <c r="P1418" i="19"/>
  <c r="P1419" i="19"/>
  <c r="P428" i="19"/>
  <c r="P429" i="19"/>
  <c r="P430" i="19"/>
  <c r="P1725" i="19"/>
  <c r="P1726" i="19"/>
  <c r="P1875" i="19"/>
  <c r="P1876" i="19"/>
  <c r="P1420" i="19"/>
  <c r="P1251" i="19"/>
  <c r="P1252" i="19"/>
  <c r="P2309" i="19"/>
  <c r="P2310" i="19"/>
  <c r="P1253" i="19"/>
  <c r="P946" i="19"/>
  <c r="P947" i="19"/>
  <c r="P948" i="19"/>
  <c r="P949" i="19"/>
  <c r="P1254" i="19"/>
  <c r="P1255" i="19"/>
  <c r="P806" i="19"/>
  <c r="P2445" i="19"/>
  <c r="P2446" i="19"/>
  <c r="P2167" i="19"/>
  <c r="P2168" i="19"/>
  <c r="P252" i="19"/>
  <c r="P253" i="19"/>
  <c r="P1877" i="19"/>
  <c r="P666" i="19"/>
  <c r="P1099" i="19"/>
  <c r="P1100" i="19"/>
  <c r="P431" i="19"/>
  <c r="P432" i="19"/>
  <c r="P433" i="19"/>
  <c r="P434" i="19"/>
  <c r="P950" i="19"/>
  <c r="P951" i="19"/>
  <c r="P952" i="19"/>
  <c r="P953" i="19"/>
  <c r="P254" i="19"/>
  <c r="P255" i="19"/>
  <c r="P256" i="19"/>
  <c r="P1421" i="19"/>
  <c r="P125" i="19"/>
  <c r="P1564" i="19"/>
  <c r="P1565" i="19"/>
  <c r="P1878" i="19"/>
  <c r="P1879" i="19"/>
  <c r="P1880" i="19"/>
  <c r="P1566" i="19"/>
  <c r="P126" i="19"/>
  <c r="P335" i="19"/>
  <c r="P336" i="19"/>
  <c r="P1567" i="19"/>
  <c r="P1568" i="19"/>
  <c r="P954" i="19"/>
  <c r="P955" i="19"/>
  <c r="P956" i="19"/>
  <c r="P957" i="19"/>
  <c r="P2007" i="19"/>
  <c r="P2008" i="19"/>
  <c r="P2009" i="19"/>
  <c r="P127" i="19"/>
  <c r="P2169" i="19"/>
  <c r="P2170" i="19"/>
  <c r="P2010" i="19"/>
  <c r="P2011" i="19"/>
  <c r="P2012" i="19"/>
  <c r="P2013" i="19"/>
  <c r="P530" i="19"/>
  <c r="P2447" i="19"/>
  <c r="P2448" i="19"/>
  <c r="P2449" i="19"/>
  <c r="P1881" i="19"/>
  <c r="P1882" i="19"/>
  <c r="P1101" i="19"/>
  <c r="P958" i="19"/>
  <c r="P959" i="19"/>
  <c r="P960" i="19"/>
  <c r="P961" i="19"/>
  <c r="P962" i="19"/>
  <c r="P2171" i="19"/>
  <c r="P807" i="19"/>
  <c r="P1422" i="19"/>
  <c r="P257" i="19"/>
  <c r="P258" i="19"/>
  <c r="P259" i="19"/>
  <c r="P260" i="19"/>
  <c r="P261" i="19"/>
  <c r="P435" i="19"/>
  <c r="P1423" i="19"/>
  <c r="P1424" i="19"/>
  <c r="P1425" i="19"/>
  <c r="P1256" i="19"/>
  <c r="P2172" i="19"/>
  <c r="P2173" i="19"/>
  <c r="P1727" i="19"/>
  <c r="P1728" i="19"/>
  <c r="P808" i="19"/>
  <c r="P1883" i="19"/>
  <c r="P667" i="19"/>
  <c r="P531" i="19"/>
  <c r="P532" i="19"/>
  <c r="P128" i="19"/>
  <c r="P129" i="19"/>
  <c r="P436" i="19"/>
  <c r="P2014" i="19"/>
  <c r="P2015" i="19"/>
  <c r="P2016" i="19"/>
  <c r="P2017" i="19"/>
  <c r="P963" i="19"/>
  <c r="P964" i="19"/>
  <c r="P337" i="19"/>
  <c r="P338" i="19"/>
  <c r="P339" i="19"/>
  <c r="P340" i="19"/>
  <c r="P533" i="19"/>
  <c r="P534" i="19"/>
  <c r="P535" i="19"/>
  <c r="P536" i="19"/>
  <c r="P1884" i="19"/>
  <c r="P2311" i="19"/>
  <c r="P2312" i="19"/>
  <c r="P341" i="19"/>
  <c r="P537" i="19"/>
  <c r="P538" i="19"/>
  <c r="P539" i="19"/>
  <c r="P130" i="19"/>
  <c r="P131" i="19"/>
  <c r="P1569" i="19"/>
  <c r="P809" i="19"/>
  <c r="P668" i="19"/>
  <c r="P2018" i="19"/>
  <c r="P1426" i="19"/>
  <c r="P2019" i="19"/>
  <c r="P2020" i="19"/>
  <c r="P540" i="19"/>
  <c r="P1570" i="19"/>
  <c r="P810" i="19"/>
  <c r="P2313" i="19"/>
  <c r="P2021" i="19"/>
  <c r="P2450" i="19"/>
  <c r="P1571" i="19"/>
  <c r="P2451" i="19"/>
  <c r="P2174" i="19"/>
  <c r="P2452" i="19"/>
  <c r="P541" i="19"/>
  <c r="P2022" i="19"/>
  <c r="P1257" i="19"/>
  <c r="P542" i="19"/>
  <c r="P1102" i="19"/>
  <c r="P1103" i="19"/>
  <c r="P2023" i="19"/>
  <c r="P2024" i="19"/>
  <c r="P1885" i="19"/>
  <c r="P1427" i="19"/>
  <c r="P2025" i="19"/>
  <c r="P1729" i="19"/>
  <c r="P1886" i="19"/>
  <c r="P1730" i="19"/>
  <c r="P1104" i="19"/>
  <c r="P2453" i="19"/>
  <c r="P811" i="19"/>
  <c r="P812" i="19"/>
  <c r="P1258" i="19"/>
  <c r="P813" i="19"/>
  <c r="P965" i="19"/>
  <c r="P966" i="19"/>
  <c r="P2175" i="19"/>
  <c r="P2314" i="19"/>
  <c r="P1428" i="19"/>
  <c r="P1105" i="19"/>
  <c r="P967" i="19"/>
  <c r="P1572" i="19"/>
  <c r="P1887" i="19"/>
  <c r="P1106" i="19"/>
  <c r="P1573" i="19"/>
  <c r="P1107" i="19"/>
  <c r="P2454" i="19"/>
  <c r="P814" i="19"/>
  <c r="P1429" i="19"/>
  <c r="P1888" i="19"/>
  <c r="P669" i="19"/>
  <c r="P670" i="19"/>
  <c r="P1731" i="19"/>
  <c r="P1889" i="19"/>
  <c r="P2176" i="19"/>
  <c r="P1890" i="19"/>
  <c r="P1108" i="19"/>
  <c r="P968" i="19"/>
  <c r="P1574" i="19"/>
  <c r="P1430" i="19"/>
  <c r="P1259" i="19"/>
  <c r="P1891" i="19"/>
  <c r="P2026" i="19"/>
  <c r="P1892" i="19"/>
  <c r="P969" i="19"/>
  <c r="P1893" i="19"/>
  <c r="P1894" i="19"/>
  <c r="P2027" i="19"/>
  <c r="P2315" i="19"/>
  <c r="P1431" i="19"/>
  <c r="P2316" i="19"/>
  <c r="P2028" i="19"/>
  <c r="P970" i="19"/>
  <c r="P1575" i="19"/>
  <c r="P671" i="19"/>
  <c r="P1895" i="19"/>
  <c r="P543" i="19"/>
  <c r="P2455" i="19"/>
  <c r="P2456" i="19"/>
  <c r="P672" i="19"/>
  <c r="P1576" i="19"/>
  <c r="P2177" i="19"/>
  <c r="P2178" i="19"/>
  <c r="P1109" i="19"/>
  <c r="P2317" i="19"/>
  <c r="P1260" i="19"/>
  <c r="P2457" i="19"/>
  <c r="P2029" i="19"/>
  <c r="P1732" i="19"/>
  <c r="P1432" i="19"/>
  <c r="P2179" i="19"/>
  <c r="P2318" i="19"/>
  <c r="P544" i="19"/>
  <c r="P2030" i="19"/>
  <c r="P2486" i="19"/>
  <c r="P971" i="19"/>
  <c r="P972" i="19"/>
  <c r="P1110" i="19"/>
  <c r="P673" i="19"/>
  <c r="P2319" i="19"/>
  <c r="P2031" i="19"/>
  <c r="P2320" i="19"/>
  <c r="P1896" i="19"/>
  <c r="P1577" i="19"/>
  <c r="P1733" i="19"/>
  <c r="P2487" i="19"/>
  <c r="P2032" i="19"/>
  <c r="P1261" i="19"/>
  <c r="P674" i="19"/>
  <c r="P1897" i="19"/>
  <c r="P815" i="19"/>
  <c r="P1898" i="19"/>
  <c r="P545" i="19"/>
  <c r="P973" i="19"/>
  <c r="P546" i="19"/>
  <c r="P1111" i="19"/>
  <c r="P2180" i="19"/>
  <c r="P2458" i="19"/>
  <c r="P2181" i="19"/>
  <c r="P816" i="19"/>
  <c r="P1433" i="19"/>
  <c r="P1262" i="19"/>
  <c r="P2033" i="19"/>
  <c r="P974" i="19"/>
  <c r="P1578" i="19"/>
  <c r="P1734" i="19"/>
  <c r="P2034" i="19"/>
  <c r="P675" i="19"/>
  <c r="P2321" i="19"/>
  <c r="P1434" i="19"/>
  <c r="P1899" i="19"/>
  <c r="P676" i="19"/>
  <c r="P677" i="19"/>
  <c r="P1579" i="19"/>
  <c r="P2322" i="19"/>
  <c r="P678" i="19"/>
  <c r="P2323" i="19"/>
  <c r="P1580" i="19"/>
  <c r="P2035" i="19"/>
  <c r="P2459" i="19"/>
  <c r="P817" i="19"/>
  <c r="P2488" i="19"/>
  <c r="P2460" i="19"/>
  <c r="P2461" i="19"/>
  <c r="P1263" i="19"/>
  <c r="P1435" i="19"/>
  <c r="P547" i="19"/>
  <c r="P1581" i="19"/>
  <c r="P2182" i="19"/>
  <c r="P818" i="19"/>
  <c r="P679" i="19"/>
  <c r="P1436" i="19"/>
  <c r="P1582" i="19"/>
  <c r="P819" i="19"/>
  <c r="P2324" i="19"/>
  <c r="P1735" i="19"/>
  <c r="P2036" i="19"/>
  <c r="P1112" i="19"/>
  <c r="P2037" i="19"/>
  <c r="P2325" i="19"/>
  <c r="P1736" i="19"/>
  <c r="P2183" i="19"/>
  <c r="P1737" i="19"/>
  <c r="P1113" i="19"/>
  <c r="P1900" i="19"/>
  <c r="P975" i="19"/>
  <c r="P1583" i="19"/>
  <c r="P820" i="19"/>
  <c r="P1738" i="19"/>
  <c r="P2462" i="19"/>
  <c r="P2038" i="19"/>
  <c r="P2326" i="19"/>
  <c r="P2184" i="19"/>
  <c r="P680" i="19"/>
  <c r="P681" i="19"/>
  <c r="P1114" i="19"/>
  <c r="P2185" i="19"/>
  <c r="P2186" i="19"/>
  <c r="P2327" i="19"/>
  <c r="P976" i="19"/>
  <c r="P2463" i="19"/>
  <c r="P682" i="19"/>
  <c r="P1739" i="19"/>
  <c r="P2187" i="19"/>
  <c r="P683" i="19"/>
  <c r="P1740" i="19"/>
  <c r="P2188" i="19"/>
  <c r="P2039" i="19"/>
  <c r="P1437" i="19"/>
  <c r="P977" i="19"/>
  <c r="P1901" i="19"/>
  <c r="P2464" i="19"/>
  <c r="P2465" i="19"/>
  <c r="P2189" i="19"/>
  <c r="P548" i="19"/>
  <c r="P2466" i="19"/>
  <c r="P1115" i="19"/>
  <c r="P2040" i="19"/>
  <c r="P978" i="19"/>
  <c r="P2489" i="19"/>
  <c r="P1741" i="19"/>
  <c r="P1902" i="19"/>
  <c r="P1264" i="19"/>
  <c r="P684" i="19"/>
  <c r="P2328" i="19"/>
  <c r="P1584" i="19"/>
  <c r="P2041" i="19"/>
  <c r="P2042" i="19"/>
  <c r="P2329" i="19"/>
  <c r="P1742" i="19"/>
  <c r="P1903" i="19"/>
  <c r="P821" i="19"/>
  <c r="P2330" i="19"/>
  <c r="P1585" i="19"/>
  <c r="P685" i="19"/>
  <c r="P979" i="19"/>
  <c r="P549" i="19"/>
  <c r="P1904" i="19"/>
  <c r="P980" i="19"/>
  <c r="P981" i="19"/>
  <c r="P1438" i="19"/>
  <c r="P1265" i="19"/>
  <c r="P686" i="19"/>
  <c r="P1586" i="19"/>
  <c r="P2190" i="19"/>
  <c r="P2191" i="19"/>
  <c r="P550" i="19"/>
  <c r="P2331" i="19"/>
  <c r="P551" i="19"/>
  <c r="P1266" i="19"/>
  <c r="P2467" i="19"/>
  <c r="P1905" i="19"/>
  <c r="P687" i="19"/>
  <c r="P982" i="19"/>
  <c r="P1267" i="19"/>
  <c r="P1587" i="19"/>
  <c r="P2192" i="19"/>
  <c r="P983" i="19"/>
  <c r="P2468" i="19"/>
  <c r="P984" i="19"/>
  <c r="P985" i="19"/>
  <c r="P552" i="19"/>
  <c r="P2332" i="19"/>
  <c r="P553" i="19"/>
  <c r="P2333" i="19"/>
  <c r="P2193" i="19"/>
  <c r="P2469" i="19"/>
  <c r="P1116" i="19"/>
  <c r="P986" i="19"/>
  <c r="P688" i="19"/>
  <c r="P2043" i="19"/>
  <c r="P1743" i="19"/>
  <c r="P1439" i="19"/>
  <c r="P1268" i="19"/>
  <c r="P2044" i="19"/>
  <c r="P1117" i="19"/>
  <c r="P1269" i="19"/>
  <c r="P689" i="19"/>
  <c r="P2334" i="19"/>
  <c r="P822" i="19"/>
  <c r="P1270" i="19"/>
  <c r="P2194" i="19"/>
  <c r="P823" i="19"/>
  <c r="P824" i="19"/>
  <c r="P1906" i="19"/>
  <c r="P825" i="19"/>
  <c r="P2195" i="19"/>
  <c r="P826" i="19"/>
  <c r="P1588" i="19"/>
  <c r="P1440" i="19"/>
  <c r="P554" i="19"/>
  <c r="P1118" i="19"/>
  <c r="P1271" i="19"/>
  <c r="P1589" i="19"/>
  <c r="P555" i="19"/>
  <c r="P827" i="19"/>
  <c r="P2470" i="19"/>
  <c r="P1590" i="19"/>
  <c r="P556" i="19"/>
  <c r="P2490" i="19"/>
  <c r="P828" i="19"/>
  <c r="P1744" i="19"/>
  <c r="P2491" i="19"/>
  <c r="P2335" i="19"/>
  <c r="P1745" i="19"/>
  <c r="P829" i="19"/>
  <c r="P1907" i="19"/>
  <c r="P557" i="19"/>
  <c r="P1441" i="19"/>
  <c r="P690" i="19"/>
  <c r="P1908" i="19"/>
  <c r="P1442" i="19"/>
  <c r="P1272" i="19"/>
  <c r="P2336" i="19"/>
  <c r="P2196" i="19"/>
  <c r="P1591" i="19"/>
  <c r="P558" i="19"/>
  <c r="P1273" i="19"/>
  <c r="P1274" i="19"/>
  <c r="P1592" i="19"/>
  <c r="P2045" i="19"/>
  <c r="P691" i="19"/>
  <c r="P2197" i="19"/>
  <c r="P2471" i="19"/>
  <c r="P692" i="19"/>
  <c r="P2472" i="19"/>
  <c r="P1275" i="19"/>
  <c r="P1593" i="19"/>
  <c r="P1276" i="19"/>
  <c r="P2198" i="19"/>
  <c r="P2473" i="19"/>
  <c r="P1746" i="19"/>
  <c r="P1119" i="19"/>
  <c r="P1443" i="19"/>
  <c r="P2474" i="19"/>
  <c r="P1444" i="19"/>
  <c r="P1277" i="19"/>
  <c r="P1278" i="19"/>
  <c r="P830" i="19"/>
  <c r="P2046" i="19"/>
  <c r="P1909" i="19"/>
  <c r="P1594" i="19"/>
  <c r="P2475" i="19"/>
  <c r="P1595" i="19"/>
  <c r="P2047" i="19"/>
  <c r="P2337" i="19"/>
  <c r="P1445" i="19"/>
  <c r="P2048" i="19"/>
  <c r="P2492" i="19"/>
  <c r="P2476" i="19"/>
  <c r="P1910" i="19"/>
  <c r="P1596" i="19"/>
  <c r="P2477" i="19"/>
  <c r="P2338" i="19"/>
  <c r="P987" i="19"/>
  <c r="P693" i="19"/>
  <c r="P1120" i="19"/>
  <c r="P2199" i="19"/>
  <c r="P1279" i="19"/>
  <c r="P2339" i="19"/>
  <c r="P1280" i="19"/>
  <c r="P1446" i="19"/>
  <c r="P2049" i="19"/>
  <c r="P831" i="19"/>
  <c r="P2478" i="19"/>
  <c r="P2340" i="19"/>
  <c r="P559" i="19"/>
  <c r="P1121" i="19"/>
  <c r="P1911" i="19"/>
  <c r="P2200" i="19"/>
  <c r="P694" i="19"/>
  <c r="P988" i="19"/>
  <c r="P1281" i="19"/>
  <c r="P2050" i="19"/>
  <c r="P2051" i="19"/>
  <c r="P1282" i="19"/>
  <c r="P2201" i="19"/>
  <c r="P989" i="19"/>
  <c r="P2341" i="19"/>
  <c r="P2202" i="19"/>
  <c r="P2203" i="19"/>
  <c r="P2204" i="19"/>
  <c r="P1122" i="19"/>
  <c r="P1283" i="19"/>
  <c r="P832" i="19"/>
  <c r="P1597" i="19"/>
  <c r="P833" i="19"/>
  <c r="P2342" i="19"/>
  <c r="P990" i="19"/>
  <c r="P2052" i="19"/>
  <c r="P2205" i="19"/>
  <c r="P2053" i="19"/>
  <c r="P1598" i="19"/>
  <c r="P2479" i="19"/>
  <c r="P2343" i="19"/>
  <c r="P1447" i="19"/>
  <c r="P834" i="19"/>
  <c r="P991" i="19"/>
  <c r="P1123" i="19"/>
  <c r="P2344" i="19"/>
  <c r="P1747" i="19"/>
  <c r="P2054" i="19"/>
  <c r="P1448" i="19"/>
  <c r="P2493" i="19"/>
  <c r="P2480" i="19"/>
  <c r="P2481" i="19"/>
  <c r="P1599" i="19"/>
  <c r="P1124" i="19"/>
  <c r="P1449" i="19"/>
  <c r="P1912" i="19"/>
  <c r="P1450" i="19"/>
  <c r="P2345" i="19"/>
  <c r="P1913" i="19"/>
  <c r="P2206" i="19"/>
  <c r="P992" i="19"/>
  <c r="P1284" i="19"/>
  <c r="P993" i="19"/>
  <c r="P994" i="19"/>
  <c r="P695" i="19"/>
  <c r="P1285" i="19"/>
  <c r="P2207" i="19"/>
  <c r="P1125" i="19"/>
  <c r="P2482" i="19"/>
  <c r="P1126" i="19"/>
  <c r="P1748" i="19"/>
  <c r="P1127" i="19"/>
  <c r="P2055" i="19"/>
  <c r="P2056" i="19"/>
  <c r="P696" i="19"/>
  <c r="P697" i="19"/>
  <c r="P560" i="19"/>
  <c r="P1749" i="19"/>
  <c r="P1600" i="19"/>
  <c r="P698" i="19"/>
  <c r="P1286" i="19"/>
  <c r="P2057" i="19"/>
  <c r="P1914" i="19"/>
  <c r="P2208" i="19"/>
  <c r="P2058" i="19"/>
  <c r="P1915" i="19"/>
  <c r="P1601" i="19"/>
  <c r="P2059" i="19"/>
  <c r="P2346" i="19"/>
  <c r="P699" i="19"/>
  <c r="P2209" i="19"/>
  <c r="P1602" i="19"/>
  <c r="P835" i="19"/>
  <c r="P836" i="19"/>
  <c r="P995" i="19"/>
  <c r="P837" i="19"/>
  <c r="P838" i="19"/>
  <c r="P1287" i="19"/>
  <c r="P2060" i="19"/>
  <c r="P1603" i="19"/>
  <c r="P1128" i="19"/>
  <c r="P2210" i="19"/>
  <c r="P996" i="19"/>
  <c r="P1129" i="19"/>
  <c r="P2494" i="19"/>
  <c r="P1604" i="19"/>
  <c r="P1605" i="19"/>
  <c r="P997" i="19"/>
  <c r="P998" i="19"/>
  <c r="P1451" i="19"/>
  <c r="P1288" i="19"/>
  <c r="P1916" i="19"/>
  <c r="P839" i="19"/>
  <c r="P1606" i="19"/>
  <c r="P561" i="19"/>
  <c r="P2347" i="19"/>
  <c r="P1607" i="19"/>
  <c r="P700" i="19"/>
  <c r="P1289" i="19"/>
  <c r="P2061" i="19"/>
  <c r="P1130" i="19"/>
  <c r="P2483" i="19"/>
  <c r="P2211" i="19"/>
  <c r="P2348" i="19"/>
  <c r="P2062" i="19"/>
  <c r="P999" i="19"/>
  <c r="P701" i="19"/>
  <c r="P1917" i="19"/>
  <c r="P2349" i="19"/>
  <c r="P1000" i="19"/>
  <c r="P2212" i="19"/>
  <c r="P1290" i="19"/>
  <c r="P562" i="19"/>
  <c r="P2350" i="19"/>
  <c r="P702" i="19"/>
  <c r="P2063" i="19"/>
  <c r="P2351" i="19"/>
  <c r="P840" i="19"/>
  <c r="P1608" i="19"/>
  <c r="P1452" i="19"/>
  <c r="P1750" i="19"/>
  <c r="P1918" i="19"/>
  <c r="P703" i="19"/>
  <c r="P2213" i="19"/>
  <c r="P563" i="19"/>
  <c r="P1609" i="19"/>
  <c r="P2352" i="19"/>
  <c r="P841" i="19"/>
  <c r="P1291" i="19"/>
  <c r="P842" i="19"/>
  <c r="P2353" i="19"/>
  <c r="P1453" i="19"/>
  <c r="P2484" i="19"/>
  <c r="P843" i="19"/>
  <c r="P844" i="19"/>
  <c r="P2354" i="19"/>
  <c r="P1131" i="19"/>
  <c r="P2485" i="19"/>
  <c r="P2214" i="19"/>
  <c r="P2215" i="19"/>
  <c r="P845" i="19"/>
  <c r="P1001" i="19"/>
  <c r="O1002" i="19"/>
  <c r="O1003" i="19"/>
  <c r="O2216" i="19"/>
  <c r="O2217" i="19"/>
  <c r="O2218" i="19"/>
  <c r="O2219" i="19"/>
  <c r="O2" i="19"/>
  <c r="O3" i="19"/>
  <c r="O4" i="19"/>
  <c r="O132" i="19"/>
  <c r="O1751" i="19"/>
  <c r="O1752" i="19"/>
  <c r="O1753" i="19"/>
  <c r="O437" i="19"/>
  <c r="O438" i="19"/>
  <c r="O2220" i="19"/>
  <c r="O704" i="19"/>
  <c r="O705" i="19"/>
  <c r="O2064" i="19"/>
  <c r="O2065" i="19"/>
  <c r="O2066" i="19"/>
  <c r="O2067" i="19"/>
  <c r="O2068" i="19"/>
  <c r="O1132" i="19"/>
  <c r="O1610" i="19"/>
  <c r="O1611" i="19"/>
  <c r="O1292" i="19"/>
  <c r="O1293" i="19"/>
  <c r="O2069" i="19"/>
  <c r="O2070" i="19"/>
  <c r="O2071" i="19"/>
  <c r="O2072" i="19"/>
  <c r="O2073" i="19"/>
  <c r="O1004" i="19"/>
  <c r="O1005" i="19"/>
  <c r="O5" i="19"/>
  <c r="O6" i="19"/>
  <c r="O7" i="19"/>
  <c r="O342" i="19"/>
  <c r="O343" i="19"/>
  <c r="O262" i="19"/>
  <c r="O263" i="19"/>
  <c r="O264" i="19"/>
  <c r="O265" i="19"/>
  <c r="O266" i="19"/>
  <c r="O267" i="19"/>
  <c r="O268" i="19"/>
  <c r="O1133" i="19"/>
  <c r="O1294" i="19"/>
  <c r="O1295" i="19"/>
  <c r="O1296" i="19"/>
  <c r="O2221" i="19"/>
  <c r="O2222" i="19"/>
  <c r="O8" i="19"/>
  <c r="O9" i="19"/>
  <c r="O1006" i="19"/>
  <c r="O10" i="19"/>
  <c r="O11" i="19"/>
  <c r="O1007" i="19"/>
  <c r="O1008" i="19"/>
  <c r="O1454" i="19"/>
  <c r="O1297" i="19"/>
  <c r="O344" i="19"/>
  <c r="O345" i="19"/>
  <c r="O346" i="19"/>
  <c r="O2223" i="19"/>
  <c r="O2224" i="19"/>
  <c r="O2225" i="19"/>
  <c r="O2355" i="19"/>
  <c r="O2356" i="19"/>
  <c r="O2357" i="19"/>
  <c r="O564" i="19"/>
  <c r="O1298" i="19"/>
  <c r="O1299" i="19"/>
  <c r="O1300" i="19"/>
  <c r="O133" i="19"/>
  <c r="O846" i="19"/>
  <c r="O847" i="19"/>
  <c r="O1134" i="19"/>
  <c r="O1135" i="19"/>
  <c r="O1136" i="19"/>
  <c r="O1754" i="19"/>
  <c r="O1755" i="19"/>
  <c r="O1756" i="19"/>
  <c r="O1757" i="19"/>
  <c r="O2226" i="19"/>
  <c r="O12" i="19"/>
  <c r="O13" i="19"/>
  <c r="O14" i="19"/>
  <c r="O706" i="19"/>
  <c r="O707" i="19"/>
  <c r="O708" i="19"/>
  <c r="O709" i="19"/>
  <c r="O710" i="19"/>
  <c r="O848" i="19"/>
  <c r="O849" i="19"/>
  <c r="O850" i="19"/>
  <c r="O1612" i="19"/>
  <c r="O1613" i="19"/>
  <c r="O1614" i="19"/>
  <c r="O1009" i="19"/>
  <c r="O1010" i="19"/>
  <c r="O1011" i="19"/>
  <c r="O1301" i="19"/>
  <c r="O269" i="19"/>
  <c r="O270" i="19"/>
  <c r="O271" i="19"/>
  <c r="O565" i="19"/>
  <c r="O566" i="19"/>
  <c r="O347" i="19"/>
  <c r="O348" i="19"/>
  <c r="O272" i="19"/>
  <c r="O273" i="19"/>
  <c r="O2074" i="19"/>
  <c r="O2075" i="19"/>
  <c r="O2076" i="19"/>
  <c r="O15" i="19"/>
  <c r="O16" i="19"/>
  <c r="R16" i="19" s="1"/>
  <c r="O567" i="19"/>
  <c r="O568" i="19"/>
  <c r="O274" i="19"/>
  <c r="O275" i="19"/>
  <c r="O17" i="19"/>
  <c r="O18" i="19"/>
  <c r="O851" i="19"/>
  <c r="O852" i="19"/>
  <c r="O2077" i="19"/>
  <c r="O2078" i="19"/>
  <c r="O2079" i="19"/>
  <c r="O134" i="19"/>
  <c r="O135" i="19"/>
  <c r="O1012" i="19"/>
  <c r="O1137" i="19"/>
  <c r="O1138" i="19"/>
  <c r="O1139" i="19"/>
  <c r="O1919" i="19"/>
  <c r="O711" i="19"/>
  <c r="O712" i="19"/>
  <c r="O713" i="19"/>
  <c r="O714" i="19"/>
  <c r="O715" i="19"/>
  <c r="O2358" i="19"/>
  <c r="O2359" i="19"/>
  <c r="O1140" i="19"/>
  <c r="O1141" i="19"/>
  <c r="O439" i="19"/>
  <c r="O440" i="19"/>
  <c r="O1302" i="19"/>
  <c r="O19" i="19"/>
  <c r="O2080" i="19"/>
  <c r="O2081" i="19"/>
  <c r="O1615" i="19"/>
  <c r="O20" i="19"/>
  <c r="O21" i="19"/>
  <c r="O22" i="19"/>
  <c r="O23" i="19"/>
  <c r="O24" i="19"/>
  <c r="O1455" i="19"/>
  <c r="O1920" i="19"/>
  <c r="O1921" i="19"/>
  <c r="O1456" i="19"/>
  <c r="O1457" i="19"/>
  <c r="O1458" i="19"/>
  <c r="O1013" i="19"/>
  <c r="O1014" i="19"/>
  <c r="O2082" i="19"/>
  <c r="O2083" i="19"/>
  <c r="O2084" i="19"/>
  <c r="O136" i="19"/>
  <c r="O441" i="19"/>
  <c r="O442" i="19"/>
  <c r="O443" i="19"/>
  <c r="O444" i="19"/>
  <c r="O1142" i="19"/>
  <c r="O1143" i="19"/>
  <c r="O569" i="19"/>
  <c r="O570" i="19"/>
  <c r="O1459" i="19"/>
  <c r="O1460" i="19"/>
  <c r="O1461" i="19"/>
  <c r="O1758" i="19"/>
  <c r="O1759" i="19"/>
  <c r="O1922" i="19"/>
  <c r="O1923" i="19"/>
  <c r="O2227" i="19"/>
  <c r="O2228" i="19"/>
  <c r="O1616" i="19"/>
  <c r="O1617" i="19"/>
  <c r="O853" i="19"/>
  <c r="O854" i="19"/>
  <c r="O1144" i="19"/>
  <c r="O1145" i="19"/>
  <c r="O1146" i="19"/>
  <c r="O137" i="19"/>
  <c r="O1015" i="19"/>
  <c r="O1016" i="19"/>
  <c r="O349" i="19"/>
  <c r="O855" i="19"/>
  <c r="O856" i="19"/>
  <c r="O857" i="19"/>
  <c r="O858" i="19"/>
  <c r="O2229" i="19"/>
  <c r="O2230" i="19"/>
  <c r="O2231" i="19"/>
  <c r="O1017" i="19"/>
  <c r="O1618" i="19"/>
  <c r="O1619" i="19"/>
  <c r="O2085" i="19"/>
  <c r="O2086" i="19"/>
  <c r="O2087" i="19"/>
  <c r="O1620" i="19"/>
  <c r="O1018" i="19"/>
  <c r="O1303" i="19"/>
  <c r="O1760" i="19"/>
  <c r="O138" i="19"/>
  <c r="O2232" i="19"/>
  <c r="O2233" i="19"/>
  <c r="O1304" i="19"/>
  <c r="O2360" i="19"/>
  <c r="O2361" i="19"/>
  <c r="O1147" i="19"/>
  <c r="O1148" i="19"/>
  <c r="O1149" i="19"/>
  <c r="O859" i="19"/>
  <c r="O860" i="19"/>
  <c r="O2088" i="19"/>
  <c r="O2089" i="19"/>
  <c r="O571" i="19"/>
  <c r="O572" i="19"/>
  <c r="O573" i="19"/>
  <c r="O574" i="19"/>
  <c r="O2090" i="19"/>
  <c r="O2091" i="19"/>
  <c r="O2092" i="19"/>
  <c r="O1924" i="19"/>
  <c r="O1305" i="19"/>
  <c r="O1306" i="19"/>
  <c r="O1761" i="19"/>
  <c r="O1762" i="19"/>
  <c r="O1462" i="19"/>
  <c r="O1463" i="19"/>
  <c r="O575" i="19"/>
  <c r="O576" i="19"/>
  <c r="O577" i="19"/>
  <c r="O578" i="19"/>
  <c r="O579" i="19"/>
  <c r="O1925" i="19"/>
  <c r="O861" i="19"/>
  <c r="O2093" i="19"/>
  <c r="O2094" i="19"/>
  <c r="O1150" i="19"/>
  <c r="O1151" i="19"/>
  <c r="O2234" i="19"/>
  <c r="O2095" i="19"/>
  <c r="O2096" i="19"/>
  <c r="O862" i="19"/>
  <c r="O863" i="19"/>
  <c r="O139" i="19"/>
  <c r="O140" i="19"/>
  <c r="O1763" i="19"/>
  <c r="O1464" i="19"/>
  <c r="O1764" i="19"/>
  <c r="O1765" i="19"/>
  <c r="O1766" i="19"/>
  <c r="O1767" i="19"/>
  <c r="O2362" i="19"/>
  <c r="O2363" i="19"/>
  <c r="O716" i="19"/>
  <c r="O717" i="19"/>
  <c r="O1152" i="19"/>
  <c r="O141" i="19"/>
  <c r="O25" i="19"/>
  <c r="O718" i="19"/>
  <c r="O719" i="19"/>
  <c r="O720" i="19"/>
  <c r="O721" i="19"/>
  <c r="O142" i="19"/>
  <c r="O445" i="19"/>
  <c r="O446" i="19"/>
  <c r="O1019" i="19"/>
  <c r="O1020" i="19"/>
  <c r="O1021" i="19"/>
  <c r="O1621" i="19"/>
  <c r="O447" i="19"/>
  <c r="O1926" i="19"/>
  <c r="O1022" i="19"/>
  <c r="O1465" i="19"/>
  <c r="O1466" i="19"/>
  <c r="O350" i="19"/>
  <c r="O276" i="19"/>
  <c r="O277" i="19"/>
  <c r="O26" i="19"/>
  <c r="O27" i="19"/>
  <c r="O1467" i="19"/>
  <c r="O1468" i="19"/>
  <c r="O1469" i="19"/>
  <c r="O1470" i="19"/>
  <c r="O1471" i="19"/>
  <c r="O1768" i="19"/>
  <c r="O1769" i="19"/>
  <c r="O1622" i="19"/>
  <c r="O1623" i="19"/>
  <c r="O1624" i="19"/>
  <c r="O1625" i="19"/>
  <c r="O448" i="19"/>
  <c r="O449" i="19"/>
  <c r="O1626" i="19"/>
  <c r="O1627" i="19"/>
  <c r="O1628" i="19"/>
  <c r="O2235" i="19"/>
  <c r="O2236" i="19"/>
  <c r="O2237" i="19"/>
  <c r="O2097" i="19"/>
  <c r="O28" i="19"/>
  <c r="O1307" i="19"/>
  <c r="O2364" i="19"/>
  <c r="O2365" i="19"/>
  <c r="O450" i="19"/>
  <c r="O451" i="19"/>
  <c r="O452" i="19"/>
  <c r="O453" i="19"/>
  <c r="O1770" i="19"/>
  <c r="O1771" i="19"/>
  <c r="O1308" i="19"/>
  <c r="O1309" i="19"/>
  <c r="O1927" i="19"/>
  <c r="O1310" i="19"/>
  <c r="O1311" i="19"/>
  <c r="O1312" i="19"/>
  <c r="O2366" i="19"/>
  <c r="O2367" i="19"/>
  <c r="O29" i="19"/>
  <c r="O30" i="19"/>
  <c r="O1772" i="19"/>
  <c r="O1773" i="19"/>
  <c r="O278" i="19"/>
  <c r="O279" i="19"/>
  <c r="O580" i="19"/>
  <c r="O581" i="19"/>
  <c r="O582" i="19"/>
  <c r="O1629" i="19"/>
  <c r="O1630" i="19"/>
  <c r="O1631" i="19"/>
  <c r="O1153" i="19"/>
  <c r="O1154" i="19"/>
  <c r="O1155" i="19"/>
  <c r="O1156" i="19"/>
  <c r="O722" i="19"/>
  <c r="O31" i="19"/>
  <c r="O32" i="19"/>
  <c r="O33" i="19"/>
  <c r="O1157" i="19"/>
  <c r="O1158" i="19"/>
  <c r="O723" i="19"/>
  <c r="O724" i="19"/>
  <c r="O725" i="19"/>
  <c r="O726" i="19"/>
  <c r="O727" i="19"/>
  <c r="O728" i="19"/>
  <c r="O2098" i="19"/>
  <c r="O2238" i="19"/>
  <c r="O2239" i="19"/>
  <c r="O1632" i="19"/>
  <c r="O1633" i="19"/>
  <c r="O454" i="19"/>
  <c r="O2368" i="19"/>
  <c r="O2369" i="19"/>
  <c r="O2370" i="19"/>
  <c r="O1313" i="19"/>
  <c r="O280" i="19"/>
  <c r="O281" i="19"/>
  <c r="O282" i="19"/>
  <c r="O283" i="19"/>
  <c r="O284" i="19"/>
  <c r="O285" i="19"/>
  <c r="O2371" i="19"/>
  <c r="O143" i="19"/>
  <c r="O144" i="19"/>
  <c r="O1928" i="19"/>
  <c r="O1929" i="19"/>
  <c r="O455" i="19"/>
  <c r="O456" i="19"/>
  <c r="O351" i="19"/>
  <c r="O352" i="19"/>
  <c r="O1472" i="19"/>
  <c r="O1473" i="19"/>
  <c r="O1474" i="19"/>
  <c r="O2240" i="19"/>
  <c r="O2099" i="19"/>
  <c r="O2100" i="19"/>
  <c r="O1159" i="19"/>
  <c r="O1160" i="19"/>
  <c r="O1161" i="19"/>
  <c r="O2241" i="19"/>
  <c r="O2242" i="19"/>
  <c r="O1930" i="19"/>
  <c r="O729" i="19"/>
  <c r="O730" i="19"/>
  <c r="O1475" i="19"/>
  <c r="O1476" i="19"/>
  <c r="O1023" i="19"/>
  <c r="O1314" i="19"/>
  <c r="O34" i="19"/>
  <c r="O145" i="19"/>
  <c r="O146" i="19"/>
  <c r="O1477" i="19"/>
  <c r="O1478" i="19"/>
  <c r="O1479" i="19"/>
  <c r="O1480" i="19"/>
  <c r="O35" i="19"/>
  <c r="O731" i="19"/>
  <c r="O732" i="19"/>
  <c r="O733" i="19"/>
  <c r="O286" i="19"/>
  <c r="O2372" i="19"/>
  <c r="O2373" i="19"/>
  <c r="O2374" i="19"/>
  <c r="O1315" i="19"/>
  <c r="O1316" i="19"/>
  <c r="O1317" i="19"/>
  <c r="O287" i="19"/>
  <c r="O864" i="19"/>
  <c r="O734" i="19"/>
  <c r="O735" i="19"/>
  <c r="O147" i="19"/>
  <c r="O148" i="19"/>
  <c r="O1634" i="19"/>
  <c r="O1318" i="19"/>
  <c r="O865" i="19"/>
  <c r="O866" i="19"/>
  <c r="O736" i="19"/>
  <c r="O737" i="19"/>
  <c r="O738" i="19"/>
  <c r="O583" i="19"/>
  <c r="O584" i="19"/>
  <c r="O2243" i="19"/>
  <c r="O2244" i="19"/>
  <c r="O1162" i="19"/>
  <c r="O1163" i="19"/>
  <c r="O1319" i="19"/>
  <c r="O2375" i="19"/>
  <c r="O2376" i="19"/>
  <c r="O2101" i="19"/>
  <c r="O1774" i="19"/>
  <c r="O1775" i="19"/>
  <c r="O353" i="19"/>
  <c r="O354" i="19"/>
  <c r="O36" i="19"/>
  <c r="O37" i="19"/>
  <c r="O38" i="19"/>
  <c r="O457" i="19"/>
  <c r="O458" i="19"/>
  <c r="O459" i="19"/>
  <c r="O460" i="19"/>
  <c r="O2102" i="19"/>
  <c r="O867" i="19"/>
  <c r="O1320" i="19"/>
  <c r="O1321" i="19"/>
  <c r="O1322" i="19"/>
  <c r="O1323" i="19"/>
  <c r="O1324" i="19"/>
  <c r="O868" i="19"/>
  <c r="O869" i="19"/>
  <c r="O739" i="19"/>
  <c r="O740" i="19"/>
  <c r="O741" i="19"/>
  <c r="O742" i="19"/>
  <c r="O149" i="19"/>
  <c r="O461" i="19"/>
  <c r="O1931" i="19"/>
  <c r="O1932" i="19"/>
  <c r="O1933" i="19"/>
  <c r="O2103" i="19"/>
  <c r="O2104" i="19"/>
  <c r="O1164" i="19"/>
  <c r="O1934" i="19"/>
  <c r="O150" i="19"/>
  <c r="O151" i="19"/>
  <c r="O1481" i="19"/>
  <c r="O462" i="19"/>
  <c r="O463" i="19"/>
  <c r="O464" i="19"/>
  <c r="O1482" i="19"/>
  <c r="O1483" i="19"/>
  <c r="O1484" i="19"/>
  <c r="O1485" i="19"/>
  <c r="O1486" i="19"/>
  <c r="O1635" i="19"/>
  <c r="O1636" i="19"/>
  <c r="O1637" i="19"/>
  <c r="O1325" i="19"/>
  <c r="O1326" i="19"/>
  <c r="O1327" i="19"/>
  <c r="O743" i="19"/>
  <c r="O1024" i="19"/>
  <c r="O465" i="19"/>
  <c r="O2245" i="19"/>
  <c r="O1487" i="19"/>
  <c r="O1488" i="19"/>
  <c r="O1638" i="19"/>
  <c r="O1639" i="19"/>
  <c r="O466" i="19"/>
  <c r="O467" i="19"/>
  <c r="O468" i="19"/>
  <c r="O469" i="19"/>
  <c r="O1025" i="19"/>
  <c r="O1026" i="19"/>
  <c r="O39" i="19"/>
  <c r="O40" i="19"/>
  <c r="O41" i="19"/>
  <c r="O744" i="19"/>
  <c r="O1489" i="19"/>
  <c r="O1328" i="19"/>
  <c r="O1329" i="19"/>
  <c r="O1330" i="19"/>
  <c r="O2105" i="19"/>
  <c r="O2106" i="19"/>
  <c r="O2107" i="19"/>
  <c r="O355" i="19"/>
  <c r="O1027" i="19"/>
  <c r="O1028" i="19"/>
  <c r="O1165" i="19"/>
  <c r="O1166" i="19"/>
  <c r="O1029" i="19"/>
  <c r="O745" i="19"/>
  <c r="O870" i="19"/>
  <c r="O2377" i="19"/>
  <c r="O1776" i="19"/>
  <c r="O1777" i="19"/>
  <c r="O746" i="19"/>
  <c r="O747" i="19"/>
  <c r="O1935" i="19"/>
  <c r="O1936" i="19"/>
  <c r="O1937" i="19"/>
  <c r="O2246" i="19"/>
  <c r="O2247" i="19"/>
  <c r="O2248" i="19"/>
  <c r="O748" i="19"/>
  <c r="O749" i="19"/>
  <c r="O585" i="19"/>
  <c r="O2378" i="19"/>
  <c r="O2249" i="19"/>
  <c r="O586" i="19"/>
  <c r="O587" i="19"/>
  <c r="O2250" i="19"/>
  <c r="O2379" i="19"/>
  <c r="O2380" i="19"/>
  <c r="O1331" i="19"/>
  <c r="O2108" i="19"/>
  <c r="O1332" i="19"/>
  <c r="O42" i="19"/>
  <c r="O43" i="19"/>
  <c r="O44" i="19"/>
  <c r="O470" i="19"/>
  <c r="O152" i="19"/>
  <c r="O153" i="19"/>
  <c r="O356" i="19"/>
  <c r="O357" i="19"/>
  <c r="O1778" i="19"/>
  <c r="O1779" i="19"/>
  <c r="O1780" i="19"/>
  <c r="O871" i="19"/>
  <c r="O872" i="19"/>
  <c r="O154" i="19"/>
  <c r="O155" i="19"/>
  <c r="O750" i="19"/>
  <c r="O751" i="19"/>
  <c r="O1640" i="19"/>
  <c r="O1641" i="19"/>
  <c r="O1642" i="19"/>
  <c r="O1643" i="19"/>
  <c r="O1644" i="19"/>
  <c r="O2109" i="19"/>
  <c r="O873" i="19"/>
  <c r="O874" i="19"/>
  <c r="O1645" i="19"/>
  <c r="O1333" i="19"/>
  <c r="O1334" i="19"/>
  <c r="O1335" i="19"/>
  <c r="O1030" i="19"/>
  <c r="O1490" i="19"/>
  <c r="O288" i="19"/>
  <c r="O1781" i="19"/>
  <c r="O1782" i="19"/>
  <c r="O1783" i="19"/>
  <c r="O1336" i="19"/>
  <c r="O1337" i="19"/>
  <c r="O358" i="19"/>
  <c r="O45" i="19"/>
  <c r="O2381" i="19"/>
  <c r="O2382" i="19"/>
  <c r="O1031" i="19"/>
  <c r="O1032" i="19"/>
  <c r="O1033" i="19"/>
  <c r="O1034" i="19"/>
  <c r="O2383" i="19"/>
  <c r="O2384" i="19"/>
  <c r="O2385" i="19"/>
  <c r="O588" i="19"/>
  <c r="O589" i="19"/>
  <c r="O875" i="19"/>
  <c r="O876" i="19"/>
  <c r="O877" i="19"/>
  <c r="O46" i="19"/>
  <c r="O47" i="19"/>
  <c r="O1646" i="19"/>
  <c r="O2386" i="19"/>
  <c r="O2387" i="19"/>
  <c r="O2388" i="19"/>
  <c r="O48" i="19"/>
  <c r="O49" i="19"/>
  <c r="O50" i="19"/>
  <c r="O289" i="19"/>
  <c r="O1647" i="19"/>
  <c r="O471" i="19"/>
  <c r="O51" i="19"/>
  <c r="O1338" i="19"/>
  <c r="O1339" i="19"/>
  <c r="O1340" i="19"/>
  <c r="O1784" i="19"/>
  <c r="O1785" i="19"/>
  <c r="O1786" i="19"/>
  <c r="O359" i="19"/>
  <c r="O360" i="19"/>
  <c r="O361" i="19"/>
  <c r="O2251" i="19"/>
  <c r="O590" i="19"/>
  <c r="O591" i="19"/>
  <c r="O592" i="19"/>
  <c r="O593" i="19"/>
  <c r="O594" i="19"/>
  <c r="O595" i="19"/>
  <c r="O1787" i="19"/>
  <c r="O1788" i="19"/>
  <c r="O752" i="19"/>
  <c r="O753" i="19"/>
  <c r="O754" i="19"/>
  <c r="O290" i="19"/>
  <c r="O291" i="19"/>
  <c r="O292" i="19"/>
  <c r="O156" i="19"/>
  <c r="O157" i="19"/>
  <c r="O1789" i="19"/>
  <c r="O1790" i="19"/>
  <c r="O1791" i="19"/>
  <c r="O362" i="19"/>
  <c r="O363" i="19"/>
  <c r="O878" i="19"/>
  <c r="O596" i="19"/>
  <c r="O2389" i="19"/>
  <c r="O2390" i="19"/>
  <c r="O2391" i="19"/>
  <c r="O158" i="19"/>
  <c r="O159" i="19"/>
  <c r="O160" i="19"/>
  <c r="O1341" i="19"/>
  <c r="O1938" i="19"/>
  <c r="O52" i="19"/>
  <c r="O53" i="19"/>
  <c r="O54" i="19"/>
  <c r="O1167" i="19"/>
  <c r="O1168" i="19"/>
  <c r="O1169" i="19"/>
  <c r="O1342" i="19"/>
  <c r="O1343" i="19"/>
  <c r="O1344" i="19"/>
  <c r="O2252" i="19"/>
  <c r="O755" i="19"/>
  <c r="O756" i="19"/>
  <c r="O1491" i="19"/>
  <c r="O2253" i="19"/>
  <c r="O55" i="19"/>
  <c r="O1939" i="19"/>
  <c r="O1940" i="19"/>
  <c r="O2254" i="19"/>
  <c r="O2255" i="19"/>
  <c r="O2256" i="19"/>
  <c r="O2257" i="19"/>
  <c r="O1792" i="19"/>
  <c r="O1793" i="19"/>
  <c r="O879" i="19"/>
  <c r="O757" i="19"/>
  <c r="O758" i="19"/>
  <c r="O2110" i="19"/>
  <c r="O1794" i="19"/>
  <c r="O1648" i="19"/>
  <c r="O1649" i="19"/>
  <c r="O56" i="19"/>
  <c r="O472" i="19"/>
  <c r="O473" i="19"/>
  <c r="O1650" i="19"/>
  <c r="O1651" i="19"/>
  <c r="O1652" i="19"/>
  <c r="O1653" i="19"/>
  <c r="O1795" i="19"/>
  <c r="O1796" i="19"/>
  <c r="O1797" i="19"/>
  <c r="O1170" i="19"/>
  <c r="O1798" i="19"/>
  <c r="O1799" i="19"/>
  <c r="O1800" i="19"/>
  <c r="O364" i="19"/>
  <c r="O365" i="19"/>
  <c r="O366" i="19"/>
  <c r="O1801" i="19"/>
  <c r="O1802" i="19"/>
  <c r="O1171" i="19"/>
  <c r="O2392" i="19"/>
  <c r="O474" i="19"/>
  <c r="O1345" i="19"/>
  <c r="O1346" i="19"/>
  <c r="O1654" i="19"/>
  <c r="O1655" i="19"/>
  <c r="O1656" i="19"/>
  <c r="O161" i="19"/>
  <c r="O1941" i="19"/>
  <c r="O2258" i="19"/>
  <c r="O2259" i="19"/>
  <c r="O1172" i="19"/>
  <c r="O1173" i="19"/>
  <c r="O1657" i="19"/>
  <c r="O1035" i="19"/>
  <c r="O759" i="19"/>
  <c r="O760" i="19"/>
  <c r="O761" i="19"/>
  <c r="O762" i="19"/>
  <c r="O763" i="19"/>
  <c r="O1174" i="19"/>
  <c r="O1175" i="19"/>
  <c r="O1492" i="19"/>
  <c r="O880" i="19"/>
  <c r="O881" i="19"/>
  <c r="O882" i="19"/>
  <c r="O1036" i="19"/>
  <c r="O1176" i="19"/>
  <c r="O1177" i="19"/>
  <c r="O883" i="19"/>
  <c r="O884" i="19"/>
  <c r="O2111" i="19"/>
  <c r="O162" i="19"/>
  <c r="O163" i="19"/>
  <c r="O1803" i="19"/>
  <c r="O1804" i="19"/>
  <c r="O1178" i="19"/>
  <c r="O1037" i="19"/>
  <c r="O1038" i="19"/>
  <c r="O1805" i="19"/>
  <c r="O1179" i="19"/>
  <c r="O1180" i="19"/>
  <c r="O597" i="19"/>
  <c r="O164" i="19"/>
  <c r="O165" i="19"/>
  <c r="O166" i="19"/>
  <c r="O1493" i="19"/>
  <c r="O1806" i="19"/>
  <c r="O1807" i="19"/>
  <c r="O1808" i="19"/>
  <c r="O1809" i="19"/>
  <c r="O293" i="19"/>
  <c r="O1810" i="19"/>
  <c r="O598" i="19"/>
  <c r="O599" i="19"/>
  <c r="O2393" i="19"/>
  <c r="O764" i="19"/>
  <c r="O765" i="19"/>
  <c r="O766" i="19"/>
  <c r="O767" i="19"/>
  <c r="O768" i="19"/>
  <c r="O769" i="19"/>
  <c r="O167" i="19"/>
  <c r="O168" i="19"/>
  <c r="O475" i="19"/>
  <c r="O57" i="19"/>
  <c r="O1942" i="19"/>
  <c r="O1943" i="19"/>
  <c r="O1944" i="19"/>
  <c r="O1347" i="19"/>
  <c r="O1348" i="19"/>
  <c r="O1494" i="19"/>
  <c r="O1495" i="19"/>
  <c r="O2260" i="19"/>
  <c r="O2261" i="19"/>
  <c r="O600" i="19"/>
  <c r="O601" i="19"/>
  <c r="O58" i="19"/>
  <c r="O1945" i="19"/>
  <c r="O1946" i="19"/>
  <c r="O1947" i="19"/>
  <c r="O1658" i="19"/>
  <c r="O1659" i="19"/>
  <c r="O1660" i="19"/>
  <c r="O1661" i="19"/>
  <c r="O885" i="19"/>
  <c r="O169" i="19"/>
  <c r="O1039" i="19"/>
  <c r="O1040" i="19"/>
  <c r="O294" i="19"/>
  <c r="O295" i="19"/>
  <c r="O59" i="19"/>
  <c r="O60" i="19"/>
  <c r="O61" i="19"/>
  <c r="O62" i="19"/>
  <c r="O886" i="19"/>
  <c r="O887" i="19"/>
  <c r="O1349" i="19"/>
  <c r="O1350" i="19"/>
  <c r="O1351" i="19"/>
  <c r="O2394" i="19"/>
  <c r="O1948" i="19"/>
  <c r="O367" i="19"/>
  <c r="O1662" i="19"/>
  <c r="O1663" i="19"/>
  <c r="O1664" i="19"/>
  <c r="O2112" i="19"/>
  <c r="O888" i="19"/>
  <c r="O889" i="19"/>
  <c r="O1811" i="19"/>
  <c r="O1812" i="19"/>
  <c r="O1813" i="19"/>
  <c r="O1665" i="19"/>
  <c r="O368" i="19"/>
  <c r="O1181" i="19"/>
  <c r="O1182" i="19"/>
  <c r="O1183" i="19"/>
  <c r="O1184" i="19"/>
  <c r="O1352" i="19"/>
  <c r="O369" i="19"/>
  <c r="O370" i="19"/>
  <c r="O371" i="19"/>
  <c r="O2262" i="19"/>
  <c r="O2395" i="19"/>
  <c r="O2113" i="19"/>
  <c r="O2114" i="19"/>
  <c r="O2115" i="19"/>
  <c r="O2116" i="19"/>
  <c r="O602" i="19"/>
  <c r="O603" i="19"/>
  <c r="O604" i="19"/>
  <c r="O1666" i="19"/>
  <c r="O1667" i="19"/>
  <c r="O1814" i="19"/>
  <c r="O1815" i="19"/>
  <c r="O1816" i="19"/>
  <c r="O770" i="19"/>
  <c r="O771" i="19"/>
  <c r="O1496" i="19"/>
  <c r="O1497" i="19"/>
  <c r="O1668" i="19"/>
  <c r="O1041" i="19"/>
  <c r="O890" i="19"/>
  <c r="O1669" i="19"/>
  <c r="O1670" i="19"/>
  <c r="O1671" i="19"/>
  <c r="O1498" i="19"/>
  <c r="O1499" i="19"/>
  <c r="O1185" i="19"/>
  <c r="O1186" i="19"/>
  <c r="O1187" i="19"/>
  <c r="O772" i="19"/>
  <c r="O63" i="19"/>
  <c r="O2117" i="19"/>
  <c r="O1672" i="19"/>
  <c r="O1673" i="19"/>
  <c r="O1817" i="19"/>
  <c r="O1818" i="19"/>
  <c r="O605" i="19"/>
  <c r="O606" i="19"/>
  <c r="O1674" i="19"/>
  <c r="O1675" i="19"/>
  <c r="O170" i="19"/>
  <c r="O171" i="19"/>
  <c r="O607" i="19"/>
  <c r="O1819" i="19"/>
  <c r="O1820" i="19"/>
  <c r="O372" i="19"/>
  <c r="O373" i="19"/>
  <c r="O374" i="19"/>
  <c r="O375" i="19"/>
  <c r="O891" i="19"/>
  <c r="O892" i="19"/>
  <c r="O893" i="19"/>
  <c r="O894" i="19"/>
  <c r="O2263" i="19"/>
  <c r="O895" i="19"/>
  <c r="O376" i="19"/>
  <c r="O377" i="19"/>
  <c r="O378" i="19"/>
  <c r="O379" i="19"/>
  <c r="O2264" i="19"/>
  <c r="O2265" i="19"/>
  <c r="O2266" i="19"/>
  <c r="O1676" i="19"/>
  <c r="O1677" i="19"/>
  <c r="O1678" i="19"/>
  <c r="O2118" i="19"/>
  <c r="O1500" i="19"/>
  <c r="O1501" i="19"/>
  <c r="O1502" i="19"/>
  <c r="O1503" i="19"/>
  <c r="O476" i="19"/>
  <c r="O1504" i="19"/>
  <c r="O1505" i="19"/>
  <c r="O1679" i="19"/>
  <c r="O1680" i="19"/>
  <c r="O1681" i="19"/>
  <c r="O1682" i="19"/>
  <c r="O1506" i="19"/>
  <c r="O1507" i="19"/>
  <c r="O1508" i="19"/>
  <c r="O1509" i="19"/>
  <c r="O477" i="19"/>
  <c r="O2267" i="19"/>
  <c r="O2268" i="19"/>
  <c r="O1042" i="19"/>
  <c r="O1043" i="19"/>
  <c r="O1044" i="19"/>
  <c r="O1188" i="19"/>
  <c r="O1683" i="19"/>
  <c r="O1684" i="19"/>
  <c r="O172" i="19"/>
  <c r="O173" i="19"/>
  <c r="O174" i="19"/>
  <c r="O1353" i="19"/>
  <c r="O1354" i="19"/>
  <c r="O1355" i="19"/>
  <c r="O1356" i="19"/>
  <c r="O1357" i="19"/>
  <c r="O773" i="19"/>
  <c r="O175" i="19"/>
  <c r="O176" i="19"/>
  <c r="O64" i="19"/>
  <c r="O65" i="19"/>
  <c r="O66" i="19"/>
  <c r="O67" i="19"/>
  <c r="O68" i="19"/>
  <c r="O69" i="19"/>
  <c r="O380" i="19"/>
  <c r="O381" i="19"/>
  <c r="O296" i="19"/>
  <c r="O1821" i="19"/>
  <c r="O1822" i="19"/>
  <c r="O2269" i="19"/>
  <c r="O2270" i="19"/>
  <c r="O2271" i="19"/>
  <c r="O2272" i="19"/>
  <c r="O2273" i="19"/>
  <c r="O2396" i="19"/>
  <c r="O70" i="19"/>
  <c r="O71" i="19"/>
  <c r="O896" i="19"/>
  <c r="O897" i="19"/>
  <c r="O898" i="19"/>
  <c r="O1949" i="19"/>
  <c r="O1950" i="19"/>
  <c r="O1951" i="19"/>
  <c r="O1952" i="19"/>
  <c r="O1953" i="19"/>
  <c r="O177" i="19"/>
  <c r="O178" i="19"/>
  <c r="O179" i="19"/>
  <c r="O180" i="19"/>
  <c r="O2119" i="19"/>
  <c r="O1823" i="19"/>
  <c r="O1824" i="19"/>
  <c r="O1825" i="19"/>
  <c r="O1826" i="19"/>
  <c r="O899" i="19"/>
  <c r="O1358" i="19"/>
  <c r="O1359" i="19"/>
  <c r="O478" i="19"/>
  <c r="O1827" i="19"/>
  <c r="O1954" i="19"/>
  <c r="O774" i="19"/>
  <c r="O775" i="19"/>
  <c r="O479" i="19"/>
  <c r="O480" i="19"/>
  <c r="O481" i="19"/>
  <c r="O1510" i="19"/>
  <c r="O382" i="19"/>
  <c r="O2120" i="19"/>
  <c r="O1045" i="19"/>
  <c r="O1046" i="19"/>
  <c r="O1047" i="19"/>
  <c r="O1048" i="19"/>
  <c r="O2397" i="19"/>
  <c r="O2398" i="19"/>
  <c r="O1511" i="19"/>
  <c r="O1512" i="19"/>
  <c r="O900" i="19"/>
  <c r="O901" i="19"/>
  <c r="O902" i="19"/>
  <c r="O903" i="19"/>
  <c r="O904" i="19"/>
  <c r="O608" i="19"/>
  <c r="O609" i="19"/>
  <c r="O610" i="19"/>
  <c r="O2121" i="19"/>
  <c r="O2122" i="19"/>
  <c r="O2123" i="19"/>
  <c r="O383" i="19"/>
  <c r="O1513" i="19"/>
  <c r="O1514" i="19"/>
  <c r="O1515" i="19"/>
  <c r="O1360" i="19"/>
  <c r="O1955" i="19"/>
  <c r="O181" i="19"/>
  <c r="O182" i="19"/>
  <c r="O1049" i="19"/>
  <c r="O1050" i="19"/>
  <c r="O1051" i="19"/>
  <c r="O1685" i="19"/>
  <c r="O1686" i="19"/>
  <c r="O1687" i="19"/>
  <c r="O1688" i="19"/>
  <c r="O482" i="19"/>
  <c r="O483" i="19"/>
  <c r="O297" i="19"/>
  <c r="O298" i="19"/>
  <c r="O1828" i="19"/>
  <c r="O1829" i="19"/>
  <c r="O2399" i="19"/>
  <c r="O2400" i="19"/>
  <c r="O1361" i="19"/>
  <c r="O1362" i="19"/>
  <c r="O2401" i="19"/>
  <c r="O1363" i="19"/>
  <c r="O1364" i="19"/>
  <c r="O905" i="19"/>
  <c r="O2124" i="19"/>
  <c r="O2125" i="19"/>
  <c r="O2126" i="19"/>
  <c r="O1956" i="19"/>
  <c r="O384" i="19"/>
  <c r="O385" i="19"/>
  <c r="O484" i="19"/>
  <c r="O485" i="19"/>
  <c r="O611" i="19"/>
  <c r="O612" i="19"/>
  <c r="O1365" i="19"/>
  <c r="O1366" i="19"/>
  <c r="O1830" i="19"/>
  <c r="O1831" i="19"/>
  <c r="O386" i="19"/>
  <c r="O1516" i="19"/>
  <c r="O2127" i="19"/>
  <c r="O2128" i="19"/>
  <c r="O1957" i="19"/>
  <c r="O1189" i="19"/>
  <c r="O1190" i="19"/>
  <c r="O1052" i="19"/>
  <c r="O1053" i="19"/>
  <c r="O2129" i="19"/>
  <c r="O2130" i="19"/>
  <c r="O1191" i="19"/>
  <c r="O1192" i="19"/>
  <c r="O613" i="19"/>
  <c r="O614" i="19"/>
  <c r="O2131" i="19"/>
  <c r="O2132" i="19"/>
  <c r="O2133" i="19"/>
  <c r="O387" i="19"/>
  <c r="O388" i="19"/>
  <c r="O389" i="19"/>
  <c r="O1193" i="19"/>
  <c r="O1194" i="19"/>
  <c r="O1367" i="19"/>
  <c r="O1689" i="19"/>
  <c r="O1690" i="19"/>
  <c r="O2274" i="19"/>
  <c r="O1517" i="19"/>
  <c r="O1518" i="19"/>
  <c r="O1519" i="19"/>
  <c r="O2275" i="19"/>
  <c r="O1054" i="19"/>
  <c r="O1055" i="19"/>
  <c r="O1958" i="19"/>
  <c r="O1832" i="19"/>
  <c r="O1056" i="19"/>
  <c r="O1057" i="19"/>
  <c r="O1058" i="19"/>
  <c r="O615" i="19"/>
  <c r="O776" i="19"/>
  <c r="O777" i="19"/>
  <c r="O1691" i="19"/>
  <c r="O1692" i="19"/>
  <c r="O1693" i="19"/>
  <c r="O778" i="19"/>
  <c r="O779" i="19"/>
  <c r="O780" i="19"/>
  <c r="O906" i="19"/>
  <c r="O907" i="19"/>
  <c r="O616" i="19"/>
  <c r="O617" i="19"/>
  <c r="O618" i="19"/>
  <c r="O619" i="19"/>
  <c r="O183" i="19"/>
  <c r="O184" i="19"/>
  <c r="O1520" i="19"/>
  <c r="O1521" i="19"/>
  <c r="O390" i="19"/>
  <c r="O299" i="19"/>
  <c r="O486" i="19"/>
  <c r="O185" i="19"/>
  <c r="O186" i="19"/>
  <c r="O187" i="19"/>
  <c r="O188" i="19"/>
  <c r="O189" i="19"/>
  <c r="O190" i="19"/>
  <c r="O908" i="19"/>
  <c r="O1059" i="19"/>
  <c r="O1522" i="19"/>
  <c r="O1523" i="19"/>
  <c r="O1833" i="19"/>
  <c r="O1524" i="19"/>
  <c r="O300" i="19"/>
  <c r="O301" i="19"/>
  <c r="O1525" i="19"/>
  <c r="O72" i="19"/>
  <c r="O73" i="19"/>
  <c r="O74" i="19"/>
  <c r="O487" i="19"/>
  <c r="O1195" i="19"/>
  <c r="O1196" i="19"/>
  <c r="O1197" i="19"/>
  <c r="O1198" i="19"/>
  <c r="O1060" i="19"/>
  <c r="O620" i="19"/>
  <c r="O781" i="19"/>
  <c r="O2402" i="19"/>
  <c r="O75" i="19"/>
  <c r="O76" i="19"/>
  <c r="O77" i="19"/>
  <c r="O488" i="19"/>
  <c r="O2134" i="19"/>
  <c r="O2135" i="19"/>
  <c r="O2136" i="19"/>
  <c r="O2137" i="19"/>
  <c r="O2138" i="19"/>
  <c r="O621" i="19"/>
  <c r="O622" i="19"/>
  <c r="O623" i="19"/>
  <c r="O1368" i="19"/>
  <c r="O2403" i="19"/>
  <c r="O2404" i="19"/>
  <c r="O2405" i="19"/>
  <c r="O1694" i="19"/>
  <c r="O1834" i="19"/>
  <c r="O1835" i="19"/>
  <c r="O1836" i="19"/>
  <c r="O1837" i="19"/>
  <c r="O191" i="19"/>
  <c r="O302" i="19"/>
  <c r="O303" i="19"/>
  <c r="O304" i="19"/>
  <c r="O305" i="19"/>
  <c r="O2406" i="19"/>
  <c r="O2407" i="19"/>
  <c r="O2408" i="19"/>
  <c r="O489" i="19"/>
  <c r="O490" i="19"/>
  <c r="O78" i="19"/>
  <c r="O192" i="19"/>
  <c r="O193" i="19"/>
  <c r="O1199" i="19"/>
  <c r="O1695" i="19"/>
  <c r="O1696" i="19"/>
  <c r="O1369" i="19"/>
  <c r="O1370" i="19"/>
  <c r="O2276" i="19"/>
  <c r="O1200" i="19"/>
  <c r="O1201" i="19"/>
  <c r="O1202" i="19"/>
  <c r="O782" i="19"/>
  <c r="O783" i="19"/>
  <c r="O784" i="19"/>
  <c r="O785" i="19"/>
  <c r="O194" i="19"/>
  <c r="O1838" i="19"/>
  <c r="O491" i="19"/>
  <c r="O1371" i="19"/>
  <c r="O1839" i="19"/>
  <c r="O1061" i="19"/>
  <c r="O1062" i="19"/>
  <c r="O1526" i="19"/>
  <c r="O1959" i="19"/>
  <c r="O195" i="19"/>
  <c r="O306" i="19"/>
  <c r="O307" i="19"/>
  <c r="O2277" i="19"/>
  <c r="O1527" i="19"/>
  <c r="O1528" i="19"/>
  <c r="O1529" i="19"/>
  <c r="O196" i="19"/>
  <c r="O1372" i="19"/>
  <c r="O1373" i="19"/>
  <c r="O1374" i="19"/>
  <c r="O1697" i="19"/>
  <c r="O308" i="19"/>
  <c r="O309" i="19"/>
  <c r="O492" i="19"/>
  <c r="O2139" i="19"/>
  <c r="O2140" i="19"/>
  <c r="O1960" i="19"/>
  <c r="O1961" i="19"/>
  <c r="O1962" i="19"/>
  <c r="O1963" i="19"/>
  <c r="O2278" i="19"/>
  <c r="O2279" i="19"/>
  <c r="O79" i="19"/>
  <c r="O80" i="19"/>
  <c r="O81" i="19"/>
  <c r="O197" i="19"/>
  <c r="O198" i="19"/>
  <c r="O199" i="19"/>
  <c r="O200" i="19"/>
  <c r="O909" i="19"/>
  <c r="O910" i="19"/>
  <c r="O624" i="19"/>
  <c r="O201" i="19"/>
  <c r="O391" i="19"/>
  <c r="O625" i="19"/>
  <c r="O626" i="19"/>
  <c r="O1840" i="19"/>
  <c r="O1841" i="19"/>
  <c r="O2280" i="19"/>
  <c r="O2281" i="19"/>
  <c r="O493" i="19"/>
  <c r="O494" i="19"/>
  <c r="O495" i="19"/>
  <c r="O1964" i="19"/>
  <c r="O1965" i="19"/>
  <c r="O1966" i="19"/>
  <c r="O1967" i="19"/>
  <c r="O82" i="19"/>
  <c r="O83" i="19"/>
  <c r="O84" i="19"/>
  <c r="O2282" i="19"/>
  <c r="O2283" i="19"/>
  <c r="O496" i="19"/>
  <c r="O85" i="19"/>
  <c r="O392" i="19"/>
  <c r="O1063" i="19"/>
  <c r="O1064" i="19"/>
  <c r="O1065" i="19"/>
  <c r="O1968" i="19"/>
  <c r="O1969" i="19"/>
  <c r="O1970" i="19"/>
  <c r="O627" i="19"/>
  <c r="O628" i="19"/>
  <c r="O202" i="19"/>
  <c r="O86" i="19"/>
  <c r="O87" i="19"/>
  <c r="O88" i="19"/>
  <c r="O89" i="19"/>
  <c r="O1203" i="19"/>
  <c r="O1204" i="19"/>
  <c r="O1205" i="19"/>
  <c r="O1971" i="19"/>
  <c r="O1530" i="19"/>
  <c r="O1531" i="19"/>
  <c r="O1532" i="19"/>
  <c r="O1533" i="19"/>
  <c r="O1206" i="19"/>
  <c r="O911" i="19"/>
  <c r="O1972" i="19"/>
  <c r="O310" i="19"/>
  <c r="O311" i="19"/>
  <c r="O203" i="19"/>
  <c r="O497" i="19"/>
  <c r="O498" i="19"/>
  <c r="O204" i="19"/>
  <c r="O205" i="19"/>
  <c r="O206" i="19"/>
  <c r="O912" i="19"/>
  <c r="O913" i="19"/>
  <c r="O393" i="19"/>
  <c r="O394" i="19"/>
  <c r="O395" i="19"/>
  <c r="O1698" i="19"/>
  <c r="O1699" i="19"/>
  <c r="O90" i="19"/>
  <c r="O1066" i="19"/>
  <c r="O1067" i="19"/>
  <c r="O2409" i="19"/>
  <c r="O1068" i="19"/>
  <c r="O1069" i="19"/>
  <c r="O1070" i="19"/>
  <c r="O499" i="19"/>
  <c r="O1375" i="19"/>
  <c r="O1376" i="19"/>
  <c r="O629" i="19"/>
  <c r="O630" i="19"/>
  <c r="O631" i="19"/>
  <c r="O632" i="19"/>
  <c r="O1534" i="19"/>
  <c r="O1535" i="19"/>
  <c r="O1536" i="19"/>
  <c r="O1537" i="19"/>
  <c r="O1700" i="19"/>
  <c r="O1701" i="19"/>
  <c r="O1702" i="19"/>
  <c r="O1377" i="19"/>
  <c r="O1378" i="19"/>
  <c r="O1842" i="19"/>
  <c r="O207" i="19"/>
  <c r="O208" i="19"/>
  <c r="O209" i="19"/>
  <c r="O914" i="19"/>
  <c r="O915" i="19"/>
  <c r="O916" i="19"/>
  <c r="O786" i="19"/>
  <c r="O787" i="19"/>
  <c r="O1207" i="19"/>
  <c r="O396" i="19"/>
  <c r="O397" i="19"/>
  <c r="O398" i="19"/>
  <c r="O399" i="19"/>
  <c r="O400" i="19"/>
  <c r="O401" i="19"/>
  <c r="O2141" i="19"/>
  <c r="O2142" i="19"/>
  <c r="O633" i="19"/>
  <c r="O1843" i="19"/>
  <c r="O1844" i="19"/>
  <c r="O1845" i="19"/>
  <c r="O210" i="19"/>
  <c r="O211" i="19"/>
  <c r="O1973" i="19"/>
  <c r="O1974" i="19"/>
  <c r="O1538" i="19"/>
  <c r="O2143" i="19"/>
  <c r="O91" i="19"/>
  <c r="O2410" i="19"/>
  <c r="O2411" i="19"/>
  <c r="O2412" i="19"/>
  <c r="O1071" i="19"/>
  <c r="O92" i="19"/>
  <c r="O93" i="19"/>
  <c r="O94" i="19"/>
  <c r="O1846" i="19"/>
  <c r="O1847" i="19"/>
  <c r="O1975" i="19"/>
  <c r="O1976" i="19"/>
  <c r="O1977" i="19"/>
  <c r="O500" i="19"/>
  <c r="O501" i="19"/>
  <c r="O502" i="19"/>
  <c r="O2284" i="19"/>
  <c r="O2285" i="19"/>
  <c r="O1072" i="19"/>
  <c r="O1073" i="19"/>
  <c r="O2144" i="19"/>
  <c r="O2286" i="19"/>
  <c r="O402" i="19"/>
  <c r="O2413" i="19"/>
  <c r="O2414" i="19"/>
  <c r="O1703" i="19"/>
  <c r="O1704" i="19"/>
  <c r="O1705" i="19"/>
  <c r="O1379" i="19"/>
  <c r="O1380" i="19"/>
  <c r="O212" i="19"/>
  <c r="O2415" i="19"/>
  <c r="O2416" i="19"/>
  <c r="O2417" i="19"/>
  <c r="O95" i="19"/>
  <c r="O503" i="19"/>
  <c r="O504" i="19"/>
  <c r="O1848" i="19"/>
  <c r="O1849" i="19"/>
  <c r="O788" i="19"/>
  <c r="O1539" i="19"/>
  <c r="O2418" i="19"/>
  <c r="O96" i="19"/>
  <c r="O97" i="19"/>
  <c r="O213" i="19"/>
  <c r="O214" i="19"/>
  <c r="O312" i="19"/>
  <c r="O2145" i="19"/>
  <c r="O1978" i="19"/>
  <c r="O313" i="19"/>
  <c r="O1381" i="19"/>
  <c r="O1382" i="19"/>
  <c r="O505" i="19"/>
  <c r="O506" i="19"/>
  <c r="O789" i="19"/>
  <c r="O790" i="19"/>
  <c r="O507" i="19"/>
  <c r="O508" i="19"/>
  <c r="O509" i="19"/>
  <c r="O215" i="19"/>
  <c r="O403" i="19"/>
  <c r="O1208" i="19"/>
  <c r="O1209" i="19"/>
  <c r="O1210" i="19"/>
  <c r="O1211" i="19"/>
  <c r="O404" i="19"/>
  <c r="O405" i="19"/>
  <c r="O406" i="19"/>
  <c r="O1979" i="19"/>
  <c r="O1980" i="19"/>
  <c r="O1383" i="19"/>
  <c r="O1384" i="19"/>
  <c r="O917" i="19"/>
  <c r="O216" i="19"/>
  <c r="O634" i="19"/>
  <c r="O635" i="19"/>
  <c r="O98" i="19"/>
  <c r="O1074" i="19"/>
  <c r="O636" i="19"/>
  <c r="O637" i="19"/>
  <c r="O638" i="19"/>
  <c r="O639" i="19"/>
  <c r="O2287" i="19"/>
  <c r="O2288" i="19"/>
  <c r="O2289" i="19"/>
  <c r="O2290" i="19"/>
  <c r="O1981" i="19"/>
  <c r="O1982" i="19"/>
  <c r="O314" i="19"/>
  <c r="O315" i="19"/>
  <c r="O1075" i="19"/>
  <c r="O1076" i="19"/>
  <c r="O1077" i="19"/>
  <c r="O918" i="19"/>
  <c r="O919" i="19"/>
  <c r="O920" i="19"/>
  <c r="O99" i="19"/>
  <c r="O100" i="19"/>
  <c r="O2146" i="19"/>
  <c r="O2147" i="19"/>
  <c r="O2148" i="19"/>
  <c r="O1385" i="19"/>
  <c r="O316" i="19"/>
  <c r="O317" i="19"/>
  <c r="O318" i="19"/>
  <c r="O217" i="19"/>
  <c r="O1706" i="19"/>
  <c r="O921" i="19"/>
  <c r="O922" i="19"/>
  <c r="O1078" i="19"/>
  <c r="O1540" i="19"/>
  <c r="O510" i="19"/>
  <c r="O511" i="19"/>
  <c r="O2291" i="19"/>
  <c r="O2292" i="19"/>
  <c r="O1212" i="19"/>
  <c r="O512" i="19"/>
  <c r="O513" i="19"/>
  <c r="O218" i="19"/>
  <c r="O219" i="19"/>
  <c r="O220" i="19"/>
  <c r="O407" i="19"/>
  <c r="O2149" i="19"/>
  <c r="O2150" i="19"/>
  <c r="O791" i="19"/>
  <c r="O792" i="19"/>
  <c r="O793" i="19"/>
  <c r="O514" i="19"/>
  <c r="O1213" i="19"/>
  <c r="O1214" i="19"/>
  <c r="O1215" i="19"/>
  <c r="O1216" i="19"/>
  <c r="O1386" i="19"/>
  <c r="O1387" i="19"/>
  <c r="O1850" i="19"/>
  <c r="O1851" i="19"/>
  <c r="O1388" i="19"/>
  <c r="O1389" i="19"/>
  <c r="O1390" i="19"/>
  <c r="O1391" i="19"/>
  <c r="O1392" i="19"/>
  <c r="O2293" i="19"/>
  <c r="O1393" i="19"/>
  <c r="O1394" i="19"/>
  <c r="O515" i="19"/>
  <c r="O516" i="19"/>
  <c r="O923" i="19"/>
  <c r="O924" i="19"/>
  <c r="O2294" i="19"/>
  <c r="O2295" i="19"/>
  <c r="O1395" i="19"/>
  <c r="O1396" i="19"/>
  <c r="O1397" i="19"/>
  <c r="O1541" i="19"/>
  <c r="O1542" i="19"/>
  <c r="O221" i="19"/>
  <c r="O222" i="19"/>
  <c r="O223" i="19"/>
  <c r="O640" i="19"/>
  <c r="O1217" i="19"/>
  <c r="O1218" i="19"/>
  <c r="O1219" i="19"/>
  <c r="O224" i="19"/>
  <c r="O319" i="19"/>
  <c r="O101" i="19"/>
  <c r="O925" i="19"/>
  <c r="O926" i="19"/>
  <c r="O320" i="19"/>
  <c r="O321" i="19"/>
  <c r="O225" i="19"/>
  <c r="O226" i="19"/>
  <c r="O2419" i="19"/>
  <c r="O1707" i="19"/>
  <c r="O227" i="19"/>
  <c r="O228" i="19"/>
  <c r="O229" i="19"/>
  <c r="O230" i="19"/>
  <c r="O1079" i="19"/>
  <c r="O1080" i="19"/>
  <c r="O1543" i="19"/>
  <c r="O1544" i="19"/>
  <c r="O1708" i="19"/>
  <c r="O641" i="19"/>
  <c r="O2296" i="19"/>
  <c r="O1220" i="19"/>
  <c r="O1221" i="19"/>
  <c r="O1222" i="19"/>
  <c r="O1223" i="19"/>
  <c r="O2420" i="19"/>
  <c r="O2421" i="19"/>
  <c r="O2422" i="19"/>
  <c r="O408" i="19"/>
  <c r="O409" i="19"/>
  <c r="O410" i="19"/>
  <c r="O411" i="19"/>
  <c r="O1224" i="19"/>
  <c r="O1225" i="19"/>
  <c r="O2151" i="19"/>
  <c r="O2152" i="19"/>
  <c r="O1398" i="19"/>
  <c r="O1399" i="19"/>
  <c r="O1400" i="19"/>
  <c r="O642" i="19"/>
  <c r="O231" i="19"/>
  <c r="O232" i="19"/>
  <c r="O927" i="19"/>
  <c r="O928" i="19"/>
  <c r="O929" i="19"/>
  <c r="O930" i="19"/>
  <c r="O412" i="19"/>
  <c r="O413" i="19"/>
  <c r="O233" i="19"/>
  <c r="O234" i="19"/>
  <c r="O235" i="19"/>
  <c r="O517" i="19"/>
  <c r="O1401" i="19"/>
  <c r="O1852" i="19"/>
  <c r="O1853" i="19"/>
  <c r="O1854" i="19"/>
  <c r="O1709" i="19"/>
  <c r="O1710" i="19"/>
  <c r="O1711" i="19"/>
  <c r="O1712" i="19"/>
  <c r="O1713" i="19"/>
  <c r="O1714" i="19"/>
  <c r="O518" i="19"/>
  <c r="O519" i="19"/>
  <c r="O520" i="19"/>
  <c r="O521" i="19"/>
  <c r="O1983" i="19"/>
  <c r="O1984" i="19"/>
  <c r="O1985" i="19"/>
  <c r="O1986" i="19"/>
  <c r="O102" i="19"/>
  <c r="O103" i="19"/>
  <c r="O104" i="19"/>
  <c r="O1081" i="19"/>
  <c r="O1082" i="19"/>
  <c r="O414" i="19"/>
  <c r="O2153" i="19"/>
  <c r="O1545" i="19"/>
  <c r="O1402" i="19"/>
  <c r="O1403" i="19"/>
  <c r="O643" i="19"/>
  <c r="O2423" i="19"/>
  <c r="O2424" i="19"/>
  <c r="O415" i="19"/>
  <c r="O1404" i="19"/>
  <c r="O2297" i="19"/>
  <c r="O416" i="19"/>
  <c r="O794" i="19"/>
  <c r="O795" i="19"/>
  <c r="O796" i="19"/>
  <c r="O797" i="19"/>
  <c r="O2298" i="19"/>
  <c r="O2299" i="19"/>
  <c r="O2300" i="19"/>
  <c r="O644" i="19"/>
  <c r="O645" i="19"/>
  <c r="O1546" i="19"/>
  <c r="O1547" i="19"/>
  <c r="O1548" i="19"/>
  <c r="O1549" i="19"/>
  <c r="O1987" i="19"/>
  <c r="O1988" i="19"/>
  <c r="O1989" i="19"/>
  <c r="O1226" i="19"/>
  <c r="O2154" i="19"/>
  <c r="O2155" i="19"/>
  <c r="O2156" i="19"/>
  <c r="O1990" i="19"/>
  <c r="O1991" i="19"/>
  <c r="O1550" i="19"/>
  <c r="O522" i="19"/>
  <c r="O322" i="19"/>
  <c r="O323" i="19"/>
  <c r="O324" i="19"/>
  <c r="O1551" i="19"/>
  <c r="O1552" i="19"/>
  <c r="O1553" i="19"/>
  <c r="O1554" i="19"/>
  <c r="O2301" i="19"/>
  <c r="O2302" i="19"/>
  <c r="O105" i="19"/>
  <c r="O106" i="19"/>
  <c r="O1555" i="19"/>
  <c r="O1855" i="19"/>
  <c r="O1856" i="19"/>
  <c r="O1992" i="19"/>
  <c r="O1227" i="19"/>
  <c r="O1228" i="19"/>
  <c r="O1229" i="19"/>
  <c r="O2157" i="19"/>
  <c r="O107" i="19"/>
  <c r="O108" i="19"/>
  <c r="O109" i="19"/>
  <c r="O2425" i="19"/>
  <c r="O2426" i="19"/>
  <c r="O2427" i="19"/>
  <c r="O646" i="19"/>
  <c r="O647" i="19"/>
  <c r="O648" i="19"/>
  <c r="O649" i="19"/>
  <c r="O1405" i="19"/>
  <c r="O1406" i="19"/>
  <c r="O1407" i="19"/>
  <c r="O1408" i="19"/>
  <c r="O798" i="19"/>
  <c r="O799" i="19"/>
  <c r="O650" i="19"/>
  <c r="O651" i="19"/>
  <c r="O1993" i="19"/>
  <c r="O1994" i="19"/>
  <c r="O1995" i="19"/>
  <c r="O800" i="19"/>
  <c r="O801" i="19"/>
  <c r="O1083" i="19"/>
  <c r="O1084" i="19"/>
  <c r="O1230" i="19"/>
  <c r="O1231" i="19"/>
  <c r="O523" i="19"/>
  <c r="O524" i="19"/>
  <c r="O2158" i="19"/>
  <c r="O2159" i="19"/>
  <c r="O652" i="19"/>
  <c r="O1556" i="19"/>
  <c r="O1557" i="19"/>
  <c r="O1232" i="19"/>
  <c r="O931" i="19"/>
  <c r="O932" i="19"/>
  <c r="O933" i="19"/>
  <c r="O934" i="19"/>
  <c r="O110" i="19"/>
  <c r="O1233" i="19"/>
  <c r="O1234" i="19"/>
  <c r="O111" i="19"/>
  <c r="O112" i="19"/>
  <c r="O113" i="19"/>
  <c r="O1857" i="19"/>
  <c r="O1858" i="19"/>
  <c r="O2428" i="19"/>
  <c r="O2429" i="19"/>
  <c r="O2430" i="19"/>
  <c r="O2431" i="19"/>
  <c r="O236" i="19"/>
  <c r="O237" i="19"/>
  <c r="O238" i="19"/>
  <c r="O2303" i="19"/>
  <c r="O935" i="19"/>
  <c r="O936" i="19"/>
  <c r="O239" i="19"/>
  <c r="O240" i="19"/>
  <c r="O241" i="19"/>
  <c r="O242" i="19"/>
  <c r="O243" i="19"/>
  <c r="O937" i="19"/>
  <c r="O938" i="19"/>
  <c r="O939" i="19"/>
  <c r="O1235" i="19"/>
  <c r="O1236" i="19"/>
  <c r="O1237" i="19"/>
  <c r="O244" i="19"/>
  <c r="O245" i="19"/>
  <c r="O1085" i="19"/>
  <c r="O653" i="19"/>
  <c r="O654" i="19"/>
  <c r="O655" i="19"/>
  <c r="O656" i="19"/>
  <c r="O2432" i="19"/>
  <c r="O2433" i="19"/>
  <c r="O2434" i="19"/>
  <c r="O2435" i="19"/>
  <c r="O2160" i="19"/>
  <c r="O1238" i="19"/>
  <c r="O1239" i="19"/>
  <c r="O1240" i="19"/>
  <c r="O1241" i="19"/>
  <c r="O1715" i="19"/>
  <c r="O1716" i="19"/>
  <c r="O1242" i="19"/>
  <c r="O1558" i="19"/>
  <c r="O114" i="19"/>
  <c r="O115" i="19"/>
  <c r="O1717" i="19"/>
  <c r="O417" i="19"/>
  <c r="O1859" i="19"/>
  <c r="O1860" i="19"/>
  <c r="O1861" i="19"/>
  <c r="O525" i="19"/>
  <c r="O526" i="19"/>
  <c r="O527" i="19"/>
  <c r="O528" i="19"/>
  <c r="O2436" i="19"/>
  <c r="O2437" i="19"/>
  <c r="O1559" i="19"/>
  <c r="O1560" i="19"/>
  <c r="O1561" i="19"/>
  <c r="O116" i="19"/>
  <c r="O117" i="19"/>
  <c r="O118" i="19"/>
  <c r="O119" i="19"/>
  <c r="O1862" i="19"/>
  <c r="O1863" i="19"/>
  <c r="O657" i="19"/>
  <c r="O658" i="19"/>
  <c r="O1243" i="19"/>
  <c r="O1244" i="19"/>
  <c r="O418" i="19"/>
  <c r="O2161" i="19"/>
  <c r="O2162" i="19"/>
  <c r="O1562" i="19"/>
  <c r="O1864" i="19"/>
  <c r="O1865" i="19"/>
  <c r="O1866" i="19"/>
  <c r="O1867" i="19"/>
  <c r="O2304" i="19"/>
  <c r="O2305" i="19"/>
  <c r="O325" i="19"/>
  <c r="O326" i="19"/>
  <c r="O327" i="19"/>
  <c r="O1409" i="19"/>
  <c r="O2438" i="19"/>
  <c r="O419" i="19"/>
  <c r="O420" i="19"/>
  <c r="O1086" i="19"/>
  <c r="O1087" i="19"/>
  <c r="O1088" i="19"/>
  <c r="O1089" i="19"/>
  <c r="O2439" i="19"/>
  <c r="O2440" i="19"/>
  <c r="O1090" i="19"/>
  <c r="O940" i="19"/>
  <c r="O941" i="19"/>
  <c r="O942" i="19"/>
  <c r="O1996" i="19"/>
  <c r="O1997" i="19"/>
  <c r="O1998" i="19"/>
  <c r="O1718" i="19"/>
  <c r="O1719" i="19"/>
  <c r="O659" i="19"/>
  <c r="O660" i="19"/>
  <c r="O120" i="19"/>
  <c r="O121" i="19"/>
  <c r="O122" i="19"/>
  <c r="O328" i="19"/>
  <c r="O329" i="19"/>
  <c r="O330" i="19"/>
  <c r="O1410" i="19"/>
  <c r="O1091" i="19"/>
  <c r="O331" i="19"/>
  <c r="O332" i="19"/>
  <c r="O802" i="19"/>
  <c r="O1868" i="19"/>
  <c r="O1869" i="19"/>
  <c r="O1870" i="19"/>
  <c r="O1871" i="19"/>
  <c r="O2441" i="19"/>
  <c r="O2442" i="19"/>
  <c r="O246" i="19"/>
  <c r="O247" i="19"/>
  <c r="O1563" i="19"/>
  <c r="O1872" i="19"/>
  <c r="O1873" i="19"/>
  <c r="O1245" i="19"/>
  <c r="O421" i="19"/>
  <c r="O422" i="19"/>
  <c r="O2163" i="19"/>
  <c r="O661" i="19"/>
  <c r="O662" i="19"/>
  <c r="O663" i="19"/>
  <c r="O1411" i="19"/>
  <c r="O1412" i="19"/>
  <c r="O1246" i="19"/>
  <c r="O803" i="19"/>
  <c r="O804" i="19"/>
  <c r="O1874" i="19"/>
  <c r="O123" i="19"/>
  <c r="O124" i="19"/>
  <c r="O423" i="19"/>
  <c r="O424" i="19"/>
  <c r="O425" i="19"/>
  <c r="O426" i="19"/>
  <c r="O943" i="19"/>
  <c r="O944" i="19"/>
  <c r="O248" i="19"/>
  <c r="O427" i="19"/>
  <c r="O2306" i="19"/>
  <c r="O2307" i="19"/>
  <c r="O2308" i="19"/>
  <c r="O664" i="19"/>
  <c r="O665" i="19"/>
  <c r="O1413" i="19"/>
  <c r="O1414" i="19"/>
  <c r="O1247" i="19"/>
  <c r="O1248" i="19"/>
  <c r="O1249" i="19"/>
  <c r="O1250" i="19"/>
  <c r="O333" i="19"/>
  <c r="O334" i="19"/>
  <c r="O529" i="19"/>
  <c r="O2164" i="19"/>
  <c r="O2165" i="19"/>
  <c r="O2166" i="19"/>
  <c r="O249" i="19"/>
  <c r="O250" i="19"/>
  <c r="O251" i="19"/>
  <c r="O1720" i="19"/>
  <c r="O1721" i="19"/>
  <c r="O1092" i="19"/>
  <c r="O1093" i="19"/>
  <c r="O1094" i="19"/>
  <c r="O1095" i="19"/>
  <c r="O1096" i="19"/>
  <c r="O1097" i="19"/>
  <c r="O1098" i="19"/>
  <c r="O1999" i="19"/>
  <c r="O2000" i="19"/>
  <c r="O2001" i="19"/>
  <c r="O2002" i="19"/>
  <c r="O2003" i="19"/>
  <c r="O2004" i="19"/>
  <c r="O2005" i="19"/>
  <c r="O2006" i="19"/>
  <c r="O1415" i="19"/>
  <c r="O1416" i="19"/>
  <c r="O1722" i="19"/>
  <c r="O1723" i="19"/>
  <c r="O1724" i="19"/>
  <c r="O945" i="19"/>
  <c r="O2443" i="19"/>
  <c r="O2444" i="19"/>
  <c r="O805" i="19"/>
  <c r="O1417" i="19"/>
  <c r="O1418" i="19"/>
  <c r="O1419" i="19"/>
  <c r="O428" i="19"/>
  <c r="O429" i="19"/>
  <c r="O430" i="19"/>
  <c r="O1725" i="19"/>
  <c r="O1726" i="19"/>
  <c r="O1875" i="19"/>
  <c r="O1876" i="19"/>
  <c r="O1420" i="19"/>
  <c r="O1251" i="19"/>
  <c r="O1252" i="19"/>
  <c r="O2309" i="19"/>
  <c r="O2310" i="19"/>
  <c r="O1253" i="19"/>
  <c r="O946" i="19"/>
  <c r="O947" i="19"/>
  <c r="O948" i="19"/>
  <c r="O949" i="19"/>
  <c r="O1254" i="19"/>
  <c r="O1255" i="19"/>
  <c r="O806" i="19"/>
  <c r="O2445" i="19"/>
  <c r="O2446" i="19"/>
  <c r="O2167" i="19"/>
  <c r="O2168" i="19"/>
  <c r="O252" i="19"/>
  <c r="O253" i="19"/>
  <c r="O1877" i="19"/>
  <c r="O666" i="19"/>
  <c r="O1099" i="19"/>
  <c r="O1100" i="19"/>
  <c r="O431" i="19"/>
  <c r="O432" i="19"/>
  <c r="O433" i="19"/>
  <c r="O434" i="19"/>
  <c r="O950" i="19"/>
  <c r="O951" i="19"/>
  <c r="O952" i="19"/>
  <c r="O953" i="19"/>
  <c r="O254" i="19"/>
  <c r="O255" i="19"/>
  <c r="O256" i="19"/>
  <c r="O1421" i="19"/>
  <c r="O125" i="19"/>
  <c r="O1564" i="19"/>
  <c r="O1565" i="19"/>
  <c r="O1878" i="19"/>
  <c r="O1879" i="19"/>
  <c r="O1880" i="19"/>
  <c r="O1566" i="19"/>
  <c r="O126" i="19"/>
  <c r="O335" i="19"/>
  <c r="O336" i="19"/>
  <c r="O1567" i="19"/>
  <c r="O1568" i="19"/>
  <c r="O954" i="19"/>
  <c r="O955" i="19"/>
  <c r="O956" i="19"/>
  <c r="O957" i="19"/>
  <c r="O2007" i="19"/>
  <c r="O2008" i="19"/>
  <c r="O2009" i="19"/>
  <c r="O127" i="19"/>
  <c r="O2169" i="19"/>
  <c r="O2170" i="19"/>
  <c r="O2010" i="19"/>
  <c r="O2011" i="19"/>
  <c r="O2012" i="19"/>
  <c r="O2013" i="19"/>
  <c r="O530" i="19"/>
  <c r="O2447" i="19"/>
  <c r="O2448" i="19"/>
  <c r="O2449" i="19"/>
  <c r="O1881" i="19"/>
  <c r="O1882" i="19"/>
  <c r="O1101" i="19"/>
  <c r="O958" i="19"/>
  <c r="O959" i="19"/>
  <c r="O960" i="19"/>
  <c r="O961" i="19"/>
  <c r="O962" i="19"/>
  <c r="O2171" i="19"/>
  <c r="O807" i="19"/>
  <c r="O1422" i="19"/>
  <c r="O257" i="19"/>
  <c r="O258" i="19"/>
  <c r="O259" i="19"/>
  <c r="O260" i="19"/>
  <c r="O261" i="19"/>
  <c r="O435" i="19"/>
  <c r="O1423" i="19"/>
  <c r="O1424" i="19"/>
  <c r="O1425" i="19"/>
  <c r="O1256" i="19"/>
  <c r="O2172" i="19"/>
  <c r="O2173" i="19"/>
  <c r="O1727" i="19"/>
  <c r="O1728" i="19"/>
  <c r="O808" i="19"/>
  <c r="O1883" i="19"/>
  <c r="O667" i="19"/>
  <c r="O531" i="19"/>
  <c r="O532" i="19"/>
  <c r="O128" i="19"/>
  <c r="O129" i="19"/>
  <c r="O436" i="19"/>
  <c r="O2014" i="19"/>
  <c r="O2015" i="19"/>
  <c r="O2016" i="19"/>
  <c r="O2017" i="19"/>
  <c r="O963" i="19"/>
  <c r="O964" i="19"/>
  <c r="O337" i="19"/>
  <c r="O338" i="19"/>
  <c r="O339" i="19"/>
  <c r="O340" i="19"/>
  <c r="O533" i="19"/>
  <c r="O534" i="19"/>
  <c r="O535" i="19"/>
  <c r="O536" i="19"/>
  <c r="O1884" i="19"/>
  <c r="O2311" i="19"/>
  <c r="O2312" i="19"/>
  <c r="O341" i="19"/>
  <c r="O537" i="19"/>
  <c r="O538" i="19"/>
  <c r="O539" i="19"/>
  <c r="O130" i="19"/>
  <c r="O131" i="19"/>
  <c r="O1569" i="19"/>
  <c r="O809" i="19"/>
  <c r="O668" i="19"/>
  <c r="O2018" i="19"/>
  <c r="O1426" i="19"/>
  <c r="O2019" i="19"/>
  <c r="O2020" i="19"/>
  <c r="O540" i="19"/>
  <c r="O1570" i="19"/>
  <c r="O810" i="19"/>
  <c r="O2313" i="19"/>
  <c r="O2021" i="19"/>
  <c r="O2450" i="19"/>
  <c r="O1571" i="19"/>
  <c r="O2451" i="19"/>
  <c r="O2174" i="19"/>
  <c r="O2452" i="19"/>
  <c r="O541" i="19"/>
  <c r="O2022" i="19"/>
  <c r="O1257" i="19"/>
  <c r="O542" i="19"/>
  <c r="O1102" i="19"/>
  <c r="O1103" i="19"/>
  <c r="O2023" i="19"/>
  <c r="O2024" i="19"/>
  <c r="O1885" i="19"/>
  <c r="O1427" i="19"/>
  <c r="O2025" i="19"/>
  <c r="O1729" i="19"/>
  <c r="O1886" i="19"/>
  <c r="O1730" i="19"/>
  <c r="O1104" i="19"/>
  <c r="O2453" i="19"/>
  <c r="O811" i="19"/>
  <c r="O812" i="19"/>
  <c r="O1258" i="19"/>
  <c r="O813" i="19"/>
  <c r="O965" i="19"/>
  <c r="O966" i="19"/>
  <c r="O2175" i="19"/>
  <c r="O2314" i="19"/>
  <c r="O1428" i="19"/>
  <c r="O1105" i="19"/>
  <c r="O967" i="19"/>
  <c r="O1572" i="19"/>
  <c r="O1887" i="19"/>
  <c r="O1106" i="19"/>
  <c r="O1573" i="19"/>
  <c r="O1107" i="19"/>
  <c r="O2454" i="19"/>
  <c r="O814" i="19"/>
  <c r="O1429" i="19"/>
  <c r="O1888" i="19"/>
  <c r="O669" i="19"/>
  <c r="O670" i="19"/>
  <c r="O1731" i="19"/>
  <c r="O1889" i="19"/>
  <c r="O2176" i="19"/>
  <c r="O1890" i="19"/>
  <c r="O1108" i="19"/>
  <c r="O968" i="19"/>
  <c r="O1574" i="19"/>
  <c r="O1430" i="19"/>
  <c r="O1259" i="19"/>
  <c r="O1891" i="19"/>
  <c r="O2026" i="19"/>
  <c r="O1892" i="19"/>
  <c r="O969" i="19"/>
  <c r="O1893" i="19"/>
  <c r="O1894" i="19"/>
  <c r="O2027" i="19"/>
  <c r="O2315" i="19"/>
  <c r="O1431" i="19"/>
  <c r="O2316" i="19"/>
  <c r="O2028" i="19"/>
  <c r="O970" i="19"/>
  <c r="O1575" i="19"/>
  <c r="O671" i="19"/>
  <c r="O1895" i="19"/>
  <c r="O543" i="19"/>
  <c r="O2455" i="19"/>
  <c r="O2456" i="19"/>
  <c r="O672" i="19"/>
  <c r="O1576" i="19"/>
  <c r="O2177" i="19"/>
  <c r="O2178" i="19"/>
  <c r="O1109" i="19"/>
  <c r="O2317" i="19"/>
  <c r="O1260" i="19"/>
  <c r="O2457" i="19"/>
  <c r="O2029" i="19"/>
  <c r="O1732" i="19"/>
  <c r="O1432" i="19"/>
  <c r="O2179" i="19"/>
  <c r="O2318" i="19"/>
  <c r="O544" i="19"/>
  <c r="O2030" i="19"/>
  <c r="O2486" i="19"/>
  <c r="O971" i="19"/>
  <c r="O972" i="19"/>
  <c r="O1110" i="19"/>
  <c r="O673" i="19"/>
  <c r="O2319" i="19"/>
  <c r="O2031" i="19"/>
  <c r="O2320" i="19"/>
  <c r="O1896" i="19"/>
  <c r="O1577" i="19"/>
  <c r="O1733" i="19"/>
  <c r="O2487" i="19"/>
  <c r="O2032" i="19"/>
  <c r="O1261" i="19"/>
  <c r="O674" i="19"/>
  <c r="O1897" i="19"/>
  <c r="O815" i="19"/>
  <c r="O1898" i="19"/>
  <c r="O545" i="19"/>
  <c r="O973" i="19"/>
  <c r="O546" i="19"/>
  <c r="O1111" i="19"/>
  <c r="O2180" i="19"/>
  <c r="O2458" i="19"/>
  <c r="O2181" i="19"/>
  <c r="O816" i="19"/>
  <c r="O1433" i="19"/>
  <c r="O1262" i="19"/>
  <c r="O2033" i="19"/>
  <c r="O974" i="19"/>
  <c r="O1578" i="19"/>
  <c r="O1734" i="19"/>
  <c r="O2034" i="19"/>
  <c r="O675" i="19"/>
  <c r="O2321" i="19"/>
  <c r="O1434" i="19"/>
  <c r="O1899" i="19"/>
  <c r="O676" i="19"/>
  <c r="O677" i="19"/>
  <c r="O1579" i="19"/>
  <c r="O2322" i="19"/>
  <c r="O678" i="19"/>
  <c r="O2323" i="19"/>
  <c r="O1580" i="19"/>
  <c r="O2035" i="19"/>
  <c r="O2459" i="19"/>
  <c r="O817" i="19"/>
  <c r="O2488" i="19"/>
  <c r="O2460" i="19"/>
  <c r="O2461" i="19"/>
  <c r="O1263" i="19"/>
  <c r="O1435" i="19"/>
  <c r="O547" i="19"/>
  <c r="O1581" i="19"/>
  <c r="O2182" i="19"/>
  <c r="O818" i="19"/>
  <c r="O679" i="19"/>
  <c r="O1436" i="19"/>
  <c r="O1582" i="19"/>
  <c r="O819" i="19"/>
  <c r="O2324" i="19"/>
  <c r="O1735" i="19"/>
  <c r="O2036" i="19"/>
  <c r="O1112" i="19"/>
  <c r="O2037" i="19"/>
  <c r="O2325" i="19"/>
  <c r="O1736" i="19"/>
  <c r="O2183" i="19"/>
  <c r="O1737" i="19"/>
  <c r="O1113" i="19"/>
  <c r="O1900" i="19"/>
  <c r="O975" i="19"/>
  <c r="O1583" i="19"/>
  <c r="O820" i="19"/>
  <c r="O1738" i="19"/>
  <c r="O2462" i="19"/>
  <c r="O2038" i="19"/>
  <c r="O2326" i="19"/>
  <c r="O2184" i="19"/>
  <c r="O680" i="19"/>
  <c r="O681" i="19"/>
  <c r="O1114" i="19"/>
  <c r="O2185" i="19"/>
  <c r="O2186" i="19"/>
  <c r="O2327" i="19"/>
  <c r="O976" i="19"/>
  <c r="O2463" i="19"/>
  <c r="O682" i="19"/>
  <c r="O1739" i="19"/>
  <c r="O2187" i="19"/>
  <c r="O683" i="19"/>
  <c r="O1740" i="19"/>
  <c r="O2188" i="19"/>
  <c r="O2039" i="19"/>
  <c r="O1437" i="19"/>
  <c r="O977" i="19"/>
  <c r="O1901" i="19"/>
  <c r="O2464" i="19"/>
  <c r="O2465" i="19"/>
  <c r="O2189" i="19"/>
  <c r="O548" i="19"/>
  <c r="O2466" i="19"/>
  <c r="O1115" i="19"/>
  <c r="O2040" i="19"/>
  <c r="O978" i="19"/>
  <c r="O2489" i="19"/>
  <c r="O1741" i="19"/>
  <c r="O1902" i="19"/>
  <c r="O1264" i="19"/>
  <c r="O684" i="19"/>
  <c r="O2328" i="19"/>
  <c r="O1584" i="19"/>
  <c r="O2041" i="19"/>
  <c r="O2042" i="19"/>
  <c r="O2329" i="19"/>
  <c r="O1742" i="19"/>
  <c r="O1903" i="19"/>
  <c r="O821" i="19"/>
  <c r="O2330" i="19"/>
  <c r="O1585" i="19"/>
  <c r="O685" i="19"/>
  <c r="O979" i="19"/>
  <c r="O549" i="19"/>
  <c r="O1904" i="19"/>
  <c r="O980" i="19"/>
  <c r="O981" i="19"/>
  <c r="O1438" i="19"/>
  <c r="O1265" i="19"/>
  <c r="O686" i="19"/>
  <c r="O1586" i="19"/>
  <c r="O2190" i="19"/>
  <c r="O2191" i="19"/>
  <c r="O550" i="19"/>
  <c r="O2331" i="19"/>
  <c r="O551" i="19"/>
  <c r="O1266" i="19"/>
  <c r="O2467" i="19"/>
  <c r="O1905" i="19"/>
  <c r="O687" i="19"/>
  <c r="O982" i="19"/>
  <c r="O1267" i="19"/>
  <c r="O1587" i="19"/>
  <c r="O2192" i="19"/>
  <c r="O983" i="19"/>
  <c r="O2468" i="19"/>
  <c r="O984" i="19"/>
  <c r="O985" i="19"/>
  <c r="O552" i="19"/>
  <c r="O2332" i="19"/>
  <c r="O553" i="19"/>
  <c r="O2333" i="19"/>
  <c r="O2193" i="19"/>
  <c r="O2469" i="19"/>
  <c r="O1116" i="19"/>
  <c r="O986" i="19"/>
  <c r="O688" i="19"/>
  <c r="O2043" i="19"/>
  <c r="O1743" i="19"/>
  <c r="O1439" i="19"/>
  <c r="O1268" i="19"/>
  <c r="O2044" i="19"/>
  <c r="O1117" i="19"/>
  <c r="O1269" i="19"/>
  <c r="O689" i="19"/>
  <c r="O2334" i="19"/>
  <c r="O822" i="19"/>
  <c r="O1270" i="19"/>
  <c r="O2194" i="19"/>
  <c r="O823" i="19"/>
  <c r="O824" i="19"/>
  <c r="O1906" i="19"/>
  <c r="O825" i="19"/>
  <c r="O2195" i="19"/>
  <c r="O826" i="19"/>
  <c r="O1588" i="19"/>
  <c r="O1440" i="19"/>
  <c r="O554" i="19"/>
  <c r="O1118" i="19"/>
  <c r="O1271" i="19"/>
  <c r="O1589" i="19"/>
  <c r="O555" i="19"/>
  <c r="O827" i="19"/>
  <c r="O2470" i="19"/>
  <c r="O1590" i="19"/>
  <c r="O556" i="19"/>
  <c r="O2490" i="19"/>
  <c r="O828" i="19"/>
  <c r="O1744" i="19"/>
  <c r="O2491" i="19"/>
  <c r="O2335" i="19"/>
  <c r="O1745" i="19"/>
  <c r="O829" i="19"/>
  <c r="O1907" i="19"/>
  <c r="O557" i="19"/>
  <c r="O1441" i="19"/>
  <c r="O690" i="19"/>
  <c r="O1908" i="19"/>
  <c r="O1442" i="19"/>
  <c r="O1272" i="19"/>
  <c r="O2336" i="19"/>
  <c r="O2196" i="19"/>
  <c r="O1591" i="19"/>
  <c r="O558" i="19"/>
  <c r="O1273" i="19"/>
  <c r="O1274" i="19"/>
  <c r="O1592" i="19"/>
  <c r="O2045" i="19"/>
  <c r="O691" i="19"/>
  <c r="O2197" i="19"/>
  <c r="O2471" i="19"/>
  <c r="O692" i="19"/>
  <c r="O2472" i="19"/>
  <c r="O1275" i="19"/>
  <c r="O1593" i="19"/>
  <c r="O1276" i="19"/>
  <c r="O2198" i="19"/>
  <c r="O2473" i="19"/>
  <c r="O1746" i="19"/>
  <c r="O1119" i="19"/>
  <c r="O1443" i="19"/>
  <c r="O2474" i="19"/>
  <c r="O1444" i="19"/>
  <c r="O1277" i="19"/>
  <c r="O1278" i="19"/>
  <c r="O830" i="19"/>
  <c r="O2046" i="19"/>
  <c r="O1909" i="19"/>
  <c r="O1594" i="19"/>
  <c r="O2475" i="19"/>
  <c r="O1595" i="19"/>
  <c r="O2047" i="19"/>
  <c r="O2337" i="19"/>
  <c r="O1445" i="19"/>
  <c r="O2048" i="19"/>
  <c r="O2492" i="19"/>
  <c r="O2476" i="19"/>
  <c r="O1910" i="19"/>
  <c r="O1596" i="19"/>
  <c r="O2477" i="19"/>
  <c r="O2338" i="19"/>
  <c r="O987" i="19"/>
  <c r="O693" i="19"/>
  <c r="O1120" i="19"/>
  <c r="O2199" i="19"/>
  <c r="O1279" i="19"/>
  <c r="O2339" i="19"/>
  <c r="O1280" i="19"/>
  <c r="O1446" i="19"/>
  <c r="O2049" i="19"/>
  <c r="O831" i="19"/>
  <c r="O2478" i="19"/>
  <c r="O2340" i="19"/>
  <c r="O559" i="19"/>
  <c r="O1121" i="19"/>
  <c r="O1911" i="19"/>
  <c r="O2200" i="19"/>
  <c r="O694" i="19"/>
  <c r="O988" i="19"/>
  <c r="O1281" i="19"/>
  <c r="O2050" i="19"/>
  <c r="O2051" i="19"/>
  <c r="O1282" i="19"/>
  <c r="O2201" i="19"/>
  <c r="O989" i="19"/>
  <c r="O2341" i="19"/>
  <c r="O2202" i="19"/>
  <c r="O2203" i="19"/>
  <c r="O2204" i="19"/>
  <c r="O1122" i="19"/>
  <c r="O1283" i="19"/>
  <c r="O832" i="19"/>
  <c r="O1597" i="19"/>
  <c r="O833" i="19"/>
  <c r="O2342" i="19"/>
  <c r="O990" i="19"/>
  <c r="O2052" i="19"/>
  <c r="O2205" i="19"/>
  <c r="O2053" i="19"/>
  <c r="O1598" i="19"/>
  <c r="O2479" i="19"/>
  <c r="O2343" i="19"/>
  <c r="O1447" i="19"/>
  <c r="O834" i="19"/>
  <c r="O991" i="19"/>
  <c r="O1123" i="19"/>
  <c r="O2344" i="19"/>
  <c r="O1747" i="19"/>
  <c r="O2054" i="19"/>
  <c r="O1448" i="19"/>
  <c r="O2493" i="19"/>
  <c r="O2480" i="19"/>
  <c r="O2481" i="19"/>
  <c r="O1599" i="19"/>
  <c r="O1124" i="19"/>
  <c r="O1449" i="19"/>
  <c r="O1912" i="19"/>
  <c r="O1450" i="19"/>
  <c r="O2345" i="19"/>
  <c r="O1913" i="19"/>
  <c r="O2206" i="19"/>
  <c r="O992" i="19"/>
  <c r="O1284" i="19"/>
  <c r="O993" i="19"/>
  <c r="O994" i="19"/>
  <c r="O695" i="19"/>
  <c r="O1285" i="19"/>
  <c r="O2207" i="19"/>
  <c r="O1125" i="19"/>
  <c r="O2482" i="19"/>
  <c r="O1126" i="19"/>
  <c r="O1748" i="19"/>
  <c r="O1127" i="19"/>
  <c r="O2055" i="19"/>
  <c r="O2056" i="19"/>
  <c r="O696" i="19"/>
  <c r="O697" i="19"/>
  <c r="O560" i="19"/>
  <c r="O1749" i="19"/>
  <c r="O1600" i="19"/>
  <c r="O698" i="19"/>
  <c r="O1286" i="19"/>
  <c r="O2057" i="19"/>
  <c r="O1914" i="19"/>
  <c r="O2208" i="19"/>
  <c r="O2058" i="19"/>
  <c r="O1915" i="19"/>
  <c r="O1601" i="19"/>
  <c r="O2059" i="19"/>
  <c r="O2346" i="19"/>
  <c r="O699" i="19"/>
  <c r="O2209" i="19"/>
  <c r="O1602" i="19"/>
  <c r="O835" i="19"/>
  <c r="O836" i="19"/>
  <c r="O995" i="19"/>
  <c r="O837" i="19"/>
  <c r="O838" i="19"/>
  <c r="O1287" i="19"/>
  <c r="O2060" i="19"/>
  <c r="O1603" i="19"/>
  <c r="O1128" i="19"/>
  <c r="O2210" i="19"/>
  <c r="O996" i="19"/>
  <c r="O1129" i="19"/>
  <c r="O2494" i="19"/>
  <c r="O1604" i="19"/>
  <c r="O1605" i="19"/>
  <c r="O997" i="19"/>
  <c r="O998" i="19"/>
  <c r="O1451" i="19"/>
  <c r="O1288" i="19"/>
  <c r="O1916" i="19"/>
  <c r="O839" i="19"/>
  <c r="O1606" i="19"/>
  <c r="O561" i="19"/>
  <c r="O2347" i="19"/>
  <c r="O1607" i="19"/>
  <c r="O700" i="19"/>
  <c r="O1289" i="19"/>
  <c r="O2061" i="19"/>
  <c r="O1130" i="19"/>
  <c r="O2483" i="19"/>
  <c r="O2211" i="19"/>
  <c r="O2348" i="19"/>
  <c r="O2062" i="19"/>
  <c r="O999" i="19"/>
  <c r="O701" i="19"/>
  <c r="O1917" i="19"/>
  <c r="O2349" i="19"/>
  <c r="O1000" i="19"/>
  <c r="O2212" i="19"/>
  <c r="O1290" i="19"/>
  <c r="O562" i="19"/>
  <c r="O2350" i="19"/>
  <c r="O702" i="19"/>
  <c r="O2063" i="19"/>
  <c r="O2351" i="19"/>
  <c r="O840" i="19"/>
  <c r="O1608" i="19"/>
  <c r="O1452" i="19"/>
  <c r="O1750" i="19"/>
  <c r="O1918" i="19"/>
  <c r="O703" i="19"/>
  <c r="O2213" i="19"/>
  <c r="O563" i="19"/>
  <c r="O1609" i="19"/>
  <c r="O2352" i="19"/>
  <c r="O841" i="19"/>
  <c r="O1291" i="19"/>
  <c r="O842" i="19"/>
  <c r="O2353" i="19"/>
  <c r="O1453" i="19"/>
  <c r="O2484" i="19"/>
  <c r="O843" i="19"/>
  <c r="O844" i="19"/>
  <c r="O2354" i="19"/>
  <c r="O1131" i="19"/>
  <c r="O2485" i="19"/>
  <c r="O2214" i="19"/>
  <c r="O2215" i="19"/>
  <c r="O845" i="19"/>
  <c r="O1001" i="19"/>
  <c r="R1001" i="19" s="1"/>
  <c r="N1002" i="19"/>
  <c r="N1003" i="19"/>
  <c r="N2216" i="19"/>
  <c r="N2217" i="19"/>
  <c r="N2218" i="19"/>
  <c r="N2219" i="19"/>
  <c r="N2" i="19"/>
  <c r="N3" i="19"/>
  <c r="N4" i="19"/>
  <c r="N132" i="19"/>
  <c r="N1751" i="19"/>
  <c r="N1752" i="19"/>
  <c r="N1753" i="19"/>
  <c r="N437" i="19"/>
  <c r="N438" i="19"/>
  <c r="N2220" i="19"/>
  <c r="N704" i="19"/>
  <c r="N705" i="19"/>
  <c r="N2064" i="19"/>
  <c r="N2065" i="19"/>
  <c r="N2066" i="19"/>
  <c r="N2067" i="19"/>
  <c r="N2068" i="19"/>
  <c r="N1132" i="19"/>
  <c r="N1610" i="19"/>
  <c r="N1611" i="19"/>
  <c r="N1292" i="19"/>
  <c r="N1293" i="19"/>
  <c r="N2069" i="19"/>
  <c r="N2070" i="19"/>
  <c r="N2071" i="19"/>
  <c r="N2072" i="19"/>
  <c r="N2073" i="19"/>
  <c r="N1004" i="19"/>
  <c r="N1005" i="19"/>
  <c r="N5" i="19"/>
  <c r="N6" i="19"/>
  <c r="N7" i="19"/>
  <c r="N342" i="19"/>
  <c r="N343" i="19"/>
  <c r="N262" i="19"/>
  <c r="N263" i="19"/>
  <c r="N264" i="19"/>
  <c r="N265" i="19"/>
  <c r="N266" i="19"/>
  <c r="N267" i="19"/>
  <c r="N268" i="19"/>
  <c r="N1133" i="19"/>
  <c r="N1294" i="19"/>
  <c r="N1295" i="19"/>
  <c r="N1296" i="19"/>
  <c r="N2221" i="19"/>
  <c r="N2222" i="19"/>
  <c r="N8" i="19"/>
  <c r="N9" i="19"/>
  <c r="N1006" i="19"/>
  <c r="N10" i="19"/>
  <c r="N11" i="19"/>
  <c r="N1007" i="19"/>
  <c r="N1008" i="19"/>
  <c r="N1454" i="19"/>
  <c r="N1297" i="19"/>
  <c r="N344" i="19"/>
  <c r="N345" i="19"/>
  <c r="N346" i="19"/>
  <c r="N2223" i="19"/>
  <c r="N2224" i="19"/>
  <c r="N2225" i="19"/>
  <c r="N2355" i="19"/>
  <c r="N2356" i="19"/>
  <c r="N2357" i="19"/>
  <c r="N564" i="19"/>
  <c r="N1298" i="19"/>
  <c r="N1299" i="19"/>
  <c r="N1300" i="19"/>
  <c r="N133" i="19"/>
  <c r="N846" i="19"/>
  <c r="N847" i="19"/>
  <c r="N1134" i="19"/>
  <c r="N1135" i="19"/>
  <c r="N1136" i="19"/>
  <c r="N1754" i="19"/>
  <c r="N1755" i="19"/>
  <c r="N1756" i="19"/>
  <c r="N1757" i="19"/>
  <c r="N2226" i="19"/>
  <c r="N12" i="19"/>
  <c r="N13" i="19"/>
  <c r="N14" i="19"/>
  <c r="N706" i="19"/>
  <c r="N707" i="19"/>
  <c r="N708" i="19"/>
  <c r="N709" i="19"/>
  <c r="N710" i="19"/>
  <c r="N848" i="19"/>
  <c r="N849" i="19"/>
  <c r="N850" i="19"/>
  <c r="N1612" i="19"/>
  <c r="N1613" i="19"/>
  <c r="N1614" i="19"/>
  <c r="N1009" i="19"/>
  <c r="N1010" i="19"/>
  <c r="N1011" i="19"/>
  <c r="N1301" i="19"/>
  <c r="N269" i="19"/>
  <c r="N270" i="19"/>
  <c r="N271" i="19"/>
  <c r="N565" i="19"/>
  <c r="N566" i="19"/>
  <c r="N347" i="19"/>
  <c r="N348" i="19"/>
  <c r="N272" i="19"/>
  <c r="N273" i="19"/>
  <c r="N2074" i="19"/>
  <c r="N2075" i="19"/>
  <c r="N2076" i="19"/>
  <c r="N15" i="19"/>
  <c r="N16" i="19"/>
  <c r="N567" i="19"/>
  <c r="N568" i="19"/>
  <c r="N274" i="19"/>
  <c r="N275" i="19"/>
  <c r="N17" i="19"/>
  <c r="N18" i="19"/>
  <c r="N851" i="19"/>
  <c r="N852" i="19"/>
  <c r="N2077" i="19"/>
  <c r="N2078" i="19"/>
  <c r="N2079" i="19"/>
  <c r="N134" i="19"/>
  <c r="N135" i="19"/>
  <c r="N1012" i="19"/>
  <c r="N1137" i="19"/>
  <c r="N1138" i="19"/>
  <c r="N1139" i="19"/>
  <c r="N1919" i="19"/>
  <c r="N711" i="19"/>
  <c r="N712" i="19"/>
  <c r="N713" i="19"/>
  <c r="N714" i="19"/>
  <c r="N715" i="19"/>
  <c r="N2358" i="19"/>
  <c r="N2359" i="19"/>
  <c r="N1140" i="19"/>
  <c r="N1141" i="19"/>
  <c r="N439" i="19"/>
  <c r="N440" i="19"/>
  <c r="N1302" i="19"/>
  <c r="N19" i="19"/>
  <c r="N2080" i="19"/>
  <c r="N2081" i="19"/>
  <c r="N1615" i="19"/>
  <c r="N20" i="19"/>
  <c r="N21" i="19"/>
  <c r="N22" i="19"/>
  <c r="N23" i="19"/>
  <c r="N24" i="19"/>
  <c r="N1455" i="19"/>
  <c r="N1920" i="19"/>
  <c r="N1921" i="19"/>
  <c r="N1456" i="19"/>
  <c r="N1457" i="19"/>
  <c r="N1458" i="19"/>
  <c r="N1013" i="19"/>
  <c r="N1014" i="19"/>
  <c r="N2082" i="19"/>
  <c r="N2083" i="19"/>
  <c r="N2084" i="19"/>
  <c r="N136" i="19"/>
  <c r="N441" i="19"/>
  <c r="N442" i="19"/>
  <c r="N443" i="19"/>
  <c r="N444" i="19"/>
  <c r="N1142" i="19"/>
  <c r="N1143" i="19"/>
  <c r="N569" i="19"/>
  <c r="N570" i="19"/>
  <c r="N1459" i="19"/>
  <c r="N1460" i="19"/>
  <c r="N1461" i="19"/>
  <c r="N1758" i="19"/>
  <c r="N1759" i="19"/>
  <c r="N1922" i="19"/>
  <c r="N1923" i="19"/>
  <c r="N2227" i="19"/>
  <c r="N2228" i="19"/>
  <c r="N1616" i="19"/>
  <c r="N1617" i="19"/>
  <c r="N853" i="19"/>
  <c r="N854" i="19"/>
  <c r="N1144" i="19"/>
  <c r="N1145" i="19"/>
  <c r="N1146" i="19"/>
  <c r="N137" i="19"/>
  <c r="N1015" i="19"/>
  <c r="N1016" i="19"/>
  <c r="N349" i="19"/>
  <c r="N855" i="19"/>
  <c r="N856" i="19"/>
  <c r="N857" i="19"/>
  <c r="N858" i="19"/>
  <c r="N2229" i="19"/>
  <c r="N2230" i="19"/>
  <c r="N2231" i="19"/>
  <c r="N1017" i="19"/>
  <c r="N1618" i="19"/>
  <c r="N1619" i="19"/>
  <c r="N2085" i="19"/>
  <c r="N2086" i="19"/>
  <c r="N2087" i="19"/>
  <c r="N1620" i="19"/>
  <c r="N1018" i="19"/>
  <c r="N1303" i="19"/>
  <c r="N1760" i="19"/>
  <c r="N138" i="19"/>
  <c r="N2232" i="19"/>
  <c r="N2233" i="19"/>
  <c r="N1304" i="19"/>
  <c r="N2360" i="19"/>
  <c r="N2361" i="19"/>
  <c r="N1147" i="19"/>
  <c r="N1148" i="19"/>
  <c r="N1149" i="19"/>
  <c r="N859" i="19"/>
  <c r="N860" i="19"/>
  <c r="N2088" i="19"/>
  <c r="N2089" i="19"/>
  <c r="N571" i="19"/>
  <c r="N572" i="19"/>
  <c r="N573" i="19"/>
  <c r="N574" i="19"/>
  <c r="N2090" i="19"/>
  <c r="N2091" i="19"/>
  <c r="N2092" i="19"/>
  <c r="N1924" i="19"/>
  <c r="N1305" i="19"/>
  <c r="N1306" i="19"/>
  <c r="N1761" i="19"/>
  <c r="N1762" i="19"/>
  <c r="N1462" i="19"/>
  <c r="N1463" i="19"/>
  <c r="N575" i="19"/>
  <c r="N576" i="19"/>
  <c r="N577" i="19"/>
  <c r="N578" i="19"/>
  <c r="N579" i="19"/>
  <c r="N1925" i="19"/>
  <c r="N861" i="19"/>
  <c r="N2093" i="19"/>
  <c r="N2094" i="19"/>
  <c r="N1150" i="19"/>
  <c r="N1151" i="19"/>
  <c r="N2234" i="19"/>
  <c r="N2095" i="19"/>
  <c r="N2096" i="19"/>
  <c r="N862" i="19"/>
  <c r="N863" i="19"/>
  <c r="N139" i="19"/>
  <c r="N140" i="19"/>
  <c r="N1763" i="19"/>
  <c r="N1464" i="19"/>
  <c r="N1764" i="19"/>
  <c r="N1765" i="19"/>
  <c r="N1766" i="19"/>
  <c r="N1767" i="19"/>
  <c r="N2362" i="19"/>
  <c r="N2363" i="19"/>
  <c r="N716" i="19"/>
  <c r="N717" i="19"/>
  <c r="N1152" i="19"/>
  <c r="N141" i="19"/>
  <c r="N25" i="19"/>
  <c r="N718" i="19"/>
  <c r="N719" i="19"/>
  <c r="N720" i="19"/>
  <c r="N721" i="19"/>
  <c r="N142" i="19"/>
  <c r="N445" i="19"/>
  <c r="N446" i="19"/>
  <c r="N1019" i="19"/>
  <c r="N1020" i="19"/>
  <c r="N1021" i="19"/>
  <c r="N1621" i="19"/>
  <c r="N447" i="19"/>
  <c r="N1926" i="19"/>
  <c r="N1022" i="19"/>
  <c r="N1465" i="19"/>
  <c r="N1466" i="19"/>
  <c r="N350" i="19"/>
  <c r="N276" i="19"/>
  <c r="N277" i="19"/>
  <c r="N26" i="19"/>
  <c r="N27" i="19"/>
  <c r="N1467" i="19"/>
  <c r="N1468" i="19"/>
  <c r="N1469" i="19"/>
  <c r="N1470" i="19"/>
  <c r="N1471" i="19"/>
  <c r="N1768" i="19"/>
  <c r="N1769" i="19"/>
  <c r="N1622" i="19"/>
  <c r="N1623" i="19"/>
  <c r="N1624" i="19"/>
  <c r="N1625" i="19"/>
  <c r="N448" i="19"/>
  <c r="N449" i="19"/>
  <c r="N1626" i="19"/>
  <c r="N1627" i="19"/>
  <c r="N1628" i="19"/>
  <c r="N2235" i="19"/>
  <c r="N2236" i="19"/>
  <c r="N2237" i="19"/>
  <c r="N2097" i="19"/>
  <c r="N28" i="19"/>
  <c r="N1307" i="19"/>
  <c r="N2364" i="19"/>
  <c r="N2365" i="19"/>
  <c r="N450" i="19"/>
  <c r="N451" i="19"/>
  <c r="N452" i="19"/>
  <c r="N453" i="19"/>
  <c r="N1770" i="19"/>
  <c r="N1771" i="19"/>
  <c r="N1308" i="19"/>
  <c r="N1309" i="19"/>
  <c r="N1927" i="19"/>
  <c r="N1310" i="19"/>
  <c r="N1311" i="19"/>
  <c r="N1312" i="19"/>
  <c r="N2366" i="19"/>
  <c r="N2367" i="19"/>
  <c r="N29" i="19"/>
  <c r="N30" i="19"/>
  <c r="N1772" i="19"/>
  <c r="N1773" i="19"/>
  <c r="N278" i="19"/>
  <c r="N279" i="19"/>
  <c r="N580" i="19"/>
  <c r="N581" i="19"/>
  <c r="N582" i="19"/>
  <c r="N1629" i="19"/>
  <c r="N1630" i="19"/>
  <c r="N1631" i="19"/>
  <c r="N1153" i="19"/>
  <c r="N1154" i="19"/>
  <c r="N1155" i="19"/>
  <c r="N1156" i="19"/>
  <c r="N722" i="19"/>
  <c r="N31" i="19"/>
  <c r="N32" i="19"/>
  <c r="N33" i="19"/>
  <c r="N1157" i="19"/>
  <c r="N1158" i="19"/>
  <c r="N723" i="19"/>
  <c r="N724" i="19"/>
  <c r="N725" i="19"/>
  <c r="N726" i="19"/>
  <c r="N727" i="19"/>
  <c r="N728" i="19"/>
  <c r="N2098" i="19"/>
  <c r="N2238" i="19"/>
  <c r="N2239" i="19"/>
  <c r="N1632" i="19"/>
  <c r="N1633" i="19"/>
  <c r="N454" i="19"/>
  <c r="N2368" i="19"/>
  <c r="N2369" i="19"/>
  <c r="N2370" i="19"/>
  <c r="N1313" i="19"/>
  <c r="N280" i="19"/>
  <c r="N281" i="19"/>
  <c r="N282" i="19"/>
  <c r="N283" i="19"/>
  <c r="N284" i="19"/>
  <c r="N285" i="19"/>
  <c r="N2371" i="19"/>
  <c r="N143" i="19"/>
  <c r="N144" i="19"/>
  <c r="N1928" i="19"/>
  <c r="N1929" i="19"/>
  <c r="N455" i="19"/>
  <c r="N456" i="19"/>
  <c r="N351" i="19"/>
  <c r="N352" i="19"/>
  <c r="N1472" i="19"/>
  <c r="N1473" i="19"/>
  <c r="N1474" i="19"/>
  <c r="N2240" i="19"/>
  <c r="N2099" i="19"/>
  <c r="N2100" i="19"/>
  <c r="N1159" i="19"/>
  <c r="N1160" i="19"/>
  <c r="N1161" i="19"/>
  <c r="N2241" i="19"/>
  <c r="N2242" i="19"/>
  <c r="N1930" i="19"/>
  <c r="N729" i="19"/>
  <c r="N730" i="19"/>
  <c r="N1475" i="19"/>
  <c r="N1476" i="19"/>
  <c r="N1023" i="19"/>
  <c r="N1314" i="19"/>
  <c r="N34" i="19"/>
  <c r="N145" i="19"/>
  <c r="N146" i="19"/>
  <c r="N1477" i="19"/>
  <c r="N1478" i="19"/>
  <c r="N1479" i="19"/>
  <c r="N1480" i="19"/>
  <c r="N35" i="19"/>
  <c r="N731" i="19"/>
  <c r="N732" i="19"/>
  <c r="N733" i="19"/>
  <c r="N286" i="19"/>
  <c r="N2372" i="19"/>
  <c r="N2373" i="19"/>
  <c r="N2374" i="19"/>
  <c r="N1315" i="19"/>
  <c r="N1316" i="19"/>
  <c r="N1317" i="19"/>
  <c r="N287" i="19"/>
  <c r="N864" i="19"/>
  <c r="N734" i="19"/>
  <c r="N735" i="19"/>
  <c r="N147" i="19"/>
  <c r="N148" i="19"/>
  <c r="N1634" i="19"/>
  <c r="N1318" i="19"/>
  <c r="N865" i="19"/>
  <c r="N866" i="19"/>
  <c r="N736" i="19"/>
  <c r="N737" i="19"/>
  <c r="N738" i="19"/>
  <c r="N583" i="19"/>
  <c r="N584" i="19"/>
  <c r="N2243" i="19"/>
  <c r="N2244" i="19"/>
  <c r="N1162" i="19"/>
  <c r="N1163" i="19"/>
  <c r="N1319" i="19"/>
  <c r="N2375" i="19"/>
  <c r="N2376" i="19"/>
  <c r="N2101" i="19"/>
  <c r="N1774" i="19"/>
  <c r="N1775" i="19"/>
  <c r="N353" i="19"/>
  <c r="N354" i="19"/>
  <c r="N36" i="19"/>
  <c r="N37" i="19"/>
  <c r="N38" i="19"/>
  <c r="N457" i="19"/>
  <c r="N458" i="19"/>
  <c r="N459" i="19"/>
  <c r="N460" i="19"/>
  <c r="N2102" i="19"/>
  <c r="N867" i="19"/>
  <c r="N1320" i="19"/>
  <c r="N1321" i="19"/>
  <c r="N1322" i="19"/>
  <c r="N1323" i="19"/>
  <c r="N1324" i="19"/>
  <c r="N868" i="19"/>
  <c r="N869" i="19"/>
  <c r="N739" i="19"/>
  <c r="N740" i="19"/>
  <c r="N741" i="19"/>
  <c r="N742" i="19"/>
  <c r="N149" i="19"/>
  <c r="N461" i="19"/>
  <c r="N1931" i="19"/>
  <c r="N1932" i="19"/>
  <c r="N1933" i="19"/>
  <c r="N2103" i="19"/>
  <c r="N2104" i="19"/>
  <c r="N1164" i="19"/>
  <c r="N1934" i="19"/>
  <c r="N150" i="19"/>
  <c r="N151" i="19"/>
  <c r="N1481" i="19"/>
  <c r="N462" i="19"/>
  <c r="N463" i="19"/>
  <c r="N464" i="19"/>
  <c r="N1482" i="19"/>
  <c r="N1483" i="19"/>
  <c r="N1484" i="19"/>
  <c r="N1485" i="19"/>
  <c r="N1486" i="19"/>
  <c r="N1635" i="19"/>
  <c r="N1636" i="19"/>
  <c r="N1637" i="19"/>
  <c r="N1325" i="19"/>
  <c r="N1326" i="19"/>
  <c r="N1327" i="19"/>
  <c r="N743" i="19"/>
  <c r="N1024" i="19"/>
  <c r="N465" i="19"/>
  <c r="N2245" i="19"/>
  <c r="N1487" i="19"/>
  <c r="N1488" i="19"/>
  <c r="N1638" i="19"/>
  <c r="N1639" i="19"/>
  <c r="N466" i="19"/>
  <c r="N467" i="19"/>
  <c r="N468" i="19"/>
  <c r="N469" i="19"/>
  <c r="N1025" i="19"/>
  <c r="N1026" i="19"/>
  <c r="N39" i="19"/>
  <c r="N40" i="19"/>
  <c r="N41" i="19"/>
  <c r="N744" i="19"/>
  <c r="N1489" i="19"/>
  <c r="N1328" i="19"/>
  <c r="N1329" i="19"/>
  <c r="N1330" i="19"/>
  <c r="N2105" i="19"/>
  <c r="N2106" i="19"/>
  <c r="N2107" i="19"/>
  <c r="N355" i="19"/>
  <c r="N1027" i="19"/>
  <c r="N1028" i="19"/>
  <c r="N1165" i="19"/>
  <c r="N1166" i="19"/>
  <c r="N1029" i="19"/>
  <c r="N745" i="19"/>
  <c r="N870" i="19"/>
  <c r="N2377" i="19"/>
  <c r="N1776" i="19"/>
  <c r="N1777" i="19"/>
  <c r="N746" i="19"/>
  <c r="N747" i="19"/>
  <c r="N1935" i="19"/>
  <c r="N1936" i="19"/>
  <c r="N1937" i="19"/>
  <c r="N2246" i="19"/>
  <c r="N2247" i="19"/>
  <c r="N2248" i="19"/>
  <c r="N748" i="19"/>
  <c r="N749" i="19"/>
  <c r="N585" i="19"/>
  <c r="N2378" i="19"/>
  <c r="N2249" i="19"/>
  <c r="N586" i="19"/>
  <c r="N587" i="19"/>
  <c r="N2250" i="19"/>
  <c r="N2379" i="19"/>
  <c r="N2380" i="19"/>
  <c r="N1331" i="19"/>
  <c r="N2108" i="19"/>
  <c r="N1332" i="19"/>
  <c r="N42" i="19"/>
  <c r="N43" i="19"/>
  <c r="N44" i="19"/>
  <c r="N470" i="19"/>
  <c r="N152" i="19"/>
  <c r="N153" i="19"/>
  <c r="N356" i="19"/>
  <c r="N357" i="19"/>
  <c r="N1778" i="19"/>
  <c r="N1779" i="19"/>
  <c r="N1780" i="19"/>
  <c r="N871" i="19"/>
  <c r="N872" i="19"/>
  <c r="N154" i="19"/>
  <c r="N155" i="19"/>
  <c r="N750" i="19"/>
  <c r="N751" i="19"/>
  <c r="N1640" i="19"/>
  <c r="N1641" i="19"/>
  <c r="N1642" i="19"/>
  <c r="N1643" i="19"/>
  <c r="N1644" i="19"/>
  <c r="N2109" i="19"/>
  <c r="N873" i="19"/>
  <c r="N874" i="19"/>
  <c r="N1645" i="19"/>
  <c r="N1333" i="19"/>
  <c r="N1334" i="19"/>
  <c r="N1335" i="19"/>
  <c r="N1030" i="19"/>
  <c r="N1490" i="19"/>
  <c r="N288" i="19"/>
  <c r="N1781" i="19"/>
  <c r="N1782" i="19"/>
  <c r="N1783" i="19"/>
  <c r="N1336" i="19"/>
  <c r="N1337" i="19"/>
  <c r="N358" i="19"/>
  <c r="N45" i="19"/>
  <c r="N2381" i="19"/>
  <c r="N2382" i="19"/>
  <c r="N1031" i="19"/>
  <c r="N1032" i="19"/>
  <c r="N1033" i="19"/>
  <c r="N1034" i="19"/>
  <c r="N2383" i="19"/>
  <c r="N2384" i="19"/>
  <c r="N2385" i="19"/>
  <c r="N588" i="19"/>
  <c r="N589" i="19"/>
  <c r="N875" i="19"/>
  <c r="N876" i="19"/>
  <c r="N877" i="19"/>
  <c r="N46" i="19"/>
  <c r="N47" i="19"/>
  <c r="N1646" i="19"/>
  <c r="N2386" i="19"/>
  <c r="N2387" i="19"/>
  <c r="N2388" i="19"/>
  <c r="N48" i="19"/>
  <c r="N49" i="19"/>
  <c r="N50" i="19"/>
  <c r="N289" i="19"/>
  <c r="N1647" i="19"/>
  <c r="N471" i="19"/>
  <c r="N51" i="19"/>
  <c r="N1338" i="19"/>
  <c r="N1339" i="19"/>
  <c r="N1340" i="19"/>
  <c r="N1784" i="19"/>
  <c r="N1785" i="19"/>
  <c r="N1786" i="19"/>
  <c r="N359" i="19"/>
  <c r="N360" i="19"/>
  <c r="N361" i="19"/>
  <c r="N2251" i="19"/>
  <c r="N590" i="19"/>
  <c r="N591" i="19"/>
  <c r="N592" i="19"/>
  <c r="N593" i="19"/>
  <c r="N594" i="19"/>
  <c r="N595" i="19"/>
  <c r="N1787" i="19"/>
  <c r="N1788" i="19"/>
  <c r="N752" i="19"/>
  <c r="N753" i="19"/>
  <c r="N754" i="19"/>
  <c r="N290" i="19"/>
  <c r="N291" i="19"/>
  <c r="N292" i="19"/>
  <c r="N156" i="19"/>
  <c r="N157" i="19"/>
  <c r="N1789" i="19"/>
  <c r="N1790" i="19"/>
  <c r="N1791" i="19"/>
  <c r="N362" i="19"/>
  <c r="N363" i="19"/>
  <c r="N878" i="19"/>
  <c r="N596" i="19"/>
  <c r="N2389" i="19"/>
  <c r="N2390" i="19"/>
  <c r="N2391" i="19"/>
  <c r="N158" i="19"/>
  <c r="N159" i="19"/>
  <c r="N160" i="19"/>
  <c r="N1341" i="19"/>
  <c r="N1938" i="19"/>
  <c r="N52" i="19"/>
  <c r="N53" i="19"/>
  <c r="N54" i="19"/>
  <c r="N1167" i="19"/>
  <c r="N1168" i="19"/>
  <c r="N1169" i="19"/>
  <c r="N1342" i="19"/>
  <c r="N1343" i="19"/>
  <c r="N1344" i="19"/>
  <c r="N2252" i="19"/>
  <c r="N755" i="19"/>
  <c r="N756" i="19"/>
  <c r="N1491" i="19"/>
  <c r="N2253" i="19"/>
  <c r="N55" i="19"/>
  <c r="N1939" i="19"/>
  <c r="N1940" i="19"/>
  <c r="N2254" i="19"/>
  <c r="N2255" i="19"/>
  <c r="N2256" i="19"/>
  <c r="N2257" i="19"/>
  <c r="N1792" i="19"/>
  <c r="N1793" i="19"/>
  <c r="N879" i="19"/>
  <c r="N757" i="19"/>
  <c r="N758" i="19"/>
  <c r="N2110" i="19"/>
  <c r="N1794" i="19"/>
  <c r="N1648" i="19"/>
  <c r="N1649" i="19"/>
  <c r="N56" i="19"/>
  <c r="N472" i="19"/>
  <c r="N473" i="19"/>
  <c r="N1650" i="19"/>
  <c r="N1651" i="19"/>
  <c r="N1652" i="19"/>
  <c r="N1653" i="19"/>
  <c r="N1795" i="19"/>
  <c r="N1796" i="19"/>
  <c r="N1797" i="19"/>
  <c r="N1170" i="19"/>
  <c r="N1798" i="19"/>
  <c r="N1799" i="19"/>
  <c r="N1800" i="19"/>
  <c r="N364" i="19"/>
  <c r="N365" i="19"/>
  <c r="N366" i="19"/>
  <c r="N1801" i="19"/>
  <c r="N1802" i="19"/>
  <c r="N1171" i="19"/>
  <c r="N2392" i="19"/>
  <c r="N474" i="19"/>
  <c r="N1345" i="19"/>
  <c r="N1346" i="19"/>
  <c r="N1654" i="19"/>
  <c r="N1655" i="19"/>
  <c r="N1656" i="19"/>
  <c r="N161" i="19"/>
  <c r="N1941" i="19"/>
  <c r="N2258" i="19"/>
  <c r="N2259" i="19"/>
  <c r="N1172" i="19"/>
  <c r="N1173" i="19"/>
  <c r="N1657" i="19"/>
  <c r="N1035" i="19"/>
  <c r="N759" i="19"/>
  <c r="N760" i="19"/>
  <c r="N761" i="19"/>
  <c r="N762" i="19"/>
  <c r="N763" i="19"/>
  <c r="N1174" i="19"/>
  <c r="N1175" i="19"/>
  <c r="N1492" i="19"/>
  <c r="N880" i="19"/>
  <c r="N881" i="19"/>
  <c r="N882" i="19"/>
  <c r="N1036" i="19"/>
  <c r="N1176" i="19"/>
  <c r="N1177" i="19"/>
  <c r="N883" i="19"/>
  <c r="N884" i="19"/>
  <c r="N2111" i="19"/>
  <c r="N162" i="19"/>
  <c r="N163" i="19"/>
  <c r="N1803" i="19"/>
  <c r="N1804" i="19"/>
  <c r="N1178" i="19"/>
  <c r="N1037" i="19"/>
  <c r="N1038" i="19"/>
  <c r="N1805" i="19"/>
  <c r="N1179" i="19"/>
  <c r="N1180" i="19"/>
  <c r="N597" i="19"/>
  <c r="N164" i="19"/>
  <c r="N165" i="19"/>
  <c r="N166" i="19"/>
  <c r="N1493" i="19"/>
  <c r="N1806" i="19"/>
  <c r="N1807" i="19"/>
  <c r="N1808" i="19"/>
  <c r="N1809" i="19"/>
  <c r="N293" i="19"/>
  <c r="N1810" i="19"/>
  <c r="N598" i="19"/>
  <c r="N599" i="19"/>
  <c r="N2393" i="19"/>
  <c r="N764" i="19"/>
  <c r="N765" i="19"/>
  <c r="N766" i="19"/>
  <c r="N767" i="19"/>
  <c r="N768" i="19"/>
  <c r="N769" i="19"/>
  <c r="N167" i="19"/>
  <c r="N168" i="19"/>
  <c r="N475" i="19"/>
  <c r="N57" i="19"/>
  <c r="N1942" i="19"/>
  <c r="N1943" i="19"/>
  <c r="N1944" i="19"/>
  <c r="N1347" i="19"/>
  <c r="N1348" i="19"/>
  <c r="N1494" i="19"/>
  <c r="N1495" i="19"/>
  <c r="N2260" i="19"/>
  <c r="N2261" i="19"/>
  <c r="N600" i="19"/>
  <c r="N601" i="19"/>
  <c r="N58" i="19"/>
  <c r="N1945" i="19"/>
  <c r="N1946" i="19"/>
  <c r="N1947" i="19"/>
  <c r="N1658" i="19"/>
  <c r="N1659" i="19"/>
  <c r="N1660" i="19"/>
  <c r="N1661" i="19"/>
  <c r="N885" i="19"/>
  <c r="N169" i="19"/>
  <c r="N1039" i="19"/>
  <c r="N1040" i="19"/>
  <c r="N294" i="19"/>
  <c r="N295" i="19"/>
  <c r="N59" i="19"/>
  <c r="N60" i="19"/>
  <c r="N61" i="19"/>
  <c r="N62" i="19"/>
  <c r="N886" i="19"/>
  <c r="N887" i="19"/>
  <c r="N1349" i="19"/>
  <c r="N1350" i="19"/>
  <c r="N1351" i="19"/>
  <c r="N2394" i="19"/>
  <c r="N1948" i="19"/>
  <c r="N367" i="19"/>
  <c r="N1662" i="19"/>
  <c r="N1663" i="19"/>
  <c r="N1664" i="19"/>
  <c r="N2112" i="19"/>
  <c r="N888" i="19"/>
  <c r="N889" i="19"/>
  <c r="N1811" i="19"/>
  <c r="N1812" i="19"/>
  <c r="N1813" i="19"/>
  <c r="N1665" i="19"/>
  <c r="N368" i="19"/>
  <c r="N1181" i="19"/>
  <c r="N1182" i="19"/>
  <c r="N1183" i="19"/>
  <c r="N1184" i="19"/>
  <c r="N1352" i="19"/>
  <c r="N369" i="19"/>
  <c r="N370" i="19"/>
  <c r="N371" i="19"/>
  <c r="N2262" i="19"/>
  <c r="N2395" i="19"/>
  <c r="N2113" i="19"/>
  <c r="N2114" i="19"/>
  <c r="N2115" i="19"/>
  <c r="N2116" i="19"/>
  <c r="N602" i="19"/>
  <c r="N603" i="19"/>
  <c r="N604" i="19"/>
  <c r="N1666" i="19"/>
  <c r="N1667" i="19"/>
  <c r="N1814" i="19"/>
  <c r="N1815" i="19"/>
  <c r="N1816" i="19"/>
  <c r="N770" i="19"/>
  <c r="N771" i="19"/>
  <c r="N1496" i="19"/>
  <c r="N1497" i="19"/>
  <c r="N1668" i="19"/>
  <c r="N1041" i="19"/>
  <c r="N890" i="19"/>
  <c r="N1669" i="19"/>
  <c r="N1670" i="19"/>
  <c r="N1671" i="19"/>
  <c r="N1498" i="19"/>
  <c r="N1499" i="19"/>
  <c r="N1185" i="19"/>
  <c r="N1186" i="19"/>
  <c r="N1187" i="19"/>
  <c r="N772" i="19"/>
  <c r="N63" i="19"/>
  <c r="N2117" i="19"/>
  <c r="N1672" i="19"/>
  <c r="N1673" i="19"/>
  <c r="N1817" i="19"/>
  <c r="N1818" i="19"/>
  <c r="N605" i="19"/>
  <c r="N606" i="19"/>
  <c r="N1674" i="19"/>
  <c r="N1675" i="19"/>
  <c r="N170" i="19"/>
  <c r="N171" i="19"/>
  <c r="N607" i="19"/>
  <c r="N1819" i="19"/>
  <c r="N1820" i="19"/>
  <c r="N372" i="19"/>
  <c r="N373" i="19"/>
  <c r="N374" i="19"/>
  <c r="N375" i="19"/>
  <c r="N891" i="19"/>
  <c r="N892" i="19"/>
  <c r="N893" i="19"/>
  <c r="N894" i="19"/>
  <c r="N2263" i="19"/>
  <c r="N895" i="19"/>
  <c r="N376" i="19"/>
  <c r="N377" i="19"/>
  <c r="N378" i="19"/>
  <c r="N379" i="19"/>
  <c r="N2264" i="19"/>
  <c r="N2265" i="19"/>
  <c r="N2266" i="19"/>
  <c r="N1676" i="19"/>
  <c r="N1677" i="19"/>
  <c r="N1678" i="19"/>
  <c r="N2118" i="19"/>
  <c r="N1500" i="19"/>
  <c r="N1501" i="19"/>
  <c r="N1502" i="19"/>
  <c r="N1503" i="19"/>
  <c r="N476" i="19"/>
  <c r="N1504" i="19"/>
  <c r="N1505" i="19"/>
  <c r="N1679" i="19"/>
  <c r="N1680" i="19"/>
  <c r="N1681" i="19"/>
  <c r="N1682" i="19"/>
  <c r="N1506" i="19"/>
  <c r="N1507" i="19"/>
  <c r="N1508" i="19"/>
  <c r="N1509" i="19"/>
  <c r="N477" i="19"/>
  <c r="N2267" i="19"/>
  <c r="N2268" i="19"/>
  <c r="N1042" i="19"/>
  <c r="N1043" i="19"/>
  <c r="N1044" i="19"/>
  <c r="N1188" i="19"/>
  <c r="N1683" i="19"/>
  <c r="N1684" i="19"/>
  <c r="N172" i="19"/>
  <c r="N173" i="19"/>
  <c r="N174" i="19"/>
  <c r="N1353" i="19"/>
  <c r="N1354" i="19"/>
  <c r="N1355" i="19"/>
  <c r="N1356" i="19"/>
  <c r="N1357" i="19"/>
  <c r="N773" i="19"/>
  <c r="N175" i="19"/>
  <c r="N176" i="19"/>
  <c r="N64" i="19"/>
  <c r="N65" i="19"/>
  <c r="N66" i="19"/>
  <c r="N67" i="19"/>
  <c r="N68" i="19"/>
  <c r="N69" i="19"/>
  <c r="N380" i="19"/>
  <c r="N381" i="19"/>
  <c r="N296" i="19"/>
  <c r="N1821" i="19"/>
  <c r="N1822" i="19"/>
  <c r="N2269" i="19"/>
  <c r="N2270" i="19"/>
  <c r="N2271" i="19"/>
  <c r="N2272" i="19"/>
  <c r="N2273" i="19"/>
  <c r="N2396" i="19"/>
  <c r="N70" i="19"/>
  <c r="N71" i="19"/>
  <c r="N896" i="19"/>
  <c r="N897" i="19"/>
  <c r="N898" i="19"/>
  <c r="N1949" i="19"/>
  <c r="N1950" i="19"/>
  <c r="N1951" i="19"/>
  <c r="N1952" i="19"/>
  <c r="N1953" i="19"/>
  <c r="N177" i="19"/>
  <c r="N178" i="19"/>
  <c r="N179" i="19"/>
  <c r="N180" i="19"/>
  <c r="N2119" i="19"/>
  <c r="N1823" i="19"/>
  <c r="N1824" i="19"/>
  <c r="N1825" i="19"/>
  <c r="N1826" i="19"/>
  <c r="N899" i="19"/>
  <c r="N1358" i="19"/>
  <c r="N1359" i="19"/>
  <c r="N478" i="19"/>
  <c r="N1827" i="19"/>
  <c r="N1954" i="19"/>
  <c r="N774" i="19"/>
  <c r="N775" i="19"/>
  <c r="N479" i="19"/>
  <c r="N480" i="19"/>
  <c r="N481" i="19"/>
  <c r="N1510" i="19"/>
  <c r="N382" i="19"/>
  <c r="N2120" i="19"/>
  <c r="N1045" i="19"/>
  <c r="N1046" i="19"/>
  <c r="N1047" i="19"/>
  <c r="N1048" i="19"/>
  <c r="N2397" i="19"/>
  <c r="N2398" i="19"/>
  <c r="N1511" i="19"/>
  <c r="N1512" i="19"/>
  <c r="N900" i="19"/>
  <c r="N901" i="19"/>
  <c r="N902" i="19"/>
  <c r="N903" i="19"/>
  <c r="N904" i="19"/>
  <c r="N608" i="19"/>
  <c r="N609" i="19"/>
  <c r="N610" i="19"/>
  <c r="N2121" i="19"/>
  <c r="N2122" i="19"/>
  <c r="N2123" i="19"/>
  <c r="N383" i="19"/>
  <c r="N1513" i="19"/>
  <c r="N1514" i="19"/>
  <c r="N1515" i="19"/>
  <c r="N1360" i="19"/>
  <c r="N1955" i="19"/>
  <c r="N181" i="19"/>
  <c r="N182" i="19"/>
  <c r="N1049" i="19"/>
  <c r="N1050" i="19"/>
  <c r="N1051" i="19"/>
  <c r="N1685" i="19"/>
  <c r="N1686" i="19"/>
  <c r="N1687" i="19"/>
  <c r="N1688" i="19"/>
  <c r="N482" i="19"/>
  <c r="N483" i="19"/>
  <c r="N297" i="19"/>
  <c r="N298" i="19"/>
  <c r="N1828" i="19"/>
  <c r="N1829" i="19"/>
  <c r="N2399" i="19"/>
  <c r="N2400" i="19"/>
  <c r="N1361" i="19"/>
  <c r="N1362" i="19"/>
  <c r="N2401" i="19"/>
  <c r="N1363" i="19"/>
  <c r="N1364" i="19"/>
  <c r="N905" i="19"/>
  <c r="N2124" i="19"/>
  <c r="N2125" i="19"/>
  <c r="N2126" i="19"/>
  <c r="N1956" i="19"/>
  <c r="N384" i="19"/>
  <c r="N385" i="19"/>
  <c r="N484" i="19"/>
  <c r="N485" i="19"/>
  <c r="N611" i="19"/>
  <c r="N612" i="19"/>
  <c r="N1365" i="19"/>
  <c r="N1366" i="19"/>
  <c r="N1830" i="19"/>
  <c r="N1831" i="19"/>
  <c r="N386" i="19"/>
  <c r="N1516" i="19"/>
  <c r="N2127" i="19"/>
  <c r="N2128" i="19"/>
  <c r="N1957" i="19"/>
  <c r="N1189" i="19"/>
  <c r="N1190" i="19"/>
  <c r="N1052" i="19"/>
  <c r="N1053" i="19"/>
  <c r="N2129" i="19"/>
  <c r="N2130" i="19"/>
  <c r="N1191" i="19"/>
  <c r="N1192" i="19"/>
  <c r="N613" i="19"/>
  <c r="N614" i="19"/>
  <c r="N2131" i="19"/>
  <c r="N2132" i="19"/>
  <c r="N2133" i="19"/>
  <c r="N387" i="19"/>
  <c r="N388" i="19"/>
  <c r="N389" i="19"/>
  <c r="N1193" i="19"/>
  <c r="N1194" i="19"/>
  <c r="N1367" i="19"/>
  <c r="N1689" i="19"/>
  <c r="N1690" i="19"/>
  <c r="N2274" i="19"/>
  <c r="N1517" i="19"/>
  <c r="N1518" i="19"/>
  <c r="N1519" i="19"/>
  <c r="N2275" i="19"/>
  <c r="N1054" i="19"/>
  <c r="N1055" i="19"/>
  <c r="N1958" i="19"/>
  <c r="N1832" i="19"/>
  <c r="N1056" i="19"/>
  <c r="N1057" i="19"/>
  <c r="N1058" i="19"/>
  <c r="N615" i="19"/>
  <c r="N776" i="19"/>
  <c r="N777" i="19"/>
  <c r="N1691" i="19"/>
  <c r="N1692" i="19"/>
  <c r="N1693" i="19"/>
  <c r="N778" i="19"/>
  <c r="N779" i="19"/>
  <c r="N780" i="19"/>
  <c r="N906" i="19"/>
  <c r="N907" i="19"/>
  <c r="N616" i="19"/>
  <c r="N617" i="19"/>
  <c r="N618" i="19"/>
  <c r="N619" i="19"/>
  <c r="N183" i="19"/>
  <c r="N184" i="19"/>
  <c r="N1520" i="19"/>
  <c r="N1521" i="19"/>
  <c r="N390" i="19"/>
  <c r="N299" i="19"/>
  <c r="N486" i="19"/>
  <c r="N185" i="19"/>
  <c r="N186" i="19"/>
  <c r="N187" i="19"/>
  <c r="N188" i="19"/>
  <c r="N189" i="19"/>
  <c r="N190" i="19"/>
  <c r="N908" i="19"/>
  <c r="N1059" i="19"/>
  <c r="N1522" i="19"/>
  <c r="N1523" i="19"/>
  <c r="N1833" i="19"/>
  <c r="N1524" i="19"/>
  <c r="N300" i="19"/>
  <c r="N301" i="19"/>
  <c r="N1525" i="19"/>
  <c r="N72" i="19"/>
  <c r="N73" i="19"/>
  <c r="N74" i="19"/>
  <c r="N487" i="19"/>
  <c r="N1195" i="19"/>
  <c r="N1196" i="19"/>
  <c r="N1197" i="19"/>
  <c r="N1198" i="19"/>
  <c r="N1060" i="19"/>
  <c r="N620" i="19"/>
  <c r="N781" i="19"/>
  <c r="N2402" i="19"/>
  <c r="N75" i="19"/>
  <c r="N76" i="19"/>
  <c r="N77" i="19"/>
  <c r="N488" i="19"/>
  <c r="N2134" i="19"/>
  <c r="N2135" i="19"/>
  <c r="N2136" i="19"/>
  <c r="N2137" i="19"/>
  <c r="N2138" i="19"/>
  <c r="N621" i="19"/>
  <c r="N622" i="19"/>
  <c r="N623" i="19"/>
  <c r="N1368" i="19"/>
  <c r="N2403" i="19"/>
  <c r="N2404" i="19"/>
  <c r="N2405" i="19"/>
  <c r="N1694" i="19"/>
  <c r="N1834" i="19"/>
  <c r="N1835" i="19"/>
  <c r="N1836" i="19"/>
  <c r="N1837" i="19"/>
  <c r="N191" i="19"/>
  <c r="N302" i="19"/>
  <c r="N303" i="19"/>
  <c r="N304" i="19"/>
  <c r="N305" i="19"/>
  <c r="N2406" i="19"/>
  <c r="N2407" i="19"/>
  <c r="N2408" i="19"/>
  <c r="N489" i="19"/>
  <c r="N490" i="19"/>
  <c r="N78" i="19"/>
  <c r="N192" i="19"/>
  <c r="N193" i="19"/>
  <c r="N1199" i="19"/>
  <c r="N1695" i="19"/>
  <c r="N1696" i="19"/>
  <c r="N1369" i="19"/>
  <c r="N1370" i="19"/>
  <c r="N2276" i="19"/>
  <c r="N1200" i="19"/>
  <c r="N1201" i="19"/>
  <c r="N1202" i="19"/>
  <c r="N782" i="19"/>
  <c r="N783" i="19"/>
  <c r="N784" i="19"/>
  <c r="N785" i="19"/>
  <c r="N194" i="19"/>
  <c r="N1838" i="19"/>
  <c r="N491" i="19"/>
  <c r="N1371" i="19"/>
  <c r="N1839" i="19"/>
  <c r="N1061" i="19"/>
  <c r="N1062" i="19"/>
  <c r="N1526" i="19"/>
  <c r="N1959" i="19"/>
  <c r="N195" i="19"/>
  <c r="N306" i="19"/>
  <c r="N307" i="19"/>
  <c r="N2277" i="19"/>
  <c r="N1527" i="19"/>
  <c r="N1528" i="19"/>
  <c r="N1529" i="19"/>
  <c r="N196" i="19"/>
  <c r="N1372" i="19"/>
  <c r="N1373" i="19"/>
  <c r="N1374" i="19"/>
  <c r="N1697" i="19"/>
  <c r="N308" i="19"/>
  <c r="N309" i="19"/>
  <c r="N492" i="19"/>
  <c r="N2139" i="19"/>
  <c r="N2140" i="19"/>
  <c r="N1960" i="19"/>
  <c r="N1961" i="19"/>
  <c r="N1962" i="19"/>
  <c r="N1963" i="19"/>
  <c r="N2278" i="19"/>
  <c r="N2279" i="19"/>
  <c r="N79" i="19"/>
  <c r="N80" i="19"/>
  <c r="N81" i="19"/>
  <c r="N197" i="19"/>
  <c r="N198" i="19"/>
  <c r="N199" i="19"/>
  <c r="N200" i="19"/>
  <c r="N909" i="19"/>
  <c r="N910" i="19"/>
  <c r="N624" i="19"/>
  <c r="N201" i="19"/>
  <c r="N391" i="19"/>
  <c r="N625" i="19"/>
  <c r="N626" i="19"/>
  <c r="N1840" i="19"/>
  <c r="N1841" i="19"/>
  <c r="N2280" i="19"/>
  <c r="N2281" i="19"/>
  <c r="N493" i="19"/>
  <c r="N494" i="19"/>
  <c r="N495" i="19"/>
  <c r="N1964" i="19"/>
  <c r="N1965" i="19"/>
  <c r="N1966" i="19"/>
  <c r="N1967" i="19"/>
  <c r="N82" i="19"/>
  <c r="N83" i="19"/>
  <c r="N84" i="19"/>
  <c r="N2282" i="19"/>
  <c r="N2283" i="19"/>
  <c r="N496" i="19"/>
  <c r="N85" i="19"/>
  <c r="N392" i="19"/>
  <c r="N1063" i="19"/>
  <c r="N1064" i="19"/>
  <c r="N1065" i="19"/>
  <c r="N1968" i="19"/>
  <c r="N1969" i="19"/>
  <c r="N1970" i="19"/>
  <c r="N627" i="19"/>
  <c r="N628" i="19"/>
  <c r="N202" i="19"/>
  <c r="N86" i="19"/>
  <c r="N87" i="19"/>
  <c r="N88" i="19"/>
  <c r="N89" i="19"/>
  <c r="N1203" i="19"/>
  <c r="N1204" i="19"/>
  <c r="N1205" i="19"/>
  <c r="N1971" i="19"/>
  <c r="N1530" i="19"/>
  <c r="N1531" i="19"/>
  <c r="N1532" i="19"/>
  <c r="N1533" i="19"/>
  <c r="N1206" i="19"/>
  <c r="N911" i="19"/>
  <c r="N1972" i="19"/>
  <c r="N310" i="19"/>
  <c r="N311" i="19"/>
  <c r="N203" i="19"/>
  <c r="N497" i="19"/>
  <c r="N498" i="19"/>
  <c r="N204" i="19"/>
  <c r="N205" i="19"/>
  <c r="N206" i="19"/>
  <c r="N912" i="19"/>
  <c r="N913" i="19"/>
  <c r="N393" i="19"/>
  <c r="N394" i="19"/>
  <c r="N395" i="19"/>
  <c r="N1698" i="19"/>
  <c r="N1699" i="19"/>
  <c r="N90" i="19"/>
  <c r="N1066" i="19"/>
  <c r="N1067" i="19"/>
  <c r="N2409" i="19"/>
  <c r="N1068" i="19"/>
  <c r="N1069" i="19"/>
  <c r="N1070" i="19"/>
  <c r="N499" i="19"/>
  <c r="N1375" i="19"/>
  <c r="N1376" i="19"/>
  <c r="N629" i="19"/>
  <c r="N630" i="19"/>
  <c r="N631" i="19"/>
  <c r="N632" i="19"/>
  <c r="N1534" i="19"/>
  <c r="N1535" i="19"/>
  <c r="N1536" i="19"/>
  <c r="N1537" i="19"/>
  <c r="N1700" i="19"/>
  <c r="N1701" i="19"/>
  <c r="N1702" i="19"/>
  <c r="N1377" i="19"/>
  <c r="N1378" i="19"/>
  <c r="N1842" i="19"/>
  <c r="N207" i="19"/>
  <c r="N208" i="19"/>
  <c r="N209" i="19"/>
  <c r="N914" i="19"/>
  <c r="N915" i="19"/>
  <c r="N916" i="19"/>
  <c r="N786" i="19"/>
  <c r="N787" i="19"/>
  <c r="N1207" i="19"/>
  <c r="N396" i="19"/>
  <c r="N397" i="19"/>
  <c r="N398" i="19"/>
  <c r="N399" i="19"/>
  <c r="N400" i="19"/>
  <c r="N401" i="19"/>
  <c r="N2141" i="19"/>
  <c r="N2142" i="19"/>
  <c r="N633" i="19"/>
  <c r="N1843" i="19"/>
  <c r="N1844" i="19"/>
  <c r="N1845" i="19"/>
  <c r="N210" i="19"/>
  <c r="N211" i="19"/>
  <c r="N1973" i="19"/>
  <c r="N1974" i="19"/>
  <c r="N1538" i="19"/>
  <c r="N2143" i="19"/>
  <c r="N91" i="19"/>
  <c r="N2410" i="19"/>
  <c r="N2411" i="19"/>
  <c r="N2412" i="19"/>
  <c r="N1071" i="19"/>
  <c r="N92" i="19"/>
  <c r="N93" i="19"/>
  <c r="N94" i="19"/>
  <c r="N1846" i="19"/>
  <c r="N1847" i="19"/>
  <c r="N1975" i="19"/>
  <c r="N1976" i="19"/>
  <c r="N1977" i="19"/>
  <c r="N500" i="19"/>
  <c r="N501" i="19"/>
  <c r="N502" i="19"/>
  <c r="N2284" i="19"/>
  <c r="N2285" i="19"/>
  <c r="N1072" i="19"/>
  <c r="N1073" i="19"/>
  <c r="N2144" i="19"/>
  <c r="N2286" i="19"/>
  <c r="N402" i="19"/>
  <c r="N2413" i="19"/>
  <c r="N2414" i="19"/>
  <c r="N1703" i="19"/>
  <c r="N1704" i="19"/>
  <c r="N1705" i="19"/>
  <c r="N1379" i="19"/>
  <c r="N1380" i="19"/>
  <c r="N212" i="19"/>
  <c r="N2415" i="19"/>
  <c r="N2416" i="19"/>
  <c r="N2417" i="19"/>
  <c r="N95" i="19"/>
  <c r="N503" i="19"/>
  <c r="N504" i="19"/>
  <c r="N1848" i="19"/>
  <c r="N1849" i="19"/>
  <c r="N788" i="19"/>
  <c r="N1539" i="19"/>
  <c r="N2418" i="19"/>
  <c r="N96" i="19"/>
  <c r="N97" i="19"/>
  <c r="N213" i="19"/>
  <c r="N214" i="19"/>
  <c r="N312" i="19"/>
  <c r="N2145" i="19"/>
  <c r="N1978" i="19"/>
  <c r="N313" i="19"/>
  <c r="N1381" i="19"/>
  <c r="N1382" i="19"/>
  <c r="N505" i="19"/>
  <c r="N506" i="19"/>
  <c r="N789" i="19"/>
  <c r="N790" i="19"/>
  <c r="N507" i="19"/>
  <c r="N508" i="19"/>
  <c r="N509" i="19"/>
  <c r="N215" i="19"/>
  <c r="N403" i="19"/>
  <c r="N1208" i="19"/>
  <c r="N1209" i="19"/>
  <c r="N1210" i="19"/>
  <c r="N1211" i="19"/>
  <c r="N404" i="19"/>
  <c r="N405" i="19"/>
  <c r="N406" i="19"/>
  <c r="N1979" i="19"/>
  <c r="N1980" i="19"/>
  <c r="N1383" i="19"/>
  <c r="N1384" i="19"/>
  <c r="N917" i="19"/>
  <c r="N216" i="19"/>
  <c r="N634" i="19"/>
  <c r="N635" i="19"/>
  <c r="N98" i="19"/>
  <c r="N1074" i="19"/>
  <c r="N636" i="19"/>
  <c r="N637" i="19"/>
  <c r="N638" i="19"/>
  <c r="N639" i="19"/>
  <c r="N2287" i="19"/>
  <c r="N2288" i="19"/>
  <c r="N2289" i="19"/>
  <c r="N2290" i="19"/>
  <c r="N1981" i="19"/>
  <c r="N1982" i="19"/>
  <c r="N314" i="19"/>
  <c r="N315" i="19"/>
  <c r="N1075" i="19"/>
  <c r="N1076" i="19"/>
  <c r="N1077" i="19"/>
  <c r="N918" i="19"/>
  <c r="N919" i="19"/>
  <c r="N920" i="19"/>
  <c r="N99" i="19"/>
  <c r="N100" i="19"/>
  <c r="N2146" i="19"/>
  <c r="N2147" i="19"/>
  <c r="N2148" i="19"/>
  <c r="N1385" i="19"/>
  <c r="N316" i="19"/>
  <c r="N317" i="19"/>
  <c r="N318" i="19"/>
  <c r="N217" i="19"/>
  <c r="N1706" i="19"/>
  <c r="N921" i="19"/>
  <c r="N922" i="19"/>
  <c r="N1078" i="19"/>
  <c r="N1540" i="19"/>
  <c r="N510" i="19"/>
  <c r="N511" i="19"/>
  <c r="N2291" i="19"/>
  <c r="N2292" i="19"/>
  <c r="N1212" i="19"/>
  <c r="N512" i="19"/>
  <c r="N513" i="19"/>
  <c r="N218" i="19"/>
  <c r="N219" i="19"/>
  <c r="N220" i="19"/>
  <c r="N407" i="19"/>
  <c r="N2149" i="19"/>
  <c r="N2150" i="19"/>
  <c r="N791" i="19"/>
  <c r="N792" i="19"/>
  <c r="N793" i="19"/>
  <c r="N514" i="19"/>
  <c r="N1213" i="19"/>
  <c r="N1214" i="19"/>
  <c r="N1215" i="19"/>
  <c r="N1216" i="19"/>
  <c r="N1386" i="19"/>
  <c r="N1387" i="19"/>
  <c r="N1850" i="19"/>
  <c r="N1851" i="19"/>
  <c r="N1388" i="19"/>
  <c r="N1389" i="19"/>
  <c r="N1390" i="19"/>
  <c r="N1391" i="19"/>
  <c r="N1392" i="19"/>
  <c r="N2293" i="19"/>
  <c r="N1393" i="19"/>
  <c r="N1394" i="19"/>
  <c r="N515" i="19"/>
  <c r="N516" i="19"/>
  <c r="N923" i="19"/>
  <c r="N924" i="19"/>
  <c r="N2294" i="19"/>
  <c r="N2295" i="19"/>
  <c r="N1395" i="19"/>
  <c r="N1396" i="19"/>
  <c r="N1397" i="19"/>
  <c r="N1541" i="19"/>
  <c r="N1542" i="19"/>
  <c r="N221" i="19"/>
  <c r="N222" i="19"/>
  <c r="N223" i="19"/>
  <c r="N640" i="19"/>
  <c r="N1217" i="19"/>
  <c r="N1218" i="19"/>
  <c r="N1219" i="19"/>
  <c r="N224" i="19"/>
  <c r="N319" i="19"/>
  <c r="N101" i="19"/>
  <c r="N925" i="19"/>
  <c r="N926" i="19"/>
  <c r="N320" i="19"/>
  <c r="N321" i="19"/>
  <c r="N225" i="19"/>
  <c r="N226" i="19"/>
  <c r="N2419" i="19"/>
  <c r="N1707" i="19"/>
  <c r="N227" i="19"/>
  <c r="N228" i="19"/>
  <c r="N229" i="19"/>
  <c r="N230" i="19"/>
  <c r="N1079" i="19"/>
  <c r="N1080" i="19"/>
  <c r="N1543" i="19"/>
  <c r="N1544" i="19"/>
  <c r="N1708" i="19"/>
  <c r="N641" i="19"/>
  <c r="N2296" i="19"/>
  <c r="N1220" i="19"/>
  <c r="N1221" i="19"/>
  <c r="N1222" i="19"/>
  <c r="N1223" i="19"/>
  <c r="N2420" i="19"/>
  <c r="N2421" i="19"/>
  <c r="N2422" i="19"/>
  <c r="N408" i="19"/>
  <c r="N409" i="19"/>
  <c r="N410" i="19"/>
  <c r="N411" i="19"/>
  <c r="N1224" i="19"/>
  <c r="N1225" i="19"/>
  <c r="N2151" i="19"/>
  <c r="N2152" i="19"/>
  <c r="N1398" i="19"/>
  <c r="N1399" i="19"/>
  <c r="N1400" i="19"/>
  <c r="N642" i="19"/>
  <c r="N231" i="19"/>
  <c r="N232" i="19"/>
  <c r="N927" i="19"/>
  <c r="N928" i="19"/>
  <c r="N929" i="19"/>
  <c r="N930" i="19"/>
  <c r="N412" i="19"/>
  <c r="N413" i="19"/>
  <c r="N233" i="19"/>
  <c r="N234" i="19"/>
  <c r="N235" i="19"/>
  <c r="N517" i="19"/>
  <c r="N1401" i="19"/>
  <c r="N1852" i="19"/>
  <c r="N1853" i="19"/>
  <c r="N1854" i="19"/>
  <c r="N1709" i="19"/>
  <c r="N1710" i="19"/>
  <c r="N1711" i="19"/>
  <c r="N1712" i="19"/>
  <c r="N1713" i="19"/>
  <c r="N1714" i="19"/>
  <c r="N518" i="19"/>
  <c r="N519" i="19"/>
  <c r="N520" i="19"/>
  <c r="N521" i="19"/>
  <c r="N1983" i="19"/>
  <c r="N1984" i="19"/>
  <c r="N1985" i="19"/>
  <c r="N1986" i="19"/>
  <c r="N102" i="19"/>
  <c r="N103" i="19"/>
  <c r="N104" i="19"/>
  <c r="N1081" i="19"/>
  <c r="N1082" i="19"/>
  <c r="N414" i="19"/>
  <c r="N2153" i="19"/>
  <c r="N1545" i="19"/>
  <c r="N1402" i="19"/>
  <c r="N1403" i="19"/>
  <c r="N643" i="19"/>
  <c r="N2423" i="19"/>
  <c r="N2424" i="19"/>
  <c r="N415" i="19"/>
  <c r="N1404" i="19"/>
  <c r="N2297" i="19"/>
  <c r="N416" i="19"/>
  <c r="N794" i="19"/>
  <c r="N795" i="19"/>
  <c r="N796" i="19"/>
  <c r="N797" i="19"/>
  <c r="N2298" i="19"/>
  <c r="N2299" i="19"/>
  <c r="N2300" i="19"/>
  <c r="N644" i="19"/>
  <c r="N645" i="19"/>
  <c r="N1546" i="19"/>
  <c r="N1547" i="19"/>
  <c r="N1548" i="19"/>
  <c r="N1549" i="19"/>
  <c r="N1987" i="19"/>
  <c r="N1988" i="19"/>
  <c r="N1989" i="19"/>
  <c r="N1226" i="19"/>
  <c r="N2154" i="19"/>
  <c r="N2155" i="19"/>
  <c r="N2156" i="19"/>
  <c r="N1990" i="19"/>
  <c r="N1991" i="19"/>
  <c r="N1550" i="19"/>
  <c r="N522" i="19"/>
  <c r="N322" i="19"/>
  <c r="N323" i="19"/>
  <c r="N324" i="19"/>
  <c r="N1551" i="19"/>
  <c r="N1552" i="19"/>
  <c r="N1553" i="19"/>
  <c r="N1554" i="19"/>
  <c r="N2301" i="19"/>
  <c r="N2302" i="19"/>
  <c r="N105" i="19"/>
  <c r="N106" i="19"/>
  <c r="N1555" i="19"/>
  <c r="N1855" i="19"/>
  <c r="N1856" i="19"/>
  <c r="N1992" i="19"/>
  <c r="N1227" i="19"/>
  <c r="N1228" i="19"/>
  <c r="N1229" i="19"/>
  <c r="N2157" i="19"/>
  <c r="N107" i="19"/>
  <c r="N108" i="19"/>
  <c r="N109" i="19"/>
  <c r="N2425" i="19"/>
  <c r="N2426" i="19"/>
  <c r="N2427" i="19"/>
  <c r="N646" i="19"/>
  <c r="N647" i="19"/>
  <c r="N648" i="19"/>
  <c r="N649" i="19"/>
  <c r="N1405" i="19"/>
  <c r="N1406" i="19"/>
  <c r="N1407" i="19"/>
  <c r="N1408" i="19"/>
  <c r="N798" i="19"/>
  <c r="N799" i="19"/>
  <c r="N650" i="19"/>
  <c r="N651" i="19"/>
  <c r="N1993" i="19"/>
  <c r="N1994" i="19"/>
  <c r="N1995" i="19"/>
  <c r="N800" i="19"/>
  <c r="N801" i="19"/>
  <c r="N1083" i="19"/>
  <c r="N1084" i="19"/>
  <c r="N1230" i="19"/>
  <c r="N1231" i="19"/>
  <c r="N523" i="19"/>
  <c r="N524" i="19"/>
  <c r="N2158" i="19"/>
  <c r="N2159" i="19"/>
  <c r="N652" i="19"/>
  <c r="N1556" i="19"/>
  <c r="N1557" i="19"/>
  <c r="N1232" i="19"/>
  <c r="N931" i="19"/>
  <c r="N932" i="19"/>
  <c r="N933" i="19"/>
  <c r="N934" i="19"/>
  <c r="N110" i="19"/>
  <c r="N1233" i="19"/>
  <c r="N1234" i="19"/>
  <c r="N111" i="19"/>
  <c r="N112" i="19"/>
  <c r="N113" i="19"/>
  <c r="N1857" i="19"/>
  <c r="N1858" i="19"/>
  <c r="N2428" i="19"/>
  <c r="N2429" i="19"/>
  <c r="N2430" i="19"/>
  <c r="N2431" i="19"/>
  <c r="N236" i="19"/>
  <c r="N237" i="19"/>
  <c r="N238" i="19"/>
  <c r="N2303" i="19"/>
  <c r="N935" i="19"/>
  <c r="N936" i="19"/>
  <c r="N239" i="19"/>
  <c r="N240" i="19"/>
  <c r="N241" i="19"/>
  <c r="N242" i="19"/>
  <c r="N243" i="19"/>
  <c r="N937" i="19"/>
  <c r="N938" i="19"/>
  <c r="N939" i="19"/>
  <c r="N1235" i="19"/>
  <c r="N1236" i="19"/>
  <c r="N1237" i="19"/>
  <c r="N244" i="19"/>
  <c r="N245" i="19"/>
  <c r="N1085" i="19"/>
  <c r="N653" i="19"/>
  <c r="N654" i="19"/>
  <c r="N655" i="19"/>
  <c r="N656" i="19"/>
  <c r="N2432" i="19"/>
  <c r="N2433" i="19"/>
  <c r="N2434" i="19"/>
  <c r="N2435" i="19"/>
  <c r="N2160" i="19"/>
  <c r="N1238" i="19"/>
  <c r="N1239" i="19"/>
  <c r="N1240" i="19"/>
  <c r="N1241" i="19"/>
  <c r="N1715" i="19"/>
  <c r="N1716" i="19"/>
  <c r="N1242" i="19"/>
  <c r="N1558" i="19"/>
  <c r="N114" i="19"/>
  <c r="N115" i="19"/>
  <c r="N1717" i="19"/>
  <c r="N417" i="19"/>
  <c r="N1859" i="19"/>
  <c r="N1860" i="19"/>
  <c r="N1861" i="19"/>
  <c r="N525" i="19"/>
  <c r="N526" i="19"/>
  <c r="N527" i="19"/>
  <c r="N528" i="19"/>
  <c r="N2436" i="19"/>
  <c r="N2437" i="19"/>
  <c r="N1559" i="19"/>
  <c r="N1560" i="19"/>
  <c r="N1561" i="19"/>
  <c r="N116" i="19"/>
  <c r="N117" i="19"/>
  <c r="N118" i="19"/>
  <c r="N119" i="19"/>
  <c r="N1862" i="19"/>
  <c r="N1863" i="19"/>
  <c r="N657" i="19"/>
  <c r="N658" i="19"/>
  <c r="N1243" i="19"/>
  <c r="N1244" i="19"/>
  <c r="N418" i="19"/>
  <c r="N2161" i="19"/>
  <c r="N2162" i="19"/>
  <c r="N1562" i="19"/>
  <c r="N1864" i="19"/>
  <c r="N1865" i="19"/>
  <c r="N1866" i="19"/>
  <c r="N1867" i="19"/>
  <c r="N2304" i="19"/>
  <c r="N2305" i="19"/>
  <c r="N325" i="19"/>
  <c r="N326" i="19"/>
  <c r="N327" i="19"/>
  <c r="N1409" i="19"/>
  <c r="N2438" i="19"/>
  <c r="N419" i="19"/>
  <c r="N420" i="19"/>
  <c r="N1086" i="19"/>
  <c r="N1087" i="19"/>
  <c r="N1088" i="19"/>
  <c r="N1089" i="19"/>
  <c r="N2439" i="19"/>
  <c r="N2440" i="19"/>
  <c r="N1090" i="19"/>
  <c r="N940" i="19"/>
  <c r="N941" i="19"/>
  <c r="N942" i="19"/>
  <c r="N1996" i="19"/>
  <c r="N1997" i="19"/>
  <c r="N1998" i="19"/>
  <c r="N1718" i="19"/>
  <c r="N1719" i="19"/>
  <c r="N659" i="19"/>
  <c r="N660" i="19"/>
  <c r="N120" i="19"/>
  <c r="N121" i="19"/>
  <c r="N122" i="19"/>
  <c r="N328" i="19"/>
  <c r="N329" i="19"/>
  <c r="N330" i="19"/>
  <c r="N1410" i="19"/>
  <c r="N1091" i="19"/>
  <c r="N331" i="19"/>
  <c r="N332" i="19"/>
  <c r="N802" i="19"/>
  <c r="N1868" i="19"/>
  <c r="N1869" i="19"/>
  <c r="N1870" i="19"/>
  <c r="N1871" i="19"/>
  <c r="N2441" i="19"/>
  <c r="N2442" i="19"/>
  <c r="N246" i="19"/>
  <c r="N247" i="19"/>
  <c r="N1563" i="19"/>
  <c r="N1872" i="19"/>
  <c r="N1873" i="19"/>
  <c r="N1245" i="19"/>
  <c r="N421" i="19"/>
  <c r="N422" i="19"/>
  <c r="N2163" i="19"/>
  <c r="N661" i="19"/>
  <c r="N662" i="19"/>
  <c r="N663" i="19"/>
  <c r="N1411" i="19"/>
  <c r="N1412" i="19"/>
  <c r="N1246" i="19"/>
  <c r="N803" i="19"/>
  <c r="N804" i="19"/>
  <c r="N1874" i="19"/>
  <c r="N123" i="19"/>
  <c r="N124" i="19"/>
  <c r="N423" i="19"/>
  <c r="N424" i="19"/>
  <c r="N425" i="19"/>
  <c r="N426" i="19"/>
  <c r="N943" i="19"/>
  <c r="N944" i="19"/>
  <c r="N248" i="19"/>
  <c r="N427" i="19"/>
  <c r="N2306" i="19"/>
  <c r="N2307" i="19"/>
  <c r="N2308" i="19"/>
  <c r="N664" i="19"/>
  <c r="N665" i="19"/>
  <c r="N1413" i="19"/>
  <c r="N1414" i="19"/>
  <c r="N1247" i="19"/>
  <c r="N1248" i="19"/>
  <c r="N1249" i="19"/>
  <c r="N1250" i="19"/>
  <c r="N333" i="19"/>
  <c r="N334" i="19"/>
  <c r="N529" i="19"/>
  <c r="N2164" i="19"/>
  <c r="N2165" i="19"/>
  <c r="N2166" i="19"/>
  <c r="N249" i="19"/>
  <c r="N250" i="19"/>
  <c r="N251" i="19"/>
  <c r="N1720" i="19"/>
  <c r="N1721" i="19"/>
  <c r="N1092" i="19"/>
  <c r="N1093" i="19"/>
  <c r="N1094" i="19"/>
  <c r="N1095" i="19"/>
  <c r="N1096" i="19"/>
  <c r="N1097" i="19"/>
  <c r="N1098" i="19"/>
  <c r="N1999" i="19"/>
  <c r="N2000" i="19"/>
  <c r="N2001" i="19"/>
  <c r="N2002" i="19"/>
  <c r="N2003" i="19"/>
  <c r="N2004" i="19"/>
  <c r="N2005" i="19"/>
  <c r="N2006" i="19"/>
  <c r="N1415" i="19"/>
  <c r="N1416" i="19"/>
  <c r="N1722" i="19"/>
  <c r="N1723" i="19"/>
  <c r="N1724" i="19"/>
  <c r="N945" i="19"/>
  <c r="N2443" i="19"/>
  <c r="N2444" i="19"/>
  <c r="N805" i="19"/>
  <c r="N1417" i="19"/>
  <c r="N1418" i="19"/>
  <c r="N1419" i="19"/>
  <c r="N428" i="19"/>
  <c r="N429" i="19"/>
  <c r="N430" i="19"/>
  <c r="N1725" i="19"/>
  <c r="N1726" i="19"/>
  <c r="N1875" i="19"/>
  <c r="N1876" i="19"/>
  <c r="N1420" i="19"/>
  <c r="N1251" i="19"/>
  <c r="N1252" i="19"/>
  <c r="N2309" i="19"/>
  <c r="N2310" i="19"/>
  <c r="N1253" i="19"/>
  <c r="N946" i="19"/>
  <c r="N947" i="19"/>
  <c r="N948" i="19"/>
  <c r="N949" i="19"/>
  <c r="N1254" i="19"/>
  <c r="N1255" i="19"/>
  <c r="N806" i="19"/>
  <c r="N2445" i="19"/>
  <c r="N2446" i="19"/>
  <c r="N2167" i="19"/>
  <c r="N2168" i="19"/>
  <c r="N252" i="19"/>
  <c r="N253" i="19"/>
  <c r="N1877" i="19"/>
  <c r="N666" i="19"/>
  <c r="N1099" i="19"/>
  <c r="N1100" i="19"/>
  <c r="N431" i="19"/>
  <c r="N432" i="19"/>
  <c r="N433" i="19"/>
  <c r="N434" i="19"/>
  <c r="N950" i="19"/>
  <c r="N951" i="19"/>
  <c r="N952" i="19"/>
  <c r="N953" i="19"/>
  <c r="N254" i="19"/>
  <c r="N255" i="19"/>
  <c r="N256" i="19"/>
  <c r="N1421" i="19"/>
  <c r="N125" i="19"/>
  <c r="N1564" i="19"/>
  <c r="N1565" i="19"/>
  <c r="N1878" i="19"/>
  <c r="N1879" i="19"/>
  <c r="N1880" i="19"/>
  <c r="N1566" i="19"/>
  <c r="N126" i="19"/>
  <c r="N335" i="19"/>
  <c r="N336" i="19"/>
  <c r="N1567" i="19"/>
  <c r="N1568" i="19"/>
  <c r="N954" i="19"/>
  <c r="N955" i="19"/>
  <c r="N956" i="19"/>
  <c r="N957" i="19"/>
  <c r="N2007" i="19"/>
  <c r="N2008" i="19"/>
  <c r="N2009" i="19"/>
  <c r="N127" i="19"/>
  <c r="N2169" i="19"/>
  <c r="N2170" i="19"/>
  <c r="N2010" i="19"/>
  <c r="N2011" i="19"/>
  <c r="N2012" i="19"/>
  <c r="N2013" i="19"/>
  <c r="N530" i="19"/>
  <c r="N2447" i="19"/>
  <c r="N2448" i="19"/>
  <c r="N2449" i="19"/>
  <c r="N1881" i="19"/>
  <c r="N1882" i="19"/>
  <c r="N1101" i="19"/>
  <c r="N958" i="19"/>
  <c r="N959" i="19"/>
  <c r="N960" i="19"/>
  <c r="N961" i="19"/>
  <c r="N962" i="19"/>
  <c r="N2171" i="19"/>
  <c r="N807" i="19"/>
  <c r="N1422" i="19"/>
  <c r="N257" i="19"/>
  <c r="N258" i="19"/>
  <c r="N259" i="19"/>
  <c r="N260" i="19"/>
  <c r="N261" i="19"/>
  <c r="N435" i="19"/>
  <c r="N1423" i="19"/>
  <c r="N1424" i="19"/>
  <c r="N1425" i="19"/>
  <c r="N1256" i="19"/>
  <c r="N2172" i="19"/>
  <c r="N2173" i="19"/>
  <c r="N1727" i="19"/>
  <c r="N1728" i="19"/>
  <c r="N808" i="19"/>
  <c r="N1883" i="19"/>
  <c r="N667" i="19"/>
  <c r="N531" i="19"/>
  <c r="N532" i="19"/>
  <c r="N128" i="19"/>
  <c r="N129" i="19"/>
  <c r="N436" i="19"/>
  <c r="N2014" i="19"/>
  <c r="N2015" i="19"/>
  <c r="N2016" i="19"/>
  <c r="N2017" i="19"/>
  <c r="N963" i="19"/>
  <c r="N964" i="19"/>
  <c r="N337" i="19"/>
  <c r="N338" i="19"/>
  <c r="N339" i="19"/>
  <c r="N340" i="19"/>
  <c r="N533" i="19"/>
  <c r="N534" i="19"/>
  <c r="N535" i="19"/>
  <c r="N536" i="19"/>
  <c r="N1884" i="19"/>
  <c r="N2311" i="19"/>
  <c r="N2312" i="19"/>
  <c r="N341" i="19"/>
  <c r="N537" i="19"/>
  <c r="N538" i="19"/>
  <c r="N539" i="19"/>
  <c r="N130" i="19"/>
  <c r="N131" i="19"/>
  <c r="N1569" i="19"/>
  <c r="N809" i="19"/>
  <c r="N668" i="19"/>
  <c r="N2018" i="19"/>
  <c r="N1426" i="19"/>
  <c r="N2019" i="19"/>
  <c r="N2020" i="19"/>
  <c r="N540" i="19"/>
  <c r="N1570" i="19"/>
  <c r="N810" i="19"/>
  <c r="N2313" i="19"/>
  <c r="N2021" i="19"/>
  <c r="N2450" i="19"/>
  <c r="N1571" i="19"/>
  <c r="N2451" i="19"/>
  <c r="N2174" i="19"/>
  <c r="N2452" i="19"/>
  <c r="N541" i="19"/>
  <c r="N2022" i="19"/>
  <c r="N1257" i="19"/>
  <c r="N542" i="19"/>
  <c r="N1102" i="19"/>
  <c r="N1103" i="19"/>
  <c r="N2023" i="19"/>
  <c r="N2024" i="19"/>
  <c r="N1885" i="19"/>
  <c r="N1427" i="19"/>
  <c r="N2025" i="19"/>
  <c r="N1729" i="19"/>
  <c r="N1886" i="19"/>
  <c r="N1730" i="19"/>
  <c r="N1104" i="19"/>
  <c r="N2453" i="19"/>
  <c r="N811" i="19"/>
  <c r="N812" i="19"/>
  <c r="N1258" i="19"/>
  <c r="N813" i="19"/>
  <c r="N965" i="19"/>
  <c r="N966" i="19"/>
  <c r="N2175" i="19"/>
  <c r="N2314" i="19"/>
  <c r="N1428" i="19"/>
  <c r="N1105" i="19"/>
  <c r="N967" i="19"/>
  <c r="N1572" i="19"/>
  <c r="N1887" i="19"/>
  <c r="N1106" i="19"/>
  <c r="N1573" i="19"/>
  <c r="N1107" i="19"/>
  <c r="N2454" i="19"/>
  <c r="N814" i="19"/>
  <c r="N1429" i="19"/>
  <c r="N1888" i="19"/>
  <c r="N669" i="19"/>
  <c r="N670" i="19"/>
  <c r="N1731" i="19"/>
  <c r="N1889" i="19"/>
  <c r="N2176" i="19"/>
  <c r="N1890" i="19"/>
  <c r="N1108" i="19"/>
  <c r="N968" i="19"/>
  <c r="N1574" i="19"/>
  <c r="N1430" i="19"/>
  <c r="N1259" i="19"/>
  <c r="N1891" i="19"/>
  <c r="N2026" i="19"/>
  <c r="N1892" i="19"/>
  <c r="N969" i="19"/>
  <c r="N1893" i="19"/>
  <c r="N1894" i="19"/>
  <c r="N2027" i="19"/>
  <c r="N2315" i="19"/>
  <c r="N1431" i="19"/>
  <c r="N2316" i="19"/>
  <c r="N2028" i="19"/>
  <c r="N970" i="19"/>
  <c r="N1575" i="19"/>
  <c r="N671" i="19"/>
  <c r="N1895" i="19"/>
  <c r="N543" i="19"/>
  <c r="N2455" i="19"/>
  <c r="N2456" i="19"/>
  <c r="N672" i="19"/>
  <c r="N1576" i="19"/>
  <c r="N2177" i="19"/>
  <c r="N2178" i="19"/>
  <c r="N1109" i="19"/>
  <c r="N2317" i="19"/>
  <c r="N1260" i="19"/>
  <c r="N2457" i="19"/>
  <c r="N2029" i="19"/>
  <c r="N1732" i="19"/>
  <c r="N1432" i="19"/>
  <c r="N2179" i="19"/>
  <c r="N2318" i="19"/>
  <c r="N544" i="19"/>
  <c r="N2030" i="19"/>
  <c r="N2486" i="19"/>
  <c r="N971" i="19"/>
  <c r="N972" i="19"/>
  <c r="N1110" i="19"/>
  <c r="N673" i="19"/>
  <c r="N2319" i="19"/>
  <c r="N2031" i="19"/>
  <c r="N2320" i="19"/>
  <c r="N1896" i="19"/>
  <c r="N1577" i="19"/>
  <c r="N1733" i="19"/>
  <c r="N2487" i="19"/>
  <c r="N2032" i="19"/>
  <c r="N1261" i="19"/>
  <c r="N674" i="19"/>
  <c r="N1897" i="19"/>
  <c r="N815" i="19"/>
  <c r="N1898" i="19"/>
  <c r="N545" i="19"/>
  <c r="N973" i="19"/>
  <c r="N546" i="19"/>
  <c r="N1111" i="19"/>
  <c r="N2180" i="19"/>
  <c r="N2458" i="19"/>
  <c r="N2181" i="19"/>
  <c r="N816" i="19"/>
  <c r="N1433" i="19"/>
  <c r="N1262" i="19"/>
  <c r="N2033" i="19"/>
  <c r="N974" i="19"/>
  <c r="N1578" i="19"/>
  <c r="N1734" i="19"/>
  <c r="N2034" i="19"/>
  <c r="N675" i="19"/>
  <c r="N2321" i="19"/>
  <c r="N1434" i="19"/>
  <c r="N1899" i="19"/>
  <c r="N676" i="19"/>
  <c r="N677" i="19"/>
  <c r="N1579" i="19"/>
  <c r="N2322" i="19"/>
  <c r="N678" i="19"/>
  <c r="N2323" i="19"/>
  <c r="N1580" i="19"/>
  <c r="N2035" i="19"/>
  <c r="N2459" i="19"/>
  <c r="N817" i="19"/>
  <c r="N2488" i="19"/>
  <c r="N2460" i="19"/>
  <c r="N2461" i="19"/>
  <c r="N1263" i="19"/>
  <c r="N1435" i="19"/>
  <c r="N547" i="19"/>
  <c r="N1581" i="19"/>
  <c r="N2182" i="19"/>
  <c r="N818" i="19"/>
  <c r="N679" i="19"/>
  <c r="N1436" i="19"/>
  <c r="N1582" i="19"/>
  <c r="N819" i="19"/>
  <c r="N2324" i="19"/>
  <c r="N1735" i="19"/>
  <c r="N2036" i="19"/>
  <c r="N1112" i="19"/>
  <c r="N2037" i="19"/>
  <c r="N2325" i="19"/>
  <c r="N1736" i="19"/>
  <c r="N2183" i="19"/>
  <c r="N1737" i="19"/>
  <c r="N1113" i="19"/>
  <c r="N1900" i="19"/>
  <c r="N975" i="19"/>
  <c r="N1583" i="19"/>
  <c r="N820" i="19"/>
  <c r="N1738" i="19"/>
  <c r="N2462" i="19"/>
  <c r="N2038" i="19"/>
  <c r="N2326" i="19"/>
  <c r="N2184" i="19"/>
  <c r="N680" i="19"/>
  <c r="N681" i="19"/>
  <c r="N1114" i="19"/>
  <c r="N2185" i="19"/>
  <c r="N2186" i="19"/>
  <c r="N2327" i="19"/>
  <c r="N976" i="19"/>
  <c r="N2463" i="19"/>
  <c r="N682" i="19"/>
  <c r="N1739" i="19"/>
  <c r="N2187" i="19"/>
  <c r="N683" i="19"/>
  <c r="N1740" i="19"/>
  <c r="N2188" i="19"/>
  <c r="N2039" i="19"/>
  <c r="N1437" i="19"/>
  <c r="N977" i="19"/>
  <c r="N1901" i="19"/>
  <c r="N2464" i="19"/>
  <c r="N2465" i="19"/>
  <c r="N2189" i="19"/>
  <c r="N548" i="19"/>
  <c r="N2466" i="19"/>
  <c r="N1115" i="19"/>
  <c r="N2040" i="19"/>
  <c r="N978" i="19"/>
  <c r="N2489" i="19"/>
  <c r="N1741" i="19"/>
  <c r="N1902" i="19"/>
  <c r="N1264" i="19"/>
  <c r="N684" i="19"/>
  <c r="N2328" i="19"/>
  <c r="N1584" i="19"/>
  <c r="N2041" i="19"/>
  <c r="N2042" i="19"/>
  <c r="N2329" i="19"/>
  <c r="N1742" i="19"/>
  <c r="N1903" i="19"/>
  <c r="N821" i="19"/>
  <c r="N2330" i="19"/>
  <c r="N1585" i="19"/>
  <c r="N685" i="19"/>
  <c r="N979" i="19"/>
  <c r="N549" i="19"/>
  <c r="N1904" i="19"/>
  <c r="N980" i="19"/>
  <c r="N981" i="19"/>
  <c r="N1438" i="19"/>
  <c r="N1265" i="19"/>
  <c r="N686" i="19"/>
  <c r="N1586" i="19"/>
  <c r="N2190" i="19"/>
  <c r="N2191" i="19"/>
  <c r="N550" i="19"/>
  <c r="N2331" i="19"/>
  <c r="N551" i="19"/>
  <c r="N1266" i="19"/>
  <c r="N2467" i="19"/>
  <c r="N1905" i="19"/>
  <c r="N687" i="19"/>
  <c r="N982" i="19"/>
  <c r="N1267" i="19"/>
  <c r="N1587" i="19"/>
  <c r="N2192" i="19"/>
  <c r="N983" i="19"/>
  <c r="N2468" i="19"/>
  <c r="N984" i="19"/>
  <c r="N985" i="19"/>
  <c r="N552" i="19"/>
  <c r="N2332" i="19"/>
  <c r="N553" i="19"/>
  <c r="N2333" i="19"/>
  <c r="N2193" i="19"/>
  <c r="N2469" i="19"/>
  <c r="N1116" i="19"/>
  <c r="N986" i="19"/>
  <c r="N688" i="19"/>
  <c r="N2043" i="19"/>
  <c r="N1743" i="19"/>
  <c r="N1439" i="19"/>
  <c r="N1268" i="19"/>
  <c r="N2044" i="19"/>
  <c r="N1117" i="19"/>
  <c r="N1269" i="19"/>
  <c r="N689" i="19"/>
  <c r="N2334" i="19"/>
  <c r="N822" i="19"/>
  <c r="N1270" i="19"/>
  <c r="N2194" i="19"/>
  <c r="N823" i="19"/>
  <c r="N824" i="19"/>
  <c r="N1906" i="19"/>
  <c r="N825" i="19"/>
  <c r="N2195" i="19"/>
  <c r="N826" i="19"/>
  <c r="N1588" i="19"/>
  <c r="N1440" i="19"/>
  <c r="N554" i="19"/>
  <c r="N1118" i="19"/>
  <c r="N1271" i="19"/>
  <c r="N1589" i="19"/>
  <c r="N555" i="19"/>
  <c r="N827" i="19"/>
  <c r="N2470" i="19"/>
  <c r="N1590" i="19"/>
  <c r="N556" i="19"/>
  <c r="N2490" i="19"/>
  <c r="N828" i="19"/>
  <c r="N1744" i="19"/>
  <c r="N2491" i="19"/>
  <c r="N2335" i="19"/>
  <c r="N1745" i="19"/>
  <c r="N829" i="19"/>
  <c r="N1907" i="19"/>
  <c r="N557" i="19"/>
  <c r="N1441" i="19"/>
  <c r="N690" i="19"/>
  <c r="N1908" i="19"/>
  <c r="N1442" i="19"/>
  <c r="N1272" i="19"/>
  <c r="N2336" i="19"/>
  <c r="N2196" i="19"/>
  <c r="N1591" i="19"/>
  <c r="N558" i="19"/>
  <c r="N1273" i="19"/>
  <c r="N1274" i="19"/>
  <c r="N1592" i="19"/>
  <c r="N2045" i="19"/>
  <c r="N691" i="19"/>
  <c r="N2197" i="19"/>
  <c r="N2471" i="19"/>
  <c r="N692" i="19"/>
  <c r="N2472" i="19"/>
  <c r="N1275" i="19"/>
  <c r="N1593" i="19"/>
  <c r="N1276" i="19"/>
  <c r="N2198" i="19"/>
  <c r="N2473" i="19"/>
  <c r="N1746" i="19"/>
  <c r="N1119" i="19"/>
  <c r="N1443" i="19"/>
  <c r="N2474" i="19"/>
  <c r="N1444" i="19"/>
  <c r="N1277" i="19"/>
  <c r="N1278" i="19"/>
  <c r="N830" i="19"/>
  <c r="N2046" i="19"/>
  <c r="N1909" i="19"/>
  <c r="N1594" i="19"/>
  <c r="N2475" i="19"/>
  <c r="N1595" i="19"/>
  <c r="N2047" i="19"/>
  <c r="N2337" i="19"/>
  <c r="N1445" i="19"/>
  <c r="N2048" i="19"/>
  <c r="N2492" i="19"/>
  <c r="N2476" i="19"/>
  <c r="N1910" i="19"/>
  <c r="N1596" i="19"/>
  <c r="N2477" i="19"/>
  <c r="N2338" i="19"/>
  <c r="N987" i="19"/>
  <c r="N693" i="19"/>
  <c r="N1120" i="19"/>
  <c r="N2199" i="19"/>
  <c r="N1279" i="19"/>
  <c r="N2339" i="19"/>
  <c r="N1280" i="19"/>
  <c r="N1446" i="19"/>
  <c r="N2049" i="19"/>
  <c r="N831" i="19"/>
  <c r="N2478" i="19"/>
  <c r="N2340" i="19"/>
  <c r="N559" i="19"/>
  <c r="N1121" i="19"/>
  <c r="N1911" i="19"/>
  <c r="N2200" i="19"/>
  <c r="N694" i="19"/>
  <c r="N988" i="19"/>
  <c r="N1281" i="19"/>
  <c r="N2050" i="19"/>
  <c r="N2051" i="19"/>
  <c r="N1282" i="19"/>
  <c r="N2201" i="19"/>
  <c r="N989" i="19"/>
  <c r="N2341" i="19"/>
  <c r="N2202" i="19"/>
  <c r="N2203" i="19"/>
  <c r="N2204" i="19"/>
  <c r="N1122" i="19"/>
  <c r="N1283" i="19"/>
  <c r="N832" i="19"/>
  <c r="N1597" i="19"/>
  <c r="N833" i="19"/>
  <c r="N2342" i="19"/>
  <c r="N990" i="19"/>
  <c r="N2052" i="19"/>
  <c r="N2205" i="19"/>
  <c r="N2053" i="19"/>
  <c r="N1598" i="19"/>
  <c r="N2479" i="19"/>
  <c r="N2343" i="19"/>
  <c r="N1447" i="19"/>
  <c r="N834" i="19"/>
  <c r="N991" i="19"/>
  <c r="N1123" i="19"/>
  <c r="N2344" i="19"/>
  <c r="N1747" i="19"/>
  <c r="N2054" i="19"/>
  <c r="N1448" i="19"/>
  <c r="N2493" i="19"/>
  <c r="N2480" i="19"/>
  <c r="N2481" i="19"/>
  <c r="N1599" i="19"/>
  <c r="N1124" i="19"/>
  <c r="N1449" i="19"/>
  <c r="N1912" i="19"/>
  <c r="N1450" i="19"/>
  <c r="N2345" i="19"/>
  <c r="N1913" i="19"/>
  <c r="N2206" i="19"/>
  <c r="N992" i="19"/>
  <c r="N1284" i="19"/>
  <c r="N993" i="19"/>
  <c r="N994" i="19"/>
  <c r="N695" i="19"/>
  <c r="N1285" i="19"/>
  <c r="N2207" i="19"/>
  <c r="N1125" i="19"/>
  <c r="N2482" i="19"/>
  <c r="N1126" i="19"/>
  <c r="N1748" i="19"/>
  <c r="N1127" i="19"/>
  <c r="N2055" i="19"/>
  <c r="N2056" i="19"/>
  <c r="N696" i="19"/>
  <c r="N697" i="19"/>
  <c r="N560" i="19"/>
  <c r="N1749" i="19"/>
  <c r="N1600" i="19"/>
  <c r="N698" i="19"/>
  <c r="N1286" i="19"/>
  <c r="N2057" i="19"/>
  <c r="N1914" i="19"/>
  <c r="N2208" i="19"/>
  <c r="N2058" i="19"/>
  <c r="N1915" i="19"/>
  <c r="N1601" i="19"/>
  <c r="N2059" i="19"/>
  <c r="N2346" i="19"/>
  <c r="N699" i="19"/>
  <c r="N2209" i="19"/>
  <c r="N1602" i="19"/>
  <c r="N835" i="19"/>
  <c r="N836" i="19"/>
  <c r="N995" i="19"/>
  <c r="N837" i="19"/>
  <c r="N838" i="19"/>
  <c r="N1287" i="19"/>
  <c r="N2060" i="19"/>
  <c r="N1603" i="19"/>
  <c r="N1128" i="19"/>
  <c r="N2210" i="19"/>
  <c r="N996" i="19"/>
  <c r="N1129" i="19"/>
  <c r="N2494" i="19"/>
  <c r="N1604" i="19"/>
  <c r="N1605" i="19"/>
  <c r="N997" i="19"/>
  <c r="N998" i="19"/>
  <c r="N1451" i="19"/>
  <c r="N1288" i="19"/>
  <c r="N1916" i="19"/>
  <c r="N839" i="19"/>
  <c r="N1606" i="19"/>
  <c r="N561" i="19"/>
  <c r="N2347" i="19"/>
  <c r="N1607" i="19"/>
  <c r="N700" i="19"/>
  <c r="N1289" i="19"/>
  <c r="N2061" i="19"/>
  <c r="N1130" i="19"/>
  <c r="N2483" i="19"/>
  <c r="N2211" i="19"/>
  <c r="N2348" i="19"/>
  <c r="N2062" i="19"/>
  <c r="N999" i="19"/>
  <c r="N701" i="19"/>
  <c r="N1917" i="19"/>
  <c r="N2349" i="19"/>
  <c r="N1000" i="19"/>
  <c r="N2212" i="19"/>
  <c r="N1290" i="19"/>
  <c r="N562" i="19"/>
  <c r="N2350" i="19"/>
  <c r="N702" i="19"/>
  <c r="N2063" i="19"/>
  <c r="N2351" i="19"/>
  <c r="N840" i="19"/>
  <c r="N1608" i="19"/>
  <c r="N1452" i="19"/>
  <c r="N1750" i="19"/>
  <c r="N1918" i="19"/>
  <c r="N703" i="19"/>
  <c r="N2213" i="19"/>
  <c r="N563" i="19"/>
  <c r="N1609" i="19"/>
  <c r="N2352" i="19"/>
  <c r="N841" i="19"/>
  <c r="N1291" i="19"/>
  <c r="N842" i="19"/>
  <c r="N2353" i="19"/>
  <c r="N1453" i="19"/>
  <c r="N2484" i="19"/>
  <c r="N843" i="19"/>
  <c r="N844" i="19"/>
  <c r="N2354" i="19"/>
  <c r="N1131" i="19"/>
  <c r="N2485" i="19"/>
  <c r="N2214" i="19"/>
  <c r="N2215" i="19"/>
  <c r="N845" i="19"/>
  <c r="N1001" i="19"/>
  <c r="M1001" i="19"/>
  <c r="M1002" i="19"/>
  <c r="M1003" i="19"/>
  <c r="M2216" i="19"/>
  <c r="M2217" i="19"/>
  <c r="M2218" i="19"/>
  <c r="M2219" i="19"/>
  <c r="M2" i="19"/>
  <c r="M3" i="19"/>
  <c r="M4" i="19"/>
  <c r="M132" i="19"/>
  <c r="M1751" i="19"/>
  <c r="M1752" i="19"/>
  <c r="M1753" i="19"/>
  <c r="M437" i="19"/>
  <c r="M438" i="19"/>
  <c r="M2220" i="19"/>
  <c r="M704" i="19"/>
  <c r="M705" i="19"/>
  <c r="M2064" i="19"/>
  <c r="M2065" i="19"/>
  <c r="M2066" i="19"/>
  <c r="M2067" i="19"/>
  <c r="M2068" i="19"/>
  <c r="M1132" i="19"/>
  <c r="M1610" i="19"/>
  <c r="M1611" i="19"/>
  <c r="M1292" i="19"/>
  <c r="M1293" i="19"/>
  <c r="M2069" i="19"/>
  <c r="M2070" i="19"/>
  <c r="M2071" i="19"/>
  <c r="M2072" i="19"/>
  <c r="M2073" i="19"/>
  <c r="M1004" i="19"/>
  <c r="M1005" i="19"/>
  <c r="M5" i="19"/>
  <c r="M6" i="19"/>
  <c r="M7" i="19"/>
  <c r="M342" i="19"/>
  <c r="M343" i="19"/>
  <c r="M262" i="19"/>
  <c r="M263" i="19"/>
  <c r="M264" i="19"/>
  <c r="M265" i="19"/>
  <c r="M266" i="19"/>
  <c r="M267" i="19"/>
  <c r="M268" i="19"/>
  <c r="M1133" i="19"/>
  <c r="M1294" i="19"/>
  <c r="M1295" i="19"/>
  <c r="M1296" i="19"/>
  <c r="M2221" i="19"/>
  <c r="M2222" i="19"/>
  <c r="M8" i="19"/>
  <c r="M9" i="19"/>
  <c r="M1006" i="19"/>
  <c r="M10" i="19"/>
  <c r="M11" i="19"/>
  <c r="M1007" i="19"/>
  <c r="M1008" i="19"/>
  <c r="M1454" i="19"/>
  <c r="M1297" i="19"/>
  <c r="M344" i="19"/>
  <c r="M345" i="19"/>
  <c r="M346" i="19"/>
  <c r="M2223" i="19"/>
  <c r="M2224" i="19"/>
  <c r="M2225" i="19"/>
  <c r="M2355" i="19"/>
  <c r="M2356" i="19"/>
  <c r="M2357" i="19"/>
  <c r="M564" i="19"/>
  <c r="M1298" i="19"/>
  <c r="M1299" i="19"/>
  <c r="M1300" i="19"/>
  <c r="M133" i="19"/>
  <c r="M846" i="19"/>
  <c r="M847" i="19"/>
  <c r="M1134" i="19"/>
  <c r="M1135" i="19"/>
  <c r="M1136" i="19"/>
  <c r="M1754" i="19"/>
  <c r="M1755" i="19"/>
  <c r="M1756" i="19"/>
  <c r="M1757" i="19"/>
  <c r="M2226" i="19"/>
  <c r="M12" i="19"/>
  <c r="M13" i="19"/>
  <c r="M14" i="19"/>
  <c r="M706" i="19"/>
  <c r="M707" i="19"/>
  <c r="M708" i="19"/>
  <c r="M709" i="19"/>
  <c r="M710" i="19"/>
  <c r="M848" i="19"/>
  <c r="M849" i="19"/>
  <c r="M850" i="19"/>
  <c r="M1612" i="19"/>
  <c r="M1613" i="19"/>
  <c r="M1614" i="19"/>
  <c r="M1009" i="19"/>
  <c r="M1010" i="19"/>
  <c r="M1011" i="19"/>
  <c r="M1301" i="19"/>
  <c r="M269" i="19"/>
  <c r="M270" i="19"/>
  <c r="M271" i="19"/>
  <c r="M565" i="19"/>
  <c r="M566" i="19"/>
  <c r="M347" i="19"/>
  <c r="M348" i="19"/>
  <c r="M272" i="19"/>
  <c r="M273" i="19"/>
  <c r="M2074" i="19"/>
  <c r="M2075" i="19"/>
  <c r="M2076" i="19"/>
  <c r="M15" i="19"/>
  <c r="M16" i="19"/>
  <c r="M567" i="19"/>
  <c r="M568" i="19"/>
  <c r="M274" i="19"/>
  <c r="M275" i="19"/>
  <c r="M17" i="19"/>
  <c r="M18" i="19"/>
  <c r="M851" i="19"/>
  <c r="M852" i="19"/>
  <c r="M2077" i="19"/>
  <c r="M2078" i="19"/>
  <c r="M2079" i="19"/>
  <c r="M134" i="19"/>
  <c r="M135" i="19"/>
  <c r="M1012" i="19"/>
  <c r="M1137" i="19"/>
  <c r="M1138" i="19"/>
  <c r="M1139" i="19"/>
  <c r="M1919" i="19"/>
  <c r="M711" i="19"/>
  <c r="M712" i="19"/>
  <c r="M713" i="19"/>
  <c r="M714" i="19"/>
  <c r="M715" i="19"/>
  <c r="M2358" i="19"/>
  <c r="M2359" i="19"/>
  <c r="M1140" i="19"/>
  <c r="M1141" i="19"/>
  <c r="M439" i="19"/>
  <c r="M440" i="19"/>
  <c r="M1302" i="19"/>
  <c r="M19" i="19"/>
  <c r="M2080" i="19"/>
  <c r="M2081" i="19"/>
  <c r="M1615" i="19"/>
  <c r="M20" i="19"/>
  <c r="M21" i="19"/>
  <c r="M22" i="19"/>
  <c r="M23" i="19"/>
  <c r="M24" i="19"/>
  <c r="M1455" i="19"/>
  <c r="M1920" i="19"/>
  <c r="M1921" i="19"/>
  <c r="M1456" i="19"/>
  <c r="M1457" i="19"/>
  <c r="M1458" i="19"/>
  <c r="M1013" i="19"/>
  <c r="M1014" i="19"/>
  <c r="M2082" i="19"/>
  <c r="M2083" i="19"/>
  <c r="M2084" i="19"/>
  <c r="M136" i="19"/>
  <c r="M441" i="19"/>
  <c r="M442" i="19"/>
  <c r="M443" i="19"/>
  <c r="M444" i="19"/>
  <c r="M1142" i="19"/>
  <c r="M1143" i="19"/>
  <c r="M569" i="19"/>
  <c r="M570" i="19"/>
  <c r="M1459" i="19"/>
  <c r="M1460" i="19"/>
  <c r="M1461" i="19"/>
  <c r="M1758" i="19"/>
  <c r="M1759" i="19"/>
  <c r="M1922" i="19"/>
  <c r="M1923" i="19"/>
  <c r="M2227" i="19"/>
  <c r="M2228" i="19"/>
  <c r="M1616" i="19"/>
  <c r="M1617" i="19"/>
  <c r="M853" i="19"/>
  <c r="M854" i="19"/>
  <c r="M1144" i="19"/>
  <c r="M1145" i="19"/>
  <c r="M1146" i="19"/>
  <c r="M137" i="19"/>
  <c r="M1015" i="19"/>
  <c r="M1016" i="19"/>
  <c r="M349" i="19"/>
  <c r="M855" i="19"/>
  <c r="M856" i="19"/>
  <c r="M857" i="19"/>
  <c r="M858" i="19"/>
  <c r="M2229" i="19"/>
  <c r="M2230" i="19"/>
  <c r="M2231" i="19"/>
  <c r="M1017" i="19"/>
  <c r="M1618" i="19"/>
  <c r="M1619" i="19"/>
  <c r="M2085" i="19"/>
  <c r="M2086" i="19"/>
  <c r="M2087" i="19"/>
  <c r="M1620" i="19"/>
  <c r="M1018" i="19"/>
  <c r="M1303" i="19"/>
  <c r="M1760" i="19"/>
  <c r="M138" i="19"/>
  <c r="M2232" i="19"/>
  <c r="M2233" i="19"/>
  <c r="M1304" i="19"/>
  <c r="M2360" i="19"/>
  <c r="M2361" i="19"/>
  <c r="M1147" i="19"/>
  <c r="M1148" i="19"/>
  <c r="M1149" i="19"/>
  <c r="M859" i="19"/>
  <c r="M860" i="19"/>
  <c r="M2088" i="19"/>
  <c r="M2089" i="19"/>
  <c r="M571" i="19"/>
  <c r="M572" i="19"/>
  <c r="M573" i="19"/>
  <c r="M574" i="19"/>
  <c r="M2090" i="19"/>
  <c r="M2091" i="19"/>
  <c r="M2092" i="19"/>
  <c r="M1924" i="19"/>
  <c r="M1305" i="19"/>
  <c r="M1306" i="19"/>
  <c r="M1761" i="19"/>
  <c r="M1762" i="19"/>
  <c r="M1462" i="19"/>
  <c r="M1463" i="19"/>
  <c r="M575" i="19"/>
  <c r="M576" i="19"/>
  <c r="M577" i="19"/>
  <c r="M578" i="19"/>
  <c r="M579" i="19"/>
  <c r="M1925" i="19"/>
  <c r="M861" i="19"/>
  <c r="M2093" i="19"/>
  <c r="M2094" i="19"/>
  <c r="M1150" i="19"/>
  <c r="M1151" i="19"/>
  <c r="M2234" i="19"/>
  <c r="M2095" i="19"/>
  <c r="M2096" i="19"/>
  <c r="M862" i="19"/>
  <c r="M863" i="19"/>
  <c r="M139" i="19"/>
  <c r="M140" i="19"/>
  <c r="M1763" i="19"/>
  <c r="M1464" i="19"/>
  <c r="M1764" i="19"/>
  <c r="M1765" i="19"/>
  <c r="M1766" i="19"/>
  <c r="M1767" i="19"/>
  <c r="M2362" i="19"/>
  <c r="M2363" i="19"/>
  <c r="M716" i="19"/>
  <c r="M717" i="19"/>
  <c r="M1152" i="19"/>
  <c r="M141" i="19"/>
  <c r="M25" i="19"/>
  <c r="M718" i="19"/>
  <c r="M719" i="19"/>
  <c r="M720" i="19"/>
  <c r="M721" i="19"/>
  <c r="M142" i="19"/>
  <c r="M445" i="19"/>
  <c r="M446" i="19"/>
  <c r="M1019" i="19"/>
  <c r="M1020" i="19"/>
  <c r="M1021" i="19"/>
  <c r="M1621" i="19"/>
  <c r="M447" i="19"/>
  <c r="M1926" i="19"/>
  <c r="M1022" i="19"/>
  <c r="M1465" i="19"/>
  <c r="M1466" i="19"/>
  <c r="M350" i="19"/>
  <c r="M276" i="19"/>
  <c r="M277" i="19"/>
  <c r="M26" i="19"/>
  <c r="M27" i="19"/>
  <c r="M1467" i="19"/>
  <c r="M1468" i="19"/>
  <c r="M1469" i="19"/>
  <c r="M1470" i="19"/>
  <c r="M1471" i="19"/>
  <c r="M1768" i="19"/>
  <c r="M1769" i="19"/>
  <c r="M1622" i="19"/>
  <c r="M1623" i="19"/>
  <c r="M1624" i="19"/>
  <c r="M1625" i="19"/>
  <c r="M448" i="19"/>
  <c r="M449" i="19"/>
  <c r="M1626" i="19"/>
  <c r="M1627" i="19"/>
  <c r="M1628" i="19"/>
  <c r="M2235" i="19"/>
  <c r="M2236" i="19"/>
  <c r="M2237" i="19"/>
  <c r="M2097" i="19"/>
  <c r="M28" i="19"/>
  <c r="M1307" i="19"/>
  <c r="M2364" i="19"/>
  <c r="M2365" i="19"/>
  <c r="M450" i="19"/>
  <c r="M451" i="19"/>
  <c r="M452" i="19"/>
  <c r="M453" i="19"/>
  <c r="M1770" i="19"/>
  <c r="M1771" i="19"/>
  <c r="M1308" i="19"/>
  <c r="M1309" i="19"/>
  <c r="M1927" i="19"/>
  <c r="M1310" i="19"/>
  <c r="M1311" i="19"/>
  <c r="M1312" i="19"/>
  <c r="M2366" i="19"/>
  <c r="M2367" i="19"/>
  <c r="M29" i="19"/>
  <c r="M30" i="19"/>
  <c r="M1772" i="19"/>
  <c r="M1773" i="19"/>
  <c r="M278" i="19"/>
  <c r="M279" i="19"/>
  <c r="M580" i="19"/>
  <c r="M581" i="19"/>
  <c r="M582" i="19"/>
  <c r="M1629" i="19"/>
  <c r="M1630" i="19"/>
  <c r="M1631" i="19"/>
  <c r="M1153" i="19"/>
  <c r="M1154" i="19"/>
  <c r="M1155" i="19"/>
  <c r="M1156" i="19"/>
  <c r="M722" i="19"/>
  <c r="M31" i="19"/>
  <c r="M32" i="19"/>
  <c r="M33" i="19"/>
  <c r="M1157" i="19"/>
  <c r="M1158" i="19"/>
  <c r="M723" i="19"/>
  <c r="M724" i="19"/>
  <c r="M725" i="19"/>
  <c r="M726" i="19"/>
  <c r="M727" i="19"/>
  <c r="M728" i="19"/>
  <c r="M2098" i="19"/>
  <c r="M2238" i="19"/>
  <c r="M2239" i="19"/>
  <c r="M1632" i="19"/>
  <c r="M1633" i="19"/>
  <c r="M454" i="19"/>
  <c r="M2368" i="19"/>
  <c r="M2369" i="19"/>
  <c r="M2370" i="19"/>
  <c r="M1313" i="19"/>
  <c r="M280" i="19"/>
  <c r="M281" i="19"/>
  <c r="M282" i="19"/>
  <c r="M283" i="19"/>
  <c r="M284" i="19"/>
  <c r="M285" i="19"/>
  <c r="M2371" i="19"/>
  <c r="M143" i="19"/>
  <c r="M144" i="19"/>
  <c r="M1928" i="19"/>
  <c r="M1929" i="19"/>
  <c r="M455" i="19"/>
  <c r="M456" i="19"/>
  <c r="M351" i="19"/>
  <c r="M352" i="19"/>
  <c r="M1472" i="19"/>
  <c r="M1473" i="19"/>
  <c r="M1474" i="19"/>
  <c r="M2240" i="19"/>
  <c r="M2099" i="19"/>
  <c r="M2100" i="19"/>
  <c r="M1159" i="19"/>
  <c r="M1160" i="19"/>
  <c r="M1161" i="19"/>
  <c r="M2241" i="19"/>
  <c r="M2242" i="19"/>
  <c r="M1930" i="19"/>
  <c r="M729" i="19"/>
  <c r="M730" i="19"/>
  <c r="M1475" i="19"/>
  <c r="M1476" i="19"/>
  <c r="M1023" i="19"/>
  <c r="M1314" i="19"/>
  <c r="M34" i="19"/>
  <c r="M145" i="19"/>
  <c r="M146" i="19"/>
  <c r="M1477" i="19"/>
  <c r="M1478" i="19"/>
  <c r="M1479" i="19"/>
  <c r="M1480" i="19"/>
  <c r="M35" i="19"/>
  <c r="M731" i="19"/>
  <c r="M732" i="19"/>
  <c r="M733" i="19"/>
  <c r="M286" i="19"/>
  <c r="M2372" i="19"/>
  <c r="M2373" i="19"/>
  <c r="M2374" i="19"/>
  <c r="M1315" i="19"/>
  <c r="M1316" i="19"/>
  <c r="M1317" i="19"/>
  <c r="M287" i="19"/>
  <c r="M864" i="19"/>
  <c r="M734" i="19"/>
  <c r="M735" i="19"/>
  <c r="M147" i="19"/>
  <c r="M148" i="19"/>
  <c r="M1634" i="19"/>
  <c r="M1318" i="19"/>
  <c r="M865" i="19"/>
  <c r="M866" i="19"/>
  <c r="M736" i="19"/>
  <c r="M737" i="19"/>
  <c r="M738" i="19"/>
  <c r="M583" i="19"/>
  <c r="M584" i="19"/>
  <c r="M2243" i="19"/>
  <c r="M2244" i="19"/>
  <c r="M1162" i="19"/>
  <c r="M1163" i="19"/>
  <c r="M1319" i="19"/>
  <c r="M2375" i="19"/>
  <c r="M2376" i="19"/>
  <c r="M2101" i="19"/>
  <c r="M1774" i="19"/>
  <c r="M1775" i="19"/>
  <c r="M353" i="19"/>
  <c r="M354" i="19"/>
  <c r="M36" i="19"/>
  <c r="M37" i="19"/>
  <c r="M38" i="19"/>
  <c r="M457" i="19"/>
  <c r="M458" i="19"/>
  <c r="M459" i="19"/>
  <c r="M460" i="19"/>
  <c r="M2102" i="19"/>
  <c r="M867" i="19"/>
  <c r="M1320" i="19"/>
  <c r="M1321" i="19"/>
  <c r="M1322" i="19"/>
  <c r="M1323" i="19"/>
  <c r="M1324" i="19"/>
  <c r="M868" i="19"/>
  <c r="M869" i="19"/>
  <c r="M739" i="19"/>
  <c r="M740" i="19"/>
  <c r="M741" i="19"/>
  <c r="M742" i="19"/>
  <c r="M149" i="19"/>
  <c r="M461" i="19"/>
  <c r="M1931" i="19"/>
  <c r="M1932" i="19"/>
  <c r="M1933" i="19"/>
  <c r="M2103" i="19"/>
  <c r="M2104" i="19"/>
  <c r="M1164" i="19"/>
  <c r="M1934" i="19"/>
  <c r="M150" i="19"/>
  <c r="M151" i="19"/>
  <c r="M1481" i="19"/>
  <c r="M462" i="19"/>
  <c r="M463" i="19"/>
  <c r="M464" i="19"/>
  <c r="M1482" i="19"/>
  <c r="M1483" i="19"/>
  <c r="M1484" i="19"/>
  <c r="M1485" i="19"/>
  <c r="M1486" i="19"/>
  <c r="M1635" i="19"/>
  <c r="M1636" i="19"/>
  <c r="M1637" i="19"/>
  <c r="M1325" i="19"/>
  <c r="M1326" i="19"/>
  <c r="M1327" i="19"/>
  <c r="M743" i="19"/>
  <c r="M1024" i="19"/>
  <c r="M465" i="19"/>
  <c r="M2245" i="19"/>
  <c r="M1487" i="19"/>
  <c r="M1488" i="19"/>
  <c r="M1638" i="19"/>
  <c r="M1639" i="19"/>
  <c r="M466" i="19"/>
  <c r="M467" i="19"/>
  <c r="M468" i="19"/>
  <c r="M469" i="19"/>
  <c r="M1025" i="19"/>
  <c r="M1026" i="19"/>
  <c r="M39" i="19"/>
  <c r="M40" i="19"/>
  <c r="M41" i="19"/>
  <c r="M744" i="19"/>
  <c r="M1489" i="19"/>
  <c r="M1328" i="19"/>
  <c r="M1329" i="19"/>
  <c r="M1330" i="19"/>
  <c r="M2105" i="19"/>
  <c r="M2106" i="19"/>
  <c r="M2107" i="19"/>
  <c r="M355" i="19"/>
  <c r="M1027" i="19"/>
  <c r="M1028" i="19"/>
  <c r="M1165" i="19"/>
  <c r="M1166" i="19"/>
  <c r="M1029" i="19"/>
  <c r="M745" i="19"/>
  <c r="M870" i="19"/>
  <c r="M2377" i="19"/>
  <c r="M1776" i="19"/>
  <c r="M1777" i="19"/>
  <c r="M746" i="19"/>
  <c r="M747" i="19"/>
  <c r="M1935" i="19"/>
  <c r="M1936" i="19"/>
  <c r="M1937" i="19"/>
  <c r="M2246" i="19"/>
  <c r="M2247" i="19"/>
  <c r="M2248" i="19"/>
  <c r="M748" i="19"/>
  <c r="M749" i="19"/>
  <c r="M585" i="19"/>
  <c r="M2378" i="19"/>
  <c r="M2249" i="19"/>
  <c r="M586" i="19"/>
  <c r="M587" i="19"/>
  <c r="M2250" i="19"/>
  <c r="M2379" i="19"/>
  <c r="M2380" i="19"/>
  <c r="M1331" i="19"/>
  <c r="M2108" i="19"/>
  <c r="M1332" i="19"/>
  <c r="M42" i="19"/>
  <c r="M43" i="19"/>
  <c r="M44" i="19"/>
  <c r="M470" i="19"/>
  <c r="M152" i="19"/>
  <c r="M153" i="19"/>
  <c r="M356" i="19"/>
  <c r="M357" i="19"/>
  <c r="M1778" i="19"/>
  <c r="M1779" i="19"/>
  <c r="M1780" i="19"/>
  <c r="M871" i="19"/>
  <c r="M872" i="19"/>
  <c r="M154" i="19"/>
  <c r="M155" i="19"/>
  <c r="M750" i="19"/>
  <c r="M751" i="19"/>
  <c r="M1640" i="19"/>
  <c r="M1641" i="19"/>
  <c r="M1642" i="19"/>
  <c r="M1643" i="19"/>
  <c r="M1644" i="19"/>
  <c r="M2109" i="19"/>
  <c r="M873" i="19"/>
  <c r="M874" i="19"/>
  <c r="M1645" i="19"/>
  <c r="M1333" i="19"/>
  <c r="M1334" i="19"/>
  <c r="M1335" i="19"/>
  <c r="M1030" i="19"/>
  <c r="M1490" i="19"/>
  <c r="M288" i="19"/>
  <c r="M1781" i="19"/>
  <c r="M1782" i="19"/>
  <c r="M1783" i="19"/>
  <c r="M1336" i="19"/>
  <c r="M1337" i="19"/>
  <c r="M358" i="19"/>
  <c r="M45" i="19"/>
  <c r="M2381" i="19"/>
  <c r="M2382" i="19"/>
  <c r="M1031" i="19"/>
  <c r="M1032" i="19"/>
  <c r="M1033" i="19"/>
  <c r="M1034" i="19"/>
  <c r="M2383" i="19"/>
  <c r="M2384" i="19"/>
  <c r="M2385" i="19"/>
  <c r="M588" i="19"/>
  <c r="M589" i="19"/>
  <c r="M875" i="19"/>
  <c r="M876" i="19"/>
  <c r="M877" i="19"/>
  <c r="M46" i="19"/>
  <c r="M47" i="19"/>
  <c r="M1646" i="19"/>
  <c r="M2386" i="19"/>
  <c r="M2387" i="19"/>
  <c r="M2388" i="19"/>
  <c r="M48" i="19"/>
  <c r="M49" i="19"/>
  <c r="M50" i="19"/>
  <c r="M289" i="19"/>
  <c r="M1647" i="19"/>
  <c r="M471" i="19"/>
  <c r="M51" i="19"/>
  <c r="M1338" i="19"/>
  <c r="M1339" i="19"/>
  <c r="M1340" i="19"/>
  <c r="M1784" i="19"/>
  <c r="M1785" i="19"/>
  <c r="M1786" i="19"/>
  <c r="M359" i="19"/>
  <c r="M360" i="19"/>
  <c r="M361" i="19"/>
  <c r="M2251" i="19"/>
  <c r="M590" i="19"/>
  <c r="M591" i="19"/>
  <c r="M592" i="19"/>
  <c r="M593" i="19"/>
  <c r="M594" i="19"/>
  <c r="M595" i="19"/>
  <c r="M1787" i="19"/>
  <c r="M1788" i="19"/>
  <c r="M752" i="19"/>
  <c r="M753" i="19"/>
  <c r="M754" i="19"/>
  <c r="M290" i="19"/>
  <c r="M291" i="19"/>
  <c r="M292" i="19"/>
  <c r="M156" i="19"/>
  <c r="M157" i="19"/>
  <c r="M1789" i="19"/>
  <c r="M1790" i="19"/>
  <c r="M1791" i="19"/>
  <c r="M362" i="19"/>
  <c r="M363" i="19"/>
  <c r="M878" i="19"/>
  <c r="M596" i="19"/>
  <c r="M2389" i="19"/>
  <c r="M2390" i="19"/>
  <c r="M2391" i="19"/>
  <c r="M158" i="19"/>
  <c r="M159" i="19"/>
  <c r="M160" i="19"/>
  <c r="M1341" i="19"/>
  <c r="M1938" i="19"/>
  <c r="M52" i="19"/>
  <c r="M53" i="19"/>
  <c r="M54" i="19"/>
  <c r="M1167" i="19"/>
  <c r="M1168" i="19"/>
  <c r="M1169" i="19"/>
  <c r="M1342" i="19"/>
  <c r="M1343" i="19"/>
  <c r="M1344" i="19"/>
  <c r="M2252" i="19"/>
  <c r="M755" i="19"/>
  <c r="M756" i="19"/>
  <c r="M1491" i="19"/>
  <c r="M2253" i="19"/>
  <c r="M55" i="19"/>
  <c r="M1939" i="19"/>
  <c r="M1940" i="19"/>
  <c r="M2254" i="19"/>
  <c r="M2255" i="19"/>
  <c r="M2256" i="19"/>
  <c r="M2257" i="19"/>
  <c r="M1792" i="19"/>
  <c r="M1793" i="19"/>
  <c r="M879" i="19"/>
  <c r="M757" i="19"/>
  <c r="M758" i="19"/>
  <c r="M2110" i="19"/>
  <c r="M1794" i="19"/>
  <c r="M1648" i="19"/>
  <c r="M1649" i="19"/>
  <c r="M56" i="19"/>
  <c r="M472" i="19"/>
  <c r="M473" i="19"/>
  <c r="M1650" i="19"/>
  <c r="M1651" i="19"/>
  <c r="M1652" i="19"/>
  <c r="M1653" i="19"/>
  <c r="M1795" i="19"/>
  <c r="M1796" i="19"/>
  <c r="M1797" i="19"/>
  <c r="M1170" i="19"/>
  <c r="M1798" i="19"/>
  <c r="M1799" i="19"/>
  <c r="M1800" i="19"/>
  <c r="M364" i="19"/>
  <c r="M365" i="19"/>
  <c r="M366" i="19"/>
  <c r="M1801" i="19"/>
  <c r="M1802" i="19"/>
  <c r="M1171" i="19"/>
  <c r="M2392" i="19"/>
  <c r="M474" i="19"/>
  <c r="M1345" i="19"/>
  <c r="M1346" i="19"/>
  <c r="M1654" i="19"/>
  <c r="M1655" i="19"/>
  <c r="M1656" i="19"/>
  <c r="M161" i="19"/>
  <c r="M1941" i="19"/>
  <c r="M2258" i="19"/>
  <c r="M2259" i="19"/>
  <c r="M1172" i="19"/>
  <c r="M1173" i="19"/>
  <c r="M1657" i="19"/>
  <c r="M1035" i="19"/>
  <c r="M759" i="19"/>
  <c r="M760" i="19"/>
  <c r="M761" i="19"/>
  <c r="M762" i="19"/>
  <c r="M763" i="19"/>
  <c r="M1174" i="19"/>
  <c r="M1175" i="19"/>
  <c r="M1492" i="19"/>
  <c r="M880" i="19"/>
  <c r="M881" i="19"/>
  <c r="M882" i="19"/>
  <c r="M1036" i="19"/>
  <c r="M1176" i="19"/>
  <c r="M1177" i="19"/>
  <c r="M883" i="19"/>
  <c r="M884" i="19"/>
  <c r="M2111" i="19"/>
  <c r="M162" i="19"/>
  <c r="M163" i="19"/>
  <c r="M1803" i="19"/>
  <c r="M1804" i="19"/>
  <c r="M1178" i="19"/>
  <c r="M1037" i="19"/>
  <c r="M1038" i="19"/>
  <c r="M1805" i="19"/>
  <c r="M1179" i="19"/>
  <c r="M1180" i="19"/>
  <c r="M597" i="19"/>
  <c r="M164" i="19"/>
  <c r="M165" i="19"/>
  <c r="M166" i="19"/>
  <c r="M1493" i="19"/>
  <c r="M1806" i="19"/>
  <c r="M1807" i="19"/>
  <c r="M1808" i="19"/>
  <c r="M1809" i="19"/>
  <c r="M293" i="19"/>
  <c r="M1810" i="19"/>
  <c r="M598" i="19"/>
  <c r="M599" i="19"/>
  <c r="M2393" i="19"/>
  <c r="M764" i="19"/>
  <c r="M765" i="19"/>
  <c r="M766" i="19"/>
  <c r="M767" i="19"/>
  <c r="M768" i="19"/>
  <c r="M769" i="19"/>
  <c r="M167" i="19"/>
  <c r="M168" i="19"/>
  <c r="M475" i="19"/>
  <c r="M57" i="19"/>
  <c r="M1942" i="19"/>
  <c r="M1943" i="19"/>
  <c r="M1944" i="19"/>
  <c r="M1347" i="19"/>
  <c r="M1348" i="19"/>
  <c r="M1494" i="19"/>
  <c r="M1495" i="19"/>
  <c r="M2260" i="19"/>
  <c r="M2261" i="19"/>
  <c r="M600" i="19"/>
  <c r="M601" i="19"/>
  <c r="M58" i="19"/>
  <c r="M1945" i="19"/>
  <c r="M1946" i="19"/>
  <c r="M1947" i="19"/>
  <c r="M1658" i="19"/>
  <c r="M1659" i="19"/>
  <c r="M1660" i="19"/>
  <c r="M1661" i="19"/>
  <c r="M885" i="19"/>
  <c r="M169" i="19"/>
  <c r="M1039" i="19"/>
  <c r="M1040" i="19"/>
  <c r="M294" i="19"/>
  <c r="M295" i="19"/>
  <c r="M59" i="19"/>
  <c r="M60" i="19"/>
  <c r="M61" i="19"/>
  <c r="M62" i="19"/>
  <c r="M886" i="19"/>
  <c r="M887" i="19"/>
  <c r="M1349" i="19"/>
  <c r="M1350" i="19"/>
  <c r="M1351" i="19"/>
  <c r="M2394" i="19"/>
  <c r="M1948" i="19"/>
  <c r="M367" i="19"/>
  <c r="M1662" i="19"/>
  <c r="M1663" i="19"/>
  <c r="M1664" i="19"/>
  <c r="M2112" i="19"/>
  <c r="M888" i="19"/>
  <c r="M889" i="19"/>
  <c r="M1811" i="19"/>
  <c r="M1812" i="19"/>
  <c r="M1813" i="19"/>
  <c r="M1665" i="19"/>
  <c r="M368" i="19"/>
  <c r="M1181" i="19"/>
  <c r="M1182" i="19"/>
  <c r="M1183" i="19"/>
  <c r="M1184" i="19"/>
  <c r="M1352" i="19"/>
  <c r="M369" i="19"/>
  <c r="M370" i="19"/>
  <c r="M371" i="19"/>
  <c r="M2262" i="19"/>
  <c r="M2395" i="19"/>
  <c r="M2113" i="19"/>
  <c r="M2114" i="19"/>
  <c r="M2115" i="19"/>
  <c r="M2116" i="19"/>
  <c r="M602" i="19"/>
  <c r="M603" i="19"/>
  <c r="M604" i="19"/>
  <c r="M1666" i="19"/>
  <c r="M1667" i="19"/>
  <c r="M1814" i="19"/>
  <c r="M1815" i="19"/>
  <c r="M1816" i="19"/>
  <c r="M770" i="19"/>
  <c r="M771" i="19"/>
  <c r="M1496" i="19"/>
  <c r="M1497" i="19"/>
  <c r="M1668" i="19"/>
  <c r="M1041" i="19"/>
  <c r="M890" i="19"/>
  <c r="M1669" i="19"/>
  <c r="M1670" i="19"/>
  <c r="M1671" i="19"/>
  <c r="M1498" i="19"/>
  <c r="M1499" i="19"/>
  <c r="M1185" i="19"/>
  <c r="M1186" i="19"/>
  <c r="M1187" i="19"/>
  <c r="M772" i="19"/>
  <c r="M63" i="19"/>
  <c r="M2117" i="19"/>
  <c r="M1672" i="19"/>
  <c r="M1673" i="19"/>
  <c r="M1817" i="19"/>
  <c r="M1818" i="19"/>
  <c r="M605" i="19"/>
  <c r="M606" i="19"/>
  <c r="M1674" i="19"/>
  <c r="M1675" i="19"/>
  <c r="M170" i="19"/>
  <c r="M171" i="19"/>
  <c r="M607" i="19"/>
  <c r="M1819" i="19"/>
  <c r="M1820" i="19"/>
  <c r="M372" i="19"/>
  <c r="M373" i="19"/>
  <c r="M374" i="19"/>
  <c r="M375" i="19"/>
  <c r="M891" i="19"/>
  <c r="M892" i="19"/>
  <c r="M893" i="19"/>
  <c r="M894" i="19"/>
  <c r="M2263" i="19"/>
  <c r="M895" i="19"/>
  <c r="M376" i="19"/>
  <c r="M377" i="19"/>
  <c r="M378" i="19"/>
  <c r="M379" i="19"/>
  <c r="M2264" i="19"/>
  <c r="M2265" i="19"/>
  <c r="M2266" i="19"/>
  <c r="M1676" i="19"/>
  <c r="M1677" i="19"/>
  <c r="M1678" i="19"/>
  <c r="M2118" i="19"/>
  <c r="M1500" i="19"/>
  <c r="M1501" i="19"/>
  <c r="M1502" i="19"/>
  <c r="M1503" i="19"/>
  <c r="M476" i="19"/>
  <c r="M1504" i="19"/>
  <c r="M1505" i="19"/>
  <c r="M1679" i="19"/>
  <c r="M1680" i="19"/>
  <c r="M1681" i="19"/>
  <c r="M1682" i="19"/>
  <c r="M1506" i="19"/>
  <c r="M1507" i="19"/>
  <c r="M1508" i="19"/>
  <c r="M1509" i="19"/>
  <c r="M477" i="19"/>
  <c r="M2267" i="19"/>
  <c r="M2268" i="19"/>
  <c r="M1042" i="19"/>
  <c r="M1043" i="19"/>
  <c r="M1044" i="19"/>
  <c r="M1188" i="19"/>
  <c r="M1683" i="19"/>
  <c r="M1684" i="19"/>
  <c r="M172" i="19"/>
  <c r="M173" i="19"/>
  <c r="M174" i="19"/>
  <c r="M1353" i="19"/>
  <c r="M1354" i="19"/>
  <c r="M1355" i="19"/>
  <c r="M1356" i="19"/>
  <c r="M1357" i="19"/>
  <c r="M773" i="19"/>
  <c r="M175" i="19"/>
  <c r="M176" i="19"/>
  <c r="M64" i="19"/>
  <c r="M65" i="19"/>
  <c r="M66" i="19"/>
  <c r="M67" i="19"/>
  <c r="M68" i="19"/>
  <c r="M69" i="19"/>
  <c r="M380" i="19"/>
  <c r="M381" i="19"/>
  <c r="M296" i="19"/>
  <c r="M1821" i="19"/>
  <c r="M1822" i="19"/>
  <c r="M2269" i="19"/>
  <c r="M2270" i="19"/>
  <c r="M2271" i="19"/>
  <c r="M2272" i="19"/>
  <c r="M2273" i="19"/>
  <c r="M2396" i="19"/>
  <c r="M70" i="19"/>
  <c r="M71" i="19"/>
  <c r="M896" i="19"/>
  <c r="M897" i="19"/>
  <c r="M898" i="19"/>
  <c r="M1949" i="19"/>
  <c r="M1950" i="19"/>
  <c r="M1951" i="19"/>
  <c r="M1952" i="19"/>
  <c r="M1953" i="19"/>
  <c r="M177" i="19"/>
  <c r="M178" i="19"/>
  <c r="M179" i="19"/>
  <c r="M180" i="19"/>
  <c r="M2119" i="19"/>
  <c r="M1823" i="19"/>
  <c r="M1824" i="19"/>
  <c r="M1825" i="19"/>
  <c r="M1826" i="19"/>
  <c r="M899" i="19"/>
  <c r="M1358" i="19"/>
  <c r="M1359" i="19"/>
  <c r="M478" i="19"/>
  <c r="M1827" i="19"/>
  <c r="M1954" i="19"/>
  <c r="M774" i="19"/>
  <c r="M775" i="19"/>
  <c r="M479" i="19"/>
  <c r="M480" i="19"/>
  <c r="M481" i="19"/>
  <c r="M1510" i="19"/>
  <c r="M382" i="19"/>
  <c r="M2120" i="19"/>
  <c r="M1045" i="19"/>
  <c r="M1046" i="19"/>
  <c r="M1047" i="19"/>
  <c r="M1048" i="19"/>
  <c r="M2397" i="19"/>
  <c r="M2398" i="19"/>
  <c r="M1511" i="19"/>
  <c r="M1512" i="19"/>
  <c r="M900" i="19"/>
  <c r="M901" i="19"/>
  <c r="M902" i="19"/>
  <c r="M903" i="19"/>
  <c r="M904" i="19"/>
  <c r="M608" i="19"/>
  <c r="M609" i="19"/>
  <c r="M610" i="19"/>
  <c r="M2121" i="19"/>
  <c r="M2122" i="19"/>
  <c r="M2123" i="19"/>
  <c r="M383" i="19"/>
  <c r="M1513" i="19"/>
  <c r="M1514" i="19"/>
  <c r="M1515" i="19"/>
  <c r="M1360" i="19"/>
  <c r="M1955" i="19"/>
  <c r="M181" i="19"/>
  <c r="M182" i="19"/>
  <c r="M1049" i="19"/>
  <c r="M1050" i="19"/>
  <c r="M1051" i="19"/>
  <c r="M1685" i="19"/>
  <c r="M1686" i="19"/>
  <c r="M1687" i="19"/>
  <c r="M1688" i="19"/>
  <c r="M482" i="19"/>
  <c r="M483" i="19"/>
  <c r="M297" i="19"/>
  <c r="M298" i="19"/>
  <c r="M1828" i="19"/>
  <c r="M1829" i="19"/>
  <c r="M2399" i="19"/>
  <c r="M2400" i="19"/>
  <c r="M1361" i="19"/>
  <c r="M1362" i="19"/>
  <c r="M2401" i="19"/>
  <c r="M1363" i="19"/>
  <c r="M1364" i="19"/>
  <c r="M905" i="19"/>
  <c r="M2124" i="19"/>
  <c r="M2125" i="19"/>
  <c r="M2126" i="19"/>
  <c r="M1956" i="19"/>
  <c r="M384" i="19"/>
  <c r="M385" i="19"/>
  <c r="M484" i="19"/>
  <c r="M485" i="19"/>
  <c r="M611" i="19"/>
  <c r="M612" i="19"/>
  <c r="M1365" i="19"/>
  <c r="M1366" i="19"/>
  <c r="M1830" i="19"/>
  <c r="M1831" i="19"/>
  <c r="M386" i="19"/>
  <c r="M1516" i="19"/>
  <c r="M2127" i="19"/>
  <c r="M2128" i="19"/>
  <c r="M1957" i="19"/>
  <c r="M1189" i="19"/>
  <c r="M1190" i="19"/>
  <c r="M1052" i="19"/>
  <c r="M1053" i="19"/>
  <c r="M2129" i="19"/>
  <c r="M2130" i="19"/>
  <c r="M1191" i="19"/>
  <c r="M1192" i="19"/>
  <c r="M613" i="19"/>
  <c r="M614" i="19"/>
  <c r="M2131" i="19"/>
  <c r="M2132" i="19"/>
  <c r="M2133" i="19"/>
  <c r="M387" i="19"/>
  <c r="M388" i="19"/>
  <c r="M389" i="19"/>
  <c r="M1193" i="19"/>
  <c r="M1194" i="19"/>
  <c r="M1367" i="19"/>
  <c r="M1689" i="19"/>
  <c r="M1690" i="19"/>
  <c r="M2274" i="19"/>
  <c r="M1517" i="19"/>
  <c r="M1518" i="19"/>
  <c r="M1519" i="19"/>
  <c r="M2275" i="19"/>
  <c r="M1054" i="19"/>
  <c r="M1055" i="19"/>
  <c r="M1958" i="19"/>
  <c r="M1832" i="19"/>
  <c r="M1056" i="19"/>
  <c r="M1057" i="19"/>
  <c r="M1058" i="19"/>
  <c r="M615" i="19"/>
  <c r="M776" i="19"/>
  <c r="M777" i="19"/>
  <c r="M1691" i="19"/>
  <c r="M1692" i="19"/>
  <c r="M1693" i="19"/>
  <c r="M778" i="19"/>
  <c r="M779" i="19"/>
  <c r="M780" i="19"/>
  <c r="M906" i="19"/>
  <c r="M907" i="19"/>
  <c r="M616" i="19"/>
  <c r="M617" i="19"/>
  <c r="M618" i="19"/>
  <c r="M619" i="19"/>
  <c r="M183" i="19"/>
  <c r="M184" i="19"/>
  <c r="M1520" i="19"/>
  <c r="M1521" i="19"/>
  <c r="M390" i="19"/>
  <c r="M299" i="19"/>
  <c r="M486" i="19"/>
  <c r="M185" i="19"/>
  <c r="M186" i="19"/>
  <c r="M187" i="19"/>
  <c r="M188" i="19"/>
  <c r="M189" i="19"/>
  <c r="M190" i="19"/>
  <c r="M908" i="19"/>
  <c r="M1059" i="19"/>
  <c r="M1522" i="19"/>
  <c r="M1523" i="19"/>
  <c r="M1833" i="19"/>
  <c r="M1524" i="19"/>
  <c r="M300" i="19"/>
  <c r="M301" i="19"/>
  <c r="M1525" i="19"/>
  <c r="M72" i="19"/>
  <c r="M73" i="19"/>
  <c r="M74" i="19"/>
  <c r="M487" i="19"/>
  <c r="M1195" i="19"/>
  <c r="M1196" i="19"/>
  <c r="M1197" i="19"/>
  <c r="M1198" i="19"/>
  <c r="M1060" i="19"/>
  <c r="M620" i="19"/>
  <c r="M781" i="19"/>
  <c r="M2402" i="19"/>
  <c r="M75" i="19"/>
  <c r="M76" i="19"/>
  <c r="M77" i="19"/>
  <c r="M488" i="19"/>
  <c r="M2134" i="19"/>
  <c r="M2135" i="19"/>
  <c r="M2136" i="19"/>
  <c r="M2137" i="19"/>
  <c r="M2138" i="19"/>
  <c r="M621" i="19"/>
  <c r="M622" i="19"/>
  <c r="M623" i="19"/>
  <c r="M1368" i="19"/>
  <c r="M2403" i="19"/>
  <c r="M2404" i="19"/>
  <c r="M2405" i="19"/>
  <c r="M1694" i="19"/>
  <c r="M1834" i="19"/>
  <c r="M1835" i="19"/>
  <c r="M1836" i="19"/>
  <c r="M1837" i="19"/>
  <c r="M191" i="19"/>
  <c r="M302" i="19"/>
  <c r="M303" i="19"/>
  <c r="M304" i="19"/>
  <c r="M305" i="19"/>
  <c r="M2406" i="19"/>
  <c r="M2407" i="19"/>
  <c r="M2408" i="19"/>
  <c r="M489" i="19"/>
  <c r="M490" i="19"/>
  <c r="M78" i="19"/>
  <c r="M192" i="19"/>
  <c r="M193" i="19"/>
  <c r="M1199" i="19"/>
  <c r="M1695" i="19"/>
  <c r="M1696" i="19"/>
  <c r="M1369" i="19"/>
  <c r="M1370" i="19"/>
  <c r="M2276" i="19"/>
  <c r="M1200" i="19"/>
  <c r="M1201" i="19"/>
  <c r="M1202" i="19"/>
  <c r="M782" i="19"/>
  <c r="M783" i="19"/>
  <c r="M784" i="19"/>
  <c r="M785" i="19"/>
  <c r="M194" i="19"/>
  <c r="M1838" i="19"/>
  <c r="M491" i="19"/>
  <c r="M1371" i="19"/>
  <c r="M1839" i="19"/>
  <c r="M1061" i="19"/>
  <c r="M1062" i="19"/>
  <c r="M1526" i="19"/>
  <c r="M1959" i="19"/>
  <c r="M195" i="19"/>
  <c r="M306" i="19"/>
  <c r="M307" i="19"/>
  <c r="M2277" i="19"/>
  <c r="M1527" i="19"/>
  <c r="M1528" i="19"/>
  <c r="M1529" i="19"/>
  <c r="M196" i="19"/>
  <c r="M1372" i="19"/>
  <c r="M1373" i="19"/>
  <c r="M1374" i="19"/>
  <c r="M1697" i="19"/>
  <c r="M308" i="19"/>
  <c r="M309" i="19"/>
  <c r="M492" i="19"/>
  <c r="M2139" i="19"/>
  <c r="M2140" i="19"/>
  <c r="M1960" i="19"/>
  <c r="M1961" i="19"/>
  <c r="M1962" i="19"/>
  <c r="M1963" i="19"/>
  <c r="M2278" i="19"/>
  <c r="M2279" i="19"/>
  <c r="M79" i="19"/>
  <c r="M80" i="19"/>
  <c r="M81" i="19"/>
  <c r="M197" i="19"/>
  <c r="M198" i="19"/>
  <c r="M199" i="19"/>
  <c r="M200" i="19"/>
  <c r="M909" i="19"/>
  <c r="M910" i="19"/>
  <c r="M624" i="19"/>
  <c r="M201" i="19"/>
  <c r="M391" i="19"/>
  <c r="M625" i="19"/>
  <c r="M626" i="19"/>
  <c r="M1840" i="19"/>
  <c r="M1841" i="19"/>
  <c r="M2280" i="19"/>
  <c r="M2281" i="19"/>
  <c r="M493" i="19"/>
  <c r="M494" i="19"/>
  <c r="M495" i="19"/>
  <c r="M1964" i="19"/>
  <c r="M1965" i="19"/>
  <c r="M1966" i="19"/>
  <c r="M1967" i="19"/>
  <c r="M82" i="19"/>
  <c r="M83" i="19"/>
  <c r="M84" i="19"/>
  <c r="M2282" i="19"/>
  <c r="M2283" i="19"/>
  <c r="M496" i="19"/>
  <c r="M85" i="19"/>
  <c r="M392" i="19"/>
  <c r="M1063" i="19"/>
  <c r="M1064" i="19"/>
  <c r="M1065" i="19"/>
  <c r="M1968" i="19"/>
  <c r="M1969" i="19"/>
  <c r="M1970" i="19"/>
  <c r="M627" i="19"/>
  <c r="M628" i="19"/>
  <c r="M202" i="19"/>
  <c r="M86" i="19"/>
  <c r="M87" i="19"/>
  <c r="M88" i="19"/>
  <c r="M89" i="19"/>
  <c r="M1203" i="19"/>
  <c r="M1204" i="19"/>
  <c r="M1205" i="19"/>
  <c r="M1971" i="19"/>
  <c r="M1530" i="19"/>
  <c r="M1531" i="19"/>
  <c r="M1532" i="19"/>
  <c r="M1533" i="19"/>
  <c r="M1206" i="19"/>
  <c r="M911" i="19"/>
  <c r="M1972" i="19"/>
  <c r="M310" i="19"/>
  <c r="M311" i="19"/>
  <c r="M203" i="19"/>
  <c r="M497" i="19"/>
  <c r="M498" i="19"/>
  <c r="M204" i="19"/>
  <c r="M205" i="19"/>
  <c r="M206" i="19"/>
  <c r="M912" i="19"/>
  <c r="M913" i="19"/>
  <c r="M393" i="19"/>
  <c r="M394" i="19"/>
  <c r="M395" i="19"/>
  <c r="M1698" i="19"/>
  <c r="M1699" i="19"/>
  <c r="M90" i="19"/>
  <c r="M1066" i="19"/>
  <c r="M1067" i="19"/>
  <c r="M2409" i="19"/>
  <c r="M1068" i="19"/>
  <c r="M1069" i="19"/>
  <c r="M1070" i="19"/>
  <c r="M499" i="19"/>
  <c r="M1375" i="19"/>
  <c r="M1376" i="19"/>
  <c r="M629" i="19"/>
  <c r="M630" i="19"/>
  <c r="M631" i="19"/>
  <c r="M632" i="19"/>
  <c r="M1534" i="19"/>
  <c r="M1535" i="19"/>
  <c r="M1536" i="19"/>
  <c r="M1537" i="19"/>
  <c r="M1700" i="19"/>
  <c r="M1701" i="19"/>
  <c r="M1702" i="19"/>
  <c r="M1377" i="19"/>
  <c r="M1378" i="19"/>
  <c r="M1842" i="19"/>
  <c r="M207" i="19"/>
  <c r="M208" i="19"/>
  <c r="M209" i="19"/>
  <c r="M914" i="19"/>
  <c r="M915" i="19"/>
  <c r="M916" i="19"/>
  <c r="M786" i="19"/>
  <c r="M787" i="19"/>
  <c r="M1207" i="19"/>
  <c r="M396" i="19"/>
  <c r="M397" i="19"/>
  <c r="M398" i="19"/>
  <c r="M399" i="19"/>
  <c r="M400" i="19"/>
  <c r="M401" i="19"/>
  <c r="M2141" i="19"/>
  <c r="M2142" i="19"/>
  <c r="M633" i="19"/>
  <c r="M1843" i="19"/>
  <c r="M1844" i="19"/>
  <c r="M1845" i="19"/>
  <c r="M210" i="19"/>
  <c r="M211" i="19"/>
  <c r="M1973" i="19"/>
  <c r="M1974" i="19"/>
  <c r="M1538" i="19"/>
  <c r="M2143" i="19"/>
  <c r="M91" i="19"/>
  <c r="M2410" i="19"/>
  <c r="M2411" i="19"/>
  <c r="M2412" i="19"/>
  <c r="M1071" i="19"/>
  <c r="M92" i="19"/>
  <c r="M93" i="19"/>
  <c r="M94" i="19"/>
  <c r="M1846" i="19"/>
  <c r="M1847" i="19"/>
  <c r="M1975" i="19"/>
  <c r="M1976" i="19"/>
  <c r="M1977" i="19"/>
  <c r="M500" i="19"/>
  <c r="M501" i="19"/>
  <c r="M502" i="19"/>
  <c r="M2284" i="19"/>
  <c r="M2285" i="19"/>
  <c r="M1072" i="19"/>
  <c r="M1073" i="19"/>
  <c r="M2144" i="19"/>
  <c r="M2286" i="19"/>
  <c r="M402" i="19"/>
  <c r="M2413" i="19"/>
  <c r="M2414" i="19"/>
  <c r="M1703" i="19"/>
  <c r="M1704" i="19"/>
  <c r="M1705" i="19"/>
  <c r="M1379" i="19"/>
  <c r="M1380" i="19"/>
  <c r="M212" i="19"/>
  <c r="M2415" i="19"/>
  <c r="M2416" i="19"/>
  <c r="M2417" i="19"/>
  <c r="M95" i="19"/>
  <c r="M503" i="19"/>
  <c r="M504" i="19"/>
  <c r="M1848" i="19"/>
  <c r="M1849" i="19"/>
  <c r="M788" i="19"/>
  <c r="M1539" i="19"/>
  <c r="M2418" i="19"/>
  <c r="M96" i="19"/>
  <c r="M97" i="19"/>
  <c r="M213" i="19"/>
  <c r="M214" i="19"/>
  <c r="M312" i="19"/>
  <c r="M2145" i="19"/>
  <c r="M1978" i="19"/>
  <c r="M313" i="19"/>
  <c r="M1381" i="19"/>
  <c r="M1382" i="19"/>
  <c r="M505" i="19"/>
  <c r="M506" i="19"/>
  <c r="M789" i="19"/>
  <c r="M790" i="19"/>
  <c r="M507" i="19"/>
  <c r="M508" i="19"/>
  <c r="M509" i="19"/>
  <c r="M215" i="19"/>
  <c r="M403" i="19"/>
  <c r="M1208" i="19"/>
  <c r="M1209" i="19"/>
  <c r="M1210" i="19"/>
  <c r="M1211" i="19"/>
  <c r="M404" i="19"/>
  <c r="M405" i="19"/>
  <c r="M406" i="19"/>
  <c r="M1979" i="19"/>
  <c r="M1980" i="19"/>
  <c r="M1383" i="19"/>
  <c r="M1384" i="19"/>
  <c r="M917" i="19"/>
  <c r="M216" i="19"/>
  <c r="M634" i="19"/>
  <c r="M635" i="19"/>
  <c r="M98" i="19"/>
  <c r="M1074" i="19"/>
  <c r="M636" i="19"/>
  <c r="M637" i="19"/>
  <c r="M638" i="19"/>
  <c r="M639" i="19"/>
  <c r="M2287" i="19"/>
  <c r="M2288" i="19"/>
  <c r="M2289" i="19"/>
  <c r="M2290" i="19"/>
  <c r="M1981" i="19"/>
  <c r="M1982" i="19"/>
  <c r="M314" i="19"/>
  <c r="M315" i="19"/>
  <c r="M1075" i="19"/>
  <c r="M1076" i="19"/>
  <c r="M1077" i="19"/>
  <c r="M918" i="19"/>
  <c r="M919" i="19"/>
  <c r="M920" i="19"/>
  <c r="M99" i="19"/>
  <c r="M100" i="19"/>
  <c r="M2146" i="19"/>
  <c r="M2147" i="19"/>
  <c r="M2148" i="19"/>
  <c r="M1385" i="19"/>
  <c r="M316" i="19"/>
  <c r="M317" i="19"/>
  <c r="M318" i="19"/>
  <c r="M217" i="19"/>
  <c r="M1706" i="19"/>
  <c r="M921" i="19"/>
  <c r="M922" i="19"/>
  <c r="M1078" i="19"/>
  <c r="M1540" i="19"/>
  <c r="M510" i="19"/>
  <c r="M511" i="19"/>
  <c r="M2291" i="19"/>
  <c r="M2292" i="19"/>
  <c r="M1212" i="19"/>
  <c r="M512" i="19"/>
  <c r="M513" i="19"/>
  <c r="M218" i="19"/>
  <c r="M219" i="19"/>
  <c r="M220" i="19"/>
  <c r="M407" i="19"/>
  <c r="M2149" i="19"/>
  <c r="M2150" i="19"/>
  <c r="M791" i="19"/>
  <c r="M792" i="19"/>
  <c r="M793" i="19"/>
  <c r="M514" i="19"/>
  <c r="M1213" i="19"/>
  <c r="M1214" i="19"/>
  <c r="M1215" i="19"/>
  <c r="M1216" i="19"/>
  <c r="M1386" i="19"/>
  <c r="M1387" i="19"/>
  <c r="M1850" i="19"/>
  <c r="M1851" i="19"/>
  <c r="M1388" i="19"/>
  <c r="M1389" i="19"/>
  <c r="M1390" i="19"/>
  <c r="M1391" i="19"/>
  <c r="M1392" i="19"/>
  <c r="M2293" i="19"/>
  <c r="M1393" i="19"/>
  <c r="M1394" i="19"/>
  <c r="M515" i="19"/>
  <c r="M516" i="19"/>
  <c r="M923" i="19"/>
  <c r="M924" i="19"/>
  <c r="M2294" i="19"/>
  <c r="M2295" i="19"/>
  <c r="M1395" i="19"/>
  <c r="M1396" i="19"/>
  <c r="M1397" i="19"/>
  <c r="M1541" i="19"/>
  <c r="M1542" i="19"/>
  <c r="M221" i="19"/>
  <c r="M222" i="19"/>
  <c r="M223" i="19"/>
  <c r="M640" i="19"/>
  <c r="M1217" i="19"/>
  <c r="M1218" i="19"/>
  <c r="M1219" i="19"/>
  <c r="M224" i="19"/>
  <c r="M319" i="19"/>
  <c r="M101" i="19"/>
  <c r="M925" i="19"/>
  <c r="M926" i="19"/>
  <c r="M320" i="19"/>
  <c r="M321" i="19"/>
  <c r="M225" i="19"/>
  <c r="M226" i="19"/>
  <c r="M2419" i="19"/>
  <c r="M1707" i="19"/>
  <c r="M227" i="19"/>
  <c r="M228" i="19"/>
  <c r="M229" i="19"/>
  <c r="M230" i="19"/>
  <c r="M1079" i="19"/>
  <c r="M1080" i="19"/>
  <c r="M1543" i="19"/>
  <c r="M1544" i="19"/>
  <c r="M1708" i="19"/>
  <c r="M641" i="19"/>
  <c r="M2296" i="19"/>
  <c r="M1220" i="19"/>
  <c r="M1221" i="19"/>
  <c r="M1222" i="19"/>
  <c r="M1223" i="19"/>
  <c r="M2420" i="19"/>
  <c r="M2421" i="19"/>
  <c r="M2422" i="19"/>
  <c r="M408" i="19"/>
  <c r="M409" i="19"/>
  <c r="M410" i="19"/>
  <c r="M411" i="19"/>
  <c r="M1224" i="19"/>
  <c r="M1225" i="19"/>
  <c r="M2151" i="19"/>
  <c r="M2152" i="19"/>
  <c r="M1398" i="19"/>
  <c r="M1399" i="19"/>
  <c r="M1400" i="19"/>
  <c r="M642" i="19"/>
  <c r="M231" i="19"/>
  <c r="M232" i="19"/>
  <c r="M927" i="19"/>
  <c r="M928" i="19"/>
  <c r="M929" i="19"/>
  <c r="M930" i="19"/>
  <c r="M412" i="19"/>
  <c r="M413" i="19"/>
  <c r="M233" i="19"/>
  <c r="M234" i="19"/>
  <c r="M235" i="19"/>
  <c r="M517" i="19"/>
  <c r="M1401" i="19"/>
  <c r="M1852" i="19"/>
  <c r="M1853" i="19"/>
  <c r="M1854" i="19"/>
  <c r="M1709" i="19"/>
  <c r="M1710" i="19"/>
  <c r="M1711" i="19"/>
  <c r="M1712" i="19"/>
  <c r="M1713" i="19"/>
  <c r="M1714" i="19"/>
  <c r="M518" i="19"/>
  <c r="M519" i="19"/>
  <c r="M520" i="19"/>
  <c r="M521" i="19"/>
  <c r="M1983" i="19"/>
  <c r="M1984" i="19"/>
  <c r="M1985" i="19"/>
  <c r="M1986" i="19"/>
  <c r="M102" i="19"/>
  <c r="M103" i="19"/>
  <c r="M104" i="19"/>
  <c r="M1081" i="19"/>
  <c r="M1082" i="19"/>
  <c r="M414" i="19"/>
  <c r="M2153" i="19"/>
  <c r="M1545" i="19"/>
  <c r="M1402" i="19"/>
  <c r="M1403" i="19"/>
  <c r="M643" i="19"/>
  <c r="M2423" i="19"/>
  <c r="M2424" i="19"/>
  <c r="M415" i="19"/>
  <c r="M1404" i="19"/>
  <c r="M2297" i="19"/>
  <c r="M416" i="19"/>
  <c r="M794" i="19"/>
  <c r="M795" i="19"/>
  <c r="M796" i="19"/>
  <c r="M797" i="19"/>
  <c r="M2298" i="19"/>
  <c r="M2299" i="19"/>
  <c r="M2300" i="19"/>
  <c r="M644" i="19"/>
  <c r="M645" i="19"/>
  <c r="M1546" i="19"/>
  <c r="M1547" i="19"/>
  <c r="M1548" i="19"/>
  <c r="M1549" i="19"/>
  <c r="M1987" i="19"/>
  <c r="M1988" i="19"/>
  <c r="M1989" i="19"/>
  <c r="M1226" i="19"/>
  <c r="M2154" i="19"/>
  <c r="M2155" i="19"/>
  <c r="M2156" i="19"/>
  <c r="M1990" i="19"/>
  <c r="M1991" i="19"/>
  <c r="M1550" i="19"/>
  <c r="M522" i="19"/>
  <c r="M322" i="19"/>
  <c r="M323" i="19"/>
  <c r="M324" i="19"/>
  <c r="M1551" i="19"/>
  <c r="M1552" i="19"/>
  <c r="M1553" i="19"/>
  <c r="M1554" i="19"/>
  <c r="M2301" i="19"/>
  <c r="M2302" i="19"/>
  <c r="M105" i="19"/>
  <c r="M106" i="19"/>
  <c r="M1555" i="19"/>
  <c r="M1855" i="19"/>
  <c r="M1856" i="19"/>
  <c r="M1992" i="19"/>
  <c r="M1227" i="19"/>
  <c r="M1228" i="19"/>
  <c r="M1229" i="19"/>
  <c r="M2157" i="19"/>
  <c r="M107" i="19"/>
  <c r="M108" i="19"/>
  <c r="M109" i="19"/>
  <c r="M2425" i="19"/>
  <c r="M2426" i="19"/>
  <c r="M2427" i="19"/>
  <c r="M646" i="19"/>
  <c r="M647" i="19"/>
  <c r="M648" i="19"/>
  <c r="M649" i="19"/>
  <c r="M1405" i="19"/>
  <c r="M1406" i="19"/>
  <c r="M1407" i="19"/>
  <c r="M1408" i="19"/>
  <c r="M798" i="19"/>
  <c r="M799" i="19"/>
  <c r="M650" i="19"/>
  <c r="M651" i="19"/>
  <c r="M1993" i="19"/>
  <c r="M1994" i="19"/>
  <c r="M1995" i="19"/>
  <c r="M800" i="19"/>
  <c r="M801" i="19"/>
  <c r="M1083" i="19"/>
  <c r="M1084" i="19"/>
  <c r="M1230" i="19"/>
  <c r="M1231" i="19"/>
  <c r="M523" i="19"/>
  <c r="M524" i="19"/>
  <c r="M2158" i="19"/>
  <c r="M2159" i="19"/>
  <c r="M652" i="19"/>
  <c r="M1556" i="19"/>
  <c r="M1557" i="19"/>
  <c r="M1232" i="19"/>
  <c r="M931" i="19"/>
  <c r="M932" i="19"/>
  <c r="M933" i="19"/>
  <c r="M934" i="19"/>
  <c r="M110" i="19"/>
  <c r="M1233" i="19"/>
  <c r="M1234" i="19"/>
  <c r="M111" i="19"/>
  <c r="M112" i="19"/>
  <c r="M113" i="19"/>
  <c r="M1857" i="19"/>
  <c r="M1858" i="19"/>
  <c r="M2428" i="19"/>
  <c r="M2429" i="19"/>
  <c r="M2430" i="19"/>
  <c r="M2431" i="19"/>
  <c r="M236" i="19"/>
  <c r="M237" i="19"/>
  <c r="M238" i="19"/>
  <c r="M2303" i="19"/>
  <c r="M935" i="19"/>
  <c r="M936" i="19"/>
  <c r="M239" i="19"/>
  <c r="M240" i="19"/>
  <c r="M241" i="19"/>
  <c r="M242" i="19"/>
  <c r="M243" i="19"/>
  <c r="M937" i="19"/>
  <c r="M938" i="19"/>
  <c r="M939" i="19"/>
  <c r="M1235" i="19"/>
  <c r="M1236" i="19"/>
  <c r="M1237" i="19"/>
  <c r="M244" i="19"/>
  <c r="M245" i="19"/>
  <c r="M1085" i="19"/>
  <c r="M653" i="19"/>
  <c r="M654" i="19"/>
  <c r="M655" i="19"/>
  <c r="M656" i="19"/>
  <c r="M2432" i="19"/>
  <c r="M2433" i="19"/>
  <c r="M2434" i="19"/>
  <c r="M2435" i="19"/>
  <c r="M2160" i="19"/>
  <c r="M1238" i="19"/>
  <c r="M1239" i="19"/>
  <c r="M1240" i="19"/>
  <c r="M1241" i="19"/>
  <c r="M1715" i="19"/>
  <c r="M1716" i="19"/>
  <c r="M1242" i="19"/>
  <c r="M1558" i="19"/>
  <c r="M114" i="19"/>
  <c r="M115" i="19"/>
  <c r="M1717" i="19"/>
  <c r="M417" i="19"/>
  <c r="M1859" i="19"/>
  <c r="M1860" i="19"/>
  <c r="M1861" i="19"/>
  <c r="M525" i="19"/>
  <c r="M526" i="19"/>
  <c r="M527" i="19"/>
  <c r="M528" i="19"/>
  <c r="M2436" i="19"/>
  <c r="M2437" i="19"/>
  <c r="M1559" i="19"/>
  <c r="M1560" i="19"/>
  <c r="M1561" i="19"/>
  <c r="M116" i="19"/>
  <c r="M117" i="19"/>
  <c r="M118" i="19"/>
  <c r="M119" i="19"/>
  <c r="M1862" i="19"/>
  <c r="M1863" i="19"/>
  <c r="M657" i="19"/>
  <c r="M658" i="19"/>
  <c r="M1243" i="19"/>
  <c r="M1244" i="19"/>
  <c r="M418" i="19"/>
  <c r="M2161" i="19"/>
  <c r="M2162" i="19"/>
  <c r="M1562" i="19"/>
  <c r="M1864" i="19"/>
  <c r="M1865" i="19"/>
  <c r="M1866" i="19"/>
  <c r="M1867" i="19"/>
  <c r="M2304" i="19"/>
  <c r="M2305" i="19"/>
  <c r="M325" i="19"/>
  <c r="M326" i="19"/>
  <c r="M327" i="19"/>
  <c r="M1409" i="19"/>
  <c r="M2438" i="19"/>
  <c r="M419" i="19"/>
  <c r="M420" i="19"/>
  <c r="M1086" i="19"/>
  <c r="M1087" i="19"/>
  <c r="M1088" i="19"/>
  <c r="M1089" i="19"/>
  <c r="M2439" i="19"/>
  <c r="M2440" i="19"/>
  <c r="M1090" i="19"/>
  <c r="M940" i="19"/>
  <c r="M941" i="19"/>
  <c r="M942" i="19"/>
  <c r="M1996" i="19"/>
  <c r="M1997" i="19"/>
  <c r="M1998" i="19"/>
  <c r="M1718" i="19"/>
  <c r="M1719" i="19"/>
  <c r="M659" i="19"/>
  <c r="M660" i="19"/>
  <c r="M120" i="19"/>
  <c r="M121" i="19"/>
  <c r="M122" i="19"/>
  <c r="M328" i="19"/>
  <c r="M329" i="19"/>
  <c r="M330" i="19"/>
  <c r="M1410" i="19"/>
  <c r="M1091" i="19"/>
  <c r="M331" i="19"/>
  <c r="M332" i="19"/>
  <c r="M802" i="19"/>
  <c r="M1868" i="19"/>
  <c r="M1869" i="19"/>
  <c r="M1870" i="19"/>
  <c r="M1871" i="19"/>
  <c r="M2441" i="19"/>
  <c r="M2442" i="19"/>
  <c r="M246" i="19"/>
  <c r="M247" i="19"/>
  <c r="M1563" i="19"/>
  <c r="M1872" i="19"/>
  <c r="M1873" i="19"/>
  <c r="M1245" i="19"/>
  <c r="M421" i="19"/>
  <c r="M422" i="19"/>
  <c r="M2163" i="19"/>
  <c r="M661" i="19"/>
  <c r="M662" i="19"/>
  <c r="M663" i="19"/>
  <c r="M1411" i="19"/>
  <c r="M1412" i="19"/>
  <c r="M1246" i="19"/>
  <c r="M803" i="19"/>
  <c r="M804" i="19"/>
  <c r="M1874" i="19"/>
  <c r="M123" i="19"/>
  <c r="M124" i="19"/>
  <c r="M423" i="19"/>
  <c r="M424" i="19"/>
  <c r="M425" i="19"/>
  <c r="M426" i="19"/>
  <c r="M943" i="19"/>
  <c r="M944" i="19"/>
  <c r="M248" i="19"/>
  <c r="M427" i="19"/>
  <c r="M2306" i="19"/>
  <c r="M2307" i="19"/>
  <c r="M2308" i="19"/>
  <c r="M664" i="19"/>
  <c r="M665" i="19"/>
  <c r="M1413" i="19"/>
  <c r="M1414" i="19"/>
  <c r="M1247" i="19"/>
  <c r="M1248" i="19"/>
  <c r="M1249" i="19"/>
  <c r="M1250" i="19"/>
  <c r="M333" i="19"/>
  <c r="M334" i="19"/>
  <c r="M529" i="19"/>
  <c r="M2164" i="19"/>
  <c r="M2165" i="19"/>
  <c r="M2166" i="19"/>
  <c r="M249" i="19"/>
  <c r="M250" i="19"/>
  <c r="M251" i="19"/>
  <c r="M1720" i="19"/>
  <c r="M1721" i="19"/>
  <c r="M1092" i="19"/>
  <c r="M1093" i="19"/>
  <c r="M1094" i="19"/>
  <c r="M1095" i="19"/>
  <c r="M1096" i="19"/>
  <c r="M1097" i="19"/>
  <c r="M1098" i="19"/>
  <c r="M1999" i="19"/>
  <c r="M2000" i="19"/>
  <c r="M2001" i="19"/>
  <c r="M2002" i="19"/>
  <c r="M2003" i="19"/>
  <c r="M2004" i="19"/>
  <c r="M2005" i="19"/>
  <c r="M2006" i="19"/>
  <c r="M1415" i="19"/>
  <c r="M1416" i="19"/>
  <c r="M1722" i="19"/>
  <c r="M1723" i="19"/>
  <c r="M1724" i="19"/>
  <c r="M945" i="19"/>
  <c r="M2443" i="19"/>
  <c r="M2444" i="19"/>
  <c r="M805" i="19"/>
  <c r="M1417" i="19"/>
  <c r="M1418" i="19"/>
  <c r="M1419" i="19"/>
  <c r="M428" i="19"/>
  <c r="M429" i="19"/>
  <c r="M430" i="19"/>
  <c r="M1725" i="19"/>
  <c r="M1726" i="19"/>
  <c r="M1875" i="19"/>
  <c r="M1876" i="19"/>
  <c r="M1420" i="19"/>
  <c r="M1251" i="19"/>
  <c r="M1252" i="19"/>
  <c r="M2309" i="19"/>
  <c r="M2310" i="19"/>
  <c r="M1253" i="19"/>
  <c r="M946" i="19"/>
  <c r="M947" i="19"/>
  <c r="M948" i="19"/>
  <c r="M949" i="19"/>
  <c r="M1254" i="19"/>
  <c r="M1255" i="19"/>
  <c r="M806" i="19"/>
  <c r="M2445" i="19"/>
  <c r="M2446" i="19"/>
  <c r="M2167" i="19"/>
  <c r="M2168" i="19"/>
  <c r="M252" i="19"/>
  <c r="M253" i="19"/>
  <c r="M1877" i="19"/>
  <c r="M666" i="19"/>
  <c r="M1099" i="19"/>
  <c r="M1100" i="19"/>
  <c r="M431" i="19"/>
  <c r="M432" i="19"/>
  <c r="M433" i="19"/>
  <c r="M434" i="19"/>
  <c r="M950" i="19"/>
  <c r="M951" i="19"/>
  <c r="M952" i="19"/>
  <c r="M953" i="19"/>
  <c r="M254" i="19"/>
  <c r="M255" i="19"/>
  <c r="M256" i="19"/>
  <c r="M1421" i="19"/>
  <c r="M125" i="19"/>
  <c r="M1564" i="19"/>
  <c r="M1565" i="19"/>
  <c r="M1878" i="19"/>
  <c r="M1879" i="19"/>
  <c r="M1880" i="19"/>
  <c r="M1566" i="19"/>
  <c r="M126" i="19"/>
  <c r="M335" i="19"/>
  <c r="M336" i="19"/>
  <c r="M1567" i="19"/>
  <c r="M1568" i="19"/>
  <c r="M954" i="19"/>
  <c r="M955" i="19"/>
  <c r="M956" i="19"/>
  <c r="M957" i="19"/>
  <c r="M2007" i="19"/>
  <c r="M2008" i="19"/>
  <c r="M2009" i="19"/>
  <c r="M127" i="19"/>
  <c r="M2169" i="19"/>
  <c r="M2170" i="19"/>
  <c r="M2010" i="19"/>
  <c r="M2011" i="19"/>
  <c r="M2012" i="19"/>
  <c r="M2013" i="19"/>
  <c r="M530" i="19"/>
  <c r="M2447" i="19"/>
  <c r="M2448" i="19"/>
  <c r="M2449" i="19"/>
  <c r="M1881" i="19"/>
  <c r="M1882" i="19"/>
  <c r="M1101" i="19"/>
  <c r="M958" i="19"/>
  <c r="M959" i="19"/>
  <c r="M960" i="19"/>
  <c r="M961" i="19"/>
  <c r="M962" i="19"/>
  <c r="M2171" i="19"/>
  <c r="M807" i="19"/>
  <c r="M1422" i="19"/>
  <c r="M257" i="19"/>
  <c r="M258" i="19"/>
  <c r="M259" i="19"/>
  <c r="M260" i="19"/>
  <c r="M261" i="19"/>
  <c r="M435" i="19"/>
  <c r="M1423" i="19"/>
  <c r="M1424" i="19"/>
  <c r="M1425" i="19"/>
  <c r="M1256" i="19"/>
  <c r="M2172" i="19"/>
  <c r="M2173" i="19"/>
  <c r="M1727" i="19"/>
  <c r="M1728" i="19"/>
  <c r="M808" i="19"/>
  <c r="M1883" i="19"/>
  <c r="M667" i="19"/>
  <c r="M531" i="19"/>
  <c r="M532" i="19"/>
  <c r="M128" i="19"/>
  <c r="M129" i="19"/>
  <c r="M436" i="19"/>
  <c r="M2014" i="19"/>
  <c r="M2015" i="19"/>
  <c r="M2016" i="19"/>
  <c r="M2017" i="19"/>
  <c r="M963" i="19"/>
  <c r="M964" i="19"/>
  <c r="M337" i="19"/>
  <c r="M338" i="19"/>
  <c r="M339" i="19"/>
  <c r="M340" i="19"/>
  <c r="M533" i="19"/>
  <c r="M534" i="19"/>
  <c r="M535" i="19"/>
  <c r="M536" i="19"/>
  <c r="M1884" i="19"/>
  <c r="M2311" i="19"/>
  <c r="M2312" i="19"/>
  <c r="M341" i="19"/>
  <c r="M537" i="19"/>
  <c r="M538" i="19"/>
  <c r="M539" i="19"/>
  <c r="M130" i="19"/>
  <c r="M131" i="19"/>
  <c r="M1569" i="19"/>
  <c r="M809" i="19"/>
  <c r="M668" i="19"/>
  <c r="M2018" i="19"/>
  <c r="M1426" i="19"/>
  <c r="M2019" i="19"/>
  <c r="M2020" i="19"/>
  <c r="M540" i="19"/>
  <c r="M1570" i="19"/>
  <c r="M810" i="19"/>
  <c r="M2313" i="19"/>
  <c r="M2021" i="19"/>
  <c r="M2450" i="19"/>
  <c r="M1571" i="19"/>
  <c r="M2451" i="19"/>
  <c r="M2174" i="19"/>
  <c r="M2452" i="19"/>
  <c r="M541" i="19"/>
  <c r="M2022" i="19"/>
  <c r="M1257" i="19"/>
  <c r="M542" i="19"/>
  <c r="M1102" i="19"/>
  <c r="M1103" i="19"/>
  <c r="M2023" i="19"/>
  <c r="M2024" i="19"/>
  <c r="M1885" i="19"/>
  <c r="M1427" i="19"/>
  <c r="M2025" i="19"/>
  <c r="M1729" i="19"/>
  <c r="M1886" i="19"/>
  <c r="M1730" i="19"/>
  <c r="M1104" i="19"/>
  <c r="M2453" i="19"/>
  <c r="M811" i="19"/>
  <c r="M812" i="19"/>
  <c r="M1258" i="19"/>
  <c r="M813" i="19"/>
  <c r="M965" i="19"/>
  <c r="M966" i="19"/>
  <c r="M2175" i="19"/>
  <c r="M2314" i="19"/>
  <c r="M1428" i="19"/>
  <c r="M1105" i="19"/>
  <c r="M967" i="19"/>
  <c r="M1572" i="19"/>
  <c r="M1887" i="19"/>
  <c r="M1106" i="19"/>
  <c r="M1573" i="19"/>
  <c r="M1107" i="19"/>
  <c r="M2454" i="19"/>
  <c r="M814" i="19"/>
  <c r="M1429" i="19"/>
  <c r="M1888" i="19"/>
  <c r="M669" i="19"/>
  <c r="M670" i="19"/>
  <c r="M1731" i="19"/>
  <c r="M1889" i="19"/>
  <c r="M2176" i="19"/>
  <c r="M1890" i="19"/>
  <c r="M1108" i="19"/>
  <c r="M968" i="19"/>
  <c r="M1574" i="19"/>
  <c r="M1430" i="19"/>
  <c r="M1259" i="19"/>
  <c r="M1891" i="19"/>
  <c r="M2026" i="19"/>
  <c r="M1892" i="19"/>
  <c r="M969" i="19"/>
  <c r="M1893" i="19"/>
  <c r="M1894" i="19"/>
  <c r="M2027" i="19"/>
  <c r="M2315" i="19"/>
  <c r="M1431" i="19"/>
  <c r="M2316" i="19"/>
  <c r="M2028" i="19"/>
  <c r="M970" i="19"/>
  <c r="M1575" i="19"/>
  <c r="M671" i="19"/>
  <c r="M1895" i="19"/>
  <c r="M543" i="19"/>
  <c r="M2455" i="19"/>
  <c r="M2456" i="19"/>
  <c r="M672" i="19"/>
  <c r="M1576" i="19"/>
  <c r="M2177" i="19"/>
  <c r="M2178" i="19"/>
  <c r="M1109" i="19"/>
  <c r="M2317" i="19"/>
  <c r="M1260" i="19"/>
  <c r="M2457" i="19"/>
  <c r="M2029" i="19"/>
  <c r="M1732" i="19"/>
  <c r="M1432" i="19"/>
  <c r="M2179" i="19"/>
  <c r="M2318" i="19"/>
  <c r="M544" i="19"/>
  <c r="M2030" i="19"/>
  <c r="M2486" i="19"/>
  <c r="M971" i="19"/>
  <c r="M972" i="19"/>
  <c r="M1110" i="19"/>
  <c r="M673" i="19"/>
  <c r="M2319" i="19"/>
  <c r="M2031" i="19"/>
  <c r="M2320" i="19"/>
  <c r="M1896" i="19"/>
  <c r="M1577" i="19"/>
  <c r="M1733" i="19"/>
  <c r="M2487" i="19"/>
  <c r="M2032" i="19"/>
  <c r="M1261" i="19"/>
  <c r="M674" i="19"/>
  <c r="M1897" i="19"/>
  <c r="M815" i="19"/>
  <c r="M1898" i="19"/>
  <c r="M545" i="19"/>
  <c r="M973" i="19"/>
  <c r="M546" i="19"/>
  <c r="M1111" i="19"/>
  <c r="M2180" i="19"/>
  <c r="M2458" i="19"/>
  <c r="M2181" i="19"/>
  <c r="M816" i="19"/>
  <c r="M1433" i="19"/>
  <c r="M1262" i="19"/>
  <c r="M2033" i="19"/>
  <c r="M974" i="19"/>
  <c r="M1578" i="19"/>
  <c r="M1734" i="19"/>
  <c r="M2034" i="19"/>
  <c r="M675" i="19"/>
  <c r="M2321" i="19"/>
  <c r="M1434" i="19"/>
  <c r="M1899" i="19"/>
  <c r="M676" i="19"/>
  <c r="M677" i="19"/>
  <c r="M1579" i="19"/>
  <c r="M2322" i="19"/>
  <c r="M678" i="19"/>
  <c r="M2323" i="19"/>
  <c r="M1580" i="19"/>
  <c r="M2035" i="19"/>
  <c r="M2459" i="19"/>
  <c r="M817" i="19"/>
  <c r="M2488" i="19"/>
  <c r="M2460" i="19"/>
  <c r="M2461" i="19"/>
  <c r="M1263" i="19"/>
  <c r="M1435" i="19"/>
  <c r="M547" i="19"/>
  <c r="M1581" i="19"/>
  <c r="M2182" i="19"/>
  <c r="M818" i="19"/>
  <c r="M679" i="19"/>
  <c r="M1436" i="19"/>
  <c r="M1582" i="19"/>
  <c r="M819" i="19"/>
  <c r="M2324" i="19"/>
  <c r="M1735" i="19"/>
  <c r="M2036" i="19"/>
  <c r="M1112" i="19"/>
  <c r="M2037" i="19"/>
  <c r="M2325" i="19"/>
  <c r="M1736" i="19"/>
  <c r="M2183" i="19"/>
  <c r="M1737" i="19"/>
  <c r="M1113" i="19"/>
  <c r="M1900" i="19"/>
  <c r="M975" i="19"/>
  <c r="M1583" i="19"/>
  <c r="M820" i="19"/>
  <c r="M1738" i="19"/>
  <c r="M2462" i="19"/>
  <c r="M2038" i="19"/>
  <c r="M2326" i="19"/>
  <c r="M2184" i="19"/>
  <c r="M680" i="19"/>
  <c r="M681" i="19"/>
  <c r="M1114" i="19"/>
  <c r="M2185" i="19"/>
  <c r="M2186" i="19"/>
  <c r="M2327" i="19"/>
  <c r="M976" i="19"/>
  <c r="M2463" i="19"/>
  <c r="M682" i="19"/>
  <c r="M1739" i="19"/>
  <c r="M2187" i="19"/>
  <c r="M683" i="19"/>
  <c r="M1740" i="19"/>
  <c r="M2188" i="19"/>
  <c r="M2039" i="19"/>
  <c r="M1437" i="19"/>
  <c r="M977" i="19"/>
  <c r="M1901" i="19"/>
  <c r="M2464" i="19"/>
  <c r="M2465" i="19"/>
  <c r="M2189" i="19"/>
  <c r="M548" i="19"/>
  <c r="M2466" i="19"/>
  <c r="M1115" i="19"/>
  <c r="M2040" i="19"/>
  <c r="M978" i="19"/>
  <c r="M2489" i="19"/>
  <c r="M1741" i="19"/>
  <c r="M1902" i="19"/>
  <c r="M1264" i="19"/>
  <c r="M684" i="19"/>
  <c r="M2328" i="19"/>
  <c r="M1584" i="19"/>
  <c r="M2041" i="19"/>
  <c r="M2042" i="19"/>
  <c r="M2329" i="19"/>
  <c r="M1742" i="19"/>
  <c r="M1903" i="19"/>
  <c r="M821" i="19"/>
  <c r="M2330" i="19"/>
  <c r="M1585" i="19"/>
  <c r="M685" i="19"/>
  <c r="M979" i="19"/>
  <c r="M549" i="19"/>
  <c r="M1904" i="19"/>
  <c r="M980" i="19"/>
  <c r="M981" i="19"/>
  <c r="M1438" i="19"/>
  <c r="M1265" i="19"/>
  <c r="M686" i="19"/>
  <c r="M1586" i="19"/>
  <c r="M2190" i="19"/>
  <c r="M2191" i="19"/>
  <c r="M550" i="19"/>
  <c r="M2331" i="19"/>
  <c r="M551" i="19"/>
  <c r="M1266" i="19"/>
  <c r="M2467" i="19"/>
  <c r="M1905" i="19"/>
  <c r="M687" i="19"/>
  <c r="M982" i="19"/>
  <c r="M1267" i="19"/>
  <c r="M1587" i="19"/>
  <c r="M2192" i="19"/>
  <c r="M983" i="19"/>
  <c r="M2468" i="19"/>
  <c r="M984" i="19"/>
  <c r="M985" i="19"/>
  <c r="M552" i="19"/>
  <c r="M2332" i="19"/>
  <c r="M553" i="19"/>
  <c r="M2333" i="19"/>
  <c r="M2193" i="19"/>
  <c r="M2469" i="19"/>
  <c r="M1116" i="19"/>
  <c r="M986" i="19"/>
  <c r="M688" i="19"/>
  <c r="M2043" i="19"/>
  <c r="M1743" i="19"/>
  <c r="M1439" i="19"/>
  <c r="M1268" i="19"/>
  <c r="M2044" i="19"/>
  <c r="M1117" i="19"/>
  <c r="M1269" i="19"/>
  <c r="M689" i="19"/>
  <c r="M2334" i="19"/>
  <c r="M822" i="19"/>
  <c r="M1270" i="19"/>
  <c r="M2194" i="19"/>
  <c r="M823" i="19"/>
  <c r="M824" i="19"/>
  <c r="M1906" i="19"/>
  <c r="M825" i="19"/>
  <c r="M2195" i="19"/>
  <c r="M826" i="19"/>
  <c r="M1588" i="19"/>
  <c r="M1440" i="19"/>
  <c r="M554" i="19"/>
  <c r="M1118" i="19"/>
  <c r="M1271" i="19"/>
  <c r="M1589" i="19"/>
  <c r="M555" i="19"/>
  <c r="M827" i="19"/>
  <c r="M2470" i="19"/>
  <c r="M1590" i="19"/>
  <c r="M556" i="19"/>
  <c r="M2490" i="19"/>
  <c r="M828" i="19"/>
  <c r="M1744" i="19"/>
  <c r="M2491" i="19"/>
  <c r="M2335" i="19"/>
  <c r="M1745" i="19"/>
  <c r="M829" i="19"/>
  <c r="M1907" i="19"/>
  <c r="M557" i="19"/>
  <c r="M1441" i="19"/>
  <c r="M690" i="19"/>
  <c r="M1908" i="19"/>
  <c r="M1442" i="19"/>
  <c r="M1272" i="19"/>
  <c r="M2336" i="19"/>
  <c r="M2196" i="19"/>
  <c r="M1591" i="19"/>
  <c r="M558" i="19"/>
  <c r="M1273" i="19"/>
  <c r="M1274" i="19"/>
  <c r="M1592" i="19"/>
  <c r="M2045" i="19"/>
  <c r="M691" i="19"/>
  <c r="M2197" i="19"/>
  <c r="M2471" i="19"/>
  <c r="M692" i="19"/>
  <c r="M2472" i="19"/>
  <c r="M1275" i="19"/>
  <c r="M1593" i="19"/>
  <c r="M1276" i="19"/>
  <c r="M2198" i="19"/>
  <c r="M2473" i="19"/>
  <c r="M1746" i="19"/>
  <c r="M1119" i="19"/>
  <c r="M1443" i="19"/>
  <c r="M2474" i="19"/>
  <c r="M1444" i="19"/>
  <c r="M1277" i="19"/>
  <c r="M1278" i="19"/>
  <c r="M830" i="19"/>
  <c r="M2046" i="19"/>
  <c r="M1909" i="19"/>
  <c r="M1594" i="19"/>
  <c r="M2475" i="19"/>
  <c r="M1595" i="19"/>
  <c r="M2047" i="19"/>
  <c r="M2337" i="19"/>
  <c r="M1445" i="19"/>
  <c r="M2048" i="19"/>
  <c r="M2492" i="19"/>
  <c r="M2476" i="19"/>
  <c r="M1910" i="19"/>
  <c r="M1596" i="19"/>
  <c r="M2477" i="19"/>
  <c r="M2338" i="19"/>
  <c r="M987" i="19"/>
  <c r="M693" i="19"/>
  <c r="M1120" i="19"/>
  <c r="M2199" i="19"/>
  <c r="M1279" i="19"/>
  <c r="M2339" i="19"/>
  <c r="M1280" i="19"/>
  <c r="M1446" i="19"/>
  <c r="M2049" i="19"/>
  <c r="M831" i="19"/>
  <c r="M2478" i="19"/>
  <c r="M2340" i="19"/>
  <c r="M559" i="19"/>
  <c r="M1121" i="19"/>
  <c r="M1911" i="19"/>
  <c r="M2200" i="19"/>
  <c r="M694" i="19"/>
  <c r="M988" i="19"/>
  <c r="M1281" i="19"/>
  <c r="M2050" i="19"/>
  <c r="M2051" i="19"/>
  <c r="M1282" i="19"/>
  <c r="M2201" i="19"/>
  <c r="M989" i="19"/>
  <c r="M2341" i="19"/>
  <c r="M2202" i="19"/>
  <c r="M2203" i="19"/>
  <c r="M2204" i="19"/>
  <c r="M1122" i="19"/>
  <c r="M1283" i="19"/>
  <c r="M832" i="19"/>
  <c r="M1597" i="19"/>
  <c r="M833" i="19"/>
  <c r="M2342" i="19"/>
  <c r="M990" i="19"/>
  <c r="M2052" i="19"/>
  <c r="M2205" i="19"/>
  <c r="M2053" i="19"/>
  <c r="M1598" i="19"/>
  <c r="M2479" i="19"/>
  <c r="M2343" i="19"/>
  <c r="M1447" i="19"/>
  <c r="M834" i="19"/>
  <c r="M991" i="19"/>
  <c r="M1123" i="19"/>
  <c r="M2344" i="19"/>
  <c r="M1747" i="19"/>
  <c r="M2054" i="19"/>
  <c r="M1448" i="19"/>
  <c r="M2493" i="19"/>
  <c r="M2480" i="19"/>
  <c r="M2481" i="19"/>
  <c r="M1599" i="19"/>
  <c r="M1124" i="19"/>
  <c r="M1449" i="19"/>
  <c r="M1912" i="19"/>
  <c r="M1450" i="19"/>
  <c r="M2345" i="19"/>
  <c r="M1913" i="19"/>
  <c r="M2206" i="19"/>
  <c r="M992" i="19"/>
  <c r="M1284" i="19"/>
  <c r="M993" i="19"/>
  <c r="M994" i="19"/>
  <c r="M695" i="19"/>
  <c r="M1285" i="19"/>
  <c r="M2207" i="19"/>
  <c r="M1125" i="19"/>
  <c r="M2482" i="19"/>
  <c r="M1126" i="19"/>
  <c r="M1748" i="19"/>
  <c r="M1127" i="19"/>
  <c r="M2055" i="19"/>
  <c r="M2056" i="19"/>
  <c r="M696" i="19"/>
  <c r="M697" i="19"/>
  <c r="M560" i="19"/>
  <c r="M1749" i="19"/>
  <c r="M1600" i="19"/>
  <c r="M698" i="19"/>
  <c r="M1286" i="19"/>
  <c r="M2057" i="19"/>
  <c r="M1914" i="19"/>
  <c r="M2208" i="19"/>
  <c r="M2058" i="19"/>
  <c r="M1915" i="19"/>
  <c r="M1601" i="19"/>
  <c r="M2059" i="19"/>
  <c r="M2346" i="19"/>
  <c r="M699" i="19"/>
  <c r="M2209" i="19"/>
  <c r="M1602" i="19"/>
  <c r="M835" i="19"/>
  <c r="M836" i="19"/>
  <c r="M995" i="19"/>
  <c r="M837" i="19"/>
  <c r="M838" i="19"/>
  <c r="M1287" i="19"/>
  <c r="M2060" i="19"/>
  <c r="M1603" i="19"/>
  <c r="M1128" i="19"/>
  <c r="M2210" i="19"/>
  <c r="M996" i="19"/>
  <c r="M1129" i="19"/>
  <c r="M2494" i="19"/>
  <c r="M1604" i="19"/>
  <c r="M1605" i="19"/>
  <c r="M997" i="19"/>
  <c r="M998" i="19"/>
  <c r="M1451" i="19"/>
  <c r="M1288" i="19"/>
  <c r="M1916" i="19"/>
  <c r="M839" i="19"/>
  <c r="M1606" i="19"/>
  <c r="M561" i="19"/>
  <c r="M2347" i="19"/>
  <c r="M1607" i="19"/>
  <c r="M700" i="19"/>
  <c r="M1289" i="19"/>
  <c r="M2061" i="19"/>
  <c r="M1130" i="19"/>
  <c r="M2483" i="19"/>
  <c r="M2211" i="19"/>
  <c r="M2348" i="19"/>
  <c r="M2062" i="19"/>
  <c r="M999" i="19"/>
  <c r="M701" i="19"/>
  <c r="M1917" i="19"/>
  <c r="M2349" i="19"/>
  <c r="M1000" i="19"/>
  <c r="M2212" i="19"/>
  <c r="M1290" i="19"/>
  <c r="M562" i="19"/>
  <c r="M2350" i="19"/>
  <c r="M702" i="19"/>
  <c r="M2063" i="19"/>
  <c r="M2351" i="19"/>
  <c r="M840" i="19"/>
  <c r="M1608" i="19"/>
  <c r="M1452" i="19"/>
  <c r="M1750" i="19"/>
  <c r="M1918" i="19"/>
  <c r="M703" i="19"/>
  <c r="M2213" i="19"/>
  <c r="M563" i="19"/>
  <c r="M1609" i="19"/>
  <c r="M2352" i="19"/>
  <c r="M841" i="19"/>
  <c r="M1291" i="19"/>
  <c r="M842" i="19"/>
  <c r="M2353" i="19"/>
  <c r="M1453" i="19"/>
  <c r="M2484" i="19"/>
  <c r="M843" i="19"/>
  <c r="M844" i="19"/>
  <c r="M2354" i="19"/>
  <c r="M1131" i="19"/>
  <c r="M2485" i="19"/>
  <c r="M2214" i="19"/>
  <c r="M2215" i="19"/>
  <c r="M845" i="19"/>
  <c r="L1001" i="19"/>
  <c r="L1002" i="19"/>
  <c r="L1003" i="19"/>
  <c r="L2216" i="19"/>
  <c r="L2217" i="19"/>
  <c r="L2218" i="19"/>
  <c r="L2219" i="19"/>
  <c r="L2" i="19"/>
  <c r="L3" i="19"/>
  <c r="L4" i="19"/>
  <c r="L132" i="19"/>
  <c r="L1751" i="19"/>
  <c r="L1752" i="19"/>
  <c r="L1753" i="19"/>
  <c r="L437" i="19"/>
  <c r="L438" i="19"/>
  <c r="L2220" i="19"/>
  <c r="L704" i="19"/>
  <c r="L705" i="19"/>
  <c r="L2064" i="19"/>
  <c r="L2065" i="19"/>
  <c r="L2066" i="19"/>
  <c r="L2067" i="19"/>
  <c r="L2068" i="19"/>
  <c r="L1132" i="19"/>
  <c r="L1610" i="19"/>
  <c r="L1611" i="19"/>
  <c r="L1292" i="19"/>
  <c r="L1293" i="19"/>
  <c r="L2069" i="19"/>
  <c r="L2070" i="19"/>
  <c r="L2071" i="19"/>
  <c r="L2072" i="19"/>
  <c r="L2073" i="19"/>
  <c r="L1004" i="19"/>
  <c r="L1005" i="19"/>
  <c r="L5" i="19"/>
  <c r="L6" i="19"/>
  <c r="L7" i="19"/>
  <c r="L342" i="19"/>
  <c r="L343" i="19"/>
  <c r="L262" i="19"/>
  <c r="L263" i="19"/>
  <c r="L264" i="19"/>
  <c r="L265" i="19"/>
  <c r="L266" i="19"/>
  <c r="L267" i="19"/>
  <c r="L268" i="19"/>
  <c r="L1133" i="19"/>
  <c r="L1294" i="19"/>
  <c r="L1295" i="19"/>
  <c r="L1296" i="19"/>
  <c r="L2221" i="19"/>
  <c r="L2222" i="19"/>
  <c r="L8" i="19"/>
  <c r="L9" i="19"/>
  <c r="L1006" i="19"/>
  <c r="L10" i="19"/>
  <c r="L11" i="19"/>
  <c r="L1007" i="19"/>
  <c r="L1008" i="19"/>
  <c r="L1454" i="19"/>
  <c r="L1297" i="19"/>
  <c r="L344" i="19"/>
  <c r="L345" i="19"/>
  <c r="L346" i="19"/>
  <c r="L2223" i="19"/>
  <c r="L2224" i="19"/>
  <c r="L2225" i="19"/>
  <c r="L2355" i="19"/>
  <c r="L2356" i="19"/>
  <c r="L2357" i="19"/>
  <c r="L564" i="19"/>
  <c r="L1298" i="19"/>
  <c r="L1299" i="19"/>
  <c r="L1300" i="19"/>
  <c r="L133" i="19"/>
  <c r="L846" i="19"/>
  <c r="L847" i="19"/>
  <c r="L1134" i="19"/>
  <c r="L1135" i="19"/>
  <c r="L1136" i="19"/>
  <c r="L1754" i="19"/>
  <c r="L1755" i="19"/>
  <c r="L1756" i="19"/>
  <c r="L1757" i="19"/>
  <c r="L2226" i="19"/>
  <c r="L12" i="19"/>
  <c r="L13" i="19"/>
  <c r="L14" i="19"/>
  <c r="L706" i="19"/>
  <c r="L707" i="19"/>
  <c r="L708" i="19"/>
  <c r="L709" i="19"/>
  <c r="L710" i="19"/>
  <c r="L848" i="19"/>
  <c r="L849" i="19"/>
  <c r="L850" i="19"/>
  <c r="L1612" i="19"/>
  <c r="L1613" i="19"/>
  <c r="L1614" i="19"/>
  <c r="L1009" i="19"/>
  <c r="L1010" i="19"/>
  <c r="L1011" i="19"/>
  <c r="L1301" i="19"/>
  <c r="L269" i="19"/>
  <c r="L270" i="19"/>
  <c r="L271" i="19"/>
  <c r="L565" i="19"/>
  <c r="L566" i="19"/>
  <c r="L347" i="19"/>
  <c r="L348" i="19"/>
  <c r="L272" i="19"/>
  <c r="L273" i="19"/>
  <c r="L2074" i="19"/>
  <c r="L2075" i="19"/>
  <c r="L2076" i="19"/>
  <c r="L15" i="19"/>
  <c r="L16" i="19"/>
  <c r="L567" i="19"/>
  <c r="L568" i="19"/>
  <c r="L274" i="19"/>
  <c r="L275" i="19"/>
  <c r="L17" i="19"/>
  <c r="L18" i="19"/>
  <c r="L851" i="19"/>
  <c r="L852" i="19"/>
  <c r="L2077" i="19"/>
  <c r="L2078" i="19"/>
  <c r="L2079" i="19"/>
  <c r="L134" i="19"/>
  <c r="L135" i="19"/>
  <c r="L1012" i="19"/>
  <c r="L1137" i="19"/>
  <c r="L1138" i="19"/>
  <c r="L1139" i="19"/>
  <c r="L1919" i="19"/>
  <c r="L711" i="19"/>
  <c r="L712" i="19"/>
  <c r="L713" i="19"/>
  <c r="L714" i="19"/>
  <c r="L715" i="19"/>
  <c r="L2358" i="19"/>
  <c r="L2359" i="19"/>
  <c r="L1140" i="19"/>
  <c r="L1141" i="19"/>
  <c r="L439" i="19"/>
  <c r="L440" i="19"/>
  <c r="L1302" i="19"/>
  <c r="L19" i="19"/>
  <c r="L2080" i="19"/>
  <c r="L2081" i="19"/>
  <c r="L1615" i="19"/>
  <c r="L20" i="19"/>
  <c r="L21" i="19"/>
  <c r="L22" i="19"/>
  <c r="L23" i="19"/>
  <c r="L24" i="19"/>
  <c r="L1455" i="19"/>
  <c r="L1920" i="19"/>
  <c r="L1921" i="19"/>
  <c r="L1456" i="19"/>
  <c r="L1457" i="19"/>
  <c r="L1458" i="19"/>
  <c r="L1013" i="19"/>
  <c r="L1014" i="19"/>
  <c r="L2082" i="19"/>
  <c r="L2083" i="19"/>
  <c r="L2084" i="19"/>
  <c r="L136" i="19"/>
  <c r="L441" i="19"/>
  <c r="L442" i="19"/>
  <c r="L443" i="19"/>
  <c r="L444" i="19"/>
  <c r="L1142" i="19"/>
  <c r="L1143" i="19"/>
  <c r="L569" i="19"/>
  <c r="L570" i="19"/>
  <c r="L1459" i="19"/>
  <c r="L1460" i="19"/>
  <c r="L1461" i="19"/>
  <c r="L1758" i="19"/>
  <c r="L1759" i="19"/>
  <c r="L1922" i="19"/>
  <c r="L1923" i="19"/>
  <c r="L2227" i="19"/>
  <c r="L2228" i="19"/>
  <c r="L1616" i="19"/>
  <c r="L1617" i="19"/>
  <c r="L853" i="19"/>
  <c r="L854" i="19"/>
  <c r="L1144" i="19"/>
  <c r="L1145" i="19"/>
  <c r="L1146" i="19"/>
  <c r="L137" i="19"/>
  <c r="L1015" i="19"/>
  <c r="L1016" i="19"/>
  <c r="L349" i="19"/>
  <c r="L855" i="19"/>
  <c r="L856" i="19"/>
  <c r="L857" i="19"/>
  <c r="L858" i="19"/>
  <c r="L2229" i="19"/>
  <c r="L2230" i="19"/>
  <c r="L2231" i="19"/>
  <c r="L1017" i="19"/>
  <c r="L1618" i="19"/>
  <c r="L1619" i="19"/>
  <c r="L2085" i="19"/>
  <c r="L2086" i="19"/>
  <c r="L2087" i="19"/>
  <c r="L1620" i="19"/>
  <c r="L1018" i="19"/>
  <c r="L1303" i="19"/>
  <c r="L1760" i="19"/>
  <c r="L138" i="19"/>
  <c r="L2232" i="19"/>
  <c r="L2233" i="19"/>
  <c r="L1304" i="19"/>
  <c r="L2360" i="19"/>
  <c r="L2361" i="19"/>
  <c r="L1147" i="19"/>
  <c r="L1148" i="19"/>
  <c r="L1149" i="19"/>
  <c r="L859" i="19"/>
  <c r="L860" i="19"/>
  <c r="L2088" i="19"/>
  <c r="L2089" i="19"/>
  <c r="L571" i="19"/>
  <c r="L572" i="19"/>
  <c r="L573" i="19"/>
  <c r="L574" i="19"/>
  <c r="L2090" i="19"/>
  <c r="L2091" i="19"/>
  <c r="L2092" i="19"/>
  <c r="L1924" i="19"/>
  <c r="L1305" i="19"/>
  <c r="L1306" i="19"/>
  <c r="L1761" i="19"/>
  <c r="L1762" i="19"/>
  <c r="L1462" i="19"/>
  <c r="L1463" i="19"/>
  <c r="L575" i="19"/>
  <c r="L576" i="19"/>
  <c r="L577" i="19"/>
  <c r="L578" i="19"/>
  <c r="L579" i="19"/>
  <c r="L1925" i="19"/>
  <c r="L861" i="19"/>
  <c r="L2093" i="19"/>
  <c r="L2094" i="19"/>
  <c r="L1150" i="19"/>
  <c r="L1151" i="19"/>
  <c r="L2234" i="19"/>
  <c r="L2095" i="19"/>
  <c r="L2096" i="19"/>
  <c r="L862" i="19"/>
  <c r="L863" i="19"/>
  <c r="L139" i="19"/>
  <c r="L140" i="19"/>
  <c r="L1763" i="19"/>
  <c r="L1464" i="19"/>
  <c r="L1764" i="19"/>
  <c r="L1765" i="19"/>
  <c r="L1766" i="19"/>
  <c r="L1767" i="19"/>
  <c r="L2362" i="19"/>
  <c r="L2363" i="19"/>
  <c r="L716" i="19"/>
  <c r="L717" i="19"/>
  <c r="L1152" i="19"/>
  <c r="L141" i="19"/>
  <c r="L25" i="19"/>
  <c r="L718" i="19"/>
  <c r="L719" i="19"/>
  <c r="L720" i="19"/>
  <c r="L721" i="19"/>
  <c r="L142" i="19"/>
  <c r="L445" i="19"/>
  <c r="L446" i="19"/>
  <c r="L1019" i="19"/>
  <c r="L1020" i="19"/>
  <c r="L1021" i="19"/>
  <c r="L1621" i="19"/>
  <c r="L447" i="19"/>
  <c r="L1926" i="19"/>
  <c r="L1022" i="19"/>
  <c r="L1465" i="19"/>
  <c r="L1466" i="19"/>
  <c r="L350" i="19"/>
  <c r="L276" i="19"/>
  <c r="L277" i="19"/>
  <c r="L26" i="19"/>
  <c r="L27" i="19"/>
  <c r="L1467" i="19"/>
  <c r="L1468" i="19"/>
  <c r="L1469" i="19"/>
  <c r="L1470" i="19"/>
  <c r="L1471" i="19"/>
  <c r="L1768" i="19"/>
  <c r="L1769" i="19"/>
  <c r="L1622" i="19"/>
  <c r="L1623" i="19"/>
  <c r="L1624" i="19"/>
  <c r="L1625" i="19"/>
  <c r="L448" i="19"/>
  <c r="L449" i="19"/>
  <c r="L1626" i="19"/>
  <c r="L1627" i="19"/>
  <c r="L1628" i="19"/>
  <c r="L2235" i="19"/>
  <c r="L2236" i="19"/>
  <c r="L2237" i="19"/>
  <c r="L2097" i="19"/>
  <c r="L28" i="19"/>
  <c r="L1307" i="19"/>
  <c r="L2364" i="19"/>
  <c r="L2365" i="19"/>
  <c r="L450" i="19"/>
  <c r="L451" i="19"/>
  <c r="L452" i="19"/>
  <c r="L453" i="19"/>
  <c r="L1770" i="19"/>
  <c r="L1771" i="19"/>
  <c r="L1308" i="19"/>
  <c r="L1309" i="19"/>
  <c r="L1927" i="19"/>
  <c r="L1310" i="19"/>
  <c r="L1311" i="19"/>
  <c r="L1312" i="19"/>
  <c r="L2366" i="19"/>
  <c r="L2367" i="19"/>
  <c r="L29" i="19"/>
  <c r="L30" i="19"/>
  <c r="L1772" i="19"/>
  <c r="L1773" i="19"/>
  <c r="L278" i="19"/>
  <c r="L279" i="19"/>
  <c r="L580" i="19"/>
  <c r="L581" i="19"/>
  <c r="L582" i="19"/>
  <c r="L1629" i="19"/>
  <c r="L1630" i="19"/>
  <c r="L1631" i="19"/>
  <c r="L1153" i="19"/>
  <c r="L1154" i="19"/>
  <c r="L1155" i="19"/>
  <c r="L1156" i="19"/>
  <c r="L722" i="19"/>
  <c r="L31" i="19"/>
  <c r="L32" i="19"/>
  <c r="L33" i="19"/>
  <c r="L1157" i="19"/>
  <c r="L1158" i="19"/>
  <c r="L723" i="19"/>
  <c r="L724" i="19"/>
  <c r="L725" i="19"/>
  <c r="L726" i="19"/>
  <c r="L727" i="19"/>
  <c r="L728" i="19"/>
  <c r="L2098" i="19"/>
  <c r="L2238" i="19"/>
  <c r="L2239" i="19"/>
  <c r="L1632" i="19"/>
  <c r="L1633" i="19"/>
  <c r="L454" i="19"/>
  <c r="L2368" i="19"/>
  <c r="L2369" i="19"/>
  <c r="L2370" i="19"/>
  <c r="L1313" i="19"/>
  <c r="L280" i="19"/>
  <c r="L281" i="19"/>
  <c r="L282" i="19"/>
  <c r="L283" i="19"/>
  <c r="L284" i="19"/>
  <c r="L285" i="19"/>
  <c r="L2371" i="19"/>
  <c r="L143" i="19"/>
  <c r="L144" i="19"/>
  <c r="L1928" i="19"/>
  <c r="L1929" i="19"/>
  <c r="L455" i="19"/>
  <c r="L456" i="19"/>
  <c r="L351" i="19"/>
  <c r="L352" i="19"/>
  <c r="L1472" i="19"/>
  <c r="L1473" i="19"/>
  <c r="L1474" i="19"/>
  <c r="L2240" i="19"/>
  <c r="L2099" i="19"/>
  <c r="L2100" i="19"/>
  <c r="L1159" i="19"/>
  <c r="L1160" i="19"/>
  <c r="L1161" i="19"/>
  <c r="L2241" i="19"/>
  <c r="L2242" i="19"/>
  <c r="L1930" i="19"/>
  <c r="L729" i="19"/>
  <c r="L730" i="19"/>
  <c r="L1475" i="19"/>
  <c r="L1476" i="19"/>
  <c r="L1023" i="19"/>
  <c r="L1314" i="19"/>
  <c r="L34" i="19"/>
  <c r="L145" i="19"/>
  <c r="L146" i="19"/>
  <c r="L1477" i="19"/>
  <c r="L1478" i="19"/>
  <c r="L1479" i="19"/>
  <c r="L1480" i="19"/>
  <c r="L35" i="19"/>
  <c r="L731" i="19"/>
  <c r="L732" i="19"/>
  <c r="L733" i="19"/>
  <c r="L286" i="19"/>
  <c r="L2372" i="19"/>
  <c r="L2373" i="19"/>
  <c r="L2374" i="19"/>
  <c r="L1315" i="19"/>
  <c r="L1316" i="19"/>
  <c r="L1317" i="19"/>
  <c r="L287" i="19"/>
  <c r="L864" i="19"/>
  <c r="L734" i="19"/>
  <c r="L735" i="19"/>
  <c r="L147" i="19"/>
  <c r="L148" i="19"/>
  <c r="L1634" i="19"/>
  <c r="L1318" i="19"/>
  <c r="L865" i="19"/>
  <c r="L866" i="19"/>
  <c r="L736" i="19"/>
  <c r="L737" i="19"/>
  <c r="L738" i="19"/>
  <c r="L583" i="19"/>
  <c r="L584" i="19"/>
  <c r="L2243" i="19"/>
  <c r="L2244" i="19"/>
  <c r="L1162" i="19"/>
  <c r="L1163" i="19"/>
  <c r="L1319" i="19"/>
  <c r="L2375" i="19"/>
  <c r="L2376" i="19"/>
  <c r="L2101" i="19"/>
  <c r="L1774" i="19"/>
  <c r="L1775" i="19"/>
  <c r="L353" i="19"/>
  <c r="L354" i="19"/>
  <c r="L36" i="19"/>
  <c r="L37" i="19"/>
  <c r="L38" i="19"/>
  <c r="L457" i="19"/>
  <c r="L458" i="19"/>
  <c r="L459" i="19"/>
  <c r="L460" i="19"/>
  <c r="L2102" i="19"/>
  <c r="L867" i="19"/>
  <c r="L1320" i="19"/>
  <c r="L1321" i="19"/>
  <c r="L1322" i="19"/>
  <c r="L1323" i="19"/>
  <c r="L1324" i="19"/>
  <c r="L868" i="19"/>
  <c r="L869" i="19"/>
  <c r="L739" i="19"/>
  <c r="L740" i="19"/>
  <c r="L741" i="19"/>
  <c r="L742" i="19"/>
  <c r="L149" i="19"/>
  <c r="L461" i="19"/>
  <c r="L1931" i="19"/>
  <c r="L1932" i="19"/>
  <c r="L1933" i="19"/>
  <c r="L2103" i="19"/>
  <c r="L2104" i="19"/>
  <c r="L1164" i="19"/>
  <c r="L1934" i="19"/>
  <c r="L150" i="19"/>
  <c r="L151" i="19"/>
  <c r="L1481" i="19"/>
  <c r="L462" i="19"/>
  <c r="L463" i="19"/>
  <c r="L464" i="19"/>
  <c r="L1482" i="19"/>
  <c r="L1483" i="19"/>
  <c r="L1484" i="19"/>
  <c r="L1485" i="19"/>
  <c r="L1486" i="19"/>
  <c r="L1635" i="19"/>
  <c r="L1636" i="19"/>
  <c r="L1637" i="19"/>
  <c r="L1325" i="19"/>
  <c r="L1326" i="19"/>
  <c r="L1327" i="19"/>
  <c r="L743" i="19"/>
  <c r="L1024" i="19"/>
  <c r="L465" i="19"/>
  <c r="L2245" i="19"/>
  <c r="L1487" i="19"/>
  <c r="L1488" i="19"/>
  <c r="L1638" i="19"/>
  <c r="L1639" i="19"/>
  <c r="L466" i="19"/>
  <c r="L467" i="19"/>
  <c r="L468" i="19"/>
  <c r="L469" i="19"/>
  <c r="L1025" i="19"/>
  <c r="L1026" i="19"/>
  <c r="L39" i="19"/>
  <c r="L40" i="19"/>
  <c r="L41" i="19"/>
  <c r="L744" i="19"/>
  <c r="L1489" i="19"/>
  <c r="L1328" i="19"/>
  <c r="L1329" i="19"/>
  <c r="L1330" i="19"/>
  <c r="L2105" i="19"/>
  <c r="L2106" i="19"/>
  <c r="L2107" i="19"/>
  <c r="L355" i="19"/>
  <c r="L1027" i="19"/>
  <c r="L1028" i="19"/>
  <c r="L1165" i="19"/>
  <c r="L1166" i="19"/>
  <c r="L1029" i="19"/>
  <c r="L745" i="19"/>
  <c r="L870" i="19"/>
  <c r="L2377" i="19"/>
  <c r="L1776" i="19"/>
  <c r="L1777" i="19"/>
  <c r="L746" i="19"/>
  <c r="L747" i="19"/>
  <c r="L1935" i="19"/>
  <c r="L1936" i="19"/>
  <c r="L1937" i="19"/>
  <c r="L2246" i="19"/>
  <c r="L2247" i="19"/>
  <c r="L2248" i="19"/>
  <c r="L748" i="19"/>
  <c r="L749" i="19"/>
  <c r="L585" i="19"/>
  <c r="L2378" i="19"/>
  <c r="L2249" i="19"/>
  <c r="L586" i="19"/>
  <c r="L587" i="19"/>
  <c r="L2250" i="19"/>
  <c r="L2379" i="19"/>
  <c r="L2380" i="19"/>
  <c r="L1331" i="19"/>
  <c r="L2108" i="19"/>
  <c r="L1332" i="19"/>
  <c r="L42" i="19"/>
  <c r="L43" i="19"/>
  <c r="L44" i="19"/>
  <c r="L470" i="19"/>
  <c r="L152" i="19"/>
  <c r="L153" i="19"/>
  <c r="L356" i="19"/>
  <c r="L357" i="19"/>
  <c r="L1778" i="19"/>
  <c r="L1779" i="19"/>
  <c r="L1780" i="19"/>
  <c r="L871" i="19"/>
  <c r="L872" i="19"/>
  <c r="L154" i="19"/>
  <c r="L155" i="19"/>
  <c r="L750" i="19"/>
  <c r="L751" i="19"/>
  <c r="L1640" i="19"/>
  <c r="L1641" i="19"/>
  <c r="L1642" i="19"/>
  <c r="L1643" i="19"/>
  <c r="L1644" i="19"/>
  <c r="L2109" i="19"/>
  <c r="L873" i="19"/>
  <c r="L874" i="19"/>
  <c r="L1645" i="19"/>
  <c r="L1333" i="19"/>
  <c r="L1334" i="19"/>
  <c r="L1335" i="19"/>
  <c r="L1030" i="19"/>
  <c r="L1490" i="19"/>
  <c r="L288" i="19"/>
  <c r="L1781" i="19"/>
  <c r="L1782" i="19"/>
  <c r="L1783" i="19"/>
  <c r="L1336" i="19"/>
  <c r="L1337" i="19"/>
  <c r="L358" i="19"/>
  <c r="L45" i="19"/>
  <c r="L2381" i="19"/>
  <c r="L2382" i="19"/>
  <c r="L1031" i="19"/>
  <c r="L1032" i="19"/>
  <c r="L1033" i="19"/>
  <c r="L1034" i="19"/>
  <c r="L2383" i="19"/>
  <c r="L2384" i="19"/>
  <c r="L2385" i="19"/>
  <c r="L588" i="19"/>
  <c r="L589" i="19"/>
  <c r="L875" i="19"/>
  <c r="L876" i="19"/>
  <c r="L877" i="19"/>
  <c r="L46" i="19"/>
  <c r="L47" i="19"/>
  <c r="L1646" i="19"/>
  <c r="L2386" i="19"/>
  <c r="L2387" i="19"/>
  <c r="L2388" i="19"/>
  <c r="L48" i="19"/>
  <c r="L49" i="19"/>
  <c r="L50" i="19"/>
  <c r="L289" i="19"/>
  <c r="L1647" i="19"/>
  <c r="L471" i="19"/>
  <c r="L51" i="19"/>
  <c r="L1338" i="19"/>
  <c r="L1339" i="19"/>
  <c r="L1340" i="19"/>
  <c r="L1784" i="19"/>
  <c r="L1785" i="19"/>
  <c r="L1786" i="19"/>
  <c r="L359" i="19"/>
  <c r="L360" i="19"/>
  <c r="L361" i="19"/>
  <c r="L2251" i="19"/>
  <c r="L590" i="19"/>
  <c r="L591" i="19"/>
  <c r="L592" i="19"/>
  <c r="L593" i="19"/>
  <c r="L594" i="19"/>
  <c r="L595" i="19"/>
  <c r="L1787" i="19"/>
  <c r="L1788" i="19"/>
  <c r="L752" i="19"/>
  <c r="L753" i="19"/>
  <c r="L754" i="19"/>
  <c r="L290" i="19"/>
  <c r="L291" i="19"/>
  <c r="L292" i="19"/>
  <c r="L156" i="19"/>
  <c r="L157" i="19"/>
  <c r="L1789" i="19"/>
  <c r="L1790" i="19"/>
  <c r="L1791" i="19"/>
  <c r="L362" i="19"/>
  <c r="L363" i="19"/>
  <c r="L878" i="19"/>
  <c r="L596" i="19"/>
  <c r="L2389" i="19"/>
  <c r="L2390" i="19"/>
  <c r="L2391" i="19"/>
  <c r="L158" i="19"/>
  <c r="L159" i="19"/>
  <c r="L160" i="19"/>
  <c r="L1341" i="19"/>
  <c r="L1938" i="19"/>
  <c r="L52" i="19"/>
  <c r="L53" i="19"/>
  <c r="L54" i="19"/>
  <c r="L1167" i="19"/>
  <c r="L1168" i="19"/>
  <c r="L1169" i="19"/>
  <c r="L1342" i="19"/>
  <c r="L1343" i="19"/>
  <c r="L1344" i="19"/>
  <c r="L2252" i="19"/>
  <c r="L755" i="19"/>
  <c r="L756" i="19"/>
  <c r="L1491" i="19"/>
  <c r="L2253" i="19"/>
  <c r="L55" i="19"/>
  <c r="L1939" i="19"/>
  <c r="L1940" i="19"/>
  <c r="L2254" i="19"/>
  <c r="L2255" i="19"/>
  <c r="L2256" i="19"/>
  <c r="L2257" i="19"/>
  <c r="L1792" i="19"/>
  <c r="L1793" i="19"/>
  <c r="L879" i="19"/>
  <c r="L757" i="19"/>
  <c r="L758" i="19"/>
  <c r="L2110" i="19"/>
  <c r="L1794" i="19"/>
  <c r="L1648" i="19"/>
  <c r="L1649" i="19"/>
  <c r="L56" i="19"/>
  <c r="L472" i="19"/>
  <c r="L473" i="19"/>
  <c r="L1650" i="19"/>
  <c r="L1651" i="19"/>
  <c r="L1652" i="19"/>
  <c r="L1653" i="19"/>
  <c r="L1795" i="19"/>
  <c r="L1796" i="19"/>
  <c r="L1797" i="19"/>
  <c r="L1170" i="19"/>
  <c r="L1798" i="19"/>
  <c r="L1799" i="19"/>
  <c r="L1800" i="19"/>
  <c r="L364" i="19"/>
  <c r="L365" i="19"/>
  <c r="L366" i="19"/>
  <c r="L1801" i="19"/>
  <c r="L1802" i="19"/>
  <c r="L1171" i="19"/>
  <c r="L2392" i="19"/>
  <c r="L474" i="19"/>
  <c r="L1345" i="19"/>
  <c r="L1346" i="19"/>
  <c r="L1654" i="19"/>
  <c r="L1655" i="19"/>
  <c r="L1656" i="19"/>
  <c r="L161" i="19"/>
  <c r="L1941" i="19"/>
  <c r="L2258" i="19"/>
  <c r="L2259" i="19"/>
  <c r="L1172" i="19"/>
  <c r="L1173" i="19"/>
  <c r="L1657" i="19"/>
  <c r="L1035" i="19"/>
  <c r="L759" i="19"/>
  <c r="L760" i="19"/>
  <c r="L761" i="19"/>
  <c r="L762" i="19"/>
  <c r="L763" i="19"/>
  <c r="L1174" i="19"/>
  <c r="L1175" i="19"/>
  <c r="L1492" i="19"/>
  <c r="L880" i="19"/>
  <c r="L881" i="19"/>
  <c r="L882" i="19"/>
  <c r="L1036" i="19"/>
  <c r="L1176" i="19"/>
  <c r="L1177" i="19"/>
  <c r="L883" i="19"/>
  <c r="L884" i="19"/>
  <c r="L2111" i="19"/>
  <c r="L162" i="19"/>
  <c r="L163" i="19"/>
  <c r="L1803" i="19"/>
  <c r="L1804" i="19"/>
  <c r="L1178" i="19"/>
  <c r="L1037" i="19"/>
  <c r="L1038" i="19"/>
  <c r="L1805" i="19"/>
  <c r="L1179" i="19"/>
  <c r="L1180" i="19"/>
  <c r="L597" i="19"/>
  <c r="L164" i="19"/>
  <c r="L165" i="19"/>
  <c r="L166" i="19"/>
  <c r="L1493" i="19"/>
  <c r="L1806" i="19"/>
  <c r="L1807" i="19"/>
  <c r="L1808" i="19"/>
  <c r="L1809" i="19"/>
  <c r="L293" i="19"/>
  <c r="L1810" i="19"/>
  <c r="L598" i="19"/>
  <c r="L599" i="19"/>
  <c r="L2393" i="19"/>
  <c r="L764" i="19"/>
  <c r="L765" i="19"/>
  <c r="L766" i="19"/>
  <c r="L767" i="19"/>
  <c r="L768" i="19"/>
  <c r="L769" i="19"/>
  <c r="L167" i="19"/>
  <c r="L168" i="19"/>
  <c r="L475" i="19"/>
  <c r="L57" i="19"/>
  <c r="L1942" i="19"/>
  <c r="L1943" i="19"/>
  <c r="L1944" i="19"/>
  <c r="L1347" i="19"/>
  <c r="L1348" i="19"/>
  <c r="L1494" i="19"/>
  <c r="L1495" i="19"/>
  <c r="L2260" i="19"/>
  <c r="L2261" i="19"/>
  <c r="L600" i="19"/>
  <c r="L601" i="19"/>
  <c r="L58" i="19"/>
  <c r="L1945" i="19"/>
  <c r="L1946" i="19"/>
  <c r="L1947" i="19"/>
  <c r="L1658" i="19"/>
  <c r="L1659" i="19"/>
  <c r="L1660" i="19"/>
  <c r="L1661" i="19"/>
  <c r="L885" i="19"/>
  <c r="L169" i="19"/>
  <c r="L1039" i="19"/>
  <c r="L1040" i="19"/>
  <c r="L294" i="19"/>
  <c r="L295" i="19"/>
  <c r="L59" i="19"/>
  <c r="L60" i="19"/>
  <c r="L61" i="19"/>
  <c r="L62" i="19"/>
  <c r="L886" i="19"/>
  <c r="L887" i="19"/>
  <c r="L1349" i="19"/>
  <c r="L1350" i="19"/>
  <c r="L1351" i="19"/>
  <c r="L2394" i="19"/>
  <c r="L1948" i="19"/>
  <c r="L367" i="19"/>
  <c r="L1662" i="19"/>
  <c r="L1663" i="19"/>
  <c r="L1664" i="19"/>
  <c r="L2112" i="19"/>
  <c r="L888" i="19"/>
  <c r="L889" i="19"/>
  <c r="L1811" i="19"/>
  <c r="L1812" i="19"/>
  <c r="L1813" i="19"/>
  <c r="L1665" i="19"/>
  <c r="L368" i="19"/>
  <c r="L1181" i="19"/>
  <c r="L1182" i="19"/>
  <c r="L1183" i="19"/>
  <c r="L1184" i="19"/>
  <c r="L1352" i="19"/>
  <c r="L369" i="19"/>
  <c r="L370" i="19"/>
  <c r="L371" i="19"/>
  <c r="L2262" i="19"/>
  <c r="L2395" i="19"/>
  <c r="L2113" i="19"/>
  <c r="L2114" i="19"/>
  <c r="L2115" i="19"/>
  <c r="L2116" i="19"/>
  <c r="L602" i="19"/>
  <c r="L603" i="19"/>
  <c r="L604" i="19"/>
  <c r="L1666" i="19"/>
  <c r="L1667" i="19"/>
  <c r="L1814" i="19"/>
  <c r="L1815" i="19"/>
  <c r="L1816" i="19"/>
  <c r="L770" i="19"/>
  <c r="L771" i="19"/>
  <c r="L1496" i="19"/>
  <c r="L1497" i="19"/>
  <c r="L1668" i="19"/>
  <c r="L1041" i="19"/>
  <c r="L890" i="19"/>
  <c r="L1669" i="19"/>
  <c r="L1670" i="19"/>
  <c r="L1671" i="19"/>
  <c r="L1498" i="19"/>
  <c r="L1499" i="19"/>
  <c r="L1185" i="19"/>
  <c r="L1186" i="19"/>
  <c r="L1187" i="19"/>
  <c r="L772" i="19"/>
  <c r="L63" i="19"/>
  <c r="L2117" i="19"/>
  <c r="L1672" i="19"/>
  <c r="L1673" i="19"/>
  <c r="L1817" i="19"/>
  <c r="L1818" i="19"/>
  <c r="L605" i="19"/>
  <c r="L606" i="19"/>
  <c r="L1674" i="19"/>
  <c r="L1675" i="19"/>
  <c r="L170" i="19"/>
  <c r="L171" i="19"/>
  <c r="L607" i="19"/>
  <c r="L1819" i="19"/>
  <c r="L1820" i="19"/>
  <c r="L372" i="19"/>
  <c r="L373" i="19"/>
  <c r="L374" i="19"/>
  <c r="L375" i="19"/>
  <c r="L891" i="19"/>
  <c r="L892" i="19"/>
  <c r="L893" i="19"/>
  <c r="L894" i="19"/>
  <c r="L2263" i="19"/>
  <c r="L895" i="19"/>
  <c r="L376" i="19"/>
  <c r="L377" i="19"/>
  <c r="L378" i="19"/>
  <c r="L379" i="19"/>
  <c r="L2264" i="19"/>
  <c r="L2265" i="19"/>
  <c r="L2266" i="19"/>
  <c r="L1676" i="19"/>
  <c r="L1677" i="19"/>
  <c r="L1678" i="19"/>
  <c r="L2118" i="19"/>
  <c r="L1500" i="19"/>
  <c r="L1501" i="19"/>
  <c r="L1502" i="19"/>
  <c r="L1503" i="19"/>
  <c r="L476" i="19"/>
  <c r="L1504" i="19"/>
  <c r="L1505" i="19"/>
  <c r="L1679" i="19"/>
  <c r="L1680" i="19"/>
  <c r="L1681" i="19"/>
  <c r="L1682" i="19"/>
  <c r="L1506" i="19"/>
  <c r="L1507" i="19"/>
  <c r="L1508" i="19"/>
  <c r="L1509" i="19"/>
  <c r="L477" i="19"/>
  <c r="L2267" i="19"/>
  <c r="L2268" i="19"/>
  <c r="L1042" i="19"/>
  <c r="L1043" i="19"/>
  <c r="L1044" i="19"/>
  <c r="L1188" i="19"/>
  <c r="L1683" i="19"/>
  <c r="L1684" i="19"/>
  <c r="L172" i="19"/>
  <c r="L173" i="19"/>
  <c r="L174" i="19"/>
  <c r="L1353" i="19"/>
  <c r="L1354" i="19"/>
  <c r="L1355" i="19"/>
  <c r="L1356" i="19"/>
  <c r="L1357" i="19"/>
  <c r="L773" i="19"/>
  <c r="L175" i="19"/>
  <c r="L176" i="19"/>
  <c r="L64" i="19"/>
  <c r="L65" i="19"/>
  <c r="L66" i="19"/>
  <c r="L67" i="19"/>
  <c r="L68" i="19"/>
  <c r="L69" i="19"/>
  <c r="L380" i="19"/>
  <c r="L381" i="19"/>
  <c r="L296" i="19"/>
  <c r="L1821" i="19"/>
  <c r="L1822" i="19"/>
  <c r="L2269" i="19"/>
  <c r="L2270" i="19"/>
  <c r="L2271" i="19"/>
  <c r="L2272" i="19"/>
  <c r="L2273" i="19"/>
  <c r="L2396" i="19"/>
  <c r="L70" i="19"/>
  <c r="L71" i="19"/>
  <c r="L896" i="19"/>
  <c r="L897" i="19"/>
  <c r="L898" i="19"/>
  <c r="L1949" i="19"/>
  <c r="L1950" i="19"/>
  <c r="L1951" i="19"/>
  <c r="L1952" i="19"/>
  <c r="L1953" i="19"/>
  <c r="L177" i="19"/>
  <c r="L178" i="19"/>
  <c r="L179" i="19"/>
  <c r="L180" i="19"/>
  <c r="L2119" i="19"/>
  <c r="L1823" i="19"/>
  <c r="L1824" i="19"/>
  <c r="L1825" i="19"/>
  <c r="L1826" i="19"/>
  <c r="L899" i="19"/>
  <c r="L1358" i="19"/>
  <c r="L1359" i="19"/>
  <c r="L478" i="19"/>
  <c r="L1827" i="19"/>
  <c r="L1954" i="19"/>
  <c r="L774" i="19"/>
  <c r="L775" i="19"/>
  <c r="L479" i="19"/>
  <c r="L480" i="19"/>
  <c r="L481" i="19"/>
  <c r="L1510" i="19"/>
  <c r="L382" i="19"/>
  <c r="L2120" i="19"/>
  <c r="L1045" i="19"/>
  <c r="L1046" i="19"/>
  <c r="L1047" i="19"/>
  <c r="L1048" i="19"/>
  <c r="L2397" i="19"/>
  <c r="L2398" i="19"/>
  <c r="L1511" i="19"/>
  <c r="L1512" i="19"/>
  <c r="L900" i="19"/>
  <c r="L901" i="19"/>
  <c r="L902" i="19"/>
  <c r="L903" i="19"/>
  <c r="L904" i="19"/>
  <c r="L608" i="19"/>
  <c r="L609" i="19"/>
  <c r="L610" i="19"/>
  <c r="L2121" i="19"/>
  <c r="L2122" i="19"/>
  <c r="L2123" i="19"/>
  <c r="L383" i="19"/>
  <c r="L1513" i="19"/>
  <c r="L1514" i="19"/>
  <c r="L1515" i="19"/>
  <c r="L1360" i="19"/>
  <c r="L1955" i="19"/>
  <c r="L181" i="19"/>
  <c r="L182" i="19"/>
  <c r="L1049" i="19"/>
  <c r="L1050" i="19"/>
  <c r="L1051" i="19"/>
  <c r="L1685" i="19"/>
  <c r="L1686" i="19"/>
  <c r="L1687" i="19"/>
  <c r="L1688" i="19"/>
  <c r="L482" i="19"/>
  <c r="L483" i="19"/>
  <c r="L297" i="19"/>
  <c r="L298" i="19"/>
  <c r="L1828" i="19"/>
  <c r="L1829" i="19"/>
  <c r="L2399" i="19"/>
  <c r="L2400" i="19"/>
  <c r="L1361" i="19"/>
  <c r="L1362" i="19"/>
  <c r="L2401" i="19"/>
  <c r="L1363" i="19"/>
  <c r="L1364" i="19"/>
  <c r="L905" i="19"/>
  <c r="L2124" i="19"/>
  <c r="L2125" i="19"/>
  <c r="L2126" i="19"/>
  <c r="L1956" i="19"/>
  <c r="L384" i="19"/>
  <c r="L385" i="19"/>
  <c r="L484" i="19"/>
  <c r="L485" i="19"/>
  <c r="L611" i="19"/>
  <c r="L612" i="19"/>
  <c r="L1365" i="19"/>
  <c r="L1366" i="19"/>
  <c r="L1830" i="19"/>
  <c r="L1831" i="19"/>
  <c r="L386" i="19"/>
  <c r="L1516" i="19"/>
  <c r="L2127" i="19"/>
  <c r="L2128" i="19"/>
  <c r="L1957" i="19"/>
  <c r="L1189" i="19"/>
  <c r="L1190" i="19"/>
  <c r="L1052" i="19"/>
  <c r="L1053" i="19"/>
  <c r="L2129" i="19"/>
  <c r="L2130" i="19"/>
  <c r="L1191" i="19"/>
  <c r="L1192" i="19"/>
  <c r="L613" i="19"/>
  <c r="L614" i="19"/>
  <c r="L2131" i="19"/>
  <c r="L2132" i="19"/>
  <c r="L2133" i="19"/>
  <c r="L387" i="19"/>
  <c r="L388" i="19"/>
  <c r="L389" i="19"/>
  <c r="L1193" i="19"/>
  <c r="L1194" i="19"/>
  <c r="L1367" i="19"/>
  <c r="L1689" i="19"/>
  <c r="L1690" i="19"/>
  <c r="L2274" i="19"/>
  <c r="L1517" i="19"/>
  <c r="L1518" i="19"/>
  <c r="L1519" i="19"/>
  <c r="L2275" i="19"/>
  <c r="L1054" i="19"/>
  <c r="L1055" i="19"/>
  <c r="L1958" i="19"/>
  <c r="L1832" i="19"/>
  <c r="L1056" i="19"/>
  <c r="L1057" i="19"/>
  <c r="L1058" i="19"/>
  <c r="L615" i="19"/>
  <c r="L776" i="19"/>
  <c r="L777" i="19"/>
  <c r="L1691" i="19"/>
  <c r="L1692" i="19"/>
  <c r="L1693" i="19"/>
  <c r="L778" i="19"/>
  <c r="L779" i="19"/>
  <c r="L780" i="19"/>
  <c r="L906" i="19"/>
  <c r="L907" i="19"/>
  <c r="L616" i="19"/>
  <c r="L617" i="19"/>
  <c r="L618" i="19"/>
  <c r="L619" i="19"/>
  <c r="L183" i="19"/>
  <c r="L184" i="19"/>
  <c r="L1520" i="19"/>
  <c r="L1521" i="19"/>
  <c r="L390" i="19"/>
  <c r="L299" i="19"/>
  <c r="L486" i="19"/>
  <c r="L185" i="19"/>
  <c r="L186" i="19"/>
  <c r="L187" i="19"/>
  <c r="L188" i="19"/>
  <c r="L189" i="19"/>
  <c r="L190" i="19"/>
  <c r="L908" i="19"/>
  <c r="L1059" i="19"/>
  <c r="L1522" i="19"/>
  <c r="L1523" i="19"/>
  <c r="L1833" i="19"/>
  <c r="L1524" i="19"/>
  <c r="L300" i="19"/>
  <c r="L301" i="19"/>
  <c r="L1525" i="19"/>
  <c r="L72" i="19"/>
  <c r="L73" i="19"/>
  <c r="L74" i="19"/>
  <c r="L487" i="19"/>
  <c r="L1195" i="19"/>
  <c r="L1196" i="19"/>
  <c r="L1197" i="19"/>
  <c r="L1198" i="19"/>
  <c r="L1060" i="19"/>
  <c r="L620" i="19"/>
  <c r="L781" i="19"/>
  <c r="L2402" i="19"/>
  <c r="L75" i="19"/>
  <c r="L76" i="19"/>
  <c r="L77" i="19"/>
  <c r="L488" i="19"/>
  <c r="L2134" i="19"/>
  <c r="L2135" i="19"/>
  <c r="L2136" i="19"/>
  <c r="L2137" i="19"/>
  <c r="L2138" i="19"/>
  <c r="L621" i="19"/>
  <c r="L622" i="19"/>
  <c r="L623" i="19"/>
  <c r="L1368" i="19"/>
  <c r="L2403" i="19"/>
  <c r="L2404" i="19"/>
  <c r="L2405" i="19"/>
  <c r="L1694" i="19"/>
  <c r="L1834" i="19"/>
  <c r="L1835" i="19"/>
  <c r="L1836" i="19"/>
  <c r="L1837" i="19"/>
  <c r="L191" i="19"/>
  <c r="L302" i="19"/>
  <c r="L303" i="19"/>
  <c r="L304" i="19"/>
  <c r="L305" i="19"/>
  <c r="L2406" i="19"/>
  <c r="L2407" i="19"/>
  <c r="L2408" i="19"/>
  <c r="L489" i="19"/>
  <c r="L490" i="19"/>
  <c r="L78" i="19"/>
  <c r="L192" i="19"/>
  <c r="L193" i="19"/>
  <c r="L1199" i="19"/>
  <c r="L1695" i="19"/>
  <c r="L1696" i="19"/>
  <c r="L1369" i="19"/>
  <c r="L1370" i="19"/>
  <c r="L2276" i="19"/>
  <c r="L1200" i="19"/>
  <c r="L1201" i="19"/>
  <c r="L1202" i="19"/>
  <c r="L782" i="19"/>
  <c r="L783" i="19"/>
  <c r="L784" i="19"/>
  <c r="L785" i="19"/>
  <c r="L194" i="19"/>
  <c r="L1838" i="19"/>
  <c r="L491" i="19"/>
  <c r="L1371" i="19"/>
  <c r="L1839" i="19"/>
  <c r="L1061" i="19"/>
  <c r="L1062" i="19"/>
  <c r="L1526" i="19"/>
  <c r="L1959" i="19"/>
  <c r="L195" i="19"/>
  <c r="L306" i="19"/>
  <c r="L307" i="19"/>
  <c r="L2277" i="19"/>
  <c r="L1527" i="19"/>
  <c r="L1528" i="19"/>
  <c r="L1529" i="19"/>
  <c r="L196" i="19"/>
  <c r="L1372" i="19"/>
  <c r="L1373" i="19"/>
  <c r="L1374" i="19"/>
  <c r="L1697" i="19"/>
  <c r="L308" i="19"/>
  <c r="L309" i="19"/>
  <c r="L492" i="19"/>
  <c r="L2139" i="19"/>
  <c r="L2140" i="19"/>
  <c r="L1960" i="19"/>
  <c r="L1961" i="19"/>
  <c r="L1962" i="19"/>
  <c r="L1963" i="19"/>
  <c r="L2278" i="19"/>
  <c r="L2279" i="19"/>
  <c r="L79" i="19"/>
  <c r="L80" i="19"/>
  <c r="L81" i="19"/>
  <c r="L197" i="19"/>
  <c r="L198" i="19"/>
  <c r="L199" i="19"/>
  <c r="L200" i="19"/>
  <c r="L909" i="19"/>
  <c r="L910" i="19"/>
  <c r="L624" i="19"/>
  <c r="L201" i="19"/>
  <c r="L391" i="19"/>
  <c r="L625" i="19"/>
  <c r="L626" i="19"/>
  <c r="L1840" i="19"/>
  <c r="L1841" i="19"/>
  <c r="L2280" i="19"/>
  <c r="L2281" i="19"/>
  <c r="L493" i="19"/>
  <c r="L494" i="19"/>
  <c r="L495" i="19"/>
  <c r="L1964" i="19"/>
  <c r="L1965" i="19"/>
  <c r="L1966" i="19"/>
  <c r="L1967" i="19"/>
  <c r="L82" i="19"/>
  <c r="L83" i="19"/>
  <c r="L84" i="19"/>
  <c r="L2282" i="19"/>
  <c r="L2283" i="19"/>
  <c r="L496" i="19"/>
  <c r="L85" i="19"/>
  <c r="L392" i="19"/>
  <c r="L1063" i="19"/>
  <c r="L1064" i="19"/>
  <c r="L1065" i="19"/>
  <c r="L1968" i="19"/>
  <c r="L1969" i="19"/>
  <c r="L1970" i="19"/>
  <c r="L627" i="19"/>
  <c r="L628" i="19"/>
  <c r="L202" i="19"/>
  <c r="L86" i="19"/>
  <c r="L87" i="19"/>
  <c r="L88" i="19"/>
  <c r="L89" i="19"/>
  <c r="L1203" i="19"/>
  <c r="L1204" i="19"/>
  <c r="L1205" i="19"/>
  <c r="L1971" i="19"/>
  <c r="L1530" i="19"/>
  <c r="L1531" i="19"/>
  <c r="L1532" i="19"/>
  <c r="L1533" i="19"/>
  <c r="L1206" i="19"/>
  <c r="L911" i="19"/>
  <c r="L1972" i="19"/>
  <c r="L310" i="19"/>
  <c r="L311" i="19"/>
  <c r="L203" i="19"/>
  <c r="L497" i="19"/>
  <c r="L498" i="19"/>
  <c r="L204" i="19"/>
  <c r="L205" i="19"/>
  <c r="L206" i="19"/>
  <c r="L912" i="19"/>
  <c r="L913" i="19"/>
  <c r="L393" i="19"/>
  <c r="L394" i="19"/>
  <c r="L395" i="19"/>
  <c r="L1698" i="19"/>
  <c r="L1699" i="19"/>
  <c r="L90" i="19"/>
  <c r="L1066" i="19"/>
  <c r="L1067" i="19"/>
  <c r="L2409" i="19"/>
  <c r="L1068" i="19"/>
  <c r="L1069" i="19"/>
  <c r="L1070" i="19"/>
  <c r="L499" i="19"/>
  <c r="L1375" i="19"/>
  <c r="L1376" i="19"/>
  <c r="L629" i="19"/>
  <c r="L630" i="19"/>
  <c r="L631" i="19"/>
  <c r="L632" i="19"/>
  <c r="L1534" i="19"/>
  <c r="L1535" i="19"/>
  <c r="L1536" i="19"/>
  <c r="L1537" i="19"/>
  <c r="L1700" i="19"/>
  <c r="L1701" i="19"/>
  <c r="L1702" i="19"/>
  <c r="L1377" i="19"/>
  <c r="L1378" i="19"/>
  <c r="L1842" i="19"/>
  <c r="L207" i="19"/>
  <c r="L208" i="19"/>
  <c r="L209" i="19"/>
  <c r="L914" i="19"/>
  <c r="L915" i="19"/>
  <c r="L916" i="19"/>
  <c r="L786" i="19"/>
  <c r="L787" i="19"/>
  <c r="L1207" i="19"/>
  <c r="L396" i="19"/>
  <c r="L397" i="19"/>
  <c r="L398" i="19"/>
  <c r="L399" i="19"/>
  <c r="L400" i="19"/>
  <c r="L401" i="19"/>
  <c r="L2141" i="19"/>
  <c r="L2142" i="19"/>
  <c r="L633" i="19"/>
  <c r="L1843" i="19"/>
  <c r="L1844" i="19"/>
  <c r="L1845" i="19"/>
  <c r="L210" i="19"/>
  <c r="L211" i="19"/>
  <c r="L1973" i="19"/>
  <c r="L1974" i="19"/>
  <c r="L1538" i="19"/>
  <c r="L2143" i="19"/>
  <c r="L91" i="19"/>
  <c r="L2410" i="19"/>
  <c r="L2411" i="19"/>
  <c r="L2412" i="19"/>
  <c r="L1071" i="19"/>
  <c r="L92" i="19"/>
  <c r="L93" i="19"/>
  <c r="L94" i="19"/>
  <c r="L1846" i="19"/>
  <c r="L1847" i="19"/>
  <c r="L1975" i="19"/>
  <c r="L1976" i="19"/>
  <c r="L1977" i="19"/>
  <c r="L500" i="19"/>
  <c r="L501" i="19"/>
  <c r="L502" i="19"/>
  <c r="L2284" i="19"/>
  <c r="L2285" i="19"/>
  <c r="L1072" i="19"/>
  <c r="L1073" i="19"/>
  <c r="L2144" i="19"/>
  <c r="L2286" i="19"/>
  <c r="L402" i="19"/>
  <c r="L2413" i="19"/>
  <c r="L2414" i="19"/>
  <c r="L1703" i="19"/>
  <c r="L1704" i="19"/>
  <c r="L1705" i="19"/>
  <c r="L1379" i="19"/>
  <c r="L1380" i="19"/>
  <c r="L212" i="19"/>
  <c r="L2415" i="19"/>
  <c r="L2416" i="19"/>
  <c r="L2417" i="19"/>
  <c r="L95" i="19"/>
  <c r="L503" i="19"/>
  <c r="L504" i="19"/>
  <c r="L1848" i="19"/>
  <c r="L1849" i="19"/>
  <c r="L788" i="19"/>
  <c r="L1539" i="19"/>
  <c r="L2418" i="19"/>
  <c r="L96" i="19"/>
  <c r="L97" i="19"/>
  <c r="L213" i="19"/>
  <c r="L214" i="19"/>
  <c r="L312" i="19"/>
  <c r="L2145" i="19"/>
  <c r="L1978" i="19"/>
  <c r="L313" i="19"/>
  <c r="L1381" i="19"/>
  <c r="L1382" i="19"/>
  <c r="L505" i="19"/>
  <c r="L506" i="19"/>
  <c r="L789" i="19"/>
  <c r="L790" i="19"/>
  <c r="L507" i="19"/>
  <c r="L508" i="19"/>
  <c r="L509" i="19"/>
  <c r="L215" i="19"/>
  <c r="L403" i="19"/>
  <c r="L1208" i="19"/>
  <c r="L1209" i="19"/>
  <c r="L1210" i="19"/>
  <c r="L1211" i="19"/>
  <c r="L404" i="19"/>
  <c r="L405" i="19"/>
  <c r="L406" i="19"/>
  <c r="L1979" i="19"/>
  <c r="L1980" i="19"/>
  <c r="L1383" i="19"/>
  <c r="L1384" i="19"/>
  <c r="L917" i="19"/>
  <c r="L216" i="19"/>
  <c r="L634" i="19"/>
  <c r="L635" i="19"/>
  <c r="L98" i="19"/>
  <c r="L1074" i="19"/>
  <c r="L636" i="19"/>
  <c r="L637" i="19"/>
  <c r="L638" i="19"/>
  <c r="L639" i="19"/>
  <c r="L2287" i="19"/>
  <c r="L2288" i="19"/>
  <c r="L2289" i="19"/>
  <c r="L2290" i="19"/>
  <c r="L1981" i="19"/>
  <c r="L1982" i="19"/>
  <c r="L314" i="19"/>
  <c r="L315" i="19"/>
  <c r="L1075" i="19"/>
  <c r="L1076" i="19"/>
  <c r="L1077" i="19"/>
  <c r="L918" i="19"/>
  <c r="L919" i="19"/>
  <c r="L920" i="19"/>
  <c r="L99" i="19"/>
  <c r="L100" i="19"/>
  <c r="L2146" i="19"/>
  <c r="L2147" i="19"/>
  <c r="L2148" i="19"/>
  <c r="L1385" i="19"/>
  <c r="L316" i="19"/>
  <c r="L317" i="19"/>
  <c r="L318" i="19"/>
  <c r="L217" i="19"/>
  <c r="L1706" i="19"/>
  <c r="L921" i="19"/>
  <c r="L922" i="19"/>
  <c r="L1078" i="19"/>
  <c r="L1540" i="19"/>
  <c r="L510" i="19"/>
  <c r="L511" i="19"/>
  <c r="L2291" i="19"/>
  <c r="L2292" i="19"/>
  <c r="L1212" i="19"/>
  <c r="L512" i="19"/>
  <c r="L513" i="19"/>
  <c r="L218" i="19"/>
  <c r="L219" i="19"/>
  <c r="L220" i="19"/>
  <c r="L407" i="19"/>
  <c r="L2149" i="19"/>
  <c r="L2150" i="19"/>
  <c r="L791" i="19"/>
  <c r="L792" i="19"/>
  <c r="L793" i="19"/>
  <c r="L514" i="19"/>
  <c r="L1213" i="19"/>
  <c r="L1214" i="19"/>
  <c r="L1215" i="19"/>
  <c r="L1216" i="19"/>
  <c r="L1386" i="19"/>
  <c r="L1387" i="19"/>
  <c r="L1850" i="19"/>
  <c r="L1851" i="19"/>
  <c r="L1388" i="19"/>
  <c r="L1389" i="19"/>
  <c r="L1390" i="19"/>
  <c r="L1391" i="19"/>
  <c r="L1392" i="19"/>
  <c r="L2293" i="19"/>
  <c r="L1393" i="19"/>
  <c r="L1394" i="19"/>
  <c r="L515" i="19"/>
  <c r="L516" i="19"/>
  <c r="L923" i="19"/>
  <c r="L924" i="19"/>
  <c r="L2294" i="19"/>
  <c r="L2295" i="19"/>
  <c r="L1395" i="19"/>
  <c r="L1396" i="19"/>
  <c r="L1397" i="19"/>
  <c r="L1541" i="19"/>
  <c r="L1542" i="19"/>
  <c r="L221" i="19"/>
  <c r="L222" i="19"/>
  <c r="L223" i="19"/>
  <c r="L640" i="19"/>
  <c r="L1217" i="19"/>
  <c r="L1218" i="19"/>
  <c r="L1219" i="19"/>
  <c r="L224" i="19"/>
  <c r="L319" i="19"/>
  <c r="L101" i="19"/>
  <c r="L925" i="19"/>
  <c r="L926" i="19"/>
  <c r="L320" i="19"/>
  <c r="L321" i="19"/>
  <c r="L225" i="19"/>
  <c r="L226" i="19"/>
  <c r="L2419" i="19"/>
  <c r="L1707" i="19"/>
  <c r="L227" i="19"/>
  <c r="L228" i="19"/>
  <c r="L229" i="19"/>
  <c r="L230" i="19"/>
  <c r="L1079" i="19"/>
  <c r="L1080" i="19"/>
  <c r="L1543" i="19"/>
  <c r="L1544" i="19"/>
  <c r="L1708" i="19"/>
  <c r="L641" i="19"/>
  <c r="L2296" i="19"/>
  <c r="L1220" i="19"/>
  <c r="L1221" i="19"/>
  <c r="L1222" i="19"/>
  <c r="L1223" i="19"/>
  <c r="L2420" i="19"/>
  <c r="L2421" i="19"/>
  <c r="L2422" i="19"/>
  <c r="L408" i="19"/>
  <c r="L409" i="19"/>
  <c r="L410" i="19"/>
  <c r="L411" i="19"/>
  <c r="L1224" i="19"/>
  <c r="L1225" i="19"/>
  <c r="L2151" i="19"/>
  <c r="L2152" i="19"/>
  <c r="L1398" i="19"/>
  <c r="L1399" i="19"/>
  <c r="L1400" i="19"/>
  <c r="L642" i="19"/>
  <c r="L231" i="19"/>
  <c r="L232" i="19"/>
  <c r="L927" i="19"/>
  <c r="L928" i="19"/>
  <c r="L929" i="19"/>
  <c r="L930" i="19"/>
  <c r="L412" i="19"/>
  <c r="L413" i="19"/>
  <c r="L233" i="19"/>
  <c r="L234" i="19"/>
  <c r="L235" i="19"/>
  <c r="L517" i="19"/>
  <c r="L1401" i="19"/>
  <c r="L1852" i="19"/>
  <c r="L1853" i="19"/>
  <c r="L1854" i="19"/>
  <c r="L1709" i="19"/>
  <c r="L1710" i="19"/>
  <c r="L1711" i="19"/>
  <c r="L1712" i="19"/>
  <c r="L1713" i="19"/>
  <c r="L1714" i="19"/>
  <c r="L518" i="19"/>
  <c r="L519" i="19"/>
  <c r="L520" i="19"/>
  <c r="L521" i="19"/>
  <c r="L1983" i="19"/>
  <c r="L1984" i="19"/>
  <c r="L1985" i="19"/>
  <c r="L1986" i="19"/>
  <c r="L102" i="19"/>
  <c r="L103" i="19"/>
  <c r="L104" i="19"/>
  <c r="L1081" i="19"/>
  <c r="L1082" i="19"/>
  <c r="L414" i="19"/>
  <c r="L2153" i="19"/>
  <c r="L1545" i="19"/>
  <c r="L1402" i="19"/>
  <c r="L1403" i="19"/>
  <c r="L643" i="19"/>
  <c r="L2423" i="19"/>
  <c r="L2424" i="19"/>
  <c r="L415" i="19"/>
  <c r="L1404" i="19"/>
  <c r="L2297" i="19"/>
  <c r="L416" i="19"/>
  <c r="L794" i="19"/>
  <c r="L795" i="19"/>
  <c r="L796" i="19"/>
  <c r="L797" i="19"/>
  <c r="L2298" i="19"/>
  <c r="L2299" i="19"/>
  <c r="L2300" i="19"/>
  <c r="L644" i="19"/>
  <c r="L645" i="19"/>
  <c r="L1546" i="19"/>
  <c r="L1547" i="19"/>
  <c r="L1548" i="19"/>
  <c r="L1549" i="19"/>
  <c r="L1987" i="19"/>
  <c r="L1988" i="19"/>
  <c r="L1989" i="19"/>
  <c r="L1226" i="19"/>
  <c r="L2154" i="19"/>
  <c r="L2155" i="19"/>
  <c r="L2156" i="19"/>
  <c r="L1990" i="19"/>
  <c r="L1991" i="19"/>
  <c r="L1550" i="19"/>
  <c r="L522" i="19"/>
  <c r="L322" i="19"/>
  <c r="L323" i="19"/>
  <c r="L324" i="19"/>
  <c r="L1551" i="19"/>
  <c r="L1552" i="19"/>
  <c r="L1553" i="19"/>
  <c r="L1554" i="19"/>
  <c r="L2301" i="19"/>
  <c r="L2302" i="19"/>
  <c r="L105" i="19"/>
  <c r="L106" i="19"/>
  <c r="L1555" i="19"/>
  <c r="L1855" i="19"/>
  <c r="L1856" i="19"/>
  <c r="L1992" i="19"/>
  <c r="L1227" i="19"/>
  <c r="L1228" i="19"/>
  <c r="L1229" i="19"/>
  <c r="L2157" i="19"/>
  <c r="L107" i="19"/>
  <c r="L108" i="19"/>
  <c r="L109" i="19"/>
  <c r="L2425" i="19"/>
  <c r="L2426" i="19"/>
  <c r="L2427" i="19"/>
  <c r="L646" i="19"/>
  <c r="L647" i="19"/>
  <c r="L648" i="19"/>
  <c r="L649" i="19"/>
  <c r="L1405" i="19"/>
  <c r="L1406" i="19"/>
  <c r="L1407" i="19"/>
  <c r="L1408" i="19"/>
  <c r="L798" i="19"/>
  <c r="L799" i="19"/>
  <c r="L650" i="19"/>
  <c r="L651" i="19"/>
  <c r="L1993" i="19"/>
  <c r="L1994" i="19"/>
  <c r="L1995" i="19"/>
  <c r="L800" i="19"/>
  <c r="L801" i="19"/>
  <c r="L1083" i="19"/>
  <c r="L1084" i="19"/>
  <c r="L1230" i="19"/>
  <c r="L1231" i="19"/>
  <c r="L523" i="19"/>
  <c r="L524" i="19"/>
  <c r="L2158" i="19"/>
  <c r="L2159" i="19"/>
  <c r="L652" i="19"/>
  <c r="L1556" i="19"/>
  <c r="L1557" i="19"/>
  <c r="L1232" i="19"/>
  <c r="L931" i="19"/>
  <c r="L932" i="19"/>
  <c r="L933" i="19"/>
  <c r="L934" i="19"/>
  <c r="L110" i="19"/>
  <c r="L1233" i="19"/>
  <c r="L1234" i="19"/>
  <c r="L111" i="19"/>
  <c r="L112" i="19"/>
  <c r="L113" i="19"/>
  <c r="L1857" i="19"/>
  <c r="L1858" i="19"/>
  <c r="L2428" i="19"/>
  <c r="L2429" i="19"/>
  <c r="L2430" i="19"/>
  <c r="L2431" i="19"/>
  <c r="L236" i="19"/>
  <c r="L237" i="19"/>
  <c r="L238" i="19"/>
  <c r="L2303" i="19"/>
  <c r="L935" i="19"/>
  <c r="L936" i="19"/>
  <c r="L239" i="19"/>
  <c r="L240" i="19"/>
  <c r="L241" i="19"/>
  <c r="L242" i="19"/>
  <c r="L243" i="19"/>
  <c r="L937" i="19"/>
  <c r="L938" i="19"/>
  <c r="L939" i="19"/>
  <c r="L1235" i="19"/>
  <c r="L1236" i="19"/>
  <c r="L1237" i="19"/>
  <c r="L244" i="19"/>
  <c r="L245" i="19"/>
  <c r="L1085" i="19"/>
  <c r="L653" i="19"/>
  <c r="L654" i="19"/>
  <c r="L655" i="19"/>
  <c r="L656" i="19"/>
  <c r="L2432" i="19"/>
  <c r="L2433" i="19"/>
  <c r="L2434" i="19"/>
  <c r="L2435" i="19"/>
  <c r="L2160" i="19"/>
  <c r="L1238" i="19"/>
  <c r="L1239" i="19"/>
  <c r="L1240" i="19"/>
  <c r="L1241" i="19"/>
  <c r="L1715" i="19"/>
  <c r="L1716" i="19"/>
  <c r="L1242" i="19"/>
  <c r="L1558" i="19"/>
  <c r="L114" i="19"/>
  <c r="L115" i="19"/>
  <c r="L1717" i="19"/>
  <c r="L417" i="19"/>
  <c r="L1859" i="19"/>
  <c r="L1860" i="19"/>
  <c r="L1861" i="19"/>
  <c r="L525" i="19"/>
  <c r="L526" i="19"/>
  <c r="L527" i="19"/>
  <c r="L528" i="19"/>
  <c r="L2436" i="19"/>
  <c r="L2437" i="19"/>
  <c r="L1559" i="19"/>
  <c r="L1560" i="19"/>
  <c r="L1561" i="19"/>
  <c r="L116" i="19"/>
  <c r="L117" i="19"/>
  <c r="L118" i="19"/>
  <c r="L119" i="19"/>
  <c r="L1862" i="19"/>
  <c r="L1863" i="19"/>
  <c r="L657" i="19"/>
  <c r="L658" i="19"/>
  <c r="L1243" i="19"/>
  <c r="L1244" i="19"/>
  <c r="L418" i="19"/>
  <c r="L2161" i="19"/>
  <c r="L2162" i="19"/>
  <c r="L1562" i="19"/>
  <c r="L1864" i="19"/>
  <c r="L1865" i="19"/>
  <c r="L1866" i="19"/>
  <c r="L1867" i="19"/>
  <c r="L2304" i="19"/>
  <c r="L2305" i="19"/>
  <c r="L325" i="19"/>
  <c r="L326" i="19"/>
  <c r="L327" i="19"/>
  <c r="L1409" i="19"/>
  <c r="L2438" i="19"/>
  <c r="L419" i="19"/>
  <c r="L420" i="19"/>
  <c r="L1086" i="19"/>
  <c r="L1087" i="19"/>
  <c r="L1088" i="19"/>
  <c r="L1089" i="19"/>
  <c r="L2439" i="19"/>
  <c r="L2440" i="19"/>
  <c r="L1090" i="19"/>
  <c r="L940" i="19"/>
  <c r="L941" i="19"/>
  <c r="L942" i="19"/>
  <c r="L1996" i="19"/>
  <c r="L1997" i="19"/>
  <c r="L1998" i="19"/>
  <c r="L1718" i="19"/>
  <c r="L1719" i="19"/>
  <c r="L659" i="19"/>
  <c r="L660" i="19"/>
  <c r="L120" i="19"/>
  <c r="L121" i="19"/>
  <c r="L122" i="19"/>
  <c r="L328" i="19"/>
  <c r="L329" i="19"/>
  <c r="L330" i="19"/>
  <c r="L1410" i="19"/>
  <c r="L1091" i="19"/>
  <c r="L331" i="19"/>
  <c r="L332" i="19"/>
  <c r="L802" i="19"/>
  <c r="L1868" i="19"/>
  <c r="L1869" i="19"/>
  <c r="L1870" i="19"/>
  <c r="L1871" i="19"/>
  <c r="L2441" i="19"/>
  <c r="L2442" i="19"/>
  <c r="L246" i="19"/>
  <c r="L247" i="19"/>
  <c r="L1563" i="19"/>
  <c r="L1872" i="19"/>
  <c r="L1873" i="19"/>
  <c r="L1245" i="19"/>
  <c r="L421" i="19"/>
  <c r="L422" i="19"/>
  <c r="L2163" i="19"/>
  <c r="L661" i="19"/>
  <c r="L662" i="19"/>
  <c r="L663" i="19"/>
  <c r="L1411" i="19"/>
  <c r="L1412" i="19"/>
  <c r="L1246" i="19"/>
  <c r="L803" i="19"/>
  <c r="L804" i="19"/>
  <c r="L1874" i="19"/>
  <c r="L123" i="19"/>
  <c r="L124" i="19"/>
  <c r="L423" i="19"/>
  <c r="L424" i="19"/>
  <c r="L425" i="19"/>
  <c r="L426" i="19"/>
  <c r="L943" i="19"/>
  <c r="L944" i="19"/>
  <c r="L248" i="19"/>
  <c r="L427" i="19"/>
  <c r="L2306" i="19"/>
  <c r="L2307" i="19"/>
  <c r="L2308" i="19"/>
  <c r="L664" i="19"/>
  <c r="L665" i="19"/>
  <c r="L1413" i="19"/>
  <c r="L1414" i="19"/>
  <c r="L1247" i="19"/>
  <c r="L1248" i="19"/>
  <c r="L1249" i="19"/>
  <c r="L1250" i="19"/>
  <c r="L333" i="19"/>
  <c r="L334" i="19"/>
  <c r="L529" i="19"/>
  <c r="L2164" i="19"/>
  <c r="L2165" i="19"/>
  <c r="L2166" i="19"/>
  <c r="L249" i="19"/>
  <c r="L250" i="19"/>
  <c r="L251" i="19"/>
  <c r="L1720" i="19"/>
  <c r="L1721" i="19"/>
  <c r="L1092" i="19"/>
  <c r="L1093" i="19"/>
  <c r="L1094" i="19"/>
  <c r="L1095" i="19"/>
  <c r="L1096" i="19"/>
  <c r="L1097" i="19"/>
  <c r="L1098" i="19"/>
  <c r="L1999" i="19"/>
  <c r="L2000" i="19"/>
  <c r="L2001" i="19"/>
  <c r="L2002" i="19"/>
  <c r="L2003" i="19"/>
  <c r="L2004" i="19"/>
  <c r="L2005" i="19"/>
  <c r="L2006" i="19"/>
  <c r="L1415" i="19"/>
  <c r="L1416" i="19"/>
  <c r="L1722" i="19"/>
  <c r="L1723" i="19"/>
  <c r="L1724" i="19"/>
  <c r="L945" i="19"/>
  <c r="L2443" i="19"/>
  <c r="L2444" i="19"/>
  <c r="L805" i="19"/>
  <c r="L1417" i="19"/>
  <c r="L1418" i="19"/>
  <c r="L1419" i="19"/>
  <c r="L428" i="19"/>
  <c r="L429" i="19"/>
  <c r="L430" i="19"/>
  <c r="L1725" i="19"/>
  <c r="L1726" i="19"/>
  <c r="L1875" i="19"/>
  <c r="L1876" i="19"/>
  <c r="L1420" i="19"/>
  <c r="L1251" i="19"/>
  <c r="L1252" i="19"/>
  <c r="L2309" i="19"/>
  <c r="L2310" i="19"/>
  <c r="L1253" i="19"/>
  <c r="L946" i="19"/>
  <c r="L947" i="19"/>
  <c r="L948" i="19"/>
  <c r="L949" i="19"/>
  <c r="L1254" i="19"/>
  <c r="L1255" i="19"/>
  <c r="L806" i="19"/>
  <c r="L2445" i="19"/>
  <c r="L2446" i="19"/>
  <c r="L2167" i="19"/>
  <c r="L2168" i="19"/>
  <c r="L252" i="19"/>
  <c r="L253" i="19"/>
  <c r="L1877" i="19"/>
  <c r="L666" i="19"/>
  <c r="L1099" i="19"/>
  <c r="L1100" i="19"/>
  <c r="L431" i="19"/>
  <c r="L432" i="19"/>
  <c r="L433" i="19"/>
  <c r="L434" i="19"/>
  <c r="L950" i="19"/>
  <c r="L951" i="19"/>
  <c r="L952" i="19"/>
  <c r="L953" i="19"/>
  <c r="L254" i="19"/>
  <c r="L255" i="19"/>
  <c r="L256" i="19"/>
  <c r="L1421" i="19"/>
  <c r="L125" i="19"/>
  <c r="L1564" i="19"/>
  <c r="L1565" i="19"/>
  <c r="L1878" i="19"/>
  <c r="L1879" i="19"/>
  <c r="L1880" i="19"/>
  <c r="L1566" i="19"/>
  <c r="L126" i="19"/>
  <c r="L335" i="19"/>
  <c r="L336" i="19"/>
  <c r="L1567" i="19"/>
  <c r="L1568" i="19"/>
  <c r="L954" i="19"/>
  <c r="L955" i="19"/>
  <c r="L956" i="19"/>
  <c r="L957" i="19"/>
  <c r="L2007" i="19"/>
  <c r="L2008" i="19"/>
  <c r="L2009" i="19"/>
  <c r="L127" i="19"/>
  <c r="L2169" i="19"/>
  <c r="L2170" i="19"/>
  <c r="L2010" i="19"/>
  <c r="L2011" i="19"/>
  <c r="L2012" i="19"/>
  <c r="L2013" i="19"/>
  <c r="L530" i="19"/>
  <c r="L2447" i="19"/>
  <c r="L2448" i="19"/>
  <c r="L2449" i="19"/>
  <c r="L1881" i="19"/>
  <c r="L1882" i="19"/>
  <c r="L1101" i="19"/>
  <c r="L958" i="19"/>
  <c r="L959" i="19"/>
  <c r="L960" i="19"/>
  <c r="L961" i="19"/>
  <c r="L962" i="19"/>
  <c r="L2171" i="19"/>
  <c r="L807" i="19"/>
  <c r="L1422" i="19"/>
  <c r="L257" i="19"/>
  <c r="L258" i="19"/>
  <c r="L259" i="19"/>
  <c r="L260" i="19"/>
  <c r="L261" i="19"/>
  <c r="L435" i="19"/>
  <c r="L1423" i="19"/>
  <c r="L1424" i="19"/>
  <c r="L1425" i="19"/>
  <c r="L1256" i="19"/>
  <c r="L2172" i="19"/>
  <c r="L2173" i="19"/>
  <c r="L1727" i="19"/>
  <c r="L1728" i="19"/>
  <c r="L808" i="19"/>
  <c r="L1883" i="19"/>
  <c r="L667" i="19"/>
  <c r="L531" i="19"/>
  <c r="L532" i="19"/>
  <c r="L128" i="19"/>
  <c r="L129" i="19"/>
  <c r="L436" i="19"/>
  <c r="L2014" i="19"/>
  <c r="L2015" i="19"/>
  <c r="L2016" i="19"/>
  <c r="L2017" i="19"/>
  <c r="L963" i="19"/>
  <c r="L964" i="19"/>
  <c r="L337" i="19"/>
  <c r="L338" i="19"/>
  <c r="L339" i="19"/>
  <c r="L340" i="19"/>
  <c r="L533" i="19"/>
  <c r="L534" i="19"/>
  <c r="L535" i="19"/>
  <c r="L536" i="19"/>
  <c r="L1884" i="19"/>
  <c r="L2311" i="19"/>
  <c r="L2312" i="19"/>
  <c r="L341" i="19"/>
  <c r="L537" i="19"/>
  <c r="L538" i="19"/>
  <c r="L539" i="19"/>
  <c r="L130" i="19"/>
  <c r="L131" i="19"/>
  <c r="L1569" i="19"/>
  <c r="L809" i="19"/>
  <c r="L668" i="19"/>
  <c r="L2018" i="19"/>
  <c r="L1426" i="19"/>
  <c r="L2019" i="19"/>
  <c r="L2020" i="19"/>
  <c r="L540" i="19"/>
  <c r="L1570" i="19"/>
  <c r="L810" i="19"/>
  <c r="L2313" i="19"/>
  <c r="L2021" i="19"/>
  <c r="L2450" i="19"/>
  <c r="L1571" i="19"/>
  <c r="L2451" i="19"/>
  <c r="L2174" i="19"/>
  <c r="L2452" i="19"/>
  <c r="L541" i="19"/>
  <c r="L2022" i="19"/>
  <c r="L1257" i="19"/>
  <c r="L542" i="19"/>
  <c r="L1102" i="19"/>
  <c r="L1103" i="19"/>
  <c r="L2023" i="19"/>
  <c r="L2024" i="19"/>
  <c r="L1885" i="19"/>
  <c r="L1427" i="19"/>
  <c r="L2025" i="19"/>
  <c r="L1729" i="19"/>
  <c r="L1886" i="19"/>
  <c r="L1730" i="19"/>
  <c r="L1104" i="19"/>
  <c r="L2453" i="19"/>
  <c r="L811" i="19"/>
  <c r="L812" i="19"/>
  <c r="L1258" i="19"/>
  <c r="L813" i="19"/>
  <c r="L965" i="19"/>
  <c r="L966" i="19"/>
  <c r="L2175" i="19"/>
  <c r="L2314" i="19"/>
  <c r="L1428" i="19"/>
  <c r="L1105" i="19"/>
  <c r="L967" i="19"/>
  <c r="L1572" i="19"/>
  <c r="L1887" i="19"/>
  <c r="L1106" i="19"/>
  <c r="L1573" i="19"/>
  <c r="L1107" i="19"/>
  <c r="L2454" i="19"/>
  <c r="L814" i="19"/>
  <c r="L1429" i="19"/>
  <c r="L1888" i="19"/>
  <c r="L669" i="19"/>
  <c r="L670" i="19"/>
  <c r="L1731" i="19"/>
  <c r="L1889" i="19"/>
  <c r="L2176" i="19"/>
  <c r="L1890" i="19"/>
  <c r="L1108" i="19"/>
  <c r="L968" i="19"/>
  <c r="L1574" i="19"/>
  <c r="L1430" i="19"/>
  <c r="L1259" i="19"/>
  <c r="L1891" i="19"/>
  <c r="L2026" i="19"/>
  <c r="L1892" i="19"/>
  <c r="L969" i="19"/>
  <c r="L1893" i="19"/>
  <c r="L1894" i="19"/>
  <c r="L2027" i="19"/>
  <c r="L2315" i="19"/>
  <c r="L1431" i="19"/>
  <c r="L2316" i="19"/>
  <c r="L2028" i="19"/>
  <c r="L970" i="19"/>
  <c r="L1575" i="19"/>
  <c r="L671" i="19"/>
  <c r="L1895" i="19"/>
  <c r="L543" i="19"/>
  <c r="L2455" i="19"/>
  <c r="L2456" i="19"/>
  <c r="L672" i="19"/>
  <c r="L1576" i="19"/>
  <c r="L2177" i="19"/>
  <c r="L2178" i="19"/>
  <c r="L1109" i="19"/>
  <c r="L2317" i="19"/>
  <c r="L1260" i="19"/>
  <c r="L2457" i="19"/>
  <c r="L2029" i="19"/>
  <c r="L1732" i="19"/>
  <c r="L1432" i="19"/>
  <c r="L2179" i="19"/>
  <c r="L2318" i="19"/>
  <c r="L544" i="19"/>
  <c r="L2030" i="19"/>
  <c r="L2486" i="19"/>
  <c r="L971" i="19"/>
  <c r="L972" i="19"/>
  <c r="L1110" i="19"/>
  <c r="L673" i="19"/>
  <c r="L2319" i="19"/>
  <c r="L2031" i="19"/>
  <c r="L2320" i="19"/>
  <c r="L1896" i="19"/>
  <c r="L1577" i="19"/>
  <c r="L1733" i="19"/>
  <c r="L2487" i="19"/>
  <c r="L2032" i="19"/>
  <c r="L1261" i="19"/>
  <c r="L674" i="19"/>
  <c r="L1897" i="19"/>
  <c r="L815" i="19"/>
  <c r="L1898" i="19"/>
  <c r="L545" i="19"/>
  <c r="L973" i="19"/>
  <c r="L546" i="19"/>
  <c r="L1111" i="19"/>
  <c r="L2180" i="19"/>
  <c r="L2458" i="19"/>
  <c r="L2181" i="19"/>
  <c r="L816" i="19"/>
  <c r="L1433" i="19"/>
  <c r="L1262" i="19"/>
  <c r="L2033" i="19"/>
  <c r="L974" i="19"/>
  <c r="L1578" i="19"/>
  <c r="L1734" i="19"/>
  <c r="L2034" i="19"/>
  <c r="L675" i="19"/>
  <c r="L2321" i="19"/>
  <c r="L1434" i="19"/>
  <c r="L1899" i="19"/>
  <c r="L676" i="19"/>
  <c r="L677" i="19"/>
  <c r="L1579" i="19"/>
  <c r="L2322" i="19"/>
  <c r="L678" i="19"/>
  <c r="L2323" i="19"/>
  <c r="L1580" i="19"/>
  <c r="L2035" i="19"/>
  <c r="L2459" i="19"/>
  <c r="L817" i="19"/>
  <c r="L2488" i="19"/>
  <c r="L2460" i="19"/>
  <c r="L2461" i="19"/>
  <c r="L1263" i="19"/>
  <c r="L1435" i="19"/>
  <c r="L547" i="19"/>
  <c r="L1581" i="19"/>
  <c r="L2182" i="19"/>
  <c r="L818" i="19"/>
  <c r="L679" i="19"/>
  <c r="L1436" i="19"/>
  <c r="L1582" i="19"/>
  <c r="L819" i="19"/>
  <c r="L2324" i="19"/>
  <c r="L1735" i="19"/>
  <c r="L2036" i="19"/>
  <c r="L1112" i="19"/>
  <c r="L2037" i="19"/>
  <c r="L2325" i="19"/>
  <c r="L1736" i="19"/>
  <c r="L2183" i="19"/>
  <c r="L1737" i="19"/>
  <c r="L1113" i="19"/>
  <c r="L1900" i="19"/>
  <c r="L975" i="19"/>
  <c r="L1583" i="19"/>
  <c r="L820" i="19"/>
  <c r="L1738" i="19"/>
  <c r="L2462" i="19"/>
  <c r="L2038" i="19"/>
  <c r="L2326" i="19"/>
  <c r="L2184" i="19"/>
  <c r="L680" i="19"/>
  <c r="L681" i="19"/>
  <c r="L1114" i="19"/>
  <c r="L2185" i="19"/>
  <c r="L2186" i="19"/>
  <c r="L2327" i="19"/>
  <c r="L976" i="19"/>
  <c r="L2463" i="19"/>
  <c r="L682" i="19"/>
  <c r="L1739" i="19"/>
  <c r="L2187" i="19"/>
  <c r="L683" i="19"/>
  <c r="L1740" i="19"/>
  <c r="L2188" i="19"/>
  <c r="L2039" i="19"/>
  <c r="L1437" i="19"/>
  <c r="L977" i="19"/>
  <c r="L1901" i="19"/>
  <c r="L2464" i="19"/>
  <c r="L2465" i="19"/>
  <c r="L2189" i="19"/>
  <c r="L548" i="19"/>
  <c r="L2466" i="19"/>
  <c r="L1115" i="19"/>
  <c r="L2040" i="19"/>
  <c r="L978" i="19"/>
  <c r="L2489" i="19"/>
  <c r="L1741" i="19"/>
  <c r="L1902" i="19"/>
  <c r="L1264" i="19"/>
  <c r="L684" i="19"/>
  <c r="L2328" i="19"/>
  <c r="L1584" i="19"/>
  <c r="L2041" i="19"/>
  <c r="L2042" i="19"/>
  <c r="L2329" i="19"/>
  <c r="L1742" i="19"/>
  <c r="L1903" i="19"/>
  <c r="L821" i="19"/>
  <c r="L2330" i="19"/>
  <c r="L1585" i="19"/>
  <c r="L685" i="19"/>
  <c r="L979" i="19"/>
  <c r="L549" i="19"/>
  <c r="L1904" i="19"/>
  <c r="L980" i="19"/>
  <c r="L981" i="19"/>
  <c r="L1438" i="19"/>
  <c r="L1265" i="19"/>
  <c r="L686" i="19"/>
  <c r="L1586" i="19"/>
  <c r="L2190" i="19"/>
  <c r="L2191" i="19"/>
  <c r="L550" i="19"/>
  <c r="L2331" i="19"/>
  <c r="L551" i="19"/>
  <c r="L1266" i="19"/>
  <c r="L2467" i="19"/>
  <c r="L1905" i="19"/>
  <c r="L687" i="19"/>
  <c r="L982" i="19"/>
  <c r="L1267" i="19"/>
  <c r="L1587" i="19"/>
  <c r="L2192" i="19"/>
  <c r="L983" i="19"/>
  <c r="L2468" i="19"/>
  <c r="L984" i="19"/>
  <c r="L985" i="19"/>
  <c r="L552" i="19"/>
  <c r="L2332" i="19"/>
  <c r="L553" i="19"/>
  <c r="L2333" i="19"/>
  <c r="L2193" i="19"/>
  <c r="L2469" i="19"/>
  <c r="L1116" i="19"/>
  <c r="L986" i="19"/>
  <c r="L688" i="19"/>
  <c r="L2043" i="19"/>
  <c r="L1743" i="19"/>
  <c r="L1439" i="19"/>
  <c r="L1268" i="19"/>
  <c r="L2044" i="19"/>
  <c r="L1117" i="19"/>
  <c r="L1269" i="19"/>
  <c r="L689" i="19"/>
  <c r="L2334" i="19"/>
  <c r="L822" i="19"/>
  <c r="L1270" i="19"/>
  <c r="L2194" i="19"/>
  <c r="L823" i="19"/>
  <c r="L824" i="19"/>
  <c r="L1906" i="19"/>
  <c r="L825" i="19"/>
  <c r="L2195" i="19"/>
  <c r="L826" i="19"/>
  <c r="L1588" i="19"/>
  <c r="L1440" i="19"/>
  <c r="L554" i="19"/>
  <c r="L1118" i="19"/>
  <c r="L1271" i="19"/>
  <c r="L1589" i="19"/>
  <c r="L555" i="19"/>
  <c r="L827" i="19"/>
  <c r="L2470" i="19"/>
  <c r="L1590" i="19"/>
  <c r="L556" i="19"/>
  <c r="L2490" i="19"/>
  <c r="L828" i="19"/>
  <c r="L1744" i="19"/>
  <c r="L2491" i="19"/>
  <c r="L2335" i="19"/>
  <c r="L1745" i="19"/>
  <c r="L829" i="19"/>
  <c r="L1907" i="19"/>
  <c r="L557" i="19"/>
  <c r="L1441" i="19"/>
  <c r="L690" i="19"/>
  <c r="L1908" i="19"/>
  <c r="L1442" i="19"/>
  <c r="L1272" i="19"/>
  <c r="L2336" i="19"/>
  <c r="L2196" i="19"/>
  <c r="L1591" i="19"/>
  <c r="L558" i="19"/>
  <c r="L1273" i="19"/>
  <c r="L1274" i="19"/>
  <c r="L1592" i="19"/>
  <c r="L2045" i="19"/>
  <c r="L691" i="19"/>
  <c r="L2197" i="19"/>
  <c r="L2471" i="19"/>
  <c r="L692" i="19"/>
  <c r="L2472" i="19"/>
  <c r="L1275" i="19"/>
  <c r="L1593" i="19"/>
  <c r="L1276" i="19"/>
  <c r="L2198" i="19"/>
  <c r="L2473" i="19"/>
  <c r="L1746" i="19"/>
  <c r="L1119" i="19"/>
  <c r="L1443" i="19"/>
  <c r="L2474" i="19"/>
  <c r="L1444" i="19"/>
  <c r="L1277" i="19"/>
  <c r="L1278" i="19"/>
  <c r="L830" i="19"/>
  <c r="L2046" i="19"/>
  <c r="L1909" i="19"/>
  <c r="L1594" i="19"/>
  <c r="L2475" i="19"/>
  <c r="L1595" i="19"/>
  <c r="L2047" i="19"/>
  <c r="L2337" i="19"/>
  <c r="L1445" i="19"/>
  <c r="L2048" i="19"/>
  <c r="L2492" i="19"/>
  <c r="L2476" i="19"/>
  <c r="L1910" i="19"/>
  <c r="L1596" i="19"/>
  <c r="L2477" i="19"/>
  <c r="L2338" i="19"/>
  <c r="L987" i="19"/>
  <c r="L693" i="19"/>
  <c r="L1120" i="19"/>
  <c r="L2199" i="19"/>
  <c r="L1279" i="19"/>
  <c r="L2339" i="19"/>
  <c r="L1280" i="19"/>
  <c r="L1446" i="19"/>
  <c r="L2049" i="19"/>
  <c r="L831" i="19"/>
  <c r="L2478" i="19"/>
  <c r="L2340" i="19"/>
  <c r="L559" i="19"/>
  <c r="L1121" i="19"/>
  <c r="L1911" i="19"/>
  <c r="L2200" i="19"/>
  <c r="L694" i="19"/>
  <c r="L988" i="19"/>
  <c r="L1281" i="19"/>
  <c r="L2050" i="19"/>
  <c r="L2051" i="19"/>
  <c r="L1282" i="19"/>
  <c r="L2201" i="19"/>
  <c r="L989" i="19"/>
  <c r="L2341" i="19"/>
  <c r="L2202" i="19"/>
  <c r="L2203" i="19"/>
  <c r="L2204" i="19"/>
  <c r="L1122" i="19"/>
  <c r="L1283" i="19"/>
  <c r="L832" i="19"/>
  <c r="L1597" i="19"/>
  <c r="L833" i="19"/>
  <c r="L2342" i="19"/>
  <c r="L990" i="19"/>
  <c r="L2052" i="19"/>
  <c r="L2205" i="19"/>
  <c r="L2053" i="19"/>
  <c r="L1598" i="19"/>
  <c r="L2479" i="19"/>
  <c r="L2343" i="19"/>
  <c r="L1447" i="19"/>
  <c r="L834" i="19"/>
  <c r="L991" i="19"/>
  <c r="L1123" i="19"/>
  <c r="L2344" i="19"/>
  <c r="L1747" i="19"/>
  <c r="L2054" i="19"/>
  <c r="L1448" i="19"/>
  <c r="L2493" i="19"/>
  <c r="L2480" i="19"/>
  <c r="L2481" i="19"/>
  <c r="L1599" i="19"/>
  <c r="L1124" i="19"/>
  <c r="L1449" i="19"/>
  <c r="L1912" i="19"/>
  <c r="L1450" i="19"/>
  <c r="L2345" i="19"/>
  <c r="L1913" i="19"/>
  <c r="L2206" i="19"/>
  <c r="L992" i="19"/>
  <c r="L1284" i="19"/>
  <c r="L993" i="19"/>
  <c r="L994" i="19"/>
  <c r="L695" i="19"/>
  <c r="L1285" i="19"/>
  <c r="L2207" i="19"/>
  <c r="L1125" i="19"/>
  <c r="L2482" i="19"/>
  <c r="L1126" i="19"/>
  <c r="L1748" i="19"/>
  <c r="L1127" i="19"/>
  <c r="L2055" i="19"/>
  <c r="L2056" i="19"/>
  <c r="L696" i="19"/>
  <c r="L697" i="19"/>
  <c r="L560" i="19"/>
  <c r="L1749" i="19"/>
  <c r="L1600" i="19"/>
  <c r="L698" i="19"/>
  <c r="L1286" i="19"/>
  <c r="L2057" i="19"/>
  <c r="L1914" i="19"/>
  <c r="L2208" i="19"/>
  <c r="L2058" i="19"/>
  <c r="L1915" i="19"/>
  <c r="L1601" i="19"/>
  <c r="L2059" i="19"/>
  <c r="L2346" i="19"/>
  <c r="L699" i="19"/>
  <c r="L2209" i="19"/>
  <c r="L1602" i="19"/>
  <c r="L835" i="19"/>
  <c r="L836" i="19"/>
  <c r="L995" i="19"/>
  <c r="L837" i="19"/>
  <c r="L838" i="19"/>
  <c r="L1287" i="19"/>
  <c r="L2060" i="19"/>
  <c r="L1603" i="19"/>
  <c r="L1128" i="19"/>
  <c r="L2210" i="19"/>
  <c r="L996" i="19"/>
  <c r="L1129" i="19"/>
  <c r="L2494" i="19"/>
  <c r="L1604" i="19"/>
  <c r="L1605" i="19"/>
  <c r="L997" i="19"/>
  <c r="L998" i="19"/>
  <c r="L1451" i="19"/>
  <c r="L1288" i="19"/>
  <c r="L1916" i="19"/>
  <c r="L839" i="19"/>
  <c r="L1606" i="19"/>
  <c r="L561" i="19"/>
  <c r="L2347" i="19"/>
  <c r="L1607" i="19"/>
  <c r="L700" i="19"/>
  <c r="L1289" i="19"/>
  <c r="L2061" i="19"/>
  <c r="L1130" i="19"/>
  <c r="L2483" i="19"/>
  <c r="L2211" i="19"/>
  <c r="L2348" i="19"/>
  <c r="L2062" i="19"/>
  <c r="L999" i="19"/>
  <c r="L701" i="19"/>
  <c r="L1917" i="19"/>
  <c r="L2349" i="19"/>
  <c r="L1000" i="19"/>
  <c r="L2212" i="19"/>
  <c r="L1290" i="19"/>
  <c r="L562" i="19"/>
  <c r="L2350" i="19"/>
  <c r="L702" i="19"/>
  <c r="L2063" i="19"/>
  <c r="L2351" i="19"/>
  <c r="L840" i="19"/>
  <c r="L1608" i="19"/>
  <c r="L1452" i="19"/>
  <c r="L1750" i="19"/>
  <c r="L1918" i="19"/>
  <c r="L703" i="19"/>
  <c r="L2213" i="19"/>
  <c r="L563" i="19"/>
  <c r="L1609" i="19"/>
  <c r="L2352" i="19"/>
  <c r="L841" i="19"/>
  <c r="L1291" i="19"/>
  <c r="L842" i="19"/>
  <c r="L2353" i="19"/>
  <c r="L1453" i="19"/>
  <c r="L2484" i="19"/>
  <c r="L843" i="19"/>
  <c r="L844" i="19"/>
  <c r="L2354" i="19"/>
  <c r="L1131" i="19"/>
  <c r="L2485" i="19"/>
  <c r="L2214" i="19"/>
  <c r="L2215" i="19"/>
  <c r="L845" i="19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01" i="14"/>
  <c r="F202" i="14"/>
  <c r="F203" i="14"/>
  <c r="F204" i="14"/>
  <c r="F205" i="14"/>
  <c r="F206" i="14"/>
  <c r="F207" i="14"/>
  <c r="F208" i="14"/>
  <c r="F209" i="14"/>
  <c r="F210" i="14"/>
  <c r="F211" i="14"/>
  <c r="F212" i="14"/>
  <c r="F213" i="14"/>
  <c r="F214" i="14"/>
  <c r="F215" i="14"/>
  <c r="F216" i="14"/>
  <c r="F217" i="14"/>
  <c r="F218" i="14"/>
  <c r="F219" i="14"/>
  <c r="F220" i="14"/>
  <c r="F221" i="14"/>
  <c r="F222" i="14"/>
  <c r="F223" i="14"/>
  <c r="F224" i="14"/>
  <c r="F225" i="14"/>
  <c r="F226" i="14"/>
  <c r="F227" i="14"/>
  <c r="F228" i="14"/>
  <c r="F229" i="14"/>
  <c r="F230" i="14"/>
  <c r="F231" i="14"/>
  <c r="F232" i="14"/>
  <c r="F233" i="14"/>
  <c r="F234" i="14"/>
  <c r="F235" i="14"/>
  <c r="F236" i="14"/>
  <c r="F237" i="14"/>
  <c r="F238" i="14"/>
  <c r="F239" i="14"/>
  <c r="F240" i="14"/>
  <c r="F241" i="14"/>
  <c r="F242" i="14"/>
  <c r="F243" i="14"/>
  <c r="F244" i="14"/>
  <c r="F245" i="14"/>
  <c r="F246" i="14"/>
  <c r="F247" i="14"/>
  <c r="F248" i="14"/>
  <c r="F249" i="14"/>
  <c r="F250" i="14"/>
  <c r="F251" i="14"/>
  <c r="F252" i="14"/>
  <c r="F253" i="14"/>
  <c r="F254" i="14"/>
  <c r="F255" i="14"/>
  <c r="F256" i="14"/>
  <c r="F257" i="14"/>
  <c r="F258" i="14"/>
  <c r="F259" i="14"/>
  <c r="F260" i="14"/>
  <c r="F261" i="14"/>
  <c r="F262" i="14"/>
  <c r="F263" i="14"/>
  <c r="F264" i="14"/>
  <c r="F265" i="14"/>
  <c r="F266" i="14"/>
  <c r="F267" i="14"/>
  <c r="F268" i="14"/>
  <c r="F269" i="14"/>
  <c r="F270" i="14"/>
  <c r="F271" i="14"/>
  <c r="F272" i="14"/>
  <c r="F273" i="14"/>
  <c r="F274" i="14"/>
  <c r="F275" i="14"/>
  <c r="F276" i="14"/>
  <c r="F277" i="14"/>
  <c r="F278" i="14"/>
  <c r="F279" i="14"/>
  <c r="F280" i="14"/>
  <c r="F281" i="14"/>
  <c r="F282" i="14"/>
  <c r="F283" i="14"/>
  <c r="F284" i="14"/>
  <c r="F285" i="14"/>
  <c r="F286" i="14"/>
  <c r="F287" i="14"/>
  <c r="F288" i="14"/>
  <c r="F289" i="14"/>
  <c r="F290" i="14"/>
  <c r="F291" i="14"/>
  <c r="F292" i="14"/>
  <c r="F293" i="14"/>
  <c r="F294" i="14"/>
  <c r="F295" i="14"/>
  <c r="F296" i="14"/>
  <c r="F297" i="14"/>
  <c r="F298" i="14"/>
  <c r="F299" i="14"/>
  <c r="F300" i="14"/>
  <c r="F301" i="14"/>
  <c r="F302" i="14"/>
  <c r="F303" i="14"/>
  <c r="F304" i="14"/>
  <c r="F305" i="14"/>
  <c r="F306" i="14"/>
  <c r="F307" i="14"/>
  <c r="F308" i="14"/>
  <c r="F309" i="14"/>
  <c r="F310" i="14"/>
  <c r="F311" i="14"/>
  <c r="F312" i="14"/>
  <c r="F313" i="14"/>
  <c r="F314" i="14"/>
  <c r="F315" i="14"/>
  <c r="F316" i="14"/>
  <c r="F317" i="14"/>
  <c r="F318" i="14"/>
  <c r="F319" i="14"/>
  <c r="F320" i="14"/>
  <c r="F321" i="14"/>
  <c r="F322" i="14"/>
  <c r="F323" i="14"/>
  <c r="F324" i="14"/>
  <c r="F325" i="14"/>
  <c r="F326" i="14"/>
  <c r="F327" i="14"/>
  <c r="F328" i="14"/>
  <c r="F329" i="14"/>
  <c r="F330" i="14"/>
  <c r="F331" i="14"/>
  <c r="F332" i="14"/>
  <c r="F333" i="14"/>
  <c r="F334" i="14"/>
  <c r="F335" i="14"/>
  <c r="F336" i="14"/>
  <c r="F337" i="14"/>
  <c r="F338" i="14"/>
  <c r="F339" i="14"/>
  <c r="F340" i="14"/>
  <c r="F341" i="14"/>
  <c r="F342" i="14"/>
  <c r="F343" i="14"/>
  <c r="F344" i="14"/>
  <c r="F345" i="14"/>
  <c r="F346" i="14"/>
  <c r="F347" i="14"/>
  <c r="F348" i="14"/>
  <c r="F349" i="14"/>
  <c r="F350" i="14"/>
  <c r="F351" i="14"/>
  <c r="F352" i="14"/>
  <c r="F353" i="14"/>
  <c r="F354" i="14"/>
  <c r="F355" i="14"/>
  <c r="F356" i="14"/>
  <c r="F357" i="14"/>
  <c r="F358" i="14"/>
  <c r="F359" i="14"/>
  <c r="F360" i="14"/>
  <c r="F361" i="14"/>
  <c r="F362" i="14"/>
  <c r="F363" i="14"/>
  <c r="F364" i="14"/>
  <c r="F365" i="14"/>
  <c r="F366" i="14"/>
  <c r="F367" i="14"/>
  <c r="F368" i="14"/>
  <c r="F369" i="14"/>
  <c r="F370" i="14"/>
  <c r="F371" i="14"/>
  <c r="F372" i="14"/>
  <c r="F373" i="14"/>
  <c r="F374" i="14"/>
  <c r="F375" i="14"/>
  <c r="F376" i="14"/>
  <c r="F377" i="14"/>
  <c r="F378" i="14"/>
  <c r="F379" i="14"/>
  <c r="F380" i="14"/>
  <c r="F381" i="14"/>
  <c r="F382" i="14"/>
  <c r="F383" i="14"/>
  <c r="F384" i="14"/>
  <c r="F385" i="14"/>
  <c r="F386" i="14"/>
  <c r="F387" i="14"/>
  <c r="F388" i="14"/>
  <c r="F389" i="14"/>
  <c r="F390" i="14"/>
  <c r="F391" i="14"/>
  <c r="F392" i="14"/>
  <c r="F393" i="14"/>
  <c r="F394" i="14"/>
  <c r="F395" i="14"/>
  <c r="F396" i="14"/>
  <c r="F397" i="14"/>
  <c r="F398" i="14"/>
  <c r="F399" i="14"/>
  <c r="F400" i="14"/>
  <c r="F401" i="14"/>
  <c r="F402" i="14"/>
  <c r="F403" i="14"/>
  <c r="F404" i="14"/>
  <c r="F405" i="14"/>
  <c r="F406" i="14"/>
  <c r="F407" i="14"/>
  <c r="F408" i="14"/>
  <c r="F409" i="14"/>
  <c r="F410" i="14"/>
  <c r="F411" i="14"/>
  <c r="F412" i="14"/>
  <c r="F413" i="14"/>
  <c r="F414" i="14"/>
  <c r="F415" i="14"/>
  <c r="F416" i="14"/>
  <c r="F417" i="14"/>
  <c r="F418" i="14"/>
  <c r="F419" i="14"/>
  <c r="F420" i="14"/>
  <c r="F421" i="14"/>
  <c r="F422" i="14"/>
  <c r="F423" i="14"/>
  <c r="F424" i="14"/>
  <c r="F425" i="14"/>
  <c r="F426" i="14"/>
  <c r="F427" i="14"/>
  <c r="F428" i="14"/>
  <c r="F429" i="14"/>
  <c r="F430" i="14"/>
  <c r="F431" i="14"/>
  <c r="F432" i="14"/>
  <c r="F433" i="14"/>
  <c r="F434" i="14"/>
  <c r="F435" i="14"/>
  <c r="F436" i="14"/>
  <c r="F437" i="14"/>
  <c r="F438" i="14"/>
  <c r="F439" i="14"/>
  <c r="F440" i="14"/>
  <c r="F441" i="14"/>
  <c r="F442" i="14"/>
  <c r="F443" i="14"/>
  <c r="F444" i="14"/>
  <c r="F445" i="14"/>
  <c r="F446" i="14"/>
  <c r="F447" i="14"/>
  <c r="F448" i="14"/>
  <c r="F449" i="14"/>
  <c r="F450" i="14"/>
  <c r="F451" i="14"/>
  <c r="F452" i="14"/>
  <c r="F453" i="14"/>
  <c r="F454" i="14"/>
  <c r="F455" i="14"/>
  <c r="F456" i="14"/>
  <c r="F457" i="14"/>
  <c r="F458" i="14"/>
  <c r="F459" i="14"/>
  <c r="F460" i="14"/>
  <c r="F461" i="14"/>
  <c r="F462" i="14"/>
  <c r="F463" i="14"/>
  <c r="F464" i="14"/>
  <c r="F465" i="14"/>
  <c r="F466" i="14"/>
  <c r="F467" i="14"/>
  <c r="F468" i="14"/>
  <c r="F469" i="14"/>
  <c r="F470" i="14"/>
  <c r="F471" i="14"/>
  <c r="F472" i="14"/>
  <c r="F473" i="14"/>
  <c r="F474" i="14"/>
  <c r="F475" i="14"/>
  <c r="F476" i="14"/>
  <c r="F477" i="14"/>
  <c r="F478" i="14"/>
  <c r="F479" i="14"/>
  <c r="F480" i="14"/>
  <c r="F481" i="14"/>
  <c r="F482" i="14"/>
  <c r="F483" i="14"/>
  <c r="F484" i="14"/>
  <c r="F485" i="14"/>
  <c r="F486" i="14"/>
  <c r="F487" i="14"/>
  <c r="F488" i="14"/>
  <c r="F489" i="14"/>
  <c r="F490" i="14"/>
  <c r="F491" i="14"/>
  <c r="F492" i="14"/>
  <c r="F493" i="14"/>
  <c r="F494" i="14"/>
  <c r="F495" i="14"/>
  <c r="F496" i="14"/>
  <c r="F497" i="14"/>
  <c r="F498" i="14"/>
  <c r="F499" i="14"/>
  <c r="F500" i="14"/>
  <c r="F501" i="14"/>
  <c r="F502" i="14"/>
  <c r="F503" i="14"/>
  <c r="F504" i="14"/>
  <c r="F505" i="14"/>
  <c r="F506" i="14"/>
  <c r="F507" i="14"/>
  <c r="F508" i="14"/>
  <c r="F509" i="14"/>
  <c r="F510" i="14"/>
  <c r="F511" i="14"/>
  <c r="F512" i="14"/>
  <c r="F513" i="14"/>
  <c r="F514" i="14"/>
  <c r="F515" i="14"/>
  <c r="F516" i="14"/>
  <c r="F517" i="14"/>
  <c r="F518" i="14"/>
  <c r="F519" i="14"/>
  <c r="F520" i="14"/>
  <c r="F521" i="14"/>
  <c r="F522" i="14"/>
  <c r="F523" i="14"/>
  <c r="F524" i="14"/>
  <c r="F525" i="14"/>
  <c r="F526" i="14"/>
  <c r="F527" i="14"/>
  <c r="F528" i="14"/>
  <c r="F529" i="14"/>
  <c r="F530" i="14"/>
  <c r="F531" i="14"/>
  <c r="F532" i="14"/>
  <c r="F533" i="14"/>
  <c r="F534" i="14"/>
  <c r="F535" i="14"/>
  <c r="F536" i="14"/>
  <c r="F537" i="14"/>
  <c r="F538" i="14"/>
  <c r="F539" i="14"/>
  <c r="F540" i="14"/>
  <c r="F541" i="14"/>
  <c r="F542" i="14"/>
  <c r="F543" i="14"/>
  <c r="F544" i="14"/>
  <c r="F545" i="14"/>
  <c r="F546" i="14"/>
  <c r="F547" i="14"/>
  <c r="F548" i="14"/>
  <c r="F549" i="14"/>
  <c r="F550" i="14"/>
  <c r="F551" i="14"/>
  <c r="F552" i="14"/>
  <c r="F553" i="14"/>
  <c r="F554" i="14"/>
  <c r="F555" i="14"/>
  <c r="F556" i="14"/>
  <c r="F557" i="14"/>
  <c r="F558" i="14"/>
  <c r="F559" i="14"/>
  <c r="F560" i="14"/>
  <c r="F561" i="14"/>
  <c r="F562" i="14"/>
  <c r="F563" i="14"/>
  <c r="F564" i="14"/>
  <c r="F565" i="14"/>
  <c r="F566" i="14"/>
  <c r="F567" i="14"/>
  <c r="F568" i="14"/>
  <c r="F569" i="14"/>
  <c r="F570" i="14"/>
  <c r="F571" i="14"/>
  <c r="F572" i="14"/>
  <c r="F573" i="14"/>
  <c r="F574" i="14"/>
  <c r="F575" i="14"/>
  <c r="F576" i="14"/>
  <c r="F577" i="14"/>
  <c r="F578" i="14"/>
  <c r="F579" i="14"/>
  <c r="F580" i="14"/>
  <c r="F581" i="14"/>
  <c r="F582" i="14"/>
  <c r="F583" i="14"/>
  <c r="F584" i="14"/>
  <c r="F585" i="14"/>
  <c r="F586" i="14"/>
  <c r="F587" i="14"/>
  <c r="F588" i="14"/>
  <c r="F589" i="14"/>
  <c r="F590" i="14"/>
  <c r="F591" i="14"/>
  <c r="F592" i="14"/>
  <c r="F593" i="14"/>
  <c r="F594" i="14"/>
  <c r="F595" i="14"/>
  <c r="F596" i="14"/>
  <c r="F597" i="14"/>
  <c r="F598" i="14"/>
  <c r="F599" i="14"/>
  <c r="F600" i="14"/>
  <c r="F601" i="14"/>
  <c r="F602" i="14"/>
  <c r="F603" i="14"/>
  <c r="F604" i="14"/>
  <c r="F605" i="14"/>
  <c r="F606" i="14"/>
  <c r="F607" i="14"/>
  <c r="F608" i="14"/>
  <c r="F609" i="14"/>
  <c r="F610" i="14"/>
  <c r="F611" i="14"/>
  <c r="F612" i="14"/>
  <c r="F613" i="14"/>
  <c r="F614" i="14"/>
  <c r="F615" i="14"/>
  <c r="F616" i="14"/>
  <c r="F617" i="14"/>
  <c r="F618" i="14"/>
  <c r="F619" i="14"/>
  <c r="F620" i="14"/>
  <c r="F621" i="14"/>
  <c r="F622" i="14"/>
  <c r="F623" i="14"/>
  <c r="F624" i="14"/>
  <c r="F625" i="14"/>
  <c r="F626" i="14"/>
  <c r="F627" i="14"/>
  <c r="F628" i="14"/>
  <c r="F629" i="14"/>
  <c r="F630" i="14"/>
  <c r="F631" i="14"/>
  <c r="F632" i="14"/>
  <c r="F633" i="14"/>
  <c r="F634" i="14"/>
  <c r="F635" i="14"/>
  <c r="F636" i="14"/>
  <c r="F637" i="14"/>
  <c r="F638" i="14"/>
  <c r="F639" i="14"/>
  <c r="F640" i="14"/>
  <c r="F641" i="14"/>
  <c r="F642" i="14"/>
  <c r="F643" i="14"/>
  <c r="F644" i="14"/>
  <c r="F645" i="14"/>
  <c r="F646" i="14"/>
  <c r="F647" i="14"/>
  <c r="F648" i="14"/>
  <c r="F649" i="14"/>
  <c r="F650" i="14"/>
  <c r="F651" i="14"/>
  <c r="F652" i="14"/>
  <c r="F653" i="14"/>
  <c r="F654" i="14"/>
  <c r="F655" i="14"/>
  <c r="F656" i="14"/>
  <c r="F657" i="14"/>
  <c r="F658" i="14"/>
  <c r="F659" i="14"/>
  <c r="F660" i="14"/>
  <c r="F661" i="14"/>
  <c r="F662" i="14"/>
  <c r="F663" i="14"/>
  <c r="F664" i="14"/>
  <c r="F665" i="14"/>
  <c r="F666" i="14"/>
  <c r="F667" i="14"/>
  <c r="F668" i="14"/>
  <c r="F669" i="14"/>
  <c r="F670" i="14"/>
  <c r="F671" i="14"/>
  <c r="F672" i="14"/>
  <c r="F673" i="14"/>
  <c r="F674" i="14"/>
  <c r="F675" i="14"/>
  <c r="F676" i="14"/>
  <c r="F677" i="14"/>
  <c r="F678" i="14"/>
  <c r="F679" i="14"/>
  <c r="F680" i="14"/>
  <c r="F681" i="14"/>
  <c r="F682" i="14"/>
  <c r="F683" i="14"/>
  <c r="F684" i="14"/>
  <c r="F685" i="14"/>
  <c r="F686" i="14"/>
  <c r="F687" i="14"/>
  <c r="F688" i="14"/>
  <c r="F689" i="14"/>
  <c r="F690" i="14"/>
  <c r="F691" i="14"/>
  <c r="F692" i="14"/>
  <c r="F693" i="14"/>
  <c r="F694" i="14"/>
  <c r="F695" i="14"/>
  <c r="F696" i="14"/>
  <c r="F697" i="14"/>
  <c r="F698" i="14"/>
  <c r="F699" i="14"/>
  <c r="F700" i="14"/>
  <c r="F701" i="14"/>
  <c r="F702" i="14"/>
  <c r="F703" i="14"/>
  <c r="F704" i="14"/>
  <c r="F705" i="14"/>
  <c r="F706" i="14"/>
  <c r="F707" i="14"/>
  <c r="F708" i="14"/>
  <c r="F709" i="14"/>
  <c r="F710" i="14"/>
  <c r="F711" i="14"/>
  <c r="F712" i="14"/>
  <c r="F713" i="14"/>
  <c r="F714" i="14"/>
  <c r="F715" i="14"/>
  <c r="F716" i="14"/>
  <c r="F717" i="14"/>
  <c r="F718" i="14"/>
  <c r="F719" i="14"/>
  <c r="F720" i="14"/>
  <c r="F721" i="14"/>
  <c r="F722" i="14"/>
  <c r="F723" i="14"/>
  <c r="F724" i="14"/>
  <c r="F725" i="14"/>
  <c r="F726" i="14"/>
  <c r="F727" i="14"/>
  <c r="F728" i="14"/>
  <c r="F729" i="14"/>
  <c r="F730" i="14"/>
  <c r="F731" i="14"/>
  <c r="F732" i="14"/>
  <c r="F733" i="14"/>
  <c r="F734" i="14"/>
  <c r="F735" i="14"/>
  <c r="F736" i="14"/>
  <c r="F737" i="14"/>
  <c r="F738" i="14"/>
  <c r="F739" i="14"/>
  <c r="F740" i="14"/>
  <c r="F741" i="14"/>
  <c r="F742" i="14"/>
  <c r="F743" i="14"/>
  <c r="F744" i="14"/>
  <c r="F745" i="14"/>
  <c r="F746" i="14"/>
  <c r="F747" i="14"/>
  <c r="F748" i="14"/>
  <c r="F749" i="14"/>
  <c r="F750" i="14"/>
  <c r="F751" i="14"/>
  <c r="F752" i="14"/>
  <c r="F753" i="14"/>
  <c r="F754" i="14"/>
  <c r="F755" i="14"/>
  <c r="F756" i="14"/>
  <c r="F757" i="14"/>
  <c r="F758" i="14"/>
  <c r="F759" i="14"/>
  <c r="F760" i="14"/>
  <c r="F761" i="14"/>
  <c r="F762" i="14"/>
  <c r="F763" i="14"/>
  <c r="F764" i="14"/>
  <c r="F765" i="14"/>
  <c r="F766" i="14"/>
  <c r="F767" i="14"/>
  <c r="F768" i="14"/>
  <c r="F769" i="14"/>
  <c r="F770" i="14"/>
  <c r="F771" i="14"/>
  <c r="F772" i="14"/>
  <c r="F773" i="14"/>
  <c r="F774" i="14"/>
  <c r="F775" i="14"/>
  <c r="F776" i="14"/>
  <c r="F777" i="14"/>
  <c r="F778" i="14"/>
  <c r="F779" i="14"/>
  <c r="F780" i="14"/>
  <c r="F781" i="14"/>
  <c r="F782" i="14"/>
  <c r="F783" i="14"/>
  <c r="F784" i="14"/>
  <c r="F785" i="14"/>
  <c r="F786" i="14"/>
  <c r="F787" i="14"/>
  <c r="F788" i="14"/>
  <c r="F789" i="14"/>
  <c r="F790" i="14"/>
  <c r="F791" i="14"/>
  <c r="F792" i="14"/>
  <c r="F793" i="14"/>
  <c r="F794" i="14"/>
  <c r="F795" i="14"/>
  <c r="F796" i="14"/>
  <c r="F797" i="14"/>
  <c r="F798" i="14"/>
  <c r="F799" i="14"/>
  <c r="F800" i="14"/>
  <c r="F801" i="14"/>
  <c r="F802" i="14"/>
  <c r="F803" i="14"/>
  <c r="F804" i="14"/>
  <c r="F805" i="14"/>
  <c r="F806" i="14"/>
  <c r="F807" i="14"/>
  <c r="F808" i="14"/>
  <c r="F809" i="14"/>
  <c r="F810" i="14"/>
  <c r="F811" i="14"/>
  <c r="F812" i="14"/>
  <c r="F813" i="14"/>
  <c r="F814" i="14"/>
  <c r="F815" i="14"/>
  <c r="F816" i="14"/>
  <c r="F817" i="14"/>
  <c r="F818" i="14"/>
  <c r="F819" i="14"/>
  <c r="F820" i="14"/>
  <c r="F821" i="14"/>
  <c r="F822" i="14"/>
  <c r="F823" i="14"/>
  <c r="F824" i="14"/>
  <c r="F825" i="14"/>
  <c r="F826" i="14"/>
  <c r="F827" i="14"/>
  <c r="F828" i="14"/>
  <c r="F829" i="14"/>
  <c r="F830" i="14"/>
  <c r="F831" i="14"/>
  <c r="F832" i="14"/>
  <c r="F833" i="14"/>
  <c r="F834" i="14"/>
  <c r="F835" i="14"/>
  <c r="F836" i="14"/>
  <c r="F837" i="14"/>
  <c r="F838" i="14"/>
  <c r="F839" i="14"/>
  <c r="F840" i="14"/>
  <c r="F841" i="14"/>
  <c r="F842" i="14"/>
  <c r="F843" i="14"/>
  <c r="F844" i="14"/>
  <c r="F845" i="14"/>
  <c r="F846" i="14"/>
  <c r="F847" i="14"/>
  <c r="F848" i="14"/>
  <c r="F849" i="14"/>
  <c r="F850" i="14"/>
  <c r="F851" i="14"/>
  <c r="F852" i="14"/>
  <c r="F853" i="14"/>
  <c r="F854" i="14"/>
  <c r="F855" i="14"/>
  <c r="F856" i="14"/>
  <c r="F857" i="14"/>
  <c r="F858" i="14"/>
  <c r="F859" i="14"/>
  <c r="F860" i="14"/>
  <c r="F861" i="14"/>
  <c r="F862" i="14"/>
  <c r="F863" i="14"/>
  <c r="F864" i="14"/>
  <c r="F865" i="14"/>
  <c r="F866" i="14"/>
  <c r="F867" i="14"/>
  <c r="F868" i="14"/>
  <c r="F869" i="14"/>
  <c r="F870" i="14"/>
  <c r="F871" i="14"/>
  <c r="F872" i="14"/>
  <c r="F873" i="14"/>
  <c r="F874" i="14"/>
  <c r="F875" i="14"/>
  <c r="F876" i="14"/>
  <c r="F877" i="14"/>
  <c r="F878" i="14"/>
  <c r="F879" i="14"/>
  <c r="F880" i="14"/>
  <c r="F881" i="14"/>
  <c r="F882" i="14"/>
  <c r="F883" i="14"/>
  <c r="F884" i="14"/>
  <c r="F885" i="14"/>
  <c r="F886" i="14"/>
  <c r="F887" i="14"/>
  <c r="F888" i="14"/>
  <c r="F889" i="14"/>
  <c r="F890" i="14"/>
  <c r="F891" i="14"/>
  <c r="F892" i="14"/>
  <c r="F893" i="14"/>
  <c r="F894" i="14"/>
  <c r="F895" i="14"/>
  <c r="F896" i="14"/>
  <c r="F897" i="14"/>
  <c r="F898" i="14"/>
  <c r="F899" i="14"/>
  <c r="F900" i="14"/>
  <c r="F901" i="14"/>
  <c r="F902" i="14"/>
  <c r="F903" i="14"/>
  <c r="F904" i="14"/>
  <c r="F905" i="14"/>
  <c r="F906" i="14"/>
  <c r="F907" i="14"/>
  <c r="F908" i="14"/>
  <c r="F909" i="14"/>
  <c r="F910" i="14"/>
  <c r="F911" i="14"/>
  <c r="F912" i="14"/>
  <c r="F913" i="14"/>
  <c r="F914" i="14"/>
  <c r="F915" i="14"/>
  <c r="F916" i="14"/>
  <c r="F917" i="14"/>
  <c r="F918" i="14"/>
  <c r="F919" i="14"/>
  <c r="F920" i="14"/>
  <c r="F921" i="14"/>
  <c r="F922" i="14"/>
  <c r="F923" i="14"/>
  <c r="F924" i="14"/>
  <c r="F925" i="14"/>
  <c r="F926" i="14"/>
  <c r="F927" i="14"/>
  <c r="F928" i="14"/>
  <c r="F929" i="14"/>
  <c r="F930" i="14"/>
  <c r="F931" i="14"/>
  <c r="F932" i="14"/>
  <c r="F933" i="14"/>
  <c r="F934" i="14"/>
  <c r="F935" i="14"/>
  <c r="F936" i="14"/>
  <c r="F937" i="14"/>
  <c r="F938" i="14"/>
  <c r="F939" i="14"/>
  <c r="F940" i="14"/>
  <c r="F941" i="14"/>
  <c r="F942" i="14"/>
  <c r="F943" i="14"/>
  <c r="F944" i="14"/>
  <c r="F945" i="14"/>
  <c r="F946" i="14"/>
  <c r="F947" i="14"/>
  <c r="F948" i="14"/>
  <c r="F949" i="14"/>
  <c r="F950" i="14"/>
  <c r="F951" i="14"/>
  <c r="F952" i="14"/>
  <c r="F953" i="14"/>
  <c r="F954" i="14"/>
  <c r="F955" i="14"/>
  <c r="F956" i="14"/>
  <c r="F957" i="14"/>
  <c r="F958" i="14"/>
  <c r="F959" i="14"/>
  <c r="F960" i="14"/>
  <c r="F961" i="14"/>
  <c r="F962" i="14"/>
  <c r="F963" i="14"/>
  <c r="F964" i="14"/>
  <c r="F965" i="14"/>
  <c r="F966" i="14"/>
  <c r="F967" i="14"/>
  <c r="F968" i="14"/>
  <c r="F969" i="14"/>
  <c r="F970" i="14"/>
  <c r="F971" i="14"/>
  <c r="F972" i="14"/>
  <c r="F973" i="14"/>
  <c r="F974" i="14"/>
  <c r="F975" i="14"/>
  <c r="F976" i="14"/>
  <c r="F977" i="14"/>
  <c r="F978" i="14"/>
  <c r="F979" i="14"/>
  <c r="F980" i="14"/>
  <c r="F981" i="14"/>
  <c r="F982" i="14"/>
  <c r="F983" i="14"/>
  <c r="F984" i="14"/>
  <c r="F985" i="14"/>
  <c r="F986" i="14"/>
  <c r="F987" i="14"/>
  <c r="F988" i="14"/>
  <c r="F989" i="14"/>
  <c r="F990" i="14"/>
  <c r="F991" i="14"/>
  <c r="F992" i="14"/>
  <c r="F993" i="14"/>
  <c r="F2" i="14"/>
  <c r="E912" i="19"/>
  <c r="E93" i="19"/>
  <c r="E1383" i="19"/>
  <c r="E1850" i="19"/>
  <c r="G2" i="14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114" i="10"/>
  <c r="H1115" i="10"/>
  <c r="H1116" i="10"/>
  <c r="H1117" i="10"/>
  <c r="H1118" i="10"/>
  <c r="H1119" i="10"/>
  <c r="H1120" i="10"/>
  <c r="H1121" i="10"/>
  <c r="H1122" i="10"/>
  <c r="H1123" i="10"/>
  <c r="H1124" i="10"/>
  <c r="H1125" i="10"/>
  <c r="H1126" i="10"/>
  <c r="H1127" i="10"/>
  <c r="H1128" i="10"/>
  <c r="H1129" i="10"/>
  <c r="H1130" i="10"/>
  <c r="H1131" i="10"/>
  <c r="H1132" i="10"/>
  <c r="H1133" i="10"/>
  <c r="H1134" i="10"/>
  <c r="H1135" i="10"/>
  <c r="H1136" i="10"/>
  <c r="H1137" i="10"/>
  <c r="H1138" i="10"/>
  <c r="H1139" i="10"/>
  <c r="H1140" i="10"/>
  <c r="H1141" i="10"/>
  <c r="H1142" i="10"/>
  <c r="H1143" i="10"/>
  <c r="H1144" i="10"/>
  <c r="H1145" i="10"/>
  <c r="H1146" i="10"/>
  <c r="H1147" i="10"/>
  <c r="H1148" i="10"/>
  <c r="H1149" i="10"/>
  <c r="H1150" i="10"/>
  <c r="H1151" i="10"/>
  <c r="H1152" i="10"/>
  <c r="H1153" i="10"/>
  <c r="H1154" i="10"/>
  <c r="H1155" i="10"/>
  <c r="H1156" i="10"/>
  <c r="H1157" i="10"/>
  <c r="H1158" i="10"/>
  <c r="H1159" i="10"/>
  <c r="H1160" i="10"/>
  <c r="H1161" i="10"/>
  <c r="H1162" i="10"/>
  <c r="H1163" i="10"/>
  <c r="H1164" i="10"/>
  <c r="H1165" i="10"/>
  <c r="H1166" i="10"/>
  <c r="H1167" i="10"/>
  <c r="H1168" i="10"/>
  <c r="H1169" i="10"/>
  <c r="H1170" i="10"/>
  <c r="H1171" i="10"/>
  <c r="H1172" i="10"/>
  <c r="H1173" i="10"/>
  <c r="H1174" i="10"/>
  <c r="H1175" i="10"/>
  <c r="H1176" i="10"/>
  <c r="H1177" i="10"/>
  <c r="H1178" i="10"/>
  <c r="H1179" i="10"/>
  <c r="H1180" i="10"/>
  <c r="H1181" i="10"/>
  <c r="H1182" i="10"/>
  <c r="H1183" i="10"/>
  <c r="H1184" i="10"/>
  <c r="H1185" i="10"/>
  <c r="H1186" i="10"/>
  <c r="H1187" i="10"/>
  <c r="H1188" i="10"/>
  <c r="H1189" i="10"/>
  <c r="H1190" i="10"/>
  <c r="H1191" i="10"/>
  <c r="H1192" i="10"/>
  <c r="H1193" i="10"/>
  <c r="H1194" i="10"/>
  <c r="H1195" i="10"/>
  <c r="H1196" i="10"/>
  <c r="H1197" i="10"/>
  <c r="H1198" i="10"/>
  <c r="H1199" i="10"/>
  <c r="H1200" i="10"/>
  <c r="H1201" i="10"/>
  <c r="H1202" i="10"/>
  <c r="H1203" i="10"/>
  <c r="H1204" i="10"/>
  <c r="H1205" i="10"/>
  <c r="H1206" i="10"/>
  <c r="H1207" i="10"/>
  <c r="H1208" i="10"/>
  <c r="H1209" i="10"/>
  <c r="H1210" i="10"/>
  <c r="H1211" i="10"/>
  <c r="H1212" i="10"/>
  <c r="H1213" i="10"/>
  <c r="H1214" i="10"/>
  <c r="H1215" i="10"/>
  <c r="H1216" i="10"/>
  <c r="H1217" i="10"/>
  <c r="H1218" i="10"/>
  <c r="H1219" i="10"/>
  <c r="H1220" i="10"/>
  <c r="H1221" i="10"/>
  <c r="H1222" i="10"/>
  <c r="H1223" i="10"/>
  <c r="H1224" i="10"/>
  <c r="H1225" i="10"/>
  <c r="H1226" i="10"/>
  <c r="H1227" i="10"/>
  <c r="H1228" i="10"/>
  <c r="H1229" i="10"/>
  <c r="H1230" i="10"/>
  <c r="H1231" i="10"/>
  <c r="H1232" i="10"/>
  <c r="H1233" i="10"/>
  <c r="H1234" i="10"/>
  <c r="H1235" i="10"/>
  <c r="H1236" i="10"/>
  <c r="H1237" i="10"/>
  <c r="H1238" i="10"/>
  <c r="H1239" i="10"/>
  <c r="H1240" i="10"/>
  <c r="H1241" i="10"/>
  <c r="H1242" i="10"/>
  <c r="H1243" i="10"/>
  <c r="H1244" i="10"/>
  <c r="H1245" i="10"/>
  <c r="H1246" i="10"/>
  <c r="H1247" i="10"/>
  <c r="H1248" i="10"/>
  <c r="H1249" i="10"/>
  <c r="H1250" i="10"/>
  <c r="H1251" i="10"/>
  <c r="H1252" i="10"/>
  <c r="H1253" i="10"/>
  <c r="H1254" i="10"/>
  <c r="H1255" i="10"/>
  <c r="H1256" i="10"/>
  <c r="H1257" i="10"/>
  <c r="H1258" i="10"/>
  <c r="H1259" i="10"/>
  <c r="H1260" i="10"/>
  <c r="H1261" i="10"/>
  <c r="H1262" i="10"/>
  <c r="H1263" i="10"/>
  <c r="H1264" i="10"/>
  <c r="H1265" i="10"/>
  <c r="H1266" i="10"/>
  <c r="H1267" i="10"/>
  <c r="H1268" i="10"/>
  <c r="H1269" i="10"/>
  <c r="H1270" i="10"/>
  <c r="H1271" i="10"/>
  <c r="H1272" i="10"/>
  <c r="H1273" i="10"/>
  <c r="H1274" i="10"/>
  <c r="H1275" i="10"/>
  <c r="H1276" i="10"/>
  <c r="H1277" i="10"/>
  <c r="H1278" i="10"/>
  <c r="H1279" i="10"/>
  <c r="H1280" i="10"/>
  <c r="H1281" i="10"/>
  <c r="H1282" i="10"/>
  <c r="H1283" i="10"/>
  <c r="H1284" i="10"/>
  <c r="H1285" i="10"/>
  <c r="H1286" i="10"/>
  <c r="H1287" i="10"/>
  <c r="H1288" i="10"/>
  <c r="H1289" i="10"/>
  <c r="H1290" i="10"/>
  <c r="H1291" i="10"/>
  <c r="H1292" i="10"/>
  <c r="H1293" i="10"/>
  <c r="H1294" i="10"/>
  <c r="H1295" i="10"/>
  <c r="H1296" i="10"/>
  <c r="H1297" i="10"/>
  <c r="H1298" i="10"/>
  <c r="H1299" i="10"/>
  <c r="H1300" i="10"/>
  <c r="H1301" i="10"/>
  <c r="H1302" i="10"/>
  <c r="H1303" i="10"/>
  <c r="H1304" i="10"/>
  <c r="H1305" i="10"/>
  <c r="H1306" i="10"/>
  <c r="H1307" i="10"/>
  <c r="H1308" i="10"/>
  <c r="H1309" i="10"/>
  <c r="H1310" i="10"/>
  <c r="H1311" i="10"/>
  <c r="H1312" i="10"/>
  <c r="H1313" i="10"/>
  <c r="H1314" i="10"/>
  <c r="H1315" i="10"/>
  <c r="H1316" i="10"/>
  <c r="H1317" i="10"/>
  <c r="H1318" i="10"/>
  <c r="H1319" i="10"/>
  <c r="H1320" i="10"/>
  <c r="H1321" i="10"/>
  <c r="H1322" i="10"/>
  <c r="H1323" i="10"/>
  <c r="H1324" i="10"/>
  <c r="H1325" i="10"/>
  <c r="H1326" i="10"/>
  <c r="H1327" i="10"/>
  <c r="H1328" i="10"/>
  <c r="H1329" i="10"/>
  <c r="H1330" i="10"/>
  <c r="H1331" i="10"/>
  <c r="H1332" i="10"/>
  <c r="H1333" i="10"/>
  <c r="H1334" i="10"/>
  <c r="H1335" i="10"/>
  <c r="H1336" i="10"/>
  <c r="H1337" i="10"/>
  <c r="H1338" i="10"/>
  <c r="H1339" i="10"/>
  <c r="H1340" i="10"/>
  <c r="H1341" i="10"/>
  <c r="H1342" i="10"/>
  <c r="H1343" i="10"/>
  <c r="H1344" i="10"/>
  <c r="H1345" i="10"/>
  <c r="H1346" i="10"/>
  <c r="H1347" i="10"/>
  <c r="H1348" i="10"/>
  <c r="H1349" i="10"/>
  <c r="H1350" i="10"/>
  <c r="H1351" i="10"/>
  <c r="H1352" i="10"/>
  <c r="H1353" i="10"/>
  <c r="H1354" i="10"/>
  <c r="H1355" i="10"/>
  <c r="H1356" i="10"/>
  <c r="H1357" i="10"/>
  <c r="H1358" i="10"/>
  <c r="H1359" i="10"/>
  <c r="H1360" i="10"/>
  <c r="H1361" i="10"/>
  <c r="H1362" i="10"/>
  <c r="H1363" i="10"/>
  <c r="H1364" i="10"/>
  <c r="H1365" i="10"/>
  <c r="H1366" i="10"/>
  <c r="H1367" i="10"/>
  <c r="H1368" i="10"/>
  <c r="H1369" i="10"/>
  <c r="H1370" i="10"/>
  <c r="H1371" i="10"/>
  <c r="H1372" i="10"/>
  <c r="H1373" i="10"/>
  <c r="H1374" i="10"/>
  <c r="H1375" i="10"/>
  <c r="H1376" i="10"/>
  <c r="H1377" i="10"/>
  <c r="H1378" i="10"/>
  <c r="H1379" i="10"/>
  <c r="H1380" i="10"/>
  <c r="H1381" i="10"/>
  <c r="H1382" i="10"/>
  <c r="H1383" i="10"/>
  <c r="H1384" i="10"/>
  <c r="H1385" i="10"/>
  <c r="H1386" i="10"/>
  <c r="H1387" i="10"/>
  <c r="H1388" i="10"/>
  <c r="H1389" i="10"/>
  <c r="H1390" i="10"/>
  <c r="H1391" i="10"/>
  <c r="H1392" i="10"/>
  <c r="H1393" i="10"/>
  <c r="H1394" i="10"/>
  <c r="H1395" i="10"/>
  <c r="H1396" i="10"/>
  <c r="H1397" i="10"/>
  <c r="H1398" i="10"/>
  <c r="H1399" i="10"/>
  <c r="H1400" i="10"/>
  <c r="H1401" i="10"/>
  <c r="H1402" i="10"/>
  <c r="H1403" i="10"/>
  <c r="H1404" i="10"/>
  <c r="H1405" i="10"/>
  <c r="H1406" i="10"/>
  <c r="H1407" i="10"/>
  <c r="H1408" i="10"/>
  <c r="H1409" i="10"/>
  <c r="H1410" i="10"/>
  <c r="H1411" i="10"/>
  <c r="H1412" i="10"/>
  <c r="H1413" i="10"/>
  <c r="H1414" i="10"/>
  <c r="H1415" i="10"/>
  <c r="H1416" i="10"/>
  <c r="H1417" i="10"/>
  <c r="H1418" i="10"/>
  <c r="H1419" i="10"/>
  <c r="H1420" i="10"/>
  <c r="H1421" i="10"/>
  <c r="H1422" i="10"/>
  <c r="H1423" i="10"/>
  <c r="H1424" i="10"/>
  <c r="H1425" i="10"/>
  <c r="H1426" i="10"/>
  <c r="H1427" i="10"/>
  <c r="H1428" i="10"/>
  <c r="H1429" i="10"/>
  <c r="H1430" i="10"/>
  <c r="H1431" i="10"/>
  <c r="H1432" i="10"/>
  <c r="H1433" i="10"/>
  <c r="H1434" i="10"/>
  <c r="H1435" i="10"/>
  <c r="H1436" i="10"/>
  <c r="H1437" i="10"/>
  <c r="H1438" i="10"/>
  <c r="H1439" i="10"/>
  <c r="H1440" i="10"/>
  <c r="H1441" i="10"/>
  <c r="H1442" i="10"/>
  <c r="H1443" i="10"/>
  <c r="H1444" i="10"/>
  <c r="H1445" i="10"/>
  <c r="H1446" i="10"/>
  <c r="H1447" i="10"/>
  <c r="H1448" i="10"/>
  <c r="H1449" i="10"/>
  <c r="H1450" i="10"/>
  <c r="H1451" i="10"/>
  <c r="H1452" i="10"/>
  <c r="H1453" i="10"/>
  <c r="H1454" i="10"/>
  <c r="H1455" i="10"/>
  <c r="H1456" i="10"/>
  <c r="H1457" i="10"/>
  <c r="H1458" i="10"/>
  <c r="H1459" i="10"/>
  <c r="H1460" i="10"/>
  <c r="H1461" i="10"/>
  <c r="H1462" i="10"/>
  <c r="H1463" i="10"/>
  <c r="H1464" i="10"/>
  <c r="H1465" i="10"/>
  <c r="H1466" i="10"/>
  <c r="H1467" i="10"/>
  <c r="H1468" i="10"/>
  <c r="H1469" i="10"/>
  <c r="H1470" i="10"/>
  <c r="H1471" i="10"/>
  <c r="H1472" i="10"/>
  <c r="H1473" i="10"/>
  <c r="H1474" i="10"/>
  <c r="H1475" i="10"/>
  <c r="H1476" i="10"/>
  <c r="H1477" i="10"/>
  <c r="H1478" i="10"/>
  <c r="H1479" i="10"/>
  <c r="H1480" i="10"/>
  <c r="H1481" i="10"/>
  <c r="H1482" i="10"/>
  <c r="H1483" i="10"/>
  <c r="H1484" i="10"/>
  <c r="H1485" i="10"/>
  <c r="H1486" i="10"/>
  <c r="H1487" i="10"/>
  <c r="H1488" i="10"/>
  <c r="H1489" i="10"/>
  <c r="H1490" i="10"/>
  <c r="H1491" i="10"/>
  <c r="H1492" i="10"/>
  <c r="H1493" i="10"/>
  <c r="H1494" i="10"/>
  <c r="H1495" i="10"/>
  <c r="H1496" i="10"/>
  <c r="H1497" i="10"/>
  <c r="H1498" i="10"/>
  <c r="H1499" i="10"/>
  <c r="A3" i="10"/>
  <c r="A4" i="10" s="1"/>
  <c r="A5" i="10" s="1"/>
  <c r="A6" i="10" s="1"/>
  <c r="A7" i="10" s="1"/>
  <c r="A8" i="10" s="1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A132" i="10" s="1"/>
  <c r="A133" i="10" s="1"/>
  <c r="A134" i="10" s="1"/>
  <c r="A135" i="10" s="1"/>
  <c r="A136" i="10" s="1"/>
  <c r="A137" i="10" s="1"/>
  <c r="A138" i="10" s="1"/>
  <c r="A139" i="10" s="1"/>
  <c r="A140" i="10" s="1"/>
  <c r="A141" i="10" s="1"/>
  <c r="A142" i="10" s="1"/>
  <c r="A143" i="10" s="1"/>
  <c r="A144" i="10" s="1"/>
  <c r="A145" i="10" s="1"/>
  <c r="A146" i="10" s="1"/>
  <c r="A147" i="10" s="1"/>
  <c r="A148" i="10" s="1"/>
  <c r="A149" i="10" s="1"/>
  <c r="A150" i="10" s="1"/>
  <c r="A151" i="10" s="1"/>
  <c r="A152" i="10" s="1"/>
  <c r="A153" i="10" s="1"/>
  <c r="A154" i="10" s="1"/>
  <c r="A155" i="10" s="1"/>
  <c r="A156" i="10" s="1"/>
  <c r="A157" i="10" s="1"/>
  <c r="A158" i="10" s="1"/>
  <c r="A159" i="10" s="1"/>
  <c r="A160" i="10" s="1"/>
  <c r="A161" i="10" s="1"/>
  <c r="A162" i="10" s="1"/>
  <c r="A163" i="10" s="1"/>
  <c r="A164" i="10" s="1"/>
  <c r="A165" i="10" s="1"/>
  <c r="A166" i="10" s="1"/>
  <c r="A167" i="10" s="1"/>
  <c r="A168" i="10" s="1"/>
  <c r="A169" i="10" s="1"/>
  <c r="A170" i="10" s="1"/>
  <c r="A171" i="10" s="1"/>
  <c r="A172" i="10" s="1"/>
  <c r="A173" i="10" s="1"/>
  <c r="A174" i="10" s="1"/>
  <c r="A175" i="10" s="1"/>
  <c r="A176" i="10" s="1"/>
  <c r="A177" i="10" s="1"/>
  <c r="A178" i="10" s="1"/>
  <c r="A179" i="10" s="1"/>
  <c r="A180" i="10" s="1"/>
  <c r="A181" i="10" s="1"/>
  <c r="A182" i="10" s="1"/>
  <c r="A183" i="10" s="1"/>
  <c r="A184" i="10" s="1"/>
  <c r="A185" i="10" s="1"/>
  <c r="A186" i="10" s="1"/>
  <c r="A187" i="10" s="1"/>
  <c r="A188" i="10" s="1"/>
  <c r="A189" i="10" s="1"/>
  <c r="A190" i="10" s="1"/>
  <c r="A191" i="10" s="1"/>
  <c r="A192" i="10" s="1"/>
  <c r="A193" i="10" s="1"/>
  <c r="A194" i="10" s="1"/>
  <c r="A195" i="10" s="1"/>
  <c r="A196" i="10" s="1"/>
  <c r="A197" i="10" s="1"/>
  <c r="A198" i="10" s="1"/>
  <c r="A199" i="10" s="1"/>
  <c r="A200" i="10" s="1"/>
  <c r="A201" i="10" s="1"/>
  <c r="A202" i="10" s="1"/>
  <c r="A203" i="10" s="1"/>
  <c r="A204" i="10" s="1"/>
  <c r="A205" i="10" s="1"/>
  <c r="A206" i="10" s="1"/>
  <c r="A207" i="10" s="1"/>
  <c r="A208" i="10" s="1"/>
  <c r="A209" i="10" s="1"/>
  <c r="A210" i="10" s="1"/>
  <c r="A211" i="10" s="1"/>
  <c r="A212" i="10" s="1"/>
  <c r="A213" i="10" s="1"/>
  <c r="A214" i="10" s="1"/>
  <c r="A215" i="10" s="1"/>
  <c r="A216" i="10" s="1"/>
  <c r="A217" i="10" s="1"/>
  <c r="A218" i="10" s="1"/>
  <c r="A219" i="10" s="1"/>
  <c r="A220" i="10" s="1"/>
  <c r="A221" i="10" s="1"/>
  <c r="A222" i="10" s="1"/>
  <c r="A223" i="10" s="1"/>
  <c r="A224" i="10" s="1"/>
  <c r="A225" i="10" s="1"/>
  <c r="A226" i="10" s="1"/>
  <c r="A227" i="10" s="1"/>
  <c r="A228" i="10" s="1"/>
  <c r="A229" i="10" s="1"/>
  <c r="A230" i="10" s="1"/>
  <c r="A231" i="10" s="1"/>
  <c r="A232" i="10" s="1"/>
  <c r="A233" i="10" s="1"/>
  <c r="A234" i="10" s="1"/>
  <c r="A235" i="10" s="1"/>
  <c r="A236" i="10" s="1"/>
  <c r="A237" i="10" s="1"/>
  <c r="A238" i="10" s="1"/>
  <c r="A239" i="10" s="1"/>
  <c r="A240" i="10" s="1"/>
  <c r="A241" i="10" s="1"/>
  <c r="A242" i="10" s="1"/>
  <c r="A243" i="10" s="1"/>
  <c r="A244" i="10" s="1"/>
  <c r="A245" i="10" s="1"/>
  <c r="A246" i="10" s="1"/>
  <c r="A247" i="10" s="1"/>
  <c r="A248" i="10" s="1"/>
  <c r="A249" i="10" s="1"/>
  <c r="A250" i="10" s="1"/>
  <c r="A251" i="10" s="1"/>
  <c r="A252" i="10" s="1"/>
  <c r="A253" i="10" s="1"/>
  <c r="A254" i="10" s="1"/>
  <c r="A255" i="10" s="1"/>
  <c r="A256" i="10" s="1"/>
  <c r="A257" i="10" s="1"/>
  <c r="A258" i="10" s="1"/>
  <c r="A259" i="10" s="1"/>
  <c r="A260" i="10" s="1"/>
  <c r="A261" i="10" s="1"/>
  <c r="A262" i="10" s="1"/>
  <c r="A263" i="10" s="1"/>
  <c r="A264" i="10" s="1"/>
  <c r="A265" i="10" s="1"/>
  <c r="A266" i="10" s="1"/>
  <c r="A267" i="10" s="1"/>
  <c r="A268" i="10" s="1"/>
  <c r="A269" i="10" s="1"/>
  <c r="A270" i="10" s="1"/>
  <c r="A271" i="10" s="1"/>
  <c r="A272" i="10" s="1"/>
  <c r="A273" i="10" s="1"/>
  <c r="A274" i="10" s="1"/>
  <c r="A275" i="10" s="1"/>
  <c r="A276" i="10" s="1"/>
  <c r="A277" i="10" s="1"/>
  <c r="A278" i="10" s="1"/>
  <c r="A279" i="10" s="1"/>
  <c r="A280" i="10" s="1"/>
  <c r="A281" i="10" s="1"/>
  <c r="A282" i="10" s="1"/>
  <c r="A283" i="10" s="1"/>
  <c r="A284" i="10" s="1"/>
  <c r="A285" i="10" s="1"/>
  <c r="A286" i="10" s="1"/>
  <c r="A287" i="10" s="1"/>
  <c r="A288" i="10" s="1"/>
  <c r="A289" i="10" s="1"/>
  <c r="A290" i="10" s="1"/>
  <c r="A291" i="10" s="1"/>
  <c r="A292" i="10" s="1"/>
  <c r="A293" i="10" s="1"/>
  <c r="A294" i="10" s="1"/>
  <c r="A295" i="10" s="1"/>
  <c r="A296" i="10" s="1"/>
  <c r="A297" i="10" s="1"/>
  <c r="A298" i="10" s="1"/>
  <c r="A299" i="10" s="1"/>
  <c r="A300" i="10" s="1"/>
  <c r="A301" i="10" s="1"/>
  <c r="A302" i="10" s="1"/>
  <c r="A303" i="10" s="1"/>
  <c r="A304" i="10" s="1"/>
  <c r="A305" i="10" s="1"/>
  <c r="A306" i="10" s="1"/>
  <c r="A307" i="10" s="1"/>
  <c r="A308" i="10" s="1"/>
  <c r="A309" i="10" s="1"/>
  <c r="A310" i="10" s="1"/>
  <c r="A311" i="10" s="1"/>
  <c r="A312" i="10" s="1"/>
  <c r="A313" i="10" s="1"/>
  <c r="A314" i="10" s="1"/>
  <c r="A315" i="10" s="1"/>
  <c r="A316" i="10" s="1"/>
  <c r="A317" i="10" s="1"/>
  <c r="A318" i="10" s="1"/>
  <c r="A319" i="10" s="1"/>
  <c r="A320" i="10" s="1"/>
  <c r="A321" i="10" s="1"/>
  <c r="A322" i="10" s="1"/>
  <c r="A323" i="10" s="1"/>
  <c r="A324" i="10" s="1"/>
  <c r="A325" i="10" s="1"/>
  <c r="A326" i="10" s="1"/>
  <c r="A327" i="10" s="1"/>
  <c r="A328" i="10" s="1"/>
  <c r="A329" i="10" s="1"/>
  <c r="A330" i="10" s="1"/>
  <c r="A331" i="10" s="1"/>
  <c r="A332" i="10" s="1"/>
  <c r="A333" i="10" s="1"/>
  <c r="A334" i="10" s="1"/>
  <c r="A335" i="10" s="1"/>
  <c r="A336" i="10" s="1"/>
  <c r="A337" i="10" s="1"/>
  <c r="A338" i="10" s="1"/>
  <c r="A339" i="10" s="1"/>
  <c r="A340" i="10" s="1"/>
  <c r="A341" i="10" s="1"/>
  <c r="A342" i="10" s="1"/>
  <c r="A343" i="10" s="1"/>
  <c r="A344" i="10" s="1"/>
  <c r="A345" i="10" s="1"/>
  <c r="A346" i="10" s="1"/>
  <c r="A347" i="10" s="1"/>
  <c r="A348" i="10" s="1"/>
  <c r="A349" i="10" s="1"/>
  <c r="A350" i="10" s="1"/>
  <c r="A351" i="10" s="1"/>
  <c r="A352" i="10" s="1"/>
  <c r="A353" i="10" s="1"/>
  <c r="A354" i="10" s="1"/>
  <c r="A355" i="10" s="1"/>
  <c r="A356" i="10" s="1"/>
  <c r="A357" i="10" s="1"/>
  <c r="A358" i="10" s="1"/>
  <c r="A359" i="10" s="1"/>
  <c r="A360" i="10" s="1"/>
  <c r="A361" i="10" s="1"/>
  <c r="A362" i="10" s="1"/>
  <c r="A363" i="10" s="1"/>
  <c r="A364" i="10" s="1"/>
  <c r="A365" i="10" s="1"/>
  <c r="A366" i="10" s="1"/>
  <c r="A367" i="10" s="1"/>
  <c r="A368" i="10" s="1"/>
  <c r="A369" i="10" s="1"/>
  <c r="A370" i="10" s="1"/>
  <c r="A371" i="10" s="1"/>
  <c r="A372" i="10" s="1"/>
  <c r="A373" i="10" s="1"/>
  <c r="A374" i="10" s="1"/>
  <c r="A375" i="10" s="1"/>
  <c r="A376" i="10" s="1"/>
  <c r="A377" i="10" s="1"/>
  <c r="A378" i="10" s="1"/>
  <c r="A379" i="10" s="1"/>
  <c r="A380" i="10" s="1"/>
  <c r="A381" i="10" s="1"/>
  <c r="A382" i="10" s="1"/>
  <c r="A383" i="10" s="1"/>
  <c r="A384" i="10" s="1"/>
  <c r="A385" i="10" s="1"/>
  <c r="A386" i="10" s="1"/>
  <c r="A387" i="10" s="1"/>
  <c r="A388" i="10" s="1"/>
  <c r="A389" i="10" s="1"/>
  <c r="A390" i="10" s="1"/>
  <c r="A391" i="10" s="1"/>
  <c r="A392" i="10" s="1"/>
  <c r="A393" i="10" s="1"/>
  <c r="A394" i="10" s="1"/>
  <c r="A395" i="10" s="1"/>
  <c r="A396" i="10" s="1"/>
  <c r="A397" i="10" s="1"/>
  <c r="A398" i="10" s="1"/>
  <c r="A399" i="10" s="1"/>
  <c r="A400" i="10" s="1"/>
  <c r="A401" i="10" s="1"/>
  <c r="A402" i="10" s="1"/>
  <c r="A403" i="10" s="1"/>
  <c r="A404" i="10" s="1"/>
  <c r="A405" i="10" s="1"/>
  <c r="A406" i="10" s="1"/>
  <c r="A407" i="10" s="1"/>
  <c r="A408" i="10" s="1"/>
  <c r="A409" i="10" s="1"/>
  <c r="A410" i="10" s="1"/>
  <c r="A411" i="10" s="1"/>
  <c r="A412" i="10" s="1"/>
  <c r="A413" i="10" s="1"/>
  <c r="A414" i="10" s="1"/>
  <c r="A415" i="10" s="1"/>
  <c r="A416" i="10" s="1"/>
  <c r="A417" i="10" s="1"/>
  <c r="A418" i="10" s="1"/>
  <c r="A419" i="10" s="1"/>
  <c r="A420" i="10" s="1"/>
  <c r="A421" i="10" s="1"/>
  <c r="A422" i="10" s="1"/>
  <c r="A423" i="10" s="1"/>
  <c r="A424" i="10" s="1"/>
  <c r="A425" i="10" s="1"/>
  <c r="A426" i="10" s="1"/>
  <c r="A427" i="10" s="1"/>
  <c r="A428" i="10" s="1"/>
  <c r="A429" i="10" s="1"/>
  <c r="A430" i="10" s="1"/>
  <c r="A431" i="10" s="1"/>
  <c r="A432" i="10" s="1"/>
  <c r="A433" i="10" s="1"/>
  <c r="A434" i="10" s="1"/>
  <c r="A435" i="10" s="1"/>
  <c r="A436" i="10" s="1"/>
  <c r="A437" i="10" s="1"/>
  <c r="A438" i="10" s="1"/>
  <c r="A439" i="10" s="1"/>
  <c r="A440" i="10" s="1"/>
  <c r="A441" i="10" s="1"/>
  <c r="A442" i="10" s="1"/>
  <c r="A443" i="10" s="1"/>
  <c r="A444" i="10" s="1"/>
  <c r="A445" i="10" s="1"/>
  <c r="A446" i="10" s="1"/>
  <c r="A447" i="10" s="1"/>
  <c r="A448" i="10" s="1"/>
  <c r="A449" i="10" s="1"/>
  <c r="A450" i="10" s="1"/>
  <c r="A451" i="10" s="1"/>
  <c r="A452" i="10" s="1"/>
  <c r="A453" i="10" s="1"/>
  <c r="A454" i="10" s="1"/>
  <c r="A455" i="10" s="1"/>
  <c r="A456" i="10" s="1"/>
  <c r="A457" i="10" s="1"/>
  <c r="A458" i="10" s="1"/>
  <c r="A459" i="10" s="1"/>
  <c r="A460" i="10" s="1"/>
  <c r="A461" i="10" s="1"/>
  <c r="A462" i="10" s="1"/>
  <c r="A463" i="10" s="1"/>
  <c r="A464" i="10" s="1"/>
  <c r="A465" i="10" s="1"/>
  <c r="A466" i="10" s="1"/>
  <c r="A467" i="10" s="1"/>
  <c r="A468" i="10" s="1"/>
  <c r="A469" i="10" s="1"/>
  <c r="A470" i="10" s="1"/>
  <c r="A471" i="10" s="1"/>
  <c r="A472" i="10" s="1"/>
  <c r="A473" i="10" s="1"/>
  <c r="A474" i="10" s="1"/>
  <c r="A475" i="10" s="1"/>
  <c r="A476" i="10" s="1"/>
  <c r="A477" i="10" s="1"/>
  <c r="A478" i="10" s="1"/>
  <c r="A479" i="10" s="1"/>
  <c r="A480" i="10" s="1"/>
  <c r="A481" i="10" s="1"/>
  <c r="A482" i="10" s="1"/>
  <c r="A483" i="10" s="1"/>
  <c r="A484" i="10" s="1"/>
  <c r="A485" i="10" s="1"/>
  <c r="A486" i="10" s="1"/>
  <c r="A487" i="10" s="1"/>
  <c r="A488" i="10" s="1"/>
  <c r="A489" i="10" s="1"/>
  <c r="A490" i="10" s="1"/>
  <c r="A491" i="10" s="1"/>
  <c r="A492" i="10" s="1"/>
  <c r="A493" i="10" s="1"/>
  <c r="A494" i="10" s="1"/>
  <c r="A495" i="10" s="1"/>
  <c r="A496" i="10" s="1"/>
  <c r="A497" i="10" s="1"/>
  <c r="A498" i="10" s="1"/>
  <c r="A499" i="10" s="1"/>
  <c r="A500" i="10" s="1"/>
  <c r="A501" i="10" s="1"/>
  <c r="A502" i="10" s="1"/>
  <c r="A503" i="10" s="1"/>
  <c r="A504" i="10" s="1"/>
  <c r="A505" i="10" s="1"/>
  <c r="A506" i="10" s="1"/>
  <c r="A507" i="10" s="1"/>
  <c r="A508" i="10" s="1"/>
  <c r="A509" i="10" s="1"/>
  <c r="A510" i="10" s="1"/>
  <c r="A511" i="10" s="1"/>
  <c r="A512" i="10" s="1"/>
  <c r="A513" i="10" s="1"/>
  <c r="A514" i="10" s="1"/>
  <c r="A515" i="10" s="1"/>
  <c r="A516" i="10" s="1"/>
  <c r="A517" i="10" s="1"/>
  <c r="A518" i="10" s="1"/>
  <c r="A519" i="10" s="1"/>
  <c r="A520" i="10" s="1"/>
  <c r="A521" i="10" s="1"/>
  <c r="A522" i="10" s="1"/>
  <c r="A523" i="10" s="1"/>
  <c r="A524" i="10" s="1"/>
  <c r="A525" i="10" s="1"/>
  <c r="A526" i="10" s="1"/>
  <c r="A527" i="10" s="1"/>
  <c r="A528" i="10" s="1"/>
  <c r="A529" i="10" s="1"/>
  <c r="A530" i="10" s="1"/>
  <c r="A531" i="10" s="1"/>
  <c r="A532" i="10" s="1"/>
  <c r="A533" i="10" s="1"/>
  <c r="A534" i="10" s="1"/>
  <c r="A535" i="10" s="1"/>
  <c r="A536" i="10" s="1"/>
  <c r="A537" i="10" s="1"/>
  <c r="A538" i="10" s="1"/>
  <c r="A539" i="10" s="1"/>
  <c r="A540" i="10" s="1"/>
  <c r="A541" i="10" s="1"/>
  <c r="A542" i="10" s="1"/>
  <c r="A543" i="10" s="1"/>
  <c r="A544" i="10" s="1"/>
  <c r="A545" i="10" s="1"/>
  <c r="A546" i="10" s="1"/>
  <c r="A547" i="10" s="1"/>
  <c r="A548" i="10" s="1"/>
  <c r="A549" i="10" s="1"/>
  <c r="A550" i="10" s="1"/>
  <c r="A551" i="10" s="1"/>
  <c r="A552" i="10" s="1"/>
  <c r="A553" i="10" s="1"/>
  <c r="A554" i="10" s="1"/>
  <c r="A555" i="10" s="1"/>
  <c r="A556" i="10" s="1"/>
  <c r="A557" i="10" s="1"/>
  <c r="A558" i="10" s="1"/>
  <c r="A559" i="10" s="1"/>
  <c r="A560" i="10" s="1"/>
  <c r="A561" i="10" s="1"/>
  <c r="A562" i="10" s="1"/>
  <c r="A563" i="10" s="1"/>
  <c r="A564" i="10" s="1"/>
  <c r="A565" i="10" s="1"/>
  <c r="A566" i="10" s="1"/>
  <c r="A567" i="10" s="1"/>
  <c r="A568" i="10" s="1"/>
  <c r="A569" i="10" s="1"/>
  <c r="A570" i="10" s="1"/>
  <c r="A571" i="10" s="1"/>
  <c r="A572" i="10" s="1"/>
  <c r="A573" i="10" s="1"/>
  <c r="A574" i="10" s="1"/>
  <c r="A575" i="10" s="1"/>
  <c r="A576" i="10" s="1"/>
  <c r="A577" i="10" s="1"/>
  <c r="A578" i="10" s="1"/>
  <c r="A579" i="10" s="1"/>
  <c r="A580" i="10" s="1"/>
  <c r="A581" i="10" s="1"/>
  <c r="A582" i="10" s="1"/>
  <c r="A583" i="10" s="1"/>
  <c r="A584" i="10" s="1"/>
  <c r="A585" i="10" s="1"/>
  <c r="A586" i="10" s="1"/>
  <c r="A587" i="10" s="1"/>
  <c r="A588" i="10" s="1"/>
  <c r="A589" i="10" s="1"/>
  <c r="A590" i="10" s="1"/>
  <c r="A591" i="10" s="1"/>
  <c r="A592" i="10" s="1"/>
  <c r="A593" i="10" s="1"/>
  <c r="A594" i="10" s="1"/>
  <c r="A595" i="10" s="1"/>
  <c r="A596" i="10" s="1"/>
  <c r="A597" i="10" s="1"/>
  <c r="A598" i="10" s="1"/>
  <c r="A599" i="10" s="1"/>
  <c r="A600" i="10" s="1"/>
  <c r="A601" i="10" s="1"/>
  <c r="A602" i="10" s="1"/>
  <c r="A603" i="10" s="1"/>
  <c r="A604" i="10" s="1"/>
  <c r="A605" i="10" s="1"/>
  <c r="A606" i="10" s="1"/>
  <c r="A607" i="10" s="1"/>
  <c r="A608" i="10" s="1"/>
  <c r="A609" i="10" s="1"/>
  <c r="A610" i="10" s="1"/>
  <c r="A611" i="10" s="1"/>
  <c r="A612" i="10" s="1"/>
  <c r="A613" i="10" s="1"/>
  <c r="A614" i="10" s="1"/>
  <c r="A615" i="10" s="1"/>
  <c r="A616" i="10" s="1"/>
  <c r="A617" i="10" s="1"/>
  <c r="A618" i="10" s="1"/>
  <c r="A619" i="10" s="1"/>
  <c r="A620" i="10" s="1"/>
  <c r="A621" i="10" s="1"/>
  <c r="A622" i="10" s="1"/>
  <c r="A623" i="10" s="1"/>
  <c r="A624" i="10" s="1"/>
  <c r="A625" i="10" s="1"/>
  <c r="A626" i="10" s="1"/>
  <c r="A627" i="10" s="1"/>
  <c r="A628" i="10" s="1"/>
  <c r="A629" i="10" s="1"/>
  <c r="A630" i="10" s="1"/>
  <c r="A631" i="10" s="1"/>
  <c r="A632" i="10" s="1"/>
  <c r="A633" i="10" s="1"/>
  <c r="A634" i="10" s="1"/>
  <c r="A635" i="10" s="1"/>
  <c r="A636" i="10" s="1"/>
  <c r="A637" i="10" s="1"/>
  <c r="A638" i="10" s="1"/>
  <c r="A639" i="10" s="1"/>
  <c r="A640" i="10" s="1"/>
  <c r="A641" i="10" s="1"/>
  <c r="A642" i="10" s="1"/>
  <c r="A643" i="10" s="1"/>
  <c r="A644" i="10" s="1"/>
  <c r="A645" i="10" s="1"/>
  <c r="A646" i="10" s="1"/>
  <c r="A647" i="10" s="1"/>
  <c r="A648" i="10" s="1"/>
  <c r="A649" i="10" s="1"/>
  <c r="A650" i="10" s="1"/>
  <c r="A651" i="10" s="1"/>
  <c r="A652" i="10" s="1"/>
  <c r="A653" i="10" s="1"/>
  <c r="A654" i="10" s="1"/>
  <c r="A655" i="10" s="1"/>
  <c r="A656" i="10" s="1"/>
  <c r="A657" i="10" s="1"/>
  <c r="A658" i="10" s="1"/>
  <c r="A659" i="10" s="1"/>
  <c r="A660" i="10" s="1"/>
  <c r="A661" i="10" s="1"/>
  <c r="A662" i="10" s="1"/>
  <c r="A663" i="10" s="1"/>
  <c r="A664" i="10" s="1"/>
  <c r="A665" i="10" s="1"/>
  <c r="A666" i="10" s="1"/>
  <c r="A667" i="10" s="1"/>
  <c r="A668" i="10" s="1"/>
  <c r="A669" i="10" s="1"/>
  <c r="A670" i="10" s="1"/>
  <c r="A671" i="10" s="1"/>
  <c r="A672" i="10" s="1"/>
  <c r="A673" i="10" s="1"/>
  <c r="A674" i="10" s="1"/>
  <c r="A675" i="10" s="1"/>
  <c r="A676" i="10" s="1"/>
  <c r="A677" i="10" s="1"/>
  <c r="A678" i="10" s="1"/>
  <c r="A679" i="10" s="1"/>
  <c r="A680" i="10" s="1"/>
  <c r="A681" i="10" s="1"/>
  <c r="A682" i="10" s="1"/>
  <c r="A683" i="10" s="1"/>
  <c r="A684" i="10" s="1"/>
  <c r="A685" i="10" s="1"/>
  <c r="A686" i="10" s="1"/>
  <c r="A687" i="10" s="1"/>
  <c r="A688" i="10" s="1"/>
  <c r="A689" i="10" s="1"/>
  <c r="A690" i="10" s="1"/>
  <c r="A691" i="10" s="1"/>
  <c r="A692" i="10" s="1"/>
  <c r="A693" i="10" s="1"/>
  <c r="A694" i="10" s="1"/>
  <c r="A695" i="10" s="1"/>
  <c r="A696" i="10" s="1"/>
  <c r="A697" i="10" s="1"/>
  <c r="A698" i="10" s="1"/>
  <c r="A699" i="10" s="1"/>
  <c r="A700" i="10" s="1"/>
  <c r="A701" i="10" s="1"/>
  <c r="A702" i="10" s="1"/>
  <c r="A703" i="10" s="1"/>
  <c r="A704" i="10" s="1"/>
  <c r="A705" i="10" s="1"/>
  <c r="A706" i="10" s="1"/>
  <c r="A707" i="10" s="1"/>
  <c r="A708" i="10" s="1"/>
  <c r="A709" i="10" s="1"/>
  <c r="A710" i="10" s="1"/>
  <c r="A711" i="10" s="1"/>
  <c r="A712" i="10" s="1"/>
  <c r="A713" i="10" s="1"/>
  <c r="A714" i="10" s="1"/>
  <c r="A715" i="10" s="1"/>
  <c r="A716" i="10" s="1"/>
  <c r="A717" i="10" s="1"/>
  <c r="A718" i="10" s="1"/>
  <c r="A719" i="10" s="1"/>
  <c r="A720" i="10" s="1"/>
  <c r="A721" i="10" s="1"/>
  <c r="A722" i="10" s="1"/>
  <c r="A723" i="10" s="1"/>
  <c r="A724" i="10" s="1"/>
  <c r="A725" i="10" s="1"/>
  <c r="A726" i="10" s="1"/>
  <c r="A727" i="10" s="1"/>
  <c r="A728" i="10" s="1"/>
  <c r="A729" i="10" s="1"/>
  <c r="A730" i="10" s="1"/>
  <c r="A731" i="10" s="1"/>
  <c r="A732" i="10" s="1"/>
  <c r="A733" i="10" s="1"/>
  <c r="A734" i="10" s="1"/>
  <c r="A735" i="10" s="1"/>
  <c r="A736" i="10" s="1"/>
  <c r="A737" i="10" s="1"/>
  <c r="A738" i="10" s="1"/>
  <c r="A739" i="10" s="1"/>
  <c r="A740" i="10" s="1"/>
  <c r="A741" i="10" s="1"/>
  <c r="A742" i="10" s="1"/>
  <c r="A743" i="10" s="1"/>
  <c r="A744" i="10" s="1"/>
  <c r="A745" i="10" s="1"/>
  <c r="A746" i="10" s="1"/>
  <c r="A747" i="10" s="1"/>
  <c r="A748" i="10" s="1"/>
  <c r="A749" i="10" s="1"/>
  <c r="A750" i="10" s="1"/>
  <c r="H2402" i="19" s="1"/>
  <c r="E793" i="19" l="1"/>
  <c r="E1209" i="19"/>
  <c r="E1538" i="19"/>
  <c r="E310" i="19"/>
  <c r="E218" i="19"/>
  <c r="E789" i="19"/>
  <c r="E633" i="19"/>
  <c r="E1971" i="19"/>
  <c r="E1540" i="19"/>
  <c r="E312" i="19"/>
  <c r="E396" i="19"/>
  <c r="E202" i="19"/>
  <c r="E316" i="19"/>
  <c r="E1849" i="19"/>
  <c r="E208" i="19"/>
  <c r="E1063" i="19"/>
  <c r="E919" i="19"/>
  <c r="E212" i="19"/>
  <c r="E1537" i="19"/>
  <c r="E82" i="19"/>
  <c r="E1981" i="19"/>
  <c r="E402" i="19"/>
  <c r="E1376" i="19"/>
  <c r="E2281" i="19"/>
  <c r="E636" i="19"/>
  <c r="E501" i="19"/>
  <c r="E1066" i="19"/>
  <c r="F1001" i="19"/>
  <c r="E2140" i="19"/>
  <c r="E304" i="19"/>
  <c r="E1520" i="19"/>
  <c r="E2131" i="19"/>
  <c r="E1514" i="19"/>
  <c r="E1950" i="19"/>
  <c r="E1682" i="19"/>
  <c r="E1187" i="19"/>
  <c r="E1812" i="19"/>
  <c r="E1945" i="19"/>
  <c r="E884" i="19"/>
  <c r="E1802" i="19"/>
  <c r="E52" i="19"/>
  <c r="E48" i="19"/>
  <c r="E1642" i="19"/>
  <c r="E470" i="19"/>
  <c r="E748" i="19"/>
  <c r="E746" i="19"/>
  <c r="E1637" i="19"/>
  <c r="E2104" i="19"/>
  <c r="E741" i="19"/>
  <c r="E1321" i="19"/>
  <c r="E38" i="19"/>
  <c r="E2376" i="19"/>
  <c r="E583" i="19"/>
  <c r="E148" i="19"/>
  <c r="E1315" i="19"/>
  <c r="E35" i="19"/>
  <c r="E1314" i="19"/>
  <c r="E2241" i="19"/>
  <c r="E1473" i="19"/>
  <c r="E144" i="19"/>
  <c r="E280" i="19"/>
  <c r="E2239" i="19"/>
  <c r="E723" i="19"/>
  <c r="E1155" i="19"/>
  <c r="E580" i="19"/>
  <c r="E2366" i="19"/>
  <c r="E1770" i="19"/>
  <c r="E28" i="19"/>
  <c r="E449" i="19"/>
  <c r="E1471" i="19"/>
  <c r="E276" i="19"/>
  <c r="E1021" i="19"/>
  <c r="E719" i="19"/>
  <c r="E2362" i="19"/>
  <c r="E139" i="19"/>
  <c r="E2094" i="19"/>
  <c r="E575" i="19"/>
  <c r="E2092" i="19"/>
  <c r="E2088" i="19"/>
  <c r="E1304" i="19"/>
  <c r="E2087" i="19"/>
  <c r="E2229" i="19"/>
  <c r="E137" i="19"/>
  <c r="E2228" i="19"/>
  <c r="E1459" i="19"/>
  <c r="E441" i="19"/>
  <c r="E1457" i="19"/>
  <c r="E21" i="19"/>
  <c r="E439" i="19"/>
  <c r="E712" i="19"/>
  <c r="E134" i="19"/>
  <c r="E275" i="19"/>
  <c r="E2074" i="19"/>
  <c r="E270" i="19"/>
  <c r="E1612" i="19"/>
  <c r="E706" i="19"/>
  <c r="E1754" i="19"/>
  <c r="E1299" i="19"/>
  <c r="E2223" i="19"/>
  <c r="E11" i="19"/>
  <c r="E1295" i="19"/>
  <c r="E263" i="19"/>
  <c r="E1004" i="19"/>
  <c r="E705" i="19"/>
  <c r="F514" i="19"/>
  <c r="F1210" i="19"/>
  <c r="F2143" i="19"/>
  <c r="F311" i="19"/>
  <c r="F1960" i="19"/>
  <c r="F621" i="19"/>
  <c r="F1055" i="19"/>
  <c r="F1685" i="19"/>
  <c r="F2396" i="19"/>
  <c r="F2263" i="19"/>
  <c r="F1813" i="19"/>
  <c r="F1806" i="19"/>
  <c r="F1650" i="19"/>
  <c r="F590" i="19"/>
  <c r="F872" i="19"/>
  <c r="F1488" i="19"/>
  <c r="F584" i="19"/>
  <c r="F281" i="19"/>
  <c r="F1626" i="19"/>
  <c r="F576" i="19"/>
  <c r="F1460" i="19"/>
  <c r="F2075" i="19"/>
  <c r="F1296" i="19"/>
  <c r="G2277" i="19"/>
  <c r="G2256" i="19"/>
  <c r="G1014" i="19"/>
  <c r="E192" i="19"/>
  <c r="E1524" i="19"/>
  <c r="E1831" i="19"/>
  <c r="E608" i="19"/>
  <c r="E2273" i="19"/>
  <c r="E1502" i="19"/>
  <c r="E890" i="19"/>
  <c r="E62" i="19"/>
  <c r="E1038" i="19"/>
  <c r="E757" i="19"/>
  <c r="E1339" i="19"/>
  <c r="E1487" i="19"/>
  <c r="E2293" i="19"/>
  <c r="E1387" i="19"/>
  <c r="E792" i="19"/>
  <c r="E513" i="19"/>
  <c r="E1078" i="19"/>
  <c r="E1385" i="19"/>
  <c r="E918" i="19"/>
  <c r="E2290" i="19"/>
  <c r="E1074" i="19"/>
  <c r="E1980" i="19"/>
  <c r="E1208" i="19"/>
  <c r="E506" i="19"/>
  <c r="E214" i="19"/>
  <c r="E1848" i="19"/>
  <c r="E1380" i="19"/>
  <c r="E2286" i="19"/>
  <c r="E500" i="19"/>
  <c r="E92" i="19"/>
  <c r="E1974" i="19"/>
  <c r="E2142" i="19"/>
  <c r="E1207" i="19"/>
  <c r="E207" i="19"/>
  <c r="E1536" i="19"/>
  <c r="E1375" i="19"/>
  <c r="E90" i="19"/>
  <c r="E206" i="19"/>
  <c r="E1972" i="19"/>
  <c r="E1205" i="19"/>
  <c r="E628" i="19"/>
  <c r="E392" i="19"/>
  <c r="E1967" i="19"/>
  <c r="E2280" i="19"/>
  <c r="E910" i="19"/>
  <c r="E79" i="19"/>
  <c r="E2139" i="19"/>
  <c r="E196" i="19"/>
  <c r="E1959" i="19"/>
  <c r="E194" i="19"/>
  <c r="E2276" i="19"/>
  <c r="E78" i="19"/>
  <c r="E303" i="19"/>
  <c r="E2405" i="19"/>
  <c r="E2137" i="19"/>
  <c r="E2402" i="19"/>
  <c r="E487" i="19"/>
  <c r="E1833" i="19"/>
  <c r="E187" i="19"/>
  <c r="E184" i="19"/>
  <c r="E780" i="19"/>
  <c r="E615" i="19"/>
  <c r="E2275" i="19"/>
  <c r="E1194" i="19"/>
  <c r="E614" i="19"/>
  <c r="E1190" i="19"/>
  <c r="E1830" i="19"/>
  <c r="E384" i="19"/>
  <c r="E2401" i="19"/>
  <c r="E297" i="19"/>
  <c r="E1050" i="19"/>
  <c r="E1513" i="19"/>
  <c r="E904" i="19"/>
  <c r="E2397" i="19"/>
  <c r="E481" i="19"/>
  <c r="E1359" i="19"/>
  <c r="E180" i="19"/>
  <c r="E1949" i="19"/>
  <c r="E2272" i="19"/>
  <c r="E380" i="19"/>
  <c r="E175" i="19"/>
  <c r="E173" i="19"/>
  <c r="E2268" i="19"/>
  <c r="E1681" i="19"/>
  <c r="E1501" i="19"/>
  <c r="E2264" i="19"/>
  <c r="E893" i="19"/>
  <c r="E1819" i="19"/>
  <c r="E1818" i="19"/>
  <c r="E1186" i="19"/>
  <c r="E1041" i="19"/>
  <c r="E1814" i="19"/>
  <c r="E2114" i="19"/>
  <c r="E1184" i="19"/>
  <c r="E1811" i="19"/>
  <c r="E1948" i="19"/>
  <c r="E61" i="19"/>
  <c r="E885" i="19"/>
  <c r="E58" i="19"/>
  <c r="E1347" i="19"/>
  <c r="E769" i="19"/>
  <c r="E598" i="19"/>
  <c r="E166" i="19"/>
  <c r="E1037" i="19"/>
  <c r="E883" i="19"/>
  <c r="E1175" i="19"/>
  <c r="E1657" i="19"/>
  <c r="E1655" i="19"/>
  <c r="E1801" i="19"/>
  <c r="E1797" i="19"/>
  <c r="E472" i="19"/>
  <c r="E879" i="19"/>
  <c r="E1939" i="19"/>
  <c r="E1343" i="19"/>
  <c r="E1938" i="19"/>
  <c r="E596" i="19"/>
  <c r="E156" i="19"/>
  <c r="E1787" i="19"/>
  <c r="E361" i="19"/>
  <c r="E1338" i="19"/>
  <c r="E2388" i="19"/>
  <c r="E875" i="19"/>
  <c r="E1032" i="19"/>
  <c r="E1783" i="19"/>
  <c r="E1333" i="19"/>
  <c r="E1641" i="19"/>
  <c r="E1780" i="19"/>
  <c r="E44" i="19"/>
  <c r="E2250" i="19"/>
  <c r="E2248" i="19"/>
  <c r="E1777" i="19"/>
  <c r="E1028" i="19"/>
  <c r="E1328" i="19"/>
  <c r="E469" i="19"/>
  <c r="E2245" i="19"/>
  <c r="E1636" i="19"/>
  <c r="E463" i="19"/>
  <c r="E2103" i="19"/>
  <c r="E740" i="19"/>
  <c r="E1320" i="19"/>
  <c r="E37" i="19"/>
  <c r="E2375" i="19"/>
  <c r="E738" i="19"/>
  <c r="E147" i="19"/>
  <c r="E2374" i="19"/>
  <c r="E1480" i="19"/>
  <c r="E1023" i="19"/>
  <c r="E1161" i="19"/>
  <c r="E1472" i="19"/>
  <c r="E143" i="19"/>
  <c r="E1313" i="19"/>
  <c r="E2238" i="19"/>
  <c r="E1158" i="19"/>
  <c r="E1154" i="19"/>
  <c r="E279" i="19"/>
  <c r="E1312" i="19"/>
  <c r="E453" i="19"/>
  <c r="E2097" i="19"/>
  <c r="E448" i="19"/>
  <c r="E1470" i="19"/>
  <c r="E350" i="19"/>
  <c r="E1020" i="19"/>
  <c r="E718" i="19"/>
  <c r="E1767" i="19"/>
  <c r="E863" i="19"/>
  <c r="E2093" i="19"/>
  <c r="E1463" i="19"/>
  <c r="E2091" i="19"/>
  <c r="E860" i="19"/>
  <c r="E2233" i="19"/>
  <c r="E2086" i="19"/>
  <c r="E858" i="19"/>
  <c r="E1146" i="19"/>
  <c r="E2227" i="19"/>
  <c r="E570" i="19"/>
  <c r="E136" i="19"/>
  <c r="E1456" i="19"/>
  <c r="E20" i="19"/>
  <c r="E1141" i="19"/>
  <c r="E711" i="19"/>
  <c r="E2079" i="19"/>
  <c r="E274" i="19"/>
  <c r="E273" i="19"/>
  <c r="E269" i="19"/>
  <c r="E850" i="19"/>
  <c r="E14" i="19"/>
  <c r="E1136" i="19"/>
  <c r="E1298" i="19"/>
  <c r="E346" i="19"/>
  <c r="E10" i="19"/>
  <c r="E1294" i="19"/>
  <c r="E262" i="19"/>
  <c r="E2073" i="19"/>
  <c r="E1610" i="19"/>
  <c r="E704" i="19"/>
  <c r="E4" i="19"/>
  <c r="E1002" i="19"/>
  <c r="F219" i="19"/>
  <c r="F790" i="19"/>
  <c r="F1843" i="19"/>
  <c r="F1530" i="19"/>
  <c r="F1373" i="19"/>
  <c r="F76" i="19"/>
  <c r="F1689" i="19"/>
  <c r="F1515" i="19"/>
  <c r="F296" i="19"/>
  <c r="F372" i="19"/>
  <c r="F1662" i="19"/>
  <c r="F1805" i="19"/>
  <c r="F758" i="19"/>
  <c r="F1340" i="19"/>
  <c r="F152" i="19"/>
  <c r="F1325" i="19"/>
  <c r="F1634" i="19"/>
  <c r="F1632" i="19"/>
  <c r="F1768" i="19"/>
  <c r="F1924" i="19"/>
  <c r="F442" i="19"/>
  <c r="F271" i="19"/>
  <c r="F264" i="19"/>
  <c r="G1198" i="19"/>
  <c r="G289" i="19"/>
  <c r="G1009" i="19"/>
  <c r="A751" i="10"/>
  <c r="J2217" i="19"/>
  <c r="J1752" i="19"/>
  <c r="J2065" i="19"/>
  <c r="J1293" i="19"/>
  <c r="J5" i="19"/>
  <c r="J265" i="19"/>
  <c r="J2221" i="19"/>
  <c r="J1008" i="19"/>
  <c r="J2225" i="19"/>
  <c r="J133" i="19"/>
  <c r="J1756" i="19"/>
  <c r="J708" i="19"/>
  <c r="J1614" i="19"/>
  <c r="J565" i="19"/>
  <c r="J2076" i="19"/>
  <c r="J18" i="19"/>
  <c r="J1012" i="19"/>
  <c r="J714" i="19"/>
  <c r="J1302" i="19"/>
  <c r="J23" i="19"/>
  <c r="J1013" i="19"/>
  <c r="J443" i="19"/>
  <c r="J1461" i="19"/>
  <c r="J1617" i="19"/>
  <c r="J1016" i="19"/>
  <c r="J2231" i="19"/>
  <c r="J1018" i="19"/>
  <c r="J2361" i="19"/>
  <c r="J571" i="19"/>
  <c r="J1305" i="19"/>
  <c r="J577" i="19"/>
  <c r="J1151" i="19"/>
  <c r="J1763" i="19"/>
  <c r="J716" i="19"/>
  <c r="J721" i="19"/>
  <c r="J447" i="19"/>
  <c r="J26" i="19"/>
  <c r="J1769" i="19"/>
  <c r="J1627" i="19"/>
  <c r="J2364" i="19"/>
  <c r="J1308" i="19"/>
  <c r="J29" i="19"/>
  <c r="J582" i="19"/>
  <c r="J722" i="19"/>
  <c r="J725" i="19"/>
  <c r="J1633" i="19"/>
  <c r="J282" i="19"/>
  <c r="J1929" i="19"/>
  <c r="J2240" i="19"/>
  <c r="J1930" i="19"/>
  <c r="J145" i="19"/>
  <c r="J732" i="19"/>
  <c r="J1317" i="19"/>
  <c r="J1318" i="19"/>
  <c r="J2243" i="19"/>
  <c r="J1774" i="19"/>
  <c r="J458" i="19"/>
  <c r="J2218" i="19"/>
  <c r="J1753" i="19"/>
  <c r="J2066" i="19"/>
  <c r="J2069" i="19"/>
  <c r="J6" i="19"/>
  <c r="J266" i="19"/>
  <c r="J2222" i="19"/>
  <c r="J1454" i="19"/>
  <c r="J2355" i="19"/>
  <c r="J846" i="19"/>
  <c r="J1757" i="19"/>
  <c r="J709" i="19"/>
  <c r="J1009" i="19"/>
  <c r="J566" i="19"/>
  <c r="J15" i="19"/>
  <c r="J851" i="19"/>
  <c r="J1137" i="19"/>
  <c r="J715" i="19"/>
  <c r="J19" i="19"/>
  <c r="J24" i="19"/>
  <c r="J1014" i="19"/>
  <c r="J444" i="19"/>
  <c r="J1758" i="19"/>
  <c r="J853" i="19"/>
  <c r="J349" i="19"/>
  <c r="J1017" i="19"/>
  <c r="J1303" i="19"/>
  <c r="J1147" i="19"/>
  <c r="J572" i="19"/>
  <c r="J1306" i="19"/>
  <c r="J578" i="19"/>
  <c r="J2234" i="19"/>
  <c r="J1464" i="19"/>
  <c r="J717" i="19"/>
  <c r="J142" i="19"/>
  <c r="J1926" i="19"/>
  <c r="J27" i="19"/>
  <c r="J1622" i="19"/>
  <c r="J1628" i="19"/>
  <c r="J2365" i="19"/>
  <c r="J1309" i="19"/>
  <c r="J30" i="19"/>
  <c r="J1629" i="19"/>
  <c r="J31" i="19"/>
  <c r="J726" i="19"/>
  <c r="J454" i="19"/>
  <c r="J283" i="19"/>
  <c r="J455" i="19"/>
  <c r="J2099" i="19"/>
  <c r="J729" i="19"/>
  <c r="J146" i="19"/>
  <c r="J733" i="19"/>
  <c r="J287" i="19"/>
  <c r="J865" i="19"/>
  <c r="J2244" i="19"/>
  <c r="J1775" i="19"/>
  <c r="J459" i="19"/>
  <c r="J2219" i="19"/>
  <c r="J437" i="19"/>
  <c r="J2067" i="19"/>
  <c r="J2070" i="19"/>
  <c r="J7" i="19"/>
  <c r="J267" i="19"/>
  <c r="J8" i="19"/>
  <c r="J1297" i="19"/>
  <c r="J2356" i="19"/>
  <c r="J847" i="19"/>
  <c r="J2226" i="19"/>
  <c r="J710" i="19"/>
  <c r="J1010" i="19"/>
  <c r="J347" i="19"/>
  <c r="J16" i="19"/>
  <c r="J852" i="19"/>
  <c r="J1138" i="19"/>
  <c r="J2358" i="19"/>
  <c r="J2080" i="19"/>
  <c r="J1455" i="19"/>
  <c r="J2082" i="19"/>
  <c r="J1142" i="19"/>
  <c r="J1759" i="19"/>
  <c r="J854" i="19"/>
  <c r="J855" i="19"/>
  <c r="J1618" i="19"/>
  <c r="J1760" i="19"/>
  <c r="J1148" i="19"/>
  <c r="J573" i="19"/>
  <c r="J1761" i="19"/>
  <c r="J579" i="19"/>
  <c r="J2095" i="19"/>
  <c r="J1764" i="19"/>
  <c r="J1152" i="19"/>
  <c r="J445" i="19"/>
  <c r="J1022" i="19"/>
  <c r="J1467" i="19"/>
  <c r="J1623" i="19"/>
  <c r="J2235" i="19"/>
  <c r="J450" i="19"/>
  <c r="J1927" i="19"/>
  <c r="J1772" i="19"/>
  <c r="J1630" i="19"/>
  <c r="J32" i="19"/>
  <c r="J727" i="19"/>
  <c r="J2368" i="19"/>
  <c r="J284" i="19"/>
  <c r="J456" i="19"/>
  <c r="J2100" i="19"/>
  <c r="J730" i="19"/>
  <c r="J1477" i="19"/>
  <c r="J286" i="19"/>
  <c r="J864" i="19"/>
  <c r="J866" i="19"/>
  <c r="J1162" i="19"/>
  <c r="J353" i="19"/>
  <c r="J460" i="19"/>
  <c r="J2" i="19"/>
  <c r="J438" i="19"/>
  <c r="J2068" i="19"/>
  <c r="J2071" i="19"/>
  <c r="J342" i="19"/>
  <c r="J268" i="19"/>
  <c r="J9" i="19"/>
  <c r="J344" i="19"/>
  <c r="J2357" i="19"/>
  <c r="J1134" i="19"/>
  <c r="J12" i="19"/>
  <c r="J848" i="19"/>
  <c r="J1011" i="19"/>
  <c r="J348" i="19"/>
  <c r="J567" i="19"/>
  <c r="J2077" i="19"/>
  <c r="J1139" i="19"/>
  <c r="J2359" i="19"/>
  <c r="J2081" i="19"/>
  <c r="J1920" i="19"/>
  <c r="J2083" i="19"/>
  <c r="J1143" i="19"/>
  <c r="J1922" i="19"/>
  <c r="J1144" i="19"/>
  <c r="J856" i="19"/>
  <c r="J1619" i="19"/>
  <c r="J138" i="19"/>
  <c r="J1149" i="19"/>
  <c r="J574" i="19"/>
  <c r="J1762" i="19"/>
  <c r="J1925" i="19"/>
  <c r="J2096" i="19"/>
  <c r="J1765" i="19"/>
  <c r="J141" i="19"/>
  <c r="J446" i="19"/>
  <c r="J1465" i="19"/>
  <c r="J1468" i="19"/>
  <c r="J1624" i="19"/>
  <c r="J2236" i="19"/>
  <c r="J451" i="19"/>
  <c r="J1310" i="19"/>
  <c r="J1773" i="19"/>
  <c r="J1631" i="19"/>
  <c r="J33" i="19"/>
  <c r="J728" i="19"/>
  <c r="J2369" i="19"/>
  <c r="J285" i="19"/>
  <c r="J351" i="19"/>
  <c r="J1159" i="19"/>
  <c r="J1475" i="19"/>
  <c r="J1478" i="19"/>
  <c r="J2372" i="19"/>
  <c r="J734" i="19"/>
  <c r="J736" i="19"/>
  <c r="J1163" i="19"/>
  <c r="J354" i="19"/>
  <c r="J2102" i="19"/>
  <c r="J1001" i="19"/>
  <c r="J3" i="19"/>
  <c r="J2220" i="19"/>
  <c r="J1132" i="19"/>
  <c r="J2072" i="19"/>
  <c r="J343" i="19"/>
  <c r="J1133" i="19"/>
  <c r="J1006" i="19"/>
  <c r="J345" i="19"/>
  <c r="J564" i="19"/>
  <c r="J1135" i="19"/>
  <c r="J13" i="19"/>
  <c r="J849" i="19"/>
  <c r="J1301" i="19"/>
  <c r="J272" i="19"/>
  <c r="J568" i="19"/>
  <c r="J2078" i="19"/>
  <c r="J1919" i="19"/>
  <c r="J1140" i="19"/>
  <c r="J1615" i="19"/>
  <c r="J1921" i="19"/>
  <c r="J2084" i="19"/>
  <c r="J569" i="19"/>
  <c r="J1923" i="19"/>
  <c r="J1145" i="19"/>
  <c r="J857" i="19"/>
  <c r="J2085" i="19"/>
  <c r="J2232" i="19"/>
  <c r="J859" i="19"/>
  <c r="J2090" i="19"/>
  <c r="J1462" i="19"/>
  <c r="J861" i="19"/>
  <c r="J862" i="19"/>
  <c r="J1766" i="19"/>
  <c r="J25" i="19"/>
  <c r="J1019" i="19"/>
  <c r="J1466" i="19"/>
  <c r="J1469" i="19"/>
  <c r="J1625" i="19"/>
  <c r="J2237" i="19"/>
  <c r="J452" i="19"/>
  <c r="J1311" i="19"/>
  <c r="J278" i="19"/>
  <c r="J1153" i="19"/>
  <c r="J1157" i="19"/>
  <c r="J2098" i="19"/>
  <c r="J2370" i="19"/>
  <c r="J2371" i="19"/>
  <c r="J352" i="19"/>
  <c r="J1160" i="19"/>
  <c r="J1476" i="19"/>
  <c r="J1479" i="19"/>
  <c r="J2373" i="19"/>
  <c r="J1002" i="19"/>
  <c r="J4" i="19"/>
  <c r="J704" i="19"/>
  <c r="J1610" i="19"/>
  <c r="J2073" i="19"/>
  <c r="J262" i="19"/>
  <c r="J1294" i="19"/>
  <c r="J10" i="19"/>
  <c r="J346" i="19"/>
  <c r="J1298" i="19"/>
  <c r="J1136" i="19"/>
  <c r="J14" i="19"/>
  <c r="J850" i="19"/>
  <c r="J269" i="19"/>
  <c r="J273" i="19"/>
  <c r="J274" i="19"/>
  <c r="J2079" i="19"/>
  <c r="J711" i="19"/>
  <c r="J1141" i="19"/>
  <c r="J20" i="19"/>
  <c r="J1456" i="19"/>
  <c r="J136" i="19"/>
  <c r="J570" i="19"/>
  <c r="J2227" i="19"/>
  <c r="J1146" i="19"/>
  <c r="J858" i="19"/>
  <c r="J2086" i="19"/>
  <c r="J2233" i="19"/>
  <c r="J860" i="19"/>
  <c r="J2091" i="19"/>
  <c r="J1463" i="19"/>
  <c r="J2093" i="19"/>
  <c r="J863" i="19"/>
  <c r="J1767" i="19"/>
  <c r="J718" i="19"/>
  <c r="J1020" i="19"/>
  <c r="J350" i="19"/>
  <c r="J1470" i="19"/>
  <c r="J448" i="19"/>
  <c r="J2097" i="19"/>
  <c r="J453" i="19"/>
  <c r="J1312" i="19"/>
  <c r="J279" i="19"/>
  <c r="J1154" i="19"/>
  <c r="J1158" i="19"/>
  <c r="J2238" i="19"/>
  <c r="J1313" i="19"/>
  <c r="J143" i="19"/>
  <c r="J1472" i="19"/>
  <c r="J1161" i="19"/>
  <c r="J1023" i="19"/>
  <c r="J1480" i="19"/>
  <c r="J2374" i="19"/>
  <c r="J1003" i="19"/>
  <c r="J705" i="19"/>
  <c r="J1295" i="19"/>
  <c r="J1754" i="19"/>
  <c r="J2074" i="19"/>
  <c r="J439" i="19"/>
  <c r="J1459" i="19"/>
  <c r="J2087" i="19"/>
  <c r="J575" i="19"/>
  <c r="J719" i="19"/>
  <c r="J449" i="19"/>
  <c r="J580" i="19"/>
  <c r="J280" i="19"/>
  <c r="J1314" i="19"/>
  <c r="J148" i="19"/>
  <c r="J2376" i="19"/>
  <c r="J1321" i="19"/>
  <c r="J741" i="19"/>
  <c r="J2104" i="19"/>
  <c r="J464" i="19"/>
  <c r="J1637" i="19"/>
  <c r="J1487" i="19"/>
  <c r="J1025" i="19"/>
  <c r="J1329" i="19"/>
  <c r="J1165" i="19"/>
  <c r="J746" i="19"/>
  <c r="J748" i="19"/>
  <c r="J2379" i="19"/>
  <c r="J470" i="19"/>
  <c r="J871" i="19"/>
  <c r="J1642" i="19"/>
  <c r="J1334" i="19"/>
  <c r="J1336" i="19"/>
  <c r="J1033" i="19"/>
  <c r="J876" i="19"/>
  <c r="J48" i="19"/>
  <c r="J1339" i="19"/>
  <c r="J2251" i="19"/>
  <c r="J1788" i="19"/>
  <c r="J157" i="19"/>
  <c r="J2389" i="19"/>
  <c r="J52" i="19"/>
  <c r="J1344" i="19"/>
  <c r="J1940" i="19"/>
  <c r="J757" i="19"/>
  <c r="J473" i="19"/>
  <c r="J1170" i="19"/>
  <c r="J1802" i="19"/>
  <c r="J1656" i="19"/>
  <c r="J1035" i="19"/>
  <c r="J1492" i="19"/>
  <c r="J884" i="19"/>
  <c r="J1038" i="19"/>
  <c r="J1493" i="19"/>
  <c r="J599" i="19"/>
  <c r="J167" i="19"/>
  <c r="J1348" i="19"/>
  <c r="J1945" i="19"/>
  <c r="J169" i="19"/>
  <c r="J62" i="19"/>
  <c r="J367" i="19"/>
  <c r="J1812" i="19"/>
  <c r="J1352" i="19"/>
  <c r="J2115" i="19"/>
  <c r="J1815" i="19"/>
  <c r="J890" i="19"/>
  <c r="J1187" i="19"/>
  <c r="J605" i="19"/>
  <c r="J1820" i="19"/>
  <c r="J894" i="19"/>
  <c r="J2265" i="19"/>
  <c r="J1502" i="19"/>
  <c r="J1682" i="19"/>
  <c r="J1042" i="19"/>
  <c r="J174" i="19"/>
  <c r="J176" i="19"/>
  <c r="J381" i="19"/>
  <c r="J2273" i="19"/>
  <c r="J1950" i="19"/>
  <c r="J2119" i="19"/>
  <c r="J478" i="19"/>
  <c r="J1510" i="19"/>
  <c r="J2398" i="19"/>
  <c r="J608" i="19"/>
  <c r="J1514" i="19"/>
  <c r="J1051" i="19"/>
  <c r="J298" i="19"/>
  <c r="J1363" i="19"/>
  <c r="J385" i="19"/>
  <c r="J1831" i="19"/>
  <c r="J1052" i="19"/>
  <c r="J2131" i="19"/>
  <c r="J1367" i="19"/>
  <c r="J1054" i="19"/>
  <c r="J776" i="19"/>
  <c r="J906" i="19"/>
  <c r="J1520" i="19"/>
  <c r="J188" i="19"/>
  <c r="J1524" i="19"/>
  <c r="J1195" i="19"/>
  <c r="J75" i="19"/>
  <c r="J2138" i="19"/>
  <c r="J1694" i="19"/>
  <c r="J304" i="19"/>
  <c r="J192" i="19"/>
  <c r="J1200" i="19"/>
  <c r="J1838" i="19"/>
  <c r="J195" i="19"/>
  <c r="J1372" i="19"/>
  <c r="J2140" i="19"/>
  <c r="J80" i="19"/>
  <c r="J624" i="19"/>
  <c r="J2281" i="19"/>
  <c r="J82" i="19"/>
  <c r="J1063" i="19"/>
  <c r="J202" i="19"/>
  <c r="J1971" i="19"/>
  <c r="J310" i="19"/>
  <c r="J912" i="19"/>
  <c r="J1066" i="19"/>
  <c r="J1376" i="19"/>
  <c r="J1537" i="19"/>
  <c r="J208" i="19"/>
  <c r="J396" i="19"/>
  <c r="J633" i="19"/>
  <c r="J1538" i="19"/>
  <c r="J93" i="19"/>
  <c r="J501" i="19"/>
  <c r="J402" i="19"/>
  <c r="J212" i="19"/>
  <c r="J1849" i="19"/>
  <c r="J312" i="19"/>
  <c r="J789" i="19"/>
  <c r="J1209" i="19"/>
  <c r="J1383" i="19"/>
  <c r="J636" i="19"/>
  <c r="J1981" i="19"/>
  <c r="J919" i="19"/>
  <c r="J316" i="19"/>
  <c r="J1540" i="19"/>
  <c r="J218" i="19"/>
  <c r="J793" i="19"/>
  <c r="J1850" i="19"/>
  <c r="J1393" i="19"/>
  <c r="J2064" i="19"/>
  <c r="J1296" i="19"/>
  <c r="J1755" i="19"/>
  <c r="J2075" i="19"/>
  <c r="J440" i="19"/>
  <c r="J1460" i="19"/>
  <c r="J1620" i="19"/>
  <c r="J576" i="19"/>
  <c r="J720" i="19"/>
  <c r="J1626" i="19"/>
  <c r="J581" i="19"/>
  <c r="J281" i="19"/>
  <c r="J34" i="19"/>
  <c r="J1634" i="19"/>
  <c r="J2101" i="19"/>
  <c r="J1322" i="19"/>
  <c r="J742" i="19"/>
  <c r="J1164" i="19"/>
  <c r="J1482" i="19"/>
  <c r="J1325" i="19"/>
  <c r="J1488" i="19"/>
  <c r="J1026" i="19"/>
  <c r="J1330" i="19"/>
  <c r="J1166" i="19"/>
  <c r="J747" i="19"/>
  <c r="J749" i="19"/>
  <c r="J2380" i="19"/>
  <c r="J152" i="19"/>
  <c r="J872" i="19"/>
  <c r="J1643" i="19"/>
  <c r="J1335" i="19"/>
  <c r="J1337" i="19"/>
  <c r="J1034" i="19"/>
  <c r="J877" i="19"/>
  <c r="J49" i="19"/>
  <c r="J1340" i="19"/>
  <c r="J590" i="19"/>
  <c r="J752" i="19"/>
  <c r="J1789" i="19"/>
  <c r="J2390" i="19"/>
  <c r="J53" i="19"/>
  <c r="J2252" i="19"/>
  <c r="J2254" i="19"/>
  <c r="J758" i="19"/>
  <c r="J1650" i="19"/>
  <c r="J1798" i="19"/>
  <c r="J1171" i="19"/>
  <c r="J161" i="19"/>
  <c r="J759" i="19"/>
  <c r="J880" i="19"/>
  <c r="J2111" i="19"/>
  <c r="J1805" i="19"/>
  <c r="J1806" i="19"/>
  <c r="J2393" i="19"/>
  <c r="J168" i="19"/>
  <c r="J1494" i="19"/>
  <c r="J1946" i="19"/>
  <c r="J1039" i="19"/>
  <c r="J886" i="19"/>
  <c r="J1662" i="19"/>
  <c r="J1813" i="19"/>
  <c r="J369" i="19"/>
  <c r="J2116" i="19"/>
  <c r="J1816" i="19"/>
  <c r="J1669" i="19"/>
  <c r="J772" i="19"/>
  <c r="J606" i="19"/>
  <c r="J372" i="19"/>
  <c r="J2263" i="19"/>
  <c r="J2266" i="19"/>
  <c r="J1503" i="19"/>
  <c r="J1506" i="19"/>
  <c r="J1043" i="19"/>
  <c r="J1353" i="19"/>
  <c r="J64" i="19"/>
  <c r="J296" i="19"/>
  <c r="J2396" i="19"/>
  <c r="J1951" i="19"/>
  <c r="J1823" i="19"/>
  <c r="J1827" i="19"/>
  <c r="J382" i="19"/>
  <c r="J1511" i="19"/>
  <c r="J609" i="19"/>
  <c r="J1515" i="19"/>
  <c r="J1685" i="19"/>
  <c r="J1828" i="19"/>
  <c r="J1364" i="19"/>
  <c r="J484" i="19"/>
  <c r="J386" i="19"/>
  <c r="J1053" i="19"/>
  <c r="J2132" i="19"/>
  <c r="J1689" i="19"/>
  <c r="J1055" i="19"/>
  <c r="J777" i="19"/>
  <c r="J907" i="19"/>
  <c r="J1521" i="19"/>
  <c r="J189" i="19"/>
  <c r="J300" i="19"/>
  <c r="J1196" i="19"/>
  <c r="J76" i="19"/>
  <c r="J621" i="19"/>
  <c r="J1834" i="19"/>
  <c r="J305" i="19"/>
  <c r="J193" i="19"/>
  <c r="J1201" i="19"/>
  <c r="J491" i="19"/>
  <c r="J306" i="19"/>
  <c r="J1373" i="19"/>
  <c r="J1960" i="19"/>
  <c r="J81" i="19"/>
  <c r="J201" i="19"/>
  <c r="J493" i="19"/>
  <c r="J83" i="19"/>
  <c r="J1064" i="19"/>
  <c r="J86" i="19"/>
  <c r="J1530" i="19"/>
  <c r="J311" i="19"/>
  <c r="J913" i="19"/>
  <c r="J1067" i="19"/>
  <c r="J629" i="19"/>
  <c r="J1700" i="19"/>
  <c r="J209" i="19"/>
  <c r="J397" i="19"/>
  <c r="J1843" i="19"/>
  <c r="J2143" i="19"/>
  <c r="J94" i="19"/>
  <c r="J502" i="19"/>
  <c r="J2413" i="19"/>
  <c r="J2415" i="19"/>
  <c r="J788" i="19"/>
  <c r="J2145" i="19"/>
  <c r="J790" i="19"/>
  <c r="J1210" i="19"/>
  <c r="J1384" i="19"/>
  <c r="J637" i="19"/>
  <c r="J1982" i="19"/>
  <c r="J920" i="19"/>
  <c r="J317" i="19"/>
  <c r="J510" i="19"/>
  <c r="J219" i="19"/>
  <c r="J514" i="19"/>
  <c r="J1851" i="19"/>
  <c r="J1394" i="19"/>
  <c r="J1611" i="19"/>
  <c r="J11" i="19"/>
  <c r="J706" i="19"/>
  <c r="J275" i="19"/>
  <c r="J21" i="19"/>
  <c r="J2228" i="19"/>
  <c r="J1304" i="19"/>
  <c r="J2094" i="19"/>
  <c r="J1021" i="19"/>
  <c r="J28" i="19"/>
  <c r="J1155" i="19"/>
  <c r="J144" i="19"/>
  <c r="J35" i="19"/>
  <c r="J737" i="19"/>
  <c r="J36" i="19"/>
  <c r="J1323" i="19"/>
  <c r="J149" i="19"/>
  <c r="J1934" i="19"/>
  <c r="J1483" i="19"/>
  <c r="J1326" i="19"/>
  <c r="J1638" i="19"/>
  <c r="J39" i="19"/>
  <c r="J2105" i="19"/>
  <c r="J1029" i="19"/>
  <c r="J1935" i="19"/>
  <c r="J585" i="19"/>
  <c r="J1331" i="19"/>
  <c r="J153" i="19"/>
  <c r="J154" i="19"/>
  <c r="J1644" i="19"/>
  <c r="J1030" i="19"/>
  <c r="J358" i="19"/>
  <c r="J2383" i="19"/>
  <c r="J46" i="19"/>
  <c r="J50" i="19"/>
  <c r="J1784" i="19"/>
  <c r="J591" i="19"/>
  <c r="J753" i="19"/>
  <c r="J1790" i="19"/>
  <c r="J2391" i="19"/>
  <c r="J54" i="19"/>
  <c r="J755" i="19"/>
  <c r="J2255" i="19"/>
  <c r="J2110" i="19"/>
  <c r="J1651" i="19"/>
  <c r="J1799" i="19"/>
  <c r="J2392" i="19"/>
  <c r="J1941" i="19"/>
  <c r="J760" i="19"/>
  <c r="J881" i="19"/>
  <c r="J162" i="19"/>
  <c r="J1179" i="19"/>
  <c r="J1807" i="19"/>
  <c r="J764" i="19"/>
  <c r="J475" i="19"/>
  <c r="J1495" i="19"/>
  <c r="J1947" i="19"/>
  <c r="J1040" i="19"/>
  <c r="J887" i="19"/>
  <c r="J1663" i="19"/>
  <c r="J1665" i="19"/>
  <c r="J370" i="19"/>
  <c r="J602" i="19"/>
  <c r="J770" i="19"/>
  <c r="J1670" i="19"/>
  <c r="J63" i="19"/>
  <c r="J1674" i="19"/>
  <c r="J373" i="19"/>
  <c r="J895" i="19"/>
  <c r="J1676" i="19"/>
  <c r="J476" i="19"/>
  <c r="J1507" i="19"/>
  <c r="J1044" i="19"/>
  <c r="J1354" i="19"/>
  <c r="J65" i="19"/>
  <c r="J1821" i="19"/>
  <c r="J70" i="19"/>
  <c r="J1952" i="19"/>
  <c r="J1824" i="19"/>
  <c r="J1954" i="19"/>
  <c r="J2120" i="19"/>
  <c r="J1512" i="19"/>
  <c r="J610" i="19"/>
  <c r="J1360" i="19"/>
  <c r="J1686" i="19"/>
  <c r="J1829" i="19"/>
  <c r="J905" i="19"/>
  <c r="J485" i="19"/>
  <c r="J1516" i="19"/>
  <c r="J2129" i="19"/>
  <c r="J2133" i="19"/>
  <c r="J1690" i="19"/>
  <c r="J1958" i="19"/>
  <c r="J1691" i="19"/>
  <c r="J616" i="19"/>
  <c r="J390" i="19"/>
  <c r="J190" i="19"/>
  <c r="J301" i="19"/>
  <c r="J1197" i="19"/>
  <c r="J77" i="19"/>
  <c r="J622" i="19"/>
  <c r="J1835" i="19"/>
  <c r="J2406" i="19"/>
  <c r="J1199" i="19"/>
  <c r="J1202" i="19"/>
  <c r="J1371" i="19"/>
  <c r="J307" i="19"/>
  <c r="J1374" i="19"/>
  <c r="J1961" i="19"/>
  <c r="J197" i="19"/>
  <c r="J391" i="19"/>
  <c r="J494" i="19"/>
  <c r="J84" i="19"/>
  <c r="J1065" i="19"/>
  <c r="J87" i="19"/>
  <c r="J1531" i="19"/>
  <c r="J203" i="19"/>
  <c r="J393" i="19"/>
  <c r="J2409" i="19"/>
  <c r="J630" i="19"/>
  <c r="J1701" i="19"/>
  <c r="J914" i="19"/>
  <c r="J398" i="19"/>
  <c r="J1844" i="19"/>
  <c r="J91" i="19"/>
  <c r="J1846" i="19"/>
  <c r="J2284" i="19"/>
  <c r="J2414" i="19"/>
  <c r="J2416" i="19"/>
  <c r="J1539" i="19"/>
  <c r="J1978" i="19"/>
  <c r="J507" i="19"/>
  <c r="J1211" i="19"/>
  <c r="J917" i="19"/>
  <c r="J638" i="19"/>
  <c r="J314" i="19"/>
  <c r="J99" i="19"/>
  <c r="J318" i="19"/>
  <c r="J511" i="19"/>
  <c r="J220" i="19"/>
  <c r="J1213" i="19"/>
  <c r="J1388" i="19"/>
  <c r="J1292" i="19"/>
  <c r="J1007" i="19"/>
  <c r="J707" i="19"/>
  <c r="J17" i="19"/>
  <c r="J22" i="19"/>
  <c r="J1616" i="19"/>
  <c r="J2360" i="19"/>
  <c r="J1150" i="19"/>
  <c r="J1621" i="19"/>
  <c r="J1307" i="19"/>
  <c r="J1156" i="19"/>
  <c r="J1928" i="19"/>
  <c r="J731" i="19"/>
  <c r="J738" i="19"/>
  <c r="J37" i="19"/>
  <c r="J1324" i="19"/>
  <c r="J461" i="19"/>
  <c r="J150" i="19"/>
  <c r="J1484" i="19"/>
  <c r="J1327" i="19"/>
  <c r="J1639" i="19"/>
  <c r="J40" i="19"/>
  <c r="J2106" i="19"/>
  <c r="J745" i="19"/>
  <c r="J1936" i="19"/>
  <c r="J2378" i="19"/>
  <c r="J2108" i="19"/>
  <c r="J356" i="19"/>
  <c r="J155" i="19"/>
  <c r="J2109" i="19"/>
  <c r="J1490" i="19"/>
  <c r="J45" i="19"/>
  <c r="J2384" i="19"/>
  <c r="J47" i="19"/>
  <c r="J289" i="19"/>
  <c r="J1785" i="19"/>
  <c r="J592" i="19"/>
  <c r="J754" i="19"/>
  <c r="J1791" i="19"/>
  <c r="J158" i="19"/>
  <c r="J1167" i="19"/>
  <c r="J756" i="19"/>
  <c r="J2256" i="19"/>
  <c r="J1794" i="19"/>
  <c r="J1652" i="19"/>
  <c r="J1800" i="19"/>
  <c r="J474" i="19"/>
  <c r="J2258" i="19"/>
  <c r="J761" i="19"/>
  <c r="J882" i="19"/>
  <c r="J163" i="19"/>
  <c r="J1180" i="19"/>
  <c r="J1808" i="19"/>
  <c r="J765" i="19"/>
  <c r="J57" i="19"/>
  <c r="J2260" i="19"/>
  <c r="J1658" i="19"/>
  <c r="J294" i="19"/>
  <c r="J1349" i="19"/>
  <c r="J1664" i="19"/>
  <c r="J368" i="19"/>
  <c r="J371" i="19"/>
  <c r="J603" i="19"/>
  <c r="J771" i="19"/>
  <c r="J1671" i="19"/>
  <c r="J2117" i="19"/>
  <c r="J1675" i="19"/>
  <c r="J374" i="19"/>
  <c r="J376" i="19"/>
  <c r="J1677" i="19"/>
  <c r="J1504" i="19"/>
  <c r="J1508" i="19"/>
  <c r="J1188" i="19"/>
  <c r="J1355" i="19"/>
  <c r="J66" i="19"/>
  <c r="J1822" i="19"/>
  <c r="J71" i="19"/>
  <c r="J1953" i="19"/>
  <c r="J1825" i="19"/>
  <c r="J774" i="19"/>
  <c r="J1045" i="19"/>
  <c r="J900" i="19"/>
  <c r="J2121" i="19"/>
  <c r="J1955" i="19"/>
  <c r="J1687" i="19"/>
  <c r="J2399" i="19"/>
  <c r="J2124" i="19"/>
  <c r="J611" i="19"/>
  <c r="J2127" i="19"/>
  <c r="J2130" i="19"/>
  <c r="J387" i="19"/>
  <c r="J2274" i="19"/>
  <c r="J1832" i="19"/>
  <c r="J1692" i="19"/>
  <c r="J617" i="19"/>
  <c r="J299" i="19"/>
  <c r="J908" i="19"/>
  <c r="J1525" i="19"/>
  <c r="J1198" i="19"/>
  <c r="J488" i="19"/>
  <c r="J623" i="19"/>
  <c r="J1836" i="19"/>
  <c r="J2407" i="19"/>
  <c r="J1695" i="19"/>
  <c r="J782" i="19"/>
  <c r="J1839" i="19"/>
  <c r="J2277" i="19"/>
  <c r="J1697" i="19"/>
  <c r="J1962" i="19"/>
  <c r="J198" i="19"/>
  <c r="J625" i="19"/>
  <c r="J495" i="19"/>
  <c r="J2282" i="19"/>
  <c r="J1968" i="19"/>
  <c r="J88" i="19"/>
  <c r="J1532" i="19"/>
  <c r="J497" i="19"/>
  <c r="J394" i="19"/>
  <c r="J1068" i="19"/>
  <c r="J631" i="19"/>
  <c r="J1702" i="19"/>
  <c r="J915" i="19"/>
  <c r="J399" i="19"/>
  <c r="J1845" i="19"/>
  <c r="J2410" i="19"/>
  <c r="J1847" i="19"/>
  <c r="J2285" i="19"/>
  <c r="J1703" i="19"/>
  <c r="J2417" i="19"/>
  <c r="J2418" i="19"/>
  <c r="J313" i="19"/>
  <c r="J508" i="19"/>
  <c r="J404" i="19"/>
  <c r="J216" i="19"/>
  <c r="J639" i="19"/>
  <c r="J315" i="19"/>
  <c r="J100" i="19"/>
  <c r="J217" i="19"/>
  <c r="J2291" i="19"/>
  <c r="J407" i="19"/>
  <c r="J1214" i="19"/>
  <c r="J1389" i="19"/>
  <c r="J1004" i="19"/>
  <c r="J2223" i="19"/>
  <c r="J1612" i="19"/>
  <c r="J134" i="19"/>
  <c r="J1457" i="19"/>
  <c r="J137" i="19"/>
  <c r="J2088" i="19"/>
  <c r="J139" i="19"/>
  <c r="J276" i="19"/>
  <c r="J1770" i="19"/>
  <c r="J723" i="19"/>
  <c r="J1473" i="19"/>
  <c r="J1315" i="19"/>
  <c r="J583" i="19"/>
  <c r="J38" i="19"/>
  <c r="J868" i="19"/>
  <c r="J1931" i="19"/>
  <c r="J151" i="19"/>
  <c r="J1485" i="19"/>
  <c r="J743" i="19"/>
  <c r="J466" i="19"/>
  <c r="J41" i="19"/>
  <c r="J2107" i="19"/>
  <c r="J870" i="19"/>
  <c r="J1937" i="19"/>
  <c r="J2249" i="19"/>
  <c r="J1332" i="19"/>
  <c r="J357" i="19"/>
  <c r="J750" i="19"/>
  <c r="J873" i="19"/>
  <c r="J288" i="19"/>
  <c r="J2381" i="19"/>
  <c r="J2385" i="19"/>
  <c r="J1646" i="19"/>
  <c r="J1647" i="19"/>
  <c r="J1786" i="19"/>
  <c r="J593" i="19"/>
  <c r="J290" i="19"/>
  <c r="J362" i="19"/>
  <c r="J159" i="19"/>
  <c r="J1168" i="19"/>
  <c r="J1491" i="19"/>
  <c r="J2257" i="19"/>
  <c r="J1648" i="19"/>
  <c r="J1653" i="19"/>
  <c r="J364" i="19"/>
  <c r="J1345" i="19"/>
  <c r="J2259" i="19"/>
  <c r="J762" i="19"/>
  <c r="J1036" i="19"/>
  <c r="J1803" i="19"/>
  <c r="J597" i="19"/>
  <c r="J1809" i="19"/>
  <c r="J766" i="19"/>
  <c r="J1942" i="19"/>
  <c r="J2261" i="19"/>
  <c r="J1659" i="19"/>
  <c r="J295" i="19"/>
  <c r="J1350" i="19"/>
  <c r="J2112" i="19"/>
  <c r="J1181" i="19"/>
  <c r="J2262" i="19"/>
  <c r="J604" i="19"/>
  <c r="J1496" i="19"/>
  <c r="J1498" i="19"/>
  <c r="J1672" i="19"/>
  <c r="J170" i="19"/>
  <c r="J375" i="19"/>
  <c r="J377" i="19"/>
  <c r="J1678" i="19"/>
  <c r="J1505" i="19"/>
  <c r="J1509" i="19"/>
  <c r="J1683" i="19"/>
  <c r="J1356" i="19"/>
  <c r="J67" i="19"/>
  <c r="J2269" i="19"/>
  <c r="J896" i="19"/>
  <c r="J177" i="19"/>
  <c r="J1826" i="19"/>
  <c r="J775" i="19"/>
  <c r="J1046" i="19"/>
  <c r="J901" i="19"/>
  <c r="J2122" i="19"/>
  <c r="J181" i="19"/>
  <c r="J1688" i="19"/>
  <c r="J2400" i="19"/>
  <c r="J2125" i="19"/>
  <c r="J612" i="19"/>
  <c r="J2128" i="19"/>
  <c r="J1191" i="19"/>
  <c r="J388" i="19"/>
  <c r="J1517" i="19"/>
  <c r="J1056" i="19"/>
  <c r="J1693" i="19"/>
  <c r="J618" i="19"/>
  <c r="J486" i="19"/>
  <c r="J1059" i="19"/>
  <c r="J72" i="19"/>
  <c r="J1060" i="19"/>
  <c r="J2134" i="19"/>
  <c r="J1368" i="19"/>
  <c r="J1837" i="19"/>
  <c r="J2408" i="19"/>
  <c r="J1696" i="19"/>
  <c r="J783" i="19"/>
  <c r="J1061" i="19"/>
  <c r="J1527" i="19"/>
  <c r="J308" i="19"/>
  <c r="J1963" i="19"/>
  <c r="J199" i="19"/>
  <c r="J626" i="19"/>
  <c r="J1964" i="19"/>
  <c r="J2283" i="19"/>
  <c r="J1969" i="19"/>
  <c r="J89" i="19"/>
  <c r="J1533" i="19"/>
  <c r="J498" i="19"/>
  <c r="J395" i="19"/>
  <c r="J1069" i="19"/>
  <c r="J632" i="19"/>
  <c r="J1377" i="19"/>
  <c r="J916" i="19"/>
  <c r="J400" i="19"/>
  <c r="J210" i="19"/>
  <c r="J2411" i="19"/>
  <c r="J1975" i="19"/>
  <c r="J1072" i="19"/>
  <c r="J1704" i="19"/>
  <c r="J95" i="19"/>
  <c r="J96" i="19"/>
  <c r="J1381" i="19"/>
  <c r="J509" i="19"/>
  <c r="J405" i="19"/>
  <c r="J634" i="19"/>
  <c r="J2287" i="19"/>
  <c r="J1075" i="19"/>
  <c r="J2146" i="19"/>
  <c r="J1706" i="19"/>
  <c r="J2292" i="19"/>
  <c r="J2149" i="19"/>
  <c r="J1215" i="19"/>
  <c r="J1390" i="19"/>
  <c r="J2216" i="19"/>
  <c r="J1005" i="19"/>
  <c r="J2224" i="19"/>
  <c r="J1613" i="19"/>
  <c r="J135" i="19"/>
  <c r="J1458" i="19"/>
  <c r="J1015" i="19"/>
  <c r="J2089" i="19"/>
  <c r="J140" i="19"/>
  <c r="J277" i="19"/>
  <c r="J1771" i="19"/>
  <c r="J724" i="19"/>
  <c r="J1474" i="19"/>
  <c r="J1316" i="19"/>
  <c r="J584" i="19"/>
  <c r="J457" i="19"/>
  <c r="J869" i="19"/>
  <c r="J1932" i="19"/>
  <c r="J1481" i="19"/>
  <c r="J1486" i="19"/>
  <c r="J1024" i="19"/>
  <c r="J467" i="19"/>
  <c r="J744" i="19"/>
  <c r="J355" i="19"/>
  <c r="J2377" i="19"/>
  <c r="J2246" i="19"/>
  <c r="J586" i="19"/>
  <c r="J42" i="19"/>
  <c r="J1778" i="19"/>
  <c r="J751" i="19"/>
  <c r="J874" i="19"/>
  <c r="J1781" i="19"/>
  <c r="J2382" i="19"/>
  <c r="J588" i="19"/>
  <c r="J2386" i="19"/>
  <c r="J471" i="19"/>
  <c r="J359" i="19"/>
  <c r="J594" i="19"/>
  <c r="J291" i="19"/>
  <c r="J363" i="19"/>
  <c r="J160" i="19"/>
  <c r="J1169" i="19"/>
  <c r="J2253" i="19"/>
  <c r="J1792" i="19"/>
  <c r="J1649" i="19"/>
  <c r="J1795" i="19"/>
  <c r="J365" i="19"/>
  <c r="J1346" i="19"/>
  <c r="J1172" i="19"/>
  <c r="J763" i="19"/>
  <c r="J1176" i="19"/>
  <c r="J1804" i="19"/>
  <c r="J164" i="19"/>
  <c r="J293" i="19"/>
  <c r="J767" i="19"/>
  <c r="J1943" i="19"/>
  <c r="J600" i="19"/>
  <c r="J1660" i="19"/>
  <c r="J59" i="19"/>
  <c r="J1351" i="19"/>
  <c r="J888" i="19"/>
  <c r="J1182" i="19"/>
  <c r="J2395" i="19"/>
  <c r="J1666" i="19"/>
  <c r="J1497" i="19"/>
  <c r="J1499" i="19"/>
  <c r="J1673" i="19"/>
  <c r="J171" i="19"/>
  <c r="J891" i="19"/>
  <c r="J378" i="19"/>
  <c r="J2118" i="19"/>
  <c r="J1679" i="19"/>
  <c r="J477" i="19"/>
  <c r="J1684" i="19"/>
  <c r="J1357" i="19"/>
  <c r="J68" i="19"/>
  <c r="J2270" i="19"/>
  <c r="J897" i="19"/>
  <c r="J178" i="19"/>
  <c r="J899" i="19"/>
  <c r="J479" i="19"/>
  <c r="J1047" i="19"/>
  <c r="J902" i="19"/>
  <c r="J2123" i="19"/>
  <c r="J182" i="19"/>
  <c r="J482" i="19"/>
  <c r="J1361" i="19"/>
  <c r="J2126" i="19"/>
  <c r="J1365" i="19"/>
  <c r="J1957" i="19"/>
  <c r="J1192" i="19"/>
  <c r="J389" i="19"/>
  <c r="J1518" i="19"/>
  <c r="J1057" i="19"/>
  <c r="J778" i="19"/>
  <c r="J619" i="19"/>
  <c r="J185" i="19"/>
  <c r="J1522" i="19"/>
  <c r="J73" i="19"/>
  <c r="J620" i="19"/>
  <c r="J2135" i="19"/>
  <c r="J2403" i="19"/>
  <c r="J191" i="19"/>
  <c r="J489" i="19"/>
  <c r="J1369" i="19"/>
  <c r="J784" i="19"/>
  <c r="J1062" i="19"/>
  <c r="J1528" i="19"/>
  <c r="J309" i="19"/>
  <c r="J2278" i="19"/>
  <c r="J200" i="19"/>
  <c r="J1840" i="19"/>
  <c r="J1965" i="19"/>
  <c r="J496" i="19"/>
  <c r="J1970" i="19"/>
  <c r="J1203" i="19"/>
  <c r="J1206" i="19"/>
  <c r="J204" i="19"/>
  <c r="J1698" i="19"/>
  <c r="J1070" i="19"/>
  <c r="J1534" i="19"/>
  <c r="J1378" i="19"/>
  <c r="J786" i="19"/>
  <c r="J401" i="19"/>
  <c r="J211" i="19"/>
  <c r="J2412" i="19"/>
  <c r="J1976" i="19"/>
  <c r="J1073" i="19"/>
  <c r="J1705" i="19"/>
  <c r="J503" i="19"/>
  <c r="J97" i="19"/>
  <c r="J1382" i="19"/>
  <c r="J215" i="19"/>
  <c r="J406" i="19"/>
  <c r="J635" i="19"/>
  <c r="J2288" i="19"/>
  <c r="J1076" i="19"/>
  <c r="J2147" i="19"/>
  <c r="J921" i="19"/>
  <c r="J1212" i="19"/>
  <c r="J2150" i="19"/>
  <c r="J1216" i="19"/>
  <c r="J1391" i="19"/>
  <c r="J132" i="19"/>
  <c r="J263" i="19"/>
  <c r="J1299" i="19"/>
  <c r="J270" i="19"/>
  <c r="J712" i="19"/>
  <c r="J441" i="19"/>
  <c r="J2229" i="19"/>
  <c r="J2092" i="19"/>
  <c r="J2362" i="19"/>
  <c r="J1471" i="19"/>
  <c r="J2366" i="19"/>
  <c r="J2239" i="19"/>
  <c r="J2241" i="19"/>
  <c r="J735" i="19"/>
  <c r="J1319" i="19"/>
  <c r="J867" i="19"/>
  <c r="J739" i="19"/>
  <c r="J1933" i="19"/>
  <c r="J462" i="19"/>
  <c r="J1635" i="19"/>
  <c r="J465" i="19"/>
  <c r="J468" i="19"/>
  <c r="J1489" i="19"/>
  <c r="J1027" i="19"/>
  <c r="J1776" i="19"/>
  <c r="J2247" i="19"/>
  <c r="J587" i="19"/>
  <c r="J43" i="19"/>
  <c r="J1779" i="19"/>
  <c r="J1640" i="19"/>
  <c r="J1645" i="19"/>
  <c r="J1782" i="19"/>
  <c r="J1031" i="19"/>
  <c r="J589" i="19"/>
  <c r="J2387" i="19"/>
  <c r="J51" i="19"/>
  <c r="J360" i="19"/>
  <c r="J595" i="19"/>
  <c r="J292" i="19"/>
  <c r="J878" i="19"/>
  <c r="J1341" i="19"/>
  <c r="J1342" i="19"/>
  <c r="J55" i="19"/>
  <c r="J1793" i="19"/>
  <c r="J56" i="19"/>
  <c r="J1796" i="19"/>
  <c r="J366" i="19"/>
  <c r="J1654" i="19"/>
  <c r="J1173" i="19"/>
  <c r="J1174" i="19"/>
  <c r="J1177" i="19"/>
  <c r="J1178" i="19"/>
  <c r="J165" i="19"/>
  <c r="J1810" i="19"/>
  <c r="J768" i="19"/>
  <c r="J1944" i="19"/>
  <c r="J601" i="19"/>
  <c r="J1661" i="19"/>
  <c r="J60" i="19"/>
  <c r="J2394" i="19"/>
  <c r="J889" i="19"/>
  <c r="J1183" i="19"/>
  <c r="J2113" i="19"/>
  <c r="J1667" i="19"/>
  <c r="J1668" i="19"/>
  <c r="J1185" i="19"/>
  <c r="J1817" i="19"/>
  <c r="J607" i="19"/>
  <c r="J892" i="19"/>
  <c r="J379" i="19"/>
  <c r="J1500" i="19"/>
  <c r="J1680" i="19"/>
  <c r="J2267" i="19"/>
  <c r="J172" i="19"/>
  <c r="J773" i="19"/>
  <c r="J69" i="19"/>
  <c r="J2271" i="19"/>
  <c r="J898" i="19"/>
  <c r="J179" i="19"/>
  <c r="J1358" i="19"/>
  <c r="J480" i="19"/>
  <c r="J1048" i="19"/>
  <c r="J903" i="19"/>
  <c r="J383" i="19"/>
  <c r="J1049" i="19"/>
  <c r="J483" i="19"/>
  <c r="J1362" i="19"/>
  <c r="J1956" i="19"/>
  <c r="J1366" i="19"/>
  <c r="J1189" i="19"/>
  <c r="J613" i="19"/>
  <c r="J1193" i="19"/>
  <c r="J1519" i="19"/>
  <c r="J1058" i="19"/>
  <c r="J779" i="19"/>
  <c r="J183" i="19"/>
  <c r="J186" i="19"/>
  <c r="J1523" i="19"/>
  <c r="J74" i="19"/>
  <c r="J781" i="19"/>
  <c r="J2136" i="19"/>
  <c r="J2404" i="19"/>
  <c r="J302" i="19"/>
  <c r="J490" i="19"/>
  <c r="J1370" i="19"/>
  <c r="J785" i="19"/>
  <c r="J1526" i="19"/>
  <c r="J1529" i="19"/>
  <c r="J492" i="19"/>
  <c r="J2279" i="19"/>
  <c r="J909" i="19"/>
  <c r="J1841" i="19"/>
  <c r="J1966" i="19"/>
  <c r="J85" i="19"/>
  <c r="J627" i="19"/>
  <c r="J1204" i="19"/>
  <c r="J911" i="19"/>
  <c r="J205" i="19"/>
  <c r="J1699" i="19"/>
  <c r="J499" i="19"/>
  <c r="J1535" i="19"/>
  <c r="J1842" i="19"/>
  <c r="J787" i="19"/>
  <c r="J2141" i="19"/>
  <c r="J1973" i="19"/>
  <c r="J1071" i="19"/>
  <c r="J1977" i="19"/>
  <c r="J2144" i="19"/>
  <c r="J1379" i="19"/>
  <c r="J504" i="19"/>
  <c r="J213" i="19"/>
  <c r="J505" i="19"/>
  <c r="J403" i="19"/>
  <c r="J1979" i="19"/>
  <c r="J98" i="19"/>
  <c r="J2289" i="19"/>
  <c r="J1077" i="19"/>
  <c r="J2148" i="19"/>
  <c r="J922" i="19"/>
  <c r="J512" i="19"/>
  <c r="J791" i="19"/>
  <c r="J1386" i="19"/>
  <c r="J1392" i="19"/>
  <c r="J271" i="19"/>
  <c r="J1632" i="19"/>
  <c r="J1636" i="19"/>
  <c r="J44" i="19"/>
  <c r="J1338" i="19"/>
  <c r="J879" i="19"/>
  <c r="J1037" i="19"/>
  <c r="J1948" i="19"/>
  <c r="J1819" i="19"/>
  <c r="J380" i="19"/>
  <c r="J1513" i="19"/>
  <c r="J1194" i="19"/>
  <c r="J2402" i="19"/>
  <c r="J196" i="19"/>
  <c r="J1205" i="19"/>
  <c r="J2142" i="19"/>
  <c r="J506" i="19"/>
  <c r="J513" i="19"/>
  <c r="J713" i="19"/>
  <c r="J2242" i="19"/>
  <c r="J2245" i="19"/>
  <c r="J1780" i="19"/>
  <c r="J361" i="19"/>
  <c r="J472" i="19"/>
  <c r="J166" i="19"/>
  <c r="J1811" i="19"/>
  <c r="J893" i="19"/>
  <c r="J2272" i="19"/>
  <c r="J1050" i="19"/>
  <c r="J2275" i="19"/>
  <c r="J2137" i="19"/>
  <c r="J2139" i="19"/>
  <c r="J1972" i="19"/>
  <c r="J1974" i="19"/>
  <c r="J1208" i="19"/>
  <c r="J792" i="19"/>
  <c r="J2230" i="19"/>
  <c r="J2375" i="19"/>
  <c r="J1328" i="19"/>
  <c r="J1333" i="19"/>
  <c r="J156" i="19"/>
  <c r="J1801" i="19"/>
  <c r="J769" i="19"/>
  <c r="J2114" i="19"/>
  <c r="J1501" i="19"/>
  <c r="J180" i="19"/>
  <c r="J2401" i="19"/>
  <c r="J780" i="19"/>
  <c r="J303" i="19"/>
  <c r="J910" i="19"/>
  <c r="J90" i="19"/>
  <c r="J500" i="19"/>
  <c r="J1074" i="19"/>
  <c r="J2293" i="19"/>
  <c r="J1924" i="19"/>
  <c r="J1320" i="19"/>
  <c r="J1028" i="19"/>
  <c r="J1783" i="19"/>
  <c r="J596" i="19"/>
  <c r="J1655" i="19"/>
  <c r="J1347" i="19"/>
  <c r="J1814" i="19"/>
  <c r="J1681" i="19"/>
  <c r="J1359" i="19"/>
  <c r="J384" i="19"/>
  <c r="J184" i="19"/>
  <c r="J78" i="19"/>
  <c r="J2280" i="19"/>
  <c r="J1375" i="19"/>
  <c r="J2286" i="19"/>
  <c r="J2290" i="19"/>
  <c r="J1751" i="19"/>
  <c r="J2363" i="19"/>
  <c r="J740" i="19"/>
  <c r="J1777" i="19"/>
  <c r="J1032" i="19"/>
  <c r="J1938" i="19"/>
  <c r="J1657" i="19"/>
  <c r="J58" i="19"/>
  <c r="J1041" i="19"/>
  <c r="J2268" i="19"/>
  <c r="J481" i="19"/>
  <c r="J1830" i="19"/>
  <c r="J187" i="19"/>
  <c r="J2276" i="19"/>
  <c r="J1967" i="19"/>
  <c r="J1536" i="19"/>
  <c r="J1380" i="19"/>
  <c r="J918" i="19"/>
  <c r="J264" i="19"/>
  <c r="J1768" i="19"/>
  <c r="J2103" i="19"/>
  <c r="J2248" i="19"/>
  <c r="J875" i="19"/>
  <c r="J1343" i="19"/>
  <c r="J1175" i="19"/>
  <c r="J885" i="19"/>
  <c r="J1186" i="19"/>
  <c r="J173" i="19"/>
  <c r="J2397" i="19"/>
  <c r="J1190" i="19"/>
  <c r="J1833" i="19"/>
  <c r="J194" i="19"/>
  <c r="J392" i="19"/>
  <c r="J207" i="19"/>
  <c r="J1848" i="19"/>
  <c r="J1385" i="19"/>
  <c r="J1300" i="19"/>
  <c r="J2367" i="19"/>
  <c r="J463" i="19"/>
  <c r="J2250" i="19"/>
  <c r="J2388" i="19"/>
  <c r="J1939" i="19"/>
  <c r="J883" i="19"/>
  <c r="J61" i="19"/>
  <c r="J1818" i="19"/>
  <c r="J175" i="19"/>
  <c r="J904" i="19"/>
  <c r="J614" i="19"/>
  <c r="J487" i="19"/>
  <c r="J1959" i="19"/>
  <c r="J628" i="19"/>
  <c r="J1207" i="19"/>
  <c r="J214" i="19"/>
  <c r="J1078" i="19"/>
  <c r="J1641" i="19"/>
  <c r="J615" i="19"/>
  <c r="I1002" i="19"/>
  <c r="I4" i="19"/>
  <c r="I704" i="19"/>
  <c r="I1610" i="19"/>
  <c r="I2073" i="19"/>
  <c r="I262" i="19"/>
  <c r="I1294" i="19"/>
  <c r="I10" i="19"/>
  <c r="I346" i="19"/>
  <c r="I1298" i="19"/>
  <c r="I1136" i="19"/>
  <c r="I14" i="19"/>
  <c r="I850" i="19"/>
  <c r="I269" i="19"/>
  <c r="I273" i="19"/>
  <c r="I274" i="19"/>
  <c r="I2079" i="19"/>
  <c r="I711" i="19"/>
  <c r="I1141" i="19"/>
  <c r="I20" i="19"/>
  <c r="I1456" i="19"/>
  <c r="I136" i="19"/>
  <c r="I570" i="19"/>
  <c r="I2227" i="19"/>
  <c r="I1146" i="19"/>
  <c r="I858" i="19"/>
  <c r="I2086" i="19"/>
  <c r="I2233" i="19"/>
  <c r="I860" i="19"/>
  <c r="I2091" i="19"/>
  <c r="I1463" i="19"/>
  <c r="I2093" i="19"/>
  <c r="I863" i="19"/>
  <c r="I1767" i="19"/>
  <c r="I718" i="19"/>
  <c r="I1020" i="19"/>
  <c r="I350" i="19"/>
  <c r="I1470" i="19"/>
  <c r="I448" i="19"/>
  <c r="I2097" i="19"/>
  <c r="I453" i="19"/>
  <c r="I1312" i="19"/>
  <c r="I279" i="19"/>
  <c r="I1154" i="19"/>
  <c r="I1158" i="19"/>
  <c r="I2238" i="19"/>
  <c r="I1313" i="19"/>
  <c r="I143" i="19"/>
  <c r="I1472" i="19"/>
  <c r="I1161" i="19"/>
  <c r="I1023" i="19"/>
  <c r="I1480" i="19"/>
  <c r="I2374" i="19"/>
  <c r="I147" i="19"/>
  <c r="I738" i="19"/>
  <c r="I2375" i="19"/>
  <c r="I37" i="19"/>
  <c r="I1320" i="19"/>
  <c r="I740" i="19"/>
  <c r="I2103" i="19"/>
  <c r="I463" i="19"/>
  <c r="I1636" i="19"/>
  <c r="I2245" i="19"/>
  <c r="I469" i="19"/>
  <c r="I1328" i="19"/>
  <c r="I1028" i="19"/>
  <c r="I1777" i="19"/>
  <c r="I2248" i="19"/>
  <c r="I2250" i="19"/>
  <c r="I44" i="19"/>
  <c r="I1780" i="19"/>
  <c r="I1641" i="19"/>
  <c r="I1333" i="19"/>
  <c r="I1783" i="19"/>
  <c r="I1032" i="19"/>
  <c r="I875" i="19"/>
  <c r="I2388" i="19"/>
  <c r="I1338" i="19"/>
  <c r="I361" i="19"/>
  <c r="I1787" i="19"/>
  <c r="I156" i="19"/>
  <c r="I596" i="19"/>
  <c r="I1938" i="19"/>
  <c r="I1343" i="19"/>
  <c r="I1939" i="19"/>
  <c r="I879" i="19"/>
  <c r="I472" i="19"/>
  <c r="I1797" i="19"/>
  <c r="I1801" i="19"/>
  <c r="I1655" i="19"/>
  <c r="I1657" i="19"/>
  <c r="I1175" i="19"/>
  <c r="I883" i="19"/>
  <c r="I1037" i="19"/>
  <c r="I166" i="19"/>
  <c r="I598" i="19"/>
  <c r="I769" i="19"/>
  <c r="I1347" i="19"/>
  <c r="I58" i="19"/>
  <c r="I885" i="19"/>
  <c r="I61" i="19"/>
  <c r="I1948" i="19"/>
  <c r="I1811" i="19"/>
  <c r="I1184" i="19"/>
  <c r="I2114" i="19"/>
  <c r="I1814" i="19"/>
  <c r="I1041" i="19"/>
  <c r="I1186" i="19"/>
  <c r="I1818" i="19"/>
  <c r="I1819" i="19"/>
  <c r="I893" i="19"/>
  <c r="I2264" i="19"/>
  <c r="I1501" i="19"/>
  <c r="I1681" i="19"/>
  <c r="I2268" i="19"/>
  <c r="I173" i="19"/>
  <c r="I175" i="19"/>
  <c r="I380" i="19"/>
  <c r="I2272" i="19"/>
  <c r="I1949" i="19"/>
  <c r="I180" i="19"/>
  <c r="I1359" i="19"/>
  <c r="I481" i="19"/>
  <c r="I2397" i="19"/>
  <c r="I904" i="19"/>
  <c r="I1513" i="19"/>
  <c r="I1050" i="19"/>
  <c r="I297" i="19"/>
  <c r="I2401" i="19"/>
  <c r="I384" i="19"/>
  <c r="I1830" i="19"/>
  <c r="I1190" i="19"/>
  <c r="I614" i="19"/>
  <c r="I1194" i="19"/>
  <c r="I2275" i="19"/>
  <c r="I615" i="19"/>
  <c r="I780" i="19"/>
  <c r="I184" i="19"/>
  <c r="I187" i="19"/>
  <c r="I1833" i="19"/>
  <c r="I487" i="19"/>
  <c r="I2402" i="19"/>
  <c r="I2137" i="19"/>
  <c r="I2405" i="19"/>
  <c r="I303" i="19"/>
  <c r="I78" i="19"/>
  <c r="I2276" i="19"/>
  <c r="I194" i="19"/>
  <c r="I1959" i="19"/>
  <c r="I196" i="19"/>
  <c r="I2139" i="19"/>
  <c r="I79" i="19"/>
  <c r="I910" i="19"/>
  <c r="I2280" i="19"/>
  <c r="I1967" i="19"/>
  <c r="I392" i="19"/>
  <c r="I628" i="19"/>
  <c r="I1205" i="19"/>
  <c r="I1972" i="19"/>
  <c r="I206" i="19"/>
  <c r="I90" i="19"/>
  <c r="I1375" i="19"/>
  <c r="I1536" i="19"/>
  <c r="I207" i="19"/>
  <c r="I1207" i="19"/>
  <c r="I2142" i="19"/>
  <c r="I1974" i="19"/>
  <c r="I92" i="19"/>
  <c r="I500" i="19"/>
  <c r="I2286" i="19"/>
  <c r="I1380" i="19"/>
  <c r="I1848" i="19"/>
  <c r="I214" i="19"/>
  <c r="I506" i="19"/>
  <c r="I1208" i="19"/>
  <c r="I1980" i="19"/>
  <c r="I1074" i="19"/>
  <c r="I2290" i="19"/>
  <c r="I918" i="19"/>
  <c r="I1385" i="19"/>
  <c r="I1078" i="19"/>
  <c r="I513" i="19"/>
  <c r="I792" i="19"/>
  <c r="I1387" i="19"/>
  <c r="I2293" i="19"/>
  <c r="J1787" i="19"/>
  <c r="J2405" i="19"/>
  <c r="I1003" i="19"/>
  <c r="I132" i="19"/>
  <c r="I705" i="19"/>
  <c r="I1611" i="19"/>
  <c r="I1004" i="19"/>
  <c r="I263" i="19"/>
  <c r="I1295" i="19"/>
  <c r="I11" i="19"/>
  <c r="I2223" i="19"/>
  <c r="I1299" i="19"/>
  <c r="I1754" i="19"/>
  <c r="I706" i="19"/>
  <c r="I1612" i="19"/>
  <c r="I270" i="19"/>
  <c r="I2074" i="19"/>
  <c r="I275" i="19"/>
  <c r="I134" i="19"/>
  <c r="I712" i="19"/>
  <c r="I439" i="19"/>
  <c r="I21" i="19"/>
  <c r="I1457" i="19"/>
  <c r="I441" i="19"/>
  <c r="I1459" i="19"/>
  <c r="I2228" i="19"/>
  <c r="I137" i="19"/>
  <c r="I2229" i="19"/>
  <c r="I2087" i="19"/>
  <c r="I1304" i="19"/>
  <c r="I2088" i="19"/>
  <c r="I2092" i="19"/>
  <c r="I575" i="19"/>
  <c r="I2094" i="19"/>
  <c r="I139" i="19"/>
  <c r="I2362" i="19"/>
  <c r="I719" i="19"/>
  <c r="I1021" i="19"/>
  <c r="I276" i="19"/>
  <c r="I1471" i="19"/>
  <c r="I449" i="19"/>
  <c r="I28" i="19"/>
  <c r="I1770" i="19"/>
  <c r="I2366" i="19"/>
  <c r="I580" i="19"/>
  <c r="I1155" i="19"/>
  <c r="I723" i="19"/>
  <c r="I2239" i="19"/>
  <c r="I280" i="19"/>
  <c r="I144" i="19"/>
  <c r="I1473" i="19"/>
  <c r="I2241" i="19"/>
  <c r="I1314" i="19"/>
  <c r="I35" i="19"/>
  <c r="I1315" i="19"/>
  <c r="I148" i="19"/>
  <c r="I583" i="19"/>
  <c r="I2376" i="19"/>
  <c r="I38" i="19"/>
  <c r="I1321" i="19"/>
  <c r="I741" i="19"/>
  <c r="I2104" i="19"/>
  <c r="I464" i="19"/>
  <c r="I1637" i="19"/>
  <c r="I1487" i="19"/>
  <c r="I1025" i="19"/>
  <c r="I1329" i="19"/>
  <c r="I1165" i="19"/>
  <c r="I746" i="19"/>
  <c r="I748" i="19"/>
  <c r="I2379" i="19"/>
  <c r="I470" i="19"/>
  <c r="I871" i="19"/>
  <c r="I1642" i="19"/>
  <c r="I1334" i="19"/>
  <c r="I1336" i="19"/>
  <c r="I1033" i="19"/>
  <c r="I876" i="19"/>
  <c r="I48" i="19"/>
  <c r="I1339" i="19"/>
  <c r="I2251" i="19"/>
  <c r="I1788" i="19"/>
  <c r="I157" i="19"/>
  <c r="I2389" i="19"/>
  <c r="I52" i="19"/>
  <c r="I1344" i="19"/>
  <c r="I1940" i="19"/>
  <c r="I757" i="19"/>
  <c r="I473" i="19"/>
  <c r="I1170" i="19"/>
  <c r="I1802" i="19"/>
  <c r="I1656" i="19"/>
  <c r="I1035" i="19"/>
  <c r="I1492" i="19"/>
  <c r="I884" i="19"/>
  <c r="I1038" i="19"/>
  <c r="I1493" i="19"/>
  <c r="I599" i="19"/>
  <c r="I167" i="19"/>
  <c r="I1348" i="19"/>
  <c r="I1945" i="19"/>
  <c r="I169" i="19"/>
  <c r="I62" i="19"/>
  <c r="I367" i="19"/>
  <c r="I1812" i="19"/>
  <c r="I1352" i="19"/>
  <c r="I2115" i="19"/>
  <c r="I1815" i="19"/>
  <c r="I890" i="19"/>
  <c r="I1187" i="19"/>
  <c r="I605" i="19"/>
  <c r="I1820" i="19"/>
  <c r="I894" i="19"/>
  <c r="I2265" i="19"/>
  <c r="I1502" i="19"/>
  <c r="I1682" i="19"/>
  <c r="I1042" i="19"/>
  <c r="I174" i="19"/>
  <c r="I176" i="19"/>
  <c r="I381" i="19"/>
  <c r="I2273" i="19"/>
  <c r="I1950" i="19"/>
  <c r="I2119" i="19"/>
  <c r="I478" i="19"/>
  <c r="I1510" i="19"/>
  <c r="I2398" i="19"/>
  <c r="I608" i="19"/>
  <c r="I1514" i="19"/>
  <c r="I1051" i="19"/>
  <c r="I298" i="19"/>
  <c r="I1363" i="19"/>
  <c r="I385" i="19"/>
  <c r="I1831" i="19"/>
  <c r="I1052" i="19"/>
  <c r="I2131" i="19"/>
  <c r="I1367" i="19"/>
  <c r="I1054" i="19"/>
  <c r="I776" i="19"/>
  <c r="I906" i="19"/>
  <c r="I1520" i="19"/>
  <c r="I188" i="19"/>
  <c r="I1524" i="19"/>
  <c r="I1195" i="19"/>
  <c r="I75" i="19"/>
  <c r="I2138" i="19"/>
  <c r="I1694" i="19"/>
  <c r="I304" i="19"/>
  <c r="I192" i="19"/>
  <c r="I1200" i="19"/>
  <c r="I1838" i="19"/>
  <c r="I195" i="19"/>
  <c r="I1372" i="19"/>
  <c r="I2140" i="19"/>
  <c r="I80" i="19"/>
  <c r="I624" i="19"/>
  <c r="I2281" i="19"/>
  <c r="I82" i="19"/>
  <c r="I1063" i="19"/>
  <c r="I202" i="19"/>
  <c r="I1971" i="19"/>
  <c r="I310" i="19"/>
  <c r="I912" i="19"/>
  <c r="I1066" i="19"/>
  <c r="I1376" i="19"/>
  <c r="I1537" i="19"/>
  <c r="I208" i="19"/>
  <c r="I396" i="19"/>
  <c r="I633" i="19"/>
  <c r="I1538" i="19"/>
  <c r="I93" i="19"/>
  <c r="I501" i="19"/>
  <c r="I402" i="19"/>
  <c r="I212" i="19"/>
  <c r="I1849" i="19"/>
  <c r="I312" i="19"/>
  <c r="I789" i="19"/>
  <c r="I1209" i="19"/>
  <c r="I1383" i="19"/>
  <c r="I636" i="19"/>
  <c r="I1981" i="19"/>
  <c r="I919" i="19"/>
  <c r="I316" i="19"/>
  <c r="I1540" i="19"/>
  <c r="I218" i="19"/>
  <c r="I793" i="19"/>
  <c r="I1850" i="19"/>
  <c r="I1393" i="19"/>
  <c r="J1797" i="19"/>
  <c r="J79" i="19"/>
  <c r="I2216" i="19"/>
  <c r="I1751" i="19"/>
  <c r="I2064" i="19"/>
  <c r="I1292" i="19"/>
  <c r="I1005" i="19"/>
  <c r="I264" i="19"/>
  <c r="I1296" i="19"/>
  <c r="I1007" i="19"/>
  <c r="I2224" i="19"/>
  <c r="I1300" i="19"/>
  <c r="I1755" i="19"/>
  <c r="I707" i="19"/>
  <c r="I1613" i="19"/>
  <c r="I271" i="19"/>
  <c r="I2075" i="19"/>
  <c r="I17" i="19"/>
  <c r="I135" i="19"/>
  <c r="I713" i="19"/>
  <c r="I440" i="19"/>
  <c r="I22" i="19"/>
  <c r="I1458" i="19"/>
  <c r="I442" i="19"/>
  <c r="I1460" i="19"/>
  <c r="I1616" i="19"/>
  <c r="I1015" i="19"/>
  <c r="I2230" i="19"/>
  <c r="I1620" i="19"/>
  <c r="I2360" i="19"/>
  <c r="I2089" i="19"/>
  <c r="I1924" i="19"/>
  <c r="I576" i="19"/>
  <c r="I1150" i="19"/>
  <c r="I140" i="19"/>
  <c r="I2363" i="19"/>
  <c r="I720" i="19"/>
  <c r="I1621" i="19"/>
  <c r="I277" i="19"/>
  <c r="I1768" i="19"/>
  <c r="I1626" i="19"/>
  <c r="I1307" i="19"/>
  <c r="I1771" i="19"/>
  <c r="I2367" i="19"/>
  <c r="I581" i="19"/>
  <c r="I1156" i="19"/>
  <c r="I724" i="19"/>
  <c r="I1632" i="19"/>
  <c r="I281" i="19"/>
  <c r="I1928" i="19"/>
  <c r="I1474" i="19"/>
  <c r="I2242" i="19"/>
  <c r="I34" i="19"/>
  <c r="I731" i="19"/>
  <c r="I1316" i="19"/>
  <c r="I1634" i="19"/>
  <c r="I584" i="19"/>
  <c r="I2101" i="19"/>
  <c r="I457" i="19"/>
  <c r="I1322" i="19"/>
  <c r="I742" i="19"/>
  <c r="I1164" i="19"/>
  <c r="I1482" i="19"/>
  <c r="I1325" i="19"/>
  <c r="I1488" i="19"/>
  <c r="I1026" i="19"/>
  <c r="I1330" i="19"/>
  <c r="I1166" i="19"/>
  <c r="I747" i="19"/>
  <c r="I749" i="19"/>
  <c r="I2380" i="19"/>
  <c r="I152" i="19"/>
  <c r="I872" i="19"/>
  <c r="I1643" i="19"/>
  <c r="I1335" i="19"/>
  <c r="I1337" i="19"/>
  <c r="I1034" i="19"/>
  <c r="I877" i="19"/>
  <c r="I49" i="19"/>
  <c r="I1340" i="19"/>
  <c r="I590" i="19"/>
  <c r="I752" i="19"/>
  <c r="I1789" i="19"/>
  <c r="I2390" i="19"/>
  <c r="I53" i="19"/>
  <c r="I2252" i="19"/>
  <c r="I2254" i="19"/>
  <c r="I758" i="19"/>
  <c r="I1650" i="19"/>
  <c r="I1798" i="19"/>
  <c r="I1171" i="19"/>
  <c r="I161" i="19"/>
  <c r="I759" i="19"/>
  <c r="I880" i="19"/>
  <c r="I2111" i="19"/>
  <c r="I1805" i="19"/>
  <c r="I1806" i="19"/>
  <c r="I2393" i="19"/>
  <c r="I168" i="19"/>
  <c r="I1494" i="19"/>
  <c r="I1946" i="19"/>
  <c r="I1039" i="19"/>
  <c r="I886" i="19"/>
  <c r="I1662" i="19"/>
  <c r="I1813" i="19"/>
  <c r="I369" i="19"/>
  <c r="I2116" i="19"/>
  <c r="I1816" i="19"/>
  <c r="I1669" i="19"/>
  <c r="I772" i="19"/>
  <c r="I606" i="19"/>
  <c r="I372" i="19"/>
  <c r="I2263" i="19"/>
  <c r="I2266" i="19"/>
  <c r="I1503" i="19"/>
  <c r="I1506" i="19"/>
  <c r="I1043" i="19"/>
  <c r="I1353" i="19"/>
  <c r="I64" i="19"/>
  <c r="I296" i="19"/>
  <c r="I2396" i="19"/>
  <c r="I1951" i="19"/>
  <c r="I1823" i="19"/>
  <c r="I1827" i="19"/>
  <c r="I382" i="19"/>
  <c r="I1511" i="19"/>
  <c r="I609" i="19"/>
  <c r="I1515" i="19"/>
  <c r="I1685" i="19"/>
  <c r="I1828" i="19"/>
  <c r="I1364" i="19"/>
  <c r="I484" i="19"/>
  <c r="I386" i="19"/>
  <c r="I1053" i="19"/>
  <c r="I2132" i="19"/>
  <c r="I1689" i="19"/>
  <c r="I1055" i="19"/>
  <c r="I777" i="19"/>
  <c r="I907" i="19"/>
  <c r="I1521" i="19"/>
  <c r="I189" i="19"/>
  <c r="I300" i="19"/>
  <c r="I1196" i="19"/>
  <c r="I76" i="19"/>
  <c r="I621" i="19"/>
  <c r="I1834" i="19"/>
  <c r="I305" i="19"/>
  <c r="I193" i="19"/>
  <c r="I1201" i="19"/>
  <c r="I491" i="19"/>
  <c r="I306" i="19"/>
  <c r="I1373" i="19"/>
  <c r="I1960" i="19"/>
  <c r="I81" i="19"/>
  <c r="I201" i="19"/>
  <c r="I493" i="19"/>
  <c r="I83" i="19"/>
  <c r="I1064" i="19"/>
  <c r="I86" i="19"/>
  <c r="I1530" i="19"/>
  <c r="I311" i="19"/>
  <c r="I913" i="19"/>
  <c r="I1067" i="19"/>
  <c r="I629" i="19"/>
  <c r="I1700" i="19"/>
  <c r="I209" i="19"/>
  <c r="I397" i="19"/>
  <c r="I1843" i="19"/>
  <c r="I2143" i="19"/>
  <c r="I94" i="19"/>
  <c r="I502" i="19"/>
  <c r="I2413" i="19"/>
  <c r="I2415" i="19"/>
  <c r="I788" i="19"/>
  <c r="I2145" i="19"/>
  <c r="I790" i="19"/>
  <c r="I1210" i="19"/>
  <c r="I1384" i="19"/>
  <c r="I637" i="19"/>
  <c r="I1982" i="19"/>
  <c r="I920" i="19"/>
  <c r="I317" i="19"/>
  <c r="I510" i="19"/>
  <c r="I219" i="19"/>
  <c r="I514" i="19"/>
  <c r="I1851" i="19"/>
  <c r="I1394" i="19"/>
  <c r="J598" i="19"/>
  <c r="J206" i="19"/>
  <c r="I2217" i="19"/>
  <c r="I1752" i="19"/>
  <c r="I2065" i="19"/>
  <c r="I1293" i="19"/>
  <c r="I5" i="19"/>
  <c r="I265" i="19"/>
  <c r="I2221" i="19"/>
  <c r="I1008" i="19"/>
  <c r="I2225" i="19"/>
  <c r="I133" i="19"/>
  <c r="I1756" i="19"/>
  <c r="I708" i="19"/>
  <c r="I1614" i="19"/>
  <c r="I565" i="19"/>
  <c r="I2076" i="19"/>
  <c r="I18" i="19"/>
  <c r="I1012" i="19"/>
  <c r="I714" i="19"/>
  <c r="I1302" i="19"/>
  <c r="I23" i="19"/>
  <c r="I1013" i="19"/>
  <c r="I443" i="19"/>
  <c r="I1461" i="19"/>
  <c r="I1617" i="19"/>
  <c r="I1016" i="19"/>
  <c r="I2231" i="19"/>
  <c r="I1018" i="19"/>
  <c r="I2361" i="19"/>
  <c r="I571" i="19"/>
  <c r="I1305" i="19"/>
  <c r="I577" i="19"/>
  <c r="I1151" i="19"/>
  <c r="I1763" i="19"/>
  <c r="I716" i="19"/>
  <c r="I721" i="19"/>
  <c r="I447" i="19"/>
  <c r="I26" i="19"/>
  <c r="I1769" i="19"/>
  <c r="I1627" i="19"/>
  <c r="I2364" i="19"/>
  <c r="I1308" i="19"/>
  <c r="I29" i="19"/>
  <c r="I582" i="19"/>
  <c r="I722" i="19"/>
  <c r="I725" i="19"/>
  <c r="I1633" i="19"/>
  <c r="I282" i="19"/>
  <c r="I1929" i="19"/>
  <c r="I2240" i="19"/>
  <c r="I1930" i="19"/>
  <c r="I145" i="19"/>
  <c r="I732" i="19"/>
  <c r="I1317" i="19"/>
  <c r="I1318" i="19"/>
  <c r="I2243" i="19"/>
  <c r="I1774" i="19"/>
  <c r="I458" i="19"/>
  <c r="I1323" i="19"/>
  <c r="I149" i="19"/>
  <c r="I1934" i="19"/>
  <c r="I1483" i="19"/>
  <c r="I1326" i="19"/>
  <c r="I1638" i="19"/>
  <c r="I39" i="19"/>
  <c r="I2105" i="19"/>
  <c r="I1029" i="19"/>
  <c r="I1935" i="19"/>
  <c r="I585" i="19"/>
  <c r="I1331" i="19"/>
  <c r="I153" i="19"/>
  <c r="I154" i="19"/>
  <c r="I1644" i="19"/>
  <c r="I1030" i="19"/>
  <c r="I358" i="19"/>
  <c r="I2383" i="19"/>
  <c r="I46" i="19"/>
  <c r="I50" i="19"/>
  <c r="I1784" i="19"/>
  <c r="I591" i="19"/>
  <c r="I753" i="19"/>
  <c r="I1790" i="19"/>
  <c r="I2391" i="19"/>
  <c r="I54" i="19"/>
  <c r="I755" i="19"/>
  <c r="I2255" i="19"/>
  <c r="I2110" i="19"/>
  <c r="I1651" i="19"/>
  <c r="I1799" i="19"/>
  <c r="I2392" i="19"/>
  <c r="I1941" i="19"/>
  <c r="I760" i="19"/>
  <c r="I881" i="19"/>
  <c r="I162" i="19"/>
  <c r="I1179" i="19"/>
  <c r="I1807" i="19"/>
  <c r="I764" i="19"/>
  <c r="I475" i="19"/>
  <c r="I1495" i="19"/>
  <c r="I1947" i="19"/>
  <c r="I1040" i="19"/>
  <c r="I887" i="19"/>
  <c r="I1663" i="19"/>
  <c r="I1665" i="19"/>
  <c r="I370" i="19"/>
  <c r="I602" i="19"/>
  <c r="I770" i="19"/>
  <c r="I1670" i="19"/>
  <c r="I63" i="19"/>
  <c r="I1674" i="19"/>
  <c r="I373" i="19"/>
  <c r="I895" i="19"/>
  <c r="I1676" i="19"/>
  <c r="I476" i="19"/>
  <c r="I1507" i="19"/>
  <c r="I1044" i="19"/>
  <c r="I1354" i="19"/>
  <c r="I65" i="19"/>
  <c r="I1821" i="19"/>
  <c r="I70" i="19"/>
  <c r="I1952" i="19"/>
  <c r="I1824" i="19"/>
  <c r="I1954" i="19"/>
  <c r="I2120" i="19"/>
  <c r="I1512" i="19"/>
  <c r="I610" i="19"/>
  <c r="I1360" i="19"/>
  <c r="I1686" i="19"/>
  <c r="I1829" i="19"/>
  <c r="I905" i="19"/>
  <c r="I485" i="19"/>
  <c r="I1516" i="19"/>
  <c r="I2129" i="19"/>
  <c r="I2133" i="19"/>
  <c r="I1690" i="19"/>
  <c r="I1958" i="19"/>
  <c r="I1691" i="19"/>
  <c r="I616" i="19"/>
  <c r="I390" i="19"/>
  <c r="I190" i="19"/>
  <c r="I301" i="19"/>
  <c r="I1197" i="19"/>
  <c r="I77" i="19"/>
  <c r="I622" i="19"/>
  <c r="I1835" i="19"/>
  <c r="I2406" i="19"/>
  <c r="I1199" i="19"/>
  <c r="I1202" i="19"/>
  <c r="I1371" i="19"/>
  <c r="I307" i="19"/>
  <c r="I1374" i="19"/>
  <c r="I1961" i="19"/>
  <c r="I197" i="19"/>
  <c r="I391" i="19"/>
  <c r="I494" i="19"/>
  <c r="I84" i="19"/>
  <c r="I1065" i="19"/>
  <c r="I87" i="19"/>
  <c r="I1531" i="19"/>
  <c r="I203" i="19"/>
  <c r="I393" i="19"/>
  <c r="I2409" i="19"/>
  <c r="I630" i="19"/>
  <c r="I1701" i="19"/>
  <c r="I914" i="19"/>
  <c r="I398" i="19"/>
  <c r="I1844" i="19"/>
  <c r="I91" i="19"/>
  <c r="I1846" i="19"/>
  <c r="I2284" i="19"/>
  <c r="I2414" i="19"/>
  <c r="I2416" i="19"/>
  <c r="I1539" i="19"/>
  <c r="I1978" i="19"/>
  <c r="I507" i="19"/>
  <c r="I1211" i="19"/>
  <c r="I917" i="19"/>
  <c r="I638" i="19"/>
  <c r="I314" i="19"/>
  <c r="I99" i="19"/>
  <c r="I318" i="19"/>
  <c r="I511" i="19"/>
  <c r="I220" i="19"/>
  <c r="I1213" i="19"/>
  <c r="I1388" i="19"/>
  <c r="J1184" i="19"/>
  <c r="J92" i="19"/>
  <c r="I2218" i="19"/>
  <c r="I1753" i="19"/>
  <c r="I2066" i="19"/>
  <c r="I2069" i="19"/>
  <c r="I6" i="19"/>
  <c r="I266" i="19"/>
  <c r="I2222" i="19"/>
  <c r="I1454" i="19"/>
  <c r="I2355" i="19"/>
  <c r="I846" i="19"/>
  <c r="I1757" i="19"/>
  <c r="I709" i="19"/>
  <c r="I1009" i="19"/>
  <c r="I566" i="19"/>
  <c r="I15" i="19"/>
  <c r="I851" i="19"/>
  <c r="I1137" i="19"/>
  <c r="I715" i="19"/>
  <c r="I19" i="19"/>
  <c r="I24" i="19"/>
  <c r="I1014" i="19"/>
  <c r="I444" i="19"/>
  <c r="I1758" i="19"/>
  <c r="I853" i="19"/>
  <c r="I349" i="19"/>
  <c r="I1017" i="19"/>
  <c r="I1303" i="19"/>
  <c r="I1147" i="19"/>
  <c r="I572" i="19"/>
  <c r="I1306" i="19"/>
  <c r="I578" i="19"/>
  <c r="I2234" i="19"/>
  <c r="I1464" i="19"/>
  <c r="I717" i="19"/>
  <c r="I142" i="19"/>
  <c r="I1926" i="19"/>
  <c r="I27" i="19"/>
  <c r="I1622" i="19"/>
  <c r="I1628" i="19"/>
  <c r="I2365" i="19"/>
  <c r="I1309" i="19"/>
  <c r="I30" i="19"/>
  <c r="I1629" i="19"/>
  <c r="I31" i="19"/>
  <c r="I726" i="19"/>
  <c r="I454" i="19"/>
  <c r="I283" i="19"/>
  <c r="I455" i="19"/>
  <c r="I2099" i="19"/>
  <c r="I729" i="19"/>
  <c r="I146" i="19"/>
  <c r="I733" i="19"/>
  <c r="I287" i="19"/>
  <c r="I865" i="19"/>
  <c r="I2244" i="19"/>
  <c r="I1775" i="19"/>
  <c r="I459" i="19"/>
  <c r="I1324" i="19"/>
  <c r="I461" i="19"/>
  <c r="I150" i="19"/>
  <c r="I1484" i="19"/>
  <c r="I1327" i="19"/>
  <c r="I1639" i="19"/>
  <c r="I40" i="19"/>
  <c r="I2106" i="19"/>
  <c r="I745" i="19"/>
  <c r="I1936" i="19"/>
  <c r="I2378" i="19"/>
  <c r="I2108" i="19"/>
  <c r="I356" i="19"/>
  <c r="I155" i="19"/>
  <c r="I2109" i="19"/>
  <c r="I1490" i="19"/>
  <c r="I45" i="19"/>
  <c r="I2384" i="19"/>
  <c r="I47" i="19"/>
  <c r="I289" i="19"/>
  <c r="I1785" i="19"/>
  <c r="I592" i="19"/>
  <c r="I754" i="19"/>
  <c r="I1791" i="19"/>
  <c r="I158" i="19"/>
  <c r="I1167" i="19"/>
  <c r="I756" i="19"/>
  <c r="I2256" i="19"/>
  <c r="I1794" i="19"/>
  <c r="I1652" i="19"/>
  <c r="I1800" i="19"/>
  <c r="I474" i="19"/>
  <c r="I2258" i="19"/>
  <c r="I761" i="19"/>
  <c r="I882" i="19"/>
  <c r="I163" i="19"/>
  <c r="I1180" i="19"/>
  <c r="I1808" i="19"/>
  <c r="I765" i="19"/>
  <c r="I57" i="19"/>
  <c r="I2260" i="19"/>
  <c r="I1658" i="19"/>
  <c r="I294" i="19"/>
  <c r="I1349" i="19"/>
  <c r="I1664" i="19"/>
  <c r="I368" i="19"/>
  <c r="I371" i="19"/>
  <c r="I603" i="19"/>
  <c r="I771" i="19"/>
  <c r="I1671" i="19"/>
  <c r="I2117" i="19"/>
  <c r="I1675" i="19"/>
  <c r="I374" i="19"/>
  <c r="I376" i="19"/>
  <c r="I1677" i="19"/>
  <c r="I1504" i="19"/>
  <c r="I1508" i="19"/>
  <c r="I1188" i="19"/>
  <c r="I1355" i="19"/>
  <c r="I66" i="19"/>
  <c r="I1822" i="19"/>
  <c r="I71" i="19"/>
  <c r="I1953" i="19"/>
  <c r="I1825" i="19"/>
  <c r="I774" i="19"/>
  <c r="I1045" i="19"/>
  <c r="I900" i="19"/>
  <c r="I2121" i="19"/>
  <c r="I1955" i="19"/>
  <c r="I1687" i="19"/>
  <c r="I2399" i="19"/>
  <c r="I2124" i="19"/>
  <c r="I611" i="19"/>
  <c r="I2127" i="19"/>
  <c r="I2130" i="19"/>
  <c r="I387" i="19"/>
  <c r="I2274" i="19"/>
  <c r="I1832" i="19"/>
  <c r="I1692" i="19"/>
  <c r="I617" i="19"/>
  <c r="I299" i="19"/>
  <c r="I908" i="19"/>
  <c r="I1525" i="19"/>
  <c r="I1198" i="19"/>
  <c r="I488" i="19"/>
  <c r="I623" i="19"/>
  <c r="I1836" i="19"/>
  <c r="I2407" i="19"/>
  <c r="I1695" i="19"/>
  <c r="I782" i="19"/>
  <c r="I1839" i="19"/>
  <c r="I2277" i="19"/>
  <c r="I1697" i="19"/>
  <c r="I1962" i="19"/>
  <c r="I198" i="19"/>
  <c r="I625" i="19"/>
  <c r="I495" i="19"/>
  <c r="I2282" i="19"/>
  <c r="I1968" i="19"/>
  <c r="I88" i="19"/>
  <c r="I1532" i="19"/>
  <c r="I497" i="19"/>
  <c r="I394" i="19"/>
  <c r="I1068" i="19"/>
  <c r="I631" i="19"/>
  <c r="I1702" i="19"/>
  <c r="I915" i="19"/>
  <c r="I399" i="19"/>
  <c r="I1845" i="19"/>
  <c r="I2410" i="19"/>
  <c r="I1847" i="19"/>
  <c r="I2285" i="19"/>
  <c r="I1703" i="19"/>
  <c r="I2417" i="19"/>
  <c r="I2418" i="19"/>
  <c r="I313" i="19"/>
  <c r="I508" i="19"/>
  <c r="I404" i="19"/>
  <c r="I216" i="19"/>
  <c r="I639" i="19"/>
  <c r="I315" i="19"/>
  <c r="I100" i="19"/>
  <c r="I217" i="19"/>
  <c r="I2291" i="19"/>
  <c r="I407" i="19"/>
  <c r="I1214" i="19"/>
  <c r="I1389" i="19"/>
  <c r="J442" i="19"/>
  <c r="J2264" i="19"/>
  <c r="J1980" i="19"/>
  <c r="I2219" i="19"/>
  <c r="I437" i="19"/>
  <c r="I2067" i="19"/>
  <c r="I2070" i="19"/>
  <c r="I7" i="19"/>
  <c r="I267" i="19"/>
  <c r="I8" i="19"/>
  <c r="I1297" i="19"/>
  <c r="I2356" i="19"/>
  <c r="I847" i="19"/>
  <c r="I2226" i="19"/>
  <c r="I710" i="19"/>
  <c r="I1010" i="19"/>
  <c r="I347" i="19"/>
  <c r="I16" i="19"/>
  <c r="I852" i="19"/>
  <c r="I1138" i="19"/>
  <c r="I2358" i="19"/>
  <c r="I2080" i="19"/>
  <c r="I1455" i="19"/>
  <c r="I2082" i="19"/>
  <c r="I1142" i="19"/>
  <c r="I1759" i="19"/>
  <c r="I854" i="19"/>
  <c r="I855" i="19"/>
  <c r="I1618" i="19"/>
  <c r="I1760" i="19"/>
  <c r="I1148" i="19"/>
  <c r="I573" i="19"/>
  <c r="I1761" i="19"/>
  <c r="I579" i="19"/>
  <c r="I2095" i="19"/>
  <c r="I1764" i="19"/>
  <c r="I1152" i="19"/>
  <c r="I445" i="19"/>
  <c r="I1022" i="19"/>
  <c r="I1467" i="19"/>
  <c r="I1623" i="19"/>
  <c r="I2235" i="19"/>
  <c r="I450" i="19"/>
  <c r="I1927" i="19"/>
  <c r="I1772" i="19"/>
  <c r="I1630" i="19"/>
  <c r="I32" i="19"/>
  <c r="I727" i="19"/>
  <c r="I2368" i="19"/>
  <c r="I284" i="19"/>
  <c r="I456" i="19"/>
  <c r="I2100" i="19"/>
  <c r="I730" i="19"/>
  <c r="I1477" i="19"/>
  <c r="I286" i="19"/>
  <c r="I864" i="19"/>
  <c r="I866" i="19"/>
  <c r="I1162" i="19"/>
  <c r="I353" i="19"/>
  <c r="I460" i="19"/>
  <c r="I868" i="19"/>
  <c r="I1931" i="19"/>
  <c r="I151" i="19"/>
  <c r="I1485" i="19"/>
  <c r="I743" i="19"/>
  <c r="I466" i="19"/>
  <c r="I41" i="19"/>
  <c r="I2107" i="19"/>
  <c r="I870" i="19"/>
  <c r="I1937" i="19"/>
  <c r="I2249" i="19"/>
  <c r="I1332" i="19"/>
  <c r="I357" i="19"/>
  <c r="I750" i="19"/>
  <c r="I873" i="19"/>
  <c r="I288" i="19"/>
  <c r="I2381" i="19"/>
  <c r="I2385" i="19"/>
  <c r="I1646" i="19"/>
  <c r="I1647" i="19"/>
  <c r="I1786" i="19"/>
  <c r="I593" i="19"/>
  <c r="I290" i="19"/>
  <c r="I362" i="19"/>
  <c r="I159" i="19"/>
  <c r="I1168" i="19"/>
  <c r="I1491" i="19"/>
  <c r="I2257" i="19"/>
  <c r="I1648" i="19"/>
  <c r="I1653" i="19"/>
  <c r="I364" i="19"/>
  <c r="I1345" i="19"/>
  <c r="I2259" i="19"/>
  <c r="I762" i="19"/>
  <c r="I1036" i="19"/>
  <c r="I1803" i="19"/>
  <c r="I597" i="19"/>
  <c r="I1809" i="19"/>
  <c r="I766" i="19"/>
  <c r="I1942" i="19"/>
  <c r="I2261" i="19"/>
  <c r="I1659" i="19"/>
  <c r="I295" i="19"/>
  <c r="I1350" i="19"/>
  <c r="I2112" i="19"/>
  <c r="I1181" i="19"/>
  <c r="I2262" i="19"/>
  <c r="I604" i="19"/>
  <c r="I1496" i="19"/>
  <c r="I1498" i="19"/>
  <c r="I1672" i="19"/>
  <c r="I170" i="19"/>
  <c r="I375" i="19"/>
  <c r="I377" i="19"/>
  <c r="I1678" i="19"/>
  <c r="I1505" i="19"/>
  <c r="I1509" i="19"/>
  <c r="I1683" i="19"/>
  <c r="I1356" i="19"/>
  <c r="I67" i="19"/>
  <c r="I2269" i="19"/>
  <c r="I896" i="19"/>
  <c r="I177" i="19"/>
  <c r="I1826" i="19"/>
  <c r="I775" i="19"/>
  <c r="I1046" i="19"/>
  <c r="I901" i="19"/>
  <c r="I2122" i="19"/>
  <c r="I181" i="19"/>
  <c r="I1688" i="19"/>
  <c r="I2400" i="19"/>
  <c r="I2125" i="19"/>
  <c r="I612" i="19"/>
  <c r="I2128" i="19"/>
  <c r="I1191" i="19"/>
  <c r="I388" i="19"/>
  <c r="I1517" i="19"/>
  <c r="I1056" i="19"/>
  <c r="I1693" i="19"/>
  <c r="I618" i="19"/>
  <c r="I486" i="19"/>
  <c r="I1059" i="19"/>
  <c r="I72" i="19"/>
  <c r="I1060" i="19"/>
  <c r="I2134" i="19"/>
  <c r="I1368" i="19"/>
  <c r="J147" i="19"/>
  <c r="J1949" i="19"/>
  <c r="J1387" i="19"/>
  <c r="I2" i="19"/>
  <c r="I438" i="19"/>
  <c r="I2068" i="19"/>
  <c r="I2071" i="19"/>
  <c r="I342" i="19"/>
  <c r="I268" i="19"/>
  <c r="I9" i="19"/>
  <c r="I344" i="19"/>
  <c r="I2357" i="19"/>
  <c r="I1134" i="19"/>
  <c r="I12" i="19"/>
  <c r="I848" i="19"/>
  <c r="I1011" i="19"/>
  <c r="I348" i="19"/>
  <c r="I567" i="19"/>
  <c r="I2077" i="19"/>
  <c r="I1139" i="19"/>
  <c r="I2359" i="19"/>
  <c r="I2081" i="19"/>
  <c r="I1920" i="19"/>
  <c r="I2083" i="19"/>
  <c r="I1143" i="19"/>
  <c r="I1922" i="19"/>
  <c r="I1144" i="19"/>
  <c r="I856" i="19"/>
  <c r="I1619" i="19"/>
  <c r="I138" i="19"/>
  <c r="I1149" i="19"/>
  <c r="I574" i="19"/>
  <c r="I1762" i="19"/>
  <c r="I1925" i="19"/>
  <c r="I2096" i="19"/>
  <c r="I1765" i="19"/>
  <c r="I141" i="19"/>
  <c r="I446" i="19"/>
  <c r="I1465" i="19"/>
  <c r="I1468" i="19"/>
  <c r="I1624" i="19"/>
  <c r="I2236" i="19"/>
  <c r="I451" i="19"/>
  <c r="I1310" i="19"/>
  <c r="I1773" i="19"/>
  <c r="I1631" i="19"/>
  <c r="I33" i="19"/>
  <c r="I728" i="19"/>
  <c r="I2369" i="19"/>
  <c r="I285" i="19"/>
  <c r="I351" i="19"/>
  <c r="I1159" i="19"/>
  <c r="I1475" i="19"/>
  <c r="I1478" i="19"/>
  <c r="I2372" i="19"/>
  <c r="I734" i="19"/>
  <c r="I736" i="19"/>
  <c r="I1163" i="19"/>
  <c r="I354" i="19"/>
  <c r="I2102" i="19"/>
  <c r="I869" i="19"/>
  <c r="I1932" i="19"/>
  <c r="I1481" i="19"/>
  <c r="I1486" i="19"/>
  <c r="I1024" i="19"/>
  <c r="I467" i="19"/>
  <c r="I744" i="19"/>
  <c r="I355" i="19"/>
  <c r="I2377" i="19"/>
  <c r="I2246" i="19"/>
  <c r="I586" i="19"/>
  <c r="I42" i="19"/>
  <c r="I1778" i="19"/>
  <c r="I751" i="19"/>
  <c r="I874" i="19"/>
  <c r="I1781" i="19"/>
  <c r="I2382" i="19"/>
  <c r="I588" i="19"/>
  <c r="I2386" i="19"/>
  <c r="I471" i="19"/>
  <c r="I359" i="19"/>
  <c r="I594" i="19"/>
  <c r="I291" i="19"/>
  <c r="I363" i="19"/>
  <c r="I160" i="19"/>
  <c r="I1169" i="19"/>
  <c r="I2253" i="19"/>
  <c r="I1792" i="19"/>
  <c r="I1649" i="19"/>
  <c r="I1795" i="19"/>
  <c r="I365" i="19"/>
  <c r="I1346" i="19"/>
  <c r="I1172" i="19"/>
  <c r="I763" i="19"/>
  <c r="I1176" i="19"/>
  <c r="I1804" i="19"/>
  <c r="I164" i="19"/>
  <c r="I293" i="19"/>
  <c r="I767" i="19"/>
  <c r="I1943" i="19"/>
  <c r="I600" i="19"/>
  <c r="I1660" i="19"/>
  <c r="I59" i="19"/>
  <c r="I1351" i="19"/>
  <c r="I888" i="19"/>
  <c r="I1182" i="19"/>
  <c r="I2395" i="19"/>
  <c r="I1666" i="19"/>
  <c r="I1497" i="19"/>
  <c r="I1499" i="19"/>
  <c r="I1673" i="19"/>
  <c r="I171" i="19"/>
  <c r="I891" i="19"/>
  <c r="I378" i="19"/>
  <c r="I2118" i="19"/>
  <c r="I1679" i="19"/>
  <c r="I477" i="19"/>
  <c r="I1684" i="19"/>
  <c r="I1357" i="19"/>
  <c r="I68" i="19"/>
  <c r="I2270" i="19"/>
  <c r="I897" i="19"/>
  <c r="I178" i="19"/>
  <c r="I899" i="19"/>
  <c r="I479" i="19"/>
  <c r="I1047" i="19"/>
  <c r="I902" i="19"/>
  <c r="I2123" i="19"/>
  <c r="I182" i="19"/>
  <c r="I482" i="19"/>
  <c r="I1361" i="19"/>
  <c r="I2126" i="19"/>
  <c r="I1365" i="19"/>
  <c r="I1957" i="19"/>
  <c r="I1192" i="19"/>
  <c r="I389" i="19"/>
  <c r="I1518" i="19"/>
  <c r="I1057" i="19"/>
  <c r="I778" i="19"/>
  <c r="I619" i="19"/>
  <c r="I185" i="19"/>
  <c r="I1522" i="19"/>
  <c r="I73" i="19"/>
  <c r="I620" i="19"/>
  <c r="I2135" i="19"/>
  <c r="I2403" i="19"/>
  <c r="I191" i="19"/>
  <c r="I489" i="19"/>
  <c r="I1369" i="19"/>
  <c r="I784" i="19"/>
  <c r="I1062" i="19"/>
  <c r="I1528" i="19"/>
  <c r="I309" i="19"/>
  <c r="I2278" i="19"/>
  <c r="I200" i="19"/>
  <c r="I1840" i="19"/>
  <c r="I1965" i="19"/>
  <c r="I496" i="19"/>
  <c r="I1970" i="19"/>
  <c r="I1203" i="19"/>
  <c r="I1206" i="19"/>
  <c r="I204" i="19"/>
  <c r="I1698" i="19"/>
  <c r="I1070" i="19"/>
  <c r="I1534" i="19"/>
  <c r="I1378" i="19"/>
  <c r="I786" i="19"/>
  <c r="I401" i="19"/>
  <c r="I211" i="19"/>
  <c r="I2412" i="19"/>
  <c r="I1976" i="19"/>
  <c r="I1073" i="19"/>
  <c r="I1705" i="19"/>
  <c r="I503" i="19"/>
  <c r="I97" i="19"/>
  <c r="I1382" i="19"/>
  <c r="I215" i="19"/>
  <c r="I406" i="19"/>
  <c r="I635" i="19"/>
  <c r="I2288" i="19"/>
  <c r="I1076" i="19"/>
  <c r="I2147" i="19"/>
  <c r="I921" i="19"/>
  <c r="I1212" i="19"/>
  <c r="I2150" i="19"/>
  <c r="I1216" i="19"/>
  <c r="I1391" i="19"/>
  <c r="J469" i="19"/>
  <c r="J297" i="19"/>
  <c r="I1001" i="19"/>
  <c r="I3" i="19"/>
  <c r="I2220" i="19"/>
  <c r="I1132" i="19"/>
  <c r="I2072" i="19"/>
  <c r="I343" i="19"/>
  <c r="I1133" i="19"/>
  <c r="I1006" i="19"/>
  <c r="I345" i="19"/>
  <c r="I564" i="19"/>
  <c r="I1135" i="19"/>
  <c r="I13" i="19"/>
  <c r="I849" i="19"/>
  <c r="I1301" i="19"/>
  <c r="I272" i="19"/>
  <c r="I568" i="19"/>
  <c r="I2078" i="19"/>
  <c r="I1919" i="19"/>
  <c r="I1140" i="19"/>
  <c r="I1615" i="19"/>
  <c r="I1921" i="19"/>
  <c r="I2084" i="19"/>
  <c r="I569" i="19"/>
  <c r="I1923" i="19"/>
  <c r="I1145" i="19"/>
  <c r="I857" i="19"/>
  <c r="I2085" i="19"/>
  <c r="I2232" i="19"/>
  <c r="I859" i="19"/>
  <c r="I2090" i="19"/>
  <c r="I1462" i="19"/>
  <c r="I861" i="19"/>
  <c r="I862" i="19"/>
  <c r="I1766" i="19"/>
  <c r="I25" i="19"/>
  <c r="I1019" i="19"/>
  <c r="I1466" i="19"/>
  <c r="I1469" i="19"/>
  <c r="I1625" i="19"/>
  <c r="I2237" i="19"/>
  <c r="I452" i="19"/>
  <c r="I1311" i="19"/>
  <c r="I278" i="19"/>
  <c r="I1153" i="19"/>
  <c r="I1157" i="19"/>
  <c r="I2098" i="19"/>
  <c r="I2370" i="19"/>
  <c r="I2371" i="19"/>
  <c r="I352" i="19"/>
  <c r="I1160" i="19"/>
  <c r="I1476" i="19"/>
  <c r="I1479" i="19"/>
  <c r="I2373" i="19"/>
  <c r="I735" i="19"/>
  <c r="I737" i="19"/>
  <c r="I1319" i="19"/>
  <c r="I36" i="19"/>
  <c r="I867" i="19"/>
  <c r="I739" i="19"/>
  <c r="I1933" i="19"/>
  <c r="I462" i="19"/>
  <c r="I1635" i="19"/>
  <c r="I465" i="19"/>
  <c r="I468" i="19"/>
  <c r="I1489" i="19"/>
  <c r="I1027" i="19"/>
  <c r="I1776" i="19"/>
  <c r="I2247" i="19"/>
  <c r="I587" i="19"/>
  <c r="I43" i="19"/>
  <c r="I1779" i="19"/>
  <c r="I1640" i="19"/>
  <c r="I1645" i="19"/>
  <c r="I1782" i="19"/>
  <c r="I1031" i="19"/>
  <c r="I589" i="19"/>
  <c r="I2387" i="19"/>
  <c r="I51" i="19"/>
  <c r="I360" i="19"/>
  <c r="I595" i="19"/>
  <c r="I292" i="19"/>
  <c r="I878" i="19"/>
  <c r="I1341" i="19"/>
  <c r="I1342" i="19"/>
  <c r="I55" i="19"/>
  <c r="I1793" i="19"/>
  <c r="I56" i="19"/>
  <c r="I1796" i="19"/>
  <c r="I366" i="19"/>
  <c r="I1654" i="19"/>
  <c r="I1173" i="19"/>
  <c r="I1174" i="19"/>
  <c r="I1177" i="19"/>
  <c r="I1178" i="19"/>
  <c r="I165" i="19"/>
  <c r="I1810" i="19"/>
  <c r="I768" i="19"/>
  <c r="I1944" i="19"/>
  <c r="I601" i="19"/>
  <c r="I1661" i="19"/>
  <c r="I60" i="19"/>
  <c r="I2394" i="19"/>
  <c r="I889" i="19"/>
  <c r="I1183" i="19"/>
  <c r="I2113" i="19"/>
  <c r="I1817" i="19"/>
  <c r="I773" i="19"/>
  <c r="I903" i="19"/>
  <c r="I613" i="19"/>
  <c r="I74" i="19"/>
  <c r="I1696" i="19"/>
  <c r="I308" i="19"/>
  <c r="I1964" i="19"/>
  <c r="I1533" i="19"/>
  <c r="I632" i="19"/>
  <c r="I210" i="19"/>
  <c r="I1704" i="19"/>
  <c r="I509" i="19"/>
  <c r="I1075" i="19"/>
  <c r="I2149" i="19"/>
  <c r="H2218" i="19"/>
  <c r="H1753" i="19"/>
  <c r="H2066" i="19"/>
  <c r="H2069" i="19"/>
  <c r="H6" i="19"/>
  <c r="H266" i="19"/>
  <c r="H2222" i="19"/>
  <c r="H1454" i="19"/>
  <c r="H2355" i="19"/>
  <c r="H846" i="19"/>
  <c r="H1757" i="19"/>
  <c r="H709" i="19"/>
  <c r="H1009" i="19"/>
  <c r="H566" i="19"/>
  <c r="H15" i="19"/>
  <c r="H851" i="19"/>
  <c r="H1137" i="19"/>
  <c r="H715" i="19"/>
  <c r="H19" i="19"/>
  <c r="H24" i="19"/>
  <c r="H1014" i="19"/>
  <c r="H444" i="19"/>
  <c r="H1758" i="19"/>
  <c r="H853" i="19"/>
  <c r="H349" i="19"/>
  <c r="H1017" i="19"/>
  <c r="H1303" i="19"/>
  <c r="H1147" i="19"/>
  <c r="H572" i="19"/>
  <c r="H1306" i="19"/>
  <c r="H578" i="19"/>
  <c r="H2234" i="19"/>
  <c r="H1464" i="19"/>
  <c r="H717" i="19"/>
  <c r="H142" i="19"/>
  <c r="H1926" i="19"/>
  <c r="H27" i="19"/>
  <c r="H1622" i="19"/>
  <c r="H1628" i="19"/>
  <c r="H2365" i="19"/>
  <c r="H1309" i="19"/>
  <c r="H30" i="19"/>
  <c r="H1629" i="19"/>
  <c r="H31" i="19"/>
  <c r="H726" i="19"/>
  <c r="H454" i="19"/>
  <c r="H283" i="19"/>
  <c r="H455" i="19"/>
  <c r="H2099" i="19"/>
  <c r="H729" i="19"/>
  <c r="H146" i="19"/>
  <c r="H733" i="19"/>
  <c r="H287" i="19"/>
  <c r="H865" i="19"/>
  <c r="H2244" i="19"/>
  <c r="H1775" i="19"/>
  <c r="H459" i="19"/>
  <c r="H1324" i="19"/>
  <c r="H461" i="19"/>
  <c r="H150" i="19"/>
  <c r="H1484" i="19"/>
  <c r="H1327" i="19"/>
  <c r="H1639" i="19"/>
  <c r="H40" i="19"/>
  <c r="H2106" i="19"/>
  <c r="H745" i="19"/>
  <c r="H1936" i="19"/>
  <c r="H2378" i="19"/>
  <c r="H2108" i="19"/>
  <c r="H356" i="19"/>
  <c r="H155" i="19"/>
  <c r="H2109" i="19"/>
  <c r="H1490" i="19"/>
  <c r="H45" i="19"/>
  <c r="H2384" i="19"/>
  <c r="H47" i="19"/>
  <c r="H289" i="19"/>
  <c r="H1785" i="19"/>
  <c r="H592" i="19"/>
  <c r="H754" i="19"/>
  <c r="H1791" i="19"/>
  <c r="H158" i="19"/>
  <c r="H1167" i="19"/>
  <c r="H756" i="19"/>
  <c r="H2256" i="19"/>
  <c r="H1794" i="19"/>
  <c r="H1652" i="19"/>
  <c r="H1800" i="19"/>
  <c r="H474" i="19"/>
  <c r="H2258" i="19"/>
  <c r="H761" i="19"/>
  <c r="H882" i="19"/>
  <c r="H163" i="19"/>
  <c r="H1180" i="19"/>
  <c r="H1808" i="19"/>
  <c r="H765" i="19"/>
  <c r="H57" i="19"/>
  <c r="H2260" i="19"/>
  <c r="H1658" i="19"/>
  <c r="H294" i="19"/>
  <c r="H1349" i="19"/>
  <c r="H1664" i="19"/>
  <c r="H368" i="19"/>
  <c r="H371" i="19"/>
  <c r="H603" i="19"/>
  <c r="H771" i="19"/>
  <c r="H1671" i="19"/>
  <c r="H2117" i="19"/>
  <c r="H1675" i="19"/>
  <c r="H374" i="19"/>
  <c r="H376" i="19"/>
  <c r="H1677" i="19"/>
  <c r="H1504" i="19"/>
  <c r="H1508" i="19"/>
  <c r="H1188" i="19"/>
  <c r="H1355" i="19"/>
  <c r="H66" i="19"/>
  <c r="H1822" i="19"/>
  <c r="H71" i="19"/>
  <c r="H1953" i="19"/>
  <c r="H1825" i="19"/>
  <c r="H774" i="19"/>
  <c r="H1045" i="19"/>
  <c r="H900" i="19"/>
  <c r="H2121" i="19"/>
  <c r="H1955" i="19"/>
  <c r="H1687" i="19"/>
  <c r="H2399" i="19"/>
  <c r="H2124" i="19"/>
  <c r="H611" i="19"/>
  <c r="H2127" i="19"/>
  <c r="H2130" i="19"/>
  <c r="H387" i="19"/>
  <c r="H2274" i="19"/>
  <c r="H1832" i="19"/>
  <c r="H1692" i="19"/>
  <c r="H617" i="19"/>
  <c r="H299" i="19"/>
  <c r="H908" i="19"/>
  <c r="H1525" i="19"/>
  <c r="H1198" i="19"/>
  <c r="H488" i="19"/>
  <c r="H623" i="19"/>
  <c r="H1836" i="19"/>
  <c r="H2407" i="19"/>
  <c r="H1695" i="19"/>
  <c r="H782" i="19"/>
  <c r="H1839" i="19"/>
  <c r="H2277" i="19"/>
  <c r="H1697" i="19"/>
  <c r="H1962" i="19"/>
  <c r="H198" i="19"/>
  <c r="H625" i="19"/>
  <c r="H495" i="19"/>
  <c r="H2282" i="19"/>
  <c r="H1968" i="19"/>
  <c r="H88" i="19"/>
  <c r="H1532" i="19"/>
  <c r="H497" i="19"/>
  <c r="H394" i="19"/>
  <c r="H1068" i="19"/>
  <c r="H631" i="19"/>
  <c r="H1702" i="19"/>
  <c r="H915" i="19"/>
  <c r="H399" i="19"/>
  <c r="H1845" i="19"/>
  <c r="H2410" i="19"/>
  <c r="H1847" i="19"/>
  <c r="H2285" i="19"/>
  <c r="H1703" i="19"/>
  <c r="H2417" i="19"/>
  <c r="H2418" i="19"/>
  <c r="H313" i="19"/>
  <c r="H508" i="19"/>
  <c r="H404" i="19"/>
  <c r="H216" i="19"/>
  <c r="H639" i="19"/>
  <c r="H315" i="19"/>
  <c r="H100" i="19"/>
  <c r="H217" i="19"/>
  <c r="H2291" i="19"/>
  <c r="H407" i="19"/>
  <c r="H1214" i="19"/>
  <c r="H1389" i="19"/>
  <c r="I607" i="19"/>
  <c r="I69" i="19"/>
  <c r="I383" i="19"/>
  <c r="I1193" i="19"/>
  <c r="I781" i="19"/>
  <c r="I1370" i="19"/>
  <c r="I492" i="19"/>
  <c r="I1966" i="19"/>
  <c r="I911" i="19"/>
  <c r="I1535" i="19"/>
  <c r="I1973" i="19"/>
  <c r="I1379" i="19"/>
  <c r="I403" i="19"/>
  <c r="I1077" i="19"/>
  <c r="I791" i="19"/>
  <c r="H2219" i="19"/>
  <c r="H437" i="19"/>
  <c r="H2067" i="19"/>
  <c r="H2070" i="19"/>
  <c r="H7" i="19"/>
  <c r="H267" i="19"/>
  <c r="H8" i="19"/>
  <c r="H1297" i="19"/>
  <c r="H2356" i="19"/>
  <c r="H847" i="19"/>
  <c r="H2226" i="19"/>
  <c r="H710" i="19"/>
  <c r="H1010" i="19"/>
  <c r="H347" i="19"/>
  <c r="H16" i="19"/>
  <c r="H852" i="19"/>
  <c r="H1138" i="19"/>
  <c r="H2358" i="19"/>
  <c r="H2080" i="19"/>
  <c r="H1455" i="19"/>
  <c r="H2082" i="19"/>
  <c r="H1142" i="19"/>
  <c r="H1759" i="19"/>
  <c r="H854" i="19"/>
  <c r="H855" i="19"/>
  <c r="H1618" i="19"/>
  <c r="H1760" i="19"/>
  <c r="H1148" i="19"/>
  <c r="H573" i="19"/>
  <c r="H1761" i="19"/>
  <c r="H579" i="19"/>
  <c r="H2095" i="19"/>
  <c r="H1764" i="19"/>
  <c r="H1152" i="19"/>
  <c r="H445" i="19"/>
  <c r="H1022" i="19"/>
  <c r="H1467" i="19"/>
  <c r="H1623" i="19"/>
  <c r="H2235" i="19"/>
  <c r="H450" i="19"/>
  <c r="H1927" i="19"/>
  <c r="H1772" i="19"/>
  <c r="H1630" i="19"/>
  <c r="H32" i="19"/>
  <c r="H727" i="19"/>
  <c r="H2368" i="19"/>
  <c r="H284" i="19"/>
  <c r="H456" i="19"/>
  <c r="H2100" i="19"/>
  <c r="H730" i="19"/>
  <c r="H1477" i="19"/>
  <c r="H286" i="19"/>
  <c r="H864" i="19"/>
  <c r="H866" i="19"/>
  <c r="H1162" i="19"/>
  <c r="H353" i="19"/>
  <c r="H460" i="19"/>
  <c r="H868" i="19"/>
  <c r="H1931" i="19"/>
  <c r="H151" i="19"/>
  <c r="H1485" i="19"/>
  <c r="H743" i="19"/>
  <c r="H466" i="19"/>
  <c r="H41" i="19"/>
  <c r="H2107" i="19"/>
  <c r="H870" i="19"/>
  <c r="H1937" i="19"/>
  <c r="H2249" i="19"/>
  <c r="H1332" i="19"/>
  <c r="H357" i="19"/>
  <c r="H750" i="19"/>
  <c r="H873" i="19"/>
  <c r="H288" i="19"/>
  <c r="H2381" i="19"/>
  <c r="H2385" i="19"/>
  <c r="H1646" i="19"/>
  <c r="H1647" i="19"/>
  <c r="H1786" i="19"/>
  <c r="H593" i="19"/>
  <c r="H290" i="19"/>
  <c r="H362" i="19"/>
  <c r="H159" i="19"/>
  <c r="H1168" i="19"/>
  <c r="H1491" i="19"/>
  <c r="H2257" i="19"/>
  <c r="H1648" i="19"/>
  <c r="H1653" i="19"/>
  <c r="H364" i="19"/>
  <c r="H1345" i="19"/>
  <c r="H2259" i="19"/>
  <c r="H762" i="19"/>
  <c r="H1036" i="19"/>
  <c r="H1803" i="19"/>
  <c r="H597" i="19"/>
  <c r="H1809" i="19"/>
  <c r="H766" i="19"/>
  <c r="H1942" i="19"/>
  <c r="H2261" i="19"/>
  <c r="H1659" i="19"/>
  <c r="H295" i="19"/>
  <c r="H1350" i="19"/>
  <c r="H2112" i="19"/>
  <c r="H1181" i="19"/>
  <c r="H2262" i="19"/>
  <c r="H604" i="19"/>
  <c r="H1496" i="19"/>
  <c r="H1498" i="19"/>
  <c r="H1672" i="19"/>
  <c r="H170" i="19"/>
  <c r="H375" i="19"/>
  <c r="H377" i="19"/>
  <c r="H1678" i="19"/>
  <c r="H1505" i="19"/>
  <c r="H1509" i="19"/>
  <c r="H1683" i="19"/>
  <c r="H1356" i="19"/>
  <c r="H67" i="19"/>
  <c r="H2269" i="19"/>
  <c r="H896" i="19"/>
  <c r="H177" i="19"/>
  <c r="H1826" i="19"/>
  <c r="H775" i="19"/>
  <c r="H1046" i="19"/>
  <c r="H901" i="19"/>
  <c r="H2122" i="19"/>
  <c r="H181" i="19"/>
  <c r="H1688" i="19"/>
  <c r="H2400" i="19"/>
  <c r="H2125" i="19"/>
  <c r="H612" i="19"/>
  <c r="H2128" i="19"/>
  <c r="H1191" i="19"/>
  <c r="H388" i="19"/>
  <c r="H1517" i="19"/>
  <c r="H1056" i="19"/>
  <c r="H1693" i="19"/>
  <c r="H618" i="19"/>
  <c r="H486" i="19"/>
  <c r="H1059" i="19"/>
  <c r="H72" i="19"/>
  <c r="H1060" i="19"/>
  <c r="H2134" i="19"/>
  <c r="H1368" i="19"/>
  <c r="H1837" i="19"/>
  <c r="H2408" i="19"/>
  <c r="H1696" i="19"/>
  <c r="H783" i="19"/>
  <c r="H1061" i="19"/>
  <c r="H1527" i="19"/>
  <c r="H308" i="19"/>
  <c r="H1963" i="19"/>
  <c r="H199" i="19"/>
  <c r="H626" i="19"/>
  <c r="H1964" i="19"/>
  <c r="H2283" i="19"/>
  <c r="H1969" i="19"/>
  <c r="H89" i="19"/>
  <c r="H1533" i="19"/>
  <c r="H498" i="19"/>
  <c r="H395" i="19"/>
  <c r="H1069" i="19"/>
  <c r="H632" i="19"/>
  <c r="H1377" i="19"/>
  <c r="H916" i="19"/>
  <c r="H400" i="19"/>
  <c r="H210" i="19"/>
  <c r="H2411" i="19"/>
  <c r="H1975" i="19"/>
  <c r="H1072" i="19"/>
  <c r="H1704" i="19"/>
  <c r="H95" i="19"/>
  <c r="H96" i="19"/>
  <c r="H1381" i="19"/>
  <c r="H509" i="19"/>
  <c r="H405" i="19"/>
  <c r="H634" i="19"/>
  <c r="H2287" i="19"/>
  <c r="H1075" i="19"/>
  <c r="H2146" i="19"/>
  <c r="H1706" i="19"/>
  <c r="H2292" i="19"/>
  <c r="H2149" i="19"/>
  <c r="H1215" i="19"/>
  <c r="H1390" i="19"/>
  <c r="I892" i="19"/>
  <c r="I2271" i="19"/>
  <c r="I1049" i="19"/>
  <c r="I1519" i="19"/>
  <c r="I2136" i="19"/>
  <c r="I783" i="19"/>
  <c r="I1963" i="19"/>
  <c r="I2283" i="19"/>
  <c r="I498" i="19"/>
  <c r="I1377" i="19"/>
  <c r="I2411" i="19"/>
  <c r="I95" i="19"/>
  <c r="I405" i="19"/>
  <c r="I2146" i="19"/>
  <c r="I1215" i="19"/>
  <c r="H2" i="19"/>
  <c r="H438" i="19"/>
  <c r="H2068" i="19"/>
  <c r="H2071" i="19"/>
  <c r="H342" i="19"/>
  <c r="H268" i="19"/>
  <c r="H9" i="19"/>
  <c r="H344" i="19"/>
  <c r="H2357" i="19"/>
  <c r="H1134" i="19"/>
  <c r="H12" i="19"/>
  <c r="H848" i="19"/>
  <c r="H1011" i="19"/>
  <c r="H348" i="19"/>
  <c r="H567" i="19"/>
  <c r="H2077" i="19"/>
  <c r="H1139" i="19"/>
  <c r="H2359" i="19"/>
  <c r="H2081" i="19"/>
  <c r="H1920" i="19"/>
  <c r="H2083" i="19"/>
  <c r="H1143" i="19"/>
  <c r="H1922" i="19"/>
  <c r="H1144" i="19"/>
  <c r="H856" i="19"/>
  <c r="H1619" i="19"/>
  <c r="H138" i="19"/>
  <c r="H1149" i="19"/>
  <c r="H574" i="19"/>
  <c r="H1762" i="19"/>
  <c r="H1925" i="19"/>
  <c r="H2096" i="19"/>
  <c r="H1765" i="19"/>
  <c r="H141" i="19"/>
  <c r="H446" i="19"/>
  <c r="H1465" i="19"/>
  <c r="H1468" i="19"/>
  <c r="H1624" i="19"/>
  <c r="H2236" i="19"/>
  <c r="H451" i="19"/>
  <c r="H1310" i="19"/>
  <c r="H1773" i="19"/>
  <c r="H1631" i="19"/>
  <c r="H33" i="19"/>
  <c r="H728" i="19"/>
  <c r="H2369" i="19"/>
  <c r="H285" i="19"/>
  <c r="H351" i="19"/>
  <c r="H1159" i="19"/>
  <c r="H1475" i="19"/>
  <c r="H1478" i="19"/>
  <c r="H2372" i="19"/>
  <c r="H734" i="19"/>
  <c r="H736" i="19"/>
  <c r="H1163" i="19"/>
  <c r="H354" i="19"/>
  <c r="H2102" i="19"/>
  <c r="H869" i="19"/>
  <c r="H1932" i="19"/>
  <c r="H1481" i="19"/>
  <c r="H1486" i="19"/>
  <c r="H1024" i="19"/>
  <c r="H467" i="19"/>
  <c r="H744" i="19"/>
  <c r="H355" i="19"/>
  <c r="H2377" i="19"/>
  <c r="H2246" i="19"/>
  <c r="H586" i="19"/>
  <c r="H42" i="19"/>
  <c r="H1778" i="19"/>
  <c r="H751" i="19"/>
  <c r="H874" i="19"/>
  <c r="H1781" i="19"/>
  <c r="H2382" i="19"/>
  <c r="H588" i="19"/>
  <c r="H2386" i="19"/>
  <c r="H471" i="19"/>
  <c r="H359" i="19"/>
  <c r="H594" i="19"/>
  <c r="H291" i="19"/>
  <c r="H363" i="19"/>
  <c r="H160" i="19"/>
  <c r="H1169" i="19"/>
  <c r="H2253" i="19"/>
  <c r="H1792" i="19"/>
  <c r="H1649" i="19"/>
  <c r="H1795" i="19"/>
  <c r="H365" i="19"/>
  <c r="H1346" i="19"/>
  <c r="H1172" i="19"/>
  <c r="H763" i="19"/>
  <c r="H1176" i="19"/>
  <c r="H1804" i="19"/>
  <c r="H164" i="19"/>
  <c r="H293" i="19"/>
  <c r="H767" i="19"/>
  <c r="H1943" i="19"/>
  <c r="H600" i="19"/>
  <c r="H1660" i="19"/>
  <c r="H59" i="19"/>
  <c r="H1351" i="19"/>
  <c r="H888" i="19"/>
  <c r="H1182" i="19"/>
  <c r="H2395" i="19"/>
  <c r="H1666" i="19"/>
  <c r="H1497" i="19"/>
  <c r="H1499" i="19"/>
  <c r="H1673" i="19"/>
  <c r="H171" i="19"/>
  <c r="H891" i="19"/>
  <c r="H378" i="19"/>
  <c r="H2118" i="19"/>
  <c r="H1679" i="19"/>
  <c r="H477" i="19"/>
  <c r="H1684" i="19"/>
  <c r="H1357" i="19"/>
  <c r="H68" i="19"/>
  <c r="H2270" i="19"/>
  <c r="H897" i="19"/>
  <c r="H178" i="19"/>
  <c r="H899" i="19"/>
  <c r="H479" i="19"/>
  <c r="H1047" i="19"/>
  <c r="H902" i="19"/>
  <c r="H2123" i="19"/>
  <c r="H182" i="19"/>
  <c r="H482" i="19"/>
  <c r="H1361" i="19"/>
  <c r="H2126" i="19"/>
  <c r="H1365" i="19"/>
  <c r="H1957" i="19"/>
  <c r="H1192" i="19"/>
  <c r="H389" i="19"/>
  <c r="H1518" i="19"/>
  <c r="H1057" i="19"/>
  <c r="H778" i="19"/>
  <c r="H619" i="19"/>
  <c r="H185" i="19"/>
  <c r="H1522" i="19"/>
  <c r="H73" i="19"/>
  <c r="H620" i="19"/>
  <c r="H2135" i="19"/>
  <c r="H2403" i="19"/>
  <c r="H191" i="19"/>
  <c r="H489" i="19"/>
  <c r="H1369" i="19"/>
  <c r="H784" i="19"/>
  <c r="H1062" i="19"/>
  <c r="H1528" i="19"/>
  <c r="H309" i="19"/>
  <c r="H2278" i="19"/>
  <c r="H200" i="19"/>
  <c r="H1840" i="19"/>
  <c r="H1965" i="19"/>
  <c r="H496" i="19"/>
  <c r="H1970" i="19"/>
  <c r="H1203" i="19"/>
  <c r="H1206" i="19"/>
  <c r="H204" i="19"/>
  <c r="H1698" i="19"/>
  <c r="H1070" i="19"/>
  <c r="H1534" i="19"/>
  <c r="H1378" i="19"/>
  <c r="H786" i="19"/>
  <c r="H401" i="19"/>
  <c r="H211" i="19"/>
  <c r="H2412" i="19"/>
  <c r="H1976" i="19"/>
  <c r="H1073" i="19"/>
  <c r="H1705" i="19"/>
  <c r="H503" i="19"/>
  <c r="I379" i="19"/>
  <c r="I898" i="19"/>
  <c r="I483" i="19"/>
  <c r="I1058" i="19"/>
  <c r="I2404" i="19"/>
  <c r="I785" i="19"/>
  <c r="I2279" i="19"/>
  <c r="I85" i="19"/>
  <c r="I205" i="19"/>
  <c r="I1842" i="19"/>
  <c r="I1071" i="19"/>
  <c r="I504" i="19"/>
  <c r="I1979" i="19"/>
  <c r="I2148" i="19"/>
  <c r="I1386" i="19"/>
  <c r="H3" i="19"/>
  <c r="H2220" i="19"/>
  <c r="H1132" i="19"/>
  <c r="H2072" i="19"/>
  <c r="H343" i="19"/>
  <c r="H1133" i="19"/>
  <c r="H1006" i="19"/>
  <c r="H345" i="19"/>
  <c r="H564" i="19"/>
  <c r="H1135" i="19"/>
  <c r="H13" i="19"/>
  <c r="H849" i="19"/>
  <c r="H1301" i="19"/>
  <c r="H272" i="19"/>
  <c r="H568" i="19"/>
  <c r="H2078" i="19"/>
  <c r="H1919" i="19"/>
  <c r="H1140" i="19"/>
  <c r="H1615" i="19"/>
  <c r="H1921" i="19"/>
  <c r="H2084" i="19"/>
  <c r="H569" i="19"/>
  <c r="H1923" i="19"/>
  <c r="H1145" i="19"/>
  <c r="H857" i="19"/>
  <c r="H2085" i="19"/>
  <c r="H2232" i="19"/>
  <c r="H859" i="19"/>
  <c r="H2090" i="19"/>
  <c r="H1462" i="19"/>
  <c r="H861" i="19"/>
  <c r="H862" i="19"/>
  <c r="H1766" i="19"/>
  <c r="H25" i="19"/>
  <c r="H1019" i="19"/>
  <c r="H1466" i="19"/>
  <c r="H1469" i="19"/>
  <c r="H1625" i="19"/>
  <c r="H2237" i="19"/>
  <c r="H452" i="19"/>
  <c r="H1311" i="19"/>
  <c r="H278" i="19"/>
  <c r="H1153" i="19"/>
  <c r="H1157" i="19"/>
  <c r="H2098" i="19"/>
  <c r="H2370" i="19"/>
  <c r="H2371" i="19"/>
  <c r="H352" i="19"/>
  <c r="H1160" i="19"/>
  <c r="H1476" i="19"/>
  <c r="H1479" i="19"/>
  <c r="H2373" i="19"/>
  <c r="H735" i="19"/>
  <c r="H737" i="19"/>
  <c r="H1319" i="19"/>
  <c r="H36" i="19"/>
  <c r="H867" i="19"/>
  <c r="H739" i="19"/>
  <c r="H1933" i="19"/>
  <c r="H462" i="19"/>
  <c r="H1635" i="19"/>
  <c r="H465" i="19"/>
  <c r="H468" i="19"/>
  <c r="H1489" i="19"/>
  <c r="H1027" i="19"/>
  <c r="H1776" i="19"/>
  <c r="H2247" i="19"/>
  <c r="H587" i="19"/>
  <c r="H43" i="19"/>
  <c r="H1779" i="19"/>
  <c r="H1640" i="19"/>
  <c r="H1645" i="19"/>
  <c r="H1782" i="19"/>
  <c r="H1031" i="19"/>
  <c r="H589" i="19"/>
  <c r="H2387" i="19"/>
  <c r="H51" i="19"/>
  <c r="H360" i="19"/>
  <c r="H595" i="19"/>
  <c r="H292" i="19"/>
  <c r="H878" i="19"/>
  <c r="H1341" i="19"/>
  <c r="H1342" i="19"/>
  <c r="H55" i="19"/>
  <c r="H1793" i="19"/>
  <c r="H56" i="19"/>
  <c r="H1796" i="19"/>
  <c r="H366" i="19"/>
  <c r="H1654" i="19"/>
  <c r="H1173" i="19"/>
  <c r="H1174" i="19"/>
  <c r="H1177" i="19"/>
  <c r="H1178" i="19"/>
  <c r="H165" i="19"/>
  <c r="H1810" i="19"/>
  <c r="H768" i="19"/>
  <c r="H1944" i="19"/>
  <c r="H601" i="19"/>
  <c r="H1661" i="19"/>
  <c r="H60" i="19"/>
  <c r="H2394" i="19"/>
  <c r="H889" i="19"/>
  <c r="H1183" i="19"/>
  <c r="H2113" i="19"/>
  <c r="H1667" i="19"/>
  <c r="H1668" i="19"/>
  <c r="H1185" i="19"/>
  <c r="H1817" i="19"/>
  <c r="H607" i="19"/>
  <c r="H892" i="19"/>
  <c r="H379" i="19"/>
  <c r="H1500" i="19"/>
  <c r="H1680" i="19"/>
  <c r="H2267" i="19"/>
  <c r="H172" i="19"/>
  <c r="H773" i="19"/>
  <c r="H69" i="19"/>
  <c r="H2271" i="19"/>
  <c r="H898" i="19"/>
  <c r="H179" i="19"/>
  <c r="H1358" i="19"/>
  <c r="H480" i="19"/>
  <c r="H1048" i="19"/>
  <c r="H903" i="19"/>
  <c r="H383" i="19"/>
  <c r="H1049" i="19"/>
  <c r="H483" i="19"/>
  <c r="H1362" i="19"/>
  <c r="H1956" i="19"/>
  <c r="H1366" i="19"/>
  <c r="H1189" i="19"/>
  <c r="H613" i="19"/>
  <c r="H1193" i="19"/>
  <c r="H1519" i="19"/>
  <c r="H1058" i="19"/>
  <c r="H779" i="19"/>
  <c r="H183" i="19"/>
  <c r="H186" i="19"/>
  <c r="H1523" i="19"/>
  <c r="H74" i="19"/>
  <c r="H781" i="19"/>
  <c r="H2136" i="19"/>
  <c r="H2404" i="19"/>
  <c r="H302" i="19"/>
  <c r="H490" i="19"/>
  <c r="H1370" i="19"/>
  <c r="H785" i="19"/>
  <c r="H1526" i="19"/>
  <c r="H1529" i="19"/>
  <c r="H492" i="19"/>
  <c r="H2279" i="19"/>
  <c r="H909" i="19"/>
  <c r="H1841" i="19"/>
  <c r="H1966" i="19"/>
  <c r="H85" i="19"/>
  <c r="H627" i="19"/>
  <c r="H1204" i="19"/>
  <c r="H911" i="19"/>
  <c r="H205" i="19"/>
  <c r="H1699" i="19"/>
  <c r="H499" i="19"/>
  <c r="H1535" i="19"/>
  <c r="H1842" i="19"/>
  <c r="H787" i="19"/>
  <c r="H2141" i="19"/>
  <c r="H1973" i="19"/>
  <c r="H1071" i="19"/>
  <c r="H1977" i="19"/>
  <c r="H2144" i="19"/>
  <c r="H1379" i="19"/>
  <c r="H504" i="19"/>
  <c r="H213" i="19"/>
  <c r="H505" i="19"/>
  <c r="H403" i="19"/>
  <c r="H1979" i="19"/>
  <c r="H98" i="19"/>
  <c r="H2289" i="19"/>
  <c r="H1077" i="19"/>
  <c r="H2148" i="19"/>
  <c r="H922" i="19"/>
  <c r="H512" i="19"/>
  <c r="H791" i="19"/>
  <c r="H1386" i="19"/>
  <c r="H1392" i="19"/>
  <c r="I1500" i="19"/>
  <c r="I179" i="19"/>
  <c r="I1362" i="19"/>
  <c r="I779" i="19"/>
  <c r="I1837" i="19"/>
  <c r="I1061" i="19"/>
  <c r="I199" i="19"/>
  <c r="I1969" i="19"/>
  <c r="I395" i="19"/>
  <c r="I916" i="19"/>
  <c r="I1975" i="19"/>
  <c r="I96" i="19"/>
  <c r="I634" i="19"/>
  <c r="I1706" i="19"/>
  <c r="I1390" i="19"/>
  <c r="H1002" i="19"/>
  <c r="H4" i="19"/>
  <c r="H704" i="19"/>
  <c r="H1610" i="19"/>
  <c r="H2073" i="19"/>
  <c r="H262" i="19"/>
  <c r="H1294" i="19"/>
  <c r="H10" i="19"/>
  <c r="H346" i="19"/>
  <c r="H1298" i="19"/>
  <c r="H1136" i="19"/>
  <c r="H14" i="19"/>
  <c r="H850" i="19"/>
  <c r="H269" i="19"/>
  <c r="H273" i="19"/>
  <c r="H274" i="19"/>
  <c r="H2079" i="19"/>
  <c r="H711" i="19"/>
  <c r="H1141" i="19"/>
  <c r="H20" i="19"/>
  <c r="H1456" i="19"/>
  <c r="H136" i="19"/>
  <c r="H570" i="19"/>
  <c r="H2227" i="19"/>
  <c r="H1146" i="19"/>
  <c r="H858" i="19"/>
  <c r="H2086" i="19"/>
  <c r="H2233" i="19"/>
  <c r="H860" i="19"/>
  <c r="H2091" i="19"/>
  <c r="H1463" i="19"/>
  <c r="H2093" i="19"/>
  <c r="H863" i="19"/>
  <c r="H1767" i="19"/>
  <c r="H718" i="19"/>
  <c r="H1020" i="19"/>
  <c r="H350" i="19"/>
  <c r="H1470" i="19"/>
  <c r="H448" i="19"/>
  <c r="H2097" i="19"/>
  <c r="H453" i="19"/>
  <c r="H1312" i="19"/>
  <c r="H279" i="19"/>
  <c r="H1154" i="19"/>
  <c r="H1158" i="19"/>
  <c r="H2238" i="19"/>
  <c r="H1313" i="19"/>
  <c r="H143" i="19"/>
  <c r="H1472" i="19"/>
  <c r="H1161" i="19"/>
  <c r="H1023" i="19"/>
  <c r="H1480" i="19"/>
  <c r="H2374" i="19"/>
  <c r="H147" i="19"/>
  <c r="H738" i="19"/>
  <c r="H2375" i="19"/>
  <c r="H37" i="19"/>
  <c r="H1320" i="19"/>
  <c r="H740" i="19"/>
  <c r="I1667" i="19"/>
  <c r="I1680" i="19"/>
  <c r="I1358" i="19"/>
  <c r="I1956" i="19"/>
  <c r="I183" i="19"/>
  <c r="I302" i="19"/>
  <c r="I1526" i="19"/>
  <c r="I909" i="19"/>
  <c r="I627" i="19"/>
  <c r="I1699" i="19"/>
  <c r="I787" i="19"/>
  <c r="I1977" i="19"/>
  <c r="I213" i="19"/>
  <c r="I98" i="19"/>
  <c r="I922" i="19"/>
  <c r="I1392" i="19"/>
  <c r="H1003" i="19"/>
  <c r="H132" i="19"/>
  <c r="H705" i="19"/>
  <c r="H1611" i="19"/>
  <c r="H1004" i="19"/>
  <c r="H263" i="19"/>
  <c r="H1295" i="19"/>
  <c r="H11" i="19"/>
  <c r="H2223" i="19"/>
  <c r="H1299" i="19"/>
  <c r="H1754" i="19"/>
  <c r="H706" i="19"/>
  <c r="H1612" i="19"/>
  <c r="H270" i="19"/>
  <c r="H2074" i="19"/>
  <c r="H275" i="19"/>
  <c r="H134" i="19"/>
  <c r="H712" i="19"/>
  <c r="H439" i="19"/>
  <c r="H21" i="19"/>
  <c r="H1457" i="19"/>
  <c r="H441" i="19"/>
  <c r="H1459" i="19"/>
  <c r="H2228" i="19"/>
  <c r="H137" i="19"/>
  <c r="H2229" i="19"/>
  <c r="H2087" i="19"/>
  <c r="H1304" i="19"/>
  <c r="H2088" i="19"/>
  <c r="H2092" i="19"/>
  <c r="H575" i="19"/>
  <c r="H2094" i="19"/>
  <c r="H139" i="19"/>
  <c r="H2362" i="19"/>
  <c r="H719" i="19"/>
  <c r="H1021" i="19"/>
  <c r="H276" i="19"/>
  <c r="H1471" i="19"/>
  <c r="H449" i="19"/>
  <c r="H28" i="19"/>
  <c r="H1770" i="19"/>
  <c r="H2366" i="19"/>
  <c r="H580" i="19"/>
  <c r="H1155" i="19"/>
  <c r="H723" i="19"/>
  <c r="H2239" i="19"/>
  <c r="H280" i="19"/>
  <c r="H144" i="19"/>
  <c r="H1473" i="19"/>
  <c r="H2241" i="19"/>
  <c r="H1314" i="19"/>
  <c r="H35" i="19"/>
  <c r="H1315" i="19"/>
  <c r="H148" i="19"/>
  <c r="H583" i="19"/>
  <c r="H2376" i="19"/>
  <c r="H38" i="19"/>
  <c r="H1321" i="19"/>
  <c r="H741" i="19"/>
  <c r="H2104" i="19"/>
  <c r="H464" i="19"/>
  <c r="H1637" i="19"/>
  <c r="H1487" i="19"/>
  <c r="H1025" i="19"/>
  <c r="H1329" i="19"/>
  <c r="H1165" i="19"/>
  <c r="H746" i="19"/>
  <c r="H748" i="19"/>
  <c r="H2379" i="19"/>
  <c r="H470" i="19"/>
  <c r="H871" i="19"/>
  <c r="H1642" i="19"/>
  <c r="H1334" i="19"/>
  <c r="H1336" i="19"/>
  <c r="H1033" i="19"/>
  <c r="H876" i="19"/>
  <c r="H48" i="19"/>
  <c r="H1339" i="19"/>
  <c r="H2251" i="19"/>
  <c r="H1788" i="19"/>
  <c r="H157" i="19"/>
  <c r="H2389" i="19"/>
  <c r="H52" i="19"/>
  <c r="H1344" i="19"/>
  <c r="H1940" i="19"/>
  <c r="H757" i="19"/>
  <c r="H473" i="19"/>
  <c r="H1170" i="19"/>
  <c r="H1802" i="19"/>
  <c r="H1656" i="19"/>
  <c r="H1035" i="19"/>
  <c r="H1492" i="19"/>
  <c r="H884" i="19"/>
  <c r="H1038" i="19"/>
  <c r="H1493" i="19"/>
  <c r="H599" i="19"/>
  <c r="H167" i="19"/>
  <c r="H1348" i="19"/>
  <c r="H1945" i="19"/>
  <c r="H169" i="19"/>
  <c r="H62" i="19"/>
  <c r="H367" i="19"/>
  <c r="H1812" i="19"/>
  <c r="H1352" i="19"/>
  <c r="H2115" i="19"/>
  <c r="H1815" i="19"/>
  <c r="H890" i="19"/>
  <c r="H1187" i="19"/>
  <c r="H605" i="19"/>
  <c r="H1820" i="19"/>
  <c r="H894" i="19"/>
  <c r="H2265" i="19"/>
  <c r="H1502" i="19"/>
  <c r="H1682" i="19"/>
  <c r="H1042" i="19"/>
  <c r="H174" i="19"/>
  <c r="H176" i="19"/>
  <c r="H381" i="19"/>
  <c r="H2273" i="19"/>
  <c r="H1950" i="19"/>
  <c r="H2119" i="19"/>
  <c r="H478" i="19"/>
  <c r="H1510" i="19"/>
  <c r="H2398" i="19"/>
  <c r="H608" i="19"/>
  <c r="H1514" i="19"/>
  <c r="H1051" i="19"/>
  <c r="H298" i="19"/>
  <c r="H1363" i="19"/>
  <c r="H385" i="19"/>
  <c r="H1831" i="19"/>
  <c r="H1052" i="19"/>
  <c r="H2131" i="19"/>
  <c r="H1367" i="19"/>
  <c r="H1054" i="19"/>
  <c r="H776" i="19"/>
  <c r="H906" i="19"/>
  <c r="H1520" i="19"/>
  <c r="H188" i="19"/>
  <c r="H1524" i="19"/>
  <c r="H1195" i="19"/>
  <c r="H75" i="19"/>
  <c r="H2138" i="19"/>
  <c r="H1694" i="19"/>
  <c r="H304" i="19"/>
  <c r="H192" i="19"/>
  <c r="H1200" i="19"/>
  <c r="H1838" i="19"/>
  <c r="H195" i="19"/>
  <c r="H1372" i="19"/>
  <c r="H2140" i="19"/>
  <c r="H80" i="19"/>
  <c r="H624" i="19"/>
  <c r="H2281" i="19"/>
  <c r="H82" i="19"/>
  <c r="H1063" i="19"/>
  <c r="H202" i="19"/>
  <c r="H1971" i="19"/>
  <c r="H310" i="19"/>
  <c r="H912" i="19"/>
  <c r="H1066" i="19"/>
  <c r="H1376" i="19"/>
  <c r="H1537" i="19"/>
  <c r="H208" i="19"/>
  <c r="H396" i="19"/>
  <c r="H633" i="19"/>
  <c r="H1538" i="19"/>
  <c r="H93" i="19"/>
  <c r="H501" i="19"/>
  <c r="H402" i="19"/>
  <c r="H212" i="19"/>
  <c r="H1849" i="19"/>
  <c r="H312" i="19"/>
  <c r="H789" i="19"/>
  <c r="H1209" i="19"/>
  <c r="H1383" i="19"/>
  <c r="H636" i="19"/>
  <c r="H1981" i="19"/>
  <c r="H919" i="19"/>
  <c r="H316" i="19"/>
  <c r="H1540" i="19"/>
  <c r="H218" i="19"/>
  <c r="H793" i="19"/>
  <c r="H1850" i="19"/>
  <c r="H1393" i="19"/>
  <c r="I1668" i="19"/>
  <c r="I2267" i="19"/>
  <c r="I480" i="19"/>
  <c r="I1366" i="19"/>
  <c r="I186" i="19"/>
  <c r="I2408" i="19"/>
  <c r="I1527" i="19"/>
  <c r="I626" i="19"/>
  <c r="I89" i="19"/>
  <c r="I1069" i="19"/>
  <c r="I400" i="19"/>
  <c r="I1072" i="19"/>
  <c r="I1381" i="19"/>
  <c r="I2287" i="19"/>
  <c r="I2292" i="19"/>
  <c r="H2216" i="19"/>
  <c r="H1751" i="19"/>
  <c r="H2064" i="19"/>
  <c r="H1292" i="19"/>
  <c r="H1005" i="19"/>
  <c r="H264" i="19"/>
  <c r="H1296" i="19"/>
  <c r="H1007" i="19"/>
  <c r="H2224" i="19"/>
  <c r="H1300" i="19"/>
  <c r="H1755" i="19"/>
  <c r="H707" i="19"/>
  <c r="H1613" i="19"/>
  <c r="H271" i="19"/>
  <c r="H2075" i="19"/>
  <c r="H17" i="19"/>
  <c r="H135" i="19"/>
  <c r="H713" i="19"/>
  <c r="H440" i="19"/>
  <c r="H22" i="19"/>
  <c r="H1458" i="19"/>
  <c r="H442" i="19"/>
  <c r="H1460" i="19"/>
  <c r="H1616" i="19"/>
  <c r="H1015" i="19"/>
  <c r="H2230" i="19"/>
  <c r="H1620" i="19"/>
  <c r="H2360" i="19"/>
  <c r="H2089" i="19"/>
  <c r="H1924" i="19"/>
  <c r="H576" i="19"/>
  <c r="H1150" i="19"/>
  <c r="H140" i="19"/>
  <c r="H2363" i="19"/>
  <c r="H720" i="19"/>
  <c r="H1621" i="19"/>
  <c r="H277" i="19"/>
  <c r="H1768" i="19"/>
  <c r="H1626" i="19"/>
  <c r="H1307" i="19"/>
  <c r="H1771" i="19"/>
  <c r="H2367" i="19"/>
  <c r="H581" i="19"/>
  <c r="H1156" i="19"/>
  <c r="H724" i="19"/>
  <c r="H1632" i="19"/>
  <c r="H281" i="19"/>
  <c r="H1928" i="19"/>
  <c r="H1474" i="19"/>
  <c r="H2242" i="19"/>
  <c r="H34" i="19"/>
  <c r="H731" i="19"/>
  <c r="H1316" i="19"/>
  <c r="H1634" i="19"/>
  <c r="H584" i="19"/>
  <c r="H2101" i="19"/>
  <c r="H457" i="19"/>
  <c r="H1322" i="19"/>
  <c r="H742" i="19"/>
  <c r="H1164" i="19"/>
  <c r="H1482" i="19"/>
  <c r="H1325" i="19"/>
  <c r="H1488" i="19"/>
  <c r="H1026" i="19"/>
  <c r="H1330" i="19"/>
  <c r="H1166" i="19"/>
  <c r="H747" i="19"/>
  <c r="H749" i="19"/>
  <c r="H2380" i="19"/>
  <c r="H152" i="19"/>
  <c r="H872" i="19"/>
  <c r="H1643" i="19"/>
  <c r="H1335" i="19"/>
  <c r="H1337" i="19"/>
  <c r="H1034" i="19"/>
  <c r="H877" i="19"/>
  <c r="H49" i="19"/>
  <c r="H1340" i="19"/>
  <c r="H590" i="19"/>
  <c r="H752" i="19"/>
  <c r="H1789" i="19"/>
  <c r="H2390" i="19"/>
  <c r="H53" i="19"/>
  <c r="H2252" i="19"/>
  <c r="H2254" i="19"/>
  <c r="H758" i="19"/>
  <c r="H1650" i="19"/>
  <c r="H1798" i="19"/>
  <c r="H1171" i="19"/>
  <c r="H161" i="19"/>
  <c r="H759" i="19"/>
  <c r="H880" i="19"/>
  <c r="H2111" i="19"/>
  <c r="H1805" i="19"/>
  <c r="H1806" i="19"/>
  <c r="H2393" i="19"/>
  <c r="H168" i="19"/>
  <c r="H1494" i="19"/>
  <c r="H1946" i="19"/>
  <c r="H1039" i="19"/>
  <c r="H886" i="19"/>
  <c r="H1662" i="19"/>
  <c r="H1813" i="19"/>
  <c r="H369" i="19"/>
  <c r="H2116" i="19"/>
  <c r="H1816" i="19"/>
  <c r="H1669" i="19"/>
  <c r="H772" i="19"/>
  <c r="H606" i="19"/>
  <c r="H372" i="19"/>
  <c r="H2263" i="19"/>
  <c r="H2266" i="19"/>
  <c r="H1503" i="19"/>
  <c r="H1506" i="19"/>
  <c r="H1043" i="19"/>
  <c r="H1353" i="19"/>
  <c r="H64" i="19"/>
  <c r="H296" i="19"/>
  <c r="H2396" i="19"/>
  <c r="H1951" i="19"/>
  <c r="H1823" i="19"/>
  <c r="H1827" i="19"/>
  <c r="H382" i="19"/>
  <c r="H1511" i="19"/>
  <c r="H609" i="19"/>
  <c r="H1515" i="19"/>
  <c r="H1685" i="19"/>
  <c r="H1828" i="19"/>
  <c r="H1364" i="19"/>
  <c r="H484" i="19"/>
  <c r="H386" i="19"/>
  <c r="H1053" i="19"/>
  <c r="H2132" i="19"/>
  <c r="H1689" i="19"/>
  <c r="H1055" i="19"/>
  <c r="H777" i="19"/>
  <c r="H907" i="19"/>
  <c r="H1521" i="19"/>
  <c r="H189" i="19"/>
  <c r="H300" i="19"/>
  <c r="H1196" i="19"/>
  <c r="H76" i="19"/>
  <c r="H621" i="19"/>
  <c r="H1834" i="19"/>
  <c r="H305" i="19"/>
  <c r="H193" i="19"/>
  <c r="H1201" i="19"/>
  <c r="H491" i="19"/>
  <c r="H306" i="19"/>
  <c r="H1373" i="19"/>
  <c r="H1960" i="19"/>
  <c r="H81" i="19"/>
  <c r="H201" i="19"/>
  <c r="H493" i="19"/>
  <c r="H83" i="19"/>
  <c r="H1064" i="19"/>
  <c r="H86" i="19"/>
  <c r="H1530" i="19"/>
  <c r="H311" i="19"/>
  <c r="H913" i="19"/>
  <c r="H1067" i="19"/>
  <c r="H629" i="19"/>
  <c r="H1700" i="19"/>
  <c r="H209" i="19"/>
  <c r="H397" i="19"/>
  <c r="H1843" i="19"/>
  <c r="H2143" i="19"/>
  <c r="H94" i="19"/>
  <c r="H502" i="19"/>
  <c r="H2413" i="19"/>
  <c r="H2415" i="19"/>
  <c r="H788" i="19"/>
  <c r="H2145" i="19"/>
  <c r="H790" i="19"/>
  <c r="H1210" i="19"/>
  <c r="H1384" i="19"/>
  <c r="H637" i="19"/>
  <c r="H1982" i="19"/>
  <c r="H920" i="19"/>
  <c r="H317" i="19"/>
  <c r="H510" i="19"/>
  <c r="H219" i="19"/>
  <c r="H514" i="19"/>
  <c r="H1851" i="19"/>
  <c r="H1394" i="19"/>
  <c r="I1185" i="19"/>
  <c r="I172" i="19"/>
  <c r="I1048" i="19"/>
  <c r="I1189" i="19"/>
  <c r="I1523" i="19"/>
  <c r="I490" i="19"/>
  <c r="I1529" i="19"/>
  <c r="I1841" i="19"/>
  <c r="I1204" i="19"/>
  <c r="I499" i="19"/>
  <c r="I2141" i="19"/>
  <c r="I2144" i="19"/>
  <c r="I505" i="19"/>
  <c r="I2289" i="19"/>
  <c r="I512" i="19"/>
  <c r="H2217" i="19"/>
  <c r="H1752" i="19"/>
  <c r="H2065" i="19"/>
  <c r="H1293" i="19"/>
  <c r="H5" i="19"/>
  <c r="H265" i="19"/>
  <c r="H2221" i="19"/>
  <c r="H1008" i="19"/>
  <c r="H2225" i="19"/>
  <c r="H133" i="19"/>
  <c r="H1756" i="19"/>
  <c r="H708" i="19"/>
  <c r="H1614" i="19"/>
  <c r="H565" i="19"/>
  <c r="H2076" i="19"/>
  <c r="H18" i="19"/>
  <c r="H1012" i="19"/>
  <c r="H714" i="19"/>
  <c r="H1302" i="19"/>
  <c r="H23" i="19"/>
  <c r="H1013" i="19"/>
  <c r="H443" i="19"/>
  <c r="H1461" i="19"/>
  <c r="H1617" i="19"/>
  <c r="H1016" i="19"/>
  <c r="H2231" i="19"/>
  <c r="H1018" i="19"/>
  <c r="H2361" i="19"/>
  <c r="H571" i="19"/>
  <c r="H1305" i="19"/>
  <c r="H577" i="19"/>
  <c r="H1151" i="19"/>
  <c r="H1763" i="19"/>
  <c r="H716" i="19"/>
  <c r="H721" i="19"/>
  <c r="H447" i="19"/>
  <c r="H26" i="19"/>
  <c r="H1769" i="19"/>
  <c r="H1627" i="19"/>
  <c r="H2364" i="19"/>
  <c r="H1308" i="19"/>
  <c r="H29" i="19"/>
  <c r="H582" i="19"/>
  <c r="H722" i="19"/>
  <c r="H725" i="19"/>
  <c r="H1633" i="19"/>
  <c r="H282" i="19"/>
  <c r="H1929" i="19"/>
  <c r="H2240" i="19"/>
  <c r="H1930" i="19"/>
  <c r="H145" i="19"/>
  <c r="H732" i="19"/>
  <c r="H1317" i="19"/>
  <c r="H1318" i="19"/>
  <c r="H2243" i="19"/>
  <c r="H1774" i="19"/>
  <c r="H458" i="19"/>
  <c r="H1323" i="19"/>
  <c r="H149" i="19"/>
  <c r="H1934" i="19"/>
  <c r="H1483" i="19"/>
  <c r="H1326" i="19"/>
  <c r="H1638" i="19"/>
  <c r="H39" i="19"/>
  <c r="H2105" i="19"/>
  <c r="H1029" i="19"/>
  <c r="H1935" i="19"/>
  <c r="H585" i="19"/>
  <c r="H1331" i="19"/>
  <c r="H153" i="19"/>
  <c r="H154" i="19"/>
  <c r="H1644" i="19"/>
  <c r="H1030" i="19"/>
  <c r="H358" i="19"/>
  <c r="H2383" i="19"/>
  <c r="H46" i="19"/>
  <c r="H50" i="19"/>
  <c r="H1784" i="19"/>
  <c r="H591" i="19"/>
  <c r="H753" i="19"/>
  <c r="H1790" i="19"/>
  <c r="H2391" i="19"/>
  <c r="H54" i="19"/>
  <c r="H755" i="19"/>
  <c r="H2255" i="19"/>
  <c r="H2110" i="19"/>
  <c r="H1651" i="19"/>
  <c r="H1799" i="19"/>
  <c r="H2392" i="19"/>
  <c r="H1941" i="19"/>
  <c r="H760" i="19"/>
  <c r="H881" i="19"/>
  <c r="H162" i="19"/>
  <c r="H1179" i="19"/>
  <c r="H1807" i="19"/>
  <c r="H764" i="19"/>
  <c r="H475" i="19"/>
  <c r="H1495" i="19"/>
  <c r="H1947" i="19"/>
  <c r="H1040" i="19"/>
  <c r="H887" i="19"/>
  <c r="H1663" i="19"/>
  <c r="H1665" i="19"/>
  <c r="H370" i="19"/>
  <c r="H602" i="19"/>
  <c r="H770" i="19"/>
  <c r="H1670" i="19"/>
  <c r="H63" i="19"/>
  <c r="H1674" i="19"/>
  <c r="H373" i="19"/>
  <c r="H895" i="19"/>
  <c r="H1676" i="19"/>
  <c r="H476" i="19"/>
  <c r="H1507" i="19"/>
  <c r="H1044" i="19"/>
  <c r="H1354" i="19"/>
  <c r="H65" i="19"/>
  <c r="H1821" i="19"/>
  <c r="H70" i="19"/>
  <c r="H1952" i="19"/>
  <c r="H1824" i="19"/>
  <c r="H1954" i="19"/>
  <c r="H2120" i="19"/>
  <c r="H1512" i="19"/>
  <c r="H610" i="19"/>
  <c r="H1360" i="19"/>
  <c r="H1686" i="19"/>
  <c r="H1829" i="19"/>
  <c r="H905" i="19"/>
  <c r="H485" i="19"/>
  <c r="H1516" i="19"/>
  <c r="H2129" i="19"/>
  <c r="H2133" i="19"/>
  <c r="H1690" i="19"/>
  <c r="H1958" i="19"/>
  <c r="H1691" i="19"/>
  <c r="H616" i="19"/>
  <c r="H390" i="19"/>
  <c r="H190" i="19"/>
  <c r="H301" i="19"/>
  <c r="H1197" i="19"/>
  <c r="H77" i="19"/>
  <c r="H622" i="19"/>
  <c r="H1835" i="19"/>
  <c r="H2406" i="19"/>
  <c r="H1199" i="19"/>
  <c r="H1202" i="19"/>
  <c r="H1371" i="19"/>
  <c r="H307" i="19"/>
  <c r="H1374" i="19"/>
  <c r="H1961" i="19"/>
  <c r="H197" i="19"/>
  <c r="H391" i="19"/>
  <c r="H494" i="19"/>
  <c r="H84" i="19"/>
  <c r="H1065" i="19"/>
  <c r="H87" i="19"/>
  <c r="H1531" i="19"/>
  <c r="H203" i="19"/>
  <c r="H393" i="19"/>
  <c r="H2409" i="19"/>
  <c r="H630" i="19"/>
  <c r="H1701" i="19"/>
  <c r="H914" i="19"/>
  <c r="H398" i="19"/>
  <c r="H1844" i="19"/>
  <c r="H91" i="19"/>
  <c r="H1846" i="19"/>
  <c r="H2284" i="19"/>
  <c r="H2414" i="19"/>
  <c r="H2416" i="19"/>
  <c r="H1539" i="19"/>
  <c r="H1978" i="19"/>
  <c r="H507" i="19"/>
  <c r="H1211" i="19"/>
  <c r="H917" i="19"/>
  <c r="H638" i="19"/>
  <c r="H314" i="19"/>
  <c r="H99" i="19"/>
  <c r="H318" i="19"/>
  <c r="H511" i="19"/>
  <c r="H220" i="19"/>
  <c r="H1213" i="19"/>
  <c r="H1388" i="19"/>
  <c r="H2245" i="19"/>
  <c r="H1780" i="19"/>
  <c r="H361" i="19"/>
  <c r="H472" i="19"/>
  <c r="H166" i="19"/>
  <c r="H1811" i="19"/>
  <c r="H893" i="19"/>
  <c r="H2272" i="19"/>
  <c r="H1050" i="19"/>
  <c r="H2275" i="19"/>
  <c r="H2137" i="19"/>
  <c r="H2139" i="19"/>
  <c r="H1972" i="19"/>
  <c r="H1974" i="19"/>
  <c r="H1382" i="19"/>
  <c r="H2288" i="19"/>
  <c r="H1212" i="19"/>
  <c r="G2219" i="19"/>
  <c r="G437" i="19"/>
  <c r="G2067" i="19"/>
  <c r="G2070" i="19"/>
  <c r="G7" i="19"/>
  <c r="G267" i="19"/>
  <c r="G8" i="19"/>
  <c r="G1297" i="19"/>
  <c r="G2356" i="19"/>
  <c r="G847" i="19"/>
  <c r="G2226" i="19"/>
  <c r="G710" i="19"/>
  <c r="G1010" i="19"/>
  <c r="G347" i="19"/>
  <c r="G16" i="19"/>
  <c r="G852" i="19"/>
  <c r="G1138" i="19"/>
  <c r="G2358" i="19"/>
  <c r="G2080" i="19"/>
  <c r="G1455" i="19"/>
  <c r="G2082" i="19"/>
  <c r="G1142" i="19"/>
  <c r="G1759" i="19"/>
  <c r="G854" i="19"/>
  <c r="G855" i="19"/>
  <c r="G1618" i="19"/>
  <c r="G1760" i="19"/>
  <c r="G1148" i="19"/>
  <c r="G573" i="19"/>
  <c r="G1761" i="19"/>
  <c r="G579" i="19"/>
  <c r="G2095" i="19"/>
  <c r="G1764" i="19"/>
  <c r="G1152" i="19"/>
  <c r="G445" i="19"/>
  <c r="G1022" i="19"/>
  <c r="G1467" i="19"/>
  <c r="G1623" i="19"/>
  <c r="G2235" i="19"/>
  <c r="G450" i="19"/>
  <c r="G1927" i="19"/>
  <c r="G1772" i="19"/>
  <c r="G1630" i="19"/>
  <c r="G32" i="19"/>
  <c r="G727" i="19"/>
  <c r="G2368" i="19"/>
  <c r="G284" i="19"/>
  <c r="G456" i="19"/>
  <c r="G2100" i="19"/>
  <c r="G730" i="19"/>
  <c r="G1477" i="19"/>
  <c r="G286" i="19"/>
  <c r="G864" i="19"/>
  <c r="G866" i="19"/>
  <c r="G1162" i="19"/>
  <c r="G353" i="19"/>
  <c r="G460" i="19"/>
  <c r="G868" i="19"/>
  <c r="G1931" i="19"/>
  <c r="G151" i="19"/>
  <c r="G1485" i="19"/>
  <c r="G743" i="19"/>
  <c r="G466" i="19"/>
  <c r="G41" i="19"/>
  <c r="G2107" i="19"/>
  <c r="G870" i="19"/>
  <c r="G1937" i="19"/>
  <c r="G2249" i="19"/>
  <c r="G1332" i="19"/>
  <c r="G357" i="19"/>
  <c r="G750" i="19"/>
  <c r="G873" i="19"/>
  <c r="G288" i="19"/>
  <c r="G2381" i="19"/>
  <c r="G2385" i="19"/>
  <c r="G1646" i="19"/>
  <c r="G1647" i="19"/>
  <c r="G1786" i="19"/>
  <c r="G593" i="19"/>
  <c r="G290" i="19"/>
  <c r="G362" i="19"/>
  <c r="G159" i="19"/>
  <c r="G1168" i="19"/>
  <c r="G1491" i="19"/>
  <c r="G2257" i="19"/>
  <c r="G1648" i="19"/>
  <c r="G1653" i="19"/>
  <c r="G364" i="19"/>
  <c r="G1345" i="19"/>
  <c r="G2259" i="19"/>
  <c r="G762" i="19"/>
  <c r="G1036" i="19"/>
  <c r="G1803" i="19"/>
  <c r="G597" i="19"/>
  <c r="G1809" i="19"/>
  <c r="G766" i="19"/>
  <c r="G1942" i="19"/>
  <c r="G2261" i="19"/>
  <c r="G1659" i="19"/>
  <c r="G295" i="19"/>
  <c r="G1350" i="19"/>
  <c r="G2112" i="19"/>
  <c r="G1181" i="19"/>
  <c r="G2262" i="19"/>
  <c r="G604" i="19"/>
  <c r="G1496" i="19"/>
  <c r="G1498" i="19"/>
  <c r="G1672" i="19"/>
  <c r="G170" i="19"/>
  <c r="G375" i="19"/>
  <c r="G377" i="19"/>
  <c r="G1678" i="19"/>
  <c r="G1505" i="19"/>
  <c r="G1509" i="19"/>
  <c r="G1683" i="19"/>
  <c r="G1356" i="19"/>
  <c r="G67" i="19"/>
  <c r="G2269" i="19"/>
  <c r="G896" i="19"/>
  <c r="G177" i="19"/>
  <c r="G1826" i="19"/>
  <c r="G775" i="19"/>
  <c r="G1046" i="19"/>
  <c r="G901" i="19"/>
  <c r="G2122" i="19"/>
  <c r="G181" i="19"/>
  <c r="G1688" i="19"/>
  <c r="G2400" i="19"/>
  <c r="G2125" i="19"/>
  <c r="G612" i="19"/>
  <c r="G2128" i="19"/>
  <c r="G1191" i="19"/>
  <c r="G388" i="19"/>
  <c r="G1517" i="19"/>
  <c r="G1056" i="19"/>
  <c r="G1693" i="19"/>
  <c r="G618" i="19"/>
  <c r="G486" i="19"/>
  <c r="G1059" i="19"/>
  <c r="G72" i="19"/>
  <c r="G1060" i="19"/>
  <c r="G2134" i="19"/>
  <c r="G1368" i="19"/>
  <c r="G1837" i="19"/>
  <c r="G2408" i="19"/>
  <c r="G1696" i="19"/>
  <c r="G783" i="19"/>
  <c r="G1061" i="19"/>
  <c r="G1527" i="19"/>
  <c r="G308" i="19"/>
  <c r="G1963" i="19"/>
  <c r="G199" i="19"/>
  <c r="G626" i="19"/>
  <c r="G1964" i="19"/>
  <c r="G2283" i="19"/>
  <c r="G1969" i="19"/>
  <c r="G89" i="19"/>
  <c r="G1533" i="19"/>
  <c r="G498" i="19"/>
  <c r="G395" i="19"/>
  <c r="G1069" i="19"/>
  <c r="G632" i="19"/>
  <c r="G1377" i="19"/>
  <c r="G916" i="19"/>
  <c r="G400" i="19"/>
  <c r="G210" i="19"/>
  <c r="G2411" i="19"/>
  <c r="G1975" i="19"/>
  <c r="G1072" i="19"/>
  <c r="G1704" i="19"/>
  <c r="G95" i="19"/>
  <c r="G96" i="19"/>
  <c r="G1381" i="19"/>
  <c r="G509" i="19"/>
  <c r="G405" i="19"/>
  <c r="G634" i="19"/>
  <c r="G2287" i="19"/>
  <c r="G1075" i="19"/>
  <c r="G2146" i="19"/>
  <c r="G1706" i="19"/>
  <c r="G2292" i="19"/>
  <c r="G2149" i="19"/>
  <c r="G1215" i="19"/>
  <c r="G1390" i="19"/>
  <c r="H469" i="19"/>
  <c r="H1641" i="19"/>
  <c r="H1787" i="19"/>
  <c r="H1797" i="19"/>
  <c r="H598" i="19"/>
  <c r="H1184" i="19"/>
  <c r="H2264" i="19"/>
  <c r="H1949" i="19"/>
  <c r="H297" i="19"/>
  <c r="H615" i="19"/>
  <c r="H2405" i="19"/>
  <c r="H79" i="19"/>
  <c r="H206" i="19"/>
  <c r="H92" i="19"/>
  <c r="H506" i="19"/>
  <c r="H2290" i="19"/>
  <c r="H513" i="19"/>
  <c r="G2" i="19"/>
  <c r="G438" i="19"/>
  <c r="G2068" i="19"/>
  <c r="G2071" i="19"/>
  <c r="G342" i="19"/>
  <c r="G268" i="19"/>
  <c r="G9" i="19"/>
  <c r="G344" i="19"/>
  <c r="G2357" i="19"/>
  <c r="G1134" i="19"/>
  <c r="G12" i="19"/>
  <c r="G848" i="19"/>
  <c r="G1011" i="19"/>
  <c r="G348" i="19"/>
  <c r="G567" i="19"/>
  <c r="G2077" i="19"/>
  <c r="G1139" i="19"/>
  <c r="G2359" i="19"/>
  <c r="G2081" i="19"/>
  <c r="G1920" i="19"/>
  <c r="G2083" i="19"/>
  <c r="G1143" i="19"/>
  <c r="G1922" i="19"/>
  <c r="G1144" i="19"/>
  <c r="G856" i="19"/>
  <c r="G1619" i="19"/>
  <c r="G138" i="19"/>
  <c r="G1149" i="19"/>
  <c r="G574" i="19"/>
  <c r="G1762" i="19"/>
  <c r="G1925" i="19"/>
  <c r="G2096" i="19"/>
  <c r="G1765" i="19"/>
  <c r="G141" i="19"/>
  <c r="G446" i="19"/>
  <c r="G1465" i="19"/>
  <c r="G1468" i="19"/>
  <c r="G1624" i="19"/>
  <c r="G2236" i="19"/>
  <c r="G451" i="19"/>
  <c r="G1310" i="19"/>
  <c r="G1773" i="19"/>
  <c r="G1631" i="19"/>
  <c r="G33" i="19"/>
  <c r="G728" i="19"/>
  <c r="G2369" i="19"/>
  <c r="G285" i="19"/>
  <c r="G351" i="19"/>
  <c r="G1159" i="19"/>
  <c r="G1475" i="19"/>
  <c r="G1478" i="19"/>
  <c r="G2372" i="19"/>
  <c r="G734" i="19"/>
  <c r="G736" i="19"/>
  <c r="G1163" i="19"/>
  <c r="G354" i="19"/>
  <c r="G2102" i="19"/>
  <c r="G869" i="19"/>
  <c r="G1932" i="19"/>
  <c r="G1481" i="19"/>
  <c r="G1486" i="19"/>
  <c r="G1024" i="19"/>
  <c r="G467" i="19"/>
  <c r="G744" i="19"/>
  <c r="G355" i="19"/>
  <c r="G2377" i="19"/>
  <c r="G2246" i="19"/>
  <c r="G586" i="19"/>
  <c r="G42" i="19"/>
  <c r="G1778" i="19"/>
  <c r="G751" i="19"/>
  <c r="G874" i="19"/>
  <c r="G1781" i="19"/>
  <c r="G2382" i="19"/>
  <c r="G588" i="19"/>
  <c r="G2386" i="19"/>
  <c r="G471" i="19"/>
  <c r="G359" i="19"/>
  <c r="G594" i="19"/>
  <c r="G291" i="19"/>
  <c r="G363" i="19"/>
  <c r="G160" i="19"/>
  <c r="G1169" i="19"/>
  <c r="G2253" i="19"/>
  <c r="G1792" i="19"/>
  <c r="G1649" i="19"/>
  <c r="G1795" i="19"/>
  <c r="G365" i="19"/>
  <c r="G1346" i="19"/>
  <c r="G1172" i="19"/>
  <c r="G763" i="19"/>
  <c r="G1176" i="19"/>
  <c r="G1804" i="19"/>
  <c r="G164" i="19"/>
  <c r="G293" i="19"/>
  <c r="G767" i="19"/>
  <c r="G1943" i="19"/>
  <c r="G600" i="19"/>
  <c r="G1660" i="19"/>
  <c r="G59" i="19"/>
  <c r="G1351" i="19"/>
  <c r="G888" i="19"/>
  <c r="G1182" i="19"/>
  <c r="G2395" i="19"/>
  <c r="G1666" i="19"/>
  <c r="G1497" i="19"/>
  <c r="G1499" i="19"/>
  <c r="G1673" i="19"/>
  <c r="G171" i="19"/>
  <c r="G891" i="19"/>
  <c r="G378" i="19"/>
  <c r="G2118" i="19"/>
  <c r="G1679" i="19"/>
  <c r="G477" i="19"/>
  <c r="G1684" i="19"/>
  <c r="G1357" i="19"/>
  <c r="G68" i="19"/>
  <c r="G2270" i="19"/>
  <c r="G897" i="19"/>
  <c r="G178" i="19"/>
  <c r="G899" i="19"/>
  <c r="G479" i="19"/>
  <c r="G1047" i="19"/>
  <c r="G902" i="19"/>
  <c r="G2123" i="19"/>
  <c r="G182" i="19"/>
  <c r="G482" i="19"/>
  <c r="G1361" i="19"/>
  <c r="G2126" i="19"/>
  <c r="G1365" i="19"/>
  <c r="G1957" i="19"/>
  <c r="G1192" i="19"/>
  <c r="G389" i="19"/>
  <c r="G1518" i="19"/>
  <c r="G1057" i="19"/>
  <c r="G778" i="19"/>
  <c r="G619" i="19"/>
  <c r="G185" i="19"/>
  <c r="G1522" i="19"/>
  <c r="G73" i="19"/>
  <c r="G620" i="19"/>
  <c r="G2135" i="19"/>
  <c r="G2403" i="19"/>
  <c r="G191" i="19"/>
  <c r="G489" i="19"/>
  <c r="G1369" i="19"/>
  <c r="G784" i="19"/>
  <c r="G1062" i="19"/>
  <c r="G1528" i="19"/>
  <c r="G309" i="19"/>
  <c r="G2278" i="19"/>
  <c r="G200" i="19"/>
  <c r="G1840" i="19"/>
  <c r="G1965" i="19"/>
  <c r="G496" i="19"/>
  <c r="G1970" i="19"/>
  <c r="G1203" i="19"/>
  <c r="G1206" i="19"/>
  <c r="G204" i="19"/>
  <c r="G1698" i="19"/>
  <c r="G1070" i="19"/>
  <c r="G1534" i="19"/>
  <c r="G1378" i="19"/>
  <c r="G786" i="19"/>
  <c r="G401" i="19"/>
  <c r="G211" i="19"/>
  <c r="G2412" i="19"/>
  <c r="G1976" i="19"/>
  <c r="G1073" i="19"/>
  <c r="G1705" i="19"/>
  <c r="G503" i="19"/>
  <c r="G97" i="19"/>
  <c r="G1382" i="19"/>
  <c r="G215" i="19"/>
  <c r="G406" i="19"/>
  <c r="G635" i="19"/>
  <c r="G2288" i="19"/>
  <c r="G1076" i="19"/>
  <c r="G2147" i="19"/>
  <c r="G921" i="19"/>
  <c r="G1212" i="19"/>
  <c r="G2150" i="19"/>
  <c r="G1216" i="19"/>
  <c r="G1391" i="19"/>
  <c r="H1328" i="19"/>
  <c r="H1333" i="19"/>
  <c r="H156" i="19"/>
  <c r="H1801" i="19"/>
  <c r="H769" i="19"/>
  <c r="H2114" i="19"/>
  <c r="H1501" i="19"/>
  <c r="H180" i="19"/>
  <c r="H2401" i="19"/>
  <c r="H780" i="19"/>
  <c r="H303" i="19"/>
  <c r="H910" i="19"/>
  <c r="H90" i="19"/>
  <c r="H500" i="19"/>
  <c r="H215" i="19"/>
  <c r="H1076" i="19"/>
  <c r="H2150" i="19"/>
  <c r="H1001" i="19"/>
  <c r="G3" i="19"/>
  <c r="G2220" i="19"/>
  <c r="G1132" i="19"/>
  <c r="G2072" i="19"/>
  <c r="G343" i="19"/>
  <c r="G1133" i="19"/>
  <c r="G1006" i="19"/>
  <c r="G345" i="19"/>
  <c r="G564" i="19"/>
  <c r="G1135" i="19"/>
  <c r="G13" i="19"/>
  <c r="G849" i="19"/>
  <c r="G1301" i="19"/>
  <c r="G272" i="19"/>
  <c r="G568" i="19"/>
  <c r="G2078" i="19"/>
  <c r="G1919" i="19"/>
  <c r="G1140" i="19"/>
  <c r="G1615" i="19"/>
  <c r="G1921" i="19"/>
  <c r="G2084" i="19"/>
  <c r="G569" i="19"/>
  <c r="G1923" i="19"/>
  <c r="G1145" i="19"/>
  <c r="G857" i="19"/>
  <c r="G2085" i="19"/>
  <c r="G2232" i="19"/>
  <c r="G859" i="19"/>
  <c r="G2090" i="19"/>
  <c r="G1462" i="19"/>
  <c r="G861" i="19"/>
  <c r="G862" i="19"/>
  <c r="G1766" i="19"/>
  <c r="G25" i="19"/>
  <c r="G1019" i="19"/>
  <c r="G1466" i="19"/>
  <c r="G1469" i="19"/>
  <c r="G1625" i="19"/>
  <c r="G2237" i="19"/>
  <c r="G452" i="19"/>
  <c r="G1311" i="19"/>
  <c r="G278" i="19"/>
  <c r="G1153" i="19"/>
  <c r="G1157" i="19"/>
  <c r="G2098" i="19"/>
  <c r="G2370" i="19"/>
  <c r="G2371" i="19"/>
  <c r="G352" i="19"/>
  <c r="G1160" i="19"/>
  <c r="G1476" i="19"/>
  <c r="G1479" i="19"/>
  <c r="G2373" i="19"/>
  <c r="G735" i="19"/>
  <c r="G737" i="19"/>
  <c r="G1319" i="19"/>
  <c r="G36" i="19"/>
  <c r="G867" i="19"/>
  <c r="G739" i="19"/>
  <c r="G1933" i="19"/>
  <c r="G462" i="19"/>
  <c r="G1635" i="19"/>
  <c r="G465" i="19"/>
  <c r="G468" i="19"/>
  <c r="G1489" i="19"/>
  <c r="G1027" i="19"/>
  <c r="G1776" i="19"/>
  <c r="G2247" i="19"/>
  <c r="G587" i="19"/>
  <c r="G43" i="19"/>
  <c r="G1779" i="19"/>
  <c r="G1640" i="19"/>
  <c r="G1645" i="19"/>
  <c r="G1782" i="19"/>
  <c r="G1031" i="19"/>
  <c r="G589" i="19"/>
  <c r="G2387" i="19"/>
  <c r="G51" i="19"/>
  <c r="G360" i="19"/>
  <c r="G595" i="19"/>
  <c r="G292" i="19"/>
  <c r="G878" i="19"/>
  <c r="G1341" i="19"/>
  <c r="G1342" i="19"/>
  <c r="G55" i="19"/>
  <c r="G1793" i="19"/>
  <c r="G56" i="19"/>
  <c r="G1796" i="19"/>
  <c r="G366" i="19"/>
  <c r="G1654" i="19"/>
  <c r="G1173" i="19"/>
  <c r="G1174" i="19"/>
  <c r="G1177" i="19"/>
  <c r="G1178" i="19"/>
  <c r="G165" i="19"/>
  <c r="G1810" i="19"/>
  <c r="G768" i="19"/>
  <c r="G1944" i="19"/>
  <c r="G601" i="19"/>
  <c r="G1661" i="19"/>
  <c r="G60" i="19"/>
  <c r="G2394" i="19"/>
  <c r="G889" i="19"/>
  <c r="G1183" i="19"/>
  <c r="G2113" i="19"/>
  <c r="G1667" i="19"/>
  <c r="G1668" i="19"/>
  <c r="G1185" i="19"/>
  <c r="G1817" i="19"/>
  <c r="G607" i="19"/>
  <c r="G892" i="19"/>
  <c r="G379" i="19"/>
  <c r="G1500" i="19"/>
  <c r="G1680" i="19"/>
  <c r="G2267" i="19"/>
  <c r="G172" i="19"/>
  <c r="G773" i="19"/>
  <c r="G69" i="19"/>
  <c r="G2271" i="19"/>
  <c r="G898" i="19"/>
  <c r="G179" i="19"/>
  <c r="G1358" i="19"/>
  <c r="G480" i="19"/>
  <c r="G1048" i="19"/>
  <c r="G903" i="19"/>
  <c r="G383" i="19"/>
  <c r="G1049" i="19"/>
  <c r="G483" i="19"/>
  <c r="G1362" i="19"/>
  <c r="G1956" i="19"/>
  <c r="G1366" i="19"/>
  <c r="G1189" i="19"/>
  <c r="G613" i="19"/>
  <c r="G1193" i="19"/>
  <c r="G1519" i="19"/>
  <c r="G1058" i="19"/>
  <c r="G779" i="19"/>
  <c r="G183" i="19"/>
  <c r="G186" i="19"/>
  <c r="G1523" i="19"/>
  <c r="G74" i="19"/>
  <c r="G781" i="19"/>
  <c r="G2136" i="19"/>
  <c r="G2404" i="19"/>
  <c r="G302" i="19"/>
  <c r="G490" i="19"/>
  <c r="G1370" i="19"/>
  <c r="G785" i="19"/>
  <c r="G1526" i="19"/>
  <c r="G1529" i="19"/>
  <c r="G492" i="19"/>
  <c r="G2279" i="19"/>
  <c r="G909" i="19"/>
  <c r="G1841" i="19"/>
  <c r="G1966" i="19"/>
  <c r="G85" i="19"/>
  <c r="G627" i="19"/>
  <c r="G1204" i="19"/>
  <c r="G911" i="19"/>
  <c r="G205" i="19"/>
  <c r="G1699" i="19"/>
  <c r="G499" i="19"/>
  <c r="G1535" i="19"/>
  <c r="G1842" i="19"/>
  <c r="G787" i="19"/>
  <c r="G2141" i="19"/>
  <c r="G1973" i="19"/>
  <c r="G1071" i="19"/>
  <c r="G1977" i="19"/>
  <c r="G2144" i="19"/>
  <c r="G1379" i="19"/>
  <c r="G504" i="19"/>
  <c r="G213" i="19"/>
  <c r="G505" i="19"/>
  <c r="G403" i="19"/>
  <c r="G1979" i="19"/>
  <c r="G98" i="19"/>
  <c r="G2289" i="19"/>
  <c r="G1077" i="19"/>
  <c r="G2148" i="19"/>
  <c r="G922" i="19"/>
  <c r="G512" i="19"/>
  <c r="G791" i="19"/>
  <c r="G1386" i="19"/>
  <c r="G1392" i="19"/>
  <c r="H1028" i="19"/>
  <c r="H1783" i="19"/>
  <c r="H596" i="19"/>
  <c r="H1655" i="19"/>
  <c r="H1347" i="19"/>
  <c r="H1814" i="19"/>
  <c r="H1681" i="19"/>
  <c r="H1359" i="19"/>
  <c r="H384" i="19"/>
  <c r="H184" i="19"/>
  <c r="H78" i="19"/>
  <c r="H2280" i="19"/>
  <c r="H1375" i="19"/>
  <c r="H2286" i="19"/>
  <c r="H1208" i="19"/>
  <c r="H918" i="19"/>
  <c r="H792" i="19"/>
  <c r="G1002" i="19"/>
  <c r="G4" i="19"/>
  <c r="G704" i="19"/>
  <c r="G1610" i="19"/>
  <c r="G2073" i="19"/>
  <c r="G262" i="19"/>
  <c r="G1294" i="19"/>
  <c r="G10" i="19"/>
  <c r="G346" i="19"/>
  <c r="G1298" i="19"/>
  <c r="G1136" i="19"/>
  <c r="G14" i="19"/>
  <c r="G850" i="19"/>
  <c r="G269" i="19"/>
  <c r="G273" i="19"/>
  <c r="G274" i="19"/>
  <c r="G2079" i="19"/>
  <c r="G711" i="19"/>
  <c r="G1141" i="19"/>
  <c r="G20" i="19"/>
  <c r="G1456" i="19"/>
  <c r="G136" i="19"/>
  <c r="G570" i="19"/>
  <c r="G2227" i="19"/>
  <c r="G1146" i="19"/>
  <c r="G858" i="19"/>
  <c r="G2086" i="19"/>
  <c r="G2233" i="19"/>
  <c r="G860" i="19"/>
  <c r="G2091" i="19"/>
  <c r="G1463" i="19"/>
  <c r="G2093" i="19"/>
  <c r="G863" i="19"/>
  <c r="G1767" i="19"/>
  <c r="G718" i="19"/>
  <c r="G1020" i="19"/>
  <c r="G350" i="19"/>
  <c r="G1470" i="19"/>
  <c r="G448" i="19"/>
  <c r="G2097" i="19"/>
  <c r="G453" i="19"/>
  <c r="G1312" i="19"/>
  <c r="G279" i="19"/>
  <c r="G1154" i="19"/>
  <c r="G1158" i="19"/>
  <c r="G2238" i="19"/>
  <c r="G1313" i="19"/>
  <c r="G143" i="19"/>
  <c r="G1472" i="19"/>
  <c r="G1161" i="19"/>
  <c r="G1023" i="19"/>
  <c r="G1480" i="19"/>
  <c r="G2374" i="19"/>
  <c r="G147" i="19"/>
  <c r="G738" i="19"/>
  <c r="G2375" i="19"/>
  <c r="G37" i="19"/>
  <c r="G1320" i="19"/>
  <c r="G740" i="19"/>
  <c r="G2103" i="19"/>
  <c r="G463" i="19"/>
  <c r="G1636" i="19"/>
  <c r="G2245" i="19"/>
  <c r="G469" i="19"/>
  <c r="G1328" i="19"/>
  <c r="G1028" i="19"/>
  <c r="G1777" i="19"/>
  <c r="G2248" i="19"/>
  <c r="G2250" i="19"/>
  <c r="G44" i="19"/>
  <c r="G1780" i="19"/>
  <c r="G1641" i="19"/>
  <c r="G1333" i="19"/>
  <c r="G1783" i="19"/>
  <c r="G1032" i="19"/>
  <c r="G875" i="19"/>
  <c r="G2388" i="19"/>
  <c r="G1338" i="19"/>
  <c r="G361" i="19"/>
  <c r="G1787" i="19"/>
  <c r="G156" i="19"/>
  <c r="G596" i="19"/>
  <c r="G1938" i="19"/>
  <c r="G1343" i="19"/>
  <c r="G1939" i="19"/>
  <c r="G879" i="19"/>
  <c r="G472" i="19"/>
  <c r="G1797" i="19"/>
  <c r="G1801" i="19"/>
  <c r="G1655" i="19"/>
  <c r="G1657" i="19"/>
  <c r="G1175" i="19"/>
  <c r="G883" i="19"/>
  <c r="G1037" i="19"/>
  <c r="G166" i="19"/>
  <c r="G598" i="19"/>
  <c r="G769" i="19"/>
  <c r="G1347" i="19"/>
  <c r="G58" i="19"/>
  <c r="G885" i="19"/>
  <c r="G61" i="19"/>
  <c r="G1948" i="19"/>
  <c r="G1811" i="19"/>
  <c r="G1184" i="19"/>
  <c r="G2114" i="19"/>
  <c r="G1814" i="19"/>
  <c r="G1041" i="19"/>
  <c r="G1186" i="19"/>
  <c r="G1818" i="19"/>
  <c r="G1819" i="19"/>
  <c r="G893" i="19"/>
  <c r="G2264" i="19"/>
  <c r="G1501" i="19"/>
  <c r="G1681" i="19"/>
  <c r="G2268" i="19"/>
  <c r="G173" i="19"/>
  <c r="G175" i="19"/>
  <c r="G380" i="19"/>
  <c r="G2272" i="19"/>
  <c r="G1949" i="19"/>
  <c r="G180" i="19"/>
  <c r="G1359" i="19"/>
  <c r="G481" i="19"/>
  <c r="G2397" i="19"/>
  <c r="G904" i="19"/>
  <c r="G1513" i="19"/>
  <c r="G1050" i="19"/>
  <c r="G297" i="19"/>
  <c r="G2401" i="19"/>
  <c r="G384" i="19"/>
  <c r="G1830" i="19"/>
  <c r="G1190" i="19"/>
  <c r="G614" i="19"/>
  <c r="G1194" i="19"/>
  <c r="G2275" i="19"/>
  <c r="G615" i="19"/>
  <c r="G780" i="19"/>
  <c r="G184" i="19"/>
  <c r="G187" i="19"/>
  <c r="G1833" i="19"/>
  <c r="G487" i="19"/>
  <c r="G2402" i="19"/>
  <c r="G2137" i="19"/>
  <c r="G2405" i="19"/>
  <c r="G303" i="19"/>
  <c r="G78" i="19"/>
  <c r="G2276" i="19"/>
  <c r="G194" i="19"/>
  <c r="G1959" i="19"/>
  <c r="G196" i="19"/>
  <c r="G2139" i="19"/>
  <c r="G79" i="19"/>
  <c r="G910" i="19"/>
  <c r="G2280" i="19"/>
  <c r="G1967" i="19"/>
  <c r="G392" i="19"/>
  <c r="G628" i="19"/>
  <c r="G1205" i="19"/>
  <c r="G1972" i="19"/>
  <c r="G206" i="19"/>
  <c r="G90" i="19"/>
  <c r="G1375" i="19"/>
  <c r="G1536" i="19"/>
  <c r="G207" i="19"/>
  <c r="G1207" i="19"/>
  <c r="G2142" i="19"/>
  <c r="G1974" i="19"/>
  <c r="G92" i="19"/>
  <c r="G500" i="19"/>
  <c r="G2286" i="19"/>
  <c r="G1380" i="19"/>
  <c r="G1848" i="19"/>
  <c r="G214" i="19"/>
  <c r="G506" i="19"/>
  <c r="G1208" i="19"/>
  <c r="G1980" i="19"/>
  <c r="G1074" i="19"/>
  <c r="G2290" i="19"/>
  <c r="G918" i="19"/>
  <c r="G1385" i="19"/>
  <c r="G1078" i="19"/>
  <c r="G513" i="19"/>
  <c r="G792" i="19"/>
  <c r="G1387" i="19"/>
  <c r="G2293" i="19"/>
  <c r="H1777" i="19"/>
  <c r="H1032" i="19"/>
  <c r="H1938" i="19"/>
  <c r="H1657" i="19"/>
  <c r="H58" i="19"/>
  <c r="H1041" i="19"/>
  <c r="H2268" i="19"/>
  <c r="H481" i="19"/>
  <c r="H1830" i="19"/>
  <c r="H187" i="19"/>
  <c r="H2276" i="19"/>
  <c r="H1967" i="19"/>
  <c r="H1536" i="19"/>
  <c r="H1380" i="19"/>
  <c r="H406" i="19"/>
  <c r="H2147" i="19"/>
  <c r="H1216" i="19"/>
  <c r="G1003" i="19"/>
  <c r="G132" i="19"/>
  <c r="G705" i="19"/>
  <c r="G1611" i="19"/>
  <c r="G1004" i="19"/>
  <c r="G263" i="19"/>
  <c r="G1295" i="19"/>
  <c r="G11" i="19"/>
  <c r="G2223" i="19"/>
  <c r="G1299" i="19"/>
  <c r="G1754" i="19"/>
  <c r="G706" i="19"/>
  <c r="G1612" i="19"/>
  <c r="G270" i="19"/>
  <c r="G2074" i="19"/>
  <c r="G275" i="19"/>
  <c r="G134" i="19"/>
  <c r="G712" i="19"/>
  <c r="G439" i="19"/>
  <c r="G21" i="19"/>
  <c r="G1457" i="19"/>
  <c r="G441" i="19"/>
  <c r="G1459" i="19"/>
  <c r="G2228" i="19"/>
  <c r="G137" i="19"/>
  <c r="G2229" i="19"/>
  <c r="G2087" i="19"/>
  <c r="G1304" i="19"/>
  <c r="G2088" i="19"/>
  <c r="G2092" i="19"/>
  <c r="G575" i="19"/>
  <c r="G2094" i="19"/>
  <c r="G139" i="19"/>
  <c r="G2362" i="19"/>
  <c r="G719" i="19"/>
  <c r="G1021" i="19"/>
  <c r="G276" i="19"/>
  <c r="G1471" i="19"/>
  <c r="G449" i="19"/>
  <c r="G28" i="19"/>
  <c r="G1770" i="19"/>
  <c r="G2366" i="19"/>
  <c r="G580" i="19"/>
  <c r="G1155" i="19"/>
  <c r="G723" i="19"/>
  <c r="G2239" i="19"/>
  <c r="G280" i="19"/>
  <c r="G144" i="19"/>
  <c r="G1473" i="19"/>
  <c r="G2241" i="19"/>
  <c r="G1314" i="19"/>
  <c r="G35" i="19"/>
  <c r="G1315" i="19"/>
  <c r="G148" i="19"/>
  <c r="G583" i="19"/>
  <c r="G2376" i="19"/>
  <c r="G38" i="19"/>
  <c r="G1321" i="19"/>
  <c r="G741" i="19"/>
  <c r="G2104" i="19"/>
  <c r="G464" i="19"/>
  <c r="G1637" i="19"/>
  <c r="G1487" i="19"/>
  <c r="G1025" i="19"/>
  <c r="G1329" i="19"/>
  <c r="G1165" i="19"/>
  <c r="G746" i="19"/>
  <c r="G748" i="19"/>
  <c r="G2379" i="19"/>
  <c r="G470" i="19"/>
  <c r="G871" i="19"/>
  <c r="G1642" i="19"/>
  <c r="G1334" i="19"/>
  <c r="G1336" i="19"/>
  <c r="G1033" i="19"/>
  <c r="G876" i="19"/>
  <c r="G48" i="19"/>
  <c r="G1339" i="19"/>
  <c r="G2251" i="19"/>
  <c r="G1788" i="19"/>
  <c r="G157" i="19"/>
  <c r="G2389" i="19"/>
  <c r="G52" i="19"/>
  <c r="G1344" i="19"/>
  <c r="G1940" i="19"/>
  <c r="G757" i="19"/>
  <c r="G473" i="19"/>
  <c r="G1170" i="19"/>
  <c r="G1802" i="19"/>
  <c r="G1656" i="19"/>
  <c r="G1035" i="19"/>
  <c r="G1492" i="19"/>
  <c r="G884" i="19"/>
  <c r="G1038" i="19"/>
  <c r="G1493" i="19"/>
  <c r="G599" i="19"/>
  <c r="G167" i="19"/>
  <c r="G1348" i="19"/>
  <c r="G1945" i="19"/>
  <c r="G169" i="19"/>
  <c r="G62" i="19"/>
  <c r="G367" i="19"/>
  <c r="G1812" i="19"/>
  <c r="G1352" i="19"/>
  <c r="G2115" i="19"/>
  <c r="G1815" i="19"/>
  <c r="G890" i="19"/>
  <c r="G1187" i="19"/>
  <c r="G605" i="19"/>
  <c r="G1820" i="19"/>
  <c r="G894" i="19"/>
  <c r="G2265" i="19"/>
  <c r="G1502" i="19"/>
  <c r="G1682" i="19"/>
  <c r="G1042" i="19"/>
  <c r="G174" i="19"/>
  <c r="G176" i="19"/>
  <c r="G381" i="19"/>
  <c r="G2273" i="19"/>
  <c r="G1950" i="19"/>
  <c r="G2119" i="19"/>
  <c r="G478" i="19"/>
  <c r="G1510" i="19"/>
  <c r="G2398" i="19"/>
  <c r="G608" i="19"/>
  <c r="G1514" i="19"/>
  <c r="G1051" i="19"/>
  <c r="G298" i="19"/>
  <c r="G1363" i="19"/>
  <c r="G385" i="19"/>
  <c r="G1831" i="19"/>
  <c r="G1052" i="19"/>
  <c r="G2131" i="19"/>
  <c r="G1367" i="19"/>
  <c r="G1054" i="19"/>
  <c r="G776" i="19"/>
  <c r="G906" i="19"/>
  <c r="G1520" i="19"/>
  <c r="G188" i="19"/>
  <c r="G1524" i="19"/>
  <c r="G1195" i="19"/>
  <c r="G75" i="19"/>
  <c r="G2138" i="19"/>
  <c r="G1694" i="19"/>
  <c r="G304" i="19"/>
  <c r="G192" i="19"/>
  <c r="G1200" i="19"/>
  <c r="G1838" i="19"/>
  <c r="G195" i="19"/>
  <c r="G1372" i="19"/>
  <c r="G2140" i="19"/>
  <c r="G80" i="19"/>
  <c r="G624" i="19"/>
  <c r="G2281" i="19"/>
  <c r="G82" i="19"/>
  <c r="G1063" i="19"/>
  <c r="G202" i="19"/>
  <c r="G1971" i="19"/>
  <c r="G310" i="19"/>
  <c r="G912" i="19"/>
  <c r="G1066" i="19"/>
  <c r="G1376" i="19"/>
  <c r="G1537" i="19"/>
  <c r="G208" i="19"/>
  <c r="G396" i="19"/>
  <c r="G633" i="19"/>
  <c r="G1538" i="19"/>
  <c r="G93" i="19"/>
  <c r="G501" i="19"/>
  <c r="G402" i="19"/>
  <c r="G212" i="19"/>
  <c r="G1849" i="19"/>
  <c r="G312" i="19"/>
  <c r="G789" i="19"/>
  <c r="G1209" i="19"/>
  <c r="G1383" i="19"/>
  <c r="G636" i="19"/>
  <c r="G1981" i="19"/>
  <c r="G919" i="19"/>
  <c r="G316" i="19"/>
  <c r="G1540" i="19"/>
  <c r="G218" i="19"/>
  <c r="G793" i="19"/>
  <c r="G1850" i="19"/>
  <c r="G1393" i="19"/>
  <c r="H2103" i="19"/>
  <c r="H2248" i="19"/>
  <c r="H875" i="19"/>
  <c r="H1343" i="19"/>
  <c r="H1175" i="19"/>
  <c r="H885" i="19"/>
  <c r="H1186" i="19"/>
  <c r="H173" i="19"/>
  <c r="H2397" i="19"/>
  <c r="H1190" i="19"/>
  <c r="H1833" i="19"/>
  <c r="H194" i="19"/>
  <c r="H392" i="19"/>
  <c r="H207" i="19"/>
  <c r="H1848" i="19"/>
  <c r="H1980" i="19"/>
  <c r="H1385" i="19"/>
  <c r="H1387" i="19"/>
  <c r="G2216" i="19"/>
  <c r="G1751" i="19"/>
  <c r="G2064" i="19"/>
  <c r="G1292" i="19"/>
  <c r="G1005" i="19"/>
  <c r="G264" i="19"/>
  <c r="G1296" i="19"/>
  <c r="G1007" i="19"/>
  <c r="G2224" i="19"/>
  <c r="G1300" i="19"/>
  <c r="G1755" i="19"/>
  <c r="G707" i="19"/>
  <c r="G1613" i="19"/>
  <c r="G271" i="19"/>
  <c r="G2075" i="19"/>
  <c r="G17" i="19"/>
  <c r="G135" i="19"/>
  <c r="G713" i="19"/>
  <c r="G440" i="19"/>
  <c r="G22" i="19"/>
  <c r="G1458" i="19"/>
  <c r="G442" i="19"/>
  <c r="G1460" i="19"/>
  <c r="G1616" i="19"/>
  <c r="G1015" i="19"/>
  <c r="G2230" i="19"/>
  <c r="G1620" i="19"/>
  <c r="G2360" i="19"/>
  <c r="G2089" i="19"/>
  <c r="G1924" i="19"/>
  <c r="G576" i="19"/>
  <c r="G1150" i="19"/>
  <c r="G140" i="19"/>
  <c r="G2363" i="19"/>
  <c r="G720" i="19"/>
  <c r="G1621" i="19"/>
  <c r="G277" i="19"/>
  <c r="G1768" i="19"/>
  <c r="G1626" i="19"/>
  <c r="G1307" i="19"/>
  <c r="G1771" i="19"/>
  <c r="G2367" i="19"/>
  <c r="G581" i="19"/>
  <c r="G1156" i="19"/>
  <c r="G724" i="19"/>
  <c r="G1632" i="19"/>
  <c r="G281" i="19"/>
  <c r="G1928" i="19"/>
  <c r="G1474" i="19"/>
  <c r="G2242" i="19"/>
  <c r="G34" i="19"/>
  <c r="G731" i="19"/>
  <c r="G1316" i="19"/>
  <c r="G1634" i="19"/>
  <c r="G584" i="19"/>
  <c r="G2101" i="19"/>
  <c r="G457" i="19"/>
  <c r="G1322" i="19"/>
  <c r="G742" i="19"/>
  <c r="G1164" i="19"/>
  <c r="G1482" i="19"/>
  <c r="G1325" i="19"/>
  <c r="G1488" i="19"/>
  <c r="G1026" i="19"/>
  <c r="G1330" i="19"/>
  <c r="G1166" i="19"/>
  <c r="G747" i="19"/>
  <c r="G749" i="19"/>
  <c r="G2380" i="19"/>
  <c r="G152" i="19"/>
  <c r="G872" i="19"/>
  <c r="G1643" i="19"/>
  <c r="G1335" i="19"/>
  <c r="G1337" i="19"/>
  <c r="G1034" i="19"/>
  <c r="G877" i="19"/>
  <c r="G49" i="19"/>
  <c r="G1340" i="19"/>
  <c r="G590" i="19"/>
  <c r="G752" i="19"/>
  <c r="G1789" i="19"/>
  <c r="G2390" i="19"/>
  <c r="G53" i="19"/>
  <c r="G2252" i="19"/>
  <c r="G2254" i="19"/>
  <c r="G758" i="19"/>
  <c r="G1650" i="19"/>
  <c r="G1798" i="19"/>
  <c r="G1171" i="19"/>
  <c r="G161" i="19"/>
  <c r="G759" i="19"/>
  <c r="G880" i="19"/>
  <c r="G2111" i="19"/>
  <c r="G1805" i="19"/>
  <c r="G1806" i="19"/>
  <c r="G2393" i="19"/>
  <c r="G168" i="19"/>
  <c r="G1494" i="19"/>
  <c r="G1946" i="19"/>
  <c r="G1039" i="19"/>
  <c r="G886" i="19"/>
  <c r="G1662" i="19"/>
  <c r="G1813" i="19"/>
  <c r="G369" i="19"/>
  <c r="G2116" i="19"/>
  <c r="G1816" i="19"/>
  <c r="G1669" i="19"/>
  <c r="G772" i="19"/>
  <c r="G606" i="19"/>
  <c r="G372" i="19"/>
  <c r="G2263" i="19"/>
  <c r="G2266" i="19"/>
  <c r="G1503" i="19"/>
  <c r="G1506" i="19"/>
  <c r="G1043" i="19"/>
  <c r="G1353" i="19"/>
  <c r="G64" i="19"/>
  <c r="G296" i="19"/>
  <c r="G2396" i="19"/>
  <c r="G1951" i="19"/>
  <c r="G1823" i="19"/>
  <c r="G1827" i="19"/>
  <c r="G382" i="19"/>
  <c r="G1511" i="19"/>
  <c r="G609" i="19"/>
  <c r="G1515" i="19"/>
  <c r="G1685" i="19"/>
  <c r="G1828" i="19"/>
  <c r="G1364" i="19"/>
  <c r="G484" i="19"/>
  <c r="G386" i="19"/>
  <c r="G1053" i="19"/>
  <c r="G2132" i="19"/>
  <c r="G1689" i="19"/>
  <c r="G1055" i="19"/>
  <c r="G777" i="19"/>
  <c r="G907" i="19"/>
  <c r="G1521" i="19"/>
  <c r="G189" i="19"/>
  <c r="G300" i="19"/>
  <c r="G1196" i="19"/>
  <c r="G76" i="19"/>
  <c r="G621" i="19"/>
  <c r="G1834" i="19"/>
  <c r="G305" i="19"/>
  <c r="G193" i="19"/>
  <c r="G1201" i="19"/>
  <c r="G491" i="19"/>
  <c r="G306" i="19"/>
  <c r="G1373" i="19"/>
  <c r="G1960" i="19"/>
  <c r="G81" i="19"/>
  <c r="G201" i="19"/>
  <c r="G493" i="19"/>
  <c r="G83" i="19"/>
  <c r="G1064" i="19"/>
  <c r="G86" i="19"/>
  <c r="G1530" i="19"/>
  <c r="G311" i="19"/>
  <c r="G913" i="19"/>
  <c r="G1067" i="19"/>
  <c r="G629" i="19"/>
  <c r="G1700" i="19"/>
  <c r="G209" i="19"/>
  <c r="G397" i="19"/>
  <c r="G1843" i="19"/>
  <c r="G2143" i="19"/>
  <c r="G94" i="19"/>
  <c r="G502" i="19"/>
  <c r="G2413" i="19"/>
  <c r="G2415" i="19"/>
  <c r="G788" i="19"/>
  <c r="G2145" i="19"/>
  <c r="G790" i="19"/>
  <c r="G1210" i="19"/>
  <c r="G1384" i="19"/>
  <c r="G637" i="19"/>
  <c r="G1982" i="19"/>
  <c r="G920" i="19"/>
  <c r="G317" i="19"/>
  <c r="G510" i="19"/>
  <c r="G219" i="19"/>
  <c r="G514" i="19"/>
  <c r="G1851" i="19"/>
  <c r="G1394" i="19"/>
  <c r="H463" i="19"/>
  <c r="H2250" i="19"/>
  <c r="H2388" i="19"/>
  <c r="H1939" i="19"/>
  <c r="H883" i="19"/>
  <c r="H61" i="19"/>
  <c r="H1818" i="19"/>
  <c r="H175" i="19"/>
  <c r="H904" i="19"/>
  <c r="H614" i="19"/>
  <c r="H487" i="19"/>
  <c r="H1959" i="19"/>
  <c r="H628" i="19"/>
  <c r="H1207" i="19"/>
  <c r="H97" i="19"/>
  <c r="H635" i="19"/>
  <c r="H921" i="19"/>
  <c r="H1391" i="19"/>
  <c r="G2217" i="19"/>
  <c r="G1752" i="19"/>
  <c r="G2065" i="19"/>
  <c r="G1293" i="19"/>
  <c r="G5" i="19"/>
  <c r="G265" i="19"/>
  <c r="G2221" i="19"/>
  <c r="G1008" i="19"/>
  <c r="G2225" i="19"/>
  <c r="G133" i="19"/>
  <c r="G1756" i="19"/>
  <c r="G708" i="19"/>
  <c r="G1614" i="19"/>
  <c r="G565" i="19"/>
  <c r="G2076" i="19"/>
  <c r="G18" i="19"/>
  <c r="G1012" i="19"/>
  <c r="G714" i="19"/>
  <c r="G1302" i="19"/>
  <c r="G23" i="19"/>
  <c r="G1013" i="19"/>
  <c r="G443" i="19"/>
  <c r="G1461" i="19"/>
  <c r="G1617" i="19"/>
  <c r="G1016" i="19"/>
  <c r="G2231" i="19"/>
  <c r="G1018" i="19"/>
  <c r="G2361" i="19"/>
  <c r="G571" i="19"/>
  <c r="G1305" i="19"/>
  <c r="G577" i="19"/>
  <c r="G1151" i="19"/>
  <c r="G1763" i="19"/>
  <c r="G716" i="19"/>
  <c r="G721" i="19"/>
  <c r="G447" i="19"/>
  <c r="G26" i="19"/>
  <c r="G1769" i="19"/>
  <c r="G1627" i="19"/>
  <c r="G2364" i="19"/>
  <c r="G1308" i="19"/>
  <c r="G29" i="19"/>
  <c r="G582" i="19"/>
  <c r="G722" i="19"/>
  <c r="G725" i="19"/>
  <c r="G1633" i="19"/>
  <c r="G282" i="19"/>
  <c r="G1929" i="19"/>
  <c r="G2240" i="19"/>
  <c r="G1930" i="19"/>
  <c r="G145" i="19"/>
  <c r="G732" i="19"/>
  <c r="G1317" i="19"/>
  <c r="G1318" i="19"/>
  <c r="G2243" i="19"/>
  <c r="G1774" i="19"/>
  <c r="G458" i="19"/>
  <c r="G1323" i="19"/>
  <c r="G149" i="19"/>
  <c r="G1934" i="19"/>
  <c r="G1483" i="19"/>
  <c r="G1326" i="19"/>
  <c r="G1638" i="19"/>
  <c r="G39" i="19"/>
  <c r="G2105" i="19"/>
  <c r="G1029" i="19"/>
  <c r="G1935" i="19"/>
  <c r="G585" i="19"/>
  <c r="G1331" i="19"/>
  <c r="G153" i="19"/>
  <c r="G154" i="19"/>
  <c r="G1644" i="19"/>
  <c r="G1030" i="19"/>
  <c r="G358" i="19"/>
  <c r="G2383" i="19"/>
  <c r="G46" i="19"/>
  <c r="G50" i="19"/>
  <c r="G1784" i="19"/>
  <c r="G591" i="19"/>
  <c r="G753" i="19"/>
  <c r="G1790" i="19"/>
  <c r="G2391" i="19"/>
  <c r="G54" i="19"/>
  <c r="G755" i="19"/>
  <c r="G2255" i="19"/>
  <c r="G2110" i="19"/>
  <c r="G1651" i="19"/>
  <c r="G1799" i="19"/>
  <c r="G2392" i="19"/>
  <c r="G1941" i="19"/>
  <c r="G760" i="19"/>
  <c r="G881" i="19"/>
  <c r="G162" i="19"/>
  <c r="G1179" i="19"/>
  <c r="G1807" i="19"/>
  <c r="G764" i="19"/>
  <c r="G475" i="19"/>
  <c r="G1495" i="19"/>
  <c r="G1947" i="19"/>
  <c r="G1040" i="19"/>
  <c r="G887" i="19"/>
  <c r="G1663" i="19"/>
  <c r="G1665" i="19"/>
  <c r="G370" i="19"/>
  <c r="G602" i="19"/>
  <c r="G770" i="19"/>
  <c r="G1670" i="19"/>
  <c r="G63" i="19"/>
  <c r="G1674" i="19"/>
  <c r="G373" i="19"/>
  <c r="G895" i="19"/>
  <c r="G1676" i="19"/>
  <c r="G476" i="19"/>
  <c r="G1507" i="19"/>
  <c r="G1044" i="19"/>
  <c r="G1354" i="19"/>
  <c r="G65" i="19"/>
  <c r="G1821" i="19"/>
  <c r="G70" i="19"/>
  <c r="G1952" i="19"/>
  <c r="G1824" i="19"/>
  <c r="G1954" i="19"/>
  <c r="G2120" i="19"/>
  <c r="G1512" i="19"/>
  <c r="G610" i="19"/>
  <c r="G1360" i="19"/>
  <c r="G1686" i="19"/>
  <c r="G1829" i="19"/>
  <c r="G905" i="19"/>
  <c r="G485" i="19"/>
  <c r="G1516" i="19"/>
  <c r="G2129" i="19"/>
  <c r="G2133" i="19"/>
  <c r="G1690" i="19"/>
  <c r="G1958" i="19"/>
  <c r="G1691" i="19"/>
  <c r="G616" i="19"/>
  <c r="G390" i="19"/>
  <c r="G190" i="19"/>
  <c r="G301" i="19"/>
  <c r="G1197" i="19"/>
  <c r="G77" i="19"/>
  <c r="G622" i="19"/>
  <c r="G1835" i="19"/>
  <c r="G2406" i="19"/>
  <c r="G1199" i="19"/>
  <c r="G1202" i="19"/>
  <c r="G1371" i="19"/>
  <c r="G307" i="19"/>
  <c r="G1374" i="19"/>
  <c r="G1961" i="19"/>
  <c r="G197" i="19"/>
  <c r="G391" i="19"/>
  <c r="G494" i="19"/>
  <c r="G84" i="19"/>
  <c r="G1065" i="19"/>
  <c r="G87" i="19"/>
  <c r="G1531" i="19"/>
  <c r="G203" i="19"/>
  <c r="G393" i="19"/>
  <c r="G2409" i="19"/>
  <c r="G630" i="19"/>
  <c r="G1701" i="19"/>
  <c r="G914" i="19"/>
  <c r="G398" i="19"/>
  <c r="G1844" i="19"/>
  <c r="G91" i="19"/>
  <c r="G1846" i="19"/>
  <c r="G2284" i="19"/>
  <c r="G2414" i="19"/>
  <c r="G2416" i="19"/>
  <c r="G1539" i="19"/>
  <c r="G1978" i="19"/>
  <c r="G507" i="19"/>
  <c r="G1211" i="19"/>
  <c r="G917" i="19"/>
  <c r="G638" i="19"/>
  <c r="G314" i="19"/>
  <c r="G99" i="19"/>
  <c r="G318" i="19"/>
  <c r="G511" i="19"/>
  <c r="G220" i="19"/>
  <c r="G1213" i="19"/>
  <c r="G1388" i="19"/>
  <c r="H879" i="19"/>
  <c r="H196" i="19"/>
  <c r="G266" i="19"/>
  <c r="G566" i="19"/>
  <c r="G444" i="19"/>
  <c r="G1306" i="19"/>
  <c r="G1622" i="19"/>
  <c r="G454" i="19"/>
  <c r="G865" i="19"/>
  <c r="G1327" i="19"/>
  <c r="G356" i="19"/>
  <c r="G1785" i="19"/>
  <c r="G1794" i="19"/>
  <c r="G1180" i="19"/>
  <c r="G1664" i="19"/>
  <c r="G374" i="19"/>
  <c r="G1822" i="19"/>
  <c r="G1955" i="19"/>
  <c r="G2274" i="19"/>
  <c r="G488" i="19"/>
  <c r="G1697" i="19"/>
  <c r="G1532" i="19"/>
  <c r="G1845" i="19"/>
  <c r="G508" i="19"/>
  <c r="G407" i="19"/>
  <c r="F2217" i="19"/>
  <c r="F1752" i="19"/>
  <c r="F2065" i="19"/>
  <c r="F1293" i="19"/>
  <c r="F5" i="19"/>
  <c r="F265" i="19"/>
  <c r="F2221" i="19"/>
  <c r="F1008" i="19"/>
  <c r="F2225" i="19"/>
  <c r="F133" i="19"/>
  <c r="F1756" i="19"/>
  <c r="F708" i="19"/>
  <c r="F1614" i="19"/>
  <c r="F565" i="19"/>
  <c r="F2076" i="19"/>
  <c r="F18" i="19"/>
  <c r="F1012" i="19"/>
  <c r="F714" i="19"/>
  <c r="F1302" i="19"/>
  <c r="F23" i="19"/>
  <c r="F1013" i="19"/>
  <c r="F443" i="19"/>
  <c r="F1461" i="19"/>
  <c r="F1617" i="19"/>
  <c r="F1016" i="19"/>
  <c r="F2231" i="19"/>
  <c r="F1018" i="19"/>
  <c r="F2361" i="19"/>
  <c r="F571" i="19"/>
  <c r="F1305" i="19"/>
  <c r="F577" i="19"/>
  <c r="F1151" i="19"/>
  <c r="F1763" i="19"/>
  <c r="F716" i="19"/>
  <c r="F721" i="19"/>
  <c r="F447" i="19"/>
  <c r="F26" i="19"/>
  <c r="F1769" i="19"/>
  <c r="F1627" i="19"/>
  <c r="F2364" i="19"/>
  <c r="F1308" i="19"/>
  <c r="F29" i="19"/>
  <c r="F582" i="19"/>
  <c r="F722" i="19"/>
  <c r="F725" i="19"/>
  <c r="F1633" i="19"/>
  <c r="F282" i="19"/>
  <c r="F1929" i="19"/>
  <c r="F2240" i="19"/>
  <c r="F1930" i="19"/>
  <c r="F145" i="19"/>
  <c r="F732" i="19"/>
  <c r="F1317" i="19"/>
  <c r="F1318" i="19"/>
  <c r="F2243" i="19"/>
  <c r="F1774" i="19"/>
  <c r="F458" i="19"/>
  <c r="F1323" i="19"/>
  <c r="F149" i="19"/>
  <c r="F1934" i="19"/>
  <c r="F1483" i="19"/>
  <c r="F1326" i="19"/>
  <c r="F1638" i="19"/>
  <c r="F39" i="19"/>
  <c r="F2105" i="19"/>
  <c r="F1029" i="19"/>
  <c r="F1935" i="19"/>
  <c r="F585" i="19"/>
  <c r="F1331" i="19"/>
  <c r="F153" i="19"/>
  <c r="F154" i="19"/>
  <c r="F1644" i="19"/>
  <c r="F1030" i="19"/>
  <c r="F358" i="19"/>
  <c r="F2383" i="19"/>
  <c r="F46" i="19"/>
  <c r="F50" i="19"/>
  <c r="F1784" i="19"/>
  <c r="F591" i="19"/>
  <c r="F753" i="19"/>
  <c r="F1790" i="19"/>
  <c r="F2391" i="19"/>
  <c r="F54" i="19"/>
  <c r="F755" i="19"/>
  <c r="F2255" i="19"/>
  <c r="F2110" i="19"/>
  <c r="F1651" i="19"/>
  <c r="F1799" i="19"/>
  <c r="F2392" i="19"/>
  <c r="F1941" i="19"/>
  <c r="F760" i="19"/>
  <c r="F881" i="19"/>
  <c r="F162" i="19"/>
  <c r="F1179" i="19"/>
  <c r="F1807" i="19"/>
  <c r="F764" i="19"/>
  <c r="F475" i="19"/>
  <c r="F1495" i="19"/>
  <c r="F1947" i="19"/>
  <c r="F1040" i="19"/>
  <c r="F887" i="19"/>
  <c r="F1663" i="19"/>
  <c r="F1665" i="19"/>
  <c r="F370" i="19"/>
  <c r="F602" i="19"/>
  <c r="F770" i="19"/>
  <c r="F1670" i="19"/>
  <c r="F63" i="19"/>
  <c r="F1674" i="19"/>
  <c r="F373" i="19"/>
  <c r="F895" i="19"/>
  <c r="F1676" i="19"/>
  <c r="F476" i="19"/>
  <c r="F1507" i="19"/>
  <c r="F1044" i="19"/>
  <c r="F1354" i="19"/>
  <c r="F65" i="19"/>
  <c r="F1821" i="19"/>
  <c r="F70" i="19"/>
  <c r="F1952" i="19"/>
  <c r="F1824" i="19"/>
  <c r="F1954" i="19"/>
  <c r="F2120" i="19"/>
  <c r="F1512" i="19"/>
  <c r="F610" i="19"/>
  <c r="F1360" i="19"/>
  <c r="F1686" i="19"/>
  <c r="F1829" i="19"/>
  <c r="F905" i="19"/>
  <c r="F485" i="19"/>
  <c r="F1516" i="19"/>
  <c r="F2129" i="19"/>
  <c r="F2133" i="19"/>
  <c r="F1690" i="19"/>
  <c r="F1958" i="19"/>
  <c r="F1691" i="19"/>
  <c r="F616" i="19"/>
  <c r="F390" i="19"/>
  <c r="F190" i="19"/>
  <c r="F301" i="19"/>
  <c r="F1197" i="19"/>
  <c r="F77" i="19"/>
  <c r="F622" i="19"/>
  <c r="F1835" i="19"/>
  <c r="F2406" i="19"/>
  <c r="F1199" i="19"/>
  <c r="F1202" i="19"/>
  <c r="F1371" i="19"/>
  <c r="F307" i="19"/>
  <c r="F1374" i="19"/>
  <c r="F1961" i="19"/>
  <c r="F197" i="19"/>
  <c r="F391" i="19"/>
  <c r="F494" i="19"/>
  <c r="F84" i="19"/>
  <c r="F1065" i="19"/>
  <c r="F87" i="19"/>
  <c r="F1531" i="19"/>
  <c r="F203" i="19"/>
  <c r="F393" i="19"/>
  <c r="F2409" i="19"/>
  <c r="F630" i="19"/>
  <c r="F1701" i="19"/>
  <c r="F914" i="19"/>
  <c r="F398" i="19"/>
  <c r="F1844" i="19"/>
  <c r="F91" i="19"/>
  <c r="F1846" i="19"/>
  <c r="F2284" i="19"/>
  <c r="F2414" i="19"/>
  <c r="F2416" i="19"/>
  <c r="F1539" i="19"/>
  <c r="F1978" i="19"/>
  <c r="F507" i="19"/>
  <c r="F1211" i="19"/>
  <c r="F917" i="19"/>
  <c r="F638" i="19"/>
  <c r="F314" i="19"/>
  <c r="F99" i="19"/>
  <c r="F318" i="19"/>
  <c r="F511" i="19"/>
  <c r="F220" i="19"/>
  <c r="F1213" i="19"/>
  <c r="F1388" i="19"/>
  <c r="H1037" i="19"/>
  <c r="H1205" i="19"/>
  <c r="G2222" i="19"/>
  <c r="G15" i="19"/>
  <c r="G1758" i="19"/>
  <c r="G578" i="19"/>
  <c r="G1628" i="19"/>
  <c r="G283" i="19"/>
  <c r="G2244" i="19"/>
  <c r="G1639" i="19"/>
  <c r="G155" i="19"/>
  <c r="G592" i="19"/>
  <c r="G1652" i="19"/>
  <c r="G1808" i="19"/>
  <c r="G368" i="19"/>
  <c r="G376" i="19"/>
  <c r="G71" i="19"/>
  <c r="G1687" i="19"/>
  <c r="G1832" i="19"/>
  <c r="G623" i="19"/>
  <c r="G1962" i="19"/>
  <c r="G497" i="19"/>
  <c r="G2410" i="19"/>
  <c r="G404" i="19"/>
  <c r="G1214" i="19"/>
  <c r="F2218" i="19"/>
  <c r="F1753" i="19"/>
  <c r="F2066" i="19"/>
  <c r="F2069" i="19"/>
  <c r="F6" i="19"/>
  <c r="F266" i="19"/>
  <c r="F2222" i="19"/>
  <c r="F1454" i="19"/>
  <c r="F2355" i="19"/>
  <c r="F846" i="19"/>
  <c r="F1757" i="19"/>
  <c r="F709" i="19"/>
  <c r="F1009" i="19"/>
  <c r="F566" i="19"/>
  <c r="F15" i="19"/>
  <c r="F851" i="19"/>
  <c r="F1137" i="19"/>
  <c r="F715" i="19"/>
  <c r="F19" i="19"/>
  <c r="F24" i="19"/>
  <c r="F1014" i="19"/>
  <c r="F444" i="19"/>
  <c r="F1758" i="19"/>
  <c r="F853" i="19"/>
  <c r="F349" i="19"/>
  <c r="F1017" i="19"/>
  <c r="F1303" i="19"/>
  <c r="F1147" i="19"/>
  <c r="F572" i="19"/>
  <c r="F1306" i="19"/>
  <c r="F578" i="19"/>
  <c r="F2234" i="19"/>
  <c r="F1464" i="19"/>
  <c r="F717" i="19"/>
  <c r="F142" i="19"/>
  <c r="F1926" i="19"/>
  <c r="F27" i="19"/>
  <c r="F1622" i="19"/>
  <c r="F1628" i="19"/>
  <c r="F2365" i="19"/>
  <c r="F1309" i="19"/>
  <c r="F30" i="19"/>
  <c r="F1629" i="19"/>
  <c r="F31" i="19"/>
  <c r="F726" i="19"/>
  <c r="F454" i="19"/>
  <c r="F283" i="19"/>
  <c r="F455" i="19"/>
  <c r="F2099" i="19"/>
  <c r="F729" i="19"/>
  <c r="F146" i="19"/>
  <c r="F733" i="19"/>
  <c r="F287" i="19"/>
  <c r="F865" i="19"/>
  <c r="F2244" i="19"/>
  <c r="F1775" i="19"/>
  <c r="F459" i="19"/>
  <c r="F1324" i="19"/>
  <c r="F461" i="19"/>
  <c r="F150" i="19"/>
  <c r="F1484" i="19"/>
  <c r="F1327" i="19"/>
  <c r="F1639" i="19"/>
  <c r="F40" i="19"/>
  <c r="F2106" i="19"/>
  <c r="F745" i="19"/>
  <c r="F1936" i="19"/>
  <c r="F2378" i="19"/>
  <c r="F2108" i="19"/>
  <c r="F356" i="19"/>
  <c r="F155" i="19"/>
  <c r="F2109" i="19"/>
  <c r="F1490" i="19"/>
  <c r="F45" i="19"/>
  <c r="F2384" i="19"/>
  <c r="F47" i="19"/>
  <c r="F289" i="19"/>
  <c r="F1785" i="19"/>
  <c r="F592" i="19"/>
  <c r="F754" i="19"/>
  <c r="F1791" i="19"/>
  <c r="F158" i="19"/>
  <c r="F1167" i="19"/>
  <c r="F756" i="19"/>
  <c r="F2256" i="19"/>
  <c r="F1794" i="19"/>
  <c r="F1652" i="19"/>
  <c r="F1800" i="19"/>
  <c r="F474" i="19"/>
  <c r="F2258" i="19"/>
  <c r="F761" i="19"/>
  <c r="F882" i="19"/>
  <c r="F163" i="19"/>
  <c r="F1180" i="19"/>
  <c r="F1808" i="19"/>
  <c r="F765" i="19"/>
  <c r="F57" i="19"/>
  <c r="F2260" i="19"/>
  <c r="F1658" i="19"/>
  <c r="F294" i="19"/>
  <c r="F1349" i="19"/>
  <c r="F1664" i="19"/>
  <c r="F368" i="19"/>
  <c r="F371" i="19"/>
  <c r="F603" i="19"/>
  <c r="F771" i="19"/>
  <c r="F1671" i="19"/>
  <c r="F2117" i="19"/>
  <c r="F1675" i="19"/>
  <c r="F374" i="19"/>
  <c r="F376" i="19"/>
  <c r="F1677" i="19"/>
  <c r="F1504" i="19"/>
  <c r="F1508" i="19"/>
  <c r="F1188" i="19"/>
  <c r="F1355" i="19"/>
  <c r="F66" i="19"/>
  <c r="F1822" i="19"/>
  <c r="F71" i="19"/>
  <c r="F1953" i="19"/>
  <c r="F1825" i="19"/>
  <c r="F774" i="19"/>
  <c r="F1045" i="19"/>
  <c r="F900" i="19"/>
  <c r="F2121" i="19"/>
  <c r="F1955" i="19"/>
  <c r="F1687" i="19"/>
  <c r="F2399" i="19"/>
  <c r="F2124" i="19"/>
  <c r="F611" i="19"/>
  <c r="F2127" i="19"/>
  <c r="F2130" i="19"/>
  <c r="F387" i="19"/>
  <c r="F2274" i="19"/>
  <c r="F1832" i="19"/>
  <c r="F1692" i="19"/>
  <c r="F617" i="19"/>
  <c r="F299" i="19"/>
  <c r="F908" i="19"/>
  <c r="F1525" i="19"/>
  <c r="F1198" i="19"/>
  <c r="F488" i="19"/>
  <c r="F623" i="19"/>
  <c r="F1836" i="19"/>
  <c r="F2407" i="19"/>
  <c r="F1695" i="19"/>
  <c r="F782" i="19"/>
  <c r="F1839" i="19"/>
  <c r="F2277" i="19"/>
  <c r="F1697" i="19"/>
  <c r="F1962" i="19"/>
  <c r="F198" i="19"/>
  <c r="F625" i="19"/>
  <c r="F495" i="19"/>
  <c r="F2282" i="19"/>
  <c r="F1968" i="19"/>
  <c r="F88" i="19"/>
  <c r="F1532" i="19"/>
  <c r="F497" i="19"/>
  <c r="F394" i="19"/>
  <c r="F1068" i="19"/>
  <c r="F631" i="19"/>
  <c r="F1702" i="19"/>
  <c r="F915" i="19"/>
  <c r="F399" i="19"/>
  <c r="F1845" i="19"/>
  <c r="F2410" i="19"/>
  <c r="F1847" i="19"/>
  <c r="F2285" i="19"/>
  <c r="F1703" i="19"/>
  <c r="F2417" i="19"/>
  <c r="F2418" i="19"/>
  <c r="F313" i="19"/>
  <c r="F508" i="19"/>
  <c r="F404" i="19"/>
  <c r="F216" i="19"/>
  <c r="F639" i="19"/>
  <c r="F315" i="19"/>
  <c r="F100" i="19"/>
  <c r="F217" i="19"/>
  <c r="F2291" i="19"/>
  <c r="F407" i="19"/>
  <c r="F1214" i="19"/>
  <c r="F1389" i="19"/>
  <c r="H1948" i="19"/>
  <c r="H2142" i="19"/>
  <c r="G1454" i="19"/>
  <c r="G851" i="19"/>
  <c r="G853" i="19"/>
  <c r="G2234" i="19"/>
  <c r="G2365" i="19"/>
  <c r="G455" i="19"/>
  <c r="G1775" i="19"/>
  <c r="G40" i="19"/>
  <c r="G2109" i="19"/>
  <c r="G754" i="19"/>
  <c r="G1800" i="19"/>
  <c r="G765" i="19"/>
  <c r="G371" i="19"/>
  <c r="G1677" i="19"/>
  <c r="G1953" i="19"/>
  <c r="G2399" i="19"/>
  <c r="G1692" i="19"/>
  <c r="G1836" i="19"/>
  <c r="G198" i="19"/>
  <c r="G394" i="19"/>
  <c r="G1847" i="19"/>
  <c r="G216" i="19"/>
  <c r="G1389" i="19"/>
  <c r="F2219" i="19"/>
  <c r="F437" i="19"/>
  <c r="F2067" i="19"/>
  <c r="F2070" i="19"/>
  <c r="F7" i="19"/>
  <c r="F267" i="19"/>
  <c r="F8" i="19"/>
  <c r="F1297" i="19"/>
  <c r="F2356" i="19"/>
  <c r="F847" i="19"/>
  <c r="F2226" i="19"/>
  <c r="F710" i="19"/>
  <c r="F1010" i="19"/>
  <c r="F347" i="19"/>
  <c r="F16" i="19"/>
  <c r="F852" i="19"/>
  <c r="F1138" i="19"/>
  <c r="F2358" i="19"/>
  <c r="F2080" i="19"/>
  <c r="F1455" i="19"/>
  <c r="F2082" i="19"/>
  <c r="F1142" i="19"/>
  <c r="F1759" i="19"/>
  <c r="F854" i="19"/>
  <c r="F855" i="19"/>
  <c r="F1618" i="19"/>
  <c r="F1760" i="19"/>
  <c r="F1148" i="19"/>
  <c r="F573" i="19"/>
  <c r="F1761" i="19"/>
  <c r="F579" i="19"/>
  <c r="F2095" i="19"/>
  <c r="F1764" i="19"/>
  <c r="F1152" i="19"/>
  <c r="F445" i="19"/>
  <c r="F1022" i="19"/>
  <c r="F1467" i="19"/>
  <c r="F1623" i="19"/>
  <c r="F2235" i="19"/>
  <c r="F450" i="19"/>
  <c r="F1927" i="19"/>
  <c r="F1772" i="19"/>
  <c r="F1630" i="19"/>
  <c r="F32" i="19"/>
  <c r="F727" i="19"/>
  <c r="F2368" i="19"/>
  <c r="F284" i="19"/>
  <c r="F456" i="19"/>
  <c r="F2100" i="19"/>
  <c r="F730" i="19"/>
  <c r="F1477" i="19"/>
  <c r="F286" i="19"/>
  <c r="F864" i="19"/>
  <c r="F866" i="19"/>
  <c r="F1162" i="19"/>
  <c r="F353" i="19"/>
  <c r="F460" i="19"/>
  <c r="F868" i="19"/>
  <c r="F1931" i="19"/>
  <c r="F151" i="19"/>
  <c r="F1485" i="19"/>
  <c r="F743" i="19"/>
  <c r="F466" i="19"/>
  <c r="F41" i="19"/>
  <c r="F2107" i="19"/>
  <c r="F870" i="19"/>
  <c r="F1937" i="19"/>
  <c r="F2249" i="19"/>
  <c r="F1332" i="19"/>
  <c r="F357" i="19"/>
  <c r="F750" i="19"/>
  <c r="F873" i="19"/>
  <c r="F288" i="19"/>
  <c r="F2381" i="19"/>
  <c r="F2385" i="19"/>
  <c r="F1646" i="19"/>
  <c r="F1647" i="19"/>
  <c r="F1786" i="19"/>
  <c r="F593" i="19"/>
  <c r="F290" i="19"/>
  <c r="F362" i="19"/>
  <c r="F159" i="19"/>
  <c r="F1168" i="19"/>
  <c r="F1491" i="19"/>
  <c r="F2257" i="19"/>
  <c r="F1648" i="19"/>
  <c r="F1653" i="19"/>
  <c r="F364" i="19"/>
  <c r="F1345" i="19"/>
  <c r="F2259" i="19"/>
  <c r="F762" i="19"/>
  <c r="F1036" i="19"/>
  <c r="F1803" i="19"/>
  <c r="F597" i="19"/>
  <c r="F1809" i="19"/>
  <c r="F766" i="19"/>
  <c r="F1942" i="19"/>
  <c r="F2261" i="19"/>
  <c r="F1659" i="19"/>
  <c r="F295" i="19"/>
  <c r="F1350" i="19"/>
  <c r="F2112" i="19"/>
  <c r="F1181" i="19"/>
  <c r="F2262" i="19"/>
  <c r="F604" i="19"/>
  <c r="F1496" i="19"/>
  <c r="F1498" i="19"/>
  <c r="F1672" i="19"/>
  <c r="F170" i="19"/>
  <c r="F375" i="19"/>
  <c r="F377" i="19"/>
  <c r="F1678" i="19"/>
  <c r="F1505" i="19"/>
  <c r="F1509" i="19"/>
  <c r="F1683" i="19"/>
  <c r="F1356" i="19"/>
  <c r="F67" i="19"/>
  <c r="F2269" i="19"/>
  <c r="F896" i="19"/>
  <c r="F177" i="19"/>
  <c r="F1826" i="19"/>
  <c r="F775" i="19"/>
  <c r="F1046" i="19"/>
  <c r="F901" i="19"/>
  <c r="F2122" i="19"/>
  <c r="F181" i="19"/>
  <c r="F1688" i="19"/>
  <c r="F2400" i="19"/>
  <c r="F2125" i="19"/>
  <c r="F612" i="19"/>
  <c r="F2128" i="19"/>
  <c r="F1191" i="19"/>
  <c r="F388" i="19"/>
  <c r="F1517" i="19"/>
  <c r="F1056" i="19"/>
  <c r="F1693" i="19"/>
  <c r="F618" i="19"/>
  <c r="F486" i="19"/>
  <c r="F1059" i="19"/>
  <c r="F72" i="19"/>
  <c r="F1060" i="19"/>
  <c r="F2134" i="19"/>
  <c r="F1368" i="19"/>
  <c r="F1837" i="19"/>
  <c r="F2408" i="19"/>
  <c r="F1696" i="19"/>
  <c r="F783" i="19"/>
  <c r="F1061" i="19"/>
  <c r="F1527" i="19"/>
  <c r="F308" i="19"/>
  <c r="F1963" i="19"/>
  <c r="F199" i="19"/>
  <c r="F626" i="19"/>
  <c r="F1964" i="19"/>
  <c r="F2283" i="19"/>
  <c r="F1969" i="19"/>
  <c r="F89" i="19"/>
  <c r="F1533" i="19"/>
  <c r="F498" i="19"/>
  <c r="F395" i="19"/>
  <c r="F1069" i="19"/>
  <c r="F632" i="19"/>
  <c r="F1377" i="19"/>
  <c r="F916" i="19"/>
  <c r="F400" i="19"/>
  <c r="F210" i="19"/>
  <c r="F2411" i="19"/>
  <c r="F1975" i="19"/>
  <c r="F1072" i="19"/>
  <c r="F1704" i="19"/>
  <c r="F95" i="19"/>
  <c r="F96" i="19"/>
  <c r="F1381" i="19"/>
  <c r="F509" i="19"/>
  <c r="F405" i="19"/>
  <c r="F634" i="19"/>
  <c r="F2287" i="19"/>
  <c r="F1075" i="19"/>
  <c r="F2146" i="19"/>
  <c r="F1706" i="19"/>
  <c r="F2292" i="19"/>
  <c r="F2149" i="19"/>
  <c r="F1215" i="19"/>
  <c r="F1390" i="19"/>
  <c r="H1819" i="19"/>
  <c r="H214" i="19"/>
  <c r="G2218" i="19"/>
  <c r="G2355" i="19"/>
  <c r="G1137" i="19"/>
  <c r="G349" i="19"/>
  <c r="G1464" i="19"/>
  <c r="G1309" i="19"/>
  <c r="G2099" i="19"/>
  <c r="G459" i="19"/>
  <c r="G2106" i="19"/>
  <c r="G1490" i="19"/>
  <c r="G1791" i="19"/>
  <c r="G474" i="19"/>
  <c r="G57" i="19"/>
  <c r="G603" i="19"/>
  <c r="G1504" i="19"/>
  <c r="G1825" i="19"/>
  <c r="G2124" i="19"/>
  <c r="G617" i="19"/>
  <c r="G2407" i="19"/>
  <c r="G625" i="19"/>
  <c r="G1068" i="19"/>
  <c r="G2285" i="19"/>
  <c r="G639" i="19"/>
  <c r="G1001" i="19"/>
  <c r="F2" i="19"/>
  <c r="F438" i="19"/>
  <c r="F2068" i="19"/>
  <c r="F2071" i="19"/>
  <c r="F342" i="19"/>
  <c r="F268" i="19"/>
  <c r="F9" i="19"/>
  <c r="F344" i="19"/>
  <c r="F2357" i="19"/>
  <c r="F1134" i="19"/>
  <c r="F12" i="19"/>
  <c r="F848" i="19"/>
  <c r="F1011" i="19"/>
  <c r="F348" i="19"/>
  <c r="F567" i="19"/>
  <c r="F2077" i="19"/>
  <c r="F1139" i="19"/>
  <c r="F2359" i="19"/>
  <c r="F2081" i="19"/>
  <c r="F1920" i="19"/>
  <c r="F2083" i="19"/>
  <c r="F1143" i="19"/>
  <c r="F1922" i="19"/>
  <c r="F1144" i="19"/>
  <c r="F856" i="19"/>
  <c r="F1619" i="19"/>
  <c r="F138" i="19"/>
  <c r="F1149" i="19"/>
  <c r="F574" i="19"/>
  <c r="F1762" i="19"/>
  <c r="F1925" i="19"/>
  <c r="F2096" i="19"/>
  <c r="F1765" i="19"/>
  <c r="F141" i="19"/>
  <c r="F446" i="19"/>
  <c r="F1465" i="19"/>
  <c r="F1468" i="19"/>
  <c r="F1624" i="19"/>
  <c r="F2236" i="19"/>
  <c r="F451" i="19"/>
  <c r="F1310" i="19"/>
  <c r="F1773" i="19"/>
  <c r="F1631" i="19"/>
  <c r="F33" i="19"/>
  <c r="F728" i="19"/>
  <c r="F2369" i="19"/>
  <c r="F285" i="19"/>
  <c r="F351" i="19"/>
  <c r="F1159" i="19"/>
  <c r="F1475" i="19"/>
  <c r="F1478" i="19"/>
  <c r="F2372" i="19"/>
  <c r="F734" i="19"/>
  <c r="F736" i="19"/>
  <c r="F1163" i="19"/>
  <c r="F354" i="19"/>
  <c r="F2102" i="19"/>
  <c r="F869" i="19"/>
  <c r="F1932" i="19"/>
  <c r="F1481" i="19"/>
  <c r="F1486" i="19"/>
  <c r="F1024" i="19"/>
  <c r="F467" i="19"/>
  <c r="F744" i="19"/>
  <c r="F355" i="19"/>
  <c r="F2377" i="19"/>
  <c r="F2246" i="19"/>
  <c r="F586" i="19"/>
  <c r="F42" i="19"/>
  <c r="F1778" i="19"/>
  <c r="F751" i="19"/>
  <c r="F874" i="19"/>
  <c r="F1781" i="19"/>
  <c r="F2382" i="19"/>
  <c r="F588" i="19"/>
  <c r="F2386" i="19"/>
  <c r="F471" i="19"/>
  <c r="F359" i="19"/>
  <c r="F594" i="19"/>
  <c r="F291" i="19"/>
  <c r="F363" i="19"/>
  <c r="F160" i="19"/>
  <c r="F1169" i="19"/>
  <c r="F2253" i="19"/>
  <c r="F1792" i="19"/>
  <c r="F1649" i="19"/>
  <c r="F1795" i="19"/>
  <c r="F365" i="19"/>
  <c r="F1346" i="19"/>
  <c r="F1172" i="19"/>
  <c r="F763" i="19"/>
  <c r="F1176" i="19"/>
  <c r="F1804" i="19"/>
  <c r="F164" i="19"/>
  <c r="F293" i="19"/>
  <c r="F767" i="19"/>
  <c r="F1943" i="19"/>
  <c r="F600" i="19"/>
  <c r="F1660" i="19"/>
  <c r="F59" i="19"/>
  <c r="F1351" i="19"/>
  <c r="F888" i="19"/>
  <c r="F1182" i="19"/>
  <c r="F2395" i="19"/>
  <c r="F1666" i="19"/>
  <c r="F1497" i="19"/>
  <c r="F1499" i="19"/>
  <c r="F1673" i="19"/>
  <c r="F171" i="19"/>
  <c r="F891" i="19"/>
  <c r="F378" i="19"/>
  <c r="F2118" i="19"/>
  <c r="F1679" i="19"/>
  <c r="F477" i="19"/>
  <c r="F1684" i="19"/>
  <c r="F1357" i="19"/>
  <c r="F68" i="19"/>
  <c r="F2270" i="19"/>
  <c r="F897" i="19"/>
  <c r="F178" i="19"/>
  <c r="F899" i="19"/>
  <c r="F479" i="19"/>
  <c r="F1047" i="19"/>
  <c r="F902" i="19"/>
  <c r="F2123" i="19"/>
  <c r="F182" i="19"/>
  <c r="F482" i="19"/>
  <c r="F1361" i="19"/>
  <c r="F2126" i="19"/>
  <c r="F1365" i="19"/>
  <c r="F1957" i="19"/>
  <c r="F1192" i="19"/>
  <c r="F389" i="19"/>
  <c r="F1518" i="19"/>
  <c r="F1057" i="19"/>
  <c r="F778" i="19"/>
  <c r="F619" i="19"/>
  <c r="F185" i="19"/>
  <c r="F1522" i="19"/>
  <c r="F73" i="19"/>
  <c r="F620" i="19"/>
  <c r="F2135" i="19"/>
  <c r="F2403" i="19"/>
  <c r="F191" i="19"/>
  <c r="F489" i="19"/>
  <c r="F1369" i="19"/>
  <c r="F784" i="19"/>
  <c r="F1062" i="19"/>
  <c r="F1528" i="19"/>
  <c r="F309" i="19"/>
  <c r="F2278" i="19"/>
  <c r="F200" i="19"/>
  <c r="F1840" i="19"/>
  <c r="F1965" i="19"/>
  <c r="F496" i="19"/>
  <c r="F1970" i="19"/>
  <c r="F1203" i="19"/>
  <c r="F1206" i="19"/>
  <c r="F204" i="19"/>
  <c r="F1698" i="19"/>
  <c r="F1070" i="19"/>
  <c r="F1534" i="19"/>
  <c r="F1378" i="19"/>
  <c r="F786" i="19"/>
  <c r="F401" i="19"/>
  <c r="F211" i="19"/>
  <c r="F2412" i="19"/>
  <c r="F1976" i="19"/>
  <c r="F1073" i="19"/>
  <c r="F1705" i="19"/>
  <c r="F503" i="19"/>
  <c r="F97" i="19"/>
  <c r="F1382" i="19"/>
  <c r="F215" i="19"/>
  <c r="F406" i="19"/>
  <c r="F635" i="19"/>
  <c r="F2288" i="19"/>
  <c r="F1076" i="19"/>
  <c r="F2147" i="19"/>
  <c r="F921" i="19"/>
  <c r="F1212" i="19"/>
  <c r="F2150" i="19"/>
  <c r="F1216" i="19"/>
  <c r="F1391" i="19"/>
  <c r="H380" i="19"/>
  <c r="H1074" i="19"/>
  <c r="G1753" i="19"/>
  <c r="G846" i="19"/>
  <c r="G715" i="19"/>
  <c r="G1017" i="19"/>
  <c r="G717" i="19"/>
  <c r="G30" i="19"/>
  <c r="G729" i="19"/>
  <c r="G1324" i="19"/>
  <c r="G745" i="19"/>
  <c r="G45" i="19"/>
  <c r="G158" i="19"/>
  <c r="G2258" i="19"/>
  <c r="G2260" i="19"/>
  <c r="G771" i="19"/>
  <c r="G1508" i="19"/>
  <c r="G774" i="19"/>
  <c r="G611" i="19"/>
  <c r="G299" i="19"/>
  <c r="G1695" i="19"/>
  <c r="G495" i="19"/>
  <c r="G631" i="19"/>
  <c r="G1703" i="19"/>
  <c r="G315" i="19"/>
  <c r="F3" i="19"/>
  <c r="F2220" i="19"/>
  <c r="F1132" i="19"/>
  <c r="F2072" i="19"/>
  <c r="F343" i="19"/>
  <c r="F1133" i="19"/>
  <c r="F1006" i="19"/>
  <c r="F345" i="19"/>
  <c r="F564" i="19"/>
  <c r="F1135" i="19"/>
  <c r="F13" i="19"/>
  <c r="F849" i="19"/>
  <c r="F1301" i="19"/>
  <c r="F272" i="19"/>
  <c r="F568" i="19"/>
  <c r="F2078" i="19"/>
  <c r="F1919" i="19"/>
  <c r="F1140" i="19"/>
  <c r="F1615" i="19"/>
  <c r="F1921" i="19"/>
  <c r="F2084" i="19"/>
  <c r="F569" i="19"/>
  <c r="F1923" i="19"/>
  <c r="F1145" i="19"/>
  <c r="F857" i="19"/>
  <c r="F2085" i="19"/>
  <c r="F2232" i="19"/>
  <c r="F859" i="19"/>
  <c r="F2090" i="19"/>
  <c r="F1462" i="19"/>
  <c r="F861" i="19"/>
  <c r="F862" i="19"/>
  <c r="F1766" i="19"/>
  <c r="F25" i="19"/>
  <c r="F1019" i="19"/>
  <c r="F1466" i="19"/>
  <c r="F1469" i="19"/>
  <c r="F1625" i="19"/>
  <c r="F2237" i="19"/>
  <c r="F452" i="19"/>
  <c r="F1311" i="19"/>
  <c r="F278" i="19"/>
  <c r="F1153" i="19"/>
  <c r="F1157" i="19"/>
  <c r="F2098" i="19"/>
  <c r="F2370" i="19"/>
  <c r="F2371" i="19"/>
  <c r="F352" i="19"/>
  <c r="F1160" i="19"/>
  <c r="F1476" i="19"/>
  <c r="F1479" i="19"/>
  <c r="F2373" i="19"/>
  <c r="F735" i="19"/>
  <c r="F737" i="19"/>
  <c r="F1319" i="19"/>
  <c r="F36" i="19"/>
  <c r="F867" i="19"/>
  <c r="F739" i="19"/>
  <c r="F1933" i="19"/>
  <c r="F462" i="19"/>
  <c r="F1635" i="19"/>
  <c r="F465" i="19"/>
  <c r="F468" i="19"/>
  <c r="F1489" i="19"/>
  <c r="F1027" i="19"/>
  <c r="F1776" i="19"/>
  <c r="F2247" i="19"/>
  <c r="F587" i="19"/>
  <c r="F43" i="19"/>
  <c r="F1779" i="19"/>
  <c r="F1640" i="19"/>
  <c r="F1645" i="19"/>
  <c r="F1782" i="19"/>
  <c r="F1031" i="19"/>
  <c r="F589" i="19"/>
  <c r="F2387" i="19"/>
  <c r="F51" i="19"/>
  <c r="F360" i="19"/>
  <c r="F595" i="19"/>
  <c r="F292" i="19"/>
  <c r="F878" i="19"/>
  <c r="F1341" i="19"/>
  <c r="F1342" i="19"/>
  <c r="F55" i="19"/>
  <c r="F1793" i="19"/>
  <c r="F56" i="19"/>
  <c r="F1796" i="19"/>
  <c r="F366" i="19"/>
  <c r="F1654" i="19"/>
  <c r="F1173" i="19"/>
  <c r="F1174" i="19"/>
  <c r="F1177" i="19"/>
  <c r="F1178" i="19"/>
  <c r="F165" i="19"/>
  <c r="F1810" i="19"/>
  <c r="F768" i="19"/>
  <c r="F1944" i="19"/>
  <c r="F601" i="19"/>
  <c r="F1661" i="19"/>
  <c r="F60" i="19"/>
  <c r="F2394" i="19"/>
  <c r="F889" i="19"/>
  <c r="F1183" i="19"/>
  <c r="F2113" i="19"/>
  <c r="F1667" i="19"/>
  <c r="F1668" i="19"/>
  <c r="F1185" i="19"/>
  <c r="F1817" i="19"/>
  <c r="F607" i="19"/>
  <c r="F892" i="19"/>
  <c r="F379" i="19"/>
  <c r="F1500" i="19"/>
  <c r="F1680" i="19"/>
  <c r="F2267" i="19"/>
  <c r="F172" i="19"/>
  <c r="F773" i="19"/>
  <c r="F69" i="19"/>
  <c r="F2271" i="19"/>
  <c r="F898" i="19"/>
  <c r="F179" i="19"/>
  <c r="F1358" i="19"/>
  <c r="F480" i="19"/>
  <c r="F1048" i="19"/>
  <c r="F903" i="19"/>
  <c r="F383" i="19"/>
  <c r="F1049" i="19"/>
  <c r="F483" i="19"/>
  <c r="F1362" i="19"/>
  <c r="F1956" i="19"/>
  <c r="F1366" i="19"/>
  <c r="F1189" i="19"/>
  <c r="F613" i="19"/>
  <c r="F1193" i="19"/>
  <c r="F1519" i="19"/>
  <c r="F1058" i="19"/>
  <c r="F779" i="19"/>
  <c r="F183" i="19"/>
  <c r="F186" i="19"/>
  <c r="F1523" i="19"/>
  <c r="F74" i="19"/>
  <c r="F781" i="19"/>
  <c r="F2136" i="19"/>
  <c r="F2404" i="19"/>
  <c r="F302" i="19"/>
  <c r="F490" i="19"/>
  <c r="F1370" i="19"/>
  <c r="F785" i="19"/>
  <c r="F1526" i="19"/>
  <c r="F1529" i="19"/>
  <c r="F492" i="19"/>
  <c r="F2279" i="19"/>
  <c r="F909" i="19"/>
  <c r="F1841" i="19"/>
  <c r="F1966" i="19"/>
  <c r="F85" i="19"/>
  <c r="F627" i="19"/>
  <c r="F1204" i="19"/>
  <c r="F911" i="19"/>
  <c r="F205" i="19"/>
  <c r="F1699" i="19"/>
  <c r="F499" i="19"/>
  <c r="F1535" i="19"/>
  <c r="F1842" i="19"/>
  <c r="F787" i="19"/>
  <c r="F2141" i="19"/>
  <c r="F1973" i="19"/>
  <c r="F1071" i="19"/>
  <c r="F1977" i="19"/>
  <c r="F2144" i="19"/>
  <c r="F1379" i="19"/>
  <c r="F504" i="19"/>
  <c r="F213" i="19"/>
  <c r="F505" i="19"/>
  <c r="F403" i="19"/>
  <c r="F1979" i="19"/>
  <c r="F98" i="19"/>
  <c r="F2289" i="19"/>
  <c r="F1077" i="19"/>
  <c r="F2148" i="19"/>
  <c r="F922" i="19"/>
  <c r="F512" i="19"/>
  <c r="F791" i="19"/>
  <c r="F1386" i="19"/>
  <c r="F1392" i="19"/>
  <c r="H1636" i="19"/>
  <c r="H1513" i="19"/>
  <c r="H1078" i="19"/>
  <c r="G2066" i="19"/>
  <c r="G1757" i="19"/>
  <c r="G19" i="19"/>
  <c r="G1303" i="19"/>
  <c r="G142" i="19"/>
  <c r="G1629" i="19"/>
  <c r="G146" i="19"/>
  <c r="G461" i="19"/>
  <c r="G1936" i="19"/>
  <c r="G2384" i="19"/>
  <c r="G1167" i="19"/>
  <c r="G761" i="19"/>
  <c r="G1658" i="19"/>
  <c r="G1671" i="19"/>
  <c r="G1188" i="19"/>
  <c r="G1045" i="19"/>
  <c r="G2127" i="19"/>
  <c r="G908" i="19"/>
  <c r="G782" i="19"/>
  <c r="G2282" i="19"/>
  <c r="G1702" i="19"/>
  <c r="G2417" i="19"/>
  <c r="G100" i="19"/>
  <c r="F1002" i="19"/>
  <c r="F4" i="19"/>
  <c r="F704" i="19"/>
  <c r="F1610" i="19"/>
  <c r="F2073" i="19"/>
  <c r="F262" i="19"/>
  <c r="F1294" i="19"/>
  <c r="F10" i="19"/>
  <c r="F346" i="19"/>
  <c r="F1298" i="19"/>
  <c r="F1136" i="19"/>
  <c r="F14" i="19"/>
  <c r="F850" i="19"/>
  <c r="F269" i="19"/>
  <c r="F273" i="19"/>
  <c r="F274" i="19"/>
  <c r="F2079" i="19"/>
  <c r="F711" i="19"/>
  <c r="F1141" i="19"/>
  <c r="F20" i="19"/>
  <c r="F1456" i="19"/>
  <c r="F136" i="19"/>
  <c r="F570" i="19"/>
  <c r="F2227" i="19"/>
  <c r="F1146" i="19"/>
  <c r="F858" i="19"/>
  <c r="F2086" i="19"/>
  <c r="F2233" i="19"/>
  <c r="F860" i="19"/>
  <c r="F2091" i="19"/>
  <c r="F1463" i="19"/>
  <c r="F2093" i="19"/>
  <c r="F863" i="19"/>
  <c r="F1767" i="19"/>
  <c r="F718" i="19"/>
  <c r="F1020" i="19"/>
  <c r="F350" i="19"/>
  <c r="F1470" i="19"/>
  <c r="F448" i="19"/>
  <c r="F2097" i="19"/>
  <c r="F453" i="19"/>
  <c r="F1312" i="19"/>
  <c r="F279" i="19"/>
  <c r="F1154" i="19"/>
  <c r="F1158" i="19"/>
  <c r="F2238" i="19"/>
  <c r="F1313" i="19"/>
  <c r="F143" i="19"/>
  <c r="F1472" i="19"/>
  <c r="F1161" i="19"/>
  <c r="F1023" i="19"/>
  <c r="F1480" i="19"/>
  <c r="F2374" i="19"/>
  <c r="F147" i="19"/>
  <c r="F738" i="19"/>
  <c r="F2375" i="19"/>
  <c r="F37" i="19"/>
  <c r="F1320" i="19"/>
  <c r="F740" i="19"/>
  <c r="F2103" i="19"/>
  <c r="F463" i="19"/>
  <c r="F1636" i="19"/>
  <c r="F2245" i="19"/>
  <c r="F469" i="19"/>
  <c r="F1328" i="19"/>
  <c r="F1028" i="19"/>
  <c r="F1777" i="19"/>
  <c r="F2248" i="19"/>
  <c r="F2250" i="19"/>
  <c r="F44" i="19"/>
  <c r="F1780" i="19"/>
  <c r="F1641" i="19"/>
  <c r="F1333" i="19"/>
  <c r="F1783" i="19"/>
  <c r="F1032" i="19"/>
  <c r="F875" i="19"/>
  <c r="F2388" i="19"/>
  <c r="F1338" i="19"/>
  <c r="F361" i="19"/>
  <c r="F1787" i="19"/>
  <c r="F156" i="19"/>
  <c r="F596" i="19"/>
  <c r="F1938" i="19"/>
  <c r="F1343" i="19"/>
  <c r="F1939" i="19"/>
  <c r="F879" i="19"/>
  <c r="F472" i="19"/>
  <c r="F1797" i="19"/>
  <c r="F1801" i="19"/>
  <c r="F1655" i="19"/>
  <c r="F1657" i="19"/>
  <c r="F1175" i="19"/>
  <c r="F883" i="19"/>
  <c r="F1037" i="19"/>
  <c r="F166" i="19"/>
  <c r="F598" i="19"/>
  <c r="F769" i="19"/>
  <c r="F1347" i="19"/>
  <c r="F58" i="19"/>
  <c r="F885" i="19"/>
  <c r="F61" i="19"/>
  <c r="F1948" i="19"/>
  <c r="F1811" i="19"/>
  <c r="F1184" i="19"/>
  <c r="F2114" i="19"/>
  <c r="F1814" i="19"/>
  <c r="F1041" i="19"/>
  <c r="F1186" i="19"/>
  <c r="F1818" i="19"/>
  <c r="F1819" i="19"/>
  <c r="F893" i="19"/>
  <c r="F2264" i="19"/>
  <c r="F1501" i="19"/>
  <c r="F1681" i="19"/>
  <c r="F2268" i="19"/>
  <c r="F173" i="19"/>
  <c r="F175" i="19"/>
  <c r="F380" i="19"/>
  <c r="F2272" i="19"/>
  <c r="F1949" i="19"/>
  <c r="F180" i="19"/>
  <c r="F1359" i="19"/>
  <c r="F481" i="19"/>
  <c r="F2397" i="19"/>
  <c r="F904" i="19"/>
  <c r="F1513" i="19"/>
  <c r="F1050" i="19"/>
  <c r="F297" i="19"/>
  <c r="F2401" i="19"/>
  <c r="F384" i="19"/>
  <c r="F1830" i="19"/>
  <c r="F1190" i="19"/>
  <c r="F614" i="19"/>
  <c r="F1194" i="19"/>
  <c r="F2275" i="19"/>
  <c r="F615" i="19"/>
  <c r="F780" i="19"/>
  <c r="F184" i="19"/>
  <c r="F187" i="19"/>
  <c r="F1833" i="19"/>
  <c r="F487" i="19"/>
  <c r="F2402" i="19"/>
  <c r="F2137" i="19"/>
  <c r="F2405" i="19"/>
  <c r="F303" i="19"/>
  <c r="F78" i="19"/>
  <c r="F2276" i="19"/>
  <c r="F194" i="19"/>
  <c r="F1959" i="19"/>
  <c r="F196" i="19"/>
  <c r="F2139" i="19"/>
  <c r="F79" i="19"/>
  <c r="F910" i="19"/>
  <c r="F2280" i="19"/>
  <c r="F1967" i="19"/>
  <c r="F392" i="19"/>
  <c r="F628" i="19"/>
  <c r="F1205" i="19"/>
  <c r="F1972" i="19"/>
  <c r="F206" i="19"/>
  <c r="F90" i="19"/>
  <c r="F1375" i="19"/>
  <c r="F1536" i="19"/>
  <c r="F207" i="19"/>
  <c r="F1207" i="19"/>
  <c r="F2142" i="19"/>
  <c r="F1974" i="19"/>
  <c r="F92" i="19"/>
  <c r="F500" i="19"/>
  <c r="F2286" i="19"/>
  <c r="F1380" i="19"/>
  <c r="F1848" i="19"/>
  <c r="F214" i="19"/>
  <c r="F506" i="19"/>
  <c r="F1208" i="19"/>
  <c r="F1980" i="19"/>
  <c r="F1074" i="19"/>
  <c r="F2290" i="19"/>
  <c r="F918" i="19"/>
  <c r="F1385" i="19"/>
  <c r="F1078" i="19"/>
  <c r="F513" i="19"/>
  <c r="F792" i="19"/>
  <c r="F1387" i="19"/>
  <c r="F2293" i="19"/>
  <c r="H44" i="19"/>
  <c r="H1194" i="19"/>
  <c r="H2293" i="19"/>
  <c r="G2069" i="19"/>
  <c r="G709" i="19"/>
  <c r="G24" i="19"/>
  <c r="G1147" i="19"/>
  <c r="G1926" i="19"/>
  <c r="G31" i="19"/>
  <c r="G733" i="19"/>
  <c r="G150" i="19"/>
  <c r="G2378" i="19"/>
  <c r="G47" i="19"/>
  <c r="G756" i="19"/>
  <c r="G882" i="19"/>
  <c r="G294" i="19"/>
  <c r="G2117" i="19"/>
  <c r="G1355" i="19"/>
  <c r="G900" i="19"/>
  <c r="G2130" i="19"/>
  <c r="G1525" i="19"/>
  <c r="G1839" i="19"/>
  <c r="G1968" i="19"/>
  <c r="G915" i="19"/>
  <c r="G2418" i="19"/>
  <c r="G217" i="19"/>
  <c r="F1003" i="19"/>
  <c r="F132" i="19"/>
  <c r="F705" i="19"/>
  <c r="F1611" i="19"/>
  <c r="F1004" i="19"/>
  <c r="F263" i="19"/>
  <c r="F1295" i="19"/>
  <c r="F11" i="19"/>
  <c r="F2223" i="19"/>
  <c r="F1299" i="19"/>
  <c r="F1754" i="19"/>
  <c r="F706" i="19"/>
  <c r="F1612" i="19"/>
  <c r="F270" i="19"/>
  <c r="F2074" i="19"/>
  <c r="F275" i="19"/>
  <c r="F134" i="19"/>
  <c r="F712" i="19"/>
  <c r="F439" i="19"/>
  <c r="F21" i="19"/>
  <c r="F1457" i="19"/>
  <c r="F441" i="19"/>
  <c r="F1459" i="19"/>
  <c r="F2228" i="19"/>
  <c r="F137" i="19"/>
  <c r="F2229" i="19"/>
  <c r="F2087" i="19"/>
  <c r="F1304" i="19"/>
  <c r="F2088" i="19"/>
  <c r="F2092" i="19"/>
  <c r="F575" i="19"/>
  <c r="F2094" i="19"/>
  <c r="F139" i="19"/>
  <c r="F2362" i="19"/>
  <c r="F719" i="19"/>
  <c r="F1021" i="19"/>
  <c r="F276" i="19"/>
  <c r="F1471" i="19"/>
  <c r="F449" i="19"/>
  <c r="F28" i="19"/>
  <c r="F1770" i="19"/>
  <c r="F2366" i="19"/>
  <c r="F580" i="19"/>
  <c r="F1155" i="19"/>
  <c r="F723" i="19"/>
  <c r="F2239" i="19"/>
  <c r="F280" i="19"/>
  <c r="F144" i="19"/>
  <c r="F1473" i="19"/>
  <c r="F2241" i="19"/>
  <c r="F1314" i="19"/>
  <c r="F35" i="19"/>
  <c r="F1315" i="19"/>
  <c r="F148" i="19"/>
  <c r="F583" i="19"/>
  <c r="F2376" i="19"/>
  <c r="F38" i="19"/>
  <c r="F1321" i="19"/>
  <c r="F741" i="19"/>
  <c r="F2104" i="19"/>
  <c r="F464" i="19"/>
  <c r="F1637" i="19"/>
  <c r="F1487" i="19"/>
  <c r="F1025" i="19"/>
  <c r="F1329" i="19"/>
  <c r="F1165" i="19"/>
  <c r="F746" i="19"/>
  <c r="F748" i="19"/>
  <c r="F2379" i="19"/>
  <c r="F470" i="19"/>
  <c r="F871" i="19"/>
  <c r="F1642" i="19"/>
  <c r="F1334" i="19"/>
  <c r="F1336" i="19"/>
  <c r="F1033" i="19"/>
  <c r="F876" i="19"/>
  <c r="F48" i="19"/>
  <c r="F1339" i="19"/>
  <c r="F2251" i="19"/>
  <c r="F1788" i="19"/>
  <c r="F157" i="19"/>
  <c r="F2389" i="19"/>
  <c r="F52" i="19"/>
  <c r="F1344" i="19"/>
  <c r="F1940" i="19"/>
  <c r="F757" i="19"/>
  <c r="F473" i="19"/>
  <c r="F1170" i="19"/>
  <c r="F1802" i="19"/>
  <c r="F1656" i="19"/>
  <c r="F1035" i="19"/>
  <c r="F1492" i="19"/>
  <c r="F884" i="19"/>
  <c r="F1038" i="19"/>
  <c r="F1493" i="19"/>
  <c r="F599" i="19"/>
  <c r="F167" i="19"/>
  <c r="F1348" i="19"/>
  <c r="F1945" i="19"/>
  <c r="F169" i="19"/>
  <c r="F62" i="19"/>
  <c r="F367" i="19"/>
  <c r="F1812" i="19"/>
  <c r="F1352" i="19"/>
  <c r="F2115" i="19"/>
  <c r="F1815" i="19"/>
  <c r="F890" i="19"/>
  <c r="F1187" i="19"/>
  <c r="F605" i="19"/>
  <c r="F1820" i="19"/>
  <c r="F894" i="19"/>
  <c r="F2265" i="19"/>
  <c r="F1502" i="19"/>
  <c r="F1682" i="19"/>
  <c r="F1042" i="19"/>
  <c r="F174" i="19"/>
  <c r="F176" i="19"/>
  <c r="F381" i="19"/>
  <c r="F2273" i="19"/>
  <c r="F1950" i="19"/>
  <c r="F2119" i="19"/>
  <c r="F478" i="19"/>
  <c r="F1510" i="19"/>
  <c r="F2398" i="19"/>
  <c r="F608" i="19"/>
  <c r="F1514" i="19"/>
  <c r="F1051" i="19"/>
  <c r="F298" i="19"/>
  <c r="F1363" i="19"/>
  <c r="F385" i="19"/>
  <c r="F1831" i="19"/>
  <c r="F1052" i="19"/>
  <c r="F2131" i="19"/>
  <c r="F1367" i="19"/>
  <c r="F1054" i="19"/>
  <c r="F776" i="19"/>
  <c r="F906" i="19"/>
  <c r="F1520" i="19"/>
  <c r="F188" i="19"/>
  <c r="F1524" i="19"/>
  <c r="F1195" i="19"/>
  <c r="F75" i="19"/>
  <c r="F2138" i="19"/>
  <c r="F1694" i="19"/>
  <c r="F304" i="19"/>
  <c r="F192" i="19"/>
  <c r="F1200" i="19"/>
  <c r="F1838" i="19"/>
  <c r="F195" i="19"/>
  <c r="F1372" i="19"/>
  <c r="F2140" i="19"/>
  <c r="F80" i="19"/>
  <c r="F624" i="19"/>
  <c r="F2281" i="19"/>
  <c r="F82" i="19"/>
  <c r="F1063" i="19"/>
  <c r="F202" i="19"/>
  <c r="F1971" i="19"/>
  <c r="F310" i="19"/>
  <c r="F912" i="19"/>
  <c r="F1066" i="19"/>
  <c r="F1376" i="19"/>
  <c r="F1537" i="19"/>
  <c r="F208" i="19"/>
  <c r="F396" i="19"/>
  <c r="F633" i="19"/>
  <c r="F1538" i="19"/>
  <c r="F93" i="19"/>
  <c r="F501" i="19"/>
  <c r="F402" i="19"/>
  <c r="F212" i="19"/>
  <c r="F1849" i="19"/>
  <c r="F312" i="19"/>
  <c r="F789" i="19"/>
  <c r="F1209" i="19"/>
  <c r="F1383" i="19"/>
  <c r="F636" i="19"/>
  <c r="F1981" i="19"/>
  <c r="F919" i="19"/>
  <c r="F316" i="19"/>
  <c r="F1540" i="19"/>
  <c r="F218" i="19"/>
  <c r="F793" i="19"/>
  <c r="F1850" i="19"/>
  <c r="F1393" i="19"/>
  <c r="E1392" i="19"/>
  <c r="E1386" i="19"/>
  <c r="E791" i="19"/>
  <c r="E512" i="19"/>
  <c r="E922" i="19"/>
  <c r="E2148" i="19"/>
  <c r="E1077" i="19"/>
  <c r="E2289" i="19"/>
  <c r="E98" i="19"/>
  <c r="E1979" i="19"/>
  <c r="E403" i="19"/>
  <c r="E505" i="19"/>
  <c r="E213" i="19"/>
  <c r="E504" i="19"/>
  <c r="E1379" i="19"/>
  <c r="E2144" i="19"/>
  <c r="E1977" i="19"/>
  <c r="E1071" i="19"/>
  <c r="E1973" i="19"/>
  <c r="E2141" i="19"/>
  <c r="E787" i="19"/>
  <c r="E1842" i="19"/>
  <c r="E1535" i="19"/>
  <c r="E499" i="19"/>
  <c r="E1699" i="19"/>
  <c r="E205" i="19"/>
  <c r="E911" i="19"/>
  <c r="E1204" i="19"/>
  <c r="E627" i="19"/>
  <c r="E85" i="19"/>
  <c r="E1966" i="19"/>
  <c r="E1841" i="19"/>
  <c r="E909" i="19"/>
  <c r="E2279" i="19"/>
  <c r="E492" i="19"/>
  <c r="E1529" i="19"/>
  <c r="E1526" i="19"/>
  <c r="E785" i="19"/>
  <c r="E1370" i="19"/>
  <c r="E490" i="19"/>
  <c r="E302" i="19"/>
  <c r="E2404" i="19"/>
  <c r="E2136" i="19"/>
  <c r="E781" i="19"/>
  <c r="E74" i="19"/>
  <c r="E1523" i="19"/>
  <c r="E186" i="19"/>
  <c r="E183" i="19"/>
  <c r="E779" i="19"/>
  <c r="E1058" i="19"/>
  <c r="E1519" i="19"/>
  <c r="E1193" i="19"/>
  <c r="E613" i="19"/>
  <c r="E1189" i="19"/>
  <c r="E1366" i="19"/>
  <c r="E1956" i="19"/>
  <c r="E1362" i="19"/>
  <c r="E483" i="19"/>
  <c r="E1049" i="19"/>
  <c r="E383" i="19"/>
  <c r="E903" i="19"/>
  <c r="E1048" i="19"/>
  <c r="E480" i="19"/>
  <c r="E1358" i="19"/>
  <c r="E179" i="19"/>
  <c r="E898" i="19"/>
  <c r="E2271" i="19"/>
  <c r="E69" i="19"/>
  <c r="E773" i="19"/>
  <c r="E172" i="19"/>
  <c r="E2267" i="19"/>
  <c r="E1680" i="19"/>
  <c r="E1500" i="19"/>
  <c r="E379" i="19"/>
  <c r="E892" i="19"/>
  <c r="E607" i="19"/>
  <c r="E1817" i="19"/>
  <c r="E1185" i="19"/>
  <c r="E1668" i="19"/>
  <c r="E1667" i="19"/>
  <c r="E2113" i="19"/>
  <c r="E1183" i="19"/>
  <c r="E889" i="19"/>
  <c r="E2394" i="19"/>
  <c r="E60" i="19"/>
  <c r="E1661" i="19"/>
  <c r="E601" i="19"/>
  <c r="E1944" i="19"/>
  <c r="E768" i="19"/>
  <c r="E1810" i="19"/>
  <c r="E165" i="19"/>
  <c r="E1178" i="19"/>
  <c r="E1177" i="19"/>
  <c r="E1174" i="19"/>
  <c r="E1173" i="19"/>
  <c r="E1654" i="19"/>
  <c r="E366" i="19"/>
  <c r="E1796" i="19"/>
  <c r="E56" i="19"/>
  <c r="E1793" i="19"/>
  <c r="E55" i="19"/>
  <c r="E1342" i="19"/>
  <c r="E1341" i="19"/>
  <c r="E878" i="19"/>
  <c r="E292" i="19"/>
  <c r="E595" i="19"/>
  <c r="E360" i="19"/>
  <c r="E51" i="19"/>
  <c r="E2387" i="19"/>
  <c r="E589" i="19"/>
  <c r="E1031" i="19"/>
  <c r="E1782" i="19"/>
  <c r="E1645" i="19"/>
  <c r="E1640" i="19"/>
  <c r="E1779" i="19"/>
  <c r="E43" i="19"/>
  <c r="E587" i="19"/>
  <c r="E2247" i="19"/>
  <c r="E1776" i="19"/>
  <c r="E1027" i="19"/>
  <c r="E1489" i="19"/>
  <c r="E468" i="19"/>
  <c r="E465" i="19"/>
  <c r="E1635" i="19"/>
  <c r="E462" i="19"/>
  <c r="E1933" i="19"/>
  <c r="E739" i="19"/>
  <c r="E867" i="19"/>
  <c r="E36" i="19"/>
  <c r="E1319" i="19"/>
  <c r="E737" i="19"/>
  <c r="E735" i="19"/>
  <c r="E2373" i="19"/>
  <c r="E1479" i="19"/>
  <c r="E1476" i="19"/>
  <c r="E1160" i="19"/>
  <c r="E352" i="19"/>
  <c r="E2371" i="19"/>
  <c r="E2370" i="19"/>
  <c r="E2098" i="19"/>
  <c r="E1157" i="19"/>
  <c r="E1153" i="19"/>
  <c r="E278" i="19"/>
  <c r="E1311" i="19"/>
  <c r="E452" i="19"/>
  <c r="E2237" i="19"/>
  <c r="E1625" i="19"/>
  <c r="E1469" i="19"/>
  <c r="E1466" i="19"/>
  <c r="E1019" i="19"/>
  <c r="E25" i="19"/>
  <c r="E1766" i="19"/>
  <c r="E862" i="19"/>
  <c r="E861" i="19"/>
  <c r="E1462" i="19"/>
  <c r="E2090" i="19"/>
  <c r="E859" i="19"/>
  <c r="E2232" i="19"/>
  <c r="E2085" i="19"/>
  <c r="E857" i="19"/>
  <c r="E1145" i="19"/>
  <c r="E1923" i="19"/>
  <c r="E569" i="19"/>
  <c r="E2084" i="19"/>
  <c r="E1921" i="19"/>
  <c r="E1615" i="19"/>
  <c r="E1140" i="19"/>
  <c r="E1919" i="19"/>
  <c r="E2078" i="19"/>
  <c r="E568" i="19"/>
  <c r="E272" i="19"/>
  <c r="E1301" i="19"/>
  <c r="E849" i="19"/>
  <c r="E13" i="19"/>
  <c r="E1135" i="19"/>
  <c r="E564" i="19"/>
  <c r="E345" i="19"/>
  <c r="E1006" i="19"/>
  <c r="E1133" i="19"/>
  <c r="E343" i="19"/>
  <c r="E2072" i="19"/>
  <c r="E1132" i="19"/>
  <c r="E2220" i="19"/>
  <c r="E3" i="19"/>
  <c r="F510" i="19"/>
  <c r="F2145" i="19"/>
  <c r="F397" i="19"/>
  <c r="F86" i="19"/>
  <c r="F306" i="19"/>
  <c r="F1196" i="19"/>
  <c r="F2132" i="19"/>
  <c r="F609" i="19"/>
  <c r="F64" i="19"/>
  <c r="F606" i="19"/>
  <c r="F886" i="19"/>
  <c r="F2111" i="19"/>
  <c r="F2254" i="19"/>
  <c r="F49" i="19"/>
  <c r="F2380" i="19"/>
  <c r="F1482" i="19"/>
  <c r="F1316" i="19"/>
  <c r="F724" i="19"/>
  <c r="F277" i="19"/>
  <c r="F2089" i="19"/>
  <c r="F1458" i="19"/>
  <c r="F1613" i="19"/>
  <c r="F1005" i="19"/>
  <c r="G387" i="19"/>
  <c r="G2108" i="19"/>
  <c r="G6" i="19"/>
  <c r="H1338" i="19"/>
  <c r="E624" i="19"/>
  <c r="E1200" i="19"/>
  <c r="E75" i="19"/>
  <c r="E776" i="19"/>
  <c r="E385" i="19"/>
  <c r="E2398" i="19"/>
  <c r="E381" i="19"/>
  <c r="E2265" i="19"/>
  <c r="E1815" i="19"/>
  <c r="E169" i="19"/>
  <c r="E1493" i="19"/>
  <c r="E1170" i="19"/>
  <c r="E157" i="19"/>
  <c r="E1033" i="19"/>
  <c r="E1329" i="19"/>
  <c r="E1003" i="19"/>
  <c r="E1391" i="19"/>
  <c r="E1216" i="19"/>
  <c r="E2150" i="19"/>
  <c r="E1212" i="19"/>
  <c r="E921" i="19"/>
  <c r="E2147" i="19"/>
  <c r="E1076" i="19"/>
  <c r="E2288" i="19"/>
  <c r="E635" i="19"/>
  <c r="E406" i="19"/>
  <c r="E215" i="19"/>
  <c r="E1382" i="19"/>
  <c r="E97" i="19"/>
  <c r="E503" i="19"/>
  <c r="E1705" i="19"/>
  <c r="E1073" i="19"/>
  <c r="E1976" i="19"/>
  <c r="E2412" i="19"/>
  <c r="E211" i="19"/>
  <c r="E401" i="19"/>
  <c r="E786" i="19"/>
  <c r="E1378" i="19"/>
  <c r="E1534" i="19"/>
  <c r="E1070" i="19"/>
  <c r="E1698" i="19"/>
  <c r="E204" i="19"/>
  <c r="E1206" i="19"/>
  <c r="E1203" i="19"/>
  <c r="E1970" i="19"/>
  <c r="E496" i="19"/>
  <c r="E1965" i="19"/>
  <c r="E1840" i="19"/>
  <c r="E200" i="19"/>
  <c r="E2278" i="19"/>
  <c r="E309" i="19"/>
  <c r="E1528" i="19"/>
  <c r="E1062" i="19"/>
  <c r="E784" i="19"/>
  <c r="E1369" i="19"/>
  <c r="E489" i="19"/>
  <c r="E191" i="19"/>
  <c r="E2403" i="19"/>
  <c r="E2135" i="19"/>
  <c r="E620" i="19"/>
  <c r="E73" i="19"/>
  <c r="E1522" i="19"/>
  <c r="E185" i="19"/>
  <c r="E619" i="19"/>
  <c r="E778" i="19"/>
  <c r="E1057" i="19"/>
  <c r="E1518" i="19"/>
  <c r="E389" i="19"/>
  <c r="E1192" i="19"/>
  <c r="E1957" i="19"/>
  <c r="E1365" i="19"/>
  <c r="E2126" i="19"/>
  <c r="E1361" i="19"/>
  <c r="E482" i="19"/>
  <c r="E182" i="19"/>
  <c r="E2123" i="19"/>
  <c r="E902" i="19"/>
  <c r="E1047" i="19"/>
  <c r="E479" i="19"/>
  <c r="E899" i="19"/>
  <c r="E178" i="19"/>
  <c r="E897" i="19"/>
  <c r="E2270" i="19"/>
  <c r="E68" i="19"/>
  <c r="E1357" i="19"/>
  <c r="E1684" i="19"/>
  <c r="E477" i="19"/>
  <c r="E1679" i="19"/>
  <c r="E2118" i="19"/>
  <c r="E378" i="19"/>
  <c r="E891" i="19"/>
  <c r="E171" i="19"/>
  <c r="E1673" i="19"/>
  <c r="E1499" i="19"/>
  <c r="E1497" i="19"/>
  <c r="E1666" i="19"/>
  <c r="E2395" i="19"/>
  <c r="E1182" i="19"/>
  <c r="E888" i="19"/>
  <c r="E1351" i="19"/>
  <c r="E59" i="19"/>
  <c r="E1660" i="19"/>
  <c r="E600" i="19"/>
  <c r="E1943" i="19"/>
  <c r="E767" i="19"/>
  <c r="E293" i="19"/>
  <c r="E164" i="19"/>
  <c r="E1804" i="19"/>
  <c r="E1176" i="19"/>
  <c r="E763" i="19"/>
  <c r="E1172" i="19"/>
  <c r="E1346" i="19"/>
  <c r="E365" i="19"/>
  <c r="E1795" i="19"/>
  <c r="E1649" i="19"/>
  <c r="E1792" i="19"/>
  <c r="E2253" i="19"/>
  <c r="E1169" i="19"/>
  <c r="E160" i="19"/>
  <c r="E363" i="19"/>
  <c r="E291" i="19"/>
  <c r="E594" i="19"/>
  <c r="E359" i="19"/>
  <c r="E471" i="19"/>
  <c r="E2386" i="19"/>
  <c r="E588" i="19"/>
  <c r="E2382" i="19"/>
  <c r="E1781" i="19"/>
  <c r="E874" i="19"/>
  <c r="E751" i="19"/>
  <c r="E1778" i="19"/>
  <c r="E42" i="19"/>
  <c r="E586" i="19"/>
  <c r="E2246" i="19"/>
  <c r="E2377" i="19"/>
  <c r="E355" i="19"/>
  <c r="E744" i="19"/>
  <c r="E467" i="19"/>
  <c r="E1024" i="19"/>
  <c r="E1486" i="19"/>
  <c r="E1481" i="19"/>
  <c r="E1932" i="19"/>
  <c r="E869" i="19"/>
  <c r="E2102" i="19"/>
  <c r="E354" i="19"/>
  <c r="E1163" i="19"/>
  <c r="E736" i="19"/>
  <c r="E734" i="19"/>
  <c r="E2372" i="19"/>
  <c r="E1478" i="19"/>
  <c r="E1475" i="19"/>
  <c r="E1159" i="19"/>
  <c r="E351" i="19"/>
  <c r="E285" i="19"/>
  <c r="E2369" i="19"/>
  <c r="E728" i="19"/>
  <c r="E33" i="19"/>
  <c r="E1631" i="19"/>
  <c r="E1773" i="19"/>
  <c r="E1310" i="19"/>
  <c r="E451" i="19"/>
  <c r="E2236" i="19"/>
  <c r="E1624" i="19"/>
  <c r="E1468" i="19"/>
  <c r="E1465" i="19"/>
  <c r="E446" i="19"/>
  <c r="E141" i="19"/>
  <c r="E1765" i="19"/>
  <c r="E2096" i="19"/>
  <c r="E1925" i="19"/>
  <c r="E1762" i="19"/>
  <c r="E574" i="19"/>
  <c r="E1149" i="19"/>
  <c r="E138" i="19"/>
  <c r="E1619" i="19"/>
  <c r="E856" i="19"/>
  <c r="E1144" i="19"/>
  <c r="E1922" i="19"/>
  <c r="E1143" i="19"/>
  <c r="E2083" i="19"/>
  <c r="E1920" i="19"/>
  <c r="E2081" i="19"/>
  <c r="E2359" i="19"/>
  <c r="E1139" i="19"/>
  <c r="E2077" i="19"/>
  <c r="E567" i="19"/>
  <c r="E348" i="19"/>
  <c r="E1011" i="19"/>
  <c r="E848" i="19"/>
  <c r="E12" i="19"/>
  <c r="E1134" i="19"/>
  <c r="E2357" i="19"/>
  <c r="E344" i="19"/>
  <c r="E9" i="19"/>
  <c r="E268" i="19"/>
  <c r="E342" i="19"/>
  <c r="E2071" i="19"/>
  <c r="E2068" i="19"/>
  <c r="E438" i="19"/>
  <c r="E2" i="19"/>
  <c r="F317" i="19"/>
  <c r="F788" i="19"/>
  <c r="F209" i="19"/>
  <c r="F1064" i="19"/>
  <c r="F491" i="19"/>
  <c r="F300" i="19"/>
  <c r="F1053" i="19"/>
  <c r="F1511" i="19"/>
  <c r="F1353" i="19"/>
  <c r="F772" i="19"/>
  <c r="F1039" i="19"/>
  <c r="F880" i="19"/>
  <c r="F2252" i="19"/>
  <c r="F877" i="19"/>
  <c r="F749" i="19"/>
  <c r="F1164" i="19"/>
  <c r="F731" i="19"/>
  <c r="F1156" i="19"/>
  <c r="F1621" i="19"/>
  <c r="F2360" i="19"/>
  <c r="F22" i="19"/>
  <c r="F707" i="19"/>
  <c r="F1292" i="19"/>
  <c r="G2121" i="19"/>
  <c r="G1484" i="19"/>
  <c r="E1372" i="19"/>
  <c r="E1694" i="19"/>
  <c r="E906" i="19"/>
  <c r="E1052" i="19"/>
  <c r="E1051" i="19"/>
  <c r="E2119" i="19"/>
  <c r="E174" i="19"/>
  <c r="E894" i="19"/>
  <c r="E2115" i="19"/>
  <c r="E167" i="19"/>
  <c r="E1492" i="19"/>
  <c r="E473" i="19"/>
  <c r="E2389" i="19"/>
  <c r="E876" i="19"/>
  <c r="E871" i="19"/>
  <c r="E2379" i="19"/>
  <c r="E464" i="19"/>
  <c r="E1611" i="19"/>
  <c r="E1390" i="19"/>
  <c r="E1215" i="19"/>
  <c r="E2149" i="19"/>
  <c r="E2292" i="19"/>
  <c r="E1706" i="19"/>
  <c r="E2146" i="19"/>
  <c r="E1075" i="19"/>
  <c r="E2287" i="19"/>
  <c r="E634" i="19"/>
  <c r="E405" i="19"/>
  <c r="E509" i="19"/>
  <c r="E1381" i="19"/>
  <c r="E96" i="19"/>
  <c r="E95" i="19"/>
  <c r="E1704" i="19"/>
  <c r="E1072" i="19"/>
  <c r="E1975" i="19"/>
  <c r="E2411" i="19"/>
  <c r="E210" i="19"/>
  <c r="E400" i="19"/>
  <c r="E916" i="19"/>
  <c r="E1377" i="19"/>
  <c r="E632" i="19"/>
  <c r="E1069" i="19"/>
  <c r="E395" i="19"/>
  <c r="E498" i="19"/>
  <c r="E1533" i="19"/>
  <c r="E89" i="19"/>
  <c r="E1969" i="19"/>
  <c r="E2283" i="19"/>
  <c r="E1964" i="19"/>
  <c r="E626" i="19"/>
  <c r="E199" i="19"/>
  <c r="E1963" i="19"/>
  <c r="E308" i="19"/>
  <c r="E1527" i="19"/>
  <c r="E1061" i="19"/>
  <c r="E783" i="19"/>
  <c r="E1696" i="19"/>
  <c r="E2408" i="19"/>
  <c r="E1837" i="19"/>
  <c r="E1368" i="19"/>
  <c r="E2134" i="19"/>
  <c r="E1060" i="19"/>
  <c r="E72" i="19"/>
  <c r="E1059" i="19"/>
  <c r="E486" i="19"/>
  <c r="E618" i="19"/>
  <c r="E1693" i="19"/>
  <c r="E1056" i="19"/>
  <c r="E1517" i="19"/>
  <c r="E388" i="19"/>
  <c r="E1191" i="19"/>
  <c r="E2128" i="19"/>
  <c r="E612" i="19"/>
  <c r="E2125" i="19"/>
  <c r="E2400" i="19"/>
  <c r="E1688" i="19"/>
  <c r="E181" i="19"/>
  <c r="E2122" i="19"/>
  <c r="E901" i="19"/>
  <c r="E1046" i="19"/>
  <c r="E775" i="19"/>
  <c r="E1826" i="19"/>
  <c r="E177" i="19"/>
  <c r="E896" i="19"/>
  <c r="E2269" i="19"/>
  <c r="E67" i="19"/>
  <c r="E1356" i="19"/>
  <c r="E1683" i="19"/>
  <c r="E1509" i="19"/>
  <c r="E1505" i="19"/>
  <c r="E1678" i="19"/>
  <c r="E377" i="19"/>
  <c r="E375" i="19"/>
  <c r="E170" i="19"/>
  <c r="E1672" i="19"/>
  <c r="E1498" i="19"/>
  <c r="E1496" i="19"/>
  <c r="E604" i="19"/>
  <c r="E2262" i="19"/>
  <c r="E1181" i="19"/>
  <c r="E2112" i="19"/>
  <c r="E1350" i="19"/>
  <c r="E295" i="19"/>
  <c r="E1659" i="19"/>
  <c r="E2261" i="19"/>
  <c r="E1942" i="19"/>
  <c r="E766" i="19"/>
  <c r="E1809" i="19"/>
  <c r="E597" i="19"/>
  <c r="E1803" i="19"/>
  <c r="E1036" i="19"/>
  <c r="E762" i="19"/>
  <c r="E2259" i="19"/>
  <c r="E1345" i="19"/>
  <c r="E364" i="19"/>
  <c r="E1653" i="19"/>
  <c r="E1648" i="19"/>
  <c r="E2257" i="19"/>
  <c r="E1491" i="19"/>
  <c r="E1168" i="19"/>
  <c r="E159" i="19"/>
  <c r="E362" i="19"/>
  <c r="E290" i="19"/>
  <c r="E593" i="19"/>
  <c r="E1786" i="19"/>
  <c r="E1647" i="19"/>
  <c r="E1646" i="19"/>
  <c r="E2385" i="19"/>
  <c r="E2381" i="19"/>
  <c r="E288" i="19"/>
  <c r="E873" i="19"/>
  <c r="E750" i="19"/>
  <c r="E357" i="19"/>
  <c r="E1332" i="19"/>
  <c r="E2249" i="19"/>
  <c r="E1937" i="19"/>
  <c r="E870" i="19"/>
  <c r="E2107" i="19"/>
  <c r="E41" i="19"/>
  <c r="E466" i="19"/>
  <c r="E743" i="19"/>
  <c r="E1485" i="19"/>
  <c r="E151" i="19"/>
  <c r="E1931" i="19"/>
  <c r="E868" i="19"/>
  <c r="E460" i="19"/>
  <c r="E353" i="19"/>
  <c r="E1162" i="19"/>
  <c r="E866" i="19"/>
  <c r="E864" i="19"/>
  <c r="E286" i="19"/>
  <c r="E1477" i="19"/>
  <c r="E730" i="19"/>
  <c r="E2100" i="19"/>
  <c r="E456" i="19"/>
  <c r="E284" i="19"/>
  <c r="E2368" i="19"/>
  <c r="E727" i="19"/>
  <c r="E32" i="19"/>
  <c r="E1630" i="19"/>
  <c r="E1772" i="19"/>
  <c r="E1927" i="19"/>
  <c r="E450" i="19"/>
  <c r="E2235" i="19"/>
  <c r="E1623" i="19"/>
  <c r="E1467" i="19"/>
  <c r="E1022" i="19"/>
  <c r="E445" i="19"/>
  <c r="E1152" i="19"/>
  <c r="E1764" i="19"/>
  <c r="E2095" i="19"/>
  <c r="E579" i="19"/>
  <c r="E1761" i="19"/>
  <c r="E573" i="19"/>
  <c r="E1148" i="19"/>
  <c r="E1760" i="19"/>
  <c r="E1618" i="19"/>
  <c r="E855" i="19"/>
  <c r="E854" i="19"/>
  <c r="E1759" i="19"/>
  <c r="E1142" i="19"/>
  <c r="E2082" i="19"/>
  <c r="E1455" i="19"/>
  <c r="E2080" i="19"/>
  <c r="E2358" i="19"/>
  <c r="E1138" i="19"/>
  <c r="E852" i="19"/>
  <c r="E16" i="19"/>
  <c r="E347" i="19"/>
  <c r="E1010" i="19"/>
  <c r="E710" i="19"/>
  <c r="E2226" i="19"/>
  <c r="E847" i="19"/>
  <c r="E2356" i="19"/>
  <c r="E1297" i="19"/>
  <c r="E8" i="19"/>
  <c r="E267" i="19"/>
  <c r="E7" i="19"/>
  <c r="E2070" i="19"/>
  <c r="E2067" i="19"/>
  <c r="E437" i="19"/>
  <c r="E2219" i="19"/>
  <c r="F920" i="19"/>
  <c r="F2415" i="19"/>
  <c r="F1700" i="19"/>
  <c r="F83" i="19"/>
  <c r="F1201" i="19"/>
  <c r="F189" i="19"/>
  <c r="F386" i="19"/>
  <c r="F382" i="19"/>
  <c r="F1043" i="19"/>
  <c r="F1669" i="19"/>
  <c r="F1946" i="19"/>
  <c r="F759" i="19"/>
  <c r="F53" i="19"/>
  <c r="F1034" i="19"/>
  <c r="F747" i="19"/>
  <c r="F742" i="19"/>
  <c r="F34" i="19"/>
  <c r="F581" i="19"/>
  <c r="F720" i="19"/>
  <c r="F1620" i="19"/>
  <c r="F440" i="19"/>
  <c r="F1755" i="19"/>
  <c r="F2064" i="19"/>
  <c r="G2291" i="19"/>
  <c r="G66" i="19"/>
  <c r="G287" i="19"/>
  <c r="E80" i="19"/>
  <c r="E1838" i="19"/>
  <c r="E1195" i="19"/>
  <c r="E1054" i="19"/>
  <c r="E1363" i="19"/>
  <c r="E1510" i="19"/>
  <c r="E176" i="19"/>
  <c r="E1820" i="19"/>
  <c r="E1352" i="19"/>
  <c r="E1348" i="19"/>
  <c r="E1035" i="19"/>
  <c r="E1940" i="19"/>
  <c r="E2251" i="19"/>
  <c r="E1334" i="19"/>
  <c r="E1165" i="19"/>
  <c r="E132" i="19"/>
  <c r="E1001" i="19"/>
  <c r="E1389" i="19"/>
  <c r="E1214" i="19"/>
  <c r="E407" i="19"/>
  <c r="E2291" i="19"/>
  <c r="E217" i="19"/>
  <c r="E100" i="19"/>
  <c r="E315" i="19"/>
  <c r="E639" i="19"/>
  <c r="E216" i="19"/>
  <c r="E404" i="19"/>
  <c r="E508" i="19"/>
  <c r="E313" i="19"/>
  <c r="E2418" i="19"/>
  <c r="E2417" i="19"/>
  <c r="E1703" i="19"/>
  <c r="E2285" i="19"/>
  <c r="E1847" i="19"/>
  <c r="E2410" i="19"/>
  <c r="E1845" i="19"/>
  <c r="E399" i="19"/>
  <c r="E915" i="19"/>
  <c r="E1702" i="19"/>
  <c r="E631" i="19"/>
  <c r="E1068" i="19"/>
  <c r="E394" i="19"/>
  <c r="E497" i="19"/>
  <c r="E1532" i="19"/>
  <c r="E88" i="19"/>
  <c r="E1968" i="19"/>
  <c r="E2282" i="19"/>
  <c r="E495" i="19"/>
  <c r="E625" i="19"/>
  <c r="E198" i="19"/>
  <c r="E1962" i="19"/>
  <c r="E1697" i="19"/>
  <c r="E2277" i="19"/>
  <c r="E1839" i="19"/>
  <c r="E782" i="19"/>
  <c r="E1695" i="19"/>
  <c r="E2407" i="19"/>
  <c r="E1836" i="19"/>
  <c r="E623" i="19"/>
  <c r="E488" i="19"/>
  <c r="E1198" i="19"/>
  <c r="E1525" i="19"/>
  <c r="E908" i="19"/>
  <c r="E299" i="19"/>
  <c r="E617" i="19"/>
  <c r="E1692" i="19"/>
  <c r="E1832" i="19"/>
  <c r="E2274" i="19"/>
  <c r="E387" i="19"/>
  <c r="E2130" i="19"/>
  <c r="E2127" i="19"/>
  <c r="E611" i="19"/>
  <c r="E2124" i="19"/>
  <c r="E2399" i="19"/>
  <c r="E1687" i="19"/>
  <c r="E1955" i="19"/>
  <c r="E2121" i="19"/>
  <c r="E900" i="19"/>
  <c r="E1045" i="19"/>
  <c r="E774" i="19"/>
  <c r="E1825" i="19"/>
  <c r="E1953" i="19"/>
  <c r="E71" i="19"/>
  <c r="E1822" i="19"/>
  <c r="E66" i="19"/>
  <c r="E1355" i="19"/>
  <c r="E1188" i="19"/>
  <c r="E1508" i="19"/>
  <c r="E1504" i="19"/>
  <c r="E1677" i="19"/>
  <c r="E376" i="19"/>
  <c r="E374" i="19"/>
  <c r="E1675" i="19"/>
  <c r="E2117" i="19"/>
  <c r="E1671" i="19"/>
  <c r="E771" i="19"/>
  <c r="E603" i="19"/>
  <c r="E371" i="19"/>
  <c r="E368" i="19"/>
  <c r="E1664" i="19"/>
  <c r="E1349" i="19"/>
  <c r="E294" i="19"/>
  <c r="E1658" i="19"/>
  <c r="E2260" i="19"/>
  <c r="E57" i="19"/>
  <c r="E765" i="19"/>
  <c r="E1808" i="19"/>
  <c r="E1180" i="19"/>
  <c r="E163" i="19"/>
  <c r="E882" i="19"/>
  <c r="E761" i="19"/>
  <c r="E2258" i="19"/>
  <c r="E474" i="19"/>
  <c r="E1800" i="19"/>
  <c r="E1652" i="19"/>
  <c r="E1794" i="19"/>
  <c r="E2256" i="19"/>
  <c r="E756" i="19"/>
  <c r="E1167" i="19"/>
  <c r="E158" i="19"/>
  <c r="E1791" i="19"/>
  <c r="E754" i="19"/>
  <c r="E592" i="19"/>
  <c r="E1785" i="19"/>
  <c r="E289" i="19"/>
  <c r="E47" i="19"/>
  <c r="E2384" i="19"/>
  <c r="E45" i="19"/>
  <c r="E1490" i="19"/>
  <c r="E2109" i="19"/>
  <c r="E155" i="19"/>
  <c r="E356" i="19"/>
  <c r="E2108" i="19"/>
  <c r="E2378" i="19"/>
  <c r="E1936" i="19"/>
  <c r="E745" i="19"/>
  <c r="E2106" i="19"/>
  <c r="E40" i="19"/>
  <c r="E1639" i="19"/>
  <c r="E1327" i="19"/>
  <c r="E1484" i="19"/>
  <c r="E150" i="19"/>
  <c r="E461" i="19"/>
  <c r="E1324" i="19"/>
  <c r="E459" i="19"/>
  <c r="E1775" i="19"/>
  <c r="E2244" i="19"/>
  <c r="E865" i="19"/>
  <c r="E287" i="19"/>
  <c r="E733" i="19"/>
  <c r="E146" i="19"/>
  <c r="E729" i="19"/>
  <c r="E2099" i="19"/>
  <c r="E455" i="19"/>
  <c r="E283" i="19"/>
  <c r="E454" i="19"/>
  <c r="E726" i="19"/>
  <c r="E31" i="19"/>
  <c r="E1629" i="19"/>
  <c r="E30" i="19"/>
  <c r="E1309" i="19"/>
  <c r="E2365" i="19"/>
  <c r="E1628" i="19"/>
  <c r="E1622" i="19"/>
  <c r="E27" i="19"/>
  <c r="E1926" i="19"/>
  <c r="E142" i="19"/>
  <c r="E717" i="19"/>
  <c r="E1464" i="19"/>
  <c r="E2234" i="19"/>
  <c r="E578" i="19"/>
  <c r="E1306" i="19"/>
  <c r="E572" i="19"/>
  <c r="E1147" i="19"/>
  <c r="E1303" i="19"/>
  <c r="E1017" i="19"/>
  <c r="E349" i="19"/>
  <c r="E853" i="19"/>
  <c r="E1758" i="19"/>
  <c r="E444" i="19"/>
  <c r="E1014" i="19"/>
  <c r="E24" i="19"/>
  <c r="E19" i="19"/>
  <c r="E715" i="19"/>
  <c r="E1137" i="19"/>
  <c r="E851" i="19"/>
  <c r="E15" i="19"/>
  <c r="E566" i="19"/>
  <c r="E1009" i="19"/>
  <c r="E709" i="19"/>
  <c r="E1757" i="19"/>
  <c r="E846" i="19"/>
  <c r="E2355" i="19"/>
  <c r="E1454" i="19"/>
  <c r="E2222" i="19"/>
  <c r="E266" i="19"/>
  <c r="E6" i="19"/>
  <c r="E2069" i="19"/>
  <c r="E2066" i="19"/>
  <c r="E1753" i="19"/>
  <c r="E2218" i="19"/>
  <c r="F1982" i="19"/>
  <c r="F2413" i="19"/>
  <c r="F629" i="19"/>
  <c r="F493" i="19"/>
  <c r="F193" i="19"/>
  <c r="F1521" i="19"/>
  <c r="F484" i="19"/>
  <c r="F1827" i="19"/>
  <c r="F1506" i="19"/>
  <c r="F1816" i="19"/>
  <c r="F1494" i="19"/>
  <c r="F161" i="19"/>
  <c r="F2390" i="19"/>
  <c r="F1337" i="19"/>
  <c r="F1166" i="19"/>
  <c r="F1322" i="19"/>
  <c r="F2242" i="19"/>
  <c r="F2367" i="19"/>
  <c r="F2363" i="19"/>
  <c r="F2230" i="19"/>
  <c r="F713" i="19"/>
  <c r="F1300" i="19"/>
  <c r="F1751" i="19"/>
  <c r="G313" i="19"/>
  <c r="G1675" i="19"/>
  <c r="G726" i="19"/>
  <c r="E195" i="19"/>
  <c r="E2138" i="19"/>
  <c r="E188" i="19"/>
  <c r="E1367" i="19"/>
  <c r="E298" i="19"/>
  <c r="E478" i="19"/>
  <c r="E1042" i="19"/>
  <c r="E605" i="19"/>
  <c r="E367" i="19"/>
  <c r="E599" i="19"/>
  <c r="E1656" i="19"/>
  <c r="E1344" i="19"/>
  <c r="E1788" i="19"/>
  <c r="E1336" i="19"/>
  <c r="E1025" i="19"/>
  <c r="E1388" i="19"/>
  <c r="E1213" i="19"/>
  <c r="E220" i="19"/>
  <c r="E511" i="19"/>
  <c r="E318" i="19"/>
  <c r="E99" i="19"/>
  <c r="E314" i="19"/>
  <c r="E638" i="19"/>
  <c r="E917" i="19"/>
  <c r="E1211" i="19"/>
  <c r="E507" i="19"/>
  <c r="E1978" i="19"/>
  <c r="E1539" i="19"/>
  <c r="E2416" i="19"/>
  <c r="E2414" i="19"/>
  <c r="E2284" i="19"/>
  <c r="E1846" i="19"/>
  <c r="E91" i="19"/>
  <c r="E1844" i="19"/>
  <c r="E398" i="19"/>
  <c r="E914" i="19"/>
  <c r="E1701" i="19"/>
  <c r="E630" i="19"/>
  <c r="E2409" i="19"/>
  <c r="E393" i="19"/>
  <c r="E203" i="19"/>
  <c r="E1531" i="19"/>
  <c r="E87" i="19"/>
  <c r="E1065" i="19"/>
  <c r="E84" i="19"/>
  <c r="E494" i="19"/>
  <c r="E391" i="19"/>
  <c r="E197" i="19"/>
  <c r="E1961" i="19"/>
  <c r="E1374" i="19"/>
  <c r="E307" i="19"/>
  <c r="E1371" i="19"/>
  <c r="E1202" i="19"/>
  <c r="E1199" i="19"/>
  <c r="E2406" i="19"/>
  <c r="E1835" i="19"/>
  <c r="E622" i="19"/>
  <c r="E77" i="19"/>
  <c r="E1197" i="19"/>
  <c r="E301" i="19"/>
  <c r="E190" i="19"/>
  <c r="E390" i="19"/>
  <c r="E616" i="19"/>
  <c r="E1691" i="19"/>
  <c r="E1958" i="19"/>
  <c r="E1690" i="19"/>
  <c r="E2133" i="19"/>
  <c r="E2129" i="19"/>
  <c r="E1516" i="19"/>
  <c r="E485" i="19"/>
  <c r="E905" i="19"/>
  <c r="E1829" i="19"/>
  <c r="E1686" i="19"/>
  <c r="E1360" i="19"/>
  <c r="E610" i="19"/>
  <c r="E1512" i="19"/>
  <c r="E2120" i="19"/>
  <c r="E1954" i="19"/>
  <c r="E1824" i="19"/>
  <c r="E1952" i="19"/>
  <c r="E70" i="19"/>
  <c r="E1821" i="19"/>
  <c r="E65" i="19"/>
  <c r="E1354" i="19"/>
  <c r="E1044" i="19"/>
  <c r="E1507" i="19"/>
  <c r="E476" i="19"/>
  <c r="E1676" i="19"/>
  <c r="E895" i="19"/>
  <c r="E373" i="19"/>
  <c r="E1674" i="19"/>
  <c r="E63" i="19"/>
  <c r="E1670" i="19"/>
  <c r="E770" i="19"/>
  <c r="E602" i="19"/>
  <c r="E370" i="19"/>
  <c r="E1665" i="19"/>
  <c r="E1663" i="19"/>
  <c r="E887" i="19"/>
  <c r="E1040" i="19"/>
  <c r="E1947" i="19"/>
  <c r="E1495" i="19"/>
  <c r="E475" i="19"/>
  <c r="E764" i="19"/>
  <c r="E1807" i="19"/>
  <c r="E1179" i="19"/>
  <c r="E162" i="19"/>
  <c r="E881" i="19"/>
  <c r="E760" i="19"/>
  <c r="E1941" i="19"/>
  <c r="E2392" i="19"/>
  <c r="E1799" i="19"/>
  <c r="E1651" i="19"/>
  <c r="E2110" i="19"/>
  <c r="E2255" i="19"/>
  <c r="E755" i="19"/>
  <c r="E54" i="19"/>
  <c r="E2391" i="19"/>
  <c r="E1790" i="19"/>
  <c r="E753" i="19"/>
  <c r="E591" i="19"/>
  <c r="E1784" i="19"/>
  <c r="E50" i="19"/>
  <c r="E46" i="19"/>
  <c r="E2383" i="19"/>
  <c r="E358" i="19"/>
  <c r="E1030" i="19"/>
  <c r="E1644" i="19"/>
  <c r="E154" i="19"/>
  <c r="E153" i="19"/>
  <c r="E1331" i="19"/>
  <c r="E585" i="19"/>
  <c r="E1935" i="19"/>
  <c r="E1029" i="19"/>
  <c r="E2105" i="19"/>
  <c r="E39" i="19"/>
  <c r="E1638" i="19"/>
  <c r="E1326" i="19"/>
  <c r="E1483" i="19"/>
  <c r="E1934" i="19"/>
  <c r="E149" i="19"/>
  <c r="E1323" i="19"/>
  <c r="E458" i="19"/>
  <c r="E1774" i="19"/>
  <c r="E2243" i="19"/>
  <c r="E1318" i="19"/>
  <c r="E1317" i="19"/>
  <c r="E732" i="19"/>
  <c r="E145" i="19"/>
  <c r="E1930" i="19"/>
  <c r="E2240" i="19"/>
  <c r="E1929" i="19"/>
  <c r="E282" i="19"/>
  <c r="E1633" i="19"/>
  <c r="E725" i="19"/>
  <c r="E722" i="19"/>
  <c r="E582" i="19"/>
  <c r="E29" i="19"/>
  <c r="E1308" i="19"/>
  <c r="E2364" i="19"/>
  <c r="E1627" i="19"/>
  <c r="E1769" i="19"/>
  <c r="E26" i="19"/>
  <c r="E447" i="19"/>
  <c r="E721" i="19"/>
  <c r="E716" i="19"/>
  <c r="E1763" i="19"/>
  <c r="E1151" i="19"/>
  <c r="E577" i="19"/>
  <c r="E1305" i="19"/>
  <c r="E571" i="19"/>
  <c r="E2361" i="19"/>
  <c r="E1018" i="19"/>
  <c r="E2231" i="19"/>
  <c r="E1016" i="19"/>
  <c r="E1617" i="19"/>
  <c r="E1461" i="19"/>
  <c r="E443" i="19"/>
  <c r="E1013" i="19"/>
  <c r="E23" i="19"/>
  <c r="E1302" i="19"/>
  <c r="E714" i="19"/>
  <c r="E1012" i="19"/>
  <c r="E18" i="19"/>
  <c r="E2076" i="19"/>
  <c r="E565" i="19"/>
  <c r="E1614" i="19"/>
  <c r="E708" i="19"/>
  <c r="E1756" i="19"/>
  <c r="E133" i="19"/>
  <c r="E2225" i="19"/>
  <c r="E1008" i="19"/>
  <c r="E2221" i="19"/>
  <c r="E265" i="19"/>
  <c r="E5" i="19"/>
  <c r="E1293" i="19"/>
  <c r="E2065" i="19"/>
  <c r="E1752" i="19"/>
  <c r="E2217" i="19"/>
  <c r="F1394" i="19"/>
  <c r="F637" i="19"/>
  <c r="F502" i="19"/>
  <c r="F1067" i="19"/>
  <c r="F201" i="19"/>
  <c r="F305" i="19"/>
  <c r="F907" i="19"/>
  <c r="F1364" i="19"/>
  <c r="F1823" i="19"/>
  <c r="F1503" i="19"/>
  <c r="F2116" i="19"/>
  <c r="F168" i="19"/>
  <c r="F1171" i="19"/>
  <c r="F1789" i="19"/>
  <c r="F1335" i="19"/>
  <c r="F1330" i="19"/>
  <c r="F457" i="19"/>
  <c r="F1474" i="19"/>
  <c r="F1771" i="19"/>
  <c r="F140" i="19"/>
  <c r="F1015" i="19"/>
  <c r="F135" i="19"/>
  <c r="F2224" i="19"/>
  <c r="F2216" i="19"/>
  <c r="G399" i="19"/>
  <c r="G1349" i="19"/>
  <c r="G27" i="19"/>
  <c r="E1394" i="19"/>
  <c r="E1851" i="19"/>
  <c r="E514" i="19"/>
  <c r="E219" i="19"/>
  <c r="E510" i="19"/>
  <c r="E317" i="19"/>
  <c r="E920" i="19"/>
  <c r="E1982" i="19"/>
  <c r="E637" i="19"/>
  <c r="E1384" i="19"/>
  <c r="E1210" i="19"/>
  <c r="E790" i="19"/>
  <c r="E2145" i="19"/>
  <c r="E788" i="19"/>
  <c r="E2415" i="19"/>
  <c r="E2413" i="19"/>
  <c r="E502" i="19"/>
  <c r="E94" i="19"/>
  <c r="E2143" i="19"/>
  <c r="E1843" i="19"/>
  <c r="E397" i="19"/>
  <c r="E209" i="19"/>
  <c r="E1700" i="19"/>
  <c r="E629" i="19"/>
  <c r="E1067" i="19"/>
  <c r="E913" i="19"/>
  <c r="E311" i="19"/>
  <c r="E1530" i="19"/>
  <c r="E86" i="19"/>
  <c r="E1064" i="19"/>
  <c r="E83" i="19"/>
  <c r="E493" i="19"/>
  <c r="E201" i="19"/>
  <c r="E81" i="19"/>
  <c r="E1960" i="19"/>
  <c r="E1373" i="19"/>
  <c r="E306" i="19"/>
  <c r="E491" i="19"/>
  <c r="E1201" i="19"/>
  <c r="E193" i="19"/>
  <c r="E305" i="19"/>
  <c r="E1834" i="19"/>
  <c r="E621" i="19"/>
  <c r="E76" i="19"/>
  <c r="E1196" i="19"/>
  <c r="E300" i="19"/>
  <c r="E189" i="19"/>
  <c r="E1521" i="19"/>
  <c r="E907" i="19"/>
  <c r="E777" i="19"/>
  <c r="E1055" i="19"/>
  <c r="E1689" i="19"/>
  <c r="E2132" i="19"/>
  <c r="E1053" i="19"/>
  <c r="E386" i="19"/>
  <c r="E484" i="19"/>
  <c r="E1364" i="19"/>
  <c r="E1828" i="19"/>
  <c r="E1685" i="19"/>
  <c r="E1515" i="19"/>
  <c r="E609" i="19"/>
  <c r="E1511" i="19"/>
  <c r="E382" i="19"/>
  <c r="E1827" i="19"/>
  <c r="E1823" i="19"/>
  <c r="E1951" i="19"/>
  <c r="E2396" i="19"/>
  <c r="E296" i="19"/>
  <c r="E64" i="19"/>
  <c r="E1353" i="19"/>
  <c r="E1043" i="19"/>
  <c r="E1506" i="19"/>
  <c r="E1503" i="19"/>
  <c r="E2266" i="19"/>
  <c r="E2263" i="19"/>
  <c r="E372" i="19"/>
  <c r="E606" i="19"/>
  <c r="E772" i="19"/>
  <c r="E1669" i="19"/>
  <c r="E1816" i="19"/>
  <c r="E2116" i="19"/>
  <c r="E369" i="19"/>
  <c r="E1813" i="19"/>
  <c r="E1662" i="19"/>
  <c r="E886" i="19"/>
  <c r="E1039" i="19"/>
  <c r="E1946" i="19"/>
  <c r="E1494" i="19"/>
  <c r="E168" i="19"/>
  <c r="E2393" i="19"/>
  <c r="E1806" i="19"/>
  <c r="E1805" i="19"/>
  <c r="E2111" i="19"/>
  <c r="E880" i="19"/>
  <c r="E759" i="19"/>
  <c r="E161" i="19"/>
  <c r="E1171" i="19"/>
  <c r="E1798" i="19"/>
  <c r="E1650" i="19"/>
  <c r="E758" i="19"/>
  <c r="E2254" i="19"/>
  <c r="E2252" i="19"/>
  <c r="E53" i="19"/>
  <c r="E2390" i="19"/>
  <c r="E1789" i="19"/>
  <c r="E752" i="19"/>
  <c r="E590" i="19"/>
  <c r="E1340" i="19"/>
  <c r="E49" i="19"/>
  <c r="E877" i="19"/>
  <c r="E1034" i="19"/>
  <c r="E1337" i="19"/>
  <c r="E1335" i="19"/>
  <c r="E1643" i="19"/>
  <c r="E872" i="19"/>
  <c r="E152" i="19"/>
  <c r="E2380" i="19"/>
  <c r="E749" i="19"/>
  <c r="E747" i="19"/>
  <c r="E1166" i="19"/>
  <c r="E1330" i="19"/>
  <c r="E1026" i="19"/>
  <c r="E1488" i="19"/>
  <c r="E1325" i="19"/>
  <c r="E1482" i="19"/>
  <c r="E1164" i="19"/>
  <c r="E742" i="19"/>
  <c r="E1322" i="19"/>
  <c r="E457" i="19"/>
  <c r="E2101" i="19"/>
  <c r="E584" i="19"/>
  <c r="E1634" i="19"/>
  <c r="E1316" i="19"/>
  <c r="E731" i="19"/>
  <c r="E34" i="19"/>
  <c r="E2242" i="19"/>
  <c r="E1474" i="19"/>
  <c r="E1928" i="19"/>
  <c r="E281" i="19"/>
  <c r="E1632" i="19"/>
  <c r="E724" i="19"/>
  <c r="E1156" i="19"/>
  <c r="E581" i="19"/>
  <c r="E2367" i="19"/>
  <c r="E1771" i="19"/>
  <c r="E1307" i="19"/>
  <c r="E1626" i="19"/>
  <c r="E1768" i="19"/>
  <c r="E277" i="19"/>
  <c r="E1621" i="19"/>
  <c r="E720" i="19"/>
  <c r="E2363" i="19"/>
  <c r="E140" i="19"/>
  <c r="E1150" i="19"/>
  <c r="E576" i="19"/>
  <c r="E1924" i="19"/>
  <c r="E2089" i="19"/>
  <c r="E2360" i="19"/>
  <c r="E1620" i="19"/>
  <c r="E2230" i="19"/>
  <c r="E1015" i="19"/>
  <c r="E1616" i="19"/>
  <c r="E1460" i="19"/>
  <c r="E442" i="19"/>
  <c r="E1458" i="19"/>
  <c r="E22" i="19"/>
  <c r="E440" i="19"/>
  <c r="E713" i="19"/>
  <c r="E135" i="19"/>
  <c r="E17" i="19"/>
  <c r="E2075" i="19"/>
  <c r="E271" i="19"/>
  <c r="E1613" i="19"/>
  <c r="E707" i="19"/>
  <c r="E1755" i="19"/>
  <c r="E1300" i="19"/>
  <c r="E2224" i="19"/>
  <c r="E1007" i="19"/>
  <c r="E1296" i="19"/>
  <c r="E264" i="19"/>
  <c r="E1005" i="19"/>
  <c r="E1292" i="19"/>
  <c r="E2064" i="19"/>
  <c r="E1751" i="19"/>
  <c r="E2216" i="19"/>
  <c r="F1851" i="19"/>
  <c r="F1384" i="19"/>
  <c r="F94" i="19"/>
  <c r="F913" i="19"/>
  <c r="F81" i="19"/>
  <c r="F1834" i="19"/>
  <c r="F777" i="19"/>
  <c r="F1828" i="19"/>
  <c r="F1951" i="19"/>
  <c r="F2266" i="19"/>
  <c r="F369" i="19"/>
  <c r="F2393" i="19"/>
  <c r="F1798" i="19"/>
  <c r="F752" i="19"/>
  <c r="F1643" i="19"/>
  <c r="F1026" i="19"/>
  <c r="F2101" i="19"/>
  <c r="F1928" i="19"/>
  <c r="F1307" i="19"/>
  <c r="F1150" i="19"/>
  <c r="F1616" i="19"/>
  <c r="F17" i="19"/>
  <c r="F1007" i="19"/>
  <c r="G88" i="19"/>
  <c r="G163" i="19"/>
  <c r="Z163" i="19" s="1"/>
  <c r="G572" i="19"/>
  <c r="R1002" i="19"/>
  <c r="R1003" i="19"/>
  <c r="S1003" i="19" s="1"/>
  <c r="R2216" i="19"/>
  <c r="R2217" i="19"/>
  <c r="S2217" i="19" s="1"/>
  <c r="R2218" i="19"/>
  <c r="R2219" i="19"/>
  <c r="S2219" i="19" s="1"/>
  <c r="R2" i="19"/>
  <c r="R3" i="19"/>
  <c r="R4" i="19"/>
  <c r="S4" i="19" s="1"/>
  <c r="R132" i="19"/>
  <c r="R1751" i="19"/>
  <c r="R1752" i="19"/>
  <c r="R1753" i="19"/>
  <c r="S1753" i="19" s="1"/>
  <c r="R437" i="19"/>
  <c r="R438" i="19"/>
  <c r="R2220" i="19"/>
  <c r="S2220" i="19" s="1"/>
  <c r="R704" i="19"/>
  <c r="R705" i="19"/>
  <c r="R2064" i="19"/>
  <c r="S2064" i="19" s="1"/>
  <c r="R2065" i="19"/>
  <c r="S2065" i="19" s="1"/>
  <c r="R2066" i="19"/>
  <c r="R2067" i="19"/>
  <c r="R2068" i="19"/>
  <c r="R1132" i="19"/>
  <c r="R1610" i="19"/>
  <c r="R1611" i="19"/>
  <c r="R1292" i="19"/>
  <c r="S1292" i="19" s="1"/>
  <c r="R1293" i="19"/>
  <c r="R2069" i="19"/>
  <c r="S2069" i="19" s="1"/>
  <c r="R2070" i="19"/>
  <c r="R2071" i="19"/>
  <c r="S2071" i="19" s="1"/>
  <c r="R2072" i="19"/>
  <c r="S2072" i="19" s="1"/>
  <c r="R2073" i="19"/>
  <c r="R1004" i="19"/>
  <c r="R1005" i="19"/>
  <c r="S1005" i="19" s="1"/>
  <c r="R5" i="19"/>
  <c r="S5" i="19" s="1"/>
  <c r="R6" i="19"/>
  <c r="S6" i="19" s="1"/>
  <c r="R7" i="19"/>
  <c r="S7" i="19" s="1"/>
  <c r="R342" i="19"/>
  <c r="R343" i="19"/>
  <c r="S343" i="19" s="1"/>
  <c r="R262" i="19"/>
  <c r="S262" i="19" s="1"/>
  <c r="R263" i="19"/>
  <c r="R264" i="19"/>
  <c r="R265" i="19"/>
  <c r="R266" i="19"/>
  <c r="S266" i="19" s="1"/>
  <c r="R267" i="19"/>
  <c r="R268" i="19"/>
  <c r="S268" i="19" s="1"/>
  <c r="R1133" i="19"/>
  <c r="S1133" i="19" s="1"/>
  <c r="R1294" i="19"/>
  <c r="R1295" i="19"/>
  <c r="S1295" i="19" s="1"/>
  <c r="R1296" i="19"/>
  <c r="R2221" i="19"/>
  <c r="S2221" i="19" s="1"/>
  <c r="R2222" i="19"/>
  <c r="R8" i="19"/>
  <c r="S8" i="19" s="1"/>
  <c r="R9" i="19"/>
  <c r="R1006" i="19"/>
  <c r="R10" i="19"/>
  <c r="S10" i="19" s="1"/>
  <c r="R11" i="19"/>
  <c r="S11" i="19" s="1"/>
  <c r="R1007" i="19"/>
  <c r="R1008" i="19"/>
  <c r="R1454" i="19"/>
  <c r="S1454" i="19" s="1"/>
  <c r="R1297" i="19"/>
  <c r="R344" i="19"/>
  <c r="S344" i="19" s="1"/>
  <c r="R345" i="19"/>
  <c r="R346" i="19"/>
  <c r="R2223" i="19"/>
  <c r="S2223" i="19" s="1"/>
  <c r="R2224" i="19"/>
  <c r="R2225" i="19"/>
  <c r="S2225" i="19" s="1"/>
  <c r="R2355" i="19"/>
  <c r="R2356" i="19"/>
  <c r="S2356" i="19" s="1"/>
  <c r="R2357" i="19"/>
  <c r="R564" i="19"/>
  <c r="R1298" i="19"/>
  <c r="S1298" i="19" s="1"/>
  <c r="R1299" i="19"/>
  <c r="S1299" i="19" s="1"/>
  <c r="R1300" i="19"/>
  <c r="S1300" i="19" s="1"/>
  <c r="R133" i="19"/>
  <c r="R846" i="19"/>
  <c r="S846" i="19" s="1"/>
  <c r="R847" i="19"/>
  <c r="R1134" i="19"/>
  <c r="R1135" i="19"/>
  <c r="S1135" i="19" s="1"/>
  <c r="R1136" i="19"/>
  <c r="R1754" i="19"/>
  <c r="R1755" i="19"/>
  <c r="S1755" i="19" s="1"/>
  <c r="R1756" i="19"/>
  <c r="S1756" i="19" s="1"/>
  <c r="R1757" i="19"/>
  <c r="R2226" i="19"/>
  <c r="R12" i="19"/>
  <c r="R13" i="19"/>
  <c r="R14" i="19"/>
  <c r="R706" i="19"/>
  <c r="R707" i="19"/>
  <c r="R708" i="19"/>
  <c r="R709" i="19"/>
  <c r="S709" i="19" s="1"/>
  <c r="R710" i="19"/>
  <c r="R848" i="19"/>
  <c r="S848" i="19" s="1"/>
  <c r="R849" i="19"/>
  <c r="S849" i="19" s="1"/>
  <c r="R850" i="19"/>
  <c r="R1612" i="19"/>
  <c r="R1613" i="19"/>
  <c r="S1613" i="19" s="1"/>
  <c r="R1614" i="19"/>
  <c r="S1614" i="19" s="1"/>
  <c r="R1009" i="19"/>
  <c r="S1009" i="19" s="1"/>
  <c r="R1010" i="19"/>
  <c r="S1010" i="19" s="1"/>
  <c r="R1011" i="19"/>
  <c r="R1301" i="19"/>
  <c r="S1301" i="19" s="1"/>
  <c r="R269" i="19"/>
  <c r="S269" i="19" s="1"/>
  <c r="R270" i="19"/>
  <c r="R271" i="19"/>
  <c r="R565" i="19"/>
  <c r="R566" i="19"/>
  <c r="S566" i="19" s="1"/>
  <c r="R347" i="19"/>
  <c r="R348" i="19"/>
  <c r="S348" i="19" s="1"/>
  <c r="R272" i="19"/>
  <c r="S272" i="19" s="1"/>
  <c r="R273" i="19"/>
  <c r="R2074" i="19"/>
  <c r="S2074" i="19" s="1"/>
  <c r="R2075" i="19"/>
  <c r="R2076" i="19"/>
  <c r="S2076" i="19" s="1"/>
  <c r="R15" i="19"/>
  <c r="S16" i="19"/>
  <c r="R567" i="19"/>
  <c r="R568" i="19"/>
  <c r="R274" i="19"/>
  <c r="S274" i="19" s="1"/>
  <c r="R275" i="19"/>
  <c r="S275" i="19" s="1"/>
  <c r="R17" i="19"/>
  <c r="S17" i="19" s="1"/>
  <c r="R18" i="19"/>
  <c r="R851" i="19"/>
  <c r="S851" i="19" s="1"/>
  <c r="R852" i="19"/>
  <c r="R2077" i="19"/>
  <c r="S2077" i="19" s="1"/>
  <c r="R2078" i="19"/>
  <c r="R2079" i="19"/>
  <c r="R134" i="19"/>
  <c r="R135" i="19"/>
  <c r="S135" i="19" s="1"/>
  <c r="R1012" i="19"/>
  <c r="S1012" i="19" s="1"/>
  <c r="R1137" i="19"/>
  <c r="R1138" i="19"/>
  <c r="S1138" i="19" s="1"/>
  <c r="R1139" i="19"/>
  <c r="R1919" i="19"/>
  <c r="R711" i="19"/>
  <c r="S711" i="19" s="1"/>
  <c r="R712" i="19"/>
  <c r="S712" i="19" s="1"/>
  <c r="R713" i="19"/>
  <c r="R714" i="19"/>
  <c r="R715" i="19"/>
  <c r="S715" i="19" s="1"/>
  <c r="R2358" i="19"/>
  <c r="R2359" i="19"/>
  <c r="R1140" i="19"/>
  <c r="S1140" i="19" s="1"/>
  <c r="R1141" i="19"/>
  <c r="R439" i="19"/>
  <c r="R440" i="19"/>
  <c r="S440" i="19" s="1"/>
  <c r="R1302" i="19"/>
  <c r="S1302" i="19" s="1"/>
  <c r="R19" i="19"/>
  <c r="R2080" i="19"/>
  <c r="R2081" i="19"/>
  <c r="R1615" i="19"/>
  <c r="R20" i="19"/>
  <c r="R21" i="19"/>
  <c r="R22" i="19"/>
  <c r="R23" i="19"/>
  <c r="R24" i="19"/>
  <c r="S24" i="19" s="1"/>
  <c r="R1455" i="19"/>
  <c r="R1920" i="19"/>
  <c r="S1920" i="19" s="1"/>
  <c r="R1921" i="19"/>
  <c r="S1921" i="19" s="1"/>
  <c r="R1456" i="19"/>
  <c r="R1457" i="19"/>
  <c r="R1458" i="19"/>
  <c r="R1013" i="19"/>
  <c r="S1013" i="19" s="1"/>
  <c r="R1014" i="19"/>
  <c r="S1014" i="19" s="1"/>
  <c r="R2082" i="19"/>
  <c r="S2082" i="19" s="1"/>
  <c r="R2083" i="19"/>
  <c r="R2084" i="19"/>
  <c r="S2084" i="19" s="1"/>
  <c r="R136" i="19"/>
  <c r="S136" i="19" s="1"/>
  <c r="R441" i="19"/>
  <c r="R442" i="19"/>
  <c r="R443" i="19"/>
  <c r="R444" i="19"/>
  <c r="S444" i="19" s="1"/>
  <c r="R1142" i="19"/>
  <c r="R1143" i="19"/>
  <c r="S1143" i="19" s="1"/>
  <c r="R569" i="19"/>
  <c r="S569" i="19" s="1"/>
  <c r="R570" i="19"/>
  <c r="R1459" i="19"/>
  <c r="R1460" i="19"/>
  <c r="S1460" i="19" s="1"/>
  <c r="R1461" i="19"/>
  <c r="S1461" i="19" s="1"/>
  <c r="R1758" i="19"/>
  <c r="R1759" i="19"/>
  <c r="S1759" i="19" s="1"/>
  <c r="R1922" i="19"/>
  <c r="R1923" i="19"/>
  <c r="R2227" i="19"/>
  <c r="S2227" i="19" s="1"/>
  <c r="R2228" i="19"/>
  <c r="S2228" i="19" s="1"/>
  <c r="R1616" i="19"/>
  <c r="S1616" i="19" s="1"/>
  <c r="R1617" i="19"/>
  <c r="S1617" i="19" s="1"/>
  <c r="R853" i="19"/>
  <c r="S853" i="19" s="1"/>
  <c r="R854" i="19"/>
  <c r="R1144" i="19"/>
  <c r="S1144" i="19" s="1"/>
  <c r="R1145" i="19"/>
  <c r="R1146" i="19"/>
  <c r="R137" i="19"/>
  <c r="R1015" i="19"/>
  <c r="R1016" i="19"/>
  <c r="S1016" i="19" s="1"/>
  <c r="R349" i="19"/>
  <c r="R855" i="19"/>
  <c r="S855" i="19" s="1"/>
  <c r="R856" i="19"/>
  <c r="R857" i="19"/>
  <c r="R858" i="19"/>
  <c r="S858" i="19" s="1"/>
  <c r="R2229" i="19"/>
  <c r="R2230" i="19"/>
  <c r="R2231" i="19"/>
  <c r="R1017" i="19"/>
  <c r="S1017" i="19" s="1"/>
  <c r="R1618" i="19"/>
  <c r="R1619" i="19"/>
  <c r="R2085" i="19"/>
  <c r="S2085" i="19" s="1"/>
  <c r="R2086" i="19"/>
  <c r="R2087" i="19"/>
  <c r="R1620" i="19"/>
  <c r="R1018" i="19"/>
  <c r="S1018" i="19" s="1"/>
  <c r="R1303" i="19"/>
  <c r="R1760" i="19"/>
  <c r="R138" i="19"/>
  <c r="R2232" i="19"/>
  <c r="R2233" i="19"/>
  <c r="R1304" i="19"/>
  <c r="R2360" i="19"/>
  <c r="R2361" i="19"/>
  <c r="R1147" i="19"/>
  <c r="S1147" i="19" s="1"/>
  <c r="R1148" i="19"/>
  <c r="R1149" i="19"/>
  <c r="S1149" i="19" s="1"/>
  <c r="R859" i="19"/>
  <c r="S859" i="19" s="1"/>
  <c r="R860" i="19"/>
  <c r="R2088" i="19"/>
  <c r="R2089" i="19"/>
  <c r="R571" i="19"/>
  <c r="S571" i="19" s="1"/>
  <c r="R572" i="19"/>
  <c r="S572" i="19" s="1"/>
  <c r="R573" i="19"/>
  <c r="S573" i="19" s="1"/>
  <c r="R574" i="19"/>
  <c r="R2090" i="19"/>
  <c r="S2090" i="19" s="1"/>
  <c r="R2091" i="19"/>
  <c r="S2091" i="19" s="1"/>
  <c r="R2092" i="19"/>
  <c r="R1924" i="19"/>
  <c r="S1924" i="19" s="1"/>
  <c r="R1305" i="19"/>
  <c r="R1306" i="19"/>
  <c r="S1306" i="19" s="1"/>
  <c r="R1761" i="19"/>
  <c r="R1762" i="19"/>
  <c r="S1762" i="19" s="1"/>
  <c r="R1462" i="19"/>
  <c r="S1462" i="19" s="1"/>
  <c r="R1463" i="19"/>
  <c r="R575" i="19"/>
  <c r="S575" i="19" s="1"/>
  <c r="R576" i="19"/>
  <c r="R577" i="19"/>
  <c r="S577" i="19" s="1"/>
  <c r="R578" i="19"/>
  <c r="R579" i="19"/>
  <c r="S579" i="19" s="1"/>
  <c r="R1925" i="19"/>
  <c r="R861" i="19"/>
  <c r="R2093" i="19"/>
  <c r="S2093" i="19" s="1"/>
  <c r="R2094" i="19"/>
  <c r="R1150" i="19"/>
  <c r="S1150" i="19" s="1"/>
  <c r="R1151" i="19"/>
  <c r="S1151" i="19" s="1"/>
  <c r="R2234" i="19"/>
  <c r="S2234" i="19" s="1"/>
  <c r="R2095" i="19"/>
  <c r="R2096" i="19"/>
  <c r="S2096" i="19" s="1"/>
  <c r="R862" i="19"/>
  <c r="R863" i="19"/>
  <c r="R139" i="19"/>
  <c r="S139" i="19" s="1"/>
  <c r="R140" i="19"/>
  <c r="R1763" i="19"/>
  <c r="S1763" i="19" s="1"/>
  <c r="R1464" i="19"/>
  <c r="R1764" i="19"/>
  <c r="S1764" i="19" s="1"/>
  <c r="R1765" i="19"/>
  <c r="R1766" i="19"/>
  <c r="R1767" i="19"/>
  <c r="S1767" i="19" s="1"/>
  <c r="R2362" i="19"/>
  <c r="R2363" i="19"/>
  <c r="R716" i="19"/>
  <c r="R717" i="19"/>
  <c r="S717" i="19" s="1"/>
  <c r="R1152" i="19"/>
  <c r="R141" i="19"/>
  <c r="R25" i="19"/>
  <c r="S25" i="19" s="1"/>
  <c r="R718" i="19"/>
  <c r="R719" i="19"/>
  <c r="R720" i="19"/>
  <c r="S720" i="19" s="1"/>
  <c r="R721" i="19"/>
  <c r="S721" i="19" s="1"/>
  <c r="R142" i="19"/>
  <c r="R445" i="19"/>
  <c r="R446" i="19"/>
  <c r="R1019" i="19"/>
  <c r="R1020" i="19"/>
  <c r="R1021" i="19"/>
  <c r="R1621" i="19"/>
  <c r="S1621" i="19" s="1"/>
  <c r="R447" i="19"/>
  <c r="R1926" i="19"/>
  <c r="S1926" i="19" s="1"/>
  <c r="R1022" i="19"/>
  <c r="R1465" i="19"/>
  <c r="S1465" i="19" s="1"/>
  <c r="R1466" i="19"/>
  <c r="S1466" i="19" s="1"/>
  <c r="R350" i="19"/>
  <c r="R276" i="19"/>
  <c r="R277" i="19"/>
  <c r="S277" i="19" s="1"/>
  <c r="R26" i="19"/>
  <c r="S26" i="19" s="1"/>
  <c r="R27" i="19"/>
  <c r="S27" i="19" s="1"/>
  <c r="R1467" i="19"/>
  <c r="S1467" i="19" s="1"/>
  <c r="R1468" i="19"/>
  <c r="R1469" i="19"/>
  <c r="S1469" i="19" s="1"/>
  <c r="R1470" i="19"/>
  <c r="S1470" i="19" s="1"/>
  <c r="R1471" i="19"/>
  <c r="R1768" i="19"/>
  <c r="R1769" i="19"/>
  <c r="R1622" i="19"/>
  <c r="S1622" i="19" s="1"/>
  <c r="R1623" i="19"/>
  <c r="R1624" i="19"/>
  <c r="S1624" i="19" s="1"/>
  <c r="R1625" i="19"/>
  <c r="S1625" i="19" s="1"/>
  <c r="R448" i="19"/>
  <c r="R449" i="19"/>
  <c r="S449" i="19" s="1"/>
  <c r="R1626" i="19"/>
  <c r="R1627" i="19"/>
  <c r="S1627" i="19" s="1"/>
  <c r="R1628" i="19"/>
  <c r="R2235" i="19"/>
  <c r="S2235" i="19" s="1"/>
  <c r="R2236" i="19"/>
  <c r="R2237" i="19"/>
  <c r="R2097" i="19"/>
  <c r="S2097" i="19" s="1"/>
  <c r="R28" i="19"/>
  <c r="R1307" i="19"/>
  <c r="R2364" i="19"/>
  <c r="S2364" i="19" s="1"/>
  <c r="R2365" i="19"/>
  <c r="S2365" i="19" s="1"/>
  <c r="R450" i="19"/>
  <c r="R451" i="19"/>
  <c r="S451" i="19" s="1"/>
  <c r="R452" i="19"/>
  <c r="R453" i="19"/>
  <c r="R1770" i="19"/>
  <c r="S1770" i="19" s="1"/>
  <c r="R1771" i="19"/>
  <c r="R1308" i="19"/>
  <c r="S1308" i="19" s="1"/>
  <c r="R1309" i="19"/>
  <c r="R1927" i="19"/>
  <c r="S1927" i="19" s="1"/>
  <c r="R1310" i="19"/>
  <c r="R1311" i="19"/>
  <c r="R1312" i="19"/>
  <c r="S1312" i="19" s="1"/>
  <c r="R2366" i="19"/>
  <c r="S2366" i="19" s="1"/>
  <c r="R2367" i="19"/>
  <c r="R29" i="19"/>
  <c r="R30" i="19"/>
  <c r="S30" i="19" s="1"/>
  <c r="R1772" i="19"/>
  <c r="R1773" i="19"/>
  <c r="R278" i="19"/>
  <c r="S278" i="19" s="1"/>
  <c r="R279" i="19"/>
  <c r="R580" i="19"/>
  <c r="R581" i="19"/>
  <c r="S581" i="19" s="1"/>
  <c r="R582" i="19"/>
  <c r="S582" i="19" s="1"/>
  <c r="R1629" i="19"/>
  <c r="R1630" i="19"/>
  <c r="R1631" i="19"/>
  <c r="R1153" i="19"/>
  <c r="R1154" i="19"/>
  <c r="R1155" i="19"/>
  <c r="R1156" i="19"/>
  <c r="R722" i="19"/>
  <c r="R31" i="19"/>
  <c r="S31" i="19" s="1"/>
  <c r="R32" i="19"/>
  <c r="R33" i="19"/>
  <c r="S33" i="19" s="1"/>
  <c r="R1157" i="19"/>
  <c r="S1157" i="19" s="1"/>
  <c r="R1158" i="19"/>
  <c r="R723" i="19"/>
  <c r="R724" i="19"/>
  <c r="S724" i="19" s="1"/>
  <c r="R725" i="19"/>
  <c r="S725" i="19" s="1"/>
  <c r="R726" i="19"/>
  <c r="S726" i="19" s="1"/>
  <c r="R727" i="19"/>
  <c r="S727" i="19" s="1"/>
  <c r="R728" i="19"/>
  <c r="R2098" i="19"/>
  <c r="S2098" i="19" s="1"/>
  <c r="R2238" i="19"/>
  <c r="S2238" i="19" s="1"/>
  <c r="R2239" i="19"/>
  <c r="R1632" i="19"/>
  <c r="R1633" i="19"/>
  <c r="R454" i="19"/>
  <c r="S454" i="19" s="1"/>
  <c r="R2368" i="19"/>
  <c r="R2369" i="19"/>
  <c r="S2369" i="19" s="1"/>
  <c r="R2370" i="19"/>
  <c r="S2370" i="19" s="1"/>
  <c r="R1313" i="19"/>
  <c r="R280" i="19"/>
  <c r="S280" i="19" s="1"/>
  <c r="R281" i="19"/>
  <c r="R282" i="19"/>
  <c r="S282" i="19" s="1"/>
  <c r="R283" i="19"/>
  <c r="R284" i="19"/>
  <c r="S284" i="19" s="1"/>
  <c r="R285" i="19"/>
  <c r="R2371" i="19"/>
  <c r="R143" i="19"/>
  <c r="S143" i="19" s="1"/>
  <c r="R144" i="19"/>
  <c r="S144" i="19" s="1"/>
  <c r="R1928" i="19"/>
  <c r="S1928" i="19" s="1"/>
  <c r="R1929" i="19"/>
  <c r="S1929" i="19" s="1"/>
  <c r="R455" i="19"/>
  <c r="S455" i="19" s="1"/>
  <c r="R456" i="19"/>
  <c r="R351" i="19"/>
  <c r="S351" i="19" s="1"/>
  <c r="R352" i="19"/>
  <c r="R1472" i="19"/>
  <c r="R1473" i="19"/>
  <c r="R1474" i="19"/>
  <c r="S1474" i="19" s="1"/>
  <c r="R2240" i="19"/>
  <c r="S2240" i="19" s="1"/>
  <c r="R2099" i="19"/>
  <c r="R2100" i="19"/>
  <c r="S2100" i="19" s="1"/>
  <c r="R1159" i="19"/>
  <c r="R1160" i="19"/>
  <c r="R1161" i="19"/>
  <c r="S1161" i="19" s="1"/>
  <c r="R2241" i="19"/>
  <c r="S2241" i="19" s="1"/>
  <c r="R2242" i="19"/>
  <c r="S2242" i="19" s="1"/>
  <c r="R1930" i="19"/>
  <c r="R729" i="19"/>
  <c r="S729" i="19" s="1"/>
  <c r="R730" i="19"/>
  <c r="R1475" i="19"/>
  <c r="R1476" i="19"/>
  <c r="S1476" i="19" s="1"/>
  <c r="R1023" i="19"/>
  <c r="R1314" i="19"/>
  <c r="R34" i="19"/>
  <c r="S34" i="19" s="1"/>
  <c r="R145" i="19"/>
  <c r="S145" i="19" s="1"/>
  <c r="R146" i="19"/>
  <c r="R1477" i="19"/>
  <c r="R1478" i="19"/>
  <c r="R1479" i="19"/>
  <c r="R1480" i="19"/>
  <c r="R35" i="19"/>
  <c r="R731" i="19"/>
  <c r="R732" i="19"/>
  <c r="R733" i="19"/>
  <c r="S733" i="19" s="1"/>
  <c r="R286" i="19"/>
  <c r="R2372" i="19"/>
  <c r="S2372" i="19" s="1"/>
  <c r="R2373" i="19"/>
  <c r="S2373" i="19" s="1"/>
  <c r="R2374" i="19"/>
  <c r="R1315" i="19"/>
  <c r="R1316" i="19"/>
  <c r="R1317" i="19"/>
  <c r="S1317" i="19" s="1"/>
  <c r="R287" i="19"/>
  <c r="S287" i="19" s="1"/>
  <c r="R864" i="19"/>
  <c r="S864" i="19" s="1"/>
  <c r="R734" i="19"/>
  <c r="R735" i="19"/>
  <c r="R147" i="19"/>
  <c r="R148" i="19"/>
  <c r="R1634" i="19"/>
  <c r="S1634" i="19" s="1"/>
  <c r="R1318" i="19"/>
  <c r="R865" i="19"/>
  <c r="S865" i="19" s="1"/>
  <c r="R866" i="19"/>
  <c r="R736" i="19"/>
  <c r="S736" i="19" s="1"/>
  <c r="R737" i="19"/>
  <c r="S737" i="19" s="1"/>
  <c r="R738" i="19"/>
  <c r="S738" i="19" s="1"/>
  <c r="R583" i="19"/>
  <c r="S583" i="19" s="1"/>
  <c r="R584" i="19"/>
  <c r="R2243" i="19"/>
  <c r="S2243" i="19" s="1"/>
  <c r="R2244" i="19"/>
  <c r="R1162" i="19"/>
  <c r="S1162" i="19" s="1"/>
  <c r="R1163" i="19"/>
  <c r="R1319" i="19"/>
  <c r="R2375" i="19"/>
  <c r="S2375" i="19" s="1"/>
  <c r="R2376" i="19"/>
  <c r="R2101" i="19"/>
  <c r="R1774" i="19"/>
  <c r="S1774" i="19" s="1"/>
  <c r="R1775" i="19"/>
  <c r="S1775" i="19" s="1"/>
  <c r="R353" i="19"/>
  <c r="R354" i="19"/>
  <c r="S354" i="19" s="1"/>
  <c r="R36" i="19"/>
  <c r="R37" i="19"/>
  <c r="R38" i="19"/>
  <c r="R457" i="19"/>
  <c r="R458" i="19"/>
  <c r="S458" i="19" s="1"/>
  <c r="R459" i="19"/>
  <c r="R460" i="19"/>
  <c r="S460" i="19" s="1"/>
  <c r="R2102" i="19"/>
  <c r="R867" i="19"/>
  <c r="R1320" i="19"/>
  <c r="R1321" i="19"/>
  <c r="S1321" i="19" s="1"/>
  <c r="R1322" i="19"/>
  <c r="R1323" i="19"/>
  <c r="S1323" i="19" s="1"/>
  <c r="R1324" i="19"/>
  <c r="S1324" i="19" s="1"/>
  <c r="R868" i="19"/>
  <c r="S868" i="19" s="1"/>
  <c r="R869" i="19"/>
  <c r="R739" i="19"/>
  <c r="S739" i="19" s="1"/>
  <c r="R740" i="19"/>
  <c r="R741" i="19"/>
  <c r="R742" i="19"/>
  <c r="S742" i="19" s="1"/>
  <c r="R149" i="19"/>
  <c r="R461" i="19"/>
  <c r="R1931" i="19"/>
  <c r="R1932" i="19"/>
  <c r="S1932" i="19" s="1"/>
  <c r="R1933" i="19"/>
  <c r="R2103" i="19"/>
  <c r="S2103" i="19" s="1"/>
  <c r="R2104" i="19"/>
  <c r="S2104" i="19" s="1"/>
  <c r="R1164" i="19"/>
  <c r="R1934" i="19"/>
  <c r="S1934" i="19" s="1"/>
  <c r="R150" i="19"/>
  <c r="S150" i="19" s="1"/>
  <c r="R151" i="19"/>
  <c r="S151" i="19" s="1"/>
  <c r="R1481" i="19"/>
  <c r="R462" i="19"/>
  <c r="S462" i="19" s="1"/>
  <c r="R463" i="19"/>
  <c r="S463" i="19" s="1"/>
  <c r="R464" i="19"/>
  <c r="R1482" i="19"/>
  <c r="S1482" i="19" s="1"/>
  <c r="R1483" i="19"/>
  <c r="S1483" i="19" s="1"/>
  <c r="R1484" i="19"/>
  <c r="S1484" i="19" s="1"/>
  <c r="R1485" i="19"/>
  <c r="R1486" i="19"/>
  <c r="S1486" i="19" s="1"/>
  <c r="R1635" i="19"/>
  <c r="S1635" i="19" s="1"/>
  <c r="R1636" i="19"/>
  <c r="R1637" i="19"/>
  <c r="S1637" i="19" s="1"/>
  <c r="R1325" i="19"/>
  <c r="R1326" i="19"/>
  <c r="S1326" i="19" s="1"/>
  <c r="R1327" i="19"/>
  <c r="S1327" i="19" s="1"/>
  <c r="R743" i="19"/>
  <c r="R1024" i="19"/>
  <c r="R465" i="19"/>
  <c r="S465" i="19" s="1"/>
  <c r="R2245" i="19"/>
  <c r="R1487" i="19"/>
  <c r="R1488" i="19"/>
  <c r="S1488" i="19" s="1"/>
  <c r="R1638" i="19"/>
  <c r="R1639" i="19"/>
  <c r="R466" i="19"/>
  <c r="R467" i="19"/>
  <c r="R468" i="19"/>
  <c r="R469" i="19"/>
  <c r="R1025" i="19"/>
  <c r="R1026" i="19"/>
  <c r="S1026" i="19" s="1"/>
  <c r="R39" i="19"/>
  <c r="S39" i="19" s="1"/>
  <c r="R40" i="19"/>
  <c r="S40" i="19" s="1"/>
  <c r="R41" i="19"/>
  <c r="S41" i="19" s="1"/>
  <c r="R744" i="19"/>
  <c r="R1489" i="19"/>
  <c r="R1328" i="19"/>
  <c r="R1329" i="19"/>
  <c r="R1330" i="19"/>
  <c r="R2105" i="19"/>
  <c r="R2106" i="19"/>
  <c r="R2107" i="19"/>
  <c r="R355" i="19"/>
  <c r="R1027" i="19"/>
  <c r="R1028" i="19"/>
  <c r="R1165" i="19"/>
  <c r="S1165" i="19" s="1"/>
  <c r="R1166" i="19"/>
  <c r="R1029" i="19"/>
  <c r="S1029" i="19" s="1"/>
  <c r="R745" i="19"/>
  <c r="S745" i="19" s="1"/>
  <c r="R870" i="19"/>
  <c r="S870" i="19" s="1"/>
  <c r="R2377" i="19"/>
  <c r="R1776" i="19"/>
  <c r="S1776" i="19" s="1"/>
  <c r="R1777" i="19"/>
  <c r="R746" i="19"/>
  <c r="R747" i="19"/>
  <c r="S747" i="19" s="1"/>
  <c r="R1935" i="19"/>
  <c r="R1936" i="19"/>
  <c r="R1937" i="19"/>
  <c r="R2246" i="19"/>
  <c r="S2246" i="19" s="1"/>
  <c r="R2247" i="19"/>
  <c r="R2248" i="19"/>
  <c r="R748" i="19"/>
  <c r="S748" i="19" s="1"/>
  <c r="R749" i="19"/>
  <c r="R585" i="19"/>
  <c r="S585" i="19" s="1"/>
  <c r="R2378" i="19"/>
  <c r="S2378" i="19" s="1"/>
  <c r="R2249" i="19"/>
  <c r="S2249" i="19" s="1"/>
  <c r="R586" i="19"/>
  <c r="R587" i="19"/>
  <c r="S587" i="19" s="1"/>
  <c r="R2250" i="19"/>
  <c r="R2379" i="19"/>
  <c r="R2380" i="19"/>
  <c r="S2380" i="19" s="1"/>
  <c r="R1331" i="19"/>
  <c r="S1331" i="19" s="1"/>
  <c r="R2108" i="19"/>
  <c r="S2108" i="19" s="1"/>
  <c r="R1332" i="19"/>
  <c r="R42" i="19"/>
  <c r="S42" i="19" s="1"/>
  <c r="R43" i="19"/>
  <c r="S43" i="19" s="1"/>
  <c r="R44" i="19"/>
  <c r="S44" i="19" s="1"/>
  <c r="R470" i="19"/>
  <c r="R152" i="19"/>
  <c r="R153" i="19"/>
  <c r="S153" i="19" s="1"/>
  <c r="R356" i="19"/>
  <c r="S356" i="19" s="1"/>
  <c r="R357" i="19"/>
  <c r="R1778" i="19"/>
  <c r="R1779" i="19"/>
  <c r="S1779" i="19" s="1"/>
  <c r="R1780" i="19"/>
  <c r="S1780" i="19" s="1"/>
  <c r="R871" i="19"/>
  <c r="R872" i="19"/>
  <c r="S872" i="19" s="1"/>
  <c r="R154" i="19"/>
  <c r="R155" i="19"/>
  <c r="R750" i="19"/>
  <c r="R751" i="19"/>
  <c r="R1640" i="19"/>
  <c r="R1641" i="19"/>
  <c r="S1641" i="19" s="1"/>
  <c r="R1642" i="19"/>
  <c r="R1643" i="19"/>
  <c r="S1643" i="19" s="1"/>
  <c r="R1644" i="19"/>
  <c r="S1644" i="19" s="1"/>
  <c r="R2109" i="19"/>
  <c r="S2109" i="19" s="1"/>
  <c r="R873" i="19"/>
  <c r="S873" i="19" s="1"/>
  <c r="R874" i="19"/>
  <c r="R1645" i="19"/>
  <c r="R1333" i="19"/>
  <c r="R1334" i="19"/>
  <c r="R1335" i="19"/>
  <c r="R1030" i="19"/>
  <c r="R1490" i="19"/>
  <c r="R288" i="19"/>
  <c r="R1781" i="19"/>
  <c r="R1782" i="19"/>
  <c r="R1783" i="19"/>
  <c r="R1336" i="19"/>
  <c r="S1336" i="19" s="1"/>
  <c r="R1337" i="19"/>
  <c r="R358" i="19"/>
  <c r="S358" i="19" s="1"/>
  <c r="R45" i="19"/>
  <c r="S45" i="19" s="1"/>
  <c r="R2381" i="19"/>
  <c r="S2381" i="19" s="1"/>
  <c r="R2382" i="19"/>
  <c r="R1031" i="19"/>
  <c r="S1031" i="19" s="1"/>
  <c r="R1032" i="19"/>
  <c r="S1032" i="19" s="1"/>
  <c r="R1033" i="19"/>
  <c r="R1034" i="19"/>
  <c r="S1034" i="19" s="1"/>
  <c r="R2383" i="19"/>
  <c r="R2384" i="19"/>
  <c r="R2385" i="19"/>
  <c r="R588" i="19"/>
  <c r="S588" i="19" s="1"/>
  <c r="R589" i="19"/>
  <c r="R875" i="19"/>
  <c r="S875" i="19" s="1"/>
  <c r="R876" i="19"/>
  <c r="S876" i="19" s="1"/>
  <c r="R877" i="19"/>
  <c r="R46" i="19"/>
  <c r="S46" i="19" s="1"/>
  <c r="R47" i="19"/>
  <c r="S47" i="19" s="1"/>
  <c r="R1646" i="19"/>
  <c r="S1646" i="19" s="1"/>
  <c r="R2386" i="19"/>
  <c r="R2387" i="19"/>
  <c r="S2387" i="19" s="1"/>
  <c r="R2388" i="19"/>
  <c r="R48" i="19"/>
  <c r="R49" i="19"/>
  <c r="S49" i="19" s="1"/>
  <c r="R50" i="19"/>
  <c r="S50" i="19" s="1"/>
  <c r="R289" i="19"/>
  <c r="S289" i="19" s="1"/>
  <c r="R1647" i="19"/>
  <c r="R471" i="19"/>
  <c r="R51" i="19"/>
  <c r="S51" i="19" s="1"/>
  <c r="R1338" i="19"/>
  <c r="R1339" i="19"/>
  <c r="S1339" i="19" s="1"/>
  <c r="R1340" i="19"/>
  <c r="R1784" i="19"/>
  <c r="S1784" i="19" s="1"/>
  <c r="R1785" i="19"/>
  <c r="S1785" i="19" s="1"/>
  <c r="R1786" i="19"/>
  <c r="R359" i="19"/>
  <c r="R360" i="19"/>
  <c r="S360" i="19" s="1"/>
  <c r="R361" i="19"/>
  <c r="R2251" i="19"/>
  <c r="R590" i="19"/>
  <c r="S590" i="19" s="1"/>
  <c r="R591" i="19"/>
  <c r="R592" i="19"/>
  <c r="R593" i="19"/>
  <c r="R594" i="19"/>
  <c r="R595" i="19"/>
  <c r="R1787" i="19"/>
  <c r="R1788" i="19"/>
  <c r="R752" i="19"/>
  <c r="S752" i="19" s="1"/>
  <c r="R753" i="19"/>
  <c r="S753" i="19" s="1"/>
  <c r="R754" i="19"/>
  <c r="S754" i="19" s="1"/>
  <c r="R290" i="19"/>
  <c r="S290" i="19" s="1"/>
  <c r="R291" i="19"/>
  <c r="R292" i="19"/>
  <c r="R156" i="19"/>
  <c r="R157" i="19"/>
  <c r="R1789" i="19"/>
  <c r="R1790" i="19"/>
  <c r="R1791" i="19"/>
  <c r="R362" i="19"/>
  <c r="R363" i="19"/>
  <c r="R878" i="19"/>
  <c r="R596" i="19"/>
  <c r="R2389" i="19"/>
  <c r="S2389" i="19" s="1"/>
  <c r="R2390" i="19"/>
  <c r="R2391" i="19"/>
  <c r="S2391" i="19" s="1"/>
  <c r="R158" i="19"/>
  <c r="S158" i="19" s="1"/>
  <c r="R159" i="19"/>
  <c r="S159" i="19" s="1"/>
  <c r="R160" i="19"/>
  <c r="R1341" i="19"/>
  <c r="S1341" i="19" s="1"/>
  <c r="R1938" i="19"/>
  <c r="R52" i="19"/>
  <c r="R53" i="19"/>
  <c r="S53" i="19" s="1"/>
  <c r="R54" i="19"/>
  <c r="R1167" i="19"/>
  <c r="R1168" i="19"/>
  <c r="R1169" i="19"/>
  <c r="S1169" i="19" s="1"/>
  <c r="R1342" i="19"/>
  <c r="R1343" i="19"/>
  <c r="R1344" i="19"/>
  <c r="S1344" i="19" s="1"/>
  <c r="R2252" i="19"/>
  <c r="R755" i="19"/>
  <c r="S755" i="19" s="1"/>
  <c r="R756" i="19"/>
  <c r="S756" i="19" s="1"/>
  <c r="R1491" i="19"/>
  <c r="S1491" i="19" s="1"/>
  <c r="R2253" i="19"/>
  <c r="R55" i="19"/>
  <c r="S55" i="19" s="1"/>
  <c r="R1939" i="19"/>
  <c r="R1940" i="19"/>
  <c r="R2254" i="19"/>
  <c r="S2254" i="19" s="1"/>
  <c r="R2255" i="19"/>
  <c r="S2255" i="19" s="1"/>
  <c r="R2256" i="19"/>
  <c r="S2256" i="19" s="1"/>
  <c r="R2257" i="19"/>
  <c r="R1792" i="19"/>
  <c r="S1792" i="19" s="1"/>
  <c r="R1793" i="19"/>
  <c r="S1793" i="19" s="1"/>
  <c r="R879" i="19"/>
  <c r="R757" i="19"/>
  <c r="S757" i="19" s="1"/>
  <c r="R758" i="19"/>
  <c r="R2110" i="19"/>
  <c r="S2110" i="19" s="1"/>
  <c r="R1794" i="19"/>
  <c r="S1794" i="19" s="1"/>
  <c r="R1648" i="19"/>
  <c r="R1649" i="19"/>
  <c r="R56" i="19"/>
  <c r="S56" i="19" s="1"/>
  <c r="R472" i="19"/>
  <c r="R473" i="19"/>
  <c r="R1650" i="19"/>
  <c r="S1650" i="19" s="1"/>
  <c r="R1651" i="19"/>
  <c r="R1652" i="19"/>
  <c r="R1653" i="19"/>
  <c r="R1795" i="19"/>
  <c r="R1796" i="19"/>
  <c r="R1797" i="19"/>
  <c r="S1797" i="19" s="1"/>
  <c r="R1170" i="19"/>
  <c r="R1798" i="19"/>
  <c r="S1798" i="19" s="1"/>
  <c r="R1799" i="19"/>
  <c r="S1799" i="19" s="1"/>
  <c r="R1800" i="19"/>
  <c r="S1800" i="19" s="1"/>
  <c r="R364" i="19"/>
  <c r="S364" i="19" s="1"/>
  <c r="R365" i="19"/>
  <c r="R366" i="19"/>
  <c r="R1801" i="19"/>
  <c r="R1802" i="19"/>
  <c r="R1171" i="19"/>
  <c r="R2392" i="19"/>
  <c r="R474" i="19"/>
  <c r="R1345" i="19"/>
  <c r="R1346" i="19"/>
  <c r="R1654" i="19"/>
  <c r="R1655" i="19"/>
  <c r="S1655" i="19" s="1"/>
  <c r="R1656" i="19"/>
  <c r="S1656" i="19" s="1"/>
  <c r="R161" i="19"/>
  <c r="R1941" i="19"/>
  <c r="S1941" i="19" s="1"/>
  <c r="R2258" i="19"/>
  <c r="S2258" i="19" s="1"/>
  <c r="R2259" i="19"/>
  <c r="S2259" i="19" s="1"/>
  <c r="R1172" i="19"/>
  <c r="R1173" i="19"/>
  <c r="S1173" i="19" s="1"/>
  <c r="R1657" i="19"/>
  <c r="S1657" i="19" s="1"/>
  <c r="R1035" i="19"/>
  <c r="R759" i="19"/>
  <c r="S759" i="19" s="1"/>
  <c r="R760" i="19"/>
  <c r="R761" i="19"/>
  <c r="R762" i="19"/>
  <c r="R763" i="19"/>
  <c r="S763" i="19" s="1"/>
  <c r="R1174" i="19"/>
  <c r="R1175" i="19"/>
  <c r="R1492" i="19"/>
  <c r="R880" i="19"/>
  <c r="R881" i="19"/>
  <c r="S881" i="19" s="1"/>
  <c r="R882" i="19"/>
  <c r="S882" i="19" s="1"/>
  <c r="R1036" i="19"/>
  <c r="S1036" i="19" s="1"/>
  <c r="R1176" i="19"/>
  <c r="R1177" i="19"/>
  <c r="S1177" i="19" s="1"/>
  <c r="R883" i="19"/>
  <c r="R884" i="19"/>
  <c r="R2111" i="19"/>
  <c r="S2111" i="19" s="1"/>
  <c r="R162" i="19"/>
  <c r="S162" i="19" s="1"/>
  <c r="R163" i="19"/>
  <c r="S163" i="19" s="1"/>
  <c r="R1803" i="19"/>
  <c r="R1804" i="19"/>
  <c r="S1804" i="19" s="1"/>
  <c r="R1178" i="19"/>
  <c r="S1178" i="19" s="1"/>
  <c r="R1037" i="19"/>
  <c r="R1038" i="19"/>
  <c r="S1038" i="19" s="1"/>
  <c r="R1805" i="19"/>
  <c r="R1179" i="19"/>
  <c r="S1179" i="19" s="1"/>
  <c r="R1180" i="19"/>
  <c r="S1180" i="19" s="1"/>
  <c r="R597" i="19"/>
  <c r="R164" i="19"/>
  <c r="R165" i="19"/>
  <c r="S165" i="19" s="1"/>
  <c r="R166" i="19"/>
  <c r="R1493" i="19"/>
  <c r="R1806" i="19"/>
  <c r="S1806" i="19" s="1"/>
  <c r="R1807" i="19"/>
  <c r="R1808" i="19"/>
  <c r="R1809" i="19"/>
  <c r="R293" i="19"/>
  <c r="R1810" i="19"/>
  <c r="R598" i="19"/>
  <c r="R599" i="19"/>
  <c r="R2393" i="19"/>
  <c r="S2393" i="19" s="1"/>
  <c r="R764" i="19"/>
  <c r="S764" i="19" s="1"/>
  <c r="R765" i="19"/>
  <c r="S765" i="19" s="1"/>
  <c r="R766" i="19"/>
  <c r="S766" i="19" s="1"/>
  <c r="R767" i="19"/>
  <c r="R768" i="19"/>
  <c r="R769" i="19"/>
  <c r="R167" i="19"/>
  <c r="R168" i="19"/>
  <c r="R475" i="19"/>
  <c r="R57" i="19"/>
  <c r="R1942" i="19"/>
  <c r="R1943" i="19"/>
  <c r="R1944" i="19"/>
  <c r="R1347" i="19"/>
  <c r="R1348" i="19"/>
  <c r="S1348" i="19" s="1"/>
  <c r="R1494" i="19"/>
  <c r="R1495" i="19"/>
  <c r="S1495" i="19" s="1"/>
  <c r="R2260" i="19"/>
  <c r="S2260" i="19" s="1"/>
  <c r="R2261" i="19"/>
  <c r="S2261" i="19" s="1"/>
  <c r="R600" i="19"/>
  <c r="R601" i="19"/>
  <c r="S601" i="19" s="1"/>
  <c r="R58" i="19"/>
  <c r="R1945" i="19"/>
  <c r="R1946" i="19"/>
  <c r="S1946" i="19" s="1"/>
  <c r="R1947" i="19"/>
  <c r="R1658" i="19"/>
  <c r="R1659" i="19"/>
  <c r="R1660" i="19"/>
  <c r="S1660" i="19" s="1"/>
  <c r="R1661" i="19"/>
  <c r="R885" i="19"/>
  <c r="R169" i="19"/>
  <c r="R1039" i="19"/>
  <c r="R1040" i="19"/>
  <c r="S1040" i="19" s="1"/>
  <c r="R294" i="19"/>
  <c r="S294" i="19" s="1"/>
  <c r="R295" i="19"/>
  <c r="S295" i="19" s="1"/>
  <c r="R59" i="19"/>
  <c r="R60" i="19"/>
  <c r="S60" i="19" s="1"/>
  <c r="R61" i="19"/>
  <c r="R62" i="19"/>
  <c r="R886" i="19"/>
  <c r="S886" i="19" s="1"/>
  <c r="R887" i="19"/>
  <c r="S887" i="19" s="1"/>
  <c r="R1349" i="19"/>
  <c r="S1349" i="19" s="1"/>
  <c r="R1350" i="19"/>
  <c r="R1351" i="19"/>
  <c r="S1351" i="19" s="1"/>
  <c r="R2394" i="19"/>
  <c r="S2394" i="19" s="1"/>
  <c r="R1948" i="19"/>
  <c r="R367" i="19"/>
  <c r="R1662" i="19"/>
  <c r="R1663" i="19"/>
  <c r="S1663" i="19" s="1"/>
  <c r="R1664" i="19"/>
  <c r="S1664" i="19" s="1"/>
  <c r="R2112" i="19"/>
  <c r="R888" i="19"/>
  <c r="R889" i="19"/>
  <c r="S889" i="19" s="1"/>
  <c r="R1811" i="19"/>
  <c r="S1811" i="19" s="1"/>
  <c r="R1812" i="19"/>
  <c r="R1813" i="19"/>
  <c r="S1813" i="19" s="1"/>
  <c r="R1665" i="19"/>
  <c r="R368" i="19"/>
  <c r="R1181" i="19"/>
  <c r="R1182" i="19"/>
  <c r="R1183" i="19"/>
  <c r="R1184" i="19"/>
  <c r="R1352" i="19"/>
  <c r="R369" i="19"/>
  <c r="S369" i="19" s="1"/>
  <c r="R370" i="19"/>
  <c r="S370" i="19" s="1"/>
  <c r="R371" i="19"/>
  <c r="S371" i="19" s="1"/>
  <c r="R2262" i="19"/>
  <c r="S2262" i="19" s="1"/>
  <c r="R2395" i="19"/>
  <c r="R2113" i="19"/>
  <c r="R2114" i="19"/>
  <c r="S2114" i="19" s="1"/>
  <c r="R2115" i="19"/>
  <c r="R2116" i="19"/>
  <c r="R602" i="19"/>
  <c r="R603" i="19"/>
  <c r="R604" i="19"/>
  <c r="R1666" i="19"/>
  <c r="R1667" i="19"/>
  <c r="R1814" i="19"/>
  <c r="S1814" i="19" s="1"/>
  <c r="R1815" i="19"/>
  <c r="S1815" i="19" s="1"/>
  <c r="R1816" i="19"/>
  <c r="R770" i="19"/>
  <c r="S770" i="19" s="1"/>
  <c r="R771" i="19"/>
  <c r="S771" i="19" s="1"/>
  <c r="R1496" i="19"/>
  <c r="S1496" i="19" s="1"/>
  <c r="R1497" i="19"/>
  <c r="R1668" i="19"/>
  <c r="S1668" i="19" s="1"/>
  <c r="R1041" i="19"/>
  <c r="R890" i="19"/>
  <c r="R1669" i="19"/>
  <c r="S1669" i="19" s="1"/>
  <c r="R1670" i="19"/>
  <c r="R1671" i="19"/>
  <c r="R1498" i="19"/>
  <c r="R1499" i="19"/>
  <c r="S1499" i="19" s="1"/>
  <c r="R1185" i="19"/>
  <c r="R1186" i="19"/>
  <c r="S1186" i="19" s="1"/>
  <c r="R1187" i="19"/>
  <c r="S1187" i="19" s="1"/>
  <c r="R772" i="19"/>
  <c r="R63" i="19"/>
  <c r="S63" i="19" s="1"/>
  <c r="R2117" i="19"/>
  <c r="S2117" i="19" s="1"/>
  <c r="R1672" i="19"/>
  <c r="S1672" i="19" s="1"/>
  <c r="R1673" i="19"/>
  <c r="R1817" i="19"/>
  <c r="S1817" i="19" s="1"/>
  <c r="R1818" i="19"/>
  <c r="S1818" i="19" s="1"/>
  <c r="R605" i="19"/>
  <c r="R606" i="19"/>
  <c r="S606" i="19" s="1"/>
  <c r="R1674" i="19"/>
  <c r="S1674" i="19" s="1"/>
  <c r="R1675" i="19"/>
  <c r="S1675" i="19" s="1"/>
  <c r="R170" i="19"/>
  <c r="R171" i="19"/>
  <c r="S171" i="19" s="1"/>
  <c r="R607" i="19"/>
  <c r="S607" i="19" s="1"/>
  <c r="R1819" i="19"/>
  <c r="R1820" i="19"/>
  <c r="S1820" i="19" s="1"/>
  <c r="R372" i="19"/>
  <c r="R373" i="19"/>
  <c r="S373" i="19" s="1"/>
  <c r="R374" i="19"/>
  <c r="S374" i="19" s="1"/>
  <c r="R375" i="19"/>
  <c r="R891" i="19"/>
  <c r="R892" i="19"/>
  <c r="S892" i="19" s="1"/>
  <c r="R893" i="19"/>
  <c r="R894" i="19"/>
  <c r="R2263" i="19"/>
  <c r="S2263" i="19" s="1"/>
  <c r="R895" i="19"/>
  <c r="R376" i="19"/>
  <c r="R377" i="19"/>
  <c r="R378" i="19"/>
  <c r="R379" i="19"/>
  <c r="R2264" i="19"/>
  <c r="S2264" i="19" s="1"/>
  <c r="R2265" i="19"/>
  <c r="R2266" i="19"/>
  <c r="S2266" i="19" s="1"/>
  <c r="R1676" i="19"/>
  <c r="S1676" i="19" s="1"/>
  <c r="R1677" i="19"/>
  <c r="S1677" i="19" s="1"/>
  <c r="R1678" i="19"/>
  <c r="S1678" i="19" s="1"/>
  <c r="R2118" i="19"/>
  <c r="R1500" i="19"/>
  <c r="R1501" i="19"/>
  <c r="R1502" i="19"/>
  <c r="R1503" i="19"/>
  <c r="R476" i="19"/>
  <c r="R1504" i="19"/>
  <c r="R1505" i="19"/>
  <c r="R1679" i="19"/>
  <c r="R1680" i="19"/>
  <c r="R1681" i="19"/>
  <c r="R1682" i="19"/>
  <c r="S1682" i="19" s="1"/>
  <c r="R1506" i="19"/>
  <c r="R1507" i="19"/>
  <c r="S1507" i="19" s="1"/>
  <c r="R1508" i="19"/>
  <c r="S1508" i="19" s="1"/>
  <c r="R1509" i="19"/>
  <c r="S1509" i="19" s="1"/>
  <c r="R477" i="19"/>
  <c r="R2267" i="19"/>
  <c r="S2267" i="19" s="1"/>
  <c r="R2268" i="19"/>
  <c r="R1042" i="19"/>
  <c r="R1043" i="19"/>
  <c r="S1043" i="19" s="1"/>
  <c r="R1044" i="19"/>
  <c r="R1188" i="19"/>
  <c r="R1683" i="19"/>
  <c r="R1684" i="19"/>
  <c r="S1684" i="19" s="1"/>
  <c r="R172" i="19"/>
  <c r="R173" i="19"/>
  <c r="R174" i="19"/>
  <c r="S174" i="19" s="1"/>
  <c r="R1353" i="19"/>
  <c r="R1354" i="19"/>
  <c r="S1354" i="19" s="1"/>
  <c r="R1355" i="19"/>
  <c r="S1355" i="19" s="1"/>
  <c r="R1356" i="19"/>
  <c r="S1356" i="19" s="1"/>
  <c r="R1357" i="19"/>
  <c r="R773" i="19"/>
  <c r="S773" i="19" s="1"/>
  <c r="R175" i="19"/>
  <c r="R176" i="19"/>
  <c r="R64" i="19"/>
  <c r="S64" i="19" s="1"/>
  <c r="R65" i="19"/>
  <c r="S65" i="19" s="1"/>
  <c r="R66" i="19"/>
  <c r="S66" i="19" s="1"/>
  <c r="R67" i="19"/>
  <c r="R68" i="19"/>
  <c r="S68" i="19" s="1"/>
  <c r="R69" i="19"/>
  <c r="S69" i="19" s="1"/>
  <c r="R380" i="19"/>
  <c r="S380" i="19" s="1"/>
  <c r="R381" i="19"/>
  <c r="S381" i="19" s="1"/>
  <c r="R296" i="19"/>
  <c r="R1821" i="19"/>
  <c r="S1821" i="19" s="1"/>
  <c r="R1822" i="19"/>
  <c r="S1822" i="19" s="1"/>
  <c r="R2269" i="19"/>
  <c r="R2270" i="19"/>
  <c r="R2271" i="19"/>
  <c r="S2271" i="19" s="1"/>
  <c r="R2272" i="19"/>
  <c r="S2272" i="19" s="1"/>
  <c r="R2273" i="19"/>
  <c r="R2396" i="19"/>
  <c r="S2396" i="19" s="1"/>
  <c r="R70" i="19"/>
  <c r="R71" i="19"/>
  <c r="R896" i="19"/>
  <c r="R897" i="19"/>
  <c r="R898" i="19"/>
  <c r="R1949" i="19"/>
  <c r="R1950" i="19"/>
  <c r="R1951" i="19"/>
  <c r="S1951" i="19" s="1"/>
  <c r="R1952" i="19"/>
  <c r="S1952" i="19" s="1"/>
  <c r="R1953" i="19"/>
  <c r="S1953" i="19" s="1"/>
  <c r="R177" i="19"/>
  <c r="S177" i="19" s="1"/>
  <c r="R178" i="19"/>
  <c r="R179" i="19"/>
  <c r="R180" i="19"/>
  <c r="S180" i="19" s="1"/>
  <c r="R2119" i="19"/>
  <c r="R1823" i="19"/>
  <c r="R1824" i="19"/>
  <c r="R1825" i="19"/>
  <c r="R1826" i="19"/>
  <c r="R899" i="19"/>
  <c r="R1358" i="19"/>
  <c r="R1359" i="19"/>
  <c r="R478" i="19"/>
  <c r="R1827" i="19"/>
  <c r="R1954" i="19"/>
  <c r="S1954" i="19" s="1"/>
  <c r="R774" i="19"/>
  <c r="S774" i="19" s="1"/>
  <c r="R775" i="19"/>
  <c r="S775" i="19" s="1"/>
  <c r="R479" i="19"/>
  <c r="R480" i="19"/>
  <c r="S480" i="19" s="1"/>
  <c r="R481" i="19"/>
  <c r="S481" i="19" s="1"/>
  <c r="R1510" i="19"/>
  <c r="R382" i="19"/>
  <c r="S382" i="19" s="1"/>
  <c r="R2120" i="19"/>
  <c r="R1045" i="19"/>
  <c r="R1046" i="19"/>
  <c r="R1047" i="19"/>
  <c r="S1047" i="19" s="1"/>
  <c r="R1048" i="19"/>
  <c r="R2397" i="19"/>
  <c r="S2397" i="19" s="1"/>
  <c r="R2398" i="19"/>
  <c r="R1511" i="19"/>
  <c r="R1512" i="19"/>
  <c r="S1512" i="19" s="1"/>
  <c r="R900" i="19"/>
  <c r="S900" i="19" s="1"/>
  <c r="R901" i="19"/>
  <c r="S901" i="19" s="1"/>
  <c r="R902" i="19"/>
  <c r="R903" i="19"/>
  <c r="S903" i="19" s="1"/>
  <c r="R904" i="19"/>
  <c r="S904" i="19" s="1"/>
  <c r="R608" i="19"/>
  <c r="R609" i="19"/>
  <c r="S609" i="19" s="1"/>
  <c r="R610" i="19"/>
  <c r="S610" i="19" s="1"/>
  <c r="R2121" i="19"/>
  <c r="S2121" i="19" s="1"/>
  <c r="R2122" i="19"/>
  <c r="R2123" i="19"/>
  <c r="S2123" i="19" s="1"/>
  <c r="R383" i="19"/>
  <c r="S383" i="19" s="1"/>
  <c r="R1513" i="19"/>
  <c r="R1514" i="19"/>
  <c r="S1514" i="19" s="1"/>
  <c r="R1515" i="19"/>
  <c r="R1360" i="19"/>
  <c r="S1360" i="19" s="1"/>
  <c r="R1955" i="19"/>
  <c r="S1955" i="19" s="1"/>
  <c r="R181" i="19"/>
  <c r="R182" i="19"/>
  <c r="R1049" i="19"/>
  <c r="S1049" i="19" s="1"/>
  <c r="R1050" i="19"/>
  <c r="R1051" i="19"/>
  <c r="R1685" i="19"/>
  <c r="S1685" i="19" s="1"/>
  <c r="R1686" i="19"/>
  <c r="R1687" i="19"/>
  <c r="R1688" i="19"/>
  <c r="R482" i="19"/>
  <c r="R483" i="19"/>
  <c r="R297" i="19"/>
  <c r="R298" i="19"/>
  <c r="R1828" i="19"/>
  <c r="S1828" i="19" s="1"/>
  <c r="R1829" i="19"/>
  <c r="S1829" i="19" s="1"/>
  <c r="R2399" i="19"/>
  <c r="S2399" i="19" s="1"/>
  <c r="R2400" i="19"/>
  <c r="S2400" i="19" s="1"/>
  <c r="R1361" i="19"/>
  <c r="R1362" i="19"/>
  <c r="R2401" i="19"/>
  <c r="R1363" i="19"/>
  <c r="R1364" i="19"/>
  <c r="R905" i="19"/>
  <c r="R2124" i="19"/>
  <c r="R2125" i="19"/>
  <c r="R2126" i="19"/>
  <c r="R1956" i="19"/>
  <c r="R384" i="19"/>
  <c r="R385" i="19"/>
  <c r="S385" i="19" s="1"/>
  <c r="R484" i="19"/>
  <c r="R485" i="19"/>
  <c r="S485" i="19" s="1"/>
  <c r="R611" i="19"/>
  <c r="S611" i="19" s="1"/>
  <c r="R612" i="19"/>
  <c r="S612" i="19" s="1"/>
  <c r="R1365" i="19"/>
  <c r="R1366" i="19"/>
  <c r="S1366" i="19" s="1"/>
  <c r="R1830" i="19"/>
  <c r="R1831" i="19"/>
  <c r="R386" i="19"/>
  <c r="S386" i="19" s="1"/>
  <c r="R1516" i="19"/>
  <c r="R2127" i="19"/>
  <c r="R2128" i="19"/>
  <c r="R1957" i="19"/>
  <c r="R1189" i="19"/>
  <c r="R1190" i="19"/>
  <c r="R1052" i="19"/>
  <c r="S1052" i="19" s="1"/>
  <c r="R1053" i="19"/>
  <c r="R2129" i="19"/>
  <c r="S2129" i="19" s="1"/>
  <c r="R2130" i="19"/>
  <c r="S2130" i="19" s="1"/>
  <c r="R1191" i="19"/>
  <c r="S1191" i="19" s="1"/>
  <c r="R1192" i="19"/>
  <c r="R613" i="19"/>
  <c r="S613" i="19" s="1"/>
  <c r="R614" i="19"/>
  <c r="R2131" i="19"/>
  <c r="R2132" i="19"/>
  <c r="S2132" i="19" s="1"/>
  <c r="R2133" i="19"/>
  <c r="S2133" i="19" s="1"/>
  <c r="R387" i="19"/>
  <c r="S387" i="19" s="1"/>
  <c r="R388" i="19"/>
  <c r="R389" i="19"/>
  <c r="S389" i="19" s="1"/>
  <c r="R1193" i="19"/>
  <c r="S1193" i="19" s="1"/>
  <c r="R1194" i="19"/>
  <c r="S1194" i="19" s="1"/>
  <c r="R1367" i="19"/>
  <c r="R1689" i="19"/>
  <c r="R1690" i="19"/>
  <c r="S1690" i="19" s="1"/>
  <c r="R2274" i="19"/>
  <c r="S2274" i="19" s="1"/>
  <c r="R1517" i="19"/>
  <c r="R1518" i="19"/>
  <c r="R1519" i="19"/>
  <c r="S1519" i="19" s="1"/>
  <c r="R2275" i="19"/>
  <c r="S2275" i="19" s="1"/>
  <c r="R1054" i="19"/>
  <c r="R1055" i="19"/>
  <c r="S1055" i="19" s="1"/>
  <c r="R1958" i="19"/>
  <c r="R1832" i="19"/>
  <c r="R1056" i="19"/>
  <c r="R1057" i="19"/>
  <c r="R1058" i="19"/>
  <c r="R615" i="19"/>
  <c r="R776" i="19"/>
  <c r="R777" i="19"/>
  <c r="S777" i="19" s="1"/>
  <c r="R1691" i="19"/>
  <c r="S1691" i="19" s="1"/>
  <c r="R1692" i="19"/>
  <c r="S1692" i="19" s="1"/>
  <c r="R1693" i="19"/>
  <c r="S1693" i="19" s="1"/>
  <c r="R778" i="19"/>
  <c r="R779" i="19"/>
  <c r="R780" i="19"/>
  <c r="R906" i="19"/>
  <c r="R907" i="19"/>
  <c r="R616" i="19"/>
  <c r="R617" i="19"/>
  <c r="R618" i="19"/>
  <c r="R619" i="19"/>
  <c r="R183" i="19"/>
  <c r="R184" i="19"/>
  <c r="S184" i="19" s="1"/>
  <c r="R1520" i="19"/>
  <c r="S1520" i="19" s="1"/>
  <c r="R1521" i="19"/>
  <c r="R390" i="19"/>
  <c r="S390" i="19" s="1"/>
  <c r="R299" i="19"/>
  <c r="S299" i="19" s="1"/>
  <c r="R486" i="19"/>
  <c r="S486" i="19" s="1"/>
  <c r="R185" i="19"/>
  <c r="R186" i="19"/>
  <c r="S186" i="19" s="1"/>
  <c r="R187" i="19"/>
  <c r="S187" i="19" s="1"/>
  <c r="R188" i="19"/>
  <c r="R189" i="19"/>
  <c r="S189" i="19" s="1"/>
  <c r="R190" i="19"/>
  <c r="R908" i="19"/>
  <c r="R1059" i="19"/>
  <c r="R1522" i="19"/>
  <c r="S1522" i="19" s="1"/>
  <c r="R1523" i="19"/>
  <c r="R1833" i="19"/>
  <c r="S1833" i="19" s="1"/>
  <c r="R1524" i="19"/>
  <c r="R300" i="19"/>
  <c r="R301" i="19"/>
  <c r="S301" i="19" s="1"/>
  <c r="R1525" i="19"/>
  <c r="S1525" i="19" s="1"/>
  <c r="R72" i="19"/>
  <c r="S72" i="19" s="1"/>
  <c r="R73" i="19"/>
  <c r="R74" i="19"/>
  <c r="S74" i="19" s="1"/>
  <c r="R487" i="19"/>
  <c r="R1195" i="19"/>
  <c r="R1196" i="19"/>
  <c r="S1196" i="19" s="1"/>
  <c r="R1197" i="19"/>
  <c r="S1197" i="19" s="1"/>
  <c r="R1198" i="19"/>
  <c r="S1198" i="19" s="1"/>
  <c r="R1060" i="19"/>
  <c r="R620" i="19"/>
  <c r="R781" i="19"/>
  <c r="S781" i="19" s="1"/>
  <c r="R2402" i="19"/>
  <c r="R75" i="19"/>
  <c r="S75" i="19" s="1"/>
  <c r="R76" i="19"/>
  <c r="R77" i="19"/>
  <c r="S77" i="19" s="1"/>
  <c r="R488" i="19"/>
  <c r="S488" i="19" s="1"/>
  <c r="R2134" i="19"/>
  <c r="R2135" i="19"/>
  <c r="R2136" i="19"/>
  <c r="S2136" i="19" s="1"/>
  <c r="R2137" i="19"/>
  <c r="R2138" i="19"/>
  <c r="R621" i="19"/>
  <c r="S621" i="19" s="1"/>
  <c r="R622" i="19"/>
  <c r="R623" i="19"/>
  <c r="R1368" i="19"/>
  <c r="R2403" i="19"/>
  <c r="R2404" i="19"/>
  <c r="R2405" i="19"/>
  <c r="S2405" i="19" s="1"/>
  <c r="R1694" i="19"/>
  <c r="R1834" i="19"/>
  <c r="S1834" i="19" s="1"/>
  <c r="R1835" i="19"/>
  <c r="S1835" i="19" s="1"/>
  <c r="R1836" i="19"/>
  <c r="S1836" i="19" s="1"/>
  <c r="R1837" i="19"/>
  <c r="S1837" i="19" s="1"/>
  <c r="R191" i="19"/>
  <c r="R302" i="19"/>
  <c r="R303" i="19"/>
  <c r="R304" i="19"/>
  <c r="R305" i="19"/>
  <c r="R2406" i="19"/>
  <c r="R2407" i="19"/>
  <c r="R2408" i="19"/>
  <c r="R489" i="19"/>
  <c r="R490" i="19"/>
  <c r="R78" i="19"/>
  <c r="R192" i="19"/>
  <c r="S192" i="19" s="1"/>
  <c r="R193" i="19"/>
  <c r="R1199" i="19"/>
  <c r="S1199" i="19" s="1"/>
  <c r="R1695" i="19"/>
  <c r="S1695" i="19" s="1"/>
  <c r="R1696" i="19"/>
  <c r="S1696" i="19" s="1"/>
  <c r="R1369" i="19"/>
  <c r="R1370" i="19"/>
  <c r="S1370" i="19" s="1"/>
  <c r="R2276" i="19"/>
  <c r="R1200" i="19"/>
  <c r="R1201" i="19"/>
  <c r="S1201" i="19" s="1"/>
  <c r="R1202" i="19"/>
  <c r="R782" i="19"/>
  <c r="R783" i="19"/>
  <c r="R784" i="19"/>
  <c r="S784" i="19" s="1"/>
  <c r="R785" i="19"/>
  <c r="R194" i="19"/>
  <c r="R1838" i="19"/>
  <c r="R491" i="19"/>
  <c r="R1371" i="19"/>
  <c r="S1371" i="19" s="1"/>
  <c r="R1839" i="19"/>
  <c r="S1839" i="19" s="1"/>
  <c r="R1061" i="19"/>
  <c r="S1061" i="19" s="1"/>
  <c r="R1062" i="19"/>
  <c r="R1526" i="19"/>
  <c r="S1526" i="19" s="1"/>
  <c r="R1959" i="19"/>
  <c r="R195" i="19"/>
  <c r="R306" i="19"/>
  <c r="S306" i="19" s="1"/>
  <c r="R307" i="19"/>
  <c r="S307" i="19" s="1"/>
  <c r="R2277" i="19"/>
  <c r="S2277" i="19" s="1"/>
  <c r="R1527" i="19"/>
  <c r="R1528" i="19"/>
  <c r="S1528" i="19" s="1"/>
  <c r="R1529" i="19"/>
  <c r="S1529" i="19" s="1"/>
  <c r="R196" i="19"/>
  <c r="R1372" i="19"/>
  <c r="S1372" i="19" s="1"/>
  <c r="R1373" i="19"/>
  <c r="R1374" i="19"/>
  <c r="S1374" i="19" s="1"/>
  <c r="R1697" i="19"/>
  <c r="S1697" i="19" s="1"/>
  <c r="R308" i="19"/>
  <c r="R309" i="19"/>
  <c r="R492" i="19"/>
  <c r="S492" i="19" s="1"/>
  <c r="R2139" i="19"/>
  <c r="R2140" i="19"/>
  <c r="R1960" i="19"/>
  <c r="S1960" i="19" s="1"/>
  <c r="R1961" i="19"/>
  <c r="R1962" i="19"/>
  <c r="R1963" i="19"/>
  <c r="R2278" i="19"/>
  <c r="R2279" i="19"/>
  <c r="R79" i="19"/>
  <c r="R80" i="19"/>
  <c r="R81" i="19"/>
  <c r="S81" i="19" s="1"/>
  <c r="R197" i="19"/>
  <c r="S197" i="19" s="1"/>
  <c r="R198" i="19"/>
  <c r="S198" i="19" s="1"/>
  <c r="R199" i="19"/>
  <c r="S199" i="19" s="1"/>
  <c r="R200" i="19"/>
  <c r="R909" i="19"/>
  <c r="R910" i="19"/>
  <c r="S910" i="19" s="1"/>
  <c r="R624" i="19"/>
  <c r="R201" i="19"/>
  <c r="R391" i="19"/>
  <c r="R625" i="19"/>
  <c r="R626" i="19"/>
  <c r="R1840" i="19"/>
  <c r="R1841" i="19"/>
  <c r="R2280" i="19"/>
  <c r="S2280" i="19" s="1"/>
  <c r="R2281" i="19"/>
  <c r="S2281" i="19" s="1"/>
  <c r="R493" i="19"/>
  <c r="R494" i="19"/>
  <c r="S494" i="19" s="1"/>
  <c r="R495" i="19"/>
  <c r="S495" i="19" s="1"/>
  <c r="R1964" i="19"/>
  <c r="S1964" i="19" s="1"/>
  <c r="R1965" i="19"/>
  <c r="R1966" i="19"/>
  <c r="S1966" i="19" s="1"/>
  <c r="R1967" i="19"/>
  <c r="S1967" i="19" s="1"/>
  <c r="R82" i="19"/>
  <c r="R83" i="19"/>
  <c r="S83" i="19" s="1"/>
  <c r="R84" i="19"/>
  <c r="R2282" i="19"/>
  <c r="R2283" i="19"/>
  <c r="R496" i="19"/>
  <c r="R85" i="19"/>
  <c r="R392" i="19"/>
  <c r="R1063" i="19"/>
  <c r="S1063" i="19" s="1"/>
  <c r="R1064" i="19"/>
  <c r="R1065" i="19"/>
  <c r="S1065" i="19" s="1"/>
  <c r="R1968" i="19"/>
  <c r="S1968" i="19" s="1"/>
  <c r="R1969" i="19"/>
  <c r="S1969" i="19" s="1"/>
  <c r="R1970" i="19"/>
  <c r="R627" i="19"/>
  <c r="S627" i="19" s="1"/>
  <c r="R628" i="19"/>
  <c r="S628" i="19" s="1"/>
  <c r="R202" i="19"/>
  <c r="R86" i="19"/>
  <c r="S86" i="19" s="1"/>
  <c r="R87" i="19"/>
  <c r="S87" i="19" s="1"/>
  <c r="R88" i="19"/>
  <c r="S88" i="19" s="1"/>
  <c r="R89" i="19"/>
  <c r="R1203" i="19"/>
  <c r="S1203" i="19" s="1"/>
  <c r="R1204" i="19"/>
  <c r="S1204" i="19" s="1"/>
  <c r="R1205" i="19"/>
  <c r="R1971" i="19"/>
  <c r="R1530" i="19"/>
  <c r="R1531" i="19"/>
  <c r="S1531" i="19" s="1"/>
  <c r="R1532" i="19"/>
  <c r="S1532" i="19" s="1"/>
  <c r="R1533" i="19"/>
  <c r="R1206" i="19"/>
  <c r="R911" i="19"/>
  <c r="S911" i="19" s="1"/>
  <c r="R1972" i="19"/>
  <c r="R310" i="19"/>
  <c r="R311" i="19"/>
  <c r="S311" i="19" s="1"/>
  <c r="R203" i="19"/>
  <c r="R497" i="19"/>
  <c r="R498" i="19"/>
  <c r="R204" i="19"/>
  <c r="R205" i="19"/>
  <c r="R206" i="19"/>
  <c r="R912" i="19"/>
  <c r="R913" i="19"/>
  <c r="S913" i="19" s="1"/>
  <c r="R393" i="19"/>
  <c r="S393" i="19" s="1"/>
  <c r="R394" i="19"/>
  <c r="S394" i="19" s="1"/>
  <c r="R395" i="19"/>
  <c r="S395" i="19" s="1"/>
  <c r="R1698" i="19"/>
  <c r="R1699" i="19"/>
  <c r="R90" i="19"/>
  <c r="R1066" i="19"/>
  <c r="R1067" i="19"/>
  <c r="R2409" i="19"/>
  <c r="R1068" i="19"/>
  <c r="R1069" i="19"/>
  <c r="R1070" i="19"/>
  <c r="S1070" i="19" s="1"/>
  <c r="R499" i="19"/>
  <c r="R1375" i="19"/>
  <c r="R1376" i="19"/>
  <c r="S1376" i="19" s="1"/>
  <c r="R629" i="19"/>
  <c r="R630" i="19"/>
  <c r="S630" i="19" s="1"/>
  <c r="R631" i="19"/>
  <c r="S631" i="19" s="1"/>
  <c r="R632" i="19"/>
  <c r="S632" i="19" s="1"/>
  <c r="R1534" i="19"/>
  <c r="R1535" i="19"/>
  <c r="S1535" i="19" s="1"/>
  <c r="R1536" i="19"/>
  <c r="R1537" i="19"/>
  <c r="R1700" i="19"/>
  <c r="S1700" i="19" s="1"/>
  <c r="R1701" i="19"/>
  <c r="R1702" i="19"/>
  <c r="R1377" i="19"/>
  <c r="R1378" i="19"/>
  <c r="S1378" i="19" s="1"/>
  <c r="R1842" i="19"/>
  <c r="R207" i="19"/>
  <c r="R208" i="19"/>
  <c r="S208" i="19" s="1"/>
  <c r="R209" i="19"/>
  <c r="R914" i="19"/>
  <c r="S914" i="19" s="1"/>
  <c r="R915" i="19"/>
  <c r="S915" i="19" s="1"/>
  <c r="R916" i="19"/>
  <c r="S916" i="19" s="1"/>
  <c r="R786" i="19"/>
  <c r="R787" i="19"/>
  <c r="S787" i="19" s="1"/>
  <c r="R1207" i="19"/>
  <c r="R396" i="19"/>
  <c r="R397" i="19"/>
  <c r="S397" i="19" s="1"/>
  <c r="R398" i="19"/>
  <c r="S398" i="19" s="1"/>
  <c r="R399" i="19"/>
  <c r="S399" i="19" s="1"/>
  <c r="R400" i="19"/>
  <c r="R401" i="19"/>
  <c r="S401" i="19" s="1"/>
  <c r="R2141" i="19"/>
  <c r="S2141" i="19" s="1"/>
  <c r="R2142" i="19"/>
  <c r="R633" i="19"/>
  <c r="R1843" i="19"/>
  <c r="R1844" i="19"/>
  <c r="S1844" i="19" s="1"/>
  <c r="R1845" i="19"/>
  <c r="S1845" i="19" s="1"/>
  <c r="R210" i="19"/>
  <c r="R211" i="19"/>
  <c r="R1973" i="19"/>
  <c r="S1973" i="19" s="1"/>
  <c r="R1974" i="19"/>
  <c r="S1974" i="19" s="1"/>
  <c r="R1538" i="19"/>
  <c r="R2143" i="19"/>
  <c r="S2143" i="19" s="1"/>
  <c r="R91" i="19"/>
  <c r="R2410" i="19"/>
  <c r="R2411" i="19"/>
  <c r="R2412" i="19"/>
  <c r="R1071" i="19"/>
  <c r="R92" i="19"/>
  <c r="R93" i="19"/>
  <c r="R94" i="19"/>
  <c r="S94" i="19" s="1"/>
  <c r="R1846" i="19"/>
  <c r="S1846" i="19" s="1"/>
  <c r="R1847" i="19"/>
  <c r="S1847" i="19" s="1"/>
  <c r="R1975" i="19"/>
  <c r="S1975" i="19" s="1"/>
  <c r="R1976" i="19"/>
  <c r="R1977" i="19"/>
  <c r="R500" i="19"/>
  <c r="S500" i="19" s="1"/>
  <c r="R501" i="19"/>
  <c r="R502" i="19"/>
  <c r="R2284" i="19"/>
  <c r="R2285" i="19"/>
  <c r="R1072" i="19"/>
  <c r="R1073" i="19"/>
  <c r="S1073" i="19" s="1"/>
  <c r="R2144" i="19"/>
  <c r="R2286" i="19"/>
  <c r="S2286" i="19" s="1"/>
  <c r="R402" i="19"/>
  <c r="R2413" i="19"/>
  <c r="R2414" i="19"/>
  <c r="S2414" i="19" s="1"/>
  <c r="R1703" i="19"/>
  <c r="S1703" i="19" s="1"/>
  <c r="R1704" i="19"/>
  <c r="S1704" i="19" s="1"/>
  <c r="R1705" i="19"/>
  <c r="R1379" i="19"/>
  <c r="S1379" i="19" s="1"/>
  <c r="R1380" i="19"/>
  <c r="R212" i="19"/>
  <c r="R2415" i="19"/>
  <c r="S2415" i="19" s="1"/>
  <c r="R2416" i="19"/>
  <c r="R2417" i="19"/>
  <c r="R95" i="19"/>
  <c r="R503" i="19"/>
  <c r="S503" i="19" s="1"/>
  <c r="R504" i="19"/>
  <c r="R1848" i="19"/>
  <c r="S1848" i="19" s="1"/>
  <c r="R1849" i="19"/>
  <c r="S1849" i="19" s="1"/>
  <c r="R788" i="19"/>
  <c r="R1539" i="19"/>
  <c r="S1539" i="19" s="1"/>
  <c r="R2418" i="19"/>
  <c r="S2418" i="19" s="1"/>
  <c r="R96" i="19"/>
  <c r="S96" i="19" s="1"/>
  <c r="R97" i="19"/>
  <c r="R213" i="19"/>
  <c r="S213" i="19" s="1"/>
  <c r="R214" i="19"/>
  <c r="S214" i="19" s="1"/>
  <c r="R312" i="19"/>
  <c r="R2145" i="19"/>
  <c r="S2145" i="19" s="1"/>
  <c r="R1978" i="19"/>
  <c r="S1978" i="19" s="1"/>
  <c r="R313" i="19"/>
  <c r="S313" i="19" s="1"/>
  <c r="R1381" i="19"/>
  <c r="R1382" i="19"/>
  <c r="S1382" i="19" s="1"/>
  <c r="R505" i="19"/>
  <c r="S505" i="19" s="1"/>
  <c r="R506" i="19"/>
  <c r="R789" i="19"/>
  <c r="S789" i="19" s="1"/>
  <c r="R790" i="19"/>
  <c r="R507" i="19"/>
  <c r="S507" i="19" s="1"/>
  <c r="R508" i="19"/>
  <c r="S508" i="19" s="1"/>
  <c r="R509" i="19"/>
  <c r="R215" i="19"/>
  <c r="R403" i="19"/>
  <c r="S403" i="19" s="1"/>
  <c r="R1208" i="19"/>
  <c r="R1209" i="19"/>
  <c r="R1210" i="19"/>
  <c r="S1210" i="19" s="1"/>
  <c r="R1211" i="19"/>
  <c r="R404" i="19"/>
  <c r="R405" i="19"/>
  <c r="R406" i="19"/>
  <c r="R1979" i="19"/>
  <c r="R1980" i="19"/>
  <c r="R1383" i="19"/>
  <c r="R1384" i="19"/>
  <c r="S1384" i="19" s="1"/>
  <c r="R917" i="19"/>
  <c r="S917" i="19" s="1"/>
  <c r="R216" i="19"/>
  <c r="S216" i="19" s="1"/>
  <c r="R634" i="19"/>
  <c r="S634" i="19" s="1"/>
  <c r="R635" i="19"/>
  <c r="R98" i="19"/>
  <c r="R1074" i="19"/>
  <c r="R636" i="19"/>
  <c r="R637" i="19"/>
  <c r="R638" i="19"/>
  <c r="R639" i="19"/>
  <c r="R2287" i="19"/>
  <c r="R2288" i="19"/>
  <c r="S2288" i="19" s="1"/>
  <c r="R2289" i="19"/>
  <c r="R2290" i="19"/>
  <c r="R1981" i="19"/>
  <c r="S1981" i="19" s="1"/>
  <c r="R1982" i="19"/>
  <c r="R314" i="19"/>
  <c r="S314" i="19" s="1"/>
  <c r="R315" i="19"/>
  <c r="S315" i="19" s="1"/>
  <c r="R1075" i="19"/>
  <c r="S1075" i="19" s="1"/>
  <c r="R1076" i="19"/>
  <c r="R1077" i="19"/>
  <c r="S1077" i="19" s="1"/>
  <c r="R918" i="19"/>
  <c r="R919" i="19"/>
  <c r="R920" i="19"/>
  <c r="S920" i="19" s="1"/>
  <c r="R99" i="19"/>
  <c r="R100" i="19"/>
  <c r="R2146" i="19"/>
  <c r="R2147" i="19"/>
  <c r="S2147" i="19" s="1"/>
  <c r="R2148" i="19"/>
  <c r="R1385" i="19"/>
  <c r="R316" i="19"/>
  <c r="S316" i="19" s="1"/>
  <c r="R317" i="19"/>
  <c r="R318" i="19"/>
  <c r="S318" i="19" s="1"/>
  <c r="R217" i="19"/>
  <c r="S217" i="19" s="1"/>
  <c r="R1706" i="19"/>
  <c r="S1706" i="19" s="1"/>
  <c r="R921" i="19"/>
  <c r="R922" i="19"/>
  <c r="S922" i="19" s="1"/>
  <c r="R1078" i="19"/>
  <c r="R1540" i="19"/>
  <c r="R510" i="19"/>
  <c r="S510" i="19" s="1"/>
  <c r="R511" i="19"/>
  <c r="S511" i="19" s="1"/>
  <c r="R2291" i="19"/>
  <c r="S2291" i="19" s="1"/>
  <c r="R2292" i="19"/>
  <c r="R1212" i="19"/>
  <c r="R512" i="19"/>
  <c r="S512" i="19" s="1"/>
  <c r="R513" i="19"/>
  <c r="S513" i="19" s="1"/>
  <c r="R218" i="19"/>
  <c r="S218" i="19" s="1"/>
  <c r="R219" i="19"/>
  <c r="R220" i="19"/>
  <c r="S220" i="19" s="1"/>
  <c r="R407" i="19"/>
  <c r="S407" i="19" s="1"/>
  <c r="R2149" i="19"/>
  <c r="R2150" i="19"/>
  <c r="R791" i="19"/>
  <c r="S791" i="19" s="1"/>
  <c r="R792" i="19"/>
  <c r="S792" i="19" s="1"/>
  <c r="R793" i="19"/>
  <c r="R514" i="19"/>
  <c r="S514" i="19" s="1"/>
  <c r="R1213" i="19"/>
  <c r="R1214" i="19"/>
  <c r="R1215" i="19"/>
  <c r="R1216" i="19"/>
  <c r="R1386" i="19"/>
  <c r="R1387" i="19"/>
  <c r="R1850" i="19"/>
  <c r="R1851" i="19"/>
  <c r="S1851" i="19" s="1"/>
  <c r="R1388" i="19"/>
  <c r="S1388" i="19" s="1"/>
  <c r="R1389" i="19"/>
  <c r="S1389" i="19" s="1"/>
  <c r="R1390" i="19"/>
  <c r="S1390" i="19" s="1"/>
  <c r="R1391" i="19"/>
  <c r="R1392" i="19"/>
  <c r="R2293" i="19"/>
  <c r="S2293" i="19" s="1"/>
  <c r="R1393" i="19"/>
  <c r="R1394" i="19"/>
  <c r="R515" i="19"/>
  <c r="R516" i="19"/>
  <c r="R923" i="19"/>
  <c r="R924" i="19"/>
  <c r="R2294" i="19"/>
  <c r="R2295" i="19"/>
  <c r="R1395" i="19"/>
  <c r="R1396" i="19"/>
  <c r="R1397" i="19"/>
  <c r="R1541" i="19"/>
  <c r="R1542" i="19"/>
  <c r="R221" i="19"/>
  <c r="R222" i="19"/>
  <c r="R223" i="19"/>
  <c r="R640" i="19"/>
  <c r="R1217" i="19"/>
  <c r="R1218" i="19"/>
  <c r="R1219" i="19"/>
  <c r="R224" i="19"/>
  <c r="R319" i="19"/>
  <c r="R101" i="19"/>
  <c r="R925" i="19"/>
  <c r="R926" i="19"/>
  <c r="R320" i="19"/>
  <c r="R321" i="19"/>
  <c r="R225" i="19"/>
  <c r="R226" i="19"/>
  <c r="R2419" i="19"/>
  <c r="R1707" i="19"/>
  <c r="R227" i="19"/>
  <c r="R228" i="19"/>
  <c r="R229" i="19"/>
  <c r="R230" i="19"/>
  <c r="R1079" i="19"/>
  <c r="R1080" i="19"/>
  <c r="R1543" i="19"/>
  <c r="R1544" i="19"/>
  <c r="R1708" i="19"/>
  <c r="R641" i="19"/>
  <c r="R2296" i="19"/>
  <c r="R1220" i="19"/>
  <c r="R1221" i="19"/>
  <c r="R1222" i="19"/>
  <c r="R1223" i="19"/>
  <c r="R2420" i="19"/>
  <c r="R2421" i="19"/>
  <c r="R2422" i="19"/>
  <c r="R408" i="19"/>
  <c r="R409" i="19"/>
  <c r="R410" i="19"/>
  <c r="R411" i="19"/>
  <c r="R1224" i="19"/>
  <c r="R1225" i="19"/>
  <c r="R2151" i="19"/>
  <c r="R2152" i="19"/>
  <c r="R1398" i="19"/>
  <c r="R1399" i="19"/>
  <c r="R1400" i="19"/>
  <c r="R642" i="19"/>
  <c r="R231" i="19"/>
  <c r="R232" i="19"/>
  <c r="R927" i="19"/>
  <c r="R928" i="19"/>
  <c r="R929" i="19"/>
  <c r="R930" i="19"/>
  <c r="R412" i="19"/>
  <c r="R413" i="19"/>
  <c r="R233" i="19"/>
  <c r="R234" i="19"/>
  <c r="R235" i="19"/>
  <c r="R517" i="19"/>
  <c r="R1401" i="19"/>
  <c r="R1852" i="19"/>
  <c r="R1853" i="19"/>
  <c r="R1854" i="19"/>
  <c r="R1709" i="19"/>
  <c r="R1710" i="19"/>
  <c r="R1711" i="19"/>
  <c r="R1712" i="19"/>
  <c r="R1713" i="19"/>
  <c r="R1714" i="19"/>
  <c r="R518" i="19"/>
  <c r="R519" i="19"/>
  <c r="R520" i="19"/>
  <c r="R521" i="19"/>
  <c r="R1983" i="19"/>
  <c r="R1984" i="19"/>
  <c r="R1985" i="19"/>
  <c r="R1986" i="19"/>
  <c r="R102" i="19"/>
  <c r="R103" i="19"/>
  <c r="R104" i="19"/>
  <c r="R1081" i="19"/>
  <c r="R1082" i="19"/>
  <c r="R414" i="19"/>
  <c r="R2153" i="19"/>
  <c r="R1545" i="19"/>
  <c r="R1402" i="19"/>
  <c r="R1403" i="19"/>
  <c r="R643" i="19"/>
  <c r="R2423" i="19"/>
  <c r="R2424" i="19"/>
  <c r="R415" i="19"/>
  <c r="R1404" i="19"/>
  <c r="R2297" i="19"/>
  <c r="R416" i="19"/>
  <c r="R794" i="19"/>
  <c r="R795" i="19"/>
  <c r="R796" i="19"/>
  <c r="R797" i="19"/>
  <c r="R2298" i="19"/>
  <c r="R2299" i="19"/>
  <c r="R2300" i="19"/>
  <c r="R644" i="19"/>
  <c r="R645" i="19"/>
  <c r="R1546" i="19"/>
  <c r="R1547" i="19"/>
  <c r="R1548" i="19"/>
  <c r="R1549" i="19"/>
  <c r="R1987" i="19"/>
  <c r="R1988" i="19"/>
  <c r="R1989" i="19"/>
  <c r="R1226" i="19"/>
  <c r="R2154" i="19"/>
  <c r="R2155" i="19"/>
  <c r="R2156" i="19"/>
  <c r="R1990" i="19"/>
  <c r="R1991" i="19"/>
  <c r="R1550" i="19"/>
  <c r="R522" i="19"/>
  <c r="R322" i="19"/>
  <c r="R323" i="19"/>
  <c r="R324" i="19"/>
  <c r="R1551" i="19"/>
  <c r="R1552" i="19"/>
  <c r="R1553" i="19"/>
  <c r="R1554" i="19"/>
  <c r="R2301" i="19"/>
  <c r="R2302" i="19"/>
  <c r="R105" i="19"/>
  <c r="R106" i="19"/>
  <c r="R1555" i="19"/>
  <c r="R1855" i="19"/>
  <c r="R1856" i="19"/>
  <c r="R1992" i="19"/>
  <c r="R1227" i="19"/>
  <c r="R1228" i="19"/>
  <c r="R1229" i="19"/>
  <c r="R2157" i="19"/>
  <c r="R107" i="19"/>
  <c r="R108" i="19"/>
  <c r="R109" i="19"/>
  <c r="R2425" i="19"/>
  <c r="R2426" i="19"/>
  <c r="R2427" i="19"/>
  <c r="R646" i="19"/>
  <c r="R647" i="19"/>
  <c r="R648" i="19"/>
  <c r="R649" i="19"/>
  <c r="R1405" i="19"/>
  <c r="R1406" i="19"/>
  <c r="R1407" i="19"/>
  <c r="R1408" i="19"/>
  <c r="R798" i="19"/>
  <c r="R799" i="19"/>
  <c r="R650" i="19"/>
  <c r="R651" i="19"/>
  <c r="R1993" i="19"/>
  <c r="R1994" i="19"/>
  <c r="R1995" i="19"/>
  <c r="R800" i="19"/>
  <c r="R801" i="19"/>
  <c r="R1083" i="19"/>
  <c r="R1084" i="19"/>
  <c r="R1230" i="19"/>
  <c r="R1231" i="19"/>
  <c r="R523" i="19"/>
  <c r="R524" i="19"/>
  <c r="R2158" i="19"/>
  <c r="R2159" i="19"/>
  <c r="R652" i="19"/>
  <c r="R1556" i="19"/>
  <c r="R1557" i="19"/>
  <c r="R1232" i="19"/>
  <c r="R931" i="19"/>
  <c r="R932" i="19"/>
  <c r="R933" i="19"/>
  <c r="R934" i="19"/>
  <c r="R110" i="19"/>
  <c r="R1233" i="19"/>
  <c r="R1234" i="19"/>
  <c r="R111" i="19"/>
  <c r="R112" i="19"/>
  <c r="R113" i="19"/>
  <c r="R1857" i="19"/>
  <c r="R1858" i="19"/>
  <c r="R2428" i="19"/>
  <c r="R2429" i="19"/>
  <c r="R2430" i="19"/>
  <c r="R2431" i="19"/>
  <c r="R236" i="19"/>
  <c r="R237" i="19"/>
  <c r="R238" i="19"/>
  <c r="R2303" i="19"/>
  <c r="R935" i="19"/>
  <c r="R936" i="19"/>
  <c r="R239" i="19"/>
  <c r="R240" i="19"/>
  <c r="R241" i="19"/>
  <c r="R242" i="19"/>
  <c r="R243" i="19"/>
  <c r="R937" i="19"/>
  <c r="R938" i="19"/>
  <c r="R939" i="19"/>
  <c r="R1235" i="19"/>
  <c r="R1236" i="19"/>
  <c r="R1237" i="19"/>
  <c r="R244" i="19"/>
  <c r="R245" i="19"/>
  <c r="R1085" i="19"/>
  <c r="R653" i="19"/>
  <c r="R654" i="19"/>
  <c r="R655" i="19"/>
  <c r="R656" i="19"/>
  <c r="R2432" i="19"/>
  <c r="R2433" i="19"/>
  <c r="R2434" i="19"/>
  <c r="R2435" i="19"/>
  <c r="R2160" i="19"/>
  <c r="R1238" i="19"/>
  <c r="R1239" i="19"/>
  <c r="R1240" i="19"/>
  <c r="R1241" i="19"/>
  <c r="R1715" i="19"/>
  <c r="R1716" i="19"/>
  <c r="R1242" i="19"/>
  <c r="R1558" i="19"/>
  <c r="R114" i="19"/>
  <c r="R115" i="19"/>
  <c r="R1717" i="19"/>
  <c r="R417" i="19"/>
  <c r="R1859" i="19"/>
  <c r="R1860" i="19"/>
  <c r="R1861" i="19"/>
  <c r="R525" i="19"/>
  <c r="R526" i="19"/>
  <c r="R527" i="19"/>
  <c r="R528" i="19"/>
  <c r="R2436" i="19"/>
  <c r="R2437" i="19"/>
  <c r="R1559" i="19"/>
  <c r="R1560" i="19"/>
  <c r="R1561" i="19"/>
  <c r="R116" i="19"/>
  <c r="R117" i="19"/>
  <c r="R118" i="19"/>
  <c r="R119" i="19"/>
  <c r="R1862" i="19"/>
  <c r="R1863" i="19"/>
  <c r="R657" i="19"/>
  <c r="R658" i="19"/>
  <c r="R1243" i="19"/>
  <c r="R1244" i="19"/>
  <c r="R418" i="19"/>
  <c r="R2161" i="19"/>
  <c r="R2162" i="19"/>
  <c r="R1562" i="19"/>
  <c r="R1864" i="19"/>
  <c r="R1865" i="19"/>
  <c r="R1866" i="19"/>
  <c r="R1867" i="19"/>
  <c r="R2304" i="19"/>
  <c r="R2305" i="19"/>
  <c r="R325" i="19"/>
  <c r="R326" i="19"/>
  <c r="R327" i="19"/>
  <c r="R1409" i="19"/>
  <c r="R2438" i="19"/>
  <c r="R419" i="19"/>
  <c r="R420" i="19"/>
  <c r="R1086" i="19"/>
  <c r="R1087" i="19"/>
  <c r="R1088" i="19"/>
  <c r="R1089" i="19"/>
  <c r="R2439" i="19"/>
  <c r="R2440" i="19"/>
  <c r="R1090" i="19"/>
  <c r="R940" i="19"/>
  <c r="R941" i="19"/>
  <c r="R942" i="19"/>
  <c r="R1996" i="19"/>
  <c r="R1997" i="19"/>
  <c r="R1998" i="19"/>
  <c r="R1718" i="19"/>
  <c r="R1719" i="19"/>
  <c r="R659" i="19"/>
  <c r="R660" i="19"/>
  <c r="R120" i="19"/>
  <c r="R121" i="19"/>
  <c r="R122" i="19"/>
  <c r="R328" i="19"/>
  <c r="R329" i="19"/>
  <c r="R330" i="19"/>
  <c r="R1410" i="19"/>
  <c r="R1091" i="19"/>
  <c r="R331" i="19"/>
  <c r="R332" i="19"/>
  <c r="R802" i="19"/>
  <c r="R1868" i="19"/>
  <c r="R1869" i="19"/>
  <c r="R1870" i="19"/>
  <c r="R1871" i="19"/>
  <c r="R2441" i="19"/>
  <c r="R2442" i="19"/>
  <c r="R246" i="19"/>
  <c r="R247" i="19"/>
  <c r="R1563" i="19"/>
  <c r="R1872" i="19"/>
  <c r="R1873" i="19"/>
  <c r="R1245" i="19"/>
  <c r="R421" i="19"/>
  <c r="R422" i="19"/>
  <c r="R2163" i="19"/>
  <c r="R661" i="19"/>
  <c r="R662" i="19"/>
  <c r="R663" i="19"/>
  <c r="R1411" i="19"/>
  <c r="R1412" i="19"/>
  <c r="R1246" i="19"/>
  <c r="R803" i="19"/>
  <c r="R804" i="19"/>
  <c r="R1874" i="19"/>
  <c r="R123" i="19"/>
  <c r="R124" i="19"/>
  <c r="R423" i="19"/>
  <c r="R424" i="19"/>
  <c r="R425" i="19"/>
  <c r="R426" i="19"/>
  <c r="R943" i="19"/>
  <c r="R944" i="19"/>
  <c r="R248" i="19"/>
  <c r="R427" i="19"/>
  <c r="R2306" i="19"/>
  <c r="R2307" i="19"/>
  <c r="R2308" i="19"/>
  <c r="R664" i="19"/>
  <c r="R665" i="19"/>
  <c r="R1413" i="19"/>
  <c r="R1414" i="19"/>
  <c r="R1247" i="19"/>
  <c r="R1248" i="19"/>
  <c r="R1249" i="19"/>
  <c r="R1250" i="19"/>
  <c r="R333" i="19"/>
  <c r="R334" i="19"/>
  <c r="R529" i="19"/>
  <c r="R2164" i="19"/>
  <c r="R2165" i="19"/>
  <c r="R2166" i="19"/>
  <c r="R249" i="19"/>
  <c r="R250" i="19"/>
  <c r="R251" i="19"/>
  <c r="R1720" i="19"/>
  <c r="R1721" i="19"/>
  <c r="R1092" i="19"/>
  <c r="R1093" i="19"/>
  <c r="R1094" i="19"/>
  <c r="R1095" i="19"/>
  <c r="R1096" i="19"/>
  <c r="R1097" i="19"/>
  <c r="R1098" i="19"/>
  <c r="R1999" i="19"/>
  <c r="R2000" i="19"/>
  <c r="R2001" i="19"/>
  <c r="R2002" i="19"/>
  <c r="R2003" i="19"/>
  <c r="R2004" i="19"/>
  <c r="R2005" i="19"/>
  <c r="R2006" i="19"/>
  <c r="R1415" i="19"/>
  <c r="R1416" i="19"/>
  <c r="R1722" i="19"/>
  <c r="R1723" i="19"/>
  <c r="R1724" i="19"/>
  <c r="R945" i="19"/>
  <c r="R2443" i="19"/>
  <c r="R2444" i="19"/>
  <c r="R805" i="19"/>
  <c r="R1417" i="19"/>
  <c r="R1418" i="19"/>
  <c r="R1419" i="19"/>
  <c r="R428" i="19"/>
  <c r="R429" i="19"/>
  <c r="R430" i="19"/>
  <c r="R1725" i="19"/>
  <c r="R1726" i="19"/>
  <c r="R1875" i="19"/>
  <c r="R1876" i="19"/>
  <c r="R1420" i="19"/>
  <c r="R1251" i="19"/>
  <c r="R1252" i="19"/>
  <c r="R2309" i="19"/>
  <c r="R2310" i="19"/>
  <c r="R1253" i="19"/>
  <c r="R946" i="19"/>
  <c r="R947" i="19"/>
  <c r="R948" i="19"/>
  <c r="R949" i="19"/>
  <c r="R1254" i="19"/>
  <c r="R1255" i="19"/>
  <c r="R806" i="19"/>
  <c r="R2445" i="19"/>
  <c r="R2446" i="19"/>
  <c r="R2167" i="19"/>
  <c r="R2168" i="19"/>
  <c r="R252" i="19"/>
  <c r="R253" i="19"/>
  <c r="R1877" i="19"/>
  <c r="R666" i="19"/>
  <c r="R1099" i="19"/>
  <c r="R1100" i="19"/>
  <c r="R431" i="19"/>
  <c r="R432" i="19"/>
  <c r="R433" i="19"/>
  <c r="R434" i="19"/>
  <c r="R950" i="19"/>
  <c r="R951" i="19"/>
  <c r="R952" i="19"/>
  <c r="R953" i="19"/>
  <c r="R254" i="19"/>
  <c r="R255" i="19"/>
  <c r="R256" i="19"/>
  <c r="R1421" i="19"/>
  <c r="R125" i="19"/>
  <c r="R1564" i="19"/>
  <c r="R1565" i="19"/>
  <c r="R1878" i="19"/>
  <c r="R1879" i="19"/>
  <c r="R1880" i="19"/>
  <c r="R1566" i="19"/>
  <c r="R126" i="19"/>
  <c r="R335" i="19"/>
  <c r="R336" i="19"/>
  <c r="R1567" i="19"/>
  <c r="R1568" i="19"/>
  <c r="R954" i="19"/>
  <c r="R955" i="19"/>
  <c r="R956" i="19"/>
  <c r="R957" i="19"/>
  <c r="R2007" i="19"/>
  <c r="R2008" i="19"/>
  <c r="R2009" i="19"/>
  <c r="R127" i="19"/>
  <c r="R2169" i="19"/>
  <c r="R2170" i="19"/>
  <c r="R2010" i="19"/>
  <c r="R2011" i="19"/>
  <c r="R2012" i="19"/>
  <c r="R2013" i="19"/>
  <c r="R530" i="19"/>
  <c r="R2447" i="19"/>
  <c r="R2448" i="19"/>
  <c r="R2449" i="19"/>
  <c r="R1881" i="19"/>
  <c r="R1882" i="19"/>
  <c r="R1101" i="19"/>
  <c r="R958" i="19"/>
  <c r="R959" i="19"/>
  <c r="R960" i="19"/>
  <c r="R961" i="19"/>
  <c r="R962" i="19"/>
  <c r="R2171" i="19"/>
  <c r="R807" i="19"/>
  <c r="R1422" i="19"/>
  <c r="R257" i="19"/>
  <c r="R258" i="19"/>
  <c r="R259" i="19"/>
  <c r="R260" i="19"/>
  <c r="R261" i="19"/>
  <c r="R435" i="19"/>
  <c r="R1423" i="19"/>
  <c r="R1424" i="19"/>
  <c r="R1425" i="19"/>
  <c r="R1256" i="19"/>
  <c r="R2172" i="19"/>
  <c r="R2173" i="19"/>
  <c r="R1727" i="19"/>
  <c r="R1728" i="19"/>
  <c r="R808" i="19"/>
  <c r="R1883" i="19"/>
  <c r="R667" i="19"/>
  <c r="R531" i="19"/>
  <c r="R532" i="19"/>
  <c r="R128" i="19"/>
  <c r="R129" i="19"/>
  <c r="R436" i="19"/>
  <c r="R2014" i="19"/>
  <c r="R2015" i="19"/>
  <c r="R2016" i="19"/>
  <c r="R2017" i="19"/>
  <c r="R963" i="19"/>
  <c r="R964" i="19"/>
  <c r="R337" i="19"/>
  <c r="R338" i="19"/>
  <c r="R339" i="19"/>
  <c r="R340" i="19"/>
  <c r="R533" i="19"/>
  <c r="R534" i="19"/>
  <c r="R535" i="19"/>
  <c r="R536" i="19"/>
  <c r="R1884" i="19"/>
  <c r="R2311" i="19"/>
  <c r="R2312" i="19"/>
  <c r="R341" i="19"/>
  <c r="R537" i="19"/>
  <c r="R538" i="19"/>
  <c r="R539" i="19"/>
  <c r="R130" i="19"/>
  <c r="R131" i="19"/>
  <c r="R1569" i="19"/>
  <c r="R809" i="19"/>
  <c r="R668" i="19"/>
  <c r="R2018" i="19"/>
  <c r="R1426" i="19"/>
  <c r="R2019" i="19"/>
  <c r="R2020" i="19"/>
  <c r="R540" i="19"/>
  <c r="R1570" i="19"/>
  <c r="R810" i="19"/>
  <c r="R2313" i="19"/>
  <c r="R2021" i="19"/>
  <c r="R2450" i="19"/>
  <c r="R1571" i="19"/>
  <c r="R2451" i="19"/>
  <c r="R2174" i="19"/>
  <c r="R2452" i="19"/>
  <c r="R541" i="19"/>
  <c r="R2022" i="19"/>
  <c r="R1257" i="19"/>
  <c r="R542" i="19"/>
  <c r="R1102" i="19"/>
  <c r="R1103" i="19"/>
  <c r="R2023" i="19"/>
  <c r="R2024" i="19"/>
  <c r="R1885" i="19"/>
  <c r="R1427" i="19"/>
  <c r="R2025" i="19"/>
  <c r="R1729" i="19"/>
  <c r="R1886" i="19"/>
  <c r="R1730" i="19"/>
  <c r="R1104" i="19"/>
  <c r="R2453" i="19"/>
  <c r="R811" i="19"/>
  <c r="R812" i="19"/>
  <c r="R1258" i="19"/>
  <c r="R813" i="19"/>
  <c r="R965" i="19"/>
  <c r="R966" i="19"/>
  <c r="R2175" i="19"/>
  <c r="R2314" i="19"/>
  <c r="R1428" i="19"/>
  <c r="R1105" i="19"/>
  <c r="R967" i="19"/>
  <c r="R1572" i="19"/>
  <c r="R1887" i="19"/>
  <c r="R1106" i="19"/>
  <c r="R1573" i="19"/>
  <c r="R1107" i="19"/>
  <c r="R2454" i="19"/>
  <c r="R814" i="19"/>
  <c r="R1429" i="19"/>
  <c r="R1888" i="19"/>
  <c r="R669" i="19"/>
  <c r="R670" i="19"/>
  <c r="R1731" i="19"/>
  <c r="R1889" i="19"/>
  <c r="R2176" i="19"/>
  <c r="R1890" i="19"/>
  <c r="R1108" i="19"/>
  <c r="R968" i="19"/>
  <c r="R1574" i="19"/>
  <c r="R1430" i="19"/>
  <c r="R1259" i="19"/>
  <c r="R1891" i="19"/>
  <c r="R2026" i="19"/>
  <c r="R1892" i="19"/>
  <c r="R969" i="19"/>
  <c r="R1893" i="19"/>
  <c r="R1894" i="19"/>
  <c r="R2027" i="19"/>
  <c r="R2315" i="19"/>
  <c r="R1431" i="19"/>
  <c r="R2316" i="19"/>
  <c r="R2028" i="19"/>
  <c r="R970" i="19"/>
  <c r="R1575" i="19"/>
  <c r="R671" i="19"/>
  <c r="R1895" i="19"/>
  <c r="R543" i="19"/>
  <c r="R2455" i="19"/>
  <c r="R2456" i="19"/>
  <c r="R672" i="19"/>
  <c r="R1576" i="19"/>
  <c r="R2177" i="19"/>
  <c r="R2178" i="19"/>
  <c r="R1109" i="19"/>
  <c r="R2317" i="19"/>
  <c r="R1260" i="19"/>
  <c r="R2457" i="19"/>
  <c r="R2029" i="19"/>
  <c r="R1732" i="19"/>
  <c r="R1432" i="19"/>
  <c r="R2179" i="19"/>
  <c r="R2318" i="19"/>
  <c r="R544" i="19"/>
  <c r="R2030" i="19"/>
  <c r="R2486" i="19"/>
  <c r="R971" i="19"/>
  <c r="R972" i="19"/>
  <c r="R1110" i="19"/>
  <c r="R673" i="19"/>
  <c r="R2319" i="19"/>
  <c r="R2031" i="19"/>
  <c r="R2320" i="19"/>
  <c r="R1896" i="19"/>
  <c r="R1577" i="19"/>
  <c r="R1733" i="19"/>
  <c r="R2487" i="19"/>
  <c r="R2032" i="19"/>
  <c r="R1261" i="19"/>
  <c r="R674" i="19"/>
  <c r="R1897" i="19"/>
  <c r="R815" i="19"/>
  <c r="R1898" i="19"/>
  <c r="R545" i="19"/>
  <c r="R973" i="19"/>
  <c r="R546" i="19"/>
  <c r="R1111" i="19"/>
  <c r="R2180" i="19"/>
  <c r="R2458" i="19"/>
  <c r="R2181" i="19"/>
  <c r="R816" i="19"/>
  <c r="R1433" i="19"/>
  <c r="R1262" i="19"/>
  <c r="R2033" i="19"/>
  <c r="R974" i="19"/>
  <c r="R1578" i="19"/>
  <c r="R1734" i="19"/>
  <c r="R2034" i="19"/>
  <c r="R675" i="19"/>
  <c r="R2321" i="19"/>
  <c r="R1434" i="19"/>
  <c r="R1899" i="19"/>
  <c r="R676" i="19"/>
  <c r="R677" i="19"/>
  <c r="R1579" i="19"/>
  <c r="R2322" i="19"/>
  <c r="R678" i="19"/>
  <c r="R2323" i="19"/>
  <c r="R1580" i="19"/>
  <c r="R2035" i="19"/>
  <c r="R2459" i="19"/>
  <c r="R817" i="19"/>
  <c r="R2488" i="19"/>
  <c r="R2460" i="19"/>
  <c r="R2461" i="19"/>
  <c r="R1263" i="19"/>
  <c r="R1435" i="19"/>
  <c r="R547" i="19"/>
  <c r="R1581" i="19"/>
  <c r="R2182" i="19"/>
  <c r="R818" i="19"/>
  <c r="R679" i="19"/>
  <c r="R1436" i="19"/>
  <c r="R1582" i="19"/>
  <c r="R819" i="19"/>
  <c r="R2324" i="19"/>
  <c r="R1735" i="19"/>
  <c r="R2036" i="19"/>
  <c r="R1112" i="19"/>
  <c r="R2037" i="19"/>
  <c r="R2325" i="19"/>
  <c r="R1736" i="19"/>
  <c r="R2183" i="19"/>
  <c r="R1737" i="19"/>
  <c r="R1113" i="19"/>
  <c r="R1900" i="19"/>
  <c r="R975" i="19"/>
  <c r="R1583" i="19"/>
  <c r="R820" i="19"/>
  <c r="R1738" i="19"/>
  <c r="R2462" i="19"/>
  <c r="R2038" i="19"/>
  <c r="R2326" i="19"/>
  <c r="R2184" i="19"/>
  <c r="R680" i="19"/>
  <c r="R681" i="19"/>
  <c r="R1114" i="19"/>
  <c r="R2185" i="19"/>
  <c r="R2186" i="19"/>
  <c r="R2327" i="19"/>
  <c r="R976" i="19"/>
  <c r="R2463" i="19"/>
  <c r="R682" i="19"/>
  <c r="R1739" i="19"/>
  <c r="R2187" i="19"/>
  <c r="R683" i="19"/>
  <c r="R1740" i="19"/>
  <c r="R2188" i="19"/>
  <c r="R2039" i="19"/>
  <c r="R1437" i="19"/>
  <c r="R977" i="19"/>
  <c r="R1901" i="19"/>
  <c r="R2464" i="19"/>
  <c r="R2465" i="19"/>
  <c r="R2189" i="19"/>
  <c r="R548" i="19"/>
  <c r="R2466" i="19"/>
  <c r="R1115" i="19"/>
  <c r="R2040" i="19"/>
  <c r="R978" i="19"/>
  <c r="R2489" i="19"/>
  <c r="R1741" i="19"/>
  <c r="R1902" i="19"/>
  <c r="R1264" i="19"/>
  <c r="R684" i="19"/>
  <c r="R2328" i="19"/>
  <c r="R1584" i="19"/>
  <c r="R2041" i="19"/>
  <c r="R2042" i="19"/>
  <c r="R2329" i="19"/>
  <c r="R1742" i="19"/>
  <c r="R1903" i="19"/>
  <c r="R821" i="19"/>
  <c r="R2330" i="19"/>
  <c r="R1585" i="19"/>
  <c r="R685" i="19"/>
  <c r="R979" i="19"/>
  <c r="R549" i="19"/>
  <c r="R1904" i="19"/>
  <c r="R980" i="19"/>
  <c r="R981" i="19"/>
  <c r="R1438" i="19"/>
  <c r="R1265" i="19"/>
  <c r="R686" i="19"/>
  <c r="R1586" i="19"/>
  <c r="R2190" i="19"/>
  <c r="R2191" i="19"/>
  <c r="R550" i="19"/>
  <c r="R2331" i="19"/>
  <c r="R551" i="19"/>
  <c r="R1266" i="19"/>
  <c r="R2467" i="19"/>
  <c r="R1905" i="19"/>
  <c r="R687" i="19"/>
  <c r="R982" i="19"/>
  <c r="R1267" i="19"/>
  <c r="R1587" i="19"/>
  <c r="R2192" i="19"/>
  <c r="R983" i="19"/>
  <c r="R2468" i="19"/>
  <c r="R984" i="19"/>
  <c r="R985" i="19"/>
  <c r="R552" i="19"/>
  <c r="R2332" i="19"/>
  <c r="R553" i="19"/>
  <c r="R2333" i="19"/>
  <c r="R2193" i="19"/>
  <c r="R2469" i="19"/>
  <c r="R1116" i="19"/>
  <c r="R986" i="19"/>
  <c r="R688" i="19"/>
  <c r="R2043" i="19"/>
  <c r="R1743" i="19"/>
  <c r="R1439" i="19"/>
  <c r="R1268" i="19"/>
  <c r="R2044" i="19"/>
  <c r="R1117" i="19"/>
  <c r="R1269" i="19"/>
  <c r="R689" i="19"/>
  <c r="R2334" i="19"/>
  <c r="R822" i="19"/>
  <c r="R1270" i="19"/>
  <c r="R2194" i="19"/>
  <c r="R823" i="19"/>
  <c r="R824" i="19"/>
  <c r="R1906" i="19"/>
  <c r="R825" i="19"/>
  <c r="R2195" i="19"/>
  <c r="R826" i="19"/>
  <c r="R1588" i="19"/>
  <c r="R1440" i="19"/>
  <c r="R554" i="19"/>
  <c r="R1118" i="19"/>
  <c r="R1271" i="19"/>
  <c r="R1589" i="19"/>
  <c r="R555" i="19"/>
  <c r="R827" i="19"/>
  <c r="R2470" i="19"/>
  <c r="R1590" i="19"/>
  <c r="R556" i="19"/>
  <c r="R2490" i="19"/>
  <c r="R828" i="19"/>
  <c r="R1744" i="19"/>
  <c r="R2491" i="19"/>
  <c r="R2335" i="19"/>
  <c r="R1745" i="19"/>
  <c r="R829" i="19"/>
  <c r="R1907" i="19"/>
  <c r="R557" i="19"/>
  <c r="R1441" i="19"/>
  <c r="R690" i="19"/>
  <c r="R1908" i="19"/>
  <c r="R1442" i="19"/>
  <c r="R1272" i="19"/>
  <c r="R2336" i="19"/>
  <c r="R2196" i="19"/>
  <c r="R1591" i="19"/>
  <c r="R558" i="19"/>
  <c r="R1273" i="19"/>
  <c r="R1274" i="19"/>
  <c r="R1592" i="19"/>
  <c r="R2045" i="19"/>
  <c r="R691" i="19"/>
  <c r="R2197" i="19"/>
  <c r="R2471" i="19"/>
  <c r="R692" i="19"/>
  <c r="R2472" i="19"/>
  <c r="R1275" i="19"/>
  <c r="R1593" i="19"/>
  <c r="R1276" i="19"/>
  <c r="R2198" i="19"/>
  <c r="R2473" i="19"/>
  <c r="R1746" i="19"/>
  <c r="R1119" i="19"/>
  <c r="R1443" i="19"/>
  <c r="R2474" i="19"/>
  <c r="R1444" i="19"/>
  <c r="R1277" i="19"/>
  <c r="R1278" i="19"/>
  <c r="R830" i="19"/>
  <c r="R2046" i="19"/>
  <c r="R1909" i="19"/>
  <c r="R1594" i="19"/>
  <c r="R2475" i="19"/>
  <c r="R1595" i="19"/>
  <c r="R2047" i="19"/>
  <c r="R2337" i="19"/>
  <c r="R1445" i="19"/>
  <c r="R2048" i="19"/>
  <c r="R2492" i="19"/>
  <c r="R2476" i="19"/>
  <c r="R1910" i="19"/>
  <c r="R1596" i="19"/>
  <c r="R2477" i="19"/>
  <c r="R2338" i="19"/>
  <c r="R987" i="19"/>
  <c r="R693" i="19"/>
  <c r="R1120" i="19"/>
  <c r="R2199" i="19"/>
  <c r="R1279" i="19"/>
  <c r="R2339" i="19"/>
  <c r="R1280" i="19"/>
  <c r="R1446" i="19"/>
  <c r="R2049" i="19"/>
  <c r="R831" i="19"/>
  <c r="R2478" i="19"/>
  <c r="R2340" i="19"/>
  <c r="R559" i="19"/>
  <c r="R1121" i="19"/>
  <c r="R1911" i="19"/>
  <c r="R2200" i="19"/>
  <c r="R694" i="19"/>
  <c r="R988" i="19"/>
  <c r="R1281" i="19"/>
  <c r="R2050" i="19"/>
  <c r="R2051" i="19"/>
  <c r="R1282" i="19"/>
  <c r="R2201" i="19"/>
  <c r="R989" i="19"/>
  <c r="R2341" i="19"/>
  <c r="R2202" i="19"/>
  <c r="R2203" i="19"/>
  <c r="R2204" i="19"/>
  <c r="R1122" i="19"/>
  <c r="R1283" i="19"/>
  <c r="R832" i="19"/>
  <c r="R1597" i="19"/>
  <c r="R833" i="19"/>
  <c r="R2342" i="19"/>
  <c r="R990" i="19"/>
  <c r="R2052" i="19"/>
  <c r="R2205" i="19"/>
  <c r="R2053" i="19"/>
  <c r="R1598" i="19"/>
  <c r="R2479" i="19"/>
  <c r="R2343" i="19"/>
  <c r="R1447" i="19"/>
  <c r="R834" i="19"/>
  <c r="R991" i="19"/>
  <c r="R1123" i="19"/>
  <c r="R2344" i="19"/>
  <c r="R1747" i="19"/>
  <c r="R2054" i="19"/>
  <c r="R1448" i="19"/>
  <c r="R2493" i="19"/>
  <c r="R2480" i="19"/>
  <c r="R2481" i="19"/>
  <c r="R1599" i="19"/>
  <c r="R1124" i="19"/>
  <c r="R1449" i="19"/>
  <c r="R1912" i="19"/>
  <c r="R1450" i="19"/>
  <c r="R2345" i="19"/>
  <c r="R1913" i="19"/>
  <c r="R2206" i="19"/>
  <c r="R992" i="19"/>
  <c r="R1284" i="19"/>
  <c r="R993" i="19"/>
  <c r="R994" i="19"/>
  <c r="R695" i="19"/>
  <c r="R1285" i="19"/>
  <c r="R2207" i="19"/>
  <c r="R1125" i="19"/>
  <c r="R2482" i="19"/>
  <c r="R1126" i="19"/>
  <c r="R1748" i="19"/>
  <c r="R1127" i="19"/>
  <c r="R2055" i="19"/>
  <c r="R2056" i="19"/>
  <c r="R696" i="19"/>
  <c r="R697" i="19"/>
  <c r="R560" i="19"/>
  <c r="R1749" i="19"/>
  <c r="R1600" i="19"/>
  <c r="R698" i="19"/>
  <c r="R1286" i="19"/>
  <c r="R2057" i="19"/>
  <c r="R1914" i="19"/>
  <c r="R2208" i="19"/>
  <c r="R2058" i="19"/>
  <c r="R1915" i="19"/>
  <c r="R1601" i="19"/>
  <c r="R2059" i="19"/>
  <c r="R2346" i="19"/>
  <c r="R699" i="19"/>
  <c r="R2209" i="19"/>
  <c r="R1602" i="19"/>
  <c r="R835" i="19"/>
  <c r="R836" i="19"/>
  <c r="R995" i="19"/>
  <c r="R837" i="19"/>
  <c r="R838" i="19"/>
  <c r="R1287" i="19"/>
  <c r="R2060" i="19"/>
  <c r="R1603" i="19"/>
  <c r="R1128" i="19"/>
  <c r="R2210" i="19"/>
  <c r="R996" i="19"/>
  <c r="R1129" i="19"/>
  <c r="R2494" i="19"/>
  <c r="R1604" i="19"/>
  <c r="R1605" i="19"/>
  <c r="R997" i="19"/>
  <c r="R998" i="19"/>
  <c r="R1451" i="19"/>
  <c r="R1288" i="19"/>
  <c r="R1916" i="19"/>
  <c r="R839" i="19"/>
  <c r="R1606" i="19"/>
  <c r="R561" i="19"/>
  <c r="R2347" i="19"/>
  <c r="R1607" i="19"/>
  <c r="R700" i="19"/>
  <c r="R1289" i="19"/>
  <c r="R2061" i="19"/>
  <c r="R1130" i="19"/>
  <c r="R2483" i="19"/>
  <c r="R2211" i="19"/>
  <c r="R2348" i="19"/>
  <c r="R2062" i="19"/>
  <c r="R999" i="19"/>
  <c r="R701" i="19"/>
  <c r="R1917" i="19"/>
  <c r="R2349" i="19"/>
  <c r="R1000" i="19"/>
  <c r="R2212" i="19"/>
  <c r="R1290" i="19"/>
  <c r="R562" i="19"/>
  <c r="R2350" i="19"/>
  <c r="R702" i="19"/>
  <c r="R2063" i="19"/>
  <c r="R2351" i="19"/>
  <c r="R840" i="19"/>
  <c r="R1608" i="19"/>
  <c r="R1452" i="19"/>
  <c r="R1750" i="19"/>
  <c r="R1918" i="19"/>
  <c r="R703" i="19"/>
  <c r="R2213" i="19"/>
  <c r="R563" i="19"/>
  <c r="R1609" i="19"/>
  <c r="R2352" i="19"/>
  <c r="R841" i="19"/>
  <c r="R1291" i="19"/>
  <c r="R842" i="19"/>
  <c r="R2353" i="19"/>
  <c r="R1453" i="19"/>
  <c r="R2484" i="19"/>
  <c r="R843" i="19"/>
  <c r="R844" i="19"/>
  <c r="R2354" i="19"/>
  <c r="R1131" i="19"/>
  <c r="R2485" i="19"/>
  <c r="R2214" i="19"/>
  <c r="R2215" i="19"/>
  <c r="R845" i="19"/>
  <c r="S1001" i="19"/>
  <c r="A3" i="9"/>
  <c r="A4" i="9" s="1"/>
  <c r="A5" i="9" s="1"/>
  <c r="A6" i="9" s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314" i="9" s="1"/>
  <c r="A315" i="9" s="1"/>
  <c r="A316" i="9" s="1"/>
  <c r="A317" i="9" s="1"/>
  <c r="A318" i="9" s="1"/>
  <c r="A319" i="9" s="1"/>
  <c r="A320" i="9" s="1"/>
  <c r="A321" i="9" s="1"/>
  <c r="A322" i="9" s="1"/>
  <c r="A323" i="9" s="1"/>
  <c r="A324" i="9" s="1"/>
  <c r="A325" i="9" s="1"/>
  <c r="A326" i="9" s="1"/>
  <c r="A327" i="9" s="1"/>
  <c r="A328" i="9" s="1"/>
  <c r="A329" i="9" s="1"/>
  <c r="A330" i="9" s="1"/>
  <c r="A331" i="9" s="1"/>
  <c r="A332" i="9" s="1"/>
  <c r="A333" i="9" s="1"/>
  <c r="A334" i="9" s="1"/>
  <c r="A335" i="9" s="1"/>
  <c r="A336" i="9" s="1"/>
  <c r="A337" i="9" s="1"/>
  <c r="A338" i="9" s="1"/>
  <c r="A339" i="9" s="1"/>
  <c r="A340" i="9" s="1"/>
  <c r="A341" i="9" s="1"/>
  <c r="A342" i="9" s="1"/>
  <c r="A343" i="9" s="1"/>
  <c r="A344" i="9" s="1"/>
  <c r="A345" i="9" s="1"/>
  <c r="A346" i="9" s="1"/>
  <c r="A347" i="9" s="1"/>
  <c r="A348" i="9" s="1"/>
  <c r="A349" i="9" s="1"/>
  <c r="A350" i="9" s="1"/>
  <c r="A351" i="9" s="1"/>
  <c r="A352" i="9" s="1"/>
  <c r="A353" i="9" s="1"/>
  <c r="A354" i="9" s="1"/>
  <c r="A355" i="9" s="1"/>
  <c r="A356" i="9" s="1"/>
  <c r="A357" i="9" s="1"/>
  <c r="A358" i="9" s="1"/>
  <c r="A359" i="9" s="1"/>
  <c r="A360" i="9" s="1"/>
  <c r="A361" i="9" s="1"/>
  <c r="A362" i="9" s="1"/>
  <c r="A363" i="9" s="1"/>
  <c r="A364" i="9" s="1"/>
  <c r="A365" i="9" s="1"/>
  <c r="A366" i="9" s="1"/>
  <c r="A367" i="9" s="1"/>
  <c r="A368" i="9" s="1"/>
  <c r="A369" i="9" s="1"/>
  <c r="A370" i="9" s="1"/>
  <c r="A371" i="9" s="1"/>
  <c r="A372" i="9" s="1"/>
  <c r="A373" i="9" s="1"/>
  <c r="A374" i="9" s="1"/>
  <c r="A375" i="9" s="1"/>
  <c r="A376" i="9" s="1"/>
  <c r="A377" i="9" s="1"/>
  <c r="A378" i="9" s="1"/>
  <c r="A379" i="9" s="1"/>
  <c r="A380" i="9" s="1"/>
  <c r="A381" i="9" s="1"/>
  <c r="A382" i="9" s="1"/>
  <c r="A383" i="9" s="1"/>
  <c r="A384" i="9" s="1"/>
  <c r="A385" i="9" s="1"/>
  <c r="A386" i="9" s="1"/>
  <c r="A387" i="9" s="1"/>
  <c r="A388" i="9" s="1"/>
  <c r="A389" i="9" s="1"/>
  <c r="A390" i="9" s="1"/>
  <c r="A391" i="9" s="1"/>
  <c r="A392" i="9" s="1"/>
  <c r="A393" i="9" s="1"/>
  <c r="A394" i="9" s="1"/>
  <c r="A395" i="9" s="1"/>
  <c r="A396" i="9" s="1"/>
  <c r="A397" i="9" s="1"/>
  <c r="A398" i="9" s="1"/>
  <c r="A399" i="9" s="1"/>
  <c r="A400" i="9" s="1"/>
  <c r="A401" i="9" s="1"/>
  <c r="A402" i="9" s="1"/>
  <c r="A403" i="9" s="1"/>
  <c r="A404" i="9" s="1"/>
  <c r="A405" i="9" s="1"/>
  <c r="A406" i="9" s="1"/>
  <c r="A407" i="9" s="1"/>
  <c r="A408" i="9" s="1"/>
  <c r="A409" i="9" s="1"/>
  <c r="A410" i="9" s="1"/>
  <c r="A411" i="9" s="1"/>
  <c r="A412" i="9" s="1"/>
  <c r="A413" i="9" s="1"/>
  <c r="A414" i="9" s="1"/>
  <c r="A415" i="9" s="1"/>
  <c r="A416" i="9" s="1"/>
  <c r="A417" i="9" s="1"/>
  <c r="A418" i="9" s="1"/>
  <c r="A419" i="9" s="1"/>
  <c r="A420" i="9" s="1"/>
  <c r="A421" i="9" s="1"/>
  <c r="A422" i="9" s="1"/>
  <c r="A423" i="9" s="1"/>
  <c r="A424" i="9" s="1"/>
  <c r="A425" i="9" s="1"/>
  <c r="A426" i="9" s="1"/>
  <c r="A427" i="9" s="1"/>
  <c r="A428" i="9" s="1"/>
  <c r="A429" i="9" s="1"/>
  <c r="A430" i="9" s="1"/>
  <c r="A431" i="9" s="1"/>
  <c r="A432" i="9" s="1"/>
  <c r="A433" i="9" s="1"/>
  <c r="A434" i="9" s="1"/>
  <c r="A435" i="9" s="1"/>
  <c r="A436" i="9" s="1"/>
  <c r="A437" i="9" s="1"/>
  <c r="A438" i="9" s="1"/>
  <c r="A439" i="9" s="1"/>
  <c r="A440" i="9" s="1"/>
  <c r="A441" i="9" s="1"/>
  <c r="A442" i="9" s="1"/>
  <c r="A443" i="9" s="1"/>
  <c r="A444" i="9" s="1"/>
  <c r="A445" i="9" s="1"/>
  <c r="A446" i="9" s="1"/>
  <c r="A447" i="9" s="1"/>
  <c r="A448" i="9" s="1"/>
  <c r="A449" i="9" s="1"/>
  <c r="A450" i="9" s="1"/>
  <c r="A451" i="9" s="1"/>
  <c r="A452" i="9" s="1"/>
  <c r="A453" i="9" s="1"/>
  <c r="A454" i="9" s="1"/>
  <c r="A455" i="9" s="1"/>
  <c r="A456" i="9" s="1"/>
  <c r="A457" i="9" s="1"/>
  <c r="A458" i="9" s="1"/>
  <c r="A459" i="9" s="1"/>
  <c r="A460" i="9" s="1"/>
  <c r="A461" i="9" s="1"/>
  <c r="A462" i="9" s="1"/>
  <c r="A463" i="9" s="1"/>
  <c r="A464" i="9" s="1"/>
  <c r="A465" i="9" s="1"/>
  <c r="A466" i="9" s="1"/>
  <c r="A467" i="9" s="1"/>
  <c r="A468" i="9" s="1"/>
  <c r="A469" i="9" s="1"/>
  <c r="A470" i="9" s="1"/>
  <c r="A471" i="9" s="1"/>
  <c r="A472" i="9" s="1"/>
  <c r="A473" i="9" s="1"/>
  <c r="A474" i="9" s="1"/>
  <c r="A475" i="9" s="1"/>
  <c r="A476" i="9" s="1"/>
  <c r="A477" i="9" s="1"/>
  <c r="A478" i="9" s="1"/>
  <c r="A479" i="9" s="1"/>
  <c r="A480" i="9" s="1"/>
  <c r="A481" i="9" s="1"/>
  <c r="A482" i="9" s="1"/>
  <c r="A483" i="9" s="1"/>
  <c r="A484" i="9" s="1"/>
  <c r="A485" i="9" s="1"/>
  <c r="A486" i="9" s="1"/>
  <c r="A487" i="9" s="1"/>
  <c r="A488" i="9" s="1"/>
  <c r="A489" i="9" s="1"/>
  <c r="A490" i="9" s="1"/>
  <c r="A491" i="9" s="1"/>
  <c r="A492" i="9" s="1"/>
  <c r="A493" i="9" s="1"/>
  <c r="A494" i="9" s="1"/>
  <c r="A495" i="9" s="1"/>
  <c r="A496" i="9" s="1"/>
  <c r="A497" i="9" s="1"/>
  <c r="A498" i="9" s="1"/>
  <c r="A499" i="9" s="1"/>
  <c r="A500" i="9" s="1"/>
  <c r="A501" i="9" s="1"/>
  <c r="A502" i="9" s="1"/>
  <c r="A503" i="9" s="1"/>
  <c r="A504" i="9" s="1"/>
  <c r="A505" i="9" s="1"/>
  <c r="A506" i="9" s="1"/>
  <c r="A507" i="9" s="1"/>
  <c r="A508" i="9" s="1"/>
  <c r="A509" i="9" s="1"/>
  <c r="A510" i="9" s="1"/>
  <c r="A511" i="9" s="1"/>
  <c r="A512" i="9" s="1"/>
  <c r="A513" i="9" s="1"/>
  <c r="A514" i="9" s="1"/>
  <c r="A515" i="9" s="1"/>
  <c r="A516" i="9" s="1"/>
  <c r="A517" i="9" s="1"/>
  <c r="A518" i="9" s="1"/>
  <c r="A519" i="9" s="1"/>
  <c r="A520" i="9" s="1"/>
  <c r="A521" i="9" s="1"/>
  <c r="A522" i="9" s="1"/>
  <c r="A523" i="9" s="1"/>
  <c r="A524" i="9" s="1"/>
  <c r="A525" i="9" s="1"/>
  <c r="A526" i="9" s="1"/>
  <c r="A527" i="9" s="1"/>
  <c r="A528" i="9" s="1"/>
  <c r="A529" i="9" s="1"/>
  <c r="A530" i="9" s="1"/>
  <c r="A531" i="9" s="1"/>
  <c r="A532" i="9" s="1"/>
  <c r="A533" i="9" s="1"/>
  <c r="A534" i="9" s="1"/>
  <c r="A535" i="9" s="1"/>
  <c r="A536" i="9" s="1"/>
  <c r="A537" i="9" s="1"/>
  <c r="A538" i="9" s="1"/>
  <c r="A539" i="9" s="1"/>
  <c r="A540" i="9" s="1"/>
  <c r="A541" i="9" s="1"/>
  <c r="A542" i="9" s="1"/>
  <c r="A543" i="9" s="1"/>
  <c r="A544" i="9" s="1"/>
  <c r="A545" i="9" s="1"/>
  <c r="A546" i="9" s="1"/>
  <c r="A547" i="9" s="1"/>
  <c r="A548" i="9" s="1"/>
  <c r="A549" i="9" s="1"/>
  <c r="A550" i="9" s="1"/>
  <c r="A551" i="9" s="1"/>
  <c r="A552" i="9" s="1"/>
  <c r="A553" i="9" s="1"/>
  <c r="A554" i="9" s="1"/>
  <c r="A555" i="9" s="1"/>
  <c r="A556" i="9" s="1"/>
  <c r="A557" i="9" s="1"/>
  <c r="A558" i="9" s="1"/>
  <c r="A559" i="9" s="1"/>
  <c r="A560" i="9" s="1"/>
  <c r="A561" i="9" s="1"/>
  <c r="A562" i="9" s="1"/>
  <c r="A563" i="9" s="1"/>
  <c r="A564" i="9" s="1"/>
  <c r="A565" i="9" s="1"/>
  <c r="A566" i="9" s="1"/>
  <c r="A567" i="9" s="1"/>
  <c r="A568" i="9" s="1"/>
  <c r="A569" i="9" s="1"/>
  <c r="A570" i="9" s="1"/>
  <c r="A571" i="9" s="1"/>
  <c r="A572" i="9" s="1"/>
  <c r="A573" i="9" s="1"/>
  <c r="A574" i="9" s="1"/>
  <c r="A575" i="9" s="1"/>
  <c r="A576" i="9" s="1"/>
  <c r="A577" i="9" s="1"/>
  <c r="A578" i="9" s="1"/>
  <c r="A579" i="9" s="1"/>
  <c r="A580" i="9" s="1"/>
  <c r="A581" i="9" s="1"/>
  <c r="A582" i="9" s="1"/>
  <c r="A583" i="9" s="1"/>
  <c r="A584" i="9" s="1"/>
  <c r="A585" i="9" s="1"/>
  <c r="A586" i="9" s="1"/>
  <c r="A587" i="9" s="1"/>
  <c r="A588" i="9" s="1"/>
  <c r="A589" i="9" s="1"/>
  <c r="A590" i="9" s="1"/>
  <c r="A591" i="9" s="1"/>
  <c r="A592" i="9" s="1"/>
  <c r="A593" i="9" s="1"/>
  <c r="A594" i="9" s="1"/>
  <c r="A595" i="9" s="1"/>
  <c r="A596" i="9" s="1"/>
  <c r="A597" i="9" s="1"/>
  <c r="A598" i="9" s="1"/>
  <c r="A599" i="9" s="1"/>
  <c r="A600" i="9" s="1"/>
  <c r="A601" i="9" s="1"/>
  <c r="A602" i="9" s="1"/>
  <c r="A603" i="9" s="1"/>
  <c r="A604" i="9" s="1"/>
  <c r="A605" i="9" s="1"/>
  <c r="A606" i="9" s="1"/>
  <c r="A607" i="9" s="1"/>
  <c r="A608" i="9" s="1"/>
  <c r="A609" i="9" s="1"/>
  <c r="A610" i="9" s="1"/>
  <c r="A611" i="9" s="1"/>
  <c r="A612" i="9" s="1"/>
  <c r="A613" i="9" s="1"/>
  <c r="A614" i="9" s="1"/>
  <c r="A615" i="9" s="1"/>
  <c r="A616" i="9" s="1"/>
  <c r="A617" i="9" s="1"/>
  <c r="A618" i="9" s="1"/>
  <c r="A619" i="9" s="1"/>
  <c r="A620" i="9" s="1"/>
  <c r="A621" i="9" s="1"/>
  <c r="A622" i="9" s="1"/>
  <c r="A623" i="9" s="1"/>
  <c r="A624" i="9" s="1"/>
  <c r="A625" i="9" s="1"/>
  <c r="A626" i="9" s="1"/>
  <c r="A627" i="9" s="1"/>
  <c r="A628" i="9" s="1"/>
  <c r="A629" i="9" s="1"/>
  <c r="A630" i="9" s="1"/>
  <c r="A631" i="9" s="1"/>
  <c r="A632" i="9" s="1"/>
  <c r="A633" i="9" s="1"/>
  <c r="A634" i="9" s="1"/>
  <c r="A635" i="9" s="1"/>
  <c r="A636" i="9" s="1"/>
  <c r="A637" i="9" s="1"/>
  <c r="A638" i="9" s="1"/>
  <c r="A639" i="9" s="1"/>
  <c r="A640" i="9" s="1"/>
  <c r="A641" i="9" s="1"/>
  <c r="A642" i="9" s="1"/>
  <c r="A643" i="9" s="1"/>
  <c r="A644" i="9" s="1"/>
  <c r="A645" i="9" s="1"/>
  <c r="A646" i="9" s="1"/>
  <c r="A647" i="9" s="1"/>
  <c r="A648" i="9" s="1"/>
  <c r="A649" i="9" s="1"/>
  <c r="A650" i="9" s="1"/>
  <c r="A651" i="9" s="1"/>
  <c r="A652" i="9" s="1"/>
  <c r="A653" i="9" s="1"/>
  <c r="A654" i="9" s="1"/>
  <c r="A655" i="9" s="1"/>
  <c r="A656" i="9" s="1"/>
  <c r="A657" i="9" s="1"/>
  <c r="A658" i="9" s="1"/>
  <c r="A659" i="9" s="1"/>
  <c r="A660" i="9" s="1"/>
  <c r="A661" i="9" s="1"/>
  <c r="A662" i="9" s="1"/>
  <c r="A663" i="9" s="1"/>
  <c r="A664" i="9" s="1"/>
  <c r="A665" i="9" s="1"/>
  <c r="A666" i="9" s="1"/>
  <c r="A667" i="9" s="1"/>
  <c r="A668" i="9" s="1"/>
  <c r="A669" i="9" s="1"/>
  <c r="A670" i="9" s="1"/>
  <c r="A671" i="9" s="1"/>
  <c r="A672" i="9" s="1"/>
  <c r="A673" i="9" s="1"/>
  <c r="A674" i="9" s="1"/>
  <c r="A675" i="9" s="1"/>
  <c r="A676" i="9" s="1"/>
  <c r="A677" i="9" s="1"/>
  <c r="A678" i="9" s="1"/>
  <c r="A679" i="9" s="1"/>
  <c r="A680" i="9" s="1"/>
  <c r="A681" i="9" s="1"/>
  <c r="A682" i="9" s="1"/>
  <c r="A683" i="9" s="1"/>
  <c r="A684" i="9" s="1"/>
  <c r="A685" i="9" s="1"/>
  <c r="A686" i="9" s="1"/>
  <c r="A687" i="9" s="1"/>
  <c r="A688" i="9" s="1"/>
  <c r="A689" i="9" s="1"/>
  <c r="A690" i="9" s="1"/>
  <c r="A691" i="9" s="1"/>
  <c r="A692" i="9" s="1"/>
  <c r="A693" i="9" s="1"/>
  <c r="A694" i="9" s="1"/>
  <c r="A695" i="9" s="1"/>
  <c r="A696" i="9" s="1"/>
  <c r="A697" i="9" s="1"/>
  <c r="A698" i="9" s="1"/>
  <c r="A699" i="9" s="1"/>
  <c r="A700" i="9" s="1"/>
  <c r="A701" i="9" s="1"/>
  <c r="A702" i="9" s="1"/>
  <c r="A703" i="9" s="1"/>
  <c r="A704" i="9" s="1"/>
  <c r="A705" i="9" s="1"/>
  <c r="A706" i="9" s="1"/>
  <c r="A707" i="9" s="1"/>
  <c r="A708" i="9" s="1"/>
  <c r="A709" i="9" s="1"/>
  <c r="A710" i="9" s="1"/>
  <c r="A711" i="9" s="1"/>
  <c r="A712" i="9" s="1"/>
  <c r="A713" i="9" s="1"/>
  <c r="A714" i="9" s="1"/>
  <c r="A715" i="9" s="1"/>
  <c r="A716" i="9" s="1"/>
  <c r="A717" i="9" s="1"/>
  <c r="A718" i="9" s="1"/>
  <c r="A719" i="9" s="1"/>
  <c r="A720" i="9" s="1"/>
  <c r="A721" i="9" s="1"/>
  <c r="A722" i="9" s="1"/>
  <c r="A723" i="9" s="1"/>
  <c r="A724" i="9" s="1"/>
  <c r="A725" i="9" s="1"/>
  <c r="A726" i="9" s="1"/>
  <c r="A727" i="9" s="1"/>
  <c r="A728" i="9" s="1"/>
  <c r="A729" i="9" s="1"/>
  <c r="A730" i="9" s="1"/>
  <c r="A731" i="9" s="1"/>
  <c r="A732" i="9" s="1"/>
  <c r="A733" i="9" s="1"/>
  <c r="A734" i="9" s="1"/>
  <c r="A735" i="9" s="1"/>
  <c r="A736" i="9" s="1"/>
  <c r="A737" i="9" s="1"/>
  <c r="A738" i="9" s="1"/>
  <c r="A739" i="9" s="1"/>
  <c r="A740" i="9" s="1"/>
  <c r="A741" i="9" s="1"/>
  <c r="A742" i="9" s="1"/>
  <c r="A743" i="9" s="1"/>
  <c r="A744" i="9" s="1"/>
  <c r="A745" i="9" s="1"/>
  <c r="A746" i="9" s="1"/>
  <c r="A747" i="9" s="1"/>
  <c r="A748" i="9" s="1"/>
  <c r="A749" i="9" s="1"/>
  <c r="A750" i="9" s="1"/>
  <c r="A751" i="9" s="1"/>
  <c r="A752" i="9" s="1"/>
  <c r="A753" i="9" s="1"/>
  <c r="A754" i="9" s="1"/>
  <c r="A755" i="9" s="1"/>
  <c r="A756" i="9" s="1"/>
  <c r="A757" i="9" s="1"/>
  <c r="A758" i="9" s="1"/>
  <c r="A759" i="9" s="1"/>
  <c r="A760" i="9" s="1"/>
  <c r="A761" i="9" s="1"/>
  <c r="A762" i="9" s="1"/>
  <c r="A763" i="9" s="1"/>
  <c r="A764" i="9" s="1"/>
  <c r="A765" i="9" s="1"/>
  <c r="A766" i="9" s="1"/>
  <c r="A767" i="9" s="1"/>
  <c r="A768" i="9" s="1"/>
  <c r="A769" i="9" s="1"/>
  <c r="A770" i="9" s="1"/>
  <c r="A771" i="9" s="1"/>
  <c r="A772" i="9" s="1"/>
  <c r="A773" i="9" s="1"/>
  <c r="A774" i="9" s="1"/>
  <c r="A775" i="9" s="1"/>
  <c r="A776" i="9" s="1"/>
  <c r="A777" i="9" s="1"/>
  <c r="A778" i="9" s="1"/>
  <c r="A779" i="9" s="1"/>
  <c r="A780" i="9" s="1"/>
  <c r="A781" i="9" s="1"/>
  <c r="A782" i="9" s="1"/>
  <c r="A783" i="9" s="1"/>
  <c r="A784" i="9" s="1"/>
  <c r="A785" i="9" s="1"/>
  <c r="A786" i="9" s="1"/>
  <c r="A787" i="9" s="1"/>
  <c r="A788" i="9" s="1"/>
  <c r="A789" i="9" s="1"/>
  <c r="A790" i="9" s="1"/>
  <c r="A791" i="9" s="1"/>
  <c r="A792" i="9" s="1"/>
  <c r="A793" i="9" s="1"/>
  <c r="A794" i="9" s="1"/>
  <c r="A795" i="9" s="1"/>
  <c r="A796" i="9" s="1"/>
  <c r="A797" i="9" s="1"/>
  <c r="A798" i="9" s="1"/>
  <c r="A799" i="9" s="1"/>
  <c r="A800" i="9" s="1"/>
  <c r="A801" i="9" s="1"/>
  <c r="A802" i="9" s="1"/>
  <c r="A803" i="9" s="1"/>
  <c r="A804" i="9" s="1"/>
  <c r="A805" i="9" s="1"/>
  <c r="A806" i="9" s="1"/>
  <c r="A807" i="9" s="1"/>
  <c r="A808" i="9" s="1"/>
  <c r="A809" i="9" s="1"/>
  <c r="A810" i="9" s="1"/>
  <c r="A811" i="9" s="1"/>
  <c r="A812" i="9" s="1"/>
  <c r="A813" i="9" s="1"/>
  <c r="A814" i="9" s="1"/>
  <c r="A815" i="9" s="1"/>
  <c r="A816" i="9" s="1"/>
  <c r="A817" i="9" s="1"/>
  <c r="A818" i="9" s="1"/>
  <c r="A819" i="9" s="1"/>
  <c r="A820" i="9" s="1"/>
  <c r="A821" i="9" s="1"/>
  <c r="A822" i="9" s="1"/>
  <c r="A823" i="9" s="1"/>
  <c r="A824" i="9" s="1"/>
  <c r="A825" i="9" s="1"/>
  <c r="A826" i="9" s="1"/>
  <c r="A827" i="9" s="1"/>
  <c r="A828" i="9" s="1"/>
  <c r="A829" i="9" s="1"/>
  <c r="A830" i="9" s="1"/>
  <c r="A831" i="9" s="1"/>
  <c r="A832" i="9" s="1"/>
  <c r="A833" i="9" s="1"/>
  <c r="A834" i="9" s="1"/>
  <c r="A835" i="9" s="1"/>
  <c r="A836" i="9" s="1"/>
  <c r="A837" i="9" s="1"/>
  <c r="A838" i="9" s="1"/>
  <c r="A839" i="9" s="1"/>
  <c r="A840" i="9" s="1"/>
  <c r="A841" i="9" s="1"/>
  <c r="A842" i="9" s="1"/>
  <c r="A843" i="9" s="1"/>
  <c r="A844" i="9" s="1"/>
  <c r="A845" i="9" s="1"/>
  <c r="A846" i="9" s="1"/>
  <c r="A847" i="9" s="1"/>
  <c r="A848" i="9" s="1"/>
  <c r="A849" i="9" s="1"/>
  <c r="A850" i="9" s="1"/>
  <c r="A851" i="9" s="1"/>
  <c r="A852" i="9" s="1"/>
  <c r="A853" i="9" s="1"/>
  <c r="A854" i="9" s="1"/>
  <c r="A855" i="9" s="1"/>
  <c r="A856" i="9" s="1"/>
  <c r="A857" i="9" s="1"/>
  <c r="A858" i="9" s="1"/>
  <c r="A859" i="9" s="1"/>
  <c r="A860" i="9" s="1"/>
  <c r="A861" i="9" s="1"/>
  <c r="A862" i="9" s="1"/>
  <c r="A863" i="9" s="1"/>
  <c r="A864" i="9" s="1"/>
  <c r="A865" i="9" s="1"/>
  <c r="A866" i="9" s="1"/>
  <c r="A867" i="9" s="1"/>
  <c r="A868" i="9" s="1"/>
  <c r="A869" i="9" s="1"/>
  <c r="A870" i="9" s="1"/>
  <c r="A871" i="9" s="1"/>
  <c r="A872" i="9" s="1"/>
  <c r="A873" i="9" s="1"/>
  <c r="A874" i="9" s="1"/>
  <c r="A875" i="9" s="1"/>
  <c r="A876" i="9" s="1"/>
  <c r="A877" i="9" s="1"/>
  <c r="A878" i="9" s="1"/>
  <c r="A879" i="9" s="1"/>
  <c r="A880" i="9" s="1"/>
  <c r="A881" i="9" s="1"/>
  <c r="A882" i="9" s="1"/>
  <c r="A883" i="9" s="1"/>
  <c r="A884" i="9" s="1"/>
  <c r="A885" i="9" s="1"/>
  <c r="A886" i="9" s="1"/>
  <c r="A887" i="9" s="1"/>
  <c r="A888" i="9" s="1"/>
  <c r="A889" i="9" s="1"/>
  <c r="A890" i="9" s="1"/>
  <c r="A891" i="9" s="1"/>
  <c r="A892" i="9" s="1"/>
  <c r="A893" i="9" s="1"/>
  <c r="A894" i="9" s="1"/>
  <c r="A895" i="9" s="1"/>
  <c r="A896" i="9" s="1"/>
  <c r="A897" i="9" s="1"/>
  <c r="A898" i="9" s="1"/>
  <c r="A899" i="9" s="1"/>
  <c r="A900" i="9" s="1"/>
  <c r="A901" i="9" s="1"/>
  <c r="A902" i="9" s="1"/>
  <c r="A903" i="9" s="1"/>
  <c r="A904" i="9" s="1"/>
  <c r="A905" i="9" s="1"/>
  <c r="A906" i="9" s="1"/>
  <c r="A907" i="9" s="1"/>
  <c r="A908" i="9" s="1"/>
  <c r="A909" i="9" s="1"/>
  <c r="A910" i="9" s="1"/>
  <c r="A911" i="9" s="1"/>
  <c r="A912" i="9" s="1"/>
  <c r="A913" i="9" s="1"/>
  <c r="A914" i="9" s="1"/>
  <c r="A915" i="9" s="1"/>
  <c r="A916" i="9" s="1"/>
  <c r="A917" i="9" s="1"/>
  <c r="A918" i="9" s="1"/>
  <c r="A919" i="9" s="1"/>
  <c r="A920" i="9" s="1"/>
  <c r="A921" i="9" s="1"/>
  <c r="A922" i="9" s="1"/>
  <c r="A923" i="9" s="1"/>
  <c r="A924" i="9" s="1"/>
  <c r="A925" i="9" s="1"/>
  <c r="A926" i="9" s="1"/>
  <c r="A927" i="9" s="1"/>
  <c r="A928" i="9" s="1"/>
  <c r="A929" i="9" s="1"/>
  <c r="A930" i="9" s="1"/>
  <c r="A931" i="9" s="1"/>
  <c r="A932" i="9" s="1"/>
  <c r="A933" i="9" s="1"/>
  <c r="A934" i="9" s="1"/>
  <c r="A935" i="9" s="1"/>
  <c r="A936" i="9" s="1"/>
  <c r="A937" i="9" s="1"/>
  <c r="A938" i="9" s="1"/>
  <c r="A939" i="9" s="1"/>
  <c r="A940" i="9" s="1"/>
  <c r="A941" i="9" s="1"/>
  <c r="A942" i="9" s="1"/>
  <c r="A943" i="9" s="1"/>
  <c r="A944" i="9" s="1"/>
  <c r="A945" i="9" s="1"/>
  <c r="A946" i="9" s="1"/>
  <c r="A947" i="9" s="1"/>
  <c r="A948" i="9" s="1"/>
  <c r="A949" i="9" s="1"/>
  <c r="A950" i="9" s="1"/>
  <c r="A951" i="9" s="1"/>
  <c r="A952" i="9" s="1"/>
  <c r="A953" i="9" s="1"/>
  <c r="A954" i="9" s="1"/>
  <c r="A955" i="9" s="1"/>
  <c r="A956" i="9" s="1"/>
  <c r="A957" i="9" s="1"/>
  <c r="A958" i="9" s="1"/>
  <c r="A959" i="9" s="1"/>
  <c r="A960" i="9" s="1"/>
  <c r="A961" i="9" s="1"/>
  <c r="A962" i="9" s="1"/>
  <c r="A963" i="9" s="1"/>
  <c r="A964" i="9" s="1"/>
  <c r="A965" i="9" s="1"/>
  <c r="A966" i="9" s="1"/>
  <c r="A967" i="9" s="1"/>
  <c r="A968" i="9" s="1"/>
  <c r="A969" i="9" s="1"/>
  <c r="A970" i="9" s="1"/>
  <c r="A971" i="9" s="1"/>
  <c r="A972" i="9" s="1"/>
  <c r="A973" i="9" s="1"/>
  <c r="A974" i="9" s="1"/>
  <c r="A975" i="9" s="1"/>
  <c r="A976" i="9" s="1"/>
  <c r="A977" i="9" s="1"/>
  <c r="A978" i="9" s="1"/>
  <c r="A979" i="9" s="1"/>
  <c r="A980" i="9" s="1"/>
  <c r="A981" i="9" s="1"/>
  <c r="A982" i="9" s="1"/>
  <c r="A983" i="9" s="1"/>
  <c r="A984" i="9" s="1"/>
  <c r="A985" i="9" s="1"/>
  <c r="A986" i="9" s="1"/>
  <c r="A987" i="9" s="1"/>
  <c r="A988" i="9" s="1"/>
  <c r="A989" i="9" s="1"/>
  <c r="A990" i="9" s="1"/>
  <c r="A991" i="9" s="1"/>
  <c r="A992" i="9" s="1"/>
  <c r="A993" i="9" s="1"/>
  <c r="A994" i="9" s="1"/>
  <c r="A995" i="9" s="1"/>
  <c r="A996" i="9" s="1"/>
  <c r="A997" i="9" s="1"/>
  <c r="A998" i="9" s="1"/>
  <c r="A999" i="9" s="1"/>
  <c r="A1000" i="9" s="1"/>
  <c r="A1001" i="9" s="1"/>
  <c r="A1002" i="9" s="1"/>
  <c r="A1003" i="9" s="1"/>
  <c r="A1004" i="9" s="1"/>
  <c r="A1005" i="9" s="1"/>
  <c r="A1006" i="9" s="1"/>
  <c r="A1007" i="9" s="1"/>
  <c r="A1008" i="9" s="1"/>
  <c r="A1009" i="9" s="1"/>
  <c r="A1010" i="9" s="1"/>
  <c r="A1011" i="9" s="1"/>
  <c r="A1012" i="9" s="1"/>
  <c r="A1013" i="9" s="1"/>
  <c r="A1014" i="9" s="1"/>
  <c r="A1015" i="9" s="1"/>
  <c r="A1016" i="9" s="1"/>
  <c r="A1017" i="9" s="1"/>
  <c r="A1018" i="9" s="1"/>
  <c r="A1019" i="9" s="1"/>
  <c r="A1020" i="9" s="1"/>
  <c r="A1021" i="9" s="1"/>
  <c r="A1022" i="9" s="1"/>
  <c r="A1023" i="9" s="1"/>
  <c r="A1024" i="9" s="1"/>
  <c r="A1025" i="9" s="1"/>
  <c r="A1026" i="9" s="1"/>
  <c r="A1027" i="9" s="1"/>
  <c r="A1028" i="9" s="1"/>
  <c r="A1029" i="9" s="1"/>
  <c r="A1030" i="9" s="1"/>
  <c r="A1031" i="9" s="1"/>
  <c r="A1032" i="9" s="1"/>
  <c r="A1033" i="9" s="1"/>
  <c r="A1034" i="9" s="1"/>
  <c r="A1035" i="9" s="1"/>
  <c r="A1036" i="9" s="1"/>
  <c r="A1037" i="9" s="1"/>
  <c r="A1038" i="9" s="1"/>
  <c r="A1039" i="9" s="1"/>
  <c r="A1040" i="9" s="1"/>
  <c r="A1041" i="9" s="1"/>
  <c r="A1042" i="9" s="1"/>
  <c r="A1043" i="9" s="1"/>
  <c r="A1044" i="9" s="1"/>
  <c r="A1045" i="9" s="1"/>
  <c r="A1046" i="9" s="1"/>
  <c r="A1047" i="9" s="1"/>
  <c r="A1048" i="9" s="1"/>
  <c r="A1049" i="9" s="1"/>
  <c r="A1050" i="9" s="1"/>
  <c r="A1051" i="9" s="1"/>
  <c r="A1052" i="9" s="1"/>
  <c r="A1053" i="9" s="1"/>
  <c r="A1054" i="9" s="1"/>
  <c r="A1055" i="9" s="1"/>
  <c r="A1056" i="9" s="1"/>
  <c r="A1057" i="9" s="1"/>
  <c r="A1058" i="9" s="1"/>
  <c r="A1059" i="9" s="1"/>
  <c r="A1060" i="9" s="1"/>
  <c r="A1061" i="9" s="1"/>
  <c r="A1062" i="9" s="1"/>
  <c r="A1063" i="9" s="1"/>
  <c r="A1064" i="9" s="1"/>
  <c r="A1065" i="9" s="1"/>
  <c r="A1066" i="9" s="1"/>
  <c r="A1067" i="9" s="1"/>
  <c r="A1068" i="9" s="1"/>
  <c r="A1069" i="9" s="1"/>
  <c r="A1070" i="9" s="1"/>
  <c r="A1071" i="9" s="1"/>
  <c r="A1072" i="9" s="1"/>
  <c r="A1073" i="9" s="1"/>
  <c r="A1074" i="9" s="1"/>
  <c r="A1075" i="9" s="1"/>
  <c r="A1076" i="9" s="1"/>
  <c r="A1077" i="9" s="1"/>
  <c r="A1078" i="9" s="1"/>
  <c r="A1079" i="9" s="1"/>
  <c r="A1080" i="9" s="1"/>
  <c r="A1081" i="9" s="1"/>
  <c r="A1082" i="9" s="1"/>
  <c r="A1083" i="9" s="1"/>
  <c r="A1084" i="9" s="1"/>
  <c r="A1085" i="9" s="1"/>
  <c r="A1086" i="9" s="1"/>
  <c r="A1087" i="9" s="1"/>
  <c r="A1088" i="9" s="1"/>
  <c r="A1089" i="9" s="1"/>
  <c r="A1090" i="9" s="1"/>
  <c r="A1091" i="9" s="1"/>
  <c r="A1092" i="9" s="1"/>
  <c r="A1093" i="9" s="1"/>
  <c r="A1094" i="9" s="1"/>
  <c r="A1095" i="9" s="1"/>
  <c r="A1096" i="9" s="1"/>
  <c r="A1097" i="9" s="1"/>
  <c r="A1098" i="9" s="1"/>
  <c r="A1099" i="9" s="1"/>
  <c r="A1100" i="9" s="1"/>
  <c r="A1101" i="9" s="1"/>
  <c r="A1102" i="9" s="1"/>
  <c r="A1103" i="9" s="1"/>
  <c r="A1104" i="9" s="1"/>
  <c r="A1105" i="9" s="1"/>
  <c r="A1106" i="9" s="1"/>
  <c r="A1107" i="9" s="1"/>
  <c r="A1108" i="9" s="1"/>
  <c r="A1109" i="9" s="1"/>
  <c r="A1110" i="9" s="1"/>
  <c r="A1111" i="9" s="1"/>
  <c r="A1112" i="9" s="1"/>
  <c r="A1113" i="9" s="1"/>
  <c r="A1114" i="9" s="1"/>
  <c r="A1115" i="9" s="1"/>
  <c r="A1116" i="9" s="1"/>
  <c r="A1117" i="9" s="1"/>
  <c r="A1118" i="9" s="1"/>
  <c r="A1119" i="9" s="1"/>
  <c r="A1120" i="9" s="1"/>
  <c r="A1121" i="9" s="1"/>
  <c r="A1122" i="9" s="1"/>
  <c r="A1123" i="9" s="1"/>
  <c r="A1124" i="9" s="1"/>
  <c r="A1125" i="9" s="1"/>
  <c r="A1126" i="9" s="1"/>
  <c r="A1127" i="9" s="1"/>
  <c r="A1128" i="9" s="1"/>
  <c r="A1129" i="9" s="1"/>
  <c r="A1130" i="9" s="1"/>
  <c r="A1131" i="9" s="1"/>
  <c r="A1132" i="9" s="1"/>
  <c r="A1133" i="9" s="1"/>
  <c r="A1134" i="9" s="1"/>
  <c r="A1135" i="9" s="1"/>
  <c r="A1136" i="9" s="1"/>
  <c r="A1137" i="9" s="1"/>
  <c r="A1138" i="9" s="1"/>
  <c r="A1139" i="9" s="1"/>
  <c r="A1140" i="9" s="1"/>
  <c r="A1141" i="9" s="1"/>
  <c r="A1142" i="9" s="1"/>
  <c r="A1143" i="9" s="1"/>
  <c r="A1144" i="9" s="1"/>
  <c r="A1145" i="9" s="1"/>
  <c r="A1146" i="9" s="1"/>
  <c r="A1147" i="9" s="1"/>
  <c r="A1148" i="9" s="1"/>
  <c r="A1149" i="9" s="1"/>
  <c r="A1150" i="9" s="1"/>
  <c r="A1151" i="9" s="1"/>
  <c r="A1152" i="9" s="1"/>
  <c r="A1153" i="9" s="1"/>
  <c r="A1154" i="9" s="1"/>
  <c r="A1155" i="9" s="1"/>
  <c r="A1156" i="9" s="1"/>
  <c r="A1157" i="9" s="1"/>
  <c r="A1158" i="9" s="1"/>
  <c r="A1159" i="9" s="1"/>
  <c r="A1160" i="9" s="1"/>
  <c r="A1161" i="9" s="1"/>
  <c r="A1162" i="9" s="1"/>
  <c r="A1163" i="9" s="1"/>
  <c r="A1164" i="9" s="1"/>
  <c r="A1165" i="9" s="1"/>
  <c r="A1166" i="9" s="1"/>
  <c r="A1167" i="9" s="1"/>
  <c r="A1168" i="9" s="1"/>
  <c r="A1169" i="9" s="1"/>
  <c r="A1170" i="9" s="1"/>
  <c r="A1171" i="9" s="1"/>
  <c r="A1172" i="9" s="1"/>
  <c r="A1173" i="9" s="1"/>
  <c r="A1174" i="9" s="1"/>
  <c r="A1175" i="9" s="1"/>
  <c r="A1176" i="9" s="1"/>
  <c r="A1177" i="9" s="1"/>
  <c r="A1178" i="9" s="1"/>
  <c r="A1179" i="9" s="1"/>
  <c r="A1180" i="9" s="1"/>
  <c r="A1181" i="9" s="1"/>
  <c r="A1182" i="9" s="1"/>
  <c r="A1183" i="9" s="1"/>
  <c r="A1184" i="9" s="1"/>
  <c r="A1185" i="9" s="1"/>
  <c r="A1186" i="9" s="1"/>
  <c r="A1187" i="9" s="1"/>
  <c r="A1188" i="9" s="1"/>
  <c r="A1189" i="9" s="1"/>
  <c r="A1190" i="9" s="1"/>
  <c r="A1191" i="9" s="1"/>
  <c r="A1192" i="9" s="1"/>
  <c r="A1193" i="9" s="1"/>
  <c r="A1194" i="9" s="1"/>
  <c r="A1195" i="9" s="1"/>
  <c r="A1196" i="9" s="1"/>
  <c r="A1197" i="9" s="1"/>
  <c r="A1198" i="9" s="1"/>
  <c r="A1199" i="9" s="1"/>
  <c r="A1200" i="9" s="1"/>
  <c r="A1201" i="9" s="1"/>
  <c r="A1202" i="9" s="1"/>
  <c r="A1203" i="9" s="1"/>
  <c r="A1204" i="9" s="1"/>
  <c r="A1205" i="9" s="1"/>
  <c r="A1206" i="9" s="1"/>
  <c r="A1207" i="9" s="1"/>
  <c r="A1208" i="9" s="1"/>
  <c r="A1209" i="9" s="1"/>
  <c r="A1210" i="9" s="1"/>
  <c r="A1211" i="9" s="1"/>
  <c r="A1212" i="9" s="1"/>
  <c r="A1213" i="9" s="1"/>
  <c r="A1214" i="9" s="1"/>
  <c r="A1215" i="9" s="1"/>
  <c r="A1216" i="9" s="1"/>
  <c r="A1217" i="9" s="1"/>
  <c r="A1218" i="9" s="1"/>
  <c r="A1219" i="9" s="1"/>
  <c r="A1220" i="9" s="1"/>
  <c r="A1221" i="9" s="1"/>
  <c r="A1222" i="9" s="1"/>
  <c r="A1223" i="9" s="1"/>
  <c r="A1224" i="9" s="1"/>
  <c r="A1225" i="9" s="1"/>
  <c r="A1226" i="9" s="1"/>
  <c r="A1227" i="9" s="1"/>
  <c r="A1228" i="9" s="1"/>
  <c r="A1229" i="9" s="1"/>
  <c r="A1230" i="9" s="1"/>
  <c r="A1231" i="9" s="1"/>
  <c r="A1232" i="9" s="1"/>
  <c r="A1233" i="9" s="1"/>
  <c r="A1234" i="9" s="1"/>
  <c r="A1235" i="9" s="1"/>
  <c r="A1236" i="9" s="1"/>
  <c r="A1237" i="9" s="1"/>
  <c r="A1238" i="9" s="1"/>
  <c r="A1239" i="9" s="1"/>
  <c r="A1240" i="9" s="1"/>
  <c r="A1241" i="9" s="1"/>
  <c r="A1242" i="9" s="1"/>
  <c r="A1243" i="9" s="1"/>
  <c r="A1244" i="9" s="1"/>
  <c r="A1245" i="9" s="1"/>
  <c r="A1246" i="9" s="1"/>
  <c r="A1247" i="9" s="1"/>
  <c r="A1248" i="9" s="1"/>
  <c r="A1249" i="9" s="1"/>
  <c r="A1250" i="9" s="1"/>
  <c r="A1251" i="9" s="1"/>
  <c r="A1252" i="9" s="1"/>
  <c r="A1253" i="9" s="1"/>
  <c r="A1254" i="9" s="1"/>
  <c r="A1255" i="9" s="1"/>
  <c r="A1256" i="9" s="1"/>
  <c r="A1257" i="9" s="1"/>
  <c r="A1258" i="9" s="1"/>
  <c r="A1259" i="9" s="1"/>
  <c r="A1260" i="9" s="1"/>
  <c r="A1261" i="9" s="1"/>
  <c r="A1262" i="9" s="1"/>
  <c r="A1263" i="9" s="1"/>
  <c r="A1264" i="9" s="1"/>
  <c r="A1265" i="9" s="1"/>
  <c r="A1266" i="9" s="1"/>
  <c r="A1267" i="9" s="1"/>
  <c r="A1268" i="9" s="1"/>
  <c r="A1269" i="9" s="1"/>
  <c r="A1270" i="9" s="1"/>
  <c r="A1271" i="9" s="1"/>
  <c r="A1272" i="9" s="1"/>
  <c r="A1273" i="9" s="1"/>
  <c r="A1274" i="9" s="1"/>
  <c r="A1275" i="9" s="1"/>
  <c r="A1276" i="9" s="1"/>
  <c r="A1277" i="9" s="1"/>
  <c r="A1278" i="9" s="1"/>
  <c r="A1279" i="9" s="1"/>
  <c r="A1280" i="9" s="1"/>
  <c r="A1281" i="9" s="1"/>
  <c r="A1282" i="9" s="1"/>
  <c r="A1283" i="9" s="1"/>
  <c r="A1284" i="9" s="1"/>
  <c r="A1285" i="9" s="1"/>
  <c r="A1286" i="9" s="1"/>
  <c r="A1287" i="9" s="1"/>
  <c r="A1288" i="9" s="1"/>
  <c r="A1289" i="9" s="1"/>
  <c r="A1290" i="9" s="1"/>
  <c r="A1291" i="9" s="1"/>
  <c r="A1292" i="9" s="1"/>
  <c r="A1293" i="9" s="1"/>
  <c r="A1294" i="9" s="1"/>
  <c r="A1295" i="9" s="1"/>
  <c r="A1296" i="9" s="1"/>
  <c r="A1297" i="9" s="1"/>
  <c r="A1298" i="9" s="1"/>
  <c r="A1299" i="9" s="1"/>
  <c r="A1300" i="9" s="1"/>
  <c r="A1301" i="9" s="1"/>
  <c r="A1302" i="9" s="1"/>
  <c r="A1303" i="9" s="1"/>
  <c r="A1304" i="9" s="1"/>
  <c r="A1305" i="9" s="1"/>
  <c r="A1306" i="9" s="1"/>
  <c r="A1307" i="9" s="1"/>
  <c r="A1308" i="9" s="1"/>
  <c r="A1309" i="9" s="1"/>
  <c r="A1310" i="9" s="1"/>
  <c r="A1311" i="9" s="1"/>
  <c r="A1312" i="9" s="1"/>
  <c r="A1313" i="9" s="1"/>
  <c r="A1314" i="9" s="1"/>
  <c r="A1315" i="9" s="1"/>
  <c r="A1316" i="9" s="1"/>
  <c r="A1317" i="9" s="1"/>
  <c r="A1318" i="9" s="1"/>
  <c r="A1319" i="9" s="1"/>
  <c r="A1320" i="9" s="1"/>
  <c r="A1321" i="9" s="1"/>
  <c r="A1322" i="9" s="1"/>
  <c r="A1323" i="9" s="1"/>
  <c r="A1324" i="9" s="1"/>
  <c r="A1325" i="9" s="1"/>
  <c r="A1326" i="9" s="1"/>
  <c r="A1327" i="9" s="1"/>
  <c r="A1328" i="9" s="1"/>
  <c r="A1329" i="9" s="1"/>
  <c r="A1330" i="9" s="1"/>
  <c r="A1331" i="9" s="1"/>
  <c r="A1332" i="9" s="1"/>
  <c r="A1333" i="9" s="1"/>
  <c r="A1334" i="9" s="1"/>
  <c r="A1335" i="9" s="1"/>
  <c r="A1336" i="9" s="1"/>
  <c r="A1337" i="9" s="1"/>
  <c r="A1338" i="9" s="1"/>
  <c r="A1339" i="9" s="1"/>
  <c r="A1340" i="9" s="1"/>
  <c r="A1341" i="9" s="1"/>
  <c r="A1342" i="9" s="1"/>
  <c r="A1343" i="9" s="1"/>
  <c r="A1344" i="9" s="1"/>
  <c r="A1345" i="9" s="1"/>
  <c r="A1346" i="9" s="1"/>
  <c r="A1347" i="9" s="1"/>
  <c r="A1348" i="9" s="1"/>
  <c r="A1349" i="9" s="1"/>
  <c r="A1350" i="9" s="1"/>
  <c r="A1351" i="9" s="1"/>
  <c r="A1352" i="9" s="1"/>
  <c r="A1353" i="9" s="1"/>
  <c r="A1354" i="9" s="1"/>
  <c r="A1355" i="9" s="1"/>
  <c r="A1356" i="9" s="1"/>
  <c r="A1357" i="9" s="1"/>
  <c r="A1358" i="9" s="1"/>
  <c r="A1359" i="9" s="1"/>
  <c r="A1360" i="9" s="1"/>
  <c r="A1361" i="9" s="1"/>
  <c r="A1362" i="9" s="1"/>
  <c r="A1363" i="9" s="1"/>
  <c r="A1364" i="9" s="1"/>
  <c r="A1365" i="9" s="1"/>
  <c r="A1366" i="9" s="1"/>
  <c r="A1367" i="9" s="1"/>
  <c r="A1368" i="9" s="1"/>
  <c r="A1369" i="9" s="1"/>
  <c r="A1370" i="9" s="1"/>
  <c r="A1371" i="9" s="1"/>
  <c r="A1372" i="9" s="1"/>
  <c r="A1373" i="9" s="1"/>
  <c r="A1374" i="9" s="1"/>
  <c r="A1375" i="9" s="1"/>
  <c r="A1376" i="9" s="1"/>
  <c r="A1377" i="9" s="1"/>
  <c r="A1378" i="9" s="1"/>
  <c r="A1379" i="9" s="1"/>
  <c r="A1380" i="9" s="1"/>
  <c r="A1381" i="9" s="1"/>
  <c r="A1382" i="9" s="1"/>
  <c r="A1383" i="9" s="1"/>
  <c r="A1384" i="9" s="1"/>
  <c r="A1385" i="9" s="1"/>
  <c r="A1386" i="9" s="1"/>
  <c r="A1387" i="9" s="1"/>
  <c r="A1388" i="9" s="1"/>
  <c r="A1389" i="9" s="1"/>
  <c r="A1390" i="9" s="1"/>
  <c r="A1391" i="9" s="1"/>
  <c r="A1392" i="9" s="1"/>
  <c r="A1393" i="9" s="1"/>
  <c r="A1394" i="9" s="1"/>
  <c r="A1395" i="9" s="1"/>
  <c r="A1396" i="9" s="1"/>
  <c r="A1397" i="9" s="1"/>
  <c r="A1398" i="9" s="1"/>
  <c r="A1399" i="9" s="1"/>
  <c r="A1400" i="9" s="1"/>
  <c r="A1401" i="9" s="1"/>
  <c r="A1402" i="9" s="1"/>
  <c r="A1403" i="9" s="1"/>
  <c r="A1404" i="9" s="1"/>
  <c r="A1405" i="9" s="1"/>
  <c r="A1406" i="9" s="1"/>
  <c r="A1407" i="9" s="1"/>
  <c r="A1408" i="9" s="1"/>
  <c r="A1409" i="9" s="1"/>
  <c r="A1410" i="9" s="1"/>
  <c r="A1411" i="9" s="1"/>
  <c r="A1412" i="9" s="1"/>
  <c r="A1413" i="9" s="1"/>
  <c r="A1414" i="9" s="1"/>
  <c r="A1415" i="9" s="1"/>
  <c r="A1416" i="9" s="1"/>
  <c r="A1417" i="9" s="1"/>
  <c r="A1418" i="9" s="1"/>
  <c r="A1419" i="9" s="1"/>
  <c r="A1420" i="9" s="1"/>
  <c r="A1421" i="9" s="1"/>
  <c r="A1422" i="9" s="1"/>
  <c r="A1423" i="9" s="1"/>
  <c r="A1424" i="9" s="1"/>
  <c r="A1425" i="9" s="1"/>
  <c r="A1426" i="9" s="1"/>
  <c r="A1427" i="9" s="1"/>
  <c r="A1428" i="9" s="1"/>
  <c r="A1429" i="9" s="1"/>
  <c r="A1430" i="9" s="1"/>
  <c r="A1431" i="9" s="1"/>
  <c r="A1432" i="9" s="1"/>
  <c r="A1433" i="9" s="1"/>
  <c r="A1434" i="9" s="1"/>
  <c r="A1435" i="9" s="1"/>
  <c r="A1436" i="9" s="1"/>
  <c r="A1437" i="9" s="1"/>
  <c r="A1438" i="9" s="1"/>
  <c r="A1439" i="9" s="1"/>
  <c r="A1440" i="9" s="1"/>
  <c r="A1441" i="9" s="1"/>
  <c r="A1442" i="9" s="1"/>
  <c r="A1443" i="9" s="1"/>
  <c r="A1444" i="9" s="1"/>
  <c r="A1445" i="9" s="1"/>
  <c r="A1446" i="9" s="1"/>
  <c r="A1447" i="9" s="1"/>
  <c r="A1448" i="9" s="1"/>
  <c r="A1449" i="9" s="1"/>
  <c r="A1450" i="9" s="1"/>
  <c r="A1451" i="9" s="1"/>
  <c r="A1452" i="9" s="1"/>
  <c r="A1453" i="9" s="1"/>
  <c r="A1454" i="9" s="1"/>
  <c r="A1455" i="9" s="1"/>
  <c r="A1456" i="9" s="1"/>
  <c r="A1457" i="9" s="1"/>
  <c r="A1458" i="9" s="1"/>
  <c r="A1459" i="9" s="1"/>
  <c r="A1460" i="9" s="1"/>
  <c r="A1461" i="9" s="1"/>
  <c r="A1462" i="9" s="1"/>
  <c r="A1463" i="9" s="1"/>
  <c r="A1464" i="9" s="1"/>
  <c r="A1465" i="9" s="1"/>
  <c r="A1466" i="9" s="1"/>
  <c r="A1467" i="9" s="1"/>
  <c r="A1468" i="9" s="1"/>
  <c r="A1469" i="9" s="1"/>
  <c r="A1470" i="9" s="1"/>
  <c r="A1471" i="9" s="1"/>
  <c r="A1472" i="9" s="1"/>
  <c r="A1473" i="9" s="1"/>
  <c r="A1474" i="9" s="1"/>
  <c r="A1475" i="9" s="1"/>
  <c r="A1476" i="9" s="1"/>
  <c r="A1477" i="9" s="1"/>
  <c r="A1478" i="9" s="1"/>
  <c r="A1479" i="9" s="1"/>
  <c r="A1480" i="9" s="1"/>
  <c r="A1481" i="9" s="1"/>
  <c r="A1482" i="9" s="1"/>
  <c r="A1483" i="9" s="1"/>
  <c r="A1484" i="9" s="1"/>
  <c r="A1485" i="9" s="1"/>
  <c r="A1486" i="9" s="1"/>
  <c r="A1487" i="9" s="1"/>
  <c r="A1488" i="9" s="1"/>
  <c r="A1489" i="9" s="1"/>
  <c r="A1490" i="9" s="1"/>
  <c r="A1491" i="9" s="1"/>
  <c r="A1492" i="9" s="1"/>
  <c r="A1493" i="9" s="1"/>
  <c r="A1494" i="9" s="1"/>
  <c r="A1495" i="9" s="1"/>
  <c r="A1496" i="9" s="1"/>
  <c r="A1497" i="9" s="1"/>
  <c r="A1498" i="9" s="1"/>
  <c r="A1499" i="9" s="1"/>
  <c r="A1500" i="9" s="1"/>
  <c r="A1501" i="9" s="1"/>
  <c r="A1502" i="9" s="1"/>
  <c r="A1503" i="9" s="1"/>
  <c r="A1504" i="9" s="1"/>
  <c r="A1505" i="9" s="1"/>
  <c r="A1506" i="9" s="1"/>
  <c r="A1507" i="9" s="1"/>
  <c r="A1508" i="9" s="1"/>
  <c r="A1509" i="9" s="1"/>
  <c r="A1510" i="9" s="1"/>
  <c r="A1511" i="9" s="1"/>
  <c r="A1512" i="9" s="1"/>
  <c r="A1513" i="9" s="1"/>
  <c r="A1514" i="9" s="1"/>
  <c r="A1515" i="9" s="1"/>
  <c r="A1516" i="9" s="1"/>
  <c r="A1517" i="9" s="1"/>
  <c r="A1518" i="9" s="1"/>
  <c r="A1519" i="9" s="1"/>
  <c r="A1520" i="9" s="1"/>
  <c r="A1521" i="9" s="1"/>
  <c r="A1522" i="9" s="1"/>
  <c r="A1523" i="9" s="1"/>
  <c r="A1524" i="9" s="1"/>
  <c r="A1525" i="9" s="1"/>
  <c r="A1526" i="9" s="1"/>
  <c r="A1527" i="9" s="1"/>
  <c r="A1528" i="9" s="1"/>
  <c r="A1529" i="9" s="1"/>
  <c r="A1530" i="9" s="1"/>
  <c r="A1531" i="9" s="1"/>
  <c r="A1532" i="9" s="1"/>
  <c r="A1533" i="9" s="1"/>
  <c r="A1534" i="9" s="1"/>
  <c r="A1535" i="9" s="1"/>
  <c r="A1536" i="9" s="1"/>
  <c r="A1537" i="9" s="1"/>
  <c r="A1538" i="9" s="1"/>
  <c r="A1539" i="9" s="1"/>
  <c r="A1540" i="9" s="1"/>
  <c r="A1541" i="9" s="1"/>
  <c r="A1542" i="9" s="1"/>
  <c r="A1543" i="9" s="1"/>
  <c r="A1544" i="9" s="1"/>
  <c r="A1545" i="9" s="1"/>
  <c r="A1546" i="9" s="1"/>
  <c r="A1547" i="9" s="1"/>
  <c r="A1548" i="9" s="1"/>
  <c r="A1549" i="9" s="1"/>
  <c r="A1550" i="9" s="1"/>
  <c r="A1551" i="9" s="1"/>
  <c r="A1552" i="9" s="1"/>
  <c r="A1553" i="9" s="1"/>
  <c r="A1554" i="9" s="1"/>
  <c r="A1555" i="9" s="1"/>
  <c r="A1556" i="9" s="1"/>
  <c r="A1557" i="9" s="1"/>
  <c r="A1558" i="9" s="1"/>
  <c r="A1559" i="9" s="1"/>
  <c r="A1560" i="9" s="1"/>
  <c r="A1561" i="9" s="1"/>
  <c r="A1562" i="9" s="1"/>
  <c r="A1563" i="9" s="1"/>
  <c r="A1564" i="9" s="1"/>
  <c r="A1565" i="9" s="1"/>
  <c r="A1566" i="9" s="1"/>
  <c r="A1567" i="9" s="1"/>
  <c r="A1568" i="9" s="1"/>
  <c r="A1569" i="9" s="1"/>
  <c r="A1570" i="9" s="1"/>
  <c r="A1571" i="9" s="1"/>
  <c r="A1572" i="9" s="1"/>
  <c r="A1573" i="9" s="1"/>
  <c r="A1574" i="9" s="1"/>
  <c r="A1575" i="9" s="1"/>
  <c r="A1576" i="9" s="1"/>
  <c r="A1577" i="9" s="1"/>
  <c r="A1578" i="9" s="1"/>
  <c r="A1579" i="9" s="1"/>
  <c r="A1580" i="9" s="1"/>
  <c r="A1581" i="9" s="1"/>
  <c r="A1582" i="9" s="1"/>
  <c r="A1583" i="9" s="1"/>
  <c r="A1584" i="9" s="1"/>
  <c r="A1585" i="9" s="1"/>
  <c r="A1586" i="9" s="1"/>
  <c r="A1587" i="9" s="1"/>
  <c r="A1588" i="9" s="1"/>
  <c r="A1589" i="9" s="1"/>
  <c r="A1590" i="9" s="1"/>
  <c r="A1591" i="9" s="1"/>
  <c r="A1592" i="9" s="1"/>
  <c r="A1593" i="9" s="1"/>
  <c r="A1594" i="9" s="1"/>
  <c r="A1595" i="9" s="1"/>
  <c r="A1596" i="9" s="1"/>
  <c r="A1597" i="9" s="1"/>
  <c r="A1598" i="9" s="1"/>
  <c r="A1599" i="9" s="1"/>
  <c r="A1600" i="9" s="1"/>
  <c r="A1601" i="9" s="1"/>
  <c r="A1602" i="9" s="1"/>
  <c r="A1603" i="9" s="1"/>
  <c r="A1604" i="9" s="1"/>
  <c r="A1605" i="9" s="1"/>
  <c r="A1606" i="9" s="1"/>
  <c r="A1607" i="9" s="1"/>
  <c r="A1608" i="9" s="1"/>
  <c r="A1609" i="9" s="1"/>
  <c r="A1610" i="9" s="1"/>
  <c r="A1611" i="9" s="1"/>
  <c r="A1612" i="9" s="1"/>
  <c r="A1613" i="9" s="1"/>
  <c r="A1614" i="9" s="1"/>
  <c r="A1615" i="9" s="1"/>
  <c r="A1616" i="9" s="1"/>
  <c r="A1617" i="9" s="1"/>
  <c r="A1618" i="9" s="1"/>
  <c r="A1619" i="9" s="1"/>
  <c r="A1620" i="9" s="1"/>
  <c r="A1621" i="9" s="1"/>
  <c r="A1622" i="9" s="1"/>
  <c r="A1623" i="9" s="1"/>
  <c r="A1624" i="9" s="1"/>
  <c r="A1625" i="9" s="1"/>
  <c r="A1626" i="9" s="1"/>
  <c r="A1627" i="9" s="1"/>
  <c r="A1628" i="9" s="1"/>
  <c r="A1629" i="9" s="1"/>
  <c r="A1630" i="9" s="1"/>
  <c r="A1631" i="9" s="1"/>
  <c r="A1632" i="9" s="1"/>
  <c r="A1633" i="9" s="1"/>
  <c r="A1634" i="9" s="1"/>
  <c r="A1635" i="9" s="1"/>
  <c r="A1636" i="9" s="1"/>
  <c r="A1637" i="9" s="1"/>
  <c r="A1638" i="9" s="1"/>
  <c r="A1639" i="9" s="1"/>
  <c r="A1640" i="9" s="1"/>
  <c r="A1641" i="9" s="1"/>
  <c r="A1642" i="9" s="1"/>
  <c r="A1643" i="9" s="1"/>
  <c r="A1644" i="9" s="1"/>
  <c r="A1645" i="9" s="1"/>
  <c r="A1646" i="9" s="1"/>
  <c r="A1647" i="9" s="1"/>
  <c r="A1648" i="9" s="1"/>
  <c r="A1649" i="9" s="1"/>
  <c r="A1650" i="9" s="1"/>
  <c r="A1651" i="9" s="1"/>
  <c r="A1652" i="9" s="1"/>
  <c r="A1653" i="9" s="1"/>
  <c r="A1654" i="9" s="1"/>
  <c r="A1655" i="9" s="1"/>
  <c r="A1656" i="9" s="1"/>
  <c r="A1657" i="9" s="1"/>
  <c r="A1658" i="9" s="1"/>
  <c r="A1659" i="9" s="1"/>
  <c r="A1660" i="9" s="1"/>
  <c r="A1661" i="9" s="1"/>
  <c r="A1662" i="9" s="1"/>
  <c r="A1663" i="9" s="1"/>
  <c r="A1664" i="9" s="1"/>
  <c r="A1665" i="9" s="1"/>
  <c r="A1666" i="9" s="1"/>
  <c r="A1667" i="9" s="1"/>
  <c r="A1668" i="9" s="1"/>
  <c r="A1669" i="9" s="1"/>
  <c r="A1670" i="9" s="1"/>
  <c r="A1671" i="9" s="1"/>
  <c r="A1672" i="9" s="1"/>
  <c r="A1673" i="9" s="1"/>
  <c r="A1674" i="9" s="1"/>
  <c r="A1675" i="9" s="1"/>
  <c r="A1676" i="9" s="1"/>
  <c r="A1677" i="9" s="1"/>
  <c r="A1678" i="9" s="1"/>
  <c r="A1679" i="9" s="1"/>
  <c r="A1680" i="9" s="1"/>
  <c r="A1681" i="9" s="1"/>
  <c r="A1682" i="9" s="1"/>
  <c r="A1683" i="9" s="1"/>
  <c r="A1684" i="9" s="1"/>
  <c r="A1685" i="9" s="1"/>
  <c r="A1686" i="9" s="1"/>
  <c r="A1687" i="9" s="1"/>
  <c r="A1688" i="9" s="1"/>
  <c r="A1689" i="9" s="1"/>
  <c r="A1690" i="9" s="1"/>
  <c r="A1691" i="9" s="1"/>
  <c r="A1692" i="9" s="1"/>
  <c r="A1693" i="9" s="1"/>
  <c r="A1694" i="9" s="1"/>
  <c r="A1695" i="9" s="1"/>
  <c r="A1696" i="9" s="1"/>
  <c r="A1697" i="9" s="1"/>
  <c r="A1698" i="9" s="1"/>
  <c r="A1699" i="9" s="1"/>
  <c r="A1700" i="9" s="1"/>
  <c r="A1701" i="9" s="1"/>
  <c r="A1702" i="9" s="1"/>
  <c r="A1703" i="9" s="1"/>
  <c r="A1704" i="9" s="1"/>
  <c r="A1705" i="9" s="1"/>
  <c r="A1706" i="9" s="1"/>
  <c r="A1707" i="9" s="1"/>
  <c r="A1708" i="9" s="1"/>
  <c r="A1709" i="9" s="1"/>
  <c r="A1710" i="9" s="1"/>
  <c r="A1711" i="9" s="1"/>
  <c r="A1712" i="9" s="1"/>
  <c r="A1713" i="9" s="1"/>
  <c r="A1714" i="9" s="1"/>
  <c r="A1715" i="9" s="1"/>
  <c r="A1716" i="9" s="1"/>
  <c r="A1717" i="9" s="1"/>
  <c r="A1718" i="9" s="1"/>
  <c r="A1719" i="9" s="1"/>
  <c r="A1720" i="9" s="1"/>
  <c r="A1721" i="9" s="1"/>
  <c r="A1722" i="9" s="1"/>
  <c r="A1723" i="9" s="1"/>
  <c r="A1724" i="9" s="1"/>
  <c r="A1725" i="9" s="1"/>
  <c r="A1726" i="9" s="1"/>
  <c r="A1727" i="9" s="1"/>
  <c r="A1728" i="9" s="1"/>
  <c r="A1729" i="9" s="1"/>
  <c r="A1730" i="9" s="1"/>
  <c r="A1731" i="9" s="1"/>
  <c r="A1732" i="9" s="1"/>
  <c r="A1733" i="9" s="1"/>
  <c r="A1734" i="9" s="1"/>
  <c r="A1735" i="9" s="1"/>
  <c r="A1736" i="9" s="1"/>
  <c r="A1737" i="9" s="1"/>
  <c r="A1738" i="9" s="1"/>
  <c r="A1739" i="9" s="1"/>
  <c r="A1740" i="9" s="1"/>
  <c r="A1741" i="9" s="1"/>
  <c r="A1742" i="9" s="1"/>
  <c r="A1743" i="9" s="1"/>
  <c r="A1744" i="9" s="1"/>
  <c r="A1745" i="9" s="1"/>
  <c r="A1746" i="9" s="1"/>
  <c r="A1747" i="9" s="1"/>
  <c r="A1748" i="9" s="1"/>
  <c r="A1749" i="9" s="1"/>
  <c r="A1750" i="9" s="1"/>
  <c r="A1751" i="9" s="1"/>
  <c r="A1752" i="9" s="1"/>
  <c r="A1753" i="9" s="1"/>
  <c r="A1754" i="9" s="1"/>
  <c r="A1755" i="9" s="1"/>
  <c r="A1756" i="9" s="1"/>
  <c r="A1757" i="9" s="1"/>
  <c r="A1758" i="9" s="1"/>
  <c r="A1759" i="9" s="1"/>
  <c r="A1760" i="9" s="1"/>
  <c r="A1761" i="9" s="1"/>
  <c r="A1762" i="9" s="1"/>
  <c r="A1763" i="9" s="1"/>
  <c r="A1764" i="9" s="1"/>
  <c r="A1765" i="9" s="1"/>
  <c r="A1766" i="9" s="1"/>
  <c r="A1767" i="9" s="1"/>
  <c r="A1768" i="9" s="1"/>
  <c r="A1769" i="9" s="1"/>
  <c r="A1770" i="9" s="1"/>
  <c r="A1771" i="9" s="1"/>
  <c r="A1772" i="9" s="1"/>
  <c r="A1773" i="9" s="1"/>
  <c r="A1774" i="9" s="1"/>
  <c r="A1775" i="9" s="1"/>
  <c r="A1776" i="9" s="1"/>
  <c r="A1777" i="9" s="1"/>
  <c r="A1778" i="9" s="1"/>
  <c r="A1779" i="9" s="1"/>
  <c r="A1780" i="9" s="1"/>
  <c r="A1781" i="9" s="1"/>
  <c r="A1782" i="9" s="1"/>
  <c r="A1783" i="9" s="1"/>
  <c r="A1784" i="9" s="1"/>
  <c r="A1785" i="9" s="1"/>
  <c r="A1786" i="9" s="1"/>
  <c r="A1787" i="9" s="1"/>
  <c r="A1788" i="9" s="1"/>
  <c r="A1789" i="9" s="1"/>
  <c r="A1790" i="9" s="1"/>
  <c r="A1791" i="9" s="1"/>
  <c r="A1792" i="9" s="1"/>
  <c r="A1793" i="9" s="1"/>
  <c r="A1794" i="9" s="1"/>
  <c r="A1795" i="9" s="1"/>
  <c r="A1796" i="9" s="1"/>
  <c r="A1797" i="9" s="1"/>
  <c r="A1798" i="9" s="1"/>
  <c r="A1799" i="9" s="1"/>
  <c r="A1800" i="9" s="1"/>
  <c r="A1801" i="9" s="1"/>
  <c r="A1802" i="9" s="1"/>
  <c r="A1803" i="9" s="1"/>
  <c r="A1804" i="9" s="1"/>
  <c r="A1805" i="9" s="1"/>
  <c r="A1806" i="9" s="1"/>
  <c r="A1807" i="9" s="1"/>
  <c r="A1808" i="9" s="1"/>
  <c r="A1809" i="9" s="1"/>
  <c r="A1810" i="9" s="1"/>
  <c r="A1811" i="9" s="1"/>
  <c r="A1812" i="9" s="1"/>
  <c r="A1813" i="9" s="1"/>
  <c r="A1814" i="9" s="1"/>
  <c r="A1815" i="9" s="1"/>
  <c r="A1816" i="9" s="1"/>
  <c r="A1817" i="9" s="1"/>
  <c r="A1818" i="9" s="1"/>
  <c r="A1819" i="9" s="1"/>
  <c r="A1820" i="9" s="1"/>
  <c r="A1821" i="9" s="1"/>
  <c r="A1822" i="9" s="1"/>
  <c r="A1823" i="9" s="1"/>
  <c r="A1824" i="9" s="1"/>
  <c r="A1825" i="9" s="1"/>
  <c r="A1826" i="9" s="1"/>
  <c r="A1827" i="9" s="1"/>
  <c r="A1828" i="9" s="1"/>
  <c r="A1829" i="9" s="1"/>
  <c r="A1830" i="9" s="1"/>
  <c r="A1831" i="9" s="1"/>
  <c r="A1832" i="9" s="1"/>
  <c r="A1833" i="9" s="1"/>
  <c r="A1834" i="9" s="1"/>
  <c r="A1835" i="9" s="1"/>
  <c r="A1836" i="9" s="1"/>
  <c r="A1837" i="9" s="1"/>
  <c r="A1838" i="9" s="1"/>
  <c r="A1839" i="9" s="1"/>
  <c r="A1840" i="9" s="1"/>
  <c r="A1841" i="9" s="1"/>
  <c r="A1842" i="9" s="1"/>
  <c r="A1843" i="9" s="1"/>
  <c r="A1844" i="9" s="1"/>
  <c r="A1845" i="9" s="1"/>
  <c r="A1846" i="9" s="1"/>
  <c r="A1847" i="9" s="1"/>
  <c r="A1848" i="9" s="1"/>
  <c r="A1849" i="9" s="1"/>
  <c r="A1850" i="9" s="1"/>
  <c r="A1851" i="9" s="1"/>
  <c r="A1852" i="9" s="1"/>
  <c r="A1853" i="9" s="1"/>
  <c r="A1854" i="9" s="1"/>
  <c r="A1855" i="9" s="1"/>
  <c r="A1856" i="9" s="1"/>
  <c r="A1857" i="9" s="1"/>
  <c r="A1858" i="9" s="1"/>
  <c r="A1859" i="9" s="1"/>
  <c r="A1860" i="9" s="1"/>
  <c r="A1861" i="9" s="1"/>
  <c r="A1862" i="9" s="1"/>
  <c r="A1863" i="9" s="1"/>
  <c r="A1864" i="9" s="1"/>
  <c r="A1865" i="9" s="1"/>
  <c r="A1866" i="9" s="1"/>
  <c r="A1867" i="9" s="1"/>
  <c r="A1868" i="9" s="1"/>
  <c r="A1869" i="9" s="1"/>
  <c r="A1870" i="9" s="1"/>
  <c r="A1871" i="9" s="1"/>
  <c r="A1872" i="9" s="1"/>
  <c r="A1873" i="9" s="1"/>
  <c r="A1874" i="9" s="1"/>
  <c r="A1875" i="9" s="1"/>
  <c r="A1876" i="9" s="1"/>
  <c r="A1877" i="9" s="1"/>
  <c r="A1878" i="9" s="1"/>
  <c r="A1879" i="9" s="1"/>
  <c r="A1880" i="9" s="1"/>
  <c r="A1881" i="9" s="1"/>
  <c r="A1882" i="9" s="1"/>
  <c r="A1883" i="9" s="1"/>
  <c r="A1884" i="9" s="1"/>
  <c r="A1885" i="9" s="1"/>
  <c r="A1886" i="9" s="1"/>
  <c r="A1887" i="9" s="1"/>
  <c r="A1888" i="9" s="1"/>
  <c r="A1889" i="9" s="1"/>
  <c r="A1890" i="9" s="1"/>
  <c r="A1891" i="9" s="1"/>
  <c r="A1892" i="9" s="1"/>
  <c r="A1893" i="9" s="1"/>
  <c r="A1894" i="9" s="1"/>
  <c r="A1895" i="9" s="1"/>
  <c r="A1896" i="9" s="1"/>
  <c r="A1897" i="9" s="1"/>
  <c r="A1898" i="9" s="1"/>
  <c r="A1899" i="9" s="1"/>
  <c r="A1900" i="9" s="1"/>
  <c r="A1901" i="9" s="1"/>
  <c r="A1902" i="9" s="1"/>
  <c r="A1903" i="9" s="1"/>
  <c r="A1904" i="9" s="1"/>
  <c r="A1905" i="9" s="1"/>
  <c r="A1906" i="9" s="1"/>
  <c r="A1907" i="9" s="1"/>
  <c r="A1908" i="9" s="1"/>
  <c r="A1909" i="9" s="1"/>
  <c r="A1910" i="9" s="1"/>
  <c r="A1911" i="9" s="1"/>
  <c r="A1912" i="9" s="1"/>
  <c r="A1913" i="9" s="1"/>
  <c r="A1914" i="9" s="1"/>
  <c r="A1915" i="9" s="1"/>
  <c r="A1916" i="9" s="1"/>
  <c r="A1917" i="9" s="1"/>
  <c r="A1918" i="9" s="1"/>
  <c r="A1919" i="9" s="1"/>
  <c r="A1920" i="9" s="1"/>
  <c r="A1921" i="9" s="1"/>
  <c r="A1922" i="9" s="1"/>
  <c r="A1923" i="9" s="1"/>
  <c r="A1924" i="9" s="1"/>
  <c r="A1925" i="9" s="1"/>
  <c r="A1926" i="9" s="1"/>
  <c r="A1927" i="9" s="1"/>
  <c r="A1928" i="9" s="1"/>
  <c r="A1929" i="9" s="1"/>
  <c r="A1930" i="9" s="1"/>
  <c r="A1931" i="9" s="1"/>
  <c r="A1932" i="9" s="1"/>
  <c r="A1933" i="9" s="1"/>
  <c r="A1934" i="9" s="1"/>
  <c r="A1935" i="9" s="1"/>
  <c r="A1936" i="9" s="1"/>
  <c r="A1937" i="9" s="1"/>
  <c r="A1938" i="9" s="1"/>
  <c r="A1939" i="9" s="1"/>
  <c r="A1940" i="9" s="1"/>
  <c r="A1941" i="9" s="1"/>
  <c r="A1942" i="9" s="1"/>
  <c r="A1943" i="9" s="1"/>
  <c r="A1944" i="9" s="1"/>
  <c r="A1945" i="9" s="1"/>
  <c r="A1946" i="9" s="1"/>
  <c r="A1947" i="9" s="1"/>
  <c r="A1948" i="9" s="1"/>
  <c r="A1949" i="9" s="1"/>
  <c r="A1950" i="9" s="1"/>
  <c r="A1951" i="9" s="1"/>
  <c r="A1952" i="9" s="1"/>
  <c r="A1953" i="9" s="1"/>
  <c r="A1954" i="9" s="1"/>
  <c r="A1955" i="9" s="1"/>
  <c r="A1956" i="9" s="1"/>
  <c r="A1957" i="9" s="1"/>
  <c r="A1958" i="9" s="1"/>
  <c r="A1959" i="9" s="1"/>
  <c r="A1960" i="9" s="1"/>
  <c r="A1961" i="9" s="1"/>
  <c r="A1962" i="9" s="1"/>
  <c r="A1963" i="9" s="1"/>
  <c r="A1964" i="9" s="1"/>
  <c r="A1965" i="9" s="1"/>
  <c r="A1966" i="9" s="1"/>
  <c r="A1967" i="9" s="1"/>
  <c r="A1968" i="9" s="1"/>
  <c r="A1969" i="9" s="1"/>
  <c r="A1970" i="9" s="1"/>
  <c r="A1971" i="9" s="1"/>
  <c r="A1972" i="9" s="1"/>
  <c r="A1973" i="9" s="1"/>
  <c r="A1974" i="9" s="1"/>
  <c r="A1975" i="9" s="1"/>
  <c r="A1976" i="9" s="1"/>
  <c r="A1977" i="9" s="1"/>
  <c r="A1978" i="9" s="1"/>
  <c r="A1979" i="9" s="1"/>
  <c r="A1980" i="9" s="1"/>
  <c r="A1981" i="9" s="1"/>
  <c r="A1982" i="9" s="1"/>
  <c r="A1983" i="9" s="1"/>
  <c r="A1984" i="9" s="1"/>
  <c r="A1985" i="9" s="1"/>
  <c r="A1986" i="9" s="1"/>
  <c r="A1987" i="9" s="1"/>
  <c r="A1988" i="9" s="1"/>
  <c r="A1989" i="9" s="1"/>
  <c r="A1990" i="9" s="1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A3" i="14"/>
  <c r="A4" i="14" s="1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74" i="14" s="1"/>
  <c r="A75" i="14" s="1"/>
  <c r="A76" i="14" s="1"/>
  <c r="A77" i="14" s="1"/>
  <c r="A78" i="14" s="1"/>
  <c r="A79" i="14" s="1"/>
  <c r="A80" i="14" s="1"/>
  <c r="A81" i="14" s="1"/>
  <c r="A82" i="14" s="1"/>
  <c r="A83" i="14" s="1"/>
  <c r="A84" i="14" s="1"/>
  <c r="A85" i="14" s="1"/>
  <c r="A86" i="14" s="1"/>
  <c r="A87" i="14" s="1"/>
  <c r="A88" i="14" s="1"/>
  <c r="A89" i="14" s="1"/>
  <c r="A90" i="14" s="1"/>
  <c r="A91" i="14" s="1"/>
  <c r="A92" i="14" s="1"/>
  <c r="A93" i="14" s="1"/>
  <c r="A94" i="14" s="1"/>
  <c r="A95" i="14" s="1"/>
  <c r="A96" i="14" s="1"/>
  <c r="A97" i="14" s="1"/>
  <c r="A98" i="14" s="1"/>
  <c r="A99" i="14" s="1"/>
  <c r="A100" i="14" s="1"/>
  <c r="A101" i="14" s="1"/>
  <c r="A102" i="14" s="1"/>
  <c r="A103" i="14" s="1"/>
  <c r="A104" i="14" s="1"/>
  <c r="A105" i="14" s="1"/>
  <c r="A106" i="14" s="1"/>
  <c r="A107" i="14" s="1"/>
  <c r="A108" i="14" s="1"/>
  <c r="A109" i="14" s="1"/>
  <c r="A110" i="14" s="1"/>
  <c r="A111" i="14" s="1"/>
  <c r="A112" i="14" s="1"/>
  <c r="A113" i="14" s="1"/>
  <c r="A114" i="14" s="1"/>
  <c r="A115" i="14" s="1"/>
  <c r="A116" i="14" s="1"/>
  <c r="A117" i="14" s="1"/>
  <c r="A118" i="14" s="1"/>
  <c r="A119" i="14" s="1"/>
  <c r="A120" i="14" s="1"/>
  <c r="A121" i="14" s="1"/>
  <c r="A122" i="14" s="1"/>
  <c r="A123" i="14" s="1"/>
  <c r="A124" i="14" s="1"/>
  <c r="A125" i="14" s="1"/>
  <c r="A126" i="14" s="1"/>
  <c r="A127" i="14" s="1"/>
  <c r="A128" i="14" s="1"/>
  <c r="A129" i="14" s="1"/>
  <c r="A130" i="14" s="1"/>
  <c r="A131" i="14" s="1"/>
  <c r="A132" i="14" s="1"/>
  <c r="A133" i="14" s="1"/>
  <c r="A134" i="14" s="1"/>
  <c r="A135" i="14" s="1"/>
  <c r="A136" i="14" s="1"/>
  <c r="A137" i="14" s="1"/>
  <c r="A138" i="14" s="1"/>
  <c r="A139" i="14" s="1"/>
  <c r="A140" i="14" s="1"/>
  <c r="A141" i="14" s="1"/>
  <c r="A142" i="14" s="1"/>
  <c r="A143" i="14" s="1"/>
  <c r="A144" i="14" s="1"/>
  <c r="A145" i="14" s="1"/>
  <c r="A146" i="14" s="1"/>
  <c r="A147" i="14" s="1"/>
  <c r="A148" i="14" s="1"/>
  <c r="A149" i="14" s="1"/>
  <c r="A150" i="14" s="1"/>
  <c r="A151" i="14" s="1"/>
  <c r="A152" i="14" s="1"/>
  <c r="A153" i="14" s="1"/>
  <c r="A154" i="14" s="1"/>
  <c r="A155" i="14" s="1"/>
  <c r="A156" i="14" s="1"/>
  <c r="A157" i="14" s="1"/>
  <c r="A158" i="14" s="1"/>
  <c r="A159" i="14" s="1"/>
  <c r="A160" i="14" s="1"/>
  <c r="A161" i="14" s="1"/>
  <c r="A162" i="14" s="1"/>
  <c r="A163" i="14" s="1"/>
  <c r="A164" i="14" s="1"/>
  <c r="A165" i="14" s="1"/>
  <c r="A166" i="14" s="1"/>
  <c r="A167" i="14" s="1"/>
  <c r="A168" i="14" s="1"/>
  <c r="A169" i="14" s="1"/>
  <c r="A170" i="14" s="1"/>
  <c r="A171" i="14" s="1"/>
  <c r="A172" i="14" s="1"/>
  <c r="A173" i="14" s="1"/>
  <c r="A174" i="14" s="1"/>
  <c r="A175" i="14" s="1"/>
  <c r="A176" i="14" s="1"/>
  <c r="A177" i="14" s="1"/>
  <c r="A178" i="14" s="1"/>
  <c r="A179" i="14" s="1"/>
  <c r="A180" i="14" s="1"/>
  <c r="A181" i="14" s="1"/>
  <c r="A182" i="14" s="1"/>
  <c r="A183" i="14" s="1"/>
  <c r="A184" i="14" s="1"/>
  <c r="A185" i="14" s="1"/>
  <c r="A186" i="14" s="1"/>
  <c r="A187" i="14" s="1"/>
  <c r="A188" i="14" s="1"/>
  <c r="A189" i="14" s="1"/>
  <c r="A190" i="14" s="1"/>
  <c r="A191" i="14" s="1"/>
  <c r="A192" i="14" s="1"/>
  <c r="A193" i="14" s="1"/>
  <c r="A194" i="14" s="1"/>
  <c r="A195" i="14" s="1"/>
  <c r="A196" i="14" s="1"/>
  <c r="A197" i="14" s="1"/>
  <c r="A198" i="14" s="1"/>
  <c r="A199" i="14" s="1"/>
  <c r="A200" i="14" s="1"/>
  <c r="A201" i="14" s="1"/>
  <c r="A202" i="14" s="1"/>
  <c r="A203" i="14" s="1"/>
  <c r="A204" i="14" s="1"/>
  <c r="A205" i="14" s="1"/>
  <c r="A206" i="14" s="1"/>
  <c r="A207" i="14" s="1"/>
  <c r="A208" i="14" s="1"/>
  <c r="A209" i="14" s="1"/>
  <c r="A210" i="14" s="1"/>
  <c r="A211" i="14" s="1"/>
  <c r="A212" i="14" s="1"/>
  <c r="A213" i="14" s="1"/>
  <c r="A214" i="14" s="1"/>
  <c r="A215" i="14" s="1"/>
  <c r="A216" i="14" s="1"/>
  <c r="A217" i="14" s="1"/>
  <c r="A218" i="14" s="1"/>
  <c r="A219" i="14" s="1"/>
  <c r="A220" i="14" s="1"/>
  <c r="A221" i="14" s="1"/>
  <c r="A222" i="14" s="1"/>
  <c r="A223" i="14" s="1"/>
  <c r="A224" i="14" s="1"/>
  <c r="A225" i="14" s="1"/>
  <c r="A226" i="14" s="1"/>
  <c r="A227" i="14" s="1"/>
  <c r="A228" i="14" s="1"/>
  <c r="A229" i="14" s="1"/>
  <c r="A230" i="14" s="1"/>
  <c r="A231" i="14" s="1"/>
  <c r="A232" i="14" s="1"/>
  <c r="A233" i="14" s="1"/>
  <c r="A234" i="14" s="1"/>
  <c r="A235" i="14" s="1"/>
  <c r="A236" i="14" s="1"/>
  <c r="A237" i="14" s="1"/>
  <c r="A238" i="14" s="1"/>
  <c r="A239" i="14" s="1"/>
  <c r="A240" i="14" s="1"/>
  <c r="A241" i="14" s="1"/>
  <c r="A242" i="14" s="1"/>
  <c r="A243" i="14" s="1"/>
  <c r="A244" i="14" s="1"/>
  <c r="A245" i="14" s="1"/>
  <c r="A246" i="14" s="1"/>
  <c r="A247" i="14" s="1"/>
  <c r="A248" i="14" s="1"/>
  <c r="A249" i="14" s="1"/>
  <c r="A250" i="14" s="1"/>
  <c r="A251" i="14" s="1"/>
  <c r="A252" i="14" s="1"/>
  <c r="A253" i="14" s="1"/>
  <c r="A254" i="14" s="1"/>
  <c r="A255" i="14" s="1"/>
  <c r="A256" i="14" s="1"/>
  <c r="A257" i="14" s="1"/>
  <c r="A258" i="14" s="1"/>
  <c r="A259" i="14" s="1"/>
  <c r="A260" i="14" s="1"/>
  <c r="A261" i="14" s="1"/>
  <c r="A262" i="14" s="1"/>
  <c r="A263" i="14" s="1"/>
  <c r="A264" i="14" s="1"/>
  <c r="A265" i="14" s="1"/>
  <c r="A266" i="14" s="1"/>
  <c r="A267" i="14" s="1"/>
  <c r="A268" i="14" s="1"/>
  <c r="A269" i="14" s="1"/>
  <c r="A270" i="14" s="1"/>
  <c r="A271" i="14" s="1"/>
  <c r="A272" i="14" s="1"/>
  <c r="A273" i="14" s="1"/>
  <c r="A274" i="14" s="1"/>
  <c r="A275" i="14" s="1"/>
  <c r="A276" i="14" s="1"/>
  <c r="A277" i="14" s="1"/>
  <c r="A278" i="14" s="1"/>
  <c r="A279" i="14" s="1"/>
  <c r="A280" i="14" s="1"/>
  <c r="A281" i="14" s="1"/>
  <c r="A282" i="14" s="1"/>
  <c r="A283" i="14" s="1"/>
  <c r="A284" i="14" s="1"/>
  <c r="A285" i="14" s="1"/>
  <c r="A286" i="14" s="1"/>
  <c r="A287" i="14" s="1"/>
  <c r="A288" i="14" s="1"/>
  <c r="A289" i="14" s="1"/>
  <c r="A290" i="14" s="1"/>
  <c r="A291" i="14" s="1"/>
  <c r="A292" i="14" s="1"/>
  <c r="A293" i="14" s="1"/>
  <c r="A294" i="14" s="1"/>
  <c r="A295" i="14" s="1"/>
  <c r="A296" i="14" s="1"/>
  <c r="A297" i="14" s="1"/>
  <c r="A298" i="14" s="1"/>
  <c r="A299" i="14" s="1"/>
  <c r="A300" i="14" s="1"/>
  <c r="A301" i="14" s="1"/>
  <c r="A302" i="14" s="1"/>
  <c r="A303" i="14" s="1"/>
  <c r="A304" i="14" s="1"/>
  <c r="A305" i="14" s="1"/>
  <c r="A306" i="14" s="1"/>
  <c r="A307" i="14" s="1"/>
  <c r="A308" i="14" s="1"/>
  <c r="A309" i="14" s="1"/>
  <c r="A310" i="14" s="1"/>
  <c r="A311" i="14" s="1"/>
  <c r="A312" i="14" s="1"/>
  <c r="A313" i="14" s="1"/>
  <c r="A314" i="14" s="1"/>
  <c r="A315" i="14" s="1"/>
  <c r="A316" i="14" s="1"/>
  <c r="A317" i="14" s="1"/>
  <c r="A318" i="14" s="1"/>
  <c r="A319" i="14" s="1"/>
  <c r="A320" i="14" s="1"/>
  <c r="A321" i="14" s="1"/>
  <c r="A322" i="14" s="1"/>
  <c r="A323" i="14" s="1"/>
  <c r="A324" i="14" s="1"/>
  <c r="A325" i="14" s="1"/>
  <c r="A326" i="14" s="1"/>
  <c r="A327" i="14" s="1"/>
  <c r="A328" i="14" s="1"/>
  <c r="A329" i="14" s="1"/>
  <c r="A330" i="14" s="1"/>
  <c r="A331" i="14" s="1"/>
  <c r="A332" i="14" s="1"/>
  <c r="A333" i="14" s="1"/>
  <c r="A334" i="14" s="1"/>
  <c r="A335" i="14" s="1"/>
  <c r="A336" i="14" s="1"/>
  <c r="A337" i="14" s="1"/>
  <c r="A338" i="14" s="1"/>
  <c r="A339" i="14" s="1"/>
  <c r="A340" i="14" s="1"/>
  <c r="A341" i="14" s="1"/>
  <c r="A342" i="14" s="1"/>
  <c r="A343" i="14" s="1"/>
  <c r="A344" i="14" s="1"/>
  <c r="A345" i="14" s="1"/>
  <c r="A346" i="14" s="1"/>
  <c r="A347" i="14" s="1"/>
  <c r="A348" i="14" s="1"/>
  <c r="A349" i="14" s="1"/>
  <c r="A350" i="14" s="1"/>
  <c r="A351" i="14" s="1"/>
  <c r="A352" i="14" s="1"/>
  <c r="A353" i="14" s="1"/>
  <c r="A354" i="14" s="1"/>
  <c r="A355" i="14" s="1"/>
  <c r="A356" i="14" s="1"/>
  <c r="A357" i="14" s="1"/>
  <c r="A358" i="14" s="1"/>
  <c r="A359" i="14" s="1"/>
  <c r="A360" i="14" s="1"/>
  <c r="A361" i="14" s="1"/>
  <c r="A362" i="14" s="1"/>
  <c r="A363" i="14" s="1"/>
  <c r="A364" i="14" s="1"/>
  <c r="A365" i="14" s="1"/>
  <c r="A366" i="14" s="1"/>
  <c r="A367" i="14" s="1"/>
  <c r="A368" i="14" s="1"/>
  <c r="A369" i="14" s="1"/>
  <c r="A370" i="14" s="1"/>
  <c r="A371" i="14" s="1"/>
  <c r="A372" i="14" s="1"/>
  <c r="A373" i="14" s="1"/>
  <c r="A374" i="14" s="1"/>
  <c r="A375" i="14" s="1"/>
  <c r="A376" i="14" s="1"/>
  <c r="A377" i="14" s="1"/>
  <c r="A378" i="14" s="1"/>
  <c r="A379" i="14" s="1"/>
  <c r="A380" i="14" s="1"/>
  <c r="A381" i="14" s="1"/>
  <c r="A382" i="14" s="1"/>
  <c r="A383" i="14" s="1"/>
  <c r="A384" i="14" s="1"/>
  <c r="A385" i="14" s="1"/>
  <c r="A386" i="14" s="1"/>
  <c r="A387" i="14" s="1"/>
  <c r="A388" i="14" s="1"/>
  <c r="A389" i="14" s="1"/>
  <c r="A390" i="14" s="1"/>
  <c r="A391" i="14" s="1"/>
  <c r="A392" i="14" s="1"/>
  <c r="A393" i="14" s="1"/>
  <c r="A394" i="14" s="1"/>
  <c r="A395" i="14" s="1"/>
  <c r="A396" i="14" s="1"/>
  <c r="A397" i="14" s="1"/>
  <c r="A398" i="14" s="1"/>
  <c r="A399" i="14" s="1"/>
  <c r="A400" i="14" s="1"/>
  <c r="A401" i="14" s="1"/>
  <c r="A402" i="14" s="1"/>
  <c r="A403" i="14" s="1"/>
  <c r="A404" i="14" s="1"/>
  <c r="A405" i="14" s="1"/>
  <c r="A406" i="14" s="1"/>
  <c r="A407" i="14" s="1"/>
  <c r="A408" i="14" s="1"/>
  <c r="A409" i="14" s="1"/>
  <c r="A410" i="14" s="1"/>
  <c r="A411" i="14" s="1"/>
  <c r="A412" i="14" s="1"/>
  <c r="A413" i="14" s="1"/>
  <c r="A414" i="14" s="1"/>
  <c r="A415" i="14" s="1"/>
  <c r="A416" i="14" s="1"/>
  <c r="A417" i="14" s="1"/>
  <c r="A418" i="14" s="1"/>
  <c r="A419" i="14" s="1"/>
  <c r="A420" i="14" s="1"/>
  <c r="A421" i="14" s="1"/>
  <c r="A422" i="14" s="1"/>
  <c r="A423" i="14" s="1"/>
  <c r="A424" i="14" s="1"/>
  <c r="A425" i="14" s="1"/>
  <c r="A426" i="14" s="1"/>
  <c r="A427" i="14" s="1"/>
  <c r="A428" i="14" s="1"/>
  <c r="A429" i="14" s="1"/>
  <c r="A430" i="14" s="1"/>
  <c r="A431" i="14" s="1"/>
  <c r="A432" i="14" s="1"/>
  <c r="A433" i="14" s="1"/>
  <c r="A434" i="14" s="1"/>
  <c r="A435" i="14" s="1"/>
  <c r="A436" i="14" s="1"/>
  <c r="A437" i="14" s="1"/>
  <c r="A438" i="14" s="1"/>
  <c r="A439" i="14" s="1"/>
  <c r="A440" i="14" s="1"/>
  <c r="A441" i="14" s="1"/>
  <c r="A442" i="14" s="1"/>
  <c r="A443" i="14" s="1"/>
  <c r="A444" i="14" s="1"/>
  <c r="A445" i="14" s="1"/>
  <c r="A446" i="14" s="1"/>
  <c r="A447" i="14" s="1"/>
  <c r="A448" i="14" s="1"/>
  <c r="A449" i="14" s="1"/>
  <c r="A450" i="14" s="1"/>
  <c r="A451" i="14" s="1"/>
  <c r="A452" i="14" s="1"/>
  <c r="A453" i="14" s="1"/>
  <c r="A454" i="14" s="1"/>
  <c r="A455" i="14" s="1"/>
  <c r="A456" i="14" s="1"/>
  <c r="A457" i="14" s="1"/>
  <c r="A458" i="14" s="1"/>
  <c r="A459" i="14" s="1"/>
  <c r="A460" i="14" s="1"/>
  <c r="A461" i="14" s="1"/>
  <c r="A462" i="14" s="1"/>
  <c r="A463" i="14" s="1"/>
  <c r="A464" i="14" s="1"/>
  <c r="A465" i="14" s="1"/>
  <c r="A466" i="14" s="1"/>
  <c r="A467" i="14" s="1"/>
  <c r="A468" i="14" s="1"/>
  <c r="A469" i="14" s="1"/>
  <c r="A470" i="14" s="1"/>
  <c r="A471" i="14" s="1"/>
  <c r="A472" i="14" s="1"/>
  <c r="A473" i="14" s="1"/>
  <c r="A474" i="14" s="1"/>
  <c r="A475" i="14" s="1"/>
  <c r="A476" i="14" s="1"/>
  <c r="A477" i="14" s="1"/>
  <c r="A478" i="14" s="1"/>
  <c r="A479" i="14" s="1"/>
  <c r="A480" i="14" s="1"/>
  <c r="A481" i="14" s="1"/>
  <c r="A482" i="14" s="1"/>
  <c r="A483" i="14" s="1"/>
  <c r="A484" i="14" s="1"/>
  <c r="A485" i="14" s="1"/>
  <c r="A486" i="14" s="1"/>
  <c r="A487" i="14" s="1"/>
  <c r="A488" i="14" s="1"/>
  <c r="A489" i="14" s="1"/>
  <c r="A490" i="14" s="1"/>
  <c r="A491" i="14" s="1"/>
  <c r="A492" i="14" s="1"/>
  <c r="A493" i="14" s="1"/>
  <c r="A494" i="14" s="1"/>
  <c r="A495" i="14" s="1"/>
  <c r="A496" i="14" s="1"/>
  <c r="A497" i="14" s="1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S100" i="19" l="1"/>
  <c r="S2417" i="19"/>
  <c r="S1702" i="19"/>
  <c r="S2282" i="19"/>
  <c r="Z2282" i="19" s="1"/>
  <c r="S782" i="19"/>
  <c r="S908" i="19"/>
  <c r="S2127" i="19"/>
  <c r="S1045" i="19"/>
  <c r="S1188" i="19"/>
  <c r="S1671" i="19"/>
  <c r="S1658" i="19"/>
  <c r="S761" i="19"/>
  <c r="S1167" i="19"/>
  <c r="S2384" i="19"/>
  <c r="Z458" i="19"/>
  <c r="Z2240" i="19"/>
  <c r="Z1308" i="19"/>
  <c r="Z1763" i="19"/>
  <c r="Z1016" i="19"/>
  <c r="Z1012" i="19"/>
  <c r="Z2225" i="19"/>
  <c r="Z2217" i="19"/>
  <c r="Z1621" i="19"/>
  <c r="Z1292" i="19"/>
  <c r="Z583" i="19"/>
  <c r="Z280" i="19"/>
  <c r="Z449" i="19"/>
  <c r="Z575" i="19"/>
  <c r="Z2074" i="19"/>
  <c r="Z1295" i="19"/>
  <c r="Z2293" i="19"/>
  <c r="Z500" i="19"/>
  <c r="Z910" i="19"/>
  <c r="Z180" i="19"/>
  <c r="Z2114" i="19"/>
  <c r="Z1077" i="19"/>
  <c r="Z1379" i="19"/>
  <c r="Z1535" i="19"/>
  <c r="Z1966" i="19"/>
  <c r="Z1370" i="19"/>
  <c r="Z186" i="19"/>
  <c r="Z1366" i="19"/>
  <c r="Z480" i="19"/>
  <c r="Z2267" i="19"/>
  <c r="Z1668" i="19"/>
  <c r="Z601" i="19"/>
  <c r="Z1173" i="19"/>
  <c r="Z1341" i="19"/>
  <c r="Z1031" i="19"/>
  <c r="Z1776" i="19"/>
  <c r="Z739" i="19"/>
  <c r="Z1476" i="19"/>
  <c r="Z278" i="19"/>
  <c r="Z25" i="19"/>
  <c r="Z2085" i="19"/>
  <c r="Z1140" i="19"/>
  <c r="Z1135" i="19"/>
  <c r="Z2220" i="19"/>
  <c r="S638" i="19"/>
  <c r="Z638" i="19" s="1"/>
  <c r="S2284" i="19"/>
  <c r="Z2284" i="19" s="1"/>
  <c r="S2409" i="19"/>
  <c r="Z2409" i="19" s="1"/>
  <c r="S391" i="19"/>
  <c r="Z391" i="19" s="1"/>
  <c r="S2406" i="19"/>
  <c r="Z2406" i="19" s="1"/>
  <c r="S616" i="19"/>
  <c r="Z616" i="19" s="1"/>
  <c r="S905" i="19"/>
  <c r="Z905" i="19" s="1"/>
  <c r="S1824" i="19"/>
  <c r="Z1824" i="19" s="1"/>
  <c r="S476" i="19"/>
  <c r="Z476" i="19" s="1"/>
  <c r="S602" i="19"/>
  <c r="Z602" i="19" s="1"/>
  <c r="S475" i="19"/>
  <c r="Z475" i="19" s="1"/>
  <c r="S1386" i="19"/>
  <c r="S1979" i="19"/>
  <c r="S1071" i="19"/>
  <c r="S205" i="19"/>
  <c r="S2279" i="19"/>
  <c r="Z66" i="19"/>
  <c r="Z217" i="19"/>
  <c r="Z1355" i="19"/>
  <c r="Z733" i="19"/>
  <c r="Z908" i="19"/>
  <c r="Z2384" i="19"/>
  <c r="Z495" i="19"/>
  <c r="Z2258" i="19"/>
  <c r="Z1017" i="19"/>
  <c r="Z1389" i="19"/>
  <c r="Z1953" i="19"/>
  <c r="Z1775" i="19"/>
  <c r="Z266" i="19"/>
  <c r="Z145" i="19"/>
  <c r="Z582" i="19"/>
  <c r="Z721" i="19"/>
  <c r="Z1018" i="19"/>
  <c r="Z1302" i="19"/>
  <c r="Z1756" i="19"/>
  <c r="Z2065" i="19"/>
  <c r="Z1634" i="19"/>
  <c r="Z1924" i="19"/>
  <c r="Z1770" i="19"/>
  <c r="Z139" i="19"/>
  <c r="Z2223" i="19"/>
  <c r="Z1003" i="19"/>
  <c r="Z1967" i="19"/>
  <c r="Z187" i="19"/>
  <c r="Z481" i="19"/>
  <c r="Z1657" i="19"/>
  <c r="Z1032" i="19"/>
  <c r="Z922" i="19"/>
  <c r="Z213" i="19"/>
  <c r="Z787" i="19"/>
  <c r="Z627" i="19"/>
  <c r="Z1526" i="19"/>
  <c r="Z74" i="19"/>
  <c r="Z613" i="19"/>
  <c r="Z903" i="19"/>
  <c r="Z773" i="19"/>
  <c r="Z1817" i="19"/>
  <c r="Z60" i="19"/>
  <c r="Z1177" i="19"/>
  <c r="Z55" i="19"/>
  <c r="Z2387" i="19"/>
  <c r="Z587" i="19"/>
  <c r="Z462" i="19"/>
  <c r="Z2373" i="19"/>
  <c r="Z1157" i="19"/>
  <c r="Z1466" i="19"/>
  <c r="Z859" i="19"/>
  <c r="Z1921" i="19"/>
  <c r="Z849" i="19"/>
  <c r="Z2072" i="19"/>
  <c r="Z1162" i="19"/>
  <c r="Z284" i="19"/>
  <c r="Z2235" i="19"/>
  <c r="Z579" i="19"/>
  <c r="Z1759" i="19"/>
  <c r="Z16" i="19"/>
  <c r="Z8" i="19"/>
  <c r="S2292" i="19"/>
  <c r="Z2292" i="19" s="1"/>
  <c r="S1381" i="19"/>
  <c r="Z27" i="19"/>
  <c r="Z915" i="19"/>
  <c r="Z1045" i="19"/>
  <c r="Z45" i="19"/>
  <c r="Z2365" i="19"/>
  <c r="Z1822" i="19"/>
  <c r="Z1465" i="19"/>
  <c r="Z1920" i="19"/>
  <c r="Z2071" i="19"/>
  <c r="Z1349" i="19"/>
  <c r="Z1484" i="19"/>
  <c r="Z1968" i="19"/>
  <c r="Z882" i="19"/>
  <c r="Z1147" i="19"/>
  <c r="Z100" i="19"/>
  <c r="Z1188" i="19"/>
  <c r="Z611" i="19"/>
  <c r="Z745" i="19"/>
  <c r="Z1753" i="19"/>
  <c r="Z394" i="19"/>
  <c r="Z765" i="19"/>
  <c r="Z2234" i="19"/>
  <c r="Z1926" i="19"/>
  <c r="Z299" i="19"/>
  <c r="Z371" i="19"/>
  <c r="Z865" i="19"/>
  <c r="Z2372" i="19"/>
  <c r="Z1149" i="19"/>
  <c r="Z399" i="19"/>
  <c r="Z726" i="19"/>
  <c r="Z2121" i="19"/>
  <c r="Z1839" i="19"/>
  <c r="Z756" i="19"/>
  <c r="Z24" i="19"/>
  <c r="Z2417" i="19"/>
  <c r="Z1671" i="19"/>
  <c r="Z774" i="19"/>
  <c r="Z1324" i="19"/>
  <c r="Z294" i="19"/>
  <c r="Z846" i="19"/>
  <c r="Z1847" i="19"/>
  <c r="Z407" i="19"/>
  <c r="Z33" i="19"/>
  <c r="Z848" i="19"/>
  <c r="Z1675" i="19"/>
  <c r="Z6" i="19"/>
  <c r="Z1525" i="19"/>
  <c r="Z47" i="19"/>
  <c r="Z709" i="19"/>
  <c r="Z1702" i="19"/>
  <c r="Z1658" i="19"/>
  <c r="Z315" i="19"/>
  <c r="Z1508" i="19"/>
  <c r="Z729" i="19"/>
  <c r="Z313" i="19"/>
  <c r="Z2108" i="19"/>
  <c r="Z2130" i="19"/>
  <c r="Z2378" i="19"/>
  <c r="Z2069" i="19"/>
  <c r="Z761" i="19"/>
  <c r="Z1703" i="19"/>
  <c r="Z771" i="19"/>
  <c r="Z30" i="19"/>
  <c r="Z1001" i="19"/>
  <c r="Z1692" i="19"/>
  <c r="Z2109" i="19"/>
  <c r="Z1454" i="19"/>
  <c r="Z1697" i="19"/>
  <c r="Z1794" i="19"/>
  <c r="Z444" i="19"/>
  <c r="Z511" i="19"/>
  <c r="Z1978" i="19"/>
  <c r="Z398" i="19"/>
  <c r="Z87" i="19"/>
  <c r="Z307" i="19"/>
  <c r="Z1197" i="19"/>
  <c r="Z2133" i="19"/>
  <c r="Z610" i="19"/>
  <c r="Z65" i="19"/>
  <c r="Z1674" i="19"/>
  <c r="Z887" i="19"/>
  <c r="Z162" i="19"/>
  <c r="Z2255" i="19"/>
  <c r="Z50" i="19"/>
  <c r="Z1331" i="19"/>
  <c r="Z1483" i="19"/>
  <c r="Z1317" i="19"/>
  <c r="Z725" i="19"/>
  <c r="Z26" i="19"/>
  <c r="Z571" i="19"/>
  <c r="Z1013" i="19"/>
  <c r="Z1614" i="19"/>
  <c r="Z5" i="19"/>
  <c r="Z1851" i="19"/>
  <c r="Z1384" i="19"/>
  <c r="Z94" i="19"/>
  <c r="Z913" i="19"/>
  <c r="Z81" i="19"/>
  <c r="Z1834" i="19"/>
  <c r="Z777" i="19"/>
  <c r="Z1828" i="19"/>
  <c r="Z1951" i="19"/>
  <c r="Z2266" i="19"/>
  <c r="Z369" i="19"/>
  <c r="Z2393" i="19"/>
  <c r="Z1798" i="19"/>
  <c r="Z752" i="19"/>
  <c r="Z1643" i="19"/>
  <c r="Z1026" i="19"/>
  <c r="Z1928" i="19"/>
  <c r="Z1150" i="19"/>
  <c r="Z1616" i="19"/>
  <c r="Z17" i="19"/>
  <c r="Z572" i="19"/>
  <c r="Z287" i="19"/>
  <c r="Z387" i="19"/>
  <c r="Z900" i="19"/>
  <c r="Z150" i="19"/>
  <c r="Z782" i="19"/>
  <c r="Z1167" i="19"/>
  <c r="Z631" i="19"/>
  <c r="Z2260" i="19"/>
  <c r="Z717" i="19"/>
  <c r="Z2399" i="19"/>
  <c r="Z40" i="19"/>
  <c r="Z356" i="19"/>
  <c r="Z2274" i="19"/>
  <c r="Z736" i="19"/>
  <c r="Z2369" i="19"/>
  <c r="Z1624" i="19"/>
  <c r="Z1762" i="19"/>
  <c r="Z1143" i="19"/>
  <c r="Z348" i="19"/>
  <c r="Z268" i="19"/>
  <c r="Z88" i="19"/>
  <c r="Z2291" i="19"/>
  <c r="Z2418" i="19"/>
  <c r="Z2117" i="19"/>
  <c r="Z31" i="19"/>
  <c r="Z2127" i="19"/>
  <c r="Z1381" i="19"/>
  <c r="Z864" i="19"/>
  <c r="Z727" i="19"/>
  <c r="Z1467" i="19"/>
  <c r="Z573" i="19"/>
  <c r="Z2082" i="19"/>
  <c r="Z1010" i="19"/>
  <c r="Z7" i="19"/>
  <c r="Z289" i="19"/>
  <c r="Z2277" i="19"/>
  <c r="Z508" i="19"/>
  <c r="Z374" i="19"/>
  <c r="Z454" i="19"/>
  <c r="Z1388" i="19"/>
  <c r="Z917" i="19"/>
  <c r="Z1846" i="19"/>
  <c r="Z393" i="19"/>
  <c r="Z197" i="19"/>
  <c r="Z1835" i="19"/>
  <c r="Z1691" i="19"/>
  <c r="Z1829" i="19"/>
  <c r="Z1952" i="19"/>
  <c r="Z1676" i="19"/>
  <c r="Z370" i="19"/>
  <c r="Z764" i="19"/>
  <c r="Z1799" i="19"/>
  <c r="Z753" i="19"/>
  <c r="Z1644" i="19"/>
  <c r="Z39" i="19"/>
  <c r="Z1774" i="19"/>
  <c r="Z1929" i="19"/>
  <c r="Z2364" i="19"/>
  <c r="Z1151" i="19"/>
  <c r="Z1617" i="19"/>
  <c r="Z920" i="19"/>
  <c r="Z2415" i="19"/>
  <c r="Z1700" i="19"/>
  <c r="Z83" i="19"/>
  <c r="Z1201" i="19"/>
  <c r="Z189" i="19"/>
  <c r="Z386" i="19"/>
  <c r="Z382" i="19"/>
  <c r="Z1043" i="19"/>
  <c r="Z1669" i="19"/>
  <c r="Z1946" i="19"/>
  <c r="Z759" i="19"/>
  <c r="Z53" i="19"/>
  <c r="Z1034" i="19"/>
  <c r="Z747" i="19"/>
  <c r="Z742" i="19"/>
  <c r="Z34" i="19"/>
  <c r="Z581" i="19"/>
  <c r="Z720" i="19"/>
  <c r="Z440" i="19"/>
  <c r="Z1755" i="19"/>
  <c r="Z2064" i="19"/>
  <c r="Z218" i="19"/>
  <c r="Z789" i="19"/>
  <c r="Z1372" i="19"/>
  <c r="Z75" i="19"/>
  <c r="Z1514" i="19"/>
  <c r="Z381" i="19"/>
  <c r="Z1820" i="19"/>
  <c r="Z1038" i="19"/>
  <c r="Z757" i="19"/>
  <c r="Z1339" i="19"/>
  <c r="Z1637" i="19"/>
  <c r="Z2405" i="19"/>
  <c r="Z2264" i="19"/>
  <c r="Z1797" i="19"/>
  <c r="Z1641" i="19"/>
  <c r="Z2375" i="19"/>
  <c r="Z143" i="19"/>
  <c r="Z2097" i="19"/>
  <c r="Z2093" i="19"/>
  <c r="Z2227" i="19"/>
  <c r="Z274" i="19"/>
  <c r="Z10" i="19"/>
  <c r="Z2147" i="19"/>
  <c r="Z503" i="19"/>
  <c r="Z1378" i="19"/>
  <c r="Z784" i="19"/>
  <c r="Z1522" i="19"/>
  <c r="Z1047" i="19"/>
  <c r="Z1684" i="19"/>
  <c r="Z1499" i="19"/>
  <c r="Z1660" i="19"/>
  <c r="Z763" i="19"/>
  <c r="Z1169" i="19"/>
  <c r="Z588" i="19"/>
  <c r="Z2246" i="19"/>
  <c r="Z1932" i="19"/>
  <c r="Z1706" i="19"/>
  <c r="Z96" i="19"/>
  <c r="Z916" i="19"/>
  <c r="Z1969" i="19"/>
  <c r="Z1061" i="19"/>
  <c r="Z72" i="19"/>
  <c r="Z1191" i="19"/>
  <c r="Z901" i="19"/>
  <c r="Z1356" i="19"/>
  <c r="Z1672" i="19"/>
  <c r="Z295" i="19"/>
  <c r="Z1036" i="19"/>
  <c r="Z1491" i="19"/>
  <c r="Z1646" i="19"/>
  <c r="Z2249" i="19"/>
  <c r="Z151" i="19"/>
  <c r="Z1198" i="19"/>
  <c r="Z198" i="19"/>
  <c r="Z1800" i="19"/>
  <c r="Z853" i="19"/>
  <c r="Z1845" i="19"/>
  <c r="Z1664" i="19"/>
  <c r="Z1622" i="19"/>
  <c r="Z2243" i="19"/>
  <c r="Z282" i="19"/>
  <c r="Z1627" i="19"/>
  <c r="Z577" i="19"/>
  <c r="Z1461" i="19"/>
  <c r="Z2076" i="19"/>
  <c r="Z2221" i="19"/>
  <c r="Z2242" i="19"/>
  <c r="Z1300" i="19"/>
  <c r="Z792" i="19"/>
  <c r="Z1974" i="19"/>
  <c r="Z2275" i="19"/>
  <c r="Z2272" i="19"/>
  <c r="Z1811" i="19"/>
  <c r="Z1780" i="19"/>
  <c r="Z738" i="19"/>
  <c r="Z1836" i="19"/>
  <c r="Z754" i="19"/>
  <c r="Z851" i="19"/>
  <c r="Z1532" i="19"/>
  <c r="Z1180" i="19"/>
  <c r="Z1306" i="19"/>
  <c r="Z220" i="19"/>
  <c r="Z507" i="19"/>
  <c r="Z1844" i="19"/>
  <c r="Z1531" i="19"/>
  <c r="Z1374" i="19"/>
  <c r="Z77" i="19"/>
  <c r="Z1690" i="19"/>
  <c r="Z1360" i="19"/>
  <c r="Z1821" i="19"/>
  <c r="Z373" i="19"/>
  <c r="Z1663" i="19"/>
  <c r="Z1179" i="19"/>
  <c r="Z2110" i="19"/>
  <c r="Z1784" i="19"/>
  <c r="Z153" i="19"/>
  <c r="Z1326" i="19"/>
  <c r="Z1474" i="19"/>
  <c r="Z135" i="19"/>
  <c r="Z316" i="19"/>
  <c r="Z1849" i="19"/>
  <c r="Z208" i="19"/>
  <c r="Z1063" i="19"/>
  <c r="Z1052" i="19"/>
  <c r="Z174" i="19"/>
  <c r="Z1187" i="19"/>
  <c r="Z1344" i="19"/>
  <c r="Z876" i="19"/>
  <c r="Z748" i="19"/>
  <c r="Z2104" i="19"/>
  <c r="Z513" i="19"/>
  <c r="Z1194" i="19"/>
  <c r="Z380" i="19"/>
  <c r="Z44" i="19"/>
  <c r="Z2238" i="19"/>
  <c r="Z1470" i="19"/>
  <c r="Z2091" i="19"/>
  <c r="Z136" i="19"/>
  <c r="Z269" i="19"/>
  <c r="Z262" i="19"/>
  <c r="Z1386" i="19"/>
  <c r="Z1979" i="19"/>
  <c r="Z1071" i="19"/>
  <c r="Z205" i="19"/>
  <c r="Z2279" i="19"/>
  <c r="Z2288" i="19"/>
  <c r="Z1073" i="19"/>
  <c r="Z1070" i="19"/>
  <c r="Z1075" i="19"/>
  <c r="Z1704" i="19"/>
  <c r="Z632" i="19"/>
  <c r="Z1964" i="19"/>
  <c r="Z1696" i="19"/>
  <c r="Z486" i="19"/>
  <c r="Z612" i="19"/>
  <c r="Z775" i="19"/>
  <c r="Z1509" i="19"/>
  <c r="Z1496" i="19"/>
  <c r="Z2261" i="19"/>
  <c r="Z2259" i="19"/>
  <c r="Z159" i="19"/>
  <c r="Z2381" i="19"/>
  <c r="Z870" i="19"/>
  <c r="Z868" i="19"/>
  <c r="Z214" i="19"/>
  <c r="Z628" i="19"/>
  <c r="Z904" i="19"/>
  <c r="Z1818" i="19"/>
  <c r="Z463" i="19"/>
  <c r="Z791" i="19"/>
  <c r="Z403" i="19"/>
  <c r="Z1973" i="19"/>
  <c r="Z911" i="19"/>
  <c r="Z492" i="19"/>
  <c r="Z2136" i="19"/>
  <c r="Z1519" i="19"/>
  <c r="Z1049" i="19"/>
  <c r="Z2271" i="19"/>
  <c r="Z892" i="19"/>
  <c r="Z889" i="19"/>
  <c r="Z165" i="19"/>
  <c r="Z56" i="19"/>
  <c r="Z360" i="19"/>
  <c r="Z1779" i="19"/>
  <c r="Z465" i="19"/>
  <c r="Z737" i="19"/>
  <c r="Z2370" i="19"/>
  <c r="Z1625" i="19"/>
  <c r="Z1462" i="19"/>
  <c r="Z569" i="19"/>
  <c r="Z272" i="19"/>
  <c r="Z1133" i="19"/>
  <c r="Z354" i="19"/>
  <c r="Z351" i="19"/>
  <c r="Z451" i="19"/>
  <c r="Z2096" i="19"/>
  <c r="Z1144" i="19"/>
  <c r="Z2077" i="19"/>
  <c r="Z344" i="19"/>
  <c r="Z460" i="19"/>
  <c r="Z2100" i="19"/>
  <c r="Z1927" i="19"/>
  <c r="Z1764" i="19"/>
  <c r="Z855" i="19"/>
  <c r="Z1138" i="19"/>
  <c r="Z2356" i="19"/>
  <c r="Z2219" i="19"/>
  <c r="Z488" i="19"/>
  <c r="Z1785" i="19"/>
  <c r="Z566" i="19"/>
  <c r="Z318" i="19"/>
  <c r="Z1539" i="19"/>
  <c r="Z914" i="19"/>
  <c r="Z1065" i="19"/>
  <c r="Z1371" i="19"/>
  <c r="Z301" i="19"/>
  <c r="Z2129" i="19"/>
  <c r="Z1512" i="19"/>
  <c r="Z1354" i="19"/>
  <c r="Z63" i="19"/>
  <c r="Z1040" i="19"/>
  <c r="Z881" i="19"/>
  <c r="Z755" i="19"/>
  <c r="Z46" i="19"/>
  <c r="Z585" i="19"/>
  <c r="Z1934" i="19"/>
  <c r="Z514" i="19"/>
  <c r="Z1210" i="19"/>
  <c r="Z2143" i="19"/>
  <c r="Z311" i="19"/>
  <c r="Z1960" i="19"/>
  <c r="Z621" i="19"/>
  <c r="Z1055" i="19"/>
  <c r="Z1685" i="19"/>
  <c r="Z2396" i="19"/>
  <c r="Z2263" i="19"/>
  <c r="Z1813" i="19"/>
  <c r="Z1806" i="19"/>
  <c r="Z1650" i="19"/>
  <c r="Z590" i="19"/>
  <c r="Z872" i="19"/>
  <c r="Z1488" i="19"/>
  <c r="Z1460" i="19"/>
  <c r="Z1981" i="19"/>
  <c r="Z1376" i="19"/>
  <c r="Z2281" i="19"/>
  <c r="Z192" i="19"/>
  <c r="Z1520" i="19"/>
  <c r="Z385" i="19"/>
  <c r="Z1682" i="19"/>
  <c r="Z1815" i="19"/>
  <c r="Z1348" i="19"/>
  <c r="Z1656" i="19"/>
  <c r="Z2389" i="19"/>
  <c r="Z1336" i="19"/>
  <c r="Z1165" i="19"/>
  <c r="Z1321" i="19"/>
  <c r="Z2241" i="19"/>
  <c r="Z2366" i="19"/>
  <c r="Z712" i="19"/>
  <c r="Z1299" i="19"/>
  <c r="Z1848" i="19"/>
  <c r="Z1833" i="19"/>
  <c r="Z2397" i="19"/>
  <c r="Z1186" i="19"/>
  <c r="Z875" i="19"/>
  <c r="Z2103" i="19"/>
  <c r="Z512" i="19"/>
  <c r="Z505" i="19"/>
  <c r="Z2141" i="19"/>
  <c r="Z1204" i="19"/>
  <c r="Z1529" i="19"/>
  <c r="Z781" i="19"/>
  <c r="Z1193" i="19"/>
  <c r="Z383" i="19"/>
  <c r="Z69" i="19"/>
  <c r="Z607" i="19"/>
  <c r="Z2394" i="19"/>
  <c r="Z1178" i="19"/>
  <c r="Z1793" i="19"/>
  <c r="Z51" i="19"/>
  <c r="Z43" i="19"/>
  <c r="Z1635" i="19"/>
  <c r="Z2098" i="19"/>
  <c r="Z1469" i="19"/>
  <c r="Z2090" i="19"/>
  <c r="Z2084" i="19"/>
  <c r="Z1301" i="19"/>
  <c r="Z343" i="19"/>
  <c r="Z1390" i="19"/>
  <c r="Z634" i="19"/>
  <c r="Z1975" i="19"/>
  <c r="Z395" i="19"/>
  <c r="Z199" i="19"/>
  <c r="Z1837" i="19"/>
  <c r="Z1693" i="19"/>
  <c r="Z2400" i="19"/>
  <c r="Z177" i="19"/>
  <c r="Z1678" i="19"/>
  <c r="Z2262" i="19"/>
  <c r="Z766" i="19"/>
  <c r="Z364" i="19"/>
  <c r="Z290" i="19"/>
  <c r="Z873" i="19"/>
  <c r="Z41" i="19"/>
  <c r="Z1014" i="19"/>
  <c r="Z1695" i="19"/>
  <c r="Z158" i="19"/>
  <c r="Z715" i="19"/>
  <c r="Z216" i="19"/>
  <c r="Z1677" i="19"/>
  <c r="Z455" i="19"/>
  <c r="Z1955" i="19"/>
  <c r="Z1327" i="19"/>
  <c r="Z314" i="19"/>
  <c r="Z2414" i="19"/>
  <c r="Z630" i="19"/>
  <c r="Z494" i="19"/>
  <c r="Z1199" i="19"/>
  <c r="Z390" i="19"/>
  <c r="Z485" i="19"/>
  <c r="Z1954" i="19"/>
  <c r="Z1507" i="19"/>
  <c r="Z770" i="19"/>
  <c r="Z1495" i="19"/>
  <c r="Z1941" i="19"/>
  <c r="Z2391" i="19"/>
  <c r="Z358" i="19"/>
  <c r="Z1029" i="19"/>
  <c r="Z1323" i="19"/>
  <c r="Z510" i="19"/>
  <c r="Z2145" i="19"/>
  <c r="Z397" i="19"/>
  <c r="Z86" i="19"/>
  <c r="Z306" i="19"/>
  <c r="Z1196" i="19"/>
  <c r="Z2132" i="19"/>
  <c r="Z609" i="19"/>
  <c r="Z64" i="19"/>
  <c r="Z606" i="19"/>
  <c r="Z886" i="19"/>
  <c r="Z2111" i="19"/>
  <c r="Z2254" i="19"/>
  <c r="Z49" i="19"/>
  <c r="Z2380" i="19"/>
  <c r="Z1482" i="19"/>
  <c r="Z724" i="19"/>
  <c r="Z277" i="19"/>
  <c r="Z1613" i="19"/>
  <c r="Z1005" i="19"/>
  <c r="Z144" i="19"/>
  <c r="Z2228" i="19"/>
  <c r="Z275" i="19"/>
  <c r="Z11" i="19"/>
  <c r="Z2286" i="19"/>
  <c r="Z2280" i="19"/>
  <c r="Z184" i="19"/>
  <c r="Z1814" i="19"/>
  <c r="Z1655" i="19"/>
  <c r="Z1161" i="19"/>
  <c r="Z1312" i="19"/>
  <c r="Z1767" i="19"/>
  <c r="Z858" i="19"/>
  <c r="Z711" i="19"/>
  <c r="Z1298" i="19"/>
  <c r="Z4" i="19"/>
  <c r="Z1382" i="19"/>
  <c r="Z401" i="19"/>
  <c r="Z1203" i="19"/>
  <c r="Z1528" i="19"/>
  <c r="Z389" i="19"/>
  <c r="Z2123" i="19"/>
  <c r="Z68" i="19"/>
  <c r="Z171" i="19"/>
  <c r="Z1351" i="19"/>
  <c r="Z1804" i="19"/>
  <c r="Z1792" i="19"/>
  <c r="Z42" i="19"/>
  <c r="Z1486" i="19"/>
  <c r="Z1009" i="19"/>
  <c r="Z2256" i="19"/>
  <c r="T2145" i="19"/>
  <c r="U2145" i="19" s="1"/>
  <c r="T2393" i="19"/>
  <c r="U2393" i="19" s="1"/>
  <c r="T2254" i="19"/>
  <c r="U2254" i="19" s="1"/>
  <c r="T1621" i="19"/>
  <c r="U1621" i="19" s="1"/>
  <c r="T407" i="19"/>
  <c r="U407" i="19" s="1"/>
  <c r="T217" i="19"/>
  <c r="U217" i="19" s="1"/>
  <c r="T216" i="19"/>
  <c r="U216" i="19" s="1"/>
  <c r="T313" i="19"/>
  <c r="U313" i="19" s="1"/>
  <c r="T2418" i="19"/>
  <c r="U2418" i="19" s="1"/>
  <c r="T1697" i="19"/>
  <c r="U1697" i="19" s="1"/>
  <c r="T2277" i="19"/>
  <c r="U2277" i="19" s="1"/>
  <c r="T1839" i="19"/>
  <c r="U1839" i="19" s="1"/>
  <c r="T2396" i="19"/>
  <c r="U2396" i="19" s="1"/>
  <c r="T917" i="19"/>
  <c r="U917" i="19" s="1"/>
  <c r="T1978" i="19"/>
  <c r="U1978" i="19" s="1"/>
  <c r="T1539" i="19"/>
  <c r="U1539" i="19" s="1"/>
  <c r="T2409" i="19"/>
  <c r="U2409" i="19" s="1"/>
  <c r="T391" i="19"/>
  <c r="U391" i="19" s="1"/>
  <c r="T1685" i="19"/>
  <c r="U1685" i="19" s="1"/>
  <c r="T1634" i="19"/>
  <c r="U1634" i="19" s="1"/>
  <c r="T2293" i="19"/>
  <c r="U2293" i="19" s="1"/>
  <c r="T514" i="19"/>
  <c r="U514" i="19" s="1"/>
  <c r="T2143" i="19"/>
  <c r="U2143" i="19" s="1"/>
  <c r="T1077" i="19"/>
  <c r="U1077" i="19" s="1"/>
  <c r="T403" i="19"/>
  <c r="U403" i="19" s="1"/>
  <c r="T1071" i="19"/>
  <c r="U1071" i="19" s="1"/>
  <c r="T382" i="19"/>
  <c r="U382" i="19" s="1"/>
  <c r="T2111" i="19"/>
  <c r="U2111" i="19" s="1"/>
  <c r="T742" i="19"/>
  <c r="U742" i="19" s="1"/>
  <c r="T34" i="19"/>
  <c r="U34" i="19" s="1"/>
  <c r="T1924" i="19"/>
  <c r="U1924" i="19" s="1"/>
  <c r="T86" i="19"/>
  <c r="U86" i="19" s="1"/>
  <c r="T386" i="19"/>
  <c r="U386" i="19" s="1"/>
  <c r="T2263" i="19"/>
  <c r="U2263" i="19" s="1"/>
  <c r="T1706" i="19"/>
  <c r="U1706" i="19" s="1"/>
  <c r="T488" i="19"/>
  <c r="U488" i="19" s="1"/>
  <c r="T1525" i="19"/>
  <c r="U1525" i="19" s="1"/>
  <c r="T908" i="19"/>
  <c r="U908" i="19" s="1"/>
  <c r="T299" i="19"/>
  <c r="U299" i="19" s="1"/>
  <c r="T2274" i="19"/>
  <c r="U2274" i="19" s="1"/>
  <c r="T1955" i="19"/>
  <c r="U1955" i="19" s="1"/>
  <c r="T1188" i="19"/>
  <c r="U1188" i="19" s="1"/>
  <c r="T2117" i="19"/>
  <c r="U2117" i="19" s="1"/>
  <c r="T1794" i="19"/>
  <c r="U1794" i="19" s="1"/>
  <c r="T289" i="19"/>
  <c r="U289" i="19" s="1"/>
  <c r="T45" i="19"/>
  <c r="U45" i="19" s="1"/>
  <c r="T2109" i="19"/>
  <c r="U2109" i="19" s="1"/>
  <c r="T2108" i="19"/>
  <c r="U2108" i="19" s="1"/>
  <c r="T2378" i="19"/>
  <c r="U2378" i="19" s="1"/>
  <c r="T745" i="19"/>
  <c r="U745" i="19" s="1"/>
  <c r="T865" i="19"/>
  <c r="U865" i="19" s="1"/>
  <c r="T287" i="19"/>
  <c r="U287" i="19" s="1"/>
  <c r="T454" i="19"/>
  <c r="U454" i="19" s="1"/>
  <c r="T1926" i="19"/>
  <c r="U1926" i="19" s="1"/>
  <c r="T2234" i="19"/>
  <c r="U2234" i="19" s="1"/>
  <c r="T1017" i="19"/>
  <c r="U1017" i="19" s="1"/>
  <c r="T1454" i="19"/>
  <c r="U1454" i="19" s="1"/>
  <c r="T1371" i="19"/>
  <c r="U1371" i="19" s="1"/>
  <c r="T1199" i="19"/>
  <c r="U1199" i="19" s="1"/>
  <c r="T390" i="19"/>
  <c r="U390" i="19" s="1"/>
  <c r="T905" i="19"/>
  <c r="U905" i="19" s="1"/>
  <c r="T1360" i="19"/>
  <c r="U1360" i="19" s="1"/>
  <c r="T1954" i="19"/>
  <c r="U1954" i="19" s="1"/>
  <c r="T476" i="19"/>
  <c r="U476" i="19" s="1"/>
  <c r="T63" i="19"/>
  <c r="U63" i="19"/>
  <c r="T475" i="19"/>
  <c r="U475" i="19" s="1"/>
  <c r="T1941" i="19"/>
  <c r="U1941" i="19" s="1"/>
  <c r="T2110" i="19"/>
  <c r="U2110" i="19" s="1"/>
  <c r="T358" i="19"/>
  <c r="U358" i="19" s="1"/>
  <c r="T1331" i="19"/>
  <c r="U1331" i="19" s="1"/>
  <c r="T585" i="19"/>
  <c r="U585" i="19" s="1"/>
  <c r="T1029" i="19"/>
  <c r="U1029" i="19" s="1"/>
  <c r="T1934" i="19"/>
  <c r="U1934" i="19" s="1"/>
  <c r="T2240" i="19"/>
  <c r="U2240" i="19" s="1"/>
  <c r="T1763" i="19"/>
  <c r="U1763" i="19" s="1"/>
  <c r="T1018" i="19"/>
  <c r="U1018" i="19" s="1"/>
  <c r="T1302" i="19"/>
  <c r="U1302" i="19" s="1"/>
  <c r="T1012" i="19"/>
  <c r="U1012" i="19" s="1"/>
  <c r="T2076" i="19"/>
  <c r="U2076" i="19" s="1"/>
  <c r="T2064" i="19"/>
  <c r="U2064" i="19" s="1"/>
  <c r="T2286" i="19"/>
  <c r="U2286" i="19" s="1"/>
  <c r="T1967" i="19"/>
  <c r="U1967" i="19" s="1"/>
  <c r="T1833" i="19"/>
  <c r="U1833" i="19" s="1"/>
  <c r="T2275" i="19"/>
  <c r="U2275" i="19" s="1"/>
  <c r="T2397" i="19"/>
  <c r="U2397" i="19" s="1"/>
  <c r="T180" i="19"/>
  <c r="U180" i="19" s="1"/>
  <c r="T1657" i="19"/>
  <c r="U1657" i="19" s="1"/>
  <c r="T2097" i="19"/>
  <c r="U2097" i="19" s="1"/>
  <c r="T136" i="19"/>
  <c r="U136" i="19" s="1"/>
  <c r="T911" i="19"/>
  <c r="U911" i="19" s="1"/>
  <c r="T492" i="19"/>
  <c r="U492" i="19" s="1"/>
  <c r="T1526" i="19"/>
  <c r="U1526" i="19" s="1"/>
  <c r="T781" i="19"/>
  <c r="U781" i="19" s="1"/>
  <c r="T383" i="19"/>
  <c r="U383" i="19" s="1"/>
  <c r="T69" i="19"/>
  <c r="U69" i="19" s="1"/>
  <c r="T773" i="19"/>
  <c r="U773" i="19" s="1"/>
  <c r="T607" i="19"/>
  <c r="U607" i="19" s="1"/>
  <c r="T1668" i="19"/>
  <c r="U1668" i="19" s="1"/>
  <c r="T2394" i="19"/>
  <c r="U2394" i="19" s="1"/>
  <c r="T1178" i="19"/>
  <c r="U1178" i="19" s="1"/>
  <c r="T56" i="19"/>
  <c r="U56" i="19" s="1"/>
  <c r="T55" i="19"/>
  <c r="U55" i="19" s="1"/>
  <c r="T1341" i="19"/>
  <c r="U1341" i="19" s="1"/>
  <c r="T51" i="19"/>
  <c r="U51" i="19" s="1"/>
  <c r="T465" i="19"/>
  <c r="U465" i="19" s="1"/>
  <c r="T2098" i="19"/>
  <c r="U2098" i="19" s="1"/>
  <c r="T25" i="19"/>
  <c r="U25" i="19" s="1"/>
  <c r="T1301" i="19"/>
  <c r="U1301" i="19"/>
  <c r="T1133" i="19"/>
  <c r="U1133" i="19" s="1"/>
  <c r="T2220" i="19"/>
  <c r="U2220" i="19" s="1"/>
  <c r="T1486" i="19"/>
  <c r="U1486" i="19" s="1"/>
  <c r="T486" i="19"/>
  <c r="U486" i="19" s="1"/>
  <c r="T2262" i="19"/>
  <c r="U2262" i="19" s="1"/>
  <c r="T1036" i="19"/>
  <c r="U1036" i="19" s="1"/>
  <c r="T1491" i="19"/>
  <c r="U1491" i="19" s="1"/>
  <c r="T1646" i="19"/>
  <c r="U1646" i="19" s="1"/>
  <c r="T2249" i="19"/>
  <c r="U2249" i="19" s="1"/>
  <c r="T870" i="19"/>
  <c r="U870" i="19" s="1"/>
  <c r="T864" i="19"/>
  <c r="U864" i="19" s="1"/>
  <c r="T1927" i="19"/>
  <c r="U1927" i="19" s="1"/>
  <c r="S1387" i="19"/>
  <c r="T1386" i="19" s="1"/>
  <c r="U1386" i="19" s="1"/>
  <c r="S2290" i="19"/>
  <c r="Z2290" i="19" s="1"/>
  <c r="S1536" i="19"/>
  <c r="Z1536" i="19" s="1"/>
  <c r="S1205" i="19"/>
  <c r="Z1205" i="19" s="1"/>
  <c r="S194" i="19"/>
  <c r="Z194" i="19" s="1"/>
  <c r="S2137" i="19"/>
  <c r="Z2137" i="19" s="1"/>
  <c r="S2404" i="19"/>
  <c r="Z2404" i="19" s="1"/>
  <c r="S898" i="19"/>
  <c r="Z898" i="19" s="1"/>
  <c r="S379" i="19"/>
  <c r="Z379" i="19" s="1"/>
  <c r="S1183" i="19"/>
  <c r="Z1183" i="19" s="1"/>
  <c r="S1058" i="19"/>
  <c r="Z1058" i="19" s="1"/>
  <c r="S483" i="19"/>
  <c r="Z483" i="19" s="1"/>
  <c r="S400" i="19"/>
  <c r="Z400" i="19" s="1"/>
  <c r="S89" i="19"/>
  <c r="Z89" i="19" s="1"/>
  <c r="S1527" i="19"/>
  <c r="Z1527" i="19" s="1"/>
  <c r="S1060" i="19"/>
  <c r="Z1060" i="19" s="1"/>
  <c r="S388" i="19"/>
  <c r="T387" i="19" s="1"/>
  <c r="U387" i="19" s="1"/>
  <c r="S2122" i="19"/>
  <c r="Z2122" i="19" s="1"/>
  <c r="S67" i="19"/>
  <c r="Z67" i="19" s="1"/>
  <c r="S170" i="19"/>
  <c r="Z170" i="19" s="1"/>
  <c r="S1350" i="19"/>
  <c r="Z1350" i="19" s="1"/>
  <c r="S1803" i="19"/>
  <c r="Z1803" i="19" s="1"/>
  <c r="S2257" i="19"/>
  <c r="Z2257" i="19" s="1"/>
  <c r="S637" i="19"/>
  <c r="Z637" i="19" s="1"/>
  <c r="S502" i="19"/>
  <c r="Z502" i="19" s="1"/>
  <c r="S1067" i="19"/>
  <c r="Z1067" i="19" s="1"/>
  <c r="S201" i="19"/>
  <c r="Z201" i="19" s="1"/>
  <c r="S305" i="19"/>
  <c r="Z305" i="19" s="1"/>
  <c r="S907" i="19"/>
  <c r="Z907" i="19" s="1"/>
  <c r="S1364" i="19"/>
  <c r="Z1364" i="19" s="1"/>
  <c r="S1823" i="19"/>
  <c r="Z1823" i="19" s="1"/>
  <c r="S1503" i="19"/>
  <c r="Z1503" i="19" s="1"/>
  <c r="S2116" i="19"/>
  <c r="Z2116" i="19" s="1"/>
  <c r="S168" i="19"/>
  <c r="Z168" i="19" s="1"/>
  <c r="S1850" i="19"/>
  <c r="Z1850" i="19" s="1"/>
  <c r="S1383" i="19"/>
  <c r="Z1383" i="19" s="1"/>
  <c r="S1394" i="19"/>
  <c r="Z1394" i="19" s="1"/>
  <c r="S1380" i="19"/>
  <c r="Z1380" i="19" s="1"/>
  <c r="S2142" i="19"/>
  <c r="Z2142" i="19" s="1"/>
  <c r="S206" i="19"/>
  <c r="Z206" i="19" s="1"/>
  <c r="S392" i="19"/>
  <c r="Z392" i="19" s="1"/>
  <c r="S2139" i="19"/>
  <c r="Z2139" i="19" s="1"/>
  <c r="S487" i="19"/>
  <c r="Z487" i="19" s="1"/>
  <c r="S780" i="19"/>
  <c r="Z780" i="19" s="1"/>
  <c r="S1359" i="19"/>
  <c r="Z1359" i="19" s="1"/>
  <c r="S1041" i="19"/>
  <c r="Z1041" i="19" s="1"/>
  <c r="S1948" i="19"/>
  <c r="Z1948" i="19" s="1"/>
  <c r="S1175" i="19"/>
  <c r="Z1175" i="19" s="1"/>
  <c r="S472" i="19"/>
  <c r="Z472" i="19" s="1"/>
  <c r="S2388" i="19"/>
  <c r="Z2388" i="19" s="1"/>
  <c r="S1333" i="19"/>
  <c r="Z1333" i="19" s="1"/>
  <c r="S469" i="19"/>
  <c r="Z469" i="19" s="1"/>
  <c r="S1320" i="19"/>
  <c r="Z1320" i="19" s="1"/>
  <c r="S1480" i="19"/>
  <c r="Z1480" i="19" s="1"/>
  <c r="S1154" i="19"/>
  <c r="Z1154" i="19" s="1"/>
  <c r="S1392" i="19"/>
  <c r="Z1392" i="19" s="1"/>
  <c r="S1977" i="19"/>
  <c r="Z1977" i="19" s="1"/>
  <c r="S909" i="19"/>
  <c r="Z909" i="19" s="1"/>
  <c r="S302" i="19"/>
  <c r="Z302" i="19" s="1"/>
  <c r="S179" i="19"/>
  <c r="Z179" i="19" s="1"/>
  <c r="S1500" i="19"/>
  <c r="Z1500" i="19" s="1"/>
  <c r="S2113" i="19"/>
  <c r="Z2113" i="19" s="1"/>
  <c r="S1645" i="19"/>
  <c r="Z1645" i="19" s="1"/>
  <c r="S1489" i="19"/>
  <c r="Z1489" i="19" s="1"/>
  <c r="S452" i="19"/>
  <c r="Z452" i="19" s="1"/>
  <c r="S862" i="19"/>
  <c r="Z862" i="19" s="1"/>
  <c r="S1145" i="19"/>
  <c r="Z1145" i="19" s="1"/>
  <c r="S2078" i="19"/>
  <c r="Z2078" i="19" s="1"/>
  <c r="S345" i="19"/>
  <c r="Z345" i="19" s="1"/>
  <c r="S98" i="19"/>
  <c r="Z98" i="19" s="1"/>
  <c r="S1699" i="19"/>
  <c r="Z1699" i="19" s="1"/>
  <c r="S779" i="19"/>
  <c r="Z779" i="19" s="1"/>
  <c r="S1362" i="19"/>
  <c r="Z1362" i="19" s="1"/>
  <c r="S768" i="19"/>
  <c r="Z768" i="19" s="1"/>
  <c r="S366" i="19"/>
  <c r="Z366" i="19" s="1"/>
  <c r="S292" i="19"/>
  <c r="Z292" i="19" s="1"/>
  <c r="S1319" i="19"/>
  <c r="Z1319" i="19" s="1"/>
  <c r="S352" i="19"/>
  <c r="Z352" i="19" s="1"/>
  <c r="S1216" i="19"/>
  <c r="Z1216" i="19" s="1"/>
  <c r="S406" i="19"/>
  <c r="Z406" i="19" s="1"/>
  <c r="S2412" i="19"/>
  <c r="Z2412" i="19" s="1"/>
  <c r="S204" i="19"/>
  <c r="Z204" i="19" s="1"/>
  <c r="S2278" i="19"/>
  <c r="Z2278" i="19" s="1"/>
  <c r="S2403" i="19"/>
  <c r="Z2403" i="19" s="1"/>
  <c r="S1057" i="19"/>
  <c r="Z1057" i="19" s="1"/>
  <c r="S482" i="19"/>
  <c r="Z482" i="19" s="1"/>
  <c r="S897" i="19"/>
  <c r="Z897" i="19" s="1"/>
  <c r="S378" i="19"/>
  <c r="Z378" i="19" s="1"/>
  <c r="S1182" i="19"/>
  <c r="Z1182" i="19" s="1"/>
  <c r="S1795" i="19"/>
  <c r="Z1795" i="19" s="1"/>
  <c r="S594" i="19"/>
  <c r="Z594" i="19" s="1"/>
  <c r="S751" i="19"/>
  <c r="Z751" i="19" s="1"/>
  <c r="S467" i="19"/>
  <c r="Z467" i="19" s="1"/>
  <c r="S2149" i="19"/>
  <c r="Z2149" i="19" s="1"/>
  <c r="S509" i="19"/>
  <c r="Z509" i="19" s="1"/>
  <c r="S210" i="19"/>
  <c r="Z210" i="19" s="1"/>
  <c r="S1533" i="19"/>
  <c r="Z1533" i="19" s="1"/>
  <c r="S308" i="19"/>
  <c r="Z308" i="19" s="1"/>
  <c r="S2134" i="19"/>
  <c r="Z2134" i="19" s="1"/>
  <c r="S1517" i="19"/>
  <c r="Z1517" i="19" s="1"/>
  <c r="S181" i="19"/>
  <c r="Z181" i="19" s="1"/>
  <c r="S2269" i="19"/>
  <c r="Z2269" i="19" s="1"/>
  <c r="S375" i="19"/>
  <c r="Z375" i="19" s="1"/>
  <c r="S2112" i="19"/>
  <c r="Z2112" i="19" s="1"/>
  <c r="S597" i="19"/>
  <c r="Z597" i="19" s="1"/>
  <c r="S1648" i="19"/>
  <c r="Z1648" i="19" s="1"/>
  <c r="S1786" i="19"/>
  <c r="Z1786" i="19" s="1"/>
  <c r="S357" i="19"/>
  <c r="Z357" i="19" s="1"/>
  <c r="S743" i="19"/>
  <c r="Z743" i="19" s="1"/>
  <c r="S1477" i="19"/>
  <c r="Z1477" i="19" s="1"/>
  <c r="S1630" i="19"/>
  <c r="Z1630" i="19" s="1"/>
  <c r="S445" i="19"/>
  <c r="Z445" i="19" s="1"/>
  <c r="S1760" i="19"/>
  <c r="Z1760" i="19" s="1"/>
  <c r="S2080" i="19"/>
  <c r="Z2080" i="19" s="1"/>
  <c r="S2226" i="19"/>
  <c r="Z2226" i="19" s="1"/>
  <c r="S2067" i="19"/>
  <c r="Z2067" i="19" s="1"/>
  <c r="S1647" i="19"/>
  <c r="Z1647" i="19" s="1"/>
  <c r="S1332" i="19"/>
  <c r="Z1332" i="19" s="1"/>
  <c r="S2392" i="19"/>
  <c r="Z2392" i="19" s="1"/>
  <c r="S1790" i="19"/>
  <c r="Z1790" i="19" s="1"/>
  <c r="S1030" i="19"/>
  <c r="Z1030" i="19" s="1"/>
  <c r="S2105" i="19"/>
  <c r="Z2105" i="19" s="1"/>
  <c r="S732" i="19"/>
  <c r="Z732" i="19" s="1"/>
  <c r="S722" i="19"/>
  <c r="Z722" i="19" s="1"/>
  <c r="S447" i="19"/>
  <c r="Z447" i="19" s="1"/>
  <c r="S1949" i="19"/>
  <c r="Z1949" i="19" s="1"/>
  <c r="S2361" i="19"/>
  <c r="Z2361" i="19" s="1"/>
  <c r="S1936" i="19"/>
  <c r="Z1936" i="19" s="1"/>
  <c r="S461" i="19"/>
  <c r="Z461" i="19" s="1"/>
  <c r="S146" i="19"/>
  <c r="Z146" i="19" s="1"/>
  <c r="S1629" i="19"/>
  <c r="Z1629" i="19" s="1"/>
  <c r="S142" i="19"/>
  <c r="Z142" i="19" s="1"/>
  <c r="S1303" i="19"/>
  <c r="Z1303" i="19" s="1"/>
  <c r="S19" i="19"/>
  <c r="Z19" i="19" s="1"/>
  <c r="S1757" i="19"/>
  <c r="Z1757" i="19" s="1"/>
  <c r="S2066" i="19"/>
  <c r="Z2066" i="19" s="1"/>
  <c r="S23" i="19"/>
  <c r="Z23" i="19" s="1"/>
  <c r="S708" i="19"/>
  <c r="Z708" i="19" s="1"/>
  <c r="S1293" i="19"/>
  <c r="Z1293" i="19" s="1"/>
  <c r="S793" i="19"/>
  <c r="Z793" i="19" s="1"/>
  <c r="S1209" i="19"/>
  <c r="Z1209" i="19" s="1"/>
  <c r="S310" i="19"/>
  <c r="Z310" i="19" s="1"/>
  <c r="S2140" i="19"/>
  <c r="Z2140" i="19" s="1"/>
  <c r="S2138" i="19"/>
  <c r="Z2138" i="19" s="1"/>
  <c r="S1054" i="19"/>
  <c r="Z1054" i="19" s="1"/>
  <c r="S1051" i="19"/>
  <c r="Z1051" i="19" s="1"/>
  <c r="S2273" i="19"/>
  <c r="Z2273" i="19" s="1"/>
  <c r="S894" i="19"/>
  <c r="Z894" i="19" s="1"/>
  <c r="S1812" i="19"/>
  <c r="Z1812" i="19" s="1"/>
  <c r="S473" i="19"/>
  <c r="Z473" i="19" s="1"/>
  <c r="S871" i="19"/>
  <c r="Z871" i="19" s="1"/>
  <c r="S1487" i="19"/>
  <c r="Z1487" i="19" s="1"/>
  <c r="S441" i="19"/>
  <c r="Z441" i="19" s="1"/>
  <c r="S439" i="19"/>
  <c r="Z439" i="19" s="1"/>
  <c r="S1612" i="19"/>
  <c r="Z1612" i="19" s="1"/>
  <c r="S615" i="19"/>
  <c r="Z615" i="19" s="1"/>
  <c r="S614" i="19"/>
  <c r="Z614" i="19" s="1"/>
  <c r="S2401" i="19"/>
  <c r="Z2401" i="19" s="1"/>
  <c r="S1681" i="19"/>
  <c r="Z1681" i="19" s="1"/>
  <c r="S58" i="19"/>
  <c r="Z58" i="19" s="1"/>
  <c r="S598" i="19"/>
  <c r="Z598" i="19" s="1"/>
  <c r="S1037" i="19"/>
  <c r="Z1037" i="19" s="1"/>
  <c r="S1343" i="19"/>
  <c r="Z1343" i="19" s="1"/>
  <c r="S361" i="19"/>
  <c r="Z361" i="19" s="1"/>
  <c r="S2250" i="19"/>
  <c r="Z2250" i="19" s="1"/>
  <c r="S1328" i="19"/>
  <c r="Z1328" i="19" s="1"/>
  <c r="S1023" i="19"/>
  <c r="Z1023" i="19" s="1"/>
  <c r="S279" i="19"/>
  <c r="Z279" i="19" s="1"/>
  <c r="S718" i="19"/>
  <c r="Z718" i="19" s="1"/>
  <c r="S2086" i="19"/>
  <c r="Z2086" i="19" s="1"/>
  <c r="S1141" i="19"/>
  <c r="Z1141" i="19" s="1"/>
  <c r="S1136" i="19"/>
  <c r="Z1136" i="19" s="1"/>
  <c r="S704" i="19"/>
  <c r="Z704" i="19" s="1"/>
  <c r="S1810" i="19"/>
  <c r="Z1810" i="19" s="1"/>
  <c r="S468" i="19"/>
  <c r="Z468" i="19" s="1"/>
  <c r="S36" i="19"/>
  <c r="Z36" i="19" s="1"/>
  <c r="S735" i="19"/>
  <c r="Z735" i="19" s="1"/>
  <c r="S2371" i="19"/>
  <c r="Z2371" i="19" s="1"/>
  <c r="S2237" i="19"/>
  <c r="Z2237" i="19" s="1"/>
  <c r="S861" i="19"/>
  <c r="Z861" i="19" s="1"/>
  <c r="S1923" i="19"/>
  <c r="Z1923" i="19" s="1"/>
  <c r="S568" i="19"/>
  <c r="Z568" i="19" s="1"/>
  <c r="S1006" i="19"/>
  <c r="Z1006" i="19" s="1"/>
  <c r="S1796" i="19"/>
  <c r="Z1796" i="19" s="1"/>
  <c r="S595" i="19"/>
  <c r="Z595" i="19" s="1"/>
  <c r="S1640" i="19"/>
  <c r="Z1640" i="19" s="1"/>
  <c r="S2150" i="19"/>
  <c r="Z2150" i="19" s="1"/>
  <c r="S215" i="19"/>
  <c r="Z215" i="19" s="1"/>
  <c r="S309" i="19"/>
  <c r="Z309" i="19" s="1"/>
  <c r="S2135" i="19"/>
  <c r="Z2135" i="19" s="1"/>
  <c r="S1518" i="19"/>
  <c r="Z1518" i="19" s="1"/>
  <c r="S182" i="19"/>
  <c r="Z182" i="19" s="1"/>
  <c r="S2270" i="19"/>
  <c r="Z2270" i="19" s="1"/>
  <c r="S891" i="19"/>
  <c r="Z891" i="19" s="1"/>
  <c r="S888" i="19"/>
  <c r="Z888" i="19" s="1"/>
  <c r="S1649" i="19"/>
  <c r="Z1649" i="19" s="1"/>
  <c r="S359" i="19"/>
  <c r="Z359" i="19" s="1"/>
  <c r="S1778" i="19"/>
  <c r="Z1778" i="19" s="1"/>
  <c r="S1024" i="19"/>
  <c r="Z1024" i="19" s="1"/>
  <c r="S2102" i="19"/>
  <c r="Z2102" i="19" s="1"/>
  <c r="S1159" i="19"/>
  <c r="Z1159" i="19" s="1"/>
  <c r="S1310" i="19"/>
  <c r="Z1310" i="19" s="1"/>
  <c r="S1765" i="19"/>
  <c r="Z1765" i="19" s="1"/>
  <c r="S856" i="19"/>
  <c r="Z856" i="19" s="1"/>
  <c r="S1139" i="19"/>
  <c r="Z1139" i="19" s="1"/>
  <c r="S2357" i="19"/>
  <c r="Z2357" i="19" s="1"/>
  <c r="S2" i="19"/>
  <c r="S1485" i="19"/>
  <c r="Z1485" i="19" s="1"/>
  <c r="S730" i="19"/>
  <c r="T729" i="19" s="1"/>
  <c r="U729" i="19" s="1"/>
  <c r="S1772" i="19"/>
  <c r="Z1772" i="19" s="1"/>
  <c r="S1152" i="19"/>
  <c r="Z1152" i="19" s="1"/>
  <c r="S1618" i="19"/>
  <c r="Z1618" i="19" s="1"/>
  <c r="S2358" i="19"/>
  <c r="Z2358" i="19" s="1"/>
  <c r="S847" i="19"/>
  <c r="Z847" i="19" s="1"/>
  <c r="S437" i="19"/>
  <c r="Z437" i="19" s="1"/>
  <c r="S1171" i="19"/>
  <c r="Z1171" i="19" s="1"/>
  <c r="S1789" i="19"/>
  <c r="Z1789" i="19" s="1"/>
  <c r="S1335" i="19"/>
  <c r="Z1335" i="19" s="1"/>
  <c r="S1330" i="19"/>
  <c r="Z1330" i="19" s="1"/>
  <c r="S2101" i="19"/>
  <c r="Z2101" i="19" s="1"/>
  <c r="S1316" i="19"/>
  <c r="Z1316" i="19" s="1"/>
  <c r="S1307" i="19"/>
  <c r="Z1307" i="19" s="1"/>
  <c r="S1620" i="19"/>
  <c r="Z1620" i="19" s="1"/>
  <c r="S1458" i="19"/>
  <c r="Z1458" i="19" s="1"/>
  <c r="S1007" i="19"/>
  <c r="Z1007" i="19" s="1"/>
  <c r="S1751" i="19"/>
  <c r="Z1751" i="19" s="1"/>
  <c r="S93" i="19"/>
  <c r="Z93" i="19" s="1"/>
  <c r="S912" i="19"/>
  <c r="Z912" i="19" s="1"/>
  <c r="S80" i="19"/>
  <c r="Z80" i="19" s="1"/>
  <c r="S776" i="19"/>
  <c r="Z776" i="19" s="1"/>
  <c r="S298" i="19"/>
  <c r="Z298" i="19" s="1"/>
  <c r="S1950" i="19"/>
  <c r="Z1950" i="19" s="1"/>
  <c r="S2265" i="19"/>
  <c r="Z2265" i="19" s="1"/>
  <c r="S599" i="19"/>
  <c r="Z599" i="19" s="1"/>
  <c r="S1788" i="19"/>
  <c r="Z1788" i="19" s="1"/>
  <c r="S1642" i="19"/>
  <c r="Z1642" i="19" s="1"/>
  <c r="S1025" i="19"/>
  <c r="Z1025" i="19" s="1"/>
  <c r="S148" i="19"/>
  <c r="Z148" i="19" s="1"/>
  <c r="S1473" i="19"/>
  <c r="Z1473" i="19" s="1"/>
  <c r="S2094" i="19"/>
  <c r="Z2094" i="19" s="1"/>
  <c r="S2229" i="19"/>
  <c r="Z2229" i="19" s="1"/>
  <c r="S1459" i="19"/>
  <c r="Z1459" i="19" s="1"/>
  <c r="S134" i="19"/>
  <c r="Z134" i="19" s="1"/>
  <c r="S1020" i="19"/>
  <c r="Z1020" i="19" s="1"/>
  <c r="S2233" i="19"/>
  <c r="Z2233" i="19" s="1"/>
  <c r="S20" i="19"/>
  <c r="Z20" i="19" s="1"/>
  <c r="S14" i="19"/>
  <c r="Z14" i="19" s="1"/>
  <c r="S1610" i="19"/>
  <c r="Z1610" i="19" s="1"/>
  <c r="S1475" i="19"/>
  <c r="Z1475" i="19" s="1"/>
  <c r="S1773" i="19"/>
  <c r="Z1773" i="19" s="1"/>
  <c r="S141" i="19"/>
  <c r="Z141" i="19" s="1"/>
  <c r="S1619" i="19"/>
  <c r="Z1619" i="19" s="1"/>
  <c r="S2359" i="19"/>
  <c r="Z2359" i="19" s="1"/>
  <c r="S1134" i="19"/>
  <c r="Z1134" i="19" s="1"/>
  <c r="S438" i="19"/>
  <c r="Z438" i="19" s="1"/>
  <c r="S2416" i="19"/>
  <c r="Z2416" i="19" s="1"/>
  <c r="S1701" i="19"/>
  <c r="Z1701" i="19" s="1"/>
  <c r="S84" i="19"/>
  <c r="Z84" i="19" s="1"/>
  <c r="S190" i="19"/>
  <c r="Z190" i="19" s="1"/>
  <c r="S2120" i="19"/>
  <c r="Z2120" i="19" s="1"/>
  <c r="S1044" i="19"/>
  <c r="Z1044" i="19" s="1"/>
  <c r="S149" i="19"/>
  <c r="Z149" i="19" s="1"/>
  <c r="S1318" i="19"/>
  <c r="Z1318" i="19" s="1"/>
  <c r="S1633" i="19"/>
  <c r="Z1633" i="19" s="1"/>
  <c r="S1769" i="19"/>
  <c r="Z1769" i="19" s="1"/>
  <c r="S1305" i="19"/>
  <c r="Z1305" i="19" s="1"/>
  <c r="S443" i="19"/>
  <c r="Z443" i="19" s="1"/>
  <c r="S565" i="19"/>
  <c r="Z565" i="19" s="1"/>
  <c r="S265" i="19"/>
  <c r="Z265" i="19" s="1"/>
  <c r="S99" i="19"/>
  <c r="Z99" i="19" s="1"/>
  <c r="S1516" i="19"/>
  <c r="Z1516" i="19" s="1"/>
  <c r="S1670" i="19"/>
  <c r="Z1670" i="19" s="1"/>
  <c r="S1947" i="19"/>
  <c r="Z1947" i="19" s="1"/>
  <c r="S760" i="19"/>
  <c r="Z760" i="19" s="1"/>
  <c r="S54" i="19"/>
  <c r="Z54" i="19" s="1"/>
  <c r="S2383" i="19"/>
  <c r="Z2383" i="19" s="1"/>
  <c r="S2413" i="19"/>
  <c r="Z2413" i="19" s="1"/>
  <c r="S484" i="19"/>
  <c r="Z484" i="19" s="1"/>
  <c r="S1827" i="19"/>
  <c r="Z1827" i="19" s="1"/>
  <c r="S1506" i="19"/>
  <c r="Z1506" i="19" s="1"/>
  <c r="S1816" i="19"/>
  <c r="T1816" i="19" s="1"/>
  <c r="S1494" i="19"/>
  <c r="T1494" i="19" s="1"/>
  <c r="S161" i="19"/>
  <c r="Z161" i="19" s="1"/>
  <c r="S2390" i="19"/>
  <c r="Z2390" i="19" s="1"/>
  <c r="S1337" i="19"/>
  <c r="Z1337" i="19" s="1"/>
  <c r="S1166" i="19"/>
  <c r="Z1166" i="19" s="1"/>
  <c r="S1322" i="19"/>
  <c r="Z1322" i="19" s="1"/>
  <c r="S584" i="19"/>
  <c r="Z584" i="19" s="1"/>
  <c r="S1156" i="19"/>
  <c r="Z1156" i="19" s="1"/>
  <c r="S2363" i="19"/>
  <c r="Z2363" i="19" s="1"/>
  <c r="S576" i="19"/>
  <c r="Z576" i="19" s="1"/>
  <c r="S1015" i="19"/>
  <c r="Z1015" i="19" s="1"/>
  <c r="S271" i="19"/>
  <c r="Z271" i="19" s="1"/>
  <c r="S707" i="19"/>
  <c r="Z707" i="19" s="1"/>
  <c r="S1202" i="19"/>
  <c r="Z1202" i="19" s="1"/>
  <c r="S1935" i="19"/>
  <c r="Z1935" i="19" s="1"/>
  <c r="S1982" i="19"/>
  <c r="Z1982" i="19" s="1"/>
  <c r="S629" i="19"/>
  <c r="Z629" i="19" s="1"/>
  <c r="S493" i="19"/>
  <c r="Z493" i="19" s="1"/>
  <c r="S193" i="19"/>
  <c r="Z193" i="19" s="1"/>
  <c r="S1521" i="19"/>
  <c r="Z1521" i="19" s="1"/>
  <c r="S1393" i="19"/>
  <c r="Z1393" i="19" s="1"/>
  <c r="S636" i="19"/>
  <c r="Z636" i="19" s="1"/>
  <c r="S501" i="19"/>
  <c r="Z501" i="19" s="1"/>
  <c r="S1066" i="19"/>
  <c r="Z1066" i="19" s="1"/>
  <c r="S304" i="19"/>
  <c r="Z304" i="19" s="1"/>
  <c r="S906" i="19"/>
  <c r="Z906" i="19" s="1"/>
  <c r="S1363" i="19"/>
  <c r="Z1363" i="19" s="1"/>
  <c r="S1502" i="19"/>
  <c r="Z1502" i="19" s="1"/>
  <c r="S2115" i="19"/>
  <c r="Z2115" i="19" s="1"/>
  <c r="S167" i="19"/>
  <c r="Z167" i="19" s="1"/>
  <c r="S1802" i="19"/>
  <c r="Z1802" i="19" s="1"/>
  <c r="S157" i="19"/>
  <c r="Z157" i="19" s="1"/>
  <c r="S1334" i="19"/>
  <c r="Z1334" i="19" s="1"/>
  <c r="S1329" i="19"/>
  <c r="Z1329" i="19" s="1"/>
  <c r="S2376" i="19"/>
  <c r="Z2376" i="19" s="1"/>
  <c r="S1315" i="19"/>
  <c r="Z1315" i="19" s="1"/>
  <c r="S1021" i="19"/>
  <c r="Z1021" i="19" s="1"/>
  <c r="S2092" i="19"/>
  <c r="Z2092" i="19" s="1"/>
  <c r="S2087" i="19"/>
  <c r="Z2087" i="19" s="1"/>
  <c r="S1457" i="19"/>
  <c r="Z1457" i="19" s="1"/>
  <c r="S1611" i="19"/>
  <c r="Z1611" i="19" s="1"/>
  <c r="S918" i="19"/>
  <c r="Z918" i="19" s="1"/>
  <c r="S506" i="19"/>
  <c r="Z506" i="19" s="1"/>
  <c r="S207" i="19"/>
  <c r="Z207" i="19" s="1"/>
  <c r="S1972" i="19"/>
  <c r="Z1972" i="19" s="1"/>
  <c r="S1959" i="19"/>
  <c r="Z1959" i="19" s="1"/>
  <c r="S303" i="19"/>
  <c r="Z303" i="19" s="1"/>
  <c r="S384" i="19"/>
  <c r="T384" i="19" s="1"/>
  <c r="S297" i="19"/>
  <c r="Z297" i="19" s="1"/>
  <c r="S2268" i="19"/>
  <c r="Z2268" i="19" s="1"/>
  <c r="S1819" i="19"/>
  <c r="Z1819" i="19" s="1"/>
  <c r="S1184" i="19"/>
  <c r="Z1184" i="19" s="1"/>
  <c r="S885" i="19"/>
  <c r="Z885" i="19" s="1"/>
  <c r="S166" i="19"/>
  <c r="Z166" i="19" s="1"/>
  <c r="S1939" i="19"/>
  <c r="Z1939" i="19" s="1"/>
  <c r="S156" i="19"/>
  <c r="T157" i="19" s="1"/>
  <c r="S1787" i="19"/>
  <c r="Z1787" i="19" s="1"/>
  <c r="S1028" i="19"/>
  <c r="Z1028" i="19" s="1"/>
  <c r="S2374" i="19"/>
  <c r="Z2374" i="19" s="1"/>
  <c r="S1158" i="19"/>
  <c r="Z1158" i="19" s="1"/>
  <c r="S350" i="19"/>
  <c r="Z350" i="19" s="1"/>
  <c r="S860" i="19"/>
  <c r="Z860" i="19" s="1"/>
  <c r="S1456" i="19"/>
  <c r="Z1456" i="19" s="1"/>
  <c r="S850" i="19"/>
  <c r="T849" i="19" s="1"/>
  <c r="U849" i="19" s="1"/>
  <c r="S2073" i="19"/>
  <c r="Z2073" i="19" s="1"/>
  <c r="S2289" i="19"/>
  <c r="Z2289" i="19" s="1"/>
  <c r="S2144" i="19"/>
  <c r="Z2144" i="19" s="1"/>
  <c r="S1841" i="19"/>
  <c r="Z1841" i="19" s="1"/>
  <c r="S490" i="19"/>
  <c r="Z490" i="19" s="1"/>
  <c r="S1358" i="19"/>
  <c r="Z1358" i="19" s="1"/>
  <c r="S1680" i="19"/>
  <c r="Z1680" i="19" s="1"/>
  <c r="S1667" i="19"/>
  <c r="Z1667" i="19" s="1"/>
  <c r="S1944" i="19"/>
  <c r="Z1944" i="19" s="1"/>
  <c r="S1654" i="19"/>
  <c r="Z1654" i="19" s="1"/>
  <c r="S878" i="19"/>
  <c r="Z878" i="19" s="1"/>
  <c r="S1782" i="19"/>
  <c r="Z1782" i="19" s="1"/>
  <c r="S1027" i="19"/>
  <c r="Z1027" i="19" s="1"/>
  <c r="S867" i="19"/>
  <c r="Z867" i="19" s="1"/>
  <c r="S1160" i="19"/>
  <c r="Z1160" i="19" s="1"/>
  <c r="S1311" i="19"/>
  <c r="Z1311" i="19" s="1"/>
  <c r="S1766" i="19"/>
  <c r="Z1766" i="19" s="1"/>
  <c r="S857" i="19"/>
  <c r="Z857" i="19" s="1"/>
  <c r="S1919" i="19"/>
  <c r="Z1919" i="19" s="1"/>
  <c r="S564" i="19"/>
  <c r="Z564" i="19" s="1"/>
  <c r="S3" i="19"/>
  <c r="Z3" i="19" s="1"/>
  <c r="S499" i="19"/>
  <c r="Z499" i="19" s="1"/>
  <c r="S183" i="19"/>
  <c r="Z183" i="19" s="1"/>
  <c r="S1956" i="19"/>
  <c r="Z1956" i="19" s="1"/>
  <c r="S1391" i="19"/>
  <c r="Z1391" i="19" s="1"/>
  <c r="S635" i="19"/>
  <c r="Z635" i="19" s="1"/>
  <c r="S1976" i="19"/>
  <c r="Z1976" i="19" s="1"/>
  <c r="S1698" i="19"/>
  <c r="Z1698" i="19" s="1"/>
  <c r="S200" i="19"/>
  <c r="Z200" i="19" s="1"/>
  <c r="S778" i="19"/>
  <c r="Z778" i="19" s="1"/>
  <c r="S1361" i="19"/>
  <c r="Z1361" i="19" s="1"/>
  <c r="S178" i="19"/>
  <c r="Z178" i="19" s="1"/>
  <c r="S2118" i="19"/>
  <c r="Z2118" i="19" s="1"/>
  <c r="S767" i="19"/>
  <c r="Z767" i="19" s="1"/>
  <c r="S365" i="19"/>
  <c r="Z365" i="19" s="1"/>
  <c r="S291" i="19"/>
  <c r="Z291" i="19" s="1"/>
  <c r="S874" i="19"/>
  <c r="Z874" i="19" s="1"/>
  <c r="S744" i="19"/>
  <c r="Z744" i="19" s="1"/>
  <c r="S1478" i="19"/>
  <c r="Z1478" i="19" s="1"/>
  <c r="S1631" i="19"/>
  <c r="Z1631" i="19" s="1"/>
  <c r="S446" i="19"/>
  <c r="Z446" i="19" s="1"/>
  <c r="S138" i="19"/>
  <c r="Z138" i="19" s="1"/>
  <c r="S2081" i="19"/>
  <c r="Z2081" i="19" s="1"/>
  <c r="S12" i="19"/>
  <c r="Z12" i="19" s="1"/>
  <c r="S2068" i="19"/>
  <c r="Z2068" i="19" s="1"/>
  <c r="S1215" i="19"/>
  <c r="Z1215" i="19" s="1"/>
  <c r="S405" i="19"/>
  <c r="Z405" i="19" s="1"/>
  <c r="S2411" i="19"/>
  <c r="Z2411" i="19" s="1"/>
  <c r="S498" i="19"/>
  <c r="Z498" i="19" s="1"/>
  <c r="S1963" i="19"/>
  <c r="Z1963" i="19" s="1"/>
  <c r="S1368" i="19"/>
  <c r="Z1368" i="19" s="1"/>
  <c r="S1056" i="19"/>
  <c r="Z1056" i="19" s="1"/>
  <c r="S1688" i="19"/>
  <c r="Z1688" i="19" s="1"/>
  <c r="S896" i="19"/>
  <c r="Z896" i="19" s="1"/>
  <c r="S377" i="19"/>
  <c r="Z377" i="19" s="1"/>
  <c r="S1181" i="19"/>
  <c r="Z1181" i="19" s="1"/>
  <c r="S1809" i="19"/>
  <c r="Z1809" i="19" s="1"/>
  <c r="S1653" i="19"/>
  <c r="Z1653" i="19" s="1"/>
  <c r="S593" i="19"/>
  <c r="Z593" i="19" s="1"/>
  <c r="S750" i="19"/>
  <c r="Z750" i="19" s="1"/>
  <c r="S466" i="19"/>
  <c r="Z466" i="19" s="1"/>
  <c r="S286" i="19"/>
  <c r="Z286" i="19" s="1"/>
  <c r="S32" i="19"/>
  <c r="Z32" i="19" s="1"/>
  <c r="S1022" i="19"/>
  <c r="Z1022" i="19" s="1"/>
  <c r="S1148" i="19"/>
  <c r="Z1148" i="19" s="1"/>
  <c r="S1455" i="19"/>
  <c r="Z1455" i="19" s="1"/>
  <c r="S710" i="19"/>
  <c r="Z710" i="19" s="1"/>
  <c r="S2070" i="19"/>
  <c r="Z2070" i="19" s="1"/>
  <c r="S2148" i="19"/>
  <c r="Z2148" i="19" s="1"/>
  <c r="S504" i="19"/>
  <c r="Z504" i="19" s="1"/>
  <c r="S1842" i="19"/>
  <c r="Z1842" i="19" s="1"/>
  <c r="S85" i="19"/>
  <c r="Z85" i="19" s="1"/>
  <c r="S785" i="19"/>
  <c r="Z785" i="19" s="1"/>
  <c r="S1523" i="19"/>
  <c r="Z1523" i="19" s="1"/>
  <c r="S1189" i="19"/>
  <c r="Z1189" i="19" s="1"/>
  <c r="S1048" i="19"/>
  <c r="Z1048" i="19" s="1"/>
  <c r="S172" i="19"/>
  <c r="Z172" i="19" s="1"/>
  <c r="S1185" i="19"/>
  <c r="Z1185" i="19" s="1"/>
  <c r="S1661" i="19"/>
  <c r="Z1661" i="19" s="1"/>
  <c r="S1174" i="19"/>
  <c r="Z1174" i="19" s="1"/>
  <c r="S1342" i="19"/>
  <c r="Z1342" i="19" s="1"/>
  <c r="S589" i="19"/>
  <c r="Z589" i="19" s="1"/>
  <c r="S2247" i="19"/>
  <c r="Z2247" i="19" s="1"/>
  <c r="S1933" i="19"/>
  <c r="Z1933" i="19" s="1"/>
  <c r="S1479" i="19"/>
  <c r="Z1479" i="19" s="1"/>
  <c r="S1153" i="19"/>
  <c r="Z1153" i="19" s="1"/>
  <c r="S1019" i="19"/>
  <c r="Z1019" i="19" s="1"/>
  <c r="S2232" i="19"/>
  <c r="Z2232" i="19" s="1"/>
  <c r="S1615" i="19"/>
  <c r="Z1615" i="19" s="1"/>
  <c r="S13" i="19"/>
  <c r="Z13" i="19" s="1"/>
  <c r="S2287" i="19"/>
  <c r="Z2287" i="19" s="1"/>
  <c r="S1072" i="19"/>
  <c r="Z1072" i="19" s="1"/>
  <c r="S1069" i="19"/>
  <c r="Z1069" i="19" s="1"/>
  <c r="S626" i="19"/>
  <c r="Z626" i="19" s="1"/>
  <c r="S2408" i="19"/>
  <c r="Z2408" i="19" s="1"/>
  <c r="S618" i="19"/>
  <c r="Z618" i="19" s="1"/>
  <c r="S2125" i="19"/>
  <c r="Z2125" i="19" s="1"/>
  <c r="S1826" i="19"/>
  <c r="Z1826" i="19" s="1"/>
  <c r="S1505" i="19"/>
  <c r="Z1505" i="19" s="1"/>
  <c r="S604" i="19"/>
  <c r="Z604" i="19" s="1"/>
  <c r="S1942" i="19"/>
  <c r="Z1942" i="19" s="1"/>
  <c r="S1345" i="19"/>
  <c r="Z1345" i="19" s="1"/>
  <c r="S362" i="19"/>
  <c r="Z362" i="19" s="1"/>
  <c r="S288" i="19"/>
  <c r="Z288" i="19" s="1"/>
  <c r="S2107" i="19"/>
  <c r="Z2107" i="19" s="1"/>
  <c r="S866" i="19"/>
  <c r="Z866" i="19" s="1"/>
  <c r="S2368" i="19"/>
  <c r="Z2368" i="19" s="1"/>
  <c r="S1623" i="19"/>
  <c r="Z1623" i="19" s="1"/>
  <c r="S1761" i="19"/>
  <c r="Z1761" i="19" s="1"/>
  <c r="S1142" i="19"/>
  <c r="Z1142" i="19" s="1"/>
  <c r="S347" i="19"/>
  <c r="Z347" i="19" s="1"/>
  <c r="S267" i="19"/>
  <c r="Z267" i="19" s="1"/>
  <c r="S1214" i="19"/>
  <c r="Z1214" i="19" s="1"/>
  <c r="S404" i="19"/>
  <c r="Z404" i="19" s="1"/>
  <c r="S2410" i="19"/>
  <c r="Z2410" i="19" s="1"/>
  <c r="S497" i="19"/>
  <c r="Z497" i="19" s="1"/>
  <c r="S1962" i="19"/>
  <c r="Z1962" i="19" s="1"/>
  <c r="S623" i="19"/>
  <c r="Z623" i="19" s="1"/>
  <c r="S1832" i="19"/>
  <c r="Z1832" i="19" s="1"/>
  <c r="S1687" i="19"/>
  <c r="Z1687" i="19" s="1"/>
  <c r="S71" i="19"/>
  <c r="Z71" i="19" s="1"/>
  <c r="S376" i="19"/>
  <c r="Z376" i="19" s="1"/>
  <c r="S368" i="19"/>
  <c r="Z368" i="19" s="1"/>
  <c r="S1808" i="19"/>
  <c r="Z1808" i="19" s="1"/>
  <c r="S1652" i="19"/>
  <c r="Z1652" i="19" s="1"/>
  <c r="S592" i="19"/>
  <c r="Z592" i="19" s="1"/>
  <c r="S155" i="19"/>
  <c r="Z155" i="19" s="1"/>
  <c r="S1639" i="19"/>
  <c r="Z1639" i="19" s="1"/>
  <c r="S2244" i="19"/>
  <c r="Z2244" i="19" s="1"/>
  <c r="S283" i="19"/>
  <c r="Z283" i="19" s="1"/>
  <c r="S1628" i="19"/>
  <c r="Z1628" i="19" s="1"/>
  <c r="S578" i="19"/>
  <c r="Z578" i="19" s="1"/>
  <c r="S1758" i="19"/>
  <c r="Z1758" i="19" s="1"/>
  <c r="S15" i="19"/>
  <c r="Z15" i="19" s="1"/>
  <c r="S2222" i="19"/>
  <c r="Z2222" i="19" s="1"/>
  <c r="S919" i="19"/>
  <c r="Z919" i="19" s="1"/>
  <c r="S1537" i="19"/>
  <c r="Z1537" i="19" s="1"/>
  <c r="S82" i="19"/>
  <c r="Z82" i="19" s="1"/>
  <c r="S1200" i="19"/>
  <c r="Z1200" i="19" s="1"/>
  <c r="S1132" i="19"/>
  <c r="Z1132" i="19" s="1"/>
  <c r="S1076" i="19"/>
  <c r="Z1076" i="19" s="1"/>
  <c r="S1705" i="19"/>
  <c r="Z1705" i="19" s="1"/>
  <c r="S1534" i="19"/>
  <c r="Z1534" i="19" s="1"/>
  <c r="S1965" i="19"/>
  <c r="T1966" i="19" s="1"/>
  <c r="U1966" i="19" s="1"/>
  <c r="S1840" i="19"/>
  <c r="Z1840" i="19" s="1"/>
  <c r="S1369" i="19"/>
  <c r="Z1369" i="19" s="1"/>
  <c r="S489" i="19"/>
  <c r="Z489" i="19" s="1"/>
  <c r="S185" i="19"/>
  <c r="Z185" i="19" s="1"/>
  <c r="S619" i="19"/>
  <c r="Z619" i="19" s="1"/>
  <c r="S1365" i="19"/>
  <c r="Z1365" i="19" s="1"/>
  <c r="S2126" i="19"/>
  <c r="Z2126" i="19" s="1"/>
  <c r="S479" i="19"/>
  <c r="Z479" i="19" s="1"/>
  <c r="S1679" i="19"/>
  <c r="Z1679" i="19" s="1"/>
  <c r="S1497" i="19"/>
  <c r="Z1497" i="19" s="1"/>
  <c r="S1666" i="19"/>
  <c r="Z1666" i="19" s="1"/>
  <c r="S600" i="19"/>
  <c r="Z600" i="19" s="1"/>
  <c r="S1943" i="19"/>
  <c r="Z1943" i="19" s="1"/>
  <c r="S1172" i="19"/>
  <c r="Z1172" i="19" s="1"/>
  <c r="S1346" i="19"/>
  <c r="Z1346" i="19" s="1"/>
  <c r="S160" i="19"/>
  <c r="Z160" i="19" s="1"/>
  <c r="S363" i="19"/>
  <c r="Z363" i="19" s="1"/>
  <c r="S2382" i="19"/>
  <c r="Z2382" i="19" s="1"/>
  <c r="S1781" i="19"/>
  <c r="Z1781" i="19" s="1"/>
  <c r="S869" i="19"/>
  <c r="Z869" i="19" s="1"/>
  <c r="S734" i="19"/>
  <c r="Z734" i="19" s="1"/>
  <c r="S728" i="19"/>
  <c r="Z728" i="19" s="1"/>
  <c r="S1468" i="19"/>
  <c r="Z1468" i="19" s="1"/>
  <c r="S574" i="19"/>
  <c r="Z574" i="19" s="1"/>
  <c r="S2083" i="19"/>
  <c r="Z2083" i="19" s="1"/>
  <c r="S1011" i="19"/>
  <c r="Z1011" i="19" s="1"/>
  <c r="S342" i="19"/>
  <c r="Z342" i="19" s="1"/>
  <c r="S18" i="19"/>
  <c r="Z18" i="19" s="1"/>
  <c r="S1008" i="19"/>
  <c r="Z1008" i="19" s="1"/>
  <c r="S317" i="19"/>
  <c r="Z317" i="19" s="1"/>
  <c r="S788" i="19"/>
  <c r="Z788" i="19" s="1"/>
  <c r="S209" i="19"/>
  <c r="Z209" i="19" s="1"/>
  <c r="S1064" i="19"/>
  <c r="Z1064" i="19" s="1"/>
  <c r="S491" i="19"/>
  <c r="Z491" i="19" s="1"/>
  <c r="S300" i="19"/>
  <c r="Z300" i="19" s="1"/>
  <c r="S1053" i="19"/>
  <c r="Z1053" i="19" s="1"/>
  <c r="S1511" i="19"/>
  <c r="Z1511" i="19" s="1"/>
  <c r="S1353" i="19"/>
  <c r="Z1353" i="19" s="1"/>
  <c r="S772" i="19"/>
  <c r="Z772" i="19" s="1"/>
  <c r="S1039" i="19"/>
  <c r="T1040" i="19" s="1"/>
  <c r="U1040" i="19" s="1"/>
  <c r="S880" i="19"/>
  <c r="Z880" i="19" s="1"/>
  <c r="S2252" i="19"/>
  <c r="Z2252" i="19" s="1"/>
  <c r="S877" i="19"/>
  <c r="Z877" i="19" s="1"/>
  <c r="S749" i="19"/>
  <c r="Z749" i="19" s="1"/>
  <c r="S1164" i="19"/>
  <c r="Z1164" i="19" s="1"/>
  <c r="S457" i="19"/>
  <c r="Z457" i="19" s="1"/>
  <c r="S731" i="19"/>
  <c r="Z731" i="19" s="1"/>
  <c r="S1632" i="19"/>
  <c r="Z1632" i="19" s="1"/>
  <c r="S1626" i="19"/>
  <c r="Z1626" i="19" s="1"/>
  <c r="S1768" i="19"/>
  <c r="Z1768" i="19" s="1"/>
  <c r="S140" i="19"/>
  <c r="Z140" i="19" s="1"/>
  <c r="S2089" i="19"/>
  <c r="Z2089" i="19" s="1"/>
  <c r="S442" i="19"/>
  <c r="Z442" i="19" s="1"/>
  <c r="S22" i="19"/>
  <c r="Z22" i="19" s="1"/>
  <c r="S713" i="19"/>
  <c r="Z713" i="19" s="1"/>
  <c r="S1296" i="19"/>
  <c r="Z1296" i="19" s="1"/>
  <c r="S264" i="19"/>
  <c r="Z264" i="19" s="1"/>
  <c r="S2216" i="19"/>
  <c r="Z2216" i="19" s="1"/>
  <c r="S188" i="19"/>
  <c r="Z188" i="19" s="1"/>
  <c r="S1831" i="19"/>
  <c r="Z1831" i="19" s="1"/>
  <c r="S1042" i="19"/>
  <c r="Z1042" i="19" s="1"/>
  <c r="S1945" i="19"/>
  <c r="Z1945" i="19" s="1"/>
  <c r="S1035" i="19"/>
  <c r="Z1035" i="19" s="1"/>
  <c r="S52" i="19"/>
  <c r="Z52" i="19" s="1"/>
  <c r="S1033" i="19"/>
  <c r="Z1033" i="19" s="1"/>
  <c r="S746" i="19"/>
  <c r="Z746" i="19" s="1"/>
  <c r="S741" i="19"/>
  <c r="Z741" i="19" s="1"/>
  <c r="S38" i="19"/>
  <c r="Z38" i="19" s="1"/>
  <c r="S1155" i="19"/>
  <c r="Z1155" i="19" s="1"/>
  <c r="S1471" i="19"/>
  <c r="Z1471" i="19" s="1"/>
  <c r="S719" i="19"/>
  <c r="Z719" i="19" s="1"/>
  <c r="S2362" i="19"/>
  <c r="Z2362" i="19" s="1"/>
  <c r="S2088" i="19"/>
  <c r="Z2088" i="19" s="1"/>
  <c r="S706" i="19"/>
  <c r="Z706" i="19" s="1"/>
  <c r="S263" i="19"/>
  <c r="Z263" i="19" s="1"/>
  <c r="S705" i="19"/>
  <c r="Z705" i="19" s="1"/>
  <c r="S1385" i="19"/>
  <c r="Z1385" i="19" s="1"/>
  <c r="S1208" i="19"/>
  <c r="Z1208" i="19" s="1"/>
  <c r="S92" i="19"/>
  <c r="Z92" i="19" s="1"/>
  <c r="S1207" i="19"/>
  <c r="Z1207" i="19" s="1"/>
  <c r="S90" i="19"/>
  <c r="Z90" i="19" s="1"/>
  <c r="S78" i="19"/>
  <c r="Z78" i="19" s="1"/>
  <c r="S1830" i="19"/>
  <c r="Z1830" i="19" s="1"/>
  <c r="S1513" i="19"/>
  <c r="Z1513" i="19" s="1"/>
  <c r="S173" i="19"/>
  <c r="Z173" i="19" s="1"/>
  <c r="S893" i="19"/>
  <c r="Z893" i="19" s="1"/>
  <c r="S61" i="19"/>
  <c r="Z61" i="19" s="1"/>
  <c r="S769" i="19"/>
  <c r="Z769" i="19" s="1"/>
  <c r="S883" i="19"/>
  <c r="Z883" i="19" s="1"/>
  <c r="S1801" i="19"/>
  <c r="Z1801" i="19" s="1"/>
  <c r="S596" i="19"/>
  <c r="Z596" i="19" s="1"/>
  <c r="S1783" i="19"/>
  <c r="Z1783" i="19" s="1"/>
  <c r="S1777" i="19"/>
  <c r="Z1777" i="19" s="1"/>
  <c r="S1636" i="19"/>
  <c r="Z1636" i="19" s="1"/>
  <c r="S740" i="19"/>
  <c r="Z740" i="19" s="1"/>
  <c r="S1313" i="19"/>
  <c r="Z1313" i="19" s="1"/>
  <c r="S448" i="19"/>
  <c r="Z448" i="19" s="1"/>
  <c r="S1463" i="19"/>
  <c r="Z1463" i="19" s="1"/>
  <c r="S570" i="19"/>
  <c r="Z570" i="19" s="1"/>
  <c r="S273" i="19"/>
  <c r="Z273" i="19" s="1"/>
  <c r="S1294" i="19"/>
  <c r="Z1294" i="19" s="1"/>
  <c r="S921" i="19"/>
  <c r="Z921" i="19" s="1"/>
  <c r="S97" i="19"/>
  <c r="Z97" i="19" s="1"/>
  <c r="S786" i="19"/>
  <c r="Z786" i="19" s="1"/>
  <c r="S1970" i="19"/>
  <c r="Z1970" i="19" s="1"/>
  <c r="S1062" i="19"/>
  <c r="Z1062" i="19" s="1"/>
  <c r="S73" i="19"/>
  <c r="Z73" i="19" s="1"/>
  <c r="S1192" i="19"/>
  <c r="Z1192" i="19" s="1"/>
  <c r="S902" i="19"/>
  <c r="Z902" i="19" s="1"/>
  <c r="S1357" i="19"/>
  <c r="Z1357" i="19" s="1"/>
  <c r="S1673" i="19"/>
  <c r="Z1673" i="19" s="1"/>
  <c r="S59" i="19"/>
  <c r="Z59" i="19" s="1"/>
  <c r="S1176" i="19"/>
  <c r="Z1176" i="19" s="1"/>
  <c r="S2386" i="19"/>
  <c r="Z2386" i="19" s="1"/>
  <c r="S586" i="19"/>
  <c r="Z586" i="19" s="1"/>
  <c r="S1481" i="19"/>
  <c r="Z1481" i="19" s="1"/>
  <c r="S1163" i="19"/>
  <c r="Z1163" i="19" s="1"/>
  <c r="S285" i="19"/>
  <c r="Z285" i="19" s="1"/>
  <c r="S2236" i="19"/>
  <c r="Z2236" i="19" s="1"/>
  <c r="S1925" i="19"/>
  <c r="Z1925" i="19" s="1"/>
  <c r="S1922" i="19"/>
  <c r="Z1922" i="19" s="1"/>
  <c r="S567" i="19"/>
  <c r="Z567" i="19" s="1"/>
  <c r="S9" i="19"/>
  <c r="Z9" i="19" s="1"/>
  <c r="T2291" i="19"/>
  <c r="U2291" i="19" s="1"/>
  <c r="S2146" i="19"/>
  <c r="Z2146" i="19" s="1"/>
  <c r="S95" i="19"/>
  <c r="Z95" i="19" s="1"/>
  <c r="S1377" i="19"/>
  <c r="Z1377" i="19" s="1"/>
  <c r="S2283" i="19"/>
  <c r="Z2283" i="19" s="1"/>
  <c r="S783" i="19"/>
  <c r="Z783" i="19" s="1"/>
  <c r="S1059" i="19"/>
  <c r="Z1059" i="19" s="1"/>
  <c r="S2128" i="19"/>
  <c r="Z2128" i="19" s="1"/>
  <c r="S1046" i="19"/>
  <c r="Z1046" i="19" s="1"/>
  <c r="S1683" i="19"/>
  <c r="Z1683" i="19" s="1"/>
  <c r="S1498" i="19"/>
  <c r="Z1498" i="19" s="1"/>
  <c r="S1659" i="19"/>
  <c r="Z1659" i="19" s="1"/>
  <c r="S762" i="19"/>
  <c r="Z762" i="19" s="1"/>
  <c r="S1168" i="19"/>
  <c r="Z1168" i="19" s="1"/>
  <c r="S2385" i="19"/>
  <c r="Z2385" i="19" s="1"/>
  <c r="S1937" i="19"/>
  <c r="Z1937" i="19" s="1"/>
  <c r="S1931" i="19"/>
  <c r="Z1931" i="19" s="1"/>
  <c r="S353" i="19"/>
  <c r="Z353" i="19" s="1"/>
  <c r="S456" i="19"/>
  <c r="Z456" i="19" s="1"/>
  <c r="S450" i="19"/>
  <c r="Z450" i="19" s="1"/>
  <c r="S2095" i="19"/>
  <c r="Z2095" i="19" s="1"/>
  <c r="S854" i="19"/>
  <c r="Z854" i="19" s="1"/>
  <c r="S852" i="19"/>
  <c r="Z852" i="19" s="1"/>
  <c r="S1297" i="19"/>
  <c r="Z1297" i="19" s="1"/>
  <c r="S639" i="19"/>
  <c r="Z639" i="19" s="1"/>
  <c r="S2285" i="19"/>
  <c r="Z2285" i="19" s="1"/>
  <c r="S1068" i="19"/>
  <c r="Z1068" i="19" s="1"/>
  <c r="S625" i="19"/>
  <c r="Z625" i="19" s="1"/>
  <c r="S2407" i="19"/>
  <c r="T2408" i="19" s="1"/>
  <c r="S617" i="19"/>
  <c r="Z617" i="19" s="1"/>
  <c r="S2124" i="19"/>
  <c r="Z2124" i="19" s="1"/>
  <c r="S1825" i="19"/>
  <c r="Z1825" i="19" s="1"/>
  <c r="S1504" i="19"/>
  <c r="Z1504" i="19" s="1"/>
  <c r="S603" i="19"/>
  <c r="Z603" i="19" s="1"/>
  <c r="S57" i="19"/>
  <c r="Z57" i="19" s="1"/>
  <c r="S474" i="19"/>
  <c r="Z474" i="19" s="1"/>
  <c r="S1791" i="19"/>
  <c r="Z1791" i="19" s="1"/>
  <c r="S1490" i="19"/>
  <c r="Z1490" i="19" s="1"/>
  <c r="S2106" i="19"/>
  <c r="Z2106" i="19" s="1"/>
  <c r="S459" i="19"/>
  <c r="Z459" i="19" s="1"/>
  <c r="S2099" i="19"/>
  <c r="Z2099" i="19" s="1"/>
  <c r="S1309" i="19"/>
  <c r="Z1309" i="19" s="1"/>
  <c r="S1464" i="19"/>
  <c r="Z1464" i="19" s="1"/>
  <c r="S349" i="19"/>
  <c r="Z349" i="19" s="1"/>
  <c r="S1137" i="19"/>
  <c r="Z1137" i="19" s="1"/>
  <c r="S2355" i="19"/>
  <c r="Z2355" i="19" s="1"/>
  <c r="S2218" i="19"/>
  <c r="Z2218" i="19" s="1"/>
  <c r="S1958" i="19"/>
  <c r="Z1958" i="19" s="1"/>
  <c r="S1807" i="19"/>
  <c r="Z1807" i="19" s="1"/>
  <c r="S1651" i="19"/>
  <c r="Z1651" i="19" s="1"/>
  <c r="S154" i="19"/>
  <c r="Z154" i="19" s="1"/>
  <c r="S1638" i="19"/>
  <c r="Z1638" i="19" s="1"/>
  <c r="S1930" i="19"/>
  <c r="Z1930" i="19" s="1"/>
  <c r="S29" i="19"/>
  <c r="Z29" i="19" s="1"/>
  <c r="S716" i="19"/>
  <c r="Z716" i="19" s="1"/>
  <c r="S2231" i="19"/>
  <c r="Z2231" i="19" s="1"/>
  <c r="S714" i="19"/>
  <c r="Z714" i="19" s="1"/>
  <c r="S133" i="19"/>
  <c r="Z133" i="19" s="1"/>
  <c r="S1752" i="19"/>
  <c r="Z1752" i="19" s="1"/>
  <c r="S91" i="19"/>
  <c r="Z91" i="19" s="1"/>
  <c r="S622" i="19"/>
  <c r="Z622" i="19" s="1"/>
  <c r="S1665" i="19"/>
  <c r="Z1665" i="19" s="1"/>
  <c r="S591" i="19"/>
  <c r="Z591" i="19" s="1"/>
  <c r="S219" i="19"/>
  <c r="Z219" i="19" s="1"/>
  <c r="S790" i="19"/>
  <c r="Z790" i="19" s="1"/>
  <c r="S1843" i="19"/>
  <c r="Z1843" i="19" s="1"/>
  <c r="S1530" i="19"/>
  <c r="Z1530" i="19" s="1"/>
  <c r="S1373" i="19"/>
  <c r="Z1373" i="19" s="1"/>
  <c r="S76" i="19"/>
  <c r="Z76" i="19" s="1"/>
  <c r="S1689" i="19"/>
  <c r="Z1689" i="19" s="1"/>
  <c r="S1515" i="19"/>
  <c r="Z1515" i="19" s="1"/>
  <c r="S296" i="19"/>
  <c r="Z296" i="19" s="1"/>
  <c r="S372" i="19"/>
  <c r="Z372" i="19" s="1"/>
  <c r="S1662" i="19"/>
  <c r="Z1662" i="19" s="1"/>
  <c r="S1805" i="19"/>
  <c r="Z1805" i="19" s="1"/>
  <c r="S758" i="19"/>
  <c r="Z758" i="19" s="1"/>
  <c r="S1340" i="19"/>
  <c r="Z1340" i="19" s="1"/>
  <c r="S152" i="19"/>
  <c r="Z152" i="19" s="1"/>
  <c r="S1325" i="19"/>
  <c r="Z1325" i="19" s="1"/>
  <c r="S281" i="19"/>
  <c r="Z281" i="19" s="1"/>
  <c r="S2367" i="19"/>
  <c r="Z2367" i="19" s="1"/>
  <c r="S1771" i="19"/>
  <c r="Z1771" i="19" s="1"/>
  <c r="S2360" i="19"/>
  <c r="Z2360" i="19" s="1"/>
  <c r="S2230" i="19"/>
  <c r="Z2230" i="19" s="1"/>
  <c r="S2075" i="19"/>
  <c r="Z2075" i="19" s="1"/>
  <c r="S2224" i="19"/>
  <c r="Z2224" i="19" s="1"/>
  <c r="S1211" i="19"/>
  <c r="Z1211" i="19" s="1"/>
  <c r="S1961" i="19"/>
  <c r="Z1961" i="19" s="1"/>
  <c r="S70" i="19"/>
  <c r="Z70" i="19" s="1"/>
  <c r="S895" i="19"/>
  <c r="Z895" i="19" s="1"/>
  <c r="S312" i="19"/>
  <c r="Z312" i="19" s="1"/>
  <c r="S396" i="19"/>
  <c r="Z396" i="19" s="1"/>
  <c r="S202" i="19"/>
  <c r="Z202" i="19" s="1"/>
  <c r="S1195" i="19"/>
  <c r="Z1195" i="19" s="1"/>
  <c r="S2131" i="19"/>
  <c r="Z2131" i="19" s="1"/>
  <c r="S608" i="19"/>
  <c r="Z608" i="19" s="1"/>
  <c r="S176" i="19"/>
  <c r="Z176" i="19" s="1"/>
  <c r="S605" i="19"/>
  <c r="Z605" i="19" s="1"/>
  <c r="S62" i="19"/>
  <c r="Z62" i="19" s="1"/>
  <c r="S884" i="19"/>
  <c r="Z884" i="19" s="1"/>
  <c r="S1940" i="19"/>
  <c r="Z1940" i="19" s="1"/>
  <c r="S48" i="19"/>
  <c r="Z48" i="19" s="1"/>
  <c r="S2379" i="19"/>
  <c r="Z2379" i="19" s="1"/>
  <c r="S464" i="19"/>
  <c r="Z464" i="19" s="1"/>
  <c r="S2239" i="19"/>
  <c r="Z2239" i="19" s="1"/>
  <c r="S580" i="19"/>
  <c r="Z580" i="19" s="1"/>
  <c r="S276" i="19"/>
  <c r="Z276" i="19" s="1"/>
  <c r="S21" i="19"/>
  <c r="Z21" i="19" s="1"/>
  <c r="S270" i="19"/>
  <c r="Z270" i="19" s="1"/>
  <c r="S1754" i="19"/>
  <c r="Z1754" i="19" s="1"/>
  <c r="S1004" i="19"/>
  <c r="Z1004" i="19" s="1"/>
  <c r="S1213" i="19"/>
  <c r="Z1213" i="19" s="1"/>
  <c r="S203" i="19"/>
  <c r="Z203" i="19" s="1"/>
  <c r="S1686" i="19"/>
  <c r="Z1686" i="19" s="1"/>
  <c r="S1078" i="19"/>
  <c r="Z1078" i="19" s="1"/>
  <c r="S1074" i="19"/>
  <c r="Z1074" i="19" s="1"/>
  <c r="S1980" i="19"/>
  <c r="T1979" i="19" s="1"/>
  <c r="U1979" i="19" s="1"/>
  <c r="S1375" i="19"/>
  <c r="Z1375" i="19" s="1"/>
  <c r="S79" i="19"/>
  <c r="Z79" i="19" s="1"/>
  <c r="S2276" i="19"/>
  <c r="Z2276" i="19" s="1"/>
  <c r="S2402" i="19"/>
  <c r="Z2402" i="19" s="1"/>
  <c r="S1190" i="19"/>
  <c r="Z1190" i="19" s="1"/>
  <c r="S1050" i="19"/>
  <c r="Z1050" i="19" s="1"/>
  <c r="S175" i="19"/>
  <c r="Z175" i="19" s="1"/>
  <c r="S1501" i="19"/>
  <c r="Z1501" i="19" s="1"/>
  <c r="S1347" i="19"/>
  <c r="Z1347" i="19" s="1"/>
  <c r="S1938" i="19"/>
  <c r="Z1938" i="19" s="1"/>
  <c r="S1338" i="19"/>
  <c r="Z1338" i="19" s="1"/>
  <c r="S2248" i="19"/>
  <c r="Z2248" i="19" s="1"/>
  <c r="S2245" i="19"/>
  <c r="Z2245" i="19" s="1"/>
  <c r="S37" i="19"/>
  <c r="Z37" i="19" s="1"/>
  <c r="S147" i="19"/>
  <c r="Z147" i="19" s="1"/>
  <c r="S1472" i="19"/>
  <c r="Z1472" i="19" s="1"/>
  <c r="S453" i="19"/>
  <c r="Z453" i="19" s="1"/>
  <c r="S863" i="19"/>
  <c r="Z863" i="19" s="1"/>
  <c r="S1146" i="19"/>
  <c r="Z1146" i="19" s="1"/>
  <c r="S2079" i="19"/>
  <c r="Z2079" i="19" s="1"/>
  <c r="S346" i="19"/>
  <c r="Z346" i="19" s="1"/>
  <c r="S1002" i="19"/>
  <c r="Z1002" i="19" s="1"/>
  <c r="S196" i="19"/>
  <c r="Z196" i="19" s="1"/>
  <c r="S879" i="19"/>
  <c r="Z879" i="19" s="1"/>
  <c r="A752" i="10"/>
  <c r="A753" i="10" s="1"/>
  <c r="A754" i="10" s="1"/>
  <c r="A755" i="10" s="1"/>
  <c r="A756" i="10" s="1"/>
  <c r="A757" i="10" s="1"/>
  <c r="A758" i="10" s="1"/>
  <c r="A759" i="10" s="1"/>
  <c r="A760" i="10" s="1"/>
  <c r="A761" i="10" s="1"/>
  <c r="A762" i="10" s="1"/>
  <c r="A763" i="10" s="1"/>
  <c r="A764" i="10" s="1"/>
  <c r="A765" i="10" s="1"/>
  <c r="A766" i="10" s="1"/>
  <c r="A767" i="10" s="1"/>
  <c r="A768" i="10" s="1"/>
  <c r="A769" i="10" s="1"/>
  <c r="A770" i="10" s="1"/>
  <c r="A771" i="10" s="1"/>
  <c r="A772" i="10" s="1"/>
  <c r="A773" i="10" s="1"/>
  <c r="A774" i="10" s="1"/>
  <c r="A775" i="10" s="1"/>
  <c r="A776" i="10" s="1"/>
  <c r="A777" i="10" s="1"/>
  <c r="A778" i="10" s="1"/>
  <c r="A779" i="10" s="1"/>
  <c r="A780" i="10" s="1"/>
  <c r="A781" i="10" s="1"/>
  <c r="A782" i="10" s="1"/>
  <c r="A783" i="10" s="1"/>
  <c r="A784" i="10" s="1"/>
  <c r="A785" i="10" s="1"/>
  <c r="A786" i="10" s="1"/>
  <c r="A787" i="10" s="1"/>
  <c r="A788" i="10" s="1"/>
  <c r="A789" i="10" s="1"/>
  <c r="A790" i="10" s="1"/>
  <c r="A791" i="10" s="1"/>
  <c r="A792" i="10" s="1"/>
  <c r="A793" i="10" s="1"/>
  <c r="A794" i="10" s="1"/>
  <c r="A795" i="10" s="1"/>
  <c r="A796" i="10" s="1"/>
  <c r="A797" i="10" s="1"/>
  <c r="A798" i="10" s="1"/>
  <c r="A799" i="10" s="1"/>
  <c r="A800" i="10" s="1"/>
  <c r="A801" i="10" s="1"/>
  <c r="A802" i="10" s="1"/>
  <c r="A803" i="10" s="1"/>
  <c r="A804" i="10" s="1"/>
  <c r="A805" i="10" s="1"/>
  <c r="A806" i="10" s="1"/>
  <c r="A807" i="10" s="1"/>
  <c r="A808" i="10" s="1"/>
  <c r="A809" i="10" s="1"/>
  <c r="A810" i="10" s="1"/>
  <c r="A811" i="10" s="1"/>
  <c r="A812" i="10" s="1"/>
  <c r="A813" i="10" s="1"/>
  <c r="A814" i="10" s="1"/>
  <c r="A815" i="10" s="1"/>
  <c r="A816" i="10" s="1"/>
  <c r="A817" i="10" s="1"/>
  <c r="A818" i="10" s="1"/>
  <c r="A819" i="10" s="1"/>
  <c r="A820" i="10" s="1"/>
  <c r="A821" i="10" s="1"/>
  <c r="A822" i="10" s="1"/>
  <c r="A823" i="10" s="1"/>
  <c r="A824" i="10" s="1"/>
  <c r="A825" i="10" s="1"/>
  <c r="A826" i="10" s="1"/>
  <c r="A827" i="10" s="1"/>
  <c r="A828" i="10" s="1"/>
  <c r="A829" i="10" s="1"/>
  <c r="A830" i="10" s="1"/>
  <c r="A831" i="10" s="1"/>
  <c r="A832" i="10" s="1"/>
  <c r="A833" i="10" s="1"/>
  <c r="A834" i="10" s="1"/>
  <c r="A835" i="10" s="1"/>
  <c r="A836" i="10" s="1"/>
  <c r="A837" i="10" s="1"/>
  <c r="A838" i="10" s="1"/>
  <c r="A839" i="10" s="1"/>
  <c r="A840" i="10" s="1"/>
  <c r="A841" i="10" s="1"/>
  <c r="A842" i="10" s="1"/>
  <c r="A843" i="10" s="1"/>
  <c r="A844" i="10" s="1"/>
  <c r="A845" i="10" s="1"/>
  <c r="A846" i="10" s="1"/>
  <c r="A847" i="10" s="1"/>
  <c r="A848" i="10" s="1"/>
  <c r="A849" i="10" s="1"/>
  <c r="A850" i="10" s="1"/>
  <c r="A851" i="10" s="1"/>
  <c r="A852" i="10" s="1"/>
  <c r="A853" i="10" s="1"/>
  <c r="A854" i="10" s="1"/>
  <c r="A855" i="10" s="1"/>
  <c r="A856" i="10" s="1"/>
  <c r="A857" i="10" s="1"/>
  <c r="A858" i="10" s="1"/>
  <c r="A859" i="10" s="1"/>
  <c r="A860" i="10" s="1"/>
  <c r="A861" i="10" s="1"/>
  <c r="A862" i="10" s="1"/>
  <c r="A863" i="10" s="1"/>
  <c r="A864" i="10" s="1"/>
  <c r="A865" i="10" s="1"/>
  <c r="A866" i="10" s="1"/>
  <c r="A867" i="10" s="1"/>
  <c r="A868" i="10" s="1"/>
  <c r="A869" i="10" s="1"/>
  <c r="A870" i="10" s="1"/>
  <c r="A871" i="10" s="1"/>
  <c r="A872" i="10" s="1"/>
  <c r="A873" i="10" s="1"/>
  <c r="A874" i="10" s="1"/>
  <c r="A875" i="10" s="1"/>
  <c r="A876" i="10" s="1"/>
  <c r="A877" i="10" s="1"/>
  <c r="A878" i="10" s="1"/>
  <c r="A879" i="10" s="1"/>
  <c r="A880" i="10" s="1"/>
  <c r="A881" i="10" s="1"/>
  <c r="A882" i="10" s="1"/>
  <c r="A883" i="10" s="1"/>
  <c r="A884" i="10" s="1"/>
  <c r="A885" i="10" s="1"/>
  <c r="A886" i="10" s="1"/>
  <c r="A887" i="10" s="1"/>
  <c r="A888" i="10" s="1"/>
  <c r="A889" i="10" s="1"/>
  <c r="A890" i="10" s="1"/>
  <c r="A891" i="10" s="1"/>
  <c r="A892" i="10" s="1"/>
  <c r="A893" i="10" s="1"/>
  <c r="A894" i="10" s="1"/>
  <c r="A895" i="10" s="1"/>
  <c r="A896" i="10" s="1"/>
  <c r="A897" i="10" s="1"/>
  <c r="A898" i="10" s="1"/>
  <c r="A899" i="10" s="1"/>
  <c r="A900" i="10" s="1"/>
  <c r="A901" i="10" s="1"/>
  <c r="A902" i="10" s="1"/>
  <c r="A903" i="10" s="1"/>
  <c r="A904" i="10" s="1"/>
  <c r="A905" i="10" s="1"/>
  <c r="A906" i="10" s="1"/>
  <c r="A907" i="10" s="1"/>
  <c r="A908" i="10" s="1"/>
  <c r="A909" i="10" s="1"/>
  <c r="A910" i="10" s="1"/>
  <c r="A911" i="10" s="1"/>
  <c r="A912" i="10" s="1"/>
  <c r="A913" i="10" s="1"/>
  <c r="A914" i="10" s="1"/>
  <c r="A915" i="10" s="1"/>
  <c r="A916" i="10" s="1"/>
  <c r="A917" i="10" s="1"/>
  <c r="A918" i="10" s="1"/>
  <c r="A919" i="10" s="1"/>
  <c r="A920" i="10" s="1"/>
  <c r="A921" i="10" s="1"/>
  <c r="A922" i="10" s="1"/>
  <c r="A923" i="10" s="1"/>
  <c r="A924" i="10" s="1"/>
  <c r="A925" i="10" s="1"/>
  <c r="A926" i="10" s="1"/>
  <c r="A927" i="10" s="1"/>
  <c r="A928" i="10" s="1"/>
  <c r="A929" i="10" s="1"/>
  <c r="A930" i="10" s="1"/>
  <c r="A931" i="10" s="1"/>
  <c r="A932" i="10" s="1"/>
  <c r="A933" i="10" s="1"/>
  <c r="A934" i="10" s="1"/>
  <c r="A935" i="10" s="1"/>
  <c r="A936" i="10" s="1"/>
  <c r="A937" i="10" s="1"/>
  <c r="A938" i="10" s="1"/>
  <c r="A939" i="10" s="1"/>
  <c r="A940" i="10" s="1"/>
  <c r="A941" i="10" s="1"/>
  <c r="A942" i="10" s="1"/>
  <c r="A943" i="10" s="1"/>
  <c r="A944" i="10" s="1"/>
  <c r="A945" i="10" s="1"/>
  <c r="A946" i="10" s="1"/>
  <c r="A947" i="10" s="1"/>
  <c r="A948" i="10" s="1"/>
  <c r="A949" i="10" s="1"/>
  <c r="A950" i="10" s="1"/>
  <c r="A951" i="10" s="1"/>
  <c r="A952" i="10" s="1"/>
  <c r="A953" i="10" s="1"/>
  <c r="A954" i="10" s="1"/>
  <c r="A955" i="10" s="1"/>
  <c r="A956" i="10" s="1"/>
  <c r="A957" i="10" s="1"/>
  <c r="A958" i="10" s="1"/>
  <c r="A959" i="10" s="1"/>
  <c r="A960" i="10" s="1"/>
  <c r="A961" i="10" s="1"/>
  <c r="A962" i="10" s="1"/>
  <c r="A963" i="10" s="1"/>
  <c r="A964" i="10" s="1"/>
  <c r="A965" i="10" s="1"/>
  <c r="A966" i="10" s="1"/>
  <c r="A967" i="10" s="1"/>
  <c r="A968" i="10" s="1"/>
  <c r="A969" i="10" s="1"/>
  <c r="A970" i="10" s="1"/>
  <c r="A971" i="10" s="1"/>
  <c r="A972" i="10" s="1"/>
  <c r="A973" i="10" s="1"/>
  <c r="A974" i="10" s="1"/>
  <c r="A975" i="10" s="1"/>
  <c r="A976" i="10" s="1"/>
  <c r="A977" i="10" s="1"/>
  <c r="A978" i="10" s="1"/>
  <c r="A979" i="10" s="1"/>
  <c r="A980" i="10" s="1"/>
  <c r="A981" i="10" s="1"/>
  <c r="A982" i="10" s="1"/>
  <c r="A983" i="10" s="1"/>
  <c r="A984" i="10" s="1"/>
  <c r="A985" i="10" s="1"/>
  <c r="A986" i="10" s="1"/>
  <c r="A987" i="10" s="1"/>
  <c r="A988" i="10" s="1"/>
  <c r="A989" i="10" s="1"/>
  <c r="A990" i="10" s="1"/>
  <c r="A991" i="10" s="1"/>
  <c r="A992" i="10" s="1"/>
  <c r="A993" i="10" s="1"/>
  <c r="A994" i="10" s="1"/>
  <c r="A995" i="10" s="1"/>
  <c r="A996" i="10" s="1"/>
  <c r="A997" i="10" s="1"/>
  <c r="A998" i="10" s="1"/>
  <c r="A999" i="10" s="1"/>
  <c r="A1000" i="10" s="1"/>
  <c r="A1001" i="10" s="1"/>
  <c r="A1002" i="10" s="1"/>
  <c r="A1003" i="10" s="1"/>
  <c r="A1004" i="10" s="1"/>
  <c r="A1005" i="10" s="1"/>
  <c r="A1006" i="10" s="1"/>
  <c r="A1007" i="10" s="1"/>
  <c r="A1008" i="10" s="1"/>
  <c r="A1009" i="10" s="1"/>
  <c r="A1010" i="10" s="1"/>
  <c r="A1011" i="10" s="1"/>
  <c r="A1012" i="10" s="1"/>
  <c r="A1013" i="10" s="1"/>
  <c r="A1014" i="10" s="1"/>
  <c r="A1015" i="10" s="1"/>
  <c r="A1016" i="10" s="1"/>
  <c r="A1017" i="10" s="1"/>
  <c r="A1018" i="10" s="1"/>
  <c r="A1019" i="10" s="1"/>
  <c r="A1020" i="10" s="1"/>
  <c r="A1021" i="10" s="1"/>
  <c r="A1022" i="10" s="1"/>
  <c r="A1023" i="10" s="1"/>
  <c r="A1024" i="10" s="1"/>
  <c r="A1025" i="10" s="1"/>
  <c r="A1026" i="10" s="1"/>
  <c r="A1027" i="10" s="1"/>
  <c r="A1028" i="10" s="1"/>
  <c r="A1029" i="10" s="1"/>
  <c r="A1030" i="10" s="1"/>
  <c r="A1031" i="10" s="1"/>
  <c r="A1032" i="10" s="1"/>
  <c r="A1033" i="10" s="1"/>
  <c r="A1034" i="10" s="1"/>
  <c r="A1035" i="10" s="1"/>
  <c r="A1036" i="10" s="1"/>
  <c r="A1037" i="10" s="1"/>
  <c r="A1038" i="10" s="1"/>
  <c r="A1039" i="10" s="1"/>
  <c r="A1040" i="10" s="1"/>
  <c r="A1041" i="10" s="1"/>
  <c r="A1042" i="10" s="1"/>
  <c r="A1043" i="10" s="1"/>
  <c r="A1044" i="10" s="1"/>
  <c r="A1045" i="10" s="1"/>
  <c r="A1046" i="10" s="1"/>
  <c r="A1047" i="10" s="1"/>
  <c r="A1048" i="10" s="1"/>
  <c r="A1049" i="10" s="1"/>
  <c r="A1050" i="10" s="1"/>
  <c r="A1051" i="10" s="1"/>
  <c r="A1052" i="10" s="1"/>
  <c r="A1053" i="10" s="1"/>
  <c r="A1054" i="10" s="1"/>
  <c r="A1055" i="10" s="1"/>
  <c r="A1056" i="10" s="1"/>
  <c r="A1057" i="10" s="1"/>
  <c r="A1058" i="10" s="1"/>
  <c r="A1059" i="10" s="1"/>
  <c r="A1060" i="10" s="1"/>
  <c r="A1061" i="10" s="1"/>
  <c r="A1062" i="10" s="1"/>
  <c r="A1063" i="10" s="1"/>
  <c r="A1064" i="10" s="1"/>
  <c r="A1065" i="10" s="1"/>
  <c r="A1066" i="10" s="1"/>
  <c r="A1067" i="10" s="1"/>
  <c r="A1068" i="10" s="1"/>
  <c r="A1069" i="10" s="1"/>
  <c r="A1070" i="10" s="1"/>
  <c r="A1071" i="10" s="1"/>
  <c r="A1072" i="10" s="1"/>
  <c r="A1073" i="10" s="1"/>
  <c r="A1074" i="10" s="1"/>
  <c r="A1075" i="10" s="1"/>
  <c r="A1076" i="10" s="1"/>
  <c r="A1077" i="10" s="1"/>
  <c r="A1078" i="10" s="1"/>
  <c r="A1079" i="10" s="1"/>
  <c r="A1080" i="10" s="1"/>
  <c r="A1081" i="10" s="1"/>
  <c r="A1082" i="10" s="1"/>
  <c r="A1083" i="10" s="1"/>
  <c r="A1084" i="10" s="1"/>
  <c r="A1085" i="10" s="1"/>
  <c r="A1086" i="10" s="1"/>
  <c r="A1087" i="10" s="1"/>
  <c r="A1088" i="10" s="1"/>
  <c r="A1089" i="10" s="1"/>
  <c r="A1090" i="10" s="1"/>
  <c r="A1091" i="10" s="1"/>
  <c r="A1092" i="10" s="1"/>
  <c r="A1093" i="10" s="1"/>
  <c r="A1094" i="10" s="1"/>
  <c r="A1095" i="10" s="1"/>
  <c r="A1096" i="10" s="1"/>
  <c r="A1097" i="10" s="1"/>
  <c r="A1098" i="10" s="1"/>
  <c r="A1099" i="10" s="1"/>
  <c r="A1100" i="10" s="1"/>
  <c r="A1101" i="10" s="1"/>
  <c r="A1102" i="10" s="1"/>
  <c r="A1103" i="10" s="1"/>
  <c r="A1104" i="10" s="1"/>
  <c r="A1105" i="10" s="1"/>
  <c r="A1106" i="10" s="1"/>
  <c r="A1107" i="10" s="1"/>
  <c r="A1108" i="10" s="1"/>
  <c r="A1109" i="10" s="1"/>
  <c r="A1110" i="10" s="1"/>
  <c r="A1111" i="10" s="1"/>
  <c r="A1112" i="10" s="1"/>
  <c r="A1113" i="10" s="1"/>
  <c r="A1114" i="10" s="1"/>
  <c r="A1115" i="10" s="1"/>
  <c r="A1116" i="10" s="1"/>
  <c r="A1117" i="10" s="1"/>
  <c r="A1118" i="10" s="1"/>
  <c r="A1119" i="10" s="1"/>
  <c r="A1120" i="10" s="1"/>
  <c r="A1121" i="10" s="1"/>
  <c r="A1122" i="10" s="1"/>
  <c r="A1123" i="10" s="1"/>
  <c r="A1124" i="10" s="1"/>
  <c r="A1125" i="10" s="1"/>
  <c r="E1393" i="19"/>
  <c r="S1540" i="19"/>
  <c r="Z1540" i="19" s="1"/>
  <c r="S212" i="19"/>
  <c r="Z212" i="19" s="1"/>
  <c r="S402" i="19"/>
  <c r="Z402" i="19" s="1"/>
  <c r="S1538" i="19"/>
  <c r="Z1538" i="19" s="1"/>
  <c r="S633" i="19"/>
  <c r="Z633" i="19" s="1"/>
  <c r="S1971" i="19"/>
  <c r="Z1971" i="19" s="1"/>
  <c r="S624" i="19"/>
  <c r="Z624" i="19" s="1"/>
  <c r="S195" i="19"/>
  <c r="Z195" i="19" s="1"/>
  <c r="S1838" i="19"/>
  <c r="Z1838" i="19" s="1"/>
  <c r="S1694" i="19"/>
  <c r="Z1694" i="19" s="1"/>
  <c r="S1524" i="19"/>
  <c r="Z1524" i="19" s="1"/>
  <c r="S1367" i="19"/>
  <c r="Z1367" i="19" s="1"/>
  <c r="S2398" i="19"/>
  <c r="Z2398" i="19" s="1"/>
  <c r="S1510" i="19"/>
  <c r="Z1510" i="19" s="1"/>
  <c r="S478" i="19"/>
  <c r="Z478" i="19" s="1"/>
  <c r="S2119" i="19"/>
  <c r="Z2119" i="19" s="1"/>
  <c r="S890" i="19"/>
  <c r="Z890" i="19" s="1"/>
  <c r="S1352" i="19"/>
  <c r="Z1352" i="19" s="1"/>
  <c r="S367" i="19"/>
  <c r="Z367" i="19" s="1"/>
  <c r="S169" i="19"/>
  <c r="Z169" i="19" s="1"/>
  <c r="S1493" i="19"/>
  <c r="Z1493" i="19" s="1"/>
  <c r="S1492" i="19"/>
  <c r="Z1492" i="19" s="1"/>
  <c r="S1170" i="19"/>
  <c r="Z1170" i="19" s="1"/>
  <c r="S2251" i="19"/>
  <c r="Z2251" i="19" s="1"/>
  <c r="S470" i="19"/>
  <c r="Z470" i="19" s="1"/>
  <c r="S35" i="19"/>
  <c r="Z35" i="19" s="1"/>
  <c r="S1314" i="19"/>
  <c r="Z1314" i="19" s="1"/>
  <c r="S723" i="19"/>
  <c r="Z723" i="19" s="1"/>
  <c r="S28" i="19"/>
  <c r="Z28" i="19" s="1"/>
  <c r="S1304" i="19"/>
  <c r="Z1304" i="19" s="1"/>
  <c r="S137" i="19"/>
  <c r="Z137" i="19" s="1"/>
  <c r="S132" i="19"/>
  <c r="Z132" i="19" s="1"/>
  <c r="S1212" i="19"/>
  <c r="Z1212" i="19" s="1"/>
  <c r="S211" i="19"/>
  <c r="Z211" i="19" s="1"/>
  <c r="S1206" i="19"/>
  <c r="Z1206" i="19" s="1"/>
  <c r="S496" i="19"/>
  <c r="Z496" i="19" s="1"/>
  <c r="S191" i="19"/>
  <c r="Z191" i="19" s="1"/>
  <c r="S620" i="19"/>
  <c r="Z620" i="19" s="1"/>
  <c r="S1957" i="19"/>
  <c r="Z1957" i="19" s="1"/>
  <c r="S899" i="19"/>
  <c r="Z899" i="19" s="1"/>
  <c r="S477" i="19"/>
  <c r="Z477" i="19" s="1"/>
  <c r="S2395" i="19"/>
  <c r="Z2395" i="19" s="1"/>
  <c r="S293" i="19"/>
  <c r="Z293" i="19" s="1"/>
  <c r="S164" i="19"/>
  <c r="Z164" i="19" s="1"/>
  <c r="S2253" i="19"/>
  <c r="Z2253" i="19" s="1"/>
  <c r="S471" i="19"/>
  <c r="Z471" i="19" s="1"/>
  <c r="S2377" i="19"/>
  <c r="Z2377" i="19" s="1"/>
  <c r="S355" i="19"/>
  <c r="Z355" i="19" s="1"/>
  <c r="T2260" i="19"/>
  <c r="U2260" i="19" s="1"/>
  <c r="T2261" i="19"/>
  <c r="U2261" i="19" s="1"/>
  <c r="T886" i="19"/>
  <c r="U886" i="19" s="1"/>
  <c r="T887" i="19"/>
  <c r="U887" i="19" s="1"/>
  <c r="T1013" i="19"/>
  <c r="U1013" i="19" s="1"/>
  <c r="T1014" i="19"/>
  <c r="U1014" i="19" s="1"/>
  <c r="T736" i="19"/>
  <c r="U736" i="19" s="1"/>
  <c r="T737" i="19"/>
  <c r="U737" i="19" s="1"/>
  <c r="T738" i="19"/>
  <c r="U738" i="19" s="1"/>
  <c r="T5" i="19"/>
  <c r="U5" i="19" s="1"/>
  <c r="T6" i="19"/>
  <c r="U6" i="19" s="1"/>
  <c r="T7" i="19"/>
  <c r="U7" i="19" s="1"/>
  <c r="T1624" i="19"/>
  <c r="U1624" i="19" s="1"/>
  <c r="T1625" i="19"/>
  <c r="U1625" i="19" s="1"/>
  <c r="T143" i="19"/>
  <c r="U143" i="19" s="1"/>
  <c r="T144" i="19"/>
  <c r="U144" i="19" s="1"/>
  <c r="T1676" i="19"/>
  <c r="U1676" i="19" s="1"/>
  <c r="T1677" i="19"/>
  <c r="U1677" i="19" s="1"/>
  <c r="T1678" i="19"/>
  <c r="U1678" i="19" s="1"/>
  <c r="T306" i="19"/>
  <c r="U306" i="19" s="1"/>
  <c r="T307" i="19"/>
  <c r="U307" i="19" s="1"/>
  <c r="T628" i="19"/>
  <c r="U628" i="19" s="1"/>
  <c r="T627" i="19"/>
  <c r="U627" i="19" s="1"/>
  <c r="T1848" i="19"/>
  <c r="U1848" i="19" s="1"/>
  <c r="T1849" i="19"/>
  <c r="U1849" i="19" s="1"/>
  <c r="T401" i="19"/>
  <c r="U401" i="19" s="1"/>
  <c r="T398" i="19"/>
  <c r="U398" i="19" s="1"/>
  <c r="T399" i="19"/>
  <c r="U399" i="19" s="1"/>
  <c r="T770" i="19"/>
  <c r="U770" i="19" s="1"/>
  <c r="T771" i="19"/>
  <c r="U771" i="19" s="1"/>
  <c r="T1818" i="19"/>
  <c r="U1818" i="19" s="1"/>
  <c r="T1817" i="19"/>
  <c r="U1817" i="19" s="1"/>
  <c r="T721" i="19"/>
  <c r="U721" i="19" s="1"/>
  <c r="T720" i="19"/>
  <c r="U720" i="19" s="1"/>
  <c r="T774" i="19"/>
  <c r="U774" i="19" s="1"/>
  <c r="T775" i="19"/>
  <c r="U775" i="19" s="1"/>
  <c r="T1300" i="19"/>
  <c r="U1300" i="19" s="1"/>
  <c r="T1298" i="19"/>
  <c r="U1298" i="19" s="1"/>
  <c r="T1299" i="19"/>
  <c r="U1299" i="19" s="1"/>
  <c r="T1929" i="19"/>
  <c r="U1929" i="19" s="1"/>
  <c r="T1928" i="19"/>
  <c r="U1928" i="19" s="1"/>
  <c r="T1774" i="19"/>
  <c r="U1774" i="19" s="1"/>
  <c r="T1775" i="19"/>
  <c r="U1775" i="19" s="1"/>
  <c r="T39" i="19"/>
  <c r="U39" i="19" s="1"/>
  <c r="T40" i="19"/>
  <c r="U40" i="19" s="1"/>
  <c r="T41" i="19"/>
  <c r="U41" i="19" s="1"/>
  <c r="T2258" i="19"/>
  <c r="U2258" i="19" s="1"/>
  <c r="T2259" i="19"/>
  <c r="U2259" i="19" s="1"/>
  <c r="T1179" i="19"/>
  <c r="U1179" i="19" s="1"/>
  <c r="T1180" i="19"/>
  <c r="U1180" i="19" s="1"/>
  <c r="T64" i="19"/>
  <c r="U64" i="19" s="1"/>
  <c r="T65" i="19"/>
  <c r="U65" i="19" s="1"/>
  <c r="T66" i="19"/>
  <c r="U66" i="19" s="1"/>
  <c r="T67" i="19"/>
  <c r="T68" i="19"/>
  <c r="U68" i="19" s="1"/>
  <c r="T512" i="19"/>
  <c r="U512" i="19" s="1"/>
  <c r="T513" i="19"/>
  <c r="U513" i="19" s="1"/>
  <c r="T753" i="19"/>
  <c r="U753" i="19" s="1"/>
  <c r="T754" i="19"/>
  <c r="U754" i="19" s="1"/>
  <c r="T752" i="19"/>
  <c r="U752" i="19" s="1"/>
  <c r="T2257" i="19"/>
  <c r="T2256" i="19"/>
  <c r="U2256" i="19" s="1"/>
  <c r="T2255" i="19"/>
  <c r="U2255" i="19" s="1"/>
  <c r="T10" i="19"/>
  <c r="U10" i="19" s="1"/>
  <c r="T11" i="19"/>
  <c r="U11" i="19" s="1"/>
  <c r="T274" i="19"/>
  <c r="U274" i="19" s="1"/>
  <c r="T275" i="19"/>
  <c r="U275" i="19" s="1"/>
  <c r="T1617" i="19"/>
  <c r="U1617" i="19" s="1"/>
  <c r="T1616" i="19"/>
  <c r="U1616" i="19" s="1"/>
  <c r="T1151" i="19"/>
  <c r="U1151" i="19" s="1"/>
  <c r="T1150" i="19"/>
  <c r="U1150" i="19" s="1"/>
  <c r="T2364" i="19"/>
  <c r="U2364" i="19" s="1"/>
  <c r="T2365" i="19"/>
  <c r="U2365" i="19" s="1"/>
  <c r="T2103" i="19"/>
  <c r="U2103" i="19" s="1"/>
  <c r="T2104" i="19"/>
  <c r="U2104" i="19" s="1"/>
  <c r="T46" i="19"/>
  <c r="U46" i="19" s="1"/>
  <c r="T47" i="19"/>
  <c r="U47" i="19" s="1"/>
  <c r="T1798" i="19"/>
  <c r="U1798" i="19" s="1"/>
  <c r="T1799" i="19"/>
  <c r="U1799" i="19" s="1"/>
  <c r="T1800" i="19"/>
  <c r="U1800" i="19" s="1"/>
  <c r="T162" i="19"/>
  <c r="U162" i="19" s="1"/>
  <c r="T163" i="19"/>
  <c r="U163" i="19" s="1"/>
  <c r="T1834" i="19"/>
  <c r="U1834" i="19" s="1"/>
  <c r="T1835" i="19"/>
  <c r="U1835" i="19" s="1"/>
  <c r="T1836" i="19"/>
  <c r="U1836" i="19" s="1"/>
  <c r="T1837" i="19"/>
  <c r="U1837" i="19" s="1"/>
  <c r="T2280" i="19"/>
  <c r="U2280" i="19" s="1"/>
  <c r="T2281" i="19"/>
  <c r="U2281" i="19" s="1"/>
  <c r="T1973" i="19"/>
  <c r="U1973" i="19" s="1"/>
  <c r="T1974" i="19"/>
  <c r="U1974" i="19" s="1"/>
  <c r="T213" i="19"/>
  <c r="U213" i="19" s="1"/>
  <c r="T214" i="19"/>
  <c r="U214" i="19" s="1"/>
  <c r="T1527" i="19"/>
  <c r="T1528" i="19"/>
  <c r="U1528" i="19" s="1"/>
  <c r="T1529" i="19"/>
  <c r="U1529" i="19" s="1"/>
  <c r="T2227" i="19"/>
  <c r="U2227" i="19" s="1"/>
  <c r="T2228" i="19"/>
  <c r="U2228" i="19" s="1"/>
  <c r="T1465" i="19"/>
  <c r="U1465" i="19" s="1"/>
  <c r="T1466" i="19"/>
  <c r="U1466" i="19" s="1"/>
  <c r="T1828" i="19"/>
  <c r="U1828" i="19" s="1"/>
  <c r="T1829" i="19"/>
  <c r="U1829" i="19" s="1"/>
  <c r="T1194" i="19"/>
  <c r="U1194" i="19" s="1"/>
  <c r="T1193" i="19"/>
  <c r="U1193" i="19" s="1"/>
  <c r="T1920" i="19"/>
  <c r="U1920" i="19" s="1"/>
  <c r="T1921" i="19"/>
  <c r="U1921" i="19" s="1"/>
  <c r="T755" i="19"/>
  <c r="U755" i="19" s="1"/>
  <c r="T756" i="19"/>
  <c r="U756" i="19" s="1"/>
  <c r="T1349" i="19"/>
  <c r="U1349" i="19" s="1"/>
  <c r="T1350" i="19"/>
  <c r="T1351" i="19"/>
  <c r="U1351" i="19" s="1"/>
  <c r="T369" i="19"/>
  <c r="U369" i="19" s="1"/>
  <c r="T370" i="19"/>
  <c r="U370" i="19" s="1"/>
  <c r="T371" i="19"/>
  <c r="U371" i="19" s="1"/>
  <c r="T2399" i="19"/>
  <c r="U2399" i="19" s="1"/>
  <c r="T2400" i="19"/>
  <c r="U2400" i="19" s="1"/>
  <c r="T848" i="19"/>
  <c r="U848" i="19" s="1"/>
  <c r="T1803" i="19"/>
  <c r="T1674" i="19"/>
  <c r="U1674" i="19" s="1"/>
  <c r="T1675" i="19"/>
  <c r="U1675" i="19" s="1"/>
  <c r="T380" i="19"/>
  <c r="U380" i="19" s="1"/>
  <c r="T381" i="19"/>
  <c r="U381" i="19" s="1"/>
  <c r="T2122" i="19"/>
  <c r="T611" i="19"/>
  <c r="U611" i="19" s="1"/>
  <c r="T612" i="19"/>
  <c r="U612" i="19" s="1"/>
  <c r="T1695" i="19"/>
  <c r="U1695" i="19" s="1"/>
  <c r="T1696" i="19"/>
  <c r="U1696" i="19" s="1"/>
  <c r="T1700" i="19"/>
  <c r="U1700" i="19" s="1"/>
  <c r="T1701" i="19"/>
  <c r="T1702" i="19"/>
  <c r="U1702" i="19" s="1"/>
  <c r="T501" i="19"/>
  <c r="T1191" i="19"/>
  <c r="U1191" i="19" s="1"/>
  <c r="T1506" i="19"/>
  <c r="T1846" i="19"/>
  <c r="U1846" i="19" s="1"/>
  <c r="T1847" i="19"/>
  <c r="U1847" i="19" s="1"/>
  <c r="T916" i="19"/>
  <c r="U916" i="19" s="1"/>
  <c r="T914" i="19"/>
  <c r="U914" i="19" s="1"/>
  <c r="T915" i="19"/>
  <c r="U915" i="19" s="1"/>
  <c r="T393" i="19"/>
  <c r="U393" i="19" s="1"/>
  <c r="T394" i="19"/>
  <c r="U394" i="19" s="1"/>
  <c r="T395" i="19"/>
  <c r="U395" i="19" s="1"/>
  <c r="T1205" i="19"/>
  <c r="T1792" i="19"/>
  <c r="U1792" i="19" s="1"/>
  <c r="T1793" i="19"/>
  <c r="U1793" i="19" s="1"/>
  <c r="T2096" i="19"/>
  <c r="U2096" i="19" s="1"/>
  <c r="T26" i="19"/>
  <c r="U26" i="19" s="1"/>
  <c r="T27" i="19"/>
  <c r="U27" i="19" s="1"/>
  <c r="T150" i="19"/>
  <c r="U150" i="19" s="1"/>
  <c r="T151" i="19"/>
  <c r="U151" i="19" s="1"/>
  <c r="T294" i="19"/>
  <c r="U294" i="19" s="1"/>
  <c r="T295" i="19"/>
  <c r="U295" i="19" s="1"/>
  <c r="T2264" i="19"/>
  <c r="U2264" i="19" s="1"/>
  <c r="T2265" i="19"/>
  <c r="T2266" i="19"/>
  <c r="U2266" i="19" s="1"/>
  <c r="T2415" i="19"/>
  <c r="U2415" i="19" s="1"/>
  <c r="T510" i="19"/>
  <c r="U510" i="19" s="1"/>
  <c r="T511" i="19"/>
  <c r="U511" i="19" s="1"/>
  <c r="T2282" i="19"/>
  <c r="U2282" i="19" s="1"/>
  <c r="T314" i="19"/>
  <c r="U314" i="19" s="1"/>
  <c r="T315" i="19"/>
  <c r="U315" i="19" s="1"/>
  <c r="T87" i="19"/>
  <c r="U87" i="19" s="1"/>
  <c r="T88" i="19"/>
  <c r="U88" i="19" s="1"/>
  <c r="T1691" i="19"/>
  <c r="U1691" i="19" s="1"/>
  <c r="T1692" i="19"/>
  <c r="U1692" i="19" s="1"/>
  <c r="T1693" i="19"/>
  <c r="U1693" i="19" s="1"/>
  <c r="T2129" i="19"/>
  <c r="U2129" i="19" s="1"/>
  <c r="T2130" i="19"/>
  <c r="U2130" i="19" s="1"/>
  <c r="T182" i="19"/>
  <c r="T2292" i="19"/>
  <c r="U2292" i="19" s="1"/>
  <c r="T481" i="19"/>
  <c r="U481" i="19" s="1"/>
  <c r="T479" i="19"/>
  <c r="T480" i="19"/>
  <c r="U480" i="19" s="1"/>
  <c r="T42" i="19"/>
  <c r="U42" i="19" s="1"/>
  <c r="T43" i="19"/>
  <c r="U43" i="19" s="1"/>
  <c r="T44" i="19"/>
  <c r="U44" i="19" s="1"/>
  <c r="T357" i="19"/>
  <c r="T1821" i="19"/>
  <c r="U1821" i="19" s="1"/>
  <c r="T1822" i="19"/>
  <c r="U1822" i="19" s="1"/>
  <c r="T1381" i="19"/>
  <c r="U1381" i="19" s="1"/>
  <c r="T1382" i="19"/>
  <c r="U1382" i="19" s="1"/>
  <c r="T919" i="19"/>
  <c r="T920" i="19"/>
  <c r="U920" i="19" s="1"/>
  <c r="T1981" i="19"/>
  <c r="U1981" i="19" s="1"/>
  <c r="T1982" i="19"/>
  <c r="T75" i="19"/>
  <c r="U75" i="19" s="1"/>
  <c r="T76" i="19"/>
  <c r="T77" i="19"/>
  <c r="U77" i="19" s="1"/>
  <c r="T1054" i="19"/>
  <c r="T1055" i="19"/>
  <c r="U1055" i="19" s="1"/>
  <c r="T1053" i="19"/>
  <c r="T749" i="19"/>
  <c r="T1025" i="19"/>
  <c r="T2241" i="19"/>
  <c r="U2241" i="19" s="1"/>
  <c r="T2242" i="19"/>
  <c r="U2242" i="19" s="1"/>
  <c r="T2363" i="19"/>
  <c r="T2074" i="19"/>
  <c r="U2074" i="19" s="1"/>
  <c r="T2075" i="19"/>
  <c r="T1614" i="19"/>
  <c r="U1614" i="19" s="1"/>
  <c r="L194" i="7" a="1"/>
  <c r="L194" i="7" s="1"/>
  <c r="L114" i="7" a="1"/>
  <c r="L114" i="7" s="1"/>
  <c r="L58" i="7" a="1"/>
  <c r="L58" i="7" s="1"/>
  <c r="L193" i="7" a="1"/>
  <c r="L193" i="7" s="1"/>
  <c r="L185" i="7" a="1"/>
  <c r="L185" i="7" s="1"/>
  <c r="L177" i="7" a="1"/>
  <c r="L177" i="7" s="1"/>
  <c r="L169" i="7" a="1"/>
  <c r="L169" i="7" s="1"/>
  <c r="L161" i="7" a="1"/>
  <c r="L161" i="7" s="1"/>
  <c r="L153" i="7" a="1"/>
  <c r="L153" i="7" s="1"/>
  <c r="L145" i="7" a="1"/>
  <c r="L145" i="7" s="1"/>
  <c r="L137" i="7" a="1"/>
  <c r="L137" i="7" s="1"/>
  <c r="L129" i="7" a="1"/>
  <c r="L129" i="7" s="1"/>
  <c r="L121" i="7" a="1"/>
  <c r="L121" i="7" s="1"/>
  <c r="L113" i="7" a="1"/>
  <c r="L113" i="7" s="1"/>
  <c r="L105" i="7" a="1"/>
  <c r="L105" i="7" s="1"/>
  <c r="L97" i="7" a="1"/>
  <c r="L97" i="7" s="1"/>
  <c r="L89" i="7" a="1"/>
  <c r="L89" i="7" s="1"/>
  <c r="L81" i="7" a="1"/>
  <c r="L81" i="7" s="1"/>
  <c r="L73" i="7" a="1"/>
  <c r="L73" i="7" s="1"/>
  <c r="L65" i="7" a="1"/>
  <c r="L65" i="7" s="1"/>
  <c r="L57" i="7" a="1"/>
  <c r="L57" i="7" s="1"/>
  <c r="L49" i="7" a="1"/>
  <c r="L49" i="7" s="1"/>
  <c r="L41" i="7" a="1"/>
  <c r="L41" i="7" s="1"/>
  <c r="L33" i="7" a="1"/>
  <c r="L33" i="7" s="1"/>
  <c r="L25" i="7" a="1"/>
  <c r="L25" i="7" s="1"/>
  <c r="L17" i="7" a="1"/>
  <c r="L17" i="7" s="1"/>
  <c r="L9" i="7" a="1"/>
  <c r="L9" i="7" s="1"/>
  <c r="L162" i="7" a="1"/>
  <c r="L162" i="7" s="1"/>
  <c r="L98" i="7" a="1"/>
  <c r="L98" i="7" s="1"/>
  <c r="L74" i="7" a="1"/>
  <c r="L74" i="7" s="1"/>
  <c r="L42" i="7" a="1"/>
  <c r="L42" i="7" s="1"/>
  <c r="L2" i="7" a="1"/>
  <c r="L2" i="7" s="1"/>
  <c r="L200" i="7" a="1"/>
  <c r="L200" i="7" s="1"/>
  <c r="L192" i="7" a="1"/>
  <c r="L192" i="7" s="1"/>
  <c r="L184" i="7" a="1"/>
  <c r="L184" i="7" s="1"/>
  <c r="L176" i="7" a="1"/>
  <c r="L176" i="7" s="1"/>
  <c r="L168" i="7" a="1"/>
  <c r="L168" i="7" s="1"/>
  <c r="L160" i="7" a="1"/>
  <c r="L160" i="7" s="1"/>
  <c r="L152" i="7" a="1"/>
  <c r="L152" i="7" s="1"/>
  <c r="L144" i="7" a="1"/>
  <c r="L144" i="7" s="1"/>
  <c r="L136" i="7" a="1"/>
  <c r="L136" i="7" s="1"/>
  <c r="L128" i="7" a="1"/>
  <c r="L128" i="7" s="1"/>
  <c r="L120" i="7" a="1"/>
  <c r="L120" i="7" s="1"/>
  <c r="L112" i="7" a="1"/>
  <c r="L112" i="7" s="1"/>
  <c r="L104" i="7" a="1"/>
  <c r="L104" i="7" s="1"/>
  <c r="L96" i="7" a="1"/>
  <c r="L96" i="7" s="1"/>
  <c r="L88" i="7" a="1"/>
  <c r="L88" i="7" s="1"/>
  <c r="L80" i="7" a="1"/>
  <c r="L80" i="7" s="1"/>
  <c r="L72" i="7" a="1"/>
  <c r="L72" i="7" s="1"/>
  <c r="L64" i="7" a="1"/>
  <c r="L64" i="7" s="1"/>
  <c r="L56" i="7" a="1"/>
  <c r="L56" i="7" s="1"/>
  <c r="L48" i="7" a="1"/>
  <c r="L48" i="7" s="1"/>
  <c r="L40" i="7" a="1"/>
  <c r="L40" i="7" s="1"/>
  <c r="L32" i="7" a="1"/>
  <c r="L32" i="7" s="1"/>
  <c r="L24" i="7" a="1"/>
  <c r="L24" i="7" s="1"/>
  <c r="L16" i="7" a="1"/>
  <c r="L16" i="7" s="1"/>
  <c r="L8" i="7" a="1"/>
  <c r="L8" i="7" s="1"/>
  <c r="L186" i="7" a="1"/>
  <c r="L186" i="7" s="1"/>
  <c r="L130" i="7" a="1"/>
  <c r="L130" i="7" s="1"/>
  <c r="L90" i="7" a="1"/>
  <c r="L90" i="7" s="1"/>
  <c r="L34" i="7" a="1"/>
  <c r="L34" i="7" s="1"/>
  <c r="L199" i="7" a="1"/>
  <c r="L199" i="7" s="1"/>
  <c r="L191" i="7" a="1"/>
  <c r="L191" i="7" s="1"/>
  <c r="L183" i="7" a="1"/>
  <c r="L183" i="7" s="1"/>
  <c r="L175" i="7" a="1"/>
  <c r="L175" i="7" s="1"/>
  <c r="L167" i="7" a="1"/>
  <c r="L167" i="7" s="1"/>
  <c r="L159" i="7" a="1"/>
  <c r="L159" i="7" s="1"/>
  <c r="L151" i="7" a="1"/>
  <c r="L151" i="7" s="1"/>
  <c r="L143" i="7" a="1"/>
  <c r="L143" i="7" s="1"/>
  <c r="L135" i="7" a="1"/>
  <c r="L135" i="7" s="1"/>
  <c r="L127" i="7" a="1"/>
  <c r="L127" i="7" s="1"/>
  <c r="L119" i="7" a="1"/>
  <c r="L119" i="7" s="1"/>
  <c r="L111" i="7" a="1"/>
  <c r="L111" i="7" s="1"/>
  <c r="L103" i="7" a="1"/>
  <c r="L103" i="7" s="1"/>
  <c r="L95" i="7" a="1"/>
  <c r="L95" i="7" s="1"/>
  <c r="L87" i="7" a="1"/>
  <c r="L87" i="7" s="1"/>
  <c r="L79" i="7" a="1"/>
  <c r="L79" i="7" s="1"/>
  <c r="L71" i="7" a="1"/>
  <c r="L71" i="7" s="1"/>
  <c r="L63" i="7" a="1"/>
  <c r="L63" i="7" s="1"/>
  <c r="L55" i="7" a="1"/>
  <c r="L55" i="7" s="1"/>
  <c r="L47" i="7" a="1"/>
  <c r="L47" i="7" s="1"/>
  <c r="L39" i="7" a="1"/>
  <c r="L39" i="7" s="1"/>
  <c r="L31" i="7" a="1"/>
  <c r="L31" i="7" s="1"/>
  <c r="L23" i="7" a="1"/>
  <c r="L23" i="7" s="1"/>
  <c r="L15" i="7" a="1"/>
  <c r="L15" i="7" s="1"/>
  <c r="L7" i="7" a="1"/>
  <c r="L7" i="7" s="1"/>
  <c r="L146" i="7" a="1"/>
  <c r="L146" i="7" s="1"/>
  <c r="L10" i="7" a="1"/>
  <c r="L10" i="7" s="1"/>
  <c r="L198" i="7" a="1"/>
  <c r="L198" i="7" s="1"/>
  <c r="L190" i="7" a="1"/>
  <c r="L190" i="7" s="1"/>
  <c r="L182" i="7" a="1"/>
  <c r="L182" i="7" s="1"/>
  <c r="L174" i="7" a="1"/>
  <c r="L174" i="7" s="1"/>
  <c r="L166" i="7" a="1"/>
  <c r="L166" i="7" s="1"/>
  <c r="L158" i="7" a="1"/>
  <c r="L158" i="7" s="1"/>
  <c r="L150" i="7" a="1"/>
  <c r="L150" i="7" s="1"/>
  <c r="L142" i="7" a="1"/>
  <c r="L142" i="7" s="1"/>
  <c r="L134" i="7" a="1"/>
  <c r="L134" i="7" s="1"/>
  <c r="L126" i="7" a="1"/>
  <c r="L126" i="7" s="1"/>
  <c r="L118" i="7" a="1"/>
  <c r="L118" i="7" s="1"/>
  <c r="L110" i="7" a="1"/>
  <c r="L110" i="7" s="1"/>
  <c r="L102" i="7" a="1"/>
  <c r="L102" i="7" s="1"/>
  <c r="L94" i="7" a="1"/>
  <c r="L94" i="7" s="1"/>
  <c r="L86" i="7" a="1"/>
  <c r="L86" i="7" s="1"/>
  <c r="L78" i="7" a="1"/>
  <c r="L78" i="7" s="1"/>
  <c r="L70" i="7" a="1"/>
  <c r="L70" i="7" s="1"/>
  <c r="L62" i="7" a="1"/>
  <c r="L62" i="7" s="1"/>
  <c r="L54" i="7" a="1"/>
  <c r="L54" i="7" s="1"/>
  <c r="L46" i="7" a="1"/>
  <c r="L46" i="7" s="1"/>
  <c r="L38" i="7" a="1"/>
  <c r="L38" i="7" s="1"/>
  <c r="L30" i="7" a="1"/>
  <c r="L30" i="7" s="1"/>
  <c r="L22" i="7" a="1"/>
  <c r="L22" i="7" s="1"/>
  <c r="L14" i="7" a="1"/>
  <c r="L14" i="7" s="1"/>
  <c r="L6" i="7" a="1"/>
  <c r="L6" i="7" s="1"/>
  <c r="L122" i="7" a="1"/>
  <c r="L122" i="7" s="1"/>
  <c r="L50" i="7" a="1"/>
  <c r="L50" i="7" s="1"/>
  <c r="L197" i="7" a="1"/>
  <c r="L197" i="7" s="1"/>
  <c r="L189" i="7" a="1"/>
  <c r="L189" i="7" s="1"/>
  <c r="L181" i="7" a="1"/>
  <c r="L181" i="7" s="1"/>
  <c r="L173" i="7" a="1"/>
  <c r="L173" i="7" s="1"/>
  <c r="L165" i="7" a="1"/>
  <c r="L165" i="7" s="1"/>
  <c r="L157" i="7" a="1"/>
  <c r="L157" i="7" s="1"/>
  <c r="L149" i="7" a="1"/>
  <c r="L149" i="7" s="1"/>
  <c r="L141" i="7" a="1"/>
  <c r="L141" i="7" s="1"/>
  <c r="L133" i="7" a="1"/>
  <c r="L133" i="7" s="1"/>
  <c r="L125" i="7" a="1"/>
  <c r="L125" i="7" s="1"/>
  <c r="L117" i="7" a="1"/>
  <c r="L117" i="7" s="1"/>
  <c r="L109" i="7" a="1"/>
  <c r="L109" i="7" s="1"/>
  <c r="L101" i="7" a="1"/>
  <c r="L101" i="7" s="1"/>
  <c r="L93" i="7" a="1"/>
  <c r="L93" i="7" s="1"/>
  <c r="L85" i="7" a="1"/>
  <c r="L85" i="7" s="1"/>
  <c r="L77" i="7" a="1"/>
  <c r="L77" i="7" s="1"/>
  <c r="L69" i="7" a="1"/>
  <c r="L69" i="7" s="1"/>
  <c r="L61" i="7" a="1"/>
  <c r="L61" i="7" s="1"/>
  <c r="L53" i="7" a="1"/>
  <c r="L53" i="7" s="1"/>
  <c r="L45" i="7" a="1"/>
  <c r="L45" i="7" s="1"/>
  <c r="L37" i="7" a="1"/>
  <c r="L37" i="7" s="1"/>
  <c r="L29" i="7" a="1"/>
  <c r="L29" i="7" s="1"/>
  <c r="L21" i="7" a="1"/>
  <c r="L21" i="7" s="1"/>
  <c r="L13" i="7" a="1"/>
  <c r="L13" i="7" s="1"/>
  <c r="L5" i="7" a="1"/>
  <c r="L5" i="7" s="1"/>
  <c r="L154" i="7" a="1"/>
  <c r="L154" i="7" s="1"/>
  <c r="L196" i="7" a="1"/>
  <c r="L196" i="7" s="1"/>
  <c r="L188" i="7" a="1"/>
  <c r="L188" i="7" s="1"/>
  <c r="L180" i="7" a="1"/>
  <c r="L180" i="7" s="1"/>
  <c r="L172" i="7" a="1"/>
  <c r="L172" i="7" s="1"/>
  <c r="L164" i="7" a="1"/>
  <c r="L164" i="7" s="1"/>
  <c r="L156" i="7" a="1"/>
  <c r="L156" i="7" s="1"/>
  <c r="L148" i="7" a="1"/>
  <c r="L148" i="7" s="1"/>
  <c r="L140" i="7" a="1"/>
  <c r="L140" i="7" s="1"/>
  <c r="L132" i="7" a="1"/>
  <c r="L132" i="7" s="1"/>
  <c r="L124" i="7" a="1"/>
  <c r="L124" i="7" s="1"/>
  <c r="L116" i="7" a="1"/>
  <c r="L116" i="7" s="1"/>
  <c r="L108" i="7" a="1"/>
  <c r="L108" i="7" s="1"/>
  <c r="L100" i="7" a="1"/>
  <c r="L100" i="7" s="1"/>
  <c r="L92" i="7" a="1"/>
  <c r="L92" i="7" s="1"/>
  <c r="L84" i="7" a="1"/>
  <c r="L84" i="7" s="1"/>
  <c r="L76" i="7" a="1"/>
  <c r="L76" i="7" s="1"/>
  <c r="L68" i="7" a="1"/>
  <c r="L68" i="7" s="1"/>
  <c r="L60" i="7" a="1"/>
  <c r="L60" i="7" s="1"/>
  <c r="L52" i="7" a="1"/>
  <c r="L52" i="7" s="1"/>
  <c r="L44" i="7" a="1"/>
  <c r="L44" i="7" s="1"/>
  <c r="L36" i="7" a="1"/>
  <c r="L36" i="7" s="1"/>
  <c r="L28" i="7" a="1"/>
  <c r="L28" i="7" s="1"/>
  <c r="L20" i="7" a="1"/>
  <c r="L20" i="7" s="1"/>
  <c r="L12" i="7" a="1"/>
  <c r="L12" i="7" s="1"/>
  <c r="L4" i="7" a="1"/>
  <c r="L4" i="7" s="1"/>
  <c r="L178" i="7" a="1"/>
  <c r="L178" i="7" s="1"/>
  <c r="L138" i="7" a="1"/>
  <c r="L138" i="7" s="1"/>
  <c r="L82" i="7" a="1"/>
  <c r="L82" i="7" s="1"/>
  <c r="L26" i="7" a="1"/>
  <c r="L26" i="7" s="1"/>
  <c r="L195" i="7" a="1"/>
  <c r="L195" i="7" s="1"/>
  <c r="L187" i="7" a="1"/>
  <c r="L187" i="7" s="1"/>
  <c r="L179" i="7" a="1"/>
  <c r="L179" i="7" s="1"/>
  <c r="L171" i="7" a="1"/>
  <c r="L171" i="7" s="1"/>
  <c r="L163" i="7" a="1"/>
  <c r="L163" i="7" s="1"/>
  <c r="L155" i="7" a="1"/>
  <c r="L155" i="7" s="1"/>
  <c r="L147" i="7" a="1"/>
  <c r="L147" i="7" s="1"/>
  <c r="L139" i="7" a="1"/>
  <c r="L139" i="7" s="1"/>
  <c r="L131" i="7" a="1"/>
  <c r="L131" i="7" s="1"/>
  <c r="L123" i="7" a="1"/>
  <c r="L123" i="7" s="1"/>
  <c r="L115" i="7" a="1"/>
  <c r="L115" i="7" s="1"/>
  <c r="L107" i="7" a="1"/>
  <c r="L107" i="7" s="1"/>
  <c r="L99" i="7" a="1"/>
  <c r="L99" i="7" s="1"/>
  <c r="L91" i="7" a="1"/>
  <c r="L91" i="7" s="1"/>
  <c r="L83" i="7" a="1"/>
  <c r="L83" i="7" s="1"/>
  <c r="L75" i="7" a="1"/>
  <c r="L75" i="7" s="1"/>
  <c r="L67" i="7" a="1"/>
  <c r="L67" i="7" s="1"/>
  <c r="L59" i="7" a="1"/>
  <c r="L59" i="7" s="1"/>
  <c r="L51" i="7" a="1"/>
  <c r="L51" i="7" s="1"/>
  <c r="L43" i="7" a="1"/>
  <c r="L43" i="7" s="1"/>
  <c r="L35" i="7" a="1"/>
  <c r="L35" i="7" s="1"/>
  <c r="L27" i="7" a="1"/>
  <c r="L27" i="7" s="1"/>
  <c r="L19" i="7" a="1"/>
  <c r="L19" i="7" s="1"/>
  <c r="L11" i="7" a="1"/>
  <c r="L11" i="7" s="1"/>
  <c r="L3" i="7" a="1"/>
  <c r="L3" i="7" s="1"/>
  <c r="L170" i="7" a="1"/>
  <c r="L170" i="7" s="1"/>
  <c r="L106" i="7" a="1"/>
  <c r="L106" i="7" s="1"/>
  <c r="L66" i="7" a="1"/>
  <c r="L66" i="7" s="1"/>
  <c r="L18" i="7" a="1"/>
  <c r="L18" i="7" s="1"/>
  <c r="K36" i="15" a="1"/>
  <c r="K36" i="15" s="1"/>
  <c r="K51" i="15" a="1"/>
  <c r="K51" i="15" s="1"/>
  <c r="K43" i="15" a="1"/>
  <c r="K43" i="15" s="1"/>
  <c r="K35" i="15" a="1"/>
  <c r="K35" i="15" s="1"/>
  <c r="K27" i="15" a="1"/>
  <c r="K27" i="15" s="1"/>
  <c r="K19" i="15" a="1"/>
  <c r="K19" i="15" s="1"/>
  <c r="K11" i="15" a="1"/>
  <c r="K11" i="15" s="1"/>
  <c r="K3" i="15" a="1"/>
  <c r="K3" i="15" s="1"/>
  <c r="K28" i="15" a="1"/>
  <c r="K28" i="15" s="1"/>
  <c r="K50" i="15" a="1"/>
  <c r="K50" i="15" s="1"/>
  <c r="K42" i="15" a="1"/>
  <c r="K42" i="15" s="1"/>
  <c r="K34" i="15" a="1"/>
  <c r="K34" i="15" s="1"/>
  <c r="K26" i="15" a="1"/>
  <c r="K26" i="15" s="1"/>
  <c r="K18" i="15" a="1"/>
  <c r="K18" i="15" s="1"/>
  <c r="K10" i="15" a="1"/>
  <c r="K10" i="15" s="1"/>
  <c r="K44" i="15" a="1"/>
  <c r="K44" i="15" s="1"/>
  <c r="K49" i="15" a="1"/>
  <c r="K49" i="15" s="1"/>
  <c r="K41" i="15" a="1"/>
  <c r="K41" i="15" s="1"/>
  <c r="K33" i="15" a="1"/>
  <c r="K33" i="15" s="1"/>
  <c r="K25" i="15" a="1"/>
  <c r="K25" i="15" s="1"/>
  <c r="K17" i="15" a="1"/>
  <c r="K17" i="15" s="1"/>
  <c r="K9" i="15" a="1"/>
  <c r="K9" i="15" s="1"/>
  <c r="K4" i="15" a="1"/>
  <c r="K4" i="15" s="1"/>
  <c r="K48" i="15" a="1"/>
  <c r="K48" i="15" s="1"/>
  <c r="K40" i="15" a="1"/>
  <c r="K40" i="15" s="1"/>
  <c r="K32" i="15" a="1"/>
  <c r="K32" i="15" s="1"/>
  <c r="K24" i="15" a="1"/>
  <c r="K24" i="15" s="1"/>
  <c r="K16" i="15" a="1"/>
  <c r="K16" i="15" s="1"/>
  <c r="K8" i="15" a="1"/>
  <c r="K8" i="15" s="1"/>
  <c r="K52" i="15" a="1"/>
  <c r="K52" i="15" s="1"/>
  <c r="K47" i="15" a="1"/>
  <c r="K47" i="15" s="1"/>
  <c r="K39" i="15" a="1"/>
  <c r="K39" i="15" s="1"/>
  <c r="K31" i="15" a="1"/>
  <c r="K31" i="15" s="1"/>
  <c r="K23" i="15" a="1"/>
  <c r="K23" i="15" s="1"/>
  <c r="K15" i="15" a="1"/>
  <c r="K15" i="15" s="1"/>
  <c r="K7" i="15" a="1"/>
  <c r="K7" i="15" s="1"/>
  <c r="K20" i="15" a="1"/>
  <c r="K20" i="15" s="1"/>
  <c r="K46" i="15" a="1"/>
  <c r="K46" i="15" s="1"/>
  <c r="K38" i="15" a="1"/>
  <c r="K38" i="15" s="1"/>
  <c r="K30" i="15" a="1"/>
  <c r="K30" i="15" s="1"/>
  <c r="K22" i="15" a="1"/>
  <c r="K22" i="15" s="1"/>
  <c r="K14" i="15" a="1"/>
  <c r="K14" i="15" s="1"/>
  <c r="K6" i="15" a="1"/>
  <c r="K6" i="15" s="1"/>
  <c r="K12" i="15" a="1"/>
  <c r="K12" i="15" s="1"/>
  <c r="K45" i="15" a="1"/>
  <c r="K45" i="15" s="1"/>
  <c r="K37" i="15" a="1"/>
  <c r="K37" i="15" s="1"/>
  <c r="K29" i="15" a="1"/>
  <c r="K29" i="15" s="1"/>
  <c r="K21" i="15" a="1"/>
  <c r="K21" i="15" s="1"/>
  <c r="K13" i="15" a="1"/>
  <c r="K13" i="15" s="1"/>
  <c r="K5" i="15" a="1"/>
  <c r="K5" i="15" s="1"/>
  <c r="A498" i="14"/>
  <c r="T1965" i="19" l="1"/>
  <c r="Z156" i="19"/>
  <c r="Z2407" i="19"/>
  <c r="T786" i="19"/>
  <c r="Z388" i="19"/>
  <c r="Z1039" i="19"/>
  <c r="Z384" i="19"/>
  <c r="Z1980" i="19"/>
  <c r="T2121" i="19"/>
  <c r="U2121" i="19" s="1"/>
  <c r="Z1387" i="19"/>
  <c r="T1067" i="19"/>
  <c r="T205" i="19"/>
  <c r="U205" i="19" s="1"/>
  <c r="T1039" i="19"/>
  <c r="T1387" i="19"/>
  <c r="T400" i="19"/>
  <c r="Z1494" i="19"/>
  <c r="T1066" i="19"/>
  <c r="T910" i="19"/>
  <c r="U910" i="19" s="1"/>
  <c r="T204" i="19"/>
  <c r="T388" i="19"/>
  <c r="U388" i="19" s="1"/>
  <c r="T1980" i="19"/>
  <c r="Z730" i="19"/>
  <c r="Z1816" i="19"/>
  <c r="Z850" i="19"/>
  <c r="Z1965" i="19"/>
  <c r="T1461" i="19"/>
  <c r="U1461" i="19" s="1"/>
  <c r="T2283" i="19"/>
  <c r="T2095" i="19"/>
  <c r="U2095" i="19" s="1"/>
  <c r="T2123" i="19"/>
  <c r="U2123" i="19" s="1"/>
  <c r="T300" i="19"/>
  <c r="U300" i="19" s="1"/>
  <c r="T355" i="19"/>
  <c r="U355" i="19" s="1"/>
  <c r="T899" i="19"/>
  <c r="U899" i="19" s="1"/>
  <c r="T2251" i="19"/>
  <c r="U2251" i="19" s="1"/>
  <c r="T2119" i="19"/>
  <c r="U2119" i="19" s="1"/>
  <c r="T195" i="19"/>
  <c r="U195" i="19" s="1"/>
  <c r="T1938" i="19"/>
  <c r="U1938" i="19" s="1"/>
  <c r="T1005" i="19"/>
  <c r="U1005" i="19" s="1"/>
  <c r="T2380" i="19"/>
  <c r="U2380" i="19" s="1"/>
  <c r="T2131" i="19"/>
  <c r="U2131" i="19" s="1"/>
  <c r="T1326" i="19"/>
  <c r="U1326" i="19" s="1"/>
  <c r="T591" i="19"/>
  <c r="U591" i="19" s="1"/>
  <c r="T716" i="19"/>
  <c r="U716" i="19" s="1"/>
  <c r="T851" i="19"/>
  <c r="U851" i="19" s="1"/>
  <c r="T1059" i="19"/>
  <c r="U1059" i="19" s="1"/>
  <c r="T1061" i="19"/>
  <c r="U1061" i="19" s="1"/>
  <c r="T1462" i="19"/>
  <c r="U1462" i="19" s="1"/>
  <c r="T78" i="19"/>
  <c r="U78" i="19" s="1"/>
  <c r="T746" i="19"/>
  <c r="U746" i="19" s="1"/>
  <c r="T2252" i="19"/>
  <c r="U2252" i="19" s="1"/>
  <c r="T491" i="19"/>
  <c r="U491" i="19" s="1"/>
  <c r="T1009" i="19"/>
  <c r="U1009" i="19" s="1"/>
  <c r="T2381" i="19"/>
  <c r="U2381" i="19" s="1"/>
  <c r="T1496" i="19"/>
  <c r="U1496" i="19" s="1"/>
  <c r="T1369" i="19"/>
  <c r="U1369" i="19" s="1"/>
  <c r="T866" i="19"/>
  <c r="U866" i="19" s="1"/>
  <c r="T588" i="19"/>
  <c r="U588" i="19" s="1"/>
  <c r="T1522" i="19"/>
  <c r="U1522" i="19" s="1"/>
  <c r="T138" i="19"/>
  <c r="U138" i="19" s="1"/>
  <c r="T634" i="19"/>
  <c r="U634" i="19" s="1"/>
  <c r="T1655" i="19"/>
  <c r="U1655" i="19" s="1"/>
  <c r="T2268" i="19"/>
  <c r="U2268" i="19" s="1"/>
  <c r="T918" i="19"/>
  <c r="U918" i="19" s="1"/>
  <c r="T493" i="19"/>
  <c r="U493" i="19"/>
  <c r="T161" i="19"/>
  <c r="U161" i="19" s="1"/>
  <c r="T53" i="19"/>
  <c r="U53" i="19" s="1"/>
  <c r="T189" i="19"/>
  <c r="U189" i="19" s="1"/>
  <c r="T141" i="19"/>
  <c r="U141" i="19" s="1"/>
  <c r="T134" i="19"/>
  <c r="U134" i="19" s="1"/>
  <c r="T1152" i="19"/>
  <c r="U1152" i="19" s="1"/>
  <c r="T888" i="19"/>
  <c r="U888" i="19" s="1"/>
  <c r="T1141" i="19"/>
  <c r="U1141" i="19" s="1"/>
  <c r="T1612" i="19"/>
  <c r="U1612" i="19" s="1"/>
  <c r="T1292" i="19"/>
  <c r="U1292" i="19" s="1"/>
  <c r="T2226" i="19"/>
  <c r="U2226" i="19" s="1"/>
  <c r="T1784" i="19"/>
  <c r="U1784" i="19" s="1"/>
  <c r="T2279" i="19"/>
  <c r="U2279" i="19" s="1"/>
  <c r="T487" i="19"/>
  <c r="U487" i="19" s="1"/>
  <c r="T1850" i="19"/>
  <c r="U1850" i="19" s="1"/>
  <c r="T201" i="19"/>
  <c r="U201" i="19" s="1"/>
  <c r="U67" i="19"/>
  <c r="T477" i="19"/>
  <c r="U477" i="19" s="1"/>
  <c r="T890" i="19"/>
  <c r="U890" i="19" s="1"/>
  <c r="T462" i="19"/>
  <c r="U462" i="19" s="1"/>
  <c r="T1297" i="19"/>
  <c r="U1297" i="19" s="1"/>
  <c r="T73" i="19"/>
  <c r="U73" i="19" s="1"/>
  <c r="T1368" i="19"/>
  <c r="U1368" i="19" s="1"/>
  <c r="T2144" i="19"/>
  <c r="U2144" i="19" s="1"/>
  <c r="T566" i="19"/>
  <c r="U566" i="19" s="1"/>
  <c r="U1205" i="19"/>
  <c r="T2377" i="19"/>
  <c r="U2377" i="19" s="1"/>
  <c r="T1957" i="19"/>
  <c r="U1957" i="19" s="1"/>
  <c r="T137" i="19"/>
  <c r="U137" i="19" s="1"/>
  <c r="T1170" i="19"/>
  <c r="U1170" i="19" s="1"/>
  <c r="T478" i="19"/>
  <c r="U478" i="19" s="1"/>
  <c r="T624" i="19"/>
  <c r="U624" i="19" s="1"/>
  <c r="T1347" i="19"/>
  <c r="U1347" i="19" s="1"/>
  <c r="T1375" i="19"/>
  <c r="U1375" i="19" s="1"/>
  <c r="T50" i="19"/>
  <c r="U50" i="19" s="1"/>
  <c r="T1197" i="19"/>
  <c r="U1197" i="19" s="1"/>
  <c r="T2225" i="19"/>
  <c r="U2225" i="19" s="1"/>
  <c r="T152" i="19"/>
  <c r="U152" i="19" s="1"/>
  <c r="T1690" i="19"/>
  <c r="U1690" i="19" s="1"/>
  <c r="T1665" i="19"/>
  <c r="U1665" i="19" s="1"/>
  <c r="T29" i="19"/>
  <c r="U29" i="19" s="1"/>
  <c r="T1490" i="19"/>
  <c r="U1490" i="19" s="1"/>
  <c r="T854" i="19"/>
  <c r="U854" i="19" s="1"/>
  <c r="T1169" i="19"/>
  <c r="U1169" i="19" s="1"/>
  <c r="T782" i="19"/>
  <c r="U782" i="19" s="1"/>
  <c r="T1176" i="19"/>
  <c r="U1176" i="19" s="1"/>
  <c r="T1970" i="19"/>
  <c r="U1970" i="19" s="1"/>
  <c r="T448" i="19"/>
  <c r="U448" i="19" s="1"/>
  <c r="T90" i="19"/>
  <c r="U90" i="19" s="1"/>
  <c r="T1033" i="19"/>
  <c r="U1033" i="19" s="1"/>
  <c r="T880" i="19"/>
  <c r="U880" i="19" s="1"/>
  <c r="T1063" i="19"/>
  <c r="U1063" i="19" s="1"/>
  <c r="T2082" i="19"/>
  <c r="U2082" i="19" s="1"/>
  <c r="T2243" i="19"/>
  <c r="U2243" i="19" s="1"/>
  <c r="T1615" i="19"/>
  <c r="U1615" i="19" s="1"/>
  <c r="T1147" i="19"/>
  <c r="U1147" i="19" s="1"/>
  <c r="T2118" i="19"/>
  <c r="U2118" i="19" s="1"/>
  <c r="T2072" i="19"/>
  <c r="U2072" i="19" s="1"/>
  <c r="T632" i="19"/>
  <c r="U632" i="19" s="1"/>
  <c r="U2363" i="19"/>
  <c r="T1495" i="19"/>
  <c r="U1495" i="19" s="1"/>
  <c r="U1494" i="19"/>
  <c r="T1306" i="19"/>
  <c r="U1306" i="19" s="1"/>
  <c r="T1459" i="19"/>
  <c r="U1459" i="19" s="1"/>
  <c r="T2371" i="19"/>
  <c r="U2371" i="19" s="1"/>
  <c r="T1038" i="19"/>
  <c r="U1038" i="19" s="1"/>
  <c r="T439" i="19"/>
  <c r="U439" i="19" s="1"/>
  <c r="T145" i="19"/>
  <c r="U145" i="19" s="1"/>
  <c r="U204" i="19"/>
  <c r="T909" i="19"/>
  <c r="U909" i="19" s="1"/>
  <c r="U1067" i="19"/>
  <c r="U2122" i="19"/>
  <c r="T2276" i="19"/>
  <c r="U2276" i="19" s="1"/>
  <c r="T471" i="19"/>
  <c r="U471" i="19" s="1"/>
  <c r="T620" i="19"/>
  <c r="U620" i="19" s="1"/>
  <c r="T1304" i="19"/>
  <c r="U1304" i="19" s="1"/>
  <c r="T1492" i="19"/>
  <c r="U1492" i="19" s="1"/>
  <c r="T1510" i="19"/>
  <c r="U1510" i="19" s="1"/>
  <c r="T1971" i="19"/>
  <c r="U1971" i="19" s="1"/>
  <c r="T879" i="19"/>
  <c r="U879" i="19" s="1"/>
  <c r="U1980" i="19"/>
  <c r="T202" i="19"/>
  <c r="U202" i="19" s="1"/>
  <c r="U2075" i="19"/>
  <c r="U76" i="19"/>
  <c r="T1930" i="19"/>
  <c r="U1930" i="19" s="1"/>
  <c r="U2283" i="19"/>
  <c r="T1925" i="19"/>
  <c r="U1925" i="19" s="1"/>
  <c r="U786" i="19"/>
  <c r="T1313" i="19"/>
  <c r="U1313" i="19" s="1"/>
  <c r="T1207" i="19"/>
  <c r="U1207" i="19" s="1"/>
  <c r="T52" i="19"/>
  <c r="U52" i="19" s="1"/>
  <c r="U1039" i="19"/>
  <c r="T571" i="19"/>
  <c r="U571" i="19" s="1"/>
  <c r="U479" i="19"/>
  <c r="U1965" i="19"/>
  <c r="U919" i="19"/>
  <c r="T288" i="19"/>
  <c r="U288" i="19" s="1"/>
  <c r="T85" i="19"/>
  <c r="U85" i="19" s="1"/>
  <c r="T1022" i="19"/>
  <c r="U1022" i="19" s="1"/>
  <c r="T1182" i="19"/>
  <c r="T1956" i="19"/>
  <c r="U1956" i="19" s="1"/>
  <c r="T850" i="19"/>
  <c r="U850" i="19" s="1"/>
  <c r="T156" i="19"/>
  <c r="U156" i="19" s="1"/>
  <c r="U384" i="19"/>
  <c r="U157" i="19"/>
  <c r="U1066" i="19"/>
  <c r="U1982" i="19"/>
  <c r="T1814" i="19"/>
  <c r="U1814" i="19" s="1"/>
  <c r="U1816" i="19"/>
  <c r="U1701" i="19"/>
  <c r="T1475" i="19"/>
  <c r="U1475" i="19" s="1"/>
  <c r="U2265" i="19"/>
  <c r="T730" i="19"/>
  <c r="U730" i="19" s="1"/>
  <c r="U1054" i="19"/>
  <c r="T461" i="19"/>
  <c r="U461" i="19" s="1"/>
  <c r="T1030" i="19"/>
  <c r="U1030" i="19" s="1"/>
  <c r="T1760" i="19"/>
  <c r="U1760" i="19" s="1"/>
  <c r="T597" i="19"/>
  <c r="U597" i="19" s="1"/>
  <c r="U1182" i="19"/>
  <c r="T392" i="19"/>
  <c r="U392" i="19"/>
  <c r="U1387" i="19"/>
  <c r="T470" i="19"/>
  <c r="U470" i="19" s="1"/>
  <c r="T2127" i="19"/>
  <c r="U2127" i="19" s="1"/>
  <c r="T596" i="19"/>
  <c r="U596" i="19" s="1"/>
  <c r="T878" i="19"/>
  <c r="U878" i="19" s="1"/>
  <c r="T2375" i="19"/>
  <c r="U2375" i="19" s="1"/>
  <c r="T2391" i="19"/>
  <c r="U2391" i="19" s="1"/>
  <c r="T722" i="19"/>
  <c r="U722" i="19" s="1"/>
  <c r="T2405" i="19"/>
  <c r="U2405" i="19" s="1"/>
  <c r="T1964" i="19"/>
  <c r="U1964" i="19" s="1"/>
  <c r="T160" i="19"/>
  <c r="U160" i="19" s="1"/>
  <c r="T2253" i="19"/>
  <c r="U2253" i="19" s="1"/>
  <c r="T191" i="19"/>
  <c r="U191" i="19" s="1"/>
  <c r="T28" i="19"/>
  <c r="U28" i="19" s="1"/>
  <c r="T1493" i="19"/>
  <c r="U1493" i="19" s="1"/>
  <c r="T2398" i="19"/>
  <c r="U2398" i="19" s="1"/>
  <c r="T633" i="19"/>
  <c r="U633" i="19" s="1"/>
  <c r="T196" i="19"/>
  <c r="U196" i="19" s="1"/>
  <c r="T1074" i="19"/>
  <c r="U1074" i="19" s="1"/>
  <c r="T397" i="19"/>
  <c r="U397" i="19" s="1"/>
  <c r="T757" i="19"/>
  <c r="U757" i="19" s="1"/>
  <c r="T1372" i="19"/>
  <c r="U1372" i="19" s="1"/>
  <c r="T91" i="19"/>
  <c r="U91" i="19" s="1"/>
  <c r="T349" i="19"/>
  <c r="U349" i="19" s="1"/>
  <c r="T474" i="19"/>
  <c r="U474" i="19" s="1"/>
  <c r="T1658" i="19"/>
  <c r="U1658" i="19" s="1"/>
  <c r="T1377" i="19"/>
  <c r="U1377" i="19" s="1"/>
  <c r="T1672" i="19"/>
  <c r="U1672" i="19" s="1"/>
  <c r="T96" i="19"/>
  <c r="U96" i="19" s="1"/>
  <c r="T718" i="19"/>
  <c r="U718" i="19" s="1"/>
  <c r="T1035" i="19"/>
  <c r="U1035" i="19" s="1"/>
  <c r="T711" i="19"/>
  <c r="U711" i="19" s="1"/>
  <c r="T772" i="19"/>
  <c r="U772" i="19" s="1"/>
  <c r="T788" i="19"/>
  <c r="U788" i="19" s="1"/>
  <c r="T1467" i="19"/>
  <c r="U1467" i="19" s="1"/>
  <c r="T2221" i="19"/>
  <c r="U2221" i="19" s="1"/>
  <c r="T1832" i="19"/>
  <c r="U1832" i="19" s="1"/>
  <c r="T348" i="19"/>
  <c r="U348" i="19" s="1"/>
  <c r="U2408" i="19"/>
  <c r="T1842" i="19"/>
  <c r="U1842" i="19" s="1"/>
  <c r="T33" i="19"/>
  <c r="U33" i="19" s="1"/>
  <c r="T1362" i="19"/>
  <c r="U1362" i="19" s="1"/>
  <c r="T184" i="19"/>
  <c r="U184" i="19" s="1"/>
  <c r="T1160" i="19"/>
  <c r="U1160" i="19" s="1"/>
  <c r="T1457" i="19"/>
  <c r="U1457" i="19" s="1"/>
  <c r="T500" i="19"/>
  <c r="U500" i="19" s="1"/>
  <c r="U501" i="19"/>
  <c r="T583" i="19"/>
  <c r="U583" i="19" s="1"/>
  <c r="T1507" i="19"/>
  <c r="U1507" i="19" s="1"/>
  <c r="U1506" i="19"/>
  <c r="T1671" i="19"/>
  <c r="U1671" i="19" s="1"/>
  <c r="T2416" i="19"/>
  <c r="U2416" i="19" s="1"/>
  <c r="T2093" i="19"/>
  <c r="U2093" i="19" s="1"/>
  <c r="T1171" i="19"/>
  <c r="U1171" i="19" s="1"/>
  <c r="T1484" i="19"/>
  <c r="U1484" i="19" s="1"/>
  <c r="T2102" i="19"/>
  <c r="U2102" i="19" s="1"/>
  <c r="U182" i="19"/>
  <c r="T278" i="19"/>
  <c r="U278" i="19" s="1"/>
  <c r="T58" i="19"/>
  <c r="U58" i="19" s="1"/>
  <c r="T1487" i="19"/>
  <c r="U1487" i="19"/>
  <c r="T2112" i="19"/>
  <c r="U2112" i="19" s="1"/>
  <c r="T210" i="19"/>
  <c r="U210" i="19" s="1"/>
  <c r="T1489" i="19"/>
  <c r="U1489" i="19" s="1"/>
  <c r="T1174" i="19"/>
  <c r="U1174" i="19" s="1"/>
  <c r="T206" i="19"/>
  <c r="U206" i="19" s="1"/>
  <c r="T1060" i="19"/>
  <c r="U1060" i="19" s="1"/>
  <c r="T898" i="19"/>
  <c r="U898" i="19" s="1"/>
  <c r="T1838" i="19"/>
  <c r="U1838" i="19" s="1"/>
  <c r="T282" i="19"/>
  <c r="U282" i="19" s="1"/>
  <c r="T569" i="19"/>
  <c r="U569" i="19" s="1"/>
  <c r="T368" i="19"/>
  <c r="U368" i="19" s="1"/>
  <c r="T2373" i="19"/>
  <c r="U2373" i="19" s="1"/>
  <c r="T2101" i="19"/>
  <c r="U2101" i="19" s="1"/>
  <c r="T215" i="19"/>
  <c r="U215" i="19" s="1"/>
  <c r="T615" i="19"/>
  <c r="U615" i="19" s="1"/>
  <c r="T292" i="19"/>
  <c r="U292" i="19" s="1"/>
  <c r="T1383" i="19"/>
  <c r="U1383" i="19" s="1"/>
  <c r="T2404" i="19"/>
  <c r="U2404" i="19" s="1"/>
  <c r="T574" i="19"/>
  <c r="U574" i="19" s="1"/>
  <c r="T159" i="19"/>
  <c r="U159" i="19" s="1"/>
  <c r="T164" i="19"/>
  <c r="U164" i="19" s="1"/>
  <c r="T496" i="19"/>
  <c r="U496" i="19" s="1"/>
  <c r="T723" i="19"/>
  <c r="U723" i="19" s="1"/>
  <c r="T169" i="19"/>
  <c r="U169" i="19" s="1"/>
  <c r="T1367" i="19"/>
  <c r="U1367" i="19" s="1"/>
  <c r="T1538" i="19"/>
  <c r="U1538" i="19" s="1"/>
  <c r="T1003" i="19"/>
  <c r="U1003" i="19" s="1"/>
  <c r="T1078" i="19"/>
  <c r="U1078" i="19" s="1"/>
  <c r="T276" i="19"/>
  <c r="U276" i="19" s="1"/>
  <c r="T312" i="19"/>
  <c r="U312" i="19" s="1"/>
  <c r="T2360" i="19"/>
  <c r="U2360" i="19" s="1"/>
  <c r="T1805" i="19"/>
  <c r="U1805" i="19" s="1"/>
  <c r="T1532" i="19"/>
  <c r="U1532" i="19" s="1"/>
  <c r="T1464" i="19"/>
  <c r="U1464" i="19" s="1"/>
  <c r="T57" i="19"/>
  <c r="U57" i="19" s="1"/>
  <c r="T455" i="19"/>
  <c r="U455" i="19" s="1"/>
  <c r="T1498" i="19"/>
  <c r="U1498" i="19" s="1"/>
  <c r="T95" i="19"/>
  <c r="U95" i="19" s="1"/>
  <c r="T1356" i="19"/>
  <c r="U1356" i="19" s="1"/>
  <c r="T921" i="19"/>
  <c r="U921" i="19" s="1"/>
  <c r="T1635" i="19"/>
  <c r="U1635" i="19" s="1"/>
  <c r="T1470" i="19"/>
  <c r="U1470" i="19" s="1"/>
  <c r="T1945" i="19"/>
  <c r="U1945" i="19"/>
  <c r="T1353" i="19"/>
  <c r="U1353" i="19" s="1"/>
  <c r="T316" i="19"/>
  <c r="U316" i="19" s="1"/>
  <c r="T725" i="19"/>
  <c r="U725" i="19" s="1"/>
  <c r="T1172" i="19"/>
  <c r="U1172" i="19" s="1"/>
  <c r="T1365" i="19"/>
  <c r="U1365" i="19" s="1"/>
  <c r="T1704" i="19"/>
  <c r="U1704" i="19" s="1"/>
  <c r="T15" i="19"/>
  <c r="U15" i="19" s="1"/>
  <c r="T621" i="19"/>
  <c r="U621" i="19" s="1"/>
  <c r="T1142" i="19"/>
  <c r="U1142" i="19" s="1"/>
  <c r="T1186" i="19"/>
  <c r="U1186" i="19" s="1"/>
  <c r="T503" i="19"/>
  <c r="U503" i="19" s="1"/>
  <c r="T286" i="19"/>
  <c r="U286" i="19" s="1"/>
  <c r="T896" i="19"/>
  <c r="U896" i="19" s="1"/>
  <c r="T744" i="19"/>
  <c r="U744" i="19" s="1"/>
  <c r="T499" i="19"/>
  <c r="U499" i="19" s="1"/>
  <c r="T867" i="19"/>
  <c r="U867" i="19" s="1"/>
  <c r="T859" i="19"/>
  <c r="U859" i="19" s="1"/>
  <c r="T166" i="19"/>
  <c r="U166" i="19" s="1"/>
  <c r="T1959" i="19"/>
  <c r="U1959" i="19" s="1"/>
  <c r="T2092" i="19"/>
  <c r="U2092" i="19" s="1"/>
  <c r="T1827" i="19"/>
  <c r="U1827" i="19" s="1"/>
  <c r="T1516" i="19"/>
  <c r="U1516" i="19" s="1"/>
  <c r="T1318" i="19"/>
  <c r="U1318" i="19" s="1"/>
  <c r="T437" i="19"/>
  <c r="U437" i="19" s="1"/>
  <c r="T1620" i="19"/>
  <c r="U1620" i="19" s="1"/>
  <c r="T1024" i="19"/>
  <c r="U1024" i="19" s="1"/>
  <c r="T1006" i="19"/>
  <c r="U1006" i="19" s="1"/>
  <c r="T1023" i="19"/>
  <c r="U1023" i="19" s="1"/>
  <c r="T871" i="19"/>
  <c r="U871" i="19" s="1"/>
  <c r="T2392" i="19"/>
  <c r="U2392" i="19" s="1"/>
  <c r="T374" i="19"/>
  <c r="U374" i="19" s="1"/>
  <c r="T509" i="19"/>
  <c r="U509" i="19" s="1"/>
  <c r="T1645" i="19"/>
  <c r="U1645" i="19" s="1"/>
  <c r="T1948" i="19"/>
  <c r="U1948" i="19" s="1"/>
  <c r="T2141" i="19"/>
  <c r="U2141" i="19" s="1"/>
  <c r="U2257" i="19"/>
  <c r="U1527" i="19"/>
  <c r="T296" i="19"/>
  <c r="U296" i="19" s="1"/>
  <c r="T587" i="19"/>
  <c r="U587" i="19" s="1"/>
  <c r="T139" i="19"/>
  <c r="U139" i="19" s="1"/>
  <c r="T2368" i="19"/>
  <c r="U2368" i="19" s="1"/>
  <c r="T506" i="19"/>
  <c r="U506" i="19" s="1"/>
  <c r="T1016" i="19"/>
  <c r="U1016" i="19" s="1"/>
  <c r="T913" i="19"/>
  <c r="U913" i="19" s="1"/>
  <c r="T861" i="19"/>
  <c r="U861" i="19" s="1"/>
  <c r="T791" i="19"/>
  <c r="U791" i="19" s="1"/>
  <c r="T1204" i="19"/>
  <c r="U1204" i="19" s="1"/>
  <c r="T573" i="19"/>
  <c r="U573" i="19" s="1"/>
  <c r="T158" i="19"/>
  <c r="U158" i="19" s="1"/>
  <c r="T171" i="19"/>
  <c r="U171" i="19" s="1"/>
  <c r="T293" i="19"/>
  <c r="U293" i="19" s="1"/>
  <c r="T1206" i="19"/>
  <c r="U1206" i="19" s="1"/>
  <c r="T1314" i="19"/>
  <c r="U1314" i="19" s="1"/>
  <c r="T367" i="19"/>
  <c r="U367" i="19" s="1"/>
  <c r="T1524" i="19"/>
  <c r="U1524" i="19" s="1"/>
  <c r="T402" i="19"/>
  <c r="U402" i="19" s="1"/>
  <c r="T345" i="19"/>
  <c r="U345" i="19" s="1"/>
  <c r="T2245" i="19"/>
  <c r="U2245" i="19" s="1"/>
  <c r="T1686" i="19"/>
  <c r="U1686" i="19" s="1"/>
  <c r="T580" i="19"/>
  <c r="U580" i="19" s="1"/>
  <c r="T606" i="19"/>
  <c r="U606" i="19" s="1"/>
  <c r="T895" i="19"/>
  <c r="U895" i="19" s="1"/>
  <c r="T1770" i="19"/>
  <c r="U1770" i="19" s="1"/>
  <c r="T1664" i="19"/>
  <c r="U1664" i="19" s="1"/>
  <c r="T1845" i="19"/>
  <c r="U1845" i="19" s="1"/>
  <c r="T133" i="19"/>
  <c r="U133" i="19" s="1"/>
  <c r="T1308" i="19"/>
  <c r="U1308" i="19" s="1"/>
  <c r="T2285" i="19"/>
  <c r="U2285" i="19" s="1"/>
  <c r="T353" i="19"/>
  <c r="U353" i="19" s="1"/>
  <c r="T1683" i="19"/>
  <c r="U1683" i="19" s="1"/>
  <c r="T1162" i="19"/>
  <c r="U1162" i="19" s="1"/>
  <c r="T904" i="19"/>
  <c r="U904" i="19" s="1"/>
  <c r="T1295" i="19"/>
  <c r="U1295" i="19" s="1"/>
  <c r="T1777" i="19"/>
  <c r="U1777" i="19" s="1"/>
  <c r="T1385" i="19"/>
  <c r="U1385" i="19" s="1"/>
  <c r="T1164" i="19"/>
  <c r="U1164" i="19" s="1"/>
  <c r="T1511" i="19"/>
  <c r="U1511" i="19" s="1"/>
  <c r="T1075" i="19"/>
  <c r="U1075" i="19" s="1"/>
  <c r="T1758" i="19"/>
  <c r="U1758" i="19" s="1"/>
  <c r="T1762" i="19"/>
  <c r="U1762" i="19" s="1"/>
  <c r="T1479" i="19"/>
  <c r="U1479" i="19" s="1"/>
  <c r="T873" i="19"/>
  <c r="U873" i="19" s="1"/>
  <c r="T200" i="19"/>
  <c r="U200" i="19"/>
  <c r="T350" i="19"/>
  <c r="U350" i="19" s="1"/>
  <c r="T885" i="19"/>
  <c r="U885" i="19" s="1"/>
  <c r="T1972" i="19"/>
  <c r="U1972" i="19" s="1"/>
  <c r="T2114" i="19"/>
  <c r="U2114" i="19" s="1"/>
  <c r="T1166" i="19"/>
  <c r="U1166" i="19" s="1"/>
  <c r="T484" i="19"/>
  <c r="U484" i="19"/>
  <c r="T99" i="19"/>
  <c r="U99" i="19" s="1"/>
  <c r="T149" i="19"/>
  <c r="U149" i="19" s="1"/>
  <c r="T777" i="19"/>
  <c r="U777" i="19" s="1"/>
  <c r="T1307" i="19"/>
  <c r="U1307" i="19" s="1"/>
  <c r="T847" i="19"/>
  <c r="U847" i="19" s="1"/>
  <c r="T1778" i="19"/>
  <c r="U1778" i="19" s="1"/>
  <c r="T1810" i="19"/>
  <c r="U1810" i="19" s="1"/>
  <c r="T2401" i="19"/>
  <c r="U2401" i="19" s="1"/>
  <c r="T472" i="19"/>
  <c r="U472" i="19" s="1"/>
  <c r="T310" i="19"/>
  <c r="U310" i="19" s="1"/>
  <c r="T19" i="19"/>
  <c r="U19" i="19" s="1"/>
  <c r="T1332" i="19"/>
  <c r="U1332" i="19" s="1"/>
  <c r="T482" i="19"/>
  <c r="U482" i="19" s="1"/>
  <c r="T352" i="19"/>
  <c r="U352" i="19" s="1"/>
  <c r="T98" i="19"/>
  <c r="U98" i="19" s="1"/>
  <c r="T1041" i="19"/>
  <c r="U1041" i="19" s="1"/>
  <c r="T1379" i="19"/>
  <c r="U1379" i="19" s="1"/>
  <c r="T1804" i="19"/>
  <c r="U1804" i="19" s="1"/>
  <c r="U1803" i="19"/>
  <c r="T89" i="19"/>
  <c r="U89" i="19" s="1"/>
  <c r="T1212" i="19"/>
  <c r="U1212" i="19" s="1"/>
  <c r="T1540" i="19"/>
  <c r="U1540" i="19" s="1"/>
  <c r="T609" i="19"/>
  <c r="U609" i="19" s="1"/>
  <c r="T219" i="19"/>
  <c r="U219" i="19" s="1"/>
  <c r="T1958" i="19"/>
  <c r="U1958" i="19" s="1"/>
  <c r="T8" i="19"/>
  <c r="U8" i="19" s="1"/>
  <c r="T876" i="19"/>
  <c r="U876" i="19" s="1"/>
  <c r="T1976" i="19"/>
  <c r="U1976" i="19" s="1"/>
  <c r="T1819" i="19"/>
  <c r="U1819" i="19" s="1"/>
  <c r="T192" i="19"/>
  <c r="U192" i="19" s="1"/>
  <c r="T2120" i="19"/>
  <c r="U2120" i="19" s="1"/>
  <c r="T142" i="19"/>
  <c r="U142" i="19" s="1"/>
  <c r="T356" i="19"/>
  <c r="U356" i="19" s="1"/>
  <c r="U357" i="19"/>
  <c r="T1203" i="19"/>
  <c r="U1203" i="19" s="1"/>
  <c r="T787" i="19"/>
  <c r="U787" i="19" s="1"/>
  <c r="T385" i="19"/>
  <c r="U385" i="19" s="1"/>
  <c r="T389" i="19"/>
  <c r="U389" i="19" s="1"/>
  <c r="T1181" i="19"/>
  <c r="U1181" i="19" s="1"/>
  <c r="T572" i="19"/>
  <c r="U572" i="19" s="1"/>
  <c r="T170" i="19"/>
  <c r="U170" i="19" s="1"/>
  <c r="T2395" i="19"/>
  <c r="U2395" i="19" s="1"/>
  <c r="T211" i="19"/>
  <c r="U211" i="19" s="1"/>
  <c r="T35" i="19"/>
  <c r="U35" i="19" s="1"/>
  <c r="T1352" i="19"/>
  <c r="U1352" i="19" s="1"/>
  <c r="T1694" i="19"/>
  <c r="U1694" i="19" s="1"/>
  <c r="T212" i="19"/>
  <c r="U212" i="19" s="1"/>
  <c r="T2402" i="19"/>
  <c r="U2402" i="19" s="1"/>
  <c r="T203" i="19"/>
  <c r="U203" i="19" s="1"/>
  <c r="T2239" i="19"/>
  <c r="U2239" i="19" s="1"/>
  <c r="T2367" i="19"/>
  <c r="U2367" i="19" s="1"/>
  <c r="T372" i="19"/>
  <c r="U372" i="19" s="1"/>
  <c r="T789" i="19"/>
  <c r="U789" i="19" s="1"/>
  <c r="T714" i="19"/>
  <c r="U714" i="19" s="1"/>
  <c r="T2099" i="19"/>
  <c r="U2099" i="19" s="1"/>
  <c r="T1481" i="19"/>
  <c r="U1481" i="19" s="1"/>
  <c r="T1192" i="19"/>
  <c r="U1192" i="19" s="1"/>
  <c r="T272" i="19"/>
  <c r="U272" i="19" s="1"/>
  <c r="T1783" i="19"/>
  <c r="U1783" i="19" s="1"/>
  <c r="T748" i="19"/>
  <c r="U748" i="19" s="1"/>
  <c r="U749" i="19"/>
  <c r="T1052" i="19"/>
  <c r="U1052" i="19" s="1"/>
  <c r="U1053" i="19"/>
  <c r="T17" i="19"/>
  <c r="U17" i="19" s="1"/>
  <c r="T868" i="19"/>
  <c r="U868" i="19" s="1"/>
  <c r="T600" i="19"/>
  <c r="U600" i="19" s="1"/>
  <c r="T1623" i="19"/>
  <c r="U1623" i="19" s="1"/>
  <c r="T1072" i="19"/>
  <c r="U1072" i="19" s="1"/>
  <c r="T2069" i="19"/>
  <c r="U2069" i="19" s="1"/>
  <c r="T1056" i="19"/>
  <c r="U1056" i="19" s="1"/>
  <c r="T290" i="19"/>
  <c r="U290" i="19" s="1"/>
  <c r="T1158" i="19"/>
  <c r="U1158" i="19" s="1"/>
  <c r="T1184" i="19"/>
  <c r="U1184" i="19" s="1"/>
  <c r="T1317" i="19"/>
  <c r="U1317" i="19" s="1"/>
  <c r="T1520" i="19"/>
  <c r="U1520" i="19" s="1"/>
  <c r="T1337" i="19"/>
  <c r="U1337" i="19" s="1"/>
  <c r="T2414" i="19"/>
  <c r="U2414" i="19" s="1"/>
  <c r="T1026" i="19"/>
  <c r="U1026" i="19" s="1"/>
  <c r="U1025" i="19"/>
  <c r="T2250" i="19"/>
  <c r="U2250" i="19" s="1"/>
  <c r="T614" i="19"/>
  <c r="U614" i="19" s="1"/>
  <c r="T1811" i="19"/>
  <c r="U1811" i="19" s="1"/>
  <c r="T1303" i="19"/>
  <c r="U1303" i="19" s="1"/>
  <c r="T447" i="19"/>
  <c r="U447" i="19" s="1"/>
  <c r="T1647" i="19"/>
  <c r="U1647" i="19" s="1"/>
  <c r="T743" i="19"/>
  <c r="U743" i="19" s="1"/>
  <c r="T1319" i="19"/>
  <c r="U1319" i="19" s="1"/>
  <c r="U1350" i="19"/>
  <c r="U400" i="19"/>
  <c r="T194" i="19"/>
  <c r="U194" i="19" s="1"/>
  <c r="T1483" i="19"/>
  <c r="U1483" i="19" s="1"/>
  <c r="T155" i="19"/>
  <c r="U155" i="19" s="1"/>
  <c r="T1670" i="19"/>
  <c r="U1670" i="19" s="1"/>
  <c r="T584" i="19"/>
  <c r="U584" i="19" s="1"/>
  <c r="T32" i="19"/>
  <c r="U32" i="19" s="1"/>
  <c r="T1458" i="19"/>
  <c r="U1458" i="19" s="1"/>
  <c r="T2094" i="19"/>
  <c r="U2094" i="19" s="1"/>
  <c r="T1456" i="19"/>
  <c r="U1456" i="19" s="1"/>
  <c r="T445" i="19"/>
  <c r="U445" i="19" s="1"/>
  <c r="T1391" i="19"/>
  <c r="U1391" i="19" s="1"/>
  <c r="T1361" i="19"/>
  <c r="U1361" i="19" s="1"/>
  <c r="T1508" i="19"/>
  <c r="U1508" i="19" s="1"/>
  <c r="T183" i="19"/>
  <c r="U183" i="19" s="1"/>
  <c r="T1175" i="19"/>
  <c r="U1175" i="19" s="1"/>
  <c r="T761" i="19"/>
  <c r="U761" i="19" s="1"/>
  <c r="T1312" i="19"/>
  <c r="U1312" i="19" s="1"/>
  <c r="T2085" i="19"/>
  <c r="U2085" i="19" s="1"/>
  <c r="T1795" i="19"/>
  <c r="U1795" i="19" s="1"/>
  <c r="T762" i="19"/>
  <c r="U762" i="19" s="1"/>
  <c r="T1773" i="19"/>
  <c r="U1773" i="19" s="1"/>
  <c r="T1460" i="19"/>
  <c r="U1460" i="19" s="1"/>
  <c r="T1388" i="19"/>
  <c r="U1388" i="19" s="1"/>
  <c r="T1305" i="19"/>
  <c r="U1305" i="19" s="1"/>
  <c r="T1149" i="19"/>
  <c r="U1149" i="19" s="1"/>
  <c r="T1037" i="19"/>
  <c r="U1037" i="19" s="1"/>
  <c r="T2080" i="19"/>
  <c r="U2080" i="19" s="1"/>
  <c r="T1648" i="19"/>
  <c r="U1648" i="19" s="1"/>
  <c r="T862" i="19"/>
  <c r="U862" i="19" s="1"/>
  <c r="T2387" i="19"/>
  <c r="U2387" i="19" s="1"/>
  <c r="T768" i="19"/>
  <c r="U768" i="19" s="1"/>
  <c r="T1751" i="19"/>
  <c r="U1751" i="19" s="1"/>
  <c r="T167" i="19"/>
  <c r="U167" i="19" s="1"/>
  <c r="T1392" i="19"/>
  <c r="U1392" i="19" s="1"/>
  <c r="T308" i="19"/>
  <c r="U308" i="19" s="1"/>
  <c r="T601" i="19"/>
  <c r="U601" i="19" s="1"/>
  <c r="T1359" i="19"/>
  <c r="U1359" i="19" s="1"/>
  <c r="T1321" i="19"/>
  <c r="U1321" i="19" s="1"/>
  <c r="T602" i="19"/>
  <c r="U602" i="19" s="1"/>
  <c r="T1393" i="19"/>
  <c r="U1393" i="19" s="1"/>
  <c r="T2366" i="19"/>
  <c r="U2366" i="19" s="1"/>
  <c r="T373" i="19"/>
  <c r="U373" i="19" s="1"/>
  <c r="T2238" i="19"/>
  <c r="U2238" i="19" s="1"/>
  <c r="T790" i="19"/>
  <c r="U790" i="19" s="1"/>
  <c r="T1622" i="19"/>
  <c r="U1622" i="19" s="1"/>
  <c r="T906" i="19"/>
  <c r="U906" i="19" s="1"/>
  <c r="T18" i="19"/>
  <c r="U18" i="19" s="1"/>
  <c r="T1521" i="19"/>
  <c r="U1521" i="19" s="1"/>
  <c r="T177" i="19"/>
  <c r="U177" i="19" s="1"/>
  <c r="T2065" i="19"/>
  <c r="U2065" i="19" s="1"/>
  <c r="T2077" i="19"/>
  <c r="U2077" i="19" s="1"/>
  <c r="T750" i="19"/>
  <c r="U750" i="19" s="1"/>
  <c r="T2403" i="19"/>
  <c r="U2403" i="19" s="1"/>
  <c r="T577" i="19"/>
  <c r="U577" i="19" s="1"/>
  <c r="T1767" i="19"/>
  <c r="U1767" i="19" s="1"/>
  <c r="T733" i="19"/>
  <c r="U733" i="19" s="1"/>
  <c r="T305" i="19"/>
  <c r="U305" i="19" s="1"/>
  <c r="T179" i="19"/>
  <c r="U179" i="19" s="1"/>
  <c r="T1384" i="19"/>
  <c r="U1384" i="19" s="1"/>
  <c r="T178" i="19"/>
  <c r="U178" i="19" s="1"/>
  <c r="T2081" i="19"/>
  <c r="U2081" i="19" s="1"/>
  <c r="T1796" i="19"/>
  <c r="U1796" i="19" s="1"/>
  <c r="T780" i="19"/>
  <c r="U780" i="19" s="1"/>
  <c r="T1517" i="19"/>
  <c r="U1517" i="19" s="1"/>
  <c r="T2139" i="19"/>
  <c r="U2139" i="19" s="1"/>
  <c r="T592" i="19"/>
  <c r="U592" i="19" s="1"/>
  <c r="T1786" i="19"/>
  <c r="U1786" i="19" s="1"/>
  <c r="T1851" i="19"/>
  <c r="U1851" i="19" s="1"/>
  <c r="T1785" i="19"/>
  <c r="U1785" i="19" s="1"/>
  <c r="T2136" i="19"/>
  <c r="U2136" i="19" s="1"/>
  <c r="T1953" i="19"/>
  <c r="U1953" i="19" s="1"/>
  <c r="T2272" i="19"/>
  <c r="U2272" i="19" s="1"/>
  <c r="T54" i="19"/>
  <c r="U54" i="19" s="1"/>
  <c r="T135" i="19"/>
  <c r="U135" i="19" s="1"/>
  <c r="T2278" i="19"/>
  <c r="U2278" i="19" s="1"/>
  <c r="T494" i="19"/>
  <c r="U494" i="19" s="1"/>
  <c r="T907" i="19"/>
  <c r="U907" i="19" s="1"/>
  <c r="T1355" i="19"/>
  <c r="U1355" i="19" s="1"/>
  <c r="T1144" i="19"/>
  <c r="U1144" i="19" s="1"/>
  <c r="T1782" i="19"/>
  <c r="U1782" i="19" s="1"/>
  <c r="T364" i="19"/>
  <c r="U364" i="19" s="1"/>
  <c r="T1613" i="19"/>
  <c r="U1613" i="19" s="1"/>
  <c r="T2386" i="19"/>
  <c r="U2386" i="19" s="1"/>
  <c r="T1334" i="19"/>
  <c r="U1334" i="19" s="1"/>
  <c r="T1370" i="19"/>
  <c r="U1370" i="19" s="1"/>
  <c r="T277" i="19"/>
  <c r="U277" i="19" s="1"/>
  <c r="T495" i="19"/>
  <c r="U495" i="19" s="1"/>
  <c r="T181" i="19"/>
  <c r="U181" i="19" s="1"/>
  <c r="T473" i="19"/>
  <c r="U473" i="19" s="1"/>
  <c r="T846" i="19"/>
  <c r="U846" i="19" s="1"/>
  <c r="T483" i="19"/>
  <c r="U483" i="19" s="1"/>
  <c r="T351" i="19"/>
  <c r="U351" i="19" s="1"/>
  <c r="T1951" i="19"/>
  <c r="U1951" i="19" s="1"/>
  <c r="T1477" i="19"/>
  <c r="U1477" i="19" s="1"/>
  <c r="T1363" i="19"/>
  <c r="U1363" i="19" s="1"/>
  <c r="T1165" i="19"/>
  <c r="U1165" i="19" s="1"/>
  <c r="T1380" i="19"/>
  <c r="U1380" i="19" s="1"/>
  <c r="T1364" i="19"/>
  <c r="U1364" i="19" s="1"/>
  <c r="T2149" i="19"/>
  <c r="U2149" i="19" s="1"/>
  <c r="T1779" i="19"/>
  <c r="U1779" i="19" s="1"/>
  <c r="T2273" i="19"/>
  <c r="U2273" i="19" s="1"/>
  <c r="T198" i="19"/>
  <c r="U198" i="19" s="1"/>
  <c r="T2135" i="19"/>
  <c r="U2135" i="19" s="1"/>
  <c r="T1787" i="19"/>
  <c r="U1787" i="19" s="1"/>
  <c r="T311" i="19"/>
  <c r="U311" i="19" s="1"/>
  <c r="T2406" i="19"/>
  <c r="U2406" i="19" s="1"/>
  <c r="T1478" i="19"/>
  <c r="U1478" i="19" s="1"/>
  <c r="T438" i="19"/>
  <c r="U438" i="19" s="1"/>
  <c r="T724" i="19"/>
  <c r="U724" i="19" s="1"/>
  <c r="T1471" i="19"/>
  <c r="U1471" i="19" s="1"/>
  <c r="T1752" i="19"/>
  <c r="U1752" i="19" s="1"/>
  <c r="T2142" i="19"/>
  <c r="U2142" i="19" s="1"/>
  <c r="T466" i="19"/>
  <c r="U466" i="19" s="1"/>
  <c r="T2" i="19"/>
  <c r="U2" i="19" s="1"/>
  <c r="T1366" i="19"/>
  <c r="U1366" i="19" s="1"/>
  <c r="T1354" i="19"/>
  <c r="U1354" i="19" s="1"/>
  <c r="T1322" i="19"/>
  <c r="U1322" i="19" s="1"/>
  <c r="T872" i="19"/>
  <c r="U872" i="19" s="1"/>
  <c r="T508" i="19"/>
  <c r="U508" i="19" s="1"/>
  <c r="T375" i="19"/>
  <c r="U375" i="19" s="1"/>
  <c r="T728" i="19"/>
  <c r="U728" i="19" s="1"/>
  <c r="T1637" i="19"/>
  <c r="U1637" i="19" s="1"/>
  <c r="T1143" i="19"/>
  <c r="U1143" i="19" s="1"/>
  <c r="T1698" i="19"/>
  <c r="U1698" i="19" s="1"/>
  <c r="T1002" i="19"/>
  <c r="U1002" i="19" s="1"/>
  <c r="T922" i="19"/>
  <c r="U922" i="19" s="1"/>
  <c r="T507" i="19"/>
  <c r="U507" i="19" s="1"/>
  <c r="T727" i="19"/>
  <c r="U727" i="19" s="1"/>
  <c r="T1703" i="19"/>
  <c r="U1703" i="19" s="1"/>
  <c r="T1519" i="19"/>
  <c r="U1519" i="19" s="1"/>
  <c r="T2140" i="19"/>
  <c r="U2140" i="19" s="1"/>
  <c r="T2361" i="19"/>
  <c r="U2361" i="19" s="1"/>
  <c r="T1636" i="19"/>
  <c r="U1636" i="19" s="1"/>
  <c r="T458" i="19"/>
  <c r="U458" i="19" s="1"/>
  <c r="T1947" i="19"/>
  <c r="U1947" i="19" s="1"/>
  <c r="T318" i="19"/>
  <c r="U318" i="19" s="1"/>
  <c r="T726" i="19"/>
  <c r="U726" i="19" s="1"/>
  <c r="T1705" i="19"/>
  <c r="U1705" i="19" s="1"/>
  <c r="T456" i="19"/>
  <c r="U456" i="19" s="1"/>
  <c r="T1518" i="19"/>
  <c r="U1518" i="19" s="1"/>
  <c r="T16" i="19"/>
  <c r="U16" i="19" s="1"/>
  <c r="T283" i="19"/>
  <c r="U283" i="19" s="1"/>
  <c r="T1946" i="19"/>
  <c r="U1946" i="19" s="1"/>
  <c r="T317" i="19"/>
  <c r="U317" i="19" s="1"/>
  <c r="T1531" i="19"/>
  <c r="U1531" i="19" s="1"/>
  <c r="T1757" i="19"/>
  <c r="U1757" i="19" s="1"/>
  <c r="T1807" i="19"/>
  <c r="U1807" i="19" s="1"/>
  <c r="T303" i="19"/>
  <c r="U303" i="19" s="1"/>
  <c r="T2362" i="19"/>
  <c r="U2362" i="19" s="1"/>
  <c r="T759" i="19"/>
  <c r="U759" i="19" s="1"/>
  <c r="T1753" i="19"/>
  <c r="U1753" i="19" s="1"/>
  <c r="T1772" i="19"/>
  <c r="U1772" i="19" s="1"/>
  <c r="T1310" i="19"/>
  <c r="U1310" i="19" s="1"/>
  <c r="T1641" i="19"/>
  <c r="U1641" i="19" s="1"/>
  <c r="T1050" i="19"/>
  <c r="U1050" i="19" s="1"/>
  <c r="T1499" i="19"/>
  <c r="U1499" i="19" s="1"/>
  <c r="T1357" i="19"/>
  <c r="U1357" i="19" s="1"/>
  <c r="T1173" i="19"/>
  <c r="U1173" i="19" s="1"/>
  <c r="T1530" i="19"/>
  <c r="U1530" i="19" s="1"/>
  <c r="T622" i="19"/>
  <c r="U622" i="19" s="1"/>
  <c r="T625" i="19"/>
  <c r="U625" i="19" s="1"/>
  <c r="T62" i="19"/>
  <c r="U62" i="19" s="1"/>
  <c r="T1345" i="19"/>
  <c r="U1345" i="19" s="1"/>
  <c r="T1389" i="19"/>
  <c r="U1389" i="19" s="1"/>
  <c r="T763" i="19"/>
  <c r="U763" i="19" s="1"/>
  <c r="T1333" i="19"/>
  <c r="U1333" i="19" s="1"/>
  <c r="T1390" i="19"/>
  <c r="U1390" i="19" s="1"/>
  <c r="T82" i="19"/>
  <c r="U82" i="19" s="1"/>
  <c r="T1788" i="19"/>
  <c r="U1788" i="19" s="1"/>
  <c r="T1764" i="19"/>
  <c r="U1764" i="19" s="1"/>
  <c r="T1344" i="19"/>
  <c r="U1344" i="19" s="1"/>
  <c r="T760" i="19"/>
  <c r="U760" i="19" s="1"/>
  <c r="T1311" i="19"/>
  <c r="U1311" i="19" s="1"/>
  <c r="T631" i="19"/>
  <c r="U631" i="19" s="1"/>
  <c r="T1148" i="19"/>
  <c r="U1148" i="19" s="1"/>
  <c r="T630" i="19"/>
  <c r="U630" i="19" s="1"/>
  <c r="T2235" i="19"/>
  <c r="U2235" i="19" s="1"/>
  <c r="T731" i="19"/>
  <c r="U731" i="19" s="1"/>
  <c r="T154" i="19"/>
  <c r="U154" i="19" s="1"/>
  <c r="T1939" i="19"/>
  <c r="U1939" i="19" s="1"/>
  <c r="T302" i="19"/>
  <c r="U302" i="19" s="1"/>
  <c r="T2086" i="19"/>
  <c r="U2086" i="19" s="1"/>
  <c r="T1633" i="19"/>
  <c r="U1633" i="19" s="1"/>
  <c r="T1610" i="19"/>
  <c r="U1610" i="19" s="1"/>
  <c r="T1790" i="19"/>
  <c r="U1790" i="19" s="1"/>
  <c r="T2073" i="19"/>
  <c r="U2073" i="19" s="1"/>
  <c r="T1049" i="19"/>
  <c r="U1049" i="19" s="1"/>
  <c r="T629" i="19"/>
  <c r="U629" i="19" s="1"/>
  <c r="T440" i="19"/>
  <c r="U440" i="19" s="1"/>
  <c r="T1808" i="19"/>
  <c r="U1808" i="19" s="1"/>
  <c r="T1335" i="19"/>
  <c r="U1335" i="19" s="1"/>
  <c r="T1051" i="19"/>
  <c r="U1051" i="19" s="1"/>
  <c r="T446" i="19"/>
  <c r="U446" i="19" s="1"/>
  <c r="T146" i="19"/>
  <c r="U146" i="19" s="1"/>
  <c r="T443" i="19"/>
  <c r="U443" i="19" s="1"/>
  <c r="T1068" i="19"/>
  <c r="U1068" i="19" s="1"/>
  <c r="T1330" i="19"/>
  <c r="U1330" i="19" s="1"/>
  <c r="T1952" i="19"/>
  <c r="U1952" i="19" s="1"/>
  <c r="T1064" i="19"/>
  <c r="U1064" i="19" s="1"/>
  <c r="T1062" i="19"/>
  <c r="U1062" i="19" s="1"/>
  <c r="T1809" i="19"/>
  <c r="U1809" i="19" s="1"/>
  <c r="T497" i="19"/>
  <c r="U497" i="19" s="1"/>
  <c r="T1512" i="19"/>
  <c r="U1512" i="19" s="1"/>
  <c r="T1797" i="19"/>
  <c r="U1797" i="19" s="1"/>
  <c r="T304" i="19"/>
  <c r="U304" i="19" s="1"/>
  <c r="T2134" i="19"/>
  <c r="U2134" i="19" s="1"/>
  <c r="T1480" i="19"/>
  <c r="U1480" i="19" s="1"/>
  <c r="T1950" i="19"/>
  <c r="U1950" i="19" s="1"/>
  <c r="T1669" i="19"/>
  <c r="U1669" i="19" s="1"/>
  <c r="T31" i="19"/>
  <c r="U31" i="19" s="1"/>
  <c r="T36" i="19"/>
  <c r="U36" i="19" s="1"/>
  <c r="T1937" i="19"/>
  <c r="U1937" i="19" s="1"/>
  <c r="T1488" i="19"/>
  <c r="U1488" i="19" s="1"/>
  <c r="T874" i="19"/>
  <c r="U874" i="19" s="1"/>
  <c r="T279" i="19"/>
  <c r="U279" i="19" s="1"/>
  <c r="T2407" i="19"/>
  <c r="U2407" i="19" s="1"/>
  <c r="T2137" i="19"/>
  <c r="U2137" i="19" s="1"/>
  <c r="T1482" i="19"/>
  <c r="U1482" i="19" s="1"/>
  <c r="T1611" i="19"/>
  <c r="U1611" i="19" s="1"/>
  <c r="T567" i="19"/>
  <c r="U567" i="19" s="1"/>
  <c r="T1801" i="19"/>
  <c r="U1801" i="19" s="1"/>
  <c r="T709" i="19"/>
  <c r="U709" i="19" s="1"/>
  <c r="T376" i="19"/>
  <c r="U376" i="19" s="1"/>
  <c r="T405" i="19"/>
  <c r="U405" i="19" s="1"/>
  <c r="T1328" i="19"/>
  <c r="U1328" i="19" s="1"/>
  <c r="T2270" i="19"/>
  <c r="U2270" i="19" s="1"/>
  <c r="T1630" i="19"/>
  <c r="U1630" i="19" s="1"/>
  <c r="T2138" i="19"/>
  <c r="U2138" i="19" s="1"/>
  <c r="T1949" i="19"/>
  <c r="U1949" i="19" s="1"/>
  <c r="T2417" i="19"/>
  <c r="U2417" i="19" s="1"/>
  <c r="T2087" i="19"/>
  <c r="U2087" i="19" s="1"/>
  <c r="T776" i="19"/>
  <c r="U776" i="19" s="1"/>
  <c r="T1346" i="19"/>
  <c r="U1346" i="19" s="1"/>
  <c r="T1161" i="19"/>
  <c r="U1161" i="19" s="1"/>
  <c r="T1485" i="19"/>
  <c r="U1485" i="19" s="1"/>
  <c r="T1632" i="19"/>
  <c r="U1632" i="19" s="1"/>
  <c r="T1468" i="19"/>
  <c r="U1468" i="19" s="1"/>
  <c r="T1681" i="19"/>
  <c r="U1681" i="19" s="1"/>
  <c r="T1780" i="19"/>
  <c r="U1780" i="19" s="1"/>
  <c r="T199" i="19"/>
  <c r="U199" i="19" s="1"/>
  <c r="T1509" i="19"/>
  <c r="U1509" i="19" s="1"/>
  <c r="T502" i="19"/>
  <c r="U502" i="19" s="1"/>
  <c r="T485" i="19"/>
  <c r="U485" i="19" s="1"/>
  <c r="T347" i="19"/>
  <c r="U347" i="19" s="1"/>
  <c r="T1940" i="19"/>
  <c r="U1940" i="19" s="1"/>
  <c r="T623" i="19"/>
  <c r="U623" i="19" s="1"/>
  <c r="T1163" i="19"/>
  <c r="U1163" i="19" s="1"/>
  <c r="T2269" i="19"/>
  <c r="U2269" i="19" s="1"/>
  <c r="T635" i="19"/>
  <c r="U635" i="19" s="1"/>
  <c r="T190" i="19"/>
  <c r="U190" i="19" s="1"/>
  <c r="T1343" i="19"/>
  <c r="U1343" i="19" s="1"/>
  <c r="T1140" i="19"/>
  <c r="U1140" i="19" s="1"/>
  <c r="T1340" i="19"/>
  <c r="U1340" i="19" s="1"/>
  <c r="T207" i="19"/>
  <c r="U207" i="19" s="1"/>
  <c r="T2084" i="19"/>
  <c r="U2084" i="19" s="1"/>
  <c r="T2150" i="19"/>
  <c r="U2150" i="19" s="1"/>
  <c r="T1021" i="19"/>
  <c r="U1021" i="19" s="1"/>
  <c r="T1644" i="19"/>
  <c r="U1644" i="19" s="1"/>
  <c r="T856" i="19"/>
  <c r="U856" i="19" s="1"/>
  <c r="T1329" i="19"/>
  <c r="U1329" i="19" s="1"/>
  <c r="T1766" i="19"/>
  <c r="U1766" i="19" s="1"/>
  <c r="T2244" i="19"/>
  <c r="U2244" i="19" s="1"/>
  <c r="T1293" i="19"/>
  <c r="U1293" i="19" s="1"/>
  <c r="T769" i="19"/>
  <c r="U769" i="19" s="1"/>
  <c r="T1765" i="19"/>
  <c r="U1765" i="19" s="1"/>
  <c r="T889" i="19"/>
  <c r="U889" i="19" s="1"/>
  <c r="T1638" i="19"/>
  <c r="U1638" i="19" s="1"/>
  <c r="T2236" i="19"/>
  <c r="U2236" i="19" s="1"/>
  <c r="T61" i="19"/>
  <c r="U61" i="19" s="1"/>
  <c r="T92" i="19"/>
  <c r="U92" i="19" s="1"/>
  <c r="T1629" i="19"/>
  <c r="U1629" i="19" s="1"/>
  <c r="T598" i="19"/>
  <c r="U598" i="19" s="1"/>
  <c r="T2267" i="19"/>
  <c r="U2267" i="19" s="1"/>
  <c r="T1654" i="19"/>
  <c r="U1654" i="19" s="1"/>
  <c r="T1195" i="19"/>
  <c r="U1195" i="19" s="1"/>
  <c r="T2271" i="19"/>
  <c r="U2271" i="19" s="1"/>
  <c r="T1656" i="19"/>
  <c r="U1656" i="19" s="1"/>
  <c r="T1342" i="19"/>
  <c r="U1342" i="19" s="1"/>
  <c r="T1650" i="19"/>
  <c r="U1650" i="19" s="1"/>
  <c r="T297" i="19"/>
  <c r="U297" i="19" s="1"/>
  <c r="T578" i="19"/>
  <c r="U578" i="19" s="1"/>
  <c r="T1027" i="19"/>
  <c r="U1027" i="19" s="1"/>
  <c r="T2217" i="19"/>
  <c r="U2217" i="19" s="1"/>
  <c r="T892" i="19"/>
  <c r="U892" i="19" s="1"/>
  <c r="T1501" i="19"/>
  <c r="U1501" i="19" s="1"/>
  <c r="T271" i="19"/>
  <c r="U271" i="19" s="1"/>
  <c r="T1139" i="19"/>
  <c r="U1139" i="19" s="1"/>
  <c r="T1316" i="19"/>
  <c r="U1316" i="19" s="1"/>
  <c r="T1211" i="19"/>
  <c r="U1211" i="19" s="1"/>
  <c r="T1315" i="19"/>
  <c r="U1315" i="19" s="1"/>
  <c r="T613" i="19"/>
  <c r="U613" i="19" s="1"/>
  <c r="T377" i="19"/>
  <c r="U377" i="19" s="1"/>
  <c r="T2071" i="19"/>
  <c r="U2071" i="19" s="1"/>
  <c r="T1791" i="19"/>
  <c r="U1791" i="19" s="1"/>
  <c r="T1159" i="19"/>
  <c r="U1159" i="19" s="1"/>
  <c r="T735" i="19"/>
  <c r="U735" i="19" s="1"/>
  <c r="T1336" i="19"/>
  <c r="U1336" i="19" s="1"/>
  <c r="T83" i="19"/>
  <c r="U83" i="19" s="1"/>
  <c r="T2413" i="19"/>
  <c r="U2413" i="19" s="1"/>
  <c r="T1975" i="19"/>
  <c r="U1975" i="19" s="1"/>
  <c r="T1157" i="19"/>
  <c r="U1157" i="19" s="1"/>
  <c r="T193" i="19"/>
  <c r="U193" i="19" s="1"/>
  <c r="T94" i="19"/>
  <c r="U94" i="19" s="1"/>
  <c r="T1132" i="19"/>
  <c r="U1132" i="19" s="1"/>
  <c r="T93" i="19"/>
  <c r="U93" i="19" s="1"/>
  <c r="T1469" i="19"/>
  <c r="U1469" i="19" s="1"/>
  <c r="T262" i="19"/>
  <c r="U262" i="19" s="1"/>
  <c r="T342" i="19"/>
  <c r="U342" i="19" s="1"/>
  <c r="T1666" i="19"/>
  <c r="U1666" i="19" s="1"/>
  <c r="T2412" i="19"/>
  <c r="U2412" i="19" s="1"/>
  <c r="T564" i="19"/>
  <c r="U564" i="19" s="1"/>
  <c r="T2232" i="19"/>
  <c r="U2232" i="19" s="1"/>
  <c r="T132" i="19"/>
  <c r="U132" i="19" s="1"/>
  <c r="T1769" i="19"/>
  <c r="U1769" i="19" s="1"/>
  <c r="T2246" i="19"/>
  <c r="U2246" i="19" s="1"/>
  <c r="T595" i="19"/>
  <c r="U595" i="19" s="1"/>
  <c r="T1919" i="19"/>
  <c r="U1919" i="19" s="1"/>
  <c r="T2383" i="19"/>
  <c r="U2383" i="19" s="1"/>
  <c r="T1619" i="19"/>
  <c r="U1619" i="19" s="1"/>
  <c r="T1134" i="19"/>
  <c r="U1134" i="19" s="1"/>
  <c r="T891" i="19"/>
  <c r="U891" i="19" s="1"/>
  <c r="T60" i="19"/>
  <c r="U60" i="19" s="1"/>
  <c r="T1476" i="19"/>
  <c r="U1476" i="19" s="1"/>
  <c r="T713" i="19"/>
  <c r="U713" i="19" s="1"/>
  <c r="T1815" i="19"/>
  <c r="U1815" i="19" s="1"/>
  <c r="T1789" i="19"/>
  <c r="U1789" i="19" s="1"/>
  <c r="T362" i="19"/>
  <c r="U362" i="19" s="1"/>
  <c r="T1534" i="19"/>
  <c r="U1534" i="19" s="1"/>
  <c r="T1455" i="19"/>
  <c r="U1455" i="19" s="1"/>
  <c r="T396" i="19"/>
  <c r="U396" i="19" s="1"/>
  <c r="T2222" i="19"/>
  <c r="U2222" i="19" s="1"/>
  <c r="T59" i="19"/>
  <c r="U59" i="19" s="1"/>
  <c r="T626" i="19"/>
  <c r="U626" i="19" s="1"/>
  <c r="T1631" i="19"/>
  <c r="U1631" i="19" s="1"/>
  <c r="T599" i="19"/>
  <c r="U599" i="19" s="1"/>
  <c r="T1001" i="19"/>
  <c r="U1001" i="19" s="1"/>
  <c r="T444" i="19"/>
  <c r="U444" i="19" s="1"/>
  <c r="T1007" i="19"/>
  <c r="U1007" i="19" s="1"/>
  <c r="T734" i="19"/>
  <c r="U734" i="19" s="1"/>
  <c r="T2218" i="19"/>
  <c r="U2218" i="19" s="1"/>
  <c r="T1643" i="19"/>
  <c r="U1643" i="19" s="1"/>
  <c r="T2388" i="19"/>
  <c r="U2388" i="19" s="1"/>
  <c r="T1210" i="19"/>
  <c r="U1210" i="19" s="1"/>
  <c r="T594" i="19"/>
  <c r="U594" i="19" s="1"/>
  <c r="T1618" i="19"/>
  <c r="U1618" i="19" s="1"/>
  <c r="T855" i="19"/>
  <c r="U855" i="19" s="1"/>
  <c r="T1020" i="19"/>
  <c r="U1020" i="19" s="1"/>
  <c r="T1649" i="19"/>
  <c r="U1649" i="19" s="1"/>
  <c r="T379" i="19"/>
  <c r="U379" i="19" s="1"/>
  <c r="T1977" i="19"/>
  <c r="U1977" i="19" s="1"/>
  <c r="T2374" i="19"/>
  <c r="U2374" i="19" s="1"/>
  <c r="T505" i="19"/>
  <c r="U505" i="19" s="1"/>
  <c r="T2247" i="19"/>
  <c r="U2247" i="19" s="1"/>
  <c r="T1019" i="19"/>
  <c r="U1019" i="19" s="1"/>
  <c r="T1135" i="19"/>
  <c r="U1135" i="19" s="1"/>
  <c r="T2379" i="19"/>
  <c r="U2379" i="19" s="1"/>
  <c r="T84" i="19"/>
  <c r="U84" i="19" s="1"/>
  <c r="T1642" i="19"/>
  <c r="U1642" i="19" s="1"/>
  <c r="T593" i="19"/>
  <c r="U593" i="19" s="1"/>
  <c r="T378" i="19"/>
  <c r="U378" i="19" s="1"/>
  <c r="T2219" i="19"/>
  <c r="U2219" i="19" s="1"/>
  <c r="T2372" i="19"/>
  <c r="U2372" i="19" s="1"/>
  <c r="T1824" i="19"/>
  <c r="U1824" i="19" s="1"/>
  <c r="T269" i="19"/>
  <c r="U269" i="19" s="1"/>
  <c r="T2390" i="19"/>
  <c r="U2390" i="19" s="1"/>
  <c r="T793" i="19"/>
  <c r="U793" i="19" s="1"/>
  <c r="T852" i="19"/>
  <c r="U852" i="19" s="1"/>
  <c r="T2216" i="19"/>
  <c r="U2216" i="19" s="1"/>
  <c r="T717" i="19"/>
  <c r="U717" i="19" s="1"/>
  <c r="T894" i="19"/>
  <c r="U894" i="19" s="1"/>
  <c r="T1004" i="19"/>
  <c r="U1004" i="19" s="1"/>
  <c r="T1640" i="19"/>
  <c r="U1640" i="19" s="1"/>
  <c r="T2389" i="19"/>
  <c r="U2389" i="19" s="1"/>
  <c r="T792" i="19"/>
  <c r="U792" i="19" s="1"/>
  <c r="T366" i="19"/>
  <c r="U366" i="19" s="1"/>
  <c r="T285" i="19"/>
  <c r="U285" i="19" s="1"/>
  <c r="T404" i="19"/>
  <c r="U404" i="19" s="1"/>
  <c r="T1015" i="19"/>
  <c r="U1015" i="19" s="1"/>
  <c r="T1011" i="19"/>
  <c r="U1011" i="19" s="1"/>
  <c r="T1820" i="19"/>
  <c r="U1820" i="19" s="1"/>
  <c r="T893" i="19"/>
  <c r="U893" i="19" s="1"/>
  <c r="T710" i="19"/>
  <c r="U710" i="19" s="1"/>
  <c r="T2133" i="19"/>
  <c r="U2133" i="19" s="1"/>
  <c r="T365" i="19"/>
  <c r="U365" i="19" s="1"/>
  <c r="T1768" i="19"/>
  <c r="U1768" i="19" s="1"/>
  <c r="T2385" i="19"/>
  <c r="U2385" i="19" s="1"/>
  <c r="T858" i="19"/>
  <c r="U858" i="19" s="1"/>
  <c r="T590" i="19"/>
  <c r="U590" i="19" s="1"/>
  <c r="T284" i="19"/>
  <c r="U284" i="19" s="1"/>
  <c r="T406" i="19"/>
  <c r="U406" i="19" s="1"/>
  <c r="T863" i="19"/>
  <c r="U863" i="19" s="1"/>
  <c r="T1010" i="19"/>
  <c r="U1010" i="19" s="1"/>
  <c r="T2132" i="19"/>
  <c r="U2132" i="19" s="1"/>
  <c r="T2384" i="19"/>
  <c r="U2384" i="19" s="1"/>
  <c r="T857" i="19"/>
  <c r="U857" i="19" s="1"/>
  <c r="T1497" i="19"/>
  <c r="U1497" i="19" s="1"/>
  <c r="T912" i="19"/>
  <c r="U912" i="19" s="1"/>
  <c r="T2376" i="19"/>
  <c r="U2376" i="19" s="1"/>
  <c r="T565" i="19"/>
  <c r="U565" i="19" s="1"/>
  <c r="T1190" i="19"/>
  <c r="U1190" i="19" s="1"/>
  <c r="T80" i="19"/>
  <c r="U80" i="19" s="1"/>
  <c r="T2358" i="19"/>
  <c r="U2358" i="19" s="1"/>
  <c r="T1137" i="19"/>
  <c r="U1137" i="19" s="1"/>
  <c r="T359" i="19"/>
  <c r="U359" i="19" s="1"/>
  <c r="T1208" i="19"/>
  <c r="U1208" i="19" s="1"/>
  <c r="T1802" i="19"/>
  <c r="U1802" i="19" s="1"/>
  <c r="T2355" i="19"/>
  <c r="U2355" i="19" s="1"/>
  <c r="T2382" i="19"/>
  <c r="U2382" i="19" s="1"/>
  <c r="T747" i="19"/>
  <c r="U747" i="19" s="1"/>
  <c r="T603" i="19"/>
  <c r="U603" i="19" s="1"/>
  <c r="T2146" i="19"/>
  <c r="U2146" i="19" s="1"/>
  <c r="T173" i="19"/>
  <c r="U173" i="19" s="1"/>
  <c r="T2233" i="19"/>
  <c r="U2233" i="19" s="1"/>
  <c r="T270" i="19"/>
  <c r="U270" i="19" s="1"/>
  <c r="T79" i="19"/>
  <c r="U79" i="19" s="1"/>
  <c r="T1043" i="19"/>
  <c r="U1043" i="19" s="1"/>
  <c r="T1942" i="19"/>
  <c r="U1942" i="19" s="1"/>
  <c r="T1153" i="19"/>
  <c r="U1153" i="19" s="1"/>
  <c r="T636" i="19"/>
  <c r="U636" i="19" s="1"/>
  <c r="T13" i="19"/>
  <c r="U13" i="19" s="1"/>
  <c r="T1472" i="19"/>
  <c r="U1472" i="19" s="1"/>
  <c r="T704" i="19"/>
  <c r="U704" i="19" s="1"/>
  <c r="T706" i="19"/>
  <c r="U706" i="19" s="1"/>
  <c r="T1209" i="19"/>
  <c r="U1209" i="19" s="1"/>
  <c r="T751" i="19"/>
  <c r="U751" i="19" s="1"/>
  <c r="T1138" i="19"/>
  <c r="U1138" i="19" s="1"/>
  <c r="T361" i="19"/>
  <c r="U361" i="19" s="1"/>
  <c r="T1500" i="19"/>
  <c r="U1500" i="19" s="1"/>
  <c r="T2070" i="19"/>
  <c r="U2070" i="19" s="1"/>
  <c r="T309" i="19"/>
  <c r="U309" i="19" s="1"/>
  <c r="T209" i="19"/>
  <c r="U209" i="19" s="1"/>
  <c r="T1058" i="19"/>
  <c r="U1058" i="19" s="1"/>
  <c r="T360" i="19"/>
  <c r="U360" i="19" s="1"/>
  <c r="T1813" i="19"/>
  <c r="U1813" i="19" s="1"/>
  <c r="T1503" i="19"/>
  <c r="U1503" i="19" s="1"/>
  <c r="T1183" i="19"/>
  <c r="U1183" i="19" s="1"/>
  <c r="T208" i="19"/>
  <c r="U208" i="19" s="1"/>
  <c r="T1922" i="19"/>
  <c r="U1922" i="19" s="1"/>
  <c r="T266" i="19"/>
  <c r="U266" i="19" s="1"/>
  <c r="T1840" i="19"/>
  <c r="U1840" i="19" s="1"/>
  <c r="T1057" i="19"/>
  <c r="U1057" i="19" s="1"/>
  <c r="T1812" i="19"/>
  <c r="U1812" i="19" s="1"/>
  <c r="T1699" i="19"/>
  <c r="U1699" i="19" s="1"/>
  <c r="T1502" i="19"/>
  <c r="U1502" i="19" s="1"/>
  <c r="T1687" i="19"/>
  <c r="U1687" i="19" s="1"/>
  <c r="T291" i="19"/>
  <c r="U291" i="19" s="1"/>
  <c r="T2359" i="19"/>
  <c r="U2359" i="19" s="1"/>
  <c r="T81" i="19"/>
  <c r="U81" i="19" s="1"/>
  <c r="T2148" i="19"/>
  <c r="U2148" i="19" s="1"/>
  <c r="T197" i="19"/>
  <c r="U197" i="19" s="1"/>
  <c r="T1806" i="19"/>
  <c r="U1806" i="19" s="1"/>
  <c r="T1759" i="19"/>
  <c r="U1759" i="19" s="1"/>
  <c r="T1653" i="19"/>
  <c r="U1653" i="19" s="1"/>
  <c r="T1320" i="19"/>
  <c r="U1320" i="19" s="1"/>
  <c r="T1189" i="19"/>
  <c r="U1189" i="19" s="1"/>
  <c r="T1944" i="19"/>
  <c r="U1944" i="19" s="1"/>
  <c r="T2147" i="19"/>
  <c r="U2147" i="19" s="1"/>
  <c r="T2091" i="19"/>
  <c r="U2091" i="19" s="1"/>
  <c r="T273" i="19"/>
  <c r="U273" i="19" s="1"/>
  <c r="T779" i="19"/>
  <c r="U779" i="19" s="1"/>
  <c r="T1844" i="19"/>
  <c r="U1844" i="19" s="1"/>
  <c r="T869" i="19"/>
  <c r="U869" i="19" s="1"/>
  <c r="T1761" i="19"/>
  <c r="U1761" i="19" s="1"/>
  <c r="T2284" i="19"/>
  <c r="U2284" i="19" s="1"/>
  <c r="T1960" i="19"/>
  <c r="U1960" i="19" s="1"/>
  <c r="T1830" i="19"/>
  <c r="U1830" i="19" s="1"/>
  <c r="T188" i="19"/>
  <c r="U188" i="19" s="1"/>
  <c r="T490" i="19"/>
  <c r="U490" i="19" s="1"/>
  <c r="T2288" i="19"/>
  <c r="U2288" i="19" s="1"/>
  <c r="T708" i="19"/>
  <c r="U708" i="19" s="1"/>
  <c r="T1073" i="19"/>
  <c r="U1073" i="19" s="1"/>
  <c r="T1070" i="19"/>
  <c r="U1070" i="19" s="1"/>
  <c r="T707" i="19"/>
  <c r="U707" i="19" s="1"/>
  <c r="T582" i="19"/>
  <c r="U582" i="19" s="1"/>
  <c r="T1044" i="19"/>
  <c r="U1044" i="19" s="1"/>
  <c r="T1069" i="19"/>
  <c r="U1069" i="19" s="1"/>
  <c r="T1652" i="19"/>
  <c r="U1652" i="19" s="1"/>
  <c r="T1324" i="19"/>
  <c r="U1324" i="19" s="1"/>
  <c r="T1943" i="19"/>
  <c r="U1943" i="19" s="1"/>
  <c r="T1156" i="19"/>
  <c r="U1156" i="19" s="1"/>
  <c r="T860" i="19"/>
  <c r="U860" i="19" s="1"/>
  <c r="T1008" i="19"/>
  <c r="U1008" i="19" s="1"/>
  <c r="T1358" i="19"/>
  <c r="U1358" i="19" s="1"/>
  <c r="T1185" i="19"/>
  <c r="U1185" i="19" s="1"/>
  <c r="T2090" i="19"/>
  <c r="U2090" i="19" s="1"/>
  <c r="T778" i="19"/>
  <c r="U778" i="19" s="1"/>
  <c r="T1309" i="19"/>
  <c r="U1309" i="19" s="1"/>
  <c r="T1684" i="19"/>
  <c r="U1684" i="19" s="1"/>
  <c r="T1843" i="19"/>
  <c r="U1843" i="19" s="1"/>
  <c r="T2079" i="19"/>
  <c r="U2079" i="19" s="1"/>
  <c r="T1474" i="19"/>
  <c r="U1474" i="19" s="1"/>
  <c r="T2113" i="19"/>
  <c r="U2113" i="19" s="1"/>
  <c r="T705" i="19"/>
  <c r="U705" i="19" s="1"/>
  <c r="T1513" i="19"/>
  <c r="U1513" i="19" s="1"/>
  <c r="T605" i="19"/>
  <c r="U605" i="19" s="1"/>
  <c r="T168" i="19"/>
  <c r="U168" i="19" s="1"/>
  <c r="T1076" i="19"/>
  <c r="U1076" i="19" s="1"/>
  <c r="T1651" i="19"/>
  <c r="U1651" i="19" s="1"/>
  <c r="T1323" i="19"/>
  <c r="U1323" i="19" s="1"/>
  <c r="T469" i="19"/>
  <c r="U469" i="19" s="1"/>
  <c r="T1155" i="19"/>
  <c r="U1155" i="19" s="1"/>
  <c r="T2100" i="19"/>
  <c r="U2100" i="19" s="1"/>
  <c r="T1187" i="19"/>
  <c r="U1187" i="19" s="1"/>
  <c r="T2068" i="19"/>
  <c r="U2068" i="19" s="1"/>
  <c r="T1394" i="19"/>
  <c r="U1394" i="19" s="1"/>
  <c r="T2078" i="19"/>
  <c r="U2078" i="19" s="1"/>
  <c r="T1473" i="19"/>
  <c r="U1473" i="19" s="1"/>
  <c r="T2116" i="19"/>
  <c r="U2116" i="19" s="1"/>
  <c r="T1776" i="19"/>
  <c r="U1776" i="19" s="1"/>
  <c r="T4" i="19"/>
  <c r="U4" i="19" s="1"/>
  <c r="T619" i="19"/>
  <c r="U619" i="19" s="1"/>
  <c r="T2088" i="19"/>
  <c r="U2088" i="19" s="1"/>
  <c r="T12" i="19"/>
  <c r="U12" i="19" s="1"/>
  <c r="T581" i="19"/>
  <c r="U581" i="19" s="1"/>
  <c r="T576" i="19"/>
  <c r="U576" i="19" s="1"/>
  <c r="T442" i="19"/>
  <c r="U442" i="19" s="1"/>
  <c r="T575" i="19"/>
  <c r="U575" i="19" s="1"/>
  <c r="T1771" i="19"/>
  <c r="U1771" i="19" s="1"/>
  <c r="T1042" i="19"/>
  <c r="U1042" i="19" s="1"/>
  <c r="T638" i="19"/>
  <c r="U638" i="19" s="1"/>
  <c r="T504" i="19"/>
  <c r="U504" i="19" s="1"/>
  <c r="T38" i="19"/>
  <c r="U38" i="19" s="1"/>
  <c r="T468" i="19"/>
  <c r="U468" i="19" s="1"/>
  <c r="T1154" i="19"/>
  <c r="U1154" i="19" s="1"/>
  <c r="T2067" i="19"/>
  <c r="U2067" i="19" s="1"/>
  <c r="T2115" i="19"/>
  <c r="U2115" i="19" s="1"/>
  <c r="T3" i="19"/>
  <c r="U3" i="19" s="1"/>
  <c r="T441" i="19"/>
  <c r="U441" i="19" s="1"/>
  <c r="T637" i="19"/>
  <c r="U637" i="19" s="1"/>
  <c r="T2248" i="19"/>
  <c r="U2248" i="19" s="1"/>
  <c r="T1136" i="19"/>
  <c r="U1136" i="19" s="1"/>
  <c r="T897" i="19"/>
  <c r="U897" i="19" s="1"/>
  <c r="T498" i="19"/>
  <c r="U498" i="19" s="1"/>
  <c r="T37" i="19"/>
  <c r="U37" i="19" s="1"/>
  <c r="T467" i="19"/>
  <c r="U467" i="19" s="1"/>
  <c r="T100" i="19"/>
  <c r="U100" i="19" s="1"/>
  <c r="T165" i="19"/>
  <c r="U165" i="19" s="1"/>
  <c r="T604" i="19"/>
  <c r="U604" i="19" s="1"/>
  <c r="T354" i="19"/>
  <c r="U354" i="19" s="1"/>
  <c r="T715" i="19"/>
  <c r="U715" i="19" s="1"/>
  <c r="T2066" i="19"/>
  <c r="U2066" i="19" s="1"/>
  <c r="T298" i="19"/>
  <c r="U298" i="19" s="1"/>
  <c r="T1028" i="19"/>
  <c r="U1028" i="19" s="1"/>
  <c r="T147" i="19"/>
  <c r="U147" i="19" s="1"/>
  <c r="T175" i="19"/>
  <c r="U175" i="19" s="1"/>
  <c r="T23" i="19"/>
  <c r="U23" i="19" s="1"/>
  <c r="T639" i="19"/>
  <c r="U639" i="19" s="1"/>
  <c r="T579" i="19"/>
  <c r="U579" i="19" s="1"/>
  <c r="T900" i="19"/>
  <c r="U900" i="19" s="1"/>
  <c r="T1663" i="19"/>
  <c r="U1663" i="19" s="1"/>
  <c r="T1200" i="19"/>
  <c r="U1200" i="19" s="1"/>
  <c r="T70" i="19"/>
  <c r="U70" i="19" s="1"/>
  <c r="T2124" i="19"/>
  <c r="U2124" i="19" s="1"/>
  <c r="T344" i="19"/>
  <c r="U344" i="19" s="1"/>
  <c r="T589" i="19"/>
  <c r="U589" i="19" s="1"/>
  <c r="T1969" i="19"/>
  <c r="U1969" i="19" s="1"/>
  <c r="T71" i="19"/>
  <c r="U71" i="19" s="1"/>
  <c r="T153" i="19"/>
  <c r="U153" i="19" s="1"/>
  <c r="T1523" i="19"/>
  <c r="U1523" i="19" s="1"/>
  <c r="T1032" i="19"/>
  <c r="U1032" i="19" s="1"/>
  <c r="T1214" i="19"/>
  <c r="U1214" i="19" s="1"/>
  <c r="T1628" i="19"/>
  <c r="U1628" i="19" s="1"/>
  <c r="T1504" i="19"/>
  <c r="U1504" i="19" s="1"/>
  <c r="T1933" i="19"/>
  <c r="U1933" i="19" s="1"/>
  <c r="T1045" i="19"/>
  <c r="U1045" i="19" s="1"/>
  <c r="T1196" i="19"/>
  <c r="U1196" i="19" s="1"/>
  <c r="T1065" i="19"/>
  <c r="U1065" i="19" s="1"/>
  <c r="T1968" i="19"/>
  <c r="U1968" i="19" s="1"/>
  <c r="T14" i="19"/>
  <c r="U14" i="19" s="1"/>
  <c r="T1031" i="19"/>
  <c r="U1031" i="19" s="1"/>
  <c r="T2107" i="19"/>
  <c r="U2107" i="19" s="1"/>
  <c r="T2126" i="19"/>
  <c r="U2126" i="19" s="1"/>
  <c r="T267" i="19"/>
  <c r="U267" i="19" s="1"/>
  <c r="T2125" i="19"/>
  <c r="U2125" i="19" s="1"/>
  <c r="T2083" i="19"/>
  <c r="U2083" i="19" s="1"/>
  <c r="T1177" i="19"/>
  <c r="U1177" i="19" s="1"/>
  <c r="T1537" i="19"/>
  <c r="U1537" i="19" s="1"/>
  <c r="T1680" i="19"/>
  <c r="U1680" i="19" s="1"/>
  <c r="T883" i="19"/>
  <c r="U883" i="19" s="1"/>
  <c r="T2089" i="19"/>
  <c r="U2089" i="19" s="1"/>
  <c r="T48" i="19"/>
  <c r="U48" i="19" s="1"/>
  <c r="T853" i="19"/>
  <c r="U853" i="19" s="1"/>
  <c r="T1841" i="19"/>
  <c r="U1841" i="19" s="1"/>
  <c r="T1536" i="19"/>
  <c r="U1536" i="19" s="1"/>
  <c r="T1679" i="19"/>
  <c r="U1679" i="19" s="1"/>
  <c r="T618" i="19"/>
  <c r="U618" i="19" s="1"/>
  <c r="T1689" i="19"/>
  <c r="U1689" i="19" s="1"/>
  <c r="T882" i="19"/>
  <c r="U882" i="19" s="1"/>
  <c r="T49" i="19"/>
  <c r="U49" i="19" s="1"/>
  <c r="T1535" i="19"/>
  <c r="U1535" i="19" s="1"/>
  <c r="T1682" i="19"/>
  <c r="U1682" i="19" s="1"/>
  <c r="T616" i="19"/>
  <c r="U616" i="19" s="1"/>
  <c r="T449" i="19"/>
  <c r="U449" i="19" s="1"/>
  <c r="T363" i="19"/>
  <c r="U363" i="19" s="1"/>
  <c r="T1034" i="19"/>
  <c r="U1034" i="19" s="1"/>
  <c r="T1756" i="19"/>
  <c r="U1756" i="19" s="1"/>
  <c r="T1755" i="19"/>
  <c r="U1755" i="19" s="1"/>
  <c r="T2411" i="19"/>
  <c r="U2411" i="19" s="1"/>
  <c r="T268" i="19"/>
  <c r="U268" i="19" s="1"/>
  <c r="T1781" i="19"/>
  <c r="U1781" i="19" s="1"/>
  <c r="T875" i="19"/>
  <c r="U875" i="19" s="1"/>
  <c r="T2106" i="19"/>
  <c r="U2106" i="19" s="1"/>
  <c r="T608" i="19"/>
  <c r="U608" i="19" s="1"/>
  <c r="T1505" i="19"/>
  <c r="U1505" i="19" s="1"/>
  <c r="T2105" i="19"/>
  <c r="U2105" i="19" s="1"/>
  <c r="T1514" i="19"/>
  <c r="U1514" i="19" s="1"/>
  <c r="T586" i="19"/>
  <c r="U586" i="19" s="1"/>
  <c r="T301" i="19"/>
  <c r="U301" i="19" s="1"/>
  <c r="T617" i="19"/>
  <c r="U617" i="19" s="1"/>
  <c r="T1048" i="19"/>
  <c r="U1048" i="19" s="1"/>
  <c r="T570" i="19"/>
  <c r="U570" i="19" s="1"/>
  <c r="T1047" i="19"/>
  <c r="U1047" i="19" s="1"/>
  <c r="T72" i="19"/>
  <c r="U72" i="19" s="1"/>
  <c r="T1626" i="19"/>
  <c r="U1626" i="19" s="1"/>
  <c r="T2290" i="19"/>
  <c r="U2290" i="19" s="1"/>
  <c r="T2223" i="19"/>
  <c r="U2223" i="19" s="1"/>
  <c r="T2289" i="19"/>
  <c r="U2289" i="19" s="1"/>
  <c r="T1046" i="19"/>
  <c r="U1046" i="19" s="1"/>
  <c r="T785" i="19"/>
  <c r="U785" i="19" s="1"/>
  <c r="T1515" i="19"/>
  <c r="U1515" i="19" s="1"/>
  <c r="T1932" i="19"/>
  <c r="U1932" i="19" s="1"/>
  <c r="T1348" i="19"/>
  <c r="U1348" i="19" s="1"/>
  <c r="T2357" i="19"/>
  <c r="U2357" i="19" s="1"/>
  <c r="T784" i="19"/>
  <c r="U784" i="19" s="1"/>
  <c r="T1167" i="19"/>
  <c r="U1167" i="19" s="1"/>
  <c r="T1931" i="19"/>
  <c r="U1931" i="19" s="1"/>
  <c r="T9" i="19"/>
  <c r="U9" i="19" s="1"/>
  <c r="T450" i="19"/>
  <c r="U450" i="19" s="1"/>
  <c r="T218" i="19"/>
  <c r="U218" i="19" s="1"/>
  <c r="T1202" i="19"/>
  <c r="U1202" i="19" s="1"/>
  <c r="T2287" i="19"/>
  <c r="U2287" i="19" s="1"/>
  <c r="T2370" i="19"/>
  <c r="U2370" i="19" s="1"/>
  <c r="T489" i="19"/>
  <c r="U489" i="19" s="1"/>
  <c r="T2356" i="19"/>
  <c r="U2356" i="19" s="1"/>
  <c r="T783" i="19"/>
  <c r="U783" i="19" s="1"/>
  <c r="T1168" i="19"/>
  <c r="U1168" i="19" s="1"/>
  <c r="T2224" i="19"/>
  <c r="U2224" i="19" s="1"/>
  <c r="T1754" i="19"/>
  <c r="U1754" i="19" s="1"/>
  <c r="T140" i="19"/>
  <c r="U140" i="19" s="1"/>
  <c r="T1198" i="19"/>
  <c r="U1198" i="19" s="1"/>
  <c r="T1201" i="19"/>
  <c r="U1201" i="19" s="1"/>
  <c r="T2410" i="19"/>
  <c r="U2410" i="19" s="1"/>
  <c r="T2369" i="19"/>
  <c r="U2369" i="19" s="1"/>
  <c r="T187" i="19"/>
  <c r="U187" i="19" s="1"/>
  <c r="T877" i="19"/>
  <c r="U877" i="19" s="1"/>
  <c r="T1823" i="19"/>
  <c r="U1823" i="19" s="1"/>
  <c r="T1463" i="19"/>
  <c r="U1463" i="19" s="1"/>
  <c r="T1213" i="19"/>
  <c r="U1213" i="19" s="1"/>
  <c r="T263" i="19"/>
  <c r="U263" i="19" s="1"/>
  <c r="T1963" i="19"/>
  <c r="U1963" i="19" s="1"/>
  <c r="T176" i="19"/>
  <c r="U176" i="19" s="1"/>
  <c r="T767" i="19"/>
  <c r="U767" i="19" s="1"/>
  <c r="T881" i="19"/>
  <c r="U881" i="19" s="1"/>
  <c r="T1627" i="19"/>
  <c r="U1627" i="19" s="1"/>
  <c r="T22" i="19"/>
  <c r="U22" i="19" s="1"/>
  <c r="T1374" i="19"/>
  <c r="U1374" i="19" s="1"/>
  <c r="T265" i="19"/>
  <c r="U265" i="19" s="1"/>
  <c r="T766" i="19"/>
  <c r="U766" i="19" s="1"/>
  <c r="T21" i="19"/>
  <c r="U21" i="19" s="1"/>
  <c r="T1533" i="19"/>
  <c r="U1533" i="19" s="1"/>
  <c r="T1373" i="19"/>
  <c r="U1373" i="19" s="1"/>
  <c r="T264" i="19"/>
  <c r="U264" i="19" s="1"/>
  <c r="T453" i="19"/>
  <c r="U453" i="19" s="1"/>
  <c r="T765" i="19"/>
  <c r="U765" i="19" s="1"/>
  <c r="T20" i="19"/>
  <c r="U20" i="19" s="1"/>
  <c r="T452" i="19"/>
  <c r="U452" i="19" s="1"/>
  <c r="T764" i="19"/>
  <c r="U764" i="19" s="1"/>
  <c r="T24" i="19"/>
  <c r="U24" i="19" s="1"/>
  <c r="T1661" i="19"/>
  <c r="U1661" i="19" s="1"/>
  <c r="T1639" i="19"/>
  <c r="U1639" i="19" s="1"/>
  <c r="T2231" i="19"/>
  <c r="U2231" i="19" s="1"/>
  <c r="T739" i="19"/>
  <c r="U739" i="19" s="1"/>
  <c r="T719" i="19"/>
  <c r="U719" i="19" s="1"/>
  <c r="T451" i="19"/>
  <c r="U451" i="19" s="1"/>
  <c r="T1673" i="19"/>
  <c r="U1673" i="19" s="1"/>
  <c r="T1660" i="19"/>
  <c r="U1660" i="19" s="1"/>
  <c r="T758" i="19"/>
  <c r="U758" i="19" s="1"/>
  <c r="T2237" i="19"/>
  <c r="U2237" i="19" s="1"/>
  <c r="T1378" i="19"/>
  <c r="U1378" i="19" s="1"/>
  <c r="T97" i="19"/>
  <c r="U97" i="19" s="1"/>
  <c r="T884" i="19"/>
  <c r="U884" i="19" s="1"/>
  <c r="T1659" i="19"/>
  <c r="U1659" i="19" s="1"/>
  <c r="T148" i="19"/>
  <c r="U148" i="19" s="1"/>
  <c r="T1216" i="19"/>
  <c r="U1216" i="19" s="1"/>
  <c r="T732" i="19"/>
  <c r="U732" i="19" s="1"/>
  <c r="T2128" i="19"/>
  <c r="U2128" i="19" s="1"/>
  <c r="T712" i="19"/>
  <c r="U712" i="19" s="1"/>
  <c r="T1962" i="19"/>
  <c r="U1962" i="19" s="1"/>
  <c r="T1667" i="19"/>
  <c r="U1667" i="19" s="1"/>
  <c r="T1961" i="19"/>
  <c r="U1961" i="19" s="1"/>
  <c r="T457" i="19"/>
  <c r="U457" i="19" s="1"/>
  <c r="T1339" i="19"/>
  <c r="U1339" i="19" s="1"/>
  <c r="T1936" i="19"/>
  <c r="U1936" i="19" s="1"/>
  <c r="T1294" i="19"/>
  <c r="U1294" i="19" s="1"/>
  <c r="T464" i="19"/>
  <c r="U464" i="19" s="1"/>
  <c r="T568" i="19"/>
  <c r="U568" i="19" s="1"/>
  <c r="T1923" i="19"/>
  <c r="U1923" i="19" s="1"/>
  <c r="T460" i="19"/>
  <c r="U460" i="19" s="1"/>
  <c r="T1146" i="19"/>
  <c r="U1146" i="19" s="1"/>
  <c r="T281" i="19"/>
  <c r="U281" i="19" s="1"/>
  <c r="T172" i="19"/>
  <c r="U172" i="19" s="1"/>
  <c r="T1338" i="19"/>
  <c r="U1338" i="19" s="1"/>
  <c r="T1935" i="19"/>
  <c r="U1935" i="19" s="1"/>
  <c r="T1296" i="19"/>
  <c r="U1296" i="19" s="1"/>
  <c r="T343" i="19"/>
  <c r="U343" i="19" s="1"/>
  <c r="T463" i="19"/>
  <c r="U463" i="19" s="1"/>
  <c r="T1831" i="19"/>
  <c r="U1831" i="19" s="1"/>
  <c r="T459" i="19"/>
  <c r="U459" i="19" s="1"/>
  <c r="T1145" i="19"/>
  <c r="U1145" i="19" s="1"/>
  <c r="T2230" i="19"/>
  <c r="U2230" i="19" s="1"/>
  <c r="T280" i="19"/>
  <c r="U280" i="19" s="1"/>
  <c r="T174" i="19"/>
  <c r="U174" i="19" s="1"/>
  <c r="T741" i="19"/>
  <c r="U741" i="19" s="1"/>
  <c r="T186" i="19"/>
  <c r="U186" i="19" s="1"/>
  <c r="T1826" i="19"/>
  <c r="U1826" i="19" s="1"/>
  <c r="T1325" i="19"/>
  <c r="U1325" i="19" s="1"/>
  <c r="T2229" i="19"/>
  <c r="U2229" i="19" s="1"/>
  <c r="T610" i="19"/>
  <c r="U610" i="19" s="1"/>
  <c r="T220" i="19"/>
  <c r="U220" i="19" s="1"/>
  <c r="T740" i="19"/>
  <c r="U740" i="19" s="1"/>
  <c r="T185" i="19"/>
  <c r="U185" i="19" s="1"/>
  <c r="T30" i="19"/>
  <c r="U30" i="19" s="1"/>
  <c r="T1376" i="19"/>
  <c r="U1376" i="19" s="1"/>
  <c r="T74" i="19"/>
  <c r="U74" i="19" s="1"/>
  <c r="T1825" i="19"/>
  <c r="U1825" i="19" s="1"/>
  <c r="T1327" i="19"/>
  <c r="U1327" i="19" s="1"/>
  <c r="T1215" i="19"/>
  <c r="U1215" i="19" s="1"/>
  <c r="T1662" i="19"/>
  <c r="U1662" i="19" s="1"/>
  <c r="T903" i="19"/>
  <c r="U903" i="19" s="1"/>
  <c r="T902" i="19"/>
  <c r="U902" i="19" s="1"/>
  <c r="T346" i="19"/>
  <c r="U346" i="19" s="1"/>
  <c r="T901" i="19"/>
  <c r="U901" i="19" s="1"/>
  <c r="T1688" i="19"/>
  <c r="U1688" i="19" s="1"/>
  <c r="A1126" i="10"/>
  <c r="A1127" i="10" s="1"/>
  <c r="A1128" i="10" s="1"/>
  <c r="A1129" i="10" s="1"/>
  <c r="A1130" i="10" s="1"/>
  <c r="A1131" i="10" s="1"/>
  <c r="A1132" i="10" s="1"/>
  <c r="A1133" i="10" s="1"/>
  <c r="A1134" i="10" s="1"/>
  <c r="A1135" i="10" s="1"/>
  <c r="A1136" i="10" s="1"/>
  <c r="A1137" i="10" s="1"/>
  <c r="A1138" i="10" s="1"/>
  <c r="A1139" i="10" s="1"/>
  <c r="A1140" i="10" s="1"/>
  <c r="A1141" i="10" s="1"/>
  <c r="A1142" i="10" s="1"/>
  <c r="A1143" i="10" s="1"/>
  <c r="A1144" i="10" s="1"/>
  <c r="A1145" i="10" s="1"/>
  <c r="A1146" i="10" s="1"/>
  <c r="A1147" i="10" s="1"/>
  <c r="A1148" i="10" s="1"/>
  <c r="A1149" i="10" s="1"/>
  <c r="A1150" i="10" s="1"/>
  <c r="A1151" i="10" s="1"/>
  <c r="A1152" i="10" s="1"/>
  <c r="A1153" i="10" s="1"/>
  <c r="A1154" i="10" s="1"/>
  <c r="A1155" i="10" s="1"/>
  <c r="A1156" i="10" s="1"/>
  <c r="A1157" i="10" s="1"/>
  <c r="A1158" i="10" s="1"/>
  <c r="A1159" i="10" s="1"/>
  <c r="A1160" i="10" s="1"/>
  <c r="A1161" i="10" s="1"/>
  <c r="A1162" i="10" s="1"/>
  <c r="A1163" i="10" s="1"/>
  <c r="A1164" i="10" s="1"/>
  <c r="A1165" i="10" s="1"/>
  <c r="A1166" i="10" s="1"/>
  <c r="A1167" i="10" s="1"/>
  <c r="A1168" i="10" s="1"/>
  <c r="A1169" i="10" s="1"/>
  <c r="A1170" i="10" s="1"/>
  <c r="A1171" i="10" s="1"/>
  <c r="A1172" i="10" s="1"/>
  <c r="A1173" i="10" s="1"/>
  <c r="A1174" i="10" s="1"/>
  <c r="A1175" i="10" s="1"/>
  <c r="A1176" i="10" s="1"/>
  <c r="A1177" i="10" s="1"/>
  <c r="A1178" i="10" s="1"/>
  <c r="A1179" i="10" s="1"/>
  <c r="A1180" i="10" s="1"/>
  <c r="A1181" i="10" s="1"/>
  <c r="A1182" i="10" s="1"/>
  <c r="A1183" i="10" s="1"/>
  <c r="A1184" i="10" s="1"/>
  <c r="A1185" i="10" s="1"/>
  <c r="A1186" i="10" s="1"/>
  <c r="A1187" i="10" s="1"/>
  <c r="A1188" i="10" s="1"/>
  <c r="A1189" i="10" s="1"/>
  <c r="A1190" i="10" s="1"/>
  <c r="A1191" i="10" s="1"/>
  <c r="A1192" i="10" s="1"/>
  <c r="A1193" i="10" s="1"/>
  <c r="A1194" i="10" s="1"/>
  <c r="A1195" i="10" s="1"/>
  <c r="A1196" i="10" s="1"/>
  <c r="A1197" i="10" s="1"/>
  <c r="A1198" i="10" s="1"/>
  <c r="A1199" i="10" s="1"/>
  <c r="A1200" i="10" s="1"/>
  <c r="A1201" i="10" s="1"/>
  <c r="A1202" i="10" s="1"/>
  <c r="A1203" i="10" s="1"/>
  <c r="A1204" i="10" s="1"/>
  <c r="A1205" i="10" s="1"/>
  <c r="A1206" i="10" s="1"/>
  <c r="A1207" i="10" s="1"/>
  <c r="A1208" i="10" s="1"/>
  <c r="A1209" i="10" s="1"/>
  <c r="A1210" i="10" s="1"/>
  <c r="A1211" i="10" s="1"/>
  <c r="A1212" i="10" s="1"/>
  <c r="A1213" i="10" s="1"/>
  <c r="A1214" i="10" s="1"/>
  <c r="A1215" i="10" s="1"/>
  <c r="A1216" i="10" s="1"/>
  <c r="A1217" i="10" s="1"/>
  <c r="A1218" i="10" s="1"/>
  <c r="A1219" i="10" s="1"/>
  <c r="A1220" i="10" s="1"/>
  <c r="A1221" i="10" s="1"/>
  <c r="A1222" i="10" s="1"/>
  <c r="A1223" i="10" s="1"/>
  <c r="A1224" i="10" s="1"/>
  <c r="A1225" i="10" s="1"/>
  <c r="A1226" i="10" s="1"/>
  <c r="A1227" i="10" s="1"/>
  <c r="A1228" i="10" s="1"/>
  <c r="A1229" i="10" s="1"/>
  <c r="A1230" i="10" s="1"/>
  <c r="A1231" i="10" s="1"/>
  <c r="A1232" i="10" s="1"/>
  <c r="A1233" i="10" s="1"/>
  <c r="A1234" i="10" s="1"/>
  <c r="A1235" i="10" s="1"/>
  <c r="A1236" i="10" s="1"/>
  <c r="A1237" i="10" s="1"/>
  <c r="A1238" i="10" s="1"/>
  <c r="A1239" i="10" s="1"/>
  <c r="A1240" i="10" s="1"/>
  <c r="A1241" i="10" s="1"/>
  <c r="A1242" i="10" s="1"/>
  <c r="A1243" i="10" s="1"/>
  <c r="A1244" i="10" s="1"/>
  <c r="A1245" i="10" s="1"/>
  <c r="A1246" i="10" s="1"/>
  <c r="A1247" i="10" s="1"/>
  <c r="A1248" i="10" s="1"/>
  <c r="A1249" i="10" s="1"/>
  <c r="A1250" i="10" s="1"/>
  <c r="A1251" i="10" s="1"/>
  <c r="A1252" i="10" s="1"/>
  <c r="A1253" i="10" s="1"/>
  <c r="A1254" i="10" s="1"/>
  <c r="A1255" i="10" s="1"/>
  <c r="A1256" i="10" s="1"/>
  <c r="A1257" i="10" s="1"/>
  <c r="A1258" i="10" s="1"/>
  <c r="A1259" i="10" s="1"/>
  <c r="A1260" i="10" s="1"/>
  <c r="A1261" i="10" s="1"/>
  <c r="A1262" i="10" s="1"/>
  <c r="A1263" i="10" s="1"/>
  <c r="A1264" i="10" s="1"/>
  <c r="A1265" i="10" s="1"/>
  <c r="A1266" i="10" s="1"/>
  <c r="A1267" i="10" s="1"/>
  <c r="A1268" i="10" s="1"/>
  <c r="A1269" i="10" s="1"/>
  <c r="A1270" i="10" s="1"/>
  <c r="A1271" i="10" s="1"/>
  <c r="A1272" i="10" s="1"/>
  <c r="A1273" i="10" s="1"/>
  <c r="A1274" i="10" s="1"/>
  <c r="A1275" i="10" s="1"/>
  <c r="A1276" i="10" s="1"/>
  <c r="A1277" i="10" s="1"/>
  <c r="A1278" i="10" s="1"/>
  <c r="A1279" i="10" s="1"/>
  <c r="A1280" i="10" s="1"/>
  <c r="A1281" i="10" s="1"/>
  <c r="A1282" i="10" s="1"/>
  <c r="A1283" i="10" s="1"/>
  <c r="A1284" i="10" s="1"/>
  <c r="A1285" i="10" s="1"/>
  <c r="A1286" i="10" s="1"/>
  <c r="A1287" i="10" s="1"/>
  <c r="A1288" i="10" s="1"/>
  <c r="A1289" i="10" s="1"/>
  <c r="A1290" i="10" s="1"/>
  <c r="A1291" i="10" s="1"/>
  <c r="A1292" i="10" s="1"/>
  <c r="A1293" i="10" s="1"/>
  <c r="A1294" i="10" s="1"/>
  <c r="A1295" i="10" s="1"/>
  <c r="A1296" i="10" s="1"/>
  <c r="A1297" i="10" s="1"/>
  <c r="A1298" i="10" s="1"/>
  <c r="A1299" i="10" s="1"/>
  <c r="A1300" i="10" s="1"/>
  <c r="A1301" i="10" s="1"/>
  <c r="A1302" i="10" s="1"/>
  <c r="A1303" i="10" s="1"/>
  <c r="A1304" i="10" s="1"/>
  <c r="A1305" i="10" s="1"/>
  <c r="A1306" i="10" s="1"/>
  <c r="A1307" i="10" s="1"/>
  <c r="A1308" i="10" s="1"/>
  <c r="A1309" i="10" s="1"/>
  <c r="A1310" i="10" s="1"/>
  <c r="A1311" i="10" s="1"/>
  <c r="A1312" i="10" s="1"/>
  <c r="A1313" i="10" s="1"/>
  <c r="A1314" i="10" s="1"/>
  <c r="A1315" i="10" s="1"/>
  <c r="A1316" i="10" s="1"/>
  <c r="A1317" i="10" s="1"/>
  <c r="A1318" i="10" s="1"/>
  <c r="A1319" i="10" s="1"/>
  <c r="A1320" i="10" s="1"/>
  <c r="A1321" i="10" s="1"/>
  <c r="A1322" i="10" s="1"/>
  <c r="A1323" i="10" s="1"/>
  <c r="A1324" i="10" s="1"/>
  <c r="A1325" i="10" s="1"/>
  <c r="A1326" i="10" s="1"/>
  <c r="A1327" i="10" s="1"/>
  <c r="A1328" i="10" s="1"/>
  <c r="A1329" i="10" s="1"/>
  <c r="A1330" i="10" s="1"/>
  <c r="A1331" i="10" s="1"/>
  <c r="A1332" i="10" s="1"/>
  <c r="A1333" i="10" s="1"/>
  <c r="A1334" i="10" s="1"/>
  <c r="A1335" i="10" s="1"/>
  <c r="A1336" i="10" s="1"/>
  <c r="A1337" i="10" s="1"/>
  <c r="A1338" i="10" s="1"/>
  <c r="A1339" i="10" s="1"/>
  <c r="A1340" i="10" s="1"/>
  <c r="A1341" i="10" s="1"/>
  <c r="A1342" i="10" s="1"/>
  <c r="A1343" i="10" s="1"/>
  <c r="A1344" i="10" s="1"/>
  <c r="A1345" i="10" s="1"/>
  <c r="A1346" i="10" s="1"/>
  <c r="A1347" i="10" s="1"/>
  <c r="A1348" i="10" s="1"/>
  <c r="A1349" i="10" s="1"/>
  <c r="A1350" i="10" s="1"/>
  <c r="A1351" i="10" s="1"/>
  <c r="A1352" i="10" s="1"/>
  <c r="A1353" i="10" s="1"/>
  <c r="A1354" i="10" s="1"/>
  <c r="A1355" i="10" s="1"/>
  <c r="A1356" i="10" s="1"/>
  <c r="A1357" i="10" s="1"/>
  <c r="A1358" i="10" s="1"/>
  <c r="A1359" i="10" s="1"/>
  <c r="A1360" i="10" s="1"/>
  <c r="A1361" i="10" s="1"/>
  <c r="A1362" i="10" s="1"/>
  <c r="A1363" i="10" s="1"/>
  <c r="A1364" i="10" s="1"/>
  <c r="A1365" i="10" s="1"/>
  <c r="A1366" i="10" s="1"/>
  <c r="A1367" i="10" s="1"/>
  <c r="A1368" i="10" s="1"/>
  <c r="A1369" i="10" s="1"/>
  <c r="A1370" i="10" s="1"/>
  <c r="A1371" i="10" s="1"/>
  <c r="A1372" i="10" s="1"/>
  <c r="A1373" i="10" s="1"/>
  <c r="A1374" i="10" s="1"/>
  <c r="A1375" i="10" s="1"/>
  <c r="A1376" i="10" s="1"/>
  <c r="A1377" i="10" s="1"/>
  <c r="A1378" i="10" s="1"/>
  <c r="A1379" i="10" s="1"/>
  <c r="A1380" i="10" s="1"/>
  <c r="A1381" i="10" s="1"/>
  <c r="A1382" i="10" s="1"/>
  <c r="A1383" i="10" s="1"/>
  <c r="A1384" i="10" s="1"/>
  <c r="A1385" i="10" s="1"/>
  <c r="A1386" i="10" s="1"/>
  <c r="A1387" i="10" s="1"/>
  <c r="A1388" i="10" s="1"/>
  <c r="A1389" i="10" s="1"/>
  <c r="A1390" i="10" s="1"/>
  <c r="A1391" i="10" s="1"/>
  <c r="A1392" i="10" s="1"/>
  <c r="A1393" i="10" s="1"/>
  <c r="A1394" i="10" s="1"/>
  <c r="A1395" i="10" s="1"/>
  <c r="A1396" i="10" s="1"/>
  <c r="A1397" i="10" s="1"/>
  <c r="A1398" i="10" s="1"/>
  <c r="A1399" i="10" s="1"/>
  <c r="A1400" i="10" s="1"/>
  <c r="A1401" i="10" s="1"/>
  <c r="A1402" i="10" s="1"/>
  <c r="A1403" i="10" s="1"/>
  <c r="A1404" i="10" s="1"/>
  <c r="A1405" i="10" s="1"/>
  <c r="A1406" i="10" s="1"/>
  <c r="A1407" i="10" s="1"/>
  <c r="A1408" i="10" s="1"/>
  <c r="A1409" i="10" s="1"/>
  <c r="A1410" i="10" s="1"/>
  <c r="A1411" i="10" s="1"/>
  <c r="A1412" i="10" s="1"/>
  <c r="A1413" i="10" s="1"/>
  <c r="A1414" i="10" s="1"/>
  <c r="A1415" i="10" s="1"/>
  <c r="A1416" i="10" s="1"/>
  <c r="A1417" i="10" s="1"/>
  <c r="A1418" i="10" s="1"/>
  <c r="A1419" i="10" s="1"/>
  <c r="A1420" i="10" s="1"/>
  <c r="A1421" i="10" s="1"/>
  <c r="A1422" i="10" s="1"/>
  <c r="A1423" i="10" s="1"/>
  <c r="A1424" i="10" s="1"/>
  <c r="A1425" i="10" s="1"/>
  <c r="A1426" i="10" s="1"/>
  <c r="A1427" i="10" s="1"/>
  <c r="A1428" i="10" s="1"/>
  <c r="A1429" i="10" s="1"/>
  <c r="A1430" i="10" s="1"/>
  <c r="A1431" i="10" s="1"/>
  <c r="A1432" i="10" s="1"/>
  <c r="A1433" i="10" s="1"/>
  <c r="A1434" i="10" s="1"/>
  <c r="A1435" i="10" s="1"/>
  <c r="A1436" i="10" s="1"/>
  <c r="A1437" i="10" s="1"/>
  <c r="A1438" i="10" s="1"/>
  <c r="A1439" i="10" s="1"/>
  <c r="A1440" i="10" s="1"/>
  <c r="A1441" i="10" s="1"/>
  <c r="A1442" i="10" s="1"/>
  <c r="A1443" i="10" s="1"/>
  <c r="A1444" i="10" s="1"/>
  <c r="A1445" i="10" s="1"/>
  <c r="A1446" i="10" s="1"/>
  <c r="A1447" i="10" s="1"/>
  <c r="A1448" i="10" s="1"/>
  <c r="A1449" i="10" s="1"/>
  <c r="A1450" i="10" s="1"/>
  <c r="A1451" i="10" s="1"/>
  <c r="A1452" i="10" s="1"/>
  <c r="A1453" i="10" s="1"/>
  <c r="A1454" i="10" s="1"/>
  <c r="A1455" i="10" s="1"/>
  <c r="A1456" i="10" s="1"/>
  <c r="A1457" i="10" s="1"/>
  <c r="A1458" i="10" s="1"/>
  <c r="A1459" i="10" s="1"/>
  <c r="A1460" i="10" s="1"/>
  <c r="A1461" i="10" s="1"/>
  <c r="A1462" i="10" s="1"/>
  <c r="A1463" i="10" s="1"/>
  <c r="A1464" i="10" s="1"/>
  <c r="A1465" i="10" s="1"/>
  <c r="A1466" i="10" s="1"/>
  <c r="A1467" i="10" s="1"/>
  <c r="A1468" i="10" s="1"/>
  <c r="A1469" i="10" s="1"/>
  <c r="A1470" i="10" s="1"/>
  <c r="A1471" i="10" s="1"/>
  <c r="A1472" i="10" s="1"/>
  <c r="A1473" i="10" s="1"/>
  <c r="A1474" i="10" s="1"/>
  <c r="A1475" i="10" s="1"/>
  <c r="A1476" i="10" s="1"/>
  <c r="A1477" i="10" s="1"/>
  <c r="A1478" i="10" s="1"/>
  <c r="A1479" i="10" s="1"/>
  <c r="A1480" i="10" s="1"/>
  <c r="A1481" i="10" s="1"/>
  <c r="A1482" i="10" s="1"/>
  <c r="A1483" i="10" s="1"/>
  <c r="A1484" i="10" s="1"/>
  <c r="A1485" i="10" s="1"/>
  <c r="A1486" i="10" s="1"/>
  <c r="A1487" i="10" s="1"/>
  <c r="A1488" i="10" s="1"/>
  <c r="A1489" i="10" s="1"/>
  <c r="A1490" i="10" s="1"/>
  <c r="A1491" i="10" s="1"/>
  <c r="A1492" i="10" s="1"/>
  <c r="A1493" i="10" s="1"/>
  <c r="A1494" i="10" s="1"/>
  <c r="A1495" i="10" s="1"/>
  <c r="A1496" i="10" s="1"/>
  <c r="A1497" i="10" s="1"/>
  <c r="A1498" i="10" s="1"/>
  <c r="A1499" i="10" s="1"/>
  <c r="E640" i="19"/>
  <c r="E928" i="19"/>
  <c r="E415" i="19"/>
  <c r="E108" i="19"/>
  <c r="E2430" i="19"/>
  <c r="E527" i="19"/>
  <c r="E1090" i="19"/>
  <c r="E1873" i="19"/>
  <c r="E1094" i="19"/>
  <c r="E948" i="19"/>
  <c r="E955" i="19"/>
  <c r="E129" i="19"/>
  <c r="E2023" i="19"/>
  <c r="E2315" i="19"/>
  <c r="E641" i="19"/>
  <c r="E1984" i="19"/>
  <c r="E1552" i="19"/>
  <c r="E1557" i="19"/>
  <c r="E655" i="19"/>
  <c r="E1867" i="19"/>
  <c r="E423" i="19"/>
  <c r="E1723" i="19"/>
  <c r="E432" i="19"/>
  <c r="E261" i="19"/>
  <c r="E540" i="19"/>
  <c r="E1731" i="19"/>
  <c r="E674" i="19"/>
  <c r="E228" i="19"/>
  <c r="E517" i="19"/>
  <c r="E1549" i="19"/>
  <c r="E649" i="19"/>
  <c r="E239" i="19"/>
  <c r="E117" i="19"/>
  <c r="E330" i="19"/>
  <c r="E1248" i="19"/>
  <c r="E1420" i="19"/>
  <c r="E2449" i="19"/>
  <c r="E337" i="19"/>
  <c r="E1104" i="19"/>
  <c r="E543" i="19"/>
  <c r="E1395" i="19"/>
  <c r="E2152" i="19"/>
  <c r="E414" i="19"/>
  <c r="E1855" i="19"/>
  <c r="E1234" i="19"/>
  <c r="E115" i="19"/>
  <c r="E419" i="19"/>
  <c r="E1411" i="19"/>
  <c r="E2002" i="19"/>
  <c r="E255" i="19"/>
  <c r="E1727" i="19"/>
  <c r="E2174" i="19"/>
  <c r="E1259" i="19"/>
  <c r="E2180" i="19"/>
  <c r="E1880" i="19"/>
  <c r="E544" i="19"/>
  <c r="E2422" i="19"/>
  <c r="E2298" i="19"/>
  <c r="E1230" i="19"/>
  <c r="E1239" i="19"/>
  <c r="E1719" i="19"/>
  <c r="E2306" i="19"/>
  <c r="E1419" i="19"/>
  <c r="E2170" i="19"/>
  <c r="E131" i="19"/>
  <c r="E1573" i="19"/>
  <c r="E2031" i="19"/>
  <c r="E2036" i="19"/>
  <c r="E926" i="19"/>
  <c r="E1712" i="19"/>
  <c r="E1990" i="19"/>
  <c r="E651" i="19"/>
  <c r="E1235" i="19"/>
  <c r="E1244" i="19"/>
  <c r="E1870" i="19"/>
  <c r="E2166" i="19"/>
  <c r="E2168" i="19"/>
  <c r="E962" i="19"/>
  <c r="E1884" i="19"/>
  <c r="E2175" i="19"/>
  <c r="E2317" i="19"/>
  <c r="F1433" i="19"/>
  <c r="F1108" i="19"/>
  <c r="F537" i="19"/>
  <c r="F2008" i="19"/>
  <c r="F2444" i="19"/>
  <c r="F2163" i="19"/>
  <c r="F2437" i="19"/>
  <c r="F408" i="19"/>
  <c r="G128" i="19"/>
  <c r="Z128" i="19" s="1"/>
  <c r="E842" i="19"/>
  <c r="E2319" i="19"/>
  <c r="E966" i="19"/>
  <c r="E128" i="19"/>
  <c r="E254" i="19"/>
  <c r="E1093" i="19"/>
  <c r="E329" i="19"/>
  <c r="E114" i="19"/>
  <c r="E1084" i="19"/>
  <c r="E797" i="19"/>
  <c r="E2421" i="19"/>
  <c r="F971" i="19"/>
  <c r="F812" i="19"/>
  <c r="F1883" i="19"/>
  <c r="F950" i="19"/>
  <c r="F251" i="19"/>
  <c r="F120" i="19"/>
  <c r="F2431" i="19"/>
  <c r="G1718" i="19"/>
  <c r="J228" i="19"/>
  <c r="S228" i="19" s="1"/>
  <c r="J414" i="19"/>
  <c r="S414" i="19" s="1"/>
  <c r="J929" i="19"/>
  <c r="S929" i="19" s="1"/>
  <c r="J515" i="19"/>
  <c r="S515" i="19" s="1"/>
  <c r="J930" i="19"/>
  <c r="S930" i="19" s="1"/>
  <c r="J1079" i="19"/>
  <c r="S1079" i="19" s="1"/>
  <c r="J1080" i="19"/>
  <c r="S1080" i="19" s="1"/>
  <c r="J1403" i="19"/>
  <c r="S1403" i="19" s="1"/>
  <c r="J231" i="19"/>
  <c r="S231" i="19" s="1"/>
  <c r="J1707" i="19"/>
  <c r="S1707" i="19" s="1"/>
  <c r="J1081" i="19"/>
  <c r="S1081" i="19" s="1"/>
  <c r="J1226" i="19"/>
  <c r="S1226" i="19" s="1"/>
  <c r="J933" i="19"/>
  <c r="S933" i="19" s="1"/>
  <c r="J1559" i="19"/>
  <c r="S1559" i="19" s="1"/>
  <c r="J246" i="19"/>
  <c r="S246" i="19" s="1"/>
  <c r="J2006" i="19"/>
  <c r="S2006" i="19" s="1"/>
  <c r="J336" i="19"/>
  <c r="S336" i="19" s="1"/>
  <c r="J533" i="19"/>
  <c r="S533" i="19" s="1"/>
  <c r="J1429" i="19"/>
  <c r="S1429" i="19" s="1"/>
  <c r="J2154" i="19"/>
  <c r="S2154" i="19" s="1"/>
  <c r="J934" i="19"/>
  <c r="S934" i="19" s="1"/>
  <c r="J1560" i="19"/>
  <c r="S1560" i="19" s="1"/>
  <c r="J247" i="19"/>
  <c r="S247" i="19" s="1"/>
  <c r="J1415" i="19"/>
  <c r="S1415" i="19" s="1"/>
  <c r="J1567" i="19"/>
  <c r="S1567" i="19" s="1"/>
  <c r="J534" i="19"/>
  <c r="S534" i="19" s="1"/>
  <c r="J1888" i="19"/>
  <c r="S1888" i="19" s="1"/>
  <c r="J107" i="19"/>
  <c r="S107" i="19" s="1"/>
  <c r="J939" i="19"/>
  <c r="S939" i="19" s="1"/>
  <c r="J2438" i="19"/>
  <c r="S2438" i="19" s="1"/>
  <c r="J427" i="19"/>
  <c r="S427" i="19" s="1"/>
  <c r="J947" i="19"/>
  <c r="S947" i="19" s="1"/>
  <c r="J961" i="19"/>
  <c r="S961" i="19" s="1"/>
  <c r="J2451" i="19"/>
  <c r="S2451" i="19" s="1"/>
  <c r="J1895" i="19"/>
  <c r="S1895" i="19" s="1"/>
  <c r="J2298" i="19"/>
  <c r="S2298" i="19" s="1"/>
  <c r="J1230" i="19"/>
  <c r="S1230" i="19" s="1"/>
  <c r="J115" i="19"/>
  <c r="S115" i="19" s="1"/>
  <c r="J330" i="19"/>
  <c r="S330" i="19" s="1"/>
  <c r="J1094" i="19"/>
  <c r="S1094" i="19" s="1"/>
  <c r="J255" i="19"/>
  <c r="S255" i="19" s="1"/>
  <c r="J129" i="19"/>
  <c r="S129" i="19" s="1"/>
  <c r="J2175" i="19"/>
  <c r="S2175" i="19" s="1"/>
  <c r="J1402" i="19"/>
  <c r="S1402" i="19" s="1"/>
  <c r="J1993" i="19"/>
  <c r="S1993" i="19" s="1"/>
  <c r="J1240" i="19"/>
  <c r="S1240" i="19" s="1"/>
  <c r="J659" i="19"/>
  <c r="S659" i="19" s="1"/>
  <c r="J249" i="19"/>
  <c r="S249" i="19" s="1"/>
  <c r="J433" i="19"/>
  <c r="S433" i="19" s="1"/>
  <c r="J1728" i="19"/>
  <c r="S1728" i="19" s="1"/>
  <c r="J2453" i="19"/>
  <c r="S2453" i="19" s="1"/>
  <c r="J2030" i="19"/>
  <c r="S2030" i="19" s="1"/>
  <c r="J1988" i="19"/>
  <c r="S1988" i="19" s="1"/>
  <c r="J931" i="19"/>
  <c r="S931" i="19" s="1"/>
  <c r="J2436" i="19"/>
  <c r="S2436" i="19" s="1"/>
  <c r="J2441" i="19"/>
  <c r="S2441" i="19" s="1"/>
  <c r="J518" i="19"/>
  <c r="S518" i="19" s="1"/>
  <c r="J1407" i="19"/>
  <c r="S1407" i="19" s="1"/>
  <c r="J2433" i="19"/>
  <c r="S2433" i="19" s="1"/>
  <c r="J942" i="19"/>
  <c r="S942" i="19" s="1"/>
  <c r="J333" i="19"/>
  <c r="S333" i="19" s="1"/>
  <c r="J1877" i="19"/>
  <c r="S1877" i="19" s="1"/>
  <c r="J1424" i="19"/>
  <c r="S1424" i="19" s="1"/>
  <c r="J1427" i="19"/>
  <c r="S1427" i="19" s="1"/>
  <c r="J2029" i="19"/>
  <c r="S2029" i="19" s="1"/>
  <c r="J1250" i="19"/>
  <c r="S1250" i="19" s="1"/>
  <c r="J671" i="19"/>
  <c r="S671" i="19" s="1"/>
  <c r="J1582" i="19"/>
  <c r="S1582" i="19" s="1"/>
  <c r="I1708" i="19"/>
  <c r="I2424" i="19"/>
  <c r="J1100" i="19"/>
  <c r="S1100" i="19" s="1"/>
  <c r="J2487" i="19"/>
  <c r="S2487" i="19" s="1"/>
  <c r="J1602" i="19"/>
  <c r="S1602" i="19" s="1"/>
  <c r="J2354" i="19"/>
  <c r="S2354" i="19" s="1"/>
  <c r="I2152" i="19"/>
  <c r="I1549" i="19"/>
  <c r="J1547" i="19"/>
  <c r="S1547" i="19" s="1"/>
  <c r="J808" i="19"/>
  <c r="S808" i="19" s="1"/>
  <c r="J2043" i="19"/>
  <c r="S2043" i="19" s="1"/>
  <c r="J2474" i="19"/>
  <c r="S2474" i="19" s="1"/>
  <c r="J1123" i="19"/>
  <c r="S1123" i="19" s="1"/>
  <c r="I1396" i="19"/>
  <c r="I1401" i="19"/>
  <c r="I1553" i="19"/>
  <c r="J1561" i="19"/>
  <c r="S1561" i="19" s="1"/>
  <c r="J965" i="19"/>
  <c r="S965" i="19" s="1"/>
  <c r="J2459" i="19"/>
  <c r="S2459" i="19" s="1"/>
  <c r="J684" i="19"/>
  <c r="S684" i="19" s="1"/>
  <c r="I321" i="19"/>
  <c r="I1986" i="19"/>
  <c r="I2425" i="19"/>
  <c r="J1096" i="19"/>
  <c r="S1096" i="19" s="1"/>
  <c r="J2178" i="19"/>
  <c r="S2178" i="19" s="1"/>
  <c r="J2036" i="19"/>
  <c r="S2036" i="19" s="1"/>
  <c r="J1438" i="19"/>
  <c r="S1438" i="19" s="1"/>
  <c r="J1600" i="19"/>
  <c r="S1600" i="19" s="1"/>
  <c r="J703" i="19"/>
  <c r="S703" i="19" s="1"/>
  <c r="I1221" i="19"/>
  <c r="I416" i="19"/>
  <c r="J946" i="19"/>
  <c r="S946" i="19" s="1"/>
  <c r="J2031" i="19"/>
  <c r="S2031" i="19" s="1"/>
  <c r="J2336" i="19"/>
  <c r="S2336" i="19" s="1"/>
  <c r="J989" i="19"/>
  <c r="S989" i="19" s="1"/>
  <c r="J2059" i="19"/>
  <c r="S2059" i="19" s="1"/>
  <c r="J1453" i="19"/>
  <c r="S1453" i="19" s="1"/>
  <c r="J2004" i="19"/>
  <c r="S2004" i="19" s="1"/>
  <c r="J2457" i="19"/>
  <c r="S2457" i="19" s="1"/>
  <c r="J2037" i="19"/>
  <c r="S2037" i="19" s="1"/>
  <c r="J1907" i="19"/>
  <c r="S1907" i="19" s="1"/>
  <c r="J694" i="19"/>
  <c r="S694" i="19" s="1"/>
  <c r="J1286" i="19"/>
  <c r="S1286" i="19" s="1"/>
  <c r="J563" i="19"/>
  <c r="S563" i="19" s="1"/>
  <c r="I1223" i="19"/>
  <c r="I795" i="19"/>
  <c r="J2446" i="19"/>
  <c r="S2446" i="19" s="1"/>
  <c r="J1577" i="19"/>
  <c r="S1577" i="19" s="1"/>
  <c r="J820" i="19"/>
  <c r="S820" i="19" s="1"/>
  <c r="J1905" i="19"/>
  <c r="S1905" i="19" s="1"/>
  <c r="J1591" i="19"/>
  <c r="S1591" i="19" s="1"/>
  <c r="J2202" i="19"/>
  <c r="S2202" i="19" s="1"/>
  <c r="J699" i="19"/>
  <c r="S699" i="19" s="1"/>
  <c r="J843" i="19"/>
  <c r="S843" i="19" s="1"/>
  <c r="I1556" i="19"/>
  <c r="I526" i="19"/>
  <c r="I1869" i="19"/>
  <c r="I2001" i="19"/>
  <c r="I1879" i="19"/>
  <c r="I964" i="19"/>
  <c r="I1106" i="19"/>
  <c r="I1261" i="19"/>
  <c r="I2326" i="19"/>
  <c r="I1587" i="19"/>
  <c r="I1592" i="19"/>
  <c r="I1283" i="19"/>
  <c r="I836" i="19"/>
  <c r="I2485" i="19"/>
  <c r="H1400" i="19"/>
  <c r="I1230" i="19"/>
  <c r="I115" i="19"/>
  <c r="I330" i="19"/>
  <c r="I1094" i="19"/>
  <c r="I255" i="19"/>
  <c r="I129" i="19"/>
  <c r="I2175" i="19"/>
  <c r="I2031" i="19"/>
  <c r="I1900" i="19"/>
  <c r="I551" i="19"/>
  <c r="I1272" i="19"/>
  <c r="I2201" i="19"/>
  <c r="I1601" i="19"/>
  <c r="I2353" i="19"/>
  <c r="H411" i="19"/>
  <c r="H645" i="19"/>
  <c r="H2158" i="19"/>
  <c r="I411" i="19"/>
  <c r="I2431" i="19"/>
  <c r="I418" i="19"/>
  <c r="I1412" i="19"/>
  <c r="I428" i="19"/>
  <c r="I2010" i="19"/>
  <c r="I1569" i="19"/>
  <c r="I1891" i="19"/>
  <c r="I1734" i="19"/>
  <c r="I977" i="19"/>
  <c r="I1268" i="19"/>
  <c r="I1278" i="19"/>
  <c r="I2054" i="19"/>
  <c r="I1916" i="19"/>
  <c r="I931" i="19"/>
  <c r="I2436" i="19"/>
  <c r="I2441" i="19"/>
  <c r="I2004" i="19"/>
  <c r="I126" i="19"/>
  <c r="I339" i="19"/>
  <c r="I2454" i="19"/>
  <c r="I815" i="19"/>
  <c r="I681" i="19"/>
  <c r="I2468" i="19"/>
  <c r="I2197" i="19"/>
  <c r="I833" i="19"/>
  <c r="I838" i="19"/>
  <c r="I845" i="19"/>
  <c r="H232" i="19"/>
  <c r="H2155" i="19"/>
  <c r="H110" i="19"/>
  <c r="I103" i="19"/>
  <c r="I242" i="19"/>
  <c r="I325" i="19"/>
  <c r="I426" i="19"/>
  <c r="I2309" i="19"/>
  <c r="I1101" i="19"/>
  <c r="I2313" i="19"/>
  <c r="I2028" i="19"/>
  <c r="I678" i="19"/>
  <c r="I2489" i="19"/>
  <c r="I824" i="19"/>
  <c r="I2048" i="19"/>
  <c r="I2345" i="19"/>
  <c r="I2483" i="19"/>
  <c r="I1707" i="19"/>
  <c r="I1857" i="19"/>
  <c r="I1863" i="19"/>
  <c r="I2163" i="19"/>
  <c r="I2444" i="19"/>
  <c r="I2008" i="19"/>
  <c r="I537" i="19"/>
  <c r="I1108" i="19"/>
  <c r="I1433" i="19"/>
  <c r="I683" i="19"/>
  <c r="I986" i="19"/>
  <c r="I1119" i="19"/>
  <c r="I834" i="19"/>
  <c r="I1605" i="19"/>
  <c r="H1395" i="19"/>
  <c r="H517" i="19"/>
  <c r="H1552" i="19"/>
  <c r="H2430" i="19"/>
  <c r="I322" i="19"/>
  <c r="I1085" i="19"/>
  <c r="I1089" i="19"/>
  <c r="I1413" i="19"/>
  <c r="I2445" i="19"/>
  <c r="I258" i="19"/>
  <c r="I542" i="19"/>
  <c r="I2177" i="19"/>
  <c r="I1435" i="19"/>
  <c r="I1742" i="19"/>
  <c r="I1589" i="19"/>
  <c r="I2199" i="19"/>
  <c r="I1125" i="19"/>
  <c r="I1290" i="19"/>
  <c r="H229" i="19"/>
  <c r="H2153" i="19"/>
  <c r="H1405" i="19"/>
  <c r="I1083" i="19"/>
  <c r="I1558" i="19"/>
  <c r="I328" i="19"/>
  <c r="I1092" i="19"/>
  <c r="I953" i="19"/>
  <c r="I532" i="19"/>
  <c r="I965" i="19"/>
  <c r="I673" i="19"/>
  <c r="I1737" i="19"/>
  <c r="I550" i="19"/>
  <c r="I1908" i="19"/>
  <c r="I2051" i="19"/>
  <c r="I2058" i="19"/>
  <c r="I1291" i="19"/>
  <c r="H409" i="19"/>
  <c r="H2300" i="19"/>
  <c r="H523" i="19"/>
  <c r="H524" i="19"/>
  <c r="H2304" i="19"/>
  <c r="H424" i="19"/>
  <c r="H1251" i="19"/>
  <c r="H1881" i="19"/>
  <c r="H1570" i="19"/>
  <c r="H1431" i="19"/>
  <c r="H1579" i="19"/>
  <c r="H2040" i="19"/>
  <c r="H2194" i="19"/>
  <c r="H2337" i="19"/>
  <c r="H1912" i="19"/>
  <c r="H2061" i="19"/>
  <c r="G224" i="19"/>
  <c r="G519" i="19"/>
  <c r="G1228" i="19"/>
  <c r="G243" i="19"/>
  <c r="H235" i="19"/>
  <c r="H2435" i="19"/>
  <c r="H660" i="19"/>
  <c r="H250" i="19"/>
  <c r="H434" i="19"/>
  <c r="H808" i="19"/>
  <c r="H811" i="19"/>
  <c r="H2486" i="19"/>
  <c r="H2037" i="19"/>
  <c r="H686" i="19"/>
  <c r="H1907" i="19"/>
  <c r="H694" i="19"/>
  <c r="H1286" i="19"/>
  <c r="H563" i="19"/>
  <c r="G1223" i="19"/>
  <c r="G795" i="19"/>
  <c r="G801" i="19"/>
  <c r="Z801" i="19" s="1"/>
  <c r="G1242" i="19"/>
  <c r="H105" i="19"/>
  <c r="H1862" i="19"/>
  <c r="H422" i="19"/>
  <c r="H2443" i="19"/>
  <c r="H2007" i="19"/>
  <c r="H341" i="19"/>
  <c r="H1890" i="19"/>
  <c r="H816" i="19"/>
  <c r="H2187" i="19"/>
  <c r="H1116" i="19"/>
  <c r="H1746" i="19"/>
  <c r="H1447" i="19"/>
  <c r="H1604" i="19"/>
  <c r="G2294" i="19"/>
  <c r="G234" i="19"/>
  <c r="Z234" i="19" s="1"/>
  <c r="G324" i="19"/>
  <c r="G2428" i="19"/>
  <c r="H223" i="19"/>
  <c r="H2431" i="19"/>
  <c r="H1088" i="19"/>
  <c r="H665" i="19"/>
  <c r="H806" i="19"/>
  <c r="H257" i="19"/>
  <c r="H1257" i="19"/>
  <c r="H1576" i="19"/>
  <c r="H1263" i="19"/>
  <c r="H2329" i="19"/>
  <c r="H1271" i="19"/>
  <c r="H1120" i="19"/>
  <c r="H2207" i="19"/>
  <c r="H2212" i="19"/>
  <c r="G227" i="19"/>
  <c r="G1082" i="19"/>
  <c r="G648" i="19"/>
  <c r="G654" i="19"/>
  <c r="H2424" i="19"/>
  <c r="H1861" i="19"/>
  <c r="H802" i="19"/>
  <c r="H1999" i="19"/>
  <c r="H1565" i="19"/>
  <c r="H2017" i="19"/>
  <c r="H1572" i="19"/>
  <c r="H2487" i="19"/>
  <c r="H2462" i="19"/>
  <c r="H982" i="19"/>
  <c r="H1273" i="19"/>
  <c r="H2204" i="19"/>
  <c r="H1602" i="19"/>
  <c r="H2354" i="19"/>
  <c r="G2152" i="19"/>
  <c r="G1549" i="19"/>
  <c r="G1557" i="19"/>
  <c r="H1229" i="19"/>
  <c r="H658" i="19"/>
  <c r="H662" i="19"/>
  <c r="H1417" i="19"/>
  <c r="H127" i="19"/>
  <c r="H539" i="19"/>
  <c r="H1574" i="19"/>
  <c r="H2033" i="19"/>
  <c r="H2188" i="19"/>
  <c r="H2043" i="19"/>
  <c r="H2474" i="19"/>
  <c r="H1123" i="19"/>
  <c r="H998" i="19"/>
  <c r="G1396" i="19"/>
  <c r="G1401" i="19"/>
  <c r="G1553" i="19"/>
  <c r="G2431" i="19"/>
  <c r="H1233" i="19"/>
  <c r="H2438" i="19"/>
  <c r="H427" i="19"/>
  <c r="H947" i="19"/>
  <c r="H961" i="19"/>
  <c r="H2451" i="19"/>
  <c r="H1895" i="19"/>
  <c r="H2459" i="19"/>
  <c r="H684" i="19"/>
  <c r="H826" i="19"/>
  <c r="H1596" i="19"/>
  <c r="H1284" i="19"/>
  <c r="H999" i="19"/>
  <c r="G321" i="19"/>
  <c r="G1986" i="19"/>
  <c r="G2425" i="19"/>
  <c r="G1237" i="19"/>
  <c r="H1719" i="19"/>
  <c r="H1745" i="19"/>
  <c r="G117" i="19"/>
  <c r="G1873" i="19"/>
  <c r="G1723" i="19"/>
  <c r="G955" i="19"/>
  <c r="G1884" i="19"/>
  <c r="G1731" i="19"/>
  <c r="G2180" i="19"/>
  <c r="Z2180" i="19" s="1"/>
  <c r="G2463" i="19"/>
  <c r="G2333" i="19"/>
  <c r="G1276" i="19"/>
  <c r="G1598" i="19"/>
  <c r="G996" i="19"/>
  <c r="F515" i="19"/>
  <c r="F930" i="19"/>
  <c r="F1550" i="19"/>
  <c r="F112" i="19"/>
  <c r="F119" i="19"/>
  <c r="H255" i="19"/>
  <c r="H1601" i="19"/>
  <c r="G2304" i="19"/>
  <c r="G424" i="19"/>
  <c r="G1251" i="19"/>
  <c r="G1881" i="19"/>
  <c r="Z1881" i="19" s="1"/>
  <c r="G1570" i="19"/>
  <c r="G1431" i="19"/>
  <c r="G1579" i="19"/>
  <c r="G2040" i="19"/>
  <c r="G2194" i="19"/>
  <c r="G2337" i="19"/>
  <c r="G1912" i="19"/>
  <c r="G2061" i="19"/>
  <c r="Z2061" i="19" s="1"/>
  <c r="F1219" i="19"/>
  <c r="F518" i="19"/>
  <c r="F1227" i="19"/>
  <c r="H337" i="19"/>
  <c r="H2214" i="19"/>
  <c r="G1400" i="19"/>
  <c r="G1086" i="19"/>
  <c r="G2308" i="19"/>
  <c r="Z2308" i="19" s="1"/>
  <c r="G1254" i="19"/>
  <c r="G807" i="19"/>
  <c r="G541" i="19"/>
  <c r="G2456" i="19"/>
  <c r="G2460" i="19"/>
  <c r="G2041" i="19"/>
  <c r="G554" i="19"/>
  <c r="G987" i="19"/>
  <c r="Z987" i="19" s="1"/>
  <c r="G695" i="19"/>
  <c r="G2349" i="19"/>
  <c r="F226" i="19"/>
  <c r="F103" i="19"/>
  <c r="F2427" i="19"/>
  <c r="F245" i="19"/>
  <c r="H2180" i="19"/>
  <c r="G1234" i="19"/>
  <c r="Z1234" i="19" s="1"/>
  <c r="G120" i="19"/>
  <c r="G251" i="19"/>
  <c r="G950" i="19"/>
  <c r="G1883" i="19"/>
  <c r="G812" i="19"/>
  <c r="G971" i="19"/>
  <c r="G2325" i="19"/>
  <c r="G1586" i="19"/>
  <c r="Z1586" i="19" s="1"/>
  <c r="G557" i="19"/>
  <c r="G988" i="19"/>
  <c r="G2057" i="19"/>
  <c r="G1609" i="19"/>
  <c r="F1223" i="19"/>
  <c r="F795" i="19"/>
  <c r="H2426" i="19"/>
  <c r="H1437" i="19"/>
  <c r="G2433" i="19"/>
  <c r="G332" i="19"/>
  <c r="G1098" i="19"/>
  <c r="G1564" i="19"/>
  <c r="G2016" i="19"/>
  <c r="G967" i="19"/>
  <c r="G1733" i="19"/>
  <c r="G1738" i="19"/>
  <c r="Z1738" i="19" s="1"/>
  <c r="G687" i="19"/>
  <c r="G558" i="19"/>
  <c r="G2203" i="19"/>
  <c r="G2209" i="19"/>
  <c r="G844" i="19"/>
  <c r="F1225" i="19"/>
  <c r="F1547" i="19"/>
  <c r="H423" i="19"/>
  <c r="H2047" i="19"/>
  <c r="G657" i="19"/>
  <c r="G661" i="19"/>
  <c r="G805" i="19"/>
  <c r="G2009" i="19"/>
  <c r="G538" i="19"/>
  <c r="G968" i="19"/>
  <c r="G1262" i="19"/>
  <c r="Z1262" i="19" s="1"/>
  <c r="G1740" i="19"/>
  <c r="G688" i="19"/>
  <c r="G1443" i="19"/>
  <c r="G991" i="19"/>
  <c r="G997" i="19"/>
  <c r="F2295" i="19"/>
  <c r="F235" i="19"/>
  <c r="F1551" i="19"/>
  <c r="F2429" i="19"/>
  <c r="F1243" i="19"/>
  <c r="H962" i="19"/>
  <c r="H701" i="19"/>
  <c r="G225" i="19"/>
  <c r="G1409" i="19"/>
  <c r="G248" i="19"/>
  <c r="G946" i="19"/>
  <c r="Z946" i="19" s="1"/>
  <c r="G960" i="19"/>
  <c r="G1571" i="19"/>
  <c r="G671" i="19"/>
  <c r="G2035" i="19"/>
  <c r="G1264" i="19"/>
  <c r="G2195" i="19"/>
  <c r="G1910" i="19"/>
  <c r="G992" i="19"/>
  <c r="Z992" i="19" s="1"/>
  <c r="G2062" i="19"/>
  <c r="F926" i="19"/>
  <c r="F1984" i="19"/>
  <c r="F108" i="19"/>
  <c r="F1235" i="19"/>
  <c r="E1291" i="19"/>
  <c r="E2058" i="19"/>
  <c r="E2051" i="19"/>
  <c r="E1908" i="19"/>
  <c r="E550" i="19"/>
  <c r="E1737" i="19"/>
  <c r="E673" i="19"/>
  <c r="E965" i="19"/>
  <c r="E532" i="19"/>
  <c r="E953" i="19"/>
  <c r="E1092" i="19"/>
  <c r="E328" i="19"/>
  <c r="E1558" i="19"/>
  <c r="E1083" i="19"/>
  <c r="E796" i="19"/>
  <c r="E2420" i="19"/>
  <c r="F563" i="19"/>
  <c r="F1286" i="19"/>
  <c r="F694" i="19"/>
  <c r="F1907" i="19"/>
  <c r="F686" i="19"/>
  <c r="F2037" i="19"/>
  <c r="F2486" i="19"/>
  <c r="F811" i="19"/>
  <c r="F808" i="19"/>
  <c r="F434" i="19"/>
  <c r="F250" i="19"/>
  <c r="F660" i="19"/>
  <c r="F2428" i="19"/>
  <c r="G827" i="19"/>
  <c r="G2440" i="19"/>
  <c r="E841" i="19"/>
  <c r="E2208" i="19"/>
  <c r="E2050" i="19"/>
  <c r="E690" i="19"/>
  <c r="E2191" i="19"/>
  <c r="E2183" i="19"/>
  <c r="E1110" i="19"/>
  <c r="E813" i="19"/>
  <c r="E531" i="19"/>
  <c r="E952" i="19"/>
  <c r="E1721" i="19"/>
  <c r="E122" i="19"/>
  <c r="E1242" i="19"/>
  <c r="E801" i="19"/>
  <c r="E795" i="19"/>
  <c r="E1223" i="19"/>
  <c r="F2213" i="19"/>
  <c r="F698" i="19"/>
  <c r="F2200" i="19"/>
  <c r="F829" i="19"/>
  <c r="F1265" i="19"/>
  <c r="F1112" i="19"/>
  <c r="F2030" i="19"/>
  <c r="F2453" i="19"/>
  <c r="F1728" i="19"/>
  <c r="F433" i="19"/>
  <c r="F249" i="19"/>
  <c r="F659" i="19"/>
  <c r="F1858" i="19"/>
  <c r="G826" i="19"/>
  <c r="G2438" i="19"/>
  <c r="E844" i="19"/>
  <c r="E2209" i="19"/>
  <c r="E2203" i="19"/>
  <c r="E558" i="19"/>
  <c r="E687" i="19"/>
  <c r="E1738" i="19"/>
  <c r="E1733" i="19"/>
  <c r="E967" i="19"/>
  <c r="E2016" i="19"/>
  <c r="E1564" i="19"/>
  <c r="E1098" i="19"/>
  <c r="E332" i="19"/>
  <c r="E1860" i="19"/>
  <c r="E2158" i="19"/>
  <c r="E645" i="19"/>
  <c r="E411" i="19"/>
  <c r="F2353" i="19"/>
  <c r="F1601" i="19"/>
  <c r="F2201" i="19"/>
  <c r="F1272" i="19"/>
  <c r="F551" i="19"/>
  <c r="F1900" i="19"/>
  <c r="F2031" i="19"/>
  <c r="F2175" i="19"/>
  <c r="F129" i="19"/>
  <c r="F255" i="19"/>
  <c r="F1094" i="19"/>
  <c r="F330" i="19"/>
  <c r="F242" i="19"/>
  <c r="G1595" i="19"/>
  <c r="G124" i="19"/>
  <c r="E843" i="19"/>
  <c r="E699" i="19"/>
  <c r="E2202" i="19"/>
  <c r="E1591" i="19"/>
  <c r="E1905" i="19"/>
  <c r="E820" i="19"/>
  <c r="E1577" i="19"/>
  <c r="E1105" i="19"/>
  <c r="E2015" i="19"/>
  <c r="E125" i="19"/>
  <c r="E1097" i="19"/>
  <c r="E331" i="19"/>
  <c r="E1859" i="19"/>
  <c r="E524" i="19"/>
  <c r="E644" i="19"/>
  <c r="E410" i="19"/>
  <c r="F842" i="19"/>
  <c r="F1915" i="19"/>
  <c r="F1282" i="19"/>
  <c r="F1442" i="19"/>
  <c r="F2331" i="19"/>
  <c r="F1605" i="19"/>
  <c r="F990" i="19"/>
  <c r="F692" i="19"/>
  <c r="F985" i="19"/>
  <c r="F2185" i="19"/>
  <c r="F545" i="19"/>
  <c r="F1429" i="19"/>
  <c r="F533" i="19"/>
  <c r="F336" i="19"/>
  <c r="F2006" i="19"/>
  <c r="F246" i="19"/>
  <c r="F1715" i="19"/>
  <c r="G1915" i="19"/>
  <c r="G254" i="19"/>
  <c r="H227" i="19"/>
  <c r="E1918" i="19"/>
  <c r="E1749" i="19"/>
  <c r="E1121" i="19"/>
  <c r="E2335" i="19"/>
  <c r="E981" i="19"/>
  <c r="E1735" i="19"/>
  <c r="E2318" i="19"/>
  <c r="E1730" i="19"/>
  <c r="E2173" i="19"/>
  <c r="E431" i="19"/>
  <c r="E2165" i="19"/>
  <c r="E1718" i="19"/>
  <c r="E1238" i="19"/>
  <c r="E650" i="19"/>
  <c r="E2424" i="19"/>
  <c r="E1708" i="19"/>
  <c r="F840" i="19"/>
  <c r="F2056" i="19"/>
  <c r="F831" i="19"/>
  <c r="F2490" i="19"/>
  <c r="F979" i="19"/>
  <c r="F1436" i="19"/>
  <c r="F2029" i="19"/>
  <c r="F1427" i="19"/>
  <c r="F1424" i="19"/>
  <c r="F1877" i="19"/>
  <c r="F333" i="19"/>
  <c r="F942" i="19"/>
  <c r="F1232" i="19"/>
  <c r="G981" i="19"/>
  <c r="G1407" i="19"/>
  <c r="Z1407" i="19" s="1"/>
  <c r="J641" i="19"/>
  <c r="S641" i="19" s="1"/>
  <c r="J415" i="19"/>
  <c r="S415" i="19" s="1"/>
  <c r="J1396" i="19"/>
  <c r="S1396" i="19" s="1"/>
  <c r="J1401" i="19"/>
  <c r="S1401" i="19" s="1"/>
  <c r="J1397" i="19"/>
  <c r="S1397" i="19" s="1"/>
  <c r="J1852" i="19"/>
  <c r="S1852" i="19" s="1"/>
  <c r="J1221" i="19"/>
  <c r="S1221" i="19" s="1"/>
  <c r="J1222" i="19"/>
  <c r="S1222" i="19" s="1"/>
  <c r="J794" i="19"/>
  <c r="S794" i="19" s="1"/>
  <c r="J924" i="19"/>
  <c r="S924" i="19" s="1"/>
  <c r="J233" i="19"/>
  <c r="S233" i="19" s="1"/>
  <c r="J1544" i="19"/>
  <c r="S1544" i="19" s="1"/>
  <c r="J2423" i="19"/>
  <c r="S2423" i="19" s="1"/>
  <c r="J322" i="19"/>
  <c r="S322" i="19" s="1"/>
  <c r="J1857" i="19"/>
  <c r="S1857" i="19" s="1"/>
  <c r="J1863" i="19"/>
  <c r="S1863" i="19" s="1"/>
  <c r="J2163" i="19"/>
  <c r="S2163" i="19" s="1"/>
  <c r="J2444" i="19"/>
  <c r="S2444" i="19" s="1"/>
  <c r="J2008" i="19"/>
  <c r="S2008" i="19" s="1"/>
  <c r="J537" i="19"/>
  <c r="S537" i="19" s="1"/>
  <c r="J1108" i="19"/>
  <c r="S1108" i="19" s="1"/>
  <c r="J323" i="19"/>
  <c r="S323" i="19" s="1"/>
  <c r="J1858" i="19"/>
  <c r="S1858" i="19" s="1"/>
  <c r="J657" i="19"/>
  <c r="S657" i="19" s="1"/>
  <c r="J661" i="19"/>
  <c r="S661" i="19" s="1"/>
  <c r="J805" i="19"/>
  <c r="S805" i="19" s="1"/>
  <c r="J2009" i="19"/>
  <c r="S2009" i="19" s="1"/>
  <c r="J538" i="19"/>
  <c r="S538" i="19" s="1"/>
  <c r="J968" i="19"/>
  <c r="S968" i="19" s="1"/>
  <c r="J927" i="19"/>
  <c r="S927" i="19" s="1"/>
  <c r="J648" i="19"/>
  <c r="S648" i="19" s="1"/>
  <c r="J654" i="19"/>
  <c r="S654" i="19" s="1"/>
  <c r="J2440" i="19"/>
  <c r="S2440" i="19" s="1"/>
  <c r="J1247" i="19"/>
  <c r="S1247" i="19" s="1"/>
  <c r="J2167" i="19"/>
  <c r="S2167" i="19" s="1"/>
  <c r="J260" i="19"/>
  <c r="S260" i="19" s="1"/>
  <c r="J1103" i="19"/>
  <c r="S1103" i="19" s="1"/>
  <c r="J1109" i="19"/>
  <c r="S1109" i="19" s="1"/>
  <c r="J1549" i="19"/>
  <c r="S1549" i="19" s="1"/>
  <c r="J1557" i="19"/>
  <c r="S1557" i="19" s="1"/>
  <c r="J527" i="19"/>
  <c r="S527" i="19" s="1"/>
  <c r="J1870" i="19"/>
  <c r="S1870" i="19" s="1"/>
  <c r="J2002" i="19"/>
  <c r="S2002" i="19" s="1"/>
  <c r="J1880" i="19"/>
  <c r="S1880" i="19" s="1"/>
  <c r="J337" i="19"/>
  <c r="S337" i="19" s="1"/>
  <c r="J1573" i="19"/>
  <c r="S1573" i="19" s="1"/>
  <c r="J2299" i="19"/>
  <c r="S2299" i="19" s="1"/>
  <c r="J1231" i="19"/>
  <c r="S1231" i="19" s="1"/>
  <c r="J1717" i="19"/>
  <c r="S1717" i="19" s="1"/>
  <c r="J1410" i="19"/>
  <c r="S1410" i="19" s="1"/>
  <c r="J1095" i="19"/>
  <c r="S1095" i="19" s="1"/>
  <c r="J256" i="19"/>
  <c r="S256" i="19" s="1"/>
  <c r="J436" i="19"/>
  <c r="S436" i="19" s="1"/>
  <c r="J2314" i="19"/>
  <c r="S2314" i="19" s="1"/>
  <c r="J2320" i="19"/>
  <c r="S2320" i="19" s="1"/>
  <c r="J1550" i="19"/>
  <c r="S1550" i="19" s="1"/>
  <c r="J112" i="19"/>
  <c r="S112" i="19" s="1"/>
  <c r="J119" i="19"/>
  <c r="S119" i="19" s="1"/>
  <c r="J421" i="19"/>
  <c r="S421" i="19" s="1"/>
  <c r="J1404" i="19"/>
  <c r="S1404" i="19" s="1"/>
  <c r="J1995" i="19"/>
  <c r="S1995" i="19" s="1"/>
  <c r="J1715" i="19"/>
  <c r="S1715" i="19" s="1"/>
  <c r="J120" i="19"/>
  <c r="S120" i="19" s="1"/>
  <c r="J251" i="19"/>
  <c r="S251" i="19" s="1"/>
  <c r="J950" i="19"/>
  <c r="S950" i="19" s="1"/>
  <c r="J1883" i="19"/>
  <c r="S1883" i="19" s="1"/>
  <c r="J812" i="19"/>
  <c r="S812" i="19" s="1"/>
  <c r="J971" i="19"/>
  <c r="S971" i="19" s="1"/>
  <c r="J945" i="19"/>
  <c r="S945" i="19" s="1"/>
  <c r="J2179" i="19"/>
  <c r="S2179" i="19" s="1"/>
  <c r="J1736" i="19"/>
  <c r="S1736" i="19" s="1"/>
  <c r="J2190" i="19"/>
  <c r="S2190" i="19" s="1"/>
  <c r="J1441" i="19"/>
  <c r="S1441" i="19" s="1"/>
  <c r="J1281" i="19"/>
  <c r="S1281" i="19" s="1"/>
  <c r="J1914" i="19"/>
  <c r="S1914" i="19" s="1"/>
  <c r="J2352" i="19"/>
  <c r="S2352" i="19" s="1"/>
  <c r="I2421" i="19"/>
  <c r="I797" i="19"/>
  <c r="J127" i="19"/>
  <c r="S127" i="19" s="1"/>
  <c r="J973" i="19"/>
  <c r="S973" i="19" s="1"/>
  <c r="J2186" i="19"/>
  <c r="S2186" i="19" s="1"/>
  <c r="J552" i="19"/>
  <c r="S552" i="19" s="1"/>
  <c r="J2472" i="19"/>
  <c r="S2472" i="19" s="1"/>
  <c r="J2052" i="19"/>
  <c r="S2052" i="19" s="1"/>
  <c r="J1603" i="19"/>
  <c r="S1603" i="19" s="1"/>
  <c r="I928" i="19"/>
  <c r="I1990" i="19"/>
  <c r="J652" i="19"/>
  <c r="S652" i="19" s="1"/>
  <c r="J809" i="19"/>
  <c r="S809" i="19" s="1"/>
  <c r="J1899" i="19"/>
  <c r="S1899" i="19" s="1"/>
  <c r="J548" i="19"/>
  <c r="S548" i="19" s="1"/>
  <c r="J2334" i="19"/>
  <c r="S2334" i="19" s="1"/>
  <c r="J2475" i="19"/>
  <c r="S2475" i="19" s="1"/>
  <c r="J1599" i="19"/>
  <c r="S1599" i="19" s="1"/>
  <c r="J1607" i="19"/>
  <c r="S1607" i="19" s="1"/>
  <c r="I1217" i="19"/>
  <c r="I1713" i="19"/>
  <c r="I1856" i="19"/>
  <c r="J1563" i="19"/>
  <c r="S1563" i="19" s="1"/>
  <c r="J969" i="19"/>
  <c r="S969" i="19" s="1"/>
  <c r="J1581" i="19"/>
  <c r="S1581" i="19" s="1"/>
  <c r="J821" i="19"/>
  <c r="S821" i="19" s="1"/>
  <c r="J827" i="19"/>
  <c r="S827" i="19" s="1"/>
  <c r="J2339" i="19"/>
  <c r="S2339" i="19" s="1"/>
  <c r="J1126" i="19"/>
  <c r="S1126" i="19" s="1"/>
  <c r="J2350" i="19"/>
  <c r="S2350" i="19" s="1"/>
  <c r="I230" i="19"/>
  <c r="I1545" i="19"/>
  <c r="I1406" i="19"/>
  <c r="J1252" i="19"/>
  <c r="S1252" i="19" s="1"/>
  <c r="J673" i="19"/>
  <c r="S673" i="19" s="1"/>
  <c r="J1900" i="19"/>
  <c r="S1900" i="19" s="1"/>
  <c r="J551" i="19"/>
  <c r="S551" i="19" s="1"/>
  <c r="J1272" i="19"/>
  <c r="S1272" i="19" s="1"/>
  <c r="J2201" i="19"/>
  <c r="S2201" i="19" s="1"/>
  <c r="J1601" i="19"/>
  <c r="S1601" i="19" s="1"/>
  <c r="J2353" i="19"/>
  <c r="S2353" i="19" s="1"/>
  <c r="I410" i="19"/>
  <c r="I644" i="19"/>
  <c r="J1878" i="19"/>
  <c r="S1878" i="19" s="1"/>
  <c r="J1897" i="19"/>
  <c r="S1897" i="19" s="1"/>
  <c r="J680" i="19"/>
  <c r="S680" i="19" s="1"/>
  <c r="J983" i="19"/>
  <c r="S983" i="19" s="1"/>
  <c r="J691" i="19"/>
  <c r="S691" i="19" s="1"/>
  <c r="J1597" i="19"/>
  <c r="S1597" i="19" s="1"/>
  <c r="J837" i="19"/>
  <c r="S837" i="19" s="1"/>
  <c r="J2215" i="19"/>
  <c r="S2215" i="19" s="1"/>
  <c r="J1254" i="19"/>
  <c r="S1254" i="19" s="1"/>
  <c r="J1896" i="19"/>
  <c r="S1896" i="19" s="1"/>
  <c r="J1583" i="19"/>
  <c r="S1583" i="19" s="1"/>
  <c r="J2467" i="19"/>
  <c r="S2467" i="19" s="1"/>
  <c r="J2196" i="19"/>
  <c r="S2196" i="19" s="1"/>
  <c r="J2341" i="19"/>
  <c r="S2341" i="19" s="1"/>
  <c r="J2346" i="19"/>
  <c r="S2346" i="19" s="1"/>
  <c r="J2484" i="19"/>
  <c r="S2484" i="19" s="1"/>
  <c r="I1224" i="19"/>
  <c r="I1546" i="19"/>
  <c r="J1568" i="19"/>
  <c r="S1568" i="19" s="1"/>
  <c r="J1898" i="19"/>
  <c r="S1898" i="19" s="1"/>
  <c r="J1114" i="19"/>
  <c r="S1114" i="19" s="1"/>
  <c r="J984" i="19"/>
  <c r="S984" i="19" s="1"/>
  <c r="J2471" i="19"/>
  <c r="S2471" i="19" s="1"/>
  <c r="J2342" i="19"/>
  <c r="S2342" i="19" s="1"/>
  <c r="J1287" i="19"/>
  <c r="S1287" i="19" s="1"/>
  <c r="I1542" i="19"/>
  <c r="I1233" i="19"/>
  <c r="I116" i="19"/>
  <c r="I1872" i="19"/>
  <c r="I1722" i="19"/>
  <c r="I954" i="19"/>
  <c r="I536" i="19"/>
  <c r="I670" i="19"/>
  <c r="I1111" i="19"/>
  <c r="I976" i="19"/>
  <c r="I553" i="19"/>
  <c r="I1593" i="19"/>
  <c r="I2053" i="19"/>
  <c r="I2210" i="19"/>
  <c r="H516" i="19"/>
  <c r="H412" i="19"/>
  <c r="I1557" i="19"/>
  <c r="I527" i="19"/>
  <c r="I1870" i="19"/>
  <c r="I2002" i="19"/>
  <c r="I1880" i="19"/>
  <c r="I337" i="19"/>
  <c r="I1573" i="19"/>
  <c r="I674" i="19"/>
  <c r="I2184" i="19"/>
  <c r="I2192" i="19"/>
  <c r="I2045" i="19"/>
  <c r="I832" i="19"/>
  <c r="I995" i="19"/>
  <c r="I2214" i="19"/>
  <c r="H642" i="19"/>
  <c r="H1226" i="19"/>
  <c r="H933" i="19"/>
  <c r="I519" i="19"/>
  <c r="I240" i="19"/>
  <c r="I2304" i="19"/>
  <c r="I424" i="19"/>
  <c r="I1251" i="19"/>
  <c r="I1881" i="19"/>
  <c r="I1570" i="19"/>
  <c r="I1431" i="19"/>
  <c r="I1579" i="19"/>
  <c r="I2040" i="19"/>
  <c r="I2194" i="19"/>
  <c r="I2337" i="19"/>
  <c r="I1912" i="19"/>
  <c r="I2061" i="19"/>
  <c r="I101" i="19"/>
  <c r="I112" i="19"/>
  <c r="I119" i="19"/>
  <c r="I421" i="19"/>
  <c r="I945" i="19"/>
  <c r="I957" i="19"/>
  <c r="I2312" i="19"/>
  <c r="I2176" i="19"/>
  <c r="I2181" i="19"/>
  <c r="I1739" i="19"/>
  <c r="I2469" i="19"/>
  <c r="I2473" i="19"/>
  <c r="I2343" i="19"/>
  <c r="I2494" i="19"/>
  <c r="H2294" i="19"/>
  <c r="H234" i="19"/>
  <c r="H324" i="19"/>
  <c r="H2428" i="19"/>
  <c r="I1226" i="19"/>
  <c r="I244" i="19"/>
  <c r="I1087" i="19"/>
  <c r="I664" i="19"/>
  <c r="I1255" i="19"/>
  <c r="I1422" i="19"/>
  <c r="I2022" i="19"/>
  <c r="I672" i="19"/>
  <c r="I2461" i="19"/>
  <c r="I2042" i="19"/>
  <c r="I1118" i="19"/>
  <c r="I693" i="19"/>
  <c r="I1285" i="19"/>
  <c r="I1000" i="19"/>
  <c r="I232" i="19"/>
  <c r="I238" i="19"/>
  <c r="I1562" i="19"/>
  <c r="I804" i="19"/>
  <c r="I1725" i="19"/>
  <c r="I2013" i="19"/>
  <c r="I2018" i="19"/>
  <c r="I969" i="19"/>
  <c r="I2321" i="19"/>
  <c r="I2465" i="19"/>
  <c r="I1269" i="19"/>
  <c r="I1909" i="19"/>
  <c r="I2480" i="19"/>
  <c r="I561" i="19"/>
  <c r="H640" i="19"/>
  <c r="H1712" i="19"/>
  <c r="H1855" i="19"/>
  <c r="H239" i="19"/>
  <c r="I1408" i="19"/>
  <c r="I2435" i="19"/>
  <c r="I1997" i="19"/>
  <c r="I529" i="19"/>
  <c r="I1099" i="19"/>
  <c r="I1256" i="19"/>
  <c r="I1729" i="19"/>
  <c r="I1432" i="19"/>
  <c r="I819" i="19"/>
  <c r="I1904" i="19"/>
  <c r="I1744" i="19"/>
  <c r="I2340" i="19"/>
  <c r="I697" i="19"/>
  <c r="I1452" i="19"/>
  <c r="H2296" i="19"/>
  <c r="H1404" i="19"/>
  <c r="H1993" i="19"/>
  <c r="I652" i="19"/>
  <c r="I525" i="19"/>
  <c r="I1868" i="19"/>
  <c r="I2000" i="19"/>
  <c r="I1878" i="19"/>
  <c r="I963" i="19"/>
  <c r="I1887" i="19"/>
  <c r="I2032" i="19"/>
  <c r="I2038" i="19"/>
  <c r="I1267" i="19"/>
  <c r="I1274" i="19"/>
  <c r="I1122" i="19"/>
  <c r="I835" i="19"/>
  <c r="I1131" i="19"/>
  <c r="H1399" i="19"/>
  <c r="H1988" i="19"/>
  <c r="H931" i="19"/>
  <c r="H924" i="19"/>
  <c r="H113" i="19"/>
  <c r="H420" i="19"/>
  <c r="H2307" i="19"/>
  <c r="H949" i="19"/>
  <c r="H2171" i="19"/>
  <c r="H2452" i="19"/>
  <c r="H2455" i="19"/>
  <c r="H2488" i="19"/>
  <c r="H1584" i="19"/>
  <c r="H1440" i="19"/>
  <c r="H2338" i="19"/>
  <c r="H994" i="19"/>
  <c r="H1917" i="19"/>
  <c r="G226" i="19"/>
  <c r="G103" i="19"/>
  <c r="Z103" i="19" s="1"/>
  <c r="G2427" i="19"/>
  <c r="G245" i="19"/>
  <c r="H1082" i="19"/>
  <c r="H417" i="19"/>
  <c r="H1091" i="19"/>
  <c r="H1096" i="19"/>
  <c r="H1421" i="19"/>
  <c r="H2014" i="19"/>
  <c r="H1428" i="19"/>
  <c r="H1896" i="19"/>
  <c r="H1583" i="19"/>
  <c r="H2467" i="19"/>
  <c r="H2196" i="19"/>
  <c r="H2341" i="19"/>
  <c r="H2346" i="19"/>
  <c r="H2484" i="19"/>
  <c r="G1224" i="19"/>
  <c r="G1546" i="19"/>
  <c r="G2159" i="19"/>
  <c r="G1861" i="19"/>
  <c r="H1407" i="19"/>
  <c r="H2162" i="19"/>
  <c r="H803" i="19"/>
  <c r="H430" i="19"/>
  <c r="H2012" i="19"/>
  <c r="H668" i="19"/>
  <c r="H1892" i="19"/>
  <c r="H675" i="19"/>
  <c r="H2464" i="19"/>
  <c r="H1117" i="19"/>
  <c r="H2046" i="19"/>
  <c r="H2493" i="19"/>
  <c r="H1606" i="19"/>
  <c r="G222" i="19"/>
  <c r="G1710" i="19"/>
  <c r="G106" i="19"/>
  <c r="G935" i="19"/>
  <c r="H2421" i="19"/>
  <c r="H1236" i="19"/>
  <c r="H1996" i="19"/>
  <c r="H334" i="19"/>
  <c r="H666" i="19"/>
  <c r="H1425" i="19"/>
  <c r="H2025" i="19"/>
  <c r="H1732" i="19"/>
  <c r="H1582" i="19"/>
  <c r="H549" i="19"/>
  <c r="H828" i="19"/>
  <c r="H2478" i="19"/>
  <c r="H696" i="19"/>
  <c r="H1608" i="19"/>
  <c r="G1708" i="19"/>
  <c r="G2424" i="19"/>
  <c r="G650" i="19"/>
  <c r="G1238" i="19"/>
  <c r="H2154" i="19"/>
  <c r="H1560" i="19"/>
  <c r="H247" i="19"/>
  <c r="H1415" i="19"/>
  <c r="H1567" i="19"/>
  <c r="H534" i="19"/>
  <c r="H1888" i="19"/>
  <c r="H973" i="19"/>
  <c r="H2186" i="19"/>
  <c r="H552" i="19"/>
  <c r="H2472" i="19"/>
  <c r="H2052" i="19"/>
  <c r="H1603" i="19"/>
  <c r="G928" i="19"/>
  <c r="G1990" i="19"/>
  <c r="H1995" i="19"/>
  <c r="H1865" i="19"/>
  <c r="H123" i="19"/>
  <c r="H1875" i="19"/>
  <c r="H2447" i="19"/>
  <c r="H2019" i="19"/>
  <c r="H1894" i="19"/>
  <c r="H1899" i="19"/>
  <c r="H548" i="19"/>
  <c r="H2334" i="19"/>
  <c r="H2475" i="19"/>
  <c r="H1599" i="19"/>
  <c r="H1607" i="19"/>
  <c r="G1217" i="19"/>
  <c r="G1713" i="19"/>
  <c r="G1856" i="19"/>
  <c r="G240" i="19"/>
  <c r="H2419" i="19"/>
  <c r="H936" i="19"/>
  <c r="H2440" i="19"/>
  <c r="H1247" i="19"/>
  <c r="H2167" i="19"/>
  <c r="H260" i="19"/>
  <c r="H1103" i="19"/>
  <c r="H1109" i="19"/>
  <c r="H1581" i="19"/>
  <c r="H821" i="19"/>
  <c r="H827" i="19"/>
  <c r="H2339" i="19"/>
  <c r="H1126" i="19"/>
  <c r="H2350" i="19"/>
  <c r="G230" i="19"/>
  <c r="G1545" i="19"/>
  <c r="G1406" i="19"/>
  <c r="Z1406" i="19" s="1"/>
  <c r="G2432" i="19"/>
  <c r="H2166" i="19"/>
  <c r="H1911" i="19"/>
  <c r="G1244" i="19"/>
  <c r="G1411" i="19"/>
  <c r="G1419" i="19"/>
  <c r="G2170" i="19"/>
  <c r="G131" i="19"/>
  <c r="Z131" i="19" s="1"/>
  <c r="G1259" i="19"/>
  <c r="G1578" i="19"/>
  <c r="G1437" i="19"/>
  <c r="G1439" i="19"/>
  <c r="G1277" i="19"/>
  <c r="G1747" i="19"/>
  <c r="G1288" i="19"/>
  <c r="F1397" i="19"/>
  <c r="F1852" i="19"/>
  <c r="F1554" i="19"/>
  <c r="F236" i="19"/>
  <c r="F2161" i="19"/>
  <c r="H129" i="19"/>
  <c r="H2353" i="19"/>
  <c r="G410" i="19"/>
  <c r="G420" i="19"/>
  <c r="Z420" i="19" s="1"/>
  <c r="G2307" i="19"/>
  <c r="G949" i="19"/>
  <c r="G2171" i="19"/>
  <c r="G2452" i="19"/>
  <c r="G2455" i="19"/>
  <c r="G2488" i="19"/>
  <c r="G1584" i="19"/>
  <c r="G1440" i="19"/>
  <c r="Z1440" i="19" s="1"/>
  <c r="G2338" i="19"/>
  <c r="G994" i="19"/>
  <c r="G1917" i="19"/>
  <c r="F225" i="19"/>
  <c r="F102" i="19"/>
  <c r="H1573" i="19"/>
  <c r="G1989" i="19"/>
  <c r="G941" i="19"/>
  <c r="Z941" i="19" s="1"/>
  <c r="G1250" i="19"/>
  <c r="Z1250" i="19" s="1"/>
  <c r="G253" i="19"/>
  <c r="G1423" i="19"/>
  <c r="G1885" i="19"/>
  <c r="G2457" i="19"/>
  <c r="G679" i="19"/>
  <c r="G685" i="19"/>
  <c r="G556" i="19"/>
  <c r="Z556" i="19" s="1"/>
  <c r="G2049" i="19"/>
  <c r="G2055" i="19"/>
  <c r="G2351" i="19"/>
  <c r="F1080" i="19"/>
  <c r="F1403" i="19"/>
  <c r="F1408" i="19"/>
  <c r="F2434" i="19"/>
  <c r="H323" i="19"/>
  <c r="H2463" i="19"/>
  <c r="G655" i="19"/>
  <c r="G331" i="19"/>
  <c r="G1097" i="19"/>
  <c r="G125" i="19"/>
  <c r="G2015" i="19"/>
  <c r="G1105" i="19"/>
  <c r="G1577" i="19"/>
  <c r="Z1577" i="19" s="1"/>
  <c r="G820" i="19"/>
  <c r="G1905" i="19"/>
  <c r="Z1905" i="19" s="1"/>
  <c r="G1591" i="19"/>
  <c r="G2202" i="19"/>
  <c r="Z2202" i="19" s="1"/>
  <c r="G699" i="19"/>
  <c r="G843" i="19"/>
  <c r="Z843" i="19" s="1"/>
  <c r="F1224" i="19"/>
  <c r="F1546" i="19"/>
  <c r="H1244" i="19"/>
  <c r="H1439" i="19"/>
  <c r="G1559" i="19"/>
  <c r="Z1559" i="19" s="1"/>
  <c r="G246" i="19"/>
  <c r="G2006" i="19"/>
  <c r="Z2006" i="19" s="1"/>
  <c r="G336" i="19"/>
  <c r="G533" i="19"/>
  <c r="Z533" i="19" s="1"/>
  <c r="G1429" i="19"/>
  <c r="Z1429" i="19" s="1"/>
  <c r="G545" i="19"/>
  <c r="G2185" i="19"/>
  <c r="G985" i="19"/>
  <c r="G692" i="19"/>
  <c r="G990" i="19"/>
  <c r="G2060" i="19"/>
  <c r="F232" i="19"/>
  <c r="F2155" i="19"/>
  <c r="H1420" i="19"/>
  <c r="H1449" i="19"/>
  <c r="G1864" i="19"/>
  <c r="G1874" i="19"/>
  <c r="G1726" i="19"/>
  <c r="G530" i="19"/>
  <c r="G1426" i="19"/>
  <c r="G1893" i="19"/>
  <c r="Z1893" i="19" s="1"/>
  <c r="G1434" i="19"/>
  <c r="G2189" i="19"/>
  <c r="G689" i="19"/>
  <c r="G1594" i="19"/>
  <c r="G2481" i="19"/>
  <c r="G2347" i="19"/>
  <c r="F223" i="19"/>
  <c r="F1711" i="19"/>
  <c r="F1555" i="19"/>
  <c r="F936" i="19"/>
  <c r="H2174" i="19"/>
  <c r="G102" i="19"/>
  <c r="G2439" i="19"/>
  <c r="G1414" i="19"/>
  <c r="G2446" i="19"/>
  <c r="G259" i="19"/>
  <c r="Z259" i="19" s="1"/>
  <c r="G1102" i="19"/>
  <c r="G2178" i="19"/>
  <c r="G547" i="19"/>
  <c r="G1903" i="19"/>
  <c r="G555" i="19"/>
  <c r="G1279" i="19"/>
  <c r="G2482" i="19"/>
  <c r="G562" i="19"/>
  <c r="F228" i="19"/>
  <c r="F414" i="19"/>
  <c r="F649" i="19"/>
  <c r="F655" i="19"/>
  <c r="E1750" i="19"/>
  <c r="E560" i="19"/>
  <c r="E559" i="19"/>
  <c r="E2491" i="19"/>
  <c r="E980" i="19"/>
  <c r="E2324" i="19"/>
  <c r="E2179" i="19"/>
  <c r="E1886" i="19"/>
  <c r="E2172" i="19"/>
  <c r="E1100" i="19"/>
  <c r="E2164" i="19"/>
  <c r="E1998" i="19"/>
  <c r="E2160" i="19"/>
  <c r="E799" i="19"/>
  <c r="E2423" i="19"/>
  <c r="E1544" i="19"/>
  <c r="F2351" i="19"/>
  <c r="F2055" i="19"/>
  <c r="F2049" i="19"/>
  <c r="F556" i="19"/>
  <c r="F685" i="19"/>
  <c r="F679" i="19"/>
  <c r="F2457" i="19"/>
  <c r="F1885" i="19"/>
  <c r="F1423" i="19"/>
  <c r="F253" i="19"/>
  <c r="F1250" i="19"/>
  <c r="F941" i="19"/>
  <c r="F652" i="19"/>
  <c r="G821" i="19"/>
  <c r="Z821" i="19" s="1"/>
  <c r="G1402" i="19"/>
  <c r="E1452" i="19"/>
  <c r="E697" i="19"/>
  <c r="E2340" i="19"/>
  <c r="E1744" i="19"/>
  <c r="E1904" i="19"/>
  <c r="E819" i="19"/>
  <c r="E1432" i="19"/>
  <c r="E1729" i="19"/>
  <c r="E1256" i="19"/>
  <c r="E1099" i="19"/>
  <c r="E529" i="19"/>
  <c r="E1997" i="19"/>
  <c r="E2435" i="19"/>
  <c r="E798" i="19"/>
  <c r="E643" i="19"/>
  <c r="E1543" i="19"/>
  <c r="F2063" i="19"/>
  <c r="F1127" i="19"/>
  <c r="F1446" i="19"/>
  <c r="F1590" i="19"/>
  <c r="F1585" i="19"/>
  <c r="F818" i="19"/>
  <c r="F1260" i="19"/>
  <c r="F2024" i="19"/>
  <c r="F435" i="19"/>
  <c r="F252" i="19"/>
  <c r="F1249" i="19"/>
  <c r="F940" i="19"/>
  <c r="F2159" i="19"/>
  <c r="G684" i="19"/>
  <c r="Z684" i="19" s="1"/>
  <c r="G1079" i="19"/>
  <c r="Z1079" i="19" s="1"/>
  <c r="E2352" i="19"/>
  <c r="E1914" i="19"/>
  <c r="E1281" i="19"/>
  <c r="E1441" i="19"/>
  <c r="E2190" i="19"/>
  <c r="E1736" i="19"/>
  <c r="E972" i="19"/>
  <c r="E1258" i="19"/>
  <c r="E667" i="19"/>
  <c r="E951" i="19"/>
  <c r="E1720" i="19"/>
  <c r="E121" i="19"/>
  <c r="E1716" i="19"/>
  <c r="E800" i="19"/>
  <c r="E794" i="19"/>
  <c r="E1222" i="19"/>
  <c r="F703" i="19"/>
  <c r="F1600" i="19"/>
  <c r="F1911" i="19"/>
  <c r="F1745" i="19"/>
  <c r="F1438" i="19"/>
  <c r="F2036" i="19"/>
  <c r="F544" i="19"/>
  <c r="F1104" i="19"/>
  <c r="F1727" i="19"/>
  <c r="F432" i="19"/>
  <c r="F2166" i="19"/>
  <c r="F1719" i="19"/>
  <c r="F113" i="19"/>
  <c r="G822" i="19"/>
  <c r="Z822" i="19" s="1"/>
  <c r="G1866" i="19"/>
  <c r="E1609" i="19"/>
  <c r="E2057" i="19"/>
  <c r="E988" i="19"/>
  <c r="E557" i="19"/>
  <c r="E1586" i="19"/>
  <c r="E2325" i="19"/>
  <c r="E971" i="19"/>
  <c r="E812" i="19"/>
  <c r="E1883" i="19"/>
  <c r="E950" i="19"/>
  <c r="E251" i="19"/>
  <c r="E120" i="19"/>
  <c r="E1715" i="19"/>
  <c r="E1995" i="19"/>
  <c r="E416" i="19"/>
  <c r="E1221" i="19"/>
  <c r="F1918" i="19"/>
  <c r="F1749" i="19"/>
  <c r="F1121" i="19"/>
  <c r="F2335" i="19"/>
  <c r="F981" i="19"/>
  <c r="F2209" i="19"/>
  <c r="F2203" i="19"/>
  <c r="F558" i="19"/>
  <c r="F687" i="19"/>
  <c r="F1738" i="19"/>
  <c r="F1733" i="19"/>
  <c r="F967" i="19"/>
  <c r="F2016" i="19"/>
  <c r="F1564" i="19"/>
  <c r="F1098" i="19"/>
  <c r="F332" i="19"/>
  <c r="F244" i="19"/>
  <c r="G1282" i="19"/>
  <c r="G1093" i="19"/>
  <c r="E2350" i="19"/>
  <c r="E1126" i="19"/>
  <c r="E2339" i="19"/>
  <c r="E827" i="19"/>
  <c r="E821" i="19"/>
  <c r="E1581" i="19"/>
  <c r="E1109" i="19"/>
  <c r="E1103" i="19"/>
  <c r="E260" i="19"/>
  <c r="E2167" i="19"/>
  <c r="E1247" i="19"/>
  <c r="E2440" i="19"/>
  <c r="E654" i="19"/>
  <c r="E648" i="19"/>
  <c r="E1082" i="19"/>
  <c r="E227" i="19"/>
  <c r="F1000" i="19"/>
  <c r="F1285" i="19"/>
  <c r="F693" i="19"/>
  <c r="F1118" i="19"/>
  <c r="F2042" i="19"/>
  <c r="F2461" i="19"/>
  <c r="F672" i="19"/>
  <c r="F2022" i="19"/>
  <c r="F1422" i="19"/>
  <c r="F1255" i="19"/>
  <c r="F664" i="19"/>
  <c r="F1087" i="19"/>
  <c r="F1993" i="19"/>
  <c r="G1735" i="19"/>
  <c r="J2422" i="19"/>
  <c r="S2422" i="19" s="1"/>
  <c r="J1217" i="19"/>
  <c r="S1217" i="19" s="1"/>
  <c r="J1218" i="19"/>
  <c r="S1218" i="19" s="1"/>
  <c r="J1714" i="19"/>
  <c r="S1714" i="19" s="1"/>
  <c r="J410" i="19"/>
  <c r="S410" i="19" s="1"/>
  <c r="J411" i="19"/>
  <c r="S411" i="19" s="1"/>
  <c r="J221" i="19"/>
  <c r="S221" i="19" s="1"/>
  <c r="J1709" i="19"/>
  <c r="S1709" i="19" s="1"/>
  <c r="J2420" i="19"/>
  <c r="S2420" i="19" s="1"/>
  <c r="J2302" i="19"/>
  <c r="S2302" i="19" s="1"/>
  <c r="J238" i="19"/>
  <c r="S238" i="19" s="1"/>
  <c r="J1562" i="19"/>
  <c r="S1562" i="19" s="1"/>
  <c r="J804" i="19"/>
  <c r="S804" i="19" s="1"/>
  <c r="J1725" i="19"/>
  <c r="S1725" i="19" s="1"/>
  <c r="J2013" i="19"/>
  <c r="S2013" i="19" s="1"/>
  <c r="J2018" i="19"/>
  <c r="S2018" i="19" s="1"/>
  <c r="J105" i="19"/>
  <c r="S105" i="19" s="1"/>
  <c r="J2303" i="19"/>
  <c r="S2303" i="19" s="1"/>
  <c r="J1864" i="19"/>
  <c r="S1864" i="19" s="1"/>
  <c r="J1874" i="19"/>
  <c r="S1874" i="19" s="1"/>
  <c r="J1726" i="19"/>
  <c r="S1726" i="19" s="1"/>
  <c r="J530" i="19"/>
  <c r="S530" i="19" s="1"/>
  <c r="J1426" i="19"/>
  <c r="S1426" i="19" s="1"/>
  <c r="J1893" i="19"/>
  <c r="S1893" i="19" s="1"/>
  <c r="J1082" i="19"/>
  <c r="S1082" i="19" s="1"/>
  <c r="J650" i="19"/>
  <c r="S650" i="19" s="1"/>
  <c r="J1238" i="19"/>
  <c r="S1238" i="19" s="1"/>
  <c r="J1718" i="19"/>
  <c r="S1718" i="19" s="1"/>
  <c r="J2165" i="19"/>
  <c r="S2165" i="19" s="1"/>
  <c r="J431" i="19"/>
  <c r="S431" i="19" s="1"/>
  <c r="J2173" i="19"/>
  <c r="S2173" i="19" s="1"/>
  <c r="J1730" i="19"/>
  <c r="S1730" i="19" s="1"/>
  <c r="J2318" i="19"/>
  <c r="S2318" i="19" s="1"/>
  <c r="J1990" i="19"/>
  <c r="S1990" i="19" s="1"/>
  <c r="J1234" i="19"/>
  <c r="S1234" i="19" s="1"/>
  <c r="J117" i="19"/>
  <c r="S117" i="19" s="1"/>
  <c r="J1873" i="19"/>
  <c r="S1873" i="19" s="1"/>
  <c r="J1723" i="19"/>
  <c r="S1723" i="19" s="1"/>
  <c r="J955" i="19"/>
  <c r="S955" i="19" s="1"/>
  <c r="J1884" i="19"/>
  <c r="S1884" i="19" s="1"/>
  <c r="J1731" i="19"/>
  <c r="S1731" i="19" s="1"/>
  <c r="J1987" i="19"/>
  <c r="S1987" i="19" s="1"/>
  <c r="J1232" i="19"/>
  <c r="S1232" i="19" s="1"/>
  <c r="J528" i="19"/>
  <c r="S528" i="19" s="1"/>
  <c r="J1871" i="19"/>
  <c r="S1871" i="19" s="1"/>
  <c r="J2003" i="19"/>
  <c r="S2003" i="19" s="1"/>
  <c r="J1566" i="19"/>
  <c r="S1566" i="19" s="1"/>
  <c r="J338" i="19"/>
  <c r="S338" i="19" s="1"/>
  <c r="J1107" i="19"/>
  <c r="S1107" i="19" s="1"/>
  <c r="J1554" i="19"/>
  <c r="S1554" i="19" s="1"/>
  <c r="J236" i="19"/>
  <c r="S236" i="19" s="1"/>
  <c r="J2161" i="19"/>
  <c r="S2161" i="19" s="1"/>
  <c r="J1246" i="19"/>
  <c r="S1246" i="19" s="1"/>
  <c r="J644" i="19"/>
  <c r="S644" i="19" s="1"/>
  <c r="J524" i="19"/>
  <c r="S524" i="19" s="1"/>
  <c r="J1859" i="19"/>
  <c r="S1859" i="19" s="1"/>
  <c r="J331" i="19"/>
  <c r="S331" i="19" s="1"/>
  <c r="J1097" i="19"/>
  <c r="S1097" i="19" s="1"/>
  <c r="J125" i="19"/>
  <c r="S125" i="19" s="1"/>
  <c r="J2015" i="19"/>
  <c r="S2015" i="19" s="1"/>
  <c r="J1105" i="19"/>
  <c r="S1105" i="19" s="1"/>
  <c r="J253" i="19"/>
  <c r="S253" i="19" s="1"/>
  <c r="J1733" i="19"/>
  <c r="S1733" i="19" s="1"/>
  <c r="J1738" i="19"/>
  <c r="S1738" i="19" s="1"/>
  <c r="J687" i="19"/>
  <c r="S687" i="19" s="1"/>
  <c r="J558" i="19"/>
  <c r="S558" i="19" s="1"/>
  <c r="J2203" i="19"/>
  <c r="S2203" i="19" s="1"/>
  <c r="J2209" i="19"/>
  <c r="S2209" i="19" s="1"/>
  <c r="J844" i="19"/>
  <c r="S844" i="19" s="1"/>
  <c r="I2151" i="19"/>
  <c r="I1548" i="19"/>
  <c r="J796" i="19"/>
  <c r="S796" i="19" s="1"/>
  <c r="J2172" i="19"/>
  <c r="S2172" i="19" s="1"/>
  <c r="J1262" i="19"/>
  <c r="S1262" i="19" s="1"/>
  <c r="J1740" i="19"/>
  <c r="S1740" i="19" s="1"/>
  <c r="J688" i="19"/>
  <c r="S688" i="19" s="1"/>
  <c r="J1443" i="19"/>
  <c r="S1443" i="19" s="1"/>
  <c r="J991" i="19"/>
  <c r="S991" i="19" s="1"/>
  <c r="J997" i="19"/>
  <c r="S997" i="19" s="1"/>
  <c r="I1395" i="19"/>
  <c r="I517" i="19"/>
  <c r="I1552" i="19"/>
  <c r="J525" i="19"/>
  <c r="S525" i="19" s="1"/>
  <c r="J811" i="19"/>
  <c r="S811" i="19" s="1"/>
  <c r="J2035" i="19"/>
  <c r="S2035" i="19" s="1"/>
  <c r="J1264" i="19"/>
  <c r="S1264" i="19" s="1"/>
  <c r="J2195" i="19"/>
  <c r="S2195" i="19" s="1"/>
  <c r="J1910" i="19"/>
  <c r="S1910" i="19" s="1"/>
  <c r="J992" i="19"/>
  <c r="S992" i="19" s="1"/>
  <c r="J2062" i="19"/>
  <c r="S2062" i="19" s="1"/>
  <c r="I320" i="19"/>
  <c r="I1985" i="19"/>
  <c r="I109" i="19"/>
  <c r="J1092" i="19"/>
  <c r="S1092" i="19" s="1"/>
  <c r="J1576" i="19"/>
  <c r="S1576" i="19" s="1"/>
  <c r="J1735" i="19"/>
  <c r="S1735" i="19" s="1"/>
  <c r="J981" i="19"/>
  <c r="S981" i="19" s="1"/>
  <c r="J2335" i="19"/>
  <c r="S2335" i="19" s="1"/>
  <c r="J1121" i="19"/>
  <c r="S1121" i="19" s="1"/>
  <c r="J1749" i="19"/>
  <c r="S1749" i="19" s="1"/>
  <c r="J1918" i="19"/>
  <c r="S1918" i="19" s="1"/>
  <c r="I1220" i="19"/>
  <c r="I2297" i="19"/>
  <c r="J1421" i="19"/>
  <c r="S1421" i="19" s="1"/>
  <c r="J674" i="19"/>
  <c r="S674" i="19" s="1"/>
  <c r="J2184" i="19"/>
  <c r="S2184" i="19" s="1"/>
  <c r="J2192" i="19"/>
  <c r="S2192" i="19" s="1"/>
  <c r="J2045" i="19"/>
  <c r="S2045" i="19" s="1"/>
  <c r="J832" i="19"/>
  <c r="S832" i="19" s="1"/>
  <c r="J995" i="19"/>
  <c r="S995" i="19" s="1"/>
  <c r="J2214" i="19"/>
  <c r="S2214" i="19" s="1"/>
  <c r="I1400" i="19"/>
  <c r="I1989" i="19"/>
  <c r="J960" i="19"/>
  <c r="S960" i="19" s="1"/>
  <c r="J2458" i="19"/>
  <c r="S2458" i="19" s="1"/>
  <c r="J682" i="19"/>
  <c r="S682" i="19" s="1"/>
  <c r="J2193" i="19"/>
  <c r="S2193" i="19" s="1"/>
  <c r="J2198" i="19"/>
  <c r="S2198" i="19" s="1"/>
  <c r="J2479" i="19"/>
  <c r="S2479" i="19" s="1"/>
  <c r="J1129" i="19"/>
  <c r="S1129" i="19" s="1"/>
  <c r="J126" i="19"/>
  <c r="S126" i="19" s="1"/>
  <c r="J815" i="19"/>
  <c r="S815" i="19" s="1"/>
  <c r="J681" i="19"/>
  <c r="S681" i="19" s="1"/>
  <c r="J2468" i="19"/>
  <c r="S2468" i="19" s="1"/>
  <c r="J2197" i="19"/>
  <c r="S2197" i="19" s="1"/>
  <c r="J833" i="19"/>
  <c r="S833" i="19" s="1"/>
  <c r="J838" i="19"/>
  <c r="S838" i="19" s="1"/>
  <c r="J845" i="19"/>
  <c r="S845" i="19" s="1"/>
  <c r="I231" i="19"/>
  <c r="I2154" i="19"/>
  <c r="J2151" i="19"/>
  <c r="S2151" i="19" s="1"/>
  <c r="J259" i="19"/>
  <c r="S259" i="19" s="1"/>
  <c r="J816" i="19"/>
  <c r="S816" i="19" s="1"/>
  <c r="J2187" i="19"/>
  <c r="S2187" i="19" s="1"/>
  <c r="J1116" i="19"/>
  <c r="S1116" i="19" s="1"/>
  <c r="J1746" i="19"/>
  <c r="S1746" i="19" s="1"/>
  <c r="J1447" i="19"/>
  <c r="S1447" i="19" s="1"/>
  <c r="J1604" i="19"/>
  <c r="S1604" i="19" s="1"/>
  <c r="I1222" i="19"/>
  <c r="I2429" i="19"/>
  <c r="I1243" i="19"/>
  <c r="I663" i="19"/>
  <c r="I1418" i="19"/>
  <c r="I2169" i="19"/>
  <c r="I130" i="19"/>
  <c r="I1430" i="19"/>
  <c r="I974" i="19"/>
  <c r="I2039" i="19"/>
  <c r="I1743" i="19"/>
  <c r="I1444" i="19"/>
  <c r="I2344" i="19"/>
  <c r="I1451" i="19"/>
  <c r="H1541" i="19"/>
  <c r="H1853" i="19"/>
  <c r="I222" i="19"/>
  <c r="I1234" i="19"/>
  <c r="I117" i="19"/>
  <c r="I1873" i="19"/>
  <c r="I1723" i="19"/>
  <c r="I955" i="19"/>
  <c r="I1884" i="19"/>
  <c r="I1731" i="19"/>
  <c r="I2180" i="19"/>
  <c r="I2463" i="19"/>
  <c r="I2333" i="19"/>
  <c r="I1276" i="19"/>
  <c r="I1598" i="19"/>
  <c r="I996" i="19"/>
  <c r="H923" i="19"/>
  <c r="H413" i="19"/>
  <c r="H322" i="19"/>
  <c r="H1857" i="19"/>
  <c r="I645" i="19"/>
  <c r="I1236" i="19"/>
  <c r="I420" i="19"/>
  <c r="I2307" i="19"/>
  <c r="I949" i="19"/>
  <c r="I2171" i="19"/>
  <c r="I2452" i="19"/>
  <c r="I2455" i="19"/>
  <c r="I2488" i="19"/>
  <c r="I1584" i="19"/>
  <c r="I1440" i="19"/>
  <c r="I2338" i="19"/>
  <c r="I994" i="19"/>
  <c r="I1917" i="19"/>
  <c r="I1225" i="19"/>
  <c r="I236" i="19"/>
  <c r="I2161" i="19"/>
  <c r="I1246" i="19"/>
  <c r="I429" i="19"/>
  <c r="I2011" i="19"/>
  <c r="I809" i="19"/>
  <c r="I2026" i="19"/>
  <c r="I2034" i="19"/>
  <c r="I1901" i="19"/>
  <c r="I2044" i="19"/>
  <c r="I830" i="19"/>
  <c r="I1448" i="19"/>
  <c r="I839" i="19"/>
  <c r="H222" i="19"/>
  <c r="H1710" i="19"/>
  <c r="H106" i="19"/>
  <c r="H935" i="19"/>
  <c r="I2427" i="19"/>
  <c r="I2433" i="19"/>
  <c r="I942" i="19"/>
  <c r="I333" i="19"/>
  <c r="I1877" i="19"/>
  <c r="I1424" i="19"/>
  <c r="I1427" i="19"/>
  <c r="I2029" i="19"/>
  <c r="I1436" i="19"/>
  <c r="I979" i="19"/>
  <c r="I2490" i="19"/>
  <c r="I831" i="19"/>
  <c r="I2056" i="19"/>
  <c r="I840" i="19"/>
  <c r="I1081" i="19"/>
  <c r="I243" i="19"/>
  <c r="I326" i="19"/>
  <c r="I943" i="19"/>
  <c r="I2310" i="19"/>
  <c r="I958" i="19"/>
  <c r="I2021" i="19"/>
  <c r="I970" i="19"/>
  <c r="I2323" i="19"/>
  <c r="I1741" i="19"/>
  <c r="I1906" i="19"/>
  <c r="I2492" i="19"/>
  <c r="I1913" i="19"/>
  <c r="I2211" i="19"/>
  <c r="H926" i="19"/>
  <c r="H1984" i="19"/>
  <c r="H108" i="19"/>
  <c r="H1235" i="19"/>
  <c r="I801" i="19"/>
  <c r="I1242" i="19"/>
  <c r="I122" i="19"/>
  <c r="I1721" i="19"/>
  <c r="I952" i="19"/>
  <c r="I531" i="19"/>
  <c r="I813" i="19"/>
  <c r="I1110" i="19"/>
  <c r="I2183" i="19"/>
  <c r="I2191" i="19"/>
  <c r="I690" i="19"/>
  <c r="I2050" i="19"/>
  <c r="I2208" i="19"/>
  <c r="I841" i="19"/>
  <c r="H408" i="19"/>
  <c r="H2299" i="19"/>
  <c r="H1231" i="19"/>
  <c r="I2294" i="19"/>
  <c r="I110" i="19"/>
  <c r="I1561" i="19"/>
  <c r="I1563" i="19"/>
  <c r="I1416" i="19"/>
  <c r="I1568" i="19"/>
  <c r="I535" i="19"/>
  <c r="I669" i="19"/>
  <c r="I546" i="19"/>
  <c r="I2327" i="19"/>
  <c r="I2332" i="19"/>
  <c r="I1275" i="19"/>
  <c r="I2205" i="19"/>
  <c r="I1128" i="19"/>
  <c r="H515" i="19"/>
  <c r="H930" i="19"/>
  <c r="H1550" i="19"/>
  <c r="H112" i="19"/>
  <c r="H1543" i="19"/>
  <c r="H242" i="19"/>
  <c r="H940" i="19"/>
  <c r="H1249" i="19"/>
  <c r="H252" i="19"/>
  <c r="H435" i="19"/>
  <c r="H2024" i="19"/>
  <c r="H1260" i="19"/>
  <c r="H818" i="19"/>
  <c r="H1585" i="19"/>
  <c r="H1590" i="19"/>
  <c r="H1446" i="19"/>
  <c r="H1127" i="19"/>
  <c r="H2063" i="19"/>
  <c r="G1080" i="19"/>
  <c r="Z1080" i="19" s="1"/>
  <c r="G1403" i="19"/>
  <c r="Z1403" i="19" s="1"/>
  <c r="G1408" i="19"/>
  <c r="G2434" i="19"/>
  <c r="H1546" i="19"/>
  <c r="H2436" i="19"/>
  <c r="H2441" i="19"/>
  <c r="H2004" i="19"/>
  <c r="H126" i="19"/>
  <c r="H339" i="19"/>
  <c r="H2454" i="19"/>
  <c r="H815" i="19"/>
  <c r="H681" i="19"/>
  <c r="H2468" i="19"/>
  <c r="H2197" i="19"/>
  <c r="H833" i="19"/>
  <c r="H838" i="19"/>
  <c r="H845" i="19"/>
  <c r="G231" i="19"/>
  <c r="G2154" i="19"/>
  <c r="G934" i="19"/>
  <c r="H1556" i="19"/>
  <c r="H325" i="19"/>
  <c r="H426" i="19"/>
  <c r="H2309" i="19"/>
  <c r="H1101" i="19"/>
  <c r="H2313" i="19"/>
  <c r="H2028" i="19"/>
  <c r="H678" i="19"/>
  <c r="H2489" i="19"/>
  <c r="H824" i="19"/>
  <c r="H2048" i="19"/>
  <c r="H2345" i="19"/>
  <c r="H2483" i="19"/>
  <c r="G101" i="19"/>
  <c r="G521" i="19"/>
  <c r="G2157" i="19"/>
  <c r="G938" i="19"/>
  <c r="H1711" i="19"/>
  <c r="H1240" i="19"/>
  <c r="H121" i="19"/>
  <c r="H1720" i="19"/>
  <c r="H951" i="19"/>
  <c r="H667" i="19"/>
  <c r="H1258" i="19"/>
  <c r="H972" i="19"/>
  <c r="H1736" i="19"/>
  <c r="H2190" i="19"/>
  <c r="H1441" i="19"/>
  <c r="H1281" i="19"/>
  <c r="H1914" i="19"/>
  <c r="H2352" i="19"/>
  <c r="G2421" i="19"/>
  <c r="G797" i="19"/>
  <c r="G1084" i="19"/>
  <c r="G114" i="19"/>
  <c r="H1227" i="19"/>
  <c r="H657" i="19"/>
  <c r="H661" i="19"/>
  <c r="H805" i="19"/>
  <c r="H2009" i="19"/>
  <c r="H538" i="19"/>
  <c r="H968" i="19"/>
  <c r="H1262" i="19"/>
  <c r="H1740" i="19"/>
  <c r="H688" i="19"/>
  <c r="H1443" i="19"/>
  <c r="H991" i="19"/>
  <c r="H997" i="19"/>
  <c r="G1395" i="19"/>
  <c r="G517" i="19"/>
  <c r="G1552" i="19"/>
  <c r="Z1552" i="19" s="1"/>
  <c r="H934" i="19"/>
  <c r="H1409" i="19"/>
  <c r="H248" i="19"/>
  <c r="H946" i="19"/>
  <c r="H960" i="19"/>
  <c r="H1571" i="19"/>
  <c r="H671" i="19"/>
  <c r="H2035" i="19"/>
  <c r="H1264" i="19"/>
  <c r="H2195" i="19"/>
  <c r="H1910" i="19"/>
  <c r="H992" i="19"/>
  <c r="H2062" i="19"/>
  <c r="G320" i="19"/>
  <c r="G1985" i="19"/>
  <c r="G109" i="19"/>
  <c r="G1236" i="19"/>
  <c r="H231" i="19"/>
  <c r="H654" i="19"/>
  <c r="H1718" i="19"/>
  <c r="H2165" i="19"/>
  <c r="H431" i="19"/>
  <c r="H2173" i="19"/>
  <c r="H1730" i="19"/>
  <c r="H2318" i="19"/>
  <c r="H1735" i="19"/>
  <c r="H981" i="19"/>
  <c r="H2335" i="19"/>
  <c r="H1121" i="19"/>
  <c r="H1749" i="19"/>
  <c r="H1918" i="19"/>
  <c r="G1220" i="19"/>
  <c r="G2297" i="19"/>
  <c r="Z2297" i="19" s="1"/>
  <c r="G1994" i="19"/>
  <c r="G1241" i="19"/>
  <c r="H432" i="19"/>
  <c r="H1600" i="19"/>
  <c r="G1867" i="19"/>
  <c r="G423" i="19"/>
  <c r="G1420" i="19"/>
  <c r="G2449" i="19"/>
  <c r="G540" i="19"/>
  <c r="G2315" i="19"/>
  <c r="G677" i="19"/>
  <c r="G1115" i="19"/>
  <c r="G1270" i="19"/>
  <c r="G2047" i="19"/>
  <c r="G1449" i="19"/>
  <c r="G1289" i="19"/>
  <c r="Z1289" i="19" s="1"/>
  <c r="F1218" i="19"/>
  <c r="F1714" i="19"/>
  <c r="F1992" i="19"/>
  <c r="F241" i="19"/>
  <c r="H2175" i="19"/>
  <c r="G644" i="19"/>
  <c r="G940" i="19"/>
  <c r="G1249" i="19"/>
  <c r="Z1249" i="19" s="1"/>
  <c r="G252" i="19"/>
  <c r="G435" i="19"/>
  <c r="G2024" i="19"/>
  <c r="G1260" i="19"/>
  <c r="G818" i="19"/>
  <c r="G1585" i="19"/>
  <c r="G1590" i="19"/>
  <c r="G1446" i="19"/>
  <c r="Z1446" i="19" s="1"/>
  <c r="G1127" i="19"/>
  <c r="G2063" i="19"/>
  <c r="F1079" i="19"/>
  <c r="F1402" i="19"/>
  <c r="H674" i="19"/>
  <c r="G932" i="19"/>
  <c r="G660" i="19"/>
  <c r="G250" i="19"/>
  <c r="Z250" i="19" s="1"/>
  <c r="G434" i="19"/>
  <c r="G808" i="19"/>
  <c r="Z808" i="19" s="1"/>
  <c r="G811" i="19"/>
  <c r="G2486" i="19"/>
  <c r="G2037" i="19"/>
  <c r="G686" i="19"/>
  <c r="G1907" i="19"/>
  <c r="G694" i="19"/>
  <c r="Z694" i="19" s="1"/>
  <c r="G1286" i="19"/>
  <c r="G563" i="19"/>
  <c r="Z563" i="19" s="1"/>
  <c r="F1222" i="19"/>
  <c r="F794" i="19"/>
  <c r="F800" i="19"/>
  <c r="F1716" i="19"/>
  <c r="H117" i="19"/>
  <c r="H2333" i="19"/>
  <c r="G2437" i="19"/>
  <c r="G2442" i="19"/>
  <c r="G2005" i="19"/>
  <c r="G335" i="19"/>
  <c r="G340" i="19"/>
  <c r="G814" i="19"/>
  <c r="G1898" i="19"/>
  <c r="G1114" i="19"/>
  <c r="Z1114" i="19" s="1"/>
  <c r="G984" i="19"/>
  <c r="G2471" i="19"/>
  <c r="Z2471" i="19" s="1"/>
  <c r="G2342" i="19"/>
  <c r="G1287" i="19"/>
  <c r="Z1287" i="19" s="1"/>
  <c r="F231" i="19"/>
  <c r="F2154" i="19"/>
  <c r="H1411" i="19"/>
  <c r="H1277" i="19"/>
  <c r="G1863" i="19"/>
  <c r="Z1863" i="19" s="1"/>
  <c r="G2163" i="19"/>
  <c r="Z2163" i="19" s="1"/>
  <c r="G2444" i="19"/>
  <c r="G2008" i="19"/>
  <c r="G537" i="19"/>
  <c r="Z537" i="19" s="1"/>
  <c r="G1108" i="19"/>
  <c r="G1433" i="19"/>
  <c r="G683" i="19"/>
  <c r="Z683" i="19" s="1"/>
  <c r="G986" i="19"/>
  <c r="G1119" i="19"/>
  <c r="G834" i="19"/>
  <c r="G1605" i="19"/>
  <c r="F2294" i="19"/>
  <c r="F234" i="19"/>
  <c r="F324" i="19"/>
  <c r="H2449" i="19"/>
  <c r="H1289" i="19"/>
  <c r="G1219" i="19"/>
  <c r="G327" i="19"/>
  <c r="G944" i="19"/>
  <c r="G1253" i="19"/>
  <c r="G959" i="19"/>
  <c r="G2450" i="19"/>
  <c r="G1575" i="19"/>
  <c r="Z1575" i="19" s="1"/>
  <c r="G1580" i="19"/>
  <c r="G1902" i="19"/>
  <c r="G825" i="19"/>
  <c r="G2476" i="19"/>
  <c r="G2206" i="19"/>
  <c r="G2348" i="19"/>
  <c r="F925" i="19"/>
  <c r="F1983" i="19"/>
  <c r="F107" i="19"/>
  <c r="F939" i="19"/>
  <c r="H543" i="19"/>
  <c r="G2426" i="19"/>
  <c r="G1998" i="19"/>
  <c r="G2164" i="19"/>
  <c r="G1100" i="19"/>
  <c r="G2172" i="19"/>
  <c r="Z2172" i="19" s="1"/>
  <c r="G1886" i="19"/>
  <c r="G2179" i="19"/>
  <c r="Z2179" i="19" s="1"/>
  <c r="G2324" i="19"/>
  <c r="G980" i="19"/>
  <c r="G2491" i="19"/>
  <c r="G559" i="19"/>
  <c r="G560" i="19"/>
  <c r="Z560" i="19" s="1"/>
  <c r="G1750" i="19"/>
  <c r="Z1750" i="19" s="1"/>
  <c r="F641" i="19"/>
  <c r="F415" i="19"/>
  <c r="F651" i="19"/>
  <c r="F1239" i="19"/>
  <c r="E562" i="19"/>
  <c r="E2482" i="19"/>
  <c r="E1279" i="19"/>
  <c r="E555" i="19"/>
  <c r="E1903" i="19"/>
  <c r="E547" i="19"/>
  <c r="E2178" i="19"/>
  <c r="E1102" i="19"/>
  <c r="E259" i="19"/>
  <c r="E2446" i="19"/>
  <c r="E1414" i="19"/>
  <c r="E2439" i="19"/>
  <c r="E653" i="19"/>
  <c r="E647" i="19"/>
  <c r="E1081" i="19"/>
  <c r="E1707" i="19"/>
  <c r="F2349" i="19"/>
  <c r="F695" i="19"/>
  <c r="F987" i="19"/>
  <c r="F554" i="19"/>
  <c r="F2041" i="19"/>
  <c r="F2460" i="19"/>
  <c r="F2456" i="19"/>
  <c r="F541" i="19"/>
  <c r="F807" i="19"/>
  <c r="F1254" i="19"/>
  <c r="F2308" i="19"/>
  <c r="F1086" i="19"/>
  <c r="F799" i="19"/>
  <c r="G1581" i="19"/>
  <c r="Z1581" i="19" s="1"/>
  <c r="E1290" i="19"/>
  <c r="E1125" i="19"/>
  <c r="E2199" i="19"/>
  <c r="E1589" i="19"/>
  <c r="E1742" i="19"/>
  <c r="E1435" i="19"/>
  <c r="E2177" i="19"/>
  <c r="E542" i="19"/>
  <c r="E258" i="19"/>
  <c r="E2445" i="19"/>
  <c r="E1413" i="19"/>
  <c r="E1089" i="19"/>
  <c r="E1085" i="19"/>
  <c r="E646" i="19"/>
  <c r="E104" i="19"/>
  <c r="E2419" i="19"/>
  <c r="F1917" i="19"/>
  <c r="F994" i="19"/>
  <c r="F2338" i="19"/>
  <c r="F1440" i="19"/>
  <c r="F1584" i="19"/>
  <c r="F2488" i="19"/>
  <c r="F2455" i="19"/>
  <c r="F2452" i="19"/>
  <c r="F2171" i="19"/>
  <c r="F949" i="19"/>
  <c r="F2307" i="19"/>
  <c r="F420" i="19"/>
  <c r="F798" i="19"/>
  <c r="G2459" i="19"/>
  <c r="Z2459" i="19" s="1"/>
  <c r="E1608" i="19"/>
  <c r="E696" i="19"/>
  <c r="E2478" i="19"/>
  <c r="E828" i="19"/>
  <c r="E549" i="19"/>
  <c r="E1582" i="19"/>
  <c r="E1732" i="19"/>
  <c r="E2025" i="19"/>
  <c r="E1425" i="19"/>
  <c r="E666" i="19"/>
  <c r="E334" i="19"/>
  <c r="E1996" i="19"/>
  <c r="E2434" i="19"/>
  <c r="E1408" i="19"/>
  <c r="E1403" i="19"/>
  <c r="E1080" i="19"/>
  <c r="F702" i="19"/>
  <c r="F1748" i="19"/>
  <c r="F1280" i="19"/>
  <c r="F2470" i="19"/>
  <c r="F2330" i="19"/>
  <c r="F2182" i="19"/>
  <c r="F2317" i="19"/>
  <c r="F2023" i="19"/>
  <c r="F261" i="19"/>
  <c r="F2168" i="19"/>
  <c r="F1248" i="19"/>
  <c r="F1090" i="19"/>
  <c r="F524" i="19"/>
  <c r="G2466" i="19"/>
  <c r="E840" i="19"/>
  <c r="E2056" i="19"/>
  <c r="E831" i="19"/>
  <c r="E2490" i="19"/>
  <c r="E979" i="19"/>
  <c r="E1436" i="19"/>
  <c r="E2029" i="19"/>
  <c r="E1427" i="19"/>
  <c r="E1424" i="19"/>
  <c r="E1877" i="19"/>
  <c r="E333" i="19"/>
  <c r="E942" i="19"/>
  <c r="E2433" i="19"/>
  <c r="E1407" i="19"/>
  <c r="E1402" i="19"/>
  <c r="E1079" i="19"/>
  <c r="F2350" i="19"/>
  <c r="F1126" i="19"/>
  <c r="F2339" i="19"/>
  <c r="F827" i="19"/>
  <c r="F821" i="19"/>
  <c r="F1914" i="19"/>
  <c r="F1281" i="19"/>
  <c r="F1441" i="19"/>
  <c r="F2190" i="19"/>
  <c r="F1736" i="19"/>
  <c r="F972" i="19"/>
  <c r="F1258" i="19"/>
  <c r="F667" i="19"/>
  <c r="F951" i="19"/>
  <c r="F1720" i="19"/>
  <c r="F121" i="19"/>
  <c r="F237" i="19"/>
  <c r="G1442" i="19"/>
  <c r="G329" i="19"/>
  <c r="Z329" i="19" s="1"/>
  <c r="E999" i="19"/>
  <c r="E1284" i="19"/>
  <c r="E1596" i="19"/>
  <c r="E826" i="19"/>
  <c r="E684" i="19"/>
  <c r="E2459" i="19"/>
  <c r="E1895" i="19"/>
  <c r="E2451" i="19"/>
  <c r="E961" i="19"/>
  <c r="E947" i="19"/>
  <c r="E427" i="19"/>
  <c r="E2438" i="19"/>
  <c r="E939" i="19"/>
  <c r="E107" i="19"/>
  <c r="E1983" i="19"/>
  <c r="E925" i="19"/>
  <c r="F2483" i="19"/>
  <c r="F2345" i="19"/>
  <c r="F2048" i="19"/>
  <c r="F824" i="19"/>
  <c r="F2489" i="19"/>
  <c r="F678" i="19"/>
  <c r="F2028" i="19"/>
  <c r="F2313" i="19"/>
  <c r="F1101" i="19"/>
  <c r="F2309" i="19"/>
  <c r="F426" i="19"/>
  <c r="F325" i="19"/>
  <c r="F109" i="19"/>
  <c r="G2318" i="19"/>
  <c r="Z2318" i="19" s="1"/>
  <c r="J2152" i="19"/>
  <c r="S2152" i="19" s="1"/>
  <c r="J320" i="19"/>
  <c r="S320" i="19" s="1"/>
  <c r="J321" i="19"/>
  <c r="S321" i="19" s="1"/>
  <c r="J1986" i="19"/>
  <c r="S1986" i="19" s="1"/>
  <c r="J1400" i="19"/>
  <c r="S1400" i="19" s="1"/>
  <c r="J642" i="19"/>
  <c r="S642" i="19" s="1"/>
  <c r="J319" i="19"/>
  <c r="S319" i="19" s="1"/>
  <c r="J520" i="19"/>
  <c r="S520" i="19" s="1"/>
  <c r="J1225" i="19"/>
  <c r="S1225" i="19" s="1"/>
  <c r="J1228" i="19"/>
  <c r="S1228" i="19" s="1"/>
  <c r="J243" i="19"/>
  <c r="S243" i="19" s="1"/>
  <c r="J326" i="19"/>
  <c r="S326" i="19" s="1"/>
  <c r="J943" i="19"/>
  <c r="S943" i="19" s="1"/>
  <c r="J2310" i="19"/>
  <c r="S2310" i="19" s="1"/>
  <c r="J958" i="19"/>
  <c r="S958" i="19" s="1"/>
  <c r="J2021" i="19"/>
  <c r="S2021" i="19" s="1"/>
  <c r="J1229" i="19"/>
  <c r="S1229" i="19" s="1"/>
  <c r="J937" i="19"/>
  <c r="S937" i="19" s="1"/>
  <c r="J327" i="19"/>
  <c r="S327" i="19" s="1"/>
  <c r="J944" i="19"/>
  <c r="S944" i="19" s="1"/>
  <c r="J1253" i="19"/>
  <c r="S1253" i="19" s="1"/>
  <c r="J959" i="19"/>
  <c r="S959" i="19" s="1"/>
  <c r="J2450" i="19"/>
  <c r="S2450" i="19" s="1"/>
  <c r="J1575" i="19"/>
  <c r="S1575" i="19" s="1"/>
  <c r="J797" i="19"/>
  <c r="S797" i="19" s="1"/>
  <c r="J1084" i="19"/>
  <c r="S1084" i="19" s="1"/>
  <c r="J114" i="19"/>
  <c r="S114" i="19" s="1"/>
  <c r="J329" i="19"/>
  <c r="S329" i="19" s="1"/>
  <c r="J1093" i="19"/>
  <c r="S1093" i="19" s="1"/>
  <c r="J254" i="19"/>
  <c r="S254" i="19" s="1"/>
  <c r="J128" i="19"/>
  <c r="S128" i="19" s="1"/>
  <c r="J966" i="19"/>
  <c r="S966" i="19" s="1"/>
  <c r="J2319" i="19"/>
  <c r="S2319" i="19" s="1"/>
  <c r="J1552" i="19"/>
  <c r="S1552" i="19" s="1"/>
  <c r="J2430" i="19"/>
  <c r="S2430" i="19" s="1"/>
  <c r="J1244" i="19"/>
  <c r="S1244" i="19" s="1"/>
  <c r="J1411" i="19"/>
  <c r="S1411" i="19" s="1"/>
  <c r="J1419" i="19"/>
  <c r="S1419" i="19" s="1"/>
  <c r="J2170" i="19"/>
  <c r="S2170" i="19" s="1"/>
  <c r="J131" i="19"/>
  <c r="S131" i="19" s="1"/>
  <c r="J1259" i="19"/>
  <c r="S1259" i="19" s="1"/>
  <c r="J1991" i="19"/>
  <c r="S1991" i="19" s="1"/>
  <c r="J111" i="19"/>
  <c r="S111" i="19" s="1"/>
  <c r="J118" i="19"/>
  <c r="S118" i="19" s="1"/>
  <c r="J1245" i="19"/>
  <c r="S1245" i="19" s="1"/>
  <c r="J1724" i="19"/>
  <c r="S1724" i="19" s="1"/>
  <c r="J956" i="19"/>
  <c r="S956" i="19" s="1"/>
  <c r="J2311" i="19"/>
  <c r="S2311" i="19" s="1"/>
  <c r="J1889" i="19"/>
  <c r="S1889" i="19" s="1"/>
  <c r="J1992" i="19"/>
  <c r="S1992" i="19" s="1"/>
  <c r="J241" i="19"/>
  <c r="S241" i="19" s="1"/>
  <c r="J2305" i="19"/>
  <c r="S2305" i="19" s="1"/>
  <c r="J425" i="19"/>
  <c r="S425" i="19" s="1"/>
  <c r="J1989" i="19"/>
  <c r="S1989" i="19" s="1"/>
  <c r="J932" i="19"/>
  <c r="S932" i="19" s="1"/>
  <c r="J2437" i="19"/>
  <c r="S2437" i="19" s="1"/>
  <c r="J2442" i="19"/>
  <c r="S2442" i="19" s="1"/>
  <c r="J2005" i="19"/>
  <c r="S2005" i="19" s="1"/>
  <c r="J335" i="19"/>
  <c r="S335" i="19" s="1"/>
  <c r="J340" i="19"/>
  <c r="S340" i="19" s="1"/>
  <c r="J814" i="19"/>
  <c r="S814" i="19" s="1"/>
  <c r="J957" i="19"/>
  <c r="S957" i="19" s="1"/>
  <c r="J545" i="19"/>
  <c r="S545" i="19" s="1"/>
  <c r="J2185" i="19"/>
  <c r="S2185" i="19" s="1"/>
  <c r="J985" i="19"/>
  <c r="S985" i="19" s="1"/>
  <c r="J692" i="19"/>
  <c r="S692" i="19" s="1"/>
  <c r="J990" i="19"/>
  <c r="S990" i="19" s="1"/>
  <c r="J2060" i="19"/>
  <c r="S2060" i="19" s="1"/>
  <c r="I927" i="19"/>
  <c r="I2156" i="19"/>
  <c r="J1083" i="19"/>
  <c r="S1083" i="19" s="1"/>
  <c r="J539" i="19"/>
  <c r="S539" i="19" s="1"/>
  <c r="J1434" i="19"/>
  <c r="S1434" i="19" s="1"/>
  <c r="J2189" i="19"/>
  <c r="S2189" i="19" s="1"/>
  <c r="J689" i="19"/>
  <c r="S689" i="19" s="1"/>
  <c r="J1594" i="19"/>
  <c r="S1594" i="19" s="1"/>
  <c r="J2481" i="19"/>
  <c r="S2481" i="19" s="1"/>
  <c r="J2347" i="19"/>
  <c r="S2347" i="19" s="1"/>
  <c r="I640" i="19"/>
  <c r="I1712" i="19"/>
  <c r="I1855" i="19"/>
  <c r="J1868" i="19"/>
  <c r="S1868" i="19" s="1"/>
  <c r="J2026" i="19"/>
  <c r="S2026" i="19" s="1"/>
  <c r="J547" i="19"/>
  <c r="S547" i="19" s="1"/>
  <c r="J1903" i="19"/>
  <c r="S1903" i="19" s="1"/>
  <c r="J555" i="19"/>
  <c r="S555" i="19" s="1"/>
  <c r="J1279" i="19"/>
  <c r="S1279" i="19" s="1"/>
  <c r="J2482" i="19"/>
  <c r="S2482" i="19" s="1"/>
  <c r="J562" i="19"/>
  <c r="S562" i="19" s="1"/>
  <c r="I229" i="19"/>
  <c r="I2153" i="19"/>
  <c r="I1405" i="19"/>
  <c r="J1875" i="19"/>
  <c r="S1875" i="19" s="1"/>
  <c r="J972" i="19"/>
  <c r="S972" i="19" s="1"/>
  <c r="J1113" i="19"/>
  <c r="S1113" i="19" s="1"/>
  <c r="J2331" i="19"/>
  <c r="S2331" i="19" s="1"/>
  <c r="J1442" i="19"/>
  <c r="S1442" i="19" s="1"/>
  <c r="J1282" i="19"/>
  <c r="S1282" i="19" s="1"/>
  <c r="J1915" i="19"/>
  <c r="S1915" i="19" s="1"/>
  <c r="J842" i="19"/>
  <c r="S842" i="19" s="1"/>
  <c r="I409" i="19"/>
  <c r="I2300" i="19"/>
  <c r="J1882" i="19"/>
  <c r="S1882" i="19" s="1"/>
  <c r="J2180" i="19"/>
  <c r="S2180" i="19" s="1"/>
  <c r="J2463" i="19"/>
  <c r="S2463" i="19" s="1"/>
  <c r="J2333" i="19"/>
  <c r="S2333" i="19" s="1"/>
  <c r="J1276" i="19"/>
  <c r="S1276" i="19" s="1"/>
  <c r="J1598" i="19"/>
  <c r="S1598" i="19" s="1"/>
  <c r="J996" i="19"/>
  <c r="S996" i="19" s="1"/>
  <c r="I516" i="19"/>
  <c r="I412" i="19"/>
  <c r="I522" i="19"/>
  <c r="J106" i="19"/>
  <c r="S106" i="19" s="1"/>
  <c r="J963" i="19"/>
  <c r="S963" i="19" s="1"/>
  <c r="J1734" i="19"/>
  <c r="S1734" i="19" s="1"/>
  <c r="J977" i="19"/>
  <c r="S977" i="19" s="1"/>
  <c r="J1268" i="19"/>
  <c r="S1268" i="19" s="1"/>
  <c r="J1278" i="19"/>
  <c r="S1278" i="19" s="1"/>
  <c r="J2054" i="19"/>
  <c r="S2054" i="19" s="1"/>
  <c r="J1916" i="19"/>
  <c r="S1916" i="19" s="1"/>
  <c r="J807" i="19"/>
  <c r="S807" i="19" s="1"/>
  <c r="J2181" i="19"/>
  <c r="S2181" i="19" s="1"/>
  <c r="J1739" i="19"/>
  <c r="S1739" i="19" s="1"/>
  <c r="J2469" i="19"/>
  <c r="S2469" i="19" s="1"/>
  <c r="J2473" i="19"/>
  <c r="S2473" i="19" s="1"/>
  <c r="J2343" i="19"/>
  <c r="S2343" i="19" s="1"/>
  <c r="J2494" i="19"/>
  <c r="S2494" i="19" s="1"/>
  <c r="I924" i="19"/>
  <c r="I233" i="19"/>
  <c r="I323" i="19"/>
  <c r="J647" i="19"/>
  <c r="S647" i="19" s="1"/>
  <c r="J535" i="19"/>
  <c r="S535" i="19" s="1"/>
  <c r="J675" i="19"/>
  <c r="S675" i="19" s="1"/>
  <c r="J2464" i="19"/>
  <c r="S2464" i="19" s="1"/>
  <c r="J1117" i="19"/>
  <c r="S1117" i="19" s="1"/>
  <c r="J2046" i="19"/>
  <c r="S2046" i="19" s="1"/>
  <c r="J2493" i="19"/>
  <c r="S2493" i="19" s="1"/>
  <c r="J1606" i="19"/>
  <c r="S1606" i="19" s="1"/>
  <c r="I1854" i="19"/>
  <c r="I936" i="19"/>
  <c r="I1866" i="19"/>
  <c r="I124" i="19"/>
  <c r="I1876" i="19"/>
  <c r="I2448" i="19"/>
  <c r="I2020" i="19"/>
  <c r="I2027" i="19"/>
  <c r="I676" i="19"/>
  <c r="I2466" i="19"/>
  <c r="I822" i="19"/>
  <c r="I1595" i="19"/>
  <c r="I1124" i="19"/>
  <c r="I700" i="19"/>
  <c r="H1219" i="19"/>
  <c r="I2420" i="19"/>
  <c r="I2430" i="19"/>
  <c r="I1244" i="19"/>
  <c r="I1411" i="19"/>
  <c r="I1419" i="19"/>
  <c r="I2170" i="19"/>
  <c r="I131" i="19"/>
  <c r="I1259" i="19"/>
  <c r="I1578" i="19"/>
  <c r="I1437" i="19"/>
  <c r="I1439" i="19"/>
  <c r="I1277" i="19"/>
  <c r="I1747" i="19"/>
  <c r="I1288" i="19"/>
  <c r="H1542" i="19"/>
  <c r="H1854" i="19"/>
  <c r="H2302" i="19"/>
  <c r="H238" i="19"/>
  <c r="I1228" i="19"/>
  <c r="I656" i="19"/>
  <c r="I940" i="19"/>
  <c r="I1249" i="19"/>
  <c r="I252" i="19"/>
  <c r="I435" i="19"/>
  <c r="I2024" i="19"/>
  <c r="I1260" i="19"/>
  <c r="I818" i="19"/>
  <c r="I1585" i="19"/>
  <c r="I1590" i="19"/>
  <c r="I1446" i="19"/>
  <c r="I1127" i="19"/>
  <c r="I2063" i="19"/>
  <c r="I521" i="19"/>
  <c r="I241" i="19"/>
  <c r="I2305" i="19"/>
  <c r="I425" i="19"/>
  <c r="I1252" i="19"/>
  <c r="I1882" i="19"/>
  <c r="I810" i="19"/>
  <c r="I2316" i="19"/>
  <c r="I2322" i="19"/>
  <c r="I978" i="19"/>
  <c r="I823" i="19"/>
  <c r="I1445" i="19"/>
  <c r="I1450" i="19"/>
  <c r="I1130" i="19"/>
  <c r="H101" i="19"/>
  <c r="H521" i="19"/>
  <c r="H2157" i="19"/>
  <c r="H938" i="19"/>
  <c r="I1995" i="19"/>
  <c r="I1715" i="19"/>
  <c r="I120" i="19"/>
  <c r="I251" i="19"/>
  <c r="I950" i="19"/>
  <c r="I1883" i="19"/>
  <c r="I812" i="19"/>
  <c r="I971" i="19"/>
  <c r="I2325" i="19"/>
  <c r="I1586" i="19"/>
  <c r="I557" i="19"/>
  <c r="I988" i="19"/>
  <c r="I2057" i="19"/>
  <c r="I1609" i="19"/>
  <c r="I2155" i="19"/>
  <c r="I245" i="19"/>
  <c r="I1088" i="19"/>
  <c r="I665" i="19"/>
  <c r="I806" i="19"/>
  <c r="I257" i="19"/>
  <c r="I1257" i="19"/>
  <c r="I1576" i="19"/>
  <c r="I1263" i="19"/>
  <c r="I2329" i="19"/>
  <c r="I1271" i="19"/>
  <c r="I1120" i="19"/>
  <c r="I2207" i="19"/>
  <c r="I2212" i="19"/>
  <c r="H228" i="19"/>
  <c r="H414" i="19"/>
  <c r="H649" i="19"/>
  <c r="H655" i="19"/>
  <c r="I2159" i="19"/>
  <c r="I1861" i="19"/>
  <c r="I802" i="19"/>
  <c r="I1999" i="19"/>
  <c r="I1565" i="19"/>
  <c r="I2017" i="19"/>
  <c r="I1572" i="19"/>
  <c r="I2487" i="19"/>
  <c r="I2462" i="19"/>
  <c r="I982" i="19"/>
  <c r="I1273" i="19"/>
  <c r="I2204" i="19"/>
  <c r="I1602" i="19"/>
  <c r="I2354" i="19"/>
  <c r="H1398" i="19"/>
  <c r="H1987" i="19"/>
  <c r="I1544" i="19"/>
  <c r="I2428" i="19"/>
  <c r="I658" i="19"/>
  <c r="I662" i="19"/>
  <c r="I1417" i="19"/>
  <c r="I127" i="19"/>
  <c r="I539" i="19"/>
  <c r="I1574" i="19"/>
  <c r="I2033" i="19"/>
  <c r="I2188" i="19"/>
  <c r="I2043" i="19"/>
  <c r="I2474" i="19"/>
  <c r="I1123" i="19"/>
  <c r="I998" i="19"/>
  <c r="H1397" i="19"/>
  <c r="H1852" i="19"/>
  <c r="H1554" i="19"/>
  <c r="H236" i="19"/>
  <c r="H233" i="19"/>
  <c r="H2433" i="19"/>
  <c r="H659" i="19"/>
  <c r="H249" i="19"/>
  <c r="H433" i="19"/>
  <c r="H1728" i="19"/>
  <c r="H2453" i="19"/>
  <c r="H2030" i="19"/>
  <c r="H1112" i="19"/>
  <c r="H1265" i="19"/>
  <c r="H829" i="19"/>
  <c r="H2200" i="19"/>
  <c r="H698" i="19"/>
  <c r="H2213" i="19"/>
  <c r="G1222" i="19"/>
  <c r="Z1222" i="19" s="1"/>
  <c r="G794" i="19"/>
  <c r="G800" i="19"/>
  <c r="G1716" i="19"/>
  <c r="H2301" i="19"/>
  <c r="H119" i="19"/>
  <c r="H421" i="19"/>
  <c r="H945" i="19"/>
  <c r="H957" i="19"/>
  <c r="H2312" i="19"/>
  <c r="H2176" i="19"/>
  <c r="H2181" i="19"/>
  <c r="H1739" i="19"/>
  <c r="H2469" i="19"/>
  <c r="H2473" i="19"/>
  <c r="H2343" i="19"/>
  <c r="H2494" i="19"/>
  <c r="G924" i="19"/>
  <c r="G233" i="19"/>
  <c r="G323" i="19"/>
  <c r="Z323" i="19" s="1"/>
  <c r="G1858" i="19"/>
  <c r="Z1858" i="19" s="1"/>
  <c r="H221" i="19"/>
  <c r="H2429" i="19"/>
  <c r="H1087" i="19"/>
  <c r="H664" i="19"/>
  <c r="H1255" i="19"/>
  <c r="H1422" i="19"/>
  <c r="H2022" i="19"/>
  <c r="H672" i="19"/>
  <c r="H2461" i="19"/>
  <c r="H2042" i="19"/>
  <c r="H1118" i="19"/>
  <c r="H693" i="19"/>
  <c r="H1285" i="19"/>
  <c r="H1000" i="19"/>
  <c r="G1707" i="19"/>
  <c r="Z1707" i="19" s="1"/>
  <c r="G1081" i="19"/>
  <c r="Z1081" i="19" s="1"/>
  <c r="G647" i="19"/>
  <c r="Z647" i="19" s="1"/>
  <c r="G653" i="19"/>
  <c r="H643" i="19"/>
  <c r="H1860" i="19"/>
  <c r="H332" i="19"/>
  <c r="H1098" i="19"/>
  <c r="H1564" i="19"/>
  <c r="H2016" i="19"/>
  <c r="H967" i="19"/>
  <c r="H1733" i="19"/>
  <c r="H1738" i="19"/>
  <c r="H687" i="19"/>
  <c r="H558" i="19"/>
  <c r="H2203" i="19"/>
  <c r="H2209" i="19"/>
  <c r="H844" i="19"/>
  <c r="G2151" i="19"/>
  <c r="Z2151" i="19" s="1"/>
  <c r="G1548" i="19"/>
  <c r="G1556" i="19"/>
  <c r="G526" i="19"/>
  <c r="H650" i="19"/>
  <c r="H1864" i="19"/>
  <c r="H1874" i="19"/>
  <c r="H1726" i="19"/>
  <c r="H530" i="19"/>
  <c r="H1426" i="19"/>
  <c r="H1893" i="19"/>
  <c r="H1434" i="19"/>
  <c r="H2189" i="19"/>
  <c r="H689" i="19"/>
  <c r="H1594" i="19"/>
  <c r="H2481" i="19"/>
  <c r="H2347" i="19"/>
  <c r="G640" i="19"/>
  <c r="G1712" i="19"/>
  <c r="G1855" i="19"/>
  <c r="H925" i="19"/>
  <c r="H2303" i="19"/>
  <c r="H2439" i="19"/>
  <c r="H1414" i="19"/>
  <c r="H2446" i="19"/>
  <c r="H259" i="19"/>
  <c r="H1102" i="19"/>
  <c r="H2178" i="19"/>
  <c r="H547" i="19"/>
  <c r="H1903" i="19"/>
  <c r="H555" i="19"/>
  <c r="H1279" i="19"/>
  <c r="H2482" i="19"/>
  <c r="H562" i="19"/>
  <c r="G229" i="19"/>
  <c r="G2153" i="19"/>
  <c r="G1405" i="19"/>
  <c r="G656" i="19"/>
  <c r="H1983" i="19"/>
  <c r="H114" i="19"/>
  <c r="H329" i="19"/>
  <c r="H1093" i="19"/>
  <c r="H254" i="19"/>
  <c r="H128" i="19"/>
  <c r="H966" i="19"/>
  <c r="H2319" i="19"/>
  <c r="H1113" i="19"/>
  <c r="H2331" i="19"/>
  <c r="H1442" i="19"/>
  <c r="H1282" i="19"/>
  <c r="H1915" i="19"/>
  <c r="H842" i="19"/>
  <c r="G409" i="19"/>
  <c r="G2300" i="19"/>
  <c r="G523" i="19"/>
  <c r="G417" i="19"/>
  <c r="H1727" i="19"/>
  <c r="H703" i="19"/>
  <c r="G1221" i="19"/>
  <c r="G419" i="19"/>
  <c r="G2306" i="19"/>
  <c r="G948" i="19"/>
  <c r="G962" i="19"/>
  <c r="G2174" i="19"/>
  <c r="G543" i="19"/>
  <c r="Z543" i="19" s="1"/>
  <c r="G817" i="19"/>
  <c r="G2328" i="19"/>
  <c r="G1588" i="19"/>
  <c r="G2477" i="19"/>
  <c r="G993" i="19"/>
  <c r="G701" i="19"/>
  <c r="F321" i="19"/>
  <c r="F1986" i="19"/>
  <c r="F2425" i="19"/>
  <c r="F1237" i="19"/>
  <c r="H2031" i="19"/>
  <c r="G524" i="19"/>
  <c r="Z524" i="19" s="1"/>
  <c r="G659" i="19"/>
  <c r="G249" i="19"/>
  <c r="Z249" i="19" s="1"/>
  <c r="G433" i="19"/>
  <c r="Z433" i="19" s="1"/>
  <c r="G1728" i="19"/>
  <c r="Z1728" i="19" s="1"/>
  <c r="G2453" i="19"/>
  <c r="G2030" i="19"/>
  <c r="G1112" i="19"/>
  <c r="G1265" i="19"/>
  <c r="G829" i="19"/>
  <c r="G2200" i="19"/>
  <c r="G698" i="19"/>
  <c r="G2213" i="19"/>
  <c r="Z2213" i="19" s="1"/>
  <c r="F1221" i="19"/>
  <c r="F416" i="19"/>
  <c r="H797" i="19"/>
  <c r="H2184" i="19"/>
  <c r="G244" i="19"/>
  <c r="G1091" i="19"/>
  <c r="G1096" i="19"/>
  <c r="Z1096" i="19" s="1"/>
  <c r="G1421" i="19"/>
  <c r="Z1421" i="19" s="1"/>
  <c r="G2014" i="19"/>
  <c r="G1428" i="19"/>
  <c r="G1896" i="19"/>
  <c r="G1583" i="19"/>
  <c r="G2467" i="19"/>
  <c r="G2196" i="19"/>
  <c r="Z2196" i="19" s="1"/>
  <c r="G2341" i="19"/>
  <c r="G2346" i="19"/>
  <c r="Z2346" i="19" s="1"/>
  <c r="G2484" i="19"/>
  <c r="F411" i="19"/>
  <c r="F645" i="19"/>
  <c r="F2158" i="19"/>
  <c r="F1860" i="19"/>
  <c r="H1873" i="19"/>
  <c r="H1276" i="19"/>
  <c r="G1862" i="19"/>
  <c r="Z1862" i="19" s="1"/>
  <c r="G422" i="19"/>
  <c r="G2443" i="19"/>
  <c r="Z2443" i="19" s="1"/>
  <c r="G2007" i="19"/>
  <c r="G341" i="19"/>
  <c r="G1890" i="19"/>
  <c r="G816" i="19"/>
  <c r="G2187" i="19"/>
  <c r="G1116" i="19"/>
  <c r="Z1116" i="19" s="1"/>
  <c r="G1746" i="19"/>
  <c r="G1447" i="19"/>
  <c r="Z1447" i="19" s="1"/>
  <c r="G1604" i="19"/>
  <c r="F924" i="19"/>
  <c r="F233" i="19"/>
  <c r="F323" i="19"/>
  <c r="H1419" i="19"/>
  <c r="H1747" i="19"/>
  <c r="G1562" i="19"/>
  <c r="G804" i="19"/>
  <c r="G1725" i="19"/>
  <c r="G2013" i="19"/>
  <c r="Z2013" i="19" s="1"/>
  <c r="G2018" i="19"/>
  <c r="G969" i="19"/>
  <c r="Z969" i="19" s="1"/>
  <c r="G2321" i="19"/>
  <c r="G2465" i="19"/>
  <c r="G1269" i="19"/>
  <c r="G1909" i="19"/>
  <c r="G2480" i="19"/>
  <c r="G561" i="19"/>
  <c r="F222" i="19"/>
  <c r="F1710" i="19"/>
  <c r="H540" i="19"/>
  <c r="G518" i="19"/>
  <c r="Z518" i="19" s="1"/>
  <c r="G1089" i="19"/>
  <c r="G1413" i="19"/>
  <c r="G2445" i="19"/>
  <c r="G258" i="19"/>
  <c r="G542" i="19"/>
  <c r="G2177" i="19"/>
  <c r="G1435" i="19"/>
  <c r="G1742" i="19"/>
  <c r="Z1742" i="19" s="1"/>
  <c r="G1589" i="19"/>
  <c r="G2199" i="19"/>
  <c r="G1125" i="19"/>
  <c r="G1290" i="19"/>
  <c r="F227" i="19"/>
  <c r="F1082" i="19"/>
  <c r="F648" i="19"/>
  <c r="F654" i="19"/>
  <c r="H817" i="19"/>
  <c r="G237" i="19"/>
  <c r="G328" i="19"/>
  <c r="G1092" i="19"/>
  <c r="G953" i="19"/>
  <c r="G532" i="19"/>
  <c r="G965" i="19"/>
  <c r="Z965" i="19" s="1"/>
  <c r="G673" i="19"/>
  <c r="Z673" i="19" s="1"/>
  <c r="G1737" i="19"/>
  <c r="G550" i="19"/>
  <c r="G1908" i="19"/>
  <c r="G2051" i="19"/>
  <c r="G2058" i="19"/>
  <c r="G1291" i="19"/>
  <c r="F2422" i="19"/>
  <c r="F2298" i="19"/>
  <c r="F1230" i="19"/>
  <c r="F115" i="19"/>
  <c r="E2062" i="19"/>
  <c r="E992" i="19"/>
  <c r="E1910" i="19"/>
  <c r="E2195" i="19"/>
  <c r="E1264" i="19"/>
  <c r="E2035" i="19"/>
  <c r="E671" i="19"/>
  <c r="E1571" i="19"/>
  <c r="E960" i="19"/>
  <c r="E946" i="19"/>
  <c r="E248" i="19"/>
  <c r="E1409" i="19"/>
  <c r="E938" i="19"/>
  <c r="E2157" i="19"/>
  <c r="E521" i="19"/>
  <c r="E101" i="19"/>
  <c r="F1130" i="19"/>
  <c r="F1450" i="19"/>
  <c r="F1445" i="19"/>
  <c r="F823" i="19"/>
  <c r="F978" i="19"/>
  <c r="F2322" i="19"/>
  <c r="F2316" i="19"/>
  <c r="F810" i="19"/>
  <c r="F1882" i="19"/>
  <c r="F1252" i="19"/>
  <c r="F425" i="19"/>
  <c r="F2305" i="19"/>
  <c r="F2157" i="19"/>
  <c r="G1109" i="19"/>
  <c r="Z1109" i="19" s="1"/>
  <c r="E2348" i="19"/>
  <c r="E2206" i="19"/>
  <c r="E2476" i="19"/>
  <c r="E825" i="19"/>
  <c r="E1902" i="19"/>
  <c r="E1580" i="19"/>
  <c r="E1575" i="19"/>
  <c r="E2450" i="19"/>
  <c r="E959" i="19"/>
  <c r="E1253" i="19"/>
  <c r="E944" i="19"/>
  <c r="E327" i="19"/>
  <c r="E937" i="19"/>
  <c r="E1229" i="19"/>
  <c r="E520" i="19"/>
  <c r="E319" i="19"/>
  <c r="F2061" i="19"/>
  <c r="F1912" i="19"/>
  <c r="F2337" i="19"/>
  <c r="F2194" i="19"/>
  <c r="F2040" i="19"/>
  <c r="F1579" i="19"/>
  <c r="F1431" i="19"/>
  <c r="F1570" i="19"/>
  <c r="F1881" i="19"/>
  <c r="F1251" i="19"/>
  <c r="F424" i="19"/>
  <c r="F2304" i="19"/>
  <c r="F1856" i="19"/>
  <c r="G1895" i="19"/>
  <c r="Z1895" i="19" s="1"/>
  <c r="E2212" i="19"/>
  <c r="E2207" i="19"/>
  <c r="E1120" i="19"/>
  <c r="E1271" i="19"/>
  <c r="E2329" i="19"/>
  <c r="E1263" i="19"/>
  <c r="E1576" i="19"/>
  <c r="E1257" i="19"/>
  <c r="E257" i="19"/>
  <c r="E806" i="19"/>
  <c r="E665" i="19"/>
  <c r="E1088" i="19"/>
  <c r="E245" i="19"/>
  <c r="E2427" i="19"/>
  <c r="E103" i="19"/>
  <c r="E226" i="19"/>
  <c r="F701" i="19"/>
  <c r="F993" i="19"/>
  <c r="F2477" i="19"/>
  <c r="F1588" i="19"/>
  <c r="F2328" i="19"/>
  <c r="F817" i="19"/>
  <c r="F543" i="19"/>
  <c r="F2174" i="19"/>
  <c r="F962" i="19"/>
  <c r="F948" i="19"/>
  <c r="F2306" i="19"/>
  <c r="F419" i="19"/>
  <c r="F1407" i="19"/>
  <c r="G676" i="19"/>
  <c r="E1000" i="19"/>
  <c r="E1285" i="19"/>
  <c r="E693" i="19"/>
  <c r="E1118" i="19"/>
  <c r="E2042" i="19"/>
  <c r="E2461" i="19"/>
  <c r="E672" i="19"/>
  <c r="E2022" i="19"/>
  <c r="E1422" i="19"/>
  <c r="E1255" i="19"/>
  <c r="E664" i="19"/>
  <c r="E1087" i="19"/>
  <c r="E244" i="19"/>
  <c r="E2426" i="19"/>
  <c r="E102" i="19"/>
  <c r="E225" i="19"/>
  <c r="F999" i="19"/>
  <c r="F1284" i="19"/>
  <c r="F1596" i="19"/>
  <c r="F826" i="19"/>
  <c r="F684" i="19"/>
  <c r="F2352" i="19"/>
  <c r="F696" i="19"/>
  <c r="F2478" i="19"/>
  <c r="F828" i="19"/>
  <c r="F549" i="19"/>
  <c r="F1582" i="19"/>
  <c r="F1732" i="19"/>
  <c r="F2025" i="19"/>
  <c r="F1425" i="19"/>
  <c r="F666" i="19"/>
  <c r="F334" i="19"/>
  <c r="F1996" i="19"/>
  <c r="F932" i="19"/>
  <c r="G2331" i="19"/>
  <c r="Z2331" i="19" s="1"/>
  <c r="G239" i="19"/>
  <c r="Z239" i="19" s="1"/>
  <c r="E700" i="19"/>
  <c r="E1124" i="19"/>
  <c r="E1595" i="19"/>
  <c r="E822" i="19"/>
  <c r="E2466" i="19"/>
  <c r="E676" i="19"/>
  <c r="E2027" i="19"/>
  <c r="E2020" i="19"/>
  <c r="E2448" i="19"/>
  <c r="E1876" i="19"/>
  <c r="E124" i="19"/>
  <c r="E1866" i="19"/>
  <c r="E936" i="19"/>
  <c r="E1555" i="19"/>
  <c r="E1711" i="19"/>
  <c r="E223" i="19"/>
  <c r="F1606" i="19"/>
  <c r="F2493" i="19"/>
  <c r="F2046" i="19"/>
  <c r="F1117" i="19"/>
  <c r="F2464" i="19"/>
  <c r="F675" i="19"/>
  <c r="F1892" i="19"/>
  <c r="F668" i="19"/>
  <c r="F2012" i="19"/>
  <c r="F430" i="19"/>
  <c r="F803" i="19"/>
  <c r="F418" i="19"/>
  <c r="F1404" i="19"/>
  <c r="G1730" i="19"/>
  <c r="J928" i="19"/>
  <c r="S928" i="19" s="1"/>
  <c r="J229" i="19"/>
  <c r="S229" i="19" s="1"/>
  <c r="J230" i="19"/>
  <c r="S230" i="19" s="1"/>
  <c r="J1545" i="19"/>
  <c r="S1545" i="19" s="1"/>
  <c r="J516" i="19"/>
  <c r="S516" i="19" s="1"/>
  <c r="J412" i="19"/>
  <c r="S412" i="19" s="1"/>
  <c r="J923" i="19"/>
  <c r="S923" i="19" s="1"/>
  <c r="J413" i="19"/>
  <c r="S413" i="19" s="1"/>
  <c r="J2419" i="19"/>
  <c r="S2419" i="19" s="1"/>
  <c r="J104" i="19"/>
  <c r="S104" i="19" s="1"/>
  <c r="J232" i="19"/>
  <c r="S232" i="19" s="1"/>
  <c r="J1708" i="19"/>
  <c r="S1708" i="19" s="1"/>
  <c r="J2427" i="19"/>
  <c r="S2427" i="19" s="1"/>
  <c r="J245" i="19"/>
  <c r="S245" i="19" s="1"/>
  <c r="J1088" i="19"/>
  <c r="S1088" i="19" s="1"/>
  <c r="J665" i="19"/>
  <c r="S665" i="19" s="1"/>
  <c r="J806" i="19"/>
  <c r="S806" i="19" s="1"/>
  <c r="J257" i="19"/>
  <c r="S257" i="19" s="1"/>
  <c r="J1257" i="19"/>
  <c r="S1257" i="19" s="1"/>
  <c r="J2421" i="19"/>
  <c r="S2421" i="19" s="1"/>
  <c r="J646" i="19"/>
  <c r="S646" i="19" s="1"/>
  <c r="J1085" i="19"/>
  <c r="S1085" i="19" s="1"/>
  <c r="J1089" i="19"/>
  <c r="S1089" i="19" s="1"/>
  <c r="J1413" i="19"/>
  <c r="S1413" i="19" s="1"/>
  <c r="J2445" i="19"/>
  <c r="S2445" i="19" s="1"/>
  <c r="J258" i="19"/>
  <c r="S258" i="19" s="1"/>
  <c r="J542" i="19"/>
  <c r="S542" i="19" s="1"/>
  <c r="J2177" i="19"/>
  <c r="S2177" i="19" s="1"/>
  <c r="J1548" i="19"/>
  <c r="S1548" i="19" s="1"/>
  <c r="J1556" i="19"/>
  <c r="S1556" i="19" s="1"/>
  <c r="J526" i="19"/>
  <c r="S526" i="19" s="1"/>
  <c r="J1869" i="19"/>
  <c r="S1869" i="19" s="1"/>
  <c r="J2001" i="19"/>
  <c r="S2001" i="19" s="1"/>
  <c r="J1879" i="19"/>
  <c r="S1879" i="19" s="1"/>
  <c r="J964" i="19"/>
  <c r="S964" i="19" s="1"/>
  <c r="J1106" i="19"/>
  <c r="S1106" i="19" s="1"/>
  <c r="J1855" i="19"/>
  <c r="S1855" i="19" s="1"/>
  <c r="J239" i="19"/>
  <c r="S239" i="19" s="1"/>
  <c r="J1867" i="19"/>
  <c r="S1867" i="19" s="1"/>
  <c r="J423" i="19"/>
  <c r="S423" i="19" s="1"/>
  <c r="J1420" i="19"/>
  <c r="S1420" i="19" s="1"/>
  <c r="J2449" i="19"/>
  <c r="S2449" i="19" s="1"/>
  <c r="J540" i="19"/>
  <c r="S540" i="19" s="1"/>
  <c r="J1553" i="19"/>
  <c r="S1553" i="19" s="1"/>
  <c r="J2431" i="19"/>
  <c r="S2431" i="19" s="1"/>
  <c r="J418" i="19"/>
  <c r="S418" i="19" s="1"/>
  <c r="J1412" i="19"/>
  <c r="S1412" i="19" s="1"/>
  <c r="J428" i="19"/>
  <c r="S428" i="19" s="1"/>
  <c r="J2010" i="19"/>
  <c r="S2010" i="19" s="1"/>
  <c r="J1569" i="19"/>
  <c r="S1569" i="19" s="1"/>
  <c r="J1891" i="19"/>
  <c r="S1891" i="19" s="1"/>
  <c r="J925" i="19"/>
  <c r="S925" i="19" s="1"/>
  <c r="J2425" i="19"/>
  <c r="S2425" i="19" s="1"/>
  <c r="J1237" i="19"/>
  <c r="S1237" i="19" s="1"/>
  <c r="J1086" i="19"/>
  <c r="S1086" i="19" s="1"/>
  <c r="J2308" i="19"/>
  <c r="S2308" i="19" s="1"/>
  <c r="J522" i="19"/>
  <c r="S522" i="19" s="1"/>
  <c r="J113" i="19"/>
  <c r="S113" i="19" s="1"/>
  <c r="J1862" i="19"/>
  <c r="S1862" i="19" s="1"/>
  <c r="J422" i="19"/>
  <c r="S422" i="19" s="1"/>
  <c r="J2443" i="19"/>
  <c r="S2443" i="19" s="1"/>
  <c r="J2007" i="19"/>
  <c r="S2007" i="19" s="1"/>
  <c r="J341" i="19"/>
  <c r="S341" i="19" s="1"/>
  <c r="J1890" i="19"/>
  <c r="S1890" i="19" s="1"/>
  <c r="J102" i="19"/>
  <c r="S102" i="19" s="1"/>
  <c r="J1423" i="19"/>
  <c r="S1423" i="19" s="1"/>
  <c r="J1433" i="19"/>
  <c r="S1433" i="19" s="1"/>
  <c r="J683" i="19"/>
  <c r="S683" i="19" s="1"/>
  <c r="J986" i="19"/>
  <c r="S986" i="19" s="1"/>
  <c r="J1119" i="19"/>
  <c r="S1119" i="19" s="1"/>
  <c r="J834" i="19"/>
  <c r="S834" i="19" s="1"/>
  <c r="J1605" i="19"/>
  <c r="S1605" i="19" s="1"/>
  <c r="I2295" i="19"/>
  <c r="I235" i="19"/>
  <c r="I1551" i="19"/>
  <c r="J1558" i="19"/>
  <c r="S1558" i="19" s="1"/>
  <c r="J1886" i="19"/>
  <c r="S1886" i="19" s="1"/>
  <c r="J1580" i="19"/>
  <c r="S1580" i="19" s="1"/>
  <c r="J1902" i="19"/>
  <c r="S1902" i="19" s="1"/>
  <c r="J825" i="19"/>
  <c r="S825" i="19" s="1"/>
  <c r="J2476" i="19"/>
  <c r="S2476" i="19" s="1"/>
  <c r="J2206" i="19"/>
  <c r="S2206" i="19" s="1"/>
  <c r="J2348" i="19"/>
  <c r="S2348" i="19" s="1"/>
  <c r="I926" i="19"/>
  <c r="I1984" i="19"/>
  <c r="I108" i="19"/>
  <c r="J250" i="19"/>
  <c r="S250" i="19" s="1"/>
  <c r="J2456" i="19"/>
  <c r="S2456" i="19" s="1"/>
  <c r="J2324" i="19"/>
  <c r="S2324" i="19" s="1"/>
  <c r="J980" i="19"/>
  <c r="S980" i="19" s="1"/>
  <c r="J2491" i="19"/>
  <c r="S2491" i="19" s="1"/>
  <c r="J559" i="19"/>
  <c r="S559" i="19" s="1"/>
  <c r="J560" i="19"/>
  <c r="S560" i="19" s="1"/>
  <c r="J1750" i="19"/>
  <c r="S1750" i="19" s="1"/>
  <c r="I2296" i="19"/>
  <c r="I1404" i="19"/>
  <c r="J953" i="19"/>
  <c r="S953" i="19" s="1"/>
  <c r="J1261" i="19"/>
  <c r="S1261" i="19" s="1"/>
  <c r="J2326" i="19"/>
  <c r="S2326" i="19" s="1"/>
  <c r="J1587" i="19"/>
  <c r="S1587" i="19" s="1"/>
  <c r="J1592" i="19"/>
  <c r="S1592" i="19" s="1"/>
  <c r="J1283" i="19"/>
  <c r="S1283" i="19" s="1"/>
  <c r="J836" i="19"/>
  <c r="S836" i="19" s="1"/>
  <c r="J2485" i="19"/>
  <c r="S2485" i="19" s="1"/>
  <c r="I1399" i="19"/>
  <c r="I1988" i="19"/>
  <c r="J324" i="19"/>
  <c r="S324" i="19" s="1"/>
  <c r="J2014" i="19"/>
  <c r="S2014" i="19" s="1"/>
  <c r="J1578" i="19"/>
  <c r="S1578" i="19" s="1"/>
  <c r="J1437" i="19"/>
  <c r="S1437" i="19" s="1"/>
  <c r="J1439" i="19"/>
  <c r="S1439" i="19" s="1"/>
  <c r="J1277" i="19"/>
  <c r="S1277" i="19" s="1"/>
  <c r="J1747" i="19"/>
  <c r="S1747" i="19" s="1"/>
  <c r="J1288" i="19"/>
  <c r="S1288" i="19" s="1"/>
  <c r="I1541" i="19"/>
  <c r="I1853" i="19"/>
  <c r="I2301" i="19"/>
  <c r="J935" i="19"/>
  <c r="S935" i="19" s="1"/>
  <c r="J1571" i="19"/>
  <c r="S1571" i="19" s="1"/>
  <c r="J1579" i="19"/>
  <c r="S1579" i="19" s="1"/>
  <c r="J2040" i="19"/>
  <c r="S2040" i="19" s="1"/>
  <c r="J2194" i="19"/>
  <c r="S2194" i="19" s="1"/>
  <c r="J2337" i="19"/>
  <c r="S2337" i="19" s="1"/>
  <c r="J1912" i="19"/>
  <c r="S1912" i="19" s="1"/>
  <c r="J2061" i="19"/>
  <c r="S2061" i="19" s="1"/>
  <c r="J2157" i="19"/>
  <c r="S2157" i="19" s="1"/>
  <c r="J339" i="19"/>
  <c r="S339" i="19" s="1"/>
  <c r="J2034" i="19"/>
  <c r="S2034" i="19" s="1"/>
  <c r="J1901" i="19"/>
  <c r="S1901" i="19" s="1"/>
  <c r="J2044" i="19"/>
  <c r="S2044" i="19" s="1"/>
  <c r="J830" i="19"/>
  <c r="S830" i="19" s="1"/>
  <c r="J1448" i="19"/>
  <c r="S1448" i="19" s="1"/>
  <c r="J839" i="19"/>
  <c r="S839" i="19" s="1"/>
  <c r="I221" i="19"/>
  <c r="I1709" i="19"/>
  <c r="I105" i="19"/>
  <c r="J653" i="19"/>
  <c r="S653" i="19" s="1"/>
  <c r="J1102" i="19"/>
  <c r="S1102" i="19" s="1"/>
  <c r="J678" i="19"/>
  <c r="S678" i="19" s="1"/>
  <c r="J2489" i="19"/>
  <c r="S2489" i="19" s="1"/>
  <c r="J824" i="19"/>
  <c r="S824" i="19" s="1"/>
  <c r="J2048" i="19"/>
  <c r="S2048" i="19" s="1"/>
  <c r="J2345" i="19"/>
  <c r="S2345" i="19" s="1"/>
  <c r="J2483" i="19"/>
  <c r="S2483" i="19" s="1"/>
  <c r="I794" i="19"/>
  <c r="I939" i="19"/>
  <c r="I2438" i="19"/>
  <c r="I427" i="19"/>
  <c r="I947" i="19"/>
  <c r="I961" i="19"/>
  <c r="I2451" i="19"/>
  <c r="I1895" i="19"/>
  <c r="I2459" i="19"/>
  <c r="I684" i="19"/>
  <c r="I826" i="19"/>
  <c r="I1596" i="19"/>
  <c r="I1284" i="19"/>
  <c r="I999" i="19"/>
  <c r="H225" i="19"/>
  <c r="I1710" i="19"/>
  <c r="I239" i="19"/>
  <c r="I1867" i="19"/>
  <c r="I423" i="19"/>
  <c r="I1420" i="19"/>
  <c r="I2449" i="19"/>
  <c r="I540" i="19"/>
  <c r="I2315" i="19"/>
  <c r="I677" i="19"/>
  <c r="I1115" i="19"/>
  <c r="I1270" i="19"/>
  <c r="I2047" i="19"/>
  <c r="I1449" i="19"/>
  <c r="I1289" i="19"/>
  <c r="H224" i="19"/>
  <c r="H519" i="19"/>
  <c r="H1228" i="19"/>
  <c r="H243" i="19"/>
  <c r="I1993" i="19"/>
  <c r="I1240" i="19"/>
  <c r="I659" i="19"/>
  <c r="I249" i="19"/>
  <c r="I433" i="19"/>
  <c r="I1728" i="19"/>
  <c r="I2453" i="19"/>
  <c r="I2030" i="19"/>
  <c r="I1112" i="19"/>
  <c r="I1265" i="19"/>
  <c r="I829" i="19"/>
  <c r="I2200" i="19"/>
  <c r="I698" i="19"/>
  <c r="I2213" i="19"/>
  <c r="I1547" i="19"/>
  <c r="I1237" i="19"/>
  <c r="I1086" i="19"/>
  <c r="I2308" i="19"/>
  <c r="I1254" i="19"/>
  <c r="I807" i="19"/>
  <c r="I541" i="19"/>
  <c r="I2456" i="19"/>
  <c r="I2460" i="19"/>
  <c r="I2041" i="19"/>
  <c r="I554" i="19"/>
  <c r="I987" i="19"/>
  <c r="I695" i="19"/>
  <c r="I2349" i="19"/>
  <c r="H1707" i="19"/>
  <c r="H1081" i="19"/>
  <c r="H647" i="19"/>
  <c r="H653" i="19"/>
  <c r="I524" i="19"/>
  <c r="I1859" i="19"/>
  <c r="I331" i="19"/>
  <c r="I1097" i="19"/>
  <c r="I125" i="19"/>
  <c r="I2015" i="19"/>
  <c r="I1105" i="19"/>
  <c r="I1577" i="19"/>
  <c r="I820" i="19"/>
  <c r="I1905" i="19"/>
  <c r="I1591" i="19"/>
  <c r="I2202" i="19"/>
  <c r="I699" i="19"/>
  <c r="I843" i="19"/>
  <c r="I647" i="19"/>
  <c r="I2434" i="19"/>
  <c r="I1996" i="19"/>
  <c r="I334" i="19"/>
  <c r="I666" i="19"/>
  <c r="I1425" i="19"/>
  <c r="I2025" i="19"/>
  <c r="I1732" i="19"/>
  <c r="I1582" i="19"/>
  <c r="I549" i="19"/>
  <c r="I828" i="19"/>
  <c r="I2478" i="19"/>
  <c r="I696" i="19"/>
  <c r="I1608" i="19"/>
  <c r="H641" i="19"/>
  <c r="H415" i="19"/>
  <c r="H651" i="19"/>
  <c r="H1239" i="19"/>
  <c r="I923" i="19"/>
  <c r="I934" i="19"/>
  <c r="I1560" i="19"/>
  <c r="I247" i="19"/>
  <c r="I1415" i="19"/>
  <c r="I1567" i="19"/>
  <c r="I534" i="19"/>
  <c r="I1888" i="19"/>
  <c r="I973" i="19"/>
  <c r="I2186" i="19"/>
  <c r="I552" i="19"/>
  <c r="I2472" i="19"/>
  <c r="I2052" i="19"/>
  <c r="I1603" i="19"/>
  <c r="H929" i="19"/>
  <c r="H1991" i="19"/>
  <c r="I234" i="19"/>
  <c r="I935" i="19"/>
  <c r="I1865" i="19"/>
  <c r="I123" i="19"/>
  <c r="I1875" i="19"/>
  <c r="I2447" i="19"/>
  <c r="I2019" i="19"/>
  <c r="I1894" i="19"/>
  <c r="I1899" i="19"/>
  <c r="I548" i="19"/>
  <c r="I2334" i="19"/>
  <c r="I2475" i="19"/>
  <c r="I1599" i="19"/>
  <c r="I1607" i="19"/>
  <c r="H1218" i="19"/>
  <c r="H1714" i="19"/>
  <c r="H1992" i="19"/>
  <c r="H241" i="19"/>
  <c r="H104" i="19"/>
  <c r="H1717" i="19"/>
  <c r="H1410" i="19"/>
  <c r="H1095" i="19"/>
  <c r="H256" i="19"/>
  <c r="H436" i="19"/>
  <c r="H2314" i="19"/>
  <c r="H2320" i="19"/>
  <c r="H975" i="19"/>
  <c r="H1266" i="19"/>
  <c r="H2336" i="19"/>
  <c r="H989" i="19"/>
  <c r="H2059" i="19"/>
  <c r="H1453" i="19"/>
  <c r="G411" i="19"/>
  <c r="Z411" i="19" s="1"/>
  <c r="G645" i="19"/>
  <c r="G2158" i="19"/>
  <c r="G1860" i="19"/>
  <c r="H648" i="19"/>
  <c r="H2161" i="19"/>
  <c r="H1246" i="19"/>
  <c r="H429" i="19"/>
  <c r="H2011" i="19"/>
  <c r="H809" i="19"/>
  <c r="H2026" i="19"/>
  <c r="H2034" i="19"/>
  <c r="H1901" i="19"/>
  <c r="H2044" i="19"/>
  <c r="H830" i="19"/>
  <c r="H1448" i="19"/>
  <c r="H839" i="19"/>
  <c r="G221" i="19"/>
  <c r="Z221" i="19" s="1"/>
  <c r="G1709" i="19"/>
  <c r="Z1709" i="19" s="1"/>
  <c r="G105" i="19"/>
  <c r="Z105" i="19" s="1"/>
  <c r="G2303" i="19"/>
  <c r="Z2303" i="19" s="1"/>
  <c r="H1223" i="19"/>
  <c r="H939" i="19"/>
  <c r="H942" i="19"/>
  <c r="H333" i="19"/>
  <c r="H1877" i="19"/>
  <c r="H1424" i="19"/>
  <c r="H1427" i="19"/>
  <c r="H2029" i="19"/>
  <c r="H1436" i="19"/>
  <c r="H979" i="19"/>
  <c r="H2490" i="19"/>
  <c r="H831" i="19"/>
  <c r="H2056" i="19"/>
  <c r="H840" i="19"/>
  <c r="G1544" i="19"/>
  <c r="Z1544" i="19" s="1"/>
  <c r="G2423" i="19"/>
  <c r="G799" i="19"/>
  <c r="G2160" i="19"/>
  <c r="H1989" i="19"/>
  <c r="H1559" i="19"/>
  <c r="H246" i="19"/>
  <c r="H2006" i="19"/>
  <c r="H336" i="19"/>
  <c r="H533" i="19"/>
  <c r="H1429" i="19"/>
  <c r="H545" i="19"/>
  <c r="H2185" i="19"/>
  <c r="H985" i="19"/>
  <c r="H692" i="19"/>
  <c r="H990" i="19"/>
  <c r="H2060" i="19"/>
  <c r="G927" i="19"/>
  <c r="Z927" i="19" s="1"/>
  <c r="G2156" i="19"/>
  <c r="G1233" i="19"/>
  <c r="H932" i="19"/>
  <c r="H327" i="19"/>
  <c r="H944" i="19"/>
  <c r="H1253" i="19"/>
  <c r="H959" i="19"/>
  <c r="H2450" i="19"/>
  <c r="H1575" i="19"/>
  <c r="H1580" i="19"/>
  <c r="H1902" i="19"/>
  <c r="H825" i="19"/>
  <c r="H2476" i="19"/>
  <c r="H2206" i="19"/>
  <c r="H2348" i="19"/>
  <c r="G926" i="19"/>
  <c r="G1984" i="19"/>
  <c r="G108" i="19"/>
  <c r="H2151" i="19"/>
  <c r="H1085" i="19"/>
  <c r="H1998" i="19"/>
  <c r="H2164" i="19"/>
  <c r="H1100" i="19"/>
  <c r="H2172" i="19"/>
  <c r="H1886" i="19"/>
  <c r="H2179" i="19"/>
  <c r="H2324" i="19"/>
  <c r="H980" i="19"/>
  <c r="H2491" i="19"/>
  <c r="H559" i="19"/>
  <c r="H560" i="19"/>
  <c r="H1750" i="19"/>
  <c r="G2296" i="19"/>
  <c r="G1404" i="19"/>
  <c r="Z1404" i="19" s="1"/>
  <c r="G1993" i="19"/>
  <c r="G1240" i="19"/>
  <c r="Z1240" i="19" s="1"/>
  <c r="H795" i="19"/>
  <c r="H526" i="19"/>
  <c r="H1869" i="19"/>
  <c r="H2001" i="19"/>
  <c r="H1879" i="19"/>
  <c r="H964" i="19"/>
  <c r="H1106" i="19"/>
  <c r="H1261" i="19"/>
  <c r="H2326" i="19"/>
  <c r="H1587" i="19"/>
  <c r="H1592" i="19"/>
  <c r="H1283" i="19"/>
  <c r="H836" i="19"/>
  <c r="H2485" i="19"/>
  <c r="G1399" i="19"/>
  <c r="G1988" i="19"/>
  <c r="Z1988" i="19" s="1"/>
  <c r="G931" i="19"/>
  <c r="Z931" i="19" s="1"/>
  <c r="H1104" i="19"/>
  <c r="G416" i="19"/>
  <c r="G1090" i="19"/>
  <c r="G1248" i="19"/>
  <c r="G2168" i="19"/>
  <c r="G261" i="19"/>
  <c r="G2023" i="19"/>
  <c r="Z2023" i="19" s="1"/>
  <c r="G2317" i="19"/>
  <c r="G2182" i="19"/>
  <c r="G2330" i="19"/>
  <c r="G2470" i="19"/>
  <c r="G1280" i="19"/>
  <c r="G1748" i="19"/>
  <c r="G702" i="19"/>
  <c r="F230" i="19"/>
  <c r="F1545" i="19"/>
  <c r="F1406" i="19"/>
  <c r="F2432" i="19"/>
  <c r="H102" i="19"/>
  <c r="H1900" i="19"/>
  <c r="G1235" i="19"/>
  <c r="Z1235" i="19" s="1"/>
  <c r="G1410" i="19"/>
  <c r="Z1410" i="19" s="1"/>
  <c r="G1095" i="19"/>
  <c r="Z1095" i="19" s="1"/>
  <c r="G256" i="19"/>
  <c r="Z256" i="19" s="1"/>
  <c r="G436" i="19"/>
  <c r="Z436" i="19" s="1"/>
  <c r="G2314" i="19"/>
  <c r="Z2314" i="19" s="1"/>
  <c r="G2320" i="19"/>
  <c r="Z2320" i="19" s="1"/>
  <c r="G975" i="19"/>
  <c r="G1266" i="19"/>
  <c r="G2336" i="19"/>
  <c r="Z2336" i="19" s="1"/>
  <c r="G989" i="19"/>
  <c r="Z989" i="19" s="1"/>
  <c r="G2059" i="19"/>
  <c r="Z2059" i="19" s="1"/>
  <c r="G1453" i="19"/>
  <c r="Z1453" i="19" s="1"/>
  <c r="F410" i="19"/>
  <c r="F644" i="19"/>
  <c r="H527" i="19"/>
  <c r="H2192" i="19"/>
  <c r="G2436" i="19"/>
  <c r="G2441" i="19"/>
  <c r="Z2441" i="19" s="1"/>
  <c r="G2004" i="19"/>
  <c r="Z2004" i="19" s="1"/>
  <c r="G126" i="19"/>
  <c r="Z126" i="19" s="1"/>
  <c r="G339" i="19"/>
  <c r="G2454" i="19"/>
  <c r="G815" i="19"/>
  <c r="G681" i="19"/>
  <c r="Z681" i="19" s="1"/>
  <c r="G2468" i="19"/>
  <c r="G2197" i="19"/>
  <c r="Z2197" i="19" s="1"/>
  <c r="G833" i="19"/>
  <c r="G838" i="19"/>
  <c r="Z838" i="19" s="1"/>
  <c r="G845" i="19"/>
  <c r="F642" i="19"/>
  <c r="F1226" i="19"/>
  <c r="F933" i="19"/>
  <c r="F1559" i="19"/>
  <c r="H1723" i="19"/>
  <c r="H1598" i="19"/>
  <c r="G2162" i="19"/>
  <c r="G803" i="19"/>
  <c r="G430" i="19"/>
  <c r="G2012" i="19"/>
  <c r="G668" i="19"/>
  <c r="Z668" i="19" s="1"/>
  <c r="G1892" i="19"/>
  <c r="Z1892" i="19" s="1"/>
  <c r="G675" i="19"/>
  <c r="Z675" i="19" s="1"/>
  <c r="G2464" i="19"/>
  <c r="Z2464" i="19" s="1"/>
  <c r="G1117" i="19"/>
  <c r="Z1117" i="19" s="1"/>
  <c r="G2046" i="19"/>
  <c r="G2493" i="19"/>
  <c r="G1606" i="19"/>
  <c r="Z1606" i="19" s="1"/>
  <c r="F221" i="19"/>
  <c r="F1709" i="19"/>
  <c r="F105" i="19"/>
  <c r="H2170" i="19"/>
  <c r="H1288" i="19"/>
  <c r="G1541" i="19"/>
  <c r="G326" i="19"/>
  <c r="Z326" i="19" s="1"/>
  <c r="G943" i="19"/>
  <c r="G2310" i="19"/>
  <c r="Z2310" i="19" s="1"/>
  <c r="G958" i="19"/>
  <c r="G2021" i="19"/>
  <c r="Z2021" i="19" s="1"/>
  <c r="G970" i="19"/>
  <c r="G2323" i="19"/>
  <c r="G1741" i="19"/>
  <c r="G1906" i="19"/>
  <c r="G2492" i="19"/>
  <c r="G1913" i="19"/>
  <c r="G2211" i="19"/>
  <c r="F101" i="19"/>
  <c r="F521" i="19"/>
  <c r="H2315" i="19"/>
  <c r="G1227" i="19"/>
  <c r="G1997" i="19"/>
  <c r="G529" i="19"/>
  <c r="G1099" i="19"/>
  <c r="G1256" i="19"/>
  <c r="G1729" i="19"/>
  <c r="Z1729" i="19" s="1"/>
  <c r="G1432" i="19"/>
  <c r="G819" i="19"/>
  <c r="G1904" i="19"/>
  <c r="G1744" i="19"/>
  <c r="G2340" i="19"/>
  <c r="G697" i="19"/>
  <c r="G1452" i="19"/>
  <c r="F1708" i="19"/>
  <c r="F2424" i="19"/>
  <c r="F650" i="19"/>
  <c r="F1238" i="19"/>
  <c r="H111" i="19"/>
  <c r="H2328" i="19"/>
  <c r="G1715" i="19"/>
  <c r="Z1715" i="19" s="1"/>
  <c r="G1868" i="19"/>
  <c r="Z1868" i="19" s="1"/>
  <c r="G2000" i="19"/>
  <c r="Z2000" i="19" s="1"/>
  <c r="G1878" i="19"/>
  <c r="Z1878" i="19" s="1"/>
  <c r="G963" i="19"/>
  <c r="Z963" i="19" s="1"/>
  <c r="G1887" i="19"/>
  <c r="G2032" i="19"/>
  <c r="F1608" i="19"/>
  <c r="F2207" i="19"/>
  <c r="F1120" i="19"/>
  <c r="F1271" i="19"/>
  <c r="F2329" i="19"/>
  <c r="F1263" i="19"/>
  <c r="F1576" i="19"/>
  <c r="F1257" i="19"/>
  <c r="F257" i="19"/>
  <c r="F806" i="19"/>
  <c r="F665" i="19"/>
  <c r="F1088" i="19"/>
  <c r="F1995" i="19"/>
  <c r="G1113" i="19"/>
  <c r="Z1113" i="19" s="1"/>
  <c r="E1451" i="19"/>
  <c r="E2344" i="19"/>
  <c r="E1444" i="19"/>
  <c r="E1743" i="19"/>
  <c r="E2039" i="19"/>
  <c r="E974" i="19"/>
  <c r="E1430" i="19"/>
  <c r="E130" i="19"/>
  <c r="E2169" i="19"/>
  <c r="E1418" i="19"/>
  <c r="E663" i="19"/>
  <c r="E1243" i="19"/>
  <c r="E2429" i="19"/>
  <c r="E1551" i="19"/>
  <c r="E235" i="19"/>
  <c r="E2295" i="19"/>
  <c r="F1604" i="19"/>
  <c r="F1447" i="19"/>
  <c r="F1746" i="19"/>
  <c r="F1116" i="19"/>
  <c r="F2187" i="19"/>
  <c r="F816" i="19"/>
  <c r="F1890" i="19"/>
  <c r="F341" i="19"/>
  <c r="F2007" i="19"/>
  <c r="F2443" i="19"/>
  <c r="F422" i="19"/>
  <c r="F528" i="19"/>
  <c r="F2296" i="19"/>
  <c r="G1918" i="19"/>
  <c r="Z1918" i="19" s="1"/>
  <c r="G2173" i="19"/>
  <c r="Z2173" i="19" s="1"/>
  <c r="H2317" i="19"/>
  <c r="J1395" i="19"/>
  <c r="S1395" i="19" s="1"/>
  <c r="J517" i="19"/>
  <c r="S517" i="19" s="1"/>
  <c r="J2296" i="19"/>
  <c r="S2296" i="19" s="1"/>
  <c r="J1220" i="19"/>
  <c r="S1220" i="19" s="1"/>
  <c r="J2297" i="19"/>
  <c r="S2297" i="19" s="1"/>
  <c r="J1541" i="19"/>
  <c r="S1541" i="19" s="1"/>
  <c r="J1853" i="19"/>
  <c r="S1853" i="19" s="1"/>
  <c r="J1542" i="19"/>
  <c r="S1542" i="19" s="1"/>
  <c r="J1854" i="19"/>
  <c r="S1854" i="19" s="1"/>
  <c r="J1543" i="19"/>
  <c r="S1543" i="19" s="1"/>
  <c r="J643" i="19"/>
  <c r="S643" i="19" s="1"/>
  <c r="J2294" i="19"/>
  <c r="S2294" i="19" s="1"/>
  <c r="J234" i="19"/>
  <c r="S234" i="19" s="1"/>
  <c r="J1983" i="19"/>
  <c r="S1983" i="19" s="1"/>
  <c r="J1408" i="19"/>
  <c r="S1408" i="19" s="1"/>
  <c r="J2434" i="19"/>
  <c r="S2434" i="19" s="1"/>
  <c r="J1996" i="19"/>
  <c r="S1996" i="19" s="1"/>
  <c r="J334" i="19"/>
  <c r="S334" i="19" s="1"/>
  <c r="J666" i="19"/>
  <c r="S666" i="19" s="1"/>
  <c r="J1425" i="19"/>
  <c r="S1425" i="19" s="1"/>
  <c r="J2025" i="19"/>
  <c r="S2025" i="19" s="1"/>
  <c r="J1985" i="19"/>
  <c r="S1985" i="19" s="1"/>
  <c r="J798" i="19"/>
  <c r="S798" i="19" s="1"/>
  <c r="J2435" i="19"/>
  <c r="S2435" i="19" s="1"/>
  <c r="J1997" i="19"/>
  <c r="S1997" i="19" s="1"/>
  <c r="J529" i="19"/>
  <c r="S529" i="19" s="1"/>
  <c r="J1099" i="19"/>
  <c r="S1099" i="19" s="1"/>
  <c r="J1256" i="19"/>
  <c r="S1256" i="19" s="1"/>
  <c r="J1729" i="19"/>
  <c r="S1729" i="19" s="1"/>
  <c r="J1432" i="19"/>
  <c r="S1432" i="19" s="1"/>
  <c r="J2156" i="19"/>
  <c r="S2156" i="19" s="1"/>
  <c r="J1233" i="19"/>
  <c r="S1233" i="19" s="1"/>
  <c r="J116" i="19"/>
  <c r="S116" i="19" s="1"/>
  <c r="J1872" i="19"/>
  <c r="S1872" i="19" s="1"/>
  <c r="J1722" i="19"/>
  <c r="S1722" i="19" s="1"/>
  <c r="J954" i="19"/>
  <c r="S954" i="19" s="1"/>
  <c r="J536" i="19"/>
  <c r="S536" i="19" s="1"/>
  <c r="J670" i="19"/>
  <c r="S670" i="19" s="1"/>
  <c r="J2295" i="19"/>
  <c r="S2295" i="19" s="1"/>
  <c r="J108" i="19"/>
  <c r="S108" i="19" s="1"/>
  <c r="J1235" i="19"/>
  <c r="S1235" i="19" s="1"/>
  <c r="J419" i="19"/>
  <c r="S419" i="19" s="1"/>
  <c r="J2306" i="19"/>
  <c r="S2306" i="19" s="1"/>
  <c r="J948" i="19"/>
  <c r="S948" i="19" s="1"/>
  <c r="J962" i="19"/>
  <c r="S962" i="19" s="1"/>
  <c r="J2174" i="19"/>
  <c r="S2174" i="19" s="1"/>
  <c r="J1856" i="19"/>
  <c r="S1856" i="19" s="1"/>
  <c r="J240" i="19"/>
  <c r="S240" i="19" s="1"/>
  <c r="J2304" i="19"/>
  <c r="S2304" i="19" s="1"/>
  <c r="J424" i="19"/>
  <c r="S424" i="19" s="1"/>
  <c r="J1251" i="19"/>
  <c r="S1251" i="19" s="1"/>
  <c r="J1881" i="19"/>
  <c r="S1881" i="19" s="1"/>
  <c r="J1570" i="19"/>
  <c r="S1570" i="19" s="1"/>
  <c r="J1431" i="19"/>
  <c r="S1431" i="19" s="1"/>
  <c r="J1713" i="19"/>
  <c r="S1713" i="19" s="1"/>
  <c r="J1406" i="19"/>
  <c r="S1406" i="19" s="1"/>
  <c r="J2432" i="19"/>
  <c r="S2432" i="19" s="1"/>
  <c r="J941" i="19"/>
  <c r="S941" i="19" s="1"/>
  <c r="J2301" i="19"/>
  <c r="S2301" i="19" s="1"/>
  <c r="J237" i="19"/>
  <c r="S237" i="19" s="1"/>
  <c r="J2162" i="19"/>
  <c r="S2162" i="19" s="1"/>
  <c r="J803" i="19"/>
  <c r="S803" i="19" s="1"/>
  <c r="J430" i="19"/>
  <c r="S430" i="19" s="1"/>
  <c r="J2012" i="19"/>
  <c r="S2012" i="19" s="1"/>
  <c r="J668" i="19"/>
  <c r="S668" i="19" s="1"/>
  <c r="J1892" i="19"/>
  <c r="S1892" i="19" s="1"/>
  <c r="J799" i="19"/>
  <c r="S799" i="19" s="1"/>
  <c r="J2312" i="19"/>
  <c r="S2312" i="19" s="1"/>
  <c r="J2321" i="19"/>
  <c r="S2321" i="19" s="1"/>
  <c r="J2465" i="19"/>
  <c r="S2465" i="19" s="1"/>
  <c r="J1269" i="19"/>
  <c r="S1269" i="19" s="1"/>
  <c r="J1909" i="19"/>
  <c r="S1909" i="19" s="1"/>
  <c r="J2480" i="19"/>
  <c r="S2480" i="19" s="1"/>
  <c r="J561" i="19"/>
  <c r="S561" i="19" s="1"/>
  <c r="I223" i="19"/>
  <c r="I1711" i="19"/>
  <c r="I1555" i="19"/>
  <c r="J328" i="19"/>
  <c r="S328" i="19" s="1"/>
  <c r="J1574" i="19"/>
  <c r="S1574" i="19" s="1"/>
  <c r="J1435" i="19"/>
  <c r="S1435" i="19" s="1"/>
  <c r="J1742" i="19"/>
  <c r="S1742" i="19" s="1"/>
  <c r="J1589" i="19"/>
  <c r="S1589" i="19" s="1"/>
  <c r="J2199" i="19"/>
  <c r="S2199" i="19" s="1"/>
  <c r="J1125" i="19"/>
  <c r="S1125" i="19" s="1"/>
  <c r="J1290" i="19"/>
  <c r="S1290" i="19" s="1"/>
  <c r="I228" i="19"/>
  <c r="I414" i="19"/>
  <c r="I649" i="19"/>
  <c r="J429" i="19"/>
  <c r="S429" i="19" s="1"/>
  <c r="J2486" i="19"/>
  <c r="S2486" i="19" s="1"/>
  <c r="J1737" i="19"/>
  <c r="S1737" i="19" s="1"/>
  <c r="J550" i="19"/>
  <c r="S550" i="19" s="1"/>
  <c r="J1908" i="19"/>
  <c r="S1908" i="19" s="1"/>
  <c r="J2051" i="19"/>
  <c r="S2051" i="19" s="1"/>
  <c r="J2058" i="19"/>
  <c r="S2058" i="19" s="1"/>
  <c r="J1291" i="19"/>
  <c r="S1291" i="19" s="1"/>
  <c r="I408" i="19"/>
  <c r="I2299" i="19"/>
  <c r="J2447" i="19"/>
  <c r="S2447" i="19" s="1"/>
  <c r="J1111" i="19"/>
  <c r="S1111" i="19" s="1"/>
  <c r="J976" i="19"/>
  <c r="S976" i="19" s="1"/>
  <c r="J553" i="19"/>
  <c r="S553" i="19" s="1"/>
  <c r="J1593" i="19"/>
  <c r="S1593" i="19" s="1"/>
  <c r="J2053" i="19"/>
  <c r="S2053" i="19" s="1"/>
  <c r="J2210" i="19"/>
  <c r="S2210" i="19" s="1"/>
  <c r="I515" i="19"/>
  <c r="I930" i="19"/>
  <c r="I1550" i="19"/>
  <c r="J2428" i="19"/>
  <c r="S2428" i="19" s="1"/>
  <c r="J810" i="19"/>
  <c r="S810" i="19" s="1"/>
  <c r="J677" i="19"/>
  <c r="S677" i="19" s="1"/>
  <c r="J1115" i="19"/>
  <c r="S1115" i="19" s="1"/>
  <c r="J1270" i="19"/>
  <c r="S1270" i="19" s="1"/>
  <c r="J2047" i="19"/>
  <c r="S2047" i="19" s="1"/>
  <c r="J1449" i="19"/>
  <c r="S1449" i="19" s="1"/>
  <c r="J1289" i="19"/>
  <c r="S1289" i="19" s="1"/>
  <c r="I1219" i="19"/>
  <c r="I518" i="19"/>
  <c r="I1227" i="19"/>
  <c r="J1865" i="19"/>
  <c r="S1865" i="19" s="1"/>
  <c r="J1887" i="19"/>
  <c r="S1887" i="19" s="1"/>
  <c r="J2488" i="19"/>
  <c r="S2488" i="19" s="1"/>
  <c r="J1584" i="19"/>
  <c r="S1584" i="19" s="1"/>
  <c r="J1440" i="19"/>
  <c r="S1440" i="19" s="1"/>
  <c r="J2338" i="19"/>
  <c r="S2338" i="19" s="1"/>
  <c r="J994" i="19"/>
  <c r="S994" i="19" s="1"/>
  <c r="J1917" i="19"/>
  <c r="S1917" i="19" s="1"/>
  <c r="J938" i="19"/>
  <c r="S938" i="19" s="1"/>
  <c r="J541" i="19"/>
  <c r="S541" i="19" s="1"/>
  <c r="J2322" i="19"/>
  <c r="S2322" i="19" s="1"/>
  <c r="J978" i="19"/>
  <c r="S978" i="19" s="1"/>
  <c r="J823" i="19"/>
  <c r="S823" i="19" s="1"/>
  <c r="J1445" i="19"/>
  <c r="S1445" i="19" s="1"/>
  <c r="J1450" i="19"/>
  <c r="S1450" i="19" s="1"/>
  <c r="J1130" i="19"/>
  <c r="S1130" i="19" s="1"/>
  <c r="I319" i="19"/>
  <c r="I520" i="19"/>
  <c r="I1229" i="19"/>
  <c r="J2439" i="19"/>
  <c r="S2439" i="19" s="1"/>
  <c r="J669" i="19"/>
  <c r="S669" i="19" s="1"/>
  <c r="J2461" i="19"/>
  <c r="S2461" i="19" s="1"/>
  <c r="J2042" i="19"/>
  <c r="S2042" i="19" s="1"/>
  <c r="J1118" i="19"/>
  <c r="S1118" i="19" s="1"/>
  <c r="J693" i="19"/>
  <c r="S693" i="19" s="1"/>
  <c r="J1285" i="19"/>
  <c r="S1285" i="19" s="1"/>
  <c r="J1000" i="19"/>
  <c r="S1000" i="19" s="1"/>
  <c r="I2302" i="19"/>
  <c r="I654" i="19"/>
  <c r="I2440" i="19"/>
  <c r="I1247" i="19"/>
  <c r="I2167" i="19"/>
  <c r="I260" i="19"/>
  <c r="I1103" i="19"/>
  <c r="I1109" i="19"/>
  <c r="I1581" i="19"/>
  <c r="I821" i="19"/>
  <c r="I827" i="19"/>
  <c r="I2339" i="19"/>
  <c r="I1126" i="19"/>
  <c r="I2350" i="19"/>
  <c r="H1079" i="19"/>
  <c r="I796" i="19"/>
  <c r="I1235" i="19"/>
  <c r="I419" i="19"/>
  <c r="I2306" i="19"/>
  <c r="I948" i="19"/>
  <c r="I962" i="19"/>
  <c r="I2174" i="19"/>
  <c r="I543" i="19"/>
  <c r="I817" i="19"/>
  <c r="I2328" i="19"/>
  <c r="I1588" i="19"/>
  <c r="I2477" i="19"/>
  <c r="I993" i="19"/>
  <c r="I701" i="19"/>
  <c r="H226" i="19"/>
  <c r="H103" i="19"/>
  <c r="H2427" i="19"/>
  <c r="H245" i="19"/>
  <c r="I1231" i="19"/>
  <c r="I1717" i="19"/>
  <c r="I1410" i="19"/>
  <c r="I1095" i="19"/>
  <c r="I256" i="19"/>
  <c r="I436" i="19"/>
  <c r="I2314" i="19"/>
  <c r="I2320" i="19"/>
  <c r="I975" i="19"/>
  <c r="I1266" i="19"/>
  <c r="I2336" i="19"/>
  <c r="I989" i="19"/>
  <c r="I2059" i="19"/>
  <c r="I1453" i="19"/>
  <c r="I2157" i="19"/>
  <c r="I2432" i="19"/>
  <c r="I941" i="19"/>
  <c r="I1250" i="19"/>
  <c r="I253" i="19"/>
  <c r="I1423" i="19"/>
  <c r="I1885" i="19"/>
  <c r="I2457" i="19"/>
  <c r="I679" i="19"/>
  <c r="I685" i="19"/>
  <c r="I556" i="19"/>
  <c r="I2049" i="19"/>
  <c r="I2055" i="19"/>
  <c r="I2351" i="19"/>
  <c r="H1544" i="19"/>
  <c r="H2423" i="19"/>
  <c r="H799" i="19"/>
  <c r="H2160" i="19"/>
  <c r="I932" i="19"/>
  <c r="I2437" i="19"/>
  <c r="I2442" i="19"/>
  <c r="I2005" i="19"/>
  <c r="I335" i="19"/>
  <c r="I340" i="19"/>
  <c r="I814" i="19"/>
  <c r="I1898" i="19"/>
  <c r="I1114" i="19"/>
  <c r="I984" i="19"/>
  <c r="I2471" i="19"/>
  <c r="I2342" i="19"/>
  <c r="I1287" i="19"/>
  <c r="I800" i="19"/>
  <c r="I1716" i="19"/>
  <c r="I121" i="19"/>
  <c r="I1720" i="19"/>
  <c r="I951" i="19"/>
  <c r="I667" i="19"/>
  <c r="I1258" i="19"/>
  <c r="I972" i="19"/>
  <c r="I1736" i="19"/>
  <c r="I2190" i="19"/>
  <c r="I1441" i="19"/>
  <c r="I1281" i="19"/>
  <c r="I1914" i="19"/>
  <c r="I2352" i="19"/>
  <c r="H2422" i="19"/>
  <c r="H2298" i="19"/>
  <c r="H1230" i="19"/>
  <c r="I1080" i="19"/>
  <c r="I1858" i="19"/>
  <c r="I657" i="19"/>
  <c r="I661" i="19"/>
  <c r="I805" i="19"/>
  <c r="I2009" i="19"/>
  <c r="I538" i="19"/>
  <c r="I968" i="19"/>
  <c r="I1262" i="19"/>
  <c r="I1740" i="19"/>
  <c r="I688" i="19"/>
  <c r="I1443" i="19"/>
  <c r="I991" i="19"/>
  <c r="I997" i="19"/>
  <c r="H1396" i="19"/>
  <c r="H1401" i="19"/>
  <c r="H1553" i="19"/>
  <c r="I2423" i="19"/>
  <c r="I938" i="19"/>
  <c r="I1409" i="19"/>
  <c r="I248" i="19"/>
  <c r="I946" i="19"/>
  <c r="I960" i="19"/>
  <c r="I1571" i="19"/>
  <c r="I671" i="19"/>
  <c r="I2035" i="19"/>
  <c r="I1264" i="19"/>
  <c r="I2195" i="19"/>
  <c r="I1910" i="19"/>
  <c r="I992" i="19"/>
  <c r="I2062" i="19"/>
  <c r="H321" i="19"/>
  <c r="H1986" i="19"/>
  <c r="H2425" i="19"/>
  <c r="H1237" i="19"/>
  <c r="H644" i="19"/>
  <c r="H528" i="19"/>
  <c r="H1871" i="19"/>
  <c r="H2003" i="19"/>
  <c r="H1566" i="19"/>
  <c r="H338" i="19"/>
  <c r="H1107" i="19"/>
  <c r="H1897" i="19"/>
  <c r="H680" i="19"/>
  <c r="H983" i="19"/>
  <c r="H691" i="19"/>
  <c r="H1597" i="19"/>
  <c r="H837" i="19"/>
  <c r="H2215" i="19"/>
  <c r="G642" i="19"/>
  <c r="Z642" i="19" s="1"/>
  <c r="G1226" i="19"/>
  <c r="G933" i="19"/>
  <c r="H2159" i="19"/>
  <c r="H2305" i="19"/>
  <c r="H425" i="19"/>
  <c r="H1252" i="19"/>
  <c r="H1882" i="19"/>
  <c r="H810" i="19"/>
  <c r="H2316" i="19"/>
  <c r="H2322" i="19"/>
  <c r="H978" i="19"/>
  <c r="H823" i="19"/>
  <c r="H1445" i="19"/>
  <c r="H1450" i="19"/>
  <c r="H1130" i="19"/>
  <c r="G319" i="19"/>
  <c r="G520" i="19"/>
  <c r="G1229" i="19"/>
  <c r="G937" i="19"/>
  <c r="Z937" i="19" s="1"/>
  <c r="H1709" i="19"/>
  <c r="H1238" i="19"/>
  <c r="H120" i="19"/>
  <c r="H251" i="19"/>
  <c r="H950" i="19"/>
  <c r="H1883" i="19"/>
  <c r="H812" i="19"/>
  <c r="H971" i="19"/>
  <c r="H2325" i="19"/>
  <c r="H1586" i="19"/>
  <c r="H557" i="19"/>
  <c r="H988" i="19"/>
  <c r="H2057" i="19"/>
  <c r="H1609" i="19"/>
  <c r="G2420" i="19"/>
  <c r="Z2420" i="19" s="1"/>
  <c r="G796" i="19"/>
  <c r="Z796" i="19" s="1"/>
  <c r="G1083" i="19"/>
  <c r="G1558" i="19"/>
  <c r="Z1558" i="19" s="1"/>
  <c r="H1555" i="19"/>
  <c r="H1863" i="19"/>
  <c r="H2163" i="19"/>
  <c r="H2444" i="19"/>
  <c r="H2008" i="19"/>
  <c r="H537" i="19"/>
  <c r="H1108" i="19"/>
  <c r="H1433" i="19"/>
  <c r="H683" i="19"/>
  <c r="H986" i="19"/>
  <c r="H1119" i="19"/>
  <c r="H834" i="19"/>
  <c r="H1605" i="19"/>
  <c r="G2295" i="19"/>
  <c r="Z2295" i="19" s="1"/>
  <c r="G235" i="19"/>
  <c r="G1551" i="19"/>
  <c r="G2429" i="19"/>
  <c r="H319" i="19"/>
  <c r="H237" i="19"/>
  <c r="H1089" i="19"/>
  <c r="H1413" i="19"/>
  <c r="H2445" i="19"/>
  <c r="H258" i="19"/>
  <c r="H542" i="19"/>
  <c r="H2177" i="19"/>
  <c r="H1435" i="19"/>
  <c r="H1742" i="19"/>
  <c r="H1589" i="19"/>
  <c r="H2199" i="19"/>
  <c r="H1125" i="19"/>
  <c r="H1290" i="19"/>
  <c r="G228" i="19"/>
  <c r="Z228" i="19" s="1"/>
  <c r="G414" i="19"/>
  <c r="Z414" i="19" s="1"/>
  <c r="G649" i="19"/>
  <c r="H520" i="19"/>
  <c r="H1242" i="19"/>
  <c r="H328" i="19"/>
  <c r="H1092" i="19"/>
  <c r="H953" i="19"/>
  <c r="H532" i="19"/>
  <c r="H965" i="19"/>
  <c r="H673" i="19"/>
  <c r="H1737" i="19"/>
  <c r="H550" i="19"/>
  <c r="H1908" i="19"/>
  <c r="H2051" i="19"/>
  <c r="H2058" i="19"/>
  <c r="H1291" i="19"/>
  <c r="G408" i="19"/>
  <c r="G2299" i="19"/>
  <c r="Z2299" i="19" s="1"/>
  <c r="G1231" i="19"/>
  <c r="Z1231" i="19" s="1"/>
  <c r="G1717" i="19"/>
  <c r="Z1717" i="19" s="1"/>
  <c r="H522" i="19"/>
  <c r="H116" i="19"/>
  <c r="H1872" i="19"/>
  <c r="H1722" i="19"/>
  <c r="H954" i="19"/>
  <c r="H536" i="19"/>
  <c r="H670" i="19"/>
  <c r="H1111" i="19"/>
  <c r="H976" i="19"/>
  <c r="H553" i="19"/>
  <c r="H1593" i="19"/>
  <c r="H2053" i="19"/>
  <c r="H2210" i="19"/>
  <c r="G515" i="19"/>
  <c r="G930" i="19"/>
  <c r="G1550" i="19"/>
  <c r="Z1550" i="19" s="1"/>
  <c r="G112" i="19"/>
  <c r="Z112" i="19" s="1"/>
  <c r="H544" i="19"/>
  <c r="G1995" i="19"/>
  <c r="G1719" i="19"/>
  <c r="G2166" i="19"/>
  <c r="G432" i="19"/>
  <c r="G1727" i="19"/>
  <c r="G1104" i="19"/>
  <c r="G544" i="19"/>
  <c r="G2036" i="19"/>
  <c r="Z2036" i="19" s="1"/>
  <c r="G1438" i="19"/>
  <c r="G1745" i="19"/>
  <c r="G1911" i="19"/>
  <c r="G1600" i="19"/>
  <c r="Z1600" i="19" s="1"/>
  <c r="G703" i="19"/>
  <c r="Z703" i="19" s="1"/>
  <c r="F1220" i="19"/>
  <c r="F2297" i="19"/>
  <c r="F1994" i="19"/>
  <c r="F1241" i="19"/>
  <c r="H115" i="19"/>
  <c r="H551" i="19"/>
  <c r="G527" i="19"/>
  <c r="Z527" i="19" s="1"/>
  <c r="G1871" i="19"/>
  <c r="G2003" i="19"/>
  <c r="G1566" i="19"/>
  <c r="Z1566" i="19" s="1"/>
  <c r="G338" i="19"/>
  <c r="Z338" i="19" s="1"/>
  <c r="G1107" i="19"/>
  <c r="Z1107" i="19" s="1"/>
  <c r="G1897" i="19"/>
  <c r="Z1897" i="19" s="1"/>
  <c r="G680" i="19"/>
  <c r="G983" i="19"/>
  <c r="G691" i="19"/>
  <c r="Z691" i="19" s="1"/>
  <c r="G1597" i="19"/>
  <c r="Z1597" i="19" s="1"/>
  <c r="G837" i="19"/>
  <c r="Z837" i="19" s="1"/>
  <c r="G2215" i="19"/>
  <c r="Z2215" i="19" s="1"/>
  <c r="F1400" i="19"/>
  <c r="F1989" i="19"/>
  <c r="H1870" i="19"/>
  <c r="H2045" i="19"/>
  <c r="G119" i="19"/>
  <c r="G421" i="19"/>
  <c r="G945" i="19"/>
  <c r="G957" i="19"/>
  <c r="Z957" i="19" s="1"/>
  <c r="G2312" i="19"/>
  <c r="G2176" i="19"/>
  <c r="G2181" i="19"/>
  <c r="Z2181" i="19" s="1"/>
  <c r="G1739" i="19"/>
  <c r="G2469" i="19"/>
  <c r="Z2469" i="19" s="1"/>
  <c r="G2473" i="19"/>
  <c r="G2343" i="19"/>
  <c r="Z2343" i="19" s="1"/>
  <c r="G2494" i="19"/>
  <c r="Z2494" i="19" s="1"/>
  <c r="F923" i="19"/>
  <c r="F413" i="19"/>
  <c r="F322" i="19"/>
  <c r="F1857" i="19"/>
  <c r="F1863" i="19"/>
  <c r="H955" i="19"/>
  <c r="H996" i="19"/>
  <c r="G516" i="19"/>
  <c r="Z516" i="19" s="1"/>
  <c r="G325" i="19"/>
  <c r="G426" i="19"/>
  <c r="G2309" i="19"/>
  <c r="G1101" i="19"/>
  <c r="G2313" i="19"/>
  <c r="G2028" i="19"/>
  <c r="G678" i="19"/>
  <c r="Z678" i="19" s="1"/>
  <c r="G2489" i="19"/>
  <c r="Z2489" i="19" s="1"/>
  <c r="G824" i="19"/>
  <c r="Z824" i="19" s="1"/>
  <c r="G2048" i="19"/>
  <c r="G2345" i="19"/>
  <c r="Z2345" i="19" s="1"/>
  <c r="G2483" i="19"/>
  <c r="F319" i="19"/>
  <c r="F520" i="19"/>
  <c r="F1229" i="19"/>
  <c r="H131" i="19"/>
  <c r="G1853" i="19"/>
  <c r="Z1853" i="19" s="1"/>
  <c r="G1088" i="19"/>
  <c r="Z1088" i="19" s="1"/>
  <c r="G665" i="19"/>
  <c r="G806" i="19"/>
  <c r="G257" i="19"/>
  <c r="G1257" i="19"/>
  <c r="Z1257" i="19" s="1"/>
  <c r="G1576" i="19"/>
  <c r="Z1576" i="19" s="1"/>
  <c r="G1263" i="19"/>
  <c r="Z1263" i="19" s="1"/>
  <c r="G2329" i="19"/>
  <c r="G1271" i="19"/>
  <c r="G1120" i="19"/>
  <c r="G2207" i="19"/>
  <c r="G2212" i="19"/>
  <c r="F1707" i="19"/>
  <c r="F1081" i="19"/>
  <c r="H677" i="19"/>
  <c r="G2430" i="19"/>
  <c r="G122" i="19"/>
  <c r="G1721" i="19"/>
  <c r="G952" i="19"/>
  <c r="G531" i="19"/>
  <c r="Z531" i="19" s="1"/>
  <c r="G813" i="19"/>
  <c r="G1110" i="19"/>
  <c r="G2183" i="19"/>
  <c r="Z2183" i="19" s="1"/>
  <c r="G2191" i="19"/>
  <c r="G690" i="19"/>
  <c r="G2050" i="19"/>
  <c r="G2208" i="19"/>
  <c r="G841" i="19"/>
  <c r="F2421" i="19"/>
  <c r="F797" i="19"/>
  <c r="F1084" i="19"/>
  <c r="F114" i="19"/>
  <c r="H419" i="19"/>
  <c r="H1588" i="19"/>
  <c r="G1561" i="19"/>
  <c r="G1563" i="19"/>
  <c r="G1416" i="19"/>
  <c r="G1568" i="19"/>
  <c r="Z1568" i="19" s="1"/>
  <c r="G535" i="19"/>
  <c r="Z535" i="19" s="1"/>
  <c r="G669" i="19"/>
  <c r="G546" i="19"/>
  <c r="G2327" i="19"/>
  <c r="G2332" i="19"/>
  <c r="G1275" i="19"/>
  <c r="G2205" i="19"/>
  <c r="G1128" i="19"/>
  <c r="F928" i="19"/>
  <c r="F1990" i="19"/>
  <c r="F1234" i="19"/>
  <c r="F117" i="19"/>
  <c r="E998" i="19"/>
  <c r="E1123" i="19"/>
  <c r="E2474" i="19"/>
  <c r="E2043" i="19"/>
  <c r="E2188" i="19"/>
  <c r="E2033" i="19"/>
  <c r="E1574" i="19"/>
  <c r="E539" i="19"/>
  <c r="E127" i="19"/>
  <c r="E1417" i="19"/>
  <c r="E662" i="19"/>
  <c r="E658" i="19"/>
  <c r="E2428" i="19"/>
  <c r="E324" i="19"/>
  <c r="E234" i="19"/>
  <c r="E2294" i="19"/>
  <c r="F2494" i="19"/>
  <c r="F2343" i="19"/>
  <c r="F2473" i="19"/>
  <c r="F2469" i="19"/>
  <c r="F1739" i="19"/>
  <c r="F2181" i="19"/>
  <c r="F2176" i="19"/>
  <c r="F2312" i="19"/>
  <c r="F957" i="19"/>
  <c r="F945" i="19"/>
  <c r="F421" i="19"/>
  <c r="F525" i="19"/>
  <c r="F229" i="19"/>
  <c r="G2350" i="19"/>
  <c r="G260" i="19"/>
  <c r="Z260" i="19" s="1"/>
  <c r="H2023" i="19"/>
  <c r="E997" i="19"/>
  <c r="E991" i="19"/>
  <c r="E1443" i="19"/>
  <c r="E688" i="19"/>
  <c r="E1740" i="19"/>
  <c r="E1262" i="19"/>
  <c r="E968" i="19"/>
  <c r="E538" i="19"/>
  <c r="E2009" i="19"/>
  <c r="E805" i="19"/>
  <c r="E661" i="19"/>
  <c r="E657" i="19"/>
  <c r="E1858" i="19"/>
  <c r="E323" i="19"/>
  <c r="E233" i="19"/>
  <c r="E924" i="19"/>
  <c r="F1129" i="19"/>
  <c r="F2479" i="19"/>
  <c r="F2198" i="19"/>
  <c r="F2193" i="19"/>
  <c r="F682" i="19"/>
  <c r="F2458" i="19"/>
  <c r="F1889" i="19"/>
  <c r="F2311" i="19"/>
  <c r="F956" i="19"/>
  <c r="F1724" i="19"/>
  <c r="F1245" i="19"/>
  <c r="F1861" i="19"/>
  <c r="F320" i="19"/>
  <c r="G999" i="19"/>
  <c r="G961" i="19"/>
  <c r="Z961" i="19" s="1"/>
  <c r="H261" i="19"/>
  <c r="E561" i="19"/>
  <c r="E2480" i="19"/>
  <c r="E1909" i="19"/>
  <c r="E1269" i="19"/>
  <c r="E2465" i="19"/>
  <c r="E2321" i="19"/>
  <c r="E969" i="19"/>
  <c r="E2018" i="19"/>
  <c r="E2013" i="19"/>
  <c r="E1725" i="19"/>
  <c r="E804" i="19"/>
  <c r="E1562" i="19"/>
  <c r="E238" i="19"/>
  <c r="E2302" i="19"/>
  <c r="E1854" i="19"/>
  <c r="E1542" i="19"/>
  <c r="F1288" i="19"/>
  <c r="F1747" i="19"/>
  <c r="F1277" i="19"/>
  <c r="F1439" i="19"/>
  <c r="F1437" i="19"/>
  <c r="F1578" i="19"/>
  <c r="F1259" i="19"/>
  <c r="F131" i="19"/>
  <c r="F2170" i="19"/>
  <c r="F1419" i="19"/>
  <c r="F1411" i="19"/>
  <c r="F1862" i="19"/>
  <c r="F1713" i="19"/>
  <c r="G2020" i="19"/>
  <c r="H1748" i="19"/>
  <c r="E1606" i="19"/>
  <c r="E2493" i="19"/>
  <c r="E2046" i="19"/>
  <c r="E1117" i="19"/>
  <c r="E2464" i="19"/>
  <c r="E675" i="19"/>
  <c r="E1892" i="19"/>
  <c r="E668" i="19"/>
  <c r="E2012" i="19"/>
  <c r="E430" i="19"/>
  <c r="E803" i="19"/>
  <c r="E2162" i="19"/>
  <c r="E237" i="19"/>
  <c r="E2301" i="19"/>
  <c r="E1853" i="19"/>
  <c r="E1541" i="19"/>
  <c r="F1451" i="19"/>
  <c r="F2344" i="19"/>
  <c r="F1444" i="19"/>
  <c r="F1743" i="19"/>
  <c r="F2212" i="19"/>
  <c r="F1913" i="19"/>
  <c r="F2492" i="19"/>
  <c r="F1906" i="19"/>
  <c r="F1741" i="19"/>
  <c r="F2323" i="19"/>
  <c r="F970" i="19"/>
  <c r="F2021" i="19"/>
  <c r="F958" i="19"/>
  <c r="F2310" i="19"/>
  <c r="F943" i="19"/>
  <c r="F326" i="19"/>
  <c r="F2426" i="19"/>
  <c r="G2319" i="19"/>
  <c r="F2060" i="19"/>
  <c r="E2210" i="19"/>
  <c r="E2053" i="19"/>
  <c r="E1593" i="19"/>
  <c r="E553" i="19"/>
  <c r="E976" i="19"/>
  <c r="E1111" i="19"/>
  <c r="E670" i="19"/>
  <c r="E536" i="19"/>
  <c r="E954" i="19"/>
  <c r="E1722" i="19"/>
  <c r="E1872" i="19"/>
  <c r="E116" i="19"/>
  <c r="E1233" i="19"/>
  <c r="E2156" i="19"/>
  <c r="E927" i="19"/>
  <c r="F1287" i="19"/>
  <c r="F2342" i="19"/>
  <c r="F2471" i="19"/>
  <c r="F984" i="19"/>
  <c r="F1114" i="19"/>
  <c r="F1898" i="19"/>
  <c r="F814" i="19"/>
  <c r="F340" i="19"/>
  <c r="F335" i="19"/>
  <c r="F2005" i="19"/>
  <c r="F2442" i="19"/>
  <c r="F1240" i="19"/>
  <c r="G1749" i="19"/>
  <c r="G431" i="19"/>
  <c r="J640" i="19"/>
  <c r="S640" i="19" s="1"/>
  <c r="J1712" i="19"/>
  <c r="S1712" i="19" s="1"/>
  <c r="J408" i="19"/>
  <c r="S408" i="19" s="1"/>
  <c r="J409" i="19"/>
  <c r="S409" i="19" s="1"/>
  <c r="J1219" i="19"/>
  <c r="S1219" i="19" s="1"/>
  <c r="J224" i="19"/>
  <c r="S224" i="19" s="1"/>
  <c r="J519" i="19"/>
  <c r="S519" i="19" s="1"/>
  <c r="J1223" i="19"/>
  <c r="S1223" i="19" s="1"/>
  <c r="J222" i="19"/>
  <c r="S222" i="19" s="1"/>
  <c r="J1710" i="19"/>
  <c r="S1710" i="19" s="1"/>
  <c r="J416" i="19"/>
  <c r="S416" i="19" s="1"/>
  <c r="J800" i="19"/>
  <c r="S800" i="19" s="1"/>
  <c r="J1716" i="19"/>
  <c r="S1716" i="19" s="1"/>
  <c r="J121" i="19"/>
  <c r="S121" i="19" s="1"/>
  <c r="J1720" i="19"/>
  <c r="S1720" i="19" s="1"/>
  <c r="J951" i="19"/>
  <c r="S951" i="19" s="1"/>
  <c r="J667" i="19"/>
  <c r="S667" i="19" s="1"/>
  <c r="J1258" i="19"/>
  <c r="S1258" i="19" s="1"/>
  <c r="J795" i="19"/>
  <c r="S795" i="19" s="1"/>
  <c r="J801" i="19"/>
  <c r="S801" i="19" s="1"/>
  <c r="J1242" i="19"/>
  <c r="S1242" i="19" s="1"/>
  <c r="J122" i="19"/>
  <c r="S122" i="19" s="1"/>
  <c r="J1721" i="19"/>
  <c r="S1721" i="19" s="1"/>
  <c r="J952" i="19"/>
  <c r="S952" i="19" s="1"/>
  <c r="J531" i="19"/>
  <c r="S531" i="19" s="1"/>
  <c r="J813" i="19"/>
  <c r="S813" i="19" s="1"/>
  <c r="J1110" i="19"/>
  <c r="S1110" i="19" s="1"/>
  <c r="J1551" i="19"/>
  <c r="S1551" i="19" s="1"/>
  <c r="J2429" i="19"/>
  <c r="S2429" i="19" s="1"/>
  <c r="J1243" i="19"/>
  <c r="S1243" i="19" s="1"/>
  <c r="J663" i="19"/>
  <c r="S663" i="19" s="1"/>
  <c r="J1418" i="19"/>
  <c r="S1418" i="19" s="1"/>
  <c r="J2169" i="19"/>
  <c r="S2169" i="19" s="1"/>
  <c r="J130" i="19"/>
  <c r="S130" i="19" s="1"/>
  <c r="J1430" i="19"/>
  <c r="S1430" i="19" s="1"/>
  <c r="J235" i="19"/>
  <c r="S235" i="19" s="1"/>
  <c r="J649" i="19"/>
  <c r="S649" i="19" s="1"/>
  <c r="J655" i="19"/>
  <c r="S655" i="19" s="1"/>
  <c r="J1090" i="19"/>
  <c r="S1090" i="19" s="1"/>
  <c r="J1248" i="19"/>
  <c r="S1248" i="19" s="1"/>
  <c r="J2168" i="19"/>
  <c r="S2168" i="19" s="1"/>
  <c r="J261" i="19"/>
  <c r="S261" i="19" s="1"/>
  <c r="J2023" i="19"/>
  <c r="S2023" i="19" s="1"/>
  <c r="J223" i="19"/>
  <c r="S223" i="19" s="1"/>
  <c r="J109" i="19"/>
  <c r="S109" i="19" s="1"/>
  <c r="J1236" i="19"/>
  <c r="S1236" i="19" s="1"/>
  <c r="J420" i="19"/>
  <c r="S420" i="19" s="1"/>
  <c r="J2307" i="19"/>
  <c r="S2307" i="19" s="1"/>
  <c r="J949" i="19"/>
  <c r="S949" i="19" s="1"/>
  <c r="J2171" i="19"/>
  <c r="S2171" i="19" s="1"/>
  <c r="J2452" i="19"/>
  <c r="S2452" i="19" s="1"/>
  <c r="J2455" i="19"/>
  <c r="S2455" i="19" s="1"/>
  <c r="J2424" i="19"/>
  <c r="S2424" i="19" s="1"/>
  <c r="J1994" i="19"/>
  <c r="S1994" i="19" s="1"/>
  <c r="J1241" i="19"/>
  <c r="S1241" i="19" s="1"/>
  <c r="J660" i="19"/>
  <c r="S660" i="19" s="1"/>
  <c r="J1227" i="19"/>
  <c r="S1227" i="19" s="1"/>
  <c r="J242" i="19"/>
  <c r="S242" i="19" s="1"/>
  <c r="J325" i="19"/>
  <c r="S325" i="19" s="1"/>
  <c r="J426" i="19"/>
  <c r="S426" i="19" s="1"/>
  <c r="J2309" i="19"/>
  <c r="S2309" i="19" s="1"/>
  <c r="J1101" i="19"/>
  <c r="S1101" i="19" s="1"/>
  <c r="J2313" i="19"/>
  <c r="S2313" i="19" s="1"/>
  <c r="J2028" i="19"/>
  <c r="S2028" i="19" s="1"/>
  <c r="J2160" i="19"/>
  <c r="S2160" i="19" s="1"/>
  <c r="J1885" i="19"/>
  <c r="S1885" i="19" s="1"/>
  <c r="J2323" i="19"/>
  <c r="S2323" i="19" s="1"/>
  <c r="J1741" i="19"/>
  <c r="S1741" i="19" s="1"/>
  <c r="J1906" i="19"/>
  <c r="S1906" i="19" s="1"/>
  <c r="J2492" i="19"/>
  <c r="S2492" i="19" s="1"/>
  <c r="J1913" i="19"/>
  <c r="S1913" i="19" s="1"/>
  <c r="J2211" i="19"/>
  <c r="S2211" i="19" s="1"/>
  <c r="I925" i="19"/>
  <c r="I1983" i="19"/>
  <c r="I107" i="19"/>
  <c r="J2164" i="19"/>
  <c r="S2164" i="19" s="1"/>
  <c r="J543" i="19"/>
  <c r="S543" i="19" s="1"/>
  <c r="J819" i="19"/>
  <c r="S819" i="19" s="1"/>
  <c r="J1904" i="19"/>
  <c r="S1904" i="19" s="1"/>
  <c r="J1744" i="19"/>
  <c r="S1744" i="19" s="1"/>
  <c r="J2340" i="19"/>
  <c r="S2340" i="19" s="1"/>
  <c r="J697" i="19"/>
  <c r="S697" i="19" s="1"/>
  <c r="J1452" i="19"/>
  <c r="S1452" i="19" s="1"/>
  <c r="I641" i="19"/>
  <c r="I415" i="19"/>
  <c r="J434" i="19"/>
  <c r="S434" i="19" s="1"/>
  <c r="J2032" i="19"/>
  <c r="S2032" i="19" s="1"/>
  <c r="J2038" i="19"/>
  <c r="S2038" i="19" s="1"/>
  <c r="J1267" i="19"/>
  <c r="S1267" i="19" s="1"/>
  <c r="J1274" i="19"/>
  <c r="S1274" i="19" s="1"/>
  <c r="J1122" i="19"/>
  <c r="S1122" i="19" s="1"/>
  <c r="J835" i="19"/>
  <c r="S835" i="19" s="1"/>
  <c r="J1131" i="19"/>
  <c r="S1131" i="19" s="1"/>
  <c r="I1398" i="19"/>
  <c r="I1987" i="19"/>
  <c r="J2155" i="19"/>
  <c r="S2155" i="19" s="1"/>
  <c r="J532" i="19"/>
  <c r="S532" i="19" s="1"/>
  <c r="J974" i="19"/>
  <c r="S974" i="19" s="1"/>
  <c r="J2039" i="19"/>
  <c r="S2039" i="19" s="1"/>
  <c r="J1743" i="19"/>
  <c r="S1743" i="19" s="1"/>
  <c r="J1444" i="19"/>
  <c r="S1444" i="19" s="1"/>
  <c r="J2344" i="19"/>
  <c r="S2344" i="19" s="1"/>
  <c r="J1451" i="19"/>
  <c r="S1451" i="19" s="1"/>
  <c r="I1397" i="19"/>
  <c r="I1852" i="19"/>
  <c r="I1554" i="19"/>
  <c r="J658" i="19"/>
  <c r="S658" i="19" s="1"/>
  <c r="J1428" i="19"/>
  <c r="S1428" i="19" s="1"/>
  <c r="J817" i="19"/>
  <c r="S817" i="19" s="1"/>
  <c r="J2328" i="19"/>
  <c r="S2328" i="19" s="1"/>
  <c r="J1588" i="19"/>
  <c r="S1588" i="19" s="1"/>
  <c r="J2477" i="19"/>
  <c r="S2477" i="19" s="1"/>
  <c r="J993" i="19"/>
  <c r="S993" i="19" s="1"/>
  <c r="J701" i="19"/>
  <c r="S701" i="19" s="1"/>
  <c r="I225" i="19"/>
  <c r="I102" i="19"/>
  <c r="I2426" i="19"/>
  <c r="J123" i="19"/>
  <c r="S123" i="19" s="1"/>
  <c r="J2315" i="19"/>
  <c r="S2315" i="19" s="1"/>
  <c r="J818" i="19"/>
  <c r="S818" i="19" s="1"/>
  <c r="J1585" i="19"/>
  <c r="S1585" i="19" s="1"/>
  <c r="J1590" i="19"/>
  <c r="S1590" i="19" s="1"/>
  <c r="J1446" i="19"/>
  <c r="S1446" i="19" s="1"/>
  <c r="J1127" i="19"/>
  <c r="S1127" i="19" s="1"/>
  <c r="J2063" i="19"/>
  <c r="S2063" i="19" s="1"/>
  <c r="J1409" i="19"/>
  <c r="S1409" i="19" s="1"/>
  <c r="J2454" i="19"/>
  <c r="S2454" i="19" s="1"/>
  <c r="J2460" i="19"/>
  <c r="S2460" i="19" s="1"/>
  <c r="J2041" i="19"/>
  <c r="S2041" i="19" s="1"/>
  <c r="J554" i="19"/>
  <c r="S554" i="19" s="1"/>
  <c r="J987" i="19"/>
  <c r="S987" i="19" s="1"/>
  <c r="J695" i="19"/>
  <c r="S695" i="19" s="1"/>
  <c r="J2349" i="19"/>
  <c r="S2349" i="19" s="1"/>
  <c r="I2419" i="19"/>
  <c r="I104" i="19"/>
  <c r="I646" i="19"/>
  <c r="J1414" i="19"/>
  <c r="S1414" i="19" s="1"/>
  <c r="J970" i="19"/>
  <c r="S970" i="19" s="1"/>
  <c r="J1436" i="19"/>
  <c r="S1436" i="19" s="1"/>
  <c r="J979" i="19"/>
  <c r="S979" i="19" s="1"/>
  <c r="J2490" i="19"/>
  <c r="S2490" i="19" s="1"/>
  <c r="J831" i="19"/>
  <c r="S831" i="19" s="1"/>
  <c r="J2056" i="19"/>
  <c r="S2056" i="19" s="1"/>
  <c r="J840" i="19"/>
  <c r="S840" i="19" s="1"/>
  <c r="I650" i="19"/>
  <c r="I1238" i="19"/>
  <c r="I1718" i="19"/>
  <c r="I2165" i="19"/>
  <c r="I431" i="19"/>
  <c r="I2173" i="19"/>
  <c r="I1730" i="19"/>
  <c r="I2318" i="19"/>
  <c r="I1735" i="19"/>
  <c r="I981" i="19"/>
  <c r="I2335" i="19"/>
  <c r="I1121" i="19"/>
  <c r="I1749" i="19"/>
  <c r="I1918" i="19"/>
  <c r="H1221" i="19"/>
  <c r="I106" i="19"/>
  <c r="I655" i="19"/>
  <c r="I1090" i="19"/>
  <c r="I1248" i="19"/>
  <c r="I2168" i="19"/>
  <c r="I261" i="19"/>
  <c r="I2023" i="19"/>
  <c r="I2317" i="19"/>
  <c r="I2182" i="19"/>
  <c r="I2330" i="19"/>
  <c r="I2470" i="19"/>
  <c r="I1280" i="19"/>
  <c r="I1748" i="19"/>
  <c r="I702" i="19"/>
  <c r="H1080" i="19"/>
  <c r="H1403" i="19"/>
  <c r="H1408" i="19"/>
  <c r="H2434" i="19"/>
  <c r="I1232" i="19"/>
  <c r="I528" i="19"/>
  <c r="I1871" i="19"/>
  <c r="I2003" i="19"/>
  <c r="I1566" i="19"/>
  <c r="I338" i="19"/>
  <c r="I1107" i="19"/>
  <c r="I1897" i="19"/>
  <c r="I680" i="19"/>
  <c r="I983" i="19"/>
  <c r="I691" i="19"/>
  <c r="I1597" i="19"/>
  <c r="I837" i="19"/>
  <c r="I2215" i="19"/>
  <c r="I1994" i="19"/>
  <c r="I1241" i="19"/>
  <c r="I660" i="19"/>
  <c r="I250" i="19"/>
  <c r="I434" i="19"/>
  <c r="I808" i="19"/>
  <c r="I811" i="19"/>
  <c r="I2486" i="19"/>
  <c r="I2037" i="19"/>
  <c r="I686" i="19"/>
  <c r="I1907" i="19"/>
  <c r="I694" i="19"/>
  <c r="I1286" i="19"/>
  <c r="I563" i="19"/>
  <c r="H2420" i="19"/>
  <c r="H796" i="19"/>
  <c r="H1083" i="19"/>
  <c r="H1558" i="19"/>
  <c r="I226" i="19"/>
  <c r="I113" i="19"/>
  <c r="I1862" i="19"/>
  <c r="I422" i="19"/>
  <c r="I2443" i="19"/>
  <c r="I2007" i="19"/>
  <c r="I341" i="19"/>
  <c r="I1890" i="19"/>
  <c r="I816" i="19"/>
  <c r="I2187" i="19"/>
  <c r="I1116" i="19"/>
  <c r="I1746" i="19"/>
  <c r="I1447" i="19"/>
  <c r="I1604" i="19"/>
  <c r="I2158" i="19"/>
  <c r="I1860" i="19"/>
  <c r="I332" i="19"/>
  <c r="I1098" i="19"/>
  <c r="I1564" i="19"/>
  <c r="I2016" i="19"/>
  <c r="I967" i="19"/>
  <c r="I1733" i="19"/>
  <c r="I1738" i="19"/>
  <c r="I687" i="19"/>
  <c r="I558" i="19"/>
  <c r="I2203" i="19"/>
  <c r="I2209" i="19"/>
  <c r="I844" i="19"/>
  <c r="H2152" i="19"/>
  <c r="H1549" i="19"/>
  <c r="H1557" i="19"/>
  <c r="I413" i="19"/>
  <c r="I2303" i="19"/>
  <c r="I1864" i="19"/>
  <c r="I1874" i="19"/>
  <c r="I1726" i="19"/>
  <c r="I530" i="19"/>
  <c r="I1426" i="19"/>
  <c r="I1893" i="19"/>
  <c r="I1434" i="19"/>
  <c r="I2189" i="19"/>
  <c r="I689" i="19"/>
  <c r="I1594" i="19"/>
  <c r="I2481" i="19"/>
  <c r="I2347" i="19"/>
  <c r="H1217" i="19"/>
  <c r="H1713" i="19"/>
  <c r="H1856" i="19"/>
  <c r="I324" i="19"/>
  <c r="I653" i="19"/>
  <c r="I2439" i="19"/>
  <c r="I1414" i="19"/>
  <c r="I2446" i="19"/>
  <c r="I259" i="19"/>
  <c r="I1102" i="19"/>
  <c r="I2178" i="19"/>
  <c r="I547" i="19"/>
  <c r="I1903" i="19"/>
  <c r="I555" i="19"/>
  <c r="I1279" i="19"/>
  <c r="I2482" i="19"/>
  <c r="I562" i="19"/>
  <c r="H230" i="19"/>
  <c r="H1545" i="19"/>
  <c r="H1406" i="19"/>
  <c r="H2432" i="19"/>
  <c r="H1551" i="19"/>
  <c r="H118" i="19"/>
  <c r="H1245" i="19"/>
  <c r="H1724" i="19"/>
  <c r="H956" i="19"/>
  <c r="H2311" i="19"/>
  <c r="H1889" i="19"/>
  <c r="H2458" i="19"/>
  <c r="H682" i="19"/>
  <c r="H2193" i="19"/>
  <c r="H2198" i="19"/>
  <c r="H2479" i="19"/>
  <c r="H1129" i="19"/>
  <c r="G923" i="19"/>
  <c r="Z923" i="19" s="1"/>
  <c r="G413" i="19"/>
  <c r="G322" i="19"/>
  <c r="Z322" i="19" s="1"/>
  <c r="G1857" i="19"/>
  <c r="Z1857" i="19" s="1"/>
  <c r="H2295" i="19"/>
  <c r="H1858" i="19"/>
  <c r="H1086" i="19"/>
  <c r="H2308" i="19"/>
  <c r="H1254" i="19"/>
  <c r="H807" i="19"/>
  <c r="H541" i="19"/>
  <c r="H2456" i="19"/>
  <c r="H2460" i="19"/>
  <c r="H2041" i="19"/>
  <c r="H554" i="19"/>
  <c r="H987" i="19"/>
  <c r="H695" i="19"/>
  <c r="H2349" i="19"/>
  <c r="G2419" i="19"/>
  <c r="G104" i="19"/>
  <c r="G646" i="19"/>
  <c r="Z646" i="19" s="1"/>
  <c r="G1085" i="19"/>
  <c r="Z1085" i="19" s="1"/>
  <c r="H1402" i="19"/>
  <c r="H1859" i="19"/>
  <c r="H331" i="19"/>
  <c r="H1097" i="19"/>
  <c r="H125" i="19"/>
  <c r="H2015" i="19"/>
  <c r="H1105" i="19"/>
  <c r="H1577" i="19"/>
  <c r="H820" i="19"/>
  <c r="H1905" i="19"/>
  <c r="H1591" i="19"/>
  <c r="H2202" i="19"/>
  <c r="H699" i="19"/>
  <c r="H843" i="19"/>
  <c r="G1225" i="19"/>
  <c r="G1547" i="19"/>
  <c r="Z1547" i="19" s="1"/>
  <c r="G652" i="19"/>
  <c r="Z652" i="19" s="1"/>
  <c r="G525" i="19"/>
  <c r="Z525" i="19" s="1"/>
  <c r="H798" i="19"/>
  <c r="H1562" i="19"/>
  <c r="H804" i="19"/>
  <c r="H1725" i="19"/>
  <c r="H2013" i="19"/>
  <c r="H2018" i="19"/>
  <c r="H969" i="19"/>
  <c r="H2321" i="19"/>
  <c r="H2465" i="19"/>
  <c r="H1269" i="19"/>
  <c r="H1909" i="19"/>
  <c r="H2480" i="19"/>
  <c r="H561" i="19"/>
  <c r="G223" i="19"/>
  <c r="Z223" i="19" s="1"/>
  <c r="G1711" i="19"/>
  <c r="G1555" i="19"/>
  <c r="Z1555" i="19" s="1"/>
  <c r="G936" i="19"/>
  <c r="H1224" i="19"/>
  <c r="H244" i="19"/>
  <c r="H1997" i="19"/>
  <c r="H529" i="19"/>
  <c r="H1099" i="19"/>
  <c r="H1256" i="19"/>
  <c r="H1729" i="19"/>
  <c r="H1432" i="19"/>
  <c r="H819" i="19"/>
  <c r="H1904" i="19"/>
  <c r="H1744" i="19"/>
  <c r="H2340" i="19"/>
  <c r="H697" i="19"/>
  <c r="H1452" i="19"/>
  <c r="G641" i="19"/>
  <c r="Z641" i="19" s="1"/>
  <c r="G415" i="19"/>
  <c r="G651" i="19"/>
  <c r="H416" i="19"/>
  <c r="H525" i="19"/>
  <c r="H1868" i="19"/>
  <c r="H2000" i="19"/>
  <c r="H1878" i="19"/>
  <c r="H963" i="19"/>
  <c r="H1887" i="19"/>
  <c r="H2032" i="19"/>
  <c r="H2038" i="19"/>
  <c r="H1267" i="19"/>
  <c r="H1274" i="19"/>
  <c r="H1122" i="19"/>
  <c r="H835" i="19"/>
  <c r="H1131" i="19"/>
  <c r="G1398" i="19"/>
  <c r="G1987" i="19"/>
  <c r="Z1987" i="19" s="1"/>
  <c r="G1232" i="19"/>
  <c r="Z1232" i="19" s="1"/>
  <c r="G528" i="19"/>
  <c r="Z528" i="19" s="1"/>
  <c r="H107" i="19"/>
  <c r="H1243" i="19"/>
  <c r="H663" i="19"/>
  <c r="H1418" i="19"/>
  <c r="H2169" i="19"/>
  <c r="H130" i="19"/>
  <c r="H1430" i="19"/>
  <c r="H974" i="19"/>
  <c r="H2039" i="19"/>
  <c r="H1743" i="19"/>
  <c r="H1444" i="19"/>
  <c r="H2344" i="19"/>
  <c r="H1451" i="19"/>
  <c r="G1397" i="19"/>
  <c r="G1852" i="19"/>
  <c r="Z1852" i="19" s="1"/>
  <c r="G1554" i="19"/>
  <c r="Z1554" i="19" s="1"/>
  <c r="G236" i="19"/>
  <c r="Z236" i="19" s="1"/>
  <c r="H927" i="19"/>
  <c r="H2036" i="19"/>
  <c r="G242" i="19"/>
  <c r="G330" i="19"/>
  <c r="G1094" i="19"/>
  <c r="Z1094" i="19" s="1"/>
  <c r="G255" i="19"/>
  <c r="Z255" i="19" s="1"/>
  <c r="G129" i="19"/>
  <c r="Z129" i="19" s="1"/>
  <c r="G2175" i="19"/>
  <c r="Z2175" i="19" s="1"/>
  <c r="G2031" i="19"/>
  <c r="Z2031" i="19" s="1"/>
  <c r="G1900" i="19"/>
  <c r="Z1900" i="19" s="1"/>
  <c r="G551" i="19"/>
  <c r="Z551" i="19" s="1"/>
  <c r="G1272" i="19"/>
  <c r="G2201" i="19"/>
  <c r="G1601" i="19"/>
  <c r="Z1601" i="19" s="1"/>
  <c r="G2353" i="19"/>
  <c r="Z2353" i="19" s="1"/>
  <c r="F409" i="19"/>
  <c r="F2300" i="19"/>
  <c r="F523" i="19"/>
  <c r="F417" i="19"/>
  <c r="H330" i="19"/>
  <c r="H1272" i="19"/>
  <c r="G118" i="19"/>
  <c r="Z118" i="19" s="1"/>
  <c r="G1245" i="19"/>
  <c r="Z1245" i="19" s="1"/>
  <c r="G1724" i="19"/>
  <c r="Z1724" i="19" s="1"/>
  <c r="G956" i="19"/>
  <c r="Z956" i="19" s="1"/>
  <c r="G2311" i="19"/>
  <c r="G1889" i="19"/>
  <c r="G2458" i="19"/>
  <c r="Z2458" i="19" s="1"/>
  <c r="G682" i="19"/>
  <c r="G2193" i="19"/>
  <c r="G2198" i="19"/>
  <c r="G2479" i="19"/>
  <c r="Z2479" i="19" s="1"/>
  <c r="G1129" i="19"/>
  <c r="Z1129" i="19" s="1"/>
  <c r="F516" i="19"/>
  <c r="F412" i="19"/>
  <c r="F522" i="19"/>
  <c r="H2002" i="19"/>
  <c r="H832" i="19"/>
  <c r="G2161" i="19"/>
  <c r="Z2161" i="19" s="1"/>
  <c r="G1246" i="19"/>
  <c r="Z1246" i="19" s="1"/>
  <c r="G429" i="19"/>
  <c r="Z429" i="19" s="1"/>
  <c r="G2011" i="19"/>
  <c r="G809" i="19"/>
  <c r="Z809" i="19" s="1"/>
  <c r="G2026" i="19"/>
  <c r="G2034" i="19"/>
  <c r="G1901" i="19"/>
  <c r="G2044" i="19"/>
  <c r="G830" i="19"/>
  <c r="Z830" i="19" s="1"/>
  <c r="G1448" i="19"/>
  <c r="Z1448" i="19" s="1"/>
  <c r="G839" i="19"/>
  <c r="Z839" i="19" s="1"/>
  <c r="F1542" i="19"/>
  <c r="F1854" i="19"/>
  <c r="F2302" i="19"/>
  <c r="F238" i="19"/>
  <c r="F1562" i="19"/>
  <c r="H1884" i="19"/>
  <c r="G412" i="19"/>
  <c r="Z412" i="19" s="1"/>
  <c r="G1087" i="19"/>
  <c r="G664" i="19"/>
  <c r="Z664" i="19" s="1"/>
  <c r="G1255" i="19"/>
  <c r="G1422" i="19"/>
  <c r="G2022" i="19"/>
  <c r="G672" i="19"/>
  <c r="G2461" i="19"/>
  <c r="Z2461" i="19" s="1"/>
  <c r="G2042" i="19"/>
  <c r="Z2042" i="19" s="1"/>
  <c r="G1118" i="19"/>
  <c r="Z1118" i="19" s="1"/>
  <c r="G693" i="19"/>
  <c r="Z693" i="19" s="1"/>
  <c r="G1285" i="19"/>
  <c r="Z1285" i="19" s="1"/>
  <c r="G1000" i="19"/>
  <c r="Z1000" i="19" s="1"/>
  <c r="F2419" i="19"/>
  <c r="F104" i="19"/>
  <c r="H1259" i="19"/>
  <c r="G2301" i="19"/>
  <c r="Z2301" i="19" s="1"/>
  <c r="G1996" i="19"/>
  <c r="Z1996" i="19" s="1"/>
  <c r="G334" i="19"/>
  <c r="G666" i="19"/>
  <c r="Z666" i="19" s="1"/>
  <c r="G1425" i="19"/>
  <c r="G2025" i="19"/>
  <c r="G1732" i="19"/>
  <c r="G1582" i="19"/>
  <c r="Z1582" i="19" s="1"/>
  <c r="G549" i="19"/>
  <c r="G828" i="19"/>
  <c r="G2478" i="19"/>
  <c r="G696" i="19"/>
  <c r="G1608" i="19"/>
  <c r="F1544" i="19"/>
  <c r="F2423" i="19"/>
  <c r="H1084" i="19"/>
  <c r="H1115" i="19"/>
  <c r="G1239" i="19"/>
  <c r="G802" i="19"/>
  <c r="Z802" i="19" s="1"/>
  <c r="G1999" i="19"/>
  <c r="G1565" i="19"/>
  <c r="G2017" i="19"/>
  <c r="G1572" i="19"/>
  <c r="G2487" i="19"/>
  <c r="Z2487" i="19" s="1"/>
  <c r="G2462" i="19"/>
  <c r="G982" i="19"/>
  <c r="G1273" i="19"/>
  <c r="G2204" i="19"/>
  <c r="G1602" i="19"/>
  <c r="Z1602" i="19" s="1"/>
  <c r="G2354" i="19"/>
  <c r="Z2354" i="19" s="1"/>
  <c r="F2151" i="19"/>
  <c r="F1548" i="19"/>
  <c r="F1556" i="19"/>
  <c r="F526" i="19"/>
  <c r="H2306" i="19"/>
  <c r="H2477" i="19"/>
  <c r="G658" i="19"/>
  <c r="G662" i="19"/>
  <c r="G1417" i="19"/>
  <c r="G127" i="19"/>
  <c r="Z127" i="19" s="1"/>
  <c r="G539" i="19"/>
  <c r="Z539" i="19" s="1"/>
  <c r="G1574" i="19"/>
  <c r="Z1574" i="19" s="1"/>
  <c r="G2033" i="19"/>
  <c r="G2188" i="19"/>
  <c r="G2043" i="19"/>
  <c r="G2474" i="19"/>
  <c r="Z2474" i="19" s="1"/>
  <c r="G1123" i="19"/>
  <c r="Z1123" i="19" s="1"/>
  <c r="G998" i="19"/>
  <c r="F1395" i="19"/>
  <c r="F517" i="19"/>
  <c r="F1552" i="19"/>
  <c r="F2430" i="19"/>
  <c r="F1244" i="19"/>
  <c r="E1128" i="19"/>
  <c r="E2205" i="19"/>
  <c r="E1275" i="19"/>
  <c r="E2332" i="19"/>
  <c r="E2327" i="19"/>
  <c r="E546" i="19"/>
  <c r="E669" i="19"/>
  <c r="E535" i="19"/>
  <c r="E1568" i="19"/>
  <c r="E1416" i="19"/>
  <c r="E1563" i="19"/>
  <c r="E1561" i="19"/>
  <c r="E110" i="19"/>
  <c r="E2155" i="19"/>
  <c r="E232" i="19"/>
  <c r="F845" i="19"/>
  <c r="F838" i="19"/>
  <c r="F833" i="19"/>
  <c r="F2197" i="19"/>
  <c r="F2468" i="19"/>
  <c r="F681" i="19"/>
  <c r="F815" i="19"/>
  <c r="F2454" i="19"/>
  <c r="F339" i="19"/>
  <c r="F126" i="19"/>
  <c r="F2004" i="19"/>
  <c r="F2441" i="19"/>
  <c r="F2160" i="19"/>
  <c r="G1126" i="19"/>
  <c r="Z1126" i="19" s="1"/>
  <c r="G2167" i="19"/>
  <c r="E1603" i="19"/>
  <c r="E2052" i="19"/>
  <c r="E2472" i="19"/>
  <c r="E552" i="19"/>
  <c r="E2186" i="19"/>
  <c r="E973" i="19"/>
  <c r="E1888" i="19"/>
  <c r="E534" i="19"/>
  <c r="E1567" i="19"/>
  <c r="E1415" i="19"/>
  <c r="E247" i="19"/>
  <c r="E1560" i="19"/>
  <c r="E934" i="19"/>
  <c r="E2154" i="19"/>
  <c r="E231" i="19"/>
  <c r="F2215" i="19"/>
  <c r="F837" i="19"/>
  <c r="F1597" i="19"/>
  <c r="F691" i="19"/>
  <c r="F983" i="19"/>
  <c r="F680" i="19"/>
  <c r="F1897" i="19"/>
  <c r="F1107" i="19"/>
  <c r="F338" i="19"/>
  <c r="F1566" i="19"/>
  <c r="F2003" i="19"/>
  <c r="F1871" i="19"/>
  <c r="F2435" i="19"/>
  <c r="G1284" i="19"/>
  <c r="G947" i="19"/>
  <c r="Z947" i="19" s="1"/>
  <c r="E1605" i="19"/>
  <c r="E834" i="19"/>
  <c r="E1119" i="19"/>
  <c r="E986" i="19"/>
  <c r="E683" i="19"/>
  <c r="E1433" i="19"/>
  <c r="E1108" i="19"/>
  <c r="E537" i="19"/>
  <c r="E2008" i="19"/>
  <c r="E2444" i="19"/>
  <c r="E2163" i="19"/>
  <c r="E1863" i="19"/>
  <c r="E1857" i="19"/>
  <c r="E322" i="19"/>
  <c r="E413" i="19"/>
  <c r="E923" i="19"/>
  <c r="F996" i="19"/>
  <c r="F1598" i="19"/>
  <c r="F1276" i="19"/>
  <c r="F2333" i="19"/>
  <c r="F2463" i="19"/>
  <c r="F2180" i="19"/>
  <c r="F1731" i="19"/>
  <c r="F1884" i="19"/>
  <c r="F955" i="19"/>
  <c r="F1723" i="19"/>
  <c r="F1873" i="19"/>
  <c r="F1859" i="19"/>
  <c r="F1217" i="19"/>
  <c r="G700" i="19"/>
  <c r="G2448" i="19"/>
  <c r="H2168" i="19"/>
  <c r="E1604" i="19"/>
  <c r="E1447" i="19"/>
  <c r="E1746" i="19"/>
  <c r="E1116" i="19"/>
  <c r="E2187" i="19"/>
  <c r="E816" i="19"/>
  <c r="E1890" i="19"/>
  <c r="E341" i="19"/>
  <c r="E2007" i="19"/>
  <c r="E2443" i="19"/>
  <c r="E422" i="19"/>
  <c r="E1862" i="19"/>
  <c r="E113" i="19"/>
  <c r="E522" i="19"/>
  <c r="E412" i="19"/>
  <c r="E516" i="19"/>
  <c r="F2210" i="19"/>
  <c r="F2053" i="19"/>
  <c r="F1593" i="19"/>
  <c r="F553" i="19"/>
  <c r="F2465" i="19"/>
  <c r="F2299" i="19"/>
  <c r="G966" i="19"/>
  <c r="Z966" i="19" s="1"/>
  <c r="E2485" i="19"/>
  <c r="E964" i="19"/>
  <c r="F1105" i="19"/>
  <c r="J225" i="19"/>
  <c r="S225" i="19" s="1"/>
  <c r="J103" i="19"/>
  <c r="S103" i="19" s="1"/>
  <c r="J1224" i="19"/>
  <c r="S1224" i="19" s="1"/>
  <c r="J101" i="19"/>
  <c r="S101" i="19" s="1"/>
  <c r="J1098" i="19"/>
  <c r="S1098" i="19" s="1"/>
  <c r="J1861" i="19"/>
  <c r="S1861" i="19" s="1"/>
  <c r="J1555" i="19"/>
  <c r="S1555" i="19" s="1"/>
  <c r="J1104" i="19"/>
  <c r="S1104" i="19" s="1"/>
  <c r="J252" i="19"/>
  <c r="S252" i="19" s="1"/>
  <c r="J417" i="19"/>
  <c r="S417" i="19" s="1"/>
  <c r="J664" i="19"/>
  <c r="S664" i="19" s="1"/>
  <c r="J2176" i="19"/>
  <c r="S2176" i="19" s="1"/>
  <c r="I227" i="19"/>
  <c r="J2191" i="19"/>
  <c r="S2191" i="19" s="1"/>
  <c r="J1128" i="19"/>
  <c r="S1128" i="19" s="1"/>
  <c r="J676" i="19"/>
  <c r="S676" i="19" s="1"/>
  <c r="I1992" i="19"/>
  <c r="J1280" i="19"/>
  <c r="S1280" i="19" s="1"/>
  <c r="J2213" i="19"/>
  <c r="S2213" i="19" s="1"/>
  <c r="J2049" i="19"/>
  <c r="S2049" i="19" s="1"/>
  <c r="J1416" i="19"/>
  <c r="S1416" i="19" s="1"/>
  <c r="I1084" i="19"/>
  <c r="I1113" i="19"/>
  <c r="I1719" i="19"/>
  <c r="I1745" i="19"/>
  <c r="I111" i="19"/>
  <c r="I682" i="19"/>
  <c r="I417" i="19"/>
  <c r="I2467" i="19"/>
  <c r="I237" i="19"/>
  <c r="I2464" i="19"/>
  <c r="I933" i="19"/>
  <c r="I2185" i="19"/>
  <c r="H1234" i="19"/>
  <c r="I1403" i="19"/>
  <c r="I1580" i="19"/>
  <c r="H1985" i="19"/>
  <c r="I2179" i="19"/>
  <c r="H2297" i="19"/>
  <c r="H2010" i="19"/>
  <c r="H1916" i="19"/>
  <c r="H941" i="19"/>
  <c r="H556" i="19"/>
  <c r="H1898" i="19"/>
  <c r="G2155" i="19"/>
  <c r="H2021" i="19"/>
  <c r="H122" i="19"/>
  <c r="H690" i="19"/>
  <c r="H669" i="19"/>
  <c r="G929" i="19"/>
  <c r="Z929" i="19" s="1"/>
  <c r="H1876" i="19"/>
  <c r="H1124" i="19"/>
  <c r="H656" i="19"/>
  <c r="G2184" i="19"/>
  <c r="Z2184" i="19" s="1"/>
  <c r="F931" i="19"/>
  <c r="G2010" i="19"/>
  <c r="G1916" i="19"/>
  <c r="G425" i="19"/>
  <c r="Z425" i="19" s="1"/>
  <c r="G1445" i="19"/>
  <c r="G1436" i="19"/>
  <c r="Z1436" i="19" s="1"/>
  <c r="F643" i="19"/>
  <c r="G1258" i="19"/>
  <c r="Z1258" i="19" s="1"/>
  <c r="G247" i="19"/>
  <c r="Z247" i="19" s="1"/>
  <c r="G2472" i="19"/>
  <c r="G2019" i="19"/>
  <c r="G2475" i="19"/>
  <c r="F2152" i="19"/>
  <c r="E1607" i="19"/>
  <c r="E548" i="19"/>
  <c r="E2447" i="19"/>
  <c r="E935" i="19"/>
  <c r="F839" i="19"/>
  <c r="F1901" i="19"/>
  <c r="F2011" i="19"/>
  <c r="F2153" i="19"/>
  <c r="G2339" i="19"/>
  <c r="Z2339" i="19" s="1"/>
  <c r="E2347" i="19"/>
  <c r="E2189" i="19"/>
  <c r="E530" i="19"/>
  <c r="E2303" i="19"/>
  <c r="F1916" i="19"/>
  <c r="F977" i="19"/>
  <c r="F2010" i="19"/>
  <c r="F1985" i="19"/>
  <c r="G1596" i="19"/>
  <c r="E2211" i="19"/>
  <c r="E1741" i="19"/>
  <c r="E958" i="19"/>
  <c r="E243" i="19"/>
  <c r="F1289" i="19"/>
  <c r="F1115" i="19"/>
  <c r="F2449" i="19"/>
  <c r="F106" i="19"/>
  <c r="G1124" i="19"/>
  <c r="Z1124" i="19" s="1"/>
  <c r="E1287" i="19"/>
  <c r="E1114" i="19"/>
  <c r="E335" i="19"/>
  <c r="E932" i="19"/>
  <c r="F836" i="19"/>
  <c r="F2039" i="19"/>
  <c r="F974" i="19"/>
  <c r="F1430" i="19"/>
  <c r="F130" i="19"/>
  <c r="F2169" i="19"/>
  <c r="F1418" i="19"/>
  <c r="F663" i="19"/>
  <c r="F118" i="19"/>
  <c r="F1401" i="19"/>
  <c r="G130" i="19"/>
  <c r="Z130" i="19" s="1"/>
  <c r="H1280" i="19"/>
  <c r="E839" i="19"/>
  <c r="E1448" i="19"/>
  <c r="E830" i="19"/>
  <c r="E2044" i="19"/>
  <c r="E1901" i="19"/>
  <c r="E2034" i="19"/>
  <c r="E2026" i="19"/>
  <c r="E809" i="19"/>
  <c r="E2011" i="19"/>
  <c r="E429" i="19"/>
  <c r="E1246" i="19"/>
  <c r="E2161" i="19"/>
  <c r="E236" i="19"/>
  <c r="E1554" i="19"/>
  <c r="E1852" i="19"/>
  <c r="E1397" i="19"/>
  <c r="F998" i="19"/>
  <c r="F1123" i="19"/>
  <c r="F2474" i="19"/>
  <c r="F2043" i="19"/>
  <c r="F2188" i="19"/>
  <c r="F2033" i="19"/>
  <c r="F1574" i="19"/>
  <c r="F539" i="19"/>
  <c r="F127" i="19"/>
  <c r="F1417" i="19"/>
  <c r="F662" i="19"/>
  <c r="F1561" i="19"/>
  <c r="F929" i="19"/>
  <c r="G536" i="19"/>
  <c r="H2470" i="19"/>
  <c r="E1916" i="19"/>
  <c r="E2054" i="19"/>
  <c r="E1278" i="19"/>
  <c r="E1268" i="19"/>
  <c r="E977" i="19"/>
  <c r="E1734" i="19"/>
  <c r="E1891" i="19"/>
  <c r="E1569" i="19"/>
  <c r="E2010" i="19"/>
  <c r="E428" i="19"/>
  <c r="E1412" i="19"/>
  <c r="E418" i="19"/>
  <c r="E2431" i="19"/>
  <c r="E1553" i="19"/>
  <c r="E1401" i="19"/>
  <c r="E1396" i="19"/>
  <c r="F997" i="19"/>
  <c r="F991" i="19"/>
  <c r="F1443" i="19"/>
  <c r="F688" i="19"/>
  <c r="F1740" i="19"/>
  <c r="F1262" i="19"/>
  <c r="F968" i="19"/>
  <c r="F538" i="19"/>
  <c r="F2009" i="19"/>
  <c r="F805" i="19"/>
  <c r="F661" i="19"/>
  <c r="F1560" i="19"/>
  <c r="F1398" i="19"/>
  <c r="G2485" i="19"/>
  <c r="G964" i="19"/>
  <c r="Z964" i="19" s="1"/>
  <c r="H2330" i="19"/>
  <c r="F2321" i="19"/>
  <c r="E836" i="19"/>
  <c r="E1879" i="19"/>
  <c r="F843" i="19"/>
  <c r="F2015" i="19"/>
  <c r="J926" i="19"/>
  <c r="S926" i="19" s="1"/>
  <c r="J1399" i="19"/>
  <c r="S1399" i="19" s="1"/>
  <c r="J521" i="19"/>
  <c r="S521" i="19" s="1"/>
  <c r="J1564" i="19"/>
  <c r="S1564" i="19" s="1"/>
  <c r="J802" i="19"/>
  <c r="S802" i="19" s="1"/>
  <c r="J936" i="19"/>
  <c r="S936" i="19" s="1"/>
  <c r="J2153" i="19"/>
  <c r="S2153" i="19" s="1"/>
  <c r="J435" i="19"/>
  <c r="S435" i="19" s="1"/>
  <c r="J1091" i="19"/>
  <c r="S1091" i="19" s="1"/>
  <c r="J1255" i="19"/>
  <c r="S1255" i="19" s="1"/>
  <c r="J1263" i="19"/>
  <c r="S1263" i="19" s="1"/>
  <c r="I1082" i="19"/>
  <c r="J690" i="19"/>
  <c r="S690" i="19" s="1"/>
  <c r="J2466" i="19"/>
  <c r="S2466" i="19" s="1"/>
  <c r="J1748" i="19"/>
  <c r="S1748" i="19" s="1"/>
  <c r="J2000" i="19"/>
  <c r="S2000" i="19" s="1"/>
  <c r="J2055" i="19"/>
  <c r="S2055" i="19" s="1"/>
  <c r="J1732" i="19"/>
  <c r="S1732" i="19" s="1"/>
  <c r="I114" i="19"/>
  <c r="I2331" i="19"/>
  <c r="I2166" i="19"/>
  <c r="I1911" i="19"/>
  <c r="I118" i="19"/>
  <c r="I2193" i="19"/>
  <c r="I1091" i="19"/>
  <c r="I2196" i="19"/>
  <c r="I2162" i="19"/>
  <c r="I1117" i="19"/>
  <c r="I1559" i="19"/>
  <c r="I985" i="19"/>
  <c r="I937" i="19"/>
  <c r="I1902" i="19"/>
  <c r="H109" i="19"/>
  <c r="I799" i="19"/>
  <c r="I2324" i="19"/>
  <c r="H1994" i="19"/>
  <c r="H1569" i="19"/>
  <c r="G1542" i="19"/>
  <c r="Z1542" i="19" s="1"/>
  <c r="H1250" i="19"/>
  <c r="H2049" i="19"/>
  <c r="H1548" i="19"/>
  <c r="H1114" i="19"/>
  <c r="G110" i="19"/>
  <c r="H970" i="19"/>
  <c r="G925" i="19"/>
  <c r="H1721" i="19"/>
  <c r="H2050" i="19"/>
  <c r="H546" i="19"/>
  <c r="G1991" i="19"/>
  <c r="Z1991" i="19" s="1"/>
  <c r="H2448" i="19"/>
  <c r="H700" i="19"/>
  <c r="H1438" i="19"/>
  <c r="G1859" i="19"/>
  <c r="G2192" i="19"/>
  <c r="Z2192" i="19" s="1"/>
  <c r="F2436" i="19"/>
  <c r="G1569" i="19"/>
  <c r="F1541" i="19"/>
  <c r="G1252" i="19"/>
  <c r="Z1252" i="19" s="1"/>
  <c r="G1450" i="19"/>
  <c r="H1731" i="19"/>
  <c r="G522" i="19"/>
  <c r="G979" i="19"/>
  <c r="Z979" i="19" s="1"/>
  <c r="G972" i="19"/>
  <c r="Z972" i="19" s="1"/>
  <c r="F2420" i="19"/>
  <c r="G1415" i="19"/>
  <c r="Z1415" i="19" s="1"/>
  <c r="G2052" i="19"/>
  <c r="Z2052" i="19" s="1"/>
  <c r="G1894" i="19"/>
  <c r="G1122" i="19"/>
  <c r="Z1122" i="19" s="1"/>
  <c r="F1712" i="19"/>
  <c r="E835" i="19"/>
  <c r="E2038" i="19"/>
  <c r="E1878" i="19"/>
  <c r="E652" i="19"/>
  <c r="F2346" i="19"/>
  <c r="F1583" i="19"/>
  <c r="F1421" i="19"/>
  <c r="G1103" i="19"/>
  <c r="E1602" i="19"/>
  <c r="E2462" i="19"/>
  <c r="E1565" i="19"/>
  <c r="E2159" i="19"/>
  <c r="F2059" i="19"/>
  <c r="F975" i="19"/>
  <c r="F256" i="19"/>
  <c r="G2451" i="19"/>
  <c r="Z2451" i="19" s="1"/>
  <c r="E2060" i="19"/>
  <c r="E2185" i="19"/>
  <c r="E336" i="19"/>
  <c r="E933" i="19"/>
  <c r="F995" i="19"/>
  <c r="F2184" i="19"/>
  <c r="F1880" i="19"/>
  <c r="G2027" i="19"/>
  <c r="E2345" i="19"/>
  <c r="E678" i="19"/>
  <c r="E2309" i="19"/>
  <c r="E1227" i="19"/>
  <c r="F1124" i="19"/>
  <c r="F976" i="19"/>
  <c r="F1111" i="19"/>
  <c r="F670" i="19"/>
  <c r="F536" i="19"/>
  <c r="F954" i="19"/>
  <c r="F1722" i="19"/>
  <c r="F1872" i="19"/>
  <c r="F1717" i="19"/>
  <c r="F1396" i="19"/>
  <c r="G1451" i="19"/>
  <c r="Z1451" i="19" s="1"/>
  <c r="G2169" i="19"/>
  <c r="Z2169" i="19" s="1"/>
  <c r="H1248" i="19"/>
  <c r="F844" i="19"/>
  <c r="E2494" i="19"/>
  <c r="E2343" i="19"/>
  <c r="E2473" i="19"/>
  <c r="E2469" i="19"/>
  <c r="E1739" i="19"/>
  <c r="E2181" i="19"/>
  <c r="E2176" i="19"/>
  <c r="E2312" i="19"/>
  <c r="E957" i="19"/>
  <c r="E945" i="19"/>
  <c r="E421" i="19"/>
  <c r="E119" i="19"/>
  <c r="E112" i="19"/>
  <c r="E1550" i="19"/>
  <c r="E930" i="19"/>
  <c r="E515" i="19"/>
  <c r="F1128" i="19"/>
  <c r="F2205" i="19"/>
  <c r="F1275" i="19"/>
  <c r="F2332" i="19"/>
  <c r="F2327" i="19"/>
  <c r="F546" i="19"/>
  <c r="F669" i="19"/>
  <c r="F535" i="19"/>
  <c r="F1568" i="19"/>
  <c r="F1416" i="19"/>
  <c r="F1563" i="19"/>
  <c r="F1558" i="19"/>
  <c r="G2210" i="19"/>
  <c r="Z2210" i="19" s="1"/>
  <c r="G954" i="19"/>
  <c r="H1090" i="19"/>
  <c r="E1129" i="19"/>
  <c r="E2479" i="19"/>
  <c r="E2198" i="19"/>
  <c r="E2193" i="19"/>
  <c r="E682" i="19"/>
  <c r="E2458" i="19"/>
  <c r="E1889" i="19"/>
  <c r="E2311" i="19"/>
  <c r="E956" i="19"/>
  <c r="E1724" i="19"/>
  <c r="E1245" i="19"/>
  <c r="E118" i="19"/>
  <c r="E111" i="19"/>
  <c r="E1991" i="19"/>
  <c r="E929" i="19"/>
  <c r="F1603" i="19"/>
  <c r="F2052" i="19"/>
  <c r="F2472" i="19"/>
  <c r="F552" i="19"/>
  <c r="F2186" i="19"/>
  <c r="F973" i="19"/>
  <c r="F1888" i="19"/>
  <c r="F534" i="19"/>
  <c r="F1567" i="19"/>
  <c r="F1415" i="19"/>
  <c r="F247" i="19"/>
  <c r="F1242" i="19"/>
  <c r="G836" i="19"/>
  <c r="Z836" i="19" s="1"/>
  <c r="G1879" i="19"/>
  <c r="H240" i="19"/>
  <c r="F969" i="19"/>
  <c r="E1283" i="19"/>
  <c r="E2001" i="19"/>
  <c r="F699" i="19"/>
  <c r="F125" i="19"/>
  <c r="J1984" i="19"/>
  <c r="S1984" i="19" s="1"/>
  <c r="J1398" i="19"/>
  <c r="S1398" i="19" s="1"/>
  <c r="J2016" i="19"/>
  <c r="S2016" i="19" s="1"/>
  <c r="J1999" i="19"/>
  <c r="S1999" i="19" s="1"/>
  <c r="J1866" i="19"/>
  <c r="S1866" i="19" s="1"/>
  <c r="J651" i="19"/>
  <c r="S651" i="19" s="1"/>
  <c r="J2024" i="19"/>
  <c r="S2024" i="19" s="1"/>
  <c r="J1422" i="19"/>
  <c r="S1422" i="19" s="1"/>
  <c r="J2329" i="19"/>
  <c r="S2329" i="19" s="1"/>
  <c r="I648" i="19"/>
  <c r="J2050" i="19"/>
  <c r="S2050" i="19" s="1"/>
  <c r="J2011" i="19"/>
  <c r="S2011" i="19" s="1"/>
  <c r="I929" i="19"/>
  <c r="J822" i="19"/>
  <c r="S822" i="19" s="1"/>
  <c r="J702" i="19"/>
  <c r="S702" i="19" s="1"/>
  <c r="J2317" i="19"/>
  <c r="S2317" i="19" s="1"/>
  <c r="J2351" i="19"/>
  <c r="S2351" i="19" s="1"/>
  <c r="J2325" i="19"/>
  <c r="S2325" i="19" s="1"/>
  <c r="I329" i="19"/>
  <c r="I1442" i="19"/>
  <c r="I432" i="19"/>
  <c r="I1600" i="19"/>
  <c r="I1245" i="19"/>
  <c r="I2198" i="19"/>
  <c r="I1096" i="19"/>
  <c r="I2341" i="19"/>
  <c r="I803" i="19"/>
  <c r="I2046" i="19"/>
  <c r="I246" i="19"/>
  <c r="I692" i="19"/>
  <c r="I327" i="19"/>
  <c r="I825" i="19"/>
  <c r="I2160" i="19"/>
  <c r="I980" i="19"/>
  <c r="H1241" i="19"/>
  <c r="H1891" i="19"/>
  <c r="G1854" i="19"/>
  <c r="Z1854" i="19" s="1"/>
  <c r="H253" i="19"/>
  <c r="H2055" i="19"/>
  <c r="H2437" i="19"/>
  <c r="H984" i="19"/>
  <c r="H2323" i="19"/>
  <c r="G1983" i="19"/>
  <c r="Z1983" i="19" s="1"/>
  <c r="H952" i="19"/>
  <c r="H2208" i="19"/>
  <c r="H2156" i="19"/>
  <c r="H2327" i="19"/>
  <c r="G111" i="19"/>
  <c r="H2020" i="19"/>
  <c r="G1218" i="19"/>
  <c r="Z1218" i="19" s="1"/>
  <c r="G1870" i="19"/>
  <c r="Z1870" i="19" s="1"/>
  <c r="G2045" i="19"/>
  <c r="Z2045" i="19" s="1"/>
  <c r="G1891" i="19"/>
  <c r="Z1891" i="19" s="1"/>
  <c r="F1853" i="19"/>
  <c r="G1882" i="19"/>
  <c r="G1130" i="19"/>
  <c r="Z1130" i="19" s="1"/>
  <c r="G942" i="19"/>
  <c r="G2490" i="19"/>
  <c r="Z2490" i="19" s="1"/>
  <c r="G1736" i="19"/>
  <c r="Z1736" i="19" s="1"/>
  <c r="F796" i="19"/>
  <c r="G1567" i="19"/>
  <c r="Z1567" i="19" s="1"/>
  <c r="G1603" i="19"/>
  <c r="G1899" i="19"/>
  <c r="G1599" i="19"/>
  <c r="Z1599" i="19" s="1"/>
  <c r="F1549" i="19"/>
  <c r="E1599" i="19"/>
  <c r="E1899" i="19"/>
  <c r="E1875" i="19"/>
  <c r="E106" i="19"/>
  <c r="F1448" i="19"/>
  <c r="F2034" i="19"/>
  <c r="F429" i="19"/>
  <c r="G1247" i="19"/>
  <c r="E2481" i="19"/>
  <c r="E1434" i="19"/>
  <c r="E1726" i="19"/>
  <c r="E105" i="19"/>
  <c r="F2054" i="19"/>
  <c r="F1734" i="19"/>
  <c r="F428" i="19"/>
  <c r="G427" i="19"/>
  <c r="Z427" i="19" s="1"/>
  <c r="E1913" i="19"/>
  <c r="E2323" i="19"/>
  <c r="E2310" i="19"/>
  <c r="E1228" i="19"/>
  <c r="F1449" i="19"/>
  <c r="F677" i="19"/>
  <c r="F1420" i="19"/>
  <c r="G1876" i="19"/>
  <c r="E2342" i="19"/>
  <c r="E1898" i="19"/>
  <c r="E2005" i="19"/>
  <c r="E1989" i="19"/>
  <c r="F1283" i="19"/>
  <c r="F2326" i="19"/>
  <c r="F1261" i="19"/>
  <c r="F1106" i="19"/>
  <c r="F964" i="19"/>
  <c r="F1879" i="19"/>
  <c r="F2001" i="19"/>
  <c r="F1869" i="19"/>
  <c r="F656" i="19"/>
  <c r="G2344" i="19"/>
  <c r="G1418" i="19"/>
  <c r="E845" i="19"/>
  <c r="E838" i="19"/>
  <c r="E833" i="19"/>
  <c r="E2197" i="19"/>
  <c r="E2468" i="19"/>
  <c r="E681" i="19"/>
  <c r="E815" i="19"/>
  <c r="E2454" i="19"/>
  <c r="E339" i="19"/>
  <c r="E126" i="19"/>
  <c r="E2004" i="19"/>
  <c r="E2441" i="19"/>
  <c r="E2436" i="19"/>
  <c r="E931" i="19"/>
  <c r="E1988" i="19"/>
  <c r="E1399" i="19"/>
  <c r="F1131" i="19"/>
  <c r="F835" i="19"/>
  <c r="F1122" i="19"/>
  <c r="F1274" i="19"/>
  <c r="F1267" i="19"/>
  <c r="F2038" i="19"/>
  <c r="F2032" i="19"/>
  <c r="F1887" i="19"/>
  <c r="F963" i="19"/>
  <c r="F1878" i="19"/>
  <c r="F2000" i="19"/>
  <c r="F1868" i="19"/>
  <c r="F653" i="19"/>
  <c r="G2053" i="19"/>
  <c r="G1722" i="19"/>
  <c r="Z1722" i="19" s="1"/>
  <c r="E2215" i="19"/>
  <c r="E837" i="19"/>
  <c r="E1597" i="19"/>
  <c r="E691" i="19"/>
  <c r="E983" i="19"/>
  <c r="E680" i="19"/>
  <c r="E1897" i="19"/>
  <c r="E1107" i="19"/>
  <c r="E338" i="19"/>
  <c r="E1566" i="19"/>
  <c r="E2003" i="19"/>
  <c r="E1871" i="19"/>
  <c r="E528" i="19"/>
  <c r="E1232" i="19"/>
  <c r="E1987" i="19"/>
  <c r="E1398" i="19"/>
  <c r="F2354" i="19"/>
  <c r="F1602" i="19"/>
  <c r="F2204" i="19"/>
  <c r="F1273" i="19"/>
  <c r="F982" i="19"/>
  <c r="F2462" i="19"/>
  <c r="F2487" i="19"/>
  <c r="F1572" i="19"/>
  <c r="F2017" i="19"/>
  <c r="F1565" i="19"/>
  <c r="F1999" i="19"/>
  <c r="F802" i="19"/>
  <c r="F1085" i="19"/>
  <c r="G1283" i="19"/>
  <c r="Z1283" i="19" s="1"/>
  <c r="G2001" i="19"/>
  <c r="F2018" i="19"/>
  <c r="E1592" i="19"/>
  <c r="E1869" i="19"/>
  <c r="F2202" i="19"/>
  <c r="F1097" i="19"/>
  <c r="J967" i="19"/>
  <c r="S967" i="19" s="1"/>
  <c r="J1565" i="19"/>
  <c r="S1565" i="19" s="1"/>
  <c r="J124" i="19"/>
  <c r="S124" i="19" s="1"/>
  <c r="J1239" i="19"/>
  <c r="S1239" i="19" s="1"/>
  <c r="J1711" i="19"/>
  <c r="S1711" i="19" s="1"/>
  <c r="J1260" i="19"/>
  <c r="S1260" i="19" s="1"/>
  <c r="J2022" i="19"/>
  <c r="S2022" i="19" s="1"/>
  <c r="J1271" i="19"/>
  <c r="S1271" i="19" s="1"/>
  <c r="J2208" i="19"/>
  <c r="S2208" i="19" s="1"/>
  <c r="J546" i="19"/>
  <c r="S546" i="19" s="1"/>
  <c r="I1991" i="19"/>
  <c r="J1595" i="19"/>
  <c r="S1595" i="19" s="1"/>
  <c r="J662" i="19"/>
  <c r="S662" i="19" s="1"/>
  <c r="I1079" i="19"/>
  <c r="J1112" i="19"/>
  <c r="S1112" i="19" s="1"/>
  <c r="J248" i="19"/>
  <c r="S248" i="19" s="1"/>
  <c r="I1543" i="19"/>
  <c r="J1586" i="19"/>
  <c r="S1586" i="19" s="1"/>
  <c r="I1093" i="19"/>
  <c r="I1282" i="19"/>
  <c r="I1727" i="19"/>
  <c r="I703" i="19"/>
  <c r="I1724" i="19"/>
  <c r="I2479" i="19"/>
  <c r="I1421" i="19"/>
  <c r="I2346" i="19"/>
  <c r="I430" i="19"/>
  <c r="I2493" i="19"/>
  <c r="I2006" i="19"/>
  <c r="I990" i="19"/>
  <c r="I944" i="19"/>
  <c r="I2476" i="19"/>
  <c r="I1998" i="19"/>
  <c r="I2491" i="19"/>
  <c r="H1734" i="19"/>
  <c r="G2302" i="19"/>
  <c r="Z2302" i="19" s="1"/>
  <c r="H1423" i="19"/>
  <c r="H2351" i="19"/>
  <c r="H2442" i="19"/>
  <c r="H2471" i="19"/>
  <c r="H1232" i="19"/>
  <c r="H1741" i="19"/>
  <c r="G107" i="19"/>
  <c r="H531" i="19"/>
  <c r="H841" i="19"/>
  <c r="H1561" i="19"/>
  <c r="H2332" i="19"/>
  <c r="H2027" i="19"/>
  <c r="G1714" i="19"/>
  <c r="Z1714" i="19" s="1"/>
  <c r="G2002" i="19"/>
  <c r="G832" i="19"/>
  <c r="G1734" i="19"/>
  <c r="F2301" i="19"/>
  <c r="G810" i="19"/>
  <c r="F224" i="19"/>
  <c r="G333" i="19"/>
  <c r="Z333" i="19" s="1"/>
  <c r="G831" i="19"/>
  <c r="H1578" i="19"/>
  <c r="G113" i="19"/>
  <c r="G2190" i="19"/>
  <c r="Z2190" i="19" s="1"/>
  <c r="G534" i="19"/>
  <c r="Z534" i="19" s="1"/>
  <c r="H948" i="19"/>
  <c r="G2038" i="19"/>
  <c r="G835" i="19"/>
  <c r="Z835" i="19" s="1"/>
  <c r="F1855" i="19"/>
  <c r="E1122" i="19"/>
  <c r="E2032" i="19"/>
  <c r="E2000" i="19"/>
  <c r="E1547" i="19"/>
  <c r="F2341" i="19"/>
  <c r="F1896" i="19"/>
  <c r="F1096" i="19"/>
  <c r="E2204" i="19"/>
  <c r="E2487" i="19"/>
  <c r="E1999" i="19"/>
  <c r="E1546" i="19"/>
  <c r="F989" i="19"/>
  <c r="F2320" i="19"/>
  <c r="F1095" i="19"/>
  <c r="E990" i="19"/>
  <c r="E545" i="19"/>
  <c r="E2006" i="19"/>
  <c r="E1226" i="19"/>
  <c r="F832" i="19"/>
  <c r="F674" i="19"/>
  <c r="F2002" i="19"/>
  <c r="E2048" i="19"/>
  <c r="E2028" i="19"/>
  <c r="E426" i="19"/>
  <c r="E518" i="19"/>
  <c r="F1595" i="19"/>
  <c r="F1113" i="19"/>
  <c r="F2319" i="19"/>
  <c r="F966" i="19"/>
  <c r="F128" i="19"/>
  <c r="F254" i="19"/>
  <c r="F1093" i="19"/>
  <c r="F329" i="19"/>
  <c r="F240" i="19"/>
  <c r="G1444" i="19"/>
  <c r="G663" i="19"/>
  <c r="Z663" i="19" s="1"/>
  <c r="E2484" i="19"/>
  <c r="E2346" i="19"/>
  <c r="E2341" i="19"/>
  <c r="E2196" i="19"/>
  <c r="E2467" i="19"/>
  <c r="E1583" i="19"/>
  <c r="E1896" i="19"/>
  <c r="E1428" i="19"/>
  <c r="E2014" i="19"/>
  <c r="E1421" i="19"/>
  <c r="E1096" i="19"/>
  <c r="E1091" i="19"/>
  <c r="E417" i="19"/>
  <c r="E523" i="19"/>
  <c r="E2300" i="19"/>
  <c r="E409" i="19"/>
  <c r="F1291" i="19"/>
  <c r="F2058" i="19"/>
  <c r="F2051" i="19"/>
  <c r="F1908" i="19"/>
  <c r="F550" i="19"/>
  <c r="F1737" i="19"/>
  <c r="F673" i="19"/>
  <c r="F965" i="19"/>
  <c r="F532" i="19"/>
  <c r="F953" i="19"/>
  <c r="F1092" i="19"/>
  <c r="F328" i="19"/>
  <c r="F935" i="19"/>
  <c r="G1593" i="19"/>
  <c r="Z1593" i="19" s="1"/>
  <c r="G1872" i="19"/>
  <c r="Z1872" i="19" s="1"/>
  <c r="E1453" i="19"/>
  <c r="E2059" i="19"/>
  <c r="E989" i="19"/>
  <c r="E2336" i="19"/>
  <c r="E1266" i="19"/>
  <c r="E975" i="19"/>
  <c r="E2320" i="19"/>
  <c r="E2314" i="19"/>
  <c r="E436" i="19"/>
  <c r="E256" i="19"/>
  <c r="E1095" i="19"/>
  <c r="E1410" i="19"/>
  <c r="E1717" i="19"/>
  <c r="E1231" i="19"/>
  <c r="E2299" i="19"/>
  <c r="E408" i="19"/>
  <c r="F841" i="19"/>
  <c r="F2208" i="19"/>
  <c r="F2050" i="19"/>
  <c r="F690" i="19"/>
  <c r="F2191" i="19"/>
  <c r="F2183" i="19"/>
  <c r="F1110" i="19"/>
  <c r="F813" i="19"/>
  <c r="F531" i="19"/>
  <c r="F952" i="19"/>
  <c r="F1721" i="19"/>
  <c r="F122" i="19"/>
  <c r="F2303" i="19"/>
  <c r="G1592" i="19"/>
  <c r="Z1592" i="19" s="1"/>
  <c r="G1869" i="19"/>
  <c r="F2211" i="19"/>
  <c r="F2013" i="19"/>
  <c r="E1587" i="19"/>
  <c r="E526" i="19"/>
  <c r="F1591" i="19"/>
  <c r="F331" i="19"/>
  <c r="J645" i="19"/>
  <c r="S645" i="19" s="1"/>
  <c r="J2017" i="19"/>
  <c r="S2017" i="19" s="1"/>
  <c r="J1876" i="19"/>
  <c r="S1876" i="19" s="1"/>
  <c r="J1719" i="19"/>
  <c r="S1719" i="19" s="1"/>
  <c r="J1405" i="19"/>
  <c r="S1405" i="19" s="1"/>
  <c r="J227" i="19"/>
  <c r="S227" i="19" s="1"/>
  <c r="J672" i="19"/>
  <c r="S672" i="19" s="1"/>
  <c r="J1120" i="19"/>
  <c r="S1120" i="19" s="1"/>
  <c r="J841" i="19"/>
  <c r="S841" i="19" s="1"/>
  <c r="J2327" i="19"/>
  <c r="S2327" i="19" s="1"/>
  <c r="J1124" i="19"/>
  <c r="S1124" i="19" s="1"/>
  <c r="J1894" i="19"/>
  <c r="S1894" i="19" s="1"/>
  <c r="I1402" i="19"/>
  <c r="J1265" i="19"/>
  <c r="S1265" i="19" s="1"/>
  <c r="J2316" i="19"/>
  <c r="S2316" i="19" s="1"/>
  <c r="I643" i="19"/>
  <c r="J557" i="19"/>
  <c r="S557" i="19" s="1"/>
  <c r="I254" i="19"/>
  <c r="I1915" i="19"/>
  <c r="I1104" i="19"/>
  <c r="H1222" i="19"/>
  <c r="I956" i="19"/>
  <c r="I1129" i="19"/>
  <c r="I2014" i="19"/>
  <c r="I2484" i="19"/>
  <c r="I2012" i="19"/>
  <c r="I1606" i="19"/>
  <c r="I336" i="19"/>
  <c r="I2060" i="19"/>
  <c r="I1253" i="19"/>
  <c r="I2206" i="19"/>
  <c r="I2164" i="19"/>
  <c r="I559" i="19"/>
  <c r="H646" i="19"/>
  <c r="H977" i="19"/>
  <c r="G238" i="19"/>
  <c r="Z238" i="19" s="1"/>
  <c r="H1885" i="19"/>
  <c r="G1543" i="19"/>
  <c r="Z1543" i="19" s="1"/>
  <c r="H2005" i="19"/>
  <c r="H2342" i="19"/>
  <c r="H326" i="19"/>
  <c r="H1906" i="19"/>
  <c r="G939" i="19"/>
  <c r="H813" i="19"/>
  <c r="H1563" i="19"/>
  <c r="H1275" i="19"/>
  <c r="H676" i="19"/>
  <c r="G1992" i="19"/>
  <c r="Z1992" i="19" s="1"/>
  <c r="G1880" i="19"/>
  <c r="Z1880" i="19" s="1"/>
  <c r="G995" i="19"/>
  <c r="H1094" i="19"/>
  <c r="G977" i="19"/>
  <c r="Z977" i="19" s="1"/>
  <c r="G2316" i="19"/>
  <c r="F519" i="19"/>
  <c r="G1877" i="19"/>
  <c r="Z1877" i="19" s="1"/>
  <c r="G2056" i="19"/>
  <c r="Z2056" i="19" s="1"/>
  <c r="G121" i="19"/>
  <c r="G1441" i="19"/>
  <c r="Z1441" i="19" s="1"/>
  <c r="G1888" i="19"/>
  <c r="Z1888" i="19" s="1"/>
  <c r="F927" i="19"/>
  <c r="H993" i="19"/>
  <c r="G1865" i="19"/>
  <c r="G548" i="19"/>
  <c r="Z548" i="19" s="1"/>
  <c r="G1607" i="19"/>
  <c r="Z1607" i="19" s="1"/>
  <c r="F1557" i="19"/>
  <c r="E2475" i="19"/>
  <c r="E1894" i="19"/>
  <c r="E123" i="19"/>
  <c r="E1710" i="19"/>
  <c r="F830" i="19"/>
  <c r="F2026" i="19"/>
  <c r="F1246" i="19"/>
  <c r="E1594" i="19"/>
  <c r="E1893" i="19"/>
  <c r="E1874" i="19"/>
  <c r="E1709" i="19"/>
  <c r="F1278" i="19"/>
  <c r="F1891" i="19"/>
  <c r="F1412" i="19"/>
  <c r="E2492" i="19"/>
  <c r="E970" i="19"/>
  <c r="E943" i="19"/>
  <c r="E519" i="19"/>
  <c r="F2047" i="19"/>
  <c r="F2315" i="19"/>
  <c r="F423" i="19"/>
  <c r="E2471" i="19"/>
  <c r="E814" i="19"/>
  <c r="E2442" i="19"/>
  <c r="E1400" i="19"/>
  <c r="F1592" i="19"/>
  <c r="F1735" i="19"/>
  <c r="F2318" i="19"/>
  <c r="F1730" i="19"/>
  <c r="F2173" i="19"/>
  <c r="F431" i="19"/>
  <c r="F2165" i="19"/>
  <c r="F1718" i="19"/>
  <c r="F111" i="19"/>
  <c r="G1743" i="19"/>
  <c r="G1243" i="19"/>
  <c r="E563" i="19"/>
  <c r="E1286" i="19"/>
  <c r="E694" i="19"/>
  <c r="E1907" i="19"/>
  <c r="E686" i="19"/>
  <c r="E2037" i="19"/>
  <c r="E2486" i="19"/>
  <c r="E811" i="19"/>
  <c r="E808" i="19"/>
  <c r="E434" i="19"/>
  <c r="E250" i="19"/>
  <c r="E660" i="19"/>
  <c r="E1241" i="19"/>
  <c r="E1994" i="19"/>
  <c r="E2297" i="19"/>
  <c r="E1220" i="19"/>
  <c r="F1750" i="19"/>
  <c r="F560" i="19"/>
  <c r="F559" i="19"/>
  <c r="F2491" i="19"/>
  <c r="F980" i="19"/>
  <c r="F2324" i="19"/>
  <c r="F2179" i="19"/>
  <c r="F1886" i="19"/>
  <c r="F2172" i="19"/>
  <c r="F1100" i="19"/>
  <c r="F2164" i="19"/>
  <c r="F1998" i="19"/>
  <c r="F110" i="19"/>
  <c r="G553" i="19"/>
  <c r="G116" i="19"/>
  <c r="Z116" i="19" s="1"/>
  <c r="E2213" i="19"/>
  <c r="E698" i="19"/>
  <c r="E2200" i="19"/>
  <c r="E829" i="19"/>
  <c r="E1265" i="19"/>
  <c r="E1112" i="19"/>
  <c r="E2030" i="19"/>
  <c r="E2453" i="19"/>
  <c r="E1728" i="19"/>
  <c r="E433" i="19"/>
  <c r="E249" i="19"/>
  <c r="E659" i="19"/>
  <c r="E1240" i="19"/>
  <c r="E1993" i="19"/>
  <c r="E1404" i="19"/>
  <c r="E2296" i="19"/>
  <c r="F1452" i="19"/>
  <c r="F697" i="19"/>
  <c r="F2340" i="19"/>
  <c r="F1744" i="19"/>
  <c r="F1904" i="19"/>
  <c r="F819" i="19"/>
  <c r="F1432" i="19"/>
  <c r="F1729" i="19"/>
  <c r="F1256" i="19"/>
  <c r="F1099" i="19"/>
  <c r="F529" i="19"/>
  <c r="F1997" i="19"/>
  <c r="F934" i="19"/>
  <c r="G1587" i="19"/>
  <c r="G115" i="19"/>
  <c r="Z115" i="19" s="1"/>
  <c r="F2480" i="19"/>
  <c r="F1725" i="19"/>
  <c r="E2326" i="19"/>
  <c r="E1556" i="19"/>
  <c r="F1905" i="19"/>
  <c r="F1236" i="19"/>
  <c r="G1121" i="19"/>
  <c r="Z1121" i="19" s="1"/>
  <c r="J2158" i="19"/>
  <c r="S2158" i="19" s="1"/>
  <c r="J1572" i="19"/>
  <c r="S1572" i="19" s="1"/>
  <c r="J2448" i="19"/>
  <c r="S2448" i="19" s="1"/>
  <c r="J2166" i="19"/>
  <c r="S2166" i="19" s="1"/>
  <c r="J656" i="19"/>
  <c r="S656" i="19" s="1"/>
  <c r="J2426" i="19"/>
  <c r="S2426" i="19" s="1"/>
  <c r="J2207" i="19"/>
  <c r="S2207" i="19" s="1"/>
  <c r="J1417" i="19"/>
  <c r="S1417" i="19" s="1"/>
  <c r="J2332" i="19"/>
  <c r="S2332" i="19" s="1"/>
  <c r="J700" i="19"/>
  <c r="S700" i="19" s="1"/>
  <c r="J2182" i="19"/>
  <c r="S2182" i="19" s="1"/>
  <c r="I1407" i="19"/>
  <c r="J829" i="19"/>
  <c r="S829" i="19" s="1"/>
  <c r="J679" i="19"/>
  <c r="S679" i="19" s="1"/>
  <c r="I798" i="19"/>
  <c r="J988" i="19"/>
  <c r="S988" i="19" s="1"/>
  <c r="I128" i="19"/>
  <c r="I842" i="19"/>
  <c r="I544" i="19"/>
  <c r="H794" i="19"/>
  <c r="I2311" i="19"/>
  <c r="I1428" i="19"/>
  <c r="H1225" i="19"/>
  <c r="I668" i="19"/>
  <c r="I533" i="19"/>
  <c r="I959" i="19"/>
  <c r="I2348" i="19"/>
  <c r="I1100" i="19"/>
  <c r="I560" i="19"/>
  <c r="H418" i="19"/>
  <c r="H1268" i="19"/>
  <c r="H2457" i="19"/>
  <c r="G643" i="19"/>
  <c r="Z643" i="19" s="1"/>
  <c r="H335" i="19"/>
  <c r="H1287" i="19"/>
  <c r="H943" i="19"/>
  <c r="H2492" i="19"/>
  <c r="H1110" i="19"/>
  <c r="G2422" i="19"/>
  <c r="Z2422" i="19" s="1"/>
  <c r="H1416" i="19"/>
  <c r="H2205" i="19"/>
  <c r="H801" i="19"/>
  <c r="H2466" i="19"/>
  <c r="G241" i="19"/>
  <c r="G337" i="19"/>
  <c r="Z337" i="19" s="1"/>
  <c r="G2214" i="19"/>
  <c r="Z2214" i="19" s="1"/>
  <c r="H2201" i="19"/>
  <c r="G418" i="19"/>
  <c r="Z418" i="19" s="1"/>
  <c r="G1268" i="19"/>
  <c r="Z1268" i="19" s="1"/>
  <c r="G2322" i="19"/>
  <c r="Z2322" i="19" s="1"/>
  <c r="F1228" i="19"/>
  <c r="G1424" i="19"/>
  <c r="Z1424" i="19" s="1"/>
  <c r="G840" i="19"/>
  <c r="Z840" i="19" s="1"/>
  <c r="G1720" i="19"/>
  <c r="Z1720" i="19" s="1"/>
  <c r="G1281" i="19"/>
  <c r="G973" i="19"/>
  <c r="Z973" i="19" s="1"/>
  <c r="F2156" i="19"/>
  <c r="G123" i="19"/>
  <c r="G1267" i="19"/>
  <c r="Z1267" i="19" s="1"/>
  <c r="G1131" i="19"/>
  <c r="Z1131" i="19" s="1"/>
  <c r="F239" i="19"/>
  <c r="E1274" i="19"/>
  <c r="E1887" i="19"/>
  <c r="E1868" i="19"/>
  <c r="E1225" i="19"/>
  <c r="F2196" i="19"/>
  <c r="F1428" i="19"/>
  <c r="F1091" i="19"/>
  <c r="E1273" i="19"/>
  <c r="E1572" i="19"/>
  <c r="E802" i="19"/>
  <c r="E1224" i="19"/>
  <c r="F2336" i="19"/>
  <c r="F2314" i="19"/>
  <c r="F1410" i="19"/>
  <c r="H702" i="19"/>
  <c r="E692" i="19"/>
  <c r="E1429" i="19"/>
  <c r="E246" i="19"/>
  <c r="E642" i="19"/>
  <c r="F2045" i="19"/>
  <c r="F1573" i="19"/>
  <c r="F1870" i="19"/>
  <c r="E824" i="19"/>
  <c r="E2313" i="19"/>
  <c r="E325" i="19"/>
  <c r="E1219" i="19"/>
  <c r="F822" i="19"/>
  <c r="F1581" i="19"/>
  <c r="F1109" i="19"/>
  <c r="F1103" i="19"/>
  <c r="F260" i="19"/>
  <c r="F2167" i="19"/>
  <c r="F1247" i="19"/>
  <c r="F2440" i="19"/>
  <c r="F1231" i="19"/>
  <c r="G2039" i="19"/>
  <c r="Z2039" i="19" s="1"/>
  <c r="E2351" i="19"/>
  <c r="E2055" i="19"/>
  <c r="E2049" i="19"/>
  <c r="E556" i="19"/>
  <c r="E685" i="19"/>
  <c r="E679" i="19"/>
  <c r="E2457" i="19"/>
  <c r="E1885" i="19"/>
  <c r="E1423" i="19"/>
  <c r="E253" i="19"/>
  <c r="E1250" i="19"/>
  <c r="E941" i="19"/>
  <c r="E2432" i="19"/>
  <c r="E1406" i="19"/>
  <c r="E1545" i="19"/>
  <c r="E230" i="19"/>
  <c r="F562" i="19"/>
  <c r="F2482" i="19"/>
  <c r="F1279" i="19"/>
  <c r="F555" i="19"/>
  <c r="F1903" i="19"/>
  <c r="F547" i="19"/>
  <c r="F2178" i="19"/>
  <c r="F1102" i="19"/>
  <c r="F259" i="19"/>
  <c r="F2446" i="19"/>
  <c r="F1414" i="19"/>
  <c r="F2439" i="19"/>
  <c r="F1083" i="19"/>
  <c r="G976" i="19"/>
  <c r="E2063" i="19"/>
  <c r="E1127" i="19"/>
  <c r="E1446" i="19"/>
  <c r="E1590" i="19"/>
  <c r="E1585" i="19"/>
  <c r="E818" i="19"/>
  <c r="E1260" i="19"/>
  <c r="E2024" i="19"/>
  <c r="E435" i="19"/>
  <c r="E252" i="19"/>
  <c r="E1249" i="19"/>
  <c r="E940" i="19"/>
  <c r="E656" i="19"/>
  <c r="E1405" i="19"/>
  <c r="E2153" i="19"/>
  <c r="E229" i="19"/>
  <c r="F1290" i="19"/>
  <c r="F1125" i="19"/>
  <c r="F2199" i="19"/>
  <c r="F1589" i="19"/>
  <c r="F1742" i="19"/>
  <c r="F1435" i="19"/>
  <c r="F2177" i="19"/>
  <c r="F542" i="19"/>
  <c r="F258" i="19"/>
  <c r="F2445" i="19"/>
  <c r="F1413" i="19"/>
  <c r="F1089" i="19"/>
  <c r="F801" i="19"/>
  <c r="G2326" i="19"/>
  <c r="Z2326" i="19" s="1"/>
  <c r="F1909" i="19"/>
  <c r="F804" i="19"/>
  <c r="E1261" i="19"/>
  <c r="E1548" i="19"/>
  <c r="F820" i="19"/>
  <c r="G2165" i="19"/>
  <c r="J1860" i="19"/>
  <c r="S1860" i="19" s="1"/>
  <c r="J1546" i="19"/>
  <c r="S1546" i="19" s="1"/>
  <c r="J2020" i="19"/>
  <c r="S2020" i="19" s="1"/>
  <c r="J432" i="19"/>
  <c r="S432" i="19" s="1"/>
  <c r="J940" i="19"/>
  <c r="S940" i="19" s="1"/>
  <c r="J2300" i="19"/>
  <c r="S2300" i="19" s="1"/>
  <c r="J244" i="19"/>
  <c r="S244" i="19" s="1"/>
  <c r="J2212" i="19"/>
  <c r="S2212" i="19" s="1"/>
  <c r="J544" i="19"/>
  <c r="S544" i="19" s="1"/>
  <c r="I2422" i="19"/>
  <c r="J1275" i="19"/>
  <c r="S1275" i="19" s="1"/>
  <c r="J110" i="19"/>
  <c r="S110" i="19" s="1"/>
  <c r="I1218" i="19"/>
  <c r="J2330" i="19"/>
  <c r="S2330" i="19" s="1"/>
  <c r="J2200" i="19"/>
  <c r="S2200" i="19" s="1"/>
  <c r="J685" i="19"/>
  <c r="S685" i="19" s="1"/>
  <c r="J2057" i="19"/>
  <c r="S2057" i="19" s="1"/>
  <c r="I966" i="19"/>
  <c r="H410" i="19"/>
  <c r="I651" i="19"/>
  <c r="I2036" i="19"/>
  <c r="H800" i="19"/>
  <c r="I1889" i="19"/>
  <c r="I1896" i="19"/>
  <c r="H1547" i="19"/>
  <c r="I1892" i="19"/>
  <c r="I1429" i="19"/>
  <c r="H928" i="19"/>
  <c r="I2450" i="19"/>
  <c r="I2172" i="19"/>
  <c r="I1750" i="19"/>
  <c r="H1412" i="19"/>
  <c r="H1278" i="19"/>
  <c r="H1708" i="19"/>
  <c r="H679" i="19"/>
  <c r="G798" i="19"/>
  <c r="Z798" i="19" s="1"/>
  <c r="H340" i="19"/>
  <c r="H2310" i="19"/>
  <c r="H1913" i="19"/>
  <c r="H518" i="19"/>
  <c r="H2183" i="19"/>
  <c r="G2298" i="19"/>
  <c r="Z2298" i="19" s="1"/>
  <c r="H1568" i="19"/>
  <c r="H1128" i="19"/>
  <c r="H1866" i="19"/>
  <c r="H822" i="19"/>
  <c r="G1573" i="19"/>
  <c r="Z1573" i="19" s="1"/>
  <c r="F1399" i="19"/>
  <c r="G1412" i="19"/>
  <c r="Z1412" i="19" s="1"/>
  <c r="G1278" i="19"/>
  <c r="Z1278" i="19" s="1"/>
  <c r="H1880" i="19"/>
  <c r="G978" i="19"/>
  <c r="Z978" i="19" s="1"/>
  <c r="F243" i="19"/>
  <c r="G1427" i="19"/>
  <c r="Z1427" i="19" s="1"/>
  <c r="G951" i="19"/>
  <c r="G1914" i="19"/>
  <c r="H1867" i="19"/>
  <c r="G2186" i="19"/>
  <c r="Z2186" i="19" s="1"/>
  <c r="F1233" i="19"/>
  <c r="G1875" i="19"/>
  <c r="Z1875" i="19" s="1"/>
  <c r="G2334" i="19"/>
  <c r="Z2334" i="19" s="1"/>
  <c r="F527" i="19"/>
  <c r="E2334" i="19"/>
  <c r="E2019" i="19"/>
  <c r="E1865" i="19"/>
  <c r="E222" i="19"/>
  <c r="F2044" i="19"/>
  <c r="F809" i="19"/>
  <c r="F658" i="19"/>
  <c r="E689" i="19"/>
  <c r="E1426" i="19"/>
  <c r="E1864" i="19"/>
  <c r="E221" i="19"/>
  <c r="F1268" i="19"/>
  <c r="F1569" i="19"/>
  <c r="F657" i="19"/>
  <c r="E1906" i="19"/>
  <c r="E2021" i="19"/>
  <c r="E326" i="19"/>
  <c r="E224" i="19"/>
  <c r="F1270" i="19"/>
  <c r="F540" i="19"/>
  <c r="F1867" i="19"/>
  <c r="E984" i="19"/>
  <c r="E340" i="19"/>
  <c r="E2437" i="19"/>
  <c r="F2485" i="19"/>
  <c r="F1587" i="19"/>
  <c r="F2459" i="19"/>
  <c r="F1895" i="19"/>
  <c r="F2451" i="19"/>
  <c r="F961" i="19"/>
  <c r="F947" i="19"/>
  <c r="F427" i="19"/>
  <c r="F2438" i="19"/>
  <c r="F1405" i="19"/>
  <c r="G974" i="19"/>
  <c r="Z974" i="19" s="1"/>
  <c r="E2349" i="19"/>
  <c r="E695" i="19"/>
  <c r="E987" i="19"/>
  <c r="E554" i="19"/>
  <c r="E2041" i="19"/>
  <c r="E2460" i="19"/>
  <c r="E2456" i="19"/>
  <c r="E541" i="19"/>
  <c r="E807" i="19"/>
  <c r="E1254" i="19"/>
  <c r="E2308" i="19"/>
  <c r="E1086" i="19"/>
  <c r="E1237" i="19"/>
  <c r="E2425" i="19"/>
  <c r="E1986" i="19"/>
  <c r="E321" i="19"/>
  <c r="F2062" i="19"/>
  <c r="F992" i="19"/>
  <c r="F1910" i="19"/>
  <c r="F2195" i="19"/>
  <c r="F1264" i="19"/>
  <c r="F2035" i="19"/>
  <c r="F671" i="19"/>
  <c r="F1571" i="19"/>
  <c r="F960" i="19"/>
  <c r="F946" i="19"/>
  <c r="F248" i="19"/>
  <c r="F1409" i="19"/>
  <c r="F647" i="19"/>
  <c r="G1111" i="19"/>
  <c r="E1917" i="19"/>
  <c r="E994" i="19"/>
  <c r="E2338" i="19"/>
  <c r="E1440" i="19"/>
  <c r="E1584" i="19"/>
  <c r="E2488" i="19"/>
  <c r="E2455" i="19"/>
  <c r="E2452" i="19"/>
  <c r="E2171" i="19"/>
  <c r="E949" i="19"/>
  <c r="E2307" i="19"/>
  <c r="E420" i="19"/>
  <c r="E1236" i="19"/>
  <c r="E109" i="19"/>
  <c r="E1985" i="19"/>
  <c r="E320" i="19"/>
  <c r="F2348" i="19"/>
  <c r="F2206" i="19"/>
  <c r="F2476" i="19"/>
  <c r="F825" i="19"/>
  <c r="F1902" i="19"/>
  <c r="F1580" i="19"/>
  <c r="F1575" i="19"/>
  <c r="F2450" i="19"/>
  <c r="F959" i="19"/>
  <c r="F1253" i="19"/>
  <c r="F944" i="19"/>
  <c r="F327" i="19"/>
  <c r="F646" i="19"/>
  <c r="G1261" i="19"/>
  <c r="F1269" i="19"/>
  <c r="F2162" i="19"/>
  <c r="E1106" i="19"/>
  <c r="E2151" i="19"/>
  <c r="F1577" i="19"/>
  <c r="J226" i="19"/>
  <c r="S226" i="19" s="1"/>
  <c r="J332" i="19"/>
  <c r="S332" i="19" s="1"/>
  <c r="J2159" i="19"/>
  <c r="S2159" i="19" s="1"/>
  <c r="J2027" i="19"/>
  <c r="S2027" i="19" s="1"/>
  <c r="J1727" i="19"/>
  <c r="S1727" i="19" s="1"/>
  <c r="J1249" i="19"/>
  <c r="S1249" i="19" s="1"/>
  <c r="J523" i="19"/>
  <c r="S523" i="19" s="1"/>
  <c r="J1087" i="19"/>
  <c r="S1087" i="19" s="1"/>
  <c r="J1998" i="19"/>
  <c r="S1998" i="19" s="1"/>
  <c r="J2183" i="19"/>
  <c r="S2183" i="19" s="1"/>
  <c r="I2298" i="19"/>
  <c r="J2205" i="19"/>
  <c r="S2205" i="19" s="1"/>
  <c r="J2019" i="19"/>
  <c r="S2019" i="19" s="1"/>
  <c r="I1714" i="19"/>
  <c r="J2470" i="19"/>
  <c r="S2470" i="19" s="1"/>
  <c r="J698" i="19"/>
  <c r="S698" i="19" s="1"/>
  <c r="J556" i="19"/>
  <c r="S556" i="19" s="1"/>
  <c r="J1609" i="19"/>
  <c r="S1609" i="19" s="1"/>
  <c r="I2319" i="19"/>
  <c r="I1239" i="19"/>
  <c r="I1438" i="19"/>
  <c r="H1716" i="19"/>
  <c r="I224" i="19"/>
  <c r="I2458" i="19"/>
  <c r="I523" i="19"/>
  <c r="I1583" i="19"/>
  <c r="H652" i="19"/>
  <c r="I642" i="19"/>
  <c r="I675" i="19"/>
  <c r="I545" i="19"/>
  <c r="H1990" i="19"/>
  <c r="I1575" i="19"/>
  <c r="H320" i="19"/>
  <c r="I1886" i="19"/>
  <c r="H1220" i="19"/>
  <c r="H428" i="19"/>
  <c r="H2054" i="19"/>
  <c r="H937" i="19"/>
  <c r="H685" i="19"/>
  <c r="G2435" i="19"/>
  <c r="Z2435" i="19" s="1"/>
  <c r="H814" i="19"/>
  <c r="G232" i="19"/>
  <c r="Z232" i="19" s="1"/>
  <c r="H958" i="19"/>
  <c r="H2211" i="19"/>
  <c r="H1715" i="19"/>
  <c r="H2191" i="19"/>
  <c r="G1230" i="19"/>
  <c r="H535" i="19"/>
  <c r="H124" i="19"/>
  <c r="H1595" i="19"/>
  <c r="G674" i="19"/>
  <c r="Z674" i="19" s="1"/>
  <c r="F1988" i="19"/>
  <c r="G428" i="19"/>
  <c r="Z428" i="19" s="1"/>
  <c r="G2054" i="19"/>
  <c r="Z2054" i="19" s="1"/>
  <c r="H995" i="19"/>
  <c r="G2305" i="19"/>
  <c r="Z2305" i="19" s="1"/>
  <c r="G823" i="19"/>
  <c r="G2029" i="19"/>
  <c r="Z2029" i="19" s="1"/>
  <c r="F1543" i="19"/>
  <c r="G667" i="19"/>
  <c r="Z667" i="19" s="1"/>
  <c r="G2352" i="19"/>
  <c r="Z2352" i="19" s="1"/>
  <c r="H1270" i="19"/>
  <c r="G1560" i="19"/>
  <c r="Z1560" i="19" s="1"/>
  <c r="G552" i="19"/>
  <c r="Z552" i="19" s="1"/>
  <c r="F116" i="19"/>
  <c r="G2447" i="19"/>
  <c r="Z2447" i="19" s="1"/>
  <c r="G1274" i="19"/>
  <c r="F640" i="19"/>
  <c r="E1131" i="19"/>
  <c r="E1267" i="19"/>
  <c r="E963" i="19"/>
  <c r="E525" i="19"/>
  <c r="F2484" i="19"/>
  <c r="F2467" i="19"/>
  <c r="F2014" i="19"/>
  <c r="F938" i="19"/>
  <c r="E2354" i="19"/>
  <c r="E982" i="19"/>
  <c r="E2017" i="19"/>
  <c r="E1861" i="19"/>
  <c r="F1453" i="19"/>
  <c r="F1266" i="19"/>
  <c r="F436" i="19"/>
  <c r="F937" i="19"/>
  <c r="E985" i="19"/>
  <c r="E533" i="19"/>
  <c r="E1559" i="19"/>
  <c r="F2214" i="19"/>
  <c r="F2192" i="19"/>
  <c r="F337" i="19"/>
  <c r="F2433" i="19"/>
  <c r="E2483" i="19"/>
  <c r="E2489" i="19"/>
  <c r="E1101" i="19"/>
  <c r="E242" i="19"/>
  <c r="F700" i="19"/>
  <c r="F2466" i="19"/>
  <c r="F676" i="19"/>
  <c r="F2027" i="19"/>
  <c r="F2020" i="19"/>
  <c r="F2448" i="19"/>
  <c r="F1876" i="19"/>
  <c r="F124" i="19"/>
  <c r="F1866" i="19"/>
  <c r="F1553" i="19"/>
  <c r="G1430" i="19"/>
  <c r="Z1430" i="19" s="1"/>
  <c r="E1130" i="19"/>
  <c r="E1450" i="19"/>
  <c r="E1445" i="19"/>
  <c r="E823" i="19"/>
  <c r="E978" i="19"/>
  <c r="E2322" i="19"/>
  <c r="E2316" i="19"/>
  <c r="E810" i="19"/>
  <c r="E1882" i="19"/>
  <c r="E1252" i="19"/>
  <c r="E425" i="19"/>
  <c r="E2305" i="19"/>
  <c r="E241" i="19"/>
  <c r="E1992" i="19"/>
  <c r="E1714" i="19"/>
  <c r="E1218" i="19"/>
  <c r="F1607" i="19"/>
  <c r="F1599" i="19"/>
  <c r="F2475" i="19"/>
  <c r="F2334" i="19"/>
  <c r="F548" i="19"/>
  <c r="F1899" i="19"/>
  <c r="F1894" i="19"/>
  <c r="F2019" i="19"/>
  <c r="F2447" i="19"/>
  <c r="F1875" i="19"/>
  <c r="F123" i="19"/>
  <c r="F1865" i="19"/>
  <c r="F1991" i="19"/>
  <c r="G670" i="19"/>
  <c r="Z670" i="19" s="1"/>
  <c r="E2061" i="19"/>
  <c r="E1912" i="19"/>
  <c r="E2337" i="19"/>
  <c r="E2194" i="19"/>
  <c r="E2040" i="19"/>
  <c r="E1579" i="19"/>
  <c r="E1431" i="19"/>
  <c r="E1570" i="19"/>
  <c r="E1881" i="19"/>
  <c r="E1251" i="19"/>
  <c r="E424" i="19"/>
  <c r="E2304" i="19"/>
  <c r="E240" i="19"/>
  <c r="E1856" i="19"/>
  <c r="E1713" i="19"/>
  <c r="E1217" i="19"/>
  <c r="F2347" i="19"/>
  <c r="F2481" i="19"/>
  <c r="F1594" i="19"/>
  <c r="F689" i="19"/>
  <c r="F2189" i="19"/>
  <c r="F1434" i="19"/>
  <c r="F1893" i="19"/>
  <c r="F1426" i="19"/>
  <c r="F530" i="19"/>
  <c r="F1726" i="19"/>
  <c r="F1874" i="19"/>
  <c r="F1864" i="19"/>
  <c r="F1987" i="19"/>
  <c r="G1106" i="19"/>
  <c r="Z1106" i="19" s="1"/>
  <c r="A499" i="14"/>
  <c r="Z2165" i="19" l="1"/>
  <c r="Z1876" i="19"/>
  <c r="Z1247" i="19"/>
  <c r="Z942" i="19"/>
  <c r="Z536" i="19"/>
  <c r="Z700" i="19"/>
  <c r="Z1417" i="19"/>
  <c r="Z1572" i="19"/>
  <c r="Z2205" i="19"/>
  <c r="Z1416" i="19"/>
  <c r="Z813" i="19"/>
  <c r="Z2473" i="19"/>
  <c r="Z520" i="19"/>
  <c r="Z1226" i="19"/>
  <c r="Z697" i="19"/>
  <c r="Z1099" i="19"/>
  <c r="Z1913" i="19"/>
  <c r="Z1748" i="19"/>
  <c r="Z2168" i="19"/>
  <c r="Z2160" i="19"/>
  <c r="Z532" i="19"/>
  <c r="Z816" i="19"/>
  <c r="Z1091" i="19"/>
  <c r="Z701" i="19"/>
  <c r="Z962" i="19"/>
  <c r="Z1716" i="19"/>
  <c r="Z2348" i="19"/>
  <c r="Z959" i="19"/>
  <c r="Z814" i="19"/>
  <c r="Z1585" i="19"/>
  <c r="Z2047" i="19"/>
  <c r="Z517" i="19"/>
  <c r="Z1084" i="19"/>
  <c r="Z1414" i="19"/>
  <c r="Z2347" i="19"/>
  <c r="Z2060" i="19"/>
  <c r="Z336" i="19"/>
  <c r="Z2488" i="19"/>
  <c r="Z1747" i="19"/>
  <c r="Z1419" i="19"/>
  <c r="Z230" i="19"/>
  <c r="Z1856" i="19"/>
  <c r="Z1990" i="19"/>
  <c r="Z650" i="19"/>
  <c r="Z2195" i="19"/>
  <c r="Z538" i="19"/>
  <c r="Z971" i="19"/>
  <c r="Z1400" i="19"/>
  <c r="Z2337" i="19"/>
  <c r="Z424" i="19"/>
  <c r="Z2425" i="19"/>
  <c r="Z2431" i="19"/>
  <c r="Z1228" i="19"/>
  <c r="Z1445" i="19"/>
  <c r="Z2025" i="19"/>
  <c r="Z1901" i="19"/>
  <c r="Z2193" i="19"/>
  <c r="Z2419" i="19"/>
  <c r="Z2313" i="19"/>
  <c r="Z119" i="19"/>
  <c r="Z1871" i="19"/>
  <c r="Z529" i="19"/>
  <c r="Z943" i="19"/>
  <c r="Z815" i="19"/>
  <c r="Z2156" i="19"/>
  <c r="Z542" i="19"/>
  <c r="Z1253" i="19"/>
  <c r="Z340" i="19"/>
  <c r="Z2037" i="19"/>
  <c r="Z320" i="19"/>
  <c r="Z1726" i="19"/>
  <c r="Z699" i="19"/>
  <c r="Z1444" i="19"/>
  <c r="Z806" i="19"/>
  <c r="Z515" i="19"/>
  <c r="Z1583" i="19"/>
  <c r="Z924" i="19"/>
  <c r="Z1274" i="19"/>
  <c r="Z832" i="19"/>
  <c r="Z107" i="19"/>
  <c r="Z2001" i="19"/>
  <c r="Z1916" i="19"/>
  <c r="Z1272" i="19"/>
  <c r="Z415" i="19"/>
  <c r="Z680" i="19"/>
  <c r="Z2046" i="19"/>
  <c r="Z1604" i="19"/>
  <c r="Z2444" i="19"/>
  <c r="Z2342" i="19"/>
  <c r="Z2154" i="19"/>
  <c r="Z1402" i="19"/>
  <c r="Z2010" i="19"/>
  <c r="Z334" i="19"/>
  <c r="Z242" i="19"/>
  <c r="Z690" i="19"/>
  <c r="Z2048" i="19"/>
  <c r="Z426" i="19"/>
  <c r="Z2176" i="19"/>
  <c r="Z1719" i="19"/>
  <c r="Z1551" i="19"/>
  <c r="Z2323" i="19"/>
  <c r="Z2162" i="19"/>
  <c r="Z2182" i="19"/>
  <c r="Z2158" i="19"/>
  <c r="Z550" i="19"/>
  <c r="Z237" i="19"/>
  <c r="Z2199" i="19"/>
  <c r="Z1413" i="19"/>
  <c r="Z804" i="19"/>
  <c r="Z1428" i="19"/>
  <c r="Z2030" i="19"/>
  <c r="Z1221" i="19"/>
  <c r="Z1712" i="19"/>
  <c r="Z1556" i="19"/>
  <c r="Z1902" i="19"/>
  <c r="Z1219" i="19"/>
  <c r="Z1119" i="19"/>
  <c r="Z2063" i="19"/>
  <c r="Z435" i="19"/>
  <c r="Z2315" i="19"/>
  <c r="Z1241" i="19"/>
  <c r="Z231" i="19"/>
  <c r="Z1408" i="19"/>
  <c r="Z2189" i="19"/>
  <c r="Z2185" i="19"/>
  <c r="Z2055" i="19"/>
  <c r="Z949" i="19"/>
  <c r="Z1578" i="19"/>
  <c r="Z222" i="19"/>
  <c r="Z245" i="19"/>
  <c r="Z1571" i="19"/>
  <c r="Z688" i="19"/>
  <c r="Z657" i="19"/>
  <c r="Z558" i="19"/>
  <c r="Z251" i="19"/>
  <c r="Z2349" i="19"/>
  <c r="Z2333" i="19"/>
  <c r="Z117" i="19"/>
  <c r="Z1082" i="19"/>
  <c r="Z2428" i="19"/>
  <c r="Z1899" i="19"/>
  <c r="Z976" i="19"/>
  <c r="Z1281" i="19"/>
  <c r="Z522" i="19"/>
  <c r="Z2311" i="19"/>
  <c r="Z2350" i="19"/>
  <c r="Z2484" i="19"/>
  <c r="Z121" i="19"/>
  <c r="Z2472" i="19"/>
  <c r="Z1889" i="19"/>
  <c r="Z431" i="19"/>
  <c r="Z546" i="19"/>
  <c r="Z122" i="19"/>
  <c r="Z819" i="19"/>
  <c r="Z2328" i="19"/>
  <c r="Z229" i="19"/>
  <c r="Z2442" i="19"/>
  <c r="Z101" i="19"/>
  <c r="Z1735" i="19"/>
  <c r="Z2178" i="19"/>
  <c r="Z655" i="19"/>
  <c r="Z253" i="19"/>
  <c r="Z994" i="19"/>
  <c r="Z1546" i="19"/>
  <c r="Z124" i="19"/>
  <c r="Z332" i="19"/>
  <c r="Z988" i="19"/>
  <c r="Z807" i="19"/>
  <c r="Z1431" i="19"/>
  <c r="Z2465" i="19"/>
  <c r="Z562" i="19"/>
  <c r="Z2002" i="19"/>
  <c r="Z2167" i="19"/>
  <c r="Z1271" i="19"/>
  <c r="Z1909" i="19"/>
  <c r="Z823" i="19"/>
  <c r="Z831" i="19"/>
  <c r="Z954" i="19"/>
  <c r="Z2027" i="19"/>
  <c r="Z1103" i="19"/>
  <c r="Z1859" i="19"/>
  <c r="Z925" i="19"/>
  <c r="Z1239" i="19"/>
  <c r="Z1087" i="19"/>
  <c r="Z2011" i="19"/>
  <c r="Z1711" i="19"/>
  <c r="Z1749" i="19"/>
  <c r="Z2020" i="19"/>
  <c r="Z669" i="19"/>
  <c r="Z2191" i="19"/>
  <c r="Z2430" i="19"/>
  <c r="Z2329" i="19"/>
  <c r="Z325" i="19"/>
  <c r="Z2312" i="19"/>
  <c r="Z1438" i="19"/>
  <c r="Z1995" i="19"/>
  <c r="Z235" i="19"/>
  <c r="Z1083" i="19"/>
  <c r="Z1432" i="19"/>
  <c r="Z970" i="19"/>
  <c r="Z833" i="19"/>
  <c r="Z2317" i="19"/>
  <c r="Z645" i="19"/>
  <c r="Z1737" i="19"/>
  <c r="Z1589" i="19"/>
  <c r="Z1089" i="19"/>
  <c r="Z1269" i="19"/>
  <c r="Z1562" i="19"/>
  <c r="Z1746" i="19"/>
  <c r="Z422" i="19"/>
  <c r="Z2014" i="19"/>
  <c r="Z2453" i="19"/>
  <c r="Z817" i="19"/>
  <c r="Z640" i="19"/>
  <c r="Z1548" i="19"/>
  <c r="Z653" i="19"/>
  <c r="Z1886" i="19"/>
  <c r="Z1580" i="19"/>
  <c r="Z986" i="19"/>
  <c r="Z984" i="19"/>
  <c r="Z2437" i="19"/>
  <c r="Z1286" i="19"/>
  <c r="Z434" i="19"/>
  <c r="Z1127" i="19"/>
  <c r="Z252" i="19"/>
  <c r="Z540" i="19"/>
  <c r="Z1994" i="19"/>
  <c r="Z1866" i="19"/>
  <c r="Z1102" i="19"/>
  <c r="Z1434" i="19"/>
  <c r="Z545" i="19"/>
  <c r="Z820" i="19"/>
  <c r="Z2049" i="19"/>
  <c r="Z2338" i="19"/>
  <c r="Z2307" i="19"/>
  <c r="Z1259" i="19"/>
  <c r="Z2432" i="19"/>
  <c r="Z1224" i="19"/>
  <c r="Z2427" i="19"/>
  <c r="Z1595" i="19"/>
  <c r="Z2062" i="19"/>
  <c r="Z960" i="19"/>
  <c r="Z1740" i="19"/>
  <c r="Z687" i="19"/>
  <c r="Z2433" i="19"/>
  <c r="Z557" i="19"/>
  <c r="Z120" i="19"/>
  <c r="Z695" i="19"/>
  <c r="Z1254" i="19"/>
  <c r="Z1570" i="19"/>
  <c r="Z2463" i="19"/>
  <c r="Z227" i="19"/>
  <c r="Z324" i="19"/>
  <c r="Z1242" i="19"/>
  <c r="Z1230" i="19"/>
  <c r="Z241" i="19"/>
  <c r="Z1865" i="19"/>
  <c r="Z2038" i="19"/>
  <c r="Z1879" i="19"/>
  <c r="Z1894" i="19"/>
  <c r="Z1450" i="19"/>
  <c r="Z110" i="19"/>
  <c r="Z2155" i="19"/>
  <c r="Z2448" i="19"/>
  <c r="Z1225" i="19"/>
  <c r="Z1128" i="19"/>
  <c r="Z1110" i="19"/>
  <c r="Z945" i="19"/>
  <c r="Z544" i="19"/>
  <c r="Z1229" i="19"/>
  <c r="Z933" i="19"/>
  <c r="Z1452" i="19"/>
  <c r="Z1256" i="19"/>
  <c r="Z2211" i="19"/>
  <c r="Z958" i="19"/>
  <c r="Z2468" i="19"/>
  <c r="Z2436" i="19"/>
  <c r="Z702" i="19"/>
  <c r="Z261" i="19"/>
  <c r="Z1399" i="19"/>
  <c r="Z1993" i="19"/>
  <c r="Z1435" i="19"/>
  <c r="Z2321" i="19"/>
  <c r="Z2187" i="19"/>
  <c r="Z2341" i="19"/>
  <c r="Z698" i="19"/>
  <c r="Z2174" i="19"/>
  <c r="Z417" i="19"/>
  <c r="Z1100" i="19"/>
  <c r="Z2450" i="19"/>
  <c r="Z1433" i="19"/>
  <c r="Z1898" i="19"/>
  <c r="Z1907" i="19"/>
  <c r="Z660" i="19"/>
  <c r="Z1590" i="19"/>
  <c r="Z940" i="19"/>
  <c r="Z1449" i="19"/>
  <c r="Z1420" i="19"/>
  <c r="Z1220" i="19"/>
  <c r="Z109" i="19"/>
  <c r="Z114" i="19"/>
  <c r="Z2482" i="19"/>
  <c r="Z2446" i="19"/>
  <c r="Z1426" i="19"/>
  <c r="Z1105" i="19"/>
  <c r="Z685" i="19"/>
  <c r="Z1989" i="19"/>
  <c r="Z1584" i="19"/>
  <c r="Z410" i="19"/>
  <c r="Z1288" i="19"/>
  <c r="Z2170" i="19"/>
  <c r="Z1545" i="19"/>
  <c r="Z240" i="19"/>
  <c r="Z1238" i="19"/>
  <c r="Z226" i="19"/>
  <c r="Z1910" i="19"/>
  <c r="Z248" i="19"/>
  <c r="Z968" i="19"/>
  <c r="Z1733" i="19"/>
  <c r="Z2325" i="19"/>
  <c r="Z554" i="19"/>
  <c r="Z1086" i="19"/>
  <c r="Z1912" i="19"/>
  <c r="Z1251" i="19"/>
  <c r="Z1731" i="19"/>
  <c r="Z1237" i="19"/>
  <c r="Z2294" i="19"/>
  <c r="Z795" i="19"/>
  <c r="Z243" i="19"/>
  <c r="Z1442" i="19"/>
  <c r="Z2449" i="19"/>
  <c r="Z421" i="19"/>
  <c r="Z108" i="19"/>
  <c r="Z1233" i="19"/>
  <c r="Z1730" i="19"/>
  <c r="Z1291" i="19"/>
  <c r="Z2177" i="19"/>
  <c r="Z2200" i="19"/>
  <c r="Z523" i="19"/>
  <c r="Z2466" i="19"/>
  <c r="Z559" i="19"/>
  <c r="Z2164" i="19"/>
  <c r="Z1108" i="19"/>
  <c r="Z932" i="19"/>
  <c r="Z644" i="19"/>
  <c r="Z423" i="19"/>
  <c r="Z1985" i="19"/>
  <c r="Z1279" i="19"/>
  <c r="Z530" i="19"/>
  <c r="Z2015" i="19"/>
  <c r="Z679" i="19"/>
  <c r="Z1409" i="19"/>
  <c r="Z967" i="19"/>
  <c r="Z2041" i="19"/>
  <c r="Z1884" i="19"/>
  <c r="Z1223" i="19"/>
  <c r="Z1236" i="19"/>
  <c r="Z1243" i="19"/>
  <c r="Z2316" i="19"/>
  <c r="Z672" i="19"/>
  <c r="Z2198" i="19"/>
  <c r="Z1104" i="19"/>
  <c r="Z1111" i="19"/>
  <c r="Z123" i="19"/>
  <c r="Z1743" i="19"/>
  <c r="Z1418" i="19"/>
  <c r="Z111" i="19"/>
  <c r="Z2485" i="19"/>
  <c r="Z662" i="19"/>
  <c r="Z2017" i="19"/>
  <c r="Z2022" i="19"/>
  <c r="Z1275" i="19"/>
  <c r="Z1563" i="19"/>
  <c r="Z841" i="19"/>
  <c r="Z2212" i="19"/>
  <c r="Z257" i="19"/>
  <c r="Z1727" i="19"/>
  <c r="Z930" i="19"/>
  <c r="Z319" i="19"/>
  <c r="Z2340" i="19"/>
  <c r="Z2492" i="19"/>
  <c r="Z2012" i="19"/>
  <c r="Z1280" i="19"/>
  <c r="Z1248" i="19"/>
  <c r="Z2296" i="19"/>
  <c r="Z1984" i="19"/>
  <c r="Z799" i="19"/>
  <c r="Z2058" i="19"/>
  <c r="Z953" i="19"/>
  <c r="Z2018" i="19"/>
  <c r="Z1890" i="19"/>
  <c r="Z2467" i="19"/>
  <c r="Z244" i="19"/>
  <c r="Z829" i="19"/>
  <c r="Z659" i="19"/>
  <c r="Z993" i="19"/>
  <c r="Z948" i="19"/>
  <c r="Z2300" i="19"/>
  <c r="Z656" i="19"/>
  <c r="Z233" i="19"/>
  <c r="Z800" i="19"/>
  <c r="Z2491" i="19"/>
  <c r="Z1998" i="19"/>
  <c r="Z2206" i="19"/>
  <c r="Z818" i="19"/>
  <c r="Z1270" i="19"/>
  <c r="Z1867" i="19"/>
  <c r="Z1395" i="19"/>
  <c r="Z797" i="19"/>
  <c r="Z938" i="19"/>
  <c r="Z555" i="19"/>
  <c r="Z2439" i="19"/>
  <c r="Z2481" i="19"/>
  <c r="Z990" i="19"/>
  <c r="Z125" i="19"/>
  <c r="Z2457" i="19"/>
  <c r="Z2455" i="19"/>
  <c r="Z1277" i="19"/>
  <c r="Z1411" i="19"/>
  <c r="Z1713" i="19"/>
  <c r="Z928" i="19"/>
  <c r="Z2424" i="19"/>
  <c r="Z935" i="19"/>
  <c r="Z254" i="19"/>
  <c r="Z1264" i="19"/>
  <c r="Z225" i="19"/>
  <c r="Z997" i="19"/>
  <c r="Z2009" i="19"/>
  <c r="Z844" i="19"/>
  <c r="Z2016" i="19"/>
  <c r="Z812" i="19"/>
  <c r="Z2460" i="19"/>
  <c r="Z2194" i="19"/>
  <c r="Z2304" i="19"/>
  <c r="Z996" i="19"/>
  <c r="Z955" i="19"/>
  <c r="Z1986" i="19"/>
  <c r="Z1553" i="19"/>
  <c r="Z1557" i="19"/>
  <c r="Z519" i="19"/>
  <c r="Z2044" i="19"/>
  <c r="Z2003" i="19"/>
  <c r="Z951" i="19"/>
  <c r="Z553" i="19"/>
  <c r="Z939" i="19"/>
  <c r="Z1734" i="19"/>
  <c r="Z2344" i="19"/>
  <c r="Z1882" i="19"/>
  <c r="Z1569" i="19"/>
  <c r="Z2475" i="19"/>
  <c r="Z2043" i="19"/>
  <c r="Z658" i="19"/>
  <c r="Z1565" i="19"/>
  <c r="Z1425" i="19"/>
  <c r="Z1422" i="19"/>
  <c r="Z2034" i="19"/>
  <c r="Z682" i="19"/>
  <c r="Z2201" i="19"/>
  <c r="Z1397" i="19"/>
  <c r="Z651" i="19"/>
  <c r="Z413" i="19"/>
  <c r="Z2319" i="19"/>
  <c r="Z2332" i="19"/>
  <c r="Z1561" i="19"/>
  <c r="Z2208" i="19"/>
  <c r="Z952" i="19"/>
  <c r="Z2207" i="19"/>
  <c r="Z2483" i="19"/>
  <c r="Z1101" i="19"/>
  <c r="Z1739" i="19"/>
  <c r="Z983" i="19"/>
  <c r="Z432" i="19"/>
  <c r="Z649" i="19"/>
  <c r="Z2032" i="19"/>
  <c r="Z1744" i="19"/>
  <c r="Z1997" i="19"/>
  <c r="Z1906" i="19"/>
  <c r="Z2493" i="19"/>
  <c r="Z430" i="19"/>
  <c r="Z2454" i="19"/>
  <c r="Z2470" i="19"/>
  <c r="Z1090" i="19"/>
  <c r="Z926" i="19"/>
  <c r="Z2423" i="19"/>
  <c r="Z676" i="19"/>
  <c r="Z2051" i="19"/>
  <c r="Z1092" i="19"/>
  <c r="Z1290" i="19"/>
  <c r="Z258" i="19"/>
  <c r="Z561" i="19"/>
  <c r="Z341" i="19"/>
  <c r="Z1265" i="19"/>
  <c r="Z2477" i="19"/>
  <c r="Z2306" i="19"/>
  <c r="Z409" i="19"/>
  <c r="Z1405" i="19"/>
  <c r="Z794" i="19"/>
  <c r="Z980" i="19"/>
  <c r="Z2426" i="19"/>
  <c r="Z2476" i="19"/>
  <c r="Z944" i="19"/>
  <c r="Z1605" i="19"/>
  <c r="Z2008" i="19"/>
  <c r="Z335" i="19"/>
  <c r="Z2486" i="19"/>
  <c r="Z1260" i="19"/>
  <c r="Z1115" i="19"/>
  <c r="Z2421" i="19"/>
  <c r="Z2157" i="19"/>
  <c r="Z934" i="19"/>
  <c r="Z1093" i="19"/>
  <c r="Z1903" i="19"/>
  <c r="Z102" i="19"/>
  <c r="Z1594" i="19"/>
  <c r="Z1874" i="19"/>
  <c r="Z692" i="19"/>
  <c r="Z246" i="19"/>
  <c r="Z1097" i="19"/>
  <c r="Z1885" i="19"/>
  <c r="Z2452" i="19"/>
  <c r="Z1439" i="19"/>
  <c r="Z1244" i="19"/>
  <c r="Z1217" i="19"/>
  <c r="Z1708" i="19"/>
  <c r="Z106" i="19"/>
  <c r="Z1861" i="19"/>
  <c r="Z981" i="19"/>
  <c r="Z1915" i="19"/>
  <c r="Z2440" i="19"/>
  <c r="Z2035" i="19"/>
  <c r="Z991" i="19"/>
  <c r="Z805" i="19"/>
  <c r="Z2209" i="19"/>
  <c r="Z1564" i="19"/>
  <c r="Z1609" i="19"/>
  <c r="Z1883" i="19"/>
  <c r="Z2456" i="19"/>
  <c r="Z2040" i="19"/>
  <c r="Z1598" i="19"/>
  <c r="Z1723" i="19"/>
  <c r="Z321" i="19"/>
  <c r="Z1401" i="19"/>
  <c r="Z1549" i="19"/>
  <c r="Z654" i="19"/>
  <c r="Z224" i="19"/>
  <c r="Z1914" i="19"/>
  <c r="Z810" i="19"/>
  <c r="Z1732" i="19"/>
  <c r="Z104" i="19"/>
  <c r="Z2028" i="19"/>
  <c r="Z1261" i="19"/>
  <c r="Z1587" i="19"/>
  <c r="Z995" i="19"/>
  <c r="Z1869" i="19"/>
  <c r="Z113" i="19"/>
  <c r="Z2053" i="19"/>
  <c r="Z1603" i="19"/>
  <c r="Z2019" i="19"/>
  <c r="Z1999" i="19"/>
  <c r="Z1255" i="19"/>
  <c r="Z2026" i="19"/>
  <c r="Z330" i="19"/>
  <c r="Z1398" i="19"/>
  <c r="Z936" i="19"/>
  <c r="Z2327" i="19"/>
  <c r="Z2050" i="19"/>
  <c r="Z1721" i="19"/>
  <c r="Z1120" i="19"/>
  <c r="Z665" i="19"/>
  <c r="Z2309" i="19"/>
  <c r="Z2166" i="19"/>
  <c r="Z408" i="19"/>
  <c r="Z2429" i="19"/>
  <c r="Z1887" i="19"/>
  <c r="Z1904" i="19"/>
  <c r="Z1227" i="19"/>
  <c r="Z1741" i="19"/>
  <c r="Z1541" i="19"/>
  <c r="Z803" i="19"/>
  <c r="Z845" i="19"/>
  <c r="Z339" i="19"/>
  <c r="Z2330" i="19"/>
  <c r="Z416" i="19"/>
  <c r="Z1860" i="19"/>
  <c r="Z1908" i="19"/>
  <c r="Z328" i="19"/>
  <c r="Z1125" i="19"/>
  <c r="Z2445" i="19"/>
  <c r="Z2480" i="19"/>
  <c r="Z1725" i="19"/>
  <c r="Z2007" i="19"/>
  <c r="Z1896" i="19"/>
  <c r="Z1112" i="19"/>
  <c r="Z1588" i="19"/>
  <c r="Z419" i="19"/>
  <c r="Z2153" i="19"/>
  <c r="Z1855" i="19"/>
  <c r="Z526" i="19"/>
  <c r="Z2324" i="19"/>
  <c r="Z825" i="19"/>
  <c r="Z327" i="19"/>
  <c r="Z834" i="19"/>
  <c r="Z2005" i="19"/>
  <c r="Z811" i="19"/>
  <c r="Z2024" i="19"/>
  <c r="Z677" i="19"/>
  <c r="Z521" i="19"/>
  <c r="Z2434" i="19"/>
  <c r="Z1282" i="19"/>
  <c r="Z547" i="19"/>
  <c r="Z689" i="19"/>
  <c r="Z1864" i="19"/>
  <c r="Z985" i="19"/>
  <c r="Z1591" i="19"/>
  <c r="Z331" i="19"/>
  <c r="Z2351" i="19"/>
  <c r="Z1423" i="19"/>
  <c r="Z1917" i="19"/>
  <c r="Z2171" i="19"/>
  <c r="Z1437" i="19"/>
  <c r="Z1710" i="19"/>
  <c r="Z2159" i="19"/>
  <c r="Z2438" i="19"/>
  <c r="Z827" i="19"/>
  <c r="Z671" i="19"/>
  <c r="Z1443" i="19"/>
  <c r="Z661" i="19"/>
  <c r="Z2203" i="19"/>
  <c r="Z1098" i="19"/>
  <c r="Z2057" i="19"/>
  <c r="Z950" i="19"/>
  <c r="Z541" i="19"/>
  <c r="Z1579" i="19"/>
  <c r="Z1276" i="19"/>
  <c r="Z1873" i="19"/>
  <c r="Z1396" i="19"/>
  <c r="Z2152" i="19"/>
  <c r="Z648" i="19"/>
  <c r="Z1718" i="19"/>
  <c r="T1120" i="19"/>
  <c r="U1120" i="19" s="1"/>
  <c r="T1128" i="19"/>
  <c r="U1128" i="19" s="1"/>
  <c r="T1130" i="19"/>
  <c r="U1130" i="19" s="1"/>
  <c r="T1269" i="19"/>
  <c r="U1269" i="19" s="1"/>
  <c r="T1891" i="19"/>
  <c r="U1891" i="19" s="1"/>
  <c r="T2181" i="19"/>
  <c r="U2181" i="19" s="1"/>
  <c r="T1992" i="19"/>
  <c r="U1992" i="19" s="1"/>
  <c r="T2479" i="19"/>
  <c r="U2479" i="19" s="1"/>
  <c r="T1733" i="19"/>
  <c r="U1733" i="19" s="1"/>
  <c r="T2196" i="19"/>
  <c r="U2196" i="19" s="1"/>
  <c r="T2052" i="19"/>
  <c r="U2052" i="19" s="1"/>
  <c r="T2036" i="19"/>
  <c r="U2036" i="19" s="1"/>
  <c r="T1877" i="19"/>
  <c r="U1877" i="19" s="1"/>
  <c r="T2438" i="19"/>
  <c r="U2438" i="19" s="1"/>
  <c r="T2027" i="19"/>
  <c r="U2027" i="19" s="1"/>
  <c r="T702" i="19"/>
  <c r="U702" i="19" s="1"/>
  <c r="T1280" i="19"/>
  <c r="U1280" i="19" s="1"/>
  <c r="T970" i="19"/>
  <c r="U970" i="19" s="1"/>
  <c r="T554" i="19"/>
  <c r="U554" i="19" s="1"/>
  <c r="T1590" i="19"/>
  <c r="U1590" i="19" s="1"/>
  <c r="T701" i="19"/>
  <c r="U701" i="19" s="1"/>
  <c r="T974" i="19"/>
  <c r="U974" i="19" s="1"/>
  <c r="T1274" i="19"/>
  <c r="U1274" i="19" s="1"/>
  <c r="T697" i="19"/>
  <c r="U697" i="19" s="1"/>
  <c r="T2171" i="19"/>
  <c r="U2171" i="19" s="1"/>
  <c r="T813" i="19"/>
  <c r="U813" i="19" s="1"/>
  <c r="T1258" i="19"/>
  <c r="U1258" i="19" s="1"/>
  <c r="T1000" i="19"/>
  <c r="U1000" i="19" s="1"/>
  <c r="T2322" i="19"/>
  <c r="U2322" i="19" s="1"/>
  <c r="T2488" i="19"/>
  <c r="U2488" i="19" s="1"/>
  <c r="T2047" i="19"/>
  <c r="U2047" i="19" s="1"/>
  <c r="T2486" i="19"/>
  <c r="U2486" i="19" s="1"/>
  <c r="T1589" i="19"/>
  <c r="U1589" i="19" s="1"/>
  <c r="T561" i="19"/>
  <c r="U561" i="19" s="1"/>
  <c r="T1892" i="19"/>
  <c r="U1892" i="19" s="1"/>
  <c r="T529" i="19"/>
  <c r="U529" i="19" s="1"/>
  <c r="T517" i="19"/>
  <c r="U517" i="19" s="1"/>
  <c r="T2048" i="19"/>
  <c r="U2048" i="19" s="1"/>
  <c r="T2157" i="19"/>
  <c r="U2157" i="19" s="1"/>
  <c r="T1437" i="19"/>
  <c r="U1437" i="19" s="1"/>
  <c r="T1283" i="19"/>
  <c r="U1283" i="19" s="1"/>
  <c r="T1750" i="19"/>
  <c r="U1750" i="19" s="1"/>
  <c r="T1580" i="19"/>
  <c r="U1580" i="19" s="1"/>
  <c r="T1119" i="19"/>
  <c r="U1119" i="19" s="1"/>
  <c r="T418" i="19"/>
  <c r="U418" i="19" s="1"/>
  <c r="T1085" i="19"/>
  <c r="U1085" i="19" s="1"/>
  <c r="T675" i="19"/>
  <c r="U675" i="19" s="1"/>
  <c r="T2473" i="19"/>
  <c r="U2473" i="19" s="1"/>
  <c r="T1268" i="19"/>
  <c r="U1268" i="19" s="1"/>
  <c r="T996" i="19"/>
  <c r="U996" i="19" s="1"/>
  <c r="T1903" i="19"/>
  <c r="U1903" i="19" s="1"/>
  <c r="T2481" i="19"/>
  <c r="U2481" i="19" s="1"/>
  <c r="T814" i="19"/>
  <c r="U814" i="19" s="1"/>
  <c r="T1245" i="19"/>
  <c r="U1245" i="19" s="1"/>
  <c r="T1253" i="19"/>
  <c r="U1253" i="19" s="1"/>
  <c r="T1604" i="19"/>
  <c r="U1604" i="19" s="1"/>
  <c r="T815" i="19"/>
  <c r="U815" i="19" s="1"/>
  <c r="T2184" i="19"/>
  <c r="U2184" i="19" s="1"/>
  <c r="T2335" i="19"/>
  <c r="U2335" i="19" s="1"/>
  <c r="T2062" i="19"/>
  <c r="U2062" i="19" s="1"/>
  <c r="T1262" i="19"/>
  <c r="U1262" i="19" s="1"/>
  <c r="T558" i="19"/>
  <c r="U558" i="19" s="1"/>
  <c r="T2303" i="19"/>
  <c r="U2303" i="19" s="1"/>
  <c r="T2342" i="19"/>
  <c r="U2342" i="19" s="1"/>
  <c r="T2484" i="19"/>
  <c r="U2484" i="19" s="1"/>
  <c r="T2215" i="19"/>
  <c r="U2215" i="19" s="1"/>
  <c r="T673" i="19"/>
  <c r="U673" i="19" s="1"/>
  <c r="T827" i="19"/>
  <c r="U827" i="19" s="1"/>
  <c r="T1607" i="19"/>
  <c r="U1607" i="19" s="1"/>
  <c r="T127" i="19"/>
  <c r="U127" i="19" s="1"/>
  <c r="T1736" i="19"/>
  <c r="U1736" i="19" s="1"/>
  <c r="T120" i="19"/>
  <c r="U120" i="19" s="1"/>
  <c r="T2320" i="19"/>
  <c r="U2320" i="19" s="1"/>
  <c r="T1857" i="19"/>
  <c r="U1857" i="19" s="1"/>
  <c r="T699" i="19"/>
  <c r="U699" i="19" s="1"/>
  <c r="T1453" i="19"/>
  <c r="U1453" i="19" s="1"/>
  <c r="T703" i="19"/>
  <c r="U703" i="19" s="1"/>
  <c r="T1123" i="19"/>
  <c r="U1123" i="19" s="1"/>
  <c r="T1602" i="19"/>
  <c r="U1602" i="19" s="1"/>
  <c r="T2029" i="19"/>
  <c r="U2029" i="19" s="1"/>
  <c r="T2020" i="19"/>
  <c r="U2020" i="19" s="1"/>
  <c r="T679" i="19"/>
  <c r="U679" i="19" s="1"/>
  <c r="T2454" i="19"/>
  <c r="U2454" i="19" s="1"/>
  <c r="T2032" i="19"/>
  <c r="U2032" i="19" s="1"/>
  <c r="T1090" i="19"/>
  <c r="U1090" i="19" s="1"/>
  <c r="T1917" i="19"/>
  <c r="U1917" i="19" s="1"/>
  <c r="T1574" i="19"/>
  <c r="U1574" i="19" s="1"/>
  <c r="T1433" i="19"/>
  <c r="U1433" i="19" s="1"/>
  <c r="T1257" i="19"/>
  <c r="U1257" i="19" s="1"/>
  <c r="T1606" i="19"/>
  <c r="U1606" i="19" s="1"/>
  <c r="T2189" i="19"/>
  <c r="U2189" i="19" s="1"/>
  <c r="T1576" i="19"/>
  <c r="U1576" i="19" s="1"/>
  <c r="T691" i="19"/>
  <c r="U691" i="19" s="1"/>
  <c r="T971" i="19"/>
  <c r="U971" i="19" s="1"/>
  <c r="T965" i="19"/>
  <c r="U965" i="19" s="1"/>
  <c r="T2205" i="19"/>
  <c r="U2205" i="19" s="1"/>
  <c r="T2330" i="19"/>
  <c r="U2330" i="19" s="1"/>
  <c r="T2332" i="19"/>
  <c r="U2332" i="19" s="1"/>
  <c r="T1124" i="19"/>
  <c r="U1124" i="19" s="1"/>
  <c r="T1595" i="19"/>
  <c r="U1595" i="19" s="1"/>
  <c r="T2024" i="19"/>
  <c r="U2024" i="19" s="1"/>
  <c r="T435" i="19"/>
  <c r="U435" i="19" s="1"/>
  <c r="T417" i="19"/>
  <c r="U417" i="19" s="1"/>
  <c r="T1885" i="19"/>
  <c r="U1885" i="19" s="1"/>
  <c r="T940" i="19"/>
  <c r="U940" i="19" s="1"/>
  <c r="T988" i="19"/>
  <c r="U988" i="19" s="1"/>
  <c r="T2327" i="19"/>
  <c r="U2327" i="19" s="1"/>
  <c r="T822" i="19"/>
  <c r="U822" i="19" s="1"/>
  <c r="T1748" i="19"/>
  <c r="U1748" i="19" s="1"/>
  <c r="T2153" i="19"/>
  <c r="U2153" i="19" s="1"/>
  <c r="T2041" i="19"/>
  <c r="U2041" i="19" s="1"/>
  <c r="T1585" i="19"/>
  <c r="U1585" i="19" s="1"/>
  <c r="T993" i="19"/>
  <c r="U993" i="19" s="1"/>
  <c r="T1267" i="19"/>
  <c r="U1267" i="19" s="1"/>
  <c r="T2340" i="19"/>
  <c r="U2340" i="19" s="1"/>
  <c r="T2160" i="19"/>
  <c r="U2160" i="19" s="1"/>
  <c r="T667" i="19"/>
  <c r="U667" i="19" s="1"/>
  <c r="T640" i="19"/>
  <c r="U640" i="19" s="1"/>
  <c r="T1285" i="19"/>
  <c r="U1285" i="19" s="1"/>
  <c r="T541" i="19"/>
  <c r="U541" i="19" s="1"/>
  <c r="T1887" i="19"/>
  <c r="U1887" i="19" s="1"/>
  <c r="T1270" i="19"/>
  <c r="U1270" i="19" s="1"/>
  <c r="T2210" i="19"/>
  <c r="U2210" i="19" s="1"/>
  <c r="T1742" i="19"/>
  <c r="U1742" i="19" s="1"/>
  <c r="T2480" i="19"/>
  <c r="U2480" i="19" s="1"/>
  <c r="T668" i="19"/>
  <c r="U668" i="19" s="1"/>
  <c r="T824" i="19"/>
  <c r="U824" i="19" s="1"/>
  <c r="T839" i="19"/>
  <c r="U839" i="19" s="1"/>
  <c r="T2061" i="19"/>
  <c r="U2061" i="19" s="1"/>
  <c r="T1578" i="19"/>
  <c r="U1578" i="19" s="1"/>
  <c r="T1592" i="19"/>
  <c r="U1592" i="19" s="1"/>
  <c r="T560" i="19"/>
  <c r="U560" i="19" s="1"/>
  <c r="T1886" i="19"/>
  <c r="U1886" i="19" s="1"/>
  <c r="T986" i="19"/>
  <c r="U986" i="19" s="1"/>
  <c r="T2431" i="19"/>
  <c r="U2431" i="19" s="1"/>
  <c r="T2469" i="19"/>
  <c r="U2469" i="19" s="1"/>
  <c r="T977" i="19"/>
  <c r="U977" i="19" s="1"/>
  <c r="T1598" i="19"/>
  <c r="U1598" i="19" s="1"/>
  <c r="T842" i="19"/>
  <c r="U842" i="19" s="1"/>
  <c r="T547" i="19"/>
  <c r="U547" i="19" s="1"/>
  <c r="T1594" i="19"/>
  <c r="U1594" i="19" s="1"/>
  <c r="T2060" i="19"/>
  <c r="U2060" i="19" s="1"/>
  <c r="T1447" i="19"/>
  <c r="U1447" i="19" s="1"/>
  <c r="T126" i="19"/>
  <c r="U126" i="19" s="1"/>
  <c r="T674" i="19"/>
  <c r="U674" i="19" s="1"/>
  <c r="T981" i="19"/>
  <c r="U981" i="19" s="1"/>
  <c r="T992" i="19"/>
  <c r="U992" i="19" s="1"/>
  <c r="T687" i="19"/>
  <c r="U687" i="19" s="1"/>
  <c r="T1107" i="19"/>
  <c r="U1107" i="19" s="1"/>
  <c r="T1731" i="19"/>
  <c r="U1731" i="19" s="1"/>
  <c r="T2318" i="19"/>
  <c r="U2318" i="19" s="1"/>
  <c r="T2471" i="19"/>
  <c r="U2471" i="19" s="1"/>
  <c r="T2346" i="19"/>
  <c r="U2346" i="19" s="1"/>
  <c r="T837" i="19"/>
  <c r="U837" i="19" s="1"/>
  <c r="T821" i="19"/>
  <c r="U821" i="19" s="1"/>
  <c r="T1599" i="19"/>
  <c r="U1599" i="19" s="1"/>
  <c r="T2179" i="19"/>
  <c r="U2179" i="19" s="1"/>
  <c r="T2314" i="19"/>
  <c r="U2314" i="19" s="1"/>
  <c r="T1573" i="19"/>
  <c r="U1573" i="19" s="1"/>
  <c r="T1109" i="19"/>
  <c r="U1109" i="19" s="1"/>
  <c r="T2202" i="19"/>
  <c r="U2202" i="19" s="1"/>
  <c r="T563" i="19"/>
  <c r="U563" i="19" s="1"/>
  <c r="T2059" i="19"/>
  <c r="U2059" i="19" s="1"/>
  <c r="T1600" i="19"/>
  <c r="U1600" i="19" s="1"/>
  <c r="T684" i="19"/>
  <c r="U684" i="19" s="1"/>
  <c r="T2474" i="19"/>
  <c r="U2474" i="19" s="1"/>
  <c r="T2487" i="19"/>
  <c r="U2487" i="19" s="1"/>
  <c r="T1427" i="19"/>
  <c r="U1427" i="19" s="1"/>
  <c r="T2315" i="19"/>
  <c r="U2315" i="19" s="1"/>
  <c r="T1913" i="19"/>
  <c r="U1913" i="19" s="1"/>
  <c r="T677" i="19"/>
  <c r="U677" i="19" s="1"/>
  <c r="T678" i="19"/>
  <c r="U678" i="19" s="1"/>
  <c r="T2348" i="19"/>
  <c r="U2348" i="19" s="1"/>
  <c r="T692" i="19"/>
  <c r="U692" i="19" s="1"/>
  <c r="T1116" i="19"/>
  <c r="U1116" i="19" s="1"/>
  <c r="T2195" i="19"/>
  <c r="U2195" i="19" s="1"/>
  <c r="T1426" i="19"/>
  <c r="U1426" i="19" s="1"/>
  <c r="T969" i="19"/>
  <c r="U969" i="19" s="1"/>
  <c r="T1905" i="19"/>
  <c r="U1905" i="19" s="1"/>
  <c r="T1609" i="19"/>
  <c r="U1609" i="19" s="1"/>
  <c r="T2183" i="19"/>
  <c r="U2183" i="19" s="1"/>
  <c r="T110" i="19"/>
  <c r="U110" i="19" s="1"/>
  <c r="T2207" i="19"/>
  <c r="U2207" i="19" s="1"/>
  <c r="T557" i="19"/>
  <c r="U557" i="19"/>
  <c r="T841" i="19"/>
  <c r="U841" i="19" s="1"/>
  <c r="T1586" i="19"/>
  <c r="U1586" i="19" s="1"/>
  <c r="T546" i="19"/>
  <c r="U546" i="19" s="1"/>
  <c r="T2466" i="19"/>
  <c r="U2466" i="19" s="1"/>
  <c r="T676" i="19"/>
  <c r="U676" i="19" s="1"/>
  <c r="T1104" i="19"/>
  <c r="U1104" i="19" s="1"/>
  <c r="T840" i="19"/>
  <c r="U840" i="19"/>
  <c r="T2460" i="19"/>
  <c r="U2460" i="19" s="1"/>
  <c r="T818" i="19"/>
  <c r="U818" i="19" s="1"/>
  <c r="T2477" i="19"/>
  <c r="U2477" i="19" s="1"/>
  <c r="T2038" i="19"/>
  <c r="U2038" i="19" s="1"/>
  <c r="T1744" i="19"/>
  <c r="U1744" i="19" s="1"/>
  <c r="T2211" i="19"/>
  <c r="U2211" i="19" s="1"/>
  <c r="T2028" i="19"/>
  <c r="U2028" i="19" s="1"/>
  <c r="T693" i="19"/>
  <c r="U693" i="19" s="1"/>
  <c r="T1115" i="19"/>
  <c r="U1115" i="19"/>
  <c r="T2053" i="19"/>
  <c r="U2053" i="19" s="1"/>
  <c r="T1291" i="19"/>
  <c r="U1291" i="19" s="1"/>
  <c r="T1435" i="19"/>
  <c r="U1435" i="19" s="1"/>
  <c r="T1909" i="19"/>
  <c r="U1909" i="19" s="1"/>
  <c r="T2435" i="19"/>
  <c r="U2435" i="19" s="1"/>
  <c r="T2489" i="19"/>
  <c r="U2489" i="19" s="1"/>
  <c r="T1448" i="19"/>
  <c r="U1448" i="19" s="1"/>
  <c r="T1912" i="19"/>
  <c r="U1912" i="19" s="1"/>
  <c r="T1587" i="19"/>
  <c r="U1587" i="19" s="1"/>
  <c r="T559" i="19"/>
  <c r="U559" i="19" s="1"/>
  <c r="T1558" i="19"/>
  <c r="U1558" i="19" s="1"/>
  <c r="T683" i="19"/>
  <c r="U683" i="19" s="1"/>
  <c r="T1106" i="19"/>
  <c r="U1106" i="19" s="1"/>
  <c r="T2177" i="19"/>
  <c r="U2177" i="19" s="1"/>
  <c r="T1708" i="19"/>
  <c r="U1708" i="19" s="1"/>
  <c r="T1545" i="19"/>
  <c r="U1545" i="19" s="1"/>
  <c r="T1739" i="19"/>
  <c r="U1739" i="19" s="1"/>
  <c r="T1734" i="19"/>
  <c r="U1734" i="19" s="1"/>
  <c r="T1276" i="19"/>
  <c r="U1276" i="19" s="1"/>
  <c r="T1915" i="19"/>
  <c r="U1915" i="19" s="1"/>
  <c r="T2026" i="19"/>
  <c r="U2026" i="19" s="1"/>
  <c r="T689" i="19"/>
  <c r="U689" i="19" s="1"/>
  <c r="T990" i="19"/>
  <c r="U990" i="19" s="1"/>
  <c r="T1746" i="19"/>
  <c r="U1746" i="19" s="1"/>
  <c r="T845" i="19"/>
  <c r="U845" i="19" s="1"/>
  <c r="T1129" i="19"/>
  <c r="U1129" i="19" s="1"/>
  <c r="T1421" i="19"/>
  <c r="U1421" i="19" s="1"/>
  <c r="T1735" i="19"/>
  <c r="U1735" i="19" s="1"/>
  <c r="T1910" i="19"/>
  <c r="U1910" i="19" s="1"/>
  <c r="T1738" i="19"/>
  <c r="U1738" i="19" s="1"/>
  <c r="T1884" i="19"/>
  <c r="U1884" i="19" s="1"/>
  <c r="T1730" i="19"/>
  <c r="U1730" i="19" s="1"/>
  <c r="T1893" i="19"/>
  <c r="U1893" i="19" s="1"/>
  <c r="T2018" i="19"/>
  <c r="U2018" i="19" s="1"/>
  <c r="T984" i="19"/>
  <c r="U984" i="19" s="1"/>
  <c r="T2341" i="19"/>
  <c r="U2341" i="19" s="1"/>
  <c r="T1597" i="19"/>
  <c r="U1597" i="19" s="1"/>
  <c r="T2353" i="19"/>
  <c r="U2353" i="19" s="1"/>
  <c r="T1581" i="19"/>
  <c r="U1581" i="19" s="1"/>
  <c r="T2475" i="19"/>
  <c r="U2475" i="19" s="1"/>
  <c r="T1603" i="19"/>
  <c r="U1603" i="19" s="1"/>
  <c r="T945" i="19"/>
  <c r="U945" i="19" s="1"/>
  <c r="T1995" i="19"/>
  <c r="U1995" i="19" s="1"/>
  <c r="T436" i="19"/>
  <c r="U436" i="19" s="1"/>
  <c r="T1103" i="19"/>
  <c r="U1103" i="19" s="1"/>
  <c r="T968" i="19"/>
  <c r="U968" i="19" s="1"/>
  <c r="T1108" i="19"/>
  <c r="U1108" i="19" s="1"/>
  <c r="T1591" i="19"/>
  <c r="U1591" i="19"/>
  <c r="T1286" i="19"/>
  <c r="U1286" i="19" s="1"/>
  <c r="T989" i="19"/>
  <c r="U989" i="19" s="1"/>
  <c r="T1438" i="19"/>
  <c r="U1438" i="19" s="1"/>
  <c r="T2459" i="19"/>
  <c r="U2459" i="19" s="1"/>
  <c r="T2043" i="19"/>
  <c r="U2043" i="19" s="1"/>
  <c r="T427" i="19"/>
  <c r="U427" i="19" s="1"/>
  <c r="T1275" i="19"/>
  <c r="U1275" i="19"/>
  <c r="T690" i="19"/>
  <c r="U690" i="19" s="1"/>
  <c r="T1588" i="19"/>
  <c r="U1588" i="19" s="1"/>
  <c r="T1118" i="19"/>
  <c r="U1118" i="19" s="1"/>
  <c r="T2058" i="19"/>
  <c r="U2058" i="19" s="1"/>
  <c r="T2326" i="19"/>
  <c r="U2326" i="19" s="1"/>
  <c r="T540" i="19"/>
  <c r="U540" i="19" s="1"/>
  <c r="T2214" i="19"/>
  <c r="U2214" i="19" s="1"/>
  <c r="T1114" i="19"/>
  <c r="U1114" i="19" s="1"/>
  <c r="T2352" i="19"/>
  <c r="U2352" i="19" s="1"/>
  <c r="T2336" i="19"/>
  <c r="U2336" i="19" s="1"/>
  <c r="T698" i="19"/>
  <c r="U698" i="19" s="1"/>
  <c r="T2316" i="19"/>
  <c r="U2316" i="19" s="1"/>
  <c r="T248" i="19"/>
  <c r="U248" i="19" s="1"/>
  <c r="T1271" i="19"/>
  <c r="U1271" i="19" s="1"/>
  <c r="T2050" i="19"/>
  <c r="U2050" i="19" s="1"/>
  <c r="T2191" i="19"/>
  <c r="U2191" i="19" s="1"/>
  <c r="T831" i="19"/>
  <c r="U831" i="19" s="1"/>
  <c r="T1409" i="19"/>
  <c r="U1409" i="19" s="1"/>
  <c r="T2328" i="19"/>
  <c r="U2328" i="19" s="1"/>
  <c r="T2344" i="19"/>
  <c r="U2344" i="19" s="1"/>
  <c r="T819" i="19"/>
  <c r="U819" i="19" s="1"/>
  <c r="T2492" i="19"/>
  <c r="U2492" i="19" s="1"/>
  <c r="T1101" i="19"/>
  <c r="U1101" i="19" s="1"/>
  <c r="T224" i="19"/>
  <c r="U224" i="19" s="1"/>
  <c r="T2042" i="19"/>
  <c r="U2042" i="19" s="1"/>
  <c r="T1450" i="19"/>
  <c r="U1450" i="19" s="1"/>
  <c r="T994" i="19"/>
  <c r="U994" i="19" s="1"/>
  <c r="T810" i="19"/>
  <c r="U810" i="19" s="1"/>
  <c r="T553" i="19"/>
  <c r="U553" i="19" s="1"/>
  <c r="T2051" i="19"/>
  <c r="U2051" i="19" s="1"/>
  <c r="T2465" i="19"/>
  <c r="U2465" i="19" s="1"/>
  <c r="T1431" i="19"/>
  <c r="U1431" i="19" s="1"/>
  <c r="T2174" i="19"/>
  <c r="U2174" i="19" s="1"/>
  <c r="T670" i="19"/>
  <c r="U670" i="19" s="1"/>
  <c r="T1432" i="19"/>
  <c r="U1432" i="19" s="1"/>
  <c r="T1102" i="19"/>
  <c r="U1102" i="19" s="1"/>
  <c r="T2044" i="19"/>
  <c r="U2044" i="19" s="1"/>
  <c r="T2194" i="19"/>
  <c r="U2194" i="19" s="1"/>
  <c r="T1288" i="19"/>
  <c r="U1288" i="19" s="1"/>
  <c r="T1261" i="19"/>
  <c r="U1261" i="19" s="1"/>
  <c r="T980" i="19"/>
  <c r="U980" i="19" s="1"/>
  <c r="T2206" i="19"/>
  <c r="U2206" i="19" s="1"/>
  <c r="T1569" i="19"/>
  <c r="U1569" i="19" s="1"/>
  <c r="T2493" i="19"/>
  <c r="U2493" i="19" s="1"/>
  <c r="T807" i="19"/>
  <c r="U807" i="19" s="1"/>
  <c r="T2463" i="19"/>
  <c r="U2463" i="19" s="1"/>
  <c r="T1442" i="19"/>
  <c r="U1442" i="19" s="1"/>
  <c r="T562" i="19"/>
  <c r="U562" i="19" s="1"/>
  <c r="T1434" i="19"/>
  <c r="U1434" i="19" s="1"/>
  <c r="T985" i="19"/>
  <c r="U985" i="19" s="1"/>
  <c r="T1889" i="19"/>
  <c r="U1889" i="19" s="1"/>
  <c r="T1259" i="19"/>
  <c r="U1259" i="19" s="1"/>
  <c r="T2319" i="19"/>
  <c r="U2319" i="19" s="1"/>
  <c r="T2187" i="19"/>
  <c r="U2187" i="19" s="1"/>
  <c r="T833" i="19"/>
  <c r="U833" i="19" s="1"/>
  <c r="T2198" i="19"/>
  <c r="U2198" i="19" s="1"/>
  <c r="T995" i="19"/>
  <c r="U995" i="19" s="1"/>
  <c r="T1264" i="19"/>
  <c r="U1264" i="19" s="1"/>
  <c r="T991" i="19"/>
  <c r="U991" i="19" s="1"/>
  <c r="T530" i="19"/>
  <c r="U530" i="19" s="1"/>
  <c r="T1898" i="19"/>
  <c r="U1898" i="19" s="1"/>
  <c r="T2467" i="19"/>
  <c r="U2467" i="19" s="1"/>
  <c r="T983" i="19"/>
  <c r="U983" i="19" s="1"/>
  <c r="T2201" i="19"/>
  <c r="U2201" i="19" s="1"/>
  <c r="T1563" i="19"/>
  <c r="U1563" i="19" s="1"/>
  <c r="T548" i="19"/>
  <c r="U548" i="19" s="1"/>
  <c r="T2472" i="19"/>
  <c r="U2472" i="19" s="1"/>
  <c r="T1914" i="19"/>
  <c r="U1914" i="19" s="1"/>
  <c r="T812" i="19"/>
  <c r="U812" i="19" s="1"/>
  <c r="T820" i="19"/>
  <c r="U820" i="19" s="1"/>
  <c r="T1907" i="19"/>
  <c r="U1907" i="19" s="1"/>
  <c r="T2031" i="19"/>
  <c r="U2031" i="19" s="1"/>
  <c r="T2178" i="19"/>
  <c r="U2178" i="19" s="1"/>
  <c r="T939" i="19"/>
  <c r="U939" i="19" s="1"/>
  <c r="T967" i="19"/>
  <c r="U967" i="19" s="1"/>
  <c r="T802" i="19"/>
  <c r="U802" i="19" s="1"/>
  <c r="T1555" i="19"/>
  <c r="U1555" i="19" s="1"/>
  <c r="T2313" i="19"/>
  <c r="U2313" i="19" s="1"/>
  <c r="T2156" i="19"/>
  <c r="U2156" i="19" s="1"/>
  <c r="T2337" i="19"/>
  <c r="U2337" i="19" s="1"/>
  <c r="T542" i="19"/>
  <c r="U542" i="19" s="1"/>
  <c r="T1601" i="19"/>
  <c r="U1601" i="19" s="1"/>
  <c r="T1404" i="19"/>
  <c r="U1404" i="19"/>
  <c r="T1401" i="19"/>
  <c r="U1401" i="19" s="1"/>
  <c r="T694" i="19"/>
  <c r="U694" i="19" s="1"/>
  <c r="T1546" i="19"/>
  <c r="U1546" i="19" s="1"/>
  <c r="T829" i="19"/>
  <c r="U829" i="19" s="1"/>
  <c r="T672" i="19"/>
  <c r="U672" i="19" s="1"/>
  <c r="T2470" i="19"/>
  <c r="U2470" i="19" s="1"/>
  <c r="T2057" i="19"/>
  <c r="U2057" i="19" s="1"/>
  <c r="T544" i="19"/>
  <c r="U544" i="19" s="1"/>
  <c r="T1265" i="19"/>
  <c r="U1265" i="19" s="1"/>
  <c r="T1112" i="19"/>
  <c r="U1112" i="19" s="1"/>
  <c r="T2022" i="19"/>
  <c r="U2022" i="19" s="1"/>
  <c r="T2325" i="19"/>
  <c r="U2325" i="19" s="1"/>
  <c r="T1263" i="19"/>
  <c r="U1263" i="19" s="1"/>
  <c r="T2490" i="19"/>
  <c r="U2490" i="19" s="1"/>
  <c r="T2349" i="19"/>
  <c r="U2349" i="19" s="1"/>
  <c r="T2063" i="19"/>
  <c r="U2063" i="19" s="1"/>
  <c r="T817" i="19"/>
  <c r="U817" i="19" s="1"/>
  <c r="T1444" i="19"/>
  <c r="U1444" i="19" s="1"/>
  <c r="T1131" i="19"/>
  <c r="U1131" i="19" s="1"/>
  <c r="T543" i="19"/>
  <c r="U543" i="19" s="1"/>
  <c r="T1906" i="19"/>
  <c r="U1906" i="19" s="1"/>
  <c r="T1242" i="19"/>
  <c r="U1242" i="19" s="1"/>
  <c r="T2461" i="19"/>
  <c r="U2461" i="19" s="1"/>
  <c r="T1445" i="19"/>
  <c r="U1445" i="19" s="1"/>
  <c r="T2338" i="19"/>
  <c r="U2338" i="19"/>
  <c r="T976" i="19"/>
  <c r="U976" i="19" s="1"/>
  <c r="T1908" i="19"/>
  <c r="U1908" i="19" s="1"/>
  <c r="T1290" i="19"/>
  <c r="U1290" i="19" s="1"/>
  <c r="T2321" i="19"/>
  <c r="U2321" i="19" s="1"/>
  <c r="T1570" i="19"/>
  <c r="U1570" i="19" s="1"/>
  <c r="T1729" i="19"/>
  <c r="U1729" i="19" s="1"/>
  <c r="T2025" i="19"/>
  <c r="U2025" i="19"/>
  <c r="T2297" i="19"/>
  <c r="U2297" i="19" s="1"/>
  <c r="T1901" i="19"/>
  <c r="U1901" i="19" s="1"/>
  <c r="T2040" i="19"/>
  <c r="U2040" i="19" s="1"/>
  <c r="T1747" i="19"/>
  <c r="U1747" i="19" s="1"/>
  <c r="T2324" i="19"/>
  <c r="U2324" i="19" s="1"/>
  <c r="T2476" i="19"/>
  <c r="U2476" i="19" s="1"/>
  <c r="T522" i="19"/>
  <c r="U522" i="19" s="1"/>
  <c r="T1420" i="19"/>
  <c r="U1420" i="19" s="1"/>
  <c r="T806" i="19"/>
  <c r="U806" i="19" s="1"/>
  <c r="T2419" i="19"/>
  <c r="U2419" i="19" s="1"/>
  <c r="T2046" i="19"/>
  <c r="U2046" i="19" s="1"/>
  <c r="T1916" i="19"/>
  <c r="U1916" i="19" s="1"/>
  <c r="T2180" i="19"/>
  <c r="U2180" i="19" s="1"/>
  <c r="T2331" i="19"/>
  <c r="U2331" i="19" s="1"/>
  <c r="T2482" i="19"/>
  <c r="U2482" i="19" s="1"/>
  <c r="T2185" i="19"/>
  <c r="U2185" i="19" s="1"/>
  <c r="T966" i="19"/>
  <c r="U966" i="19" s="1"/>
  <c r="T1575" i="19"/>
  <c r="U1575" i="19" s="1"/>
  <c r="T2021" i="19"/>
  <c r="U2021" i="19" s="1"/>
  <c r="T816" i="19"/>
  <c r="U816" i="19" s="1"/>
  <c r="T2197" i="19"/>
  <c r="U2197" i="19" s="1"/>
  <c r="T2193" i="19"/>
  <c r="U2193" i="19" s="1"/>
  <c r="T832" i="19"/>
  <c r="U832" i="19" s="1"/>
  <c r="T1918" i="19"/>
  <c r="U1918" i="19" s="1"/>
  <c r="T2035" i="19"/>
  <c r="U2035" i="19" s="1"/>
  <c r="T1443" i="19"/>
  <c r="U1443" i="19" s="1"/>
  <c r="T844" i="19"/>
  <c r="U844" i="19" s="1"/>
  <c r="T1105" i="19"/>
  <c r="U1105" i="19" s="1"/>
  <c r="T1246" i="19"/>
  <c r="U1246" i="19" s="1"/>
  <c r="T1583" i="19"/>
  <c r="U1583" i="19" s="1"/>
  <c r="T680" i="19"/>
  <c r="U680" i="19"/>
  <c r="T1272" i="19"/>
  <c r="U1272" i="19" s="1"/>
  <c r="T2350" i="19"/>
  <c r="U2350" i="19" s="1"/>
  <c r="T1899" i="19"/>
  <c r="U1899" i="19" s="1"/>
  <c r="T552" i="19"/>
  <c r="U552" i="19" s="1"/>
  <c r="T1281" i="19"/>
  <c r="U1281" i="19" s="1"/>
  <c r="T1883" i="19"/>
  <c r="U1883" i="19" s="1"/>
  <c r="T1410" i="19"/>
  <c r="U1410" i="19" s="1"/>
  <c r="T1247" i="19"/>
  <c r="U1247" i="19" s="1"/>
  <c r="T805" i="19"/>
  <c r="U805" i="19" s="1"/>
  <c r="T415" i="19"/>
  <c r="U415" i="19" s="1"/>
  <c r="T1577" i="19"/>
  <c r="U1577" i="19" s="1"/>
  <c r="T2037" i="19"/>
  <c r="U2037" i="19" s="1"/>
  <c r="T1582" i="19"/>
  <c r="U1582" i="19" s="1"/>
  <c r="T2030" i="19"/>
  <c r="U2030" i="19" s="1"/>
  <c r="T1226" i="19"/>
  <c r="U1226" i="19" s="1"/>
  <c r="T556" i="19"/>
  <c r="U556" i="19" s="1"/>
  <c r="T2208" i="19"/>
  <c r="U2208" i="19" s="1"/>
  <c r="T2056" i="19"/>
  <c r="U2056" i="19" s="1"/>
  <c r="T1904" i="19"/>
  <c r="U1904" i="19" s="1"/>
  <c r="T1593" i="19"/>
  <c r="U1593" i="19" s="1"/>
  <c r="T2491" i="19"/>
  <c r="U2491" i="19" s="1"/>
  <c r="T1282" i="19"/>
  <c r="U1282" i="19" s="1"/>
  <c r="T838" i="19"/>
  <c r="U838" i="19" s="1"/>
  <c r="T997" i="19"/>
  <c r="U997" i="19" s="1"/>
  <c r="T1566" i="19"/>
  <c r="U1566" i="19" s="1"/>
  <c r="T685" i="19"/>
  <c r="U685" i="19" s="1"/>
  <c r="T2212" i="19"/>
  <c r="U2212" i="19" s="1"/>
  <c r="T2182" i="19"/>
  <c r="U2182" i="19" s="1"/>
  <c r="T1260" i="19"/>
  <c r="U1260" i="19" s="1"/>
  <c r="T2351" i="19"/>
  <c r="U2351" i="19"/>
  <c r="T2329" i="19"/>
  <c r="U2329" i="19" s="1"/>
  <c r="T1732" i="19"/>
  <c r="U1732" i="19" s="1"/>
  <c r="T2049" i="19"/>
  <c r="U2049" i="19" s="1"/>
  <c r="T2176" i="19"/>
  <c r="U2176" i="19" s="1"/>
  <c r="T101" i="19"/>
  <c r="U101" i="19" s="1"/>
  <c r="T979" i="19"/>
  <c r="U979" i="19" s="1"/>
  <c r="T695" i="19"/>
  <c r="U695" i="19" s="1"/>
  <c r="T1127" i="19"/>
  <c r="U1127" i="19" s="1"/>
  <c r="T1428" i="19"/>
  <c r="U1428" i="19" s="1"/>
  <c r="T1743" i="19"/>
  <c r="U1743" i="19" s="1"/>
  <c r="T835" i="19"/>
  <c r="U835" i="19" s="1"/>
  <c r="T1741" i="19"/>
  <c r="U1741" i="19" s="1"/>
  <c r="T2455" i="19"/>
  <c r="U2455" i="19" s="1"/>
  <c r="T669" i="19"/>
  <c r="U669" i="19" s="1"/>
  <c r="T823" i="19"/>
  <c r="U823" i="19" s="1"/>
  <c r="T1440" i="19"/>
  <c r="U1440" i="19" s="1"/>
  <c r="T1289" i="19"/>
  <c r="U1289" i="19" s="1"/>
  <c r="T1111" i="19"/>
  <c r="U1111" i="19" s="1"/>
  <c r="T550" i="19"/>
  <c r="U550" i="19" s="1"/>
  <c r="T1125" i="19"/>
  <c r="U1125" i="19" s="1"/>
  <c r="T1256" i="19"/>
  <c r="U1256" i="19" s="1"/>
  <c r="T2483" i="19"/>
  <c r="U2483" i="19" s="1"/>
  <c r="T2034" i="19"/>
  <c r="U2034" i="19" s="1"/>
  <c r="T1579" i="19"/>
  <c r="U1579" i="19" s="1"/>
  <c r="T1277" i="19"/>
  <c r="U1277" i="19" s="1"/>
  <c r="T2485" i="19"/>
  <c r="U2485" i="19" s="1"/>
  <c r="T2456" i="19"/>
  <c r="U2456" i="19" s="1"/>
  <c r="T825" i="19"/>
  <c r="U825" i="19" s="1"/>
  <c r="T1605" i="19"/>
  <c r="U1605" i="19" s="1"/>
  <c r="T1890" i="19"/>
  <c r="U1890" i="19" s="1"/>
  <c r="T1117" i="19"/>
  <c r="U1117" i="19" s="1"/>
  <c r="T2494" i="19"/>
  <c r="U2494" i="19" s="1"/>
  <c r="T2054" i="19"/>
  <c r="U2054" i="19" s="1"/>
  <c r="T1113" i="19"/>
  <c r="U1113" i="19" s="1"/>
  <c r="T1279" i="19"/>
  <c r="U1279" i="19" s="1"/>
  <c r="T545" i="19"/>
  <c r="U545" i="19" s="1"/>
  <c r="T2450" i="19"/>
  <c r="U2450" i="19" s="1"/>
  <c r="T319" i="19"/>
  <c r="U319" i="19" s="1"/>
  <c r="T2468" i="19"/>
  <c r="U2468" i="19" s="1"/>
  <c r="T682" i="19"/>
  <c r="U682" i="19" s="1"/>
  <c r="T2045" i="19"/>
  <c r="U2045" i="19" s="1"/>
  <c r="T1749" i="19"/>
  <c r="U1749" i="19"/>
  <c r="T811" i="19"/>
  <c r="U811" i="19" s="1"/>
  <c r="T688" i="19"/>
  <c r="U688" i="19" s="1"/>
  <c r="T2209" i="19"/>
  <c r="U2209" i="19" s="1"/>
  <c r="T1874" i="19"/>
  <c r="U1874" i="19" s="1"/>
  <c r="T1562" i="19"/>
  <c r="U1562" i="19" s="1"/>
  <c r="T1714" i="19"/>
  <c r="U1714" i="19" s="1"/>
  <c r="T1896" i="19"/>
  <c r="U1896" i="19" s="1"/>
  <c r="T1897" i="19"/>
  <c r="U1897" i="19" s="1"/>
  <c r="T551" i="19"/>
  <c r="U551" i="19" s="1"/>
  <c r="T1126" i="19"/>
  <c r="U1126" i="19" s="1"/>
  <c r="T809" i="19"/>
  <c r="U809" i="19" s="1"/>
  <c r="T2186" i="19"/>
  <c r="U2186" i="19" s="1"/>
  <c r="T1441" i="19"/>
  <c r="U1441" i="19" s="1"/>
  <c r="T1717" i="19"/>
  <c r="U1717" i="19" s="1"/>
  <c r="T2163" i="19"/>
  <c r="U2163" i="19" s="1"/>
  <c r="T641" i="19"/>
  <c r="U641" i="19" s="1"/>
  <c r="T2457" i="19"/>
  <c r="U2457" i="19" s="1"/>
  <c r="T671" i="19"/>
  <c r="U671" i="19" s="1"/>
  <c r="T2453" i="19"/>
  <c r="U2453" i="19" s="1"/>
  <c r="T2175" i="19"/>
  <c r="U2175" i="19" s="1"/>
  <c r="T1895" i="19"/>
  <c r="U1895" i="19" s="1"/>
  <c r="T1888" i="19"/>
  <c r="U1888" i="19" s="1"/>
  <c r="T1429" i="19"/>
  <c r="U1429" i="19" s="1"/>
  <c r="T1451" i="19"/>
  <c r="U1451" i="19" s="1"/>
  <c r="T830" i="19"/>
  <c r="U830" i="19" s="1"/>
  <c r="T2333" i="19"/>
  <c r="U2333" i="19" s="1"/>
  <c r="T2334" i="19"/>
  <c r="U2334" i="19" s="1"/>
  <c r="T808" i="19"/>
  <c r="U808" i="19" s="1"/>
  <c r="T2019" i="19"/>
  <c r="U2019" i="19" s="1"/>
  <c r="T2200" i="19"/>
  <c r="U2200" i="19" s="1"/>
  <c r="T700" i="19"/>
  <c r="U700" i="19" s="1"/>
  <c r="T1572" i="19"/>
  <c r="U1572" i="19" s="1"/>
  <c r="T1894" i="19"/>
  <c r="U1894" i="19" s="1"/>
  <c r="T2317" i="19"/>
  <c r="U2317" i="19" s="1"/>
  <c r="T1422" i="19"/>
  <c r="U1422" i="19"/>
  <c r="T2055" i="19"/>
  <c r="U2055" i="19" s="1"/>
  <c r="T1091" i="19"/>
  <c r="U1091" i="19" s="1"/>
  <c r="T2213" i="19"/>
  <c r="U2213" i="19" s="1"/>
  <c r="T1436" i="19"/>
  <c r="U1436" i="19" s="1"/>
  <c r="T987" i="19"/>
  <c r="U987" i="19" s="1"/>
  <c r="T1446" i="19"/>
  <c r="U1446" i="19" s="1"/>
  <c r="T2039" i="19"/>
  <c r="U2039" i="19" s="1"/>
  <c r="T1122" i="19"/>
  <c r="U1122" i="19" s="1"/>
  <c r="T1452" i="19"/>
  <c r="U1452" i="19" s="1"/>
  <c r="T2323" i="19"/>
  <c r="U2323" i="19"/>
  <c r="T2452" i="19"/>
  <c r="U2452" i="19" s="1"/>
  <c r="T2023" i="19"/>
  <c r="U2023" i="19" s="1"/>
  <c r="T1430" i="19"/>
  <c r="U1430" i="19" s="1"/>
  <c r="T1110" i="19"/>
  <c r="U1110" i="19" s="1"/>
  <c r="T416" i="19"/>
  <c r="U416" i="19" s="1"/>
  <c r="T978" i="19"/>
  <c r="U978" i="19" s="1"/>
  <c r="T1584" i="19"/>
  <c r="U1584" i="19" s="1"/>
  <c r="T1449" i="19"/>
  <c r="U1449" i="19" s="1"/>
  <c r="T1737" i="19"/>
  <c r="U1737" i="19" s="1"/>
  <c r="T2199" i="19"/>
  <c r="U2199" i="19" s="1"/>
  <c r="T666" i="19"/>
  <c r="U666" i="19" s="1"/>
  <c r="T643" i="19"/>
  <c r="U643" i="19" s="1"/>
  <c r="T2296" i="19"/>
  <c r="U2296" i="19" s="1"/>
  <c r="T2345" i="19"/>
  <c r="U2345" i="19" s="1"/>
  <c r="T1571" i="19"/>
  <c r="U1571" i="19" s="1"/>
  <c r="T1439" i="19"/>
  <c r="U1439" i="19" s="1"/>
  <c r="T836" i="19"/>
  <c r="U836" i="19" s="1"/>
  <c r="T1902" i="19"/>
  <c r="U1902" i="19" s="1"/>
  <c r="T834" i="19"/>
  <c r="U834" i="19" s="1"/>
  <c r="T341" i="19"/>
  <c r="U341" i="19" s="1"/>
  <c r="T2464" i="19"/>
  <c r="U2464" i="19" s="1"/>
  <c r="T2343" i="19"/>
  <c r="U2343" i="19" s="1"/>
  <c r="T1278" i="19"/>
  <c r="U1278" i="19" s="1"/>
  <c r="T972" i="19"/>
  <c r="U972" i="19"/>
  <c r="T555" i="19"/>
  <c r="U555" i="19" s="1"/>
  <c r="T2347" i="19"/>
  <c r="U2347" i="19" s="1"/>
  <c r="T642" i="19"/>
  <c r="U642" i="19" s="1"/>
  <c r="T681" i="19"/>
  <c r="U681" i="19" s="1"/>
  <c r="T2458" i="19"/>
  <c r="U2458" i="19" s="1"/>
  <c r="T2192" i="19"/>
  <c r="U2192" i="19" s="1"/>
  <c r="T1121" i="19"/>
  <c r="U1121" i="19" s="1"/>
  <c r="T1740" i="19"/>
  <c r="U1740" i="19" s="1"/>
  <c r="T2203" i="19"/>
  <c r="U2203" i="19" s="1"/>
  <c r="T125" i="19"/>
  <c r="U125" i="19" s="1"/>
  <c r="T1232" i="19"/>
  <c r="U1232" i="19" s="1"/>
  <c r="T1287" i="19"/>
  <c r="U1287" i="19" s="1"/>
  <c r="T1900" i="19"/>
  <c r="U1900" i="19" s="1"/>
  <c r="T2339" i="19"/>
  <c r="U2339" i="19" s="1"/>
  <c r="T652" i="19"/>
  <c r="U652" i="19" s="1"/>
  <c r="T973" i="19"/>
  <c r="U973" i="19" s="1"/>
  <c r="T2190" i="19"/>
  <c r="U2190" i="19" s="1"/>
  <c r="T1550" i="19"/>
  <c r="U1550" i="19" s="1"/>
  <c r="T843" i="19"/>
  <c r="U843" i="19" s="1"/>
  <c r="T2354" i="19"/>
  <c r="U2354" i="19" s="1"/>
  <c r="T2451" i="19"/>
  <c r="U2451" i="19" s="1"/>
  <c r="T1707" i="19"/>
  <c r="U1707" i="19" s="1"/>
  <c r="T414" i="19"/>
  <c r="U414" i="19" s="1"/>
  <c r="T2311" i="19"/>
  <c r="U2311" i="19" s="1"/>
  <c r="T131" i="19"/>
  <c r="U131" i="19" s="1"/>
  <c r="T2013" i="19"/>
  <c r="U2013" i="19" s="1"/>
  <c r="F561" i="19"/>
  <c r="E1900" i="19"/>
  <c r="J686" i="19"/>
  <c r="S686" i="19" s="1"/>
  <c r="Z686" i="19" s="1"/>
  <c r="J1266" i="19"/>
  <c r="S1266" i="19" s="1"/>
  <c r="Z1266" i="19" s="1"/>
  <c r="J1911" i="19"/>
  <c r="S1911" i="19" s="1"/>
  <c r="Z1911" i="19" s="1"/>
  <c r="J2188" i="19"/>
  <c r="S2188" i="19" s="1"/>
  <c r="Z2188" i="19" s="1"/>
  <c r="J2204" i="19"/>
  <c r="S2204" i="19" s="1"/>
  <c r="Z2204" i="19" s="1"/>
  <c r="J1608" i="19"/>
  <c r="S1608" i="19" s="1"/>
  <c r="Z1608" i="19" s="1"/>
  <c r="J975" i="19"/>
  <c r="S975" i="19" s="1"/>
  <c r="Z975" i="19" s="1"/>
  <c r="J1745" i="19"/>
  <c r="S1745" i="19" s="1"/>
  <c r="Z1745" i="19" s="1"/>
  <c r="J999" i="19"/>
  <c r="S999" i="19" s="1"/>
  <c r="Z999" i="19" s="1"/>
  <c r="J2033" i="19"/>
  <c r="S2033" i="19" s="1"/>
  <c r="Z2033" i="19" s="1"/>
  <c r="J1273" i="19"/>
  <c r="S1273" i="19" s="1"/>
  <c r="Z1273" i="19" s="1"/>
  <c r="J696" i="19"/>
  <c r="S696" i="19" s="1"/>
  <c r="Z696" i="19" s="1"/>
  <c r="F1586" i="19"/>
  <c r="E2470" i="19"/>
  <c r="E2201" i="19"/>
  <c r="J1284" i="19"/>
  <c r="S1284" i="19" s="1"/>
  <c r="Z1284" i="19" s="1"/>
  <c r="J982" i="19"/>
  <c r="S982" i="19" s="1"/>
  <c r="Z982" i="19" s="1"/>
  <c r="J2478" i="19"/>
  <c r="S2478" i="19" s="1"/>
  <c r="Z2478" i="19" s="1"/>
  <c r="F1609" i="19"/>
  <c r="J1596" i="19"/>
  <c r="S1596" i="19" s="1"/>
  <c r="Z1596" i="19" s="1"/>
  <c r="J2462" i="19"/>
  <c r="S2462" i="19" s="1"/>
  <c r="Z2462" i="19" s="1"/>
  <c r="J828" i="19"/>
  <c r="S828" i="19" s="1"/>
  <c r="Z828" i="19" s="1"/>
  <c r="E677" i="19"/>
  <c r="J826" i="19"/>
  <c r="S826" i="19" s="1"/>
  <c r="Z826" i="19" s="1"/>
  <c r="J998" i="19"/>
  <c r="S998" i="19" s="1"/>
  <c r="Z998" i="19" s="1"/>
  <c r="J549" i="19"/>
  <c r="S549" i="19" s="1"/>
  <c r="Z549" i="19" s="1"/>
  <c r="E1598" i="19"/>
  <c r="T129" i="19"/>
  <c r="U129" i="19" s="1"/>
  <c r="T227" i="19"/>
  <c r="U227" i="19" s="1"/>
  <c r="T228" i="19"/>
  <c r="U228" i="19" s="1"/>
  <c r="T229" i="19"/>
  <c r="U229" i="19" s="1"/>
  <c r="T230" i="19"/>
  <c r="U230" i="19" s="1"/>
  <c r="T1398" i="19"/>
  <c r="U1398" i="19" s="1"/>
  <c r="T1399" i="19"/>
  <c r="U1399" i="19" s="1"/>
  <c r="T1400" i="19"/>
  <c r="U1400" i="19" s="1"/>
  <c r="T2309" i="19"/>
  <c r="U2309" i="19" s="1"/>
  <c r="T2310" i="19"/>
  <c r="U2310" i="19" s="1"/>
  <c r="T2428" i="19"/>
  <c r="U2428" i="19" s="1"/>
  <c r="T2429" i="19"/>
  <c r="U2429" i="19" s="1"/>
  <c r="T2430" i="19"/>
  <c r="U2430" i="19" s="1"/>
  <c r="T653" i="19"/>
  <c r="U653" i="19" s="1"/>
  <c r="T654" i="19"/>
  <c r="U654" i="19" s="1"/>
  <c r="T655" i="19"/>
  <c r="U655" i="19" s="1"/>
  <c r="T656" i="19"/>
  <c r="U656" i="19" s="1"/>
  <c r="T103" i="19"/>
  <c r="U103" i="19" s="1"/>
  <c r="T104" i="19"/>
  <c r="U104" i="19" s="1"/>
  <c r="T102" i="19"/>
  <c r="U102" i="19" s="1"/>
  <c r="T2010" i="19"/>
  <c r="U2010" i="19" s="1"/>
  <c r="T2011" i="19"/>
  <c r="U2011" i="19" s="1"/>
  <c r="T2012" i="19"/>
  <c r="U2012" i="19" s="1"/>
  <c r="T2445" i="19"/>
  <c r="U2445" i="19" s="1"/>
  <c r="T2446" i="19"/>
  <c r="U2446" i="19" s="1"/>
  <c r="T2312" i="19"/>
  <c r="U2312" i="19" s="1"/>
  <c r="T130" i="19"/>
  <c r="U130" i="19" s="1"/>
  <c r="T520" i="19"/>
  <c r="U520" i="19" s="1"/>
  <c r="T521" i="19"/>
  <c r="U521" i="19" s="1"/>
  <c r="T518" i="19"/>
  <c r="U518" i="19" s="1"/>
  <c r="T519" i="19"/>
  <c r="U519" i="19" s="1"/>
  <c r="T1567" i="19"/>
  <c r="U1567" i="19" s="1"/>
  <c r="T1568" i="19"/>
  <c r="U1568" i="19" s="1"/>
  <c r="T232" i="19"/>
  <c r="U232" i="19" s="1"/>
  <c r="T231" i="19"/>
  <c r="U231" i="19" s="1"/>
  <c r="H2182" i="19"/>
  <c r="E996" i="19"/>
  <c r="E551" i="19"/>
  <c r="E1276" i="19"/>
  <c r="E1272" i="19"/>
  <c r="E2353" i="19"/>
  <c r="E1578" i="19"/>
  <c r="T1406" i="19"/>
  <c r="U1406" i="19" s="1"/>
  <c r="T1405" i="19"/>
  <c r="U1405" i="19" s="1"/>
  <c r="T2164" i="19"/>
  <c r="U2164" i="19" s="1"/>
  <c r="T2165" i="19"/>
  <c r="U2165" i="19" s="1"/>
  <c r="T2166" i="19"/>
  <c r="U2166" i="19" s="1"/>
  <c r="T1554" i="19"/>
  <c r="U1554" i="19" s="1"/>
  <c r="T1551" i="19"/>
  <c r="U1551" i="19" s="1"/>
  <c r="T1552" i="19"/>
  <c r="U1552" i="19" s="1"/>
  <c r="T1553" i="19"/>
  <c r="U1553" i="19" s="1"/>
  <c r="T800" i="19"/>
  <c r="U800" i="19" s="1"/>
  <c r="T801" i="19"/>
  <c r="U801" i="19" s="1"/>
  <c r="T1882" i="19"/>
  <c r="U1882" i="19" s="1"/>
  <c r="T1881" i="19"/>
  <c r="U1881" i="19" s="1"/>
  <c r="T948" i="19"/>
  <c r="U948" i="19" s="1"/>
  <c r="T949" i="19"/>
  <c r="U949" i="19" s="1"/>
  <c r="T954" i="19"/>
  <c r="U954" i="19" s="1"/>
  <c r="T955" i="19"/>
  <c r="U955" i="19" s="1"/>
  <c r="T956" i="19"/>
  <c r="U956" i="19" s="1"/>
  <c r="T957" i="19"/>
  <c r="U957" i="19" s="1"/>
  <c r="T2294" i="19"/>
  <c r="U2294" i="19" s="1"/>
  <c r="T2295" i="19"/>
  <c r="U2295" i="19" s="1"/>
  <c r="T1221" i="19"/>
  <c r="U1221" i="19" s="1"/>
  <c r="T1222" i="19"/>
  <c r="U1222" i="19" s="1"/>
  <c r="T1223" i="19"/>
  <c r="U1223" i="19" s="1"/>
  <c r="T1220" i="19"/>
  <c r="U1220" i="19" s="1"/>
  <c r="T428" i="19"/>
  <c r="U428" i="19" s="1"/>
  <c r="T429" i="19"/>
  <c r="U429" i="19" s="1"/>
  <c r="T430" i="19"/>
  <c r="U430" i="19" s="1"/>
  <c r="T425" i="19"/>
  <c r="U425" i="19" s="1"/>
  <c r="T426" i="19"/>
  <c r="U426" i="19" s="1"/>
  <c r="T423" i="19"/>
  <c r="U423" i="19" s="1"/>
  <c r="T424" i="19"/>
  <c r="U424" i="19" s="1"/>
  <c r="T1413" i="19"/>
  <c r="U1413" i="19" s="1"/>
  <c r="T1414" i="19"/>
  <c r="U1414" i="19" s="1"/>
  <c r="T1083" i="19"/>
  <c r="U1083" i="19" s="1"/>
  <c r="T1084" i="19"/>
  <c r="U1084" i="19" s="1"/>
  <c r="T959" i="19"/>
  <c r="U959" i="19" s="1"/>
  <c r="T958" i="19"/>
  <c r="U958" i="19" s="1"/>
  <c r="T2161" i="19"/>
  <c r="U2161" i="19" s="1"/>
  <c r="T2162" i="19"/>
  <c r="U2162" i="19" s="1"/>
  <c r="T1718" i="19"/>
  <c r="U1718" i="19" s="1"/>
  <c r="T1719" i="19"/>
  <c r="U1719" i="19" s="1"/>
  <c r="T952" i="19"/>
  <c r="U952" i="19" s="1"/>
  <c r="T953" i="19"/>
  <c r="U953" i="19" s="1"/>
  <c r="T950" i="19"/>
  <c r="U950" i="19" s="1"/>
  <c r="T951" i="19"/>
  <c r="U951" i="19" s="1"/>
  <c r="T661" i="19"/>
  <c r="U661" i="19" s="1"/>
  <c r="T662" i="19"/>
  <c r="U662" i="19" s="1"/>
  <c r="T663" i="19"/>
  <c r="U663" i="19" s="1"/>
  <c r="T797" i="19"/>
  <c r="U797" i="19" s="1"/>
  <c r="T794" i="19"/>
  <c r="U794" i="19" s="1"/>
  <c r="T795" i="19"/>
  <c r="U795" i="19" s="1"/>
  <c r="T796" i="19"/>
  <c r="U796" i="19" s="1"/>
  <c r="T2441" i="19"/>
  <c r="U2441" i="19" s="1"/>
  <c r="T2442" i="19"/>
  <c r="U2442" i="19" s="1"/>
  <c r="T249" i="19"/>
  <c r="U249" i="19" s="1"/>
  <c r="T250" i="19"/>
  <c r="U250" i="19" s="1"/>
  <c r="T251" i="19"/>
  <c r="U251" i="19" s="1"/>
  <c r="T1415" i="19"/>
  <c r="U1415" i="19" s="1"/>
  <c r="T1416" i="19"/>
  <c r="U1416" i="19" s="1"/>
  <c r="E1449" i="19"/>
  <c r="E1437" i="19"/>
  <c r="E2333" i="19"/>
  <c r="E2214" i="19"/>
  <c r="E2192" i="19"/>
  <c r="E1289" i="19"/>
  <c r="T1727" i="19"/>
  <c r="U1727" i="19" s="1"/>
  <c r="T1728" i="19"/>
  <c r="U1728" i="19" s="1"/>
  <c r="T244" i="19"/>
  <c r="U244" i="19" s="1"/>
  <c r="T245" i="19"/>
  <c r="U245" i="19" s="1"/>
  <c r="T664" i="19"/>
  <c r="U664" i="19" s="1"/>
  <c r="T665" i="19"/>
  <c r="U665" i="19" s="1"/>
  <c r="T1224" i="19"/>
  <c r="U1224" i="19" s="1"/>
  <c r="T1225" i="19"/>
  <c r="U1225" i="19" s="1"/>
  <c r="T327" i="19"/>
  <c r="U327" i="19" s="1"/>
  <c r="T326" i="19"/>
  <c r="U326" i="19" s="1"/>
  <c r="T325" i="19"/>
  <c r="U325" i="19" s="1"/>
  <c r="T410" i="19"/>
  <c r="U410" i="19" s="1"/>
  <c r="T411" i="19"/>
  <c r="U411" i="19" s="1"/>
  <c r="T408" i="19"/>
  <c r="U408" i="19" s="1"/>
  <c r="T409" i="19"/>
  <c r="U409" i="19" s="1"/>
  <c r="T2439" i="19"/>
  <c r="U2439" i="19" s="1"/>
  <c r="T2440" i="19"/>
  <c r="U2440" i="19" s="1"/>
  <c r="T2447" i="19"/>
  <c r="U2447" i="19" s="1"/>
  <c r="T2448" i="19"/>
  <c r="U2448" i="19" s="1"/>
  <c r="T2449" i="19"/>
  <c r="U2449" i="19" s="1"/>
  <c r="T2301" i="19"/>
  <c r="U2301" i="19" s="1"/>
  <c r="T2302" i="19"/>
  <c r="U2302" i="19" s="1"/>
  <c r="T1251" i="19"/>
  <c r="U1251" i="19" s="1"/>
  <c r="T1252" i="19"/>
  <c r="U1252" i="19" s="1"/>
  <c r="T2306" i="19"/>
  <c r="U2306" i="19" s="1"/>
  <c r="T2307" i="19"/>
  <c r="U2307" i="19" s="1"/>
  <c r="T2308" i="19"/>
  <c r="U2308" i="19" s="1"/>
  <c r="T1723" i="19"/>
  <c r="U1723" i="19" s="1"/>
  <c r="T1724" i="19"/>
  <c r="U1724" i="19" s="1"/>
  <c r="T1722" i="19"/>
  <c r="U1722" i="19" s="1"/>
  <c r="T1099" i="19"/>
  <c r="U1099" i="19" s="1"/>
  <c r="T1100" i="19"/>
  <c r="U1100" i="19" s="1"/>
  <c r="T1089" i="19"/>
  <c r="U1089" i="19" s="1"/>
  <c r="T1086" i="19"/>
  <c r="U1086" i="19" s="1"/>
  <c r="T1087" i="19"/>
  <c r="U1087" i="19" s="1"/>
  <c r="T1088" i="19"/>
  <c r="U1088" i="19" s="1"/>
  <c r="T923" i="19"/>
  <c r="U923" i="19" s="1"/>
  <c r="T924" i="19"/>
  <c r="U924" i="19" s="1"/>
  <c r="T254" i="19"/>
  <c r="U254" i="19" s="1"/>
  <c r="T255" i="19"/>
  <c r="U255" i="19" s="1"/>
  <c r="T256" i="19"/>
  <c r="U256" i="19" s="1"/>
  <c r="T2151" i="19"/>
  <c r="U2151" i="19" s="1"/>
  <c r="T2152" i="19"/>
  <c r="U2152" i="19" s="1"/>
  <c r="T526" i="19"/>
  <c r="U526" i="19" s="1"/>
  <c r="T527" i="19"/>
  <c r="U527" i="19" s="1"/>
  <c r="T528" i="19"/>
  <c r="U528" i="19" s="1"/>
  <c r="T525" i="19"/>
  <c r="U525" i="19" s="1"/>
  <c r="T238" i="19"/>
  <c r="U238" i="19" s="1"/>
  <c r="T236" i="19"/>
  <c r="U236" i="19" s="1"/>
  <c r="T237" i="19"/>
  <c r="U237" i="19" s="1"/>
  <c r="T1238" i="19"/>
  <c r="U1238" i="19" s="1"/>
  <c r="T1239" i="19"/>
  <c r="U1239" i="19" s="1"/>
  <c r="T1240" i="19"/>
  <c r="U1240" i="19" s="1"/>
  <c r="T1241" i="19"/>
  <c r="U1241" i="19" s="1"/>
  <c r="T1864" i="19"/>
  <c r="U1864" i="19" s="1"/>
  <c r="T1865" i="19"/>
  <c r="U1865" i="19" s="1"/>
  <c r="T1866" i="19"/>
  <c r="U1866" i="19" s="1"/>
  <c r="T1867" i="19"/>
  <c r="U1867" i="19" s="1"/>
  <c r="T1254" i="19"/>
  <c r="U1254" i="19" s="1"/>
  <c r="T1255" i="19"/>
  <c r="U1255" i="19" s="1"/>
  <c r="T1878" i="19"/>
  <c r="U1878" i="19" s="1"/>
  <c r="T1879" i="19"/>
  <c r="U1879" i="19" s="1"/>
  <c r="T1880" i="19"/>
  <c r="U1880" i="19" s="1"/>
  <c r="T657" i="19"/>
  <c r="U657" i="19" s="1"/>
  <c r="T658" i="19"/>
  <c r="U658" i="19" s="1"/>
  <c r="T2436" i="19"/>
  <c r="U2436" i="19" s="1"/>
  <c r="T2437" i="19"/>
  <c r="U2437" i="19" s="1"/>
  <c r="T659" i="19"/>
  <c r="U659" i="19" s="1"/>
  <c r="T660" i="19"/>
  <c r="U660" i="19" s="1"/>
  <c r="T246" i="19"/>
  <c r="U246" i="19" s="1"/>
  <c r="T247" i="19"/>
  <c r="U247" i="19" s="1"/>
  <c r="G2335" i="19"/>
  <c r="Z2335" i="19" s="1"/>
  <c r="F2325" i="19"/>
  <c r="E1113" i="19"/>
  <c r="G842" i="19"/>
  <c r="Z842" i="19" s="1"/>
  <c r="E2477" i="19"/>
  <c r="E2182" i="19"/>
  <c r="E2463" i="19"/>
  <c r="E1288" i="19"/>
  <c r="E2184" i="19"/>
  <c r="E993" i="19"/>
  <c r="T2158" i="19"/>
  <c r="U2158" i="19" s="1"/>
  <c r="T2159" i="19"/>
  <c r="U2159" i="19" s="1"/>
  <c r="T941" i="19"/>
  <c r="U941" i="19" s="1"/>
  <c r="T942" i="19"/>
  <c r="U942" i="19" s="1"/>
  <c r="T420" i="19"/>
  <c r="U420" i="19" s="1"/>
  <c r="T419" i="19"/>
  <c r="U419" i="19" s="1"/>
  <c r="T1872" i="19"/>
  <c r="U1872" i="19" s="1"/>
  <c r="T1873" i="19"/>
  <c r="U1873" i="19" s="1"/>
  <c r="T1543" i="19"/>
  <c r="U1543" i="19" s="1"/>
  <c r="T1544" i="19"/>
  <c r="U1544" i="19" s="1"/>
  <c r="T935" i="19"/>
  <c r="U935" i="19" s="1"/>
  <c r="T936" i="19"/>
  <c r="U936" i="19" s="1"/>
  <c r="T2009" i="19"/>
  <c r="U2009" i="19" s="1"/>
  <c r="T2007" i="19"/>
  <c r="U2007" i="19" s="1"/>
  <c r="T2008" i="19"/>
  <c r="U2008" i="19" s="1"/>
  <c r="T243" i="19"/>
  <c r="U243" i="19" s="1"/>
  <c r="T239" i="19"/>
  <c r="U239" i="19" s="1"/>
  <c r="T240" i="19"/>
  <c r="U240" i="19" s="1"/>
  <c r="T241" i="19"/>
  <c r="U241" i="19" s="1"/>
  <c r="T242" i="19"/>
  <c r="U242" i="19" s="1"/>
  <c r="T1557" i="19"/>
  <c r="U1557" i="19" s="1"/>
  <c r="T1556" i="19"/>
  <c r="U1556" i="19" s="1"/>
  <c r="T412" i="19"/>
  <c r="U412" i="19" s="1"/>
  <c r="T413" i="19"/>
  <c r="U413" i="19" s="1"/>
  <c r="T1875" i="19"/>
  <c r="U1875" i="19" s="1"/>
  <c r="T1876" i="19"/>
  <c r="U1876" i="19" s="1"/>
  <c r="T1411" i="19"/>
  <c r="U1411" i="19" s="1"/>
  <c r="T1412" i="19"/>
  <c r="U1412" i="19" s="1"/>
  <c r="T944" i="19"/>
  <c r="U944" i="19" s="1"/>
  <c r="T943" i="19"/>
  <c r="U943" i="19" s="1"/>
  <c r="T960" i="19"/>
  <c r="U960" i="19" s="1"/>
  <c r="T961" i="19"/>
  <c r="U961" i="19" s="1"/>
  <c r="T962" i="19"/>
  <c r="U962" i="19" s="1"/>
  <c r="T1987" i="19"/>
  <c r="U1987" i="19" s="1"/>
  <c r="T1988" i="19"/>
  <c r="U1988" i="19" s="1"/>
  <c r="T1989" i="19"/>
  <c r="U1989" i="19" s="1"/>
  <c r="T1990" i="19"/>
  <c r="U1990" i="19" s="1"/>
  <c r="T1991" i="19"/>
  <c r="U1991" i="19" s="1"/>
  <c r="T650" i="19"/>
  <c r="U650" i="19" s="1"/>
  <c r="T651" i="19"/>
  <c r="U651" i="19" s="1"/>
  <c r="T1217" i="19"/>
  <c r="U1217" i="19" s="1"/>
  <c r="T1218" i="19"/>
  <c r="U1218" i="19" s="1"/>
  <c r="T1219" i="19"/>
  <c r="U1219" i="19" s="1"/>
  <c r="T1858" i="19"/>
  <c r="U1858" i="19" s="1"/>
  <c r="T946" i="19"/>
  <c r="U946" i="19" s="1"/>
  <c r="T947" i="19"/>
  <c r="U947" i="19" s="1"/>
  <c r="T1547" i="19"/>
  <c r="U1547" i="19" s="1"/>
  <c r="T1548" i="19"/>
  <c r="U1548" i="19" s="1"/>
  <c r="T1549" i="19"/>
  <c r="U1549" i="19" s="1"/>
  <c r="T934" i="19"/>
  <c r="U934" i="19" s="1"/>
  <c r="T933" i="19"/>
  <c r="U933" i="19" s="1"/>
  <c r="T931" i="19"/>
  <c r="U931" i="19" s="1"/>
  <c r="T932" i="19"/>
  <c r="U932" i="19" s="1"/>
  <c r="T1559" i="19"/>
  <c r="U1559" i="19" s="1"/>
  <c r="T1560" i="19"/>
  <c r="U1560" i="19" s="1"/>
  <c r="T1561" i="19"/>
  <c r="U1561" i="19" s="1"/>
  <c r="T1079" i="19"/>
  <c r="U1079" i="19" s="1"/>
  <c r="T1080" i="19"/>
  <c r="U1080" i="19" s="1"/>
  <c r="E2331" i="19"/>
  <c r="F683" i="19"/>
  <c r="E1588" i="19"/>
  <c r="E995" i="19"/>
  <c r="E701" i="19"/>
  <c r="E1747" i="19"/>
  <c r="E1280" i="19"/>
  <c r="T524" i="19"/>
  <c r="U524" i="19" s="1"/>
  <c r="T523" i="19"/>
  <c r="U523" i="19" s="1"/>
  <c r="T1417" i="19"/>
  <c r="U1417" i="19" s="1"/>
  <c r="T1418" i="19"/>
  <c r="U1418" i="19" s="1"/>
  <c r="T1419" i="19"/>
  <c r="U1419" i="19" s="1"/>
  <c r="T253" i="19"/>
  <c r="U253" i="19" s="1"/>
  <c r="T252" i="19"/>
  <c r="U252" i="19" s="1"/>
  <c r="T225" i="19"/>
  <c r="U225" i="19" s="1"/>
  <c r="T226" i="19"/>
  <c r="U226" i="19" s="1"/>
  <c r="T1229" i="19"/>
  <c r="U1229" i="19" s="1"/>
  <c r="T1227" i="19"/>
  <c r="U1227" i="19" s="1"/>
  <c r="T1228" i="19"/>
  <c r="U1228" i="19" s="1"/>
  <c r="T2170" i="19"/>
  <c r="U2170" i="19" s="1"/>
  <c r="T2169" i="19"/>
  <c r="U2169" i="19" s="1"/>
  <c r="T532" i="19"/>
  <c r="U532" i="19" s="1"/>
  <c r="T531" i="19"/>
  <c r="U531" i="19" s="1"/>
  <c r="T2434" i="19"/>
  <c r="U2434" i="19" s="1"/>
  <c r="T2432" i="19"/>
  <c r="U2432" i="19" s="1"/>
  <c r="T2433" i="19"/>
  <c r="U2433" i="19" s="1"/>
  <c r="T2304" i="19"/>
  <c r="U2304" i="19" s="1"/>
  <c r="T2305" i="19"/>
  <c r="U2305" i="19" s="1"/>
  <c r="T1235" i="19"/>
  <c r="U1235" i="19" s="1"/>
  <c r="T1236" i="19"/>
  <c r="U1236" i="19" s="1"/>
  <c r="T1237" i="19"/>
  <c r="U1237" i="19" s="1"/>
  <c r="T116" i="19"/>
  <c r="U116" i="19" s="1"/>
  <c r="T117" i="19"/>
  <c r="U117" i="19" s="1"/>
  <c r="T1998" i="19"/>
  <c r="U1998" i="19" s="1"/>
  <c r="T1996" i="19"/>
  <c r="U1996" i="19" s="1"/>
  <c r="T1997" i="19"/>
  <c r="U1997" i="19" s="1"/>
  <c r="T1397" i="19"/>
  <c r="U1397" i="19" s="1"/>
  <c r="T1396" i="19"/>
  <c r="U1396" i="19" s="1"/>
  <c r="T1395" i="19"/>
  <c r="U1395" i="19" s="1"/>
  <c r="T2443" i="19"/>
  <c r="U2443" i="19" s="1"/>
  <c r="T2444" i="19"/>
  <c r="U2444" i="19" s="1"/>
  <c r="T2425" i="19"/>
  <c r="U2425" i="19" s="1"/>
  <c r="T2427" i="19"/>
  <c r="U2427" i="19" s="1"/>
  <c r="T2426" i="19"/>
  <c r="U2426" i="19" s="1"/>
  <c r="T1856" i="19"/>
  <c r="U1856" i="19" s="1"/>
  <c r="T1855" i="19"/>
  <c r="U1855" i="19" s="1"/>
  <c r="T649" i="19"/>
  <c r="U649" i="19" s="1"/>
  <c r="T646" i="19"/>
  <c r="U646" i="19" s="1"/>
  <c r="T647" i="19"/>
  <c r="U647" i="19" s="1"/>
  <c r="T648" i="19"/>
  <c r="U648" i="19" s="1"/>
  <c r="T118" i="19"/>
  <c r="U118" i="19" s="1"/>
  <c r="T119" i="19"/>
  <c r="U119" i="19" s="1"/>
  <c r="T2173" i="19"/>
  <c r="U2173" i="19" s="1"/>
  <c r="T2172" i="19"/>
  <c r="U2172" i="19" s="1"/>
  <c r="T331" i="19"/>
  <c r="U331" i="19" s="1"/>
  <c r="T332" i="19"/>
  <c r="U332" i="19" s="1"/>
  <c r="T105" i="19"/>
  <c r="U105" i="19" s="1"/>
  <c r="T106" i="19"/>
  <c r="U106" i="19" s="1"/>
  <c r="T2421" i="19"/>
  <c r="U2421" i="19" s="1"/>
  <c r="T2422" i="19"/>
  <c r="U2422" i="19" s="1"/>
  <c r="T2420" i="19"/>
  <c r="U2420" i="19" s="1"/>
  <c r="T1715" i="19"/>
  <c r="U1715" i="19" s="1"/>
  <c r="T1716" i="19"/>
  <c r="U1716" i="19" s="1"/>
  <c r="T927" i="19"/>
  <c r="U927" i="19" s="1"/>
  <c r="T928" i="19"/>
  <c r="U928" i="19" s="1"/>
  <c r="T929" i="19"/>
  <c r="U929" i="19" s="1"/>
  <c r="T930" i="19"/>
  <c r="U930" i="19" s="1"/>
  <c r="T322" i="19"/>
  <c r="U322" i="19" s="1"/>
  <c r="T323" i="19"/>
  <c r="U323" i="19" s="1"/>
  <c r="T324" i="19"/>
  <c r="U324" i="19" s="1"/>
  <c r="T1854" i="19"/>
  <c r="U1854" i="19" s="1"/>
  <c r="T1852" i="19"/>
  <c r="U1852" i="19" s="1"/>
  <c r="T1853" i="19"/>
  <c r="U1853" i="19" s="1"/>
  <c r="T333" i="19"/>
  <c r="U333" i="19" s="1"/>
  <c r="T334" i="19"/>
  <c r="U334" i="19" s="1"/>
  <c r="T1993" i="19"/>
  <c r="U1993" i="19" s="1"/>
  <c r="T1994" i="19"/>
  <c r="U1994" i="19" s="1"/>
  <c r="T1230" i="19"/>
  <c r="U1230" i="19" s="1"/>
  <c r="T1231" i="19"/>
  <c r="U1231" i="19" s="1"/>
  <c r="F557" i="19"/>
  <c r="E1442" i="19"/>
  <c r="F986" i="19"/>
  <c r="E2328" i="19"/>
  <c r="E1911" i="19"/>
  <c r="E1748" i="19"/>
  <c r="E1277" i="19"/>
  <c r="E2045" i="19"/>
  <c r="T1250" i="19"/>
  <c r="U1250" i="19" s="1"/>
  <c r="T1248" i="19"/>
  <c r="U1248" i="19" s="1"/>
  <c r="T1249" i="19"/>
  <c r="U1249" i="19" s="1"/>
  <c r="T1234" i="19"/>
  <c r="U1234" i="19" s="1"/>
  <c r="T1233" i="19"/>
  <c r="U1233" i="19" s="1"/>
  <c r="T2016" i="19"/>
  <c r="U2016" i="19" s="1"/>
  <c r="T2017" i="19"/>
  <c r="U2017" i="19" s="1"/>
  <c r="T2014" i="19"/>
  <c r="U2014" i="19" s="1"/>
  <c r="T2015" i="19"/>
  <c r="U2015" i="19" s="1"/>
  <c r="T925" i="19"/>
  <c r="U925" i="19" s="1"/>
  <c r="T926" i="19"/>
  <c r="U926" i="19" s="1"/>
  <c r="T335" i="19"/>
  <c r="U335" i="19" s="1"/>
  <c r="T336" i="19"/>
  <c r="U336" i="19" s="1"/>
  <c r="T113" i="19"/>
  <c r="U113" i="19" s="1"/>
  <c r="T111" i="19"/>
  <c r="U111" i="19" s="1"/>
  <c r="T112" i="19"/>
  <c r="U112" i="19" s="1"/>
  <c r="T114" i="19"/>
  <c r="U114" i="19" s="1"/>
  <c r="T115" i="19"/>
  <c r="U115" i="19" s="1"/>
  <c r="T1860" i="19"/>
  <c r="U1860" i="19" s="1"/>
  <c r="T1861" i="19"/>
  <c r="U1861" i="19" s="1"/>
  <c r="T1859" i="19"/>
  <c r="U1859" i="19" s="1"/>
  <c r="T1709" i="19"/>
  <c r="U1709" i="19" s="1"/>
  <c r="T1710" i="19"/>
  <c r="U1710" i="19" s="1"/>
  <c r="T1711" i="19"/>
  <c r="U1711" i="19" s="1"/>
  <c r="T1712" i="19"/>
  <c r="U1712" i="19" s="1"/>
  <c r="T1713" i="19"/>
  <c r="U1713" i="19" s="1"/>
  <c r="T338" i="19"/>
  <c r="U338" i="19" s="1"/>
  <c r="T337" i="19"/>
  <c r="U337" i="19" s="1"/>
  <c r="T340" i="19"/>
  <c r="U340" i="19" s="1"/>
  <c r="T339" i="19"/>
  <c r="U339" i="19" s="1"/>
  <c r="T2423" i="19"/>
  <c r="U2423" i="19" s="1"/>
  <c r="T2424" i="19"/>
  <c r="U2424" i="19" s="1"/>
  <c r="T1098" i="19"/>
  <c r="U1098" i="19" s="1"/>
  <c r="T1096" i="19"/>
  <c r="U1096" i="19" s="1"/>
  <c r="T1097" i="19"/>
  <c r="U1097" i="19" s="1"/>
  <c r="T1403" i="19"/>
  <c r="U1403" i="19" s="1"/>
  <c r="T1402" i="19"/>
  <c r="U1402" i="19" s="1"/>
  <c r="T2298" i="19"/>
  <c r="U2298" i="19" s="1"/>
  <c r="T2299" i="19"/>
  <c r="U2299" i="19" s="1"/>
  <c r="T2300" i="19"/>
  <c r="U2300" i="19" s="1"/>
  <c r="T107" i="19"/>
  <c r="U107" i="19" s="1"/>
  <c r="T108" i="19"/>
  <c r="U108" i="19" s="1"/>
  <c r="T109" i="19"/>
  <c r="U109" i="19" s="1"/>
  <c r="T2154" i="19"/>
  <c r="U2154" i="19" s="1"/>
  <c r="T2155" i="19"/>
  <c r="U2155" i="19" s="1"/>
  <c r="T515" i="19"/>
  <c r="U515" i="19" s="1"/>
  <c r="T516" i="19"/>
  <c r="U516" i="19" s="1"/>
  <c r="F988" i="19"/>
  <c r="E1282" i="19"/>
  <c r="F1119" i="19"/>
  <c r="E817" i="19"/>
  <c r="E1745" i="19"/>
  <c r="E832" i="19"/>
  <c r="E703" i="19"/>
  <c r="E1439" i="19"/>
  <c r="E702" i="19"/>
  <c r="E1270" i="19"/>
  <c r="T2005" i="19"/>
  <c r="U2005" i="19" s="1"/>
  <c r="T2006" i="19"/>
  <c r="U2006" i="19" s="1"/>
  <c r="T1999" i="19"/>
  <c r="U1999" i="19" s="1"/>
  <c r="T2000" i="19"/>
  <c r="U2000" i="19" s="1"/>
  <c r="T2001" i="19"/>
  <c r="U2001" i="19" s="1"/>
  <c r="T2002" i="19"/>
  <c r="U2002" i="19" s="1"/>
  <c r="T2003" i="19"/>
  <c r="U2003" i="19" s="1"/>
  <c r="T2004" i="19"/>
  <c r="U2004" i="19" s="1"/>
  <c r="T1721" i="19"/>
  <c r="U1721" i="19" s="1"/>
  <c r="T1720" i="19"/>
  <c r="U1720" i="19" s="1"/>
  <c r="T798" i="19"/>
  <c r="U798" i="19" s="1"/>
  <c r="T799" i="19"/>
  <c r="U799" i="19" s="1"/>
  <c r="T1862" i="19"/>
  <c r="U1862" i="19" s="1"/>
  <c r="T1863" i="19"/>
  <c r="U1863" i="19" s="1"/>
  <c r="T964" i="19"/>
  <c r="U964" i="19" s="1"/>
  <c r="T963" i="19"/>
  <c r="U963" i="19" s="1"/>
  <c r="T1868" i="19"/>
  <c r="U1868" i="19" s="1"/>
  <c r="T1869" i="19"/>
  <c r="U1869" i="19" s="1"/>
  <c r="T1870" i="19"/>
  <c r="U1870" i="19" s="1"/>
  <c r="T1871" i="19"/>
  <c r="U1871" i="19" s="1"/>
  <c r="T937" i="19"/>
  <c r="U937" i="19" s="1"/>
  <c r="T938" i="19"/>
  <c r="U938" i="19" s="1"/>
  <c r="T320" i="19"/>
  <c r="U320" i="19" s="1"/>
  <c r="T321" i="19"/>
  <c r="U321" i="19" s="1"/>
  <c r="T221" i="19"/>
  <c r="U221" i="19" s="1"/>
  <c r="T222" i="19"/>
  <c r="U222" i="19" s="1"/>
  <c r="T223" i="19"/>
  <c r="U223" i="19" s="1"/>
  <c r="T537" i="19"/>
  <c r="U537" i="19" s="1"/>
  <c r="T539" i="19"/>
  <c r="U539" i="19" s="1"/>
  <c r="T538" i="19"/>
  <c r="U538" i="19" s="1"/>
  <c r="T1081" i="19"/>
  <c r="U1081" i="19" s="1"/>
  <c r="T1082" i="19"/>
  <c r="U1082" i="19" s="1"/>
  <c r="F2057" i="19"/>
  <c r="E1915" i="19"/>
  <c r="F834" i="19"/>
  <c r="E1438" i="19"/>
  <c r="E2047" i="19"/>
  <c r="E1601" i="19"/>
  <c r="E1115" i="19"/>
  <c r="E1600" i="19"/>
  <c r="E2330" i="19"/>
  <c r="T1564" i="19"/>
  <c r="U1564" i="19" s="1"/>
  <c r="T1565" i="19"/>
  <c r="U1565" i="19" s="1"/>
  <c r="T124" i="19"/>
  <c r="U124" i="19" s="1"/>
  <c r="T123" i="19"/>
  <c r="U123" i="19" s="1"/>
  <c r="T1243" i="19"/>
  <c r="U1243" i="19" s="1"/>
  <c r="T1244" i="19"/>
  <c r="U1244" i="19" s="1"/>
  <c r="T122" i="19"/>
  <c r="U122" i="19" s="1"/>
  <c r="T121" i="19"/>
  <c r="U121" i="19" s="1"/>
  <c r="T328" i="19"/>
  <c r="U328" i="19" s="1"/>
  <c r="T329" i="19"/>
  <c r="U329" i="19" s="1"/>
  <c r="T330" i="19"/>
  <c r="U330" i="19" s="1"/>
  <c r="T803" i="19"/>
  <c r="U803" i="19" s="1"/>
  <c r="T804" i="19"/>
  <c r="U804" i="19" s="1"/>
  <c r="T1983" i="19"/>
  <c r="U1983" i="19" s="1"/>
  <c r="T1984" i="19"/>
  <c r="U1984" i="19" s="1"/>
  <c r="T1985" i="19"/>
  <c r="U1985" i="19" s="1"/>
  <c r="T1986" i="19"/>
  <c r="U1986" i="19" s="1"/>
  <c r="T1541" i="19"/>
  <c r="U1541" i="19" s="1"/>
  <c r="T1542" i="19"/>
  <c r="U1542" i="19" s="1"/>
  <c r="T1424" i="19"/>
  <c r="U1424" i="19" s="1"/>
  <c r="T1425" i="19"/>
  <c r="U1425" i="19" s="1"/>
  <c r="T1423" i="19"/>
  <c r="U1423" i="19" s="1"/>
  <c r="T261" i="19"/>
  <c r="U261" i="19" s="1"/>
  <c r="T257" i="19"/>
  <c r="U257" i="19" s="1"/>
  <c r="T258" i="19"/>
  <c r="U258" i="19" s="1"/>
  <c r="T259" i="19"/>
  <c r="U259" i="19" s="1"/>
  <c r="T260" i="19"/>
  <c r="U260" i="19" s="1"/>
  <c r="T1092" i="19"/>
  <c r="U1092" i="19" s="1"/>
  <c r="T1093" i="19"/>
  <c r="U1093" i="19" s="1"/>
  <c r="T1094" i="19"/>
  <c r="U1094" i="19" s="1"/>
  <c r="T1095" i="19"/>
  <c r="U1095" i="19" s="1"/>
  <c r="T644" i="19"/>
  <c r="U644" i="19" s="1"/>
  <c r="T645" i="19"/>
  <c r="U645" i="19" s="1"/>
  <c r="T431" i="19"/>
  <c r="U431" i="19" s="1"/>
  <c r="T432" i="19"/>
  <c r="U432" i="19" s="1"/>
  <c r="T433" i="19"/>
  <c r="U433" i="19" s="1"/>
  <c r="T434" i="19"/>
  <c r="U434" i="19" s="1"/>
  <c r="T1726" i="19"/>
  <c r="U1726" i="19" s="1"/>
  <c r="T1725" i="19"/>
  <c r="U1725" i="19" s="1"/>
  <c r="T421" i="19"/>
  <c r="U421" i="19" s="1"/>
  <c r="T422" i="19"/>
  <c r="U422" i="19" s="1"/>
  <c r="T2167" i="19"/>
  <c r="U2167" i="19" s="1"/>
  <c r="T2168" i="19"/>
  <c r="U2168" i="19" s="1"/>
  <c r="T233" i="19"/>
  <c r="U233" i="19" s="1"/>
  <c r="T234" i="19"/>
  <c r="U234" i="19" s="1"/>
  <c r="T235" i="19"/>
  <c r="U235" i="19" s="1"/>
  <c r="T1407" i="19"/>
  <c r="U1407" i="19" s="1"/>
  <c r="T1408" i="19"/>
  <c r="U1408" i="19" s="1"/>
  <c r="T128" i="19"/>
  <c r="U128" i="19" s="1"/>
  <c r="T534" i="19"/>
  <c r="U534" i="19" s="1"/>
  <c r="T533" i="19"/>
  <c r="U533" i="19" s="1"/>
  <c r="T536" i="19"/>
  <c r="U536" i="19" s="1"/>
  <c r="T535" i="19"/>
  <c r="U535" i="19" s="1"/>
  <c r="A500" i="14"/>
  <c r="T2478" i="19" l="1"/>
  <c r="U2478" i="19" s="1"/>
  <c r="T2033" i="19"/>
  <c r="U2033" i="19" s="1"/>
  <c r="T1266" i="19"/>
  <c r="U1266" i="19" s="1"/>
  <c r="T1284" i="19"/>
  <c r="U1284" i="19" s="1"/>
  <c r="T998" i="19"/>
  <c r="U998" i="19" s="1"/>
  <c r="T982" i="19"/>
  <c r="U982" i="19" s="1"/>
  <c r="T999" i="19"/>
  <c r="U999" i="19" s="1"/>
  <c r="T686" i="19"/>
  <c r="U686" i="19" s="1"/>
  <c r="T975" i="19"/>
  <c r="U975" i="19" s="1"/>
  <c r="T828" i="19"/>
  <c r="U828" i="19" s="1"/>
  <c r="T1608" i="19"/>
  <c r="U1608" i="19" s="1"/>
  <c r="T2462" i="19"/>
  <c r="U2462" i="19" s="1"/>
  <c r="T2204" i="19"/>
  <c r="U2204" i="19" s="1"/>
  <c r="T826" i="19"/>
  <c r="U826" i="19" s="1"/>
  <c r="T1596" i="19"/>
  <c r="U1596" i="19" s="1"/>
  <c r="T696" i="19"/>
  <c r="U696" i="19" s="1"/>
  <c r="T2188" i="19"/>
  <c r="U2188" i="19" s="1"/>
  <c r="T1745" i="19"/>
  <c r="U1745" i="19" s="1"/>
  <c r="T1273" i="19"/>
  <c r="U1273" i="19" s="1"/>
  <c r="T1911" i="19"/>
  <c r="U1911" i="19" s="1"/>
  <c r="T549" i="19"/>
  <c r="U549" i="19" s="1"/>
  <c r="A501" i="14"/>
  <c r="A502" i="14" l="1"/>
  <c r="A503" i="14" l="1"/>
  <c r="A504" i="14" l="1"/>
  <c r="A505" i="14" l="1"/>
  <c r="A506" i="14" l="1"/>
  <c r="A507" i="14" l="1"/>
  <c r="A508" i="14" s="1"/>
  <c r="A509" i="14" s="1"/>
  <c r="A510" i="14" s="1"/>
  <c r="A511" i="14" s="1"/>
  <c r="A512" i="14" s="1"/>
  <c r="A513" i="14" s="1"/>
  <c r="A514" i="14" s="1"/>
  <c r="A515" i="14" s="1"/>
  <c r="A516" i="14" s="1"/>
  <c r="A517" i="14" s="1"/>
  <c r="A518" i="14" s="1"/>
  <c r="A519" i="14" s="1"/>
  <c r="A520" i="14" s="1"/>
  <c r="A521" i="14" s="1"/>
  <c r="A522" i="14" s="1"/>
  <c r="A523" i="14" s="1"/>
  <c r="A524" i="14" s="1"/>
  <c r="A525" i="14" s="1"/>
  <c r="A526" i="14" s="1"/>
  <c r="A527" i="14" s="1"/>
  <c r="A528" i="14" s="1"/>
  <c r="A529" i="14" s="1"/>
  <c r="A530" i="14" s="1"/>
  <c r="A531" i="14" s="1"/>
  <c r="A532" i="14" s="1"/>
  <c r="A533" i="14" s="1"/>
  <c r="A534" i="14" s="1"/>
  <c r="A535" i="14" s="1"/>
  <c r="A536" i="14" s="1"/>
  <c r="A537" i="14" s="1"/>
  <c r="A538" i="14" s="1"/>
  <c r="A539" i="14" s="1"/>
  <c r="A540" i="14" s="1"/>
  <c r="A541" i="14" s="1"/>
  <c r="A542" i="14" s="1"/>
  <c r="A543" i="14" s="1"/>
  <c r="A544" i="14" s="1"/>
  <c r="A545" i="14" s="1"/>
  <c r="A546" i="14" s="1"/>
  <c r="A547" i="14" s="1"/>
  <c r="A548" i="14" s="1"/>
  <c r="A549" i="14" s="1"/>
  <c r="A550" i="14" s="1"/>
  <c r="A551" i="14" s="1"/>
  <c r="A552" i="14" s="1"/>
  <c r="A553" i="14" s="1"/>
  <c r="A554" i="14" s="1"/>
  <c r="A555" i="14" s="1"/>
  <c r="A556" i="14" s="1"/>
  <c r="A557" i="14" s="1"/>
  <c r="A558" i="14" s="1"/>
  <c r="A559" i="14" s="1"/>
  <c r="A560" i="14" s="1"/>
  <c r="A561" i="14" s="1"/>
  <c r="A562" i="14" s="1"/>
  <c r="A563" i="14" s="1"/>
  <c r="A564" i="14" s="1"/>
  <c r="A565" i="14" s="1"/>
  <c r="A566" i="14" s="1"/>
  <c r="A567" i="14" s="1"/>
  <c r="A568" i="14" s="1"/>
  <c r="A569" i="14" s="1"/>
  <c r="A570" i="14" s="1"/>
  <c r="A571" i="14" s="1"/>
  <c r="A572" i="14" s="1"/>
  <c r="A573" i="14" s="1"/>
  <c r="A574" i="14" s="1"/>
  <c r="A575" i="14" s="1"/>
  <c r="A576" i="14" s="1"/>
  <c r="A577" i="14" s="1"/>
  <c r="A578" i="14" s="1"/>
  <c r="A579" i="14" s="1"/>
  <c r="A580" i="14" s="1"/>
  <c r="A581" i="14" s="1"/>
  <c r="A582" i="14" s="1"/>
  <c r="A583" i="14" s="1"/>
  <c r="A584" i="14" s="1"/>
  <c r="A585" i="14" s="1"/>
  <c r="A586" i="14" s="1"/>
  <c r="A587" i="14" s="1"/>
  <c r="A588" i="14" s="1"/>
  <c r="A589" i="14" s="1"/>
  <c r="A590" i="14" s="1"/>
  <c r="A591" i="14" s="1"/>
  <c r="A592" i="14" s="1"/>
  <c r="A593" i="14" s="1"/>
  <c r="A594" i="14" s="1"/>
  <c r="A595" i="14" s="1"/>
  <c r="A596" i="14" s="1"/>
  <c r="A597" i="14" s="1"/>
  <c r="A598" i="14" s="1"/>
  <c r="A599" i="14" s="1"/>
  <c r="A600" i="14" s="1"/>
  <c r="A601" i="14" s="1"/>
  <c r="A602" i="14" s="1"/>
  <c r="A603" i="14" s="1"/>
  <c r="A604" i="14" s="1"/>
  <c r="A605" i="14" s="1"/>
  <c r="A606" i="14" s="1"/>
  <c r="A607" i="14" s="1"/>
  <c r="A608" i="14" s="1"/>
  <c r="A609" i="14" s="1"/>
  <c r="A610" i="14" s="1"/>
  <c r="A611" i="14" s="1"/>
  <c r="A612" i="14" s="1"/>
  <c r="A613" i="14" s="1"/>
  <c r="A614" i="14" s="1"/>
  <c r="A615" i="14" s="1"/>
  <c r="A616" i="14" s="1"/>
  <c r="A617" i="14" s="1"/>
  <c r="A618" i="14" s="1"/>
  <c r="A619" i="14" s="1"/>
  <c r="A620" i="14" s="1"/>
  <c r="A621" i="14" s="1"/>
  <c r="A622" i="14" s="1"/>
  <c r="A623" i="14" s="1"/>
  <c r="A624" i="14" s="1"/>
  <c r="A625" i="14" s="1"/>
  <c r="A626" i="14" s="1"/>
  <c r="A627" i="14" s="1"/>
  <c r="A628" i="14" s="1"/>
  <c r="A629" i="14" s="1"/>
  <c r="A630" i="14" s="1"/>
  <c r="A631" i="14" s="1"/>
  <c r="A632" i="14" s="1"/>
  <c r="A633" i="14" s="1"/>
  <c r="A634" i="14" s="1"/>
  <c r="A635" i="14" s="1"/>
  <c r="A636" i="14" s="1"/>
  <c r="A637" i="14" s="1"/>
  <c r="A638" i="14" s="1"/>
  <c r="A639" i="14" s="1"/>
  <c r="A640" i="14" s="1"/>
  <c r="A641" i="14" s="1"/>
  <c r="A642" i="14" s="1"/>
  <c r="A643" i="14" s="1"/>
  <c r="A644" i="14" s="1"/>
  <c r="A645" i="14" s="1"/>
  <c r="A646" i="14" s="1"/>
  <c r="A647" i="14" s="1"/>
  <c r="A648" i="14" s="1"/>
  <c r="A649" i="14" s="1"/>
  <c r="A650" i="14" s="1"/>
  <c r="A651" i="14" s="1"/>
  <c r="A652" i="14" s="1"/>
  <c r="A653" i="14" s="1"/>
  <c r="A654" i="14" s="1"/>
  <c r="A655" i="14" s="1"/>
  <c r="A656" i="14" s="1"/>
  <c r="A657" i="14" s="1"/>
  <c r="A658" i="14" s="1"/>
  <c r="A659" i="14" s="1"/>
  <c r="A660" i="14" s="1"/>
  <c r="A661" i="14" s="1"/>
  <c r="A662" i="14" s="1"/>
  <c r="A663" i="14" s="1"/>
  <c r="A664" i="14" s="1"/>
  <c r="A665" i="14" s="1"/>
  <c r="A666" i="14" s="1"/>
  <c r="A667" i="14" s="1"/>
  <c r="A668" i="14" s="1"/>
  <c r="A669" i="14" s="1"/>
  <c r="A670" i="14" s="1"/>
  <c r="A671" i="14" s="1"/>
  <c r="A672" i="14" s="1"/>
  <c r="A673" i="14" s="1"/>
  <c r="A674" i="14" s="1"/>
  <c r="A675" i="14" s="1"/>
  <c r="A676" i="14" s="1"/>
  <c r="A677" i="14" s="1"/>
  <c r="A678" i="14" s="1"/>
  <c r="A679" i="14" s="1"/>
  <c r="A680" i="14" s="1"/>
  <c r="A681" i="14" s="1"/>
  <c r="A682" i="14" s="1"/>
  <c r="A683" i="14" s="1"/>
  <c r="A684" i="14" s="1"/>
  <c r="A685" i="14" s="1"/>
  <c r="A686" i="14" s="1"/>
  <c r="A687" i="14" s="1"/>
  <c r="A688" i="14" s="1"/>
  <c r="A689" i="14" s="1"/>
  <c r="A690" i="14" s="1"/>
  <c r="A691" i="14" s="1"/>
  <c r="A692" i="14" s="1"/>
  <c r="A693" i="14" s="1"/>
  <c r="A694" i="14" s="1"/>
  <c r="A695" i="14" s="1"/>
  <c r="A696" i="14" s="1"/>
  <c r="A697" i="14" s="1"/>
  <c r="A698" i="14" s="1"/>
  <c r="A699" i="14" s="1"/>
  <c r="A700" i="14" s="1"/>
  <c r="A701" i="14" s="1"/>
  <c r="A702" i="14" s="1"/>
  <c r="A703" i="14" s="1"/>
  <c r="A704" i="14" s="1"/>
  <c r="A705" i="14" s="1"/>
  <c r="A706" i="14" s="1"/>
  <c r="A707" i="14" s="1"/>
  <c r="A708" i="14" s="1"/>
  <c r="A709" i="14" s="1"/>
  <c r="A710" i="14" s="1"/>
  <c r="A711" i="14" s="1"/>
  <c r="A712" i="14" s="1"/>
  <c r="A713" i="14" s="1"/>
  <c r="A714" i="14" s="1"/>
  <c r="A715" i="14" s="1"/>
  <c r="A716" i="14" s="1"/>
  <c r="A717" i="14" s="1"/>
  <c r="A718" i="14" s="1"/>
  <c r="A719" i="14" s="1"/>
  <c r="A720" i="14" s="1"/>
  <c r="A721" i="14" s="1"/>
  <c r="A722" i="14" s="1"/>
  <c r="A723" i="14" s="1"/>
  <c r="A724" i="14" s="1"/>
  <c r="A725" i="14" s="1"/>
  <c r="A726" i="14" s="1"/>
  <c r="A727" i="14" s="1"/>
  <c r="A728" i="14" s="1"/>
  <c r="A729" i="14" s="1"/>
  <c r="A730" i="14" s="1"/>
  <c r="A731" i="14" s="1"/>
  <c r="A732" i="14" s="1"/>
  <c r="A733" i="14" s="1"/>
  <c r="A734" i="14" s="1"/>
  <c r="A735" i="14" s="1"/>
  <c r="A736" i="14" s="1"/>
  <c r="A737" i="14" s="1"/>
  <c r="A738" i="14" s="1"/>
  <c r="A739" i="14" s="1"/>
  <c r="A740" i="14" s="1"/>
  <c r="A741" i="14" s="1"/>
  <c r="A742" i="14" s="1"/>
  <c r="A743" i="14" s="1"/>
  <c r="A744" i="14" s="1"/>
  <c r="A745" i="14" s="1"/>
  <c r="A746" i="14" l="1"/>
  <c r="A747" i="14" s="1"/>
  <c r="A748" i="14" s="1"/>
  <c r="A749" i="14" s="1"/>
  <c r="A750" i="14" s="1"/>
  <c r="A751" i="14" s="1"/>
  <c r="A752" i="14" s="1"/>
  <c r="A753" i="14" s="1"/>
  <c r="A754" i="14" s="1"/>
  <c r="A755" i="14" s="1"/>
  <c r="A756" i="14" s="1"/>
  <c r="A757" i="14" s="1"/>
  <c r="A758" i="14" s="1"/>
  <c r="A759" i="14" s="1"/>
  <c r="A760" i="14" s="1"/>
  <c r="A761" i="14" s="1"/>
  <c r="A762" i="14" s="1"/>
  <c r="A763" i="14" s="1"/>
  <c r="A764" i="14" s="1"/>
  <c r="A765" i="14" s="1"/>
  <c r="A766" i="14" s="1"/>
  <c r="A767" i="14" s="1"/>
  <c r="A768" i="14" s="1"/>
  <c r="A769" i="14" s="1"/>
  <c r="A770" i="14" s="1"/>
  <c r="A771" i="14" s="1"/>
  <c r="A772" i="14" s="1"/>
  <c r="A773" i="14" s="1"/>
  <c r="A774" i="14" s="1"/>
  <c r="A775" i="14" s="1"/>
  <c r="A776" i="14" s="1"/>
  <c r="A777" i="14" s="1"/>
  <c r="A778" i="14" s="1"/>
  <c r="A779" i="14" s="1"/>
  <c r="A780" i="14" s="1"/>
  <c r="A781" i="14" s="1"/>
  <c r="A782" i="14" s="1"/>
  <c r="A783" i="14" s="1"/>
  <c r="A784" i="14" s="1"/>
  <c r="A785" i="14" s="1"/>
  <c r="A786" i="14" s="1"/>
  <c r="A787" i="14" s="1"/>
  <c r="A788" i="14" s="1"/>
  <c r="A789" i="14" s="1"/>
  <c r="A790" i="14" s="1"/>
  <c r="A791" i="14" s="1"/>
  <c r="A792" i="14" s="1"/>
  <c r="A793" i="14" s="1"/>
  <c r="A794" i="14" s="1"/>
  <c r="A795" i="14" s="1"/>
  <c r="A796" i="14" s="1"/>
  <c r="A797" i="14" s="1"/>
  <c r="A798" i="14" s="1"/>
  <c r="A799" i="14" s="1"/>
  <c r="A800" i="14" s="1"/>
  <c r="A801" i="14" s="1"/>
  <c r="A802" i="14" s="1"/>
  <c r="A803" i="14" s="1"/>
  <c r="A804" i="14" s="1"/>
  <c r="A805" i="14" s="1"/>
  <c r="A806" i="14" s="1"/>
  <c r="A807" i="14" s="1"/>
  <c r="A808" i="14" s="1"/>
  <c r="A809" i="14" s="1"/>
  <c r="A810" i="14" s="1"/>
  <c r="A811" i="14" s="1"/>
  <c r="A812" i="14" s="1"/>
  <c r="A813" i="14" s="1"/>
  <c r="A814" i="14" s="1"/>
  <c r="A815" i="14" s="1"/>
  <c r="A816" i="14" s="1"/>
  <c r="A817" i="14" s="1"/>
  <c r="A818" i="14" s="1"/>
  <c r="A819" i="14" s="1"/>
  <c r="A820" i="14" s="1"/>
  <c r="A821" i="14" s="1"/>
  <c r="A822" i="14" s="1"/>
  <c r="A823" i="14" s="1"/>
  <c r="A824" i="14" s="1"/>
  <c r="A825" i="14" s="1"/>
  <c r="A826" i="14" s="1"/>
  <c r="A827" i="14" s="1"/>
  <c r="A828" i="14" s="1"/>
  <c r="A829" i="14" s="1"/>
  <c r="A830" i="14" s="1"/>
  <c r="A831" i="14" s="1"/>
  <c r="A832" i="14" s="1"/>
  <c r="A833" i="14" s="1"/>
  <c r="A834" i="14" s="1"/>
  <c r="A835" i="14" s="1"/>
  <c r="A836" i="14" s="1"/>
  <c r="A837" i="14" s="1"/>
  <c r="A838" i="14" s="1"/>
  <c r="A839" i="14" s="1"/>
  <c r="A840" i="14" s="1"/>
  <c r="A841" i="14" s="1"/>
  <c r="A842" i="14" s="1"/>
  <c r="A843" i="14" s="1"/>
  <c r="A844" i="14" s="1"/>
  <c r="A845" i="14" s="1"/>
  <c r="A846" i="14" s="1"/>
  <c r="A847" i="14" s="1"/>
  <c r="A848" i="14" s="1"/>
  <c r="A849" i="14" s="1"/>
  <c r="A850" i="14" s="1"/>
  <c r="A851" i="14" s="1"/>
  <c r="A852" i="14" s="1"/>
  <c r="A853" i="14" s="1"/>
  <c r="A854" i="14" s="1"/>
  <c r="A855" i="14" s="1"/>
  <c r="A856" i="14" s="1"/>
  <c r="A857" i="14" s="1"/>
  <c r="A858" i="14" s="1"/>
  <c r="A859" i="14" s="1"/>
  <c r="A860" i="14" s="1"/>
  <c r="A861" i="14" s="1"/>
  <c r="A862" i="14" s="1"/>
  <c r="A863" i="14" s="1"/>
  <c r="A864" i="14" s="1"/>
  <c r="A865" i="14" s="1"/>
  <c r="A866" i="14" s="1"/>
  <c r="A867" i="14" s="1"/>
  <c r="A868" i="14" s="1"/>
  <c r="A869" i="14" s="1"/>
  <c r="A870" i="14" s="1"/>
  <c r="A871" i="14" s="1"/>
  <c r="A872" i="14" s="1"/>
  <c r="A873" i="14" s="1"/>
  <c r="A874" i="14" s="1"/>
  <c r="A875" i="14" s="1"/>
  <c r="A876" i="14" s="1"/>
  <c r="A877" i="14" s="1"/>
  <c r="A878" i="14" s="1"/>
  <c r="A879" i="14" s="1"/>
  <c r="A880" i="14" s="1"/>
  <c r="A881" i="14" s="1"/>
  <c r="A882" i="14" s="1"/>
  <c r="A883" i="14" s="1"/>
  <c r="A884" i="14" s="1"/>
  <c r="A885" i="14" s="1"/>
  <c r="A886" i="14" s="1"/>
  <c r="A887" i="14" s="1"/>
  <c r="A888" i="14" s="1"/>
  <c r="A889" i="14" s="1"/>
  <c r="A890" i="14" s="1"/>
  <c r="A891" i="14" s="1"/>
  <c r="A892" i="14" s="1"/>
  <c r="A893" i="14" s="1"/>
  <c r="A894" i="14" s="1"/>
  <c r="A895" i="14" s="1"/>
  <c r="A896" i="14" s="1"/>
  <c r="A897" i="14" s="1"/>
  <c r="A898" i="14" s="1"/>
  <c r="A899" i="14" s="1"/>
  <c r="A900" i="14" s="1"/>
  <c r="A901" i="14" s="1"/>
  <c r="A902" i="14" s="1"/>
  <c r="A903" i="14" s="1"/>
  <c r="A904" i="14" s="1"/>
  <c r="A905" i="14" s="1"/>
  <c r="A906" i="14" s="1"/>
  <c r="A907" i="14" s="1"/>
  <c r="A908" i="14" s="1"/>
  <c r="A909" i="14" s="1"/>
  <c r="A910" i="14" s="1"/>
  <c r="A911" i="14" s="1"/>
  <c r="A912" i="14" s="1"/>
  <c r="A913" i="14" s="1"/>
  <c r="A914" i="14" s="1"/>
  <c r="A915" i="14" s="1"/>
  <c r="A916" i="14" s="1"/>
  <c r="A917" i="14" s="1"/>
  <c r="A918" i="14" s="1"/>
  <c r="A919" i="14" s="1"/>
  <c r="A920" i="14" s="1"/>
  <c r="A921" i="14" s="1"/>
  <c r="A922" i="14" s="1"/>
  <c r="A923" i="14" s="1"/>
  <c r="A924" i="14" s="1"/>
  <c r="A925" i="14" s="1"/>
  <c r="A926" i="14" s="1"/>
  <c r="A927" i="14" s="1"/>
  <c r="A928" i="14" s="1"/>
  <c r="A929" i="14" s="1"/>
  <c r="A930" i="14" s="1"/>
  <c r="A931" i="14" s="1"/>
  <c r="A932" i="14" s="1"/>
  <c r="A933" i="14" s="1"/>
  <c r="A934" i="14" s="1"/>
  <c r="A935" i="14" s="1"/>
  <c r="A936" i="14" s="1"/>
  <c r="A937" i="14" s="1"/>
  <c r="A938" i="14" s="1"/>
  <c r="A939" i="14" s="1"/>
  <c r="A940" i="14" s="1"/>
  <c r="A941" i="14" s="1"/>
  <c r="A942" i="14" s="1"/>
  <c r="A943" i="14" s="1"/>
  <c r="A944" i="14" s="1"/>
  <c r="A945" i="14" s="1"/>
  <c r="A946" i="14" s="1"/>
  <c r="A947" i="14" s="1"/>
  <c r="A948" i="14" s="1"/>
  <c r="A949" i="14" s="1"/>
  <c r="A950" i="14" s="1"/>
  <c r="A951" i="14" s="1"/>
  <c r="A952" i="14" s="1"/>
  <c r="A953" i="14" s="1"/>
  <c r="A954" i="14" s="1"/>
  <c r="A955" i="14" s="1"/>
  <c r="A956" i="14" s="1"/>
  <c r="A957" i="14" s="1"/>
  <c r="A958" i="14" s="1"/>
  <c r="A959" i="14" s="1"/>
  <c r="A960" i="14" s="1"/>
  <c r="A961" i="14" s="1"/>
  <c r="A962" i="14" s="1"/>
  <c r="A963" i="14" s="1"/>
  <c r="A964" i="14" s="1"/>
  <c r="A965" i="14" s="1"/>
  <c r="A966" i="14" s="1"/>
  <c r="A967" i="14" s="1"/>
  <c r="A968" i="14" s="1"/>
  <c r="A969" i="14" s="1"/>
  <c r="A970" i="14" s="1"/>
  <c r="A971" i="14" s="1"/>
  <c r="A972" i="14" s="1"/>
  <c r="A973" i="14" s="1"/>
  <c r="A974" i="14" s="1"/>
  <c r="A975" i="14" s="1"/>
  <c r="A976" i="14" s="1"/>
  <c r="A977" i="14" s="1"/>
  <c r="A978" i="14" s="1"/>
  <c r="A979" i="14" s="1"/>
  <c r="A980" i="14" s="1"/>
  <c r="A981" i="14" s="1"/>
  <c r="A982" i="14" s="1"/>
  <c r="A983" i="14" s="1"/>
  <c r="A984" i="14" s="1"/>
  <c r="A985" i="14" s="1"/>
  <c r="A986" i="14" s="1"/>
  <c r="A987" i="14" s="1"/>
  <c r="A988" i="14" s="1"/>
  <c r="A989" i="14" s="1"/>
  <c r="A990" i="14" s="1"/>
  <c r="A991" i="14" s="1"/>
  <c r="A992" i="14" s="1"/>
  <c r="A993" i="1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AAB8203-4E53-4DFA-85C1-4CBC66B6186B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E63F7FC4-A801-4B0A-8F87-EC5BADA9DC07}" name="Connection1" type="104" refreshedVersion="0" background="1">
    <extLst>
      <ext xmlns:x15="http://schemas.microsoft.com/office/spreadsheetml/2010/11/main" uri="{DE250136-89BD-433C-8126-D09CA5730AF9}">
        <x15:connection id="Calendar1"/>
      </ext>
    </extLst>
  </connection>
  <connection id="3" xr16:uid="{4BE6739E-905E-4764-AF05-B38A11BB56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C9EBD8CF-19DF-4854-92E3-6A5C8BE88027}" name="WorksheetConnection_Nike Data.xlsx!CUSTOMERS" type="102" refreshedVersion="8" minRefreshableVersion="5">
    <extLst>
      <ext xmlns:x15="http://schemas.microsoft.com/office/spreadsheetml/2010/11/main" uri="{DE250136-89BD-433C-8126-D09CA5730AF9}">
        <x15:connection id="CUSTOMERS">
          <x15:rangePr sourceName="_xlcn.WorksheetConnection_NikeData.xlsxCUSTOMERS1"/>
        </x15:connection>
      </ext>
    </extLst>
  </connection>
  <connection id="5" xr16:uid="{6D00C7CF-64F3-41F3-ACA9-B708851BC285}" name="WorksheetConnection_Nike Data.xlsx!EMPLOYEES" type="102" refreshedVersion="8" minRefreshableVersion="5">
    <extLst>
      <ext xmlns:x15="http://schemas.microsoft.com/office/spreadsheetml/2010/11/main" uri="{DE250136-89BD-433C-8126-D09CA5730AF9}">
        <x15:connection id="EMPLOYEES">
          <x15:rangePr sourceName="_xlcn.WorksheetConnection_NikeData.xlsxEMPLOYEES1"/>
        </x15:connection>
      </ext>
    </extLst>
  </connection>
  <connection id="6" xr16:uid="{80BBC729-B66E-40A8-8A39-F3F9971362C9}" name="WorksheetConnection_Nike Data.xlsx!FACT_INCLUDES" type="102" refreshedVersion="8" minRefreshableVersion="5">
    <extLst>
      <ext xmlns:x15="http://schemas.microsoft.com/office/spreadsheetml/2010/11/main" uri="{DE250136-89BD-433C-8126-D09CA5730AF9}">
        <x15:connection id="FACT_INCLUDES">
          <x15:rangePr sourceName="_xlcn.WorksheetConnection_NikeData.xlsxFACT_INCLUDES1"/>
        </x15:connection>
      </ext>
    </extLst>
  </connection>
  <connection id="7" xr16:uid="{CBF6A545-4391-4EF4-9F2A-2ACE31E1C7B7}" name="WorksheetConnection_Nike Data.xlsx!FACT_INTERESTS" type="102" refreshedVersion="8" minRefreshableVersion="5">
    <extLst>
      <ext xmlns:x15="http://schemas.microsoft.com/office/spreadsheetml/2010/11/main" uri="{DE250136-89BD-433C-8126-D09CA5730AF9}">
        <x15:connection id="FACT_INTERESTS">
          <x15:rangePr sourceName="_xlcn.WorksheetConnection_NikeData.xlsxFACT_INTERESTS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<sst xmlns="http://schemas.openxmlformats.org/spreadsheetml/2006/main" count="10622" uniqueCount="1162">
  <si>
    <t>Accessories</t>
  </si>
  <si>
    <t>Shoe</t>
  </si>
  <si>
    <t>Argentina</t>
  </si>
  <si>
    <t>Belgium</t>
  </si>
  <si>
    <t>Brazil</t>
  </si>
  <si>
    <t>Bulgaria</t>
  </si>
  <si>
    <t>Cameroon</t>
  </si>
  <si>
    <t>China</t>
  </si>
  <si>
    <t>Colombia</t>
  </si>
  <si>
    <t>Cyprus</t>
  </si>
  <si>
    <t>Denmark</t>
  </si>
  <si>
    <t>Ecuador</t>
  </si>
  <si>
    <t>Finland</t>
  </si>
  <si>
    <t>France</t>
  </si>
  <si>
    <t>Georgia</t>
  </si>
  <si>
    <t>Germany</t>
  </si>
  <si>
    <t>Greece</t>
  </si>
  <si>
    <t>Hungary</t>
  </si>
  <si>
    <t>Iceland</t>
  </si>
  <si>
    <t>India</t>
  </si>
  <si>
    <t>Israel</t>
  </si>
  <si>
    <t>Italy</t>
  </si>
  <si>
    <t>Jamaica</t>
  </si>
  <si>
    <t>Japan</t>
  </si>
  <si>
    <t>Lebanon</t>
  </si>
  <si>
    <t>Morocco</t>
  </si>
  <si>
    <t>Netherlands</t>
  </si>
  <si>
    <t>Panama</t>
  </si>
  <si>
    <t>Paraguay</t>
  </si>
  <si>
    <t>Peru</t>
  </si>
  <si>
    <t>Philippines</t>
  </si>
  <si>
    <t>Poland</t>
  </si>
  <si>
    <t>Portugal</t>
  </si>
  <si>
    <t>Romania</t>
  </si>
  <si>
    <t>Russia</t>
  </si>
  <si>
    <t>Senegal</t>
  </si>
  <si>
    <t>Serbia</t>
  </si>
  <si>
    <t>Singapore</t>
  </si>
  <si>
    <t>Slovenia</t>
  </si>
  <si>
    <t>South Africa</t>
  </si>
  <si>
    <t>Spain</t>
  </si>
  <si>
    <t>Sri Lanka</t>
  </si>
  <si>
    <t>Sweden</t>
  </si>
  <si>
    <t>Switzerland</t>
  </si>
  <si>
    <t>Thailand</t>
  </si>
  <si>
    <t>Turkey</t>
  </si>
  <si>
    <t>United States</t>
  </si>
  <si>
    <t>Currency</t>
  </si>
  <si>
    <t>AED</t>
  </si>
  <si>
    <t>AFN</t>
  </si>
  <si>
    <t>ALL</t>
  </si>
  <si>
    <t>AMD</t>
  </si>
  <si>
    <t>ANG</t>
  </si>
  <si>
    <t>AOA</t>
  </si>
  <si>
    <t>ARS</t>
  </si>
  <si>
    <t>AUD</t>
  </si>
  <si>
    <t>AWG</t>
  </si>
  <si>
    <t>AZN</t>
  </si>
  <si>
    <t>BAM</t>
  </si>
  <si>
    <t>BBD</t>
  </si>
  <si>
    <t>BDT</t>
  </si>
  <si>
    <t>BGN</t>
  </si>
  <si>
    <t>BHD</t>
  </si>
  <si>
    <t>BIF</t>
  </si>
  <si>
    <t>BMD</t>
  </si>
  <si>
    <t>BND</t>
  </si>
  <si>
    <t>BOB</t>
  </si>
  <si>
    <t>BRL</t>
  </si>
  <si>
    <t>BSD</t>
  </si>
  <si>
    <t>BTN</t>
  </si>
  <si>
    <t>BWP</t>
  </si>
  <si>
    <t>BYR</t>
  </si>
  <si>
    <t>BZD</t>
  </si>
  <si>
    <t>CAD</t>
  </si>
  <si>
    <t>CDF</t>
  </si>
  <si>
    <t>CHF</t>
  </si>
  <si>
    <t>CLP</t>
  </si>
  <si>
    <t>CNY</t>
  </si>
  <si>
    <t>COP</t>
  </si>
  <si>
    <t>CRC</t>
  </si>
  <si>
    <t>CUC</t>
  </si>
  <si>
    <t>CUP</t>
  </si>
  <si>
    <t>CVE</t>
  </si>
  <si>
    <t>CYP</t>
  </si>
  <si>
    <t>CZK</t>
  </si>
  <si>
    <t>DJF</t>
  </si>
  <si>
    <t>DKK</t>
  </si>
  <si>
    <t>DOP</t>
  </si>
  <si>
    <t>DZD</t>
  </si>
  <si>
    <t>EEK</t>
  </si>
  <si>
    <t>EGP</t>
  </si>
  <si>
    <t>ERN</t>
  </si>
  <si>
    <t>ETB</t>
  </si>
  <si>
    <t>EUR</t>
  </si>
  <si>
    <t>FJD</t>
  </si>
  <si>
    <t>FKP</t>
  </si>
  <si>
    <t>GBP</t>
  </si>
  <si>
    <t>GEL</t>
  </si>
  <si>
    <t>GGP</t>
  </si>
  <si>
    <t>GHC</t>
  </si>
  <si>
    <t>GHS</t>
  </si>
  <si>
    <t>GIP</t>
  </si>
  <si>
    <t>GMD</t>
  </si>
  <si>
    <t>GNF</t>
  </si>
  <si>
    <t>GTQ</t>
  </si>
  <si>
    <t>GYD</t>
  </si>
  <si>
    <t>HKD</t>
  </si>
  <si>
    <t>HNL</t>
  </si>
  <si>
    <t>HRK</t>
  </si>
  <si>
    <t>HTG</t>
  </si>
  <si>
    <t>HUF</t>
  </si>
  <si>
    <t>IDR</t>
  </si>
  <si>
    <t>ILS</t>
  </si>
  <si>
    <t>IMP</t>
  </si>
  <si>
    <t>INR</t>
  </si>
  <si>
    <t>IQD</t>
  </si>
  <si>
    <t>IRR</t>
  </si>
  <si>
    <t>ISK</t>
  </si>
  <si>
    <t>JEP</t>
  </si>
  <si>
    <t>JMD</t>
  </si>
  <si>
    <t>JOD</t>
  </si>
  <si>
    <t>JPY</t>
  </si>
  <si>
    <t>KES</t>
  </si>
  <si>
    <t>KGS</t>
  </si>
  <si>
    <t>KHR</t>
  </si>
  <si>
    <t>KMF</t>
  </si>
  <si>
    <t>KPW</t>
  </si>
  <si>
    <t>KRW</t>
  </si>
  <si>
    <t>KWD</t>
  </si>
  <si>
    <t>KYD</t>
  </si>
  <si>
    <t>KZT</t>
  </si>
  <si>
    <t>LAK</t>
  </si>
  <si>
    <t>LBP</t>
  </si>
  <si>
    <t>LKR</t>
  </si>
  <si>
    <t>LRD</t>
  </si>
  <si>
    <t>LSL</t>
  </si>
  <si>
    <t>LTL</t>
  </si>
  <si>
    <t>LVL</t>
  </si>
  <si>
    <t>LYD</t>
  </si>
  <si>
    <t>MAD</t>
  </si>
  <si>
    <t>MDL</t>
  </si>
  <si>
    <t>MGA</t>
  </si>
  <si>
    <t>MKD</t>
  </si>
  <si>
    <t>MMK</t>
  </si>
  <si>
    <t>MNT</t>
  </si>
  <si>
    <t>MOP</t>
  </si>
  <si>
    <t>MRO</t>
  </si>
  <si>
    <t>MTL</t>
  </si>
  <si>
    <t>MUR</t>
  </si>
  <si>
    <t>MVR</t>
  </si>
  <si>
    <t>MWK</t>
  </si>
  <si>
    <t>MXN</t>
  </si>
  <si>
    <t>MYR</t>
  </si>
  <si>
    <t>MZN</t>
  </si>
  <si>
    <t>NAD</t>
  </si>
  <si>
    <t>NGN</t>
  </si>
  <si>
    <t>NIO</t>
  </si>
  <si>
    <t>NOK</t>
  </si>
  <si>
    <t>NPR</t>
  </si>
  <si>
    <t>NZD</t>
  </si>
  <si>
    <t>OMR</t>
  </si>
  <si>
    <t>PAB</t>
  </si>
  <si>
    <t>PEN</t>
  </si>
  <si>
    <t>PGK</t>
  </si>
  <si>
    <t>PHP</t>
  </si>
  <si>
    <t>PKR</t>
  </si>
  <si>
    <t>PLN</t>
  </si>
  <si>
    <t>PYG</t>
  </si>
  <si>
    <t>QAR</t>
  </si>
  <si>
    <t>RON</t>
  </si>
  <si>
    <t>RSD</t>
  </si>
  <si>
    <t>RUB</t>
  </si>
  <si>
    <t>RWF</t>
  </si>
  <si>
    <t>SAR</t>
  </si>
  <si>
    <t>SBD</t>
  </si>
  <si>
    <t>SCR</t>
  </si>
  <si>
    <t>SDG</t>
  </si>
  <si>
    <t>SEK</t>
  </si>
  <si>
    <t>SGD</t>
  </si>
  <si>
    <t>SHP</t>
  </si>
  <si>
    <t>SKK</t>
  </si>
  <si>
    <t>SLL</t>
  </si>
  <si>
    <t>SOS</t>
  </si>
  <si>
    <t>SPL</t>
  </si>
  <si>
    <t>SRD</t>
  </si>
  <si>
    <t>STD</t>
  </si>
  <si>
    <t>SVC</t>
  </si>
  <si>
    <t>SYP</t>
  </si>
  <si>
    <t>SZL</t>
  </si>
  <si>
    <t>THB</t>
  </si>
  <si>
    <t>TJS</t>
  </si>
  <si>
    <t>TMM</t>
  </si>
  <si>
    <t>TND</t>
  </si>
  <si>
    <t>TOP</t>
  </si>
  <si>
    <t>TRY</t>
  </si>
  <si>
    <t>TTD</t>
  </si>
  <si>
    <t>TVD</t>
  </si>
  <si>
    <t>TWD</t>
  </si>
  <si>
    <t>TZS</t>
  </si>
  <si>
    <t>UAH</t>
  </si>
  <si>
    <t>UGX</t>
  </si>
  <si>
    <t>USD</t>
  </si>
  <si>
    <t>UYU</t>
  </si>
  <si>
    <t>UZS</t>
  </si>
  <si>
    <t>VEB</t>
  </si>
  <si>
    <t>VND</t>
  </si>
  <si>
    <t>VUV</t>
  </si>
  <si>
    <t>WST</t>
  </si>
  <si>
    <t>XAF</t>
  </si>
  <si>
    <t>XAG</t>
  </si>
  <si>
    <t>XAU</t>
  </si>
  <si>
    <t>XCD</t>
  </si>
  <si>
    <t>XDR</t>
  </si>
  <si>
    <t>XOF</t>
  </si>
  <si>
    <t>XPD</t>
  </si>
  <si>
    <t>XPF</t>
  </si>
  <si>
    <t>XPT</t>
  </si>
  <si>
    <t>YER</t>
  </si>
  <si>
    <t>ZAR</t>
  </si>
  <si>
    <t>ZMK</t>
  </si>
  <si>
    <t>ZWD</t>
  </si>
  <si>
    <t>Size</t>
  </si>
  <si>
    <t>Color</t>
  </si>
  <si>
    <t>Password</t>
  </si>
  <si>
    <t>Address-Country</t>
  </si>
  <si>
    <t>Address-City</t>
  </si>
  <si>
    <t>QVMDKIYED</t>
  </si>
  <si>
    <t>5Y66I01WXVMDKIYED</t>
  </si>
  <si>
    <t>9G7VMDKIYED</t>
  </si>
  <si>
    <t>AVMDKIYED</t>
  </si>
  <si>
    <t>03BQVMDKIYED</t>
  </si>
  <si>
    <t>CEADVMDKIYED</t>
  </si>
  <si>
    <t>4043VMDKIYED</t>
  </si>
  <si>
    <t>XPGDHQVMDKIYED</t>
  </si>
  <si>
    <t>3C7RO00HLOSVMDKIYED</t>
  </si>
  <si>
    <t>F3K4WPRLEVMDKIYED</t>
  </si>
  <si>
    <t>083UR4XVMDKIYED</t>
  </si>
  <si>
    <t>KSNUIHVMDKIYED</t>
  </si>
  <si>
    <t>OIBKIOR3YPTIVMDKIYED</t>
  </si>
  <si>
    <t>DVMDKIYED</t>
  </si>
  <si>
    <t>VDLGVMDKIYED</t>
  </si>
  <si>
    <t>9AR0MVMDKIYED</t>
  </si>
  <si>
    <t>3YLS2GVMDKIYED</t>
  </si>
  <si>
    <t>TLFXVVMDKIYED</t>
  </si>
  <si>
    <t>NLMFUL210RVMDKIYED</t>
  </si>
  <si>
    <t>C5M3M8RVMDKIYED</t>
  </si>
  <si>
    <t>NVMDKIYED</t>
  </si>
  <si>
    <t>BB0M6Y8WM0VMDKIYED</t>
  </si>
  <si>
    <t>VMDKIYED</t>
  </si>
  <si>
    <t>Q4W5Y8275LVMDKIYED</t>
  </si>
  <si>
    <t>AASECN0SULUVMDKIYED</t>
  </si>
  <si>
    <t>5PEVMDKIYED</t>
  </si>
  <si>
    <t>D855IT4P1VMDKIYED</t>
  </si>
  <si>
    <t>1SVMDKIYED</t>
  </si>
  <si>
    <t>ZYZ0SSXQRVMDKIYED</t>
  </si>
  <si>
    <t>E6MVMDKIYED</t>
  </si>
  <si>
    <t>1GVMDKIYED</t>
  </si>
  <si>
    <t>A2QRNJVMDKIYED</t>
  </si>
  <si>
    <t>1VMDKIYED</t>
  </si>
  <si>
    <t>TOCAO0U4BXURVMDKIYED</t>
  </si>
  <si>
    <t>0L0DVRVMDKIYED</t>
  </si>
  <si>
    <t>OUU44BQVMDKIYED</t>
  </si>
  <si>
    <t>EZ4ZZYVMDKIYED</t>
  </si>
  <si>
    <t>PRBWGG3KVMDKIYED</t>
  </si>
  <si>
    <t>AAYCVMDKIYED</t>
  </si>
  <si>
    <t>1PR15VMDKIYED</t>
  </si>
  <si>
    <t>MIZMAPLVMDKIYED</t>
  </si>
  <si>
    <t>EVMDKIYED</t>
  </si>
  <si>
    <t>1KU3VMDKIYED</t>
  </si>
  <si>
    <t>T0W56L2QGNVMDKIYED</t>
  </si>
  <si>
    <t>T0KL20XFLKVMDKIYED</t>
  </si>
  <si>
    <t>BD72O6ILAG51VMDKIYED</t>
  </si>
  <si>
    <t>CKDVMDKIYED</t>
  </si>
  <si>
    <t>375JRAKMVMDKIYED</t>
  </si>
  <si>
    <t>2SVNG9RVMDKIYED</t>
  </si>
  <si>
    <t>H61BHSO6ZHCVMDKIYED</t>
  </si>
  <si>
    <t>8VMDKIYED</t>
  </si>
  <si>
    <t>LVMDKIYED</t>
  </si>
  <si>
    <t>8P716UG581DPVMDKIYED</t>
  </si>
  <si>
    <t>HAQVMDKIYED</t>
  </si>
  <si>
    <t>2QBQ851GWVMDKIYED</t>
  </si>
  <si>
    <t>FUJ8VMDKIYED</t>
  </si>
  <si>
    <t>V62PGVMDKIYED</t>
  </si>
  <si>
    <t>TV846VMDKIYED</t>
  </si>
  <si>
    <t>OF2DRVMDKIYED</t>
  </si>
  <si>
    <t>ZVMDKIYED</t>
  </si>
  <si>
    <t>3CW8VMDKIYED</t>
  </si>
  <si>
    <t>9960990KVO16VMDKIYED</t>
  </si>
  <si>
    <t>10I7VMDKIYED</t>
  </si>
  <si>
    <t>LRXKVMDKIYED</t>
  </si>
  <si>
    <t>C11DFE8U7K8KVMDKIYED</t>
  </si>
  <si>
    <t>74A3MBIVMDKIYED</t>
  </si>
  <si>
    <t>UF1UGVMDKIYED</t>
  </si>
  <si>
    <t>NWVBOUVMDKIYED</t>
  </si>
  <si>
    <t>1WR3UITFO4VMDKIYED</t>
  </si>
  <si>
    <t>CHNXC5VMDKIYED</t>
  </si>
  <si>
    <t>3A92C0Z8V2VMDKIYED</t>
  </si>
  <si>
    <t>T4VMDKIYED</t>
  </si>
  <si>
    <t>ZUVMDKIYED</t>
  </si>
  <si>
    <t>SNVMDKIYED</t>
  </si>
  <si>
    <t>HEWPQUB0E9HVVMDKIYED</t>
  </si>
  <si>
    <t>88KIP3H8MEA4VMDKIYED</t>
  </si>
  <si>
    <t>UVMDKIYED</t>
  </si>
  <si>
    <t>DR2L0UZVMDKIYED</t>
  </si>
  <si>
    <t>O8XVMDKIYED</t>
  </si>
  <si>
    <t>DDYJIVZPTG7VMDKIYED</t>
  </si>
  <si>
    <t>0X6AQJG9XC0VMDKIYED</t>
  </si>
  <si>
    <t>RVMDKIYED</t>
  </si>
  <si>
    <t>SVQLSIDVMDKIYED</t>
  </si>
  <si>
    <t>FVMDKIYED</t>
  </si>
  <si>
    <t>I8IW5DVMDKIYED</t>
  </si>
  <si>
    <t>Y5MVMDKIYED</t>
  </si>
  <si>
    <t>EVYO8WVMDKIYED</t>
  </si>
  <si>
    <t>TQMCO3DC2VMDKIYED</t>
  </si>
  <si>
    <t>ZXGVMDKIYED</t>
  </si>
  <si>
    <t>3NVMDKIYED</t>
  </si>
  <si>
    <t>VVMDKIYED</t>
  </si>
  <si>
    <t>IZP4NM1FVMDKIYED</t>
  </si>
  <si>
    <t>SVMDKIYED</t>
  </si>
  <si>
    <t>E5S6B0VVMDKIYED</t>
  </si>
  <si>
    <t>N6VMDKIYED</t>
  </si>
  <si>
    <t>6BHQ8Z3K2007VMDKIYED</t>
  </si>
  <si>
    <t>56U157W33A3TVMDKIYED</t>
  </si>
  <si>
    <t>CU26AJVMDKIYED</t>
  </si>
  <si>
    <t>RR1FNPD74RVMDKIYED</t>
  </si>
  <si>
    <t>W3VMDKIYED</t>
  </si>
  <si>
    <t>HVMDKIYED</t>
  </si>
  <si>
    <t>AU0LR76H89VMDKIYED</t>
  </si>
  <si>
    <t>GVMDKIYED</t>
  </si>
  <si>
    <t>6VMDKIYED</t>
  </si>
  <si>
    <t>W5YP3PEGJCAVMDKIYED</t>
  </si>
  <si>
    <t>EJIVMDKIYED</t>
  </si>
  <si>
    <t>BHGDWOHVMDKIYED</t>
  </si>
  <si>
    <t>57AWHVMVMDKIYED</t>
  </si>
  <si>
    <t>O0VMDKIYED</t>
  </si>
  <si>
    <t>8QTVMDKIYED</t>
  </si>
  <si>
    <t>S7OERS85XHM2VMDKIYED</t>
  </si>
  <si>
    <t>4ZR79SFVMDKIYED</t>
  </si>
  <si>
    <t>Z7I5FVMDKIYED</t>
  </si>
  <si>
    <t>9OVMDKIYED</t>
  </si>
  <si>
    <t>GEVMDKIYED</t>
  </si>
  <si>
    <t>ZZ1IRVMDKIYED</t>
  </si>
  <si>
    <t>KCYTDM3GLBBLVMDKIYED</t>
  </si>
  <si>
    <t>WJW33XTG4VMDKIYED</t>
  </si>
  <si>
    <t>JVMDKIYED</t>
  </si>
  <si>
    <t>6OS542SOVMDKIYED</t>
  </si>
  <si>
    <t>7J04R0VMDKIYED</t>
  </si>
  <si>
    <t>B3RCVMDKIYED</t>
  </si>
  <si>
    <t>5VMDKIYED</t>
  </si>
  <si>
    <t>QEN5XE29ULVMDKIYED</t>
  </si>
  <si>
    <t>6F4VMDKIYED</t>
  </si>
  <si>
    <t>GKS5SXVMDKIYED</t>
  </si>
  <si>
    <t>SXUYGZG7O212VMDKIYED</t>
  </si>
  <si>
    <t>CJ39Q5VMDKIYED</t>
  </si>
  <si>
    <t>54VMDKIYED</t>
  </si>
  <si>
    <t>3XWUVMDKIYED</t>
  </si>
  <si>
    <t>KH3VMDKIYED</t>
  </si>
  <si>
    <t>NEVMDKIYED</t>
  </si>
  <si>
    <t>TDLE8GJ0IVMDKIYED</t>
  </si>
  <si>
    <t>HQVMDKIYED</t>
  </si>
  <si>
    <t>N3C3PVMDKIYED</t>
  </si>
  <si>
    <t>4BX1QU5EVMDKIYED</t>
  </si>
  <si>
    <t>UCXVMDKIYED</t>
  </si>
  <si>
    <t>6QXH5VMDKIYED</t>
  </si>
  <si>
    <t>7FPQ1UCTQVMDKIYED</t>
  </si>
  <si>
    <t>O1PVMDKIYED</t>
  </si>
  <si>
    <t>7Q12GMX7VMDKIYED</t>
  </si>
  <si>
    <t>36C2V2EYVMDKIYED</t>
  </si>
  <si>
    <t>YJ0VMDKIYED</t>
  </si>
  <si>
    <t>3JNRVMDKIYED</t>
  </si>
  <si>
    <t>76VMDKIYED</t>
  </si>
  <si>
    <t>TEBC5BVMDKIYED</t>
  </si>
  <si>
    <t>598CX5LI1NAVMDKIYED</t>
  </si>
  <si>
    <t>HV7F860CIVMDKIYED</t>
  </si>
  <si>
    <t>Y1BVMDKIYED</t>
  </si>
  <si>
    <t>H36YV1YYVMDKIYED</t>
  </si>
  <si>
    <t>YIZN81VMDKIYED</t>
  </si>
  <si>
    <t>43VHUB9ODVMDKIYED</t>
  </si>
  <si>
    <t>PR4JG7VMDKIYED</t>
  </si>
  <si>
    <t>0E0G9FJYVDQVMDKIYED</t>
  </si>
  <si>
    <t>0MGILVMDKIYED</t>
  </si>
  <si>
    <t>1O8ZYE0E5QVMDKIYED</t>
  </si>
  <si>
    <t>05NR6LVMDKIYED</t>
  </si>
  <si>
    <t>FGUK3VMDKIYED</t>
  </si>
  <si>
    <t>HHOWVMDKIYED</t>
  </si>
  <si>
    <t>BOVG2SVJVMDKIYED</t>
  </si>
  <si>
    <t>9172WIVMDKIYED</t>
  </si>
  <si>
    <t>I9GLHGZ8VMDKIYED</t>
  </si>
  <si>
    <t>IJTOAVMDKIYED</t>
  </si>
  <si>
    <t>V6Z9LVMDKIYED</t>
  </si>
  <si>
    <t>EHC55CHFYELVMDKIYED</t>
  </si>
  <si>
    <t>7SA1HS7VMDKIYED</t>
  </si>
  <si>
    <t>IBPM27HGVMDKIYED</t>
  </si>
  <si>
    <t>AI8OO6WVMDKIYED</t>
  </si>
  <si>
    <t>3I2O420RDEPVMDKIYED</t>
  </si>
  <si>
    <t>WVMDKIYED</t>
  </si>
  <si>
    <t>YXU6F7VMDKIYED</t>
  </si>
  <si>
    <t>FHU2CTD2CVMDKIYED</t>
  </si>
  <si>
    <t>E9HIKX7O81VMDKIYED</t>
  </si>
  <si>
    <t>PSYFNBJVMDKIYED</t>
  </si>
  <si>
    <t>5JHFIKNFR2VVMDKIYED</t>
  </si>
  <si>
    <t>L6WKVMDKIYED</t>
  </si>
  <si>
    <t>OL3U1QVMDKIYED</t>
  </si>
  <si>
    <t>J712U35TMVMDKIYED</t>
  </si>
  <si>
    <t>XVLSRUG57XX4VMDKIYED</t>
  </si>
  <si>
    <t>C4XSJLQTVFVMDKIYED</t>
  </si>
  <si>
    <t>BG9R3VMDKIYED</t>
  </si>
  <si>
    <t>1H8GVMDKIYED</t>
  </si>
  <si>
    <t>6Z0DNI0IVMDKIYED</t>
  </si>
  <si>
    <t>Quantity</t>
  </si>
  <si>
    <t>Male</t>
  </si>
  <si>
    <t>Female</t>
  </si>
  <si>
    <t>Education</t>
  </si>
  <si>
    <t>In-Store</t>
  </si>
  <si>
    <t>Online</t>
  </si>
  <si>
    <t>Master's</t>
  </si>
  <si>
    <t>Bachelor's</t>
  </si>
  <si>
    <t>High School</t>
  </si>
  <si>
    <t>Doctorate</t>
  </si>
  <si>
    <t>Role</t>
  </si>
  <si>
    <t>Store Manager</t>
  </si>
  <si>
    <t>Sales Specialist</t>
  </si>
  <si>
    <t>Cashier</t>
  </si>
  <si>
    <t>Ryan Stewart</t>
  </si>
  <si>
    <t>Gianna Dixon</t>
  </si>
  <si>
    <t>Richard Moore</t>
  </si>
  <si>
    <t>Edith Walker</t>
  </si>
  <si>
    <t>Chester Casey</t>
  </si>
  <si>
    <t>Nicholas Murray</t>
  </si>
  <si>
    <t>Elian Montgomery</t>
  </si>
  <si>
    <t>Kimberly Murphy</t>
  </si>
  <si>
    <t>Hailey Walker</t>
  </si>
  <si>
    <t>Jacob Wells</t>
  </si>
  <si>
    <t>Tess Thompson</t>
  </si>
  <si>
    <t>Adrian Harrison</t>
  </si>
  <si>
    <t>Jack Murray</t>
  </si>
  <si>
    <t>Elise Higgins</t>
  </si>
  <si>
    <t>Audrey Bennett</t>
  </si>
  <si>
    <t>Alen Allen</t>
  </si>
  <si>
    <t>Florrie Morrison</t>
  </si>
  <si>
    <t>Paige Watson</t>
  </si>
  <si>
    <t>Jessica Sullivan</t>
  </si>
  <si>
    <t>Vincent Harris</t>
  </si>
  <si>
    <t>Alford Walker</t>
  </si>
  <si>
    <t>Sienna Thomas</t>
  </si>
  <si>
    <t>Sofia Cunningham</t>
  </si>
  <si>
    <t>Michelle Douglas</t>
  </si>
  <si>
    <t>Lyndon Kelley</t>
  </si>
  <si>
    <t>Ted Hill</t>
  </si>
  <si>
    <t>Byron Hawkins</t>
  </si>
  <si>
    <t>Oliver Robinson</t>
  </si>
  <si>
    <t>Tony Russell</t>
  </si>
  <si>
    <t>Sofia Morgan</t>
  </si>
  <si>
    <t>Vincent Kelly</t>
  </si>
  <si>
    <t>Kelsey Stewart</t>
  </si>
  <si>
    <t>Spike Reed</t>
  </si>
  <si>
    <t>Max Cunningham</t>
  </si>
  <si>
    <t>Kelvin Rogers</t>
  </si>
  <si>
    <t>Alen Murphy</t>
  </si>
  <si>
    <t>Leonardo Turner</t>
  </si>
  <si>
    <t>Victoria Warren</t>
  </si>
  <si>
    <t>Ashton Hawkins</t>
  </si>
  <si>
    <t>Jenna Chapman</t>
  </si>
  <si>
    <t>Tara Kelly</t>
  </si>
  <si>
    <t>Alfred Montgomery</t>
  </si>
  <si>
    <t>Victor Baker</t>
  </si>
  <si>
    <t>Eddy Riley</t>
  </si>
  <si>
    <t>Reid Mason</t>
  </si>
  <si>
    <t>Deanna Bennett</t>
  </si>
  <si>
    <t>Tyler Phillips</t>
  </si>
  <si>
    <t>Brianna Perry</t>
  </si>
  <si>
    <t>Mary Alexander</t>
  </si>
  <si>
    <t>Jared Warren</t>
  </si>
  <si>
    <t>Sawyer Perkins</t>
  </si>
  <si>
    <t>Garry Hunt</t>
  </si>
  <si>
    <t>Fiona Foster</t>
  </si>
  <si>
    <t>Chelsea Cameron</t>
  </si>
  <si>
    <t>Dexter Johnston</t>
  </si>
  <si>
    <t>Lucia Sullivan</t>
  </si>
  <si>
    <t>Lilianna Smith</t>
  </si>
  <si>
    <t>Andrew Taylor</t>
  </si>
  <si>
    <t>Lydia Baker</t>
  </si>
  <si>
    <t>Carina Mitchell</t>
  </si>
  <si>
    <t>Vivian Cooper</t>
  </si>
  <si>
    <t>Oliver Mason</t>
  </si>
  <si>
    <t>Tiana Howard</t>
  </si>
  <si>
    <t>Patrick Campbell</t>
  </si>
  <si>
    <t>Aiden Barrett</t>
  </si>
  <si>
    <t>John Adams</t>
  </si>
  <si>
    <t>Samantha Dixon</t>
  </si>
  <si>
    <t>Savana Chapman</t>
  </si>
  <si>
    <t>Alisa Morgan</t>
  </si>
  <si>
    <t>Brad Cooper</t>
  </si>
  <si>
    <t>Oscar Bennett</t>
  </si>
  <si>
    <t>Ashton Tucker</t>
  </si>
  <si>
    <t>Maximilian Brown</t>
  </si>
  <si>
    <t>Bruce Taylor</t>
  </si>
  <si>
    <t>Alberta Lloyd</t>
  </si>
  <si>
    <t>Blake Morrison</t>
  </si>
  <si>
    <t>Derek Martin</t>
  </si>
  <si>
    <t>Julia Kelley</t>
  </si>
  <si>
    <t>Caroline Stevens</t>
  </si>
  <si>
    <t>Alissa Bennett</t>
  </si>
  <si>
    <t>Victoria Grant</t>
  </si>
  <si>
    <t>Charlotte Jones</t>
  </si>
  <si>
    <t>George Hamilton</t>
  </si>
  <si>
    <t>Edwin Owens</t>
  </si>
  <si>
    <t>Caroline Sullivan</t>
  </si>
  <si>
    <t>Madaline Turner</t>
  </si>
  <si>
    <t>Lucia Andrews</t>
  </si>
  <si>
    <t>Kelsey Brown</t>
  </si>
  <si>
    <t>Samantha Elliott</t>
  </si>
  <si>
    <t>Melanie Murphy</t>
  </si>
  <si>
    <t>Tiana Cole</t>
  </si>
  <si>
    <t>Miley Perkins</t>
  </si>
  <si>
    <t>Lenny Barnes</t>
  </si>
  <si>
    <t>Jacob Turner</t>
  </si>
  <si>
    <t>Eric Cameron</t>
  </si>
  <si>
    <t>Julia Chapman</t>
  </si>
  <si>
    <t>Savana Davis</t>
  </si>
  <si>
    <t>Byron Richardson</t>
  </si>
  <si>
    <t>Carl Grant</t>
  </si>
  <si>
    <t>Sydney Cole</t>
  </si>
  <si>
    <t>Cherry Chapman</t>
  </si>
  <si>
    <t>Caroline Higgins</t>
  </si>
  <si>
    <t>John Sullivan</t>
  </si>
  <si>
    <t>Martin Gray</t>
  </si>
  <si>
    <t>Maya Andrews</t>
  </si>
  <si>
    <t>Deanna Thompson</t>
  </si>
  <si>
    <t>Alexander Kelley</t>
  </si>
  <si>
    <t>Briony Spencer</t>
  </si>
  <si>
    <t>Melissa Wright</t>
  </si>
  <si>
    <t>Elise Spencer</t>
  </si>
  <si>
    <t>Byron Taylor</t>
  </si>
  <si>
    <t>Edgar Alexander</t>
  </si>
  <si>
    <t>Isabella Thompson</t>
  </si>
  <si>
    <t>Paige Roberts</t>
  </si>
  <si>
    <t>Savana Owens</t>
  </si>
  <si>
    <t>Aston Ross</t>
  </si>
  <si>
    <t>Victoria Barnes</t>
  </si>
  <si>
    <t>Carlos Bailey</t>
  </si>
  <si>
    <t>Alberta Hawkins</t>
  </si>
  <si>
    <t>Amy Mason</t>
  </si>
  <si>
    <t>Connie Davis</t>
  </si>
  <si>
    <t>Lucia Howard</t>
  </si>
  <si>
    <t>Maria Grant</t>
  </si>
  <si>
    <t>Tyler Douglas</t>
  </si>
  <si>
    <t>Chloe Montgomery</t>
  </si>
  <si>
    <t>Miller Russell</t>
  </si>
  <si>
    <t>Alen Andrews</t>
  </si>
  <si>
    <t>Alfred Scott</t>
  </si>
  <si>
    <t>Luke Hawkins</t>
  </si>
  <si>
    <t>Lucia Ryan</t>
  </si>
  <si>
    <t>Lucia Carroll</t>
  </si>
  <si>
    <t>Audrey Gray</t>
  </si>
  <si>
    <t>Rosie Hall</t>
  </si>
  <si>
    <t>Aston Russell</t>
  </si>
  <si>
    <t>Edward Warren</t>
  </si>
  <si>
    <t>Ryan Anderson</t>
  </si>
  <si>
    <t>Darcy Taylor</t>
  </si>
  <si>
    <t>Michael Clark</t>
  </si>
  <si>
    <t>Nicholas Perry</t>
  </si>
  <si>
    <t>Jared Hamilton</t>
  </si>
  <si>
    <t>Luke Tucker</t>
  </si>
  <si>
    <t>Chloe Cunningham</t>
  </si>
  <si>
    <t>Amelia Stevens</t>
  </si>
  <si>
    <t>Abigail Hunt</t>
  </si>
  <si>
    <t>Maya Robinson</t>
  </si>
  <si>
    <t>Preston Barnes</t>
  </si>
  <si>
    <t>Rubie Phillips</t>
  </si>
  <si>
    <t>Rebecca Jones</t>
  </si>
  <si>
    <t>Aida Stevens</t>
  </si>
  <si>
    <t>Alan Crawford</t>
  </si>
  <si>
    <t>Kevin Taylor</t>
  </si>
  <si>
    <t>Chelsea Cunningham</t>
  </si>
  <si>
    <t>Oscar Andrews</t>
  </si>
  <si>
    <t>Paul Hill</t>
  </si>
  <si>
    <t>Edward Henderson</t>
  </si>
  <si>
    <t>Garry Craig</t>
  </si>
  <si>
    <t>Madaline Taylor</t>
  </si>
  <si>
    <t>Samantha Henderson</t>
  </si>
  <si>
    <t>Lana Fowler</t>
  </si>
  <si>
    <t>Maximilian Thompson</t>
  </si>
  <si>
    <t>April Johnson</t>
  </si>
  <si>
    <t>Lyndon Perkins</t>
  </si>
  <si>
    <t>Maximilian Hunt</t>
  </si>
  <si>
    <t>Alfred Sullivan</t>
  </si>
  <si>
    <t>Cherry Smith</t>
  </si>
  <si>
    <t>Elise Jones</t>
  </si>
  <si>
    <t>Brooke Evans</t>
  </si>
  <si>
    <t>Oliver Watson</t>
  </si>
  <si>
    <t>Audrey Watson</t>
  </si>
  <si>
    <t>George Ryan</t>
  </si>
  <si>
    <t>Brianna Cameron</t>
  </si>
  <si>
    <t>Evelyn Williams</t>
  </si>
  <si>
    <t>Frederick Thomas</t>
  </si>
  <si>
    <t>Lilianna Hill</t>
  </si>
  <si>
    <t>Sarah Campbell</t>
  </si>
  <si>
    <t>Carl Mason</t>
  </si>
  <si>
    <t>Kelsey Bennett</t>
  </si>
  <si>
    <t>Kelsey Campbell</t>
  </si>
  <si>
    <t>Audrey Carter</t>
  </si>
  <si>
    <t>Annabella Henderson</t>
  </si>
  <si>
    <t>April Andrews</t>
  </si>
  <si>
    <t>Adison West</t>
  </si>
  <si>
    <t>Samantha Harrison</t>
  </si>
  <si>
    <t>Annabella Chapman</t>
  </si>
  <si>
    <t>Sabrina Nelson</t>
  </si>
  <si>
    <t>Rosie Anderson</t>
  </si>
  <si>
    <t>Lilianna Ross</t>
  </si>
  <si>
    <t>Luke Martin</t>
  </si>
  <si>
    <t>Alford Alexander</t>
  </si>
  <si>
    <t>Aston Scott</t>
  </si>
  <si>
    <t>Jared Perry</t>
  </si>
  <si>
    <t>Sydney Parker</t>
  </si>
  <si>
    <t>Sofia Brooks</t>
  </si>
  <si>
    <t>Deanna Gibson</t>
  </si>
  <si>
    <t>Deanna Farrell</t>
  </si>
  <si>
    <t>Eddy Watson</t>
  </si>
  <si>
    <t>Kate Harrison</t>
  </si>
  <si>
    <t>Ryan Phillips</t>
  </si>
  <si>
    <t>Fenton Holmes</t>
  </si>
  <si>
    <t>WMO6341@gmail.com</t>
  </si>
  <si>
    <t>KMI5704@gmail.com</t>
  </si>
  <si>
    <t>CBQ7824@gmail.com</t>
  </si>
  <si>
    <t>GGX4118@gmail.com</t>
  </si>
  <si>
    <t>LTP8029@gmail.com</t>
  </si>
  <si>
    <t>GRP1593@gmail.com</t>
  </si>
  <si>
    <t>VCE4503@gmail.com</t>
  </si>
  <si>
    <t>SUB3273@gmail.com</t>
  </si>
  <si>
    <t>ACE1315@gmail.com</t>
  </si>
  <si>
    <t>OTE1595@gmail.com</t>
  </si>
  <si>
    <t>VOH6639@gmail.com</t>
  </si>
  <si>
    <t>NVU7754@gmail.com</t>
  </si>
  <si>
    <t>WTU3233@gmail.com</t>
  </si>
  <si>
    <t>NBW1070@gmail.com</t>
  </si>
  <si>
    <t>BTR3071@gmail.com</t>
  </si>
  <si>
    <t>MGY2385@gmail.com</t>
  </si>
  <si>
    <t>VSY5918@gmail.com</t>
  </si>
  <si>
    <t>MUG4677@gmail.com</t>
  </si>
  <si>
    <t>JWV6738@gmail.com</t>
  </si>
  <si>
    <t>RET3864@gmail.com</t>
  </si>
  <si>
    <t>CQZ2376@gmail.com</t>
  </si>
  <si>
    <t>IEI6018@gmail.com</t>
  </si>
  <si>
    <t>XPU7963@gmail.com</t>
  </si>
  <si>
    <t>XPP1358@gmail.com</t>
  </si>
  <si>
    <t>HMT7576@gmail.com</t>
  </si>
  <si>
    <t>LFI8127@gmail.com</t>
  </si>
  <si>
    <t>UMO9340@gmail.com</t>
  </si>
  <si>
    <t>TEC5705@gmail.com</t>
  </si>
  <si>
    <t>NKN2056@gmail.com</t>
  </si>
  <si>
    <t>PAV5591@gmail.com</t>
  </si>
  <si>
    <t>OIQ4624@gmail.com</t>
  </si>
  <si>
    <t>CGH1299@gmail.com</t>
  </si>
  <si>
    <t>NSN1541@gmail.com</t>
  </si>
  <si>
    <t>DDR5791@gmail.com</t>
  </si>
  <si>
    <t>BVF3566@gmail.com</t>
  </si>
  <si>
    <t>TXF4451@gmail.com</t>
  </si>
  <si>
    <t>AOB6671@gmail.com</t>
  </si>
  <si>
    <t>BBV6185@gmail.com</t>
  </si>
  <si>
    <t>HDC9821@gmail.com</t>
  </si>
  <si>
    <t>AKZ5088@gmail.com</t>
  </si>
  <si>
    <t>ABP8789@gmail.com</t>
  </si>
  <si>
    <t>UOO3453@gmail.com</t>
  </si>
  <si>
    <t>SRK6859@gmail.com</t>
  </si>
  <si>
    <t>DTY5844@gmail.com</t>
  </si>
  <si>
    <t>ZYT3322@gmail.com</t>
  </si>
  <si>
    <t>NDZ8527@gmail.com</t>
  </si>
  <si>
    <t>BVS2753@gmail.com</t>
  </si>
  <si>
    <t>MRP4582@gmail.com</t>
  </si>
  <si>
    <t>XNK8231@gmail.com</t>
  </si>
  <si>
    <t>VRX4292@gmail.com</t>
  </si>
  <si>
    <t>BBX4752@gmail.com</t>
  </si>
  <si>
    <t>ZXJ9141@gmail.com</t>
  </si>
  <si>
    <t>YQO8783@gmail.com</t>
  </si>
  <si>
    <t>OOW8006@gmail.com</t>
  </si>
  <si>
    <t>JXT6631@gmail.com</t>
  </si>
  <si>
    <t>BNG2116@gmail.com</t>
  </si>
  <si>
    <t>OMX4387@gmail.com</t>
  </si>
  <si>
    <t>AJH2278@gmail.com</t>
  </si>
  <si>
    <t>ALG4925@gmail.com</t>
  </si>
  <si>
    <t>OLU8848@gmail.com</t>
  </si>
  <si>
    <t>JLV3698@gmail.com</t>
  </si>
  <si>
    <t>TCE5253@gmail.com</t>
  </si>
  <si>
    <t>JBW5012@gmail.com</t>
  </si>
  <si>
    <t>ZLM5797@gmail.com</t>
  </si>
  <si>
    <t>DPQ7685@gmail.com</t>
  </si>
  <si>
    <t>WNV9793@gmail.com</t>
  </si>
  <si>
    <t>EIR1428@gmail.com</t>
  </si>
  <si>
    <t>YDY6607@gmail.com</t>
  </si>
  <si>
    <t>KMQ9845@gmail.com</t>
  </si>
  <si>
    <t>AQZ7929@gmail.com</t>
  </si>
  <si>
    <t>JZY7000@gmail.com</t>
  </si>
  <si>
    <t>DKT8834@gmail.com</t>
  </si>
  <si>
    <t>MZG4046@gmail.com</t>
  </si>
  <si>
    <t>RFF7915@gmail.com</t>
  </si>
  <si>
    <t>GGI6004@gmail.com</t>
  </si>
  <si>
    <t>SBI6490@gmail.com</t>
  </si>
  <si>
    <t>KDJ3747@gmail.com</t>
  </si>
  <si>
    <t>EAP7369@gmail.com</t>
  </si>
  <si>
    <t>CAP4633@gmail.com</t>
  </si>
  <si>
    <t>GAB8459@gmail.com</t>
  </si>
  <si>
    <t>PVR9307@gmail.com</t>
  </si>
  <si>
    <t>ZXJ2078@gmail.com</t>
  </si>
  <si>
    <t>ZQF5266@gmail.com</t>
  </si>
  <si>
    <t>UAN4819@gmail.com</t>
  </si>
  <si>
    <t>TMS6860@gmail.com</t>
  </si>
  <si>
    <t>TSI4884@gmail.com</t>
  </si>
  <si>
    <t>ARM1969@gmail.com</t>
  </si>
  <si>
    <t>HAY8749@gmail.com</t>
  </si>
  <si>
    <t>CKS3825@gmail.com</t>
  </si>
  <si>
    <t>SCH2972@gmail.com</t>
  </si>
  <si>
    <t>BOT4822@gmail.com</t>
  </si>
  <si>
    <t>OHB3660@gmail.com</t>
  </si>
  <si>
    <t>JIL4266@gmail.com</t>
  </si>
  <si>
    <t>RRO7454@gmail.com</t>
  </si>
  <si>
    <t>DYJ9671@gmail.com</t>
  </si>
  <si>
    <t>LIL4441@gmail.com</t>
  </si>
  <si>
    <t>UIC3768@gmail.com</t>
  </si>
  <si>
    <t>DGH7024@gmail.com</t>
  </si>
  <si>
    <t>HNP9387@gmail.com</t>
  </si>
  <si>
    <t>VZX9735@gmail.com</t>
  </si>
  <si>
    <t>FZL7058@gmail.com</t>
  </si>
  <si>
    <t>DXT8392@gmail.com</t>
  </si>
  <si>
    <t>VSM3811@gmail.com</t>
  </si>
  <si>
    <t>MER4886@gmail.com</t>
  </si>
  <si>
    <t>CLG1545@gmail.com</t>
  </si>
  <si>
    <t>VGC7745@gmail.com</t>
  </si>
  <si>
    <t>WHY4000@gmail.com</t>
  </si>
  <si>
    <t>CJB2590@gmail.com</t>
  </si>
  <si>
    <t>FVT4379@gmail.com</t>
  </si>
  <si>
    <t>XSQ8658@gmail.com</t>
  </si>
  <si>
    <t>KYO2374@gmail.com</t>
  </si>
  <si>
    <t>CRW8148@gmail.com</t>
  </si>
  <si>
    <t>RMC9204@gmail.com</t>
  </si>
  <si>
    <t>JMH4952@gmail.com</t>
  </si>
  <si>
    <t>YAZ6170@gmail.com</t>
  </si>
  <si>
    <t>VPD4905@gmail.com</t>
  </si>
  <si>
    <t>SMT7744@gmail.com</t>
  </si>
  <si>
    <t>AXB3326@gmail.com</t>
  </si>
  <si>
    <t>VOT8616@gmail.com</t>
  </si>
  <si>
    <t>LUB7541@gmail.com</t>
  </si>
  <si>
    <t>DLD7556@gmail.com</t>
  </si>
  <si>
    <t>WCX1491@gmail.com</t>
  </si>
  <si>
    <t>QMX6585@gmail.com</t>
  </si>
  <si>
    <t>XCF7150@gmail.com</t>
  </si>
  <si>
    <t>VER1325@gmail.com</t>
  </si>
  <si>
    <t>PGE9324@gmail.com</t>
  </si>
  <si>
    <t>LHC4413@gmail.com</t>
  </si>
  <si>
    <t>CHW7102@gmail.com</t>
  </si>
  <si>
    <t>OAA9621@gmail.com</t>
  </si>
  <si>
    <t>OBM2086@gmail.com</t>
  </si>
  <si>
    <t>ZMT7789@gmail.com</t>
  </si>
  <si>
    <t>HDZ6674@gmail.com</t>
  </si>
  <si>
    <t>QES5843@gmail.com</t>
  </si>
  <si>
    <t>WQV1004@gmail.com</t>
  </si>
  <si>
    <t>MPJ1586@gmail.com</t>
  </si>
  <si>
    <t>VXB7345@gmail.com</t>
  </si>
  <si>
    <t>XGT7229@gmail.com</t>
  </si>
  <si>
    <t>WTI4246@gmail.com</t>
  </si>
  <si>
    <t>ZDB4070@gmail.com</t>
  </si>
  <si>
    <t>AYW8695@gmail.com</t>
  </si>
  <si>
    <t>FXG8430@gmail.com</t>
  </si>
  <si>
    <t>NKX5706@gmail.com</t>
  </si>
  <si>
    <t>ACD4860@gmail.com</t>
  </si>
  <si>
    <t>CKH8365@gmail.com</t>
  </si>
  <si>
    <t>UMH8069@gmail.com</t>
  </si>
  <si>
    <t>FAN4199@gmail.com</t>
  </si>
  <si>
    <t>UDO3170@gmail.com</t>
  </si>
  <si>
    <t>GJU6117@gmail.com</t>
  </si>
  <si>
    <t>HTE7731@gmail.com</t>
  </si>
  <si>
    <t>OXJ5345@gmail.com</t>
  </si>
  <si>
    <t>LKT9302@gmail.com</t>
  </si>
  <si>
    <t>NVX7686@gmail.com</t>
  </si>
  <si>
    <t>ZLD5831@gmail.com</t>
  </si>
  <si>
    <t>HQW6378@gmail.com</t>
  </si>
  <si>
    <t>LKS5009@gmail.com</t>
  </si>
  <si>
    <t>LXI5234@gmail.com</t>
  </si>
  <si>
    <t>NCV3536@gmail.com</t>
  </si>
  <si>
    <t>GYX9459@gmail.com</t>
  </si>
  <si>
    <t>ZEU9367@gmail.com</t>
  </si>
  <si>
    <t>KKI7504@gmail.com</t>
  </si>
  <si>
    <t>JEZ2754@gmail.com</t>
  </si>
  <si>
    <t>STX2363@gmail.com</t>
  </si>
  <si>
    <t>QGP8750@gmail.com</t>
  </si>
  <si>
    <t>SBR9046@gmail.com</t>
  </si>
  <si>
    <t>NBH4430@gmail.com</t>
  </si>
  <si>
    <t>TTC9045@gmail.com</t>
  </si>
  <si>
    <t>HEA5800@gmail.com</t>
  </si>
  <si>
    <t>EAA9121@gmail.com</t>
  </si>
  <si>
    <t>RUA7376@gmail.com</t>
  </si>
  <si>
    <t>SSE3745@gmail.com</t>
  </si>
  <si>
    <t>DAJ4306@gmail.com</t>
  </si>
  <si>
    <t>GLY7525@gmail.com</t>
  </si>
  <si>
    <t>SEF5085@gmail.com</t>
  </si>
  <si>
    <t>LXO3766@gmail.com</t>
  </si>
  <si>
    <t>RRT5110@gmail.com</t>
  </si>
  <si>
    <t>XNW7474@gmail.com</t>
  </si>
  <si>
    <t>EMM4686@gmail.com</t>
  </si>
  <si>
    <t>XAC8398@gmail.com</t>
  </si>
  <si>
    <t>BNO3354@gmail.com</t>
  </si>
  <si>
    <t>WMQ8271@gmail.com</t>
  </si>
  <si>
    <t>RWQ7529@gmail.com</t>
  </si>
  <si>
    <t>TPP2816@gmail.com</t>
  </si>
  <si>
    <t>BPW8012@gmail.com</t>
  </si>
  <si>
    <t>HKY6910@gmail.com</t>
  </si>
  <si>
    <t>FZM2146@gmail.com</t>
  </si>
  <si>
    <t>SZG2030@gmail.com</t>
  </si>
  <si>
    <t>OFL3225@gmail.com</t>
  </si>
  <si>
    <t>GLA7908@gmail.com</t>
  </si>
  <si>
    <t>BOB7950@gmail.com</t>
  </si>
  <si>
    <t>MUZ1198@gmail.com</t>
  </si>
  <si>
    <t>MZA7688@gmail.com</t>
  </si>
  <si>
    <t>MYP2105@gmail.com</t>
  </si>
  <si>
    <t>ARW6161@gmail.com</t>
  </si>
  <si>
    <t>EIQ7173@gmail.com</t>
  </si>
  <si>
    <t>ISO9511@gmail.com</t>
  </si>
  <si>
    <t>VED6713@gmail.com</t>
  </si>
  <si>
    <t>FLI4124@gmail.com</t>
  </si>
  <si>
    <t>AXN2878@gmail.com</t>
  </si>
  <si>
    <t>OTJ6203@gmail.com</t>
  </si>
  <si>
    <t>Fiona Robinson</t>
  </si>
  <si>
    <t>Chester Morgan</t>
  </si>
  <si>
    <t>Cadie Allen</t>
  </si>
  <si>
    <t>Ashton Rogers</t>
  </si>
  <si>
    <t>Natalie Cunningham</t>
  </si>
  <si>
    <t>Adrian Foster</t>
  </si>
  <si>
    <t>Lilianna Morris</t>
  </si>
  <si>
    <t>Luke Clark</t>
  </si>
  <si>
    <t>Paige Kelly</t>
  </si>
  <si>
    <t>Owen Holmes</t>
  </si>
  <si>
    <t>Kate Elliott</t>
  </si>
  <si>
    <t>Joyce Barnes</t>
  </si>
  <si>
    <t>Thomas Bennett</t>
  </si>
  <si>
    <t>Anna Richardson</t>
  </si>
  <si>
    <t>Kelsey West</t>
  </si>
  <si>
    <t>Lucas Wright</t>
  </si>
  <si>
    <t>Brianna Morrison</t>
  </si>
  <si>
    <t>Walter Bailey</t>
  </si>
  <si>
    <t>Adelaide Hall</t>
  </si>
  <si>
    <t>Michelle Clark</t>
  </si>
  <si>
    <t>Rafael Montgomery</t>
  </si>
  <si>
    <t>Abraham Wells</t>
  </si>
  <si>
    <t>Carina Riley</t>
  </si>
  <si>
    <t>Roman Hall</t>
  </si>
  <si>
    <t>Charlotte Turner</t>
  </si>
  <si>
    <t>Adam Brown</t>
  </si>
  <si>
    <t>Kimberly Mitchell</t>
  </si>
  <si>
    <t>Kristian Chapman</t>
  </si>
  <si>
    <t>Naomi Walker</t>
  </si>
  <si>
    <t>Alina Reed</t>
  </si>
  <si>
    <t>Maddie Armstrong</t>
  </si>
  <si>
    <t>Lucy Edwards</t>
  </si>
  <si>
    <t>Tony Johnston</t>
  </si>
  <si>
    <t>Emily Wells</t>
  </si>
  <si>
    <t>Isabella Wright</t>
  </si>
  <si>
    <t>Richard Henderson</t>
  </si>
  <si>
    <t>Brad Hall</t>
  </si>
  <si>
    <t>Victoria Gray</t>
  </si>
  <si>
    <t>Belinda Ross</t>
  </si>
  <si>
    <t>Miley Morgan</t>
  </si>
  <si>
    <t>David Hill</t>
  </si>
  <si>
    <t>Tiana Ryan</t>
  </si>
  <si>
    <t>Kellan Thompson</t>
  </si>
  <si>
    <t>Penelope Cole</t>
  </si>
  <si>
    <t>Michelle Rogers</t>
  </si>
  <si>
    <t>Antony Alexander</t>
  </si>
  <si>
    <t>Tara Kelley</t>
  </si>
  <si>
    <t>Lucas Mitchell</t>
  </si>
  <si>
    <t>Rafael Kelly</t>
  </si>
  <si>
    <t>black</t>
  </si>
  <si>
    <t>white</t>
  </si>
  <si>
    <t>red</t>
  </si>
  <si>
    <t>green</t>
  </si>
  <si>
    <t>blue</t>
  </si>
  <si>
    <t>yellow</t>
  </si>
  <si>
    <t>purple</t>
  </si>
  <si>
    <t>orange</t>
  </si>
  <si>
    <t>pink</t>
  </si>
  <si>
    <t>gray</t>
  </si>
  <si>
    <t>turquoise</t>
  </si>
  <si>
    <t>dark purple</t>
  </si>
  <si>
    <t>dark green</t>
  </si>
  <si>
    <t>gold</t>
  </si>
  <si>
    <t>dark blue</t>
  </si>
  <si>
    <t>dark red</t>
  </si>
  <si>
    <t>silver</t>
  </si>
  <si>
    <t>khaki</t>
  </si>
  <si>
    <t>purple lilac</t>
  </si>
  <si>
    <t>brown</t>
  </si>
  <si>
    <t>Y</t>
  </si>
  <si>
    <t>N</t>
  </si>
  <si>
    <t>Sales Associate</t>
  </si>
  <si>
    <t>Assistant Store Manager</t>
  </si>
  <si>
    <t>Order Date</t>
  </si>
  <si>
    <t>Has Membership</t>
  </si>
  <si>
    <t>Customer Name</t>
  </si>
  <si>
    <t>Customer Gender</t>
  </si>
  <si>
    <t>Customer Birthdate</t>
  </si>
  <si>
    <t>Employee Name</t>
  </si>
  <si>
    <t>Employee ID</t>
  </si>
  <si>
    <t>Employee Gender</t>
  </si>
  <si>
    <t>Employee Birthdate</t>
  </si>
  <si>
    <t>Employee Country</t>
  </si>
  <si>
    <t>Annual Salary</t>
  </si>
  <si>
    <t>Product ID</t>
  </si>
  <si>
    <t>Interest Date</t>
  </si>
  <si>
    <t>Customer Email</t>
  </si>
  <si>
    <t>Order Type</t>
  </si>
  <si>
    <t>Order ID</t>
  </si>
  <si>
    <t>Product Name</t>
  </si>
  <si>
    <t>Product Category</t>
  </si>
  <si>
    <t>Version Price</t>
  </si>
  <si>
    <t>Cusomer Age</t>
  </si>
  <si>
    <t>Customer Age Group</t>
  </si>
  <si>
    <t>Employee Age</t>
  </si>
  <si>
    <t>Employee Age Group</t>
  </si>
  <si>
    <t>Amount</t>
  </si>
  <si>
    <t>Order Gap</t>
  </si>
  <si>
    <t>Order Discount</t>
  </si>
  <si>
    <t>Order Arrival Date</t>
  </si>
  <si>
    <t>DW Version</t>
  </si>
  <si>
    <t>DW Includes</t>
  </si>
  <si>
    <t>No One</t>
  </si>
  <si>
    <t>Null</t>
  </si>
  <si>
    <t>DW Include</t>
  </si>
  <si>
    <t>DW Interests</t>
  </si>
  <si>
    <t>Address-Street</t>
  </si>
  <si>
    <t>Employee Continent</t>
  </si>
  <si>
    <t>Asia</t>
  </si>
  <si>
    <t>Bangkok</t>
  </si>
  <si>
    <t>Sukhumvit Road</t>
  </si>
  <si>
    <t>South America</t>
  </si>
  <si>
    <t>Bogotá</t>
  </si>
  <si>
    <t>Calle 100</t>
  </si>
  <si>
    <t>North America</t>
  </si>
  <si>
    <t>New York</t>
  </si>
  <si>
    <t>Broadway</t>
  </si>
  <si>
    <t>Europe</t>
  </si>
  <si>
    <t>Amsterdam</t>
  </si>
  <si>
    <t>Damrak</t>
  </si>
  <si>
    <t>Orchard Road</t>
  </si>
  <si>
    <t>Tel Aviv</t>
  </si>
  <si>
    <t>Dizengoff Street</t>
  </si>
  <si>
    <t>Belgrade</t>
  </si>
  <si>
    <t>Knez Mihailova</t>
  </si>
  <si>
    <t>Tokyo</t>
  </si>
  <si>
    <t>Shibuya</t>
  </si>
  <si>
    <t>Warsaw</t>
  </si>
  <si>
    <t>Krakowskie Przedmieście</t>
  </si>
  <si>
    <t>Mumbai</t>
  </si>
  <si>
    <t>Marine Drive</t>
  </si>
  <si>
    <t>Beijing</t>
  </si>
  <si>
    <t>Wangfujing</t>
  </si>
  <si>
    <t>Moscow</t>
  </si>
  <si>
    <t>Tverskaya Street</t>
  </si>
  <si>
    <t>Manila</t>
  </si>
  <si>
    <t>Ayala Avenue</t>
  </si>
  <si>
    <t>Brussels</t>
  </si>
  <si>
    <t>Avenue Louise</t>
  </si>
  <si>
    <t>Kingston</t>
  </si>
  <si>
    <t>Hope Road</t>
  </si>
  <si>
    <t>Lima</t>
  </si>
  <si>
    <t>Avenida Arequipa</t>
  </si>
  <si>
    <t>Istanbul</t>
  </si>
  <si>
    <t>Istiklal Street</t>
  </si>
  <si>
    <t>Zurich</t>
  </si>
  <si>
    <t>Bahnhofstrasse</t>
  </si>
  <si>
    <t>Stockholm</t>
  </si>
  <si>
    <t>Drottninggatan</t>
  </si>
  <si>
    <t>Paris</t>
  </si>
  <si>
    <t>Champs-Élysées</t>
  </si>
  <si>
    <t>Africa</t>
  </si>
  <si>
    <t>Casablanca</t>
  </si>
  <si>
    <t>Boulevard de Paris</t>
  </si>
  <si>
    <t>Buenos Aires</t>
  </si>
  <si>
    <t>Avenida 9 de Julio</t>
  </si>
  <si>
    <t>Dakar</t>
  </si>
  <si>
    <t>Reykjavik</t>
  </si>
  <si>
    <t>Laugavegur</t>
  </si>
  <si>
    <t>Madrid</t>
  </si>
  <si>
    <t>Gran Via</t>
  </si>
  <si>
    <t>Quito</t>
  </si>
  <si>
    <t>Avenida Amazonas</t>
  </si>
  <si>
    <t>Sofia</t>
  </si>
  <si>
    <t>Vitosha Boulevard</t>
  </si>
  <si>
    <t>São Paulo</t>
  </si>
  <si>
    <t>Paulista Avenue</t>
  </si>
  <si>
    <t>Nicosia</t>
  </si>
  <si>
    <t>Ledra Street</t>
  </si>
  <si>
    <t>Rome</t>
  </si>
  <si>
    <t>Via del Corso</t>
  </si>
  <si>
    <t>Copenhagen</t>
  </si>
  <si>
    <t>Strøget</t>
  </si>
  <si>
    <t>Panama City</t>
  </si>
  <si>
    <t>Lisbon</t>
  </si>
  <si>
    <t>Avenida da Liberdade</t>
  </si>
  <si>
    <t>Bucharest</t>
  </si>
  <si>
    <t>Calea Victoriei</t>
  </si>
  <si>
    <t>Helsinki</t>
  </si>
  <si>
    <t>Esplanadi</t>
  </si>
  <si>
    <t>Asunción</t>
  </si>
  <si>
    <t>Avenida Mariscal López</t>
  </si>
  <si>
    <t>Johannesburg</t>
  </si>
  <si>
    <t>Nelson Mandela Boulevard</t>
  </si>
  <si>
    <t>Berlin</t>
  </si>
  <si>
    <t>Kurfürstendamm</t>
  </si>
  <si>
    <t>Colombo</t>
  </si>
  <si>
    <t>Galle Road</t>
  </si>
  <si>
    <t>Ljubljana</t>
  </si>
  <si>
    <t>Tivoli Street</t>
  </si>
  <si>
    <t>Beirut</t>
  </si>
  <si>
    <t>Budapest</t>
  </si>
  <si>
    <t>Andrássy Avenue</t>
  </si>
  <si>
    <t>Avenue Cheikh Anta Diop</t>
  </si>
  <si>
    <t>Avenida Balboa</t>
  </si>
  <si>
    <t>Row Labels</t>
  </si>
  <si>
    <t>Grand Total</t>
  </si>
  <si>
    <t>Column Labels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</si>
  <si>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</si>
  <si>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</si>
  <si>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</si>
  <si>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</si>
  <si>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</si>
  <si>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</si>
  <si>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</si>
  <si>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</si>
  <si>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</si>
  <si>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</si>
  <si>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</si>
  <si>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</si>
  <si>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</si>
  <si>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</si>
  <si>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</si>
  <si>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</si>
  <si>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</si>
  <si>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</si>
  <si>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</si>
  <si>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Air Max</t>
  </si>
  <si>
    <t>Air Force 1</t>
  </si>
  <si>
    <t>Dri-FIT Shirt</t>
  </si>
  <si>
    <t>Apparel</t>
  </si>
  <si>
    <t>Cortez</t>
  </si>
  <si>
    <t>Nike Football</t>
  </si>
  <si>
    <t>Sport Equipment</t>
  </si>
  <si>
    <t>Tech Fleece Hoodie</t>
  </si>
  <si>
    <t>Blazer</t>
  </si>
  <si>
    <t>Dunk</t>
  </si>
  <si>
    <t>React</t>
  </si>
  <si>
    <t>Vapormax</t>
  </si>
  <si>
    <t>Pro Compression Tights</t>
  </si>
  <si>
    <t>Pegasus</t>
  </si>
  <si>
    <t>Therma Pants</t>
  </si>
  <si>
    <t>ZoomX</t>
  </si>
  <si>
    <t>Sportswear Club Fleece</t>
  </si>
  <si>
    <t>Flyknit</t>
  </si>
  <si>
    <t>Free Run</t>
  </si>
  <si>
    <t>Metcon</t>
  </si>
  <si>
    <t>Windrunner Jacket</t>
  </si>
  <si>
    <t>Joyride</t>
  </si>
  <si>
    <t>Huarache</t>
  </si>
  <si>
    <t>Daybreak</t>
  </si>
  <si>
    <t>M2K Tekno</t>
  </si>
  <si>
    <t>Zoom Fly</t>
  </si>
  <si>
    <t>Shox</t>
  </si>
  <si>
    <t>Infinity Run</t>
  </si>
  <si>
    <t>Structure</t>
  </si>
  <si>
    <t>Odyssey React</t>
  </si>
  <si>
    <t>Wildhorse</t>
  </si>
  <si>
    <t>Air Zoom Terra Kiger</t>
  </si>
  <si>
    <t>React Element 55</t>
  </si>
  <si>
    <t>SB Dunk</t>
  </si>
  <si>
    <t>Element Running Top</t>
  </si>
  <si>
    <t>Zoom Vomero</t>
  </si>
  <si>
    <t>Alphafly</t>
  </si>
  <si>
    <t>Air Max 270</t>
  </si>
  <si>
    <t>Air Zoom Winflo</t>
  </si>
  <si>
    <t>Free RN 5.0</t>
  </si>
  <si>
    <t>Fast Track Jacket</t>
  </si>
  <si>
    <t>Zoom Streak</t>
  </si>
  <si>
    <t>LunarGlide</t>
  </si>
  <si>
    <t>Air Max Thea</t>
  </si>
  <si>
    <t>Flex Experience</t>
  </si>
  <si>
    <t>Zoom Pegasus Turbo</t>
  </si>
  <si>
    <t>Vapor Cage 4</t>
  </si>
  <si>
    <t>Nike Basketball</t>
  </si>
  <si>
    <t>Court Royale</t>
  </si>
  <si>
    <t>Miler Tank</t>
  </si>
  <si>
    <t>Air Zoom Pegasus</t>
  </si>
  <si>
    <t>Air Zoom Elite</t>
  </si>
  <si>
    <t>Therma Sphere Hoodie</t>
  </si>
  <si>
    <t>Tech Fleece Jogger</t>
  </si>
  <si>
    <t>Flex Stride Shorts</t>
  </si>
  <si>
    <t>Legend React</t>
  </si>
  <si>
    <t>Vapor Street</t>
  </si>
  <si>
    <t>Nike Yoga Mat</t>
  </si>
  <si>
    <t>Phantom Vision</t>
  </si>
  <si>
    <t>Mercurial Superfly</t>
  </si>
  <si>
    <t>Hypervenom Phantom</t>
  </si>
  <si>
    <t>Magista Obra</t>
  </si>
  <si>
    <t>Phantom Venom</t>
  </si>
  <si>
    <t>Tiempo Legend</t>
  </si>
  <si>
    <t>CTR360</t>
  </si>
  <si>
    <t>Hyperdunk</t>
  </si>
  <si>
    <t>Flex Shorts</t>
  </si>
  <si>
    <t>Therma Training Pants</t>
  </si>
  <si>
    <t>Phantom VSN Elite</t>
  </si>
  <si>
    <t>React Miler</t>
  </si>
  <si>
    <t>Mercurial Vapor</t>
  </si>
  <si>
    <t>ZoomX Vaporfly NEXT%</t>
  </si>
  <si>
    <t>AeroSwift Running Top</t>
  </si>
  <si>
    <t>Zoom Structure 22</t>
  </si>
  <si>
    <t>Air Max 720</t>
  </si>
  <si>
    <t>Nike Soccer Ball</t>
  </si>
  <si>
    <t>React Presto</t>
  </si>
  <si>
    <t>Challenger Shorts</t>
  </si>
  <si>
    <t>Nike Court Legacy</t>
  </si>
  <si>
    <t>Nike Air Tailwind</t>
  </si>
  <si>
    <t>Zoom Gravity</t>
  </si>
  <si>
    <t>Quest 3</t>
  </si>
  <si>
    <t>Air Max Fusion</t>
  </si>
  <si>
    <t>Flex 2-in-1 Shorts</t>
  </si>
  <si>
    <t>Dri-FIT Academy Pants</t>
  </si>
  <si>
    <t>AeroLoft Running Vest</t>
  </si>
  <si>
    <t>Nike Flex Stride</t>
  </si>
  <si>
    <t>Challenger Long-Sleeve</t>
  </si>
  <si>
    <t>Challenger 7</t>
  </si>
  <si>
    <t>React Infinity Run</t>
  </si>
  <si>
    <t>Wildhorse 7</t>
  </si>
  <si>
    <t>Air Zoom Terra Kiger 6</t>
  </si>
  <si>
    <t>Alphafly NEXT%</t>
  </si>
  <si>
    <t>Nike Cap</t>
  </si>
  <si>
    <t>Therma Training Top</t>
  </si>
  <si>
    <t>Joyride Run Flyknit</t>
  </si>
  <si>
    <t>Nike Backpack</t>
  </si>
  <si>
    <t>Epic Phantom React</t>
  </si>
  <si>
    <t>Nike Socks</t>
  </si>
  <si>
    <t>Zoom Rival Fly</t>
  </si>
  <si>
    <t>Flex Training Hoodie</t>
  </si>
  <si>
    <t>Nike Kettlebell</t>
  </si>
  <si>
    <t>Address-Continent</t>
  </si>
  <si>
    <t>Is Order Late</t>
  </si>
  <si>
    <t>Average Product Share in Order</t>
  </si>
  <si>
    <t>Product Share</t>
  </si>
  <si>
    <t>Average Product Share in Order - Top 10 Products</t>
  </si>
  <si>
    <t>Average Product Share in Order - Bottom 10 Products</t>
  </si>
  <si>
    <t>Online Income Share Over Time</t>
  </si>
  <si>
    <t>KPI 1 - Annual Income Growth</t>
  </si>
  <si>
    <t>Income This Year</t>
  </si>
  <si>
    <t>Income Last Year</t>
  </si>
  <si>
    <t>Online Income</t>
  </si>
  <si>
    <t>Total Order Income</t>
  </si>
  <si>
    <t>Income</t>
  </si>
  <si>
    <t>Online Income Share</t>
  </si>
  <si>
    <t>Annual Income Growth</t>
  </si>
  <si>
    <t>Is Order Online</t>
  </si>
  <si>
    <t>Late Online Orders Rate</t>
  </si>
  <si>
    <t>Late Online Orders Rate Over Time</t>
  </si>
  <si>
    <t>Neimar Thompson</t>
  </si>
  <si>
    <t>KPI 2 - Online Income Share</t>
  </si>
  <si>
    <t>KPI 3 - Late Online Orders Rate</t>
  </si>
  <si>
    <t>KPI 4 - Average Product Share in 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</si>
</sst>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dd/mm/yyyy\ hh:mm:ss"/>
    <numFmt numFmtId="165" formatCode="0.0000"/>
    <numFmt numFmtId="167" formatCode="0.00%;\-0.00%;0.00%"/>
  </numFmts>
  <fonts count="17" x14ac:knownFonts="1">
    <font>
      <sz val="11"/>
      <color theme="1"/>
      <name val="Arial"/>
      <family val="2"/>
      <scheme val="minor"/>
    </font>
    <font>
      <sz val="11"/>
      <color rgb="FF000000"/>
      <name val="Calibri"/>
      <family val="2"/>
    </font>
    <font>
      <b/>
      <sz val="11"/>
      <color theme="1"/>
      <name val="Arial"/>
      <family val="2"/>
      <charset val="177"/>
      <scheme val="minor"/>
    </font>
    <font>
      <b/>
      <sz val="11"/>
      <color theme="1"/>
      <name val="Arial"/>
      <family val="2"/>
      <scheme val="minor"/>
    </font>
    <font>
      <sz val="12"/>
      <color rgb="FF000000"/>
      <name val="Calibri"/>
      <family val="2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b/>
      <sz val="12"/>
      <color theme="1"/>
      <name val="Calibri"/>
      <family val="2"/>
      <charset val="177"/>
    </font>
    <font>
      <sz val="8"/>
      <name val="Arial"/>
      <family val="2"/>
      <scheme val="minor"/>
    </font>
    <font>
      <sz val="11"/>
      <color theme="1"/>
      <name val="Calibri"/>
      <family val="2"/>
    </font>
    <font>
      <sz val="12"/>
      <color theme="1"/>
      <name val="Arial"/>
      <family val="2"/>
      <scheme val="minor"/>
    </font>
    <font>
      <b/>
      <u/>
      <sz val="12"/>
      <color theme="1"/>
      <name val="Calibri"/>
      <family val="2"/>
    </font>
    <font>
      <b/>
      <u/>
      <sz val="12"/>
      <color theme="1"/>
      <name val="Calibri"/>
      <family val="2"/>
      <charset val="177"/>
    </font>
    <font>
      <b/>
      <u/>
      <sz val="12"/>
      <color theme="0"/>
      <name val="Calibri"/>
      <family val="2"/>
    </font>
    <font>
      <b/>
      <sz val="12"/>
      <color theme="0"/>
      <name val="Calibri"/>
      <family val="2"/>
    </font>
    <font>
      <b/>
      <sz val="11"/>
      <color theme="0"/>
      <name val="Arial"/>
      <family val="2"/>
      <scheme val="minor"/>
    </font>
    <font>
      <b/>
      <sz val="20"/>
      <color theme="1"/>
      <name val="Arial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66FFCC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0" fontId="1" fillId="0" borderId="0"/>
  </cellStyleXfs>
  <cellXfs count="66">
    <xf numFmtId="0" fontId="0" fillId="0" borderId="0" xfId="0"/>
    <xf numFmtId="14" fontId="0" fillId="0" borderId="0" xfId="0" applyNumberFormat="1"/>
    <xf numFmtId="0" fontId="4" fillId="0" borderId="0" xfId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0" borderId="0" xfId="0" applyFont="1" applyAlignment="1">
      <alignment horizontal="center" vertical="center"/>
    </xf>
    <xf numFmtId="14" fontId="7" fillId="0" borderId="0" xfId="0" applyNumberFormat="1" applyFont="1" applyAlignment="1">
      <alignment horizontal="center" vertical="center"/>
    </xf>
    <xf numFmtId="0" fontId="2" fillId="0" borderId="0" xfId="0" applyFont="1"/>
    <xf numFmtId="0" fontId="5" fillId="0" borderId="0" xfId="0" applyFont="1" applyAlignment="1">
      <alignment horizontal="left" vertic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2" fontId="0" fillId="0" borderId="0" xfId="0" applyNumberFormat="1" applyAlignment="1">
      <alignment horizontal="left"/>
    </xf>
    <xf numFmtId="0" fontId="9" fillId="0" borderId="0" xfId="0" applyFont="1" applyAlignment="1">
      <alignment horizontal="center"/>
    </xf>
    <xf numFmtId="2" fontId="9" fillId="0" borderId="0" xfId="0" applyNumberFormat="1" applyFont="1" applyAlignment="1">
      <alignment horizontal="center"/>
    </xf>
    <xf numFmtId="14" fontId="10" fillId="0" borderId="0" xfId="0" applyNumberFormat="1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4" fillId="0" borderId="0" xfId="1" applyFont="1" applyAlignment="1">
      <alignment horizontal="center" vertical="center"/>
    </xf>
    <xf numFmtId="0" fontId="0" fillId="0" borderId="0" xfId="0" applyAlignment="1">
      <alignment vertical="center"/>
    </xf>
    <xf numFmtId="1" fontId="6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" fontId="14" fillId="0" borderId="0" xfId="1" applyNumberFormat="1" applyFont="1" applyAlignment="1">
      <alignment horizontal="center" vertical="center"/>
    </xf>
    <xf numFmtId="1" fontId="4" fillId="0" borderId="0" xfId="1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1" fontId="0" fillId="0" borderId="0" xfId="0" applyNumberFormat="1"/>
    <xf numFmtId="0" fontId="13" fillId="0" borderId="0" xfId="1" applyFont="1" applyAlignment="1">
      <alignment horizontal="center" vertical="center"/>
    </xf>
    <xf numFmtId="14" fontId="6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/>
    </xf>
    <xf numFmtId="0" fontId="14" fillId="2" borderId="2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/>
    </xf>
    <xf numFmtId="0" fontId="0" fillId="3" borderId="3" xfId="0" applyFill="1" applyBorder="1" applyAlignment="1">
      <alignment horizontal="center" vertical="center"/>
    </xf>
    <xf numFmtId="0" fontId="0" fillId="3" borderId="3" xfId="0" applyFill="1" applyBorder="1" applyAlignment="1">
      <alignment horizontal="center"/>
    </xf>
    <xf numFmtId="164" fontId="0" fillId="3" borderId="3" xfId="0" applyNumberFormat="1" applyFill="1" applyBorder="1" applyAlignment="1">
      <alignment horizontal="center" vertical="center"/>
    </xf>
    <xf numFmtId="14" fontId="14" fillId="0" borderId="0" xfId="1" applyNumberFormat="1" applyFont="1" applyAlignment="1">
      <alignment horizontal="center" vertical="center"/>
    </xf>
    <xf numFmtId="14" fontId="4" fillId="0" borderId="0" xfId="1" applyNumberFormat="1" applyFont="1" applyAlignment="1">
      <alignment horizontal="center" vertical="center"/>
    </xf>
    <xf numFmtId="2" fontId="6" fillId="0" borderId="0" xfId="0" applyNumberFormat="1" applyFont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165" fontId="4" fillId="0" borderId="0" xfId="0" applyNumberFormat="1" applyFont="1" applyAlignment="1">
      <alignment horizontal="center" vertical="center"/>
    </xf>
    <xf numFmtId="2" fontId="0" fillId="0" borderId="0" xfId="0" applyNumberFormat="1"/>
    <xf numFmtId="2" fontId="4" fillId="0" borderId="0" xfId="0" applyNumberFormat="1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165" fontId="6" fillId="0" borderId="0" xfId="0" applyNumberFormat="1" applyFont="1" applyAlignment="1">
      <alignment horizontal="center" vertical="center"/>
    </xf>
    <xf numFmtId="165" fontId="5" fillId="0" borderId="0" xfId="0" applyNumberFormat="1" applyFont="1" applyAlignment="1">
      <alignment horizontal="center" vertical="center"/>
    </xf>
    <xf numFmtId="1" fontId="5" fillId="0" borderId="0" xfId="0" applyNumberFormat="1" applyFont="1" applyAlignment="1">
      <alignment horizontal="center" vertical="center"/>
    </xf>
    <xf numFmtId="0" fontId="0" fillId="0" borderId="0" xfId="0" pivotButton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0" fillId="4" borderId="0" xfId="0" applyFill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0" fontId="16" fillId="0" borderId="0" xfId="0" applyFont="1" applyAlignment="1">
      <alignment horizontal="left" vertical="center"/>
    </xf>
  </cellXfs>
  <cellStyles count="2">
    <cellStyle name="Normal" xfId="0" builtinId="0"/>
    <cellStyle name="Normal 2" xfId="1" xr:uid="{75FF7A53-1586-48DD-B22D-D6ED38577B48}"/>
  </cellStyles>
  <dxfs count="20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66FFCC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rgb="FF66FFCC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rgb="FF66FFCC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rgb="FF66FFCC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rgb="FF66FFCC"/>
        </patternFill>
      </fill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rgb="FF66FFCC"/>
        </patternFill>
      </fill>
    </dxf>
    <dxf>
      <fill>
        <patternFill patternType="solid">
          <bgColor rgb="FF66FFCC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165" formatCode="0.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165" formatCode="0.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9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9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sz val="12"/>
        <name val="Calibri"/>
        <family val="2"/>
        <scheme val="none"/>
      </font>
      <numFmt numFmtId="19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minor"/>
      </font>
      <numFmt numFmtId="19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numFmt numFmtId="164" formatCode="dd/mm/yyyy\ hh:mm:ss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none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sz val="12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minor"/>
      </font>
      <numFmt numFmtId="19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9" formatCode="dd/mm/yyyy"/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9" formatCode="dd/mm/yyyy"/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</dxfs>
  <tableStyles count="1" defaultTableStyle="TableStyleMedium2" defaultPivotStyle="PivotStyleLight16">
    <tableStyle name="Invisible" pivot="0" table="0" count="0" xr9:uid="{97A0A038-42DC-4C1E-AE83-47D9A2198430}"/>
  </tableStyles>
  <colors>
    <mruColors>
      <color rgb="FFFF99FF"/>
      <color rgb="FFFF5050"/>
      <color rgb="FF990033"/>
      <color rgb="FF00CC99"/>
      <color rgb="FFFFCC66"/>
      <color rgb="FFFFFF99"/>
      <color rgb="FF66FFFF"/>
      <color rgb="FF6666FF"/>
      <color rgb="FFCC99FF"/>
      <color rgb="FF66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customXml" Target="../customXml/item3.xml"/><Relationship Id="rId21" Type="http://schemas.openxmlformats.org/officeDocument/2006/relationships/sheetMetadata" Target="metadata.xml"/><Relationship Id="rId34" Type="http://schemas.openxmlformats.org/officeDocument/2006/relationships/customXml" Target="../customXml/item11.xml"/><Relationship Id="rId42" Type="http://schemas.openxmlformats.org/officeDocument/2006/relationships/customXml" Target="../customXml/item19.xml"/><Relationship Id="rId47" Type="http://schemas.openxmlformats.org/officeDocument/2006/relationships/customXml" Target="../customXml/item24.xml"/><Relationship Id="rId50" Type="http://schemas.openxmlformats.org/officeDocument/2006/relationships/customXml" Target="../customXml/item27.xml"/><Relationship Id="rId55" Type="http://schemas.openxmlformats.org/officeDocument/2006/relationships/customXml" Target="../customXml/item32.xml"/><Relationship Id="rId63" Type="http://schemas.openxmlformats.org/officeDocument/2006/relationships/customXml" Target="../customXml/item4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9" Type="http://schemas.openxmlformats.org/officeDocument/2006/relationships/customXml" Target="../customXml/item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32" Type="http://schemas.openxmlformats.org/officeDocument/2006/relationships/customXml" Target="../customXml/item9.xml"/><Relationship Id="rId37" Type="http://schemas.openxmlformats.org/officeDocument/2006/relationships/customXml" Target="../customXml/item14.xml"/><Relationship Id="rId40" Type="http://schemas.openxmlformats.org/officeDocument/2006/relationships/customXml" Target="../customXml/item17.xml"/><Relationship Id="rId45" Type="http://schemas.openxmlformats.org/officeDocument/2006/relationships/customXml" Target="../customXml/item22.xml"/><Relationship Id="rId53" Type="http://schemas.openxmlformats.org/officeDocument/2006/relationships/customXml" Target="../customXml/item30.xml"/><Relationship Id="rId58" Type="http://schemas.openxmlformats.org/officeDocument/2006/relationships/customXml" Target="../customXml/item35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38.xml"/><Relationship Id="rId19" Type="http://schemas.openxmlformats.org/officeDocument/2006/relationships/styles" Target="styles.xml"/><Relationship Id="rId14" Type="http://schemas.openxmlformats.org/officeDocument/2006/relationships/pivotCacheDefinition" Target="pivotCache/pivotCacheDefinition3.xml"/><Relationship Id="rId22" Type="http://schemas.openxmlformats.org/officeDocument/2006/relationships/powerPivotData" Target="model/item.data"/><Relationship Id="rId27" Type="http://schemas.openxmlformats.org/officeDocument/2006/relationships/customXml" Target="../customXml/item4.xml"/><Relationship Id="rId30" Type="http://schemas.openxmlformats.org/officeDocument/2006/relationships/customXml" Target="../customXml/item7.xml"/><Relationship Id="rId35" Type="http://schemas.openxmlformats.org/officeDocument/2006/relationships/customXml" Target="../customXml/item12.xml"/><Relationship Id="rId43" Type="http://schemas.openxmlformats.org/officeDocument/2006/relationships/customXml" Target="../customXml/item20.xml"/><Relationship Id="rId48" Type="http://schemas.openxmlformats.org/officeDocument/2006/relationships/customXml" Target="../customXml/item25.xml"/><Relationship Id="rId56" Type="http://schemas.openxmlformats.org/officeDocument/2006/relationships/customXml" Target="../customXml/item33.xml"/><Relationship Id="rId64" Type="http://schemas.openxmlformats.org/officeDocument/2006/relationships/customXml" Target="../customXml/item41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28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1.xml"/><Relationship Id="rId17" Type="http://schemas.openxmlformats.org/officeDocument/2006/relationships/theme" Target="theme/theme1.xml"/><Relationship Id="rId25" Type="http://schemas.openxmlformats.org/officeDocument/2006/relationships/customXml" Target="../customXml/item2.xml"/><Relationship Id="rId33" Type="http://schemas.openxmlformats.org/officeDocument/2006/relationships/customXml" Target="../customXml/item10.xml"/><Relationship Id="rId38" Type="http://schemas.openxmlformats.org/officeDocument/2006/relationships/customXml" Target="../customXml/item15.xml"/><Relationship Id="rId46" Type="http://schemas.openxmlformats.org/officeDocument/2006/relationships/customXml" Target="../customXml/item23.xml"/><Relationship Id="rId59" Type="http://schemas.openxmlformats.org/officeDocument/2006/relationships/customXml" Target="../customXml/item36.xml"/><Relationship Id="rId20" Type="http://schemas.openxmlformats.org/officeDocument/2006/relationships/sharedStrings" Target="sharedStrings.xml"/><Relationship Id="rId41" Type="http://schemas.openxmlformats.org/officeDocument/2006/relationships/customXml" Target="../customXml/item18.xml"/><Relationship Id="rId54" Type="http://schemas.openxmlformats.org/officeDocument/2006/relationships/customXml" Target="../customXml/item31.xml"/><Relationship Id="rId62" Type="http://schemas.openxmlformats.org/officeDocument/2006/relationships/customXml" Target="../customXml/item3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4.xml"/><Relationship Id="rId23" Type="http://schemas.openxmlformats.org/officeDocument/2006/relationships/calcChain" Target="calcChain.xml"/><Relationship Id="rId28" Type="http://schemas.openxmlformats.org/officeDocument/2006/relationships/customXml" Target="../customXml/item5.xml"/><Relationship Id="rId36" Type="http://schemas.openxmlformats.org/officeDocument/2006/relationships/customXml" Target="../customXml/item13.xml"/><Relationship Id="rId49" Type="http://schemas.openxmlformats.org/officeDocument/2006/relationships/customXml" Target="../customXml/item26.xml"/><Relationship Id="rId57" Type="http://schemas.openxmlformats.org/officeDocument/2006/relationships/customXml" Target="../customXml/item34.xml"/><Relationship Id="rId10" Type="http://schemas.openxmlformats.org/officeDocument/2006/relationships/worksheet" Target="worksheets/sheet10.xml"/><Relationship Id="rId31" Type="http://schemas.openxmlformats.org/officeDocument/2006/relationships/customXml" Target="../customXml/item8.xml"/><Relationship Id="rId44" Type="http://schemas.openxmlformats.org/officeDocument/2006/relationships/customXml" Target="../customXml/item21.xml"/><Relationship Id="rId52" Type="http://schemas.openxmlformats.org/officeDocument/2006/relationships/customXml" Target="../customXml/item29.xml"/><Relationship Id="rId60" Type="http://schemas.openxmlformats.org/officeDocument/2006/relationships/customXml" Target="../customXml/item37.xml"/><Relationship Id="rId65" Type="http://schemas.openxmlformats.org/officeDocument/2006/relationships/customXml" Target="../customXml/item4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pivotCacheDefinition" Target="pivotCache/pivotCacheDefinition2.xml"/><Relationship Id="rId18" Type="http://schemas.openxmlformats.org/officeDocument/2006/relationships/connections" Target="connections.xml"/><Relationship Id="rId39" Type="http://schemas.openxmlformats.org/officeDocument/2006/relationships/customXml" Target="../customXml/item1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[‏‏‏‏Nike Database - Group 3.xlsx]PIVOT!Growth Revenue by years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b="1"/>
              <a:t>Annual</a:t>
            </a:r>
            <a:r>
              <a:rPr lang="en-US" b="1" baseline="0"/>
              <a:t> </a:t>
            </a:r>
            <a:r>
              <a:rPr lang="en-US" b="1"/>
              <a:t>Income Growth </a:t>
            </a:r>
            <a:br>
              <a:rPr lang="en-US" b="1"/>
            </a:br>
            <a:r>
              <a:rPr lang="en-US" b="0"/>
              <a:t>Bar Chart Vertical</a:t>
            </a:r>
          </a:p>
        </c:rich>
      </c:tx>
      <c:layout>
        <c:manualLayout>
          <c:xMode val="edge"/>
          <c:yMode val="edge"/>
          <c:x val="0.37618878994067029"/>
          <c:y val="5.69805268196591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he-IL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5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5050"/>
          </a:solidFill>
          <a:ln>
            <a:noFill/>
          </a:ln>
          <a:effectLst/>
        </c:spPr>
        <c:dLbl>
          <c:idx val="0"/>
          <c:layout>
            <c:manualLayout>
              <c:x val="0"/>
              <c:y val="-7.1692946802564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-1.2779847207366908E-3"/>
              <c:y val="1.8055206851538847E-2"/>
            </c:manualLayout>
          </c:layout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5050"/>
          </a:solidFill>
          <a:ln>
            <a:noFill/>
          </a:ln>
          <a:effectLst/>
        </c:spPr>
        <c:dLbl>
          <c:idx val="0"/>
          <c:layout>
            <c:manualLayout>
              <c:x val="-2.3429449221175947E-17"/>
              <c:y val="1.08331241109232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F0"/>
          </a:solidFill>
          <a:ln>
            <a:noFill/>
          </a:ln>
          <a:effectLst/>
        </c:spPr>
      </c:pivotFmt>
      <c:pivotFmt>
        <c:idx val="7"/>
        <c:spPr>
          <a:solidFill>
            <a:srgbClr val="00B0F0"/>
          </a:solidFill>
          <a:ln>
            <a:noFill/>
          </a:ln>
          <a:effectLst/>
        </c:spPr>
      </c:pivotFmt>
      <c:pivotFmt>
        <c:idx val="8"/>
        <c:spPr>
          <a:solidFill>
            <a:srgbClr val="00B0F0"/>
          </a:solidFill>
          <a:ln>
            <a:noFill/>
          </a:ln>
          <a:effectLst/>
        </c:spPr>
      </c:pivotFmt>
      <c:pivotFmt>
        <c:idx val="9"/>
        <c:spPr>
          <a:solidFill>
            <a:srgbClr val="00B0F0"/>
          </a:solidFill>
          <a:ln>
            <a:noFill/>
          </a:ln>
          <a:effectLst/>
        </c:spPr>
      </c:pivotFmt>
      <c:pivotFmt>
        <c:idx val="10"/>
        <c:spPr>
          <a:solidFill>
            <a:srgbClr val="00B0F0"/>
          </a:solidFill>
          <a:ln>
            <a:noFill/>
          </a:ln>
          <a:effectLst/>
        </c:spPr>
      </c:pivotFmt>
      <c:pivotFmt>
        <c:idx val="11"/>
        <c:spPr>
          <a:solidFill>
            <a:srgbClr val="00B0F0"/>
          </a:solidFill>
          <a:ln>
            <a:noFill/>
          </a:ln>
          <a:effectLst/>
        </c:spPr>
      </c:pivotFmt>
      <c:pivotFmt>
        <c:idx val="12"/>
        <c:spPr>
          <a:solidFill>
            <a:srgbClr val="00B0F0"/>
          </a:solidFill>
          <a:ln>
            <a:noFill/>
          </a:ln>
          <a:effectLst/>
        </c:spPr>
      </c:pivotFmt>
      <c:pivotFmt>
        <c:idx val="13"/>
        <c:spPr>
          <a:solidFill>
            <a:srgbClr val="00B0F0"/>
          </a:solidFill>
          <a:ln>
            <a:noFill/>
          </a:ln>
          <a:effectLst/>
        </c:spPr>
      </c:pivotFmt>
      <c:pivotFmt>
        <c:idx val="14"/>
        <c:spPr>
          <a:solidFill>
            <a:srgbClr val="00B0F0"/>
          </a:solidFill>
          <a:ln>
            <a:noFill/>
          </a:ln>
          <a:effectLst/>
        </c:spPr>
      </c:pivotFmt>
      <c:pivotFmt>
        <c:idx val="15"/>
        <c:spPr>
          <a:solidFill>
            <a:srgbClr val="00B0F0"/>
          </a:solidFill>
          <a:ln>
            <a:noFill/>
          </a:ln>
          <a:effectLst/>
        </c:spPr>
      </c:pivotFmt>
      <c:pivotFmt>
        <c:idx val="16"/>
        <c:spPr>
          <a:solidFill>
            <a:srgbClr val="00B0F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4879-4C23-B4C0-90B3BA9A0B17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4879-4C23-B4C0-90B3BA9A0B17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4879-4C23-B4C0-90B3BA9A0B17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4879-4C23-B4C0-90B3BA9A0B17}"/>
              </c:ext>
            </c:extLst>
          </c:dPt>
          <c:dPt>
            <c:idx val="4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4879-4C23-B4C0-90B3BA9A0B17}"/>
              </c:ext>
            </c:extLst>
          </c:dPt>
          <c:dPt>
            <c:idx val="5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4879-4C23-B4C0-90B3BA9A0B17}"/>
              </c:ext>
            </c:extLst>
          </c:dPt>
          <c:dPt>
            <c:idx val="6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4879-4C23-B4C0-90B3BA9A0B17}"/>
              </c:ext>
            </c:extLst>
          </c:dPt>
          <c:dPt>
            <c:idx val="8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4879-4C23-B4C0-90B3BA9A0B17}"/>
              </c:ext>
            </c:extLst>
          </c:dPt>
          <c:dPt>
            <c:idx val="9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4879-4C23-B4C0-90B3BA9A0B17}"/>
              </c:ext>
            </c:extLst>
          </c:dPt>
          <c:dPt>
            <c:idx val="10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4879-4C23-B4C0-90B3BA9A0B17}"/>
              </c:ext>
            </c:extLst>
          </c:dPt>
          <c:dPt>
            <c:idx val="12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4879-4C23-B4C0-90B3BA9A0B17}"/>
              </c:ext>
            </c:extLst>
          </c:dPt>
          <c:dPt>
            <c:idx val="13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4879-4C23-B4C0-90B3BA9A0B17}"/>
              </c:ext>
            </c:extLst>
          </c:dPt>
          <c:dPt>
            <c:idx val="14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4879-4C23-B4C0-90B3BA9A0B17}"/>
              </c:ext>
            </c:extLst>
          </c:dPt>
          <c:dLbls>
            <c:dLbl>
              <c:idx val="0"/>
              <c:layout>
                <c:manualLayout>
                  <c:x val="0"/>
                  <c:y val="-7.16929468025643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4879-4C23-B4C0-90B3BA9A0B17}"/>
                </c:ext>
              </c:extLst>
            </c:dLbl>
            <c:dLbl>
              <c:idx val="1"/>
              <c:layout>
                <c:manualLayout>
                  <c:x val="-2.3429449221175947E-17"/>
                  <c:y val="1.083312411092323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879-4C23-B4C0-90B3BA9A0B1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PIVOT!$A$5:$A$22</c:f>
              <c:strCache>
                <c:ptCount val="17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</c:strCache>
            </c:strRef>
          </c:cat>
          <c:val>
            <c:numRef>
              <c:f>PIVOT!$B$5:$B$22</c:f>
              <c:numCache>
                <c:formatCode>0.00%;\-0.00%;0.00%</c:formatCode>
                <c:ptCount val="17"/>
                <c:pt idx="0">
                  <c:v>-3.1426250498771346E-2</c:v>
                </c:pt>
                <c:pt idx="1">
                  <c:v>-0.28083048651248954</c:v>
                </c:pt>
                <c:pt idx="2">
                  <c:v>0.11439900312689733</c:v>
                </c:pt>
                <c:pt idx="3">
                  <c:v>0.21512285904464323</c:v>
                </c:pt>
                <c:pt idx="4">
                  <c:v>0.10838006024548763</c:v>
                </c:pt>
                <c:pt idx="5">
                  <c:v>8.1342187496982632E-2</c:v>
                </c:pt>
                <c:pt idx="6">
                  <c:v>2.9787459739505362E-2</c:v>
                </c:pt>
                <c:pt idx="7">
                  <c:v>-0.13560471570338084</c:v>
                </c:pt>
                <c:pt idx="8">
                  <c:v>4.3827669152844084E-2</c:v>
                </c:pt>
                <c:pt idx="9">
                  <c:v>0.14712584968153442</c:v>
                </c:pt>
                <c:pt idx="10">
                  <c:v>7.8054424245608711E-2</c:v>
                </c:pt>
                <c:pt idx="11">
                  <c:v>-0.17866528075048804</c:v>
                </c:pt>
                <c:pt idx="12">
                  <c:v>0.12603873261393916</c:v>
                </c:pt>
                <c:pt idx="13">
                  <c:v>1.1368134563362053E-2</c:v>
                </c:pt>
                <c:pt idx="14">
                  <c:v>2.5047802940603603E-2</c:v>
                </c:pt>
                <c:pt idx="15">
                  <c:v>-0.12751949135596752</c:v>
                </c:pt>
                <c:pt idx="16">
                  <c:v>-0.1164645982366862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879-4C23-B4C0-90B3BA9A0B1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859674256"/>
        <c:axId val="1859675216"/>
      </c:barChart>
      <c:catAx>
        <c:axId val="1859674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1859675216"/>
        <c:crosses val="autoZero"/>
        <c:auto val="1"/>
        <c:lblAlgn val="ctr"/>
        <c:lblOffset val="100"/>
        <c:noMultiLvlLbl val="0"/>
      </c:catAx>
      <c:valAx>
        <c:axId val="185967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Revenue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</c:title>
        <c:numFmt formatCode="0.00%;\-0.00%;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1859674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[‏‏‏‏Nike Database - Group 3.xlsx]PIVOT!Percentage of Late Orders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b="1"/>
              <a:t>Late Online</a:t>
            </a:r>
            <a:r>
              <a:rPr lang="en-US" b="1" baseline="0"/>
              <a:t> </a:t>
            </a:r>
            <a:r>
              <a:rPr lang="en-US" b="1"/>
              <a:t>Orders Rate Over Time</a:t>
            </a:r>
            <a:br>
              <a:rPr lang="en-US"/>
            </a:br>
            <a:r>
              <a:rPr lang="en-US"/>
              <a:t>Bar Chart Vertical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he-IL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99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678710790521813E-2"/>
          <c:y val="0.27661822832188609"/>
          <c:w val="0.91295648183837175"/>
          <c:h val="0.504714402181645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PIVOT!$B$59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99F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5875" cap="rnd">
                <a:solidFill>
                  <a:schemeClr val="accent1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PIVOT!$A$60:$A$79</c:f>
              <c:strCach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strCache>
            </c:strRef>
          </c:cat>
          <c:val>
            <c:numRef>
              <c:f>PIVOT!$B$60:$B$79</c:f>
              <c:numCache>
                <c:formatCode>0.00%;\-0.00%;0.00%</c:formatCode>
                <c:ptCount val="19"/>
                <c:pt idx="0">
                  <c:v>0.33333333333333326</c:v>
                </c:pt>
                <c:pt idx="1">
                  <c:v>0.57142857142857151</c:v>
                </c:pt>
                <c:pt idx="2">
                  <c:v>1</c:v>
                </c:pt>
                <c:pt idx="3">
                  <c:v>0.6</c:v>
                </c:pt>
                <c:pt idx="4">
                  <c:v>0.38095238095238093</c:v>
                </c:pt>
                <c:pt idx="5">
                  <c:v>0.30769230769230771</c:v>
                </c:pt>
                <c:pt idx="6">
                  <c:v>0.45454545454545453</c:v>
                </c:pt>
                <c:pt idx="7">
                  <c:v>0.52173913043478259</c:v>
                </c:pt>
                <c:pt idx="8">
                  <c:v>0.47368421052631576</c:v>
                </c:pt>
                <c:pt idx="9">
                  <c:v>0.56000000000000005</c:v>
                </c:pt>
                <c:pt idx="10">
                  <c:v>0.52941176470588236</c:v>
                </c:pt>
                <c:pt idx="11">
                  <c:v>0.47619047619047616</c:v>
                </c:pt>
                <c:pt idx="12">
                  <c:v>0.42857142857142855</c:v>
                </c:pt>
                <c:pt idx="13">
                  <c:v>0.4838709677419355</c:v>
                </c:pt>
                <c:pt idx="14">
                  <c:v>0.45</c:v>
                </c:pt>
                <c:pt idx="15">
                  <c:v>0.5625</c:v>
                </c:pt>
                <c:pt idx="16">
                  <c:v>0.40909090909090912</c:v>
                </c:pt>
                <c:pt idx="17">
                  <c:v>0.33333333333333331</c:v>
                </c:pt>
                <c:pt idx="18">
                  <c:v>0.33333333333333331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7A-4F3C-99D9-A6F3494EE8B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534381743"/>
        <c:axId val="534385583"/>
      </c:barChart>
      <c:catAx>
        <c:axId val="5343817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52166855716462013"/>
              <c:y val="0.871006972215292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534385583"/>
        <c:crosses val="autoZero"/>
        <c:auto val="1"/>
        <c:lblAlgn val="ctr"/>
        <c:lblOffset val="100"/>
        <c:noMultiLvlLbl val="0"/>
      </c:catAx>
      <c:valAx>
        <c:axId val="53438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layout>
            <c:manualLayout>
              <c:xMode val="edge"/>
              <c:yMode val="edge"/>
              <c:x val="2.3310023310023312E-2"/>
              <c:y val="0.433181025916020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</c:title>
        <c:numFmt formatCode="0.00%;\-0.00%;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534381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[‏‏‏‏Nike Database - Group 3.xlsx]PIVOT!PivotTable4</c:name>
    <c:fmtId val="2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 10 Product</a:t>
            </a:r>
            <a:r>
              <a:rPr lang="en-US" b="1" baseline="0"/>
              <a:t>s</a:t>
            </a:r>
            <a:br>
              <a:rPr lang="en-US" b="1"/>
            </a:br>
            <a:r>
              <a:rPr lang="en-US" b="0"/>
              <a:t>Bar Chart Horizontal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66FFC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rgbClr val="CCFF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rgbClr val="9999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rgbClr val="00FF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rgbClr val="FFCC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rgbClr val="6666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rgbClr val="FF99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0"/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rgbClr val="66FFC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rgbClr val="CCFF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rgbClr val="9999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rgbClr val="00FF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rgbClr val="FFCC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rgbClr val="6666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rgbClr val="FF99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rgbClr val="66FFC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rgbClr val="CCFF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rgbClr val="9999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rgbClr val="00FF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rgbClr val="FFCC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rgbClr val="6666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rgbClr val="FF99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rgbClr val="66FFC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rgbClr val="CCFF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rgbClr val="9999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rgbClr val="00FF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rgbClr val="FFCC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rgbClr val="6666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rgbClr val="FF99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rgbClr val="CC99FF"/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rgbClr val="FF99FF"/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rgbClr val="FFFF99"/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716297953449952"/>
          <c:y val="0.20223310183007215"/>
          <c:w val="0.78957940153772399"/>
          <c:h val="0.678101594313016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PIVOT!$B$88:$B$89</c:f>
              <c:strCache>
                <c:ptCount val="1"/>
                <c:pt idx="0">
                  <c:v>Alphafly NEXT%</c:v>
                </c:pt>
              </c:strCache>
            </c:strRef>
          </c:tx>
          <c:invertIfNegative val="0"/>
          <c:cat>
            <c:strRef>
              <c:f>PIVOT!$A$90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PIVOT!$B$90</c:f>
              <c:numCache>
                <c:formatCode>0.00</c:formatCode>
                <c:ptCount val="1"/>
                <c:pt idx="0">
                  <c:v>0.7572859578454767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E9A1-49B4-9A1D-3F7F30E23724}"/>
            </c:ext>
          </c:extLst>
        </c:ser>
        <c:ser>
          <c:idx val="1"/>
          <c:order val="1"/>
          <c:tx>
            <c:strRef>
              <c:f>PIVOT!$C$88:$C$89</c:f>
              <c:strCache>
                <c:ptCount val="1"/>
                <c:pt idx="0">
                  <c:v>Challenger 7</c:v>
                </c:pt>
              </c:strCache>
            </c:strRef>
          </c:tx>
          <c:spPr>
            <a:solidFill>
              <a:srgbClr val="FF99FF"/>
            </a:solidFill>
          </c:spPr>
          <c:invertIfNegative val="0"/>
          <c:cat>
            <c:strRef>
              <c:f>PIVOT!$A$90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PIVOT!$C$90</c:f>
              <c:numCache>
                <c:formatCode>0.00</c:formatCode>
                <c:ptCount val="1"/>
                <c:pt idx="0">
                  <c:v>0.72356974699327092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E9A1-49B4-9A1D-3F7F30E23724}"/>
            </c:ext>
          </c:extLst>
        </c:ser>
        <c:ser>
          <c:idx val="2"/>
          <c:order val="2"/>
          <c:tx>
            <c:strRef>
              <c:f>PIVOT!$D$88:$D$89</c:f>
              <c:strCache>
                <c:ptCount val="1"/>
                <c:pt idx="0">
                  <c:v>Fast Track Jacket</c:v>
                </c:pt>
              </c:strCache>
            </c:strRef>
          </c:tx>
          <c:invertIfNegative val="0"/>
          <c:cat>
            <c:strRef>
              <c:f>PIVOT!$A$90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PIVOT!$D$90</c:f>
              <c:numCache>
                <c:formatCode>0.00</c:formatCode>
                <c:ptCount val="1"/>
                <c:pt idx="0">
                  <c:v>0.75819376586510934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E9A1-49B4-9A1D-3F7F30E23724}"/>
            </c:ext>
          </c:extLst>
        </c:ser>
        <c:ser>
          <c:idx val="3"/>
          <c:order val="3"/>
          <c:tx>
            <c:strRef>
              <c:f>PIVOT!$E$88:$E$89</c:f>
              <c:strCache>
                <c:ptCount val="1"/>
                <c:pt idx="0">
                  <c:v>Hypervenom Phantom</c:v>
                </c:pt>
              </c:strCache>
            </c:strRef>
          </c:tx>
          <c:invertIfNegative val="0"/>
          <c:cat>
            <c:strRef>
              <c:f>PIVOT!$A$90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PIVOT!$E$90</c:f>
              <c:numCache>
                <c:formatCode>0.00</c:formatCode>
                <c:ptCount val="1"/>
                <c:pt idx="0">
                  <c:v>0.72351063027684148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E9A1-49B4-9A1D-3F7F30E23724}"/>
            </c:ext>
          </c:extLst>
        </c:ser>
        <c:ser>
          <c:idx val="4"/>
          <c:order val="4"/>
          <c:tx>
            <c:strRef>
              <c:f>PIVOT!$F$88:$F$89</c:f>
              <c:strCache>
                <c:ptCount val="1"/>
                <c:pt idx="0">
                  <c:v>SB Dunk</c:v>
                </c:pt>
              </c:strCache>
            </c:strRef>
          </c:tx>
          <c:spPr>
            <a:solidFill>
              <a:srgbClr val="FFFF99"/>
            </a:solidFill>
          </c:spPr>
          <c:invertIfNegative val="0"/>
          <c:cat>
            <c:strRef>
              <c:f>PIVOT!$A$90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PIVOT!$F$90</c:f>
              <c:numCache>
                <c:formatCode>0.00</c:formatCode>
                <c:ptCount val="1"/>
                <c:pt idx="0">
                  <c:v>0.72128094407244681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E9A1-49B4-9A1D-3F7F30E23724}"/>
            </c:ext>
          </c:extLst>
        </c:ser>
        <c:ser>
          <c:idx val="5"/>
          <c:order val="5"/>
          <c:tx>
            <c:strRef>
              <c:f>PIVOT!$G$88:$G$89</c:f>
              <c:strCache>
                <c:ptCount val="1"/>
                <c:pt idx="0">
                  <c:v>Tech Fleece Hoodie</c:v>
                </c:pt>
              </c:strCache>
            </c:strRef>
          </c:tx>
          <c:spPr>
            <a:solidFill>
              <a:srgbClr val="CC99FF"/>
            </a:solidFill>
          </c:spPr>
          <c:invertIfNegative val="0"/>
          <c:cat>
            <c:strRef>
              <c:f>PIVOT!$A$90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PIVOT!$G$90</c:f>
              <c:numCache>
                <c:formatCode>0.00</c:formatCode>
                <c:ptCount val="1"/>
                <c:pt idx="0">
                  <c:v>0.73263352384971026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E9A1-49B4-9A1D-3F7F30E23724}"/>
            </c:ext>
          </c:extLst>
        </c:ser>
        <c:ser>
          <c:idx val="6"/>
          <c:order val="6"/>
          <c:tx>
            <c:strRef>
              <c:f>PIVOT!$H$88:$H$89</c:f>
              <c:strCache>
                <c:ptCount val="1"/>
                <c:pt idx="0">
                  <c:v>Therma Pants</c:v>
                </c:pt>
              </c:strCache>
            </c:strRef>
          </c:tx>
          <c:invertIfNegative val="0"/>
          <c:cat>
            <c:strRef>
              <c:f>PIVOT!$A$90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PIVOT!$H$90</c:f>
              <c:numCache>
                <c:formatCode>0.00</c:formatCode>
                <c:ptCount val="1"/>
                <c:pt idx="0">
                  <c:v>0.76606642775089329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E9A1-49B4-9A1D-3F7F30E23724}"/>
            </c:ext>
          </c:extLst>
        </c:ser>
        <c:ser>
          <c:idx val="7"/>
          <c:order val="7"/>
          <c:tx>
            <c:strRef>
              <c:f>PIVOT!$I$88:$I$89</c:f>
              <c:strCache>
                <c:ptCount val="1"/>
                <c:pt idx="0">
                  <c:v>Windrunner Jacket</c:v>
                </c:pt>
              </c:strCache>
            </c:strRef>
          </c:tx>
          <c:invertIfNegative val="0"/>
          <c:cat>
            <c:strRef>
              <c:f>PIVOT!$A$90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PIVOT!$I$90</c:f>
              <c:numCache>
                <c:formatCode>0.00</c:formatCode>
                <c:ptCount val="1"/>
                <c:pt idx="0">
                  <c:v>0.74582457431849936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E9A1-49B4-9A1D-3F7F30E23724}"/>
            </c:ext>
          </c:extLst>
        </c:ser>
        <c:ser>
          <c:idx val="8"/>
          <c:order val="8"/>
          <c:tx>
            <c:strRef>
              <c:f>PIVOT!$J$88:$J$89</c:f>
              <c:strCache>
                <c:ptCount val="1"/>
                <c:pt idx="0">
                  <c:v>Zoom Pegasus Turbo</c:v>
                </c:pt>
              </c:strCache>
            </c:strRef>
          </c:tx>
          <c:invertIfNegative val="0"/>
          <c:cat>
            <c:strRef>
              <c:f>PIVOT!$A$90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PIVOT!$J$90</c:f>
              <c:numCache>
                <c:formatCode>0.00</c:formatCode>
                <c:ptCount val="1"/>
                <c:pt idx="0">
                  <c:v>0.80633465282048722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E9A1-49B4-9A1D-3F7F30E23724}"/>
            </c:ext>
          </c:extLst>
        </c:ser>
        <c:ser>
          <c:idx val="9"/>
          <c:order val="9"/>
          <c:tx>
            <c:strRef>
              <c:f>PIVOT!$K$88:$K$89</c:f>
              <c:strCache>
                <c:ptCount val="1"/>
                <c:pt idx="0">
                  <c:v>ZoomX Vaporfly NEXT%</c:v>
                </c:pt>
              </c:strCache>
            </c:strRef>
          </c:tx>
          <c:invertIfNegative val="0"/>
          <c:cat>
            <c:strRef>
              <c:f>PIVOT!$A$90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PIVOT!$K$90</c:f>
              <c:numCache>
                <c:formatCode>0.00</c:formatCode>
                <c:ptCount val="1"/>
                <c:pt idx="0">
                  <c:v>0.75263033128141954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E9A1-49B4-9A1D-3F7F30E23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58388000"/>
        <c:axId val="358391360"/>
      </c:barChart>
      <c:catAx>
        <c:axId val="358388000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Product</a:t>
                </a:r>
              </a:p>
            </c:rich>
          </c:tx>
          <c:layout>
            <c:manualLayout>
              <c:xMode val="edge"/>
              <c:yMode val="edge"/>
              <c:x val="0.14072841381169596"/>
              <c:y val="0.4865758322996892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crossAx val="358391360"/>
        <c:crosses val="autoZero"/>
        <c:auto val="1"/>
        <c:lblAlgn val="ctr"/>
        <c:lblOffset val="100"/>
        <c:noMultiLvlLbl val="0"/>
      </c:catAx>
      <c:valAx>
        <c:axId val="358391360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Average Product Share in Order</a:t>
                </a:r>
              </a:p>
            </c:rich>
          </c:tx>
          <c:layout>
            <c:manualLayout>
              <c:xMode val="edge"/>
              <c:yMode val="edge"/>
              <c:x val="0.50880684782446683"/>
              <c:y val="0.9418338838472549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358388000"/>
        <c:crosses val="autoZero"/>
        <c:crossBetween val="between"/>
      </c:valAx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[‏‏‏‏Nike Database - Group 3.xlsx]PIVOT!PivotTable2</c:name>
    <c:fmtId val="5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Bottom 10 Products </a:t>
            </a:r>
            <a:b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Bar Chart Horizontal</a:t>
            </a:r>
          </a:p>
        </c:rich>
      </c:tx>
      <c:layout>
        <c:manualLayout>
          <c:xMode val="edge"/>
          <c:yMode val="edge"/>
          <c:x val="0.41940189723051857"/>
          <c:y val="7.63688322743440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99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CC99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6666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FCC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66FF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FF33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FFFF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66FF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00CC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66FF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FFCC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99003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FF5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299672856079237"/>
          <c:y val="0.22110471617056837"/>
          <c:w val="0.8625047341861638"/>
          <c:h val="0.648063274601885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PIVOT!$B$122:$B$123</c:f>
              <c:strCache>
                <c:ptCount val="1"/>
                <c:pt idx="0">
                  <c:v>Air Zoom Pegasus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PIVOT!$A$124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PIVOT!$B$124</c:f>
              <c:numCache>
                <c:formatCode>0.00</c:formatCode>
                <c:ptCount val="1"/>
                <c:pt idx="0">
                  <c:v>0.41523009284391871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60-4E14-84EF-5C69AA3E5D03}"/>
            </c:ext>
          </c:extLst>
        </c:ser>
        <c:ser>
          <c:idx val="1"/>
          <c:order val="1"/>
          <c:tx>
            <c:strRef>
              <c:f>PIVOT!$C$122:$C$123</c:f>
              <c:strCache>
                <c:ptCount val="1"/>
                <c:pt idx="0">
                  <c:v>Dri-FIT Academy Pants</c:v>
                </c:pt>
              </c:strCache>
            </c:strRef>
          </c:tx>
          <c:spPr>
            <a:solidFill>
              <a:srgbClr val="FFCC66"/>
            </a:solidFill>
            <a:ln>
              <a:noFill/>
            </a:ln>
            <a:effectLst/>
          </c:spPr>
          <c:invertIfNegative val="0"/>
          <c:cat>
            <c:strRef>
              <c:f>PIVOT!$A$124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PIVOT!$C$124</c:f>
              <c:numCache>
                <c:formatCode>0.00</c:formatCode>
                <c:ptCount val="1"/>
                <c:pt idx="0">
                  <c:v>0.49137558785478952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60-4E14-84EF-5C69AA3E5D03}"/>
            </c:ext>
          </c:extLst>
        </c:ser>
        <c:ser>
          <c:idx val="2"/>
          <c:order val="2"/>
          <c:tx>
            <c:strRef>
              <c:f>PIVOT!$D$122:$D$123</c:f>
              <c:strCache>
                <c:ptCount val="1"/>
                <c:pt idx="0">
                  <c:v>Hyperdunk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PIVOT!$A$124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PIVOT!$D$124</c:f>
              <c:numCache>
                <c:formatCode>0.00</c:formatCode>
                <c:ptCount val="1"/>
                <c:pt idx="0">
                  <c:v>0.48496879881493732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60-4E14-84EF-5C69AA3E5D03}"/>
            </c:ext>
          </c:extLst>
        </c:ser>
        <c:ser>
          <c:idx val="3"/>
          <c:order val="3"/>
          <c:tx>
            <c:strRef>
              <c:f>PIVOT!$E$122:$E$123</c:f>
              <c:strCache>
                <c:ptCount val="1"/>
                <c:pt idx="0">
                  <c:v>Infinity Run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PIVOT!$A$124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PIVOT!$E$124</c:f>
              <c:numCache>
                <c:formatCode>0.00</c:formatCode>
                <c:ptCount val="1"/>
                <c:pt idx="0">
                  <c:v>0.48336247228189894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60-4E14-84EF-5C69AA3E5D03}"/>
            </c:ext>
          </c:extLst>
        </c:ser>
        <c:ser>
          <c:idx val="4"/>
          <c:order val="4"/>
          <c:tx>
            <c:strRef>
              <c:f>PIVOT!$F$122:$F$123</c:f>
              <c:strCache>
                <c:ptCount val="1"/>
                <c:pt idx="0">
                  <c:v>Miler Tank</c:v>
                </c:pt>
              </c:strCache>
            </c:strRef>
          </c:tx>
          <c:spPr>
            <a:solidFill>
              <a:srgbClr val="990033"/>
            </a:solidFill>
            <a:ln>
              <a:noFill/>
            </a:ln>
            <a:effectLst/>
          </c:spPr>
          <c:invertIfNegative val="0"/>
          <c:cat>
            <c:strRef>
              <c:f>PIVOT!$A$124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PIVOT!$F$124</c:f>
              <c:numCache>
                <c:formatCode>0.00</c:formatCode>
                <c:ptCount val="1"/>
                <c:pt idx="0">
                  <c:v>0.40704548206862617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60-4E14-84EF-5C69AA3E5D03}"/>
            </c:ext>
          </c:extLst>
        </c:ser>
        <c:ser>
          <c:idx val="5"/>
          <c:order val="5"/>
          <c:tx>
            <c:strRef>
              <c:f>PIVOT!$G$122:$G$123</c:f>
              <c:strCache>
                <c:ptCount val="1"/>
                <c:pt idx="0">
                  <c:v>Nike Basketball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PIVOT!$A$124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PIVOT!$G$124</c:f>
              <c:numCache>
                <c:formatCode>0.00</c:formatCode>
                <c:ptCount val="1"/>
                <c:pt idx="0">
                  <c:v>0.47348464659000217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60-4E14-84EF-5C69AA3E5D03}"/>
            </c:ext>
          </c:extLst>
        </c:ser>
        <c:ser>
          <c:idx val="6"/>
          <c:order val="6"/>
          <c:tx>
            <c:strRef>
              <c:f>PIVOT!$H$122:$H$123</c:f>
              <c:strCache>
                <c:ptCount val="1"/>
                <c:pt idx="0">
                  <c:v>Nike Socks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PIVOT!$A$124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PIVOT!$H$124</c:f>
              <c:numCache>
                <c:formatCode>0.00</c:formatCode>
                <c:ptCount val="1"/>
                <c:pt idx="0">
                  <c:v>0.47915975516497128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760-4E14-84EF-5C69AA3E5D03}"/>
            </c:ext>
          </c:extLst>
        </c:ser>
        <c:ser>
          <c:idx val="7"/>
          <c:order val="7"/>
          <c:tx>
            <c:strRef>
              <c:f>PIVOT!$I$122:$I$123</c:f>
              <c:strCache>
                <c:ptCount val="1"/>
                <c:pt idx="0">
                  <c:v>Pegasus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PIVOT!$A$124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PIVOT!$I$124</c:f>
              <c:numCache>
                <c:formatCode>0.00</c:formatCode>
                <c:ptCount val="1"/>
                <c:pt idx="0">
                  <c:v>0.46911912220546154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760-4E14-84EF-5C69AA3E5D03}"/>
            </c:ext>
          </c:extLst>
        </c:ser>
        <c:ser>
          <c:idx val="8"/>
          <c:order val="8"/>
          <c:tx>
            <c:strRef>
              <c:f>PIVOT!$J$122:$J$123</c:f>
              <c:strCache>
                <c:ptCount val="1"/>
                <c:pt idx="0">
                  <c:v>Vapor Cage 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PIVOT!$A$124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PIVOT!$J$124</c:f>
              <c:numCache>
                <c:formatCode>0.00</c:formatCode>
                <c:ptCount val="1"/>
                <c:pt idx="0">
                  <c:v>0.42076364261463317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760-4E14-84EF-5C69AA3E5D03}"/>
            </c:ext>
          </c:extLst>
        </c:ser>
        <c:ser>
          <c:idx val="9"/>
          <c:order val="9"/>
          <c:tx>
            <c:strRef>
              <c:f>PIVOT!$K$122:$K$123</c:f>
              <c:strCache>
                <c:ptCount val="1"/>
                <c:pt idx="0">
                  <c:v>Wildhorse</c:v>
                </c:pt>
              </c:strCache>
            </c:strRef>
          </c:tx>
          <c:spPr>
            <a:solidFill>
              <a:srgbClr val="00CC99"/>
            </a:solidFill>
            <a:ln>
              <a:noFill/>
            </a:ln>
            <a:effectLst/>
          </c:spPr>
          <c:invertIfNegative val="0"/>
          <c:cat>
            <c:strRef>
              <c:f>PIVOT!$A$124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PIVOT!$K$124</c:f>
              <c:numCache>
                <c:formatCode>0.00</c:formatCode>
                <c:ptCount val="1"/>
                <c:pt idx="0">
                  <c:v>0.47158993060717197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760-4E14-84EF-5C69AA3E5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50583199"/>
        <c:axId val="750586559"/>
      </c:barChart>
      <c:catAx>
        <c:axId val="750583199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Product</a:t>
                </a:r>
              </a:p>
            </c:rich>
          </c:tx>
          <c:layout>
            <c:manualLayout>
              <c:xMode val="edge"/>
              <c:yMode val="edge"/>
              <c:x val="9.7860403552707781E-2"/>
              <c:y val="0.487209961983451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</c:title>
        <c:numFmt formatCode="General" sourceLinked="1"/>
        <c:majorTickMark val="none"/>
        <c:minorTickMark val="none"/>
        <c:tickLblPos val="nextTo"/>
        <c:crossAx val="750586559"/>
        <c:crosses val="autoZero"/>
        <c:auto val="1"/>
        <c:lblAlgn val="ctr"/>
        <c:lblOffset val="100"/>
        <c:noMultiLvlLbl val="0"/>
      </c:catAx>
      <c:valAx>
        <c:axId val="750586559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Average Product Share in Order</a:t>
                </a:r>
              </a:p>
            </c:rich>
          </c:tx>
          <c:layout>
            <c:manualLayout>
              <c:xMode val="edge"/>
              <c:yMode val="edge"/>
              <c:x val="0.49925808271100786"/>
              <c:y val="0.936064404505490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750583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[‏‏‏‏Nike Database - Group 3.xlsx]PIVOT!PivotTable1</c:name>
    <c:fmtId val="2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Online</a:t>
            </a:r>
            <a:r>
              <a:rPr lang="en-US" baseline="0"/>
              <a:t> Income Share </a:t>
            </a:r>
            <a:r>
              <a:rPr lang="en-US"/>
              <a:t>Over Time</a:t>
            </a:r>
            <a:br>
              <a:rPr lang="en-US"/>
            </a:br>
            <a:r>
              <a:rPr lang="en-US" b="0"/>
              <a:t>Bar</a:t>
            </a:r>
            <a:r>
              <a:rPr lang="en-US" b="0" baseline="0"/>
              <a:t> Chart Vertical</a:t>
            </a:r>
            <a:endParaRPr lang="en-US" b="0"/>
          </a:p>
        </c:rich>
      </c:tx>
      <c:layout>
        <c:manualLayout>
          <c:xMode val="edge"/>
          <c:yMode val="edge"/>
          <c:x val="0.43625493154819062"/>
          <c:y val="6.73453321682578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tx>
            <c:rich>
              <a:bodyPr/>
              <a:lstStyle/>
              <a:p>
                <a:fld id="{90985888-EFB1-4A2E-B706-F5316CFEFCDB}" type="CATEGORYNAME">
                  <a:rPr lang="en-US">
                    <a:solidFill>
                      <a:srgbClr val="FF99FF"/>
                    </a:solidFill>
                  </a:rPr>
                  <a:pPr/>
                  <a:t>[CATEGORY NAME]</a:t>
                </a:fld>
                <a:r>
                  <a:rPr lang="en-US" baseline="0">
                    <a:solidFill>
                      <a:srgbClr val="FF99FF"/>
                    </a:solidFill>
                  </a:rPr>
                  <a:t>, </a:t>
                </a:r>
                <a:fld id="{F1EFA05B-4C57-487E-A62F-5ED5CEE0D437}" type="VALUE">
                  <a:rPr lang="en-US" baseline="0">
                    <a:solidFill>
                      <a:srgbClr val="FF99FF"/>
                    </a:solidFill>
                  </a:rPr>
                  <a:pPr/>
                  <a:t>[VALUE]</a:t>
                </a:fld>
                <a:r>
                  <a:rPr lang="en-US" baseline="0">
                    <a:solidFill>
                      <a:srgbClr val="FF99FF"/>
                    </a:solidFill>
                  </a:rPr>
                  <a:t>, </a:t>
                </a:r>
                <a:fld id="{A8648D35-5C5A-419C-8E31-F3455EC0B666}" type="PERCENTAGE">
                  <a:rPr lang="en-US" baseline="0">
                    <a:solidFill>
                      <a:srgbClr val="FF99FF"/>
                    </a:solidFill>
                  </a:rPr>
                  <a:pPr/>
                  <a:t>[PERCENTAGE]</a:t>
                </a:fld>
                <a:endParaRPr lang="en-US" baseline="0">
                  <a:solidFill>
                    <a:srgbClr val="FF99FF"/>
                  </a:solidFill>
                </a:endParaRPr>
              </a:p>
            </c:rich>
          </c:tx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dLbl>
          <c:idx val="0"/>
          <c:tx>
            <c:rich>
              <a:bodyPr/>
              <a:lstStyle/>
              <a:p>
                <a:fld id="{E3E1FE6D-F25D-4346-BD71-00994E583380}" type="CATEGORYNAME">
                  <a:rPr lang="en-US">
                    <a:solidFill>
                      <a:srgbClr val="66FFCC"/>
                    </a:solidFill>
                  </a:rPr>
                  <a:pPr/>
                  <a:t>[CATEGORY NAME]</a:t>
                </a:fld>
                <a:r>
                  <a:rPr lang="en-US" baseline="0">
                    <a:solidFill>
                      <a:srgbClr val="66FFCC"/>
                    </a:solidFill>
                  </a:rPr>
                  <a:t>, </a:t>
                </a:r>
                <a:fld id="{F5DC7A3A-BCFF-4076-9F73-31576187A0FE}" type="VALUE">
                  <a:rPr lang="en-US" baseline="0">
                    <a:solidFill>
                      <a:srgbClr val="66FFCC"/>
                    </a:solidFill>
                  </a:rPr>
                  <a:pPr/>
                  <a:t>[VALUE]</a:t>
                </a:fld>
                <a:r>
                  <a:rPr lang="en-US" baseline="0">
                    <a:solidFill>
                      <a:srgbClr val="66FFCC"/>
                    </a:solidFill>
                  </a:rPr>
                  <a:t>, </a:t>
                </a:r>
                <a:fld id="{608E64D8-47CF-4B68-9768-A543158A7929}" type="PERCENTAGE">
                  <a:rPr lang="en-US" baseline="0">
                    <a:solidFill>
                      <a:srgbClr val="66FFCC"/>
                    </a:solidFill>
                  </a:rPr>
                  <a:pPr/>
                  <a:t>[PERCENTAGE]</a:t>
                </a:fld>
                <a:endParaRPr lang="en-US" baseline="0">
                  <a:solidFill>
                    <a:srgbClr val="66FFCC"/>
                  </a:solidFill>
                </a:endParaRPr>
              </a:p>
            </c:rich>
          </c:tx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dLbl>
          <c:idx val="0"/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dLbl>
          <c:idx val="0"/>
          <c:dLblPos val="ctr"/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dLbl>
          <c:idx val="0"/>
          <c:dLblPos val="ctr"/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dLbl>
          <c:idx val="0"/>
          <c:dLblPos val="ctr"/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dLbl>
          <c:idx val="0"/>
          <c:dLblPos val="ctr"/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dLbl>
          <c:idx val="0"/>
          <c:dLblPos val="ctr"/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dLbl>
          <c:idx val="0"/>
          <c:dLblPos val="ctr"/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dLbl>
          <c:idx val="0"/>
          <c:dLblPos val="ctr"/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dLbl>
          <c:idx val="0"/>
          <c:dLblPos val="ctr"/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dLbl>
          <c:idx val="0"/>
          <c:dLblPos val="ctr"/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dLbl>
          <c:idx val="0"/>
          <c:dLblPos val="ctr"/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dLbl>
          <c:idx val="0"/>
          <c:dLblPos val="ctr"/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dLbl>
          <c:idx val="0"/>
          <c:dLblPos val="ctr"/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dLbl>
          <c:idx val="0"/>
          <c:dLblPos val="ctr"/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dLbl>
          <c:idx val="0"/>
          <c:dLblPos val="ctr"/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dLbl>
          <c:idx val="0"/>
          <c:dLblPos val="ctr"/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dLbl>
          <c:idx val="0"/>
          <c:dLblPos val="ctr"/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dLbl>
          <c:idx val="0"/>
          <c:dLblPos val="ctr"/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dLbl>
          <c:idx val="0"/>
          <c:dLblPos val="ctr"/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dLbl>
          <c:idx val="0"/>
          <c:dLblPos val="ctr"/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</c:pivotFmt>
      <c:pivotFmt>
        <c:idx val="24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</c:pivotFmt>
      <c:pivotFmt>
        <c:idx val="247"/>
        <c:dLbl>
          <c:idx val="0"/>
          <c:layout>
            <c:manualLayout>
              <c:x val="-2.6584817989590472E-3"/>
              <c:y val="0"/>
            </c:manualLayout>
          </c:layout>
          <c:dLblPos val="ctr"/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rgbClr val="CC99F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rgbClr val="CC99F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rgbClr val="CC99F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rgbClr val="CC99F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rgbClr val="CC99F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163883093347359"/>
          <c:y val="0.2549734796121213"/>
          <c:w val="0.85733514605208871"/>
          <c:h val="0.604127721853552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PIVOT!$B$30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C99FF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1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B738-430F-A501-F558B2242E7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PIVOT!$A$31:$A$50</c:f>
              <c:strCach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strCache>
            </c:strRef>
          </c:cat>
          <c:val>
            <c:numRef>
              <c:f>PIVOT!$B$31:$B$50</c:f>
              <c:numCache>
                <c:formatCode>0.00%;\-0.00%;0.00%</c:formatCode>
                <c:ptCount val="19"/>
                <c:pt idx="0">
                  <c:v>0.23482530458268275</c:v>
                </c:pt>
                <c:pt idx="1">
                  <c:v>0.26752662768861291</c:v>
                </c:pt>
                <c:pt idx="2">
                  <c:v>0.16790016338425376</c:v>
                </c:pt>
                <c:pt idx="3">
                  <c:v>0.2561846415308478</c:v>
                </c:pt>
                <c:pt idx="4">
                  <c:v>0.24813930273575777</c:v>
                </c:pt>
                <c:pt idx="5">
                  <c:v>0.27502313884495583</c:v>
                </c:pt>
                <c:pt idx="6">
                  <c:v>0.23866748015922681</c:v>
                </c:pt>
                <c:pt idx="7">
                  <c:v>0.26927802510926696</c:v>
                </c:pt>
                <c:pt idx="8">
                  <c:v>0.1857493689169048</c:v>
                </c:pt>
                <c:pt idx="9">
                  <c:v>0.24955675709538855</c:v>
                </c:pt>
                <c:pt idx="10">
                  <c:v>0.16310597928854115</c:v>
                </c:pt>
                <c:pt idx="11">
                  <c:v>0.20913004714062114</c:v>
                </c:pt>
                <c:pt idx="12">
                  <c:v>0.24851127352170377</c:v>
                </c:pt>
                <c:pt idx="13">
                  <c:v>0.34541532735578157</c:v>
                </c:pt>
                <c:pt idx="14">
                  <c:v>0.21931922169077522</c:v>
                </c:pt>
                <c:pt idx="15">
                  <c:v>0.13769102086208468</c:v>
                </c:pt>
                <c:pt idx="16">
                  <c:v>0.24202322330292139</c:v>
                </c:pt>
                <c:pt idx="17">
                  <c:v>0.20927675703595297</c:v>
                </c:pt>
                <c:pt idx="18">
                  <c:v>0.34081615650751595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38-430F-A501-F558B2242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5116751"/>
        <c:axId val="249423503"/>
      </c:barChart>
      <c:catAx>
        <c:axId val="2451167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249423503"/>
        <c:crosses val="autoZero"/>
        <c:auto val="1"/>
        <c:lblAlgn val="ctr"/>
        <c:lblOffset val="100"/>
        <c:noMultiLvlLbl val="0"/>
      </c:catAx>
      <c:valAx>
        <c:axId val="249423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Revenue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</c:title>
        <c:numFmt formatCode="0.00%;\-0.00%;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2451167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1548041</xdr:colOff>
      <xdr:row>2</xdr:row>
      <xdr:rowOff>110445</xdr:rowOff>
    </xdr:from>
    <xdr:to>
      <xdr:col>12</xdr:col>
      <xdr:colOff>47625</xdr:colOff>
      <xdr:row>22</xdr:row>
      <xdr:rowOff>134936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A1E3E0-82CF-7104-1E19-16DD8FAA2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1031875</xdr:colOff>
      <xdr:row>57</xdr:row>
      <xdr:rowOff>317346</xdr:rowOff>
    </xdr:from>
    <xdr:to>
      <xdr:col>16</xdr:col>
      <xdr:colOff>47625</xdr:colOff>
      <xdr:row>78</xdr:row>
      <xdr:rowOff>126999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7E49CC0-11EA-DD6E-0D90-F275159318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1369784</xdr:colOff>
      <xdr:row>92</xdr:row>
      <xdr:rowOff>12700</xdr:rowOff>
    </xdr:from>
    <xdr:to>
      <xdr:col>11</xdr:col>
      <xdr:colOff>484414</xdr:colOff>
      <xdr:row>116</xdr:row>
      <xdr:rowOff>67127</xdr:rowOff>
    </xdr:to>
    <xdr:graphicFrame macro="">
      <xdr:nvGraphicFramePr>
        <xdr:cNvPr id="9" name="Top 10 Products Sold">
          <a:extLst>
            <a:ext uri="{FF2B5EF4-FFF2-40B4-BE49-F238E27FC236}">
              <a16:creationId xmlns:a16="http://schemas.microsoft.com/office/drawing/2014/main" id="{2F5AC185-C628-1D02-6F41-2226127D63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1127124</xdr:colOff>
      <xdr:row>125</xdr:row>
      <xdr:rowOff>53975</xdr:rowOff>
    </xdr:from>
    <xdr:to>
      <xdr:col>11</xdr:col>
      <xdr:colOff>761999</xdr:colOff>
      <xdr:row>149</xdr:row>
      <xdr:rowOff>111125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80C7B3A-1286-5F2A-EE5E-83F40258D4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1000125</xdr:colOff>
      <xdr:row>27</xdr:row>
      <xdr:rowOff>269875</xdr:rowOff>
    </xdr:from>
    <xdr:to>
      <xdr:col>20</xdr:col>
      <xdr:colOff>1270000</xdr:colOff>
      <xdr:row>51</xdr:row>
      <xdr:rowOff>2117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8630347-42DB-4E95-B292-85D3E120AE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omdamari" refreshedDate="45493.646360648148" backgroundQuery="1" createdVersion="8" refreshedVersion="8" minRefreshableVersion="3" recordCount="0" supportSubquery="1" supportAdvancedDrill="1" xr:uid="{D27DD4CD-F885-43B3-B01A-EAC03B54EC72}">
  <cacheSource type="external" connectionId="3"/>
  <cacheFields count="2">
    <cacheField name="[FACT_INCLUDES].[Product Name].[Product Name]" caption="Product Name" numFmtId="0" hierarchy="33" level="1">
      <sharedItems count="16">
        <s v="Air Zoom Pegasus"/>
        <s v="Dri-FIT Academy Pants"/>
        <s v="Hyperdunk"/>
        <s v="Infinity Run"/>
        <s v="Miler Tank"/>
        <s v="Nike Basketball"/>
        <s v="Nike Socks"/>
        <s v="Pegasus"/>
        <s v="Vapor Cage 4"/>
        <s v="Wildhorse"/>
        <s v="Joyride Run Flyknit" u="1"/>
        <s v="Phantom Venom" u="1"/>
        <s v="SB Dunk" u="1"/>
        <s v="Therma Pants" u="1"/>
        <s v="Wildhorse 7" u="1"/>
        <s v="ZoomX Vaporfly NEXT%" u="1"/>
      </sharedItems>
    </cacheField>
    <cacheField name="[Measures].[Average Product Share in Order]" caption="Average Product Share in Order" numFmtId="0" hierarchy="88" level="32767"/>
  </cacheFields>
  <cacheHierarchies count="97">
    <cacheHierarchy uniqueName="[CUSTOMERS].[Customer Email]" caption="Customer Email" attribute="1" defaultMemberUniqueName="[CUSTOMERS].[Customer Email].[All]" allUniqueName="[CUSTOMERS].[Customer Email].[All]" dimensionUniqueName="[CUSTOMERS]" displayFolder="" count="0" memberValueDatatype="130" unbalanced="0"/>
    <cacheHierarchy uniqueName="[CUSTOMERS].[Customer Gender]" caption="Customer Gender" attribute="1" defaultMemberUniqueName="[CUSTOMERS].[Customer Gender].[All]" allUniqueName="[CUSTOMERS].[Customer Gender].[All]" dimensionUniqueName="[CUSTOMERS]" displayFolder="" count="0" memberValueDatatype="130" unbalanced="0"/>
    <cacheHierarchy uniqueName="[CUSTOMERS].[Address-Continent]" caption="Address-Continent" attribute="1" defaultMemberUniqueName="[CUSTOMERS].[Address-Continent].[All]" allUniqueName="[CUSTOMERS].[Address-Continent].[All]" dimensionUniqueName="[CUSTOMERS]" displayFolder="" count="0" memberValueDatatype="130" unbalanced="0"/>
    <cacheHierarchy uniqueName="[CUSTOMERS].[Address-Country]" caption="Address-Country" attribute="1" defaultMemberUniqueName="[CUSTOMERS].[Address-Country].[All]" allUniqueName="[CUSTOMERS].[Address-Country].[All]" dimensionUniqueName="[CUSTOMERS]" displayFolder="" count="0" memberValueDatatype="130" unbalanced="0"/>
    <cacheHierarchy uniqueName="[CUSTOMERS].[Address-City]" caption="Address-City" attribute="1" defaultMemberUniqueName="[CUSTOMERS].[Address-City].[All]" allUniqueName="[CUSTOMERS].[Address-City].[All]" dimensionUniqueName="[CUSTOMERS]" displayFolder="" count="0" memberValueDatatype="130" unbalanced="0"/>
    <cacheHierarchy uniqueName="[CUSTOMERS].[Has Membership]" caption="Has Membership" attribute="1" defaultMemberUniqueName="[CUSTOMERS].[Has Membership].[All]" allUniqueName="[CUSTOMERS].[Has Membership].[All]" dimensionUniqueName="[CUSTOMERS]" displayFolder="" count="0" memberValueDatatype="130" unbalanced="0"/>
    <cacheHierarchy uniqueName="[CUSTOMERS].[Cusomer Age]" caption="Cusomer Age" attribute="1" defaultMemberUniqueName="[CUSTOMERS].[Cusomer Age].[All]" allUniqueName="[CUSTOMERS].[Cusomer Age].[All]" dimensionUniqueName="[CUSTOMERS]" displayFolder="" count="0" memberValueDatatype="20" unbalanced="0"/>
    <cacheHierarchy uniqueName="[CUSTOMERS].[Customer Location]" caption="Customer Location" defaultMemberUniqueName="[CUSTOMERS].[Customer Location].[All]" allUniqueName="[CUSTOMERS].[Customer Location].[All]" dimensionUniqueName="[CUSTOMERS]" displayFolder="" count="0" unbalanced="0"/>
    <cacheHierarchy uniqueName="[CUSTOMERS].[Customer Age Group]" caption="Customer Age Group" attribute="1" defaultMemberUniqueName="[CUSTOMERS].[Customer Age Group].[All]" allUniqueName="[CUSTOMERS].[Customer Age Group].[All]" dimensionUniqueName="[CUSTOMERS]" displayFolder="" count="0" memberValueDatatype="130" unbalanced="0"/>
    <cacheHierarchy uniqueName="[EMPLOYEES].[Employee ID]" caption="Employee ID" attribute="1" defaultMemberUniqueName="[EMPLOYEES].[Employee ID].[All]" allUniqueName="[EMPLOYEES].[Employee ID].[All]" dimensionUniqueName="[EMPLOYEES]" displayFolder="" count="0" memberValueDatatype="20" unbalanced="0"/>
    <cacheHierarchy uniqueName="[EMPLOYEES].[Employee Gender]" caption="Employee Gender" attribute="1" defaultMemberUniqueName="[EMPLOYEES].[Employee Gender].[All]" allUniqueName="[EMPLOYEES].[Employee Gender].[All]" dimensionUniqueName="[EMPLOYEES]" displayFolder="" count="0" memberValueDatatype="130" unbalanced="0"/>
    <cacheHierarchy uniqueName="[EMPLOYEES].[Education]" caption="Education" attribute="1" defaultMemberUniqueName="[EMPLOYEES].[Education].[All]" allUniqueName="[EMPLOYEES].[Education].[All]" dimensionUniqueName="[EMPLOYEES]" displayFolder="" count="0" memberValueDatatype="130" unbalanced="0"/>
    <cacheHierarchy uniqueName="[EMPLOYEES].[Role]" caption="Role" attribute="1" defaultMemberUniqueName="[EMPLOYEES].[Role].[All]" allUniqueName="[EMPLOYEES].[Role].[All]" dimensionUniqueName="[EMPLOYEES]" displayFolder="" count="0" memberValueDatatype="130" unbalanced="0"/>
    <cacheHierarchy uniqueName="[EMPLOYEES].[Employee Continent]" caption="Employee Continent" attribute="1" defaultMemberUniqueName="[EMPLOYEES].[Employee Continent].[All]" allUniqueName="[EMPLOYEES].[Employee Continent].[All]" dimensionUniqueName="[EMPLOYEES]" displayFolder="" count="0" memberValueDatatype="130" unbalanced="0"/>
    <cacheHierarchy uniqueName="[EMPLOYEES].[Employee Country]" caption="Employee Country" attribute="1" defaultMemberUniqueName="[EMPLOYEES].[Employee Country].[All]" allUniqueName="[EMPLOYEES].[Employee Country].[All]" dimensionUniqueName="[EMPLOYEES]" displayFolder="" count="0" memberValueDatatype="130" unbalanced="0"/>
    <cacheHierarchy uniqueName="[EMPLOYEES].[Annual Salary]" caption="Annual Salary" attribute="1" defaultMemberUniqueName="[EMPLOYEES].[Annual Salary].[All]" allUniqueName="[EMPLOYEES].[Annual Salary].[All]" dimensionUniqueName="[EMPLOYEES]" displayFolder="" count="0" memberValueDatatype="130" unbalanced="0"/>
    <cacheHierarchy uniqueName="[EMPLOYEES].[Employee Age]" caption="Employee Age" attribute="1" defaultMemberUniqueName="[EMPLOYEES].[Employee Age].[All]" allUniqueName="[EMPLOYEES].[Employee Age].[All]" dimensionUniqueName="[EMPLOYEES]" displayFolder="" count="0" memberValueDatatype="20" unbalanced="0"/>
    <cacheHierarchy uniqueName="[EMPLOYEES].[Employee Location]" caption="Employee Location" defaultMemberUniqueName="[EMPLOYEES].[Employee Location].[All]" allUniqueName="[EMPLOYEES].[Employee Location].[All]" dimensionUniqueName="[EMPLOYEES]" displayFolder="" count="0" unbalanced="0"/>
    <cacheHierarchy uniqueName="[EMPLOYEES].[Employee Age Group]" caption="Employee Age Group" attribute="1" defaultMemberUniqueName="[EMPLOYEES].[Employee Age Group].[All]" allUniqueName="[EMPLOYEES].[Employee Age Group].[All]" dimensionUniqueName="[EMPLOYEES]" displayFolder="" count="0" memberValueDatatype="130" unbalanced="0"/>
    <cacheHierarchy uniqueName="[FACT_INCLUDES].[DW Includes]" caption="DW Includes" attribute="1" defaultMemberUniqueName="[FACT_INCLUDES].[DW Includes].[All]" allUniqueName="[FACT_INCLUDES].[DW Includes].[All]" dimensionUniqueName="[FACT_INCLUDES]" displayFolder="" count="0" memberValueDatatype="20" unbalanced="0"/>
    <cacheHierarchy uniqueName="[FACT_INCLUDES].[Order ID]" caption="Order ID" attribute="1" defaultMemberUniqueName="[FACT_INCLUDES].[Order ID].[All]" allUniqueName="[FACT_INCLUDES].[Order ID].[All]" dimensionUniqueName="[FACT_INCLUDES]" displayFolder="" count="0" memberValueDatatype="20" unbalanced="0"/>
    <cacheHierarchy uniqueName="[FACT_INCLUDES].[DW Version]" caption="DW Version" attribute="1" defaultMemberUniqueName="[FACT_INCLUDES].[DW Version].[All]" allUniqueName="[FACT_INCLUDES].[DW Version].[All]" dimensionUniqueName="[FACT_INCLUDES]" displayFolder="" count="0" memberValueDatatype="20" unbalanced="0"/>
    <cacheHierarchy uniqueName="[FACT_INCLUDES].[Quantity]" caption="Quantity" attribute="1" defaultMemberUniqueName="[FACT_INCLUDES].[Quantity].[All]" allUniqueName="[FACT_INCLUDES].[Quantity].[All]" dimensionUniqueName="[FACT_INCLUDES]" displayFolder="" count="0" memberValueDatatype="20" unbalanced="0"/>
    <cacheHierarchy uniqueName="[FACT_INCLUDES].[Order Date]" caption="Order Date" attribute="1" time="1" defaultMemberUniqueName="[FACT_INCLUDES].[Order Date].[All]" allUniqueName="[FACT_INCLUDES].[Order Date].[All]" dimensionUniqueName="[FACT_INCLUDES]" displayFolder="" count="0" memberValueDatatype="7" unbalanced="0"/>
    <cacheHierarchy uniqueName="[FACT_INCLUDES].[Order Type]" caption="Order Type" attribute="1" defaultMemberUniqueName="[FACT_INCLUDES].[Order Type].[All]" allUniqueName="[FACT_INCLUDES].[Order Type].[All]" dimensionUniqueName="[FACT_INCLUDES]" displayFolder="" count="0" memberValueDatatype="130" unbalanced="0"/>
    <cacheHierarchy uniqueName="[FACT_INCLUDES].[Customer Email]" caption="Customer Email" attribute="1" defaultMemberUniqueName="[FACT_INCLUDES].[Customer Email].[All]" allUniqueName="[FACT_INCLUDES].[Customer Email].[All]" dimensionUniqueName="[FACT_INCLUDES]" displayFolder="" count="0" memberValueDatatype="130" unbalanced="0"/>
    <cacheHierarchy uniqueName="[FACT_INCLUDES].[Employee ID]" caption="Employee ID" attribute="1" defaultMemberUniqueName="[FACT_INCLUDES].[Employee ID].[All]" allUniqueName="[FACT_INCLUDES].[Employee ID].[All]" dimensionUniqueName="[FACT_INCLUDES]" displayFolder="" count="0" memberValueDatatype="20" unbalanced="0"/>
    <cacheHierarchy uniqueName="[FACT_INCLUDES].[Order Discount]" caption="Order Discount" attribute="1" defaultMemberUniqueName="[FACT_INCLUDES].[Order Discount].[All]" allUniqueName="[FACT_INCLUDES].[Order Discount].[All]" dimensionUniqueName="[FACT_INCLUDES]" displayFolder="" count="0" memberValueDatatype="5" unbalanced="0"/>
    <cacheHierarchy uniqueName="[FACT_INCLUDES].[Order Gap]" caption="Order Gap" attribute="1" defaultMemberUniqueName="[FACT_INCLUDES].[Order Gap].[All]" allUniqueName="[FACT_INCLUDES].[Order Gap].[All]" dimensionUniqueName="[FACT_INCLUDES]" displayFolder="" count="0" memberValueDatatype="20" unbalanced="0"/>
    <cacheHierarchy uniqueName="[FACT_INCLUDES].[Product ID]" caption="Product ID" attribute="1" defaultMemberUniqueName="[FACT_INCLUDES].[Product ID].[All]" allUniqueName="[FACT_INCLUDES].[Product ID].[All]" dimensionUniqueName="[FACT_INCLUDES]" displayFolder="" count="0" memberValueDatatype="20" unbalanced="0"/>
    <cacheHierarchy uniqueName="[FACT_INCLUDES].[Size]" caption="Size" attribute="1" defaultMemberUniqueName="[FACT_INCLUDES].[Size].[All]" allUniqueName="[FACT_INCLUDES].[Size].[All]" dimensionUniqueName="[FACT_INCLUDES]" displayFolder="" count="0" memberValueDatatype="5" unbalanced="0"/>
    <cacheHierarchy uniqueName="[FACT_INCLUDES].[Color]" caption="Color" attribute="1" defaultMemberUniqueName="[FACT_INCLUDES].[Color].[All]" allUniqueName="[FACT_INCLUDES].[Color].[All]" dimensionUniqueName="[FACT_INCLUDES]" displayFolder="" count="0" memberValueDatatype="130" unbalanced="0"/>
    <cacheHierarchy uniqueName="[FACT_INCLUDES].[Version Price]" caption="Version Price" attribute="1" defaultMemberUniqueName="[FACT_INCLUDES].[Version Price].[All]" allUniqueName="[FACT_INCLUDES].[Version Price].[All]" dimensionUniqueName="[FACT_INCLUDES]" displayFolder="" count="0" memberValueDatatype="5" unbalanced="0"/>
    <cacheHierarchy uniqueName="[FACT_INCLUDES].[Product Name]" caption="Product Name" attribute="1" defaultMemberUniqueName="[FACT_INCLUDES].[Product Name].[All]" allUniqueName="[FACT_INCLUDES].[Product Name].[All]" dimensionUniqueName="[FACT_INCLUDES]" displayFolder="" count="2" memberValueDatatype="130" unbalanced="0">
      <fieldsUsage count="2">
        <fieldUsage x="-1"/>
        <fieldUsage x="0"/>
      </fieldsUsage>
    </cacheHierarchy>
    <cacheHierarchy uniqueName="[FACT_INCLUDES].[Product Category]" caption="Product Category" attribute="1" defaultMemberUniqueName="[FACT_INCLUDES].[Product Category].[All]" allUniqueName="[FACT_INCLUDES].[Product Category].[All]" dimensionUniqueName="[FACT_INCLUDES]" displayFolder="" count="0" memberValueDatatype="130" unbalanced="0"/>
    <cacheHierarchy uniqueName="[FACT_INCLUDES].[Amount]" caption="Amount" attribute="1" defaultMemberUniqueName="[FACT_INCLUDES].[Amount].[All]" allUniqueName="[FACT_INCLUDES].[Amount].[All]" dimensionUniqueName="[FACT_INCLUDES]" displayFolder="" count="0" memberValueDatatype="5" unbalanced="0"/>
    <cacheHierarchy uniqueName="[FACT_INCLUDES].[Income]" caption="Income" attribute="1" defaultMemberUniqueName="[FACT_INCLUDES].[Income].[All]" allUniqueName="[FACT_INCLUDES].[Income].[All]" dimensionUniqueName="[FACT_INCLUDES]" displayFolder="" count="0" memberValueDatatype="5" unbalanced="0"/>
    <cacheHierarchy uniqueName="[FACT_INCLUDES].[Product Share]" caption="Product Share" attribute="1" defaultMemberUniqueName="[FACT_INCLUDES].[Product Share].[All]" allUniqueName="[FACT_INCLUDES].[Product Share].[All]" dimensionUniqueName="[FACT_INCLUDES]" displayFolder="" count="0" memberValueDatatype="5" unbalanced="0"/>
    <cacheHierarchy uniqueName="[FACT_INCLUDES].[Order Date (Year)]" caption="Order Date (Year)" attribute="1" defaultMemberUniqueName="[FACT_INCLUDES].[Order Date (Year)].[All]" allUniqueName="[FACT_INCLUDES].[Order Date (Year)].[All]" dimensionUniqueName="[FACT_INCLUDES]" displayFolder="" count="0" memberValueDatatype="130" unbalanced="0"/>
    <cacheHierarchy uniqueName="[FACT_INCLUDES].[Order Date (Quarter)]" caption="Order Date (Quarter)" attribute="1" defaultMemberUniqueName="[FACT_INCLUDES].[Order Date (Quarter)].[All]" allUniqueName="[FACT_INCLUDES].[Order Date (Quarter)].[All]" dimensionUniqueName="[FACT_INCLUDES]" displayFolder="" count="0" memberValueDatatype="130" unbalanced="0"/>
    <cacheHierarchy uniqueName="[FACT_INCLUDES].[Order Date (Month Index)]" caption="Order Date (Month Index)" attribute="1" defaultMemberUniqueName="[FACT_INCLUDES].[Order Date (Month Index)].[All]" allUniqueName="[FACT_INCLUDES].[Order Date (Month Index)].[All]" dimensionUniqueName="[FACT_INCLUDES]" displayFolder="" count="0" memberValueDatatype="20" unbalanced="0"/>
    <cacheHierarchy uniqueName="[FACT_INCLUDES].[Order Date (Month)]" caption="Order Date (Month)" attribute="1" defaultMemberUniqueName="[FACT_INCLUDES].[Order Date (Month)].[All]" allUniqueName="[FACT_INCLUDES].[Order Date (Month)].[All]" dimensionUniqueName="[FACT_INCLUDES]" displayFolder="" count="0" memberValueDatatype="130" unbalanced="0"/>
    <cacheHierarchy uniqueName="[FACT_INCLUDES].[Is Order Late]" caption="Is Order Late" attribute="1" defaultMemberUniqueName="[FACT_INCLUDES].[Is Order Late].[All]" allUniqueName="[FACT_INCLUDES].[Is Order Late].[All]" dimensionUniqueName="[FACT_INCLUDES]" displayFolder="" count="0" memberValueDatatype="5" unbalanced="0"/>
    <cacheHierarchy uniqueName="[FACT_INCLUDES].[Is Order Online]" caption="Is Order Online" attribute="1" defaultMemberUniqueName="[FACT_INCLUDES].[Is Order Online].[All]" allUniqueName="[FACT_INCLUDES].[Is Order Online].[All]" dimensionUniqueName="[FACT_INCLUDES]" displayFolder="" count="0" memberValueDatatype="5" unbalanced="0"/>
    <cacheHierarchy uniqueName="[FACT_INCLUDES].[Income This Year]" caption="Income This Year" attribute="1" defaultMemberUniqueName="[FACT_INCLUDES].[Income This Year].[All]" allUniqueName="[FACT_INCLUDES].[Income This Year].[All]" dimensionUniqueName="[FACT_INCLUDES]" displayFolder="" count="0" memberValueDatatype="5" unbalanced="0"/>
    <cacheHierarchy uniqueName="[FACT_INCLUDES].[Income Last Year]" caption="Income Last Year" attribute="1" defaultMemberUniqueName="[FACT_INCLUDES].[Income Last Year].[All]" allUniqueName="[FACT_INCLUDES].[Income Last Year].[All]" dimensionUniqueName="[FACT_INCLUDES]" displayFolder="" count="0" memberValueDatatype="5" unbalanced="0"/>
    <cacheHierarchy uniqueName="[FACT_INCLUDES].[Online Income]" caption="Online Income" attribute="1" defaultMemberUniqueName="[FACT_INCLUDES].[Online Income].[All]" allUniqueName="[FACT_INCLUDES].[Online Income].[All]" dimensionUniqueName="[FACT_INCLUDES]" displayFolder="" count="0" memberValueDatatype="5" unbalanced="0"/>
    <cacheHierarchy uniqueName="[FACT_INTERESTS].[DW Interests]" caption="DW Interests" attribute="1" defaultMemberUniqueName="[FACT_INTERESTS].[DW Interests].[All]" allUniqueName="[FACT_INTERESTS].[DW Interests].[All]" dimensionUniqueName="[FACT_INTERESTS]" displayFolder="" count="0" memberValueDatatype="20" unbalanced="0"/>
    <cacheHierarchy uniqueName="[FACT_INTERESTS].[Customer Email]" caption="Customer Email" attribute="1" defaultMemberUniqueName="[FACT_INTERESTS].[Customer Email].[All]" allUniqueName="[FACT_INTERESTS].[Customer Email].[All]" dimensionUniqueName="[FACT_INTERESTS]" displayFolder="" count="0" memberValueDatatype="130" unbalanced="0"/>
    <cacheHierarchy uniqueName="[FACT_INTERESTS].[DW Version]" caption="DW Version" attribute="1" defaultMemberUniqueName="[FACT_INTERESTS].[DW Version].[All]" allUniqueName="[FACT_INTERESTS].[DW Version].[All]" dimensionUniqueName="[FACT_INTERESTS]" displayFolder="" count="0" memberValueDatatype="20" unbalanced="0"/>
    <cacheHierarchy uniqueName="[FACT_INTERESTS].[Interest Date]" caption="Interest Date" attribute="1" time="1" defaultMemberUniqueName="[FACT_INTERESTS].[Interest Date].[All]" allUniqueName="[FACT_INTERESTS].[Interest Date].[All]" dimensionUniqueName="[FACT_INTERESTS]" displayFolder="" count="0" memberValueDatatype="7" unbalanced="0"/>
    <cacheHierarchy uniqueName="[FACT_INTERESTS].[Product ID]" caption="Product ID" attribute="1" defaultMemberUniqueName="[FACT_INTERESTS].[Product ID].[All]" allUniqueName="[FACT_INTERESTS].[Product ID].[All]" dimensionUniqueName="[FACT_INTERESTS]" displayFolder="" count="0" memberValueDatatype="20" unbalanced="0"/>
    <cacheHierarchy uniqueName="[FACT_INTERESTS].[Size]" caption="Size" attribute="1" defaultMemberUniqueName="[FACT_INTERESTS].[Size].[All]" allUniqueName="[FACT_INTERESTS].[Size].[All]" dimensionUniqueName="[FACT_INTERESTS]" displayFolder="" count="0" memberValueDatatype="5" unbalanced="0"/>
    <cacheHierarchy uniqueName="[FACT_INTERESTS].[Color]" caption="Color" attribute="1" defaultMemberUniqueName="[FACT_INTERESTS].[Color].[All]" allUniqueName="[FACT_INTERESTS].[Color].[All]" dimensionUniqueName="[FACT_INTERESTS]" displayFolder="" count="0" memberValueDatatype="130" unbalanced="0"/>
    <cacheHierarchy uniqueName="[FACT_INTERESTS].[Product Name]" caption="Product Name" attribute="1" defaultMemberUniqueName="[FACT_INTERESTS].[Product Name].[All]" allUniqueName="[FACT_INTERESTS].[Product Name].[All]" dimensionUniqueName="[FACT_INTERESTS]" displayFolder="" count="0" memberValueDatatype="130" unbalanced="0"/>
    <cacheHierarchy uniqueName="[FACT_INTERESTS].[Product Category]" caption="Product Category" attribute="1" defaultMemberUniqueName="[FACT_INTERESTS].[Product Category].[All]" allUniqueName="[FACT_INTERESTS].[Product Category].[All]" dimensionUniqueName="[FACT_INTERESTS]" displayFolder="" count="0" memberValueDatatype="130" unbalanced="0"/>
    <cacheHierarchy uniqueName="[INTEREST_DATES].[Date]" caption="Date" attribute="1" time="1" keyAttribute="1" defaultMemberUniqueName="[INTEREST_DATES].[Date].[All]" allUniqueName="[INTEREST_DATES].[Date].[All]" dimensionUniqueName="[INTEREST_DATES]" displayFolder="" count="0" memberValueDatatype="7" unbalanced="0"/>
    <cacheHierarchy uniqueName="[INTEREST_DATES].[Date Hierarchy]" caption="Date Hierarchy" time="1" defaultMemberUniqueName="[INTEREST_DATES].[Date Hierarchy].[All]" allUniqueName="[INTEREST_DATES].[Date Hierarchy].[All]" dimensionUniqueName="[INTEREST_DATES]" displayFolder="" count="0" unbalanced="0"/>
    <cacheHierarchy uniqueName="[INTEREST_DATES].[Year]" caption="Year" attribute="1" time="1" defaultMemberUniqueName="[INTEREST_DATES].[Year].[All]" allUniqueName="[INTEREST_DATES].[Year].[All]" dimensionUniqueName="[INTEREST_DATES]" displayFolder="" count="0" memberValueDatatype="20" unbalanced="0"/>
    <cacheHierarchy uniqueName="[INTEREST_DATES].[Month Number]" caption="Month Number" attribute="1" time="1" defaultMemberUniqueName="[INTEREST_DATES].[Month Number].[All]" allUniqueName="[INTEREST_DATES].[Month Number].[All]" dimensionUniqueName="[INTEREST_DATES]" displayFolder="" count="0" memberValueDatatype="20" unbalanced="0"/>
    <cacheHierarchy uniqueName="[INTEREST_DATES].[Month]" caption="Month" attribute="1" time="1" defaultMemberUniqueName="[INTEREST_DATES].[Month].[All]" allUniqueName="[INTEREST_DATES].[Month].[All]" dimensionUniqueName="[INTEREST_DATES]" displayFolder="" count="0" memberValueDatatype="130" unbalanced="0"/>
    <cacheHierarchy uniqueName="[INTEREST_DATES].[MMM-YYYY]" caption="MMM-YYYY" attribute="1" time="1" defaultMemberUniqueName="[INTEREST_DATES].[MMM-YYYY].[All]" allUniqueName="[INTEREST_DATES].[MMM-YYYY].[All]" dimensionUniqueName="[INTEREST_DATES]" displayFolder="" count="0" memberValueDatatype="130" unbalanced="0"/>
    <cacheHierarchy uniqueName="[INTEREST_DATES].[Day Of Week Number]" caption="Day Of Week Number" attribute="1" time="1" defaultMemberUniqueName="[INTEREST_DATES].[Day Of Week Number].[All]" allUniqueName="[INTEREST_DATES].[Day Of Week Number].[All]" dimensionUniqueName="[INTEREST_DATES]" displayFolder="" count="0" memberValueDatatype="20" unbalanced="0"/>
    <cacheHierarchy uniqueName="[INTEREST_DATES].[Day Of Week]" caption="Day Of Week" attribute="1" time="1" defaultMemberUniqueName="[INTEREST_DATES].[Day Of Week].[All]" allUniqueName="[INTEREST_DATES].[Day Of Week].[All]" dimensionUniqueName="[INTEREST_DATES]" displayFolder="" count="0" memberValueDatatype="130" unbalanced="0"/>
    <cacheHierarchy uniqueName="[ORDER_DATES].[Date]" caption="Date" attribute="1" time="1" keyAttribute="1" defaultMemberUniqueName="[ORDER_DATES].[Date].[All]" allUniqueName="[ORDER_DATES].[Date].[All]" dimensionUniqueName="[ORDER_DATES]" displayFolder="" count="0" memberValueDatatype="7" unbalanced="0"/>
    <cacheHierarchy uniqueName="[ORDER_DATES].[Date Hierarchy]" caption="Date Hierarchy" time="1" defaultMemberUniqueName="[ORDER_DATES].[Date Hierarchy].[All]" allUniqueName="[ORDER_DATES].[Date Hierarchy].[All]" dimensionUniqueName="[ORDER_DATES]" displayFolder="" count="0" unbalanced="0"/>
    <cacheHierarchy uniqueName="[ORDER_DATES].[Year]" caption="Year" attribute="1" time="1" defaultMemberUniqueName="[ORDER_DATES].[Year].[All]" allUniqueName="[ORDER_DATES].[Year].[All]" dimensionUniqueName="[ORDER_DATES]" displayFolder="" count="0" memberValueDatatype="20" unbalanced="0"/>
    <cacheHierarchy uniqueName="[ORDER_DATES].[Month Number]" caption="Month Number" attribute="1" time="1" defaultMemberUniqueName="[ORDER_DATES].[Month Number].[All]" allUniqueName="[ORDER_DATES].[Month Number].[All]" dimensionUniqueName="[ORDER_DATES]" displayFolder="" count="0" memberValueDatatype="20" unbalanced="0"/>
    <cacheHierarchy uniqueName="[ORDER_DATES].[Month]" caption="Month" attribute="1" time="1" defaultMemberUniqueName="[ORDER_DATES].[Month].[All]" allUniqueName="[ORDER_DATES].[Month].[All]" dimensionUniqueName="[ORDER_DATES]" displayFolder="" count="0" memberValueDatatype="130" unbalanced="0"/>
    <cacheHierarchy uniqueName="[ORDER_DATES].[MMM-YYYY]" caption="MMM-YYYY" attribute="1" time="1" defaultMemberUniqueName="[ORDER_DATES].[MMM-YYYY].[All]" allUniqueName="[ORDER_DATES].[MMM-YYYY].[All]" dimensionUniqueName="[ORDER_DATES]" displayFolder="" count="0" memberValueDatatype="130" unbalanced="0"/>
    <cacheHierarchy uniqueName="[ORDER_DATES].[Day Of Week Number]" caption="Day Of Week Number" attribute="1" time="1" defaultMemberUniqueName="[ORDER_DATES].[Day Of Week Number].[All]" allUniqueName="[ORDER_DATES].[Day Of Week Number].[All]" dimensionUniqueName="[ORDER_DATES]" displayFolder="" count="0" memberValueDatatype="20" unbalanced="0"/>
    <cacheHierarchy uniqueName="[ORDER_DATES].[Day Of Week]" caption="Day Of Week" attribute="1" time="1" defaultMemberUniqueName="[ORDER_DATES].[Day Of Week].[All]" allUniqueName="[ORDER_DATES].[Day Of Week].[All]" dimensionUniqueName="[ORDER_DATES]" displayFolder="" count="0" memberValueDatatype="130" unbalanced="0"/>
    <cacheHierarchy uniqueName="[CUSTOMERS].[Address-Street]" caption="Address-Street" attribute="1" defaultMemberUniqueName="[CUSTOMERS].[Address-Street].[All]" allUniqueName="[CUSTOMERS].[Address-Street].[All]" dimensionUniqueName="[CUSTOMERS]" displayFolder="" count="0" memberValueDatatype="130" unbalanced="0" hidden="1"/>
    <cacheHierarchy uniqueName="[CUSTOMERS].[Customer Birthdate]" caption="Customer Birthdate" attribute="1" time="1" defaultMemberUniqueName="[CUSTOMERS].[Customer Birthdate].[All]" allUniqueName="[CUSTOMERS].[Customer Birthdate].[All]" dimensionUniqueName="[CUSTOMERS]" displayFolder="" count="0" memberValueDatatype="7" unbalanced="0" hidden="1"/>
    <cacheHierarchy uniqueName="[CUSTOMERS].[Customer Name]" caption="Customer Name" attribute="1" defaultMemberUniqueName="[CUSTOMERS].[Customer Name].[All]" allUniqueName="[CUSTOMERS].[Customer Name].[All]" dimensionUniqueName="[CUSTOMERS]" displayFolder="" count="0" memberValueDatatype="130" unbalanced="0" hidden="1"/>
    <cacheHierarchy uniqueName="[CUSTOMERS].[Password]" caption="Password" attribute="1" defaultMemberUniqueName="[CUSTOMERS].[Password].[All]" allUniqueName="[CUSTOMERS].[Password].[All]" dimensionUniqueName="[CUSTOMERS]" displayFolder="" count="0" memberValueDatatype="130" unbalanced="0" hidden="1"/>
    <cacheHierarchy uniqueName="[EMPLOYEES].[Employee Birthdate]" caption="Employee Birthdate" attribute="1" defaultMemberUniqueName="[EMPLOYEES].[Employee Birthdate].[All]" allUniqueName="[EMPLOYEES].[Employee Birthdate].[All]" dimensionUniqueName="[EMPLOYEES]" displayFolder="" count="0" memberValueDatatype="130" unbalanced="0" hidden="1"/>
    <cacheHierarchy uniqueName="[EMPLOYEES].[Employee Name]" caption="Employee Name" attribute="1" defaultMemberUniqueName="[EMPLOYEES].[Employee Name].[All]" allUniqueName="[EMPLOYEES].[Employee Name].[All]" dimensionUniqueName="[EMPLOYEES]" displayFolder="" count="0" memberValueDatatype="130" unbalanced="0" hidden="1"/>
    <cacheHierarchy uniqueName="[FACT_INCLUDES].[Order Arrival Date]" caption="Order Arrival Date" attribute="1" time="1" defaultMemberUniqueName="[FACT_INCLUDES].[Order Arrival Date].[All]" allUniqueName="[FACT_INCLUDES].[Order Arrival Date].[All]" dimensionUniqueName="[FACT_INCLUDES]" displayFolder="" count="0" memberValueDatatype="7" unbalanced="0" hidden="1"/>
    <cacheHierarchy uniqueName="[FACT_INCLUDES].[Total Order Income]" caption="Total Order Income" attribute="1" defaultMemberUniqueName="[FACT_INCLUDES].[Total Order Income].[All]" allUniqueName="[FACT_INCLUDES].[Total Order Income].[All]" dimensionUniqueName="[FACT_INCLUDES]" displayFolder="" count="0" memberValueDatatype="5" unbalanced="0" hidden="1"/>
    <cacheHierarchy uniqueName="[Measures].[Count of Income]" caption="Count of Income" measure="1" displayFolder="" measureGroup="FACT_INCLUDES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Customer Email]" caption="Count of Customer Email" measure="1" displayFolder="" measureGroup="CUSTOMERS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 Gap]" caption="Sum of Order Gap" measure="1" displayFolder="" measureGroup="FACT_INCLUDE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Total Income]" caption="Total Income" measure="1" displayFolder="" measureGroup="FACT_INCLUDES" count="0"/>
    <cacheHierarchy uniqueName="[Measures].[Number of Online Orders]" caption="Number of Online Orders" measure="1" displayFolder="" measureGroup="FACT_INCLUDES" count="0"/>
    <cacheHierarchy uniqueName="[Measures].[Number of Online Late Orders]" caption="Number of Online Late Orders" measure="1" displayFolder="" measureGroup="FACT_INCLUDES" count="0"/>
    <cacheHierarchy uniqueName="[Measures].[Late Online Orders Rate]" caption="Late Online Orders Rate" measure="1" displayFolder="" measureGroup="FACT_INCLUDES" count="0"/>
    <cacheHierarchy uniqueName="[Measures].[Annual Income Growth]" caption="Annual Income Growth" measure="1" displayFolder="" measureGroup="FACT_INCLUDES" count="0"/>
    <cacheHierarchy uniqueName="[Measures].[Average Product Share in Order]" caption="Average Product Share in Order" measure="1" displayFolder="" measureGroup="FACT_INCLUDES" count="0" oneField="1">
      <fieldsUsage count="1">
        <fieldUsage x="1"/>
      </fieldsUsage>
    </cacheHierarchy>
    <cacheHierarchy uniqueName="[Measures].[Online Income Share]" caption="Online Income Share" measure="1" displayFolder="" measureGroup="FACT_INCLUDES" count="0"/>
    <cacheHierarchy uniqueName="[Measures].[__XL_Count FACT_INCLUDES]" caption="__XL_Count FACT_INCLUDES" measure="1" displayFolder="" measureGroup="FACT_INCLUDES" count="0" hidden="1"/>
    <cacheHierarchy uniqueName="[Measures].[__XL_Count FACT_INTERESTS]" caption="__XL_Count FACT_INTERESTS" measure="1" displayFolder="" measureGroup="FACT_INTERESTS" count="0" hidden="1"/>
    <cacheHierarchy uniqueName="[Measures].[__XL_Count CUSTOMERS]" caption="__XL_Count CUSTOMERS" measure="1" displayFolder="" measureGroup="CUSTOMERS" count="0" hidden="1"/>
    <cacheHierarchy uniqueName="[Measures].[__XL_Count EMPLOYEES]" caption="__XL_Count EMPLOYEES" measure="1" displayFolder="" measureGroup="EMPLOYEES" count="0" hidden="1"/>
    <cacheHierarchy uniqueName="[Measures].[__XL_Count Calendar]" caption="__XL_Count Calendar" measure="1" displayFolder="" measureGroup="ORDER_DATES" count="0" hidden="1"/>
    <cacheHierarchy uniqueName="[Measures].[__XL_Count Calendar1]" caption="__XL_Count Calendar1" measure="1" displayFolder="" measureGroup="INTEREST_DATES" count="0" hidden="1"/>
    <cacheHierarchy uniqueName="[Measures].[__לא הוגדרו מדידים]" caption="__לא הוגדרו מדידים" measure="1" displayFolder="" count="0" hidden="1"/>
  </cacheHierarchies>
  <kpis count="0"/>
  <dimensions count="7">
    <dimension name="CUSTOMERS" uniqueName="[CUSTOMERS]" caption="CUSTOMERS"/>
    <dimension name="EMPLOYEES" uniqueName="[EMPLOYEES]" caption="EMPLOYEES"/>
    <dimension name="FACT_INCLUDES" uniqueName="[FACT_INCLUDES]" caption="FACT_INCLUDES"/>
    <dimension name="FACT_INTERESTS" uniqueName="[FACT_INTERESTS]" caption="FACT_INTERESTS"/>
    <dimension name="INTEREST_DATES" uniqueName="[INTEREST_DATES]" caption="INTEREST_DATES"/>
    <dimension measure="1" name="Measures" uniqueName="[Measures]" caption="Measures"/>
    <dimension name="ORDER_DATES" uniqueName="[ORDER_DATES]" caption="ORDER_DATES"/>
  </dimensions>
  <measureGroups count="6">
    <measureGroup name="CUSTOMERS" caption="CUSTOMERS"/>
    <measureGroup name="EMPLOYEES" caption="EMPLOYEES"/>
    <measureGroup name="FACT_INCLUDES" caption="FACT_INCLUDES"/>
    <measureGroup name="FACT_INTERESTS" caption="FACT_INTERESTS"/>
    <measureGroup name="INTEREST_DATES" caption="INTEREST_DATES"/>
    <measureGroup name="ORDER_DATES" caption="ORDER_DATES"/>
  </measureGroups>
  <maps count="11">
    <map measureGroup="0" dimension="0"/>
    <map measureGroup="1" dimension="1"/>
    <map measureGroup="2" dimension="0"/>
    <map measureGroup="2" dimension="1"/>
    <map measureGroup="2" dimension="2"/>
    <map measureGroup="2" dimension="6"/>
    <map measureGroup="3" dimension="0"/>
    <map measureGroup="3" dimension="3"/>
    <map measureGroup="3" dimension="4"/>
    <map measureGroup="4" dimension="4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omdamari" refreshedDate="45493.646362731481" backgroundQuery="1" createdVersion="8" refreshedVersion="8" minRefreshableVersion="3" recordCount="0" supportSubquery="1" supportAdvancedDrill="1" xr:uid="{E32B80F1-8641-4D18-BB63-3094E4FF6C88}">
  <cacheSource type="external" connectionId="3"/>
  <cacheFields count="2">
    <cacheField name="[FACT_INCLUDES].[Order Date (Year)].[Order Date (Year)]" caption="Order Date (Year)" numFmtId="0" hierarchy="38" level="1">
      <sharedItems count="18"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  <s v="2023"/>
        <s v="2024" u="1"/>
      </sharedItems>
    </cacheField>
    <cacheField name="[Measures].[Annual Income Growth]" caption="Annual Income Growth" numFmtId="0" hierarchy="87" level="32767"/>
  </cacheFields>
  <cacheHierarchies count="97">
    <cacheHierarchy uniqueName="[CUSTOMERS].[Customer Email]" caption="Customer Email" attribute="1" defaultMemberUniqueName="[CUSTOMERS].[Customer Email].[All]" allUniqueName="[CUSTOMERS].[Customer Email].[All]" dimensionUniqueName="[CUSTOMERS]" displayFolder="" count="0" memberValueDatatype="130" unbalanced="0"/>
    <cacheHierarchy uniqueName="[CUSTOMERS].[Customer Gender]" caption="Customer Gender" attribute="1" defaultMemberUniqueName="[CUSTOMERS].[Customer Gender].[All]" allUniqueName="[CUSTOMERS].[Customer Gender].[All]" dimensionUniqueName="[CUSTOMERS]" displayFolder="" count="0" memberValueDatatype="130" unbalanced="0"/>
    <cacheHierarchy uniqueName="[CUSTOMERS].[Address-Continent]" caption="Address-Continent" attribute="1" defaultMemberUniqueName="[CUSTOMERS].[Address-Continent].[All]" allUniqueName="[CUSTOMERS].[Address-Continent].[All]" dimensionUniqueName="[CUSTOMERS]" displayFolder="" count="0" memberValueDatatype="130" unbalanced="0"/>
    <cacheHierarchy uniqueName="[CUSTOMERS].[Address-Country]" caption="Address-Country" attribute="1" defaultMemberUniqueName="[CUSTOMERS].[Address-Country].[All]" allUniqueName="[CUSTOMERS].[Address-Country].[All]" dimensionUniqueName="[CUSTOMERS]" displayFolder="" count="0" memberValueDatatype="130" unbalanced="0"/>
    <cacheHierarchy uniqueName="[CUSTOMERS].[Address-City]" caption="Address-City" attribute="1" defaultMemberUniqueName="[CUSTOMERS].[Address-City].[All]" allUniqueName="[CUSTOMERS].[Address-City].[All]" dimensionUniqueName="[CUSTOMERS]" displayFolder="" count="0" memberValueDatatype="130" unbalanced="0"/>
    <cacheHierarchy uniqueName="[CUSTOMERS].[Has Membership]" caption="Has Membership" attribute="1" defaultMemberUniqueName="[CUSTOMERS].[Has Membership].[All]" allUniqueName="[CUSTOMERS].[Has Membership].[All]" dimensionUniqueName="[CUSTOMERS]" displayFolder="" count="0" memberValueDatatype="130" unbalanced="0"/>
    <cacheHierarchy uniqueName="[CUSTOMERS].[Cusomer Age]" caption="Cusomer Age" attribute="1" defaultMemberUniqueName="[CUSTOMERS].[Cusomer Age].[All]" allUniqueName="[CUSTOMERS].[Cusomer Age].[All]" dimensionUniqueName="[CUSTOMERS]" displayFolder="" count="0" memberValueDatatype="20" unbalanced="0"/>
    <cacheHierarchy uniqueName="[CUSTOMERS].[Customer Location]" caption="Customer Location" defaultMemberUniqueName="[CUSTOMERS].[Customer Location].[All]" allUniqueName="[CUSTOMERS].[Customer Location].[All]" dimensionUniqueName="[CUSTOMERS]" displayFolder="" count="0" unbalanced="0"/>
    <cacheHierarchy uniqueName="[CUSTOMERS].[Customer Age Group]" caption="Customer Age Group" attribute="1" defaultMemberUniqueName="[CUSTOMERS].[Customer Age Group].[All]" allUniqueName="[CUSTOMERS].[Customer Age Group].[All]" dimensionUniqueName="[CUSTOMERS]" displayFolder="" count="0" memberValueDatatype="130" unbalanced="0"/>
    <cacheHierarchy uniqueName="[EMPLOYEES].[Employee ID]" caption="Employee ID" attribute="1" defaultMemberUniqueName="[EMPLOYEES].[Employee ID].[All]" allUniqueName="[EMPLOYEES].[Employee ID].[All]" dimensionUniqueName="[EMPLOYEES]" displayFolder="" count="0" memberValueDatatype="20" unbalanced="0"/>
    <cacheHierarchy uniqueName="[EMPLOYEES].[Employee Gender]" caption="Employee Gender" attribute="1" defaultMemberUniqueName="[EMPLOYEES].[Employee Gender].[All]" allUniqueName="[EMPLOYEES].[Employee Gender].[All]" dimensionUniqueName="[EMPLOYEES]" displayFolder="" count="0" memberValueDatatype="130" unbalanced="0"/>
    <cacheHierarchy uniqueName="[EMPLOYEES].[Education]" caption="Education" attribute="1" defaultMemberUniqueName="[EMPLOYEES].[Education].[All]" allUniqueName="[EMPLOYEES].[Education].[All]" dimensionUniqueName="[EMPLOYEES]" displayFolder="" count="0" memberValueDatatype="130" unbalanced="0"/>
    <cacheHierarchy uniqueName="[EMPLOYEES].[Role]" caption="Role" attribute="1" defaultMemberUniqueName="[EMPLOYEES].[Role].[All]" allUniqueName="[EMPLOYEES].[Role].[All]" dimensionUniqueName="[EMPLOYEES]" displayFolder="" count="0" memberValueDatatype="130" unbalanced="0"/>
    <cacheHierarchy uniqueName="[EMPLOYEES].[Employee Continent]" caption="Employee Continent" attribute="1" defaultMemberUniqueName="[EMPLOYEES].[Employee Continent].[All]" allUniqueName="[EMPLOYEES].[Employee Continent].[All]" dimensionUniqueName="[EMPLOYEES]" displayFolder="" count="0" memberValueDatatype="130" unbalanced="0"/>
    <cacheHierarchy uniqueName="[EMPLOYEES].[Employee Country]" caption="Employee Country" attribute="1" defaultMemberUniqueName="[EMPLOYEES].[Employee Country].[All]" allUniqueName="[EMPLOYEES].[Employee Country].[All]" dimensionUniqueName="[EMPLOYEES]" displayFolder="" count="0" memberValueDatatype="130" unbalanced="0"/>
    <cacheHierarchy uniqueName="[EMPLOYEES].[Annual Salary]" caption="Annual Salary" attribute="1" defaultMemberUniqueName="[EMPLOYEES].[Annual Salary].[All]" allUniqueName="[EMPLOYEES].[Annual Salary].[All]" dimensionUniqueName="[EMPLOYEES]" displayFolder="" count="0" memberValueDatatype="130" unbalanced="0"/>
    <cacheHierarchy uniqueName="[EMPLOYEES].[Employee Age]" caption="Employee Age" attribute="1" defaultMemberUniqueName="[EMPLOYEES].[Employee Age].[All]" allUniqueName="[EMPLOYEES].[Employee Age].[All]" dimensionUniqueName="[EMPLOYEES]" displayFolder="" count="0" memberValueDatatype="20" unbalanced="0"/>
    <cacheHierarchy uniqueName="[EMPLOYEES].[Employee Location]" caption="Employee Location" defaultMemberUniqueName="[EMPLOYEES].[Employee Location].[All]" allUniqueName="[EMPLOYEES].[Employee Location].[All]" dimensionUniqueName="[EMPLOYEES]" displayFolder="" count="0" unbalanced="0"/>
    <cacheHierarchy uniqueName="[EMPLOYEES].[Employee Age Group]" caption="Employee Age Group" attribute="1" defaultMemberUniqueName="[EMPLOYEES].[Employee Age Group].[All]" allUniqueName="[EMPLOYEES].[Employee Age Group].[All]" dimensionUniqueName="[EMPLOYEES]" displayFolder="" count="0" memberValueDatatype="130" unbalanced="0"/>
    <cacheHierarchy uniqueName="[FACT_INCLUDES].[DW Includes]" caption="DW Includes" attribute="1" defaultMemberUniqueName="[FACT_INCLUDES].[DW Includes].[All]" allUniqueName="[FACT_INCLUDES].[DW Includes].[All]" dimensionUniqueName="[FACT_INCLUDES]" displayFolder="" count="0" memberValueDatatype="20" unbalanced="0"/>
    <cacheHierarchy uniqueName="[FACT_INCLUDES].[Order ID]" caption="Order ID" attribute="1" defaultMemberUniqueName="[FACT_INCLUDES].[Order ID].[All]" allUniqueName="[FACT_INCLUDES].[Order ID].[All]" dimensionUniqueName="[FACT_INCLUDES]" displayFolder="" count="0" memberValueDatatype="20" unbalanced="0"/>
    <cacheHierarchy uniqueName="[FACT_INCLUDES].[DW Version]" caption="DW Version" attribute="1" defaultMemberUniqueName="[FACT_INCLUDES].[DW Version].[All]" allUniqueName="[FACT_INCLUDES].[DW Version].[All]" dimensionUniqueName="[FACT_INCLUDES]" displayFolder="" count="0" memberValueDatatype="20" unbalanced="0"/>
    <cacheHierarchy uniqueName="[FACT_INCLUDES].[Quantity]" caption="Quantity" attribute="1" defaultMemberUniqueName="[FACT_INCLUDES].[Quantity].[All]" allUniqueName="[FACT_INCLUDES].[Quantity].[All]" dimensionUniqueName="[FACT_INCLUDES]" displayFolder="" count="0" memberValueDatatype="20" unbalanced="0"/>
    <cacheHierarchy uniqueName="[FACT_INCLUDES].[Order Date]" caption="Order Date" attribute="1" time="1" defaultMemberUniqueName="[FACT_INCLUDES].[Order Date].[All]" allUniqueName="[FACT_INCLUDES].[Order Date].[All]" dimensionUniqueName="[FACT_INCLUDES]" displayFolder="" count="0" memberValueDatatype="7" unbalanced="0"/>
    <cacheHierarchy uniqueName="[FACT_INCLUDES].[Order Type]" caption="Order Type" attribute="1" defaultMemberUniqueName="[FACT_INCLUDES].[Order Type].[All]" allUniqueName="[FACT_INCLUDES].[Order Type].[All]" dimensionUniqueName="[FACT_INCLUDES]" displayFolder="" count="0" memberValueDatatype="130" unbalanced="0"/>
    <cacheHierarchy uniqueName="[FACT_INCLUDES].[Customer Email]" caption="Customer Email" attribute="1" defaultMemberUniqueName="[FACT_INCLUDES].[Customer Email].[All]" allUniqueName="[FACT_INCLUDES].[Customer Email].[All]" dimensionUniqueName="[FACT_INCLUDES]" displayFolder="" count="0" memberValueDatatype="130" unbalanced="0"/>
    <cacheHierarchy uniqueName="[FACT_INCLUDES].[Employee ID]" caption="Employee ID" attribute="1" defaultMemberUniqueName="[FACT_INCLUDES].[Employee ID].[All]" allUniqueName="[FACT_INCLUDES].[Employee ID].[All]" dimensionUniqueName="[FACT_INCLUDES]" displayFolder="" count="0" memberValueDatatype="20" unbalanced="0"/>
    <cacheHierarchy uniqueName="[FACT_INCLUDES].[Order Discount]" caption="Order Discount" attribute="1" defaultMemberUniqueName="[FACT_INCLUDES].[Order Discount].[All]" allUniqueName="[FACT_INCLUDES].[Order Discount].[All]" dimensionUniqueName="[FACT_INCLUDES]" displayFolder="" count="0" memberValueDatatype="5" unbalanced="0"/>
    <cacheHierarchy uniqueName="[FACT_INCLUDES].[Order Gap]" caption="Order Gap" attribute="1" defaultMemberUniqueName="[FACT_INCLUDES].[Order Gap].[All]" allUniqueName="[FACT_INCLUDES].[Order Gap].[All]" dimensionUniqueName="[FACT_INCLUDES]" displayFolder="" count="0" memberValueDatatype="20" unbalanced="0"/>
    <cacheHierarchy uniqueName="[FACT_INCLUDES].[Product ID]" caption="Product ID" attribute="1" defaultMemberUniqueName="[FACT_INCLUDES].[Product ID].[All]" allUniqueName="[FACT_INCLUDES].[Product ID].[All]" dimensionUniqueName="[FACT_INCLUDES]" displayFolder="" count="0" memberValueDatatype="20" unbalanced="0"/>
    <cacheHierarchy uniqueName="[FACT_INCLUDES].[Size]" caption="Size" attribute="1" defaultMemberUniqueName="[FACT_INCLUDES].[Size].[All]" allUniqueName="[FACT_INCLUDES].[Size].[All]" dimensionUniqueName="[FACT_INCLUDES]" displayFolder="" count="0" memberValueDatatype="5" unbalanced="0"/>
    <cacheHierarchy uniqueName="[FACT_INCLUDES].[Color]" caption="Color" attribute="1" defaultMemberUniqueName="[FACT_INCLUDES].[Color].[All]" allUniqueName="[FACT_INCLUDES].[Color].[All]" dimensionUniqueName="[FACT_INCLUDES]" displayFolder="" count="0" memberValueDatatype="130" unbalanced="0"/>
    <cacheHierarchy uniqueName="[FACT_INCLUDES].[Version Price]" caption="Version Price" attribute="1" defaultMemberUniqueName="[FACT_INCLUDES].[Version Price].[All]" allUniqueName="[FACT_INCLUDES].[Version Price].[All]" dimensionUniqueName="[FACT_INCLUDES]" displayFolder="" count="0" memberValueDatatype="5" unbalanced="0"/>
    <cacheHierarchy uniqueName="[FACT_INCLUDES].[Product Name]" caption="Product Name" attribute="1" defaultMemberUniqueName="[FACT_INCLUDES].[Product Name].[All]" allUniqueName="[FACT_INCLUDES].[Product Name].[All]" dimensionUniqueName="[FACT_INCLUDES]" displayFolder="" count="0" memberValueDatatype="130" unbalanced="0"/>
    <cacheHierarchy uniqueName="[FACT_INCLUDES].[Product Category]" caption="Product Category" attribute="1" defaultMemberUniqueName="[FACT_INCLUDES].[Product Category].[All]" allUniqueName="[FACT_INCLUDES].[Product Category].[All]" dimensionUniqueName="[FACT_INCLUDES]" displayFolder="" count="0" memberValueDatatype="130" unbalanced="0"/>
    <cacheHierarchy uniqueName="[FACT_INCLUDES].[Amount]" caption="Amount" attribute="1" defaultMemberUniqueName="[FACT_INCLUDES].[Amount].[All]" allUniqueName="[FACT_INCLUDES].[Amount].[All]" dimensionUniqueName="[FACT_INCLUDES]" displayFolder="" count="0" memberValueDatatype="5" unbalanced="0"/>
    <cacheHierarchy uniqueName="[FACT_INCLUDES].[Income]" caption="Income" attribute="1" defaultMemberUniqueName="[FACT_INCLUDES].[Income].[All]" allUniqueName="[FACT_INCLUDES].[Income].[All]" dimensionUniqueName="[FACT_INCLUDES]" displayFolder="" count="0" memberValueDatatype="5" unbalanced="0"/>
    <cacheHierarchy uniqueName="[FACT_INCLUDES].[Product Share]" caption="Product Share" attribute="1" defaultMemberUniqueName="[FACT_INCLUDES].[Product Share].[All]" allUniqueName="[FACT_INCLUDES].[Product Share].[All]" dimensionUniqueName="[FACT_INCLUDES]" displayFolder="" count="0" memberValueDatatype="5" unbalanced="0"/>
    <cacheHierarchy uniqueName="[FACT_INCLUDES].[Order Date (Year)]" caption="Order Date (Year)" attribute="1" defaultMemberUniqueName="[FACT_INCLUDES].[Order Date (Year)].[All]" allUniqueName="[FACT_INCLUDES].[Order Date (Year)].[All]" dimensionUniqueName="[FACT_INCLUDES]" displayFolder="" count="2" memberValueDatatype="130" unbalanced="0">
      <fieldsUsage count="2">
        <fieldUsage x="-1"/>
        <fieldUsage x="0"/>
      </fieldsUsage>
    </cacheHierarchy>
    <cacheHierarchy uniqueName="[FACT_INCLUDES].[Order Date (Quarter)]" caption="Order Date (Quarter)" attribute="1" defaultMemberUniqueName="[FACT_INCLUDES].[Order Date (Quarter)].[All]" allUniqueName="[FACT_INCLUDES].[Order Date (Quarter)].[All]" dimensionUniqueName="[FACT_INCLUDES]" displayFolder="" count="0" memberValueDatatype="130" unbalanced="0"/>
    <cacheHierarchy uniqueName="[FACT_INCLUDES].[Order Date (Month Index)]" caption="Order Date (Month Index)" attribute="1" defaultMemberUniqueName="[FACT_INCLUDES].[Order Date (Month Index)].[All]" allUniqueName="[FACT_INCLUDES].[Order Date (Month Index)].[All]" dimensionUniqueName="[FACT_INCLUDES]" displayFolder="" count="0" memberValueDatatype="20" unbalanced="0"/>
    <cacheHierarchy uniqueName="[FACT_INCLUDES].[Order Date (Month)]" caption="Order Date (Month)" attribute="1" defaultMemberUniqueName="[FACT_INCLUDES].[Order Date (Month)].[All]" allUniqueName="[FACT_INCLUDES].[Order Date (Month)].[All]" dimensionUniqueName="[FACT_INCLUDES]" displayFolder="" count="0" memberValueDatatype="130" unbalanced="0"/>
    <cacheHierarchy uniqueName="[FACT_INCLUDES].[Is Order Late]" caption="Is Order Late" attribute="1" defaultMemberUniqueName="[FACT_INCLUDES].[Is Order Late].[All]" allUniqueName="[FACT_INCLUDES].[Is Order Late].[All]" dimensionUniqueName="[FACT_INCLUDES]" displayFolder="" count="0" memberValueDatatype="5" unbalanced="0"/>
    <cacheHierarchy uniqueName="[FACT_INCLUDES].[Is Order Online]" caption="Is Order Online" attribute="1" defaultMemberUniqueName="[FACT_INCLUDES].[Is Order Online].[All]" allUniqueName="[FACT_INCLUDES].[Is Order Online].[All]" dimensionUniqueName="[FACT_INCLUDES]" displayFolder="" count="0" memberValueDatatype="5" unbalanced="0"/>
    <cacheHierarchy uniqueName="[FACT_INCLUDES].[Income This Year]" caption="Income This Year" attribute="1" defaultMemberUniqueName="[FACT_INCLUDES].[Income This Year].[All]" allUniqueName="[FACT_INCLUDES].[Income This Year].[All]" dimensionUniqueName="[FACT_INCLUDES]" displayFolder="" count="0" memberValueDatatype="5" unbalanced="0"/>
    <cacheHierarchy uniqueName="[FACT_INCLUDES].[Income Last Year]" caption="Income Last Year" attribute="1" defaultMemberUniqueName="[FACT_INCLUDES].[Income Last Year].[All]" allUniqueName="[FACT_INCLUDES].[Income Last Year].[All]" dimensionUniqueName="[FACT_INCLUDES]" displayFolder="" count="0" memberValueDatatype="5" unbalanced="0"/>
    <cacheHierarchy uniqueName="[FACT_INCLUDES].[Online Income]" caption="Online Income" attribute="1" defaultMemberUniqueName="[FACT_INCLUDES].[Online Income].[All]" allUniqueName="[FACT_INCLUDES].[Online Income].[All]" dimensionUniqueName="[FACT_INCLUDES]" displayFolder="" count="0" memberValueDatatype="5" unbalanced="0"/>
    <cacheHierarchy uniqueName="[FACT_INTERESTS].[DW Interests]" caption="DW Interests" attribute="1" defaultMemberUniqueName="[FACT_INTERESTS].[DW Interests].[All]" allUniqueName="[FACT_INTERESTS].[DW Interests].[All]" dimensionUniqueName="[FACT_INTERESTS]" displayFolder="" count="0" memberValueDatatype="20" unbalanced="0"/>
    <cacheHierarchy uniqueName="[FACT_INTERESTS].[Customer Email]" caption="Customer Email" attribute="1" defaultMemberUniqueName="[FACT_INTERESTS].[Customer Email].[All]" allUniqueName="[FACT_INTERESTS].[Customer Email].[All]" dimensionUniqueName="[FACT_INTERESTS]" displayFolder="" count="0" memberValueDatatype="130" unbalanced="0"/>
    <cacheHierarchy uniqueName="[FACT_INTERESTS].[DW Version]" caption="DW Version" attribute="1" defaultMemberUniqueName="[FACT_INTERESTS].[DW Version].[All]" allUniqueName="[FACT_INTERESTS].[DW Version].[All]" dimensionUniqueName="[FACT_INTERESTS]" displayFolder="" count="0" memberValueDatatype="20" unbalanced="0"/>
    <cacheHierarchy uniqueName="[FACT_INTERESTS].[Interest Date]" caption="Interest Date" attribute="1" time="1" defaultMemberUniqueName="[FACT_INTERESTS].[Interest Date].[All]" allUniqueName="[FACT_INTERESTS].[Interest Date].[All]" dimensionUniqueName="[FACT_INTERESTS]" displayFolder="" count="0" memberValueDatatype="7" unbalanced="0"/>
    <cacheHierarchy uniqueName="[FACT_INTERESTS].[Product ID]" caption="Product ID" attribute="1" defaultMemberUniqueName="[FACT_INTERESTS].[Product ID].[All]" allUniqueName="[FACT_INTERESTS].[Product ID].[All]" dimensionUniqueName="[FACT_INTERESTS]" displayFolder="" count="0" memberValueDatatype="20" unbalanced="0"/>
    <cacheHierarchy uniqueName="[FACT_INTERESTS].[Size]" caption="Size" attribute="1" defaultMemberUniqueName="[FACT_INTERESTS].[Size].[All]" allUniqueName="[FACT_INTERESTS].[Size].[All]" dimensionUniqueName="[FACT_INTERESTS]" displayFolder="" count="0" memberValueDatatype="5" unbalanced="0"/>
    <cacheHierarchy uniqueName="[FACT_INTERESTS].[Color]" caption="Color" attribute="1" defaultMemberUniqueName="[FACT_INTERESTS].[Color].[All]" allUniqueName="[FACT_INTERESTS].[Color].[All]" dimensionUniqueName="[FACT_INTERESTS]" displayFolder="" count="0" memberValueDatatype="130" unbalanced="0"/>
    <cacheHierarchy uniqueName="[FACT_INTERESTS].[Product Name]" caption="Product Name" attribute="1" defaultMemberUniqueName="[FACT_INTERESTS].[Product Name].[All]" allUniqueName="[FACT_INTERESTS].[Product Name].[All]" dimensionUniqueName="[FACT_INTERESTS]" displayFolder="" count="0" memberValueDatatype="130" unbalanced="0"/>
    <cacheHierarchy uniqueName="[FACT_INTERESTS].[Product Category]" caption="Product Category" attribute="1" defaultMemberUniqueName="[FACT_INTERESTS].[Product Category].[All]" allUniqueName="[FACT_INTERESTS].[Product Category].[All]" dimensionUniqueName="[FACT_INTERESTS]" displayFolder="" count="0" memberValueDatatype="130" unbalanced="0"/>
    <cacheHierarchy uniqueName="[INTEREST_DATES].[Date]" caption="Date" attribute="1" time="1" keyAttribute="1" defaultMemberUniqueName="[INTEREST_DATES].[Date].[All]" allUniqueName="[INTEREST_DATES].[Date].[All]" dimensionUniqueName="[INTEREST_DATES]" displayFolder="" count="0" memberValueDatatype="7" unbalanced="0"/>
    <cacheHierarchy uniqueName="[INTEREST_DATES].[Date Hierarchy]" caption="Date Hierarchy" time="1" defaultMemberUniqueName="[INTEREST_DATES].[Date Hierarchy].[All]" allUniqueName="[INTEREST_DATES].[Date Hierarchy].[All]" dimensionUniqueName="[INTEREST_DATES]" displayFolder="" count="0" unbalanced="0"/>
    <cacheHierarchy uniqueName="[INTEREST_DATES].[Year]" caption="Year" attribute="1" time="1" defaultMemberUniqueName="[INTEREST_DATES].[Year].[All]" allUniqueName="[INTEREST_DATES].[Year].[All]" dimensionUniqueName="[INTEREST_DATES]" displayFolder="" count="0" memberValueDatatype="20" unbalanced="0"/>
    <cacheHierarchy uniqueName="[INTEREST_DATES].[Month Number]" caption="Month Number" attribute="1" time="1" defaultMemberUniqueName="[INTEREST_DATES].[Month Number].[All]" allUniqueName="[INTEREST_DATES].[Month Number].[All]" dimensionUniqueName="[INTEREST_DATES]" displayFolder="" count="0" memberValueDatatype="20" unbalanced="0"/>
    <cacheHierarchy uniqueName="[INTEREST_DATES].[Month]" caption="Month" attribute="1" time="1" defaultMemberUniqueName="[INTEREST_DATES].[Month].[All]" allUniqueName="[INTEREST_DATES].[Month].[All]" dimensionUniqueName="[INTEREST_DATES]" displayFolder="" count="0" memberValueDatatype="130" unbalanced="0"/>
    <cacheHierarchy uniqueName="[INTEREST_DATES].[MMM-YYYY]" caption="MMM-YYYY" attribute="1" time="1" defaultMemberUniqueName="[INTEREST_DATES].[MMM-YYYY].[All]" allUniqueName="[INTEREST_DATES].[MMM-YYYY].[All]" dimensionUniqueName="[INTEREST_DATES]" displayFolder="" count="0" memberValueDatatype="130" unbalanced="0"/>
    <cacheHierarchy uniqueName="[INTEREST_DATES].[Day Of Week Number]" caption="Day Of Week Number" attribute="1" time="1" defaultMemberUniqueName="[INTEREST_DATES].[Day Of Week Number].[All]" allUniqueName="[INTEREST_DATES].[Day Of Week Number].[All]" dimensionUniqueName="[INTEREST_DATES]" displayFolder="" count="0" memberValueDatatype="20" unbalanced="0"/>
    <cacheHierarchy uniqueName="[INTEREST_DATES].[Day Of Week]" caption="Day Of Week" attribute="1" time="1" defaultMemberUniqueName="[INTEREST_DATES].[Day Of Week].[All]" allUniqueName="[INTEREST_DATES].[Day Of Week].[All]" dimensionUniqueName="[INTEREST_DATES]" displayFolder="" count="0" memberValueDatatype="130" unbalanced="0"/>
    <cacheHierarchy uniqueName="[ORDER_DATES].[Date]" caption="Date" attribute="1" time="1" keyAttribute="1" defaultMemberUniqueName="[ORDER_DATES].[Date].[All]" allUniqueName="[ORDER_DATES].[Date].[All]" dimensionUniqueName="[ORDER_DATES]" displayFolder="" count="0" memberValueDatatype="7" unbalanced="0"/>
    <cacheHierarchy uniqueName="[ORDER_DATES].[Date Hierarchy]" caption="Date Hierarchy" time="1" defaultMemberUniqueName="[ORDER_DATES].[Date Hierarchy].[All]" allUniqueName="[ORDER_DATES].[Date Hierarchy].[All]" dimensionUniqueName="[ORDER_DATES]" displayFolder="" count="0" unbalanced="0"/>
    <cacheHierarchy uniqueName="[ORDER_DATES].[Year]" caption="Year" attribute="1" time="1" defaultMemberUniqueName="[ORDER_DATES].[Year].[All]" allUniqueName="[ORDER_DATES].[Year].[All]" dimensionUniqueName="[ORDER_DATES]" displayFolder="" count="0" memberValueDatatype="20" unbalanced="0"/>
    <cacheHierarchy uniqueName="[ORDER_DATES].[Month Number]" caption="Month Number" attribute="1" time="1" defaultMemberUniqueName="[ORDER_DATES].[Month Number].[All]" allUniqueName="[ORDER_DATES].[Month Number].[All]" dimensionUniqueName="[ORDER_DATES]" displayFolder="" count="0" memberValueDatatype="20" unbalanced="0"/>
    <cacheHierarchy uniqueName="[ORDER_DATES].[Month]" caption="Month" attribute="1" time="1" defaultMemberUniqueName="[ORDER_DATES].[Month].[All]" allUniqueName="[ORDER_DATES].[Month].[All]" dimensionUniqueName="[ORDER_DATES]" displayFolder="" count="0" memberValueDatatype="130" unbalanced="0"/>
    <cacheHierarchy uniqueName="[ORDER_DATES].[MMM-YYYY]" caption="MMM-YYYY" attribute="1" time="1" defaultMemberUniqueName="[ORDER_DATES].[MMM-YYYY].[All]" allUniqueName="[ORDER_DATES].[MMM-YYYY].[All]" dimensionUniqueName="[ORDER_DATES]" displayFolder="" count="0" memberValueDatatype="130" unbalanced="0"/>
    <cacheHierarchy uniqueName="[ORDER_DATES].[Day Of Week Number]" caption="Day Of Week Number" attribute="1" time="1" defaultMemberUniqueName="[ORDER_DATES].[Day Of Week Number].[All]" allUniqueName="[ORDER_DATES].[Day Of Week Number].[All]" dimensionUniqueName="[ORDER_DATES]" displayFolder="" count="0" memberValueDatatype="20" unbalanced="0"/>
    <cacheHierarchy uniqueName="[ORDER_DATES].[Day Of Week]" caption="Day Of Week" attribute="1" time="1" defaultMemberUniqueName="[ORDER_DATES].[Day Of Week].[All]" allUniqueName="[ORDER_DATES].[Day Of Week].[All]" dimensionUniqueName="[ORDER_DATES]" displayFolder="" count="0" memberValueDatatype="130" unbalanced="0"/>
    <cacheHierarchy uniqueName="[CUSTOMERS].[Address-Street]" caption="Address-Street" attribute="1" defaultMemberUniqueName="[CUSTOMERS].[Address-Street].[All]" allUniqueName="[CUSTOMERS].[Address-Street].[All]" dimensionUniqueName="[CUSTOMERS]" displayFolder="" count="0" memberValueDatatype="130" unbalanced="0" hidden="1"/>
    <cacheHierarchy uniqueName="[CUSTOMERS].[Customer Birthdate]" caption="Customer Birthdate" attribute="1" time="1" defaultMemberUniqueName="[CUSTOMERS].[Customer Birthdate].[All]" allUniqueName="[CUSTOMERS].[Customer Birthdate].[All]" dimensionUniqueName="[CUSTOMERS]" displayFolder="" count="0" memberValueDatatype="7" unbalanced="0" hidden="1"/>
    <cacheHierarchy uniqueName="[CUSTOMERS].[Customer Name]" caption="Customer Name" attribute="1" defaultMemberUniqueName="[CUSTOMERS].[Customer Name].[All]" allUniqueName="[CUSTOMERS].[Customer Name].[All]" dimensionUniqueName="[CUSTOMERS]" displayFolder="" count="0" memberValueDatatype="130" unbalanced="0" hidden="1"/>
    <cacheHierarchy uniqueName="[CUSTOMERS].[Password]" caption="Password" attribute="1" defaultMemberUniqueName="[CUSTOMERS].[Password].[All]" allUniqueName="[CUSTOMERS].[Password].[All]" dimensionUniqueName="[CUSTOMERS]" displayFolder="" count="0" memberValueDatatype="130" unbalanced="0" hidden="1"/>
    <cacheHierarchy uniqueName="[EMPLOYEES].[Employee Birthdate]" caption="Employee Birthdate" attribute="1" defaultMemberUniqueName="[EMPLOYEES].[Employee Birthdate].[All]" allUniqueName="[EMPLOYEES].[Employee Birthdate].[All]" dimensionUniqueName="[EMPLOYEES]" displayFolder="" count="0" memberValueDatatype="130" unbalanced="0" hidden="1"/>
    <cacheHierarchy uniqueName="[EMPLOYEES].[Employee Name]" caption="Employee Name" attribute="1" defaultMemberUniqueName="[EMPLOYEES].[Employee Name].[All]" allUniqueName="[EMPLOYEES].[Employee Name].[All]" dimensionUniqueName="[EMPLOYEES]" displayFolder="" count="0" memberValueDatatype="130" unbalanced="0" hidden="1"/>
    <cacheHierarchy uniqueName="[FACT_INCLUDES].[Order Arrival Date]" caption="Order Arrival Date" attribute="1" time="1" defaultMemberUniqueName="[FACT_INCLUDES].[Order Arrival Date].[All]" allUniqueName="[FACT_INCLUDES].[Order Arrival Date].[All]" dimensionUniqueName="[FACT_INCLUDES]" displayFolder="" count="0" memberValueDatatype="7" unbalanced="0" hidden="1"/>
    <cacheHierarchy uniqueName="[FACT_INCLUDES].[Total Order Income]" caption="Total Order Income" attribute="1" defaultMemberUniqueName="[FACT_INCLUDES].[Total Order Income].[All]" allUniqueName="[FACT_INCLUDES].[Total Order Income].[All]" dimensionUniqueName="[FACT_INCLUDES]" displayFolder="" count="0" memberValueDatatype="5" unbalanced="0" hidden="1"/>
    <cacheHierarchy uniqueName="[Measures].[Count of Income]" caption="Count of Income" measure="1" displayFolder="" measureGroup="FACT_INCLUDES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Customer Email]" caption="Count of Customer Email" measure="1" displayFolder="" measureGroup="CUSTOMERS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 Gap]" caption="Sum of Order Gap" measure="1" displayFolder="" measureGroup="FACT_INCLUDE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Total Income]" caption="Total Income" measure="1" displayFolder="" measureGroup="FACT_INCLUDES" count="0"/>
    <cacheHierarchy uniqueName="[Measures].[Number of Online Orders]" caption="Number of Online Orders" measure="1" displayFolder="" measureGroup="FACT_INCLUDES" count="0"/>
    <cacheHierarchy uniqueName="[Measures].[Number of Online Late Orders]" caption="Number of Online Late Orders" measure="1" displayFolder="" measureGroup="FACT_INCLUDES" count="0"/>
    <cacheHierarchy uniqueName="[Measures].[Late Online Orders Rate]" caption="Late Online Orders Rate" measure="1" displayFolder="" measureGroup="FACT_INCLUDES" count="0"/>
    <cacheHierarchy uniqueName="[Measures].[Annual Income Growth]" caption="Annual Income Growth" measure="1" displayFolder="" measureGroup="FACT_INCLUDES" count="0" oneField="1">
      <fieldsUsage count="1">
        <fieldUsage x="1"/>
      </fieldsUsage>
    </cacheHierarchy>
    <cacheHierarchy uniqueName="[Measures].[Average Product Share in Order]" caption="Average Product Share in Order" measure="1" displayFolder="" measureGroup="FACT_INCLUDES" count="0"/>
    <cacheHierarchy uniqueName="[Measures].[Online Income Share]" caption="Online Income Share" measure="1" displayFolder="" measureGroup="FACT_INCLUDES" count="0"/>
    <cacheHierarchy uniqueName="[Measures].[__XL_Count FACT_INCLUDES]" caption="__XL_Count FACT_INCLUDES" measure="1" displayFolder="" measureGroup="FACT_INCLUDES" count="0" hidden="1"/>
    <cacheHierarchy uniqueName="[Measures].[__XL_Count FACT_INTERESTS]" caption="__XL_Count FACT_INTERESTS" measure="1" displayFolder="" measureGroup="FACT_INTERESTS" count="0" hidden="1"/>
    <cacheHierarchy uniqueName="[Measures].[__XL_Count CUSTOMERS]" caption="__XL_Count CUSTOMERS" measure="1" displayFolder="" measureGroup="CUSTOMERS" count="0" hidden="1"/>
    <cacheHierarchy uniqueName="[Measures].[__XL_Count EMPLOYEES]" caption="__XL_Count EMPLOYEES" measure="1" displayFolder="" measureGroup="EMPLOYEES" count="0" hidden="1"/>
    <cacheHierarchy uniqueName="[Measures].[__XL_Count Calendar]" caption="__XL_Count Calendar" measure="1" displayFolder="" measureGroup="ORDER_DATES" count="0" hidden="1"/>
    <cacheHierarchy uniqueName="[Measures].[__XL_Count Calendar1]" caption="__XL_Count Calendar1" measure="1" displayFolder="" measureGroup="INTEREST_DATES" count="0" hidden="1"/>
    <cacheHierarchy uniqueName="[Measures].[__לא הוגדרו מדידים]" caption="__לא הוגדרו מדידים" measure="1" displayFolder="" count="0" hidden="1"/>
  </cacheHierarchies>
  <kpis count="0"/>
  <dimensions count="7">
    <dimension name="CUSTOMERS" uniqueName="[CUSTOMERS]" caption="CUSTOMERS"/>
    <dimension name="EMPLOYEES" uniqueName="[EMPLOYEES]" caption="EMPLOYEES"/>
    <dimension name="FACT_INCLUDES" uniqueName="[FACT_INCLUDES]" caption="FACT_INCLUDES"/>
    <dimension name="FACT_INTERESTS" uniqueName="[FACT_INTERESTS]" caption="FACT_INTERESTS"/>
    <dimension name="INTEREST_DATES" uniqueName="[INTEREST_DATES]" caption="INTEREST_DATES"/>
    <dimension measure="1" name="Measures" uniqueName="[Measures]" caption="Measures"/>
    <dimension name="ORDER_DATES" uniqueName="[ORDER_DATES]" caption="ORDER_DATES"/>
  </dimensions>
  <measureGroups count="6">
    <measureGroup name="CUSTOMERS" caption="CUSTOMERS"/>
    <measureGroup name="EMPLOYEES" caption="EMPLOYEES"/>
    <measureGroup name="FACT_INCLUDES" caption="FACT_INCLUDES"/>
    <measureGroup name="FACT_INTERESTS" caption="FACT_INTERESTS"/>
    <measureGroup name="INTEREST_DATES" caption="INTEREST_DATES"/>
    <measureGroup name="ORDER_DATES" caption="ORDER_DATES"/>
  </measureGroups>
  <maps count="11">
    <map measureGroup="0" dimension="0"/>
    <map measureGroup="1" dimension="1"/>
    <map measureGroup="2" dimension="0"/>
    <map measureGroup="2" dimension="1"/>
    <map measureGroup="2" dimension="2"/>
    <map measureGroup="2" dimension="6"/>
    <map measureGroup="3" dimension="0"/>
    <map measureGroup="3" dimension="3"/>
    <map measureGroup="3" dimension="4"/>
    <map measureGroup="4" dimension="4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omdamari" refreshedDate="45493.64636608796" backgroundQuery="1" createdVersion="8" refreshedVersion="8" minRefreshableVersion="3" recordCount="0" supportSubquery="1" supportAdvancedDrill="1" xr:uid="{068045D6-BA7D-4B42-AA3F-19E598167756}">
  <cacheSource type="external" connectionId="3"/>
  <cacheFields count="2">
    <cacheField name="[FACT_INCLUDES].[Order Date (Year)].[Order Date (Year)]" caption="Order Date (Year)" numFmtId="0" hierarchy="38" level="1">
      <sharedItems count="19"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  <s v="2023"/>
        <s v="2024"/>
      </sharedItems>
    </cacheField>
    <cacheField name="[Measures].[Online Income Share]" caption="Online Income Share" numFmtId="0" hierarchy="89" level="32767"/>
  </cacheFields>
  <cacheHierarchies count="97">
    <cacheHierarchy uniqueName="[CUSTOMERS].[Customer Email]" caption="Customer Email" attribute="1" defaultMemberUniqueName="[CUSTOMERS].[Customer Email].[All]" allUniqueName="[CUSTOMERS].[Customer Email].[All]" dimensionUniqueName="[CUSTOMERS]" displayFolder="" count="0" memberValueDatatype="130" unbalanced="0"/>
    <cacheHierarchy uniqueName="[CUSTOMERS].[Customer Gender]" caption="Customer Gender" attribute="1" defaultMemberUniqueName="[CUSTOMERS].[Customer Gender].[All]" allUniqueName="[CUSTOMERS].[Customer Gender].[All]" dimensionUniqueName="[CUSTOMERS]" displayFolder="" count="0" memberValueDatatype="130" unbalanced="0"/>
    <cacheHierarchy uniqueName="[CUSTOMERS].[Address-Continent]" caption="Address-Continent" attribute="1" defaultMemberUniqueName="[CUSTOMERS].[Address-Continent].[All]" allUniqueName="[CUSTOMERS].[Address-Continent].[All]" dimensionUniqueName="[CUSTOMERS]" displayFolder="" count="0" memberValueDatatype="130" unbalanced="0"/>
    <cacheHierarchy uniqueName="[CUSTOMERS].[Address-Country]" caption="Address-Country" attribute="1" defaultMemberUniqueName="[CUSTOMERS].[Address-Country].[All]" allUniqueName="[CUSTOMERS].[Address-Country].[All]" dimensionUniqueName="[CUSTOMERS]" displayFolder="" count="0" memberValueDatatype="130" unbalanced="0"/>
    <cacheHierarchy uniqueName="[CUSTOMERS].[Address-City]" caption="Address-City" attribute="1" defaultMemberUniqueName="[CUSTOMERS].[Address-City].[All]" allUniqueName="[CUSTOMERS].[Address-City].[All]" dimensionUniqueName="[CUSTOMERS]" displayFolder="" count="0" memberValueDatatype="130" unbalanced="0"/>
    <cacheHierarchy uniqueName="[CUSTOMERS].[Has Membership]" caption="Has Membership" attribute="1" defaultMemberUniqueName="[CUSTOMERS].[Has Membership].[All]" allUniqueName="[CUSTOMERS].[Has Membership].[All]" dimensionUniqueName="[CUSTOMERS]" displayFolder="" count="0" memberValueDatatype="130" unbalanced="0"/>
    <cacheHierarchy uniqueName="[CUSTOMERS].[Cusomer Age]" caption="Cusomer Age" attribute="1" defaultMemberUniqueName="[CUSTOMERS].[Cusomer Age].[All]" allUniqueName="[CUSTOMERS].[Cusomer Age].[All]" dimensionUniqueName="[CUSTOMERS]" displayFolder="" count="0" memberValueDatatype="20" unbalanced="0"/>
    <cacheHierarchy uniqueName="[CUSTOMERS].[Customer Location]" caption="Customer Location" defaultMemberUniqueName="[CUSTOMERS].[Customer Location].[All]" allUniqueName="[CUSTOMERS].[Customer Location].[All]" dimensionUniqueName="[CUSTOMERS]" displayFolder="" count="0" unbalanced="0"/>
    <cacheHierarchy uniqueName="[CUSTOMERS].[Customer Age Group]" caption="Customer Age Group" attribute="1" defaultMemberUniqueName="[CUSTOMERS].[Customer Age Group].[All]" allUniqueName="[CUSTOMERS].[Customer Age Group].[All]" dimensionUniqueName="[CUSTOMERS]" displayFolder="" count="0" memberValueDatatype="130" unbalanced="0"/>
    <cacheHierarchy uniqueName="[EMPLOYEES].[Employee ID]" caption="Employee ID" attribute="1" defaultMemberUniqueName="[EMPLOYEES].[Employee ID].[All]" allUniqueName="[EMPLOYEES].[Employee ID].[All]" dimensionUniqueName="[EMPLOYEES]" displayFolder="" count="0" memberValueDatatype="20" unbalanced="0"/>
    <cacheHierarchy uniqueName="[EMPLOYEES].[Employee Gender]" caption="Employee Gender" attribute="1" defaultMemberUniqueName="[EMPLOYEES].[Employee Gender].[All]" allUniqueName="[EMPLOYEES].[Employee Gender].[All]" dimensionUniqueName="[EMPLOYEES]" displayFolder="" count="0" memberValueDatatype="130" unbalanced="0"/>
    <cacheHierarchy uniqueName="[EMPLOYEES].[Education]" caption="Education" attribute="1" defaultMemberUniqueName="[EMPLOYEES].[Education].[All]" allUniqueName="[EMPLOYEES].[Education].[All]" dimensionUniqueName="[EMPLOYEES]" displayFolder="" count="0" memberValueDatatype="130" unbalanced="0"/>
    <cacheHierarchy uniqueName="[EMPLOYEES].[Role]" caption="Role" attribute="1" defaultMemberUniqueName="[EMPLOYEES].[Role].[All]" allUniqueName="[EMPLOYEES].[Role].[All]" dimensionUniqueName="[EMPLOYEES]" displayFolder="" count="0" memberValueDatatype="130" unbalanced="0"/>
    <cacheHierarchy uniqueName="[EMPLOYEES].[Employee Continent]" caption="Employee Continent" attribute="1" defaultMemberUniqueName="[EMPLOYEES].[Employee Continent].[All]" allUniqueName="[EMPLOYEES].[Employee Continent].[All]" dimensionUniqueName="[EMPLOYEES]" displayFolder="" count="0" memberValueDatatype="130" unbalanced="0"/>
    <cacheHierarchy uniqueName="[EMPLOYEES].[Employee Country]" caption="Employee Country" attribute="1" defaultMemberUniqueName="[EMPLOYEES].[Employee Country].[All]" allUniqueName="[EMPLOYEES].[Employee Country].[All]" dimensionUniqueName="[EMPLOYEES]" displayFolder="" count="0" memberValueDatatype="130" unbalanced="0"/>
    <cacheHierarchy uniqueName="[EMPLOYEES].[Annual Salary]" caption="Annual Salary" attribute="1" defaultMemberUniqueName="[EMPLOYEES].[Annual Salary].[All]" allUniqueName="[EMPLOYEES].[Annual Salary].[All]" dimensionUniqueName="[EMPLOYEES]" displayFolder="" count="0" memberValueDatatype="130" unbalanced="0"/>
    <cacheHierarchy uniqueName="[EMPLOYEES].[Employee Age]" caption="Employee Age" attribute="1" defaultMemberUniqueName="[EMPLOYEES].[Employee Age].[All]" allUniqueName="[EMPLOYEES].[Employee Age].[All]" dimensionUniqueName="[EMPLOYEES]" displayFolder="" count="0" memberValueDatatype="20" unbalanced="0"/>
    <cacheHierarchy uniqueName="[EMPLOYEES].[Employee Location]" caption="Employee Location" defaultMemberUniqueName="[EMPLOYEES].[Employee Location].[All]" allUniqueName="[EMPLOYEES].[Employee Location].[All]" dimensionUniqueName="[EMPLOYEES]" displayFolder="" count="0" unbalanced="0"/>
    <cacheHierarchy uniqueName="[EMPLOYEES].[Employee Age Group]" caption="Employee Age Group" attribute="1" defaultMemberUniqueName="[EMPLOYEES].[Employee Age Group].[All]" allUniqueName="[EMPLOYEES].[Employee Age Group].[All]" dimensionUniqueName="[EMPLOYEES]" displayFolder="" count="0" memberValueDatatype="130" unbalanced="0"/>
    <cacheHierarchy uniqueName="[FACT_INCLUDES].[DW Includes]" caption="DW Includes" attribute="1" defaultMemberUniqueName="[FACT_INCLUDES].[DW Includes].[All]" allUniqueName="[FACT_INCLUDES].[DW Includes].[All]" dimensionUniqueName="[FACT_INCLUDES]" displayFolder="" count="0" memberValueDatatype="20" unbalanced="0"/>
    <cacheHierarchy uniqueName="[FACT_INCLUDES].[Order ID]" caption="Order ID" attribute="1" defaultMemberUniqueName="[FACT_INCLUDES].[Order ID].[All]" allUniqueName="[FACT_INCLUDES].[Order ID].[All]" dimensionUniqueName="[FACT_INCLUDES]" displayFolder="" count="0" memberValueDatatype="20" unbalanced="0"/>
    <cacheHierarchy uniqueName="[FACT_INCLUDES].[DW Version]" caption="DW Version" attribute="1" defaultMemberUniqueName="[FACT_INCLUDES].[DW Version].[All]" allUniqueName="[FACT_INCLUDES].[DW Version].[All]" dimensionUniqueName="[FACT_INCLUDES]" displayFolder="" count="0" memberValueDatatype="20" unbalanced="0"/>
    <cacheHierarchy uniqueName="[FACT_INCLUDES].[Quantity]" caption="Quantity" attribute="1" defaultMemberUniqueName="[FACT_INCLUDES].[Quantity].[All]" allUniqueName="[FACT_INCLUDES].[Quantity].[All]" dimensionUniqueName="[FACT_INCLUDES]" displayFolder="" count="0" memberValueDatatype="20" unbalanced="0"/>
    <cacheHierarchy uniqueName="[FACT_INCLUDES].[Order Date]" caption="Order Date" attribute="1" time="1" defaultMemberUniqueName="[FACT_INCLUDES].[Order Date].[All]" allUniqueName="[FACT_INCLUDES].[Order Date].[All]" dimensionUniqueName="[FACT_INCLUDES]" displayFolder="" count="0" memberValueDatatype="7" unbalanced="0"/>
    <cacheHierarchy uniqueName="[FACT_INCLUDES].[Order Type]" caption="Order Type" attribute="1" defaultMemberUniqueName="[FACT_INCLUDES].[Order Type].[All]" allUniqueName="[FACT_INCLUDES].[Order Type].[All]" dimensionUniqueName="[FACT_INCLUDES]" displayFolder="" count="0" memberValueDatatype="130" unbalanced="0"/>
    <cacheHierarchy uniqueName="[FACT_INCLUDES].[Customer Email]" caption="Customer Email" attribute="1" defaultMemberUniqueName="[FACT_INCLUDES].[Customer Email].[All]" allUniqueName="[FACT_INCLUDES].[Customer Email].[All]" dimensionUniqueName="[FACT_INCLUDES]" displayFolder="" count="0" memberValueDatatype="130" unbalanced="0"/>
    <cacheHierarchy uniqueName="[FACT_INCLUDES].[Employee ID]" caption="Employee ID" attribute="1" defaultMemberUniqueName="[FACT_INCLUDES].[Employee ID].[All]" allUniqueName="[FACT_INCLUDES].[Employee ID].[All]" dimensionUniqueName="[FACT_INCLUDES]" displayFolder="" count="0" memberValueDatatype="20" unbalanced="0"/>
    <cacheHierarchy uniqueName="[FACT_INCLUDES].[Order Discount]" caption="Order Discount" attribute="1" defaultMemberUniqueName="[FACT_INCLUDES].[Order Discount].[All]" allUniqueName="[FACT_INCLUDES].[Order Discount].[All]" dimensionUniqueName="[FACT_INCLUDES]" displayFolder="" count="0" memberValueDatatype="5" unbalanced="0"/>
    <cacheHierarchy uniqueName="[FACT_INCLUDES].[Order Gap]" caption="Order Gap" attribute="1" defaultMemberUniqueName="[FACT_INCLUDES].[Order Gap].[All]" allUniqueName="[FACT_INCLUDES].[Order Gap].[All]" dimensionUniqueName="[FACT_INCLUDES]" displayFolder="" count="0" memberValueDatatype="20" unbalanced="0"/>
    <cacheHierarchy uniqueName="[FACT_INCLUDES].[Product ID]" caption="Product ID" attribute="1" defaultMemberUniqueName="[FACT_INCLUDES].[Product ID].[All]" allUniqueName="[FACT_INCLUDES].[Product ID].[All]" dimensionUniqueName="[FACT_INCLUDES]" displayFolder="" count="0" memberValueDatatype="20" unbalanced="0"/>
    <cacheHierarchy uniqueName="[FACT_INCLUDES].[Size]" caption="Size" attribute="1" defaultMemberUniqueName="[FACT_INCLUDES].[Size].[All]" allUniqueName="[FACT_INCLUDES].[Size].[All]" dimensionUniqueName="[FACT_INCLUDES]" displayFolder="" count="0" memberValueDatatype="5" unbalanced="0"/>
    <cacheHierarchy uniqueName="[FACT_INCLUDES].[Color]" caption="Color" attribute="1" defaultMemberUniqueName="[FACT_INCLUDES].[Color].[All]" allUniqueName="[FACT_INCLUDES].[Color].[All]" dimensionUniqueName="[FACT_INCLUDES]" displayFolder="" count="0" memberValueDatatype="130" unbalanced="0"/>
    <cacheHierarchy uniqueName="[FACT_INCLUDES].[Version Price]" caption="Version Price" attribute="1" defaultMemberUniqueName="[FACT_INCLUDES].[Version Price].[All]" allUniqueName="[FACT_INCLUDES].[Version Price].[All]" dimensionUniqueName="[FACT_INCLUDES]" displayFolder="" count="0" memberValueDatatype="5" unbalanced="0"/>
    <cacheHierarchy uniqueName="[FACT_INCLUDES].[Product Name]" caption="Product Name" attribute="1" defaultMemberUniqueName="[FACT_INCLUDES].[Product Name].[All]" allUniqueName="[FACT_INCLUDES].[Product Name].[All]" dimensionUniqueName="[FACT_INCLUDES]" displayFolder="" count="0" memberValueDatatype="130" unbalanced="0"/>
    <cacheHierarchy uniqueName="[FACT_INCLUDES].[Product Category]" caption="Product Category" attribute="1" defaultMemberUniqueName="[FACT_INCLUDES].[Product Category].[All]" allUniqueName="[FACT_INCLUDES].[Product Category].[All]" dimensionUniqueName="[FACT_INCLUDES]" displayFolder="" count="0" memberValueDatatype="130" unbalanced="0"/>
    <cacheHierarchy uniqueName="[FACT_INCLUDES].[Amount]" caption="Amount" attribute="1" defaultMemberUniqueName="[FACT_INCLUDES].[Amount].[All]" allUniqueName="[FACT_INCLUDES].[Amount].[All]" dimensionUniqueName="[FACT_INCLUDES]" displayFolder="" count="0" memberValueDatatype="5" unbalanced="0"/>
    <cacheHierarchy uniqueName="[FACT_INCLUDES].[Income]" caption="Income" attribute="1" defaultMemberUniqueName="[FACT_INCLUDES].[Income].[All]" allUniqueName="[FACT_INCLUDES].[Income].[All]" dimensionUniqueName="[FACT_INCLUDES]" displayFolder="" count="0" memberValueDatatype="5" unbalanced="0"/>
    <cacheHierarchy uniqueName="[FACT_INCLUDES].[Product Share]" caption="Product Share" attribute="1" defaultMemberUniqueName="[FACT_INCLUDES].[Product Share].[All]" allUniqueName="[FACT_INCLUDES].[Product Share].[All]" dimensionUniqueName="[FACT_INCLUDES]" displayFolder="" count="0" memberValueDatatype="5" unbalanced="0"/>
    <cacheHierarchy uniqueName="[FACT_INCLUDES].[Order Date (Year)]" caption="Order Date (Year)" attribute="1" defaultMemberUniqueName="[FACT_INCLUDES].[Order Date (Year)].[All]" allUniqueName="[FACT_INCLUDES].[Order Date (Year)].[All]" dimensionUniqueName="[FACT_INCLUDES]" displayFolder="" count="2" memberValueDatatype="130" unbalanced="0">
      <fieldsUsage count="2">
        <fieldUsage x="-1"/>
        <fieldUsage x="0"/>
      </fieldsUsage>
    </cacheHierarchy>
    <cacheHierarchy uniqueName="[FACT_INCLUDES].[Order Date (Quarter)]" caption="Order Date (Quarter)" attribute="1" defaultMemberUniqueName="[FACT_INCLUDES].[Order Date (Quarter)].[All]" allUniqueName="[FACT_INCLUDES].[Order Date (Quarter)].[All]" dimensionUniqueName="[FACT_INCLUDES]" displayFolder="" count="0" memberValueDatatype="130" unbalanced="0"/>
    <cacheHierarchy uniqueName="[FACT_INCLUDES].[Order Date (Month Index)]" caption="Order Date (Month Index)" attribute="1" defaultMemberUniqueName="[FACT_INCLUDES].[Order Date (Month Index)].[All]" allUniqueName="[FACT_INCLUDES].[Order Date (Month Index)].[All]" dimensionUniqueName="[FACT_INCLUDES]" displayFolder="" count="0" memberValueDatatype="20" unbalanced="0"/>
    <cacheHierarchy uniqueName="[FACT_INCLUDES].[Order Date (Month)]" caption="Order Date (Month)" attribute="1" defaultMemberUniqueName="[FACT_INCLUDES].[Order Date (Month)].[All]" allUniqueName="[FACT_INCLUDES].[Order Date (Month)].[All]" dimensionUniqueName="[FACT_INCLUDES]" displayFolder="" count="0" memberValueDatatype="130" unbalanced="0"/>
    <cacheHierarchy uniqueName="[FACT_INCLUDES].[Is Order Late]" caption="Is Order Late" attribute="1" defaultMemberUniqueName="[FACT_INCLUDES].[Is Order Late].[All]" allUniqueName="[FACT_INCLUDES].[Is Order Late].[All]" dimensionUniqueName="[FACT_INCLUDES]" displayFolder="" count="0" memberValueDatatype="5" unbalanced="0"/>
    <cacheHierarchy uniqueName="[FACT_INCLUDES].[Is Order Online]" caption="Is Order Online" attribute="1" defaultMemberUniqueName="[FACT_INCLUDES].[Is Order Online].[All]" allUniqueName="[FACT_INCLUDES].[Is Order Online].[All]" dimensionUniqueName="[FACT_INCLUDES]" displayFolder="" count="0" memberValueDatatype="5" unbalanced="0"/>
    <cacheHierarchy uniqueName="[FACT_INCLUDES].[Income This Year]" caption="Income This Year" attribute="1" defaultMemberUniqueName="[FACT_INCLUDES].[Income This Year].[All]" allUniqueName="[FACT_INCLUDES].[Income This Year].[All]" dimensionUniqueName="[FACT_INCLUDES]" displayFolder="" count="0" memberValueDatatype="5" unbalanced="0"/>
    <cacheHierarchy uniqueName="[FACT_INCLUDES].[Income Last Year]" caption="Income Last Year" attribute="1" defaultMemberUniqueName="[FACT_INCLUDES].[Income Last Year].[All]" allUniqueName="[FACT_INCLUDES].[Income Last Year].[All]" dimensionUniqueName="[FACT_INCLUDES]" displayFolder="" count="0" memberValueDatatype="5" unbalanced="0"/>
    <cacheHierarchy uniqueName="[FACT_INCLUDES].[Online Income]" caption="Online Income" attribute="1" defaultMemberUniqueName="[FACT_INCLUDES].[Online Income].[All]" allUniqueName="[FACT_INCLUDES].[Online Income].[All]" dimensionUniqueName="[FACT_INCLUDES]" displayFolder="" count="0" memberValueDatatype="5" unbalanced="0"/>
    <cacheHierarchy uniqueName="[FACT_INTERESTS].[DW Interests]" caption="DW Interests" attribute="1" defaultMemberUniqueName="[FACT_INTERESTS].[DW Interests].[All]" allUniqueName="[FACT_INTERESTS].[DW Interests].[All]" dimensionUniqueName="[FACT_INTERESTS]" displayFolder="" count="0" memberValueDatatype="20" unbalanced="0"/>
    <cacheHierarchy uniqueName="[FACT_INTERESTS].[Customer Email]" caption="Customer Email" attribute="1" defaultMemberUniqueName="[FACT_INTERESTS].[Customer Email].[All]" allUniqueName="[FACT_INTERESTS].[Customer Email].[All]" dimensionUniqueName="[FACT_INTERESTS]" displayFolder="" count="0" memberValueDatatype="130" unbalanced="0"/>
    <cacheHierarchy uniqueName="[FACT_INTERESTS].[DW Version]" caption="DW Version" attribute="1" defaultMemberUniqueName="[FACT_INTERESTS].[DW Version].[All]" allUniqueName="[FACT_INTERESTS].[DW Version].[All]" dimensionUniqueName="[FACT_INTERESTS]" displayFolder="" count="0" memberValueDatatype="20" unbalanced="0"/>
    <cacheHierarchy uniqueName="[FACT_INTERESTS].[Interest Date]" caption="Interest Date" attribute="1" time="1" defaultMemberUniqueName="[FACT_INTERESTS].[Interest Date].[All]" allUniqueName="[FACT_INTERESTS].[Interest Date].[All]" dimensionUniqueName="[FACT_INTERESTS]" displayFolder="" count="0" memberValueDatatype="7" unbalanced="0"/>
    <cacheHierarchy uniqueName="[FACT_INTERESTS].[Product ID]" caption="Product ID" attribute="1" defaultMemberUniqueName="[FACT_INTERESTS].[Product ID].[All]" allUniqueName="[FACT_INTERESTS].[Product ID].[All]" dimensionUniqueName="[FACT_INTERESTS]" displayFolder="" count="0" memberValueDatatype="20" unbalanced="0"/>
    <cacheHierarchy uniqueName="[FACT_INTERESTS].[Size]" caption="Size" attribute="1" defaultMemberUniqueName="[FACT_INTERESTS].[Size].[All]" allUniqueName="[FACT_INTERESTS].[Size].[All]" dimensionUniqueName="[FACT_INTERESTS]" displayFolder="" count="0" memberValueDatatype="5" unbalanced="0"/>
    <cacheHierarchy uniqueName="[FACT_INTERESTS].[Color]" caption="Color" attribute="1" defaultMemberUniqueName="[FACT_INTERESTS].[Color].[All]" allUniqueName="[FACT_INTERESTS].[Color].[All]" dimensionUniqueName="[FACT_INTERESTS]" displayFolder="" count="0" memberValueDatatype="130" unbalanced="0"/>
    <cacheHierarchy uniqueName="[FACT_INTERESTS].[Product Name]" caption="Product Name" attribute="1" defaultMemberUniqueName="[FACT_INTERESTS].[Product Name].[All]" allUniqueName="[FACT_INTERESTS].[Product Name].[All]" dimensionUniqueName="[FACT_INTERESTS]" displayFolder="" count="0" memberValueDatatype="130" unbalanced="0"/>
    <cacheHierarchy uniqueName="[FACT_INTERESTS].[Product Category]" caption="Product Category" attribute="1" defaultMemberUniqueName="[FACT_INTERESTS].[Product Category].[All]" allUniqueName="[FACT_INTERESTS].[Product Category].[All]" dimensionUniqueName="[FACT_INTERESTS]" displayFolder="" count="0" memberValueDatatype="130" unbalanced="0"/>
    <cacheHierarchy uniqueName="[INTEREST_DATES].[Date]" caption="Date" attribute="1" time="1" keyAttribute="1" defaultMemberUniqueName="[INTEREST_DATES].[Date].[All]" allUniqueName="[INTEREST_DATES].[Date].[All]" dimensionUniqueName="[INTEREST_DATES]" displayFolder="" count="0" memberValueDatatype="7" unbalanced="0"/>
    <cacheHierarchy uniqueName="[INTEREST_DATES].[Date Hierarchy]" caption="Date Hierarchy" time="1" defaultMemberUniqueName="[INTEREST_DATES].[Date Hierarchy].[All]" allUniqueName="[INTEREST_DATES].[Date Hierarchy].[All]" dimensionUniqueName="[INTEREST_DATES]" displayFolder="" count="0" unbalanced="0"/>
    <cacheHierarchy uniqueName="[INTEREST_DATES].[Year]" caption="Year" attribute="1" time="1" defaultMemberUniqueName="[INTEREST_DATES].[Year].[All]" allUniqueName="[INTEREST_DATES].[Year].[All]" dimensionUniqueName="[INTEREST_DATES]" displayFolder="" count="0" memberValueDatatype="20" unbalanced="0"/>
    <cacheHierarchy uniqueName="[INTEREST_DATES].[Month Number]" caption="Month Number" attribute="1" time="1" defaultMemberUniqueName="[INTEREST_DATES].[Month Number].[All]" allUniqueName="[INTEREST_DATES].[Month Number].[All]" dimensionUniqueName="[INTEREST_DATES]" displayFolder="" count="0" memberValueDatatype="20" unbalanced="0"/>
    <cacheHierarchy uniqueName="[INTEREST_DATES].[Month]" caption="Month" attribute="1" time="1" defaultMemberUniqueName="[INTEREST_DATES].[Month].[All]" allUniqueName="[INTEREST_DATES].[Month].[All]" dimensionUniqueName="[INTEREST_DATES]" displayFolder="" count="0" memberValueDatatype="130" unbalanced="0"/>
    <cacheHierarchy uniqueName="[INTEREST_DATES].[MMM-YYYY]" caption="MMM-YYYY" attribute="1" time="1" defaultMemberUniqueName="[INTEREST_DATES].[MMM-YYYY].[All]" allUniqueName="[INTEREST_DATES].[MMM-YYYY].[All]" dimensionUniqueName="[INTEREST_DATES]" displayFolder="" count="0" memberValueDatatype="130" unbalanced="0"/>
    <cacheHierarchy uniqueName="[INTEREST_DATES].[Day Of Week Number]" caption="Day Of Week Number" attribute="1" time="1" defaultMemberUniqueName="[INTEREST_DATES].[Day Of Week Number].[All]" allUniqueName="[INTEREST_DATES].[Day Of Week Number].[All]" dimensionUniqueName="[INTEREST_DATES]" displayFolder="" count="0" memberValueDatatype="20" unbalanced="0"/>
    <cacheHierarchy uniqueName="[INTEREST_DATES].[Day Of Week]" caption="Day Of Week" attribute="1" time="1" defaultMemberUniqueName="[INTEREST_DATES].[Day Of Week].[All]" allUniqueName="[INTEREST_DATES].[Day Of Week].[All]" dimensionUniqueName="[INTEREST_DATES]" displayFolder="" count="0" memberValueDatatype="130" unbalanced="0"/>
    <cacheHierarchy uniqueName="[ORDER_DATES].[Date]" caption="Date" attribute="1" time="1" keyAttribute="1" defaultMemberUniqueName="[ORDER_DATES].[Date].[All]" allUniqueName="[ORDER_DATES].[Date].[All]" dimensionUniqueName="[ORDER_DATES]" displayFolder="" count="0" memberValueDatatype="7" unbalanced="0"/>
    <cacheHierarchy uniqueName="[ORDER_DATES].[Date Hierarchy]" caption="Date Hierarchy" time="1" defaultMemberUniqueName="[ORDER_DATES].[Date Hierarchy].[All]" allUniqueName="[ORDER_DATES].[Date Hierarchy].[All]" dimensionUniqueName="[ORDER_DATES]" displayFolder="" count="0" unbalanced="0"/>
    <cacheHierarchy uniqueName="[ORDER_DATES].[Year]" caption="Year" attribute="1" time="1" defaultMemberUniqueName="[ORDER_DATES].[Year].[All]" allUniqueName="[ORDER_DATES].[Year].[All]" dimensionUniqueName="[ORDER_DATES]" displayFolder="" count="0" memberValueDatatype="20" unbalanced="0"/>
    <cacheHierarchy uniqueName="[ORDER_DATES].[Month Number]" caption="Month Number" attribute="1" time="1" defaultMemberUniqueName="[ORDER_DATES].[Month Number].[All]" allUniqueName="[ORDER_DATES].[Month Number].[All]" dimensionUniqueName="[ORDER_DATES]" displayFolder="" count="0" memberValueDatatype="20" unbalanced="0"/>
    <cacheHierarchy uniqueName="[ORDER_DATES].[Month]" caption="Month" attribute="1" time="1" defaultMemberUniqueName="[ORDER_DATES].[Month].[All]" allUniqueName="[ORDER_DATES].[Month].[All]" dimensionUniqueName="[ORDER_DATES]" displayFolder="" count="0" memberValueDatatype="130" unbalanced="0"/>
    <cacheHierarchy uniqueName="[ORDER_DATES].[MMM-YYYY]" caption="MMM-YYYY" attribute="1" time="1" defaultMemberUniqueName="[ORDER_DATES].[MMM-YYYY].[All]" allUniqueName="[ORDER_DATES].[MMM-YYYY].[All]" dimensionUniqueName="[ORDER_DATES]" displayFolder="" count="0" memberValueDatatype="130" unbalanced="0"/>
    <cacheHierarchy uniqueName="[ORDER_DATES].[Day Of Week Number]" caption="Day Of Week Number" attribute="1" time="1" defaultMemberUniqueName="[ORDER_DATES].[Day Of Week Number].[All]" allUniqueName="[ORDER_DATES].[Day Of Week Number].[All]" dimensionUniqueName="[ORDER_DATES]" displayFolder="" count="0" memberValueDatatype="20" unbalanced="0"/>
    <cacheHierarchy uniqueName="[ORDER_DATES].[Day Of Week]" caption="Day Of Week" attribute="1" time="1" defaultMemberUniqueName="[ORDER_DATES].[Day Of Week].[All]" allUniqueName="[ORDER_DATES].[Day Of Week].[All]" dimensionUniqueName="[ORDER_DATES]" displayFolder="" count="0" memberValueDatatype="130" unbalanced="0"/>
    <cacheHierarchy uniqueName="[CUSTOMERS].[Address-Street]" caption="Address-Street" attribute="1" defaultMemberUniqueName="[CUSTOMERS].[Address-Street].[All]" allUniqueName="[CUSTOMERS].[Address-Street].[All]" dimensionUniqueName="[CUSTOMERS]" displayFolder="" count="0" memberValueDatatype="130" unbalanced="0" hidden="1"/>
    <cacheHierarchy uniqueName="[CUSTOMERS].[Customer Birthdate]" caption="Customer Birthdate" attribute="1" time="1" defaultMemberUniqueName="[CUSTOMERS].[Customer Birthdate].[All]" allUniqueName="[CUSTOMERS].[Customer Birthdate].[All]" dimensionUniqueName="[CUSTOMERS]" displayFolder="" count="0" memberValueDatatype="7" unbalanced="0" hidden="1"/>
    <cacheHierarchy uniqueName="[CUSTOMERS].[Customer Name]" caption="Customer Name" attribute="1" defaultMemberUniqueName="[CUSTOMERS].[Customer Name].[All]" allUniqueName="[CUSTOMERS].[Customer Name].[All]" dimensionUniqueName="[CUSTOMERS]" displayFolder="" count="0" memberValueDatatype="130" unbalanced="0" hidden="1"/>
    <cacheHierarchy uniqueName="[CUSTOMERS].[Password]" caption="Password" attribute="1" defaultMemberUniqueName="[CUSTOMERS].[Password].[All]" allUniqueName="[CUSTOMERS].[Password].[All]" dimensionUniqueName="[CUSTOMERS]" displayFolder="" count="0" memberValueDatatype="130" unbalanced="0" hidden="1"/>
    <cacheHierarchy uniqueName="[EMPLOYEES].[Employee Birthdate]" caption="Employee Birthdate" attribute="1" defaultMemberUniqueName="[EMPLOYEES].[Employee Birthdate].[All]" allUniqueName="[EMPLOYEES].[Employee Birthdate].[All]" dimensionUniqueName="[EMPLOYEES]" displayFolder="" count="0" memberValueDatatype="130" unbalanced="0" hidden="1"/>
    <cacheHierarchy uniqueName="[EMPLOYEES].[Employee Name]" caption="Employee Name" attribute="1" defaultMemberUniqueName="[EMPLOYEES].[Employee Name].[All]" allUniqueName="[EMPLOYEES].[Employee Name].[All]" dimensionUniqueName="[EMPLOYEES]" displayFolder="" count="0" memberValueDatatype="130" unbalanced="0" hidden="1"/>
    <cacheHierarchy uniqueName="[FACT_INCLUDES].[Order Arrival Date]" caption="Order Arrival Date" attribute="1" time="1" defaultMemberUniqueName="[FACT_INCLUDES].[Order Arrival Date].[All]" allUniqueName="[FACT_INCLUDES].[Order Arrival Date].[All]" dimensionUniqueName="[FACT_INCLUDES]" displayFolder="" count="0" memberValueDatatype="7" unbalanced="0" hidden="1"/>
    <cacheHierarchy uniqueName="[FACT_INCLUDES].[Total Order Income]" caption="Total Order Income" attribute="1" defaultMemberUniqueName="[FACT_INCLUDES].[Total Order Income].[All]" allUniqueName="[FACT_INCLUDES].[Total Order Income].[All]" dimensionUniqueName="[FACT_INCLUDES]" displayFolder="" count="0" memberValueDatatype="5" unbalanced="0" hidden="1"/>
    <cacheHierarchy uniqueName="[Measures].[Count of Income]" caption="Count of Income" measure="1" displayFolder="" measureGroup="FACT_INCLUDES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Customer Email]" caption="Count of Customer Email" measure="1" displayFolder="" measureGroup="CUSTOMERS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 Gap]" caption="Sum of Order Gap" measure="1" displayFolder="" measureGroup="FACT_INCLUDE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Total Income]" caption="Total Income" measure="1" displayFolder="" measureGroup="FACT_INCLUDES" count="0"/>
    <cacheHierarchy uniqueName="[Measures].[Number of Online Orders]" caption="Number of Online Orders" measure="1" displayFolder="" measureGroup="FACT_INCLUDES" count="0"/>
    <cacheHierarchy uniqueName="[Measures].[Number of Online Late Orders]" caption="Number of Online Late Orders" measure="1" displayFolder="" measureGroup="FACT_INCLUDES" count="0"/>
    <cacheHierarchy uniqueName="[Measures].[Late Online Orders Rate]" caption="Late Online Orders Rate" measure="1" displayFolder="" measureGroup="FACT_INCLUDES" count="0"/>
    <cacheHierarchy uniqueName="[Measures].[Annual Income Growth]" caption="Annual Income Growth" measure="1" displayFolder="" measureGroup="FACT_INCLUDES" count="0"/>
    <cacheHierarchy uniqueName="[Measures].[Average Product Share in Order]" caption="Average Product Share in Order" measure="1" displayFolder="" measureGroup="FACT_INCLUDES" count="0"/>
    <cacheHierarchy uniqueName="[Measures].[Online Income Share]" caption="Online Income Share" measure="1" displayFolder="" measureGroup="FACT_INCLUDES" count="0" oneField="1">
      <fieldsUsage count="1">
        <fieldUsage x="1"/>
      </fieldsUsage>
    </cacheHierarchy>
    <cacheHierarchy uniqueName="[Measures].[__XL_Count FACT_INCLUDES]" caption="__XL_Count FACT_INCLUDES" measure="1" displayFolder="" measureGroup="FACT_INCLUDES" count="0" hidden="1"/>
    <cacheHierarchy uniqueName="[Measures].[__XL_Count FACT_INTERESTS]" caption="__XL_Count FACT_INTERESTS" measure="1" displayFolder="" measureGroup="FACT_INTERESTS" count="0" hidden="1"/>
    <cacheHierarchy uniqueName="[Measures].[__XL_Count CUSTOMERS]" caption="__XL_Count CUSTOMERS" measure="1" displayFolder="" measureGroup="CUSTOMERS" count="0" hidden="1"/>
    <cacheHierarchy uniqueName="[Measures].[__XL_Count EMPLOYEES]" caption="__XL_Count EMPLOYEES" measure="1" displayFolder="" measureGroup="EMPLOYEES" count="0" hidden="1"/>
    <cacheHierarchy uniqueName="[Measures].[__XL_Count Calendar]" caption="__XL_Count Calendar" measure="1" displayFolder="" measureGroup="ORDER_DATES" count="0" hidden="1"/>
    <cacheHierarchy uniqueName="[Measures].[__XL_Count Calendar1]" caption="__XL_Count Calendar1" measure="1" displayFolder="" measureGroup="INTEREST_DATES" count="0" hidden="1"/>
    <cacheHierarchy uniqueName="[Measures].[__לא הוגדרו מדידים]" caption="__לא הוגדרו מדידים" measure="1" displayFolder="" count="0" hidden="1"/>
  </cacheHierarchies>
  <kpis count="0"/>
  <dimensions count="7">
    <dimension name="CUSTOMERS" uniqueName="[CUSTOMERS]" caption="CUSTOMERS"/>
    <dimension name="EMPLOYEES" uniqueName="[EMPLOYEES]" caption="EMPLOYEES"/>
    <dimension name="FACT_INCLUDES" uniqueName="[FACT_INCLUDES]" caption="FACT_INCLUDES"/>
    <dimension name="FACT_INTERESTS" uniqueName="[FACT_INTERESTS]" caption="FACT_INTERESTS"/>
    <dimension name="INTEREST_DATES" uniqueName="[INTEREST_DATES]" caption="INTEREST_DATES"/>
    <dimension measure="1" name="Measures" uniqueName="[Measures]" caption="Measures"/>
    <dimension name="ORDER_DATES" uniqueName="[ORDER_DATES]" caption="ORDER_DATES"/>
  </dimensions>
  <measureGroups count="6">
    <measureGroup name="CUSTOMERS" caption="CUSTOMERS"/>
    <measureGroup name="EMPLOYEES" caption="EMPLOYEES"/>
    <measureGroup name="FACT_INCLUDES" caption="FACT_INCLUDES"/>
    <measureGroup name="FACT_INTERESTS" caption="FACT_INTERESTS"/>
    <measureGroup name="INTEREST_DATES" caption="INTEREST_DATES"/>
    <measureGroup name="ORDER_DATES" caption="ORDER_DATES"/>
  </measureGroups>
  <maps count="11">
    <map measureGroup="0" dimension="0"/>
    <map measureGroup="1" dimension="1"/>
    <map measureGroup="2" dimension="0"/>
    <map measureGroup="2" dimension="1"/>
    <map measureGroup="2" dimension="2"/>
    <map measureGroup="2" dimension="6"/>
    <map measureGroup="3" dimension="0"/>
    <map measureGroup="3" dimension="3"/>
    <map measureGroup="3" dimension="4"/>
    <map measureGroup="4" dimension="4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omdamari" refreshedDate="45493.64636770833" backgroundQuery="1" createdVersion="8" refreshedVersion="8" minRefreshableVersion="3" recordCount="0" supportSubquery="1" supportAdvancedDrill="1" xr:uid="{FB66F11B-3ACB-4271-81C0-2748360E0849}">
  <cacheSource type="external" connectionId="3"/>
  <cacheFields count="2">
    <cacheField name="[Measures].[Late Online Orders Rate]" caption="Late Online Orders Rate" numFmtId="0" hierarchy="86" level="32767"/>
    <cacheField name="[FACT_INCLUDES].[Order Date (Year)].[Order Date (Year)]" caption="Order Date (Year)" numFmtId="0" hierarchy="38" level="1">
      <sharedItems count="19"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  <s v="2023"/>
        <s v="2024"/>
      </sharedItems>
    </cacheField>
  </cacheFields>
  <cacheHierarchies count="97">
    <cacheHierarchy uniqueName="[CUSTOMERS].[Customer Email]" caption="Customer Email" attribute="1" defaultMemberUniqueName="[CUSTOMERS].[Customer Email].[All]" allUniqueName="[CUSTOMERS].[Customer Email].[All]" dimensionUniqueName="[CUSTOMERS]" displayFolder="" count="0" memberValueDatatype="130" unbalanced="0"/>
    <cacheHierarchy uniqueName="[CUSTOMERS].[Customer Gender]" caption="Customer Gender" attribute="1" defaultMemberUniqueName="[CUSTOMERS].[Customer Gender].[All]" allUniqueName="[CUSTOMERS].[Customer Gender].[All]" dimensionUniqueName="[CUSTOMERS]" displayFolder="" count="0" memberValueDatatype="130" unbalanced="0"/>
    <cacheHierarchy uniqueName="[CUSTOMERS].[Address-Continent]" caption="Address-Continent" attribute="1" defaultMemberUniqueName="[CUSTOMERS].[Address-Continent].[All]" allUniqueName="[CUSTOMERS].[Address-Continent].[All]" dimensionUniqueName="[CUSTOMERS]" displayFolder="" count="0" memberValueDatatype="130" unbalanced="0"/>
    <cacheHierarchy uniqueName="[CUSTOMERS].[Address-Country]" caption="Address-Country" attribute="1" defaultMemberUniqueName="[CUSTOMERS].[Address-Country].[All]" allUniqueName="[CUSTOMERS].[Address-Country].[All]" dimensionUniqueName="[CUSTOMERS]" displayFolder="" count="0" memberValueDatatype="130" unbalanced="0"/>
    <cacheHierarchy uniqueName="[CUSTOMERS].[Address-City]" caption="Address-City" attribute="1" defaultMemberUniqueName="[CUSTOMERS].[Address-City].[All]" allUniqueName="[CUSTOMERS].[Address-City].[All]" dimensionUniqueName="[CUSTOMERS]" displayFolder="" count="0" memberValueDatatype="130" unbalanced="0"/>
    <cacheHierarchy uniqueName="[CUSTOMERS].[Has Membership]" caption="Has Membership" attribute="1" defaultMemberUniqueName="[CUSTOMERS].[Has Membership].[All]" allUniqueName="[CUSTOMERS].[Has Membership].[All]" dimensionUniqueName="[CUSTOMERS]" displayFolder="" count="0" memberValueDatatype="130" unbalanced="0"/>
    <cacheHierarchy uniqueName="[CUSTOMERS].[Cusomer Age]" caption="Cusomer Age" attribute="1" defaultMemberUniqueName="[CUSTOMERS].[Cusomer Age].[All]" allUniqueName="[CUSTOMERS].[Cusomer Age].[All]" dimensionUniqueName="[CUSTOMERS]" displayFolder="" count="0" memberValueDatatype="20" unbalanced="0"/>
    <cacheHierarchy uniqueName="[CUSTOMERS].[Customer Location]" caption="Customer Location" defaultMemberUniqueName="[CUSTOMERS].[Customer Location].[All]" allUniqueName="[CUSTOMERS].[Customer Location].[All]" dimensionUniqueName="[CUSTOMERS]" displayFolder="" count="0" unbalanced="0"/>
    <cacheHierarchy uniqueName="[CUSTOMERS].[Customer Age Group]" caption="Customer Age Group" attribute="1" defaultMemberUniqueName="[CUSTOMERS].[Customer Age Group].[All]" allUniqueName="[CUSTOMERS].[Customer Age Group].[All]" dimensionUniqueName="[CUSTOMERS]" displayFolder="" count="0" memberValueDatatype="130" unbalanced="0"/>
    <cacheHierarchy uniqueName="[EMPLOYEES].[Employee ID]" caption="Employee ID" attribute="1" defaultMemberUniqueName="[EMPLOYEES].[Employee ID].[All]" allUniqueName="[EMPLOYEES].[Employee ID].[All]" dimensionUniqueName="[EMPLOYEES]" displayFolder="" count="0" memberValueDatatype="20" unbalanced="0"/>
    <cacheHierarchy uniqueName="[EMPLOYEES].[Employee Gender]" caption="Employee Gender" attribute="1" defaultMemberUniqueName="[EMPLOYEES].[Employee Gender].[All]" allUniqueName="[EMPLOYEES].[Employee Gender].[All]" dimensionUniqueName="[EMPLOYEES]" displayFolder="" count="0" memberValueDatatype="130" unbalanced="0"/>
    <cacheHierarchy uniqueName="[EMPLOYEES].[Education]" caption="Education" attribute="1" defaultMemberUniqueName="[EMPLOYEES].[Education].[All]" allUniqueName="[EMPLOYEES].[Education].[All]" dimensionUniqueName="[EMPLOYEES]" displayFolder="" count="0" memberValueDatatype="130" unbalanced="0"/>
    <cacheHierarchy uniqueName="[EMPLOYEES].[Role]" caption="Role" attribute="1" defaultMemberUniqueName="[EMPLOYEES].[Role].[All]" allUniqueName="[EMPLOYEES].[Role].[All]" dimensionUniqueName="[EMPLOYEES]" displayFolder="" count="0" memberValueDatatype="130" unbalanced="0"/>
    <cacheHierarchy uniqueName="[EMPLOYEES].[Employee Continent]" caption="Employee Continent" attribute="1" defaultMemberUniqueName="[EMPLOYEES].[Employee Continent].[All]" allUniqueName="[EMPLOYEES].[Employee Continent].[All]" dimensionUniqueName="[EMPLOYEES]" displayFolder="" count="0" memberValueDatatype="130" unbalanced="0"/>
    <cacheHierarchy uniqueName="[EMPLOYEES].[Employee Country]" caption="Employee Country" attribute="1" defaultMemberUniqueName="[EMPLOYEES].[Employee Country].[All]" allUniqueName="[EMPLOYEES].[Employee Country].[All]" dimensionUniqueName="[EMPLOYEES]" displayFolder="" count="0" memberValueDatatype="130" unbalanced="0"/>
    <cacheHierarchy uniqueName="[EMPLOYEES].[Annual Salary]" caption="Annual Salary" attribute="1" defaultMemberUniqueName="[EMPLOYEES].[Annual Salary].[All]" allUniqueName="[EMPLOYEES].[Annual Salary].[All]" dimensionUniqueName="[EMPLOYEES]" displayFolder="" count="0" memberValueDatatype="130" unbalanced="0"/>
    <cacheHierarchy uniqueName="[EMPLOYEES].[Employee Age]" caption="Employee Age" attribute="1" defaultMemberUniqueName="[EMPLOYEES].[Employee Age].[All]" allUniqueName="[EMPLOYEES].[Employee Age].[All]" dimensionUniqueName="[EMPLOYEES]" displayFolder="" count="0" memberValueDatatype="20" unbalanced="0"/>
    <cacheHierarchy uniqueName="[EMPLOYEES].[Employee Location]" caption="Employee Location" defaultMemberUniqueName="[EMPLOYEES].[Employee Location].[All]" allUniqueName="[EMPLOYEES].[Employee Location].[All]" dimensionUniqueName="[EMPLOYEES]" displayFolder="" count="0" unbalanced="0"/>
    <cacheHierarchy uniqueName="[EMPLOYEES].[Employee Age Group]" caption="Employee Age Group" attribute="1" defaultMemberUniqueName="[EMPLOYEES].[Employee Age Group].[All]" allUniqueName="[EMPLOYEES].[Employee Age Group].[All]" dimensionUniqueName="[EMPLOYEES]" displayFolder="" count="0" memberValueDatatype="130" unbalanced="0"/>
    <cacheHierarchy uniqueName="[FACT_INCLUDES].[DW Includes]" caption="DW Includes" attribute="1" defaultMemberUniqueName="[FACT_INCLUDES].[DW Includes].[All]" allUniqueName="[FACT_INCLUDES].[DW Includes].[All]" dimensionUniqueName="[FACT_INCLUDES]" displayFolder="" count="0" memberValueDatatype="20" unbalanced="0"/>
    <cacheHierarchy uniqueName="[FACT_INCLUDES].[Order ID]" caption="Order ID" attribute="1" defaultMemberUniqueName="[FACT_INCLUDES].[Order ID].[All]" allUniqueName="[FACT_INCLUDES].[Order ID].[All]" dimensionUniqueName="[FACT_INCLUDES]" displayFolder="" count="0" memberValueDatatype="20" unbalanced="0"/>
    <cacheHierarchy uniqueName="[FACT_INCLUDES].[DW Version]" caption="DW Version" attribute="1" defaultMemberUniqueName="[FACT_INCLUDES].[DW Version].[All]" allUniqueName="[FACT_INCLUDES].[DW Version].[All]" dimensionUniqueName="[FACT_INCLUDES]" displayFolder="" count="0" memberValueDatatype="20" unbalanced="0"/>
    <cacheHierarchy uniqueName="[FACT_INCLUDES].[Quantity]" caption="Quantity" attribute="1" defaultMemberUniqueName="[FACT_INCLUDES].[Quantity].[All]" allUniqueName="[FACT_INCLUDES].[Quantity].[All]" dimensionUniqueName="[FACT_INCLUDES]" displayFolder="" count="0" memberValueDatatype="20" unbalanced="0"/>
    <cacheHierarchy uniqueName="[FACT_INCLUDES].[Order Date]" caption="Order Date" attribute="1" time="1" defaultMemberUniqueName="[FACT_INCLUDES].[Order Date].[All]" allUniqueName="[FACT_INCLUDES].[Order Date].[All]" dimensionUniqueName="[FACT_INCLUDES]" displayFolder="" count="0" memberValueDatatype="7" unbalanced="0"/>
    <cacheHierarchy uniqueName="[FACT_INCLUDES].[Order Type]" caption="Order Type" attribute="1" defaultMemberUniqueName="[FACT_INCLUDES].[Order Type].[All]" allUniqueName="[FACT_INCLUDES].[Order Type].[All]" dimensionUniqueName="[FACT_INCLUDES]" displayFolder="" count="0" memberValueDatatype="130" unbalanced="0"/>
    <cacheHierarchy uniqueName="[FACT_INCLUDES].[Customer Email]" caption="Customer Email" attribute="1" defaultMemberUniqueName="[FACT_INCLUDES].[Customer Email].[All]" allUniqueName="[FACT_INCLUDES].[Customer Email].[All]" dimensionUniqueName="[FACT_INCLUDES]" displayFolder="" count="0" memberValueDatatype="130" unbalanced="0"/>
    <cacheHierarchy uniqueName="[FACT_INCLUDES].[Employee ID]" caption="Employee ID" attribute="1" defaultMemberUniqueName="[FACT_INCLUDES].[Employee ID].[All]" allUniqueName="[FACT_INCLUDES].[Employee ID].[All]" dimensionUniqueName="[FACT_INCLUDES]" displayFolder="" count="0" memberValueDatatype="20" unbalanced="0"/>
    <cacheHierarchy uniqueName="[FACT_INCLUDES].[Order Discount]" caption="Order Discount" attribute="1" defaultMemberUniqueName="[FACT_INCLUDES].[Order Discount].[All]" allUniqueName="[FACT_INCLUDES].[Order Discount].[All]" dimensionUniqueName="[FACT_INCLUDES]" displayFolder="" count="0" memberValueDatatype="5" unbalanced="0"/>
    <cacheHierarchy uniqueName="[FACT_INCLUDES].[Order Gap]" caption="Order Gap" attribute="1" defaultMemberUniqueName="[FACT_INCLUDES].[Order Gap].[All]" allUniqueName="[FACT_INCLUDES].[Order Gap].[All]" dimensionUniqueName="[FACT_INCLUDES]" displayFolder="" count="0" memberValueDatatype="20" unbalanced="0"/>
    <cacheHierarchy uniqueName="[FACT_INCLUDES].[Product ID]" caption="Product ID" attribute="1" defaultMemberUniqueName="[FACT_INCLUDES].[Product ID].[All]" allUniqueName="[FACT_INCLUDES].[Product ID].[All]" dimensionUniqueName="[FACT_INCLUDES]" displayFolder="" count="0" memberValueDatatype="20" unbalanced="0"/>
    <cacheHierarchy uniqueName="[FACT_INCLUDES].[Size]" caption="Size" attribute="1" defaultMemberUniqueName="[FACT_INCLUDES].[Size].[All]" allUniqueName="[FACT_INCLUDES].[Size].[All]" dimensionUniqueName="[FACT_INCLUDES]" displayFolder="" count="0" memberValueDatatype="5" unbalanced="0"/>
    <cacheHierarchy uniqueName="[FACT_INCLUDES].[Color]" caption="Color" attribute="1" defaultMemberUniqueName="[FACT_INCLUDES].[Color].[All]" allUniqueName="[FACT_INCLUDES].[Color].[All]" dimensionUniqueName="[FACT_INCLUDES]" displayFolder="" count="0" memberValueDatatype="130" unbalanced="0"/>
    <cacheHierarchy uniqueName="[FACT_INCLUDES].[Version Price]" caption="Version Price" attribute="1" defaultMemberUniqueName="[FACT_INCLUDES].[Version Price].[All]" allUniqueName="[FACT_INCLUDES].[Version Price].[All]" dimensionUniqueName="[FACT_INCLUDES]" displayFolder="" count="0" memberValueDatatype="5" unbalanced="0"/>
    <cacheHierarchy uniqueName="[FACT_INCLUDES].[Product Name]" caption="Product Name" attribute="1" defaultMemberUniqueName="[FACT_INCLUDES].[Product Name].[All]" allUniqueName="[FACT_INCLUDES].[Product Name].[All]" dimensionUniqueName="[FACT_INCLUDES]" displayFolder="" count="0" memberValueDatatype="130" unbalanced="0"/>
    <cacheHierarchy uniqueName="[FACT_INCLUDES].[Product Category]" caption="Product Category" attribute="1" defaultMemberUniqueName="[FACT_INCLUDES].[Product Category].[All]" allUniqueName="[FACT_INCLUDES].[Product Category].[All]" dimensionUniqueName="[FACT_INCLUDES]" displayFolder="" count="0" memberValueDatatype="130" unbalanced="0"/>
    <cacheHierarchy uniqueName="[FACT_INCLUDES].[Amount]" caption="Amount" attribute="1" defaultMemberUniqueName="[FACT_INCLUDES].[Amount].[All]" allUniqueName="[FACT_INCLUDES].[Amount].[All]" dimensionUniqueName="[FACT_INCLUDES]" displayFolder="" count="0" memberValueDatatype="5" unbalanced="0"/>
    <cacheHierarchy uniqueName="[FACT_INCLUDES].[Income]" caption="Income" attribute="1" defaultMemberUniqueName="[FACT_INCLUDES].[Income].[All]" allUniqueName="[FACT_INCLUDES].[Income].[All]" dimensionUniqueName="[FACT_INCLUDES]" displayFolder="" count="0" memberValueDatatype="5" unbalanced="0"/>
    <cacheHierarchy uniqueName="[FACT_INCLUDES].[Product Share]" caption="Product Share" attribute="1" defaultMemberUniqueName="[FACT_INCLUDES].[Product Share].[All]" allUniqueName="[FACT_INCLUDES].[Product Share].[All]" dimensionUniqueName="[FACT_INCLUDES]" displayFolder="" count="0" memberValueDatatype="5" unbalanced="0"/>
    <cacheHierarchy uniqueName="[FACT_INCLUDES].[Order Date (Year)]" caption="Order Date (Year)" attribute="1" defaultMemberUniqueName="[FACT_INCLUDES].[Order Date (Year)].[All]" allUniqueName="[FACT_INCLUDES].[Order Date (Year)].[All]" dimensionUniqueName="[FACT_INCLUDES]" displayFolder="" count="2" memberValueDatatype="130" unbalanced="0">
      <fieldsUsage count="2">
        <fieldUsage x="-1"/>
        <fieldUsage x="1"/>
      </fieldsUsage>
    </cacheHierarchy>
    <cacheHierarchy uniqueName="[FACT_INCLUDES].[Order Date (Quarter)]" caption="Order Date (Quarter)" attribute="1" defaultMemberUniqueName="[FACT_INCLUDES].[Order Date (Quarter)].[All]" allUniqueName="[FACT_INCLUDES].[Order Date (Quarter)].[All]" dimensionUniqueName="[FACT_INCLUDES]" displayFolder="" count="0" memberValueDatatype="130" unbalanced="0"/>
    <cacheHierarchy uniqueName="[FACT_INCLUDES].[Order Date (Month Index)]" caption="Order Date (Month Index)" attribute="1" defaultMemberUniqueName="[FACT_INCLUDES].[Order Date (Month Index)].[All]" allUniqueName="[FACT_INCLUDES].[Order Date (Month Index)].[All]" dimensionUniqueName="[FACT_INCLUDES]" displayFolder="" count="0" memberValueDatatype="20" unbalanced="0"/>
    <cacheHierarchy uniqueName="[FACT_INCLUDES].[Order Date (Month)]" caption="Order Date (Month)" attribute="1" defaultMemberUniqueName="[FACT_INCLUDES].[Order Date (Month)].[All]" allUniqueName="[FACT_INCLUDES].[Order Date (Month)].[All]" dimensionUniqueName="[FACT_INCLUDES]" displayFolder="" count="0" memberValueDatatype="130" unbalanced="0"/>
    <cacheHierarchy uniqueName="[FACT_INCLUDES].[Is Order Late]" caption="Is Order Late" attribute="1" defaultMemberUniqueName="[FACT_INCLUDES].[Is Order Late].[All]" allUniqueName="[FACT_INCLUDES].[Is Order Late].[All]" dimensionUniqueName="[FACT_INCLUDES]" displayFolder="" count="0" memberValueDatatype="5" unbalanced="0"/>
    <cacheHierarchy uniqueName="[FACT_INCLUDES].[Is Order Online]" caption="Is Order Online" attribute="1" defaultMemberUniqueName="[FACT_INCLUDES].[Is Order Online].[All]" allUniqueName="[FACT_INCLUDES].[Is Order Online].[All]" dimensionUniqueName="[FACT_INCLUDES]" displayFolder="" count="0" memberValueDatatype="5" unbalanced="0"/>
    <cacheHierarchy uniqueName="[FACT_INCLUDES].[Income This Year]" caption="Income This Year" attribute="1" defaultMemberUniqueName="[FACT_INCLUDES].[Income This Year].[All]" allUniqueName="[FACT_INCLUDES].[Income This Year].[All]" dimensionUniqueName="[FACT_INCLUDES]" displayFolder="" count="0" memberValueDatatype="5" unbalanced="0"/>
    <cacheHierarchy uniqueName="[FACT_INCLUDES].[Income Last Year]" caption="Income Last Year" attribute="1" defaultMemberUniqueName="[FACT_INCLUDES].[Income Last Year].[All]" allUniqueName="[FACT_INCLUDES].[Income Last Year].[All]" dimensionUniqueName="[FACT_INCLUDES]" displayFolder="" count="0" memberValueDatatype="5" unbalanced="0"/>
    <cacheHierarchy uniqueName="[FACT_INCLUDES].[Online Income]" caption="Online Income" attribute="1" defaultMemberUniqueName="[FACT_INCLUDES].[Online Income].[All]" allUniqueName="[FACT_INCLUDES].[Online Income].[All]" dimensionUniqueName="[FACT_INCLUDES]" displayFolder="" count="0" memberValueDatatype="5" unbalanced="0"/>
    <cacheHierarchy uniqueName="[FACT_INTERESTS].[DW Interests]" caption="DW Interests" attribute="1" defaultMemberUniqueName="[FACT_INTERESTS].[DW Interests].[All]" allUniqueName="[FACT_INTERESTS].[DW Interests].[All]" dimensionUniqueName="[FACT_INTERESTS]" displayFolder="" count="0" memberValueDatatype="20" unbalanced="0"/>
    <cacheHierarchy uniqueName="[FACT_INTERESTS].[Customer Email]" caption="Customer Email" attribute="1" defaultMemberUniqueName="[FACT_INTERESTS].[Customer Email].[All]" allUniqueName="[FACT_INTERESTS].[Customer Email].[All]" dimensionUniqueName="[FACT_INTERESTS]" displayFolder="" count="0" memberValueDatatype="130" unbalanced="0"/>
    <cacheHierarchy uniqueName="[FACT_INTERESTS].[DW Version]" caption="DW Version" attribute="1" defaultMemberUniqueName="[FACT_INTERESTS].[DW Version].[All]" allUniqueName="[FACT_INTERESTS].[DW Version].[All]" dimensionUniqueName="[FACT_INTERESTS]" displayFolder="" count="0" memberValueDatatype="20" unbalanced="0"/>
    <cacheHierarchy uniqueName="[FACT_INTERESTS].[Interest Date]" caption="Interest Date" attribute="1" time="1" defaultMemberUniqueName="[FACT_INTERESTS].[Interest Date].[All]" allUniqueName="[FACT_INTERESTS].[Interest Date].[All]" dimensionUniqueName="[FACT_INTERESTS]" displayFolder="" count="0" memberValueDatatype="7" unbalanced="0"/>
    <cacheHierarchy uniqueName="[FACT_INTERESTS].[Product ID]" caption="Product ID" attribute="1" defaultMemberUniqueName="[FACT_INTERESTS].[Product ID].[All]" allUniqueName="[FACT_INTERESTS].[Product ID].[All]" dimensionUniqueName="[FACT_INTERESTS]" displayFolder="" count="0" memberValueDatatype="20" unbalanced="0"/>
    <cacheHierarchy uniqueName="[FACT_INTERESTS].[Size]" caption="Size" attribute="1" defaultMemberUniqueName="[FACT_INTERESTS].[Size].[All]" allUniqueName="[FACT_INTERESTS].[Size].[All]" dimensionUniqueName="[FACT_INTERESTS]" displayFolder="" count="0" memberValueDatatype="5" unbalanced="0"/>
    <cacheHierarchy uniqueName="[FACT_INTERESTS].[Color]" caption="Color" attribute="1" defaultMemberUniqueName="[FACT_INTERESTS].[Color].[All]" allUniqueName="[FACT_INTERESTS].[Color].[All]" dimensionUniqueName="[FACT_INTERESTS]" displayFolder="" count="0" memberValueDatatype="130" unbalanced="0"/>
    <cacheHierarchy uniqueName="[FACT_INTERESTS].[Product Name]" caption="Product Name" attribute="1" defaultMemberUniqueName="[FACT_INTERESTS].[Product Name].[All]" allUniqueName="[FACT_INTERESTS].[Product Name].[All]" dimensionUniqueName="[FACT_INTERESTS]" displayFolder="" count="0" memberValueDatatype="130" unbalanced="0"/>
    <cacheHierarchy uniqueName="[FACT_INTERESTS].[Product Category]" caption="Product Category" attribute="1" defaultMemberUniqueName="[FACT_INTERESTS].[Product Category].[All]" allUniqueName="[FACT_INTERESTS].[Product Category].[All]" dimensionUniqueName="[FACT_INTERESTS]" displayFolder="" count="0" memberValueDatatype="130" unbalanced="0"/>
    <cacheHierarchy uniqueName="[INTEREST_DATES].[Date]" caption="Date" attribute="1" time="1" keyAttribute="1" defaultMemberUniqueName="[INTEREST_DATES].[Date].[All]" allUniqueName="[INTEREST_DATES].[Date].[All]" dimensionUniqueName="[INTEREST_DATES]" displayFolder="" count="0" memberValueDatatype="7" unbalanced="0"/>
    <cacheHierarchy uniqueName="[INTEREST_DATES].[Date Hierarchy]" caption="Date Hierarchy" time="1" defaultMemberUniqueName="[INTEREST_DATES].[Date Hierarchy].[All]" allUniqueName="[INTEREST_DATES].[Date Hierarchy].[All]" dimensionUniqueName="[INTEREST_DATES]" displayFolder="" count="0" unbalanced="0"/>
    <cacheHierarchy uniqueName="[INTEREST_DATES].[Year]" caption="Year" attribute="1" time="1" defaultMemberUniqueName="[INTEREST_DATES].[Year].[All]" allUniqueName="[INTEREST_DATES].[Year].[All]" dimensionUniqueName="[INTEREST_DATES]" displayFolder="" count="0" memberValueDatatype="20" unbalanced="0"/>
    <cacheHierarchy uniqueName="[INTEREST_DATES].[Month Number]" caption="Month Number" attribute="1" time="1" defaultMemberUniqueName="[INTEREST_DATES].[Month Number].[All]" allUniqueName="[INTEREST_DATES].[Month Number].[All]" dimensionUniqueName="[INTEREST_DATES]" displayFolder="" count="0" memberValueDatatype="20" unbalanced="0"/>
    <cacheHierarchy uniqueName="[INTEREST_DATES].[Month]" caption="Month" attribute="1" time="1" defaultMemberUniqueName="[INTEREST_DATES].[Month].[All]" allUniqueName="[INTEREST_DATES].[Month].[All]" dimensionUniqueName="[INTEREST_DATES]" displayFolder="" count="0" memberValueDatatype="130" unbalanced="0"/>
    <cacheHierarchy uniqueName="[INTEREST_DATES].[MMM-YYYY]" caption="MMM-YYYY" attribute="1" time="1" defaultMemberUniqueName="[INTEREST_DATES].[MMM-YYYY].[All]" allUniqueName="[INTEREST_DATES].[MMM-YYYY].[All]" dimensionUniqueName="[INTEREST_DATES]" displayFolder="" count="0" memberValueDatatype="130" unbalanced="0"/>
    <cacheHierarchy uniqueName="[INTEREST_DATES].[Day Of Week Number]" caption="Day Of Week Number" attribute="1" time="1" defaultMemberUniqueName="[INTEREST_DATES].[Day Of Week Number].[All]" allUniqueName="[INTEREST_DATES].[Day Of Week Number].[All]" dimensionUniqueName="[INTEREST_DATES]" displayFolder="" count="0" memberValueDatatype="20" unbalanced="0"/>
    <cacheHierarchy uniqueName="[INTEREST_DATES].[Day Of Week]" caption="Day Of Week" attribute="1" time="1" defaultMemberUniqueName="[INTEREST_DATES].[Day Of Week].[All]" allUniqueName="[INTEREST_DATES].[Day Of Week].[All]" dimensionUniqueName="[INTEREST_DATES]" displayFolder="" count="0" memberValueDatatype="130" unbalanced="0"/>
    <cacheHierarchy uniqueName="[ORDER_DATES].[Date]" caption="Date" attribute="1" time="1" keyAttribute="1" defaultMemberUniqueName="[ORDER_DATES].[Date].[All]" allUniqueName="[ORDER_DATES].[Date].[All]" dimensionUniqueName="[ORDER_DATES]" displayFolder="" count="0" memberValueDatatype="7" unbalanced="0"/>
    <cacheHierarchy uniqueName="[ORDER_DATES].[Date Hierarchy]" caption="Date Hierarchy" time="1" defaultMemberUniqueName="[ORDER_DATES].[Date Hierarchy].[All]" allUniqueName="[ORDER_DATES].[Date Hierarchy].[All]" dimensionUniqueName="[ORDER_DATES]" displayFolder="" count="0" unbalanced="0"/>
    <cacheHierarchy uniqueName="[ORDER_DATES].[Year]" caption="Year" attribute="1" time="1" defaultMemberUniqueName="[ORDER_DATES].[Year].[All]" allUniqueName="[ORDER_DATES].[Year].[All]" dimensionUniqueName="[ORDER_DATES]" displayFolder="" count="0" memberValueDatatype="20" unbalanced="0"/>
    <cacheHierarchy uniqueName="[ORDER_DATES].[Month Number]" caption="Month Number" attribute="1" time="1" defaultMemberUniqueName="[ORDER_DATES].[Month Number].[All]" allUniqueName="[ORDER_DATES].[Month Number].[All]" dimensionUniqueName="[ORDER_DATES]" displayFolder="" count="0" memberValueDatatype="20" unbalanced="0"/>
    <cacheHierarchy uniqueName="[ORDER_DATES].[Month]" caption="Month" attribute="1" time="1" defaultMemberUniqueName="[ORDER_DATES].[Month].[All]" allUniqueName="[ORDER_DATES].[Month].[All]" dimensionUniqueName="[ORDER_DATES]" displayFolder="" count="0" memberValueDatatype="130" unbalanced="0"/>
    <cacheHierarchy uniqueName="[ORDER_DATES].[MMM-YYYY]" caption="MMM-YYYY" attribute="1" time="1" defaultMemberUniqueName="[ORDER_DATES].[MMM-YYYY].[All]" allUniqueName="[ORDER_DATES].[MMM-YYYY].[All]" dimensionUniqueName="[ORDER_DATES]" displayFolder="" count="0" memberValueDatatype="130" unbalanced="0"/>
    <cacheHierarchy uniqueName="[ORDER_DATES].[Day Of Week Number]" caption="Day Of Week Number" attribute="1" time="1" defaultMemberUniqueName="[ORDER_DATES].[Day Of Week Number].[All]" allUniqueName="[ORDER_DATES].[Day Of Week Number].[All]" dimensionUniqueName="[ORDER_DATES]" displayFolder="" count="0" memberValueDatatype="20" unbalanced="0"/>
    <cacheHierarchy uniqueName="[ORDER_DATES].[Day Of Week]" caption="Day Of Week" attribute="1" time="1" defaultMemberUniqueName="[ORDER_DATES].[Day Of Week].[All]" allUniqueName="[ORDER_DATES].[Day Of Week].[All]" dimensionUniqueName="[ORDER_DATES]" displayFolder="" count="0" memberValueDatatype="130" unbalanced="0"/>
    <cacheHierarchy uniqueName="[CUSTOMERS].[Address-Street]" caption="Address-Street" attribute="1" defaultMemberUniqueName="[CUSTOMERS].[Address-Street].[All]" allUniqueName="[CUSTOMERS].[Address-Street].[All]" dimensionUniqueName="[CUSTOMERS]" displayFolder="" count="0" memberValueDatatype="130" unbalanced="0" hidden="1"/>
    <cacheHierarchy uniqueName="[CUSTOMERS].[Customer Birthdate]" caption="Customer Birthdate" attribute="1" time="1" defaultMemberUniqueName="[CUSTOMERS].[Customer Birthdate].[All]" allUniqueName="[CUSTOMERS].[Customer Birthdate].[All]" dimensionUniqueName="[CUSTOMERS]" displayFolder="" count="0" memberValueDatatype="7" unbalanced="0" hidden="1"/>
    <cacheHierarchy uniqueName="[CUSTOMERS].[Customer Name]" caption="Customer Name" attribute="1" defaultMemberUniqueName="[CUSTOMERS].[Customer Name].[All]" allUniqueName="[CUSTOMERS].[Customer Name].[All]" dimensionUniqueName="[CUSTOMERS]" displayFolder="" count="0" memberValueDatatype="130" unbalanced="0" hidden="1"/>
    <cacheHierarchy uniqueName="[CUSTOMERS].[Password]" caption="Password" attribute="1" defaultMemberUniqueName="[CUSTOMERS].[Password].[All]" allUniqueName="[CUSTOMERS].[Password].[All]" dimensionUniqueName="[CUSTOMERS]" displayFolder="" count="0" memberValueDatatype="130" unbalanced="0" hidden="1"/>
    <cacheHierarchy uniqueName="[EMPLOYEES].[Employee Birthdate]" caption="Employee Birthdate" attribute="1" defaultMemberUniqueName="[EMPLOYEES].[Employee Birthdate].[All]" allUniqueName="[EMPLOYEES].[Employee Birthdate].[All]" dimensionUniqueName="[EMPLOYEES]" displayFolder="" count="0" memberValueDatatype="130" unbalanced="0" hidden="1"/>
    <cacheHierarchy uniqueName="[EMPLOYEES].[Employee Name]" caption="Employee Name" attribute="1" defaultMemberUniqueName="[EMPLOYEES].[Employee Name].[All]" allUniqueName="[EMPLOYEES].[Employee Name].[All]" dimensionUniqueName="[EMPLOYEES]" displayFolder="" count="0" memberValueDatatype="130" unbalanced="0" hidden="1"/>
    <cacheHierarchy uniqueName="[FACT_INCLUDES].[Order Arrival Date]" caption="Order Arrival Date" attribute="1" time="1" defaultMemberUniqueName="[FACT_INCLUDES].[Order Arrival Date].[All]" allUniqueName="[FACT_INCLUDES].[Order Arrival Date].[All]" dimensionUniqueName="[FACT_INCLUDES]" displayFolder="" count="0" memberValueDatatype="7" unbalanced="0" hidden="1"/>
    <cacheHierarchy uniqueName="[FACT_INCLUDES].[Total Order Income]" caption="Total Order Income" attribute="1" defaultMemberUniqueName="[FACT_INCLUDES].[Total Order Income].[All]" allUniqueName="[FACT_INCLUDES].[Total Order Income].[All]" dimensionUniqueName="[FACT_INCLUDES]" displayFolder="" count="0" memberValueDatatype="5" unbalanced="0" hidden="1"/>
    <cacheHierarchy uniqueName="[Measures].[Count of Income]" caption="Count of Income" measure="1" displayFolder="" measureGroup="FACT_INCLUDES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Customer Email]" caption="Count of Customer Email" measure="1" displayFolder="" measureGroup="CUSTOMERS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 Gap]" caption="Sum of Order Gap" measure="1" displayFolder="" measureGroup="FACT_INCLUDE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Total Income]" caption="Total Income" measure="1" displayFolder="" measureGroup="FACT_INCLUDES" count="0"/>
    <cacheHierarchy uniqueName="[Measures].[Number of Online Orders]" caption="Number of Online Orders" measure="1" displayFolder="" measureGroup="FACT_INCLUDES" count="0"/>
    <cacheHierarchy uniqueName="[Measures].[Number of Online Late Orders]" caption="Number of Online Late Orders" measure="1" displayFolder="" measureGroup="FACT_INCLUDES" count="0"/>
    <cacheHierarchy uniqueName="[Measures].[Late Online Orders Rate]" caption="Late Online Orders Rate" measure="1" displayFolder="" measureGroup="FACT_INCLUDES" count="0" oneField="1">
      <fieldsUsage count="1">
        <fieldUsage x="0"/>
      </fieldsUsage>
    </cacheHierarchy>
    <cacheHierarchy uniqueName="[Measures].[Annual Income Growth]" caption="Annual Income Growth" measure="1" displayFolder="" measureGroup="FACT_INCLUDES" count="0"/>
    <cacheHierarchy uniqueName="[Measures].[Average Product Share in Order]" caption="Average Product Share in Order" measure="1" displayFolder="" measureGroup="FACT_INCLUDES" count="0"/>
    <cacheHierarchy uniqueName="[Measures].[Online Income Share]" caption="Online Income Share" measure="1" displayFolder="" measureGroup="FACT_INCLUDES" count="0"/>
    <cacheHierarchy uniqueName="[Measures].[__XL_Count FACT_INCLUDES]" caption="__XL_Count FACT_INCLUDES" measure="1" displayFolder="" measureGroup="FACT_INCLUDES" count="0" hidden="1"/>
    <cacheHierarchy uniqueName="[Measures].[__XL_Count FACT_INTERESTS]" caption="__XL_Count FACT_INTERESTS" measure="1" displayFolder="" measureGroup="FACT_INTERESTS" count="0" hidden="1"/>
    <cacheHierarchy uniqueName="[Measures].[__XL_Count CUSTOMERS]" caption="__XL_Count CUSTOMERS" measure="1" displayFolder="" measureGroup="CUSTOMERS" count="0" hidden="1"/>
    <cacheHierarchy uniqueName="[Measures].[__XL_Count EMPLOYEES]" caption="__XL_Count EMPLOYEES" measure="1" displayFolder="" measureGroup="EMPLOYEES" count="0" hidden="1"/>
    <cacheHierarchy uniqueName="[Measures].[__XL_Count Calendar]" caption="__XL_Count Calendar" measure="1" displayFolder="" measureGroup="ORDER_DATES" count="0" hidden="1"/>
    <cacheHierarchy uniqueName="[Measures].[__XL_Count Calendar1]" caption="__XL_Count Calendar1" measure="1" displayFolder="" measureGroup="INTEREST_DATES" count="0" hidden="1"/>
    <cacheHierarchy uniqueName="[Measures].[__לא הוגדרו מדידים]" caption="__לא הוגדרו מדידים" measure="1" displayFolder="" count="0" hidden="1"/>
  </cacheHierarchies>
  <kpis count="0"/>
  <dimensions count="7">
    <dimension name="CUSTOMERS" uniqueName="[CUSTOMERS]" caption="CUSTOMERS"/>
    <dimension name="EMPLOYEES" uniqueName="[EMPLOYEES]" caption="EMPLOYEES"/>
    <dimension name="FACT_INCLUDES" uniqueName="[FACT_INCLUDES]" caption="FACT_INCLUDES"/>
    <dimension name="FACT_INTERESTS" uniqueName="[FACT_INTERESTS]" caption="FACT_INTERESTS"/>
    <dimension name="INTEREST_DATES" uniqueName="[INTEREST_DATES]" caption="INTEREST_DATES"/>
    <dimension measure="1" name="Measures" uniqueName="[Measures]" caption="Measures"/>
    <dimension name="ORDER_DATES" uniqueName="[ORDER_DATES]" caption="ORDER_DATES"/>
  </dimensions>
  <measureGroups count="6">
    <measureGroup name="CUSTOMERS" caption="CUSTOMERS"/>
    <measureGroup name="EMPLOYEES" caption="EMPLOYEES"/>
    <measureGroup name="FACT_INCLUDES" caption="FACT_INCLUDES"/>
    <measureGroup name="FACT_INTERESTS" caption="FACT_INTERESTS"/>
    <measureGroup name="INTEREST_DATES" caption="INTEREST_DATES"/>
    <measureGroup name="ORDER_DATES" caption="ORDER_DATES"/>
  </measureGroups>
  <maps count="11">
    <map measureGroup="0" dimension="0"/>
    <map measureGroup="1" dimension="1"/>
    <map measureGroup="2" dimension="0"/>
    <map measureGroup="2" dimension="1"/>
    <map measureGroup="2" dimension="2"/>
    <map measureGroup="2" dimension="6"/>
    <map measureGroup="3" dimension="0"/>
    <map measureGroup="3" dimension="3"/>
    <map measureGroup="3" dimension="4"/>
    <map measureGroup="4" dimension="4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omdamari" refreshedDate="45493.646369444446" backgroundQuery="1" createdVersion="8" refreshedVersion="8" minRefreshableVersion="3" recordCount="0" supportSubquery="1" supportAdvancedDrill="1" xr:uid="{D229C87E-FA16-449E-A43A-0B40C22A1FD8}">
  <cacheSource type="external" connectionId="3"/>
  <cacheFields count="2">
    <cacheField name="[FACT_INCLUDES].[Product Name].[Product Name]" caption="Product Name" numFmtId="0" hierarchy="33" level="1">
      <sharedItems count="20">
        <s v="Alphafly NEXT%"/>
        <s v="Challenger 7"/>
        <s v="Fast Track Jacket"/>
        <s v="Hypervenom Phantom"/>
        <s v="SB Dunk"/>
        <s v="Tech Fleece Hoodie"/>
        <s v="Therma Pants"/>
        <s v="Windrunner Jacket"/>
        <s v="Zoom Pegasus Turbo"/>
        <s v="ZoomX Vaporfly NEXT%"/>
        <s v="Air Force 1" u="1"/>
        <s v="Air Zoom Terra Kiger" u="1"/>
        <s v="Flex Stride Shorts" u="1"/>
        <s v="Magista Obra" u="1"/>
        <s v="Nike Football" u="1"/>
        <s v="Phantom Vision" u="1"/>
        <s v="Therma Training Top" u="1"/>
        <s v="Zoom Fly" u="1"/>
        <s v="Zoom Gravity" u="1"/>
        <s v="ZoomX" u="1"/>
      </sharedItems>
    </cacheField>
    <cacheField name="[Measures].[Average Product Share in Order]" caption="Average Product Share in Order" numFmtId="0" hierarchy="88" level="32767"/>
  </cacheFields>
  <cacheHierarchies count="97">
    <cacheHierarchy uniqueName="[CUSTOMERS].[Customer Email]" caption="Customer Email" attribute="1" defaultMemberUniqueName="[CUSTOMERS].[Customer Email].[All]" allUniqueName="[CUSTOMERS].[Customer Email].[All]" dimensionUniqueName="[CUSTOMERS]" displayFolder="" count="0" memberValueDatatype="130" unbalanced="0"/>
    <cacheHierarchy uniqueName="[CUSTOMERS].[Customer Gender]" caption="Customer Gender" attribute="1" defaultMemberUniqueName="[CUSTOMERS].[Customer Gender].[All]" allUniqueName="[CUSTOMERS].[Customer Gender].[All]" dimensionUniqueName="[CUSTOMERS]" displayFolder="" count="0" memberValueDatatype="130" unbalanced="0"/>
    <cacheHierarchy uniqueName="[CUSTOMERS].[Address-Continent]" caption="Address-Continent" attribute="1" defaultMemberUniqueName="[CUSTOMERS].[Address-Continent].[All]" allUniqueName="[CUSTOMERS].[Address-Continent].[All]" dimensionUniqueName="[CUSTOMERS]" displayFolder="" count="0" memberValueDatatype="130" unbalanced="0"/>
    <cacheHierarchy uniqueName="[CUSTOMERS].[Address-Country]" caption="Address-Country" attribute="1" defaultMemberUniqueName="[CUSTOMERS].[Address-Country].[All]" allUniqueName="[CUSTOMERS].[Address-Country].[All]" dimensionUniqueName="[CUSTOMERS]" displayFolder="" count="0" memberValueDatatype="130" unbalanced="0"/>
    <cacheHierarchy uniqueName="[CUSTOMERS].[Address-City]" caption="Address-City" attribute="1" defaultMemberUniqueName="[CUSTOMERS].[Address-City].[All]" allUniqueName="[CUSTOMERS].[Address-City].[All]" dimensionUniqueName="[CUSTOMERS]" displayFolder="" count="0" memberValueDatatype="130" unbalanced="0"/>
    <cacheHierarchy uniqueName="[CUSTOMERS].[Has Membership]" caption="Has Membership" attribute="1" defaultMemberUniqueName="[CUSTOMERS].[Has Membership].[All]" allUniqueName="[CUSTOMERS].[Has Membership].[All]" dimensionUniqueName="[CUSTOMERS]" displayFolder="" count="0" memberValueDatatype="130" unbalanced="0"/>
    <cacheHierarchy uniqueName="[CUSTOMERS].[Cusomer Age]" caption="Cusomer Age" attribute="1" defaultMemberUniqueName="[CUSTOMERS].[Cusomer Age].[All]" allUniqueName="[CUSTOMERS].[Cusomer Age].[All]" dimensionUniqueName="[CUSTOMERS]" displayFolder="" count="0" memberValueDatatype="20" unbalanced="0"/>
    <cacheHierarchy uniqueName="[CUSTOMERS].[Customer Location]" caption="Customer Location" defaultMemberUniqueName="[CUSTOMERS].[Customer Location].[All]" allUniqueName="[CUSTOMERS].[Customer Location].[All]" dimensionUniqueName="[CUSTOMERS]" displayFolder="" count="0" unbalanced="0"/>
    <cacheHierarchy uniqueName="[CUSTOMERS].[Customer Age Group]" caption="Customer Age Group" attribute="1" defaultMemberUniqueName="[CUSTOMERS].[Customer Age Group].[All]" allUniqueName="[CUSTOMERS].[Customer Age Group].[All]" dimensionUniqueName="[CUSTOMERS]" displayFolder="" count="0" memberValueDatatype="130" unbalanced="0"/>
    <cacheHierarchy uniqueName="[EMPLOYEES].[Employee ID]" caption="Employee ID" attribute="1" defaultMemberUniqueName="[EMPLOYEES].[Employee ID].[All]" allUniqueName="[EMPLOYEES].[Employee ID].[All]" dimensionUniqueName="[EMPLOYEES]" displayFolder="" count="0" memberValueDatatype="20" unbalanced="0"/>
    <cacheHierarchy uniqueName="[EMPLOYEES].[Employee Gender]" caption="Employee Gender" attribute="1" defaultMemberUniqueName="[EMPLOYEES].[Employee Gender].[All]" allUniqueName="[EMPLOYEES].[Employee Gender].[All]" dimensionUniqueName="[EMPLOYEES]" displayFolder="" count="0" memberValueDatatype="130" unbalanced="0"/>
    <cacheHierarchy uniqueName="[EMPLOYEES].[Education]" caption="Education" attribute="1" defaultMemberUniqueName="[EMPLOYEES].[Education].[All]" allUniqueName="[EMPLOYEES].[Education].[All]" dimensionUniqueName="[EMPLOYEES]" displayFolder="" count="0" memberValueDatatype="130" unbalanced="0"/>
    <cacheHierarchy uniqueName="[EMPLOYEES].[Role]" caption="Role" attribute="1" defaultMemberUniqueName="[EMPLOYEES].[Role].[All]" allUniqueName="[EMPLOYEES].[Role].[All]" dimensionUniqueName="[EMPLOYEES]" displayFolder="" count="0" memberValueDatatype="130" unbalanced="0"/>
    <cacheHierarchy uniqueName="[EMPLOYEES].[Employee Continent]" caption="Employee Continent" attribute="1" defaultMemberUniqueName="[EMPLOYEES].[Employee Continent].[All]" allUniqueName="[EMPLOYEES].[Employee Continent].[All]" dimensionUniqueName="[EMPLOYEES]" displayFolder="" count="0" memberValueDatatype="130" unbalanced="0"/>
    <cacheHierarchy uniqueName="[EMPLOYEES].[Employee Country]" caption="Employee Country" attribute="1" defaultMemberUniqueName="[EMPLOYEES].[Employee Country].[All]" allUniqueName="[EMPLOYEES].[Employee Country].[All]" dimensionUniqueName="[EMPLOYEES]" displayFolder="" count="0" memberValueDatatype="130" unbalanced="0"/>
    <cacheHierarchy uniqueName="[EMPLOYEES].[Annual Salary]" caption="Annual Salary" attribute="1" defaultMemberUniqueName="[EMPLOYEES].[Annual Salary].[All]" allUniqueName="[EMPLOYEES].[Annual Salary].[All]" dimensionUniqueName="[EMPLOYEES]" displayFolder="" count="0" memberValueDatatype="130" unbalanced="0"/>
    <cacheHierarchy uniqueName="[EMPLOYEES].[Employee Age]" caption="Employee Age" attribute="1" defaultMemberUniqueName="[EMPLOYEES].[Employee Age].[All]" allUniqueName="[EMPLOYEES].[Employee Age].[All]" dimensionUniqueName="[EMPLOYEES]" displayFolder="" count="0" memberValueDatatype="20" unbalanced="0"/>
    <cacheHierarchy uniqueName="[EMPLOYEES].[Employee Location]" caption="Employee Location" defaultMemberUniqueName="[EMPLOYEES].[Employee Location].[All]" allUniqueName="[EMPLOYEES].[Employee Location].[All]" dimensionUniqueName="[EMPLOYEES]" displayFolder="" count="0" unbalanced="0"/>
    <cacheHierarchy uniqueName="[EMPLOYEES].[Employee Age Group]" caption="Employee Age Group" attribute="1" defaultMemberUniqueName="[EMPLOYEES].[Employee Age Group].[All]" allUniqueName="[EMPLOYEES].[Employee Age Group].[All]" dimensionUniqueName="[EMPLOYEES]" displayFolder="" count="0" memberValueDatatype="130" unbalanced="0"/>
    <cacheHierarchy uniqueName="[FACT_INCLUDES].[DW Includes]" caption="DW Includes" attribute="1" defaultMemberUniqueName="[FACT_INCLUDES].[DW Includes].[All]" allUniqueName="[FACT_INCLUDES].[DW Includes].[All]" dimensionUniqueName="[FACT_INCLUDES]" displayFolder="" count="0" memberValueDatatype="20" unbalanced="0"/>
    <cacheHierarchy uniqueName="[FACT_INCLUDES].[Order ID]" caption="Order ID" attribute="1" defaultMemberUniqueName="[FACT_INCLUDES].[Order ID].[All]" allUniqueName="[FACT_INCLUDES].[Order ID].[All]" dimensionUniqueName="[FACT_INCLUDES]" displayFolder="" count="0" memberValueDatatype="20" unbalanced="0"/>
    <cacheHierarchy uniqueName="[FACT_INCLUDES].[DW Version]" caption="DW Version" attribute="1" defaultMemberUniqueName="[FACT_INCLUDES].[DW Version].[All]" allUniqueName="[FACT_INCLUDES].[DW Version].[All]" dimensionUniqueName="[FACT_INCLUDES]" displayFolder="" count="0" memberValueDatatype="20" unbalanced="0"/>
    <cacheHierarchy uniqueName="[FACT_INCLUDES].[Quantity]" caption="Quantity" attribute="1" defaultMemberUniqueName="[FACT_INCLUDES].[Quantity].[All]" allUniqueName="[FACT_INCLUDES].[Quantity].[All]" dimensionUniqueName="[FACT_INCLUDES]" displayFolder="" count="0" memberValueDatatype="20" unbalanced="0"/>
    <cacheHierarchy uniqueName="[FACT_INCLUDES].[Order Date]" caption="Order Date" attribute="1" time="1" defaultMemberUniqueName="[FACT_INCLUDES].[Order Date].[All]" allUniqueName="[FACT_INCLUDES].[Order Date].[All]" dimensionUniqueName="[FACT_INCLUDES]" displayFolder="" count="0" memberValueDatatype="7" unbalanced="0"/>
    <cacheHierarchy uniqueName="[FACT_INCLUDES].[Order Type]" caption="Order Type" attribute="1" defaultMemberUniqueName="[FACT_INCLUDES].[Order Type].[All]" allUniqueName="[FACT_INCLUDES].[Order Type].[All]" dimensionUniqueName="[FACT_INCLUDES]" displayFolder="" count="0" memberValueDatatype="130" unbalanced="0"/>
    <cacheHierarchy uniqueName="[FACT_INCLUDES].[Customer Email]" caption="Customer Email" attribute="1" defaultMemberUniqueName="[FACT_INCLUDES].[Customer Email].[All]" allUniqueName="[FACT_INCLUDES].[Customer Email].[All]" dimensionUniqueName="[FACT_INCLUDES]" displayFolder="" count="0" memberValueDatatype="130" unbalanced="0"/>
    <cacheHierarchy uniqueName="[FACT_INCLUDES].[Employee ID]" caption="Employee ID" attribute="1" defaultMemberUniqueName="[FACT_INCLUDES].[Employee ID].[All]" allUniqueName="[FACT_INCLUDES].[Employee ID].[All]" dimensionUniqueName="[FACT_INCLUDES]" displayFolder="" count="0" memberValueDatatype="20" unbalanced="0"/>
    <cacheHierarchy uniqueName="[FACT_INCLUDES].[Order Discount]" caption="Order Discount" attribute="1" defaultMemberUniqueName="[FACT_INCLUDES].[Order Discount].[All]" allUniqueName="[FACT_INCLUDES].[Order Discount].[All]" dimensionUniqueName="[FACT_INCLUDES]" displayFolder="" count="0" memberValueDatatype="5" unbalanced="0"/>
    <cacheHierarchy uniqueName="[FACT_INCLUDES].[Order Gap]" caption="Order Gap" attribute="1" defaultMemberUniqueName="[FACT_INCLUDES].[Order Gap].[All]" allUniqueName="[FACT_INCLUDES].[Order Gap].[All]" dimensionUniqueName="[FACT_INCLUDES]" displayFolder="" count="0" memberValueDatatype="20" unbalanced="0"/>
    <cacheHierarchy uniqueName="[FACT_INCLUDES].[Product ID]" caption="Product ID" attribute="1" defaultMemberUniqueName="[FACT_INCLUDES].[Product ID].[All]" allUniqueName="[FACT_INCLUDES].[Product ID].[All]" dimensionUniqueName="[FACT_INCLUDES]" displayFolder="" count="0" memberValueDatatype="20" unbalanced="0"/>
    <cacheHierarchy uniqueName="[FACT_INCLUDES].[Size]" caption="Size" attribute="1" defaultMemberUniqueName="[FACT_INCLUDES].[Size].[All]" allUniqueName="[FACT_INCLUDES].[Size].[All]" dimensionUniqueName="[FACT_INCLUDES]" displayFolder="" count="0" memberValueDatatype="5" unbalanced="0"/>
    <cacheHierarchy uniqueName="[FACT_INCLUDES].[Color]" caption="Color" attribute="1" defaultMemberUniqueName="[FACT_INCLUDES].[Color].[All]" allUniqueName="[FACT_INCLUDES].[Color].[All]" dimensionUniqueName="[FACT_INCLUDES]" displayFolder="" count="0" memberValueDatatype="130" unbalanced="0"/>
    <cacheHierarchy uniqueName="[FACT_INCLUDES].[Version Price]" caption="Version Price" attribute="1" defaultMemberUniqueName="[FACT_INCLUDES].[Version Price].[All]" allUniqueName="[FACT_INCLUDES].[Version Price].[All]" dimensionUniqueName="[FACT_INCLUDES]" displayFolder="" count="0" memberValueDatatype="5" unbalanced="0"/>
    <cacheHierarchy uniqueName="[FACT_INCLUDES].[Product Name]" caption="Product Name" attribute="1" defaultMemberUniqueName="[FACT_INCLUDES].[Product Name].[All]" allUniqueName="[FACT_INCLUDES].[Product Name].[All]" dimensionUniqueName="[FACT_INCLUDES]" displayFolder="" count="2" memberValueDatatype="130" unbalanced="0">
      <fieldsUsage count="2">
        <fieldUsage x="-1"/>
        <fieldUsage x="0"/>
      </fieldsUsage>
    </cacheHierarchy>
    <cacheHierarchy uniqueName="[FACT_INCLUDES].[Product Category]" caption="Product Category" attribute="1" defaultMemberUniqueName="[FACT_INCLUDES].[Product Category].[All]" allUniqueName="[FACT_INCLUDES].[Product Category].[All]" dimensionUniqueName="[FACT_INCLUDES]" displayFolder="" count="0" memberValueDatatype="130" unbalanced="0"/>
    <cacheHierarchy uniqueName="[FACT_INCLUDES].[Amount]" caption="Amount" attribute="1" defaultMemberUniqueName="[FACT_INCLUDES].[Amount].[All]" allUniqueName="[FACT_INCLUDES].[Amount].[All]" dimensionUniqueName="[FACT_INCLUDES]" displayFolder="" count="0" memberValueDatatype="5" unbalanced="0"/>
    <cacheHierarchy uniqueName="[FACT_INCLUDES].[Income]" caption="Income" attribute="1" defaultMemberUniqueName="[FACT_INCLUDES].[Income].[All]" allUniqueName="[FACT_INCLUDES].[Income].[All]" dimensionUniqueName="[FACT_INCLUDES]" displayFolder="" count="0" memberValueDatatype="5" unbalanced="0"/>
    <cacheHierarchy uniqueName="[FACT_INCLUDES].[Product Share]" caption="Product Share" attribute="1" defaultMemberUniqueName="[FACT_INCLUDES].[Product Share].[All]" allUniqueName="[FACT_INCLUDES].[Product Share].[All]" dimensionUniqueName="[FACT_INCLUDES]" displayFolder="" count="0" memberValueDatatype="5" unbalanced="0"/>
    <cacheHierarchy uniqueName="[FACT_INCLUDES].[Order Date (Year)]" caption="Order Date (Year)" attribute="1" defaultMemberUniqueName="[FACT_INCLUDES].[Order Date (Year)].[All]" allUniqueName="[FACT_INCLUDES].[Order Date (Year)].[All]" dimensionUniqueName="[FACT_INCLUDES]" displayFolder="" count="0" memberValueDatatype="130" unbalanced="0"/>
    <cacheHierarchy uniqueName="[FACT_INCLUDES].[Order Date (Quarter)]" caption="Order Date (Quarter)" attribute="1" defaultMemberUniqueName="[FACT_INCLUDES].[Order Date (Quarter)].[All]" allUniqueName="[FACT_INCLUDES].[Order Date (Quarter)].[All]" dimensionUniqueName="[FACT_INCLUDES]" displayFolder="" count="0" memberValueDatatype="130" unbalanced="0"/>
    <cacheHierarchy uniqueName="[FACT_INCLUDES].[Order Date (Month Index)]" caption="Order Date (Month Index)" attribute="1" defaultMemberUniqueName="[FACT_INCLUDES].[Order Date (Month Index)].[All]" allUniqueName="[FACT_INCLUDES].[Order Date (Month Index)].[All]" dimensionUniqueName="[FACT_INCLUDES]" displayFolder="" count="0" memberValueDatatype="20" unbalanced="0"/>
    <cacheHierarchy uniqueName="[FACT_INCLUDES].[Order Date (Month)]" caption="Order Date (Month)" attribute="1" defaultMemberUniqueName="[FACT_INCLUDES].[Order Date (Month)].[All]" allUniqueName="[FACT_INCLUDES].[Order Date (Month)].[All]" dimensionUniqueName="[FACT_INCLUDES]" displayFolder="" count="0" memberValueDatatype="130" unbalanced="0"/>
    <cacheHierarchy uniqueName="[FACT_INCLUDES].[Is Order Late]" caption="Is Order Late" attribute="1" defaultMemberUniqueName="[FACT_INCLUDES].[Is Order Late].[All]" allUniqueName="[FACT_INCLUDES].[Is Order Late].[All]" dimensionUniqueName="[FACT_INCLUDES]" displayFolder="" count="0" memberValueDatatype="5" unbalanced="0"/>
    <cacheHierarchy uniqueName="[FACT_INCLUDES].[Is Order Online]" caption="Is Order Online" attribute="1" defaultMemberUniqueName="[FACT_INCLUDES].[Is Order Online].[All]" allUniqueName="[FACT_INCLUDES].[Is Order Online].[All]" dimensionUniqueName="[FACT_INCLUDES]" displayFolder="" count="0" memberValueDatatype="5" unbalanced="0"/>
    <cacheHierarchy uniqueName="[FACT_INCLUDES].[Income This Year]" caption="Income This Year" attribute="1" defaultMemberUniqueName="[FACT_INCLUDES].[Income This Year].[All]" allUniqueName="[FACT_INCLUDES].[Income This Year].[All]" dimensionUniqueName="[FACT_INCLUDES]" displayFolder="" count="0" memberValueDatatype="5" unbalanced="0"/>
    <cacheHierarchy uniqueName="[FACT_INCLUDES].[Income Last Year]" caption="Income Last Year" attribute="1" defaultMemberUniqueName="[FACT_INCLUDES].[Income Last Year].[All]" allUniqueName="[FACT_INCLUDES].[Income Last Year].[All]" dimensionUniqueName="[FACT_INCLUDES]" displayFolder="" count="0" memberValueDatatype="5" unbalanced="0"/>
    <cacheHierarchy uniqueName="[FACT_INCLUDES].[Online Income]" caption="Online Income" attribute="1" defaultMemberUniqueName="[FACT_INCLUDES].[Online Income].[All]" allUniqueName="[FACT_INCLUDES].[Online Income].[All]" dimensionUniqueName="[FACT_INCLUDES]" displayFolder="" count="0" memberValueDatatype="5" unbalanced="0"/>
    <cacheHierarchy uniqueName="[FACT_INTERESTS].[DW Interests]" caption="DW Interests" attribute="1" defaultMemberUniqueName="[FACT_INTERESTS].[DW Interests].[All]" allUniqueName="[FACT_INTERESTS].[DW Interests].[All]" dimensionUniqueName="[FACT_INTERESTS]" displayFolder="" count="0" memberValueDatatype="20" unbalanced="0"/>
    <cacheHierarchy uniqueName="[FACT_INTERESTS].[Customer Email]" caption="Customer Email" attribute="1" defaultMemberUniqueName="[FACT_INTERESTS].[Customer Email].[All]" allUniqueName="[FACT_INTERESTS].[Customer Email].[All]" dimensionUniqueName="[FACT_INTERESTS]" displayFolder="" count="0" memberValueDatatype="130" unbalanced="0"/>
    <cacheHierarchy uniqueName="[FACT_INTERESTS].[DW Version]" caption="DW Version" attribute="1" defaultMemberUniqueName="[FACT_INTERESTS].[DW Version].[All]" allUniqueName="[FACT_INTERESTS].[DW Version].[All]" dimensionUniqueName="[FACT_INTERESTS]" displayFolder="" count="0" memberValueDatatype="20" unbalanced="0"/>
    <cacheHierarchy uniqueName="[FACT_INTERESTS].[Interest Date]" caption="Interest Date" attribute="1" time="1" defaultMemberUniqueName="[FACT_INTERESTS].[Interest Date].[All]" allUniqueName="[FACT_INTERESTS].[Interest Date].[All]" dimensionUniqueName="[FACT_INTERESTS]" displayFolder="" count="0" memberValueDatatype="7" unbalanced="0"/>
    <cacheHierarchy uniqueName="[FACT_INTERESTS].[Product ID]" caption="Product ID" attribute="1" defaultMemberUniqueName="[FACT_INTERESTS].[Product ID].[All]" allUniqueName="[FACT_INTERESTS].[Product ID].[All]" dimensionUniqueName="[FACT_INTERESTS]" displayFolder="" count="0" memberValueDatatype="20" unbalanced="0"/>
    <cacheHierarchy uniqueName="[FACT_INTERESTS].[Size]" caption="Size" attribute="1" defaultMemberUniqueName="[FACT_INTERESTS].[Size].[All]" allUniqueName="[FACT_INTERESTS].[Size].[All]" dimensionUniqueName="[FACT_INTERESTS]" displayFolder="" count="0" memberValueDatatype="5" unbalanced="0"/>
    <cacheHierarchy uniqueName="[FACT_INTERESTS].[Color]" caption="Color" attribute="1" defaultMemberUniqueName="[FACT_INTERESTS].[Color].[All]" allUniqueName="[FACT_INTERESTS].[Color].[All]" dimensionUniqueName="[FACT_INTERESTS]" displayFolder="" count="0" memberValueDatatype="130" unbalanced="0"/>
    <cacheHierarchy uniqueName="[FACT_INTERESTS].[Product Name]" caption="Product Name" attribute="1" defaultMemberUniqueName="[FACT_INTERESTS].[Product Name].[All]" allUniqueName="[FACT_INTERESTS].[Product Name].[All]" dimensionUniqueName="[FACT_INTERESTS]" displayFolder="" count="0" memberValueDatatype="130" unbalanced="0"/>
    <cacheHierarchy uniqueName="[FACT_INTERESTS].[Product Category]" caption="Product Category" attribute="1" defaultMemberUniqueName="[FACT_INTERESTS].[Product Category].[All]" allUniqueName="[FACT_INTERESTS].[Product Category].[All]" dimensionUniqueName="[FACT_INTERESTS]" displayFolder="" count="0" memberValueDatatype="130" unbalanced="0"/>
    <cacheHierarchy uniqueName="[INTEREST_DATES].[Date]" caption="Date" attribute="1" time="1" keyAttribute="1" defaultMemberUniqueName="[INTEREST_DATES].[Date].[All]" allUniqueName="[INTEREST_DATES].[Date].[All]" dimensionUniqueName="[INTEREST_DATES]" displayFolder="" count="0" memberValueDatatype="7" unbalanced="0"/>
    <cacheHierarchy uniqueName="[INTEREST_DATES].[Date Hierarchy]" caption="Date Hierarchy" time="1" defaultMemberUniqueName="[INTEREST_DATES].[Date Hierarchy].[All]" allUniqueName="[INTEREST_DATES].[Date Hierarchy].[All]" dimensionUniqueName="[INTEREST_DATES]" displayFolder="" count="0" unbalanced="0"/>
    <cacheHierarchy uniqueName="[INTEREST_DATES].[Year]" caption="Year" attribute="1" time="1" defaultMemberUniqueName="[INTEREST_DATES].[Year].[All]" allUniqueName="[INTEREST_DATES].[Year].[All]" dimensionUniqueName="[INTEREST_DATES]" displayFolder="" count="0" memberValueDatatype="20" unbalanced="0"/>
    <cacheHierarchy uniqueName="[INTEREST_DATES].[Month Number]" caption="Month Number" attribute="1" time="1" defaultMemberUniqueName="[INTEREST_DATES].[Month Number].[All]" allUniqueName="[INTEREST_DATES].[Month Number].[All]" dimensionUniqueName="[INTEREST_DATES]" displayFolder="" count="0" memberValueDatatype="20" unbalanced="0"/>
    <cacheHierarchy uniqueName="[INTEREST_DATES].[Month]" caption="Month" attribute="1" time="1" defaultMemberUniqueName="[INTEREST_DATES].[Month].[All]" allUniqueName="[INTEREST_DATES].[Month].[All]" dimensionUniqueName="[INTEREST_DATES]" displayFolder="" count="0" memberValueDatatype="130" unbalanced="0"/>
    <cacheHierarchy uniqueName="[INTEREST_DATES].[MMM-YYYY]" caption="MMM-YYYY" attribute="1" time="1" defaultMemberUniqueName="[INTEREST_DATES].[MMM-YYYY].[All]" allUniqueName="[INTEREST_DATES].[MMM-YYYY].[All]" dimensionUniqueName="[INTEREST_DATES]" displayFolder="" count="0" memberValueDatatype="130" unbalanced="0"/>
    <cacheHierarchy uniqueName="[INTEREST_DATES].[Day Of Week Number]" caption="Day Of Week Number" attribute="1" time="1" defaultMemberUniqueName="[INTEREST_DATES].[Day Of Week Number].[All]" allUniqueName="[INTEREST_DATES].[Day Of Week Number].[All]" dimensionUniqueName="[INTEREST_DATES]" displayFolder="" count="0" memberValueDatatype="20" unbalanced="0"/>
    <cacheHierarchy uniqueName="[INTEREST_DATES].[Day Of Week]" caption="Day Of Week" attribute="1" time="1" defaultMemberUniqueName="[INTEREST_DATES].[Day Of Week].[All]" allUniqueName="[INTEREST_DATES].[Day Of Week].[All]" dimensionUniqueName="[INTEREST_DATES]" displayFolder="" count="0" memberValueDatatype="130" unbalanced="0"/>
    <cacheHierarchy uniqueName="[ORDER_DATES].[Date]" caption="Date" attribute="1" time="1" keyAttribute="1" defaultMemberUniqueName="[ORDER_DATES].[Date].[All]" allUniqueName="[ORDER_DATES].[Date].[All]" dimensionUniqueName="[ORDER_DATES]" displayFolder="" count="0" memberValueDatatype="7" unbalanced="0"/>
    <cacheHierarchy uniqueName="[ORDER_DATES].[Date Hierarchy]" caption="Date Hierarchy" time="1" defaultMemberUniqueName="[ORDER_DATES].[Date Hierarchy].[All]" allUniqueName="[ORDER_DATES].[Date Hierarchy].[All]" dimensionUniqueName="[ORDER_DATES]" displayFolder="" count="0" unbalanced="0"/>
    <cacheHierarchy uniqueName="[ORDER_DATES].[Year]" caption="Year" attribute="1" time="1" defaultMemberUniqueName="[ORDER_DATES].[Year].[All]" allUniqueName="[ORDER_DATES].[Year].[All]" dimensionUniqueName="[ORDER_DATES]" displayFolder="" count="0" memberValueDatatype="20" unbalanced="0"/>
    <cacheHierarchy uniqueName="[ORDER_DATES].[Month Number]" caption="Month Number" attribute="1" time="1" defaultMemberUniqueName="[ORDER_DATES].[Month Number].[All]" allUniqueName="[ORDER_DATES].[Month Number].[All]" dimensionUniqueName="[ORDER_DATES]" displayFolder="" count="0" memberValueDatatype="20" unbalanced="0"/>
    <cacheHierarchy uniqueName="[ORDER_DATES].[Month]" caption="Month" attribute="1" time="1" defaultMemberUniqueName="[ORDER_DATES].[Month].[All]" allUniqueName="[ORDER_DATES].[Month].[All]" dimensionUniqueName="[ORDER_DATES]" displayFolder="" count="0" memberValueDatatype="130" unbalanced="0"/>
    <cacheHierarchy uniqueName="[ORDER_DATES].[MMM-YYYY]" caption="MMM-YYYY" attribute="1" time="1" defaultMemberUniqueName="[ORDER_DATES].[MMM-YYYY].[All]" allUniqueName="[ORDER_DATES].[MMM-YYYY].[All]" dimensionUniqueName="[ORDER_DATES]" displayFolder="" count="0" memberValueDatatype="130" unbalanced="0"/>
    <cacheHierarchy uniqueName="[ORDER_DATES].[Day Of Week Number]" caption="Day Of Week Number" attribute="1" time="1" defaultMemberUniqueName="[ORDER_DATES].[Day Of Week Number].[All]" allUniqueName="[ORDER_DATES].[Day Of Week Number].[All]" dimensionUniqueName="[ORDER_DATES]" displayFolder="" count="0" memberValueDatatype="20" unbalanced="0"/>
    <cacheHierarchy uniqueName="[ORDER_DATES].[Day Of Week]" caption="Day Of Week" attribute="1" time="1" defaultMemberUniqueName="[ORDER_DATES].[Day Of Week].[All]" allUniqueName="[ORDER_DATES].[Day Of Week].[All]" dimensionUniqueName="[ORDER_DATES]" displayFolder="" count="0" memberValueDatatype="130" unbalanced="0"/>
    <cacheHierarchy uniqueName="[CUSTOMERS].[Address-Street]" caption="Address-Street" attribute="1" defaultMemberUniqueName="[CUSTOMERS].[Address-Street].[All]" allUniqueName="[CUSTOMERS].[Address-Street].[All]" dimensionUniqueName="[CUSTOMERS]" displayFolder="" count="0" memberValueDatatype="130" unbalanced="0" hidden="1"/>
    <cacheHierarchy uniqueName="[CUSTOMERS].[Customer Birthdate]" caption="Customer Birthdate" attribute="1" time="1" defaultMemberUniqueName="[CUSTOMERS].[Customer Birthdate].[All]" allUniqueName="[CUSTOMERS].[Customer Birthdate].[All]" dimensionUniqueName="[CUSTOMERS]" displayFolder="" count="0" memberValueDatatype="7" unbalanced="0" hidden="1"/>
    <cacheHierarchy uniqueName="[CUSTOMERS].[Customer Name]" caption="Customer Name" attribute="1" defaultMemberUniqueName="[CUSTOMERS].[Customer Name].[All]" allUniqueName="[CUSTOMERS].[Customer Name].[All]" dimensionUniqueName="[CUSTOMERS]" displayFolder="" count="0" memberValueDatatype="130" unbalanced="0" hidden="1"/>
    <cacheHierarchy uniqueName="[CUSTOMERS].[Password]" caption="Password" attribute="1" defaultMemberUniqueName="[CUSTOMERS].[Password].[All]" allUniqueName="[CUSTOMERS].[Password].[All]" dimensionUniqueName="[CUSTOMERS]" displayFolder="" count="0" memberValueDatatype="130" unbalanced="0" hidden="1"/>
    <cacheHierarchy uniqueName="[EMPLOYEES].[Employee Birthdate]" caption="Employee Birthdate" attribute="1" defaultMemberUniqueName="[EMPLOYEES].[Employee Birthdate].[All]" allUniqueName="[EMPLOYEES].[Employee Birthdate].[All]" dimensionUniqueName="[EMPLOYEES]" displayFolder="" count="0" memberValueDatatype="130" unbalanced="0" hidden="1"/>
    <cacheHierarchy uniqueName="[EMPLOYEES].[Employee Name]" caption="Employee Name" attribute="1" defaultMemberUniqueName="[EMPLOYEES].[Employee Name].[All]" allUniqueName="[EMPLOYEES].[Employee Name].[All]" dimensionUniqueName="[EMPLOYEES]" displayFolder="" count="0" memberValueDatatype="130" unbalanced="0" hidden="1"/>
    <cacheHierarchy uniqueName="[FACT_INCLUDES].[Order Arrival Date]" caption="Order Arrival Date" attribute="1" time="1" defaultMemberUniqueName="[FACT_INCLUDES].[Order Arrival Date].[All]" allUniqueName="[FACT_INCLUDES].[Order Arrival Date].[All]" dimensionUniqueName="[FACT_INCLUDES]" displayFolder="" count="0" memberValueDatatype="7" unbalanced="0" hidden="1"/>
    <cacheHierarchy uniqueName="[FACT_INCLUDES].[Total Order Income]" caption="Total Order Income" attribute="1" defaultMemberUniqueName="[FACT_INCLUDES].[Total Order Income].[All]" allUniqueName="[FACT_INCLUDES].[Total Order Income].[All]" dimensionUniqueName="[FACT_INCLUDES]" displayFolder="" count="0" memberValueDatatype="5" unbalanced="0" hidden="1"/>
    <cacheHierarchy uniqueName="[Measures].[Count of Income]" caption="Count of Income" measure="1" displayFolder="" measureGroup="FACT_INCLUDES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Customer Email]" caption="Count of Customer Email" measure="1" displayFolder="" measureGroup="CUSTOMERS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 Gap]" caption="Sum of Order Gap" measure="1" displayFolder="" measureGroup="FACT_INCLUDE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Total Income]" caption="Total Income" measure="1" displayFolder="" measureGroup="FACT_INCLUDES" count="0"/>
    <cacheHierarchy uniqueName="[Measures].[Number of Online Orders]" caption="Number of Online Orders" measure="1" displayFolder="" measureGroup="FACT_INCLUDES" count="0"/>
    <cacheHierarchy uniqueName="[Measures].[Number of Online Late Orders]" caption="Number of Online Late Orders" measure="1" displayFolder="" measureGroup="FACT_INCLUDES" count="0"/>
    <cacheHierarchy uniqueName="[Measures].[Late Online Orders Rate]" caption="Late Online Orders Rate" measure="1" displayFolder="" measureGroup="FACT_INCLUDES" count="0"/>
    <cacheHierarchy uniqueName="[Measures].[Annual Income Growth]" caption="Annual Income Growth" measure="1" displayFolder="" measureGroup="FACT_INCLUDES" count="0"/>
    <cacheHierarchy uniqueName="[Measures].[Average Product Share in Order]" caption="Average Product Share in Order" measure="1" displayFolder="" measureGroup="FACT_INCLUDES" count="0" oneField="1">
      <fieldsUsage count="1">
        <fieldUsage x="1"/>
      </fieldsUsage>
    </cacheHierarchy>
    <cacheHierarchy uniqueName="[Measures].[Online Income Share]" caption="Online Income Share" measure="1" displayFolder="" measureGroup="FACT_INCLUDES" count="0"/>
    <cacheHierarchy uniqueName="[Measures].[__XL_Count FACT_INCLUDES]" caption="__XL_Count FACT_INCLUDES" measure="1" displayFolder="" measureGroup="FACT_INCLUDES" count="0" hidden="1"/>
    <cacheHierarchy uniqueName="[Measures].[__XL_Count FACT_INTERESTS]" caption="__XL_Count FACT_INTERESTS" measure="1" displayFolder="" measureGroup="FACT_INTERESTS" count="0" hidden="1"/>
    <cacheHierarchy uniqueName="[Measures].[__XL_Count CUSTOMERS]" caption="__XL_Count CUSTOMERS" measure="1" displayFolder="" measureGroup="CUSTOMERS" count="0" hidden="1"/>
    <cacheHierarchy uniqueName="[Measures].[__XL_Count EMPLOYEES]" caption="__XL_Count EMPLOYEES" measure="1" displayFolder="" measureGroup="EMPLOYEES" count="0" hidden="1"/>
    <cacheHierarchy uniqueName="[Measures].[__XL_Count Calendar]" caption="__XL_Count Calendar" measure="1" displayFolder="" measureGroup="ORDER_DATES" count="0" hidden="1"/>
    <cacheHierarchy uniqueName="[Measures].[__XL_Count Calendar1]" caption="__XL_Count Calendar1" measure="1" displayFolder="" measureGroup="INTEREST_DATES" count="0" hidden="1"/>
    <cacheHierarchy uniqueName="[Measures].[__לא הוגדרו מדידים]" caption="__לא הוגדרו מדידים" measure="1" displayFolder="" count="0" hidden="1"/>
  </cacheHierarchies>
  <kpis count="0"/>
  <dimensions count="7">
    <dimension name="CUSTOMERS" uniqueName="[CUSTOMERS]" caption="CUSTOMERS"/>
    <dimension name="EMPLOYEES" uniqueName="[EMPLOYEES]" caption="EMPLOYEES"/>
    <dimension name="FACT_INCLUDES" uniqueName="[FACT_INCLUDES]" caption="FACT_INCLUDES"/>
    <dimension name="FACT_INTERESTS" uniqueName="[FACT_INTERESTS]" caption="FACT_INTERESTS"/>
    <dimension name="INTEREST_DATES" uniqueName="[INTEREST_DATES]" caption="INTEREST_DATES"/>
    <dimension measure="1" name="Measures" uniqueName="[Measures]" caption="Measures"/>
    <dimension name="ORDER_DATES" uniqueName="[ORDER_DATES]" caption="ORDER_DATES"/>
  </dimensions>
  <measureGroups count="6">
    <measureGroup name="CUSTOMERS" caption="CUSTOMERS"/>
    <measureGroup name="EMPLOYEES" caption="EMPLOYEES"/>
    <measureGroup name="FACT_INCLUDES" caption="FACT_INCLUDES"/>
    <measureGroup name="FACT_INTERESTS" caption="FACT_INTERESTS"/>
    <measureGroup name="INTEREST_DATES" caption="INTEREST_DATES"/>
    <measureGroup name="ORDER_DATES" caption="ORDER_DATES"/>
  </measureGroups>
  <maps count="11">
    <map measureGroup="0" dimension="0"/>
    <map measureGroup="1" dimension="1"/>
    <map measureGroup="2" dimension="0"/>
    <map measureGroup="2" dimension="1"/>
    <map measureGroup="2" dimension="2"/>
    <map measureGroup="2" dimension="6"/>
    <map measureGroup="3" dimension="0"/>
    <map measureGroup="3" dimension="3"/>
    <map measureGroup="3" dimension="4"/>
    <map measureGroup="4" dimension="4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5F2769-37DA-4FAA-85AB-8D0774E4AB7A}" name="Percentage of Late Orders" cacheId="4" applyNumberFormats="0" applyBorderFormats="0" applyFontFormats="0" applyPatternFormats="0" applyAlignmentFormats="0" applyWidthHeightFormats="1" dataCaption="Values" tag="510ee487-9b64-4d06-b6e4-b7424f8eac75" updatedVersion="8" minRefreshableVersion="3" useAutoFormatting="1" subtotalHiddenItems="1" itemPrintTitles="1" createdVersion="8" indent="0" outline="1" outlineData="1" multipleFieldFilters="0" chartFormat="35">
  <location ref="A59:B79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</items>
    </pivotField>
  </pivotFields>
  <rowFields count="1">
    <field x="1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dataFields count="1">
    <dataField fld="0" subtotal="count" baseField="0" baseItem="0"/>
  </dataFields>
  <formats count="13">
    <format dxfId="17">
      <pivotArea type="all" dataOnly="0" outline="0" fieldPosition="0"/>
    </format>
    <format dxfId="16">
      <pivotArea outline="0" collapsedLevelsAreSubtotals="1" fieldPosition="0"/>
    </format>
    <format dxfId="15">
      <pivotArea type="origin" dataOnly="0" labelOnly="1" outline="0" fieldPosition="0"/>
    </format>
    <format dxfId="14">
      <pivotArea type="topRight" dataOnly="0" labelOnly="1" outline="0" fieldPosition="0"/>
    </format>
    <format dxfId="13">
      <pivotArea dataOnly="0" labelOnly="1" grandRow="1" outline="0" fieldPosition="0"/>
    </format>
    <format dxfId="12">
      <pivotArea dataOnly="0" labelOnly="1" grandCol="1" outline="0" fieldPosition="0"/>
    </format>
    <format dxfId="11">
      <pivotArea type="all" dataOnly="0" outline="0" fieldPosition="0"/>
    </format>
    <format dxfId="10">
      <pivotArea outline="0" collapsedLevelsAreSubtotals="1" fieldPosition="0"/>
    </format>
    <format dxfId="9">
      <pivotArea type="origin" dataOnly="0" labelOnly="1" outline="0" fieldPosition="0"/>
    </format>
    <format dxfId="8">
      <pivotArea type="topRight" dataOnly="0" labelOnly="1" outline="0" fieldPosition="0"/>
    </format>
    <format dxfId="7">
      <pivotArea dataOnly="0" labelOnly="1" grandRow="1" outline="0" fieldPosition="0"/>
    </format>
    <format dxfId="6">
      <pivotArea dataOnly="0" labelOnly="1" grandCol="1" outline="0" fieldPosition="0"/>
    </format>
    <format dxfId="5">
      <pivotArea dataOnly="0" outline="0" axis="axisValues" fieldPosition="0"/>
    </format>
  </formats>
  <chartFormats count="1">
    <chartFormat chart="2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USTOMERS]"/>
        <x15:activeTabTopLevelEntity name="[FACT_INCLU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DFD159-8C9B-4951-88F5-E7F2E7773692}" name="PivotTable4" cacheId="5" applyNumberFormats="0" applyBorderFormats="0" applyFontFormats="0" applyPatternFormats="0" applyAlignmentFormats="0" applyWidthHeightFormats="1" dataCaption="Values" tag="768f3b87-a0a7-480a-bf58-c8a2a1c45356" updatedVersion="8" minRefreshableVersion="3" useAutoFormatting="1" subtotalHiddenItems="1" itemPrintTitles="1" createdVersion="8" indent="0" outline="1" outlineData="1" multipleFieldFilters="0" chartFormat="65">
  <location ref="A88:L90" firstHeaderRow="1" firstDataRow="2" firstDataCol="1"/>
  <pivotFields count="2">
    <pivotField axis="axisCol" allDrilled="1" subtotalTop="0" showAll="0" measureFilter="1" dataSourceSort="1" defaultSubtotal="0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  <pivotField dataField="1" subtotalTop="0" showAll="0" defaultSubtotal="0"/>
  </pivotFields>
  <rowItems count="1">
    <i/>
  </rowItems>
  <colFields count="1">
    <field x="0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fld="1" subtotal="count" baseField="0" baseItem="0"/>
  </dataFields>
  <formats count="13">
    <format dxfId="30">
      <pivotArea type="all" dataOnly="0" outline="0" fieldPosition="0"/>
    </format>
    <format dxfId="29">
      <pivotArea outline="0" collapsedLevelsAreSubtotals="1" fieldPosition="0"/>
    </format>
    <format dxfId="28">
      <pivotArea type="origin" dataOnly="0" labelOnly="1" outline="0" fieldPosition="0"/>
    </format>
    <format dxfId="27">
      <pivotArea type="topRight" dataOnly="0" labelOnly="1" outline="0" fieldPosition="0"/>
    </format>
    <format dxfId="26">
      <pivotArea dataOnly="0" labelOnly="1" grandRow="1" outline="0" fieldPosition="0"/>
    </format>
    <format dxfId="25">
      <pivotArea dataOnly="0" labelOnly="1" grandCol="1" outline="0" fieldPosition="0"/>
    </format>
    <format dxfId="24">
      <pivotArea type="all" dataOnly="0" outline="0" fieldPosition="0"/>
    </format>
    <format dxfId="23">
      <pivotArea outline="0" collapsedLevelsAreSubtotals="1" fieldPosition="0"/>
    </format>
    <format dxfId="22">
      <pivotArea type="origin" dataOnly="0" labelOnly="1" outline="0" fieldPosition="0"/>
    </format>
    <format dxfId="21">
      <pivotArea type="topRight" dataOnly="0" labelOnly="1" outline="0" fieldPosition="0"/>
    </format>
    <format dxfId="20">
      <pivotArea dataOnly="0" labelOnly="1" grandRow="1" outline="0" fieldPosition="0"/>
    </format>
    <format dxfId="19">
      <pivotArea dataOnly="0" labelOnly="1" grandCol="1" outline="0" fieldPosition="0"/>
    </format>
    <format dxfId="18">
      <pivotArea dataOnly="0" labelOnly="1" outline="0" axis="axisValues" fieldPosition="0"/>
    </format>
  </formats>
  <chartFormats count="21">
    <chartFormat chart="26" format="1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26" format="1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26" format="1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26" format="1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26" format="1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26" format="1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26" format="1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26" format="15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26" format="16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26" format="1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26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6" format="1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6" format="1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6" format="1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6" format="1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6" format="1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6" format="1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26" format="1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26" format="1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26" format="1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</chart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2" iMeasureHier="88">
      <autoFilter ref="A1">
        <filterColumn colId="0">
          <top10 val="10" filterVal="10"/>
        </filterColumn>
      </autoFilter>
    </filter>
  </filters>
  <colHierarchiesUsage count="1">
    <colHierarchyUsage hierarchyUsage="3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USTOMERS]"/>
        <x15:activeTabTopLevelEntity name="[FACT_INCLU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3CB3AE-B725-41C8-8B71-3F3DF9506805}" name="PivotTable2" cacheId="0" applyNumberFormats="0" applyBorderFormats="0" applyFontFormats="0" applyPatternFormats="0" applyAlignmentFormats="0" applyWidthHeightFormats="1" dataCaption="Values" tag="c16d7272-1208-487d-8c9e-ee88b6c20cf8" updatedVersion="8" minRefreshableVersion="3" useAutoFormatting="1" subtotalHiddenItems="1" itemPrintTitles="1" createdVersion="8" indent="0" outline="1" outlineData="1" multipleFieldFilters="0" chartFormat="66">
  <location ref="A122:L124" firstHeaderRow="1" firstDataRow="2" firstDataCol="1"/>
  <pivotFields count="2">
    <pivotField axis="axisCol" allDrilled="1" subtotalTop="0" showAll="0" measureFilter="1" dataSourceSort="1" defaultSubtotal="0" defaultAttributeDrillState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dataField="1" subtotalTop="0" showAll="0" defaultSubtotal="0"/>
  </pivotFields>
  <rowItems count="1">
    <i/>
  </rowItems>
  <colFields count="1">
    <field x="0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fld="1" subtotal="count" baseField="0" baseItem="0"/>
  </dataFields>
  <formats count="13">
    <format dxfId="43">
      <pivotArea type="all" dataOnly="0" outline="0" fieldPosition="0"/>
    </format>
    <format dxfId="42">
      <pivotArea outline="0" collapsedLevelsAreSubtotals="1" fieldPosition="0"/>
    </format>
    <format dxfId="41">
      <pivotArea type="origin" dataOnly="0" labelOnly="1" outline="0" fieldPosition="0"/>
    </format>
    <format dxfId="40">
      <pivotArea type="topRight" dataOnly="0" labelOnly="1" outline="0" fieldPosition="0"/>
    </format>
    <format dxfId="39">
      <pivotArea dataOnly="0" labelOnly="1" grandRow="1" outline="0" fieldPosition="0"/>
    </format>
    <format dxfId="38">
      <pivotArea dataOnly="0" labelOnly="1" grandCol="1" outline="0" fieldPosition="0"/>
    </format>
    <format dxfId="37">
      <pivotArea type="all" dataOnly="0" outline="0" fieldPosition="0"/>
    </format>
    <format dxfId="36">
      <pivotArea outline="0" collapsedLevelsAreSubtotals="1" fieldPosition="0"/>
    </format>
    <format dxfId="35">
      <pivotArea type="origin" dataOnly="0" labelOnly="1" outline="0" fieldPosition="0"/>
    </format>
    <format dxfId="34">
      <pivotArea type="topRight" dataOnly="0" labelOnly="1" outline="0" fieldPosition="0"/>
    </format>
    <format dxfId="33">
      <pivotArea dataOnly="0" labelOnly="1" grandRow="1" outline="0" fieldPosition="0"/>
    </format>
    <format dxfId="32">
      <pivotArea dataOnly="0" labelOnly="1" grandCol="1" outline="0" fieldPosition="0"/>
    </format>
    <format dxfId="31">
      <pivotArea dataOnly="0" labelOnly="1" outline="0" axis="axisValues" fieldPosition="0"/>
    </format>
  </formats>
  <chartFormats count="16">
    <chartFormat chart="58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58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58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58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58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58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8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58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58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58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58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8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8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8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58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58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</chart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3" iMeasureHier="88">
      <autoFilter ref="A1">
        <filterColumn colId="0">
          <top10 top="0" val="10" filterVal="10"/>
        </filterColumn>
      </autoFilter>
    </filter>
  </filters>
  <colHierarchiesUsage count="1">
    <colHierarchyUsage hierarchyUsage="3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USTOMERS]"/>
        <x15:activeTabTopLevelEntity name="[FACT_INCLU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16402E-6723-45AC-BBFE-1DD0FFD0BB48}" name="Growth Revenue by years" cacheId="1" applyNumberFormats="0" applyBorderFormats="0" applyFontFormats="0" applyPatternFormats="0" applyAlignmentFormats="0" applyWidthHeightFormats="1" dataCaption="Values" tag="9ec64c6d-b938-476c-86de-41339ab66786" updatedVersion="8" minRefreshableVersion="3" useAutoFormatting="1" subtotalHiddenItems="1" itemPrintTitles="1" createdVersion="8" indent="0" outline="1" outlineData="1" multipleFieldFilters="0" chartFormat="30">
  <location ref="A4:B22" firstHeaderRow="1" firstDataRow="1" firstDataCol="1"/>
  <pivotFields count="2">
    <pivotField axis="axisRow" allDrilled="1" subtotalTop="0" showAll="0" dataSourceSort="1" defaultSubtotal="0" defaultAttributeDrillState="1">
      <items count="18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x="17"/>
      </items>
    </pivotField>
    <pivotField dataField="1" subtotalTop="0" showAll="0" defaultSubtotal="0"/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fld="1" subtotal="count" baseField="0" baseItem="0"/>
  </dataFields>
  <formats count="13">
    <format dxfId="56">
      <pivotArea type="all" dataOnly="0" outline="0" fieldPosition="0"/>
    </format>
    <format dxfId="55">
      <pivotArea outline="0" collapsedLevelsAreSubtotals="1" fieldPosition="0"/>
    </format>
    <format dxfId="54">
      <pivotArea field="0" type="button" dataOnly="0" labelOnly="1" outline="0" axis="axisRow" fieldPosition="0"/>
    </format>
    <format dxfId="53">
      <pivotArea dataOnly="0" labelOnly="1" fieldPosition="0">
        <references count="1">
          <reference field="0" count="0"/>
        </references>
      </pivotArea>
    </format>
    <format dxfId="52">
      <pivotArea dataOnly="0" labelOnly="1" grandRow="1" outline="0" fieldPosition="0"/>
    </format>
    <format dxfId="51">
      <pivotArea dataOnly="0" labelOnly="1" outline="0" axis="axisValues" fieldPosition="0"/>
    </format>
    <format dxfId="50">
      <pivotArea type="all" dataOnly="0" outline="0" fieldPosition="0"/>
    </format>
    <format dxfId="49">
      <pivotArea outline="0" collapsedLevelsAreSubtotals="1" fieldPosition="0"/>
    </format>
    <format dxfId="48">
      <pivotArea field="0" type="button" dataOnly="0" labelOnly="1" outline="0" axis="axisRow" fieldPosition="0"/>
    </format>
    <format dxfId="47">
      <pivotArea dataOnly="0" labelOnly="1" fieldPosition="0">
        <references count="1">
          <reference field="0" count="0"/>
        </references>
      </pivotArea>
    </format>
    <format dxfId="46">
      <pivotArea dataOnly="0" labelOnly="1" grandRow="1" outline="0" fieldPosition="0"/>
    </format>
    <format dxfId="45">
      <pivotArea dataOnly="0" labelOnly="1" outline="0" axis="axisValues" fieldPosition="0"/>
    </format>
    <format dxfId="44">
      <pivotArea dataOnly="0" labelOnly="1" outline="0" axis="axisValues" fieldPosition="0"/>
    </format>
  </formats>
  <chartFormats count="15">
    <chartFormat chart="2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4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24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4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4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4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4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4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24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24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24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24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24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24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</chart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USTOMERS]"/>
        <x15:activeTabTopLevelEntity name="[FACT_INCLU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0FF599-0FDB-4858-8898-B52417FC1A4C}" name="PivotTable1" cacheId="3" applyNumberFormats="0" applyBorderFormats="0" applyFontFormats="0" applyPatternFormats="0" applyAlignmentFormats="0" applyWidthHeightFormats="1" dataCaption="Values" tag="727ac4de-cc02-4651-9624-51a8133c5319" updatedVersion="8" minRefreshableVersion="3" useAutoFormatting="1" subtotalHiddenItems="1" itemPrintTitles="1" createdVersion="8" indent="0" outline="1" outlineData="1" multipleFieldFilters="0" chartFormat="31">
  <location ref="A30:B50" firstHeaderRow="1" firstDataRow="1" firstDataCol="1"/>
  <pivotFields count="2">
    <pivotField axis="axisRow" allDrilled="1" subtotalTop="0" showAll="0" dataSourceSort="1" defaultSubtotal="0" defaultAttributeDrillState="1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</items>
    </pivotField>
    <pivotField dataField="1" subtotalTop="0" showAll="0" defaultSubtotal="0"/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dataFields count="1">
    <dataField fld="1" subtotal="count" baseField="0" baseItem="0"/>
  </dataFields>
  <formats count="17">
    <format dxfId="95">
      <pivotArea type="all" dataOnly="0" outline="0" fieldPosition="0"/>
    </format>
    <format dxfId="94">
      <pivotArea outline="0" collapsedLevelsAreSubtotals="1" fieldPosition="0"/>
    </format>
    <format dxfId="93">
      <pivotArea type="origin" dataOnly="0" labelOnly="1" outline="0" fieldPosition="0"/>
    </format>
    <format dxfId="92">
      <pivotArea type="topRight" dataOnly="0" labelOnly="1" outline="0" fieldPosition="0"/>
    </format>
    <format dxfId="91">
      <pivotArea field="0" type="button" dataOnly="0" labelOnly="1" outline="0" axis="axisRow" fieldPosition="0"/>
    </format>
    <format dxfId="90">
      <pivotArea dataOnly="0" labelOnly="1" fieldPosition="0">
        <references count="1">
          <reference field="0" count="0"/>
        </references>
      </pivotArea>
    </format>
    <format dxfId="89">
      <pivotArea dataOnly="0" labelOnly="1" grandRow="1" outline="0" fieldPosition="0"/>
    </format>
    <format dxfId="88">
      <pivotArea dataOnly="0" labelOnly="1" grandCol="1" outline="0" fieldPosition="0"/>
    </format>
    <format dxfId="87">
      <pivotArea type="all" dataOnly="0" outline="0" fieldPosition="0"/>
    </format>
    <format dxfId="86">
      <pivotArea outline="0" collapsedLevelsAreSubtotals="1" fieldPosition="0"/>
    </format>
    <format dxfId="85">
      <pivotArea type="origin" dataOnly="0" labelOnly="1" outline="0" fieldPosition="0"/>
    </format>
    <format dxfId="84">
      <pivotArea type="topRight" dataOnly="0" labelOnly="1" outline="0" fieldPosition="0"/>
    </format>
    <format dxfId="83">
      <pivotArea field="0" type="button" dataOnly="0" labelOnly="1" outline="0" axis="axisRow" fieldPosition="0"/>
    </format>
    <format dxfId="82">
      <pivotArea dataOnly="0" labelOnly="1" fieldPosition="0">
        <references count="1">
          <reference field="0" count="0"/>
        </references>
      </pivotArea>
    </format>
    <format dxfId="81">
      <pivotArea dataOnly="0" labelOnly="1" grandRow="1" outline="0" fieldPosition="0"/>
    </format>
    <format dxfId="80">
      <pivotArea type="origin" dataOnly="0" labelOnly="1" outline="0" fieldPosition="0"/>
    </format>
    <format dxfId="79">
      <pivotArea dataOnly="0" labelOnly="1" outline="0" axis="axisValues" fieldPosition="0"/>
    </format>
  </formats>
  <chartFormats count="1">
    <chartFormat chart="29" format="25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USTOMERS]"/>
        <x15:activeTabTopLevelEntity name="[FACT_INCLU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0C9D3CB-B26A-4E7C-B6E7-92902277A1BD}" name="CUSTOMERS" displayName="CUSTOMERS" ref="A1:L201" totalsRowCount="1" headerRowDxfId="204" dataDxfId="203">
  <autoFilter ref="A1:L200" xr:uid="{A0C9D3CB-B26A-4E7C-B6E7-92902277A1BD}"/>
  <tableColumns count="12">
    <tableColumn id="1" xr3:uid="{46BC11AE-8C26-4233-BF86-8EC7C2A0B02C}" name="Customer Email" dataDxfId="202" totalsRowDxfId="201"/>
    <tableColumn id="2" xr3:uid="{C5824BE8-D17C-4E77-9DA9-6616CEA2709C}" name="Password" dataDxfId="200" totalsRowDxfId="199"/>
    <tableColumn id="3" xr3:uid="{B6B97366-CEA8-495E-83C4-4A13F21FBB12}" name="Customer Name" dataDxfId="198" totalsRowDxfId="197"/>
    <tableColumn id="4" xr3:uid="{3F9E41A5-A2A2-49C7-9052-5617C035177D}" name="Customer Gender" dataDxfId="196" totalsRowDxfId="195"/>
    <tableColumn id="5" xr3:uid="{05FED175-B6F6-4F55-B99F-A21FFE73925E}" name="Customer Birthdate" dataDxfId="194" totalsRowDxfId="193"/>
    <tableColumn id="16" xr3:uid="{58137556-1B5D-4042-84CA-8B7B4C609794}" name="Address-Continent" dataDxfId="192" totalsRowDxfId="191"/>
    <tableColumn id="6" xr3:uid="{FF37E79D-A264-4C58-8932-03FBDF28B86C}" name="Address-Country" dataDxfId="190" totalsRowDxfId="189"/>
    <tableColumn id="11" xr3:uid="{29BADA4D-9EAF-42AC-B094-98973B17BA17}" name="Address-City" dataDxfId="188" totalsRowDxfId="187"/>
    <tableColumn id="15" xr3:uid="{C51AAE31-5EEC-42ED-ABEB-54355D47B993}" name="Address-Street" dataDxfId="186" totalsRowDxfId="185"/>
    <tableColumn id="8" xr3:uid="{43A8DAC0-D23C-4ABD-9E36-1985851677A8}" name="Has Membership" dataDxfId="184" totalsRowDxfId="183"/>
    <tableColumn id="9" xr3:uid="{B815535C-482C-4688-B0A1-BE4CF8FCA3FC}" name="Cusomer Age" dataDxfId="182" totalsRowDxfId="181">
      <calculatedColumnFormula>YEAR(TODAY())-YEAR(CUSTOMERS[[#This Row],[Customer Birthdate]])</calculatedColumnFormula>
    </tableColumn>
    <tableColumn id="10" xr3:uid="{3D01D9A9-0CCC-43E0-9435-B6FAD2105F09}" name="Customer Age Group" dataDxfId="180" totalsRowDxfId="179">
      <calculatedColumnFormula array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7DD3A51-AA3E-4F5F-B43E-1C942CF1DC35}" name="EMPLOYEES" displayName="EMPLOYEES" ref="A1:K52" totalsRowShown="0" headerRowDxfId="178" dataDxfId="177" headerRowCellStyle="Normal 2" dataCellStyle="Normal 2">
  <autoFilter ref="A1:K52" xr:uid="{D7DD3A51-AA3E-4F5F-B43E-1C942CF1DC35}"/>
  <tableColumns count="11">
    <tableColumn id="1" xr3:uid="{918FDA7A-3F14-42DF-AD1D-995212F7DFD2}" name="Employee ID" dataDxfId="176" dataCellStyle="Normal 2"/>
    <tableColumn id="2" xr3:uid="{6614F0A8-823D-47B3-8595-EE5A28E02592}" name="Employee Name" dataDxfId="175" dataCellStyle="Normal 2"/>
    <tableColumn id="3" xr3:uid="{7B52F7A9-A9F5-4BCA-86FF-5F3A437D08BF}" name="Employee Gender" dataDxfId="174" dataCellStyle="Normal 2"/>
    <tableColumn id="4" xr3:uid="{06A312F8-FD07-4D4B-AAC7-E8BE416CCE61}" name="Employee Birthdate" dataDxfId="173"/>
    <tableColumn id="5" xr3:uid="{72270FD0-4415-40F6-9981-2C8490DC6DFE}" name="Education" dataDxfId="172" dataCellStyle="Normal 2"/>
    <tableColumn id="6" xr3:uid="{0331004E-565D-4309-A418-D1A4FFBA1EB7}" name="Role" dataDxfId="171" dataCellStyle="Normal 2"/>
    <tableColumn id="11" xr3:uid="{9A1A0F36-1359-444F-B631-9A32E37BD19F}" name="Employee Continent" dataDxfId="170" dataCellStyle="Normal 2"/>
    <tableColumn id="7" xr3:uid="{EFC51FCB-B0DF-48D1-81F3-C9C5B0CFD73E}" name="Employee Country" dataDxfId="169" dataCellStyle="Normal 2"/>
    <tableColumn id="8" xr3:uid="{462F0B5A-7059-4469-B2C9-8A6B0718A0C1}" name="Annual Salary" dataDxfId="168" dataCellStyle="Normal 2"/>
    <tableColumn id="9" xr3:uid="{3038085E-797F-4CB6-8670-E6964155189F}" name="Employee Age" dataDxfId="167" dataCellStyle="Normal 2">
      <calculatedColumnFormula>YEAR(TODAY())-YEAR(EMPLOYEES[[#This Row],[Employee Birthdate]])</calculatedColumnFormula>
    </tableColumn>
    <tableColumn id="10" xr3:uid="{3F7DA70A-43EF-4E9F-9A06-18A5288F0A8B}" name="Employee Age Group" dataDxfId="166" dataCellStyle="Normal 2">
      <calculatedColumnFormula array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D7EBB19-E899-4878-AF4C-CDAD3DB9A98A}" name="INTERESTS" displayName="INTERESTS" ref="A1:D1990" totalsRowShown="0" headerRowDxfId="165" dataDxfId="164">
  <autoFilter ref="A1:D1990" xr:uid="{8D7EBB19-E899-4878-AF4C-CDAD3DB9A98A}"/>
  <tableColumns count="4">
    <tableColumn id="10" xr3:uid="{39D926EA-5FA4-4F34-9A1F-4988D2D9A81D}" name="DW Interests" dataDxfId="163"/>
    <tableColumn id="11" xr3:uid="{68BD96E7-B98E-458B-AC2D-8AEDFD8D2598}" name="Customer Email" dataDxfId="162"/>
    <tableColumn id="6" xr3:uid="{DC32C255-0E59-40C6-A039-AB34AA97ADE4}" name="DW Version" dataDxfId="161"/>
    <tableColumn id="5" xr3:uid="{5EA23127-A90B-4ADF-83A1-A9EE66DCF89E}" name="Interest Date" dataDxfId="16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7D20074-C61F-4408-9994-1A7A8574D82F}" name="FACT_INTERESTS" displayName="FACT_INTERESTS" ref="A1:I1990" totalsRowShown="0" headerRowDxfId="159" headerRowBorderDxfId="158" tableBorderDxfId="157" totalsRowBorderDxfId="156">
  <autoFilter ref="A1:I1990" xr:uid="{A7D20074-C61F-4408-9994-1A7A8574D82F}"/>
  <tableColumns count="9">
    <tableColumn id="5" xr3:uid="{0F8A3DD3-BCE6-45D1-86EE-25510066EF9B}" name="DW Interests" dataDxfId="155"/>
    <tableColumn id="2" xr3:uid="{621A2933-4538-44A5-B16C-4D841CFCDFAF}" name="Customer Email"/>
    <tableColumn id="3" xr3:uid="{78944EC9-6D80-4023-99DA-7E797F2E98B2}" name="DW Version" dataDxfId="154"/>
    <tableColumn id="4" xr3:uid="{D10D2FD9-F34F-4BEA-8638-77783E32F9D7}" name="Interest Date" dataDxfId="153"/>
    <tableColumn id="6" xr3:uid="{0EFC2EDC-E3BC-4C4B-84B2-829536AB4346}" name="Product ID">
      <calculatedColumnFormula>VLOOKUP(FACT_INTERESTS[[#This Row],[DW Version]], VERSIONS[], 2)</calculatedColumnFormula>
    </tableColumn>
    <tableColumn id="7" xr3:uid="{5861F2FB-5945-4434-857C-66327F742262}" name="Size">
      <calculatedColumnFormula>VLOOKUP(FACT_INTERESTS[[#This Row],[DW Version]], VERSIONS[], 3)</calculatedColumnFormula>
    </tableColumn>
    <tableColumn id="8" xr3:uid="{6A87A013-3ADF-4931-8215-BB2DA929AA40}" name="Color">
      <calculatedColumnFormula>VLOOKUP(FACT_INTERESTS[[#This Row],[DW Version]], VERSIONS[], 4)</calculatedColumnFormula>
    </tableColumn>
    <tableColumn id="9" xr3:uid="{25CCE467-E831-43C3-B7D6-DC8B2554FEE3}" name="Product Name" dataDxfId="152">
      <calculatedColumnFormula>VLOOKUP(FACT_INTERESTS[[#This Row],[DW Version]], VERSIONS[], 6)</calculatedColumnFormula>
    </tableColumn>
    <tableColumn id="10" xr3:uid="{2A52474B-E891-4393-BA18-45C6B9F39045}" name="Product Category" dataDxfId="151">
      <calculatedColumnFormula>VLOOKUP(FACT_INTERESTS[[#This Row],[DW Version]], VERSIONS[], 7)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728D921-A830-48ED-A597-8D5FE0F98633}" name="ORDERS" displayName="ORDERS" ref="A1:H1499" totalsRowShown="0" dataDxfId="150">
  <autoFilter ref="A1:H1499" xr:uid="{1728D921-A830-48ED-A597-8D5FE0F98633}"/>
  <tableColumns count="8">
    <tableColumn id="1" xr3:uid="{803A7E9F-A80D-4D15-9B25-8C505D0C6CC3}" name="Order ID" dataDxfId="149"/>
    <tableColumn id="2" xr3:uid="{7E71ADE8-5852-434A-83C0-69E04398424F}" name="Order Date" dataDxfId="148"/>
    <tableColumn id="3" xr3:uid="{834A6ABE-8144-4CD3-A6D1-04E93E60A2AB}" name="Order Arrival Date" dataDxfId="147"/>
    <tableColumn id="4" xr3:uid="{CACBDA5F-3224-461E-9BD2-CC96175D5CE3}" name="Order Type" dataDxfId="146"/>
    <tableColumn id="5" xr3:uid="{E5A670FA-E932-4A25-92D2-35AAB5EDEA01}" name="Customer Email" dataDxfId="145"/>
    <tableColumn id="6" xr3:uid="{F7476530-B8C9-4660-BC42-97D4C4B4C630}" name="Employee ID" dataDxfId="144"/>
    <tableColumn id="7" xr3:uid="{30334A00-3D9A-47C2-A04F-3097F8AC5785}" name="Order Discount" dataDxfId="143"/>
    <tableColumn id="8" xr3:uid="{14C3A170-5E37-4F14-9116-3D4483E9F9EE}" name="Order Gap" dataDxfId="142">
      <calculatedColumnFormula>IF(ORDERS[[#This Row],[Order Type]]="In-Store", 0,_xlfn.DAYS(ORDERS[[#This Row],[Order Arrival Date]],ORDERS[[#This Row],[Order Date]]))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99D2DE4-6799-4056-8862-0E6F2B085D16}" name="FACT_INCLUDES" displayName="FACT_INCLUDES" ref="A1:Z2494" totalsRowShown="0" headerRowDxfId="141" dataDxfId="140">
  <autoFilter ref="A1:Z2494" xr:uid="{CBC05A27-A018-451C-B3F8-3D50B8C35472}"/>
  <tableColumns count="26">
    <tableColumn id="8" xr3:uid="{5CE1B7DB-119E-4D5D-B929-4550C4F52047}" name="DW Includes" dataDxfId="139"/>
    <tableColumn id="1" xr3:uid="{B65A1C0E-498B-4C1A-A9DC-E7BC76AA6966}" name="Order ID" dataDxfId="138"/>
    <tableColumn id="7" xr3:uid="{FCC6951E-C32B-4A7D-A944-A9857E8C6457}" name="DW Version" dataDxfId="137"/>
    <tableColumn id="5" xr3:uid="{AAD0C662-03CE-4E9F-856D-90909E1E28DA}" name="Quantity" dataDxfId="136"/>
    <tableColumn id="13" xr3:uid="{AAB2C0AD-D253-4D6F-9065-34C02CC3E9B0}" name="Order Date" dataDxfId="135">
      <calculatedColumnFormula>VLOOKUP(FACT_INCLUDES[[#This Row],[Order ID]], ORDERS[], 2)</calculatedColumnFormula>
    </tableColumn>
    <tableColumn id="31" xr3:uid="{6131A35A-1ACA-45F1-853B-99144CC9F2FE}" name="Order Arrival Date" dataDxfId="134">
      <calculatedColumnFormula>VLOOKUP(FACT_INCLUDES[[#This Row],[Order ID]], ORDERS[], 3)</calculatedColumnFormula>
    </tableColumn>
    <tableColumn id="12" xr3:uid="{50D1A62F-FE7C-4FF7-B699-6BC904C3E163}" name="Order Type" dataDxfId="133">
      <calculatedColumnFormula>VLOOKUP(FACT_INCLUDES[[#This Row],[Order ID]], ORDERS[], 4)</calculatedColumnFormula>
    </tableColumn>
    <tableColumn id="14" xr3:uid="{7D6B9419-EA21-4A89-88CB-41448C4639E0}" name="Customer Email" dataDxfId="132">
      <calculatedColumnFormula>VLOOKUP(FACT_INCLUDES[[#This Row],[Order ID]], ORDERS[], 5)</calculatedColumnFormula>
    </tableColumn>
    <tableColumn id="21" xr3:uid="{8C27FE61-74E5-445B-A02E-F0C5915D118B}" name="Employee ID" dataDxfId="131">
      <calculatedColumnFormula>VLOOKUP(FACT_INCLUDES[[#This Row],[Order ID]], ORDERS[], 6)</calculatedColumnFormula>
    </tableColumn>
    <tableColumn id="22" xr3:uid="{8A28DFEE-EDBE-4942-9DAD-8FDE0403D6D4}" name="Order Discount" dataDxfId="130">
      <calculatedColumnFormula>VLOOKUP(FACT_INCLUDES[[#This Row],[Order ID]], ORDERS[], 7)</calculatedColumnFormula>
    </tableColumn>
    <tableColumn id="10" xr3:uid="{3374AC63-2029-4916-B3B9-280917245E03}" name="Order Gap" dataDxfId="129"/>
    <tableColumn id="2" xr3:uid="{1174BE54-7FB2-49EB-B352-FCE5C51D7D23}" name="Product ID" dataDxfId="128">
      <calculatedColumnFormula>VLOOKUP(FACT_INCLUDES[[#This Row],[DW Version]], VERSIONS[], 2)</calculatedColumnFormula>
    </tableColumn>
    <tableColumn id="3" xr3:uid="{1708F4DB-30E4-4E13-A264-BEEF127CEE6D}" name="Size" dataDxfId="127">
      <calculatedColumnFormula>VLOOKUP(FACT_INCLUDES[[#This Row],[DW Version]], VERSIONS[], 3)</calculatedColumnFormula>
    </tableColumn>
    <tableColumn id="4" xr3:uid="{AE1300F1-A1F7-4107-AFC3-9F70779612AB}" name="Color" dataDxfId="126">
      <calculatedColumnFormula>VLOOKUP(FACT_INCLUDES[[#This Row],[DW Version]], VERSIONS[], 4)</calculatedColumnFormula>
    </tableColumn>
    <tableColumn id="6" xr3:uid="{41359999-4361-4D60-BF05-BE28BB21E751}" name="Version Price" dataDxfId="125">
      <calculatedColumnFormula>VLOOKUP(FACT_INCLUDES[[#This Row],[DW Version]], VERSIONS[], 5)</calculatedColumnFormula>
    </tableColumn>
    <tableColumn id="18" xr3:uid="{EC0056F5-1CF3-418E-BF78-4C756172390B}" name="Product Name" dataDxfId="124">
      <calculatedColumnFormula>VLOOKUP(FACT_INCLUDES[[#This Row],[DW Version]], VERSIONS[], 6)</calculatedColumnFormula>
    </tableColumn>
    <tableColumn id="17" xr3:uid="{F1A4B3DA-9B61-4C9E-AFCE-E791B3062425}" name="Product Category" dataDxfId="123">
      <calculatedColumnFormula>VLOOKUP(FACT_INCLUDES[[#This Row],[DW Version]], VERSIONS[], 7)</calculatedColumnFormula>
    </tableColumn>
    <tableColumn id="23" xr3:uid="{017EB892-7F0E-4C0A-9D69-AAD20631737B}" name="Amount" dataDxfId="122">
      <calculatedColumnFormula>FACT_INCLUDES[[#This Row],[Version Price]]*FACT_INCLUDES[[#This Row],[Quantity]]</calculatedColumnFormula>
    </tableColumn>
    <tableColumn id="9" xr3:uid="{38704709-0E0F-4535-BDB1-3E314E3027DF}" name="Income" dataDxfId="121">
      <calculatedColumnFormula>FACT_INCLUDES[[#This Row],[Amount]]*(1-FACT_INCLUDES[[#This Row],[Order Discount]])</calculatedColumnFormula>
    </tableColumn>
    <tableColumn id="29" xr3:uid="{AB291619-4A69-40D1-A1B7-F2C3E118CA35}" name="Total Order Income" dataDxfId="120">
      <calculatedColumnFormula>SUMIFS(S:S, B:B, B2)</calculatedColumnFormula>
    </tableColumn>
    <tableColumn id="30" xr3:uid="{F0BE4EE3-F96C-4C58-A597-0DC7F06A5196}" name="Product Share" dataDxfId="119">
      <calculatedColumnFormula>FACT_INCLUDES[[#This Row],[Income]]/FACT_INCLUDES[[#This Row],[Total Order Income]]</calculatedColumnFormula>
    </tableColumn>
    <tableColumn id="19" xr3:uid="{020BE225-B5A6-4717-A158-FEDBB2C241A0}" name="Is Order Late" dataDxfId="118">
      <calculatedColumnFormula>IF(FACT_INCLUDES[[#This Row],[Order Gap]]&gt;10, 1, 0)/COUNTIFS(FACT_INCLUDES[Order ID], FACT_INCLUDES[[#This Row],[Order ID]])</calculatedColumnFormula>
    </tableColumn>
    <tableColumn id="16" xr3:uid="{083C170E-DEC4-403B-8B59-781F8725C801}" name="Is Order Online" dataDxfId="117">
      <calculatedColumnFormula>IF(FACT_INCLUDES[[#This Row],[Order Type]]="Online", 1, 0)/COUNTIFS(FACT_INCLUDES[Order ID], FACT_INCLUDES[[#This Row],[Order ID]])</calculatedColumnFormula>
    </tableColumn>
    <tableColumn id="11" xr3:uid="{71A2D705-B92C-4827-86E6-7A7B8247140B}" name="Income This Year" dataDxfId="116"/>
    <tableColumn id="15" xr3:uid="{50E0C63B-74ED-4D93-866D-5D3F4BE23250}" name="Income Last Year" dataDxfId="115"/>
    <tableColumn id="28" xr3:uid="{54FBA774-8C5F-4698-9103-8FAE9A17C2DC}" name="Online Income" dataDxfId="114">
      <calculatedColumnFormula>IF(FACT_INCLUDES[[#This Row],[Order Type]]="Online", 1, 0)*FACT_INCLUDES[[#This Row],[Income]]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BC05A27-A018-451C-B3F8-3D50B8C35472}" name="INCLUDES" displayName="INCLUDES" ref="A1:D2494" totalsRowShown="0" headerRowDxfId="113" dataDxfId="112">
  <autoFilter ref="A1:D2494" xr:uid="{CBC05A27-A018-451C-B3F8-3D50B8C35472}"/>
  <tableColumns count="4">
    <tableColumn id="2" xr3:uid="{15FAED55-DB9D-4EA7-8AD6-41EB35BC70D1}" name="DW Include" dataDxfId="111"/>
    <tableColumn id="1" xr3:uid="{630DBA5E-3950-4C72-BEAC-8049309B9EEF}" name="Order ID" dataDxfId="110"/>
    <tableColumn id="6" xr3:uid="{34D63313-ECA5-4AF9-9E09-F24A66E9A71D}" name="DW Version" dataDxfId="109"/>
    <tableColumn id="5" xr3:uid="{F2F66EB4-6A73-4CA4-B206-45ABE60CE965}" name="Quantity" dataDxfId="108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AF6D762-2803-4FDB-A8DE-5A38DCFE02BA}" name="PRODUCTS" displayName="PRODUCTS" ref="A1:C101" totalsRowShown="0">
  <autoFilter ref="A1:C101" xr:uid="{AAF6D762-2803-4FDB-A8DE-5A38DCFE02BA}"/>
  <tableColumns count="3">
    <tableColumn id="1" xr3:uid="{33674B32-A377-458D-9C68-0B6A1810264C}" name="Product ID" dataDxfId="107"/>
    <tableColumn id="2" xr3:uid="{949904AD-8AA9-41A6-94D4-0D1D71FFC776}" name="Product Name" dataDxfId="106"/>
    <tableColumn id="3" xr3:uid="{2C933F82-3F39-49E1-8361-522BE6E53896}" name="Product Category" dataDxfId="105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20AB266-70A8-427F-A236-A214632469C2}" name="VERSIONS" displayName="VERSIONS" ref="A1:G993" totalsRowShown="0" headerRowDxfId="104" dataDxfId="103">
  <autoFilter ref="A1:G993" xr:uid="{F20AB266-70A8-427F-A236-A214632469C2}"/>
  <tableColumns count="7">
    <tableColumn id="5" xr3:uid="{34BE0B90-242E-4240-92E6-BFF05EA1B263}" name="DW Version" dataDxfId="102"/>
    <tableColumn id="1" xr3:uid="{20D7BA8F-852F-43A0-A6DB-E47A4C576E61}" name="Product ID" dataDxfId="101"/>
    <tableColumn id="2" xr3:uid="{4B18B4DE-DD8B-4503-B16A-7FCDC54E845E}" name="Size" dataDxfId="100"/>
    <tableColumn id="3" xr3:uid="{24AB1790-B054-40C8-A4AB-D4F559C66FE5}" name="Color" dataDxfId="99"/>
    <tableColumn id="4" xr3:uid="{E6DDD86C-384B-43F4-8F35-A0CFE426C09C}" name="Version Price" dataDxfId="98"/>
    <tableColumn id="6" xr3:uid="{203F61DC-E53F-4ECD-8817-9480CA5E5E3C}" name="Product Name" dataDxfId="97">
      <calculatedColumnFormula>VLOOKUP(VERSIONS[[#This Row],[Product ID]], PRODUCTS[], 2)</calculatedColumnFormula>
    </tableColumn>
    <tableColumn id="7" xr3:uid="{A6859A73-E759-4B32-85B5-0AA1089A4AAB}" name="Product Category" dataDxfId="96">
      <calculatedColumnFormula>VLOOKUP(VERSIONS[[#This Row],[Product ID]], PRODUCTS[], 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V1001"/>
  <sheetViews>
    <sheetView topLeftCell="B1" workbookViewId="0">
      <selection activeCell="D202" sqref="D202"/>
    </sheetView>
  </sheetViews>
  <sheetFormatPr defaultRowHeight="14" x14ac:dyDescent="0.3"/>
  <cols>
    <col min="1" max="1" width="26.58203125" style="5" customWidth="1"/>
    <col min="2" max="3" width="22" style="5" customWidth="1"/>
    <col min="4" max="4" width="19.75" style="5" bestFit="1" customWidth="1"/>
    <col min="5" max="5" width="21.5" style="24" bestFit="1" customWidth="1"/>
    <col min="6" max="6" width="21.5" style="24" customWidth="1"/>
    <col min="7" max="7" width="19.08203125" style="5" customWidth="1"/>
    <col min="8" max="8" width="19.08203125" style="5" bestFit="1" customWidth="1"/>
    <col min="9" max="9" width="22.5" bestFit="1" customWidth="1"/>
    <col min="10" max="10" width="22.5" style="5" bestFit="1" customWidth="1"/>
    <col min="11" max="11" width="19.08203125" style="5" customWidth="1"/>
    <col min="12" max="12" width="22.5" bestFit="1" customWidth="1"/>
    <col min="13" max="13" width="31" style="5" bestFit="1" customWidth="1"/>
    <col min="14" max="14" width="22.5" style="5" bestFit="1" customWidth="1"/>
    <col min="15" max="15" width="9.75" style="5" bestFit="1" customWidth="1"/>
    <col min="16" max="20" width="8.6640625" style="5"/>
    <col min="21" max="22" width="9.75" style="24" bestFit="1" customWidth="1"/>
    <col min="23" max="16384" width="8.6640625" style="5"/>
  </cols>
  <sheetData>
    <row r="1" spans="1:22" s="23" customFormat="1" ht="15.5" x14ac:dyDescent="0.3">
      <c r="A1" s="17" t="s">
        <v>907</v>
      </c>
      <c r="B1" s="3" t="s">
        <v>223</v>
      </c>
      <c r="C1" s="3" t="s">
        <v>896</v>
      </c>
      <c r="D1" s="3" t="s">
        <v>897</v>
      </c>
      <c r="E1" s="32" t="s">
        <v>898</v>
      </c>
      <c r="F1" s="3" t="s">
        <v>1140</v>
      </c>
      <c r="G1" s="3" t="s">
        <v>224</v>
      </c>
      <c r="H1" s="3" t="s">
        <v>225</v>
      </c>
      <c r="I1" s="3" t="s">
        <v>927</v>
      </c>
      <c r="J1" s="23" t="s">
        <v>895</v>
      </c>
      <c r="K1" s="21" t="s">
        <v>913</v>
      </c>
      <c r="L1" s="3" t="s">
        <v>914</v>
      </c>
    </row>
    <row r="2" spans="1:22" ht="15.5" x14ac:dyDescent="0.3">
      <c r="A2" s="5" t="s">
        <v>622</v>
      </c>
      <c r="B2" s="4" t="s">
        <v>226</v>
      </c>
      <c r="C2" s="5" t="s">
        <v>423</v>
      </c>
      <c r="D2" s="4" t="s">
        <v>410</v>
      </c>
      <c r="E2" s="24">
        <v>35175</v>
      </c>
      <c r="F2" s="5" t="s">
        <v>929</v>
      </c>
      <c r="G2" s="5" t="s">
        <v>44</v>
      </c>
      <c r="H2" s="5" t="s">
        <v>930</v>
      </c>
      <c r="I2" s="5" t="s">
        <v>931</v>
      </c>
      <c r="J2" s="5" t="s">
        <v>891</v>
      </c>
      <c r="K2" s="22">
        <f ca="1">YEAR(TODAY())-YEAR(CUSTOMERS[[#This Row],[Customer Birthdate]])</f>
        <v>28</v>
      </c>
      <c r="L2" s="5" t="str" cm="1">
        <f t="array" aca="1" ref="L2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23-30</v>
      </c>
      <c r="Q2" s="24"/>
      <c r="R2" s="24"/>
      <c r="U2" s="5"/>
      <c r="V2" s="5"/>
    </row>
    <row r="3" spans="1:22" ht="15.5" x14ac:dyDescent="0.3">
      <c r="A3" s="5" t="s">
        <v>623</v>
      </c>
      <c r="B3" s="4" t="s">
        <v>227</v>
      </c>
      <c r="C3" s="5" t="s">
        <v>424</v>
      </c>
      <c r="D3" s="4" t="s">
        <v>411</v>
      </c>
      <c r="E3" s="24">
        <v>23254</v>
      </c>
      <c r="F3" s="5" t="s">
        <v>932</v>
      </c>
      <c r="G3" s="5" t="s">
        <v>8</v>
      </c>
      <c r="H3" s="5" t="s">
        <v>933</v>
      </c>
      <c r="I3" s="5" t="s">
        <v>934</v>
      </c>
      <c r="J3" s="5" t="s">
        <v>891</v>
      </c>
      <c r="K3" s="22">
        <f ca="1">YEAR(TODAY())-YEAR(CUSTOMERS[[#This Row],[Customer Birthdate]])</f>
        <v>61</v>
      </c>
      <c r="L3" s="5" t="str" cm="1">
        <f t="array" aca="1" ref="L3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60+</v>
      </c>
      <c r="Q3" s="24"/>
      <c r="R3" s="24"/>
      <c r="U3" s="5"/>
      <c r="V3" s="5"/>
    </row>
    <row r="4" spans="1:22" ht="15.5" x14ac:dyDescent="0.3">
      <c r="A4" s="5" t="s">
        <v>624</v>
      </c>
      <c r="B4" s="4" t="s">
        <v>228</v>
      </c>
      <c r="C4" s="5" t="s">
        <v>425</v>
      </c>
      <c r="D4" s="4" t="s">
        <v>410</v>
      </c>
      <c r="E4" s="24">
        <v>33408</v>
      </c>
      <c r="F4" s="5" t="s">
        <v>935</v>
      </c>
      <c r="G4" s="5" t="s">
        <v>46</v>
      </c>
      <c r="H4" s="5" t="s">
        <v>936</v>
      </c>
      <c r="I4" s="5" t="s">
        <v>937</v>
      </c>
      <c r="J4" s="5" t="s">
        <v>891</v>
      </c>
      <c r="K4" s="22">
        <f ca="1">YEAR(TODAY())-YEAR(CUSTOMERS[[#This Row],[Customer Birthdate]])</f>
        <v>33</v>
      </c>
      <c r="L4" s="5" t="str" cm="1">
        <f t="array" aca="1" ref="L4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4" s="24"/>
      <c r="R4" s="24"/>
      <c r="U4" s="5"/>
      <c r="V4" s="5"/>
    </row>
    <row r="5" spans="1:22" ht="15.5" x14ac:dyDescent="0.3">
      <c r="A5" s="5" t="s">
        <v>625</v>
      </c>
      <c r="B5" s="4" t="s">
        <v>229</v>
      </c>
      <c r="C5" s="5" t="s">
        <v>426</v>
      </c>
      <c r="D5" s="4" t="s">
        <v>411</v>
      </c>
      <c r="E5" s="24">
        <v>31701</v>
      </c>
      <c r="F5" s="5" t="s">
        <v>935</v>
      </c>
      <c r="G5" s="5" t="s">
        <v>46</v>
      </c>
      <c r="H5" s="5" t="s">
        <v>936</v>
      </c>
      <c r="I5" s="5" t="s">
        <v>937</v>
      </c>
      <c r="J5" s="5" t="s">
        <v>891</v>
      </c>
      <c r="K5" s="22">
        <f ca="1">YEAR(TODAY())-YEAR(CUSTOMERS[[#This Row],[Customer Birthdate]])</f>
        <v>38</v>
      </c>
      <c r="L5" s="5" t="str" cm="1">
        <f t="array" aca="1" ref="L5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5" s="24"/>
      <c r="R5" s="24"/>
      <c r="U5" s="5"/>
      <c r="V5" s="5"/>
    </row>
    <row r="6" spans="1:22" ht="15.5" x14ac:dyDescent="0.3">
      <c r="A6" s="5" t="s">
        <v>626</v>
      </c>
      <c r="B6" s="4" t="s">
        <v>230</v>
      </c>
      <c r="C6" s="5" t="s">
        <v>427</v>
      </c>
      <c r="D6" s="4" t="s">
        <v>410</v>
      </c>
      <c r="E6" s="24">
        <v>38415</v>
      </c>
      <c r="F6" s="5" t="s">
        <v>935</v>
      </c>
      <c r="G6" s="5" t="s">
        <v>46</v>
      </c>
      <c r="H6" s="5" t="s">
        <v>936</v>
      </c>
      <c r="I6" s="5" t="s">
        <v>937</v>
      </c>
      <c r="J6" s="5" t="s">
        <v>891</v>
      </c>
      <c r="K6" s="22">
        <f ca="1">YEAR(TODAY())-YEAR(CUSTOMERS[[#This Row],[Customer Birthdate]])</f>
        <v>19</v>
      </c>
      <c r="L6" s="5" t="str" cm="1">
        <f t="array" aca="1" ref="L6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6" s="24"/>
      <c r="R6" s="24"/>
      <c r="U6" s="5"/>
      <c r="V6" s="5"/>
    </row>
    <row r="7" spans="1:22" ht="15.5" x14ac:dyDescent="0.3">
      <c r="A7" s="5" t="s">
        <v>627</v>
      </c>
      <c r="B7" s="4" t="s">
        <v>231</v>
      </c>
      <c r="C7" s="5" t="s">
        <v>428</v>
      </c>
      <c r="D7" s="4" t="s">
        <v>410</v>
      </c>
      <c r="E7" s="24">
        <v>36648</v>
      </c>
      <c r="F7" s="5" t="s">
        <v>938</v>
      </c>
      <c r="G7" s="5" t="s">
        <v>26</v>
      </c>
      <c r="H7" s="5" t="s">
        <v>939</v>
      </c>
      <c r="I7" s="5" t="s">
        <v>940</v>
      </c>
      <c r="J7" s="5" t="s">
        <v>891</v>
      </c>
      <c r="K7" s="22">
        <f ca="1">YEAR(TODAY())-YEAR(CUSTOMERS[[#This Row],[Customer Birthdate]])</f>
        <v>24</v>
      </c>
      <c r="L7" s="5" t="str" cm="1">
        <f t="array" aca="1" ref="L7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23-30</v>
      </c>
      <c r="Q7" s="24"/>
      <c r="R7" s="24"/>
      <c r="U7" s="5"/>
      <c r="V7" s="5"/>
    </row>
    <row r="8" spans="1:22" ht="15.5" x14ac:dyDescent="0.3">
      <c r="A8" s="5" t="s">
        <v>628</v>
      </c>
      <c r="B8" s="4" t="s">
        <v>232</v>
      </c>
      <c r="C8" s="5" t="s">
        <v>429</v>
      </c>
      <c r="D8" s="4" t="s">
        <v>410</v>
      </c>
      <c r="E8" s="24">
        <v>37706</v>
      </c>
      <c r="F8" s="5" t="s">
        <v>929</v>
      </c>
      <c r="G8" s="5" t="s">
        <v>37</v>
      </c>
      <c r="H8" s="5" t="s">
        <v>37</v>
      </c>
      <c r="I8" s="5" t="s">
        <v>941</v>
      </c>
      <c r="J8" s="5" t="s">
        <v>890</v>
      </c>
      <c r="K8" s="22">
        <f ca="1">YEAR(TODAY())-YEAR(CUSTOMERS[[#This Row],[Customer Birthdate]])</f>
        <v>21</v>
      </c>
      <c r="L8" s="5" t="str" cm="1">
        <f t="array" aca="1" ref="L8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8" s="24"/>
      <c r="R8" s="24"/>
      <c r="U8" s="5"/>
      <c r="V8" s="5"/>
    </row>
    <row r="9" spans="1:22" ht="15.5" x14ac:dyDescent="0.3">
      <c r="A9" s="5" t="s">
        <v>629</v>
      </c>
      <c r="B9" s="4" t="s">
        <v>233</v>
      </c>
      <c r="C9" s="5" t="s">
        <v>430</v>
      </c>
      <c r="D9" s="4" t="s">
        <v>410</v>
      </c>
      <c r="E9" s="24">
        <v>35310</v>
      </c>
      <c r="F9" s="5" t="s">
        <v>929</v>
      </c>
      <c r="G9" s="5" t="s">
        <v>20</v>
      </c>
      <c r="H9" s="5" t="s">
        <v>942</v>
      </c>
      <c r="I9" s="5" t="s">
        <v>943</v>
      </c>
      <c r="J9" s="5" t="s">
        <v>891</v>
      </c>
      <c r="K9" s="22">
        <f ca="1">YEAR(TODAY())-YEAR(CUSTOMERS[[#This Row],[Customer Birthdate]])</f>
        <v>28</v>
      </c>
      <c r="L9" s="5" t="str" cm="1">
        <f t="array" aca="1" ref="L9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23-30</v>
      </c>
      <c r="Q9" s="24"/>
      <c r="R9" s="24"/>
      <c r="U9" s="5"/>
      <c r="V9" s="5"/>
    </row>
    <row r="10" spans="1:22" ht="15.5" x14ac:dyDescent="0.3">
      <c r="A10" s="5" t="s">
        <v>630</v>
      </c>
      <c r="B10" s="4" t="s">
        <v>234</v>
      </c>
      <c r="C10" s="5" t="s">
        <v>431</v>
      </c>
      <c r="D10" s="4" t="s">
        <v>411</v>
      </c>
      <c r="E10" s="24">
        <v>33117</v>
      </c>
      <c r="F10" s="5" t="s">
        <v>935</v>
      </c>
      <c r="G10" s="5" t="s">
        <v>46</v>
      </c>
      <c r="H10" s="5" t="s">
        <v>936</v>
      </c>
      <c r="I10" s="5" t="s">
        <v>937</v>
      </c>
      <c r="J10" s="5" t="s">
        <v>891</v>
      </c>
      <c r="K10" s="22">
        <f ca="1">YEAR(TODAY())-YEAR(CUSTOMERS[[#This Row],[Customer Birthdate]])</f>
        <v>34</v>
      </c>
      <c r="L10" s="5" t="str" cm="1">
        <f t="array" aca="1" ref="L10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10" s="24"/>
      <c r="R10" s="24"/>
      <c r="U10" s="5"/>
      <c r="V10" s="5"/>
    </row>
    <row r="11" spans="1:22" ht="15.5" x14ac:dyDescent="0.3">
      <c r="A11" s="5" t="s">
        <v>631</v>
      </c>
      <c r="B11" s="4" t="s">
        <v>235</v>
      </c>
      <c r="C11" s="5" t="s">
        <v>432</v>
      </c>
      <c r="D11" s="4" t="s">
        <v>411</v>
      </c>
      <c r="E11" s="24">
        <v>36583</v>
      </c>
      <c r="F11" s="5" t="s">
        <v>938</v>
      </c>
      <c r="G11" s="5" t="s">
        <v>36</v>
      </c>
      <c r="H11" s="5" t="s">
        <v>944</v>
      </c>
      <c r="I11" s="5" t="s">
        <v>945</v>
      </c>
      <c r="J11" s="5" t="s">
        <v>891</v>
      </c>
      <c r="K11" s="22">
        <f ca="1">YEAR(TODAY())-YEAR(CUSTOMERS[[#This Row],[Customer Birthdate]])</f>
        <v>24</v>
      </c>
      <c r="L11" s="5" t="str" cm="1">
        <f t="array" aca="1" ref="L11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23-30</v>
      </c>
      <c r="Q11" s="24"/>
      <c r="R11" s="24"/>
      <c r="U11" s="5"/>
      <c r="V11" s="5"/>
    </row>
    <row r="12" spans="1:22" ht="15.5" x14ac:dyDescent="0.3">
      <c r="A12" s="5" t="s">
        <v>632</v>
      </c>
      <c r="B12" s="4" t="s">
        <v>236</v>
      </c>
      <c r="C12" s="5" t="s">
        <v>433</v>
      </c>
      <c r="D12" s="4" t="s">
        <v>410</v>
      </c>
      <c r="E12" s="24">
        <v>32001</v>
      </c>
      <c r="F12" s="5" t="s">
        <v>929</v>
      </c>
      <c r="G12" s="5" t="s">
        <v>23</v>
      </c>
      <c r="H12" s="5" t="s">
        <v>946</v>
      </c>
      <c r="I12" s="5" t="s">
        <v>947</v>
      </c>
      <c r="J12" s="5" t="s">
        <v>890</v>
      </c>
      <c r="K12" s="22">
        <f ca="1">YEAR(TODAY())-YEAR(CUSTOMERS[[#This Row],[Customer Birthdate]])</f>
        <v>37</v>
      </c>
      <c r="L12" s="5" t="str" cm="1">
        <f t="array" aca="1" ref="L12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12" s="24"/>
      <c r="R12" s="24"/>
      <c r="U12" s="5"/>
      <c r="V12" s="5"/>
    </row>
    <row r="13" spans="1:22" ht="15.5" x14ac:dyDescent="0.3">
      <c r="A13" s="5" t="s">
        <v>633</v>
      </c>
      <c r="B13" s="4" t="s">
        <v>237</v>
      </c>
      <c r="C13" s="5" t="s">
        <v>434</v>
      </c>
      <c r="D13" s="4" t="s">
        <v>411</v>
      </c>
      <c r="E13" s="24">
        <v>37879</v>
      </c>
      <c r="F13" s="5" t="s">
        <v>938</v>
      </c>
      <c r="G13" s="5" t="s">
        <v>36</v>
      </c>
      <c r="H13" s="5" t="s">
        <v>944</v>
      </c>
      <c r="I13" s="5" t="s">
        <v>945</v>
      </c>
      <c r="J13" s="5" t="s">
        <v>891</v>
      </c>
      <c r="K13" s="22">
        <f ca="1">YEAR(TODAY())-YEAR(CUSTOMERS[[#This Row],[Customer Birthdate]])</f>
        <v>21</v>
      </c>
      <c r="L13" s="5" t="str" cm="1">
        <f t="array" aca="1" ref="L13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13" s="24"/>
      <c r="R13" s="24"/>
      <c r="U13" s="5"/>
      <c r="V13" s="5"/>
    </row>
    <row r="14" spans="1:22" ht="15.5" x14ac:dyDescent="0.3">
      <c r="A14" s="5" t="s">
        <v>634</v>
      </c>
      <c r="B14" s="4" t="s">
        <v>238</v>
      </c>
      <c r="C14" s="5" t="s">
        <v>435</v>
      </c>
      <c r="D14" s="4" t="s">
        <v>410</v>
      </c>
      <c r="E14" s="24">
        <v>31924</v>
      </c>
      <c r="F14" s="5" t="s">
        <v>938</v>
      </c>
      <c r="G14" s="5" t="s">
        <v>21</v>
      </c>
      <c r="H14" s="5" t="s">
        <v>990</v>
      </c>
      <c r="I14" s="5" t="s">
        <v>991</v>
      </c>
      <c r="J14" s="5" t="s">
        <v>891</v>
      </c>
      <c r="K14" s="22">
        <f ca="1">YEAR(TODAY())-YEAR(CUSTOMERS[[#This Row],[Customer Birthdate]])</f>
        <v>37</v>
      </c>
      <c r="L14" s="5" t="str" cm="1">
        <f t="array" aca="1" ref="L14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14" s="24"/>
      <c r="R14" s="24"/>
      <c r="U14" s="5"/>
      <c r="V14" s="5"/>
    </row>
    <row r="15" spans="1:22" ht="15.5" x14ac:dyDescent="0.3">
      <c r="A15" s="5" t="s">
        <v>635</v>
      </c>
      <c r="B15" s="4" t="s">
        <v>239</v>
      </c>
      <c r="C15" s="5" t="s">
        <v>436</v>
      </c>
      <c r="D15" s="4" t="s">
        <v>410</v>
      </c>
      <c r="E15" s="24">
        <v>38564</v>
      </c>
      <c r="F15" s="5" t="s">
        <v>935</v>
      </c>
      <c r="G15" s="5" t="s">
        <v>46</v>
      </c>
      <c r="H15" s="5" t="s">
        <v>936</v>
      </c>
      <c r="I15" s="5" t="s">
        <v>937</v>
      </c>
      <c r="J15" s="5" t="s">
        <v>891</v>
      </c>
      <c r="K15" s="22">
        <f ca="1">YEAR(TODAY())-YEAR(CUSTOMERS[[#This Row],[Customer Birthdate]])</f>
        <v>19</v>
      </c>
      <c r="L15" s="5" t="str" cm="1">
        <f t="array" aca="1" ref="L15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15" s="24"/>
      <c r="R15" s="24"/>
      <c r="U15" s="5"/>
      <c r="V15" s="5"/>
    </row>
    <row r="16" spans="1:22" ht="15.5" x14ac:dyDescent="0.3">
      <c r="A16" s="5" t="s">
        <v>636</v>
      </c>
      <c r="B16" s="4" t="s">
        <v>240</v>
      </c>
      <c r="C16" s="5" t="s">
        <v>437</v>
      </c>
      <c r="D16" s="4" t="s">
        <v>410</v>
      </c>
      <c r="E16" s="24">
        <v>22368</v>
      </c>
      <c r="F16" s="5" t="s">
        <v>938</v>
      </c>
      <c r="G16" s="5" t="s">
        <v>31</v>
      </c>
      <c r="H16" s="5" t="s">
        <v>948</v>
      </c>
      <c r="I16" s="5" t="s">
        <v>949</v>
      </c>
      <c r="J16" s="5" t="s">
        <v>891</v>
      </c>
      <c r="K16" s="22">
        <f ca="1">YEAR(TODAY())-YEAR(CUSTOMERS[[#This Row],[Customer Birthdate]])</f>
        <v>63</v>
      </c>
      <c r="L16" s="5" t="str" cm="1">
        <f t="array" aca="1" ref="L16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60+</v>
      </c>
      <c r="Q16" s="24"/>
      <c r="R16" s="24"/>
      <c r="U16" s="5"/>
      <c r="V16" s="5"/>
    </row>
    <row r="17" spans="1:22" ht="15.5" x14ac:dyDescent="0.3">
      <c r="A17" s="5" t="s">
        <v>637</v>
      </c>
      <c r="B17" s="4" t="s">
        <v>241</v>
      </c>
      <c r="C17" s="5" t="s">
        <v>438</v>
      </c>
      <c r="D17" s="4" t="s">
        <v>410</v>
      </c>
      <c r="E17" s="24">
        <v>36310</v>
      </c>
      <c r="F17" s="5" t="s">
        <v>935</v>
      </c>
      <c r="G17" s="5" t="s">
        <v>46</v>
      </c>
      <c r="H17" s="5" t="s">
        <v>936</v>
      </c>
      <c r="I17" s="5" t="s">
        <v>937</v>
      </c>
      <c r="J17" s="5" t="s">
        <v>891</v>
      </c>
      <c r="K17" s="22">
        <f ca="1">YEAR(TODAY())-YEAR(CUSTOMERS[[#This Row],[Customer Birthdate]])</f>
        <v>25</v>
      </c>
      <c r="L17" s="5" t="str" cm="1">
        <f t="array" aca="1" ref="L17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23-30</v>
      </c>
      <c r="Q17" s="24"/>
      <c r="R17" s="24"/>
      <c r="U17" s="5"/>
      <c r="V17" s="5"/>
    </row>
    <row r="18" spans="1:22" ht="15.5" x14ac:dyDescent="0.3">
      <c r="A18" s="5" t="s">
        <v>638</v>
      </c>
      <c r="B18" s="4" t="s">
        <v>242</v>
      </c>
      <c r="C18" s="5" t="s">
        <v>439</v>
      </c>
      <c r="D18" s="4" t="s">
        <v>410</v>
      </c>
      <c r="E18" s="24">
        <v>33354</v>
      </c>
      <c r="F18" s="5" t="s">
        <v>929</v>
      </c>
      <c r="G18" s="5" t="s">
        <v>19</v>
      </c>
      <c r="H18" s="5" t="s">
        <v>950</v>
      </c>
      <c r="I18" s="5" t="s">
        <v>951</v>
      </c>
      <c r="J18" s="5" t="s">
        <v>891</v>
      </c>
      <c r="K18" s="22">
        <f ca="1">YEAR(TODAY())-YEAR(CUSTOMERS[[#This Row],[Customer Birthdate]])</f>
        <v>33</v>
      </c>
      <c r="L18" s="5" t="str" cm="1">
        <f t="array" aca="1" ref="L18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18" s="24"/>
      <c r="R18" s="24"/>
      <c r="U18" s="5"/>
      <c r="V18" s="5"/>
    </row>
    <row r="19" spans="1:22" ht="15.5" x14ac:dyDescent="0.3">
      <c r="A19" s="5" t="s">
        <v>639</v>
      </c>
      <c r="B19" s="4" t="s">
        <v>243</v>
      </c>
      <c r="C19" s="5" t="s">
        <v>440</v>
      </c>
      <c r="D19" s="4" t="s">
        <v>411</v>
      </c>
      <c r="E19" s="24">
        <v>32479</v>
      </c>
      <c r="F19" s="5" t="s">
        <v>929</v>
      </c>
      <c r="G19" s="5" t="s">
        <v>7</v>
      </c>
      <c r="H19" s="5" t="s">
        <v>952</v>
      </c>
      <c r="I19" s="5" t="s">
        <v>953</v>
      </c>
      <c r="J19" s="5" t="s">
        <v>891</v>
      </c>
      <c r="K19" s="22">
        <f ca="1">YEAR(TODAY())-YEAR(CUSTOMERS[[#This Row],[Customer Birthdate]])</f>
        <v>36</v>
      </c>
      <c r="L19" s="5" t="str" cm="1">
        <f t="array" aca="1" ref="L19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19" s="24"/>
      <c r="R19" s="24"/>
      <c r="U19" s="5"/>
      <c r="V19" s="5"/>
    </row>
    <row r="20" spans="1:22" ht="15.5" x14ac:dyDescent="0.3">
      <c r="A20" s="5" t="s">
        <v>640</v>
      </c>
      <c r="B20" s="4" t="s">
        <v>244</v>
      </c>
      <c r="C20" s="5" t="s">
        <v>441</v>
      </c>
      <c r="D20" s="4" t="s">
        <v>410</v>
      </c>
      <c r="E20" s="24">
        <v>34828</v>
      </c>
      <c r="F20" s="5" t="s">
        <v>935</v>
      </c>
      <c r="G20" s="5" t="s">
        <v>46</v>
      </c>
      <c r="H20" s="5" t="s">
        <v>936</v>
      </c>
      <c r="I20" s="5" t="s">
        <v>937</v>
      </c>
      <c r="J20" s="5" t="s">
        <v>891</v>
      </c>
      <c r="K20" s="22">
        <f ca="1">YEAR(TODAY())-YEAR(CUSTOMERS[[#This Row],[Customer Birthdate]])</f>
        <v>29</v>
      </c>
      <c r="L20" s="5" t="str" cm="1">
        <f t="array" aca="1" ref="L20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23-30</v>
      </c>
      <c r="Q20" s="24"/>
      <c r="R20" s="24"/>
      <c r="U20" s="5"/>
      <c r="V20" s="5"/>
    </row>
    <row r="21" spans="1:22" ht="15.5" x14ac:dyDescent="0.3">
      <c r="A21" s="5" t="s">
        <v>641</v>
      </c>
      <c r="B21" s="4" t="s">
        <v>245</v>
      </c>
      <c r="C21" s="5" t="s">
        <v>442</v>
      </c>
      <c r="D21" s="4" t="s">
        <v>410</v>
      </c>
      <c r="E21" s="24">
        <v>22280</v>
      </c>
      <c r="F21" s="5" t="s">
        <v>938</v>
      </c>
      <c r="G21" s="5" t="s">
        <v>34</v>
      </c>
      <c r="H21" s="5" t="s">
        <v>954</v>
      </c>
      <c r="I21" s="5" t="s">
        <v>955</v>
      </c>
      <c r="J21" s="5" t="s">
        <v>891</v>
      </c>
      <c r="K21" s="22">
        <f ca="1">YEAR(TODAY())-YEAR(CUSTOMERS[[#This Row],[Customer Birthdate]])</f>
        <v>64</v>
      </c>
      <c r="L21" s="5" t="str" cm="1">
        <f t="array" aca="1" ref="L21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60+</v>
      </c>
      <c r="Q21" s="24"/>
      <c r="R21" s="24"/>
      <c r="U21" s="5"/>
      <c r="V21" s="5"/>
    </row>
    <row r="22" spans="1:22" ht="15.5" x14ac:dyDescent="0.3">
      <c r="A22" s="5" t="s">
        <v>642</v>
      </c>
      <c r="B22" s="4" t="s">
        <v>246</v>
      </c>
      <c r="C22" s="5" t="s">
        <v>443</v>
      </c>
      <c r="D22" s="4" t="s">
        <v>410</v>
      </c>
      <c r="E22" s="24">
        <v>34149</v>
      </c>
      <c r="F22" s="5" t="s">
        <v>929</v>
      </c>
      <c r="G22" s="5" t="s">
        <v>30</v>
      </c>
      <c r="H22" s="5" t="s">
        <v>956</v>
      </c>
      <c r="I22" s="5" t="s">
        <v>957</v>
      </c>
      <c r="J22" s="5" t="s">
        <v>891</v>
      </c>
      <c r="K22" s="22">
        <f ca="1">YEAR(TODAY())-YEAR(CUSTOMERS[[#This Row],[Customer Birthdate]])</f>
        <v>31</v>
      </c>
      <c r="L22" s="5" t="str" cm="1">
        <f t="array" aca="1" ref="L22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22" s="24"/>
      <c r="R22" s="24"/>
      <c r="U22" s="5"/>
      <c r="V22" s="5"/>
    </row>
    <row r="23" spans="1:22" ht="15.5" x14ac:dyDescent="0.3">
      <c r="A23" s="5" t="s">
        <v>643</v>
      </c>
      <c r="B23" s="4" t="s">
        <v>247</v>
      </c>
      <c r="C23" s="5" t="s">
        <v>444</v>
      </c>
      <c r="D23" s="4" t="s">
        <v>411</v>
      </c>
      <c r="E23" s="24">
        <v>37866</v>
      </c>
      <c r="F23" s="5" t="s">
        <v>935</v>
      </c>
      <c r="G23" s="5" t="s">
        <v>46</v>
      </c>
      <c r="H23" s="5" t="s">
        <v>936</v>
      </c>
      <c r="I23" s="5" t="s">
        <v>937</v>
      </c>
      <c r="J23" s="5" t="s">
        <v>891</v>
      </c>
      <c r="K23" s="22">
        <f ca="1">YEAR(TODAY())-YEAR(CUSTOMERS[[#This Row],[Customer Birthdate]])</f>
        <v>21</v>
      </c>
      <c r="L23" s="5" t="str" cm="1">
        <f t="array" aca="1" ref="L23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23" s="24"/>
      <c r="R23" s="24"/>
      <c r="U23" s="5"/>
      <c r="V23" s="5"/>
    </row>
    <row r="24" spans="1:22" ht="15.5" x14ac:dyDescent="0.3">
      <c r="A24" s="5" t="s">
        <v>644</v>
      </c>
      <c r="B24" s="4" t="s">
        <v>248</v>
      </c>
      <c r="C24" s="5" t="s">
        <v>445</v>
      </c>
      <c r="D24" s="4" t="s">
        <v>410</v>
      </c>
      <c r="E24" s="24">
        <v>38084</v>
      </c>
      <c r="F24" s="5" t="s">
        <v>938</v>
      </c>
      <c r="G24" s="5" t="s">
        <v>31</v>
      </c>
      <c r="H24" s="5" t="s">
        <v>948</v>
      </c>
      <c r="I24" s="5" t="s">
        <v>949</v>
      </c>
      <c r="J24" s="5" t="s">
        <v>891</v>
      </c>
      <c r="K24" s="22">
        <f ca="1">YEAR(TODAY())-YEAR(CUSTOMERS[[#This Row],[Customer Birthdate]])</f>
        <v>20</v>
      </c>
      <c r="L24" s="5" t="str" cm="1">
        <f t="array" aca="1" ref="L24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24" s="24"/>
      <c r="R24" s="24"/>
      <c r="U24" s="5"/>
      <c r="V24" s="5"/>
    </row>
    <row r="25" spans="1:22" ht="15.5" x14ac:dyDescent="0.3">
      <c r="A25" s="5" t="s">
        <v>645</v>
      </c>
      <c r="B25" s="4" t="s">
        <v>249</v>
      </c>
      <c r="C25" s="5" t="s">
        <v>446</v>
      </c>
      <c r="D25" s="4" t="s">
        <v>411</v>
      </c>
      <c r="E25" s="24">
        <v>37971</v>
      </c>
      <c r="F25" s="5" t="s">
        <v>935</v>
      </c>
      <c r="G25" s="5" t="s">
        <v>46</v>
      </c>
      <c r="H25" s="5" t="s">
        <v>936</v>
      </c>
      <c r="I25" s="5" t="s">
        <v>937</v>
      </c>
      <c r="J25" s="5" t="s">
        <v>891</v>
      </c>
      <c r="K25" s="22">
        <f ca="1">YEAR(TODAY())-YEAR(CUSTOMERS[[#This Row],[Customer Birthdate]])</f>
        <v>21</v>
      </c>
      <c r="L25" s="5" t="str" cm="1">
        <f t="array" aca="1" ref="L25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25" s="24"/>
      <c r="R25" s="24"/>
      <c r="U25" s="5"/>
      <c r="V25" s="5"/>
    </row>
    <row r="26" spans="1:22" ht="15.5" x14ac:dyDescent="0.3">
      <c r="A26" s="5" t="s">
        <v>646</v>
      </c>
      <c r="B26" s="4" t="s">
        <v>250</v>
      </c>
      <c r="C26" s="5" t="s">
        <v>447</v>
      </c>
      <c r="D26" s="4" t="s">
        <v>410</v>
      </c>
      <c r="E26" s="24">
        <v>37290</v>
      </c>
      <c r="F26" s="5" t="s">
        <v>935</v>
      </c>
      <c r="G26" s="5" t="s">
        <v>46</v>
      </c>
      <c r="H26" s="5" t="s">
        <v>936</v>
      </c>
      <c r="I26" s="5" t="s">
        <v>937</v>
      </c>
      <c r="J26" s="5" t="s">
        <v>891</v>
      </c>
      <c r="K26" s="22">
        <f ca="1">YEAR(TODAY())-YEAR(CUSTOMERS[[#This Row],[Customer Birthdate]])</f>
        <v>22</v>
      </c>
      <c r="L26" s="5" t="str" cm="1">
        <f t="array" aca="1" ref="L26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26" s="24"/>
      <c r="R26" s="24"/>
      <c r="U26" s="5"/>
      <c r="V26" s="5"/>
    </row>
    <row r="27" spans="1:22" ht="15.5" x14ac:dyDescent="0.3">
      <c r="A27" s="5" t="s">
        <v>647</v>
      </c>
      <c r="B27" s="4" t="s">
        <v>248</v>
      </c>
      <c r="C27" s="5" t="s">
        <v>448</v>
      </c>
      <c r="D27" s="4" t="s">
        <v>410</v>
      </c>
      <c r="E27" s="24">
        <v>33537</v>
      </c>
      <c r="F27" s="5" t="s">
        <v>935</v>
      </c>
      <c r="G27" s="5" t="s">
        <v>46</v>
      </c>
      <c r="H27" s="5" t="s">
        <v>936</v>
      </c>
      <c r="I27" s="5" t="s">
        <v>937</v>
      </c>
      <c r="J27" s="5" t="s">
        <v>890</v>
      </c>
      <c r="K27" s="22">
        <f ca="1">YEAR(TODAY())-YEAR(CUSTOMERS[[#This Row],[Customer Birthdate]])</f>
        <v>33</v>
      </c>
      <c r="L27" s="5" t="str" cm="1">
        <f t="array" aca="1" ref="L27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27" s="24"/>
      <c r="R27" s="24"/>
      <c r="U27" s="5"/>
      <c r="V27" s="5"/>
    </row>
    <row r="28" spans="1:22" ht="15.5" x14ac:dyDescent="0.3">
      <c r="A28" s="5" t="s">
        <v>648</v>
      </c>
      <c r="B28" s="4" t="s">
        <v>251</v>
      </c>
      <c r="C28" s="5" t="s">
        <v>449</v>
      </c>
      <c r="D28" s="4" t="s">
        <v>410</v>
      </c>
      <c r="E28" s="24">
        <v>35689</v>
      </c>
      <c r="F28" s="5" t="s">
        <v>938</v>
      </c>
      <c r="G28" s="5" t="s">
        <v>3</v>
      </c>
      <c r="H28" s="5" t="s">
        <v>958</v>
      </c>
      <c r="I28" s="5" t="s">
        <v>959</v>
      </c>
      <c r="J28" s="5" t="s">
        <v>891</v>
      </c>
      <c r="K28" s="22">
        <f ca="1">YEAR(TODAY())-YEAR(CUSTOMERS[[#This Row],[Customer Birthdate]])</f>
        <v>27</v>
      </c>
      <c r="L28" s="5" t="str" cm="1">
        <f t="array" aca="1" ref="L28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23-30</v>
      </c>
      <c r="Q28" s="24"/>
      <c r="R28" s="24"/>
      <c r="U28" s="5"/>
      <c r="V28" s="5"/>
    </row>
    <row r="29" spans="1:22" ht="15.5" x14ac:dyDescent="0.3">
      <c r="A29" s="5" t="s">
        <v>649</v>
      </c>
      <c r="B29" s="4" t="s">
        <v>252</v>
      </c>
      <c r="C29" s="5" t="s">
        <v>450</v>
      </c>
      <c r="D29" s="4" t="s">
        <v>410</v>
      </c>
      <c r="E29" s="24">
        <v>37560</v>
      </c>
      <c r="F29" s="5" t="s">
        <v>935</v>
      </c>
      <c r="G29" s="5" t="s">
        <v>22</v>
      </c>
      <c r="H29" s="5" t="s">
        <v>960</v>
      </c>
      <c r="I29" s="5" t="s">
        <v>961</v>
      </c>
      <c r="J29" s="5" t="s">
        <v>891</v>
      </c>
      <c r="K29" s="22">
        <f ca="1">YEAR(TODAY())-YEAR(CUSTOMERS[[#This Row],[Customer Birthdate]])</f>
        <v>22</v>
      </c>
      <c r="L29" s="5" t="str" cm="1">
        <f t="array" aca="1" ref="L29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29" s="24"/>
      <c r="R29" s="24"/>
      <c r="U29" s="5"/>
      <c r="V29" s="5"/>
    </row>
    <row r="30" spans="1:22" ht="15.5" x14ac:dyDescent="0.3">
      <c r="A30" s="5" t="s">
        <v>650</v>
      </c>
      <c r="B30" s="4" t="s">
        <v>253</v>
      </c>
      <c r="C30" s="5" t="s">
        <v>451</v>
      </c>
      <c r="D30" s="4" t="s">
        <v>411</v>
      </c>
      <c r="E30" s="24">
        <v>33740</v>
      </c>
      <c r="F30" s="5" t="s">
        <v>932</v>
      </c>
      <c r="G30" s="5" t="s">
        <v>29</v>
      </c>
      <c r="H30" s="5" t="s">
        <v>962</v>
      </c>
      <c r="I30" s="5" t="s">
        <v>963</v>
      </c>
      <c r="J30" s="5" t="s">
        <v>891</v>
      </c>
      <c r="K30" s="22">
        <f ca="1">YEAR(TODAY())-YEAR(CUSTOMERS[[#This Row],[Customer Birthdate]])</f>
        <v>32</v>
      </c>
      <c r="L30" s="5" t="str" cm="1">
        <f t="array" aca="1" ref="L30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30" s="24"/>
      <c r="R30" s="24"/>
      <c r="U30" s="5"/>
      <c r="V30" s="5"/>
    </row>
    <row r="31" spans="1:22" ht="15.5" x14ac:dyDescent="0.3">
      <c r="A31" s="5" t="s">
        <v>651</v>
      </c>
      <c r="B31" s="4" t="s">
        <v>254</v>
      </c>
      <c r="C31" s="5" t="s">
        <v>452</v>
      </c>
      <c r="D31" s="4" t="s">
        <v>410</v>
      </c>
      <c r="E31" s="24">
        <v>35568</v>
      </c>
      <c r="F31" s="5" t="s">
        <v>935</v>
      </c>
      <c r="G31" s="5" t="s">
        <v>46</v>
      </c>
      <c r="H31" s="5" t="s">
        <v>936</v>
      </c>
      <c r="I31" s="5" t="s">
        <v>937</v>
      </c>
      <c r="J31" s="5" t="s">
        <v>891</v>
      </c>
      <c r="K31" s="22">
        <f ca="1">YEAR(TODAY())-YEAR(CUSTOMERS[[#This Row],[Customer Birthdate]])</f>
        <v>27</v>
      </c>
      <c r="L31" s="5" t="str" cm="1">
        <f t="array" aca="1" ref="L31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23-30</v>
      </c>
      <c r="Q31" s="24"/>
      <c r="R31" s="24"/>
      <c r="U31" s="5"/>
      <c r="V31" s="5"/>
    </row>
    <row r="32" spans="1:22" ht="15.5" x14ac:dyDescent="0.3">
      <c r="A32" s="5" t="s">
        <v>652</v>
      </c>
      <c r="B32" s="4" t="s">
        <v>255</v>
      </c>
      <c r="C32" s="5" t="s">
        <v>453</v>
      </c>
      <c r="D32" s="4" t="s">
        <v>411</v>
      </c>
      <c r="E32" s="24">
        <v>37837</v>
      </c>
      <c r="F32" s="5" t="s">
        <v>929</v>
      </c>
      <c r="G32" s="5" t="s">
        <v>45</v>
      </c>
      <c r="H32" s="5" t="s">
        <v>964</v>
      </c>
      <c r="I32" s="5" t="s">
        <v>965</v>
      </c>
      <c r="J32" s="5" t="s">
        <v>890</v>
      </c>
      <c r="K32" s="22">
        <f ca="1">YEAR(TODAY())-YEAR(CUSTOMERS[[#This Row],[Customer Birthdate]])</f>
        <v>21</v>
      </c>
      <c r="L32" s="5" t="str" cm="1">
        <f t="array" aca="1" ref="L32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32" s="24"/>
      <c r="R32" s="24"/>
      <c r="U32" s="5"/>
      <c r="V32" s="5"/>
    </row>
    <row r="33" spans="1:22" ht="15.5" x14ac:dyDescent="0.3">
      <c r="A33" s="5" t="s">
        <v>653</v>
      </c>
      <c r="B33" s="4" t="s">
        <v>256</v>
      </c>
      <c r="C33" s="5" t="s">
        <v>454</v>
      </c>
      <c r="D33" s="4" t="s">
        <v>411</v>
      </c>
      <c r="E33" s="24">
        <v>32250</v>
      </c>
      <c r="F33" s="5" t="s">
        <v>938</v>
      </c>
      <c r="G33" s="5" t="s">
        <v>43</v>
      </c>
      <c r="H33" s="5" t="s">
        <v>966</v>
      </c>
      <c r="I33" s="5" t="s">
        <v>967</v>
      </c>
      <c r="J33" s="5" t="s">
        <v>891</v>
      </c>
      <c r="K33" s="22">
        <f ca="1">YEAR(TODAY())-YEAR(CUSTOMERS[[#This Row],[Customer Birthdate]])</f>
        <v>36</v>
      </c>
      <c r="L33" s="5" t="str" cm="1">
        <f t="array" aca="1" ref="L33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33" s="24"/>
      <c r="R33" s="24"/>
      <c r="U33" s="5"/>
      <c r="V33" s="5"/>
    </row>
    <row r="34" spans="1:22" ht="15.5" x14ac:dyDescent="0.3">
      <c r="A34" s="5" t="s">
        <v>654</v>
      </c>
      <c r="B34" s="4" t="s">
        <v>257</v>
      </c>
      <c r="C34" s="5" t="s">
        <v>455</v>
      </c>
      <c r="D34" s="4" t="s">
        <v>410</v>
      </c>
      <c r="E34" s="24">
        <v>32669</v>
      </c>
      <c r="F34" s="5" t="s">
        <v>938</v>
      </c>
      <c r="G34" s="5" t="s">
        <v>42</v>
      </c>
      <c r="H34" s="5" t="s">
        <v>968</v>
      </c>
      <c r="I34" s="5" t="s">
        <v>969</v>
      </c>
      <c r="J34" s="5" t="s">
        <v>891</v>
      </c>
      <c r="K34" s="22">
        <f ca="1">YEAR(TODAY())-YEAR(CUSTOMERS[[#This Row],[Customer Birthdate]])</f>
        <v>35</v>
      </c>
      <c r="L34" s="5" t="str" cm="1">
        <f t="array" aca="1" ref="L34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34" s="24"/>
      <c r="R34" s="24"/>
      <c r="U34" s="5"/>
      <c r="V34" s="5"/>
    </row>
    <row r="35" spans="1:22" ht="15.5" x14ac:dyDescent="0.3">
      <c r="A35" s="5" t="s">
        <v>655</v>
      </c>
      <c r="B35" s="4" t="s">
        <v>258</v>
      </c>
      <c r="C35" s="5" t="s">
        <v>456</v>
      </c>
      <c r="D35" s="4" t="s">
        <v>410</v>
      </c>
      <c r="E35" s="24">
        <v>31808</v>
      </c>
      <c r="F35" s="5" t="s">
        <v>938</v>
      </c>
      <c r="G35" s="5" t="s">
        <v>13</v>
      </c>
      <c r="H35" s="5" t="s">
        <v>970</v>
      </c>
      <c r="I35" s="5" t="s">
        <v>971</v>
      </c>
      <c r="J35" s="5" t="s">
        <v>891</v>
      </c>
      <c r="K35" s="22">
        <f ca="1">YEAR(TODAY())-YEAR(CUSTOMERS[[#This Row],[Customer Birthdate]])</f>
        <v>37</v>
      </c>
      <c r="L35" s="5" t="str" cm="1">
        <f t="array" aca="1" ref="L35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35" s="24"/>
      <c r="R35" s="24"/>
      <c r="U35" s="5"/>
      <c r="V35" s="5"/>
    </row>
    <row r="36" spans="1:22" ht="15.5" x14ac:dyDescent="0.3">
      <c r="A36" s="5" t="s">
        <v>656</v>
      </c>
      <c r="B36" s="4" t="s">
        <v>248</v>
      </c>
      <c r="C36" s="5" t="s">
        <v>457</v>
      </c>
      <c r="D36" s="4" t="s">
        <v>410</v>
      </c>
      <c r="E36" s="24">
        <v>36849</v>
      </c>
      <c r="F36" s="5" t="s">
        <v>929</v>
      </c>
      <c r="G36" s="5" t="s">
        <v>20</v>
      </c>
      <c r="H36" s="5" t="s">
        <v>942</v>
      </c>
      <c r="I36" s="5" t="s">
        <v>943</v>
      </c>
      <c r="J36" s="5" t="s">
        <v>891</v>
      </c>
      <c r="K36" s="22">
        <f ca="1">YEAR(TODAY())-YEAR(CUSTOMERS[[#This Row],[Customer Birthdate]])</f>
        <v>24</v>
      </c>
      <c r="L36" s="5" t="str" cm="1">
        <f t="array" aca="1" ref="L36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23-30</v>
      </c>
      <c r="Q36" s="24"/>
      <c r="R36" s="24"/>
      <c r="U36" s="5"/>
      <c r="V36" s="5"/>
    </row>
    <row r="37" spans="1:22" ht="15.5" x14ac:dyDescent="0.3">
      <c r="A37" s="5" t="s">
        <v>657</v>
      </c>
      <c r="B37" s="4" t="s">
        <v>259</v>
      </c>
      <c r="C37" s="5" t="s">
        <v>458</v>
      </c>
      <c r="D37" s="4" t="s">
        <v>410</v>
      </c>
      <c r="E37" s="24">
        <v>32181</v>
      </c>
      <c r="F37" s="5" t="s">
        <v>972</v>
      </c>
      <c r="G37" s="5" t="s">
        <v>25</v>
      </c>
      <c r="H37" s="5" t="s">
        <v>973</v>
      </c>
      <c r="I37" s="5" t="s">
        <v>974</v>
      </c>
      <c r="J37" s="5" t="s">
        <v>891</v>
      </c>
      <c r="K37" s="22">
        <f ca="1">YEAR(TODAY())-YEAR(CUSTOMERS[[#This Row],[Customer Birthdate]])</f>
        <v>36</v>
      </c>
      <c r="L37" s="5" t="str" cm="1">
        <f t="array" aca="1" ref="L37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37" s="24"/>
      <c r="R37" s="24"/>
      <c r="U37" s="5"/>
      <c r="V37" s="5"/>
    </row>
    <row r="38" spans="1:22" ht="15.5" x14ac:dyDescent="0.3">
      <c r="A38" s="5" t="s">
        <v>658</v>
      </c>
      <c r="B38" s="4" t="s">
        <v>260</v>
      </c>
      <c r="C38" s="5" t="s">
        <v>459</v>
      </c>
      <c r="D38" s="4" t="s">
        <v>410</v>
      </c>
      <c r="E38" s="24">
        <v>32691</v>
      </c>
      <c r="F38" s="5" t="s">
        <v>929</v>
      </c>
      <c r="G38" s="5" t="s">
        <v>37</v>
      </c>
      <c r="H38" s="5" t="s">
        <v>37</v>
      </c>
      <c r="I38" s="5" t="s">
        <v>941</v>
      </c>
      <c r="J38" s="5" t="s">
        <v>890</v>
      </c>
      <c r="K38" s="22">
        <f ca="1">YEAR(TODAY())-YEAR(CUSTOMERS[[#This Row],[Customer Birthdate]])</f>
        <v>35</v>
      </c>
      <c r="L38" s="5" t="str" cm="1">
        <f t="array" aca="1" ref="L38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38" s="24"/>
      <c r="R38" s="24"/>
      <c r="U38" s="5"/>
      <c r="V38" s="5"/>
    </row>
    <row r="39" spans="1:22" ht="15.5" x14ac:dyDescent="0.3">
      <c r="A39" s="5" t="s">
        <v>659</v>
      </c>
      <c r="B39" s="4" t="s">
        <v>261</v>
      </c>
      <c r="C39" s="5" t="s">
        <v>460</v>
      </c>
      <c r="D39" s="4" t="s">
        <v>410</v>
      </c>
      <c r="E39" s="24">
        <v>23289</v>
      </c>
      <c r="F39" s="5" t="s">
        <v>935</v>
      </c>
      <c r="G39" s="5" t="s">
        <v>46</v>
      </c>
      <c r="H39" s="5" t="s">
        <v>936</v>
      </c>
      <c r="I39" s="5" t="s">
        <v>937</v>
      </c>
      <c r="J39" s="5" t="s">
        <v>891</v>
      </c>
      <c r="K39" s="22">
        <f ca="1">YEAR(TODAY())-YEAR(CUSTOMERS[[#This Row],[Customer Birthdate]])</f>
        <v>61</v>
      </c>
      <c r="L39" s="5" t="str" cm="1">
        <f t="array" aca="1" ref="L39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60+</v>
      </c>
      <c r="Q39" s="24"/>
      <c r="R39" s="24"/>
      <c r="U39" s="5"/>
      <c r="V39" s="5"/>
    </row>
    <row r="40" spans="1:22" ht="15.5" x14ac:dyDescent="0.3">
      <c r="A40" s="5" t="s">
        <v>660</v>
      </c>
      <c r="B40" s="4" t="s">
        <v>262</v>
      </c>
      <c r="C40" s="5" t="s">
        <v>461</v>
      </c>
      <c r="D40" s="4" t="s">
        <v>411</v>
      </c>
      <c r="E40" s="24">
        <v>29620</v>
      </c>
      <c r="F40" s="5" t="s">
        <v>932</v>
      </c>
      <c r="G40" s="5" t="s">
        <v>2</v>
      </c>
      <c r="H40" s="5" t="s">
        <v>975</v>
      </c>
      <c r="I40" s="5" t="s">
        <v>976</v>
      </c>
      <c r="J40" s="5" t="s">
        <v>891</v>
      </c>
      <c r="K40" s="22">
        <f ca="1">YEAR(TODAY())-YEAR(CUSTOMERS[[#This Row],[Customer Birthdate]])</f>
        <v>43</v>
      </c>
      <c r="L40" s="5" t="str" cm="1">
        <f t="array" aca="1" ref="L40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40-50</v>
      </c>
      <c r="Q40" s="24"/>
      <c r="R40" s="24"/>
      <c r="U40" s="5"/>
      <c r="V40" s="5"/>
    </row>
    <row r="41" spans="1:22" ht="15.5" x14ac:dyDescent="0.3">
      <c r="A41" s="5" t="s">
        <v>661</v>
      </c>
      <c r="B41" s="4" t="s">
        <v>263</v>
      </c>
      <c r="C41" s="5" t="s">
        <v>462</v>
      </c>
      <c r="D41" s="4" t="s">
        <v>411</v>
      </c>
      <c r="E41" s="24">
        <v>38126</v>
      </c>
      <c r="F41" s="5" t="s">
        <v>972</v>
      </c>
      <c r="G41" s="5" t="s">
        <v>35</v>
      </c>
      <c r="H41" s="5" t="s">
        <v>977</v>
      </c>
      <c r="I41" s="5" t="s">
        <v>1014</v>
      </c>
      <c r="J41" s="5" t="s">
        <v>890</v>
      </c>
      <c r="K41" s="22">
        <f ca="1">YEAR(TODAY())-YEAR(CUSTOMERS[[#This Row],[Customer Birthdate]])</f>
        <v>20</v>
      </c>
      <c r="L41" s="5" t="str" cm="1">
        <f t="array" aca="1" ref="L41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41" s="24"/>
      <c r="R41" s="24"/>
      <c r="U41" s="5"/>
      <c r="V41" s="5"/>
    </row>
    <row r="42" spans="1:22" ht="15.5" x14ac:dyDescent="0.3">
      <c r="A42" s="5" t="s">
        <v>662</v>
      </c>
      <c r="B42" s="4" t="s">
        <v>264</v>
      </c>
      <c r="C42" s="5" t="s">
        <v>463</v>
      </c>
      <c r="D42" s="4" t="s">
        <v>410</v>
      </c>
      <c r="E42" s="24">
        <v>34494</v>
      </c>
      <c r="F42" s="5" t="s">
        <v>938</v>
      </c>
      <c r="G42" s="5" t="s">
        <v>18</v>
      </c>
      <c r="H42" s="5" t="s">
        <v>978</v>
      </c>
      <c r="I42" s="5" t="s">
        <v>979</v>
      </c>
      <c r="J42" s="5" t="s">
        <v>891</v>
      </c>
      <c r="K42" s="22">
        <f ca="1">YEAR(TODAY())-YEAR(CUSTOMERS[[#This Row],[Customer Birthdate]])</f>
        <v>30</v>
      </c>
      <c r="L42" s="5" t="str" cm="1">
        <f t="array" aca="1" ref="L42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42" s="24"/>
      <c r="R42" s="24"/>
      <c r="U42" s="5"/>
      <c r="V42" s="5"/>
    </row>
    <row r="43" spans="1:22" ht="15.5" x14ac:dyDescent="0.3">
      <c r="A43" s="5" t="s">
        <v>663</v>
      </c>
      <c r="B43" s="4" t="s">
        <v>265</v>
      </c>
      <c r="C43" s="5" t="s">
        <v>464</v>
      </c>
      <c r="D43" s="4" t="s">
        <v>410</v>
      </c>
      <c r="E43" s="24">
        <v>38569</v>
      </c>
      <c r="F43" s="5" t="s">
        <v>938</v>
      </c>
      <c r="G43" s="5" t="s">
        <v>40</v>
      </c>
      <c r="H43" s="5" t="s">
        <v>980</v>
      </c>
      <c r="I43" s="5" t="s">
        <v>981</v>
      </c>
      <c r="J43" s="5" t="s">
        <v>890</v>
      </c>
      <c r="K43" s="22">
        <f ca="1">YEAR(TODAY())-YEAR(CUSTOMERS[[#This Row],[Customer Birthdate]])</f>
        <v>19</v>
      </c>
      <c r="L43" s="5" t="str" cm="1">
        <f t="array" aca="1" ref="L43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43" s="24"/>
      <c r="R43" s="24"/>
      <c r="U43" s="5"/>
      <c r="V43" s="5"/>
    </row>
    <row r="44" spans="1:22" ht="15.5" x14ac:dyDescent="0.3">
      <c r="A44" s="5" t="s">
        <v>664</v>
      </c>
      <c r="B44" s="4" t="s">
        <v>266</v>
      </c>
      <c r="C44" s="5" t="s">
        <v>465</v>
      </c>
      <c r="D44" s="4" t="s">
        <v>410</v>
      </c>
      <c r="E44" s="24">
        <v>33341</v>
      </c>
      <c r="F44" s="5" t="s">
        <v>932</v>
      </c>
      <c r="G44" s="5" t="s">
        <v>11</v>
      </c>
      <c r="H44" s="5" t="s">
        <v>982</v>
      </c>
      <c r="I44" s="5" t="s">
        <v>983</v>
      </c>
      <c r="J44" s="5" t="s">
        <v>891</v>
      </c>
      <c r="K44" s="22">
        <f ca="1">YEAR(TODAY())-YEAR(CUSTOMERS[[#This Row],[Customer Birthdate]])</f>
        <v>33</v>
      </c>
      <c r="L44" s="5" t="str" cm="1">
        <f t="array" aca="1" ref="L44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44" s="24"/>
      <c r="R44" s="24"/>
      <c r="U44" s="5"/>
      <c r="V44" s="5"/>
    </row>
    <row r="45" spans="1:22" ht="15.5" x14ac:dyDescent="0.3">
      <c r="A45" s="5" t="s">
        <v>665</v>
      </c>
      <c r="B45" s="4" t="s">
        <v>267</v>
      </c>
      <c r="C45" s="5" t="s">
        <v>466</v>
      </c>
      <c r="D45" s="4" t="s">
        <v>411</v>
      </c>
      <c r="E45" s="24">
        <v>34771</v>
      </c>
      <c r="F45" s="5" t="s">
        <v>929</v>
      </c>
      <c r="G45" s="5" t="s">
        <v>23</v>
      </c>
      <c r="H45" s="5" t="s">
        <v>946</v>
      </c>
      <c r="I45" s="5" t="s">
        <v>947</v>
      </c>
      <c r="J45" s="5" t="s">
        <v>891</v>
      </c>
      <c r="K45" s="22">
        <f ca="1">YEAR(TODAY())-YEAR(CUSTOMERS[[#This Row],[Customer Birthdate]])</f>
        <v>29</v>
      </c>
      <c r="L45" s="5" t="str" cm="1">
        <f t="array" aca="1" ref="L45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23-30</v>
      </c>
      <c r="Q45" s="24"/>
      <c r="R45" s="24"/>
      <c r="U45" s="5"/>
      <c r="V45" s="5"/>
    </row>
    <row r="46" spans="1:22" ht="15.5" x14ac:dyDescent="0.3">
      <c r="A46" s="5" t="s">
        <v>666</v>
      </c>
      <c r="B46" s="4" t="s">
        <v>268</v>
      </c>
      <c r="C46" s="5" t="s">
        <v>467</v>
      </c>
      <c r="D46" s="4" t="s">
        <v>410</v>
      </c>
      <c r="E46" s="24">
        <v>32804</v>
      </c>
      <c r="F46" s="5" t="s">
        <v>935</v>
      </c>
      <c r="G46" s="5" t="s">
        <v>46</v>
      </c>
      <c r="H46" s="5" t="s">
        <v>936</v>
      </c>
      <c r="I46" s="5" t="s">
        <v>937</v>
      </c>
      <c r="J46" s="5" t="s">
        <v>891</v>
      </c>
      <c r="K46" s="22">
        <f ca="1">YEAR(TODAY())-YEAR(CUSTOMERS[[#This Row],[Customer Birthdate]])</f>
        <v>35</v>
      </c>
      <c r="L46" s="5" t="str" cm="1">
        <f t="array" aca="1" ref="L46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46" s="24"/>
      <c r="R46" s="24"/>
      <c r="U46" s="5"/>
      <c r="V46" s="5"/>
    </row>
    <row r="47" spans="1:22" ht="15.5" x14ac:dyDescent="0.3">
      <c r="A47" s="5" t="s">
        <v>667</v>
      </c>
      <c r="B47" s="4" t="s">
        <v>269</v>
      </c>
      <c r="C47" s="5" t="s">
        <v>468</v>
      </c>
      <c r="D47" s="4" t="s">
        <v>410</v>
      </c>
      <c r="E47" s="24">
        <v>31563</v>
      </c>
      <c r="F47" s="5" t="s">
        <v>938</v>
      </c>
      <c r="G47" s="5" t="s">
        <v>5</v>
      </c>
      <c r="H47" s="5" t="s">
        <v>984</v>
      </c>
      <c r="I47" s="5" t="s">
        <v>985</v>
      </c>
      <c r="J47" s="5" t="s">
        <v>891</v>
      </c>
      <c r="K47" s="22">
        <f ca="1">YEAR(TODAY())-YEAR(CUSTOMERS[[#This Row],[Customer Birthdate]])</f>
        <v>38</v>
      </c>
      <c r="L47" s="5" t="str" cm="1">
        <f t="array" aca="1" ref="L47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47" s="24"/>
      <c r="R47" s="24"/>
      <c r="U47" s="5"/>
      <c r="V47" s="5"/>
    </row>
    <row r="48" spans="1:22" ht="15.5" x14ac:dyDescent="0.3">
      <c r="A48" s="5" t="s">
        <v>668</v>
      </c>
      <c r="B48" s="4" t="s">
        <v>270</v>
      </c>
      <c r="C48" s="5" t="s">
        <v>469</v>
      </c>
      <c r="D48" s="4" t="s">
        <v>410</v>
      </c>
      <c r="E48" s="24">
        <v>34379</v>
      </c>
      <c r="F48" s="5" t="s">
        <v>932</v>
      </c>
      <c r="G48" s="5" t="s">
        <v>4</v>
      </c>
      <c r="H48" s="5" t="s">
        <v>986</v>
      </c>
      <c r="I48" s="5" t="s">
        <v>987</v>
      </c>
      <c r="J48" s="5" t="s">
        <v>891</v>
      </c>
      <c r="K48" s="22">
        <f ca="1">YEAR(TODAY())-YEAR(CUSTOMERS[[#This Row],[Customer Birthdate]])</f>
        <v>30</v>
      </c>
      <c r="L48" s="5" t="str" cm="1">
        <f t="array" aca="1" ref="L48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48" s="24"/>
      <c r="R48" s="24"/>
      <c r="U48" s="5"/>
      <c r="V48" s="5"/>
    </row>
    <row r="49" spans="1:22" ht="15.5" x14ac:dyDescent="0.3">
      <c r="A49" s="5" t="s">
        <v>669</v>
      </c>
      <c r="B49" s="4" t="s">
        <v>271</v>
      </c>
      <c r="C49" s="5" t="s">
        <v>470</v>
      </c>
      <c r="D49" s="4" t="s">
        <v>410</v>
      </c>
      <c r="E49" s="24">
        <v>31628</v>
      </c>
      <c r="F49" s="5" t="s">
        <v>938</v>
      </c>
      <c r="G49" s="5" t="s">
        <v>9</v>
      </c>
      <c r="H49" s="5" t="s">
        <v>988</v>
      </c>
      <c r="I49" s="5" t="s">
        <v>989</v>
      </c>
      <c r="J49" s="5" t="s">
        <v>891</v>
      </c>
      <c r="K49" s="22">
        <f ca="1">YEAR(TODAY())-YEAR(CUSTOMERS[[#This Row],[Customer Birthdate]])</f>
        <v>38</v>
      </c>
      <c r="L49" s="5" t="str" cm="1">
        <f t="array" aca="1" ref="L49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49" s="24"/>
      <c r="R49" s="24"/>
      <c r="U49" s="5"/>
      <c r="V49" s="5"/>
    </row>
    <row r="50" spans="1:22" ht="15.5" x14ac:dyDescent="0.3">
      <c r="A50" s="5" t="s">
        <v>670</v>
      </c>
      <c r="B50" s="4" t="s">
        <v>272</v>
      </c>
      <c r="C50" s="5" t="s">
        <v>471</v>
      </c>
      <c r="D50" s="4" t="s">
        <v>411</v>
      </c>
      <c r="E50" s="24">
        <v>33455</v>
      </c>
      <c r="F50" s="5" t="s">
        <v>935</v>
      </c>
      <c r="G50" s="5" t="s">
        <v>46</v>
      </c>
      <c r="H50" s="5" t="s">
        <v>936</v>
      </c>
      <c r="I50" s="5" t="s">
        <v>937</v>
      </c>
      <c r="J50" s="5" t="s">
        <v>891</v>
      </c>
      <c r="K50" s="22">
        <f ca="1">YEAR(TODAY())-YEAR(CUSTOMERS[[#This Row],[Customer Birthdate]])</f>
        <v>33</v>
      </c>
      <c r="L50" s="5" t="str" cm="1">
        <f t="array" aca="1" ref="L50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50" s="24"/>
      <c r="R50" s="24"/>
      <c r="U50" s="5"/>
      <c r="V50" s="5"/>
    </row>
    <row r="51" spans="1:22" ht="15.5" x14ac:dyDescent="0.3">
      <c r="A51" s="5" t="s">
        <v>671</v>
      </c>
      <c r="B51" s="4" t="s">
        <v>273</v>
      </c>
      <c r="C51" s="5" t="s">
        <v>472</v>
      </c>
      <c r="D51" s="4" t="s">
        <v>410</v>
      </c>
      <c r="E51" s="24">
        <v>36705</v>
      </c>
      <c r="F51" s="5" t="s">
        <v>935</v>
      </c>
      <c r="G51" s="5" t="s">
        <v>46</v>
      </c>
      <c r="H51" s="5" t="s">
        <v>936</v>
      </c>
      <c r="I51" s="5" t="s">
        <v>937</v>
      </c>
      <c r="J51" s="5" t="s">
        <v>891</v>
      </c>
      <c r="K51" s="22">
        <f ca="1">YEAR(TODAY())-YEAR(CUSTOMERS[[#This Row],[Customer Birthdate]])</f>
        <v>24</v>
      </c>
      <c r="L51" s="5" t="str" cm="1">
        <f t="array" aca="1" ref="L51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23-30</v>
      </c>
      <c r="Q51" s="24"/>
      <c r="R51" s="24"/>
      <c r="U51" s="5"/>
      <c r="V51" s="5"/>
    </row>
    <row r="52" spans="1:22" ht="15.5" x14ac:dyDescent="0.3">
      <c r="A52" s="5" t="s">
        <v>672</v>
      </c>
      <c r="B52" s="4" t="s">
        <v>274</v>
      </c>
      <c r="C52" s="5" t="s">
        <v>473</v>
      </c>
      <c r="D52" s="4" t="s">
        <v>410</v>
      </c>
      <c r="E52" s="24">
        <v>33421</v>
      </c>
      <c r="F52" s="5" t="s">
        <v>935</v>
      </c>
      <c r="G52" s="5" t="s">
        <v>46</v>
      </c>
      <c r="H52" s="5" t="s">
        <v>936</v>
      </c>
      <c r="I52" s="5" t="s">
        <v>937</v>
      </c>
      <c r="J52" s="5" t="s">
        <v>891</v>
      </c>
      <c r="K52" s="22">
        <f ca="1">YEAR(TODAY())-YEAR(CUSTOMERS[[#This Row],[Customer Birthdate]])</f>
        <v>33</v>
      </c>
      <c r="L52" s="5" t="str" cm="1">
        <f t="array" aca="1" ref="L52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52" s="24"/>
      <c r="R52" s="24"/>
      <c r="U52" s="5"/>
      <c r="V52" s="5"/>
    </row>
    <row r="53" spans="1:22" ht="15.5" x14ac:dyDescent="0.3">
      <c r="A53" s="5" t="s">
        <v>673</v>
      </c>
      <c r="B53" s="4" t="s">
        <v>275</v>
      </c>
      <c r="C53" s="5" t="s">
        <v>474</v>
      </c>
      <c r="D53" s="4" t="s">
        <v>410</v>
      </c>
      <c r="E53" s="24">
        <v>34546</v>
      </c>
      <c r="F53" s="5" t="s">
        <v>935</v>
      </c>
      <c r="G53" s="5" t="s">
        <v>46</v>
      </c>
      <c r="H53" s="5" t="s">
        <v>936</v>
      </c>
      <c r="I53" s="5" t="s">
        <v>937</v>
      </c>
      <c r="J53" s="5" t="s">
        <v>891</v>
      </c>
      <c r="K53" s="22">
        <f ca="1">YEAR(TODAY())-YEAR(CUSTOMERS[[#This Row],[Customer Birthdate]])</f>
        <v>30</v>
      </c>
      <c r="L53" s="5" t="str" cm="1">
        <f t="array" aca="1" ref="L53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53" s="24"/>
      <c r="R53" s="24"/>
      <c r="U53" s="5"/>
      <c r="V53" s="5"/>
    </row>
    <row r="54" spans="1:22" ht="15.5" x14ac:dyDescent="0.3">
      <c r="A54" s="5" t="s">
        <v>674</v>
      </c>
      <c r="B54" s="4" t="s">
        <v>248</v>
      </c>
      <c r="C54" s="5" t="s">
        <v>475</v>
      </c>
      <c r="D54" s="4" t="s">
        <v>410</v>
      </c>
      <c r="E54" s="24">
        <v>34104</v>
      </c>
      <c r="F54" s="5" t="s">
        <v>935</v>
      </c>
      <c r="G54" s="5" t="s">
        <v>46</v>
      </c>
      <c r="H54" s="5" t="s">
        <v>936</v>
      </c>
      <c r="I54" s="5" t="s">
        <v>937</v>
      </c>
      <c r="J54" s="5" t="s">
        <v>891</v>
      </c>
      <c r="K54" s="22">
        <f ca="1">YEAR(TODAY())-YEAR(CUSTOMERS[[#This Row],[Customer Birthdate]])</f>
        <v>31</v>
      </c>
      <c r="L54" s="5" t="str" cm="1">
        <f t="array" aca="1" ref="L54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54" s="24"/>
      <c r="R54" s="24"/>
      <c r="U54" s="5"/>
      <c r="V54" s="5"/>
    </row>
    <row r="55" spans="1:22" ht="15.5" x14ac:dyDescent="0.3">
      <c r="A55" s="5" t="s">
        <v>675</v>
      </c>
      <c r="B55" s="4" t="s">
        <v>276</v>
      </c>
      <c r="C55" s="5" t="s">
        <v>476</v>
      </c>
      <c r="D55" s="4" t="s">
        <v>410</v>
      </c>
      <c r="E55" s="24">
        <v>28501</v>
      </c>
      <c r="F55" s="5" t="s">
        <v>929</v>
      </c>
      <c r="G55" s="5" t="s">
        <v>37</v>
      </c>
      <c r="H55" s="5" t="s">
        <v>37</v>
      </c>
      <c r="I55" s="5" t="s">
        <v>941</v>
      </c>
      <c r="J55" s="5" t="s">
        <v>891</v>
      </c>
      <c r="K55" s="22">
        <f ca="1">YEAR(TODAY())-YEAR(CUSTOMERS[[#This Row],[Customer Birthdate]])</f>
        <v>46</v>
      </c>
      <c r="L55" s="5" t="str" cm="1">
        <f t="array" aca="1" ref="L55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40-50</v>
      </c>
      <c r="Q55" s="24"/>
      <c r="R55" s="24"/>
      <c r="U55" s="5"/>
      <c r="V55" s="5"/>
    </row>
    <row r="56" spans="1:22" ht="15.5" x14ac:dyDescent="0.3">
      <c r="A56" s="5" t="s">
        <v>676</v>
      </c>
      <c r="B56" s="4" t="s">
        <v>277</v>
      </c>
      <c r="C56" s="5" t="s">
        <v>477</v>
      </c>
      <c r="D56" s="4" t="s">
        <v>410</v>
      </c>
      <c r="E56" s="24">
        <v>33706</v>
      </c>
      <c r="F56" s="5" t="s">
        <v>938</v>
      </c>
      <c r="G56" s="5" t="s">
        <v>21</v>
      </c>
      <c r="H56" s="5" t="s">
        <v>990</v>
      </c>
      <c r="I56" s="5" t="s">
        <v>991</v>
      </c>
      <c r="J56" s="5" t="s">
        <v>890</v>
      </c>
      <c r="K56" s="22">
        <f ca="1">YEAR(TODAY())-YEAR(CUSTOMERS[[#This Row],[Customer Birthdate]])</f>
        <v>32</v>
      </c>
      <c r="L56" s="5" t="str" cm="1">
        <f t="array" aca="1" ref="L56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56" s="24"/>
      <c r="R56" s="24"/>
      <c r="U56" s="5"/>
      <c r="V56" s="5"/>
    </row>
    <row r="57" spans="1:22" ht="15.5" x14ac:dyDescent="0.3">
      <c r="A57" s="5" t="s">
        <v>677</v>
      </c>
      <c r="B57" s="4" t="s">
        <v>278</v>
      </c>
      <c r="C57" s="5" t="s">
        <v>478</v>
      </c>
      <c r="D57" s="4" t="s">
        <v>411</v>
      </c>
      <c r="E57" s="24">
        <v>24862</v>
      </c>
      <c r="F57" s="5" t="s">
        <v>935</v>
      </c>
      <c r="G57" s="5" t="s">
        <v>46</v>
      </c>
      <c r="H57" s="5" t="s">
        <v>936</v>
      </c>
      <c r="I57" s="5" t="s">
        <v>937</v>
      </c>
      <c r="J57" s="5" t="s">
        <v>891</v>
      </c>
      <c r="K57" s="22">
        <f ca="1">YEAR(TODAY())-YEAR(CUSTOMERS[[#This Row],[Customer Birthdate]])</f>
        <v>56</v>
      </c>
      <c r="L57" s="5" t="str" cm="1">
        <f t="array" aca="1" ref="L57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50-60</v>
      </c>
      <c r="Q57" s="24"/>
      <c r="R57" s="24"/>
      <c r="U57" s="5"/>
      <c r="V57" s="5"/>
    </row>
    <row r="58" spans="1:22" ht="15.5" x14ac:dyDescent="0.3">
      <c r="A58" s="5" t="s">
        <v>678</v>
      </c>
      <c r="B58" s="4" t="s">
        <v>279</v>
      </c>
      <c r="C58" s="5" t="s">
        <v>479</v>
      </c>
      <c r="D58" s="4" t="s">
        <v>410</v>
      </c>
      <c r="E58" s="24">
        <v>38119</v>
      </c>
      <c r="F58" s="5" t="s">
        <v>935</v>
      </c>
      <c r="G58" s="5" t="s">
        <v>46</v>
      </c>
      <c r="H58" s="5" t="s">
        <v>936</v>
      </c>
      <c r="I58" s="5" t="s">
        <v>937</v>
      </c>
      <c r="J58" s="5" t="s">
        <v>890</v>
      </c>
      <c r="K58" s="22">
        <f ca="1">YEAR(TODAY())-YEAR(CUSTOMERS[[#This Row],[Customer Birthdate]])</f>
        <v>20</v>
      </c>
      <c r="L58" s="5" t="str" cm="1">
        <f t="array" aca="1" ref="L58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58" s="24"/>
      <c r="R58" s="24"/>
      <c r="U58" s="5"/>
      <c r="V58" s="5"/>
    </row>
    <row r="59" spans="1:22" ht="15.5" x14ac:dyDescent="0.3">
      <c r="A59" s="5" t="s">
        <v>679</v>
      </c>
      <c r="B59" s="4" t="s">
        <v>280</v>
      </c>
      <c r="C59" s="5" t="s">
        <v>480</v>
      </c>
      <c r="D59" s="4" t="s">
        <v>410</v>
      </c>
      <c r="E59" s="24">
        <v>32915</v>
      </c>
      <c r="F59" s="5" t="s">
        <v>935</v>
      </c>
      <c r="G59" s="5" t="s">
        <v>46</v>
      </c>
      <c r="H59" s="5" t="s">
        <v>936</v>
      </c>
      <c r="I59" s="5" t="s">
        <v>937</v>
      </c>
      <c r="J59" s="5" t="s">
        <v>891</v>
      </c>
      <c r="K59" s="22">
        <f ca="1">YEAR(TODAY())-YEAR(CUSTOMERS[[#This Row],[Customer Birthdate]])</f>
        <v>34</v>
      </c>
      <c r="L59" s="5" t="str" cm="1">
        <f t="array" aca="1" ref="L59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59" s="24"/>
      <c r="R59" s="24"/>
      <c r="U59" s="5"/>
      <c r="V59" s="5"/>
    </row>
    <row r="60" spans="1:22" ht="15.5" x14ac:dyDescent="0.3">
      <c r="A60" s="5" t="s">
        <v>680</v>
      </c>
      <c r="B60" s="4" t="s">
        <v>281</v>
      </c>
      <c r="C60" s="5" t="s">
        <v>481</v>
      </c>
      <c r="D60" s="4" t="s">
        <v>410</v>
      </c>
      <c r="E60" s="24">
        <v>35932</v>
      </c>
      <c r="F60" s="5" t="s">
        <v>935</v>
      </c>
      <c r="G60" s="5" t="s">
        <v>46</v>
      </c>
      <c r="H60" s="5" t="s">
        <v>936</v>
      </c>
      <c r="I60" s="5" t="s">
        <v>937</v>
      </c>
      <c r="J60" s="5" t="s">
        <v>891</v>
      </c>
      <c r="K60" s="22">
        <f ca="1">YEAR(TODAY())-YEAR(CUSTOMERS[[#This Row],[Customer Birthdate]])</f>
        <v>26</v>
      </c>
      <c r="L60" s="5" t="str" cm="1">
        <f t="array" aca="1" ref="L60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23-30</v>
      </c>
      <c r="Q60" s="24"/>
      <c r="R60" s="24"/>
      <c r="U60" s="5"/>
      <c r="V60" s="5"/>
    </row>
    <row r="61" spans="1:22" ht="15.5" x14ac:dyDescent="0.3">
      <c r="A61" s="5" t="s">
        <v>681</v>
      </c>
      <c r="B61" s="4" t="s">
        <v>282</v>
      </c>
      <c r="C61" s="5" t="s">
        <v>482</v>
      </c>
      <c r="D61" s="4" t="s">
        <v>410</v>
      </c>
      <c r="E61" s="24">
        <v>30865</v>
      </c>
      <c r="F61" s="5" t="s">
        <v>929</v>
      </c>
      <c r="G61" s="5" t="s">
        <v>45</v>
      </c>
      <c r="H61" s="5" t="s">
        <v>964</v>
      </c>
      <c r="I61" s="5" t="s">
        <v>965</v>
      </c>
      <c r="J61" s="5" t="s">
        <v>890</v>
      </c>
      <c r="K61" s="22">
        <f ca="1">YEAR(TODAY())-YEAR(CUSTOMERS[[#This Row],[Customer Birthdate]])</f>
        <v>40</v>
      </c>
      <c r="L61" s="5" t="str" cm="1">
        <f t="array" aca="1" ref="L61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40-50</v>
      </c>
      <c r="Q61" s="24"/>
      <c r="R61" s="24"/>
      <c r="U61" s="5"/>
      <c r="V61" s="5"/>
    </row>
    <row r="62" spans="1:22" ht="15.5" x14ac:dyDescent="0.3">
      <c r="A62" s="5" t="s">
        <v>682</v>
      </c>
      <c r="B62" s="4" t="s">
        <v>283</v>
      </c>
      <c r="C62" s="5" t="s">
        <v>483</v>
      </c>
      <c r="D62" s="4" t="s">
        <v>410</v>
      </c>
      <c r="E62" s="24">
        <v>31980</v>
      </c>
      <c r="F62" s="5" t="s">
        <v>972</v>
      </c>
      <c r="G62" s="5" t="s">
        <v>35</v>
      </c>
      <c r="H62" s="5" t="s">
        <v>977</v>
      </c>
      <c r="I62" s="5" t="s">
        <v>1014</v>
      </c>
      <c r="J62" s="5" t="s">
        <v>891</v>
      </c>
      <c r="K62" s="22">
        <f ca="1">YEAR(TODAY())-YEAR(CUSTOMERS[[#This Row],[Customer Birthdate]])</f>
        <v>37</v>
      </c>
      <c r="L62" s="5" t="str" cm="1">
        <f t="array" aca="1" ref="L62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62" s="24"/>
      <c r="R62" s="24"/>
      <c r="U62" s="5"/>
      <c r="V62" s="5"/>
    </row>
    <row r="63" spans="1:22" ht="15.5" x14ac:dyDescent="0.3">
      <c r="A63" s="5" t="s">
        <v>683</v>
      </c>
      <c r="B63" s="4" t="s">
        <v>284</v>
      </c>
      <c r="C63" s="5" t="s">
        <v>484</v>
      </c>
      <c r="D63" s="4" t="s">
        <v>410</v>
      </c>
      <c r="E63" s="24">
        <v>33845</v>
      </c>
      <c r="F63" s="5" t="s">
        <v>938</v>
      </c>
      <c r="G63" s="5" t="s">
        <v>13</v>
      </c>
      <c r="H63" s="5" t="s">
        <v>970</v>
      </c>
      <c r="I63" s="5" t="s">
        <v>971</v>
      </c>
      <c r="J63" s="5" t="s">
        <v>891</v>
      </c>
      <c r="K63" s="22">
        <f ca="1">YEAR(TODAY())-YEAR(CUSTOMERS[[#This Row],[Customer Birthdate]])</f>
        <v>32</v>
      </c>
      <c r="L63" s="5" t="str" cm="1">
        <f t="array" aca="1" ref="L63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63" s="24"/>
      <c r="R63" s="24"/>
      <c r="U63" s="5"/>
      <c r="V63" s="5"/>
    </row>
    <row r="64" spans="1:22" ht="15.5" x14ac:dyDescent="0.3">
      <c r="A64" s="5" t="s">
        <v>684</v>
      </c>
      <c r="B64" s="4" t="s">
        <v>285</v>
      </c>
      <c r="C64" s="5" t="s">
        <v>485</v>
      </c>
      <c r="D64" s="4" t="s">
        <v>411</v>
      </c>
      <c r="E64" s="24">
        <v>33732</v>
      </c>
      <c r="F64" s="5" t="s">
        <v>932</v>
      </c>
      <c r="G64" s="5" t="s">
        <v>11</v>
      </c>
      <c r="H64" s="5" t="s">
        <v>982</v>
      </c>
      <c r="I64" s="5" t="s">
        <v>983</v>
      </c>
      <c r="J64" s="5" t="s">
        <v>891</v>
      </c>
      <c r="K64" s="22">
        <f ca="1">YEAR(TODAY())-YEAR(CUSTOMERS[[#This Row],[Customer Birthdate]])</f>
        <v>32</v>
      </c>
      <c r="L64" s="5" t="str" cm="1">
        <f t="array" aca="1" ref="L64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64" s="24"/>
      <c r="R64" s="24"/>
      <c r="U64" s="5"/>
      <c r="V64" s="5"/>
    </row>
    <row r="65" spans="1:22" ht="15.5" x14ac:dyDescent="0.3">
      <c r="A65" s="5" t="s">
        <v>685</v>
      </c>
      <c r="B65" s="4" t="s">
        <v>286</v>
      </c>
      <c r="C65" s="5" t="s">
        <v>486</v>
      </c>
      <c r="D65" s="4" t="s">
        <v>411</v>
      </c>
      <c r="E65" s="24">
        <v>33792</v>
      </c>
      <c r="F65" s="5" t="s">
        <v>938</v>
      </c>
      <c r="G65" s="5" t="s">
        <v>34</v>
      </c>
      <c r="H65" s="5" t="s">
        <v>954</v>
      </c>
      <c r="I65" s="5" t="s">
        <v>955</v>
      </c>
      <c r="J65" s="5" t="s">
        <v>891</v>
      </c>
      <c r="K65" s="22">
        <f ca="1">YEAR(TODAY())-YEAR(CUSTOMERS[[#This Row],[Customer Birthdate]])</f>
        <v>32</v>
      </c>
      <c r="L65" s="5" t="str" cm="1">
        <f t="array" aca="1" ref="L65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65" s="24"/>
      <c r="R65" s="24"/>
      <c r="U65" s="5"/>
      <c r="V65" s="5"/>
    </row>
    <row r="66" spans="1:22" ht="15.5" x14ac:dyDescent="0.3">
      <c r="A66" s="5" t="s">
        <v>686</v>
      </c>
      <c r="B66" s="4" t="s">
        <v>287</v>
      </c>
      <c r="C66" s="5" t="s">
        <v>487</v>
      </c>
      <c r="D66" s="4" t="s">
        <v>410</v>
      </c>
      <c r="E66" s="24">
        <v>37038</v>
      </c>
      <c r="F66" s="5" t="s">
        <v>935</v>
      </c>
      <c r="G66" s="5" t="s">
        <v>46</v>
      </c>
      <c r="H66" s="5" t="s">
        <v>936</v>
      </c>
      <c r="I66" s="5" t="s">
        <v>937</v>
      </c>
      <c r="J66" s="5" t="s">
        <v>891</v>
      </c>
      <c r="K66" s="22">
        <f ca="1">YEAR(TODAY())-YEAR(CUSTOMERS[[#This Row],[Customer Birthdate]])</f>
        <v>23</v>
      </c>
      <c r="L66" s="5" t="str" cm="1">
        <f t="array" aca="1" ref="L66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23-30</v>
      </c>
      <c r="Q66" s="24"/>
      <c r="R66" s="24"/>
      <c r="U66" s="5"/>
      <c r="V66" s="5"/>
    </row>
    <row r="67" spans="1:22" ht="15.5" x14ac:dyDescent="0.3">
      <c r="A67" s="5" t="s">
        <v>687</v>
      </c>
      <c r="B67" s="4" t="s">
        <v>288</v>
      </c>
      <c r="C67" s="5" t="s">
        <v>488</v>
      </c>
      <c r="D67" s="4" t="s">
        <v>411</v>
      </c>
      <c r="E67" s="24">
        <v>37023</v>
      </c>
      <c r="F67" s="5" t="s">
        <v>932</v>
      </c>
      <c r="G67" s="5" t="s">
        <v>4</v>
      </c>
      <c r="H67" s="5" t="s">
        <v>986</v>
      </c>
      <c r="I67" s="5" t="s">
        <v>987</v>
      </c>
      <c r="J67" s="5" t="s">
        <v>891</v>
      </c>
      <c r="K67" s="22">
        <f ca="1">YEAR(TODAY())-YEAR(CUSTOMERS[[#This Row],[Customer Birthdate]])</f>
        <v>23</v>
      </c>
      <c r="L67" s="5" t="str" cm="1">
        <f t="array" aca="1" ref="L67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23-30</v>
      </c>
      <c r="Q67" s="24"/>
      <c r="R67" s="24"/>
      <c r="U67" s="5"/>
      <c r="V67" s="5"/>
    </row>
    <row r="68" spans="1:22" ht="15.5" x14ac:dyDescent="0.3">
      <c r="A68" s="5" t="s">
        <v>688</v>
      </c>
      <c r="B68" s="4" t="s">
        <v>289</v>
      </c>
      <c r="C68" s="5" t="s">
        <v>489</v>
      </c>
      <c r="D68" s="4" t="s">
        <v>411</v>
      </c>
      <c r="E68" s="24">
        <v>27161</v>
      </c>
      <c r="F68" s="5" t="s">
        <v>938</v>
      </c>
      <c r="G68" s="5" t="s">
        <v>3</v>
      </c>
      <c r="H68" s="5" t="s">
        <v>958</v>
      </c>
      <c r="I68" s="5" t="s">
        <v>959</v>
      </c>
      <c r="J68" s="5" t="s">
        <v>891</v>
      </c>
      <c r="K68" s="22">
        <f ca="1">YEAR(TODAY())-YEAR(CUSTOMERS[[#This Row],[Customer Birthdate]])</f>
        <v>50</v>
      </c>
      <c r="L68" s="5" t="str" cm="1">
        <f t="array" aca="1" ref="L68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50-60</v>
      </c>
      <c r="Q68" s="24"/>
      <c r="R68" s="24"/>
      <c r="U68" s="5"/>
      <c r="V68" s="5"/>
    </row>
    <row r="69" spans="1:22" ht="15.5" x14ac:dyDescent="0.3">
      <c r="A69" s="5" t="s">
        <v>689</v>
      </c>
      <c r="B69" s="4" t="s">
        <v>290</v>
      </c>
      <c r="C69" s="5" t="s">
        <v>490</v>
      </c>
      <c r="D69" s="4" t="s">
        <v>410</v>
      </c>
      <c r="E69" s="24">
        <v>26510</v>
      </c>
      <c r="F69" s="5" t="s">
        <v>938</v>
      </c>
      <c r="G69" s="5" t="s">
        <v>10</v>
      </c>
      <c r="H69" s="5" t="s">
        <v>992</v>
      </c>
      <c r="I69" s="5" t="s">
        <v>993</v>
      </c>
      <c r="J69" s="5" t="s">
        <v>891</v>
      </c>
      <c r="K69" s="22">
        <f ca="1">YEAR(TODAY())-YEAR(CUSTOMERS[[#This Row],[Customer Birthdate]])</f>
        <v>52</v>
      </c>
      <c r="L69" s="5" t="str" cm="1">
        <f t="array" aca="1" ref="L69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50-60</v>
      </c>
      <c r="Q69" s="24"/>
      <c r="R69" s="24"/>
      <c r="U69" s="5"/>
      <c r="V69" s="5"/>
    </row>
    <row r="70" spans="1:22" ht="15.5" x14ac:dyDescent="0.3">
      <c r="A70" s="5" t="s">
        <v>690</v>
      </c>
      <c r="B70" s="4" t="s">
        <v>291</v>
      </c>
      <c r="C70" s="5" t="s">
        <v>491</v>
      </c>
      <c r="D70" s="4" t="s">
        <v>410</v>
      </c>
      <c r="E70" s="24">
        <v>37268</v>
      </c>
      <c r="F70" s="5" t="s">
        <v>935</v>
      </c>
      <c r="G70" s="5" t="s">
        <v>27</v>
      </c>
      <c r="H70" s="5" t="s">
        <v>994</v>
      </c>
      <c r="I70" s="5" t="s">
        <v>1015</v>
      </c>
      <c r="J70" s="5" t="s">
        <v>891</v>
      </c>
      <c r="K70" s="22">
        <f ca="1">YEAR(TODAY())-YEAR(CUSTOMERS[[#This Row],[Customer Birthdate]])</f>
        <v>22</v>
      </c>
      <c r="L70" s="5" t="str" cm="1">
        <f t="array" aca="1" ref="L70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70" s="24"/>
      <c r="R70" s="24"/>
      <c r="U70" s="5"/>
      <c r="V70" s="5"/>
    </row>
    <row r="71" spans="1:22" ht="15.5" x14ac:dyDescent="0.3">
      <c r="A71" s="5" t="s">
        <v>691</v>
      </c>
      <c r="B71" s="4" t="s">
        <v>292</v>
      </c>
      <c r="C71" s="5" t="s">
        <v>492</v>
      </c>
      <c r="D71" s="4" t="s">
        <v>410</v>
      </c>
      <c r="E71" s="24">
        <v>33401</v>
      </c>
      <c r="F71" s="5" t="s">
        <v>935</v>
      </c>
      <c r="G71" s="5" t="s">
        <v>46</v>
      </c>
      <c r="H71" s="5" t="s">
        <v>936</v>
      </c>
      <c r="I71" s="5" t="s">
        <v>937</v>
      </c>
      <c r="J71" s="5" t="s">
        <v>891</v>
      </c>
      <c r="K71" s="22">
        <f ca="1">YEAR(TODAY())-YEAR(CUSTOMERS[[#This Row],[Customer Birthdate]])</f>
        <v>33</v>
      </c>
      <c r="L71" s="5" t="str" cm="1">
        <f t="array" aca="1" ref="L71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71" s="24"/>
      <c r="R71" s="24"/>
      <c r="U71" s="5"/>
      <c r="V71" s="5"/>
    </row>
    <row r="72" spans="1:22" ht="15.5" x14ac:dyDescent="0.3">
      <c r="A72" s="5" t="s">
        <v>692</v>
      </c>
      <c r="B72" s="4" t="s">
        <v>293</v>
      </c>
      <c r="C72" s="5" t="s">
        <v>493</v>
      </c>
      <c r="D72" s="4" t="s">
        <v>410</v>
      </c>
      <c r="E72" s="24">
        <v>38803</v>
      </c>
      <c r="F72" s="5" t="s">
        <v>929</v>
      </c>
      <c r="G72" s="5" t="s">
        <v>23</v>
      </c>
      <c r="H72" s="5" t="s">
        <v>946</v>
      </c>
      <c r="I72" s="5" t="s">
        <v>947</v>
      </c>
      <c r="J72" s="5" t="s">
        <v>890</v>
      </c>
      <c r="K72" s="22">
        <f ca="1">YEAR(TODAY())-YEAR(CUSTOMERS[[#This Row],[Customer Birthdate]])</f>
        <v>18</v>
      </c>
      <c r="L72" s="5" t="str" cm="1">
        <f t="array" aca="1" ref="L72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72" s="24"/>
      <c r="R72" s="24"/>
      <c r="U72" s="5"/>
      <c r="V72" s="5"/>
    </row>
    <row r="73" spans="1:22" ht="15.5" x14ac:dyDescent="0.3">
      <c r="A73" s="5" t="s">
        <v>693</v>
      </c>
      <c r="B73" s="4" t="s">
        <v>294</v>
      </c>
      <c r="C73" s="5" t="s">
        <v>494</v>
      </c>
      <c r="D73" s="4" t="s">
        <v>410</v>
      </c>
      <c r="E73" s="24">
        <v>37513</v>
      </c>
      <c r="F73" s="5" t="s">
        <v>935</v>
      </c>
      <c r="G73" s="5" t="s">
        <v>46</v>
      </c>
      <c r="H73" s="5" t="s">
        <v>936</v>
      </c>
      <c r="I73" s="5" t="s">
        <v>937</v>
      </c>
      <c r="J73" s="5" t="s">
        <v>891</v>
      </c>
      <c r="K73" s="22">
        <f ca="1">YEAR(TODAY())-YEAR(CUSTOMERS[[#This Row],[Customer Birthdate]])</f>
        <v>22</v>
      </c>
      <c r="L73" s="5" t="str" cm="1">
        <f t="array" aca="1" ref="L73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73" s="24"/>
      <c r="R73" s="24"/>
      <c r="U73" s="5"/>
      <c r="V73" s="5"/>
    </row>
    <row r="74" spans="1:22" ht="15.5" x14ac:dyDescent="0.3">
      <c r="A74" s="5" t="s">
        <v>694</v>
      </c>
      <c r="B74" s="4" t="s">
        <v>295</v>
      </c>
      <c r="C74" s="5" t="s">
        <v>495</v>
      </c>
      <c r="D74" s="4" t="s">
        <v>410</v>
      </c>
      <c r="E74" s="24">
        <v>36310</v>
      </c>
      <c r="F74" s="5" t="s">
        <v>938</v>
      </c>
      <c r="G74" s="5" t="s">
        <v>32</v>
      </c>
      <c r="H74" s="5" t="s">
        <v>995</v>
      </c>
      <c r="I74" s="5" t="s">
        <v>996</v>
      </c>
      <c r="J74" s="5" t="s">
        <v>891</v>
      </c>
      <c r="K74" s="22">
        <f ca="1">YEAR(TODAY())-YEAR(CUSTOMERS[[#This Row],[Customer Birthdate]])</f>
        <v>25</v>
      </c>
      <c r="L74" s="5" t="str" cm="1">
        <f t="array" aca="1" ref="L74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23-30</v>
      </c>
      <c r="Q74" s="24"/>
      <c r="R74" s="24"/>
      <c r="U74" s="5"/>
      <c r="V74" s="5"/>
    </row>
    <row r="75" spans="1:22" ht="15.5" x14ac:dyDescent="0.3">
      <c r="A75" s="5" t="s">
        <v>695</v>
      </c>
      <c r="B75" s="4" t="s">
        <v>248</v>
      </c>
      <c r="C75" s="5" t="s">
        <v>496</v>
      </c>
      <c r="D75" s="4" t="s">
        <v>411</v>
      </c>
      <c r="E75" s="24">
        <v>38824</v>
      </c>
      <c r="F75" s="5" t="s">
        <v>935</v>
      </c>
      <c r="G75" s="5" t="s">
        <v>46</v>
      </c>
      <c r="H75" s="5" t="s">
        <v>936</v>
      </c>
      <c r="I75" s="5" t="s">
        <v>937</v>
      </c>
      <c r="J75" s="5" t="s">
        <v>891</v>
      </c>
      <c r="K75" s="22">
        <f ca="1">YEAR(TODAY())-YEAR(CUSTOMERS[[#This Row],[Customer Birthdate]])</f>
        <v>18</v>
      </c>
      <c r="L75" s="5" t="str" cm="1">
        <f t="array" aca="1" ref="L75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75" s="24"/>
      <c r="R75" s="24"/>
      <c r="U75" s="5"/>
      <c r="V75" s="5"/>
    </row>
    <row r="76" spans="1:22" ht="15.5" x14ac:dyDescent="0.3">
      <c r="A76" s="5" t="s">
        <v>696</v>
      </c>
      <c r="B76" s="4" t="s">
        <v>296</v>
      </c>
      <c r="C76" s="5" t="s">
        <v>497</v>
      </c>
      <c r="D76" s="4" t="s">
        <v>411</v>
      </c>
      <c r="E76" s="24">
        <v>32055</v>
      </c>
      <c r="F76" s="5" t="s">
        <v>935</v>
      </c>
      <c r="G76" s="5" t="s">
        <v>46</v>
      </c>
      <c r="H76" s="5" t="s">
        <v>936</v>
      </c>
      <c r="I76" s="5" t="s">
        <v>937</v>
      </c>
      <c r="J76" s="5" t="s">
        <v>891</v>
      </c>
      <c r="K76" s="22">
        <f ca="1">YEAR(TODAY())-YEAR(CUSTOMERS[[#This Row],[Customer Birthdate]])</f>
        <v>37</v>
      </c>
      <c r="L76" s="5" t="str" cm="1">
        <f t="array" aca="1" ref="L76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76" s="24"/>
      <c r="R76" s="24"/>
      <c r="U76" s="5"/>
      <c r="V76" s="5"/>
    </row>
    <row r="77" spans="1:22" ht="15.5" x14ac:dyDescent="0.3">
      <c r="A77" s="5" t="s">
        <v>697</v>
      </c>
      <c r="B77" s="4" t="s">
        <v>297</v>
      </c>
      <c r="C77" s="5" t="s">
        <v>498</v>
      </c>
      <c r="D77" s="4" t="s">
        <v>410</v>
      </c>
      <c r="E77" s="24">
        <v>33582</v>
      </c>
      <c r="F77" s="5" t="s">
        <v>935</v>
      </c>
      <c r="G77" s="5" t="s">
        <v>46</v>
      </c>
      <c r="H77" s="5" t="s">
        <v>936</v>
      </c>
      <c r="I77" s="5" t="s">
        <v>937</v>
      </c>
      <c r="J77" s="5" t="s">
        <v>890</v>
      </c>
      <c r="K77" s="22">
        <f ca="1">YEAR(TODAY())-YEAR(CUSTOMERS[[#This Row],[Customer Birthdate]])</f>
        <v>33</v>
      </c>
      <c r="L77" s="5" t="str" cm="1">
        <f t="array" aca="1" ref="L77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77" s="24"/>
      <c r="R77" s="24"/>
      <c r="U77" s="5"/>
      <c r="V77" s="5"/>
    </row>
    <row r="78" spans="1:22" ht="15.5" x14ac:dyDescent="0.3">
      <c r="A78" s="5" t="s">
        <v>698</v>
      </c>
      <c r="B78" s="4" t="s">
        <v>298</v>
      </c>
      <c r="C78" s="5" t="s">
        <v>499</v>
      </c>
      <c r="D78" s="4" t="s">
        <v>411</v>
      </c>
      <c r="E78" s="24">
        <v>34230</v>
      </c>
      <c r="F78" s="5" t="s">
        <v>929</v>
      </c>
      <c r="G78" s="5" t="s">
        <v>7</v>
      </c>
      <c r="H78" s="5" t="s">
        <v>952</v>
      </c>
      <c r="I78" s="5" t="s">
        <v>953</v>
      </c>
      <c r="J78" s="5" t="s">
        <v>891</v>
      </c>
      <c r="K78" s="22">
        <f ca="1">YEAR(TODAY())-YEAR(CUSTOMERS[[#This Row],[Customer Birthdate]])</f>
        <v>31</v>
      </c>
      <c r="L78" s="5" t="str" cm="1">
        <f t="array" aca="1" ref="L78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78" s="24"/>
      <c r="R78" s="24"/>
      <c r="U78" s="5"/>
      <c r="V78" s="5"/>
    </row>
    <row r="79" spans="1:22" ht="15.5" x14ac:dyDescent="0.3">
      <c r="A79" s="5" t="s">
        <v>699</v>
      </c>
      <c r="B79" s="4" t="s">
        <v>299</v>
      </c>
      <c r="C79" s="5" t="s">
        <v>500</v>
      </c>
      <c r="D79" s="4" t="s">
        <v>410</v>
      </c>
      <c r="E79" s="24">
        <v>34356</v>
      </c>
      <c r="F79" s="5" t="s">
        <v>929</v>
      </c>
      <c r="G79" s="5" t="s">
        <v>19</v>
      </c>
      <c r="H79" s="5" t="s">
        <v>950</v>
      </c>
      <c r="I79" s="5" t="s">
        <v>951</v>
      </c>
      <c r="J79" s="5" t="s">
        <v>891</v>
      </c>
      <c r="K79" s="22">
        <f ca="1">YEAR(TODAY())-YEAR(CUSTOMERS[[#This Row],[Customer Birthdate]])</f>
        <v>30</v>
      </c>
      <c r="L79" s="5" t="str" cm="1">
        <f t="array" aca="1" ref="L79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79" s="24"/>
      <c r="R79" s="24"/>
      <c r="U79" s="5"/>
      <c r="V79" s="5"/>
    </row>
    <row r="80" spans="1:22" ht="15.5" x14ac:dyDescent="0.3">
      <c r="A80" s="5" t="s">
        <v>700</v>
      </c>
      <c r="B80" s="4" t="s">
        <v>300</v>
      </c>
      <c r="C80" s="5" t="s">
        <v>501</v>
      </c>
      <c r="D80" s="4" t="s">
        <v>411</v>
      </c>
      <c r="E80" s="24">
        <v>37234</v>
      </c>
      <c r="F80" s="5" t="s">
        <v>972</v>
      </c>
      <c r="G80" s="5" t="s">
        <v>25</v>
      </c>
      <c r="H80" s="5" t="s">
        <v>973</v>
      </c>
      <c r="I80" s="5" t="s">
        <v>974</v>
      </c>
      <c r="J80" s="5" t="s">
        <v>891</v>
      </c>
      <c r="K80" s="22">
        <f ca="1">YEAR(TODAY())-YEAR(CUSTOMERS[[#This Row],[Customer Birthdate]])</f>
        <v>23</v>
      </c>
      <c r="L80" s="5" t="str" cm="1">
        <f t="array" aca="1" ref="L80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23-30</v>
      </c>
      <c r="Q80" s="24"/>
      <c r="R80" s="24"/>
      <c r="U80" s="5"/>
      <c r="V80" s="5"/>
    </row>
    <row r="81" spans="1:22" ht="15.5" x14ac:dyDescent="0.3">
      <c r="A81" s="5" t="s">
        <v>701</v>
      </c>
      <c r="B81" s="4" t="s">
        <v>248</v>
      </c>
      <c r="C81" s="5" t="s">
        <v>502</v>
      </c>
      <c r="D81" s="4" t="s">
        <v>410</v>
      </c>
      <c r="E81" s="24">
        <v>37028</v>
      </c>
      <c r="F81" s="5" t="s">
        <v>938</v>
      </c>
      <c r="G81" s="5" t="s">
        <v>10</v>
      </c>
      <c r="H81" s="5" t="s">
        <v>992</v>
      </c>
      <c r="I81" s="5" t="s">
        <v>993</v>
      </c>
      <c r="J81" s="5" t="s">
        <v>891</v>
      </c>
      <c r="K81" s="22">
        <f ca="1">YEAR(TODAY())-YEAR(CUSTOMERS[[#This Row],[Customer Birthdate]])</f>
        <v>23</v>
      </c>
      <c r="L81" s="5" t="str" cm="1">
        <f t="array" aca="1" ref="L81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23-30</v>
      </c>
      <c r="Q81" s="24"/>
      <c r="R81" s="24"/>
      <c r="U81" s="5"/>
      <c r="V81" s="5"/>
    </row>
    <row r="82" spans="1:22" ht="15.5" x14ac:dyDescent="0.3">
      <c r="A82" s="5" t="s">
        <v>702</v>
      </c>
      <c r="B82" s="4" t="s">
        <v>301</v>
      </c>
      <c r="C82" s="5" t="s">
        <v>503</v>
      </c>
      <c r="D82" s="4" t="s">
        <v>410</v>
      </c>
      <c r="E82" s="24">
        <v>37348</v>
      </c>
      <c r="F82" s="5" t="s">
        <v>938</v>
      </c>
      <c r="G82" s="5" t="s">
        <v>36</v>
      </c>
      <c r="H82" s="5" t="s">
        <v>944</v>
      </c>
      <c r="I82" s="5" t="s">
        <v>945</v>
      </c>
      <c r="J82" s="5" t="s">
        <v>891</v>
      </c>
      <c r="K82" s="22">
        <f ca="1">YEAR(TODAY())-YEAR(CUSTOMERS[[#This Row],[Customer Birthdate]])</f>
        <v>22</v>
      </c>
      <c r="L82" s="5" t="str" cm="1">
        <f t="array" aca="1" ref="L82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82" s="24"/>
      <c r="R82" s="24"/>
      <c r="U82" s="5"/>
      <c r="V82" s="5"/>
    </row>
    <row r="83" spans="1:22" ht="15.5" x14ac:dyDescent="0.3">
      <c r="A83" s="5" t="s">
        <v>703</v>
      </c>
      <c r="B83" s="4" t="s">
        <v>302</v>
      </c>
      <c r="C83" s="5" t="s">
        <v>504</v>
      </c>
      <c r="D83" s="4" t="s">
        <v>410</v>
      </c>
      <c r="E83" s="24">
        <v>38281</v>
      </c>
      <c r="F83" s="5" t="s">
        <v>935</v>
      </c>
      <c r="G83" s="5" t="s">
        <v>46</v>
      </c>
      <c r="H83" s="5" t="s">
        <v>936</v>
      </c>
      <c r="I83" s="5" t="s">
        <v>937</v>
      </c>
      <c r="J83" s="5" t="s">
        <v>891</v>
      </c>
      <c r="K83" s="22">
        <f ca="1">YEAR(TODAY())-YEAR(CUSTOMERS[[#This Row],[Customer Birthdate]])</f>
        <v>20</v>
      </c>
      <c r="L83" s="5" t="str" cm="1">
        <f t="array" aca="1" ref="L83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83" s="24"/>
      <c r="R83" s="24"/>
      <c r="U83" s="5"/>
      <c r="V83" s="5"/>
    </row>
    <row r="84" spans="1:22" ht="15.5" x14ac:dyDescent="0.3">
      <c r="A84" s="5" t="s">
        <v>704</v>
      </c>
      <c r="B84" s="4" t="s">
        <v>303</v>
      </c>
      <c r="C84" s="5" t="s">
        <v>505</v>
      </c>
      <c r="D84" s="4" t="s">
        <v>410</v>
      </c>
      <c r="E84" s="24">
        <v>34685</v>
      </c>
      <c r="F84" s="5" t="s">
        <v>929</v>
      </c>
      <c r="G84" s="5" t="s">
        <v>44</v>
      </c>
      <c r="H84" s="5" t="s">
        <v>930</v>
      </c>
      <c r="I84" s="5" t="s">
        <v>931</v>
      </c>
      <c r="J84" s="5" t="s">
        <v>891</v>
      </c>
      <c r="K84" s="22">
        <f ca="1">YEAR(TODAY())-YEAR(CUSTOMERS[[#This Row],[Customer Birthdate]])</f>
        <v>30</v>
      </c>
      <c r="L84" s="5" t="str" cm="1">
        <f t="array" aca="1" ref="L84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84" s="24"/>
      <c r="R84" s="24"/>
      <c r="U84" s="5"/>
      <c r="V84" s="5"/>
    </row>
    <row r="85" spans="1:22" ht="15.5" x14ac:dyDescent="0.3">
      <c r="A85" s="5" t="s">
        <v>705</v>
      </c>
      <c r="B85" s="4" t="s">
        <v>304</v>
      </c>
      <c r="C85" s="5" t="s">
        <v>506</v>
      </c>
      <c r="D85" s="4" t="s">
        <v>411</v>
      </c>
      <c r="E85" s="24">
        <v>38684</v>
      </c>
      <c r="F85" s="5" t="s">
        <v>935</v>
      </c>
      <c r="G85" s="5" t="s">
        <v>27</v>
      </c>
      <c r="H85" s="5" t="s">
        <v>994</v>
      </c>
      <c r="I85" s="5" t="s">
        <v>1015</v>
      </c>
      <c r="J85" s="5" t="s">
        <v>891</v>
      </c>
      <c r="K85" s="22">
        <f ca="1">YEAR(TODAY())-YEAR(CUSTOMERS[[#This Row],[Customer Birthdate]])</f>
        <v>19</v>
      </c>
      <c r="L85" s="5" t="str" cm="1">
        <f t="array" aca="1" ref="L85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85" s="24"/>
      <c r="R85" s="24"/>
      <c r="U85" s="5"/>
      <c r="V85" s="5"/>
    </row>
    <row r="86" spans="1:22" ht="15.5" x14ac:dyDescent="0.3">
      <c r="A86" s="5" t="s">
        <v>706</v>
      </c>
      <c r="B86" s="4" t="s">
        <v>305</v>
      </c>
      <c r="C86" s="5" t="s">
        <v>507</v>
      </c>
      <c r="D86" s="4" t="s">
        <v>410</v>
      </c>
      <c r="E86" s="24">
        <v>25574</v>
      </c>
      <c r="F86" s="5" t="s">
        <v>935</v>
      </c>
      <c r="G86" s="5" t="s">
        <v>46</v>
      </c>
      <c r="H86" s="5" t="s">
        <v>936</v>
      </c>
      <c r="I86" s="5" t="s">
        <v>937</v>
      </c>
      <c r="J86" s="5" t="s">
        <v>891</v>
      </c>
      <c r="K86" s="22">
        <f ca="1">YEAR(TODAY())-YEAR(CUSTOMERS[[#This Row],[Customer Birthdate]])</f>
        <v>54</v>
      </c>
      <c r="L86" s="5" t="str" cm="1">
        <f t="array" aca="1" ref="L86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50-60</v>
      </c>
      <c r="Q86" s="24"/>
      <c r="R86" s="24"/>
      <c r="U86" s="5"/>
      <c r="V86" s="5"/>
    </row>
    <row r="87" spans="1:22" ht="15.5" x14ac:dyDescent="0.3">
      <c r="A87" s="5" t="s">
        <v>707</v>
      </c>
      <c r="B87" s="4" t="s">
        <v>306</v>
      </c>
      <c r="C87" s="5" t="s">
        <v>508</v>
      </c>
      <c r="D87" s="4" t="s">
        <v>410</v>
      </c>
      <c r="E87" s="24">
        <v>36502</v>
      </c>
      <c r="F87" s="5" t="s">
        <v>929</v>
      </c>
      <c r="G87" s="5" t="s">
        <v>7</v>
      </c>
      <c r="H87" s="5" t="s">
        <v>952</v>
      </c>
      <c r="I87" s="5" t="s">
        <v>953</v>
      </c>
      <c r="J87" s="5" t="s">
        <v>891</v>
      </c>
      <c r="K87" s="22">
        <f ca="1">YEAR(TODAY())-YEAR(CUSTOMERS[[#This Row],[Customer Birthdate]])</f>
        <v>25</v>
      </c>
      <c r="L87" s="5" t="str" cm="1">
        <f t="array" aca="1" ref="L87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23-30</v>
      </c>
      <c r="Q87" s="24"/>
      <c r="R87" s="24"/>
      <c r="U87" s="5"/>
      <c r="V87" s="5"/>
    </row>
    <row r="88" spans="1:22" ht="15.5" x14ac:dyDescent="0.3">
      <c r="A88" s="5" t="s">
        <v>708</v>
      </c>
      <c r="B88" s="4" t="s">
        <v>307</v>
      </c>
      <c r="C88" s="5" t="s">
        <v>509</v>
      </c>
      <c r="D88" s="4" t="s">
        <v>410</v>
      </c>
      <c r="E88" s="24">
        <v>38242</v>
      </c>
      <c r="F88" s="5" t="s">
        <v>935</v>
      </c>
      <c r="G88" s="5" t="s">
        <v>46</v>
      </c>
      <c r="H88" s="5" t="s">
        <v>936</v>
      </c>
      <c r="I88" s="5" t="s">
        <v>937</v>
      </c>
      <c r="J88" s="5" t="s">
        <v>891</v>
      </c>
      <c r="K88" s="22">
        <f ca="1">YEAR(TODAY())-YEAR(CUSTOMERS[[#This Row],[Customer Birthdate]])</f>
        <v>20</v>
      </c>
      <c r="L88" s="5" t="str" cm="1">
        <f t="array" aca="1" ref="L88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88" s="24"/>
      <c r="R88" s="24"/>
      <c r="U88" s="5"/>
      <c r="V88" s="5"/>
    </row>
    <row r="89" spans="1:22" ht="15.5" x14ac:dyDescent="0.3">
      <c r="A89" s="5" t="s">
        <v>709</v>
      </c>
      <c r="B89" s="4" t="s">
        <v>308</v>
      </c>
      <c r="C89" s="5" t="s">
        <v>510</v>
      </c>
      <c r="D89" s="4" t="s">
        <v>410</v>
      </c>
      <c r="E89" s="24">
        <v>32381</v>
      </c>
      <c r="F89" s="5" t="s">
        <v>929</v>
      </c>
      <c r="G89" s="5" t="s">
        <v>20</v>
      </c>
      <c r="H89" s="5" t="s">
        <v>942</v>
      </c>
      <c r="I89" s="5" t="s">
        <v>943</v>
      </c>
      <c r="J89" s="5" t="s">
        <v>891</v>
      </c>
      <c r="K89" s="22">
        <f ca="1">YEAR(TODAY())-YEAR(CUSTOMERS[[#This Row],[Customer Birthdate]])</f>
        <v>36</v>
      </c>
      <c r="L89" s="5" t="str" cm="1">
        <f t="array" aca="1" ref="L89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89" s="24"/>
      <c r="R89" s="24"/>
      <c r="U89" s="5"/>
      <c r="V89" s="5"/>
    </row>
    <row r="90" spans="1:22" ht="15.5" x14ac:dyDescent="0.3">
      <c r="A90" s="5" t="s">
        <v>710</v>
      </c>
      <c r="B90" s="4" t="s">
        <v>309</v>
      </c>
      <c r="C90" s="5" t="s">
        <v>511</v>
      </c>
      <c r="D90" s="4" t="s">
        <v>410</v>
      </c>
      <c r="E90" s="24">
        <v>33800</v>
      </c>
      <c r="F90" s="5" t="s">
        <v>935</v>
      </c>
      <c r="G90" s="5" t="s">
        <v>46</v>
      </c>
      <c r="H90" s="5" t="s">
        <v>936</v>
      </c>
      <c r="I90" s="5" t="s">
        <v>937</v>
      </c>
      <c r="J90" s="5" t="s">
        <v>891</v>
      </c>
      <c r="K90" s="22">
        <f ca="1">YEAR(TODAY())-YEAR(CUSTOMERS[[#This Row],[Customer Birthdate]])</f>
        <v>32</v>
      </c>
      <c r="L90" s="5" t="str" cm="1">
        <f t="array" aca="1" ref="L90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90" s="24"/>
      <c r="R90" s="24"/>
      <c r="U90" s="5"/>
      <c r="V90" s="5"/>
    </row>
    <row r="91" spans="1:22" ht="15.5" x14ac:dyDescent="0.3">
      <c r="A91" s="5" t="s">
        <v>711</v>
      </c>
      <c r="B91" s="4" t="s">
        <v>310</v>
      </c>
      <c r="C91" s="5" t="s">
        <v>512</v>
      </c>
      <c r="D91" s="4" t="s">
        <v>411</v>
      </c>
      <c r="E91" s="24">
        <v>33804</v>
      </c>
      <c r="F91" s="5" t="s">
        <v>935</v>
      </c>
      <c r="G91" s="5" t="s">
        <v>46</v>
      </c>
      <c r="H91" s="5" t="s">
        <v>936</v>
      </c>
      <c r="I91" s="5" t="s">
        <v>937</v>
      </c>
      <c r="J91" s="5" t="s">
        <v>891</v>
      </c>
      <c r="K91" s="22">
        <f ca="1">YEAR(TODAY())-YEAR(CUSTOMERS[[#This Row],[Customer Birthdate]])</f>
        <v>32</v>
      </c>
      <c r="L91" s="5" t="str" cm="1">
        <f t="array" aca="1" ref="L91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91" s="24"/>
      <c r="R91" s="24"/>
      <c r="U91" s="5"/>
      <c r="V91" s="5"/>
    </row>
    <row r="92" spans="1:22" ht="15.5" x14ac:dyDescent="0.3">
      <c r="A92" s="5" t="s">
        <v>712</v>
      </c>
      <c r="B92" s="4" t="s">
        <v>311</v>
      </c>
      <c r="C92" s="5" t="s">
        <v>513</v>
      </c>
      <c r="D92" s="4" t="s">
        <v>410</v>
      </c>
      <c r="E92" s="24">
        <v>38374</v>
      </c>
      <c r="F92" s="5" t="s">
        <v>929</v>
      </c>
      <c r="G92" s="5" t="s">
        <v>23</v>
      </c>
      <c r="H92" s="5" t="s">
        <v>946</v>
      </c>
      <c r="I92" s="5" t="s">
        <v>947</v>
      </c>
      <c r="J92" s="5" t="s">
        <v>891</v>
      </c>
      <c r="K92" s="22">
        <f ca="1">YEAR(TODAY())-YEAR(CUSTOMERS[[#This Row],[Customer Birthdate]])</f>
        <v>19</v>
      </c>
      <c r="L92" s="5" t="str" cm="1">
        <f t="array" aca="1" ref="L92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92" s="24"/>
      <c r="R92" s="24"/>
      <c r="U92" s="5"/>
      <c r="V92" s="5"/>
    </row>
    <row r="93" spans="1:22" ht="15.5" x14ac:dyDescent="0.3">
      <c r="A93" s="5" t="s">
        <v>713</v>
      </c>
      <c r="B93" s="4" t="s">
        <v>312</v>
      </c>
      <c r="C93" s="5" t="s">
        <v>514</v>
      </c>
      <c r="D93" s="4" t="s">
        <v>410</v>
      </c>
      <c r="E93" s="24">
        <v>38840</v>
      </c>
      <c r="F93" s="5" t="s">
        <v>935</v>
      </c>
      <c r="G93" s="5" t="s">
        <v>46</v>
      </c>
      <c r="H93" s="5" t="s">
        <v>936</v>
      </c>
      <c r="I93" s="5" t="s">
        <v>937</v>
      </c>
      <c r="J93" s="5" t="s">
        <v>890</v>
      </c>
      <c r="K93" s="22">
        <f ca="1">YEAR(TODAY())-YEAR(CUSTOMERS[[#This Row],[Customer Birthdate]])</f>
        <v>18</v>
      </c>
      <c r="L93" s="5" t="str" cm="1">
        <f t="array" aca="1" ref="L93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93" s="24"/>
      <c r="R93" s="24"/>
      <c r="U93" s="5"/>
      <c r="V93" s="5"/>
    </row>
    <row r="94" spans="1:22" ht="15.5" x14ac:dyDescent="0.3">
      <c r="A94" s="5" t="s">
        <v>714</v>
      </c>
      <c r="B94" s="4" t="s">
        <v>277</v>
      </c>
      <c r="C94" s="5" t="s">
        <v>515</v>
      </c>
      <c r="D94" s="4" t="s">
        <v>410</v>
      </c>
      <c r="E94" s="24">
        <v>33755</v>
      </c>
      <c r="F94" s="5" t="s">
        <v>935</v>
      </c>
      <c r="G94" s="5" t="s">
        <v>46</v>
      </c>
      <c r="H94" s="5" t="s">
        <v>936</v>
      </c>
      <c r="I94" s="5" t="s">
        <v>937</v>
      </c>
      <c r="J94" s="5" t="s">
        <v>891</v>
      </c>
      <c r="K94" s="22">
        <f ca="1">YEAR(TODAY())-YEAR(CUSTOMERS[[#This Row],[Customer Birthdate]])</f>
        <v>32</v>
      </c>
      <c r="L94" s="5" t="str" cm="1">
        <f t="array" aca="1" ref="L94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94" s="24"/>
      <c r="R94" s="24"/>
      <c r="U94" s="5"/>
      <c r="V94" s="5"/>
    </row>
    <row r="95" spans="1:22" ht="15.5" x14ac:dyDescent="0.3">
      <c r="A95" s="5" t="s">
        <v>715</v>
      </c>
      <c r="B95" s="4" t="s">
        <v>313</v>
      </c>
      <c r="C95" s="5" t="s">
        <v>516</v>
      </c>
      <c r="D95" s="4" t="s">
        <v>411</v>
      </c>
      <c r="E95" s="24">
        <v>38612</v>
      </c>
      <c r="F95" s="5" t="s">
        <v>938</v>
      </c>
      <c r="G95" s="5" t="s">
        <v>18</v>
      </c>
      <c r="H95" s="5" t="s">
        <v>978</v>
      </c>
      <c r="I95" s="5" t="s">
        <v>979</v>
      </c>
      <c r="J95" s="5" t="s">
        <v>891</v>
      </c>
      <c r="K95" s="22">
        <f ca="1">YEAR(TODAY())-YEAR(CUSTOMERS[[#This Row],[Customer Birthdate]])</f>
        <v>19</v>
      </c>
      <c r="L95" s="5" t="str" cm="1">
        <f t="array" aca="1" ref="L95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95" s="24"/>
      <c r="R95" s="24"/>
      <c r="U95" s="5"/>
      <c r="V95" s="5"/>
    </row>
    <row r="96" spans="1:22" ht="15.5" x14ac:dyDescent="0.3">
      <c r="A96" s="5" t="s">
        <v>716</v>
      </c>
      <c r="B96" s="4" t="s">
        <v>314</v>
      </c>
      <c r="C96" s="5" t="s">
        <v>517</v>
      </c>
      <c r="D96" s="4" t="s">
        <v>410</v>
      </c>
      <c r="E96" s="24">
        <v>33841</v>
      </c>
      <c r="F96" s="5" t="s">
        <v>935</v>
      </c>
      <c r="G96" s="5" t="s">
        <v>46</v>
      </c>
      <c r="H96" s="5" t="s">
        <v>936</v>
      </c>
      <c r="I96" s="5" t="s">
        <v>937</v>
      </c>
      <c r="J96" s="5" t="s">
        <v>891</v>
      </c>
      <c r="K96" s="22">
        <f ca="1">YEAR(TODAY())-YEAR(CUSTOMERS[[#This Row],[Customer Birthdate]])</f>
        <v>32</v>
      </c>
      <c r="L96" s="5" t="str" cm="1">
        <f t="array" aca="1" ref="L96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96" s="24"/>
      <c r="R96" s="24"/>
      <c r="U96" s="5"/>
      <c r="V96" s="5"/>
    </row>
    <row r="97" spans="1:22" ht="15.5" x14ac:dyDescent="0.3">
      <c r="A97" s="5" t="s">
        <v>717</v>
      </c>
      <c r="B97" s="4" t="s">
        <v>315</v>
      </c>
      <c r="C97" s="5" t="s">
        <v>518</v>
      </c>
      <c r="D97" s="4" t="s">
        <v>411</v>
      </c>
      <c r="E97" s="24">
        <v>31241</v>
      </c>
      <c r="F97" s="5" t="s">
        <v>935</v>
      </c>
      <c r="G97" s="5" t="s">
        <v>46</v>
      </c>
      <c r="H97" s="5" t="s">
        <v>936</v>
      </c>
      <c r="I97" s="5" t="s">
        <v>937</v>
      </c>
      <c r="J97" s="5" t="s">
        <v>890</v>
      </c>
      <c r="K97" s="22">
        <f ca="1">YEAR(TODAY())-YEAR(CUSTOMERS[[#This Row],[Customer Birthdate]])</f>
        <v>39</v>
      </c>
      <c r="L97" s="5" t="str" cm="1">
        <f t="array" aca="1" ref="L97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97" s="24"/>
      <c r="R97" s="24"/>
      <c r="U97" s="5"/>
      <c r="V97" s="5"/>
    </row>
    <row r="98" spans="1:22" ht="15.5" x14ac:dyDescent="0.3">
      <c r="A98" s="5" t="s">
        <v>718</v>
      </c>
      <c r="B98" s="4" t="s">
        <v>316</v>
      </c>
      <c r="C98" s="5" t="s">
        <v>519</v>
      </c>
      <c r="D98" s="4" t="s">
        <v>411</v>
      </c>
      <c r="E98" s="24">
        <v>33050</v>
      </c>
      <c r="F98" s="5" t="s">
        <v>929</v>
      </c>
      <c r="G98" s="5" t="s">
        <v>37</v>
      </c>
      <c r="H98" s="5" t="s">
        <v>37</v>
      </c>
      <c r="I98" s="5" t="s">
        <v>941</v>
      </c>
      <c r="J98" s="5" t="s">
        <v>890</v>
      </c>
      <c r="K98" s="22">
        <f ca="1">YEAR(TODAY())-YEAR(CUSTOMERS[[#This Row],[Customer Birthdate]])</f>
        <v>34</v>
      </c>
      <c r="L98" s="5" t="str" cm="1">
        <f t="array" aca="1" ref="L98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98" s="24"/>
      <c r="R98" s="24"/>
      <c r="U98" s="5"/>
      <c r="V98" s="5"/>
    </row>
    <row r="99" spans="1:22" ht="15.5" x14ac:dyDescent="0.3">
      <c r="A99" s="5" t="s">
        <v>719</v>
      </c>
      <c r="B99" s="4" t="s">
        <v>317</v>
      </c>
      <c r="C99" s="5" t="s">
        <v>520</v>
      </c>
      <c r="D99" s="4" t="s">
        <v>411</v>
      </c>
      <c r="E99" s="24">
        <v>25360</v>
      </c>
      <c r="F99" s="5" t="s">
        <v>935</v>
      </c>
      <c r="G99" s="5" t="s">
        <v>46</v>
      </c>
      <c r="H99" s="5" t="s">
        <v>936</v>
      </c>
      <c r="I99" s="5" t="s">
        <v>937</v>
      </c>
      <c r="J99" s="5" t="s">
        <v>891</v>
      </c>
      <c r="K99" s="22">
        <f ca="1">YEAR(TODAY())-YEAR(CUSTOMERS[[#This Row],[Customer Birthdate]])</f>
        <v>55</v>
      </c>
      <c r="L99" s="5" t="str" cm="1">
        <f t="array" aca="1" ref="L99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50-60</v>
      </c>
      <c r="Q99" s="24"/>
      <c r="R99" s="24"/>
      <c r="U99" s="5"/>
      <c r="V99" s="5"/>
    </row>
    <row r="100" spans="1:22" ht="15.5" x14ac:dyDescent="0.3">
      <c r="A100" s="5" t="s">
        <v>720</v>
      </c>
      <c r="B100" s="4" t="s">
        <v>318</v>
      </c>
      <c r="C100" s="5" t="s">
        <v>521</v>
      </c>
      <c r="D100" s="4" t="s">
        <v>411</v>
      </c>
      <c r="E100" s="24">
        <v>22347</v>
      </c>
      <c r="F100" s="5" t="s">
        <v>938</v>
      </c>
      <c r="G100" s="5" t="s">
        <v>5</v>
      </c>
      <c r="H100" s="5" t="s">
        <v>984</v>
      </c>
      <c r="I100" s="5" t="s">
        <v>985</v>
      </c>
      <c r="J100" s="5" t="s">
        <v>891</v>
      </c>
      <c r="K100" s="22">
        <f ca="1">YEAR(TODAY())-YEAR(CUSTOMERS[[#This Row],[Customer Birthdate]])</f>
        <v>63</v>
      </c>
      <c r="L100" s="5" t="str" cm="1">
        <f t="array" aca="1" ref="L100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60+</v>
      </c>
      <c r="Q100" s="24"/>
      <c r="R100" s="24"/>
      <c r="U100" s="5"/>
      <c r="V100" s="5"/>
    </row>
    <row r="101" spans="1:22" ht="15.5" x14ac:dyDescent="0.3">
      <c r="A101" s="5" t="s">
        <v>721</v>
      </c>
      <c r="B101" s="4" t="s">
        <v>319</v>
      </c>
      <c r="C101" s="5" t="s">
        <v>522</v>
      </c>
      <c r="D101" s="4" t="s">
        <v>410</v>
      </c>
      <c r="E101" s="24">
        <v>37240</v>
      </c>
      <c r="F101" s="5" t="s">
        <v>929</v>
      </c>
      <c r="G101" s="5" t="s">
        <v>45</v>
      </c>
      <c r="H101" s="5" t="s">
        <v>964</v>
      </c>
      <c r="I101" s="5" t="s">
        <v>965</v>
      </c>
      <c r="J101" s="5" t="s">
        <v>891</v>
      </c>
      <c r="K101" s="22">
        <f ca="1">YEAR(TODAY())-YEAR(CUSTOMERS[[#This Row],[Customer Birthdate]])</f>
        <v>23</v>
      </c>
      <c r="L101" s="5" t="str" cm="1">
        <f t="array" aca="1" ref="L101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23-30</v>
      </c>
      <c r="Q101" s="24"/>
      <c r="R101" s="24"/>
      <c r="U101" s="5"/>
      <c r="V101" s="5"/>
    </row>
    <row r="102" spans="1:22" ht="15.5" x14ac:dyDescent="0.3">
      <c r="A102" s="5" t="s">
        <v>722</v>
      </c>
      <c r="B102" s="4" t="s">
        <v>320</v>
      </c>
      <c r="C102" s="5" t="s">
        <v>523</v>
      </c>
      <c r="D102" s="4" t="s">
        <v>410</v>
      </c>
      <c r="E102" s="24">
        <v>36092</v>
      </c>
      <c r="F102" s="5" t="s">
        <v>938</v>
      </c>
      <c r="G102" s="5" t="s">
        <v>33</v>
      </c>
      <c r="H102" s="5" t="s">
        <v>997</v>
      </c>
      <c r="I102" s="5" t="s">
        <v>998</v>
      </c>
      <c r="J102" s="5" t="s">
        <v>891</v>
      </c>
      <c r="K102" s="22">
        <f ca="1">YEAR(TODAY())-YEAR(CUSTOMERS[[#This Row],[Customer Birthdate]])</f>
        <v>26</v>
      </c>
      <c r="L102" s="5" t="str" cm="1">
        <f t="array" aca="1" ref="L102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23-30</v>
      </c>
      <c r="Q102" s="24"/>
      <c r="R102" s="24"/>
      <c r="U102" s="5"/>
      <c r="V102" s="5"/>
    </row>
    <row r="103" spans="1:22" ht="15.5" x14ac:dyDescent="0.3">
      <c r="A103" s="5" t="s">
        <v>723</v>
      </c>
      <c r="B103" s="4" t="s">
        <v>321</v>
      </c>
      <c r="C103" s="5" t="s">
        <v>524</v>
      </c>
      <c r="D103" s="4" t="s">
        <v>410</v>
      </c>
      <c r="E103" s="24">
        <v>37884</v>
      </c>
      <c r="F103" s="5" t="s">
        <v>935</v>
      </c>
      <c r="G103" s="5" t="s">
        <v>46</v>
      </c>
      <c r="H103" s="5" t="s">
        <v>936</v>
      </c>
      <c r="I103" s="5" t="s">
        <v>937</v>
      </c>
      <c r="J103" s="5" t="s">
        <v>891</v>
      </c>
      <c r="K103" s="22">
        <f ca="1">YEAR(TODAY())-YEAR(CUSTOMERS[[#This Row],[Customer Birthdate]])</f>
        <v>21</v>
      </c>
      <c r="L103" s="5" t="str" cm="1">
        <f t="array" aca="1" ref="L103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103" s="24"/>
      <c r="R103" s="24"/>
      <c r="U103" s="5"/>
      <c r="V103" s="5"/>
    </row>
    <row r="104" spans="1:22" ht="15.5" x14ac:dyDescent="0.3">
      <c r="A104" s="5" t="s">
        <v>724</v>
      </c>
      <c r="B104" s="4" t="s">
        <v>322</v>
      </c>
      <c r="C104" s="5" t="s">
        <v>525</v>
      </c>
      <c r="D104" s="4" t="s">
        <v>410</v>
      </c>
      <c r="E104" s="24">
        <v>33131</v>
      </c>
      <c r="F104" s="5" t="s">
        <v>935</v>
      </c>
      <c r="G104" s="5" t="s">
        <v>46</v>
      </c>
      <c r="H104" s="5" t="s">
        <v>936</v>
      </c>
      <c r="I104" s="5" t="s">
        <v>937</v>
      </c>
      <c r="J104" s="5" t="s">
        <v>891</v>
      </c>
      <c r="K104" s="22">
        <f ca="1">YEAR(TODAY())-YEAR(CUSTOMERS[[#This Row],[Customer Birthdate]])</f>
        <v>34</v>
      </c>
      <c r="L104" s="5" t="str" cm="1">
        <f t="array" aca="1" ref="L104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104" s="24"/>
      <c r="R104" s="24"/>
      <c r="U104" s="5"/>
      <c r="V104" s="5"/>
    </row>
    <row r="105" spans="1:22" ht="15.5" x14ac:dyDescent="0.3">
      <c r="A105" s="5" t="s">
        <v>725</v>
      </c>
      <c r="B105" s="4" t="s">
        <v>323</v>
      </c>
      <c r="C105" s="5" t="s">
        <v>526</v>
      </c>
      <c r="D105" s="4" t="s">
        <v>410</v>
      </c>
      <c r="E105" s="24">
        <v>37373</v>
      </c>
      <c r="F105" s="5" t="s">
        <v>929</v>
      </c>
      <c r="G105" s="5" t="s">
        <v>23</v>
      </c>
      <c r="H105" s="5" t="s">
        <v>946</v>
      </c>
      <c r="I105" s="5" t="s">
        <v>947</v>
      </c>
      <c r="J105" s="5" t="s">
        <v>891</v>
      </c>
      <c r="K105" s="22">
        <f ca="1">YEAR(TODAY())-YEAR(CUSTOMERS[[#This Row],[Customer Birthdate]])</f>
        <v>22</v>
      </c>
      <c r="L105" s="5" t="str" cm="1">
        <f t="array" aca="1" ref="L105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105" s="24"/>
      <c r="R105" s="24"/>
      <c r="U105" s="5"/>
      <c r="V105" s="5"/>
    </row>
    <row r="106" spans="1:22" ht="15.5" x14ac:dyDescent="0.3">
      <c r="A106" s="5" t="s">
        <v>726</v>
      </c>
      <c r="B106" s="4" t="s">
        <v>324</v>
      </c>
      <c r="C106" s="5" t="s">
        <v>527</v>
      </c>
      <c r="D106" s="4" t="s">
        <v>411</v>
      </c>
      <c r="E106" s="24">
        <v>31445</v>
      </c>
      <c r="F106" s="5" t="s">
        <v>935</v>
      </c>
      <c r="G106" s="5" t="s">
        <v>46</v>
      </c>
      <c r="H106" s="5" t="s">
        <v>936</v>
      </c>
      <c r="I106" s="5" t="s">
        <v>937</v>
      </c>
      <c r="J106" s="5" t="s">
        <v>891</v>
      </c>
      <c r="K106" s="22">
        <f ca="1">YEAR(TODAY())-YEAR(CUSTOMERS[[#This Row],[Customer Birthdate]])</f>
        <v>38</v>
      </c>
      <c r="L106" s="5" t="str" cm="1">
        <f t="array" aca="1" ref="L106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106" s="24"/>
      <c r="R106" s="24"/>
      <c r="U106" s="5"/>
      <c r="V106" s="5"/>
    </row>
    <row r="107" spans="1:22" ht="15.5" x14ac:dyDescent="0.3">
      <c r="A107" s="5" t="s">
        <v>727</v>
      </c>
      <c r="B107" s="4" t="s">
        <v>325</v>
      </c>
      <c r="C107" s="5" t="s">
        <v>528</v>
      </c>
      <c r="D107" s="4" t="s">
        <v>411</v>
      </c>
      <c r="E107" s="24">
        <v>34685</v>
      </c>
      <c r="F107" s="5" t="s">
        <v>935</v>
      </c>
      <c r="G107" s="5" t="s">
        <v>46</v>
      </c>
      <c r="H107" s="5" t="s">
        <v>936</v>
      </c>
      <c r="I107" s="5" t="s">
        <v>937</v>
      </c>
      <c r="J107" s="5" t="s">
        <v>891</v>
      </c>
      <c r="K107" s="22">
        <f ca="1">YEAR(TODAY())-YEAR(CUSTOMERS[[#This Row],[Customer Birthdate]])</f>
        <v>30</v>
      </c>
      <c r="L107" s="5" t="str" cm="1">
        <f t="array" aca="1" ref="L107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107" s="24"/>
      <c r="R107" s="24"/>
      <c r="U107" s="5"/>
      <c r="V107" s="5"/>
    </row>
    <row r="108" spans="1:22" ht="15.5" x14ac:dyDescent="0.3">
      <c r="A108" s="5" t="s">
        <v>728</v>
      </c>
      <c r="B108" s="4" t="s">
        <v>326</v>
      </c>
      <c r="C108" s="5" t="s">
        <v>529</v>
      </c>
      <c r="D108" s="4" t="s">
        <v>411</v>
      </c>
      <c r="E108" s="24">
        <v>32708</v>
      </c>
      <c r="F108" s="5" t="s">
        <v>938</v>
      </c>
      <c r="G108" s="5" t="s">
        <v>12</v>
      </c>
      <c r="H108" s="5" t="s">
        <v>999</v>
      </c>
      <c r="I108" s="5" t="s">
        <v>1000</v>
      </c>
      <c r="J108" s="5" t="s">
        <v>891</v>
      </c>
      <c r="K108" s="22">
        <f ca="1">YEAR(TODAY())-YEAR(CUSTOMERS[[#This Row],[Customer Birthdate]])</f>
        <v>35</v>
      </c>
      <c r="L108" s="5" t="str" cm="1">
        <f t="array" aca="1" ref="L108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108" s="24"/>
      <c r="R108" s="24"/>
      <c r="U108" s="5"/>
      <c r="V108" s="5"/>
    </row>
    <row r="109" spans="1:22" ht="15.5" x14ac:dyDescent="0.3">
      <c r="A109" s="5" t="s">
        <v>729</v>
      </c>
      <c r="B109" s="4" t="s">
        <v>327</v>
      </c>
      <c r="C109" s="5" t="s">
        <v>530</v>
      </c>
      <c r="D109" s="4" t="s">
        <v>410</v>
      </c>
      <c r="E109" s="24">
        <v>34883</v>
      </c>
      <c r="F109" s="5" t="s">
        <v>929</v>
      </c>
      <c r="G109" s="5" t="s">
        <v>45</v>
      </c>
      <c r="H109" s="5" t="s">
        <v>964</v>
      </c>
      <c r="I109" s="5" t="s">
        <v>965</v>
      </c>
      <c r="J109" s="5" t="s">
        <v>891</v>
      </c>
      <c r="K109" s="22">
        <f ca="1">YEAR(TODAY())-YEAR(CUSTOMERS[[#This Row],[Customer Birthdate]])</f>
        <v>29</v>
      </c>
      <c r="L109" s="5" t="str" cm="1">
        <f t="array" aca="1" ref="L109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23-30</v>
      </c>
      <c r="Q109" s="24"/>
      <c r="R109" s="24"/>
      <c r="U109" s="5"/>
      <c r="V109" s="5"/>
    </row>
    <row r="110" spans="1:22" ht="15.5" x14ac:dyDescent="0.3">
      <c r="A110" s="5" t="s">
        <v>730</v>
      </c>
      <c r="B110" s="4" t="s">
        <v>328</v>
      </c>
      <c r="C110" s="5" t="s">
        <v>531</v>
      </c>
      <c r="D110" s="4" t="s">
        <v>410</v>
      </c>
      <c r="E110" s="24">
        <v>37142</v>
      </c>
      <c r="F110" s="5" t="s">
        <v>932</v>
      </c>
      <c r="G110" s="5" t="s">
        <v>29</v>
      </c>
      <c r="H110" s="5" t="s">
        <v>962</v>
      </c>
      <c r="I110" s="5" t="s">
        <v>963</v>
      </c>
      <c r="J110" s="5" t="s">
        <v>891</v>
      </c>
      <c r="K110" s="22">
        <f ca="1">YEAR(TODAY())-YEAR(CUSTOMERS[[#This Row],[Customer Birthdate]])</f>
        <v>23</v>
      </c>
      <c r="L110" s="5" t="str" cm="1">
        <f t="array" aca="1" ref="L110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23-30</v>
      </c>
      <c r="Q110" s="24"/>
      <c r="R110" s="24"/>
      <c r="U110" s="5"/>
      <c r="V110" s="5"/>
    </row>
    <row r="111" spans="1:22" ht="15.5" x14ac:dyDescent="0.3">
      <c r="A111" s="5" t="s">
        <v>731</v>
      </c>
      <c r="B111" s="4" t="s">
        <v>329</v>
      </c>
      <c r="C111" s="5" t="s">
        <v>532</v>
      </c>
      <c r="D111" s="4" t="s">
        <v>410</v>
      </c>
      <c r="E111" s="24">
        <v>37509</v>
      </c>
      <c r="F111" s="5" t="s">
        <v>935</v>
      </c>
      <c r="G111" s="5" t="s">
        <v>46</v>
      </c>
      <c r="H111" s="5" t="s">
        <v>936</v>
      </c>
      <c r="I111" s="5" t="s">
        <v>937</v>
      </c>
      <c r="J111" s="5" t="s">
        <v>891</v>
      </c>
      <c r="K111" s="22">
        <f ca="1">YEAR(TODAY())-YEAR(CUSTOMERS[[#This Row],[Customer Birthdate]])</f>
        <v>22</v>
      </c>
      <c r="L111" s="5" t="str" cm="1">
        <f t="array" aca="1" ref="L111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111" s="24"/>
      <c r="R111" s="24"/>
      <c r="U111" s="5"/>
      <c r="V111" s="5"/>
    </row>
    <row r="112" spans="1:22" ht="15.5" x14ac:dyDescent="0.3">
      <c r="A112" s="5" t="s">
        <v>732</v>
      </c>
      <c r="B112" s="4" t="s">
        <v>330</v>
      </c>
      <c r="C112" s="5" t="s">
        <v>533</v>
      </c>
      <c r="D112" s="4" t="s">
        <v>410</v>
      </c>
      <c r="E112" s="24">
        <v>31614</v>
      </c>
      <c r="F112" s="5" t="s">
        <v>929</v>
      </c>
      <c r="G112" s="5" t="s">
        <v>37</v>
      </c>
      <c r="H112" s="5" t="s">
        <v>37</v>
      </c>
      <c r="I112" s="5" t="s">
        <v>941</v>
      </c>
      <c r="J112" s="5" t="s">
        <v>891</v>
      </c>
      <c r="K112" s="22">
        <f ca="1">YEAR(TODAY())-YEAR(CUSTOMERS[[#This Row],[Customer Birthdate]])</f>
        <v>38</v>
      </c>
      <c r="L112" s="5" t="str" cm="1">
        <f t="array" aca="1" ref="L112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112" s="24"/>
      <c r="R112" s="24"/>
      <c r="U112" s="5"/>
      <c r="V112" s="5"/>
    </row>
    <row r="113" spans="1:22" ht="15.5" x14ac:dyDescent="0.3">
      <c r="A113" s="5" t="s">
        <v>733</v>
      </c>
      <c r="B113" s="4" t="s">
        <v>331</v>
      </c>
      <c r="C113" s="5" t="s">
        <v>534</v>
      </c>
      <c r="D113" s="4" t="s">
        <v>410</v>
      </c>
      <c r="E113" s="24">
        <v>30276</v>
      </c>
      <c r="F113" s="5" t="s">
        <v>932</v>
      </c>
      <c r="G113" s="5" t="s">
        <v>28</v>
      </c>
      <c r="H113" s="5" t="s">
        <v>1001</v>
      </c>
      <c r="I113" s="5" t="s">
        <v>1002</v>
      </c>
      <c r="J113" s="5" t="s">
        <v>891</v>
      </c>
      <c r="K113" s="22">
        <f ca="1">YEAR(TODAY())-YEAR(CUSTOMERS[[#This Row],[Customer Birthdate]])</f>
        <v>42</v>
      </c>
      <c r="L113" s="5" t="str" cm="1">
        <f t="array" aca="1" ref="L113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40-50</v>
      </c>
      <c r="Q113" s="24"/>
      <c r="R113" s="24"/>
      <c r="U113" s="5"/>
      <c r="V113" s="5"/>
    </row>
    <row r="114" spans="1:22" ht="15.5" x14ac:dyDescent="0.3">
      <c r="A114" s="5" t="s">
        <v>734</v>
      </c>
      <c r="B114" s="4" t="s">
        <v>332</v>
      </c>
      <c r="C114" s="5" t="s">
        <v>535</v>
      </c>
      <c r="D114" s="4" t="s">
        <v>410</v>
      </c>
      <c r="E114" s="24">
        <v>37421</v>
      </c>
      <c r="F114" s="5" t="s">
        <v>935</v>
      </c>
      <c r="G114" s="5" t="s">
        <v>46</v>
      </c>
      <c r="H114" s="5" t="s">
        <v>936</v>
      </c>
      <c r="I114" s="5" t="s">
        <v>937</v>
      </c>
      <c r="J114" s="5" t="s">
        <v>891</v>
      </c>
      <c r="K114" s="22">
        <f ca="1">YEAR(TODAY())-YEAR(CUSTOMERS[[#This Row],[Customer Birthdate]])</f>
        <v>22</v>
      </c>
      <c r="L114" s="5" t="str" cm="1">
        <f t="array" aca="1" ref="L114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114" s="24"/>
      <c r="R114" s="24"/>
      <c r="U114" s="5"/>
      <c r="V114" s="5"/>
    </row>
    <row r="115" spans="1:22" ht="15.5" x14ac:dyDescent="0.3">
      <c r="A115" s="5" t="s">
        <v>735</v>
      </c>
      <c r="B115" s="4" t="s">
        <v>333</v>
      </c>
      <c r="C115" s="5" t="s">
        <v>536</v>
      </c>
      <c r="D115" s="4" t="s">
        <v>411</v>
      </c>
      <c r="E115" s="24">
        <v>38294</v>
      </c>
      <c r="F115" s="5" t="s">
        <v>935</v>
      </c>
      <c r="G115" s="5" t="s">
        <v>46</v>
      </c>
      <c r="H115" s="5" t="s">
        <v>936</v>
      </c>
      <c r="I115" s="5" t="s">
        <v>937</v>
      </c>
      <c r="J115" s="5" t="s">
        <v>891</v>
      </c>
      <c r="K115" s="22">
        <f ca="1">YEAR(TODAY())-YEAR(CUSTOMERS[[#This Row],[Customer Birthdate]])</f>
        <v>20</v>
      </c>
      <c r="L115" s="5" t="str" cm="1">
        <f t="array" aca="1" ref="L115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115" s="24"/>
      <c r="R115" s="24"/>
      <c r="U115" s="5"/>
      <c r="V115" s="5"/>
    </row>
    <row r="116" spans="1:22" ht="15.5" x14ac:dyDescent="0.3">
      <c r="A116" s="5" t="s">
        <v>736</v>
      </c>
      <c r="B116" s="4" t="s">
        <v>334</v>
      </c>
      <c r="C116" s="5" t="s">
        <v>537</v>
      </c>
      <c r="D116" s="4" t="s">
        <v>410</v>
      </c>
      <c r="E116" s="24">
        <v>38303</v>
      </c>
      <c r="F116" s="5" t="s">
        <v>972</v>
      </c>
      <c r="G116" s="5" t="s">
        <v>39</v>
      </c>
      <c r="H116" s="5" t="s">
        <v>1003</v>
      </c>
      <c r="I116" s="5" t="s">
        <v>1004</v>
      </c>
      <c r="J116" s="5" t="s">
        <v>891</v>
      </c>
      <c r="K116" s="22">
        <f ca="1">YEAR(TODAY())-YEAR(CUSTOMERS[[#This Row],[Customer Birthdate]])</f>
        <v>20</v>
      </c>
      <c r="L116" s="5" t="str" cm="1">
        <f t="array" aca="1" ref="L116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116" s="24"/>
      <c r="R116" s="24"/>
      <c r="U116" s="5"/>
      <c r="V116" s="5"/>
    </row>
    <row r="117" spans="1:22" ht="15.5" x14ac:dyDescent="0.3">
      <c r="A117" s="5" t="s">
        <v>737</v>
      </c>
      <c r="B117" s="4" t="s">
        <v>335</v>
      </c>
      <c r="C117" s="5" t="s">
        <v>538</v>
      </c>
      <c r="D117" s="4" t="s">
        <v>410</v>
      </c>
      <c r="E117" s="24">
        <v>37972</v>
      </c>
      <c r="F117" s="5" t="s">
        <v>932</v>
      </c>
      <c r="G117" s="5" t="s">
        <v>29</v>
      </c>
      <c r="H117" s="5" t="s">
        <v>962</v>
      </c>
      <c r="I117" s="5" t="s">
        <v>963</v>
      </c>
      <c r="J117" s="5" t="s">
        <v>891</v>
      </c>
      <c r="K117" s="22">
        <f ca="1">YEAR(TODAY())-YEAR(CUSTOMERS[[#This Row],[Customer Birthdate]])</f>
        <v>21</v>
      </c>
      <c r="L117" s="5" t="str" cm="1">
        <f t="array" aca="1" ref="L117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117" s="24"/>
      <c r="R117" s="24"/>
      <c r="U117" s="5"/>
      <c r="V117" s="5"/>
    </row>
    <row r="118" spans="1:22" ht="15.5" x14ac:dyDescent="0.3">
      <c r="A118" s="5" t="s">
        <v>738</v>
      </c>
      <c r="B118" s="4" t="s">
        <v>336</v>
      </c>
      <c r="C118" s="5" t="s">
        <v>539</v>
      </c>
      <c r="D118" s="4" t="s">
        <v>410</v>
      </c>
      <c r="E118" s="24">
        <v>37386</v>
      </c>
      <c r="F118" s="5" t="s">
        <v>938</v>
      </c>
      <c r="G118" s="5" t="s">
        <v>33</v>
      </c>
      <c r="H118" s="5" t="s">
        <v>997</v>
      </c>
      <c r="I118" s="5" t="s">
        <v>998</v>
      </c>
      <c r="J118" s="5" t="s">
        <v>891</v>
      </c>
      <c r="K118" s="22">
        <f ca="1">YEAR(TODAY())-YEAR(CUSTOMERS[[#This Row],[Customer Birthdate]])</f>
        <v>22</v>
      </c>
      <c r="L118" s="5" t="str" cm="1">
        <f t="array" aca="1" ref="L118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118" s="24"/>
      <c r="R118" s="24"/>
      <c r="U118" s="5"/>
      <c r="V118" s="5"/>
    </row>
    <row r="119" spans="1:22" ht="15.5" x14ac:dyDescent="0.3">
      <c r="A119" s="5" t="s">
        <v>739</v>
      </c>
      <c r="B119" s="4" t="s">
        <v>337</v>
      </c>
      <c r="C119" s="5" t="s">
        <v>540</v>
      </c>
      <c r="D119" s="4" t="s">
        <v>411</v>
      </c>
      <c r="E119" s="24">
        <v>34570</v>
      </c>
      <c r="F119" s="5" t="s">
        <v>932</v>
      </c>
      <c r="G119" s="5" t="s">
        <v>2</v>
      </c>
      <c r="H119" s="5" t="s">
        <v>975</v>
      </c>
      <c r="I119" s="5" t="s">
        <v>976</v>
      </c>
      <c r="J119" s="5" t="s">
        <v>891</v>
      </c>
      <c r="K119" s="22">
        <f ca="1">YEAR(TODAY())-YEAR(CUSTOMERS[[#This Row],[Customer Birthdate]])</f>
        <v>30</v>
      </c>
      <c r="L119" s="5" t="str" cm="1">
        <f t="array" aca="1" ref="L119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119" s="24"/>
      <c r="R119" s="24"/>
      <c r="U119" s="5"/>
      <c r="V119" s="5"/>
    </row>
    <row r="120" spans="1:22" ht="15.5" x14ac:dyDescent="0.3">
      <c r="A120" s="5" t="s">
        <v>740</v>
      </c>
      <c r="B120" s="4" t="s">
        <v>338</v>
      </c>
      <c r="C120" s="5" t="s">
        <v>541</v>
      </c>
      <c r="D120" s="4" t="s">
        <v>410</v>
      </c>
      <c r="E120" s="24">
        <v>36447</v>
      </c>
      <c r="F120" s="5" t="s">
        <v>938</v>
      </c>
      <c r="G120" s="5" t="s">
        <v>15</v>
      </c>
      <c r="H120" s="5" t="s">
        <v>1005</v>
      </c>
      <c r="I120" s="5" t="s">
        <v>1006</v>
      </c>
      <c r="J120" s="5" t="s">
        <v>891</v>
      </c>
      <c r="K120" s="22">
        <f ca="1">YEAR(TODAY())-YEAR(CUSTOMERS[[#This Row],[Customer Birthdate]])</f>
        <v>25</v>
      </c>
      <c r="L120" s="5" t="str" cm="1">
        <f t="array" aca="1" ref="L120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23-30</v>
      </c>
      <c r="Q120" s="24"/>
      <c r="R120" s="24"/>
      <c r="U120" s="5"/>
      <c r="V120" s="5"/>
    </row>
    <row r="121" spans="1:22" ht="15.5" x14ac:dyDescent="0.3">
      <c r="A121" s="5" t="s">
        <v>741</v>
      </c>
      <c r="B121" s="4" t="s">
        <v>339</v>
      </c>
      <c r="C121" s="5" t="s">
        <v>542</v>
      </c>
      <c r="D121" s="4" t="s">
        <v>411</v>
      </c>
      <c r="E121" s="24">
        <v>25817</v>
      </c>
      <c r="F121" s="5" t="s">
        <v>935</v>
      </c>
      <c r="G121" s="5" t="s">
        <v>46</v>
      </c>
      <c r="H121" s="5" t="s">
        <v>936</v>
      </c>
      <c r="I121" s="5" t="s">
        <v>937</v>
      </c>
      <c r="J121" s="5" t="s">
        <v>891</v>
      </c>
      <c r="K121" s="22">
        <f ca="1">YEAR(TODAY())-YEAR(CUSTOMERS[[#This Row],[Customer Birthdate]])</f>
        <v>54</v>
      </c>
      <c r="L121" s="5" t="str" cm="1">
        <f t="array" aca="1" ref="L121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50-60</v>
      </c>
      <c r="Q121" s="24"/>
      <c r="R121" s="24"/>
      <c r="U121" s="5"/>
      <c r="V121" s="5"/>
    </row>
    <row r="122" spans="1:22" ht="15.5" x14ac:dyDescent="0.3">
      <c r="A122" s="5" t="s">
        <v>742</v>
      </c>
      <c r="B122" s="4" t="s">
        <v>340</v>
      </c>
      <c r="C122" s="5" t="s">
        <v>543</v>
      </c>
      <c r="D122" s="4" t="s">
        <v>411</v>
      </c>
      <c r="E122" s="24">
        <v>36731</v>
      </c>
      <c r="F122" s="5" t="s">
        <v>935</v>
      </c>
      <c r="G122" s="5" t="s">
        <v>46</v>
      </c>
      <c r="H122" s="5" t="s">
        <v>936</v>
      </c>
      <c r="I122" s="5" t="s">
        <v>937</v>
      </c>
      <c r="J122" s="5" t="s">
        <v>891</v>
      </c>
      <c r="K122" s="22">
        <f ca="1">YEAR(TODAY())-YEAR(CUSTOMERS[[#This Row],[Customer Birthdate]])</f>
        <v>24</v>
      </c>
      <c r="L122" s="5" t="str" cm="1">
        <f t="array" aca="1" ref="L122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23-30</v>
      </c>
      <c r="Q122" s="24"/>
      <c r="R122" s="24"/>
      <c r="U122" s="5"/>
      <c r="V122" s="5"/>
    </row>
    <row r="123" spans="1:22" ht="15.5" x14ac:dyDescent="0.3">
      <c r="A123" s="5" t="s">
        <v>743</v>
      </c>
      <c r="B123" s="4" t="s">
        <v>341</v>
      </c>
      <c r="C123" s="5" t="s">
        <v>544</v>
      </c>
      <c r="D123" s="4" t="s">
        <v>411</v>
      </c>
      <c r="E123" s="24">
        <v>37193</v>
      </c>
      <c r="F123" s="5" t="s">
        <v>935</v>
      </c>
      <c r="G123" s="5" t="s">
        <v>46</v>
      </c>
      <c r="H123" s="5" t="s">
        <v>936</v>
      </c>
      <c r="I123" s="5" t="s">
        <v>937</v>
      </c>
      <c r="J123" s="5" t="s">
        <v>890</v>
      </c>
      <c r="K123" s="22">
        <f ca="1">YEAR(TODAY())-YEAR(CUSTOMERS[[#This Row],[Customer Birthdate]])</f>
        <v>23</v>
      </c>
      <c r="L123" s="5" t="str" cm="1">
        <f t="array" aca="1" ref="L123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23-30</v>
      </c>
      <c r="Q123" s="24"/>
      <c r="R123" s="24"/>
      <c r="U123" s="5"/>
      <c r="V123" s="5"/>
    </row>
    <row r="124" spans="1:22" ht="15.5" x14ac:dyDescent="0.3">
      <c r="A124" s="5" t="s">
        <v>744</v>
      </c>
      <c r="B124" s="4" t="s">
        <v>342</v>
      </c>
      <c r="C124" s="5" t="s">
        <v>545</v>
      </c>
      <c r="D124" s="4" t="s">
        <v>410</v>
      </c>
      <c r="E124" s="24">
        <v>36992</v>
      </c>
      <c r="F124" s="5" t="s">
        <v>935</v>
      </c>
      <c r="G124" s="5" t="s">
        <v>46</v>
      </c>
      <c r="H124" s="5" t="s">
        <v>936</v>
      </c>
      <c r="I124" s="5" t="s">
        <v>937</v>
      </c>
      <c r="J124" s="5" t="s">
        <v>891</v>
      </c>
      <c r="K124" s="22">
        <f ca="1">YEAR(TODAY())-YEAR(CUSTOMERS[[#This Row],[Customer Birthdate]])</f>
        <v>23</v>
      </c>
      <c r="L124" s="5" t="str" cm="1">
        <f t="array" aca="1" ref="L124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23-30</v>
      </c>
      <c r="Q124" s="24"/>
      <c r="R124" s="24"/>
      <c r="U124" s="5"/>
      <c r="V124" s="5"/>
    </row>
    <row r="125" spans="1:22" ht="15.5" x14ac:dyDescent="0.3">
      <c r="A125" s="5" t="s">
        <v>745</v>
      </c>
      <c r="B125" s="4" t="s">
        <v>248</v>
      </c>
      <c r="C125" s="5" t="s">
        <v>546</v>
      </c>
      <c r="D125" s="4" t="s">
        <v>410</v>
      </c>
      <c r="E125" s="24">
        <v>37895</v>
      </c>
      <c r="F125" s="5" t="s">
        <v>938</v>
      </c>
      <c r="G125" s="5" t="s">
        <v>33</v>
      </c>
      <c r="H125" s="5" t="s">
        <v>997</v>
      </c>
      <c r="I125" s="5" t="s">
        <v>998</v>
      </c>
      <c r="J125" s="5" t="s">
        <v>891</v>
      </c>
      <c r="K125" s="22">
        <f ca="1">YEAR(TODAY())-YEAR(CUSTOMERS[[#This Row],[Customer Birthdate]])</f>
        <v>21</v>
      </c>
      <c r="L125" s="5" t="str" cm="1">
        <f t="array" aca="1" ref="L125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125" s="24"/>
      <c r="R125" s="24"/>
      <c r="U125" s="5"/>
      <c r="V125" s="5"/>
    </row>
    <row r="126" spans="1:22" ht="15.5" x14ac:dyDescent="0.3">
      <c r="A126" s="5" t="s">
        <v>746</v>
      </c>
      <c r="B126" s="4" t="s">
        <v>343</v>
      </c>
      <c r="C126" s="5" t="s">
        <v>547</v>
      </c>
      <c r="D126" s="4" t="s">
        <v>410</v>
      </c>
      <c r="E126" s="24">
        <v>38703</v>
      </c>
      <c r="F126" s="5" t="s">
        <v>935</v>
      </c>
      <c r="G126" s="5" t="s">
        <v>46</v>
      </c>
      <c r="H126" s="5" t="s">
        <v>936</v>
      </c>
      <c r="I126" s="5" t="s">
        <v>937</v>
      </c>
      <c r="J126" s="5" t="s">
        <v>891</v>
      </c>
      <c r="K126" s="22">
        <f ca="1">YEAR(TODAY())-YEAR(CUSTOMERS[[#This Row],[Customer Birthdate]])</f>
        <v>19</v>
      </c>
      <c r="L126" s="5" t="str" cm="1">
        <f t="array" aca="1" ref="L126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126" s="24"/>
      <c r="R126" s="24"/>
      <c r="U126" s="5"/>
      <c r="V126" s="5"/>
    </row>
    <row r="127" spans="1:22" ht="15.5" x14ac:dyDescent="0.3">
      <c r="A127" s="5" t="s">
        <v>747</v>
      </c>
      <c r="B127" s="4" t="s">
        <v>344</v>
      </c>
      <c r="C127" s="5" t="s">
        <v>548</v>
      </c>
      <c r="D127" s="4" t="s">
        <v>410</v>
      </c>
      <c r="E127" s="24">
        <v>38357</v>
      </c>
      <c r="F127" s="5" t="s">
        <v>929</v>
      </c>
      <c r="G127" s="5" t="s">
        <v>23</v>
      </c>
      <c r="H127" s="5" t="s">
        <v>946</v>
      </c>
      <c r="I127" s="5" t="s">
        <v>947</v>
      </c>
      <c r="J127" s="5" t="s">
        <v>891</v>
      </c>
      <c r="K127" s="22">
        <f ca="1">YEAR(TODAY())-YEAR(CUSTOMERS[[#This Row],[Customer Birthdate]])</f>
        <v>19</v>
      </c>
      <c r="L127" s="5" t="str" cm="1">
        <f t="array" aca="1" ref="L127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127" s="24"/>
      <c r="R127" s="24"/>
      <c r="U127" s="5"/>
      <c r="V127" s="5"/>
    </row>
    <row r="128" spans="1:22" ht="15.5" x14ac:dyDescent="0.3">
      <c r="A128" s="5" t="s">
        <v>748</v>
      </c>
      <c r="B128" s="4" t="s">
        <v>345</v>
      </c>
      <c r="C128" s="5" t="s">
        <v>549</v>
      </c>
      <c r="D128" s="4" t="s">
        <v>410</v>
      </c>
      <c r="E128" s="24">
        <v>38181</v>
      </c>
      <c r="F128" s="5" t="s">
        <v>929</v>
      </c>
      <c r="G128" s="5" t="s">
        <v>41</v>
      </c>
      <c r="H128" s="5" t="s">
        <v>1007</v>
      </c>
      <c r="I128" s="5" t="s">
        <v>1008</v>
      </c>
      <c r="J128" s="5" t="s">
        <v>891</v>
      </c>
      <c r="K128" s="22">
        <f ca="1">YEAR(TODAY())-YEAR(CUSTOMERS[[#This Row],[Customer Birthdate]])</f>
        <v>20</v>
      </c>
      <c r="L128" s="5" t="str" cm="1">
        <f t="array" aca="1" ref="L128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128" s="24"/>
      <c r="R128" s="24"/>
      <c r="U128" s="5"/>
      <c r="V128" s="5"/>
    </row>
    <row r="129" spans="1:22" ht="15.5" x14ac:dyDescent="0.3">
      <c r="A129" s="5" t="s">
        <v>749</v>
      </c>
      <c r="B129" s="4" t="s">
        <v>346</v>
      </c>
      <c r="C129" s="5" t="s">
        <v>550</v>
      </c>
      <c r="D129" s="4" t="s">
        <v>410</v>
      </c>
      <c r="E129" s="24">
        <v>33829</v>
      </c>
      <c r="F129" s="5" t="s">
        <v>929</v>
      </c>
      <c r="G129" s="5" t="s">
        <v>45</v>
      </c>
      <c r="H129" s="5" t="s">
        <v>964</v>
      </c>
      <c r="I129" s="5" t="s">
        <v>965</v>
      </c>
      <c r="J129" s="5" t="s">
        <v>891</v>
      </c>
      <c r="K129" s="22">
        <f ca="1">YEAR(TODAY())-YEAR(CUSTOMERS[[#This Row],[Customer Birthdate]])</f>
        <v>32</v>
      </c>
      <c r="L129" s="5" t="str" cm="1">
        <f t="array" aca="1" ref="L129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129" s="24"/>
      <c r="R129" s="24"/>
      <c r="U129" s="5"/>
      <c r="V129" s="5"/>
    </row>
    <row r="130" spans="1:22" ht="15.5" x14ac:dyDescent="0.3">
      <c r="A130" s="5" t="s">
        <v>750</v>
      </c>
      <c r="B130" s="4" t="s">
        <v>347</v>
      </c>
      <c r="C130" s="5" t="s">
        <v>551</v>
      </c>
      <c r="D130" s="4" t="s">
        <v>410</v>
      </c>
      <c r="E130" s="24">
        <v>32346</v>
      </c>
      <c r="F130" s="5" t="s">
        <v>938</v>
      </c>
      <c r="G130" s="5" t="s">
        <v>32</v>
      </c>
      <c r="H130" s="5" t="s">
        <v>995</v>
      </c>
      <c r="I130" s="5" t="s">
        <v>996</v>
      </c>
      <c r="J130" s="5" t="s">
        <v>891</v>
      </c>
      <c r="K130" s="22">
        <f ca="1">YEAR(TODAY())-YEAR(CUSTOMERS[[#This Row],[Customer Birthdate]])</f>
        <v>36</v>
      </c>
      <c r="L130" s="5" t="str" cm="1">
        <f t="array" aca="1" ref="L130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130" s="24"/>
      <c r="R130" s="24"/>
      <c r="U130" s="5"/>
      <c r="V130" s="5"/>
    </row>
    <row r="131" spans="1:22" ht="15.5" x14ac:dyDescent="0.3">
      <c r="A131" s="5" t="s">
        <v>751</v>
      </c>
      <c r="B131" s="4" t="s">
        <v>348</v>
      </c>
      <c r="C131" s="5" t="s">
        <v>552</v>
      </c>
      <c r="D131" s="4" t="s">
        <v>410</v>
      </c>
      <c r="E131" s="24">
        <v>35001</v>
      </c>
      <c r="F131" s="5" t="s">
        <v>935</v>
      </c>
      <c r="G131" s="5" t="s">
        <v>46</v>
      </c>
      <c r="H131" s="5" t="s">
        <v>936</v>
      </c>
      <c r="I131" s="5" t="s">
        <v>937</v>
      </c>
      <c r="J131" s="5" t="s">
        <v>891</v>
      </c>
      <c r="K131" s="22">
        <f ca="1">YEAR(TODAY())-YEAR(CUSTOMERS[[#This Row],[Customer Birthdate]])</f>
        <v>29</v>
      </c>
      <c r="L131" s="5" t="str" cm="1">
        <f t="array" aca="1" ref="L131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23-30</v>
      </c>
      <c r="Q131" s="24"/>
      <c r="R131" s="24"/>
      <c r="U131" s="5"/>
      <c r="V131" s="5"/>
    </row>
    <row r="132" spans="1:22" ht="15.5" x14ac:dyDescent="0.3">
      <c r="A132" s="5" t="s">
        <v>752</v>
      </c>
      <c r="B132" s="4" t="s">
        <v>349</v>
      </c>
      <c r="C132" s="5" t="s">
        <v>553</v>
      </c>
      <c r="D132" s="4" t="s">
        <v>411</v>
      </c>
      <c r="E132" s="24">
        <v>33911</v>
      </c>
      <c r="F132" s="5" t="s">
        <v>935</v>
      </c>
      <c r="G132" s="5" t="s">
        <v>46</v>
      </c>
      <c r="H132" s="5" t="s">
        <v>936</v>
      </c>
      <c r="I132" s="5" t="s">
        <v>937</v>
      </c>
      <c r="J132" s="5" t="s">
        <v>891</v>
      </c>
      <c r="K132" s="22">
        <f ca="1">YEAR(TODAY())-YEAR(CUSTOMERS[[#This Row],[Customer Birthdate]])</f>
        <v>32</v>
      </c>
      <c r="L132" s="5" t="str" cm="1">
        <f t="array" aca="1" ref="L132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132" s="24"/>
      <c r="R132" s="24"/>
      <c r="U132" s="5"/>
      <c r="V132" s="5"/>
    </row>
    <row r="133" spans="1:22" ht="15.5" x14ac:dyDescent="0.3">
      <c r="A133" s="5" t="s">
        <v>753</v>
      </c>
      <c r="B133" s="4" t="s">
        <v>350</v>
      </c>
      <c r="C133" s="5" t="s">
        <v>554</v>
      </c>
      <c r="D133" s="4" t="s">
        <v>411</v>
      </c>
      <c r="E133" s="24">
        <v>31937</v>
      </c>
      <c r="F133" s="5" t="s">
        <v>938</v>
      </c>
      <c r="G133" s="5" t="s">
        <v>32</v>
      </c>
      <c r="H133" s="5" t="s">
        <v>995</v>
      </c>
      <c r="I133" s="5" t="s">
        <v>996</v>
      </c>
      <c r="J133" s="5" t="s">
        <v>891</v>
      </c>
      <c r="K133" s="22">
        <f ca="1">YEAR(TODAY())-YEAR(CUSTOMERS[[#This Row],[Customer Birthdate]])</f>
        <v>37</v>
      </c>
      <c r="L133" s="5" t="str" cm="1">
        <f t="array" aca="1" ref="L133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133" s="24"/>
      <c r="R133" s="24"/>
      <c r="U133" s="5"/>
      <c r="V133" s="5"/>
    </row>
    <row r="134" spans="1:22" ht="15.5" x14ac:dyDescent="0.3">
      <c r="A134" s="5" t="s">
        <v>754</v>
      </c>
      <c r="B134" s="4" t="s">
        <v>351</v>
      </c>
      <c r="C134" s="5" t="s">
        <v>555</v>
      </c>
      <c r="D134" s="4" t="s">
        <v>410</v>
      </c>
      <c r="E134" s="24">
        <v>31878</v>
      </c>
      <c r="F134" s="5" t="s">
        <v>932</v>
      </c>
      <c r="G134" s="5" t="s">
        <v>28</v>
      </c>
      <c r="H134" s="5" t="s">
        <v>1001</v>
      </c>
      <c r="I134" s="5" t="s">
        <v>1002</v>
      </c>
      <c r="J134" s="5" t="s">
        <v>891</v>
      </c>
      <c r="K134" s="22">
        <f ca="1">YEAR(TODAY())-YEAR(CUSTOMERS[[#This Row],[Customer Birthdate]])</f>
        <v>37</v>
      </c>
      <c r="L134" s="5" t="str" cm="1">
        <f t="array" aca="1" ref="L134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134" s="24"/>
      <c r="R134" s="24"/>
      <c r="U134" s="5"/>
      <c r="V134" s="5"/>
    </row>
    <row r="135" spans="1:22" ht="15.5" x14ac:dyDescent="0.3">
      <c r="A135" s="5" t="s">
        <v>755</v>
      </c>
      <c r="B135" s="4" t="s">
        <v>352</v>
      </c>
      <c r="C135" s="5" t="s">
        <v>556</v>
      </c>
      <c r="D135" s="4" t="s">
        <v>411</v>
      </c>
      <c r="E135" s="24">
        <v>33007</v>
      </c>
      <c r="F135" s="5" t="s">
        <v>972</v>
      </c>
      <c r="G135" s="5" t="s">
        <v>35</v>
      </c>
      <c r="H135" s="5" t="s">
        <v>977</v>
      </c>
      <c r="I135" s="5" t="s">
        <v>1014</v>
      </c>
      <c r="J135" s="5" t="s">
        <v>891</v>
      </c>
      <c r="K135" s="22">
        <f ca="1">YEAR(TODAY())-YEAR(CUSTOMERS[[#This Row],[Customer Birthdate]])</f>
        <v>34</v>
      </c>
      <c r="L135" s="5" t="str" cm="1">
        <f t="array" aca="1" ref="L135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135" s="24"/>
      <c r="R135" s="24"/>
      <c r="U135" s="5"/>
      <c r="V135" s="5"/>
    </row>
    <row r="136" spans="1:22" ht="15.5" x14ac:dyDescent="0.3">
      <c r="A136" s="5" t="s">
        <v>756</v>
      </c>
      <c r="B136" s="4" t="s">
        <v>353</v>
      </c>
      <c r="C136" s="5" t="s">
        <v>557</v>
      </c>
      <c r="D136" s="4" t="s">
        <v>411</v>
      </c>
      <c r="E136" s="24">
        <v>37490</v>
      </c>
      <c r="F136" s="5" t="s">
        <v>935</v>
      </c>
      <c r="G136" s="5" t="s">
        <v>46</v>
      </c>
      <c r="H136" s="5" t="s">
        <v>936</v>
      </c>
      <c r="I136" s="5" t="s">
        <v>937</v>
      </c>
      <c r="J136" s="5" t="s">
        <v>891</v>
      </c>
      <c r="K136" s="22">
        <f ca="1">YEAR(TODAY())-YEAR(CUSTOMERS[[#This Row],[Customer Birthdate]])</f>
        <v>22</v>
      </c>
      <c r="L136" s="5" t="str" cm="1">
        <f t="array" aca="1" ref="L136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136" s="24"/>
      <c r="R136" s="24"/>
      <c r="U136" s="5"/>
      <c r="V136" s="5"/>
    </row>
    <row r="137" spans="1:22" ht="15.5" x14ac:dyDescent="0.3">
      <c r="A137" s="5" t="s">
        <v>757</v>
      </c>
      <c r="B137" s="4" t="s">
        <v>248</v>
      </c>
      <c r="C137" s="5" t="s">
        <v>558</v>
      </c>
      <c r="D137" s="4" t="s">
        <v>411</v>
      </c>
      <c r="E137" s="24">
        <v>37261</v>
      </c>
      <c r="F137" s="5" t="s">
        <v>929</v>
      </c>
      <c r="G137" s="5" t="s">
        <v>23</v>
      </c>
      <c r="H137" s="5" t="s">
        <v>946</v>
      </c>
      <c r="I137" s="5" t="s">
        <v>947</v>
      </c>
      <c r="J137" s="5" t="s">
        <v>891</v>
      </c>
      <c r="K137" s="22">
        <f ca="1">YEAR(TODAY())-YEAR(CUSTOMERS[[#This Row],[Customer Birthdate]])</f>
        <v>22</v>
      </c>
      <c r="L137" s="5" t="str" cm="1">
        <f t="array" aca="1" ref="L137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137" s="24"/>
      <c r="R137" s="24"/>
      <c r="U137" s="5"/>
      <c r="V137" s="5"/>
    </row>
    <row r="138" spans="1:22" ht="15.5" x14ac:dyDescent="0.3">
      <c r="A138" s="5" t="s">
        <v>758</v>
      </c>
      <c r="B138" s="4" t="s">
        <v>354</v>
      </c>
      <c r="C138" s="5" t="s">
        <v>559</v>
      </c>
      <c r="D138" s="4" t="s">
        <v>410</v>
      </c>
      <c r="E138" s="24">
        <v>36984</v>
      </c>
      <c r="F138" s="5" t="s">
        <v>932</v>
      </c>
      <c r="G138" s="5" t="s">
        <v>2</v>
      </c>
      <c r="H138" s="5" t="s">
        <v>975</v>
      </c>
      <c r="I138" s="5" t="s">
        <v>976</v>
      </c>
      <c r="J138" s="5" t="s">
        <v>891</v>
      </c>
      <c r="K138" s="22">
        <f ca="1">YEAR(TODAY())-YEAR(CUSTOMERS[[#This Row],[Customer Birthdate]])</f>
        <v>23</v>
      </c>
      <c r="L138" s="5" t="str" cm="1">
        <f t="array" aca="1" ref="L138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23-30</v>
      </c>
      <c r="Q138" s="24"/>
      <c r="R138" s="24"/>
      <c r="U138" s="5"/>
      <c r="V138" s="5"/>
    </row>
    <row r="139" spans="1:22" ht="15.5" x14ac:dyDescent="0.3">
      <c r="A139" s="5" t="s">
        <v>759</v>
      </c>
      <c r="B139" s="4" t="s">
        <v>355</v>
      </c>
      <c r="C139" s="5" t="s">
        <v>560</v>
      </c>
      <c r="D139" s="4" t="s">
        <v>410</v>
      </c>
      <c r="E139" s="24">
        <v>35198</v>
      </c>
      <c r="F139" s="5" t="s">
        <v>929</v>
      </c>
      <c r="G139" s="5" t="s">
        <v>45</v>
      </c>
      <c r="H139" s="5" t="s">
        <v>964</v>
      </c>
      <c r="I139" s="5" t="s">
        <v>965</v>
      </c>
      <c r="J139" s="5" t="s">
        <v>891</v>
      </c>
      <c r="K139" s="22">
        <f ca="1">YEAR(TODAY())-YEAR(CUSTOMERS[[#This Row],[Customer Birthdate]])</f>
        <v>28</v>
      </c>
      <c r="L139" s="5" t="str" cm="1">
        <f t="array" aca="1" ref="L139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23-30</v>
      </c>
      <c r="Q139" s="24"/>
      <c r="R139" s="24"/>
      <c r="U139" s="5"/>
      <c r="V139" s="5"/>
    </row>
    <row r="140" spans="1:22" ht="15.5" x14ac:dyDescent="0.3">
      <c r="A140" s="5" t="s">
        <v>760</v>
      </c>
      <c r="B140" s="4" t="s">
        <v>356</v>
      </c>
      <c r="C140" s="5" t="s">
        <v>561</v>
      </c>
      <c r="D140" s="4" t="s">
        <v>410</v>
      </c>
      <c r="E140" s="24">
        <v>35265</v>
      </c>
      <c r="F140" s="5" t="s">
        <v>935</v>
      </c>
      <c r="G140" s="5" t="s">
        <v>46</v>
      </c>
      <c r="H140" s="5" t="s">
        <v>936</v>
      </c>
      <c r="I140" s="5" t="s">
        <v>937</v>
      </c>
      <c r="J140" s="5" t="s">
        <v>891</v>
      </c>
      <c r="K140" s="22">
        <f ca="1">YEAR(TODAY())-YEAR(CUSTOMERS[[#This Row],[Customer Birthdate]])</f>
        <v>28</v>
      </c>
      <c r="L140" s="5" t="str" cm="1">
        <f t="array" aca="1" ref="L140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23-30</v>
      </c>
      <c r="Q140" s="24"/>
      <c r="R140" s="24"/>
      <c r="U140" s="5"/>
      <c r="V140" s="5"/>
    </row>
    <row r="141" spans="1:22" ht="15.5" x14ac:dyDescent="0.3">
      <c r="A141" s="5" t="s">
        <v>761</v>
      </c>
      <c r="B141" s="4" t="s">
        <v>357</v>
      </c>
      <c r="C141" s="5" t="s">
        <v>562</v>
      </c>
      <c r="D141" s="4" t="s">
        <v>410</v>
      </c>
      <c r="E141" s="24">
        <v>27513</v>
      </c>
      <c r="F141" s="5" t="s">
        <v>972</v>
      </c>
      <c r="G141" s="5" t="s">
        <v>39</v>
      </c>
      <c r="H141" s="5" t="s">
        <v>1003</v>
      </c>
      <c r="I141" s="5" t="s">
        <v>1004</v>
      </c>
      <c r="J141" s="5" t="s">
        <v>890</v>
      </c>
      <c r="K141" s="22">
        <f ca="1">YEAR(TODAY())-YEAR(CUSTOMERS[[#This Row],[Customer Birthdate]])</f>
        <v>49</v>
      </c>
      <c r="L141" s="5" t="str" cm="1">
        <f t="array" aca="1" ref="L141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40-50</v>
      </c>
      <c r="Q141" s="24"/>
      <c r="R141" s="24"/>
      <c r="U141" s="5"/>
      <c r="V141" s="5"/>
    </row>
    <row r="142" spans="1:22" ht="15.5" x14ac:dyDescent="0.3">
      <c r="A142" s="5" t="s">
        <v>762</v>
      </c>
      <c r="B142" s="4" t="s">
        <v>358</v>
      </c>
      <c r="C142" s="5" t="s">
        <v>563</v>
      </c>
      <c r="D142" s="4" t="s">
        <v>410</v>
      </c>
      <c r="E142" s="24">
        <v>35282</v>
      </c>
      <c r="F142" s="5" t="s">
        <v>938</v>
      </c>
      <c r="G142" s="5" t="s">
        <v>31</v>
      </c>
      <c r="H142" s="5" t="s">
        <v>948</v>
      </c>
      <c r="I142" s="5" t="s">
        <v>949</v>
      </c>
      <c r="J142" s="5" t="s">
        <v>891</v>
      </c>
      <c r="K142" s="22">
        <f ca="1">YEAR(TODAY())-YEAR(CUSTOMERS[[#This Row],[Customer Birthdate]])</f>
        <v>28</v>
      </c>
      <c r="L142" s="5" t="str" cm="1">
        <f t="array" aca="1" ref="L142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23-30</v>
      </c>
      <c r="Q142" s="24"/>
      <c r="R142" s="24"/>
      <c r="U142" s="5"/>
      <c r="V142" s="5"/>
    </row>
    <row r="143" spans="1:22" ht="15.5" x14ac:dyDescent="0.3">
      <c r="A143" s="5" t="s">
        <v>763</v>
      </c>
      <c r="B143" s="4" t="s">
        <v>359</v>
      </c>
      <c r="C143" s="5" t="s">
        <v>564</v>
      </c>
      <c r="D143" s="4" t="s">
        <v>410</v>
      </c>
      <c r="E143" s="24">
        <v>38387</v>
      </c>
      <c r="F143" s="5" t="s">
        <v>929</v>
      </c>
      <c r="G143" s="5" t="s">
        <v>45</v>
      </c>
      <c r="H143" s="5" t="s">
        <v>964</v>
      </c>
      <c r="I143" s="5" t="s">
        <v>965</v>
      </c>
      <c r="J143" s="5" t="s">
        <v>891</v>
      </c>
      <c r="K143" s="22">
        <f ca="1">YEAR(TODAY())-YEAR(CUSTOMERS[[#This Row],[Customer Birthdate]])</f>
        <v>19</v>
      </c>
      <c r="L143" s="5" t="str" cm="1">
        <f t="array" aca="1" ref="L143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143" s="24"/>
      <c r="R143" s="24"/>
      <c r="U143" s="5"/>
      <c r="V143" s="5"/>
    </row>
    <row r="144" spans="1:22" ht="15.5" x14ac:dyDescent="0.3">
      <c r="A144" s="5" t="s">
        <v>764</v>
      </c>
      <c r="B144" s="4" t="s">
        <v>360</v>
      </c>
      <c r="C144" s="5" t="s">
        <v>565</v>
      </c>
      <c r="D144" s="4" t="s">
        <v>410</v>
      </c>
      <c r="E144" s="24">
        <v>37715</v>
      </c>
      <c r="F144" s="5" t="s">
        <v>935</v>
      </c>
      <c r="G144" s="5" t="s">
        <v>46</v>
      </c>
      <c r="H144" s="5" t="s">
        <v>936</v>
      </c>
      <c r="I144" s="5" t="s">
        <v>937</v>
      </c>
      <c r="J144" s="5" t="s">
        <v>891</v>
      </c>
      <c r="K144" s="22">
        <f ca="1">YEAR(TODAY())-YEAR(CUSTOMERS[[#This Row],[Customer Birthdate]])</f>
        <v>21</v>
      </c>
      <c r="L144" s="5" t="str" cm="1">
        <f t="array" aca="1" ref="L144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144" s="24"/>
      <c r="R144" s="24"/>
      <c r="U144" s="5"/>
      <c r="V144" s="5"/>
    </row>
    <row r="145" spans="1:22" ht="15.5" x14ac:dyDescent="0.3">
      <c r="A145" s="5" t="s">
        <v>765</v>
      </c>
      <c r="B145" s="4" t="s">
        <v>361</v>
      </c>
      <c r="C145" s="5" t="s">
        <v>566</v>
      </c>
      <c r="D145" s="4" t="s">
        <v>410</v>
      </c>
      <c r="E145" s="24">
        <v>34273</v>
      </c>
      <c r="F145" s="5" t="s">
        <v>972</v>
      </c>
      <c r="G145" s="5" t="s">
        <v>39</v>
      </c>
      <c r="H145" s="5" t="s">
        <v>1003</v>
      </c>
      <c r="I145" s="5" t="s">
        <v>1004</v>
      </c>
      <c r="J145" s="5" t="s">
        <v>891</v>
      </c>
      <c r="K145" s="22">
        <f ca="1">YEAR(TODAY())-YEAR(CUSTOMERS[[#This Row],[Customer Birthdate]])</f>
        <v>31</v>
      </c>
      <c r="L145" s="5" t="str" cm="1">
        <f t="array" aca="1" ref="L145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145" s="24"/>
      <c r="R145" s="24"/>
      <c r="U145" s="5"/>
      <c r="V145" s="5"/>
    </row>
    <row r="146" spans="1:22" ht="15.5" x14ac:dyDescent="0.3">
      <c r="A146" s="5" t="s">
        <v>766</v>
      </c>
      <c r="B146" s="4" t="s">
        <v>362</v>
      </c>
      <c r="C146" s="5" t="s">
        <v>567</v>
      </c>
      <c r="D146" s="4" t="s">
        <v>410</v>
      </c>
      <c r="E146" s="24">
        <v>37364</v>
      </c>
      <c r="F146" s="5" t="s">
        <v>929</v>
      </c>
      <c r="G146" s="5" t="s">
        <v>19</v>
      </c>
      <c r="H146" s="5" t="s">
        <v>950</v>
      </c>
      <c r="I146" s="5" t="s">
        <v>951</v>
      </c>
      <c r="J146" s="5" t="s">
        <v>891</v>
      </c>
      <c r="K146" s="22">
        <f ca="1">YEAR(TODAY())-YEAR(CUSTOMERS[[#This Row],[Customer Birthdate]])</f>
        <v>22</v>
      </c>
      <c r="L146" s="5" t="str" cm="1">
        <f t="array" aca="1" ref="L146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146" s="24"/>
      <c r="R146" s="24"/>
      <c r="U146" s="5"/>
      <c r="V146" s="5"/>
    </row>
    <row r="147" spans="1:22" ht="15.5" x14ac:dyDescent="0.3">
      <c r="A147" s="5" t="s">
        <v>767</v>
      </c>
      <c r="B147" s="4" t="s">
        <v>363</v>
      </c>
      <c r="C147" s="5" t="s">
        <v>568</v>
      </c>
      <c r="D147" s="4" t="s">
        <v>411</v>
      </c>
      <c r="E147" s="24">
        <v>28829</v>
      </c>
      <c r="F147" s="5" t="s">
        <v>938</v>
      </c>
      <c r="G147" s="5" t="s">
        <v>38</v>
      </c>
      <c r="H147" s="5" t="s">
        <v>1009</v>
      </c>
      <c r="I147" s="5" t="s">
        <v>1010</v>
      </c>
      <c r="J147" s="5" t="s">
        <v>890</v>
      </c>
      <c r="K147" s="22">
        <f ca="1">YEAR(TODAY())-YEAR(CUSTOMERS[[#This Row],[Customer Birthdate]])</f>
        <v>46</v>
      </c>
      <c r="L147" s="5" t="str" cm="1">
        <f t="array" aca="1" ref="L147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40-50</v>
      </c>
      <c r="Q147" s="24"/>
      <c r="R147" s="24"/>
      <c r="U147" s="5"/>
      <c r="V147" s="5"/>
    </row>
    <row r="148" spans="1:22" ht="15.5" x14ac:dyDescent="0.3">
      <c r="A148" s="5" t="s">
        <v>768</v>
      </c>
      <c r="B148" s="4" t="s">
        <v>285</v>
      </c>
      <c r="C148" s="5" t="s">
        <v>569</v>
      </c>
      <c r="D148" s="4" t="s">
        <v>410</v>
      </c>
      <c r="E148" s="24">
        <v>34452</v>
      </c>
      <c r="F148" s="5" t="s">
        <v>932</v>
      </c>
      <c r="G148" s="5" t="s">
        <v>4</v>
      </c>
      <c r="H148" s="5" t="s">
        <v>986</v>
      </c>
      <c r="I148" s="5" t="s">
        <v>987</v>
      </c>
      <c r="J148" s="5" t="s">
        <v>891</v>
      </c>
      <c r="K148" s="22">
        <f ca="1">YEAR(TODAY())-YEAR(CUSTOMERS[[#This Row],[Customer Birthdate]])</f>
        <v>30</v>
      </c>
      <c r="L148" s="5" t="str" cm="1">
        <f t="array" aca="1" ref="L148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148" s="24"/>
      <c r="R148" s="24"/>
      <c r="U148" s="5"/>
      <c r="V148" s="5"/>
    </row>
    <row r="149" spans="1:22" ht="15.5" x14ac:dyDescent="0.3">
      <c r="A149" s="5" t="s">
        <v>769</v>
      </c>
      <c r="B149" s="4" t="s">
        <v>364</v>
      </c>
      <c r="C149" s="5" t="s">
        <v>570</v>
      </c>
      <c r="D149" s="4" t="s">
        <v>410</v>
      </c>
      <c r="E149" s="24">
        <v>38161</v>
      </c>
      <c r="F149" s="5" t="s">
        <v>932</v>
      </c>
      <c r="G149" s="5" t="s">
        <v>28</v>
      </c>
      <c r="H149" s="5" t="s">
        <v>1001</v>
      </c>
      <c r="I149" s="5" t="s">
        <v>1002</v>
      </c>
      <c r="J149" s="5" t="s">
        <v>891</v>
      </c>
      <c r="K149" s="22">
        <f ca="1">YEAR(TODAY())-YEAR(CUSTOMERS[[#This Row],[Customer Birthdate]])</f>
        <v>20</v>
      </c>
      <c r="L149" s="5" t="str" cm="1">
        <f t="array" aca="1" ref="L149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149" s="24"/>
      <c r="R149" s="24"/>
      <c r="U149" s="5"/>
      <c r="V149" s="5"/>
    </row>
    <row r="150" spans="1:22" ht="15.5" x14ac:dyDescent="0.3">
      <c r="A150" s="5" t="s">
        <v>770</v>
      </c>
      <c r="B150" s="4" t="s">
        <v>365</v>
      </c>
      <c r="C150" s="5" t="s">
        <v>571</v>
      </c>
      <c r="D150" s="4" t="s">
        <v>410</v>
      </c>
      <c r="E150" s="24">
        <v>38048</v>
      </c>
      <c r="F150" s="5" t="s">
        <v>935</v>
      </c>
      <c r="G150" s="5" t="s">
        <v>46</v>
      </c>
      <c r="H150" s="5" t="s">
        <v>936</v>
      </c>
      <c r="I150" s="5" t="s">
        <v>937</v>
      </c>
      <c r="J150" s="5" t="s">
        <v>891</v>
      </c>
      <c r="K150" s="22">
        <f ca="1">YEAR(TODAY())-YEAR(CUSTOMERS[[#This Row],[Customer Birthdate]])</f>
        <v>20</v>
      </c>
      <c r="L150" s="5" t="str" cm="1">
        <f t="array" aca="1" ref="L150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150" s="24"/>
      <c r="R150" s="24"/>
      <c r="U150" s="5"/>
      <c r="V150" s="5"/>
    </row>
    <row r="151" spans="1:22" ht="15.5" x14ac:dyDescent="0.3">
      <c r="A151" s="5" t="s">
        <v>771</v>
      </c>
      <c r="B151" s="4" t="s">
        <v>366</v>
      </c>
      <c r="C151" s="5" t="s">
        <v>572</v>
      </c>
      <c r="D151" s="4" t="s">
        <v>410</v>
      </c>
      <c r="E151" s="24">
        <v>34033</v>
      </c>
      <c r="F151" s="5" t="s">
        <v>935</v>
      </c>
      <c r="G151" s="5" t="s">
        <v>46</v>
      </c>
      <c r="H151" s="5" t="s">
        <v>936</v>
      </c>
      <c r="I151" s="5" t="s">
        <v>937</v>
      </c>
      <c r="J151" s="5" t="s">
        <v>891</v>
      </c>
      <c r="K151" s="22">
        <f ca="1">YEAR(TODAY())-YEAR(CUSTOMERS[[#This Row],[Customer Birthdate]])</f>
        <v>31</v>
      </c>
      <c r="L151" s="5" t="str" cm="1">
        <f t="array" aca="1" ref="L151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151" s="24"/>
      <c r="R151" s="24"/>
      <c r="U151" s="5"/>
      <c r="V151" s="5"/>
    </row>
    <row r="152" spans="1:22" ht="15.5" x14ac:dyDescent="0.3">
      <c r="A152" s="5" t="s">
        <v>772</v>
      </c>
      <c r="B152" s="4" t="s">
        <v>367</v>
      </c>
      <c r="C152" s="5" t="s">
        <v>573</v>
      </c>
      <c r="D152" s="4" t="s">
        <v>410</v>
      </c>
      <c r="E152" s="24">
        <v>38191</v>
      </c>
      <c r="F152" s="5" t="s">
        <v>929</v>
      </c>
      <c r="G152" s="5" t="s">
        <v>19</v>
      </c>
      <c r="H152" s="5" t="s">
        <v>950</v>
      </c>
      <c r="I152" s="5" t="s">
        <v>951</v>
      </c>
      <c r="J152" s="5" t="s">
        <v>890</v>
      </c>
      <c r="K152" s="22">
        <f ca="1">YEAR(TODAY())-YEAR(CUSTOMERS[[#This Row],[Customer Birthdate]])</f>
        <v>20</v>
      </c>
      <c r="L152" s="5" t="str" cm="1">
        <f t="array" aca="1" ref="L152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152" s="24"/>
      <c r="R152" s="24"/>
      <c r="U152" s="5"/>
      <c r="V152" s="5"/>
    </row>
    <row r="153" spans="1:22" ht="15.5" x14ac:dyDescent="0.3">
      <c r="A153" s="5" t="s">
        <v>773</v>
      </c>
      <c r="B153" s="4" t="s">
        <v>368</v>
      </c>
      <c r="C153" s="5" t="s">
        <v>574</v>
      </c>
      <c r="D153" s="4" t="s">
        <v>411</v>
      </c>
      <c r="E153" s="24">
        <v>38585</v>
      </c>
      <c r="F153" s="5" t="s">
        <v>935</v>
      </c>
      <c r="G153" s="5" t="s">
        <v>46</v>
      </c>
      <c r="H153" s="5" t="s">
        <v>936</v>
      </c>
      <c r="I153" s="5" t="s">
        <v>937</v>
      </c>
      <c r="J153" s="5" t="s">
        <v>891</v>
      </c>
      <c r="K153" s="22">
        <f ca="1">YEAR(TODAY())-YEAR(CUSTOMERS[[#This Row],[Customer Birthdate]])</f>
        <v>19</v>
      </c>
      <c r="L153" s="5" t="str" cm="1">
        <f t="array" aca="1" ref="L153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153" s="24"/>
      <c r="R153" s="24"/>
      <c r="U153" s="5"/>
      <c r="V153" s="5"/>
    </row>
    <row r="154" spans="1:22" ht="15.5" x14ac:dyDescent="0.3">
      <c r="A154" s="5" t="s">
        <v>774</v>
      </c>
      <c r="B154" s="4" t="s">
        <v>369</v>
      </c>
      <c r="C154" s="5" t="s">
        <v>575</v>
      </c>
      <c r="D154" s="4" t="s">
        <v>410</v>
      </c>
      <c r="E154" s="24">
        <v>25376</v>
      </c>
      <c r="F154" s="5" t="s">
        <v>935</v>
      </c>
      <c r="G154" s="5" t="s">
        <v>46</v>
      </c>
      <c r="H154" s="5" t="s">
        <v>936</v>
      </c>
      <c r="I154" s="5" t="s">
        <v>937</v>
      </c>
      <c r="J154" s="5" t="s">
        <v>891</v>
      </c>
      <c r="K154" s="22">
        <f ca="1">YEAR(TODAY())-YEAR(CUSTOMERS[[#This Row],[Customer Birthdate]])</f>
        <v>55</v>
      </c>
      <c r="L154" s="5" t="str" cm="1">
        <f t="array" aca="1" ref="L154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50-60</v>
      </c>
      <c r="Q154" s="24"/>
      <c r="R154" s="24"/>
      <c r="U154" s="5"/>
      <c r="V154" s="5"/>
    </row>
    <row r="155" spans="1:22" ht="15.5" x14ac:dyDescent="0.3">
      <c r="A155" s="5" t="s">
        <v>775</v>
      </c>
      <c r="B155" s="4" t="s">
        <v>370</v>
      </c>
      <c r="C155" s="5" t="s">
        <v>576</v>
      </c>
      <c r="D155" s="4" t="s">
        <v>411</v>
      </c>
      <c r="E155" s="24">
        <v>35989</v>
      </c>
      <c r="F155" s="5" t="s">
        <v>935</v>
      </c>
      <c r="G155" s="5" t="s">
        <v>46</v>
      </c>
      <c r="H155" s="5" t="s">
        <v>936</v>
      </c>
      <c r="I155" s="5" t="s">
        <v>937</v>
      </c>
      <c r="J155" s="5" t="s">
        <v>891</v>
      </c>
      <c r="K155" s="22">
        <f ca="1">YEAR(TODAY())-YEAR(CUSTOMERS[[#This Row],[Customer Birthdate]])</f>
        <v>26</v>
      </c>
      <c r="L155" s="5" t="str" cm="1">
        <f t="array" aca="1" ref="L155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23-30</v>
      </c>
      <c r="Q155" s="24"/>
      <c r="R155" s="24"/>
      <c r="U155" s="5"/>
      <c r="V155" s="5"/>
    </row>
    <row r="156" spans="1:22" ht="15.5" x14ac:dyDescent="0.3">
      <c r="A156" s="5" t="s">
        <v>776</v>
      </c>
      <c r="B156" s="4" t="s">
        <v>371</v>
      </c>
      <c r="C156" s="5" t="s">
        <v>577</v>
      </c>
      <c r="D156" s="4" t="s">
        <v>410</v>
      </c>
      <c r="E156" s="24">
        <v>34190</v>
      </c>
      <c r="F156" s="5" t="s">
        <v>938</v>
      </c>
      <c r="G156" s="5" t="s">
        <v>40</v>
      </c>
      <c r="H156" s="5" t="s">
        <v>980</v>
      </c>
      <c r="I156" s="5" t="s">
        <v>981</v>
      </c>
      <c r="J156" s="5" t="s">
        <v>890</v>
      </c>
      <c r="K156" s="22">
        <f ca="1">YEAR(TODAY())-YEAR(CUSTOMERS[[#This Row],[Customer Birthdate]])</f>
        <v>31</v>
      </c>
      <c r="L156" s="5" t="str" cm="1">
        <f t="array" aca="1" ref="L156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156" s="24"/>
      <c r="R156" s="24"/>
      <c r="U156" s="5"/>
      <c r="V156" s="5"/>
    </row>
    <row r="157" spans="1:22" ht="15.5" x14ac:dyDescent="0.3">
      <c r="A157" s="5" t="s">
        <v>777</v>
      </c>
      <c r="B157" s="4" t="s">
        <v>248</v>
      </c>
      <c r="C157" s="5" t="s">
        <v>578</v>
      </c>
      <c r="D157" s="4" t="s">
        <v>410</v>
      </c>
      <c r="E157" s="24">
        <v>38677</v>
      </c>
      <c r="F157" s="5" t="s">
        <v>935</v>
      </c>
      <c r="G157" s="5" t="s">
        <v>46</v>
      </c>
      <c r="H157" s="5" t="s">
        <v>936</v>
      </c>
      <c r="I157" s="5" t="s">
        <v>937</v>
      </c>
      <c r="J157" s="5" t="s">
        <v>891</v>
      </c>
      <c r="K157" s="22">
        <f ca="1">YEAR(TODAY())-YEAR(CUSTOMERS[[#This Row],[Customer Birthdate]])</f>
        <v>19</v>
      </c>
      <c r="L157" s="5" t="str" cm="1">
        <f t="array" aca="1" ref="L157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157" s="24"/>
      <c r="R157" s="24"/>
      <c r="U157" s="5"/>
      <c r="V157" s="5"/>
    </row>
    <row r="158" spans="1:22" ht="15.5" x14ac:dyDescent="0.3">
      <c r="A158" s="5" t="s">
        <v>778</v>
      </c>
      <c r="B158" s="4" t="s">
        <v>248</v>
      </c>
      <c r="C158" s="5" t="s">
        <v>579</v>
      </c>
      <c r="D158" s="4" t="s">
        <v>410</v>
      </c>
      <c r="E158" s="24">
        <v>37132</v>
      </c>
      <c r="F158" s="5" t="s">
        <v>938</v>
      </c>
      <c r="G158" s="5" t="s">
        <v>34</v>
      </c>
      <c r="H158" s="5" t="s">
        <v>954</v>
      </c>
      <c r="I158" s="5" t="s">
        <v>955</v>
      </c>
      <c r="J158" s="5" t="s">
        <v>891</v>
      </c>
      <c r="K158" s="22">
        <f ca="1">YEAR(TODAY())-YEAR(CUSTOMERS[[#This Row],[Customer Birthdate]])</f>
        <v>23</v>
      </c>
      <c r="L158" s="5" t="str" cm="1">
        <f t="array" aca="1" ref="L158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23-30</v>
      </c>
      <c r="Q158" s="24"/>
      <c r="R158" s="24"/>
      <c r="U158" s="5"/>
      <c r="V158" s="5"/>
    </row>
    <row r="159" spans="1:22" ht="15.5" x14ac:dyDescent="0.3">
      <c r="A159" s="5" t="s">
        <v>779</v>
      </c>
      <c r="B159" s="4" t="s">
        <v>372</v>
      </c>
      <c r="C159" s="5" t="s">
        <v>580</v>
      </c>
      <c r="D159" s="4" t="s">
        <v>411</v>
      </c>
      <c r="E159" s="24">
        <v>23799</v>
      </c>
      <c r="F159" s="5" t="s">
        <v>938</v>
      </c>
      <c r="G159" s="5" t="s">
        <v>40</v>
      </c>
      <c r="H159" s="5" t="s">
        <v>980</v>
      </c>
      <c r="I159" s="5" t="s">
        <v>981</v>
      </c>
      <c r="J159" s="5" t="s">
        <v>891</v>
      </c>
      <c r="K159" s="22">
        <f ca="1">YEAR(TODAY())-YEAR(CUSTOMERS[[#This Row],[Customer Birthdate]])</f>
        <v>59</v>
      </c>
      <c r="L159" s="5" t="str" cm="1">
        <f t="array" aca="1" ref="L159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50-60</v>
      </c>
      <c r="Q159" s="24"/>
      <c r="R159" s="24"/>
      <c r="U159" s="5"/>
      <c r="V159" s="5"/>
    </row>
    <row r="160" spans="1:22" ht="15.5" x14ac:dyDescent="0.3">
      <c r="A160" s="5" t="s">
        <v>780</v>
      </c>
      <c r="B160" s="4" t="s">
        <v>373</v>
      </c>
      <c r="C160" s="5" t="s">
        <v>581</v>
      </c>
      <c r="D160" s="4" t="s">
        <v>410</v>
      </c>
      <c r="E160" s="24">
        <v>28897</v>
      </c>
      <c r="F160" s="5" t="s">
        <v>935</v>
      </c>
      <c r="G160" s="5" t="s">
        <v>46</v>
      </c>
      <c r="H160" s="5" t="s">
        <v>936</v>
      </c>
      <c r="I160" s="5" t="s">
        <v>937</v>
      </c>
      <c r="J160" s="5" t="s">
        <v>891</v>
      </c>
      <c r="K160" s="22">
        <f ca="1">YEAR(TODAY())-YEAR(CUSTOMERS[[#This Row],[Customer Birthdate]])</f>
        <v>45</v>
      </c>
      <c r="L160" s="5" t="str" cm="1">
        <f t="array" aca="1" ref="L160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40-50</v>
      </c>
      <c r="Q160" s="24"/>
      <c r="R160" s="24"/>
      <c r="U160" s="5"/>
      <c r="V160" s="5"/>
    </row>
    <row r="161" spans="1:22" ht="15.5" x14ac:dyDescent="0.3">
      <c r="A161" s="5" t="s">
        <v>781</v>
      </c>
      <c r="B161" s="4" t="s">
        <v>374</v>
      </c>
      <c r="C161" s="5" t="s">
        <v>582</v>
      </c>
      <c r="D161" s="4" t="s">
        <v>410</v>
      </c>
      <c r="E161" s="24">
        <v>38634</v>
      </c>
      <c r="F161" s="5" t="s">
        <v>938</v>
      </c>
      <c r="G161" s="5" t="s">
        <v>3</v>
      </c>
      <c r="H161" s="5" t="s">
        <v>958</v>
      </c>
      <c r="I161" s="5" t="s">
        <v>959</v>
      </c>
      <c r="J161" s="5" t="s">
        <v>890</v>
      </c>
      <c r="K161" s="22">
        <f ca="1">YEAR(TODAY())-YEAR(CUSTOMERS[[#This Row],[Customer Birthdate]])</f>
        <v>19</v>
      </c>
      <c r="L161" s="5" t="str" cm="1">
        <f t="array" aca="1" ref="L161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161" s="24"/>
      <c r="R161" s="24"/>
      <c r="U161" s="5"/>
      <c r="V161" s="5"/>
    </row>
    <row r="162" spans="1:22" ht="15.5" x14ac:dyDescent="0.3">
      <c r="A162" s="5" t="s">
        <v>782</v>
      </c>
      <c r="B162" s="4" t="s">
        <v>375</v>
      </c>
      <c r="C162" s="5" t="s">
        <v>583</v>
      </c>
      <c r="D162" s="4" t="s">
        <v>411</v>
      </c>
      <c r="E162" s="24">
        <v>34545</v>
      </c>
      <c r="F162" s="5" t="s">
        <v>929</v>
      </c>
      <c r="G162" s="5" t="s">
        <v>45</v>
      </c>
      <c r="H162" s="5" t="s">
        <v>964</v>
      </c>
      <c r="I162" s="5" t="s">
        <v>965</v>
      </c>
      <c r="J162" s="5" t="s">
        <v>891</v>
      </c>
      <c r="K162" s="22">
        <f ca="1">YEAR(TODAY())-YEAR(CUSTOMERS[[#This Row],[Customer Birthdate]])</f>
        <v>30</v>
      </c>
      <c r="L162" s="5" t="str" cm="1">
        <f t="array" aca="1" ref="L162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162" s="24"/>
      <c r="R162" s="24"/>
      <c r="U162" s="5"/>
      <c r="V162" s="5"/>
    </row>
    <row r="163" spans="1:22" ht="15.5" x14ac:dyDescent="0.3">
      <c r="A163" s="5" t="s">
        <v>783</v>
      </c>
      <c r="B163" s="4" t="s">
        <v>376</v>
      </c>
      <c r="C163" s="5" t="s">
        <v>584</v>
      </c>
      <c r="D163" s="4" t="s">
        <v>410</v>
      </c>
      <c r="E163" s="24">
        <v>37064</v>
      </c>
      <c r="F163" s="5" t="s">
        <v>935</v>
      </c>
      <c r="G163" s="5" t="s">
        <v>46</v>
      </c>
      <c r="H163" s="5" t="s">
        <v>936</v>
      </c>
      <c r="I163" s="5" t="s">
        <v>937</v>
      </c>
      <c r="J163" s="5" t="s">
        <v>891</v>
      </c>
      <c r="K163" s="22">
        <f ca="1">YEAR(TODAY())-YEAR(CUSTOMERS[[#This Row],[Customer Birthdate]])</f>
        <v>23</v>
      </c>
      <c r="L163" s="5" t="str" cm="1">
        <f t="array" aca="1" ref="L163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23-30</v>
      </c>
      <c r="Q163" s="24"/>
      <c r="R163" s="24"/>
      <c r="U163" s="5"/>
      <c r="V163" s="5"/>
    </row>
    <row r="164" spans="1:22" ht="15.5" x14ac:dyDescent="0.3">
      <c r="A164" s="5" t="s">
        <v>784</v>
      </c>
      <c r="B164" s="4" t="s">
        <v>377</v>
      </c>
      <c r="C164" s="5" t="s">
        <v>585</v>
      </c>
      <c r="D164" s="4" t="s">
        <v>410</v>
      </c>
      <c r="E164" s="24">
        <v>37305</v>
      </c>
      <c r="F164" s="5" t="s">
        <v>935</v>
      </c>
      <c r="G164" s="5" t="s">
        <v>46</v>
      </c>
      <c r="H164" s="5" t="s">
        <v>936</v>
      </c>
      <c r="I164" s="5" t="s">
        <v>937</v>
      </c>
      <c r="J164" s="5" t="s">
        <v>891</v>
      </c>
      <c r="K164" s="22">
        <f ca="1">YEAR(TODAY())-YEAR(CUSTOMERS[[#This Row],[Customer Birthdate]])</f>
        <v>22</v>
      </c>
      <c r="L164" s="5" t="str" cm="1">
        <f t="array" aca="1" ref="L164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164" s="24"/>
      <c r="R164" s="24"/>
      <c r="U164" s="5"/>
      <c r="V164" s="5"/>
    </row>
    <row r="165" spans="1:22" ht="15.5" x14ac:dyDescent="0.3">
      <c r="A165" s="5" t="s">
        <v>785</v>
      </c>
      <c r="B165" s="4" t="s">
        <v>378</v>
      </c>
      <c r="C165" s="5" t="s">
        <v>586</v>
      </c>
      <c r="D165" s="4" t="s">
        <v>410</v>
      </c>
      <c r="E165" s="24">
        <v>35758</v>
      </c>
      <c r="F165" s="5" t="s">
        <v>935</v>
      </c>
      <c r="G165" s="5" t="s">
        <v>46</v>
      </c>
      <c r="H165" s="5" t="s">
        <v>936</v>
      </c>
      <c r="I165" s="5" t="s">
        <v>937</v>
      </c>
      <c r="J165" s="5" t="s">
        <v>891</v>
      </c>
      <c r="K165" s="22">
        <f ca="1">YEAR(TODAY())-YEAR(CUSTOMERS[[#This Row],[Customer Birthdate]])</f>
        <v>27</v>
      </c>
      <c r="L165" s="5" t="str" cm="1">
        <f t="array" aca="1" ref="L165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23-30</v>
      </c>
      <c r="Q165" s="24"/>
      <c r="R165" s="24"/>
      <c r="U165" s="5"/>
      <c r="V165" s="5"/>
    </row>
    <row r="166" spans="1:22" ht="15.5" x14ac:dyDescent="0.3">
      <c r="A166" s="5" t="s">
        <v>786</v>
      </c>
      <c r="B166" s="4" t="s">
        <v>258</v>
      </c>
      <c r="C166" s="5" t="s">
        <v>587</v>
      </c>
      <c r="D166" s="4" t="s">
        <v>410</v>
      </c>
      <c r="E166" s="24">
        <v>38361</v>
      </c>
      <c r="F166" s="5" t="s">
        <v>932</v>
      </c>
      <c r="G166" s="5" t="s">
        <v>2</v>
      </c>
      <c r="H166" s="5" t="s">
        <v>975</v>
      </c>
      <c r="I166" s="5" t="s">
        <v>976</v>
      </c>
      <c r="J166" s="5" t="s">
        <v>891</v>
      </c>
      <c r="K166" s="22">
        <f ca="1">YEAR(TODAY())-YEAR(CUSTOMERS[[#This Row],[Customer Birthdate]])</f>
        <v>19</v>
      </c>
      <c r="L166" s="5" t="str" cm="1">
        <f t="array" aca="1" ref="L166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166" s="24"/>
      <c r="R166" s="24"/>
      <c r="U166" s="5"/>
      <c r="V166" s="5"/>
    </row>
    <row r="167" spans="1:22" ht="15.5" x14ac:dyDescent="0.3">
      <c r="A167" s="5" t="s">
        <v>787</v>
      </c>
      <c r="B167" s="4" t="s">
        <v>379</v>
      </c>
      <c r="C167" s="5" t="s">
        <v>588</v>
      </c>
      <c r="D167" s="4" t="s">
        <v>411</v>
      </c>
      <c r="E167" s="24">
        <v>38378</v>
      </c>
      <c r="F167" s="5" t="s">
        <v>938</v>
      </c>
      <c r="G167" s="5" t="s">
        <v>40</v>
      </c>
      <c r="H167" s="5" t="s">
        <v>980</v>
      </c>
      <c r="I167" s="5" t="s">
        <v>981</v>
      </c>
      <c r="J167" s="5" t="s">
        <v>891</v>
      </c>
      <c r="K167" s="22">
        <f ca="1">YEAR(TODAY())-YEAR(CUSTOMERS[[#This Row],[Customer Birthdate]])</f>
        <v>19</v>
      </c>
      <c r="L167" s="5" t="str" cm="1">
        <f t="array" aca="1" ref="L167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167" s="24"/>
      <c r="R167" s="24"/>
      <c r="U167" s="5"/>
      <c r="V167" s="5"/>
    </row>
    <row r="168" spans="1:22" ht="15.5" x14ac:dyDescent="0.3">
      <c r="A168" s="5" t="s">
        <v>788</v>
      </c>
      <c r="B168" s="4" t="s">
        <v>380</v>
      </c>
      <c r="C168" s="5" t="s">
        <v>589</v>
      </c>
      <c r="D168" s="4" t="s">
        <v>410</v>
      </c>
      <c r="E168" s="24">
        <v>25749</v>
      </c>
      <c r="F168" s="5" t="s">
        <v>935</v>
      </c>
      <c r="G168" s="5" t="s">
        <v>46</v>
      </c>
      <c r="H168" s="5" t="s">
        <v>936</v>
      </c>
      <c r="I168" s="5" t="s">
        <v>937</v>
      </c>
      <c r="J168" s="5" t="s">
        <v>891</v>
      </c>
      <c r="K168" s="22">
        <f ca="1">YEAR(TODAY())-YEAR(CUSTOMERS[[#This Row],[Customer Birthdate]])</f>
        <v>54</v>
      </c>
      <c r="L168" s="5" t="str" cm="1">
        <f t="array" aca="1" ref="L168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50-60</v>
      </c>
      <c r="Q168" s="24"/>
      <c r="R168" s="24"/>
      <c r="U168" s="5"/>
      <c r="V168" s="5"/>
    </row>
    <row r="169" spans="1:22" ht="15.5" x14ac:dyDescent="0.3">
      <c r="A169" s="5" t="s">
        <v>789</v>
      </c>
      <c r="B169" s="4" t="s">
        <v>381</v>
      </c>
      <c r="C169" s="5" t="s">
        <v>590</v>
      </c>
      <c r="D169" s="4" t="s">
        <v>410</v>
      </c>
      <c r="E169" s="24">
        <v>30475</v>
      </c>
      <c r="F169" s="5" t="s">
        <v>929</v>
      </c>
      <c r="G169" s="5" t="s">
        <v>20</v>
      </c>
      <c r="H169" s="5" t="s">
        <v>942</v>
      </c>
      <c r="I169" s="5" t="s">
        <v>943</v>
      </c>
      <c r="J169" s="5" t="s">
        <v>891</v>
      </c>
      <c r="K169" s="22">
        <f ca="1">YEAR(TODAY())-YEAR(CUSTOMERS[[#This Row],[Customer Birthdate]])</f>
        <v>41</v>
      </c>
      <c r="L169" s="5" t="str" cm="1">
        <f t="array" aca="1" ref="L169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40-50</v>
      </c>
      <c r="Q169" s="24"/>
      <c r="R169" s="24"/>
      <c r="U169" s="5"/>
      <c r="V169" s="5"/>
    </row>
    <row r="170" spans="1:22" ht="15.5" x14ac:dyDescent="0.3">
      <c r="A170" s="5" t="s">
        <v>790</v>
      </c>
      <c r="B170" s="4" t="s">
        <v>248</v>
      </c>
      <c r="C170" s="5" t="s">
        <v>591</v>
      </c>
      <c r="D170" s="4" t="s">
        <v>411</v>
      </c>
      <c r="E170" s="24">
        <v>36686</v>
      </c>
      <c r="F170" s="5" t="s">
        <v>938</v>
      </c>
      <c r="G170" s="5" t="s">
        <v>10</v>
      </c>
      <c r="H170" s="5" t="s">
        <v>992</v>
      </c>
      <c r="I170" s="5" t="s">
        <v>993</v>
      </c>
      <c r="J170" s="5" t="s">
        <v>891</v>
      </c>
      <c r="K170" s="22">
        <f ca="1">YEAR(TODAY())-YEAR(CUSTOMERS[[#This Row],[Customer Birthdate]])</f>
        <v>24</v>
      </c>
      <c r="L170" s="5" t="str" cm="1">
        <f t="array" aca="1" ref="L170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23-30</v>
      </c>
      <c r="Q170" s="24"/>
      <c r="R170" s="24"/>
      <c r="U170" s="5"/>
      <c r="V170" s="5"/>
    </row>
    <row r="171" spans="1:22" ht="15.5" x14ac:dyDescent="0.3">
      <c r="A171" s="5" t="s">
        <v>791</v>
      </c>
      <c r="B171" s="4" t="s">
        <v>382</v>
      </c>
      <c r="C171" s="5" t="s">
        <v>592</v>
      </c>
      <c r="D171" s="4" t="s">
        <v>411</v>
      </c>
      <c r="E171" s="24">
        <v>33355</v>
      </c>
      <c r="F171" s="5" t="s">
        <v>929</v>
      </c>
      <c r="G171" s="5" t="s">
        <v>24</v>
      </c>
      <c r="H171" s="5" t="s">
        <v>1011</v>
      </c>
      <c r="I171" s="5" t="s">
        <v>979</v>
      </c>
      <c r="J171" s="5" t="s">
        <v>891</v>
      </c>
      <c r="K171" s="22">
        <f ca="1">YEAR(TODAY())-YEAR(CUSTOMERS[[#This Row],[Customer Birthdate]])</f>
        <v>33</v>
      </c>
      <c r="L171" s="5" t="str" cm="1">
        <f t="array" aca="1" ref="L171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171" s="24"/>
      <c r="R171" s="24"/>
      <c r="U171" s="5"/>
      <c r="V171" s="5"/>
    </row>
    <row r="172" spans="1:22" ht="15.5" x14ac:dyDescent="0.3">
      <c r="A172" s="5" t="s">
        <v>792</v>
      </c>
      <c r="B172" s="4" t="s">
        <v>383</v>
      </c>
      <c r="C172" s="5" t="s">
        <v>593</v>
      </c>
      <c r="D172" s="4" t="s">
        <v>410</v>
      </c>
      <c r="E172" s="24">
        <v>37948</v>
      </c>
      <c r="F172" s="5" t="s">
        <v>929</v>
      </c>
      <c r="G172" s="5" t="s">
        <v>45</v>
      </c>
      <c r="H172" s="5" t="s">
        <v>964</v>
      </c>
      <c r="I172" s="5" t="s">
        <v>965</v>
      </c>
      <c r="J172" s="5" t="s">
        <v>891</v>
      </c>
      <c r="K172" s="22">
        <f ca="1">YEAR(TODAY())-YEAR(CUSTOMERS[[#This Row],[Customer Birthdate]])</f>
        <v>21</v>
      </c>
      <c r="L172" s="5" t="str" cm="1">
        <f t="array" aca="1" ref="L172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172" s="24"/>
      <c r="R172" s="24"/>
      <c r="U172" s="5"/>
      <c r="V172" s="5"/>
    </row>
    <row r="173" spans="1:22" ht="15.5" x14ac:dyDescent="0.3">
      <c r="A173" s="5" t="s">
        <v>793</v>
      </c>
      <c r="B173" s="4" t="s">
        <v>384</v>
      </c>
      <c r="C173" s="5" t="s">
        <v>594</v>
      </c>
      <c r="D173" s="4" t="s">
        <v>411</v>
      </c>
      <c r="E173" s="24">
        <v>37362</v>
      </c>
      <c r="F173" s="5" t="s">
        <v>938</v>
      </c>
      <c r="G173" s="5" t="s">
        <v>15</v>
      </c>
      <c r="H173" s="5" t="s">
        <v>1005</v>
      </c>
      <c r="I173" s="5" t="s">
        <v>1006</v>
      </c>
      <c r="J173" s="5" t="s">
        <v>890</v>
      </c>
      <c r="K173" s="22">
        <f ca="1">YEAR(TODAY())-YEAR(CUSTOMERS[[#This Row],[Customer Birthdate]])</f>
        <v>22</v>
      </c>
      <c r="L173" s="5" t="str" cm="1">
        <f t="array" aca="1" ref="L173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173" s="24"/>
      <c r="R173" s="24"/>
      <c r="U173" s="5"/>
      <c r="V173" s="5"/>
    </row>
    <row r="174" spans="1:22" ht="15.5" x14ac:dyDescent="0.3">
      <c r="A174" s="5" t="s">
        <v>794</v>
      </c>
      <c r="B174" s="4" t="s">
        <v>385</v>
      </c>
      <c r="C174" s="5" t="s">
        <v>595</v>
      </c>
      <c r="D174" s="4" t="s">
        <v>410</v>
      </c>
      <c r="E174" s="24">
        <v>37595</v>
      </c>
      <c r="F174" s="5" t="s">
        <v>938</v>
      </c>
      <c r="G174" s="5" t="s">
        <v>18</v>
      </c>
      <c r="H174" s="5" t="s">
        <v>978</v>
      </c>
      <c r="I174" s="5" t="s">
        <v>979</v>
      </c>
      <c r="J174" s="5" t="s">
        <v>891</v>
      </c>
      <c r="K174" s="22">
        <f ca="1">YEAR(TODAY())-YEAR(CUSTOMERS[[#This Row],[Customer Birthdate]])</f>
        <v>22</v>
      </c>
      <c r="L174" s="5" t="str" cm="1">
        <f t="array" aca="1" ref="L174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174" s="24"/>
      <c r="R174" s="24"/>
      <c r="U174" s="5"/>
      <c r="V174" s="5"/>
    </row>
    <row r="175" spans="1:22" ht="15.5" x14ac:dyDescent="0.3">
      <c r="A175" s="5" t="s">
        <v>795</v>
      </c>
      <c r="B175" s="4" t="s">
        <v>386</v>
      </c>
      <c r="C175" s="5" t="s">
        <v>596</v>
      </c>
      <c r="D175" s="4" t="s">
        <v>410</v>
      </c>
      <c r="E175" s="24">
        <v>27106</v>
      </c>
      <c r="F175" s="5" t="s">
        <v>932</v>
      </c>
      <c r="G175" s="5" t="s">
        <v>28</v>
      </c>
      <c r="H175" s="5" t="s">
        <v>1001</v>
      </c>
      <c r="I175" s="5" t="s">
        <v>1002</v>
      </c>
      <c r="J175" s="5" t="s">
        <v>891</v>
      </c>
      <c r="K175" s="22">
        <f ca="1">YEAR(TODAY())-YEAR(CUSTOMERS[[#This Row],[Customer Birthdate]])</f>
        <v>50</v>
      </c>
      <c r="L175" s="5" t="str" cm="1">
        <f t="array" aca="1" ref="L175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50-60</v>
      </c>
      <c r="Q175" s="24"/>
      <c r="R175" s="24"/>
      <c r="U175" s="5"/>
      <c r="V175" s="5"/>
    </row>
    <row r="176" spans="1:22" ht="15.5" x14ac:dyDescent="0.3">
      <c r="A176" s="5" t="s">
        <v>796</v>
      </c>
      <c r="B176" s="4" t="s">
        <v>387</v>
      </c>
      <c r="C176" s="5" t="s">
        <v>597</v>
      </c>
      <c r="D176" s="4" t="s">
        <v>410</v>
      </c>
      <c r="E176" s="24">
        <v>34701</v>
      </c>
      <c r="F176" s="5" t="s">
        <v>935</v>
      </c>
      <c r="G176" s="5" t="s">
        <v>46</v>
      </c>
      <c r="H176" s="5" t="s">
        <v>936</v>
      </c>
      <c r="I176" s="5" t="s">
        <v>937</v>
      </c>
      <c r="J176" s="5" t="s">
        <v>890</v>
      </c>
      <c r="K176" s="22">
        <f ca="1">YEAR(TODAY())-YEAR(CUSTOMERS[[#This Row],[Customer Birthdate]])</f>
        <v>29</v>
      </c>
      <c r="L176" s="5" t="str" cm="1">
        <f t="array" aca="1" ref="L176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23-30</v>
      </c>
      <c r="Q176" s="24"/>
      <c r="R176" s="24"/>
      <c r="U176" s="5"/>
      <c r="V176" s="5"/>
    </row>
    <row r="177" spans="1:22" ht="15.5" x14ac:dyDescent="0.3">
      <c r="A177" s="5" t="s">
        <v>797</v>
      </c>
      <c r="B177" s="4" t="s">
        <v>388</v>
      </c>
      <c r="C177" s="5" t="s">
        <v>598</v>
      </c>
      <c r="D177" s="4" t="s">
        <v>411</v>
      </c>
      <c r="E177" s="24">
        <v>32206</v>
      </c>
      <c r="F177" s="5" t="s">
        <v>935</v>
      </c>
      <c r="G177" s="5" t="s">
        <v>46</v>
      </c>
      <c r="H177" s="5" t="s">
        <v>936</v>
      </c>
      <c r="I177" s="5" t="s">
        <v>937</v>
      </c>
      <c r="J177" s="5" t="s">
        <v>891</v>
      </c>
      <c r="K177" s="22">
        <f ca="1">YEAR(TODAY())-YEAR(CUSTOMERS[[#This Row],[Customer Birthdate]])</f>
        <v>36</v>
      </c>
      <c r="L177" s="5" t="str" cm="1">
        <f t="array" aca="1" ref="L177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177" s="24"/>
      <c r="R177" s="24"/>
      <c r="U177" s="5"/>
      <c r="V177" s="5"/>
    </row>
    <row r="178" spans="1:22" ht="15.5" x14ac:dyDescent="0.3">
      <c r="A178" s="5" t="s">
        <v>798</v>
      </c>
      <c r="B178" s="4" t="s">
        <v>389</v>
      </c>
      <c r="C178" s="5" t="s">
        <v>599</v>
      </c>
      <c r="D178" s="4" t="s">
        <v>411</v>
      </c>
      <c r="E178" s="24">
        <v>36045</v>
      </c>
      <c r="F178" s="5" t="s">
        <v>938</v>
      </c>
      <c r="G178" s="5" t="s">
        <v>26</v>
      </c>
      <c r="H178" s="5" t="s">
        <v>939</v>
      </c>
      <c r="I178" s="5" t="s">
        <v>940</v>
      </c>
      <c r="J178" s="5" t="s">
        <v>891</v>
      </c>
      <c r="K178" s="22">
        <f ca="1">YEAR(TODAY())-YEAR(CUSTOMERS[[#This Row],[Customer Birthdate]])</f>
        <v>26</v>
      </c>
      <c r="L178" s="5" t="str" cm="1">
        <f t="array" aca="1" ref="L178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23-30</v>
      </c>
      <c r="Q178" s="24"/>
      <c r="R178" s="24"/>
      <c r="U178" s="5"/>
      <c r="V178" s="5"/>
    </row>
    <row r="179" spans="1:22" ht="15.5" x14ac:dyDescent="0.3">
      <c r="A179" s="5" t="s">
        <v>799</v>
      </c>
      <c r="B179" s="4" t="s">
        <v>390</v>
      </c>
      <c r="C179" s="5" t="s">
        <v>600</v>
      </c>
      <c r="D179" s="4" t="s">
        <v>410</v>
      </c>
      <c r="E179" s="24">
        <v>38688</v>
      </c>
      <c r="F179" s="5" t="s">
        <v>935</v>
      </c>
      <c r="G179" s="5" t="s">
        <v>22</v>
      </c>
      <c r="H179" s="5" t="s">
        <v>960</v>
      </c>
      <c r="I179" s="5" t="s">
        <v>961</v>
      </c>
      <c r="J179" s="5" t="s">
        <v>891</v>
      </c>
      <c r="K179" s="22">
        <f ca="1">YEAR(TODAY())-YEAR(CUSTOMERS[[#This Row],[Customer Birthdate]])</f>
        <v>19</v>
      </c>
      <c r="L179" s="5" t="str" cm="1">
        <f t="array" aca="1" ref="L179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179" s="24"/>
      <c r="R179" s="24"/>
      <c r="U179" s="5"/>
      <c r="V179" s="5"/>
    </row>
    <row r="180" spans="1:22" ht="15.5" x14ac:dyDescent="0.3">
      <c r="A180" s="5" t="s">
        <v>800</v>
      </c>
      <c r="B180" s="4" t="s">
        <v>391</v>
      </c>
      <c r="C180" s="5" t="s">
        <v>601</v>
      </c>
      <c r="D180" s="4" t="s">
        <v>410</v>
      </c>
      <c r="E180" s="24">
        <v>36054</v>
      </c>
      <c r="F180" s="5" t="s">
        <v>938</v>
      </c>
      <c r="G180" s="5" t="s">
        <v>15</v>
      </c>
      <c r="H180" s="5" t="s">
        <v>1005</v>
      </c>
      <c r="I180" s="5" t="s">
        <v>1006</v>
      </c>
      <c r="J180" s="5" t="s">
        <v>891</v>
      </c>
      <c r="K180" s="22">
        <f ca="1">YEAR(TODAY())-YEAR(CUSTOMERS[[#This Row],[Customer Birthdate]])</f>
        <v>26</v>
      </c>
      <c r="L180" s="5" t="str" cm="1">
        <f t="array" aca="1" ref="L180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23-30</v>
      </c>
      <c r="Q180" s="24"/>
      <c r="R180" s="24"/>
      <c r="U180" s="5"/>
      <c r="V180" s="5"/>
    </row>
    <row r="181" spans="1:22" ht="15.5" x14ac:dyDescent="0.3">
      <c r="A181" s="5" t="s">
        <v>801</v>
      </c>
      <c r="B181" s="4" t="s">
        <v>392</v>
      </c>
      <c r="C181" s="5" t="s">
        <v>602</v>
      </c>
      <c r="D181" s="4" t="s">
        <v>411</v>
      </c>
      <c r="E181" s="24">
        <v>38281</v>
      </c>
      <c r="F181" s="5" t="s">
        <v>938</v>
      </c>
      <c r="G181" s="5" t="s">
        <v>17</v>
      </c>
      <c r="H181" s="5" t="s">
        <v>1012</v>
      </c>
      <c r="I181" s="5" t="s">
        <v>1013</v>
      </c>
      <c r="J181" s="5" t="s">
        <v>891</v>
      </c>
      <c r="K181" s="22">
        <f ca="1">YEAR(TODAY())-YEAR(CUSTOMERS[[#This Row],[Customer Birthdate]])</f>
        <v>20</v>
      </c>
      <c r="L181" s="5" t="str" cm="1">
        <f t="array" aca="1" ref="L181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181" s="24"/>
      <c r="R181" s="24"/>
      <c r="U181" s="5"/>
      <c r="V181" s="5"/>
    </row>
    <row r="182" spans="1:22" ht="15.5" x14ac:dyDescent="0.3">
      <c r="A182" s="5" t="s">
        <v>802</v>
      </c>
      <c r="B182" s="4" t="s">
        <v>393</v>
      </c>
      <c r="C182" s="5" t="s">
        <v>603</v>
      </c>
      <c r="D182" s="4" t="s">
        <v>410</v>
      </c>
      <c r="E182" s="24">
        <v>37880</v>
      </c>
      <c r="F182" s="5" t="s">
        <v>938</v>
      </c>
      <c r="G182" s="5" t="s">
        <v>43</v>
      </c>
      <c r="H182" s="5" t="s">
        <v>966</v>
      </c>
      <c r="I182" s="5" t="s">
        <v>967</v>
      </c>
      <c r="J182" s="5" t="s">
        <v>891</v>
      </c>
      <c r="K182" s="22">
        <f ca="1">YEAR(TODAY())-YEAR(CUSTOMERS[[#This Row],[Customer Birthdate]])</f>
        <v>21</v>
      </c>
      <c r="L182" s="5" t="str" cm="1">
        <f t="array" aca="1" ref="L182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182" s="24"/>
      <c r="R182" s="24"/>
      <c r="U182" s="5"/>
      <c r="V182" s="5"/>
    </row>
    <row r="183" spans="1:22" ht="15.5" x14ac:dyDescent="0.3">
      <c r="A183" s="5" t="s">
        <v>803</v>
      </c>
      <c r="B183" s="4" t="s">
        <v>394</v>
      </c>
      <c r="C183" s="5" t="s">
        <v>604</v>
      </c>
      <c r="D183" s="4" t="s">
        <v>411</v>
      </c>
      <c r="E183" s="24">
        <v>29879</v>
      </c>
      <c r="F183" s="5" t="s">
        <v>935</v>
      </c>
      <c r="G183" s="5" t="s">
        <v>46</v>
      </c>
      <c r="H183" s="5" t="s">
        <v>936</v>
      </c>
      <c r="I183" s="5" t="s">
        <v>937</v>
      </c>
      <c r="J183" s="5" t="s">
        <v>891</v>
      </c>
      <c r="K183" s="22">
        <f ca="1">YEAR(TODAY())-YEAR(CUSTOMERS[[#This Row],[Customer Birthdate]])</f>
        <v>43</v>
      </c>
      <c r="L183" s="5" t="str" cm="1">
        <f t="array" aca="1" ref="L183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40-50</v>
      </c>
      <c r="Q183" s="24"/>
      <c r="R183" s="24"/>
      <c r="U183" s="5"/>
      <c r="V183" s="5"/>
    </row>
    <row r="184" spans="1:22" ht="15.5" x14ac:dyDescent="0.3">
      <c r="A184" s="5" t="s">
        <v>804</v>
      </c>
      <c r="B184" s="4" t="s">
        <v>395</v>
      </c>
      <c r="C184" s="5" t="s">
        <v>605</v>
      </c>
      <c r="D184" s="4" t="s">
        <v>410</v>
      </c>
      <c r="E184" s="24">
        <v>31700</v>
      </c>
      <c r="F184" s="5" t="s">
        <v>929</v>
      </c>
      <c r="G184" s="5" t="s">
        <v>45</v>
      </c>
      <c r="H184" s="5" t="s">
        <v>964</v>
      </c>
      <c r="I184" s="5" t="s">
        <v>965</v>
      </c>
      <c r="J184" s="5" t="s">
        <v>891</v>
      </c>
      <c r="K184" s="22">
        <f ca="1">YEAR(TODAY())-YEAR(CUSTOMERS[[#This Row],[Customer Birthdate]])</f>
        <v>38</v>
      </c>
      <c r="L184" s="5" t="str" cm="1">
        <f t="array" aca="1" ref="L184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184" s="24"/>
      <c r="R184" s="24"/>
      <c r="U184" s="5"/>
      <c r="V184" s="5"/>
    </row>
    <row r="185" spans="1:22" ht="15.5" x14ac:dyDescent="0.3">
      <c r="A185" s="5" t="s">
        <v>805</v>
      </c>
      <c r="B185" s="4" t="s">
        <v>248</v>
      </c>
      <c r="C185" s="5" t="s">
        <v>606</v>
      </c>
      <c r="D185" s="4" t="s">
        <v>410</v>
      </c>
      <c r="E185" s="24">
        <v>36164</v>
      </c>
      <c r="F185" s="5" t="s">
        <v>935</v>
      </c>
      <c r="G185" s="5" t="s">
        <v>46</v>
      </c>
      <c r="H185" s="5" t="s">
        <v>936</v>
      </c>
      <c r="I185" s="5" t="s">
        <v>937</v>
      </c>
      <c r="J185" s="5" t="s">
        <v>891</v>
      </c>
      <c r="K185" s="22">
        <f ca="1">YEAR(TODAY())-YEAR(CUSTOMERS[[#This Row],[Customer Birthdate]])</f>
        <v>25</v>
      </c>
      <c r="L185" s="5" t="str" cm="1">
        <f t="array" aca="1" ref="L185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23-30</v>
      </c>
      <c r="Q185" s="24"/>
      <c r="R185" s="24"/>
      <c r="U185" s="5"/>
      <c r="V185" s="5"/>
    </row>
    <row r="186" spans="1:22" ht="15.5" x14ac:dyDescent="0.3">
      <c r="A186" s="5" t="s">
        <v>806</v>
      </c>
      <c r="B186" s="4" t="s">
        <v>396</v>
      </c>
      <c r="C186" s="5" t="s">
        <v>607</v>
      </c>
      <c r="D186" s="4" t="s">
        <v>410</v>
      </c>
      <c r="E186" s="24">
        <v>35239</v>
      </c>
      <c r="F186" s="5" t="s">
        <v>935</v>
      </c>
      <c r="G186" s="5" t="s">
        <v>46</v>
      </c>
      <c r="H186" s="5" t="s">
        <v>936</v>
      </c>
      <c r="I186" s="5" t="s">
        <v>937</v>
      </c>
      <c r="J186" s="5" t="s">
        <v>891</v>
      </c>
      <c r="K186" s="22">
        <f ca="1">YEAR(TODAY())-YEAR(CUSTOMERS[[#This Row],[Customer Birthdate]])</f>
        <v>28</v>
      </c>
      <c r="L186" s="5" t="str" cm="1">
        <f t="array" aca="1" ref="L186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23-30</v>
      </c>
      <c r="Q186" s="24"/>
      <c r="R186" s="24"/>
      <c r="U186" s="5"/>
      <c r="V186" s="5"/>
    </row>
    <row r="187" spans="1:22" ht="15.5" x14ac:dyDescent="0.3">
      <c r="A187" s="5" t="s">
        <v>807</v>
      </c>
      <c r="B187" s="4" t="s">
        <v>248</v>
      </c>
      <c r="C187" s="5" t="s">
        <v>608</v>
      </c>
      <c r="D187" s="4" t="s">
        <v>410</v>
      </c>
      <c r="E187" s="24">
        <v>29730</v>
      </c>
      <c r="F187" s="5" t="s">
        <v>938</v>
      </c>
      <c r="G187" s="5" t="s">
        <v>38</v>
      </c>
      <c r="H187" s="5" t="s">
        <v>1009</v>
      </c>
      <c r="I187" s="5" t="s">
        <v>1010</v>
      </c>
      <c r="J187" s="5" t="s">
        <v>891</v>
      </c>
      <c r="K187" s="22">
        <f ca="1">YEAR(TODAY())-YEAR(CUSTOMERS[[#This Row],[Customer Birthdate]])</f>
        <v>43</v>
      </c>
      <c r="L187" s="5" t="str" cm="1">
        <f t="array" aca="1" ref="L187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40-50</v>
      </c>
      <c r="Q187" s="24"/>
      <c r="R187" s="24"/>
      <c r="U187" s="5"/>
      <c r="V187" s="5"/>
    </row>
    <row r="188" spans="1:22" ht="15.5" x14ac:dyDescent="0.3">
      <c r="A188" s="5" t="s">
        <v>808</v>
      </c>
      <c r="B188" s="4" t="s">
        <v>397</v>
      </c>
      <c r="C188" s="5" t="s">
        <v>609</v>
      </c>
      <c r="D188" s="4" t="s">
        <v>410</v>
      </c>
      <c r="E188" s="24">
        <v>38047</v>
      </c>
      <c r="F188" s="5" t="s">
        <v>935</v>
      </c>
      <c r="G188" s="5" t="s">
        <v>46</v>
      </c>
      <c r="H188" s="5" t="s">
        <v>936</v>
      </c>
      <c r="I188" s="5" t="s">
        <v>937</v>
      </c>
      <c r="J188" s="5" t="s">
        <v>891</v>
      </c>
      <c r="K188" s="22">
        <f ca="1">YEAR(TODAY())-YEAR(CUSTOMERS[[#This Row],[Customer Birthdate]])</f>
        <v>20</v>
      </c>
      <c r="L188" s="5" t="str" cm="1">
        <f t="array" aca="1" ref="L188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188" s="24"/>
      <c r="R188" s="24"/>
      <c r="U188" s="5"/>
      <c r="V188" s="5"/>
    </row>
    <row r="189" spans="1:22" ht="15.5" x14ac:dyDescent="0.3">
      <c r="A189" s="5" t="s">
        <v>809</v>
      </c>
      <c r="B189" s="4" t="s">
        <v>398</v>
      </c>
      <c r="C189" s="5" t="s">
        <v>610</v>
      </c>
      <c r="D189" s="4" t="s">
        <v>410</v>
      </c>
      <c r="E189" s="24">
        <v>34783</v>
      </c>
      <c r="F189" s="5" t="s">
        <v>938</v>
      </c>
      <c r="G189" s="5" t="s">
        <v>5</v>
      </c>
      <c r="H189" s="5" t="s">
        <v>984</v>
      </c>
      <c r="I189" s="5" t="s">
        <v>985</v>
      </c>
      <c r="J189" s="5" t="s">
        <v>890</v>
      </c>
      <c r="K189" s="22">
        <f ca="1">YEAR(TODAY())-YEAR(CUSTOMERS[[#This Row],[Customer Birthdate]])</f>
        <v>29</v>
      </c>
      <c r="L189" s="5" t="str" cm="1">
        <f t="array" aca="1" ref="L189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23-30</v>
      </c>
      <c r="Q189" s="24"/>
      <c r="R189" s="24"/>
      <c r="U189" s="5"/>
      <c r="V189" s="5"/>
    </row>
    <row r="190" spans="1:22" ht="15.5" x14ac:dyDescent="0.3">
      <c r="A190" s="5" t="s">
        <v>810</v>
      </c>
      <c r="B190" s="4" t="s">
        <v>248</v>
      </c>
      <c r="C190" s="5" t="s">
        <v>611</v>
      </c>
      <c r="D190" s="4" t="s">
        <v>410</v>
      </c>
      <c r="E190" s="24">
        <v>37563</v>
      </c>
      <c r="F190" s="5" t="s">
        <v>938</v>
      </c>
      <c r="G190" s="5" t="s">
        <v>32</v>
      </c>
      <c r="H190" s="5" t="s">
        <v>995</v>
      </c>
      <c r="I190" s="5" t="s">
        <v>996</v>
      </c>
      <c r="J190" s="5" t="s">
        <v>891</v>
      </c>
      <c r="K190" s="22">
        <f ca="1">YEAR(TODAY())-YEAR(CUSTOMERS[[#This Row],[Customer Birthdate]])</f>
        <v>22</v>
      </c>
      <c r="L190" s="5" t="str" cm="1">
        <f t="array" aca="1" ref="L190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190" s="24"/>
      <c r="R190" s="24"/>
      <c r="U190" s="5"/>
      <c r="V190" s="5"/>
    </row>
    <row r="191" spans="1:22" ht="15.5" x14ac:dyDescent="0.3">
      <c r="A191" s="5" t="s">
        <v>811</v>
      </c>
      <c r="B191" s="4" t="s">
        <v>399</v>
      </c>
      <c r="C191" s="5" t="s">
        <v>612</v>
      </c>
      <c r="D191" s="4" t="s">
        <v>411</v>
      </c>
      <c r="E191" s="24">
        <v>37620</v>
      </c>
      <c r="F191" s="5" t="s">
        <v>935</v>
      </c>
      <c r="G191" s="5" t="s">
        <v>46</v>
      </c>
      <c r="H191" s="5" t="s">
        <v>936</v>
      </c>
      <c r="I191" s="5" t="s">
        <v>937</v>
      </c>
      <c r="J191" s="5" t="s">
        <v>891</v>
      </c>
      <c r="K191" s="22">
        <f ca="1">YEAR(TODAY())-YEAR(CUSTOMERS[[#This Row],[Customer Birthdate]])</f>
        <v>22</v>
      </c>
      <c r="L191" s="5" t="str" cm="1">
        <f t="array" aca="1" ref="L191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191" s="24"/>
      <c r="R191" s="24"/>
      <c r="U191" s="5"/>
      <c r="V191" s="5"/>
    </row>
    <row r="192" spans="1:22" ht="15.5" x14ac:dyDescent="0.3">
      <c r="A192" s="5" t="s">
        <v>812</v>
      </c>
      <c r="B192" s="4" t="s">
        <v>400</v>
      </c>
      <c r="C192" s="5" t="s">
        <v>613</v>
      </c>
      <c r="D192" s="4" t="s">
        <v>411</v>
      </c>
      <c r="E192" s="24">
        <v>36782</v>
      </c>
      <c r="F192" s="5" t="s">
        <v>929</v>
      </c>
      <c r="G192" s="5" t="s">
        <v>41</v>
      </c>
      <c r="H192" s="5" t="s">
        <v>1007</v>
      </c>
      <c r="I192" s="5" t="s">
        <v>1008</v>
      </c>
      <c r="J192" s="5" t="s">
        <v>891</v>
      </c>
      <c r="K192" s="22">
        <f ca="1">YEAR(TODAY())-YEAR(CUSTOMERS[[#This Row],[Customer Birthdate]])</f>
        <v>24</v>
      </c>
      <c r="L192" s="5" t="str" cm="1">
        <f t="array" aca="1" ref="L192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23-30</v>
      </c>
      <c r="Q192" s="24"/>
      <c r="R192" s="24"/>
      <c r="U192" s="5"/>
      <c r="V192" s="5"/>
    </row>
    <row r="193" spans="1:22" ht="15.5" x14ac:dyDescent="0.3">
      <c r="A193" s="5" t="s">
        <v>813</v>
      </c>
      <c r="B193" s="4" t="s">
        <v>401</v>
      </c>
      <c r="C193" s="5" t="s">
        <v>614</v>
      </c>
      <c r="D193" s="4" t="s">
        <v>410</v>
      </c>
      <c r="E193" s="24">
        <v>37716</v>
      </c>
      <c r="F193" s="5" t="s">
        <v>935</v>
      </c>
      <c r="G193" s="5" t="s">
        <v>46</v>
      </c>
      <c r="H193" s="5" t="s">
        <v>936</v>
      </c>
      <c r="I193" s="5" t="s">
        <v>937</v>
      </c>
      <c r="J193" s="5" t="s">
        <v>890</v>
      </c>
      <c r="K193" s="22">
        <f ca="1">YEAR(TODAY())-YEAR(CUSTOMERS[[#This Row],[Customer Birthdate]])</f>
        <v>21</v>
      </c>
      <c r="L193" s="5" t="str" cm="1">
        <f t="array" aca="1" ref="L193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193" s="24"/>
      <c r="R193" s="24"/>
      <c r="U193" s="5"/>
      <c r="V193" s="5"/>
    </row>
    <row r="194" spans="1:22" ht="15.5" x14ac:dyDescent="0.3">
      <c r="A194" s="5" t="s">
        <v>814</v>
      </c>
      <c r="B194" s="4" t="s">
        <v>402</v>
      </c>
      <c r="C194" s="5" t="s">
        <v>615</v>
      </c>
      <c r="D194" s="4" t="s">
        <v>411</v>
      </c>
      <c r="E194" s="24">
        <v>31457</v>
      </c>
      <c r="F194" s="5" t="s">
        <v>929</v>
      </c>
      <c r="G194" s="5" t="s">
        <v>7</v>
      </c>
      <c r="H194" s="5" t="s">
        <v>952</v>
      </c>
      <c r="I194" s="5" t="s">
        <v>953</v>
      </c>
      <c r="J194" s="5" t="s">
        <v>891</v>
      </c>
      <c r="K194" s="22">
        <f ca="1">YEAR(TODAY())-YEAR(CUSTOMERS[[#This Row],[Customer Birthdate]])</f>
        <v>38</v>
      </c>
      <c r="L194" s="5" t="str" cm="1">
        <f t="array" aca="1" ref="L194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194" s="24"/>
      <c r="R194" s="24"/>
      <c r="U194" s="5"/>
      <c r="V194" s="5"/>
    </row>
    <row r="195" spans="1:22" ht="15.5" x14ac:dyDescent="0.3">
      <c r="A195" s="5" t="s">
        <v>815</v>
      </c>
      <c r="B195" s="4" t="s">
        <v>403</v>
      </c>
      <c r="C195" s="5" t="s">
        <v>616</v>
      </c>
      <c r="D195" s="4" t="s">
        <v>411</v>
      </c>
      <c r="E195" s="24">
        <v>33950</v>
      </c>
      <c r="F195" s="5" t="s">
        <v>929</v>
      </c>
      <c r="G195" s="5" t="s">
        <v>19</v>
      </c>
      <c r="H195" s="5" t="s">
        <v>950</v>
      </c>
      <c r="I195" s="5" t="s">
        <v>951</v>
      </c>
      <c r="J195" s="5" t="s">
        <v>891</v>
      </c>
      <c r="K195" s="22">
        <f ca="1">YEAR(TODAY())-YEAR(CUSTOMERS[[#This Row],[Customer Birthdate]])</f>
        <v>32</v>
      </c>
      <c r="L195" s="5" t="str" cm="1">
        <f t="array" aca="1" ref="L195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195" s="24"/>
      <c r="R195" s="24"/>
      <c r="U195" s="5"/>
      <c r="V195" s="5"/>
    </row>
    <row r="196" spans="1:22" ht="15.5" x14ac:dyDescent="0.3">
      <c r="A196" s="5" t="s">
        <v>816</v>
      </c>
      <c r="B196" s="4" t="s">
        <v>404</v>
      </c>
      <c r="C196" s="5" t="s">
        <v>617</v>
      </c>
      <c r="D196" s="4" t="s">
        <v>410</v>
      </c>
      <c r="E196" s="24">
        <v>33374</v>
      </c>
      <c r="F196" s="5" t="s">
        <v>935</v>
      </c>
      <c r="G196" s="5" t="s">
        <v>46</v>
      </c>
      <c r="H196" s="5" t="s">
        <v>936</v>
      </c>
      <c r="I196" s="5" t="s">
        <v>937</v>
      </c>
      <c r="J196" s="5" t="s">
        <v>891</v>
      </c>
      <c r="K196" s="22">
        <f ca="1">YEAR(TODAY())-YEAR(CUSTOMERS[[#This Row],[Customer Birthdate]])</f>
        <v>33</v>
      </c>
      <c r="L196" s="5" t="str" cm="1">
        <f t="array" aca="1" ref="L196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30-40</v>
      </c>
      <c r="Q196" s="24"/>
      <c r="R196" s="24"/>
      <c r="U196" s="5"/>
      <c r="V196" s="5"/>
    </row>
    <row r="197" spans="1:22" ht="15.5" x14ac:dyDescent="0.3">
      <c r="A197" s="5" t="s">
        <v>817</v>
      </c>
      <c r="B197" s="4" t="s">
        <v>405</v>
      </c>
      <c r="C197" s="5" t="s">
        <v>618</v>
      </c>
      <c r="D197" s="4" t="s">
        <v>410</v>
      </c>
      <c r="E197" s="24">
        <v>37483</v>
      </c>
      <c r="F197" s="5" t="s">
        <v>932</v>
      </c>
      <c r="G197" s="5" t="s">
        <v>8</v>
      </c>
      <c r="H197" s="5" t="s">
        <v>933</v>
      </c>
      <c r="I197" s="5" t="s">
        <v>934</v>
      </c>
      <c r="J197" s="5" t="s">
        <v>891</v>
      </c>
      <c r="K197" s="22">
        <f ca="1">YEAR(TODAY())-YEAR(CUSTOMERS[[#This Row],[Customer Birthdate]])</f>
        <v>22</v>
      </c>
      <c r="L197" s="5" t="str" cm="1">
        <f t="array" aca="1" ref="L197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197" s="24"/>
      <c r="R197" s="24"/>
      <c r="U197" s="5"/>
      <c r="V197" s="5"/>
    </row>
    <row r="198" spans="1:22" ht="15.5" x14ac:dyDescent="0.3">
      <c r="A198" s="5" t="s">
        <v>818</v>
      </c>
      <c r="B198" s="4" t="s">
        <v>406</v>
      </c>
      <c r="C198" s="5" t="s">
        <v>619</v>
      </c>
      <c r="D198" s="4" t="s">
        <v>411</v>
      </c>
      <c r="E198" s="24">
        <v>38587</v>
      </c>
      <c r="F198" s="5" t="s">
        <v>932</v>
      </c>
      <c r="G198" s="5" t="s">
        <v>2</v>
      </c>
      <c r="H198" s="5" t="s">
        <v>975</v>
      </c>
      <c r="I198" s="5" t="s">
        <v>976</v>
      </c>
      <c r="J198" s="5" t="s">
        <v>890</v>
      </c>
      <c r="K198" s="22">
        <f ca="1">YEAR(TODAY())-YEAR(CUSTOMERS[[#This Row],[Customer Birthdate]])</f>
        <v>19</v>
      </c>
      <c r="L198" s="5" t="str" cm="1">
        <f t="array" aca="1" ref="L198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198" s="24"/>
      <c r="R198" s="24"/>
      <c r="U198" s="5"/>
      <c r="V198" s="5"/>
    </row>
    <row r="199" spans="1:22" ht="15.5" x14ac:dyDescent="0.3">
      <c r="A199" s="5" t="s">
        <v>819</v>
      </c>
      <c r="B199" s="4" t="s">
        <v>407</v>
      </c>
      <c r="C199" s="5" t="s">
        <v>620</v>
      </c>
      <c r="D199" s="4" t="s">
        <v>410</v>
      </c>
      <c r="E199" s="24">
        <v>24458</v>
      </c>
      <c r="F199" s="5" t="s">
        <v>929</v>
      </c>
      <c r="G199" s="5" t="s">
        <v>44</v>
      </c>
      <c r="H199" s="5" t="s">
        <v>930</v>
      </c>
      <c r="I199" s="5" t="s">
        <v>931</v>
      </c>
      <c r="J199" s="5" t="s">
        <v>891</v>
      </c>
      <c r="K199" s="22">
        <f ca="1">YEAR(TODAY())-YEAR(CUSTOMERS[[#This Row],[Customer Birthdate]])</f>
        <v>58</v>
      </c>
      <c r="L199" s="5" t="str" cm="1">
        <f t="array" aca="1" ref="L199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50-60</v>
      </c>
      <c r="Q199" s="24"/>
      <c r="R199" s="24"/>
      <c r="U199" s="5"/>
      <c r="V199" s="5"/>
    </row>
    <row r="200" spans="1:22" ht="15.5" x14ac:dyDescent="0.3">
      <c r="A200" s="5" t="s">
        <v>820</v>
      </c>
      <c r="B200" s="4" t="s">
        <v>408</v>
      </c>
      <c r="C200" s="5" t="s">
        <v>621</v>
      </c>
      <c r="D200" s="4" t="s">
        <v>410</v>
      </c>
      <c r="E200" s="24">
        <v>38969</v>
      </c>
      <c r="F200" s="5" t="s">
        <v>938</v>
      </c>
      <c r="G200" s="5" t="s">
        <v>13</v>
      </c>
      <c r="H200" s="5" t="s">
        <v>970</v>
      </c>
      <c r="I200" s="5" t="s">
        <v>971</v>
      </c>
      <c r="J200" s="5" t="s">
        <v>890</v>
      </c>
      <c r="K200" s="22">
        <f ca="1">YEAR(TODAY())-YEAR(CUSTOMERS[[#This Row],[Customer Birthdate]])</f>
        <v>18</v>
      </c>
      <c r="L200" s="5" t="str" cm="1">
        <f t="array" aca="1" ref="L200" ca="1">_xlfn.IFS(CUSTOMERS[[#This Row],[Cusomer Age]]&gt;=60, "60+", CUSTOMERS[[#This Row],[Cusomer Age]]&gt;=50, "50-60", CUSTOMERS[[#This Row],[Cusomer Age]]&gt;=40, "40-50", CUSTOMERS[[#This Row],[Cusomer Age]]&gt;=30, "30-40", CUSTOMERS[[#This Row],[Cusomer Age]]&gt;=23, "23-30", CUSTOMERS[[#This Row],[Cusomer Age]]&gt;=18, "18-23", CUSTOMERS[[#This Row],[Cusomer Age]]&lt;18, "ילד")</f>
        <v>18-23</v>
      </c>
      <c r="Q200" s="24"/>
      <c r="R200" s="24"/>
      <c r="U200" s="5"/>
      <c r="V200" s="5"/>
    </row>
    <row r="201" spans="1:22" ht="15.5" x14ac:dyDescent="0.3">
      <c r="A201" s="4"/>
      <c r="B201" s="4"/>
      <c r="D201" s="4"/>
      <c r="E201" s="28"/>
      <c r="F201" s="28"/>
      <c r="G201" s="4"/>
      <c r="I201" s="4"/>
      <c r="J201" s="4"/>
      <c r="K201" s="22"/>
      <c r="L201" s="4"/>
      <c r="T201" s="24"/>
      <c r="V201" s="5"/>
    </row>
    <row r="202" spans="1:22" ht="15.5" x14ac:dyDescent="0.3">
      <c r="A202" s="4"/>
      <c r="B202" s="4"/>
      <c r="D202" s="4"/>
      <c r="E202" s="28"/>
      <c r="F202" s="28"/>
      <c r="G202" s="4"/>
      <c r="H202" s="4"/>
      <c r="I202" s="5"/>
      <c r="J202" s="4"/>
      <c r="K202" s="4"/>
      <c r="L202" s="5"/>
      <c r="M202" s="4"/>
    </row>
    <row r="203" spans="1:22" ht="15.5" x14ac:dyDescent="0.3">
      <c r="A203" s="4"/>
      <c r="B203" s="4"/>
      <c r="D203" s="4"/>
      <c r="E203" s="28"/>
      <c r="F203" s="28"/>
      <c r="G203" s="4"/>
      <c r="H203" s="4"/>
      <c r="I203" s="5"/>
      <c r="J203" s="4"/>
      <c r="K203" s="4"/>
      <c r="L203" s="5"/>
      <c r="M203" s="4"/>
    </row>
    <row r="204" spans="1:22" ht="15.5" x14ac:dyDescent="0.3">
      <c r="A204" s="4"/>
      <c r="B204" s="4"/>
      <c r="D204" s="4"/>
      <c r="E204" s="28"/>
      <c r="F204" s="28"/>
      <c r="G204" s="4"/>
      <c r="H204" s="4"/>
      <c r="I204" s="5"/>
      <c r="J204" s="4"/>
      <c r="K204" s="4"/>
      <c r="L204" s="5"/>
      <c r="M204" s="4"/>
    </row>
    <row r="205" spans="1:22" ht="15.5" x14ac:dyDescent="0.3">
      <c r="A205" s="4"/>
      <c r="B205" s="4"/>
      <c r="D205" s="4"/>
      <c r="E205" s="28"/>
      <c r="F205" s="28"/>
      <c r="G205" s="4"/>
      <c r="H205" s="4"/>
      <c r="I205" s="5"/>
      <c r="J205" s="4"/>
      <c r="K205" s="4"/>
      <c r="L205" s="5"/>
      <c r="M205" s="4"/>
    </row>
    <row r="206" spans="1:22" ht="15.5" x14ac:dyDescent="0.3">
      <c r="A206" s="4"/>
      <c r="B206" s="4"/>
      <c r="D206" s="4"/>
      <c r="E206" s="28"/>
      <c r="F206" s="28"/>
      <c r="G206" s="4"/>
      <c r="H206" s="4"/>
      <c r="I206" s="5"/>
      <c r="J206" s="4"/>
      <c r="K206" s="4"/>
      <c r="L206" s="5"/>
      <c r="M206" s="4"/>
    </row>
    <row r="207" spans="1:22" ht="15.5" x14ac:dyDescent="0.3">
      <c r="A207" s="4"/>
      <c r="B207" s="4"/>
      <c r="D207" s="4"/>
      <c r="E207" s="28"/>
      <c r="F207" s="28"/>
      <c r="G207" s="4"/>
      <c r="H207" s="4"/>
      <c r="I207" s="5"/>
      <c r="J207" s="4"/>
      <c r="K207" s="4"/>
      <c r="L207" s="5"/>
      <c r="M207" s="4"/>
    </row>
    <row r="208" spans="1:22" ht="15.5" x14ac:dyDescent="0.3">
      <c r="A208" s="4"/>
      <c r="B208" s="4"/>
      <c r="D208" s="4"/>
      <c r="E208" s="28"/>
      <c r="F208" s="28"/>
      <c r="G208" s="4"/>
      <c r="H208" s="4"/>
      <c r="I208" s="5"/>
      <c r="J208" s="4"/>
      <c r="K208" s="4"/>
      <c r="L208" s="5"/>
      <c r="M208" s="4"/>
    </row>
    <row r="209" spans="1:13" ht="15.5" x14ac:dyDescent="0.3">
      <c r="A209" s="4"/>
      <c r="B209" s="4"/>
      <c r="D209" s="4"/>
      <c r="E209" s="28"/>
      <c r="F209" s="28"/>
      <c r="G209" s="4"/>
      <c r="H209" s="4"/>
      <c r="I209" s="5"/>
      <c r="J209" s="4"/>
      <c r="K209" s="4"/>
      <c r="L209" s="5"/>
      <c r="M209" s="4"/>
    </row>
    <row r="210" spans="1:13" ht="15.5" x14ac:dyDescent="0.3">
      <c r="A210" s="4"/>
      <c r="B210" s="4"/>
      <c r="D210" s="4"/>
      <c r="E210" s="28"/>
      <c r="F210" s="28"/>
      <c r="G210" s="4"/>
      <c r="H210" s="4"/>
      <c r="I210" s="5"/>
      <c r="J210" s="4"/>
      <c r="K210" s="4"/>
      <c r="L210" s="5"/>
      <c r="M210" s="4"/>
    </row>
    <row r="211" spans="1:13" ht="15.5" x14ac:dyDescent="0.3">
      <c r="A211" s="4"/>
      <c r="B211" s="4"/>
      <c r="D211" s="4"/>
      <c r="E211" s="28"/>
      <c r="F211" s="28"/>
      <c r="G211" s="4"/>
      <c r="H211" s="4"/>
      <c r="I211" s="5"/>
      <c r="J211" s="4"/>
      <c r="K211" s="4"/>
      <c r="L211" s="5"/>
      <c r="M211" s="4"/>
    </row>
    <row r="212" spans="1:13" ht="15.5" x14ac:dyDescent="0.3">
      <c r="A212" s="4"/>
      <c r="B212" s="4"/>
      <c r="D212" s="4"/>
      <c r="E212" s="28"/>
      <c r="F212" s="28"/>
      <c r="G212" s="4"/>
      <c r="H212" s="4"/>
      <c r="I212" s="5"/>
      <c r="J212" s="4"/>
      <c r="K212" s="4"/>
      <c r="L212" s="5"/>
      <c r="M212" s="4"/>
    </row>
    <row r="213" spans="1:13" ht="15.5" x14ac:dyDescent="0.3">
      <c r="A213" s="4"/>
      <c r="B213" s="4"/>
      <c r="D213" s="4"/>
      <c r="E213" s="28"/>
      <c r="F213" s="28"/>
      <c r="G213" s="4"/>
      <c r="H213" s="4"/>
      <c r="I213" s="5"/>
      <c r="J213" s="4"/>
      <c r="K213" s="4"/>
      <c r="L213" s="5"/>
      <c r="M213" s="4"/>
    </row>
    <row r="214" spans="1:13" ht="15.5" x14ac:dyDescent="0.3">
      <c r="A214" s="4"/>
      <c r="B214" s="4"/>
      <c r="D214" s="4"/>
      <c r="E214" s="28"/>
      <c r="F214" s="28"/>
      <c r="G214" s="4"/>
      <c r="H214" s="4"/>
      <c r="I214" s="5"/>
      <c r="J214" s="4"/>
      <c r="K214" s="4"/>
      <c r="L214" s="5"/>
      <c r="M214" s="4"/>
    </row>
    <row r="215" spans="1:13" ht="15.5" x14ac:dyDescent="0.3">
      <c r="A215" s="4"/>
      <c r="B215" s="4"/>
      <c r="D215" s="4"/>
      <c r="E215" s="28"/>
      <c r="F215" s="28"/>
      <c r="G215" s="4"/>
      <c r="H215" s="4"/>
      <c r="I215" s="5"/>
      <c r="J215" s="4"/>
      <c r="K215" s="4"/>
      <c r="L215" s="5"/>
      <c r="M215" s="4"/>
    </row>
    <row r="216" spans="1:13" ht="15.5" x14ac:dyDescent="0.3">
      <c r="A216" s="4"/>
      <c r="B216" s="4"/>
      <c r="D216" s="4"/>
      <c r="E216" s="28"/>
      <c r="F216" s="28"/>
      <c r="G216" s="4"/>
      <c r="H216" s="4"/>
      <c r="I216" s="5"/>
      <c r="J216" s="4"/>
      <c r="K216" s="4"/>
      <c r="L216" s="5"/>
      <c r="M216" s="4"/>
    </row>
    <row r="217" spans="1:13" ht="15.5" x14ac:dyDescent="0.3">
      <c r="A217" s="4"/>
      <c r="B217" s="4"/>
      <c r="D217" s="4"/>
      <c r="E217" s="28"/>
      <c r="F217" s="28"/>
      <c r="G217" s="4"/>
      <c r="H217" s="4"/>
      <c r="I217" s="5"/>
      <c r="J217" s="4"/>
      <c r="K217" s="4"/>
      <c r="L217" s="5"/>
      <c r="M217" s="4"/>
    </row>
    <row r="218" spans="1:13" ht="15.5" x14ac:dyDescent="0.3">
      <c r="A218" s="4"/>
      <c r="B218" s="4"/>
      <c r="D218" s="4"/>
      <c r="E218" s="28"/>
      <c r="F218" s="28"/>
      <c r="G218" s="4"/>
      <c r="H218" s="4"/>
      <c r="I218" s="5"/>
      <c r="J218" s="4"/>
      <c r="K218" s="4"/>
      <c r="L218" s="5"/>
      <c r="M218" s="4"/>
    </row>
    <row r="219" spans="1:13" ht="15.5" x14ac:dyDescent="0.3">
      <c r="A219" s="4"/>
      <c r="B219" s="4"/>
      <c r="D219" s="4"/>
      <c r="E219" s="28"/>
      <c r="F219" s="28"/>
      <c r="G219" s="4"/>
      <c r="H219" s="4"/>
      <c r="I219" s="5"/>
      <c r="J219" s="4"/>
      <c r="K219" s="4"/>
      <c r="L219" s="5"/>
      <c r="M219" s="4"/>
    </row>
    <row r="220" spans="1:13" ht="15.5" x14ac:dyDescent="0.3">
      <c r="A220" s="4"/>
      <c r="B220" s="4"/>
      <c r="D220" s="4"/>
      <c r="E220" s="28"/>
      <c r="F220" s="28"/>
      <c r="G220" s="4"/>
      <c r="H220" s="4"/>
      <c r="I220" s="5"/>
      <c r="J220" s="4"/>
      <c r="K220" s="4"/>
      <c r="L220" s="5"/>
      <c r="M220" s="4"/>
    </row>
    <row r="221" spans="1:13" ht="15.5" x14ac:dyDescent="0.3">
      <c r="A221" s="4"/>
      <c r="B221" s="4"/>
      <c r="D221" s="4"/>
      <c r="E221" s="28"/>
      <c r="F221" s="28"/>
      <c r="G221" s="4"/>
      <c r="H221" s="4"/>
      <c r="I221" s="5"/>
      <c r="J221" s="4"/>
      <c r="K221" s="4"/>
      <c r="L221" s="5"/>
      <c r="M221" s="4"/>
    </row>
    <row r="222" spans="1:13" ht="15.5" x14ac:dyDescent="0.3">
      <c r="A222" s="4"/>
      <c r="B222" s="4"/>
      <c r="D222" s="4"/>
      <c r="E222" s="28"/>
      <c r="F222" s="28"/>
      <c r="G222" s="4"/>
      <c r="H222" s="4"/>
      <c r="I222" s="5"/>
      <c r="J222" s="4"/>
      <c r="K222" s="4"/>
      <c r="L222" s="5"/>
      <c r="M222" s="4"/>
    </row>
    <row r="223" spans="1:13" ht="15.5" x14ac:dyDescent="0.3">
      <c r="A223" s="4"/>
      <c r="B223" s="4"/>
      <c r="D223" s="4"/>
      <c r="E223" s="28"/>
      <c r="F223" s="28"/>
      <c r="G223" s="4"/>
      <c r="H223" s="4"/>
      <c r="I223" s="5"/>
      <c r="J223" s="4"/>
      <c r="K223" s="4"/>
      <c r="L223" s="5"/>
      <c r="M223" s="4"/>
    </row>
    <row r="224" spans="1:13" ht="15.5" x14ac:dyDescent="0.3">
      <c r="A224" s="4"/>
      <c r="B224" s="4"/>
      <c r="D224" s="4"/>
      <c r="E224" s="28"/>
      <c r="F224" s="28"/>
      <c r="G224" s="4"/>
      <c r="H224" s="4"/>
      <c r="I224" s="5"/>
      <c r="J224" s="4"/>
      <c r="K224" s="4"/>
      <c r="L224" s="5"/>
      <c r="M224" s="4"/>
    </row>
    <row r="225" spans="1:13" ht="15.5" x14ac:dyDescent="0.3">
      <c r="A225" s="4"/>
      <c r="B225" s="4"/>
      <c r="D225" s="4"/>
      <c r="E225" s="28"/>
      <c r="F225" s="28"/>
      <c r="G225" s="4"/>
      <c r="H225" s="4"/>
      <c r="I225" s="5"/>
      <c r="J225" s="4"/>
      <c r="K225" s="4"/>
      <c r="L225" s="5"/>
      <c r="M225" s="4"/>
    </row>
    <row r="226" spans="1:13" ht="15.5" x14ac:dyDescent="0.3">
      <c r="A226" s="4"/>
      <c r="B226" s="4"/>
      <c r="D226" s="4"/>
      <c r="E226" s="28"/>
      <c r="F226" s="28"/>
      <c r="G226" s="4"/>
      <c r="H226" s="4"/>
      <c r="I226" s="5"/>
      <c r="J226" s="4"/>
      <c r="K226" s="4"/>
      <c r="L226" s="5"/>
      <c r="M226" s="4"/>
    </row>
    <row r="227" spans="1:13" ht="15.5" x14ac:dyDescent="0.3">
      <c r="A227" s="4"/>
      <c r="B227" s="4"/>
      <c r="D227" s="4"/>
      <c r="E227" s="28"/>
      <c r="F227" s="28"/>
      <c r="G227" s="4"/>
      <c r="H227" s="4"/>
      <c r="I227" s="5"/>
      <c r="J227" s="4"/>
      <c r="K227" s="4"/>
      <c r="L227" s="5"/>
      <c r="M227" s="4"/>
    </row>
    <row r="228" spans="1:13" ht="15.5" x14ac:dyDescent="0.3">
      <c r="A228" s="4"/>
      <c r="B228" s="4"/>
      <c r="D228" s="4"/>
      <c r="E228" s="28"/>
      <c r="F228" s="28"/>
      <c r="G228" s="4"/>
      <c r="H228" s="4"/>
      <c r="I228" s="5"/>
      <c r="J228" s="4"/>
      <c r="K228" s="4"/>
      <c r="L228" s="5"/>
      <c r="M228" s="4"/>
    </row>
    <row r="229" spans="1:13" ht="15.5" x14ac:dyDescent="0.3">
      <c r="A229" s="4"/>
      <c r="B229" s="4"/>
      <c r="D229" s="4"/>
      <c r="E229" s="28"/>
      <c r="F229" s="28"/>
      <c r="G229" s="4"/>
      <c r="H229" s="4"/>
      <c r="I229" s="5"/>
      <c r="J229" s="4"/>
      <c r="K229" s="4"/>
      <c r="L229" s="5"/>
      <c r="M229" s="4"/>
    </row>
    <row r="230" spans="1:13" ht="15.5" x14ac:dyDescent="0.3">
      <c r="A230" s="4"/>
      <c r="B230" s="4"/>
      <c r="D230" s="4"/>
      <c r="E230" s="28"/>
      <c r="F230" s="28"/>
      <c r="G230" s="4"/>
      <c r="H230" s="4"/>
      <c r="I230" s="5"/>
      <c r="J230" s="4"/>
      <c r="K230" s="4"/>
      <c r="L230" s="5"/>
      <c r="M230" s="4"/>
    </row>
    <row r="231" spans="1:13" ht="15.5" x14ac:dyDescent="0.3">
      <c r="A231" s="4"/>
      <c r="B231" s="4"/>
      <c r="D231" s="4"/>
      <c r="E231" s="28"/>
      <c r="F231" s="28"/>
      <c r="G231" s="4"/>
      <c r="H231" s="4"/>
      <c r="I231" s="5"/>
      <c r="J231" s="4"/>
      <c r="K231" s="4"/>
      <c r="L231" s="5"/>
      <c r="M231" s="4"/>
    </row>
    <row r="232" spans="1:13" ht="15.5" x14ac:dyDescent="0.3">
      <c r="A232" s="4"/>
      <c r="B232" s="4"/>
      <c r="D232" s="4"/>
      <c r="E232" s="28"/>
      <c r="F232" s="28"/>
      <c r="G232" s="4"/>
      <c r="H232" s="4"/>
      <c r="I232" s="5"/>
      <c r="J232" s="4"/>
      <c r="K232" s="4"/>
      <c r="L232" s="5"/>
      <c r="M232" s="4"/>
    </row>
    <row r="233" spans="1:13" ht="15.5" x14ac:dyDescent="0.3">
      <c r="A233" s="4"/>
      <c r="B233" s="4"/>
      <c r="D233" s="4"/>
      <c r="E233" s="28"/>
      <c r="F233" s="28"/>
      <c r="G233" s="4"/>
      <c r="H233" s="4"/>
      <c r="I233" s="5"/>
      <c r="J233" s="4"/>
      <c r="K233" s="4"/>
      <c r="L233" s="5"/>
      <c r="M233" s="4"/>
    </row>
    <row r="234" spans="1:13" ht="15.5" x14ac:dyDescent="0.3">
      <c r="A234" s="4"/>
      <c r="B234" s="4"/>
      <c r="D234" s="4"/>
      <c r="E234" s="28"/>
      <c r="F234" s="28"/>
      <c r="G234" s="4"/>
      <c r="H234" s="4"/>
      <c r="I234" s="5"/>
      <c r="J234" s="4"/>
      <c r="K234" s="4"/>
      <c r="L234" s="5"/>
      <c r="M234" s="4"/>
    </row>
    <row r="235" spans="1:13" ht="15.5" x14ac:dyDescent="0.3">
      <c r="A235" s="4"/>
      <c r="B235" s="4"/>
      <c r="D235" s="4"/>
      <c r="E235" s="28"/>
      <c r="F235" s="28"/>
      <c r="G235" s="4"/>
      <c r="H235" s="4"/>
      <c r="I235" s="5"/>
      <c r="J235" s="4"/>
      <c r="K235" s="4"/>
      <c r="L235" s="5"/>
      <c r="M235" s="4"/>
    </row>
    <row r="236" spans="1:13" ht="15.5" x14ac:dyDescent="0.3">
      <c r="A236" s="4"/>
      <c r="B236" s="4"/>
      <c r="D236" s="4"/>
      <c r="E236" s="28"/>
      <c r="F236" s="28"/>
      <c r="G236" s="4"/>
      <c r="H236" s="4"/>
      <c r="I236" s="5"/>
      <c r="J236" s="4"/>
      <c r="K236" s="4"/>
      <c r="L236" s="5"/>
      <c r="M236" s="4"/>
    </row>
    <row r="237" spans="1:13" ht="15.5" x14ac:dyDescent="0.3">
      <c r="A237" s="4"/>
      <c r="B237" s="4"/>
      <c r="D237" s="4"/>
      <c r="E237" s="28"/>
      <c r="F237" s="28"/>
      <c r="G237" s="4"/>
      <c r="H237" s="4"/>
      <c r="I237" s="5"/>
      <c r="J237" s="4"/>
      <c r="K237" s="4"/>
      <c r="L237" s="5"/>
      <c r="M237" s="4"/>
    </row>
    <row r="238" spans="1:13" ht="15.5" x14ac:dyDescent="0.3">
      <c r="A238" s="4"/>
      <c r="B238" s="4"/>
      <c r="D238" s="4"/>
      <c r="E238" s="28"/>
      <c r="F238" s="28"/>
      <c r="G238" s="4"/>
      <c r="H238" s="4"/>
      <c r="I238" s="5"/>
      <c r="J238" s="4"/>
      <c r="K238" s="4"/>
      <c r="L238" s="5"/>
      <c r="M238" s="4"/>
    </row>
    <row r="239" spans="1:13" ht="15.5" x14ac:dyDescent="0.3">
      <c r="A239" s="4"/>
      <c r="B239" s="4"/>
      <c r="D239" s="4"/>
      <c r="E239" s="28"/>
      <c r="F239" s="28"/>
      <c r="G239" s="4"/>
      <c r="H239" s="4"/>
      <c r="I239" s="5"/>
      <c r="J239" s="4"/>
      <c r="K239" s="4"/>
      <c r="L239" s="5"/>
      <c r="M239" s="4"/>
    </row>
    <row r="240" spans="1:13" ht="15.5" x14ac:dyDescent="0.3">
      <c r="A240" s="4"/>
      <c r="B240" s="4"/>
      <c r="D240" s="4"/>
      <c r="E240" s="28"/>
      <c r="F240" s="28"/>
      <c r="G240" s="4"/>
      <c r="H240" s="4"/>
      <c r="I240" s="5"/>
      <c r="J240" s="4"/>
      <c r="K240" s="4"/>
      <c r="L240" s="5"/>
      <c r="M240" s="4"/>
    </row>
    <row r="241" spans="1:13" ht="15.5" x14ac:dyDescent="0.3">
      <c r="A241" s="4"/>
      <c r="B241" s="4"/>
      <c r="D241" s="4"/>
      <c r="E241" s="28"/>
      <c r="F241" s="28"/>
      <c r="G241" s="4"/>
      <c r="H241" s="4"/>
      <c r="I241" s="5"/>
      <c r="J241" s="4"/>
      <c r="K241" s="4"/>
      <c r="L241" s="5"/>
      <c r="M241" s="4"/>
    </row>
    <row r="242" spans="1:13" ht="15.5" x14ac:dyDescent="0.3">
      <c r="A242" s="4"/>
      <c r="B242" s="4"/>
      <c r="D242" s="4"/>
      <c r="E242" s="28"/>
      <c r="F242" s="28"/>
      <c r="G242" s="4"/>
      <c r="H242" s="4"/>
      <c r="I242" s="5"/>
      <c r="J242" s="4"/>
      <c r="K242" s="4"/>
      <c r="L242" s="5"/>
      <c r="M242" s="4"/>
    </row>
    <row r="243" spans="1:13" ht="15.5" x14ac:dyDescent="0.3">
      <c r="A243" s="4"/>
      <c r="B243" s="4"/>
      <c r="D243" s="4"/>
      <c r="E243" s="28"/>
      <c r="F243" s="28"/>
      <c r="G243" s="4"/>
      <c r="H243" s="4"/>
      <c r="I243" s="5"/>
      <c r="J243" s="4"/>
      <c r="K243" s="4"/>
      <c r="L243" s="5"/>
      <c r="M243" s="4"/>
    </row>
    <row r="244" spans="1:13" ht="15.5" x14ac:dyDescent="0.3">
      <c r="A244" s="4"/>
      <c r="B244" s="4"/>
      <c r="D244" s="4"/>
      <c r="E244" s="28"/>
      <c r="F244" s="28"/>
      <c r="G244" s="4"/>
      <c r="H244" s="4"/>
      <c r="I244" s="5"/>
      <c r="J244" s="4"/>
      <c r="K244" s="4"/>
      <c r="L244" s="5"/>
      <c r="M244" s="4"/>
    </row>
    <row r="245" spans="1:13" ht="15.5" x14ac:dyDescent="0.3">
      <c r="A245" s="4"/>
      <c r="B245" s="4"/>
      <c r="D245" s="4"/>
      <c r="E245" s="28"/>
      <c r="F245" s="28"/>
      <c r="G245" s="4"/>
      <c r="H245" s="4"/>
      <c r="I245" s="5"/>
      <c r="J245" s="4"/>
      <c r="K245" s="4"/>
      <c r="L245" s="5"/>
      <c r="M245" s="4"/>
    </row>
    <row r="246" spans="1:13" ht="15.5" x14ac:dyDescent="0.3">
      <c r="A246" s="4"/>
      <c r="B246" s="4"/>
      <c r="D246" s="4"/>
      <c r="E246" s="28"/>
      <c r="F246" s="28"/>
      <c r="G246" s="4"/>
      <c r="H246" s="4"/>
      <c r="I246" s="5"/>
      <c r="J246" s="4"/>
      <c r="K246" s="4"/>
      <c r="L246" s="5"/>
      <c r="M246" s="4"/>
    </row>
    <row r="247" spans="1:13" ht="15.5" x14ac:dyDescent="0.3">
      <c r="A247" s="4"/>
      <c r="B247" s="4"/>
      <c r="D247" s="4"/>
      <c r="E247" s="28"/>
      <c r="F247" s="28"/>
      <c r="G247" s="4"/>
      <c r="H247" s="4"/>
      <c r="I247" s="5"/>
      <c r="J247" s="4"/>
      <c r="K247" s="4"/>
      <c r="L247" s="5"/>
      <c r="M247" s="4"/>
    </row>
    <row r="248" spans="1:13" ht="15.5" x14ac:dyDescent="0.3">
      <c r="A248" s="4"/>
      <c r="B248" s="4"/>
      <c r="D248" s="4"/>
      <c r="E248" s="28"/>
      <c r="F248" s="28"/>
      <c r="G248" s="4"/>
      <c r="H248" s="4"/>
      <c r="I248" s="5"/>
      <c r="J248" s="4"/>
      <c r="K248" s="4"/>
      <c r="L248" s="5"/>
      <c r="M248" s="4"/>
    </row>
    <row r="249" spans="1:13" ht="15.5" x14ac:dyDescent="0.3">
      <c r="A249" s="4"/>
      <c r="B249" s="4"/>
      <c r="D249" s="4"/>
      <c r="E249" s="28"/>
      <c r="F249" s="28"/>
      <c r="G249" s="4"/>
      <c r="H249" s="4"/>
      <c r="I249" s="5"/>
      <c r="J249" s="4"/>
      <c r="K249" s="4"/>
      <c r="L249" s="5"/>
      <c r="M249" s="4"/>
    </row>
    <row r="250" spans="1:13" ht="15.5" x14ac:dyDescent="0.3">
      <c r="A250" s="4"/>
      <c r="B250" s="4"/>
      <c r="D250" s="4"/>
      <c r="E250" s="28"/>
      <c r="F250" s="28"/>
      <c r="G250" s="4"/>
      <c r="H250" s="4"/>
      <c r="I250" s="5"/>
      <c r="J250" s="4"/>
      <c r="K250" s="4"/>
      <c r="L250" s="5"/>
      <c r="M250" s="4"/>
    </row>
    <row r="251" spans="1:13" ht="15.5" x14ac:dyDescent="0.3">
      <c r="A251" s="4"/>
      <c r="B251" s="4"/>
      <c r="D251" s="4"/>
      <c r="E251" s="28"/>
      <c r="F251" s="28"/>
      <c r="G251" s="4"/>
      <c r="H251" s="4"/>
      <c r="I251" s="5"/>
      <c r="J251" s="4"/>
      <c r="K251" s="4"/>
      <c r="L251" s="5"/>
      <c r="M251" s="4"/>
    </row>
    <row r="252" spans="1:13" ht="15.5" x14ac:dyDescent="0.3">
      <c r="A252" s="4"/>
      <c r="B252" s="4"/>
      <c r="D252" s="4"/>
      <c r="E252" s="28"/>
      <c r="F252" s="28"/>
      <c r="G252" s="4"/>
      <c r="H252" s="4"/>
      <c r="I252" s="5"/>
      <c r="J252" s="4"/>
      <c r="K252" s="4"/>
      <c r="L252" s="5"/>
      <c r="M252" s="4"/>
    </row>
    <row r="253" spans="1:13" ht="15.5" x14ac:dyDescent="0.3">
      <c r="A253" s="4"/>
      <c r="B253" s="4"/>
      <c r="D253" s="4"/>
      <c r="E253" s="28"/>
      <c r="F253" s="28"/>
      <c r="G253" s="4"/>
      <c r="H253" s="4"/>
      <c r="I253" s="5"/>
      <c r="J253" s="4"/>
      <c r="K253" s="4"/>
      <c r="L253" s="5"/>
      <c r="M253" s="4"/>
    </row>
    <row r="254" spans="1:13" ht="15.5" x14ac:dyDescent="0.3">
      <c r="A254" s="4"/>
      <c r="B254" s="4"/>
      <c r="D254" s="4"/>
      <c r="E254" s="28"/>
      <c r="F254" s="28"/>
      <c r="G254" s="4"/>
      <c r="H254" s="4"/>
      <c r="I254" s="5"/>
      <c r="J254" s="4"/>
      <c r="K254" s="4"/>
      <c r="L254" s="5"/>
      <c r="M254" s="4"/>
    </row>
    <row r="255" spans="1:13" ht="15.5" x14ac:dyDescent="0.3">
      <c r="A255" s="4"/>
      <c r="B255" s="4"/>
      <c r="D255" s="4"/>
      <c r="E255" s="28"/>
      <c r="F255" s="28"/>
      <c r="G255" s="4"/>
      <c r="H255" s="4"/>
      <c r="I255" s="5"/>
      <c r="J255" s="4"/>
      <c r="K255" s="4"/>
      <c r="L255" s="5"/>
      <c r="M255" s="4"/>
    </row>
    <row r="256" spans="1:13" ht="15.5" x14ac:dyDescent="0.3">
      <c r="A256" s="4"/>
      <c r="B256" s="4"/>
      <c r="D256" s="4"/>
      <c r="E256" s="28"/>
      <c r="F256" s="28"/>
      <c r="G256" s="4"/>
      <c r="H256" s="4"/>
      <c r="I256" s="5"/>
      <c r="J256" s="4"/>
      <c r="K256" s="4"/>
      <c r="L256" s="5"/>
      <c r="M256" s="4"/>
    </row>
    <row r="257" spans="1:13" ht="15.5" x14ac:dyDescent="0.3">
      <c r="A257" s="4"/>
      <c r="B257" s="4"/>
      <c r="D257" s="4"/>
      <c r="E257" s="28"/>
      <c r="F257" s="28"/>
      <c r="G257" s="4"/>
      <c r="H257" s="4"/>
      <c r="I257" s="5"/>
      <c r="J257" s="4"/>
      <c r="K257" s="4"/>
      <c r="L257" s="5"/>
      <c r="M257" s="4"/>
    </row>
    <row r="258" spans="1:13" ht="15.5" x14ac:dyDescent="0.3">
      <c r="A258" s="4"/>
      <c r="B258" s="4"/>
      <c r="D258" s="4"/>
      <c r="E258" s="28"/>
      <c r="F258" s="28"/>
      <c r="G258" s="4"/>
      <c r="H258" s="4"/>
      <c r="I258" s="5"/>
      <c r="J258" s="4"/>
      <c r="K258" s="4"/>
      <c r="L258" s="5"/>
      <c r="M258" s="4"/>
    </row>
    <row r="259" spans="1:13" ht="15.5" x14ac:dyDescent="0.3">
      <c r="A259" s="4"/>
      <c r="B259" s="4"/>
      <c r="D259" s="4"/>
      <c r="E259" s="28"/>
      <c r="F259" s="28"/>
      <c r="G259" s="4"/>
      <c r="H259" s="4"/>
      <c r="I259" s="5"/>
      <c r="J259" s="4"/>
      <c r="K259" s="4"/>
      <c r="L259" s="5"/>
      <c r="M259" s="4"/>
    </row>
    <row r="260" spans="1:13" ht="15.5" x14ac:dyDescent="0.3">
      <c r="A260" s="4"/>
      <c r="B260" s="4"/>
      <c r="D260" s="4"/>
      <c r="E260" s="28"/>
      <c r="F260" s="28"/>
      <c r="G260" s="4"/>
      <c r="H260" s="4"/>
      <c r="I260" s="5"/>
      <c r="J260" s="4"/>
      <c r="K260" s="4"/>
      <c r="L260" s="5"/>
      <c r="M260" s="4"/>
    </row>
    <row r="261" spans="1:13" ht="15.5" x14ac:dyDescent="0.3">
      <c r="A261" s="4"/>
      <c r="B261" s="4"/>
      <c r="D261" s="4"/>
      <c r="E261" s="28"/>
      <c r="F261" s="28"/>
      <c r="G261" s="4"/>
      <c r="H261" s="4"/>
      <c r="I261" s="5"/>
      <c r="J261" s="4"/>
      <c r="K261" s="4"/>
      <c r="L261" s="5"/>
      <c r="M261" s="4"/>
    </row>
    <row r="262" spans="1:13" ht="15.5" x14ac:dyDescent="0.3">
      <c r="A262" s="4"/>
      <c r="B262" s="4"/>
      <c r="D262" s="4"/>
      <c r="E262" s="28"/>
      <c r="F262" s="28"/>
      <c r="G262" s="4"/>
      <c r="H262" s="4"/>
      <c r="I262" s="5"/>
      <c r="J262" s="4"/>
      <c r="K262" s="4"/>
      <c r="L262" s="5"/>
      <c r="M262" s="4"/>
    </row>
    <row r="263" spans="1:13" ht="15.5" x14ac:dyDescent="0.3">
      <c r="A263" s="4"/>
      <c r="B263" s="4"/>
      <c r="D263" s="4"/>
      <c r="E263" s="28"/>
      <c r="F263" s="28"/>
      <c r="G263" s="4"/>
      <c r="H263" s="4"/>
      <c r="I263" s="5"/>
      <c r="J263" s="4"/>
      <c r="K263" s="4"/>
      <c r="L263" s="5"/>
      <c r="M263" s="4"/>
    </row>
    <row r="264" spans="1:13" ht="15.5" x14ac:dyDescent="0.3">
      <c r="A264" s="4"/>
      <c r="B264" s="4"/>
      <c r="D264" s="4"/>
      <c r="E264" s="28"/>
      <c r="F264" s="28"/>
      <c r="G264" s="4"/>
      <c r="H264" s="4"/>
      <c r="I264" s="5"/>
      <c r="J264" s="4"/>
      <c r="K264" s="4"/>
      <c r="L264" s="5"/>
      <c r="M264" s="4"/>
    </row>
    <row r="265" spans="1:13" ht="15.5" x14ac:dyDescent="0.3">
      <c r="A265" s="4"/>
      <c r="B265" s="4"/>
      <c r="D265" s="4"/>
      <c r="E265" s="28"/>
      <c r="F265" s="28"/>
      <c r="G265" s="4"/>
      <c r="H265" s="4"/>
      <c r="I265" s="5"/>
      <c r="J265" s="4"/>
      <c r="K265" s="4"/>
      <c r="L265" s="5"/>
      <c r="M265" s="4"/>
    </row>
    <row r="266" spans="1:13" ht="15.5" x14ac:dyDescent="0.3">
      <c r="A266" s="4"/>
      <c r="B266" s="4"/>
      <c r="D266" s="4"/>
      <c r="E266" s="28"/>
      <c r="F266" s="28"/>
      <c r="G266" s="4"/>
      <c r="H266" s="4"/>
      <c r="I266" s="5"/>
      <c r="J266" s="4"/>
      <c r="K266" s="4"/>
      <c r="L266" s="5"/>
      <c r="M266" s="4"/>
    </row>
    <row r="267" spans="1:13" ht="15.5" x14ac:dyDescent="0.3">
      <c r="A267" s="4"/>
      <c r="B267" s="4"/>
      <c r="D267" s="4"/>
      <c r="E267" s="28"/>
      <c r="F267" s="28"/>
      <c r="G267" s="4"/>
      <c r="H267" s="4"/>
      <c r="I267" s="5"/>
      <c r="J267" s="4"/>
      <c r="K267" s="4"/>
      <c r="L267" s="5"/>
      <c r="M267" s="4"/>
    </row>
    <row r="268" spans="1:13" ht="15.5" x14ac:dyDescent="0.3">
      <c r="A268" s="4"/>
      <c r="B268" s="4"/>
      <c r="D268" s="4"/>
      <c r="E268" s="28"/>
      <c r="F268" s="28"/>
      <c r="G268" s="4"/>
      <c r="H268" s="4"/>
      <c r="I268" s="5"/>
      <c r="J268" s="4"/>
      <c r="K268" s="4"/>
      <c r="L268" s="5"/>
      <c r="M268" s="4"/>
    </row>
    <row r="269" spans="1:13" ht="15.5" x14ac:dyDescent="0.3">
      <c r="A269" s="4"/>
      <c r="B269" s="4"/>
      <c r="D269" s="4"/>
      <c r="E269" s="28"/>
      <c r="F269" s="28"/>
      <c r="G269" s="4"/>
      <c r="H269" s="4"/>
      <c r="I269" s="5"/>
      <c r="J269" s="4"/>
      <c r="K269" s="4"/>
      <c r="L269" s="5"/>
      <c r="M269" s="4"/>
    </row>
    <row r="270" spans="1:13" ht="15.5" x14ac:dyDescent="0.3">
      <c r="A270" s="4"/>
      <c r="B270" s="4"/>
      <c r="D270" s="4"/>
      <c r="E270" s="28"/>
      <c r="F270" s="28"/>
      <c r="G270" s="4"/>
      <c r="H270" s="4"/>
      <c r="I270" s="5"/>
      <c r="J270" s="4"/>
      <c r="K270" s="4"/>
      <c r="L270" s="5"/>
      <c r="M270" s="4"/>
    </row>
    <row r="271" spans="1:13" ht="15.5" x14ac:dyDescent="0.3">
      <c r="A271" s="4"/>
      <c r="B271" s="4"/>
      <c r="D271" s="4"/>
      <c r="E271" s="28"/>
      <c r="F271" s="28"/>
      <c r="G271" s="4"/>
      <c r="H271" s="4"/>
      <c r="I271" s="5"/>
      <c r="J271" s="4"/>
      <c r="K271" s="4"/>
      <c r="L271" s="5"/>
      <c r="M271" s="4"/>
    </row>
    <row r="272" spans="1:13" ht="15.5" x14ac:dyDescent="0.3">
      <c r="A272" s="4"/>
      <c r="B272" s="4"/>
      <c r="D272" s="4"/>
      <c r="E272" s="28"/>
      <c r="F272" s="28"/>
      <c r="G272" s="4"/>
      <c r="H272" s="4"/>
      <c r="I272" s="5"/>
      <c r="J272" s="4"/>
      <c r="K272" s="4"/>
      <c r="L272" s="5"/>
      <c r="M272" s="4"/>
    </row>
    <row r="273" spans="1:13" ht="15.5" x14ac:dyDescent="0.3">
      <c r="A273" s="4"/>
      <c r="B273" s="4"/>
      <c r="D273" s="4"/>
      <c r="E273" s="28"/>
      <c r="F273" s="28"/>
      <c r="G273" s="4"/>
      <c r="H273" s="4"/>
      <c r="I273" s="5"/>
      <c r="J273" s="4"/>
      <c r="K273" s="4"/>
      <c r="L273" s="5"/>
      <c r="M273" s="4"/>
    </row>
    <row r="274" spans="1:13" ht="15.5" x14ac:dyDescent="0.3">
      <c r="A274" s="4"/>
      <c r="B274" s="4"/>
      <c r="D274" s="4"/>
      <c r="E274" s="28"/>
      <c r="F274" s="28"/>
      <c r="G274" s="4"/>
      <c r="H274" s="4"/>
      <c r="I274" s="5"/>
      <c r="J274" s="4"/>
      <c r="K274" s="4"/>
      <c r="L274" s="5"/>
      <c r="M274" s="4"/>
    </row>
    <row r="275" spans="1:13" ht="15.5" x14ac:dyDescent="0.3">
      <c r="A275" s="4"/>
      <c r="B275" s="4"/>
      <c r="D275" s="4"/>
      <c r="E275" s="28"/>
      <c r="F275" s="28"/>
      <c r="G275" s="4"/>
      <c r="H275" s="4"/>
      <c r="I275" s="5"/>
      <c r="J275" s="4"/>
      <c r="K275" s="4"/>
      <c r="L275" s="5"/>
      <c r="M275" s="4"/>
    </row>
    <row r="276" spans="1:13" ht="15.5" x14ac:dyDescent="0.3">
      <c r="A276" s="4"/>
      <c r="B276" s="4"/>
      <c r="D276" s="4"/>
      <c r="E276" s="28"/>
      <c r="F276" s="28"/>
      <c r="G276" s="4"/>
      <c r="H276" s="4"/>
      <c r="I276" s="5"/>
      <c r="J276" s="4"/>
      <c r="K276" s="4"/>
      <c r="L276" s="5"/>
      <c r="M276" s="4"/>
    </row>
    <row r="277" spans="1:13" ht="15.5" x14ac:dyDescent="0.3">
      <c r="A277" s="4"/>
      <c r="B277" s="4"/>
      <c r="D277" s="4"/>
      <c r="E277" s="28"/>
      <c r="F277" s="28"/>
      <c r="G277" s="4"/>
      <c r="H277" s="4"/>
      <c r="I277" s="5"/>
      <c r="J277" s="4"/>
      <c r="K277" s="4"/>
      <c r="L277" s="5"/>
      <c r="M277" s="4"/>
    </row>
    <row r="278" spans="1:13" ht="15.5" x14ac:dyDescent="0.3">
      <c r="A278" s="4"/>
      <c r="B278" s="4"/>
      <c r="D278" s="4"/>
      <c r="E278" s="28"/>
      <c r="F278" s="28"/>
      <c r="G278" s="4"/>
      <c r="H278" s="4"/>
      <c r="I278" s="5"/>
      <c r="J278" s="4"/>
      <c r="K278" s="4"/>
      <c r="L278" s="5"/>
      <c r="M278" s="4"/>
    </row>
    <row r="279" spans="1:13" ht="15.5" x14ac:dyDescent="0.3">
      <c r="A279" s="4"/>
      <c r="B279" s="4"/>
      <c r="D279" s="4"/>
      <c r="E279" s="28"/>
      <c r="F279" s="28"/>
      <c r="G279" s="4"/>
      <c r="H279" s="4"/>
      <c r="I279" s="5"/>
      <c r="J279" s="4"/>
      <c r="K279" s="4"/>
      <c r="L279" s="5"/>
      <c r="M279" s="4"/>
    </row>
    <row r="280" spans="1:13" ht="15.5" x14ac:dyDescent="0.3">
      <c r="A280" s="4"/>
      <c r="B280" s="4"/>
      <c r="D280" s="4"/>
      <c r="E280" s="28"/>
      <c r="F280" s="28"/>
      <c r="G280" s="4"/>
      <c r="H280" s="4"/>
      <c r="I280" s="5"/>
      <c r="J280" s="4"/>
      <c r="K280" s="4"/>
      <c r="L280" s="5"/>
      <c r="M280" s="4"/>
    </row>
    <row r="281" spans="1:13" ht="15.5" x14ac:dyDescent="0.3">
      <c r="A281" s="4"/>
      <c r="B281" s="4"/>
      <c r="D281" s="4"/>
      <c r="E281" s="28"/>
      <c r="F281" s="28"/>
      <c r="G281" s="4"/>
      <c r="H281" s="4"/>
      <c r="I281" s="5"/>
      <c r="J281" s="4"/>
      <c r="K281" s="4"/>
      <c r="L281" s="5"/>
      <c r="M281" s="4"/>
    </row>
    <row r="282" spans="1:13" ht="15.5" x14ac:dyDescent="0.3">
      <c r="A282" s="4"/>
      <c r="B282" s="4"/>
      <c r="D282" s="4"/>
      <c r="E282" s="28"/>
      <c r="F282" s="28"/>
      <c r="G282" s="4"/>
      <c r="H282" s="4"/>
      <c r="I282" s="5"/>
      <c r="J282" s="4"/>
      <c r="K282" s="4"/>
      <c r="L282" s="5"/>
      <c r="M282" s="4"/>
    </row>
    <row r="283" spans="1:13" ht="15.5" x14ac:dyDescent="0.3">
      <c r="A283" s="4"/>
      <c r="B283" s="4"/>
      <c r="D283" s="4"/>
      <c r="E283" s="28"/>
      <c r="F283" s="28"/>
      <c r="G283" s="4"/>
      <c r="H283" s="4"/>
      <c r="I283" s="5"/>
      <c r="J283" s="4"/>
      <c r="K283" s="4"/>
      <c r="L283" s="5"/>
      <c r="M283" s="4"/>
    </row>
    <row r="284" spans="1:13" ht="15.5" x14ac:dyDescent="0.3">
      <c r="A284" s="4"/>
      <c r="B284" s="4"/>
      <c r="D284" s="4"/>
      <c r="E284" s="28"/>
      <c r="F284" s="28"/>
      <c r="G284" s="4"/>
      <c r="H284" s="4"/>
      <c r="I284" s="5"/>
      <c r="J284" s="4"/>
      <c r="K284" s="4"/>
      <c r="L284" s="5"/>
      <c r="M284" s="4"/>
    </row>
    <row r="285" spans="1:13" ht="15.5" x14ac:dyDescent="0.3">
      <c r="A285" s="4"/>
      <c r="B285" s="4"/>
      <c r="D285" s="4"/>
      <c r="E285" s="28"/>
      <c r="F285" s="28"/>
      <c r="G285" s="4"/>
      <c r="H285" s="4"/>
      <c r="I285" s="5"/>
      <c r="J285" s="4"/>
      <c r="K285" s="4"/>
      <c r="L285" s="5"/>
      <c r="M285" s="4"/>
    </row>
    <row r="286" spans="1:13" ht="15.5" x14ac:dyDescent="0.3">
      <c r="A286" s="4"/>
      <c r="B286" s="4"/>
      <c r="D286" s="4"/>
      <c r="E286" s="28"/>
      <c r="F286" s="28"/>
      <c r="G286" s="4"/>
      <c r="H286" s="4"/>
      <c r="I286" s="5"/>
      <c r="J286" s="4"/>
      <c r="K286" s="4"/>
      <c r="L286" s="5"/>
      <c r="M286" s="4"/>
    </row>
    <row r="287" spans="1:13" ht="15.5" x14ac:dyDescent="0.3">
      <c r="A287" s="4"/>
      <c r="B287" s="4"/>
      <c r="D287" s="4"/>
      <c r="E287" s="28"/>
      <c r="F287" s="28"/>
      <c r="G287" s="4"/>
      <c r="H287" s="4"/>
      <c r="I287" s="5"/>
      <c r="J287" s="4"/>
      <c r="K287" s="4"/>
      <c r="L287" s="5"/>
      <c r="M287" s="4"/>
    </row>
    <row r="288" spans="1:13" ht="15.5" x14ac:dyDescent="0.3">
      <c r="A288" s="4"/>
      <c r="B288" s="4"/>
      <c r="D288" s="4"/>
      <c r="E288" s="28"/>
      <c r="F288" s="28"/>
      <c r="G288" s="4"/>
      <c r="H288" s="4"/>
      <c r="I288" s="5"/>
      <c r="J288" s="4"/>
      <c r="K288" s="4"/>
      <c r="L288" s="5"/>
      <c r="M288" s="4"/>
    </row>
    <row r="289" spans="1:13" ht="15.5" x14ac:dyDescent="0.3">
      <c r="A289" s="4"/>
      <c r="B289" s="4"/>
      <c r="D289" s="4"/>
      <c r="E289" s="28"/>
      <c r="F289" s="28"/>
      <c r="G289" s="4"/>
      <c r="H289" s="4"/>
      <c r="I289" s="5"/>
      <c r="J289" s="4"/>
      <c r="K289" s="4"/>
      <c r="L289" s="5"/>
      <c r="M289" s="4"/>
    </row>
    <row r="290" spans="1:13" ht="15.5" x14ac:dyDescent="0.3">
      <c r="A290" s="4"/>
      <c r="B290" s="4"/>
      <c r="D290" s="4"/>
      <c r="E290" s="28"/>
      <c r="F290" s="28"/>
      <c r="G290" s="4"/>
      <c r="H290" s="4"/>
      <c r="I290" s="5"/>
      <c r="J290" s="4"/>
      <c r="K290" s="4"/>
      <c r="L290" s="5"/>
      <c r="M290" s="4"/>
    </row>
    <row r="291" spans="1:13" ht="15.5" x14ac:dyDescent="0.3">
      <c r="A291" s="4"/>
      <c r="B291" s="4"/>
      <c r="D291" s="4"/>
      <c r="E291" s="28"/>
      <c r="F291" s="28"/>
      <c r="G291" s="4"/>
      <c r="H291" s="4"/>
      <c r="I291" s="5"/>
      <c r="J291" s="4"/>
      <c r="K291" s="4"/>
      <c r="L291" s="5"/>
      <c r="M291" s="4"/>
    </row>
    <row r="292" spans="1:13" ht="15.5" x14ac:dyDescent="0.3">
      <c r="A292" s="4"/>
      <c r="B292" s="4"/>
      <c r="D292" s="4"/>
      <c r="E292" s="28"/>
      <c r="F292" s="28"/>
      <c r="G292" s="4"/>
      <c r="H292" s="4"/>
      <c r="I292" s="5"/>
      <c r="J292" s="4"/>
      <c r="K292" s="4"/>
      <c r="L292" s="5"/>
      <c r="M292" s="4"/>
    </row>
    <row r="293" spans="1:13" ht="15.5" x14ac:dyDescent="0.3">
      <c r="A293" s="4"/>
      <c r="B293" s="4"/>
      <c r="D293" s="4"/>
      <c r="E293" s="28"/>
      <c r="F293" s="28"/>
      <c r="G293" s="4"/>
      <c r="H293" s="4"/>
      <c r="I293" s="5"/>
      <c r="J293" s="4"/>
      <c r="K293" s="4"/>
      <c r="L293" s="5"/>
      <c r="M293" s="4"/>
    </row>
    <row r="294" spans="1:13" ht="15.5" x14ac:dyDescent="0.3">
      <c r="A294" s="4"/>
      <c r="B294" s="4"/>
      <c r="D294" s="4"/>
      <c r="E294" s="28"/>
      <c r="F294" s="28"/>
      <c r="G294" s="4"/>
      <c r="H294" s="4"/>
      <c r="I294" s="5"/>
      <c r="J294" s="4"/>
      <c r="K294" s="4"/>
      <c r="L294" s="5"/>
      <c r="M294" s="4"/>
    </row>
    <row r="295" spans="1:13" ht="15.5" x14ac:dyDescent="0.3">
      <c r="A295" s="4"/>
      <c r="B295" s="4"/>
      <c r="D295" s="4"/>
      <c r="E295" s="28"/>
      <c r="F295" s="28"/>
      <c r="G295" s="4"/>
      <c r="H295" s="4"/>
      <c r="I295" s="5"/>
      <c r="J295" s="4"/>
      <c r="K295" s="4"/>
      <c r="L295" s="5"/>
      <c r="M295" s="4"/>
    </row>
    <row r="296" spans="1:13" ht="15.5" x14ac:dyDescent="0.3">
      <c r="A296" s="4"/>
      <c r="B296" s="4"/>
      <c r="D296" s="4"/>
      <c r="E296" s="28"/>
      <c r="F296" s="28"/>
      <c r="G296" s="4"/>
      <c r="H296" s="4"/>
      <c r="I296" s="5"/>
      <c r="J296" s="4"/>
      <c r="K296" s="4"/>
      <c r="L296" s="5"/>
      <c r="M296" s="4"/>
    </row>
    <row r="297" spans="1:13" ht="15.5" x14ac:dyDescent="0.3">
      <c r="A297" s="4"/>
      <c r="B297" s="4"/>
      <c r="D297" s="4"/>
      <c r="E297" s="28"/>
      <c r="F297" s="28"/>
      <c r="G297" s="4"/>
      <c r="H297" s="4"/>
      <c r="I297" s="5"/>
      <c r="J297" s="4"/>
      <c r="K297" s="4"/>
      <c r="L297" s="5"/>
      <c r="M297" s="4"/>
    </row>
    <row r="298" spans="1:13" ht="15.5" x14ac:dyDescent="0.3">
      <c r="A298" s="4"/>
      <c r="B298" s="4"/>
      <c r="D298" s="4"/>
      <c r="E298" s="28"/>
      <c r="F298" s="28"/>
      <c r="G298" s="4"/>
      <c r="H298" s="4"/>
      <c r="I298" s="5"/>
      <c r="J298" s="4"/>
      <c r="K298" s="4"/>
      <c r="L298" s="5"/>
      <c r="M298" s="4"/>
    </row>
    <row r="299" spans="1:13" ht="15.5" x14ac:dyDescent="0.3">
      <c r="A299" s="4"/>
      <c r="B299" s="4"/>
      <c r="D299" s="4"/>
      <c r="E299" s="28"/>
      <c r="F299" s="28"/>
      <c r="G299" s="4"/>
      <c r="H299" s="4"/>
      <c r="I299" s="5"/>
      <c r="J299" s="4"/>
      <c r="K299" s="4"/>
      <c r="L299" s="5"/>
      <c r="M299" s="4"/>
    </row>
    <row r="300" spans="1:13" ht="15.5" x14ac:dyDescent="0.3">
      <c r="A300" s="4"/>
      <c r="B300" s="4"/>
      <c r="D300" s="4"/>
      <c r="E300" s="28"/>
      <c r="F300" s="28"/>
      <c r="G300" s="4"/>
      <c r="H300" s="4"/>
      <c r="I300" s="5"/>
      <c r="J300" s="4"/>
      <c r="K300" s="4"/>
      <c r="L300" s="5"/>
      <c r="M300" s="4"/>
    </row>
    <row r="301" spans="1:13" ht="15.5" x14ac:dyDescent="0.3">
      <c r="A301" s="4"/>
      <c r="B301" s="4"/>
      <c r="D301" s="4"/>
      <c r="E301" s="28"/>
      <c r="F301" s="28"/>
      <c r="G301" s="4"/>
      <c r="H301" s="4"/>
      <c r="I301" s="5"/>
      <c r="J301" s="4"/>
      <c r="K301" s="4"/>
      <c r="L301" s="5"/>
      <c r="M301" s="4"/>
    </row>
    <row r="302" spans="1:13" ht="15.5" x14ac:dyDescent="0.3">
      <c r="A302" s="4"/>
      <c r="B302" s="4"/>
      <c r="D302" s="4"/>
      <c r="E302" s="28"/>
      <c r="F302" s="28"/>
      <c r="G302" s="4"/>
      <c r="H302" s="4"/>
      <c r="I302" s="5"/>
      <c r="J302" s="4"/>
      <c r="K302" s="4"/>
      <c r="L302" s="5"/>
      <c r="M302" s="4"/>
    </row>
    <row r="303" spans="1:13" ht="15.5" x14ac:dyDescent="0.3">
      <c r="A303" s="4"/>
      <c r="B303" s="4"/>
      <c r="D303" s="4"/>
      <c r="E303" s="28"/>
      <c r="F303" s="28"/>
      <c r="G303" s="4"/>
      <c r="H303" s="4"/>
      <c r="I303" s="5"/>
      <c r="J303" s="4"/>
      <c r="K303" s="4"/>
      <c r="L303" s="5"/>
      <c r="M303" s="4"/>
    </row>
    <row r="304" spans="1:13" ht="15.5" x14ac:dyDescent="0.3">
      <c r="A304" s="4"/>
      <c r="B304" s="4"/>
      <c r="D304" s="4"/>
      <c r="E304" s="28"/>
      <c r="F304" s="28"/>
      <c r="G304" s="4"/>
      <c r="H304" s="4"/>
      <c r="I304" s="5"/>
      <c r="J304" s="4"/>
      <c r="K304" s="4"/>
      <c r="L304" s="5"/>
      <c r="M304" s="4"/>
    </row>
    <row r="305" spans="1:13" ht="15.5" x14ac:dyDescent="0.3">
      <c r="A305" s="4"/>
      <c r="B305" s="4"/>
      <c r="D305" s="4"/>
      <c r="E305" s="28"/>
      <c r="F305" s="28"/>
      <c r="G305" s="4"/>
      <c r="H305" s="4"/>
      <c r="I305" s="5"/>
      <c r="J305" s="4"/>
      <c r="K305" s="4"/>
      <c r="L305" s="5"/>
      <c r="M305" s="4"/>
    </row>
    <row r="306" spans="1:13" ht="15.5" x14ac:dyDescent="0.3">
      <c r="A306" s="4"/>
      <c r="B306" s="4"/>
      <c r="D306" s="4"/>
      <c r="E306" s="28"/>
      <c r="F306" s="28"/>
      <c r="G306" s="4"/>
      <c r="H306" s="4"/>
      <c r="I306" s="5"/>
      <c r="J306" s="4"/>
      <c r="K306" s="4"/>
      <c r="L306" s="5"/>
      <c r="M306" s="4"/>
    </row>
    <row r="307" spans="1:13" ht="15.5" x14ac:dyDescent="0.3">
      <c r="A307" s="4"/>
      <c r="B307" s="4"/>
      <c r="D307" s="4"/>
      <c r="E307" s="28"/>
      <c r="F307" s="28"/>
      <c r="G307" s="4"/>
      <c r="H307" s="4"/>
      <c r="I307" s="5"/>
      <c r="J307" s="4"/>
      <c r="K307" s="4"/>
      <c r="L307" s="5"/>
      <c r="M307" s="4"/>
    </row>
    <row r="308" spans="1:13" ht="15.5" x14ac:dyDescent="0.3">
      <c r="A308" s="4"/>
      <c r="B308" s="4"/>
      <c r="D308" s="4"/>
      <c r="E308" s="28"/>
      <c r="F308" s="28"/>
      <c r="G308" s="4"/>
      <c r="H308" s="4"/>
      <c r="I308" s="5"/>
      <c r="J308" s="4"/>
      <c r="K308" s="4"/>
      <c r="L308" s="5"/>
      <c r="M308" s="4"/>
    </row>
    <row r="309" spans="1:13" ht="15.5" x14ac:dyDescent="0.3">
      <c r="A309" s="4"/>
      <c r="B309" s="4"/>
      <c r="D309" s="4"/>
      <c r="E309" s="28"/>
      <c r="F309" s="28"/>
      <c r="G309" s="4"/>
      <c r="H309" s="4"/>
      <c r="I309" s="5"/>
      <c r="J309" s="4"/>
      <c r="K309" s="4"/>
      <c r="L309" s="5"/>
      <c r="M309" s="4"/>
    </row>
    <row r="310" spans="1:13" ht="15.5" x14ac:dyDescent="0.3">
      <c r="A310" s="4"/>
      <c r="B310" s="4"/>
      <c r="D310" s="4"/>
      <c r="E310" s="28"/>
      <c r="F310" s="28"/>
      <c r="G310" s="4"/>
      <c r="H310" s="4"/>
      <c r="I310" s="5"/>
      <c r="J310" s="4"/>
      <c r="K310" s="4"/>
      <c r="L310" s="5"/>
      <c r="M310" s="4"/>
    </row>
    <row r="311" spans="1:13" ht="15.5" x14ac:dyDescent="0.3">
      <c r="A311" s="4"/>
      <c r="B311" s="4"/>
      <c r="D311" s="4"/>
      <c r="E311" s="28"/>
      <c r="F311" s="28"/>
      <c r="G311" s="4"/>
      <c r="H311" s="4"/>
      <c r="I311" s="5"/>
      <c r="J311" s="4"/>
      <c r="K311" s="4"/>
      <c r="L311" s="5"/>
      <c r="M311" s="4"/>
    </row>
    <row r="312" spans="1:13" ht="15.5" x14ac:dyDescent="0.3">
      <c r="A312" s="4"/>
      <c r="B312" s="4"/>
      <c r="D312" s="4"/>
      <c r="E312" s="28"/>
      <c r="F312" s="28"/>
      <c r="G312" s="4"/>
      <c r="H312" s="4"/>
      <c r="I312" s="5"/>
      <c r="J312" s="4"/>
      <c r="K312" s="4"/>
      <c r="L312" s="5"/>
      <c r="M312" s="4"/>
    </row>
    <row r="313" spans="1:13" ht="15.5" x14ac:dyDescent="0.3">
      <c r="A313" s="4"/>
      <c r="B313" s="4"/>
      <c r="D313" s="4"/>
      <c r="E313" s="28"/>
      <c r="F313" s="28"/>
      <c r="G313" s="4"/>
      <c r="H313" s="4"/>
      <c r="I313" s="5"/>
      <c r="J313" s="4"/>
      <c r="K313" s="4"/>
      <c r="L313" s="5"/>
      <c r="M313" s="4"/>
    </row>
    <row r="314" spans="1:13" ht="15.5" x14ac:dyDescent="0.3">
      <c r="A314" s="4"/>
      <c r="B314" s="4"/>
      <c r="D314" s="4"/>
      <c r="E314" s="28"/>
      <c r="F314" s="28"/>
      <c r="G314" s="4"/>
      <c r="H314" s="4"/>
      <c r="I314" s="5"/>
      <c r="J314" s="4"/>
      <c r="K314" s="4"/>
      <c r="L314" s="5"/>
      <c r="M314" s="4"/>
    </row>
    <row r="315" spans="1:13" ht="15.5" x14ac:dyDescent="0.3">
      <c r="A315" s="4"/>
      <c r="B315" s="4"/>
      <c r="D315" s="4"/>
      <c r="E315" s="28"/>
      <c r="F315" s="28"/>
      <c r="G315" s="4"/>
      <c r="H315" s="4"/>
      <c r="I315" s="5"/>
      <c r="J315" s="4"/>
      <c r="K315" s="4"/>
      <c r="L315" s="5"/>
      <c r="M315" s="4"/>
    </row>
    <row r="316" spans="1:13" ht="15.5" x14ac:dyDescent="0.3">
      <c r="A316" s="4"/>
      <c r="B316" s="4"/>
      <c r="D316" s="4"/>
      <c r="E316" s="28"/>
      <c r="F316" s="28"/>
      <c r="G316" s="4"/>
      <c r="H316" s="4"/>
      <c r="I316" s="5"/>
      <c r="J316" s="4"/>
      <c r="K316" s="4"/>
      <c r="L316" s="5"/>
      <c r="M316" s="4"/>
    </row>
    <row r="317" spans="1:13" ht="15.5" x14ac:dyDescent="0.3">
      <c r="A317" s="4"/>
      <c r="B317" s="4"/>
      <c r="D317" s="4"/>
      <c r="E317" s="28"/>
      <c r="F317" s="28"/>
      <c r="G317" s="4"/>
      <c r="H317" s="4"/>
      <c r="I317" s="5"/>
      <c r="J317" s="4"/>
      <c r="K317" s="4"/>
      <c r="L317" s="5"/>
      <c r="M317" s="4"/>
    </row>
    <row r="318" spans="1:13" ht="15.5" x14ac:dyDescent="0.3">
      <c r="A318" s="4"/>
      <c r="B318" s="4"/>
      <c r="D318" s="4"/>
      <c r="E318" s="28"/>
      <c r="F318" s="28"/>
      <c r="G318" s="4"/>
      <c r="H318" s="4"/>
      <c r="I318" s="5"/>
      <c r="J318" s="4"/>
      <c r="K318" s="4"/>
      <c r="L318" s="5"/>
      <c r="M318" s="4"/>
    </row>
    <row r="319" spans="1:13" ht="15.5" x14ac:dyDescent="0.3">
      <c r="A319" s="4"/>
      <c r="B319" s="4"/>
      <c r="D319" s="4"/>
      <c r="E319" s="28"/>
      <c r="F319" s="28"/>
      <c r="G319" s="4"/>
      <c r="H319" s="4"/>
      <c r="I319" s="5"/>
      <c r="J319" s="4"/>
      <c r="K319" s="4"/>
      <c r="L319" s="5"/>
      <c r="M319" s="4"/>
    </row>
    <row r="320" spans="1:13" ht="15.5" x14ac:dyDescent="0.3">
      <c r="A320" s="4"/>
      <c r="B320" s="4"/>
      <c r="D320" s="4"/>
      <c r="E320" s="28"/>
      <c r="F320" s="28"/>
      <c r="G320" s="4"/>
      <c r="H320" s="4"/>
      <c r="I320" s="5"/>
      <c r="J320" s="4"/>
      <c r="K320" s="4"/>
      <c r="L320" s="5"/>
      <c r="M320" s="4"/>
    </row>
    <row r="321" spans="1:13" ht="15.5" x14ac:dyDescent="0.3">
      <c r="A321" s="4"/>
      <c r="B321" s="4"/>
      <c r="D321" s="4"/>
      <c r="E321" s="28"/>
      <c r="F321" s="28"/>
      <c r="G321" s="4"/>
      <c r="H321" s="4"/>
      <c r="I321" s="5"/>
      <c r="J321" s="4"/>
      <c r="K321" s="4"/>
      <c r="L321" s="5"/>
      <c r="M321" s="4"/>
    </row>
    <row r="322" spans="1:13" ht="15.5" x14ac:dyDescent="0.3">
      <c r="A322" s="4"/>
      <c r="B322" s="4"/>
      <c r="D322" s="4"/>
      <c r="E322" s="28"/>
      <c r="F322" s="28"/>
      <c r="G322" s="4"/>
      <c r="H322" s="4"/>
      <c r="I322" s="5"/>
      <c r="J322" s="4"/>
      <c r="K322" s="4"/>
      <c r="L322" s="5"/>
      <c r="M322" s="4"/>
    </row>
    <row r="323" spans="1:13" ht="15.5" x14ac:dyDescent="0.3">
      <c r="A323" s="4"/>
      <c r="B323" s="4"/>
      <c r="D323" s="4"/>
      <c r="E323" s="28"/>
      <c r="F323" s="28"/>
      <c r="G323" s="4"/>
      <c r="H323" s="4"/>
      <c r="I323" s="5"/>
      <c r="J323" s="4"/>
      <c r="K323" s="4"/>
      <c r="L323" s="5"/>
      <c r="M323" s="4"/>
    </row>
    <row r="324" spans="1:13" ht="15.5" x14ac:dyDescent="0.3">
      <c r="A324" s="4"/>
      <c r="B324" s="4"/>
      <c r="D324" s="4"/>
      <c r="E324" s="28"/>
      <c r="F324" s="28"/>
      <c r="G324" s="4"/>
      <c r="H324" s="4"/>
      <c r="I324" s="5"/>
      <c r="J324" s="4"/>
      <c r="K324" s="4"/>
      <c r="L324" s="5"/>
      <c r="M324" s="4"/>
    </row>
    <row r="325" spans="1:13" ht="15.5" x14ac:dyDescent="0.3">
      <c r="A325" s="4"/>
      <c r="B325" s="4"/>
      <c r="D325" s="4"/>
      <c r="E325" s="28"/>
      <c r="F325" s="28"/>
      <c r="G325" s="4"/>
      <c r="H325" s="4"/>
      <c r="I325" s="5"/>
      <c r="J325" s="4"/>
      <c r="K325" s="4"/>
      <c r="L325" s="5"/>
      <c r="M325" s="4"/>
    </row>
    <row r="326" spans="1:13" ht="15.5" x14ac:dyDescent="0.3">
      <c r="A326" s="4"/>
      <c r="B326" s="4"/>
      <c r="D326" s="4"/>
      <c r="E326" s="28"/>
      <c r="F326" s="28"/>
      <c r="G326" s="4"/>
      <c r="H326" s="4"/>
      <c r="I326" s="5"/>
      <c r="J326" s="4"/>
      <c r="K326" s="4"/>
      <c r="L326" s="5"/>
      <c r="M326" s="4"/>
    </row>
    <row r="327" spans="1:13" ht="15.5" x14ac:dyDescent="0.3">
      <c r="A327" s="4"/>
      <c r="B327" s="4"/>
      <c r="D327" s="4"/>
      <c r="E327" s="28"/>
      <c r="F327" s="28"/>
      <c r="G327" s="4"/>
      <c r="H327" s="4"/>
      <c r="I327" s="5"/>
      <c r="J327" s="4"/>
      <c r="K327" s="4"/>
      <c r="L327" s="5"/>
      <c r="M327" s="4"/>
    </row>
    <row r="328" spans="1:13" ht="15.5" x14ac:dyDescent="0.3">
      <c r="A328" s="4"/>
      <c r="B328" s="4"/>
      <c r="D328" s="4"/>
      <c r="E328" s="28"/>
      <c r="F328" s="28"/>
      <c r="G328" s="4"/>
      <c r="H328" s="4"/>
      <c r="I328" s="5"/>
      <c r="J328" s="4"/>
      <c r="K328" s="4"/>
      <c r="L328" s="5"/>
      <c r="M328" s="4"/>
    </row>
    <row r="329" spans="1:13" ht="15.5" x14ac:dyDescent="0.3">
      <c r="A329" s="4"/>
      <c r="B329" s="4"/>
      <c r="D329" s="4"/>
      <c r="E329" s="28"/>
      <c r="F329" s="28"/>
      <c r="G329" s="4"/>
      <c r="H329" s="4"/>
      <c r="I329" s="5"/>
      <c r="J329" s="4"/>
      <c r="K329" s="4"/>
      <c r="L329" s="5"/>
      <c r="M329" s="4"/>
    </row>
    <row r="330" spans="1:13" ht="15.5" x14ac:dyDescent="0.3">
      <c r="A330" s="4"/>
      <c r="B330" s="4"/>
      <c r="D330" s="4"/>
      <c r="E330" s="28"/>
      <c r="F330" s="28"/>
      <c r="G330" s="4"/>
      <c r="H330" s="4"/>
      <c r="I330" s="5"/>
      <c r="J330" s="4"/>
      <c r="K330" s="4"/>
      <c r="L330" s="5"/>
      <c r="M330" s="4"/>
    </row>
    <row r="331" spans="1:13" ht="15.5" x14ac:dyDescent="0.3">
      <c r="A331" s="4"/>
      <c r="B331" s="4"/>
      <c r="D331" s="4"/>
      <c r="E331" s="28"/>
      <c r="F331" s="28"/>
      <c r="G331" s="4"/>
      <c r="H331" s="4"/>
      <c r="I331" s="5"/>
      <c r="J331" s="4"/>
      <c r="K331" s="4"/>
      <c r="L331" s="5"/>
      <c r="M331" s="4"/>
    </row>
    <row r="332" spans="1:13" ht="15.5" x14ac:dyDescent="0.3">
      <c r="A332" s="4"/>
      <c r="B332" s="4"/>
      <c r="D332" s="4"/>
      <c r="E332" s="28"/>
      <c r="F332" s="28"/>
      <c r="G332" s="4"/>
      <c r="H332" s="4"/>
      <c r="I332" s="5"/>
      <c r="J332" s="4"/>
      <c r="K332" s="4"/>
      <c r="L332" s="5"/>
      <c r="M332" s="4"/>
    </row>
    <row r="333" spans="1:13" ht="15.5" x14ac:dyDescent="0.3">
      <c r="A333" s="4"/>
      <c r="B333" s="4"/>
      <c r="D333" s="4"/>
      <c r="E333" s="28"/>
      <c r="F333" s="28"/>
      <c r="G333" s="4"/>
      <c r="H333" s="4"/>
      <c r="I333" s="5"/>
      <c r="J333" s="4"/>
      <c r="K333" s="4"/>
      <c r="L333" s="5"/>
      <c r="M333" s="4"/>
    </row>
    <row r="334" spans="1:13" ht="15.5" x14ac:dyDescent="0.3">
      <c r="A334" s="4"/>
      <c r="B334" s="4"/>
      <c r="D334" s="4"/>
      <c r="E334" s="28"/>
      <c r="F334" s="28"/>
      <c r="G334" s="4"/>
      <c r="H334" s="4"/>
      <c r="I334" s="5"/>
      <c r="J334" s="4"/>
      <c r="K334" s="4"/>
      <c r="L334" s="5"/>
      <c r="M334" s="4"/>
    </row>
    <row r="335" spans="1:13" ht="15.5" x14ac:dyDescent="0.3">
      <c r="A335" s="4"/>
      <c r="B335" s="4"/>
      <c r="D335" s="4"/>
      <c r="E335" s="28"/>
      <c r="F335" s="28"/>
      <c r="G335" s="4"/>
      <c r="H335" s="4"/>
      <c r="I335" s="5"/>
      <c r="J335" s="4"/>
      <c r="K335" s="4"/>
      <c r="L335" s="5"/>
      <c r="M335" s="4"/>
    </row>
    <row r="336" spans="1:13" ht="15.5" x14ac:dyDescent="0.3">
      <c r="A336" s="4"/>
      <c r="B336" s="4"/>
      <c r="D336" s="4"/>
      <c r="E336" s="28"/>
      <c r="F336" s="28"/>
      <c r="G336" s="4"/>
      <c r="H336" s="4"/>
      <c r="I336" s="5"/>
      <c r="J336" s="4"/>
      <c r="K336" s="4"/>
      <c r="L336" s="5"/>
      <c r="M336" s="4"/>
    </row>
    <row r="337" spans="1:13" ht="15.5" x14ac:dyDescent="0.3">
      <c r="A337" s="4"/>
      <c r="B337" s="4"/>
      <c r="D337" s="4"/>
      <c r="E337" s="28"/>
      <c r="F337" s="28"/>
      <c r="G337" s="4"/>
      <c r="H337" s="4"/>
      <c r="I337" s="5"/>
      <c r="J337" s="4"/>
      <c r="K337" s="4"/>
      <c r="L337" s="5"/>
      <c r="M337" s="4"/>
    </row>
    <row r="338" spans="1:13" ht="15.5" x14ac:dyDescent="0.3">
      <c r="A338" s="4"/>
      <c r="B338" s="4"/>
      <c r="D338" s="4"/>
      <c r="E338" s="28"/>
      <c r="F338" s="28"/>
      <c r="G338" s="4"/>
      <c r="H338" s="4"/>
      <c r="I338" s="5"/>
      <c r="J338" s="4"/>
      <c r="K338" s="4"/>
      <c r="L338" s="5"/>
      <c r="M338" s="4"/>
    </row>
    <row r="339" spans="1:13" ht="15.5" x14ac:dyDescent="0.3">
      <c r="A339" s="4"/>
      <c r="B339" s="4"/>
      <c r="D339" s="4"/>
      <c r="E339" s="28"/>
      <c r="F339" s="28"/>
      <c r="G339" s="4"/>
      <c r="H339" s="4"/>
      <c r="I339" s="5"/>
      <c r="J339" s="4"/>
      <c r="K339" s="4"/>
      <c r="L339" s="5"/>
      <c r="M339" s="4"/>
    </row>
    <row r="340" spans="1:13" ht="15.5" x14ac:dyDescent="0.3">
      <c r="A340" s="4"/>
      <c r="B340" s="4"/>
      <c r="D340" s="4"/>
      <c r="E340" s="28"/>
      <c r="F340" s="28"/>
      <c r="G340" s="4"/>
      <c r="H340" s="4"/>
      <c r="I340" s="5"/>
      <c r="J340" s="4"/>
      <c r="K340" s="4"/>
      <c r="L340" s="5"/>
      <c r="M340" s="4"/>
    </row>
    <row r="341" spans="1:13" ht="15.5" x14ac:dyDescent="0.3">
      <c r="A341" s="4"/>
      <c r="B341" s="4"/>
      <c r="D341" s="4"/>
      <c r="E341" s="28"/>
      <c r="F341" s="28"/>
      <c r="G341" s="4"/>
      <c r="H341" s="4"/>
      <c r="I341" s="5"/>
      <c r="J341" s="4"/>
      <c r="K341" s="4"/>
      <c r="L341" s="5"/>
      <c r="M341" s="4"/>
    </row>
    <row r="342" spans="1:13" ht="15.5" x14ac:dyDescent="0.3">
      <c r="A342" s="4"/>
      <c r="B342" s="4"/>
      <c r="D342" s="4"/>
      <c r="E342" s="28"/>
      <c r="F342" s="28"/>
      <c r="G342" s="4"/>
      <c r="H342" s="4"/>
      <c r="I342" s="5"/>
      <c r="J342" s="4"/>
      <c r="K342" s="4"/>
      <c r="L342" s="5"/>
      <c r="M342" s="4"/>
    </row>
    <row r="343" spans="1:13" ht="15.5" x14ac:dyDescent="0.3">
      <c r="A343" s="4"/>
      <c r="B343" s="4"/>
      <c r="D343" s="4"/>
      <c r="E343" s="28"/>
      <c r="F343" s="28"/>
      <c r="G343" s="4"/>
      <c r="H343" s="4"/>
      <c r="I343" s="5"/>
      <c r="J343" s="4"/>
      <c r="K343" s="4"/>
      <c r="L343" s="5"/>
      <c r="M343" s="4"/>
    </row>
    <row r="344" spans="1:13" ht="15.5" x14ac:dyDescent="0.3">
      <c r="A344" s="4"/>
      <c r="B344" s="4"/>
      <c r="D344" s="4"/>
      <c r="E344" s="28"/>
      <c r="F344" s="28"/>
      <c r="G344" s="4"/>
      <c r="H344" s="4"/>
      <c r="I344" s="5"/>
      <c r="J344" s="4"/>
      <c r="K344" s="4"/>
      <c r="L344" s="5"/>
      <c r="M344" s="4"/>
    </row>
    <row r="345" spans="1:13" ht="15.5" x14ac:dyDescent="0.3">
      <c r="A345" s="4"/>
      <c r="B345" s="4"/>
      <c r="D345" s="4"/>
      <c r="E345" s="28"/>
      <c r="F345" s="28"/>
      <c r="G345" s="4"/>
      <c r="H345" s="4"/>
      <c r="I345" s="5"/>
      <c r="J345" s="4"/>
      <c r="K345" s="4"/>
      <c r="L345" s="5"/>
      <c r="M345" s="4"/>
    </row>
    <row r="346" spans="1:13" ht="15.5" x14ac:dyDescent="0.3">
      <c r="A346" s="4"/>
      <c r="B346" s="4"/>
      <c r="D346" s="4"/>
      <c r="E346" s="28"/>
      <c r="F346" s="28"/>
      <c r="G346" s="4"/>
      <c r="H346" s="4"/>
      <c r="I346" s="5"/>
      <c r="J346" s="4"/>
      <c r="K346" s="4"/>
      <c r="L346" s="5"/>
      <c r="M346" s="4"/>
    </row>
    <row r="347" spans="1:13" ht="15.5" x14ac:dyDescent="0.3">
      <c r="A347" s="4"/>
      <c r="B347" s="4"/>
      <c r="D347" s="4"/>
      <c r="E347" s="28"/>
      <c r="F347" s="28"/>
      <c r="G347" s="4"/>
      <c r="H347" s="4"/>
      <c r="I347" s="5"/>
      <c r="J347" s="4"/>
      <c r="K347" s="4"/>
      <c r="L347" s="5"/>
      <c r="M347" s="4"/>
    </row>
    <row r="348" spans="1:13" ht="15.5" x14ac:dyDescent="0.3">
      <c r="A348" s="4"/>
      <c r="B348" s="4"/>
      <c r="D348" s="4"/>
      <c r="E348" s="28"/>
      <c r="F348" s="28"/>
      <c r="G348" s="4"/>
      <c r="H348" s="4"/>
      <c r="I348" s="5"/>
      <c r="J348" s="4"/>
      <c r="K348" s="4"/>
      <c r="L348" s="5"/>
      <c r="M348" s="4"/>
    </row>
    <row r="349" spans="1:13" ht="15.5" x14ac:dyDescent="0.3">
      <c r="A349" s="4"/>
      <c r="B349" s="4"/>
      <c r="D349" s="4"/>
      <c r="E349" s="28"/>
      <c r="F349" s="28"/>
      <c r="G349" s="4"/>
      <c r="H349" s="4"/>
      <c r="I349" s="5"/>
      <c r="J349" s="4"/>
      <c r="K349" s="4"/>
      <c r="L349" s="5"/>
      <c r="M349" s="4"/>
    </row>
    <row r="350" spans="1:13" ht="15.5" x14ac:dyDescent="0.3">
      <c r="A350" s="4"/>
      <c r="B350" s="4"/>
      <c r="D350" s="4"/>
      <c r="E350" s="28"/>
      <c r="F350" s="28"/>
      <c r="G350" s="4"/>
      <c r="H350" s="4"/>
      <c r="I350" s="5"/>
      <c r="J350" s="4"/>
      <c r="K350" s="4"/>
      <c r="L350" s="5"/>
      <c r="M350" s="4"/>
    </row>
    <row r="351" spans="1:13" ht="15.5" x14ac:dyDescent="0.3">
      <c r="A351" s="4"/>
      <c r="B351" s="4"/>
      <c r="D351" s="4"/>
      <c r="E351" s="28"/>
      <c r="F351" s="28"/>
      <c r="G351" s="4"/>
      <c r="H351" s="4"/>
      <c r="I351" s="5"/>
      <c r="J351" s="4"/>
      <c r="K351" s="4"/>
      <c r="L351" s="5"/>
      <c r="M351" s="4"/>
    </row>
    <row r="352" spans="1:13" ht="15.5" x14ac:dyDescent="0.3">
      <c r="A352" s="4"/>
      <c r="B352" s="4"/>
      <c r="D352" s="4"/>
      <c r="E352" s="28"/>
      <c r="F352" s="28"/>
      <c r="G352" s="4"/>
      <c r="H352" s="4"/>
      <c r="I352" s="5"/>
      <c r="J352" s="4"/>
      <c r="K352" s="4"/>
      <c r="L352" s="5"/>
      <c r="M352" s="4"/>
    </row>
    <row r="353" spans="1:13" ht="15.5" x14ac:dyDescent="0.3">
      <c r="A353" s="4"/>
      <c r="B353" s="4"/>
      <c r="D353" s="4"/>
      <c r="E353" s="28"/>
      <c r="F353" s="28"/>
      <c r="G353" s="4"/>
      <c r="H353" s="4"/>
      <c r="I353" s="5"/>
      <c r="J353" s="4"/>
      <c r="K353" s="4"/>
      <c r="L353" s="5"/>
      <c r="M353" s="4"/>
    </row>
    <row r="354" spans="1:13" ht="15.5" x14ac:dyDescent="0.3">
      <c r="A354" s="4"/>
      <c r="B354" s="4"/>
      <c r="D354" s="4"/>
      <c r="E354" s="28"/>
      <c r="F354" s="28"/>
      <c r="G354" s="4"/>
      <c r="H354" s="4"/>
      <c r="I354" s="5"/>
      <c r="J354" s="4"/>
      <c r="K354" s="4"/>
      <c r="L354" s="5"/>
      <c r="M354" s="4"/>
    </row>
    <row r="355" spans="1:13" ht="15.5" x14ac:dyDescent="0.3">
      <c r="A355" s="4"/>
      <c r="B355" s="4"/>
      <c r="D355" s="4"/>
      <c r="E355" s="28"/>
      <c r="F355" s="28"/>
      <c r="G355" s="4"/>
      <c r="H355" s="4"/>
      <c r="I355" s="5"/>
      <c r="J355" s="4"/>
      <c r="K355" s="4"/>
      <c r="L355" s="5"/>
      <c r="M355" s="4"/>
    </row>
    <row r="356" spans="1:13" ht="15.5" x14ac:dyDescent="0.3">
      <c r="A356" s="4"/>
      <c r="B356" s="4"/>
      <c r="D356" s="4"/>
      <c r="E356" s="28"/>
      <c r="F356" s="28"/>
      <c r="G356" s="4"/>
      <c r="H356" s="4"/>
      <c r="I356" s="5"/>
      <c r="J356" s="4"/>
      <c r="K356" s="4"/>
      <c r="L356" s="5"/>
      <c r="M356" s="4"/>
    </row>
    <row r="357" spans="1:13" ht="15.5" x14ac:dyDescent="0.3">
      <c r="A357" s="4"/>
      <c r="B357" s="4"/>
      <c r="D357" s="4"/>
      <c r="E357" s="28"/>
      <c r="F357" s="28"/>
      <c r="G357" s="4"/>
      <c r="H357" s="4"/>
      <c r="I357" s="5"/>
      <c r="J357" s="4"/>
      <c r="K357" s="4"/>
      <c r="L357" s="5"/>
      <c r="M357" s="4"/>
    </row>
    <row r="358" spans="1:13" ht="15.5" x14ac:dyDescent="0.3">
      <c r="A358" s="4"/>
      <c r="B358" s="4"/>
      <c r="D358" s="4"/>
      <c r="E358" s="28"/>
      <c r="F358" s="28"/>
      <c r="G358" s="4"/>
      <c r="H358" s="4"/>
      <c r="I358" s="5"/>
      <c r="J358" s="4"/>
      <c r="K358" s="4"/>
      <c r="L358" s="5"/>
      <c r="M358" s="4"/>
    </row>
    <row r="359" spans="1:13" ht="15.5" x14ac:dyDescent="0.3">
      <c r="A359" s="4"/>
      <c r="B359" s="4"/>
      <c r="D359" s="4"/>
      <c r="E359" s="28"/>
      <c r="F359" s="28"/>
      <c r="G359" s="4"/>
      <c r="H359" s="4"/>
      <c r="I359" s="5"/>
      <c r="J359" s="4"/>
      <c r="K359" s="4"/>
      <c r="L359" s="5"/>
      <c r="M359" s="4"/>
    </row>
    <row r="360" spans="1:13" ht="15.5" x14ac:dyDescent="0.3">
      <c r="A360" s="4"/>
      <c r="B360" s="4"/>
      <c r="D360" s="4"/>
      <c r="E360" s="28"/>
      <c r="F360" s="28"/>
      <c r="G360" s="4"/>
      <c r="H360" s="4"/>
      <c r="I360" s="5"/>
      <c r="J360" s="4"/>
      <c r="K360" s="4"/>
      <c r="L360" s="5"/>
      <c r="M360" s="4"/>
    </row>
    <row r="361" spans="1:13" ht="15.5" x14ac:dyDescent="0.3">
      <c r="A361" s="4"/>
      <c r="B361" s="4"/>
      <c r="D361" s="4"/>
      <c r="E361" s="28"/>
      <c r="F361" s="28"/>
      <c r="G361" s="4"/>
      <c r="H361" s="4"/>
      <c r="I361" s="5"/>
      <c r="J361" s="4"/>
      <c r="K361" s="4"/>
      <c r="L361" s="5"/>
      <c r="M361" s="4"/>
    </row>
    <row r="362" spans="1:13" ht="15.5" x14ac:dyDescent="0.3">
      <c r="A362" s="4"/>
      <c r="B362" s="4"/>
      <c r="D362" s="4"/>
      <c r="E362" s="28"/>
      <c r="F362" s="28"/>
      <c r="G362" s="4"/>
      <c r="H362" s="4"/>
      <c r="I362" s="5"/>
      <c r="J362" s="4"/>
      <c r="K362" s="4"/>
      <c r="L362" s="5"/>
      <c r="M362" s="4"/>
    </row>
    <row r="363" spans="1:13" ht="15.5" x14ac:dyDescent="0.3">
      <c r="A363" s="4"/>
      <c r="B363" s="4"/>
      <c r="D363" s="4"/>
      <c r="E363" s="28"/>
      <c r="F363" s="28"/>
      <c r="G363" s="4"/>
      <c r="H363" s="4"/>
      <c r="I363" s="5"/>
      <c r="J363" s="4"/>
      <c r="K363" s="4"/>
      <c r="L363" s="5"/>
      <c r="M363" s="4"/>
    </row>
    <row r="364" spans="1:13" ht="15.5" x14ac:dyDescent="0.3">
      <c r="A364" s="4"/>
      <c r="B364" s="4"/>
      <c r="D364" s="4"/>
      <c r="E364" s="28"/>
      <c r="F364" s="28"/>
      <c r="G364" s="4"/>
      <c r="H364" s="4"/>
      <c r="I364" s="5"/>
      <c r="J364" s="4"/>
      <c r="K364" s="4"/>
      <c r="L364" s="5"/>
      <c r="M364" s="4"/>
    </row>
    <row r="365" spans="1:13" ht="15.5" x14ac:dyDescent="0.3">
      <c r="A365" s="4"/>
      <c r="B365" s="4"/>
      <c r="D365" s="4"/>
      <c r="E365" s="28"/>
      <c r="F365" s="28"/>
      <c r="G365" s="4"/>
      <c r="H365" s="4"/>
      <c r="I365" s="5"/>
      <c r="J365" s="4"/>
      <c r="K365" s="4"/>
      <c r="L365" s="5"/>
      <c r="M365" s="4"/>
    </row>
    <row r="366" spans="1:13" ht="15.5" x14ac:dyDescent="0.3">
      <c r="A366" s="4"/>
      <c r="B366" s="4"/>
      <c r="D366" s="4"/>
      <c r="E366" s="28"/>
      <c r="F366" s="28"/>
      <c r="G366" s="4"/>
      <c r="H366" s="4"/>
      <c r="I366" s="5"/>
      <c r="J366" s="4"/>
      <c r="K366" s="4"/>
      <c r="L366" s="5"/>
      <c r="M366" s="4"/>
    </row>
    <row r="367" spans="1:13" ht="15.5" x14ac:dyDescent="0.3">
      <c r="A367" s="4"/>
      <c r="B367" s="4"/>
      <c r="D367" s="4"/>
      <c r="E367" s="28"/>
      <c r="F367" s="28"/>
      <c r="G367" s="4"/>
      <c r="H367" s="4"/>
      <c r="I367" s="5"/>
      <c r="J367" s="4"/>
      <c r="K367" s="4"/>
      <c r="L367" s="5"/>
      <c r="M367" s="4"/>
    </row>
    <row r="368" spans="1:13" ht="15.5" x14ac:dyDescent="0.3">
      <c r="A368" s="4"/>
      <c r="B368" s="4"/>
      <c r="D368" s="4"/>
      <c r="E368" s="28"/>
      <c r="F368" s="28"/>
      <c r="G368" s="4"/>
      <c r="H368" s="4"/>
      <c r="I368" s="5"/>
      <c r="J368" s="4"/>
      <c r="K368" s="4"/>
      <c r="L368" s="5"/>
      <c r="M368" s="4"/>
    </row>
    <row r="369" spans="1:13" ht="15.5" x14ac:dyDescent="0.3">
      <c r="A369" s="4"/>
      <c r="B369" s="4"/>
      <c r="D369" s="4"/>
      <c r="E369" s="28"/>
      <c r="F369" s="28"/>
      <c r="G369" s="4"/>
      <c r="H369" s="4"/>
      <c r="I369" s="5"/>
      <c r="J369" s="4"/>
      <c r="K369" s="4"/>
      <c r="L369" s="5"/>
      <c r="M369" s="4"/>
    </row>
    <row r="370" spans="1:13" ht="15.5" x14ac:dyDescent="0.3">
      <c r="A370" s="4"/>
      <c r="B370" s="4"/>
      <c r="D370" s="4"/>
      <c r="E370" s="28"/>
      <c r="F370" s="28"/>
      <c r="G370" s="4"/>
      <c r="H370" s="4"/>
      <c r="I370" s="5"/>
      <c r="J370" s="4"/>
      <c r="K370" s="4"/>
      <c r="L370" s="5"/>
      <c r="M370" s="4"/>
    </row>
    <row r="371" spans="1:13" ht="15.5" x14ac:dyDescent="0.3">
      <c r="A371" s="4"/>
      <c r="B371" s="4"/>
      <c r="D371" s="4"/>
      <c r="E371" s="28"/>
      <c r="F371" s="28"/>
      <c r="G371" s="4"/>
      <c r="H371" s="4"/>
      <c r="I371" s="5"/>
      <c r="J371" s="4"/>
      <c r="K371" s="4"/>
      <c r="L371" s="5"/>
      <c r="M371" s="4"/>
    </row>
    <row r="372" spans="1:13" ht="15.5" x14ac:dyDescent="0.3">
      <c r="A372" s="4"/>
      <c r="B372" s="4"/>
      <c r="D372" s="4"/>
      <c r="E372" s="28"/>
      <c r="F372" s="28"/>
      <c r="G372" s="4"/>
      <c r="H372" s="4"/>
      <c r="I372" s="5"/>
      <c r="J372" s="4"/>
      <c r="K372" s="4"/>
      <c r="L372" s="5"/>
      <c r="M372" s="4"/>
    </row>
    <row r="373" spans="1:13" ht="15.5" x14ac:dyDescent="0.3">
      <c r="A373" s="4"/>
      <c r="B373" s="4"/>
      <c r="D373" s="4"/>
      <c r="E373" s="28"/>
      <c r="F373" s="28"/>
      <c r="G373" s="4"/>
      <c r="H373" s="4"/>
      <c r="I373" s="5"/>
      <c r="J373" s="4"/>
      <c r="K373" s="4"/>
      <c r="L373" s="5"/>
      <c r="M373" s="4"/>
    </row>
    <row r="374" spans="1:13" ht="15.5" x14ac:dyDescent="0.3">
      <c r="A374" s="4"/>
      <c r="B374" s="4"/>
      <c r="D374" s="4"/>
      <c r="E374" s="28"/>
      <c r="F374" s="28"/>
      <c r="G374" s="4"/>
      <c r="H374" s="4"/>
      <c r="I374" s="5"/>
      <c r="J374" s="4"/>
      <c r="K374" s="4"/>
      <c r="L374" s="5"/>
      <c r="M374" s="4"/>
    </row>
    <row r="375" spans="1:13" ht="15.5" x14ac:dyDescent="0.3">
      <c r="A375" s="4"/>
      <c r="B375" s="4"/>
      <c r="D375" s="4"/>
      <c r="E375" s="28"/>
      <c r="F375" s="28"/>
      <c r="G375" s="4"/>
      <c r="H375" s="4"/>
      <c r="I375" s="5"/>
      <c r="J375" s="4"/>
      <c r="K375" s="4"/>
      <c r="L375" s="5"/>
      <c r="M375" s="4"/>
    </row>
    <row r="376" spans="1:13" ht="15.5" x14ac:dyDescent="0.3">
      <c r="A376" s="4"/>
      <c r="B376" s="4"/>
      <c r="D376" s="4"/>
      <c r="E376" s="28"/>
      <c r="F376" s="28"/>
      <c r="G376" s="4"/>
      <c r="H376" s="4"/>
      <c r="I376" s="5"/>
      <c r="J376" s="4"/>
      <c r="K376" s="4"/>
      <c r="L376" s="5"/>
      <c r="M376" s="4"/>
    </row>
    <row r="377" spans="1:13" ht="15.5" x14ac:dyDescent="0.3">
      <c r="A377" s="4"/>
      <c r="B377" s="4"/>
      <c r="D377" s="4"/>
      <c r="E377" s="28"/>
      <c r="F377" s="28"/>
      <c r="G377" s="4"/>
      <c r="H377" s="4"/>
      <c r="I377" s="5"/>
      <c r="J377" s="4"/>
      <c r="K377" s="4"/>
      <c r="L377" s="5"/>
      <c r="M377" s="4"/>
    </row>
    <row r="378" spans="1:13" ht="15.5" x14ac:dyDescent="0.3">
      <c r="A378" s="4"/>
      <c r="B378" s="4"/>
      <c r="D378" s="4"/>
      <c r="E378" s="28"/>
      <c r="F378" s="28"/>
      <c r="G378" s="4"/>
      <c r="H378" s="4"/>
      <c r="I378" s="5"/>
      <c r="J378" s="4"/>
      <c r="K378" s="4"/>
      <c r="L378" s="5"/>
      <c r="M378" s="4"/>
    </row>
    <row r="379" spans="1:13" ht="15.5" x14ac:dyDescent="0.3">
      <c r="A379" s="4"/>
      <c r="B379" s="4"/>
      <c r="D379" s="4"/>
      <c r="E379" s="28"/>
      <c r="F379" s="28"/>
      <c r="G379" s="4"/>
      <c r="H379" s="4"/>
      <c r="I379" s="5"/>
      <c r="J379" s="4"/>
      <c r="K379" s="4"/>
      <c r="L379" s="5"/>
      <c r="M379" s="4"/>
    </row>
    <row r="380" spans="1:13" ht="15.5" x14ac:dyDescent="0.3">
      <c r="A380" s="4"/>
      <c r="B380" s="4"/>
      <c r="D380" s="4"/>
      <c r="E380" s="28"/>
      <c r="F380" s="28"/>
      <c r="G380" s="4"/>
      <c r="H380" s="4"/>
      <c r="I380" s="5"/>
      <c r="J380" s="4"/>
      <c r="K380" s="4"/>
      <c r="L380" s="5"/>
      <c r="M380" s="4"/>
    </row>
    <row r="381" spans="1:13" ht="15.5" x14ac:dyDescent="0.3">
      <c r="A381" s="4"/>
      <c r="B381" s="4"/>
      <c r="D381" s="4"/>
      <c r="E381" s="28"/>
      <c r="F381" s="28"/>
      <c r="G381" s="4"/>
      <c r="H381" s="4"/>
      <c r="I381" s="5"/>
      <c r="J381" s="4"/>
      <c r="K381" s="4"/>
      <c r="L381" s="5"/>
      <c r="M381" s="4"/>
    </row>
    <row r="382" spans="1:13" ht="15.5" x14ac:dyDescent="0.3">
      <c r="A382" s="4"/>
      <c r="B382" s="4"/>
      <c r="D382" s="4"/>
      <c r="E382" s="28"/>
      <c r="F382" s="28"/>
      <c r="G382" s="4"/>
      <c r="H382" s="4"/>
      <c r="I382" s="5"/>
      <c r="J382" s="4"/>
      <c r="K382" s="4"/>
      <c r="L382" s="5"/>
      <c r="M382" s="4"/>
    </row>
    <row r="383" spans="1:13" ht="15.5" x14ac:dyDescent="0.3">
      <c r="A383" s="4"/>
      <c r="B383" s="4"/>
      <c r="D383" s="4"/>
      <c r="E383" s="28"/>
      <c r="F383" s="28"/>
      <c r="G383" s="4"/>
      <c r="H383" s="4"/>
      <c r="I383" s="5"/>
      <c r="J383" s="4"/>
      <c r="K383" s="4"/>
      <c r="L383" s="5"/>
      <c r="M383" s="4"/>
    </row>
    <row r="384" spans="1:13" ht="15.5" x14ac:dyDescent="0.3">
      <c r="A384" s="4"/>
      <c r="B384" s="4"/>
      <c r="D384" s="4"/>
      <c r="E384" s="28"/>
      <c r="F384" s="28"/>
      <c r="G384" s="4"/>
      <c r="H384" s="4"/>
      <c r="I384" s="5"/>
      <c r="J384" s="4"/>
      <c r="K384" s="4"/>
      <c r="L384" s="5"/>
      <c r="M384" s="4"/>
    </row>
    <row r="385" spans="1:13" ht="15.5" x14ac:dyDescent="0.3">
      <c r="A385" s="4"/>
      <c r="B385" s="4"/>
      <c r="D385" s="4"/>
      <c r="E385" s="28"/>
      <c r="F385" s="28"/>
      <c r="G385" s="4"/>
      <c r="H385" s="4"/>
      <c r="I385" s="5"/>
      <c r="J385" s="4"/>
      <c r="K385" s="4"/>
      <c r="L385" s="5"/>
      <c r="M385" s="4"/>
    </row>
    <row r="386" spans="1:13" ht="15.5" x14ac:dyDescent="0.3">
      <c r="A386" s="4"/>
      <c r="B386" s="4"/>
      <c r="D386" s="4"/>
      <c r="E386" s="28"/>
      <c r="F386" s="28"/>
      <c r="G386" s="4"/>
      <c r="H386" s="4"/>
      <c r="I386" s="5"/>
      <c r="J386" s="4"/>
      <c r="K386" s="4"/>
      <c r="L386" s="5"/>
      <c r="M386" s="4"/>
    </row>
    <row r="387" spans="1:13" ht="15.5" x14ac:dyDescent="0.3">
      <c r="A387" s="4"/>
      <c r="B387" s="4"/>
      <c r="D387" s="4"/>
      <c r="E387" s="28"/>
      <c r="F387" s="28"/>
      <c r="G387" s="4"/>
      <c r="H387" s="4"/>
      <c r="I387" s="5"/>
      <c r="J387" s="4"/>
      <c r="K387" s="4"/>
      <c r="L387" s="5"/>
      <c r="M387" s="4"/>
    </row>
    <row r="388" spans="1:13" ht="15.5" x14ac:dyDescent="0.3">
      <c r="A388" s="4"/>
      <c r="B388" s="4"/>
      <c r="D388" s="4"/>
      <c r="E388" s="28"/>
      <c r="F388" s="28"/>
      <c r="G388" s="4"/>
      <c r="H388" s="4"/>
      <c r="I388" s="5"/>
      <c r="J388" s="4"/>
      <c r="K388" s="4"/>
      <c r="L388" s="5"/>
      <c r="M388" s="4"/>
    </row>
    <row r="389" spans="1:13" ht="15.5" x14ac:dyDescent="0.3">
      <c r="A389" s="4"/>
      <c r="B389" s="4"/>
      <c r="D389" s="4"/>
      <c r="E389" s="28"/>
      <c r="F389" s="28"/>
      <c r="G389" s="4"/>
      <c r="H389" s="4"/>
      <c r="I389" s="5"/>
      <c r="J389" s="4"/>
      <c r="K389" s="4"/>
      <c r="L389" s="5"/>
      <c r="M389" s="4"/>
    </row>
    <row r="390" spans="1:13" ht="15.5" x14ac:dyDescent="0.3">
      <c r="A390" s="4"/>
      <c r="B390" s="4"/>
      <c r="D390" s="4"/>
      <c r="E390" s="28"/>
      <c r="F390" s="28"/>
      <c r="G390" s="4"/>
      <c r="H390" s="4"/>
      <c r="I390" s="5"/>
      <c r="J390" s="4"/>
      <c r="K390" s="4"/>
      <c r="L390" s="5"/>
      <c r="M390" s="4"/>
    </row>
    <row r="391" spans="1:13" ht="15.5" x14ac:dyDescent="0.3">
      <c r="A391" s="4"/>
      <c r="B391" s="4"/>
      <c r="D391" s="4"/>
      <c r="E391" s="28"/>
      <c r="F391" s="28"/>
      <c r="G391" s="4"/>
      <c r="H391" s="4"/>
      <c r="I391" s="5"/>
      <c r="J391" s="4"/>
      <c r="K391" s="4"/>
      <c r="L391" s="5"/>
      <c r="M391" s="4"/>
    </row>
    <row r="392" spans="1:13" ht="15.5" x14ac:dyDescent="0.3">
      <c r="A392" s="4"/>
      <c r="B392" s="4"/>
      <c r="D392" s="4"/>
      <c r="E392" s="28"/>
      <c r="F392" s="28"/>
      <c r="G392" s="4"/>
      <c r="H392" s="4"/>
      <c r="I392" s="5"/>
      <c r="J392" s="4"/>
      <c r="K392" s="4"/>
      <c r="L392" s="5"/>
      <c r="M392" s="4"/>
    </row>
    <row r="393" spans="1:13" ht="15.5" x14ac:dyDescent="0.3">
      <c r="A393" s="4"/>
      <c r="B393" s="4"/>
      <c r="D393" s="4"/>
      <c r="E393" s="28"/>
      <c r="F393" s="28"/>
      <c r="G393" s="4"/>
      <c r="H393" s="4"/>
      <c r="I393" s="5"/>
      <c r="J393" s="4"/>
      <c r="K393" s="4"/>
      <c r="L393" s="5"/>
      <c r="M393" s="4"/>
    </row>
    <row r="394" spans="1:13" ht="15.5" x14ac:dyDescent="0.3">
      <c r="A394" s="4"/>
      <c r="B394" s="4"/>
      <c r="D394" s="4"/>
      <c r="E394" s="28"/>
      <c r="F394" s="28"/>
      <c r="G394" s="4"/>
      <c r="H394" s="4"/>
      <c r="I394" s="5"/>
      <c r="J394" s="4"/>
      <c r="K394" s="4"/>
      <c r="L394" s="5"/>
      <c r="M394" s="4"/>
    </row>
    <row r="395" spans="1:13" ht="15.5" x14ac:dyDescent="0.3">
      <c r="A395" s="4"/>
      <c r="B395" s="4"/>
      <c r="D395" s="4"/>
      <c r="E395" s="28"/>
      <c r="F395" s="28"/>
      <c r="G395" s="4"/>
      <c r="H395" s="4"/>
      <c r="I395" s="5"/>
      <c r="J395" s="4"/>
      <c r="K395" s="4"/>
      <c r="L395" s="5"/>
      <c r="M395" s="4"/>
    </row>
    <row r="396" spans="1:13" ht="15.5" x14ac:dyDescent="0.3">
      <c r="A396" s="4"/>
      <c r="B396" s="4"/>
      <c r="D396" s="4"/>
      <c r="E396" s="28"/>
      <c r="F396" s="28"/>
      <c r="G396" s="4"/>
      <c r="H396" s="4"/>
      <c r="I396" s="5"/>
      <c r="J396" s="4"/>
      <c r="K396" s="4"/>
      <c r="L396" s="5"/>
      <c r="M396" s="4"/>
    </row>
    <row r="397" spans="1:13" ht="15.5" x14ac:dyDescent="0.3">
      <c r="A397" s="4"/>
      <c r="B397" s="4"/>
      <c r="D397" s="4"/>
      <c r="E397" s="28"/>
      <c r="F397" s="28"/>
      <c r="G397" s="4"/>
      <c r="H397" s="4"/>
      <c r="I397" s="5"/>
      <c r="J397" s="4"/>
      <c r="K397" s="4"/>
      <c r="L397" s="5"/>
      <c r="M397" s="4"/>
    </row>
    <row r="398" spans="1:13" ht="15.5" x14ac:dyDescent="0.3">
      <c r="A398" s="4"/>
      <c r="B398" s="4"/>
      <c r="D398" s="4"/>
      <c r="E398" s="28"/>
      <c r="F398" s="28"/>
      <c r="G398" s="4"/>
      <c r="H398" s="4"/>
      <c r="I398" s="5"/>
      <c r="J398" s="4"/>
      <c r="K398" s="4"/>
      <c r="L398" s="5"/>
      <c r="M398" s="4"/>
    </row>
    <row r="399" spans="1:13" ht="15.5" x14ac:dyDescent="0.3">
      <c r="A399" s="4"/>
      <c r="B399" s="4"/>
      <c r="D399" s="4"/>
      <c r="E399" s="28"/>
      <c r="F399" s="28"/>
      <c r="G399" s="4"/>
      <c r="H399" s="4"/>
      <c r="I399" s="5"/>
      <c r="J399" s="4"/>
      <c r="K399" s="4"/>
      <c r="L399" s="5"/>
      <c r="M399" s="4"/>
    </row>
    <row r="400" spans="1:13" ht="15.5" x14ac:dyDescent="0.3">
      <c r="A400" s="4"/>
      <c r="B400" s="4"/>
      <c r="D400" s="4"/>
      <c r="E400" s="28"/>
      <c r="F400" s="28"/>
      <c r="G400" s="4"/>
      <c r="H400" s="4"/>
      <c r="I400" s="5"/>
      <c r="J400" s="4"/>
      <c r="K400" s="4"/>
      <c r="L400" s="5"/>
      <c r="M400" s="4"/>
    </row>
    <row r="401" spans="1:13" ht="15.5" x14ac:dyDescent="0.3">
      <c r="A401" s="4"/>
      <c r="B401" s="4"/>
      <c r="D401" s="4"/>
      <c r="E401" s="28"/>
      <c r="F401" s="28"/>
      <c r="G401" s="4"/>
      <c r="H401" s="4"/>
      <c r="I401" s="5"/>
      <c r="J401" s="4"/>
      <c r="K401" s="4"/>
      <c r="L401" s="5"/>
      <c r="M401" s="4"/>
    </row>
    <row r="402" spans="1:13" ht="15.5" x14ac:dyDescent="0.3">
      <c r="A402" s="4"/>
      <c r="B402" s="4"/>
      <c r="D402" s="4"/>
      <c r="E402" s="28"/>
      <c r="F402" s="28"/>
      <c r="G402" s="4"/>
      <c r="H402" s="4"/>
      <c r="I402" s="5"/>
      <c r="J402" s="4"/>
      <c r="K402" s="4"/>
      <c r="L402" s="5"/>
      <c r="M402" s="4"/>
    </row>
    <row r="403" spans="1:13" ht="15.5" x14ac:dyDescent="0.3">
      <c r="A403" s="4"/>
      <c r="B403" s="4"/>
      <c r="D403" s="4"/>
      <c r="E403" s="28"/>
      <c r="F403" s="28"/>
      <c r="G403" s="4"/>
      <c r="H403" s="4"/>
      <c r="I403" s="5"/>
      <c r="J403" s="4"/>
      <c r="K403" s="4"/>
      <c r="L403" s="5"/>
      <c r="M403" s="4"/>
    </row>
    <row r="404" spans="1:13" ht="15.5" x14ac:dyDescent="0.3">
      <c r="A404" s="4"/>
      <c r="B404" s="4"/>
      <c r="D404" s="4"/>
      <c r="E404" s="28"/>
      <c r="F404" s="28"/>
      <c r="G404" s="4"/>
      <c r="H404" s="4"/>
      <c r="I404" s="5"/>
      <c r="J404" s="4"/>
      <c r="K404" s="4"/>
      <c r="L404" s="5"/>
      <c r="M404" s="4"/>
    </row>
    <row r="405" spans="1:13" ht="15.5" x14ac:dyDescent="0.3">
      <c r="A405" s="4"/>
      <c r="B405" s="4"/>
      <c r="D405" s="4"/>
      <c r="E405" s="28"/>
      <c r="F405" s="28"/>
      <c r="G405" s="4"/>
      <c r="H405" s="4"/>
      <c r="I405" s="5"/>
      <c r="J405" s="4"/>
      <c r="K405" s="4"/>
      <c r="L405" s="5"/>
      <c r="M405" s="4"/>
    </row>
    <row r="406" spans="1:13" ht="15.5" x14ac:dyDescent="0.3">
      <c r="A406" s="4"/>
      <c r="B406" s="4"/>
      <c r="D406" s="4"/>
      <c r="E406" s="28"/>
      <c r="F406" s="28"/>
      <c r="G406" s="4"/>
      <c r="H406" s="4"/>
      <c r="I406" s="5"/>
      <c r="J406" s="4"/>
      <c r="K406" s="4"/>
      <c r="L406" s="5"/>
      <c r="M406" s="4"/>
    </row>
    <row r="407" spans="1:13" ht="15.5" x14ac:dyDescent="0.3">
      <c r="A407" s="4"/>
      <c r="B407" s="4"/>
      <c r="D407" s="4"/>
      <c r="E407" s="28"/>
      <c r="F407" s="28"/>
      <c r="G407" s="4"/>
      <c r="H407" s="4"/>
      <c r="I407" s="5"/>
      <c r="J407" s="4"/>
      <c r="K407" s="4"/>
      <c r="L407" s="5"/>
      <c r="M407" s="4"/>
    </row>
    <row r="408" spans="1:13" ht="15.5" x14ac:dyDescent="0.3">
      <c r="A408" s="4"/>
      <c r="B408" s="4"/>
      <c r="D408" s="4"/>
      <c r="E408" s="28"/>
      <c r="F408" s="28"/>
      <c r="G408" s="4"/>
      <c r="H408" s="4"/>
      <c r="I408" s="5"/>
      <c r="J408" s="4"/>
      <c r="K408" s="4"/>
      <c r="L408" s="5"/>
      <c r="M408" s="4"/>
    </row>
    <row r="409" spans="1:13" ht="15.5" x14ac:dyDescent="0.3">
      <c r="A409" s="4"/>
      <c r="B409" s="4"/>
      <c r="D409" s="4"/>
      <c r="E409" s="28"/>
      <c r="F409" s="28"/>
      <c r="G409" s="4"/>
      <c r="H409" s="4"/>
      <c r="I409" s="5"/>
      <c r="J409" s="4"/>
      <c r="K409" s="4"/>
      <c r="L409" s="5"/>
      <c r="M409" s="4"/>
    </row>
    <row r="410" spans="1:13" ht="15.5" x14ac:dyDescent="0.3">
      <c r="A410" s="4"/>
      <c r="B410" s="4"/>
      <c r="D410" s="4"/>
      <c r="E410" s="28"/>
      <c r="F410" s="28"/>
      <c r="G410" s="4"/>
      <c r="H410" s="4"/>
      <c r="I410" s="5"/>
      <c r="J410" s="4"/>
      <c r="K410" s="4"/>
      <c r="L410" s="5"/>
      <c r="M410" s="4"/>
    </row>
    <row r="411" spans="1:13" ht="15.5" x14ac:dyDescent="0.3">
      <c r="A411" s="4"/>
      <c r="B411" s="4"/>
      <c r="D411" s="4"/>
      <c r="E411" s="28"/>
      <c r="F411" s="28"/>
      <c r="G411" s="4"/>
      <c r="H411" s="4"/>
      <c r="I411" s="5"/>
      <c r="J411" s="4"/>
      <c r="K411" s="4"/>
      <c r="L411" s="5"/>
      <c r="M411" s="4"/>
    </row>
    <row r="412" spans="1:13" ht="15.5" x14ac:dyDescent="0.3">
      <c r="A412" s="4"/>
      <c r="B412" s="4"/>
      <c r="D412" s="4"/>
      <c r="E412" s="28"/>
      <c r="F412" s="28"/>
      <c r="G412" s="4"/>
      <c r="H412" s="4"/>
      <c r="I412" s="5"/>
      <c r="J412" s="4"/>
      <c r="K412" s="4"/>
      <c r="L412" s="5"/>
      <c r="M412" s="4"/>
    </row>
    <row r="413" spans="1:13" ht="15.5" x14ac:dyDescent="0.3">
      <c r="A413" s="4"/>
      <c r="B413" s="4"/>
      <c r="D413" s="4"/>
      <c r="E413" s="28"/>
      <c r="F413" s="28"/>
      <c r="G413" s="4"/>
      <c r="H413" s="4"/>
      <c r="I413" s="5"/>
      <c r="J413" s="4"/>
      <c r="K413" s="4"/>
      <c r="L413" s="5"/>
      <c r="M413" s="4"/>
    </row>
    <row r="414" spans="1:13" ht="15.5" x14ac:dyDescent="0.3">
      <c r="A414" s="4"/>
      <c r="B414" s="4"/>
      <c r="D414" s="4"/>
      <c r="E414" s="28"/>
      <c r="F414" s="28"/>
      <c r="G414" s="4"/>
      <c r="H414" s="4"/>
      <c r="I414" s="5"/>
      <c r="J414" s="4"/>
      <c r="K414" s="4"/>
      <c r="L414" s="5"/>
      <c r="M414" s="4"/>
    </row>
    <row r="415" spans="1:13" ht="15.5" x14ac:dyDescent="0.3">
      <c r="A415" s="4"/>
      <c r="B415" s="4"/>
      <c r="D415" s="4"/>
      <c r="E415" s="28"/>
      <c r="F415" s="28"/>
      <c r="G415" s="4"/>
      <c r="H415" s="4"/>
      <c r="I415" s="5"/>
      <c r="J415" s="4"/>
      <c r="K415" s="4"/>
      <c r="L415" s="5"/>
      <c r="M415" s="4"/>
    </row>
    <row r="416" spans="1:13" ht="15.5" x14ac:dyDescent="0.3">
      <c r="A416" s="4"/>
      <c r="B416" s="4"/>
      <c r="D416" s="4"/>
      <c r="E416" s="28"/>
      <c r="F416" s="28"/>
      <c r="G416" s="4"/>
      <c r="H416" s="4"/>
      <c r="I416" s="5"/>
      <c r="J416" s="4"/>
      <c r="K416" s="4"/>
      <c r="L416" s="5"/>
      <c r="M416" s="4"/>
    </row>
    <row r="417" spans="1:13" ht="15.5" x14ac:dyDescent="0.3">
      <c r="A417" s="4"/>
      <c r="B417" s="4"/>
      <c r="D417" s="4"/>
      <c r="E417" s="28"/>
      <c r="F417" s="28"/>
      <c r="G417" s="4"/>
      <c r="H417" s="4"/>
      <c r="I417" s="5"/>
      <c r="J417" s="4"/>
      <c r="K417" s="4"/>
      <c r="L417" s="5"/>
      <c r="M417" s="4"/>
    </row>
    <row r="418" spans="1:13" ht="15.5" x14ac:dyDescent="0.3">
      <c r="A418" s="4"/>
      <c r="B418" s="4"/>
      <c r="D418" s="4"/>
      <c r="E418" s="28"/>
      <c r="F418" s="28"/>
      <c r="G418" s="4"/>
      <c r="H418" s="4"/>
      <c r="I418" s="5"/>
      <c r="J418" s="4"/>
      <c r="K418" s="4"/>
      <c r="L418" s="5"/>
      <c r="M418" s="4"/>
    </row>
    <row r="419" spans="1:13" ht="15.5" x14ac:dyDescent="0.3">
      <c r="A419" s="4"/>
      <c r="B419" s="4"/>
      <c r="D419" s="4"/>
      <c r="E419" s="28"/>
      <c r="F419" s="28"/>
      <c r="G419" s="4"/>
      <c r="H419" s="4"/>
      <c r="I419" s="5"/>
      <c r="J419" s="4"/>
      <c r="K419" s="4"/>
      <c r="L419" s="5"/>
      <c r="M419" s="4"/>
    </row>
    <row r="420" spans="1:13" ht="15.5" x14ac:dyDescent="0.3">
      <c r="A420" s="4"/>
      <c r="B420" s="4"/>
      <c r="D420" s="4"/>
      <c r="E420" s="28"/>
      <c r="F420" s="28"/>
      <c r="G420" s="4"/>
      <c r="H420" s="4"/>
      <c r="I420" s="5"/>
      <c r="J420" s="4"/>
      <c r="K420" s="4"/>
      <c r="L420" s="5"/>
      <c r="M420" s="4"/>
    </row>
    <row r="421" spans="1:13" ht="15.5" x14ac:dyDescent="0.3">
      <c r="A421" s="4"/>
      <c r="B421" s="4"/>
      <c r="D421" s="4"/>
      <c r="E421" s="28"/>
      <c r="F421" s="28"/>
      <c r="G421" s="4"/>
      <c r="H421" s="4"/>
      <c r="I421" s="5"/>
      <c r="J421" s="4"/>
      <c r="K421" s="4"/>
      <c r="L421" s="5"/>
      <c r="M421" s="4"/>
    </row>
    <row r="422" spans="1:13" ht="15.5" x14ac:dyDescent="0.3">
      <c r="A422" s="4"/>
      <c r="B422" s="4"/>
      <c r="D422" s="4"/>
      <c r="E422" s="28"/>
      <c r="F422" s="28"/>
      <c r="G422" s="4"/>
      <c r="H422" s="4"/>
      <c r="I422" s="5"/>
      <c r="J422" s="4"/>
      <c r="K422" s="4"/>
      <c r="L422" s="5"/>
      <c r="M422" s="4"/>
    </row>
    <row r="423" spans="1:13" ht="15.5" x14ac:dyDescent="0.3">
      <c r="A423" s="4"/>
      <c r="B423" s="4"/>
      <c r="D423" s="4"/>
      <c r="E423" s="28"/>
      <c r="F423" s="28"/>
      <c r="G423" s="4"/>
      <c r="H423" s="4"/>
      <c r="I423" s="5"/>
      <c r="J423" s="4"/>
      <c r="K423" s="4"/>
      <c r="L423" s="5"/>
      <c r="M423" s="4"/>
    </row>
    <row r="424" spans="1:13" ht="15.5" x14ac:dyDescent="0.3">
      <c r="A424" s="4"/>
      <c r="B424" s="4"/>
      <c r="D424" s="4"/>
      <c r="E424" s="28"/>
      <c r="F424" s="28"/>
      <c r="G424" s="4"/>
      <c r="H424" s="4"/>
      <c r="I424" s="5"/>
      <c r="J424" s="4"/>
      <c r="K424" s="4"/>
      <c r="L424" s="5"/>
      <c r="M424" s="4"/>
    </row>
    <row r="425" spans="1:13" ht="15.5" x14ac:dyDescent="0.3">
      <c r="A425" s="4"/>
      <c r="B425" s="4"/>
      <c r="D425" s="4"/>
      <c r="E425" s="28"/>
      <c r="F425" s="28"/>
      <c r="G425" s="4"/>
      <c r="H425" s="4"/>
      <c r="I425" s="5"/>
      <c r="J425" s="4"/>
      <c r="K425" s="4"/>
      <c r="L425" s="5"/>
      <c r="M425" s="4"/>
    </row>
    <row r="426" spans="1:13" ht="15.5" x14ac:dyDescent="0.3">
      <c r="A426" s="4"/>
      <c r="B426" s="4"/>
      <c r="D426" s="4"/>
      <c r="E426" s="28"/>
      <c r="F426" s="28"/>
      <c r="G426" s="4"/>
      <c r="H426" s="4"/>
      <c r="I426" s="5"/>
      <c r="J426" s="4"/>
      <c r="K426" s="4"/>
      <c r="L426" s="5"/>
      <c r="M426" s="4"/>
    </row>
    <row r="427" spans="1:13" ht="15.5" x14ac:dyDescent="0.3">
      <c r="A427" s="4"/>
      <c r="B427" s="4"/>
      <c r="D427" s="4"/>
      <c r="E427" s="28"/>
      <c r="F427" s="28"/>
      <c r="G427" s="4"/>
      <c r="H427" s="4"/>
      <c r="I427" s="5"/>
      <c r="J427" s="4"/>
      <c r="K427" s="4"/>
      <c r="L427" s="5"/>
      <c r="M427" s="4"/>
    </row>
    <row r="428" spans="1:13" ht="15.5" x14ac:dyDescent="0.3">
      <c r="A428" s="4"/>
      <c r="B428" s="4"/>
      <c r="D428" s="4"/>
      <c r="E428" s="28"/>
      <c r="F428" s="28"/>
      <c r="G428" s="4"/>
      <c r="H428" s="4"/>
      <c r="I428" s="5"/>
      <c r="J428" s="4"/>
      <c r="K428" s="4"/>
      <c r="L428" s="5"/>
      <c r="M428" s="4"/>
    </row>
    <row r="429" spans="1:13" ht="15.5" x14ac:dyDescent="0.3">
      <c r="A429" s="4"/>
      <c r="B429" s="4"/>
      <c r="D429" s="4"/>
      <c r="E429" s="28"/>
      <c r="F429" s="28"/>
      <c r="G429" s="4"/>
      <c r="H429" s="4"/>
      <c r="I429" s="5"/>
      <c r="J429" s="4"/>
      <c r="K429" s="4"/>
      <c r="L429" s="5"/>
      <c r="M429" s="4"/>
    </row>
    <row r="430" spans="1:13" ht="15.5" x14ac:dyDescent="0.3">
      <c r="A430" s="4"/>
      <c r="B430" s="4"/>
      <c r="D430" s="4"/>
      <c r="E430" s="28"/>
      <c r="F430" s="28"/>
      <c r="G430" s="4"/>
      <c r="H430" s="4"/>
      <c r="I430" s="5"/>
      <c r="J430" s="4"/>
      <c r="K430" s="4"/>
      <c r="L430" s="5"/>
      <c r="M430" s="4"/>
    </row>
    <row r="431" spans="1:13" ht="15.5" x14ac:dyDescent="0.3">
      <c r="A431" s="4"/>
      <c r="B431" s="4"/>
      <c r="D431" s="4"/>
      <c r="E431" s="28"/>
      <c r="F431" s="28"/>
      <c r="G431" s="4"/>
      <c r="H431" s="4"/>
      <c r="I431" s="5"/>
      <c r="J431" s="4"/>
      <c r="K431" s="4"/>
      <c r="L431" s="5"/>
      <c r="M431" s="4"/>
    </row>
    <row r="432" spans="1:13" ht="15.5" x14ac:dyDescent="0.3">
      <c r="A432" s="4"/>
      <c r="B432" s="4"/>
      <c r="D432" s="4"/>
      <c r="E432" s="28"/>
      <c r="F432" s="28"/>
      <c r="G432" s="4"/>
      <c r="H432" s="4"/>
      <c r="I432" s="5"/>
      <c r="J432" s="4"/>
      <c r="K432" s="4"/>
      <c r="L432" s="5"/>
      <c r="M432" s="4"/>
    </row>
    <row r="433" spans="1:13" ht="15.5" x14ac:dyDescent="0.3">
      <c r="A433" s="4"/>
      <c r="B433" s="4"/>
      <c r="D433" s="4"/>
      <c r="E433" s="28"/>
      <c r="F433" s="28"/>
      <c r="G433" s="4"/>
      <c r="H433" s="4"/>
      <c r="I433" s="5"/>
      <c r="J433" s="4"/>
      <c r="K433" s="4"/>
      <c r="L433" s="5"/>
      <c r="M433" s="4"/>
    </row>
    <row r="434" spans="1:13" ht="15.5" x14ac:dyDescent="0.3">
      <c r="A434" s="4"/>
      <c r="B434" s="4"/>
      <c r="D434" s="4"/>
      <c r="E434" s="28"/>
      <c r="F434" s="28"/>
      <c r="G434" s="4"/>
      <c r="H434" s="4"/>
      <c r="I434" s="5"/>
      <c r="J434" s="4"/>
      <c r="K434" s="4"/>
      <c r="L434" s="5"/>
      <c r="M434" s="4"/>
    </row>
    <row r="435" spans="1:13" ht="15.5" x14ac:dyDescent="0.3">
      <c r="A435" s="4"/>
      <c r="B435" s="4"/>
      <c r="D435" s="4"/>
      <c r="E435" s="28"/>
      <c r="F435" s="28"/>
      <c r="G435" s="4"/>
      <c r="H435" s="4"/>
      <c r="I435" s="5"/>
      <c r="J435" s="4"/>
      <c r="K435" s="4"/>
      <c r="L435" s="5"/>
      <c r="M435" s="4"/>
    </row>
    <row r="436" spans="1:13" ht="15.5" x14ac:dyDescent="0.3">
      <c r="A436" s="4"/>
      <c r="B436" s="4"/>
      <c r="D436" s="4"/>
      <c r="E436" s="28"/>
      <c r="F436" s="28"/>
      <c r="G436" s="4"/>
      <c r="H436" s="4"/>
      <c r="I436" s="5"/>
      <c r="J436" s="4"/>
      <c r="K436" s="4"/>
      <c r="L436" s="5"/>
      <c r="M436" s="4"/>
    </row>
    <row r="437" spans="1:13" ht="15.5" x14ac:dyDescent="0.3">
      <c r="A437" s="4"/>
      <c r="B437" s="4"/>
      <c r="D437" s="4"/>
      <c r="E437" s="28"/>
      <c r="F437" s="28"/>
      <c r="G437" s="4"/>
      <c r="H437" s="4"/>
      <c r="I437" s="5"/>
      <c r="J437" s="4"/>
      <c r="K437" s="4"/>
      <c r="L437" s="5"/>
      <c r="M437" s="4"/>
    </row>
    <row r="438" spans="1:13" ht="15.5" x14ac:dyDescent="0.3">
      <c r="A438" s="4"/>
      <c r="B438" s="4"/>
      <c r="D438" s="4"/>
      <c r="E438" s="28"/>
      <c r="F438" s="28"/>
      <c r="G438" s="4"/>
      <c r="H438" s="4"/>
      <c r="I438" s="5"/>
      <c r="J438" s="4"/>
      <c r="K438" s="4"/>
      <c r="L438" s="5"/>
      <c r="M438" s="4"/>
    </row>
    <row r="439" spans="1:13" ht="15.5" x14ac:dyDescent="0.3">
      <c r="A439" s="4"/>
      <c r="B439" s="4"/>
      <c r="D439" s="4"/>
      <c r="E439" s="28"/>
      <c r="F439" s="28"/>
      <c r="G439" s="4"/>
      <c r="H439" s="4"/>
      <c r="I439" s="5"/>
      <c r="J439" s="4"/>
      <c r="K439" s="4"/>
      <c r="L439" s="5"/>
      <c r="M439" s="4"/>
    </row>
    <row r="440" spans="1:13" ht="15.5" x14ac:dyDescent="0.3">
      <c r="A440" s="4"/>
      <c r="B440" s="4"/>
      <c r="D440" s="4"/>
      <c r="E440" s="28"/>
      <c r="F440" s="28"/>
      <c r="G440" s="4"/>
      <c r="H440" s="4"/>
      <c r="I440" s="5"/>
      <c r="J440" s="4"/>
      <c r="K440" s="4"/>
      <c r="L440" s="5"/>
      <c r="M440" s="4"/>
    </row>
    <row r="441" spans="1:13" ht="15.5" x14ac:dyDescent="0.3">
      <c r="A441" s="4"/>
      <c r="B441" s="4"/>
      <c r="D441" s="4"/>
      <c r="E441" s="28"/>
      <c r="F441" s="28"/>
      <c r="G441" s="4"/>
      <c r="H441" s="4"/>
      <c r="I441" s="5"/>
      <c r="J441" s="4"/>
      <c r="K441" s="4"/>
      <c r="L441" s="5"/>
      <c r="M441" s="4"/>
    </row>
    <row r="442" spans="1:13" ht="15.5" x14ac:dyDescent="0.3">
      <c r="A442" s="4"/>
      <c r="B442" s="4"/>
      <c r="D442" s="4"/>
      <c r="E442" s="28"/>
      <c r="F442" s="28"/>
      <c r="G442" s="4"/>
      <c r="H442" s="4"/>
      <c r="I442" s="5"/>
      <c r="J442" s="4"/>
      <c r="K442" s="4"/>
      <c r="L442" s="5"/>
      <c r="M442" s="4"/>
    </row>
    <row r="443" spans="1:13" ht="15.5" x14ac:dyDescent="0.3">
      <c r="A443" s="4"/>
      <c r="B443" s="4"/>
      <c r="D443" s="4"/>
      <c r="E443" s="28"/>
      <c r="F443" s="28"/>
      <c r="G443" s="4"/>
      <c r="H443" s="4"/>
      <c r="I443" s="5"/>
      <c r="J443" s="4"/>
      <c r="K443" s="4"/>
      <c r="L443" s="5"/>
      <c r="M443" s="4"/>
    </row>
    <row r="444" spans="1:13" ht="15.5" x14ac:dyDescent="0.3">
      <c r="A444" s="4"/>
      <c r="B444" s="4"/>
      <c r="D444" s="4"/>
      <c r="E444" s="28"/>
      <c r="F444" s="28"/>
      <c r="G444" s="4"/>
      <c r="H444" s="4"/>
      <c r="I444" s="5"/>
      <c r="J444" s="4"/>
      <c r="K444" s="4"/>
      <c r="L444" s="5"/>
      <c r="M444" s="4"/>
    </row>
    <row r="445" spans="1:13" ht="15.5" x14ac:dyDescent="0.3">
      <c r="A445" s="4"/>
      <c r="B445" s="4"/>
      <c r="D445" s="4"/>
      <c r="E445" s="28"/>
      <c r="F445" s="28"/>
      <c r="G445" s="4"/>
      <c r="H445" s="4"/>
      <c r="I445" s="5"/>
      <c r="J445" s="4"/>
      <c r="K445" s="4"/>
      <c r="L445" s="5"/>
      <c r="M445" s="4"/>
    </row>
    <row r="446" spans="1:13" ht="15.5" x14ac:dyDescent="0.3">
      <c r="A446" s="4"/>
      <c r="B446" s="4"/>
      <c r="D446" s="4"/>
      <c r="E446" s="28"/>
      <c r="F446" s="28"/>
      <c r="G446" s="4"/>
      <c r="H446" s="4"/>
      <c r="I446" s="5"/>
      <c r="J446" s="4"/>
      <c r="K446" s="4"/>
      <c r="L446" s="5"/>
      <c r="M446" s="4"/>
    </row>
    <row r="447" spans="1:13" ht="15.5" x14ac:dyDescent="0.3">
      <c r="A447" s="4"/>
      <c r="B447" s="4"/>
      <c r="D447" s="4"/>
      <c r="E447" s="28"/>
      <c r="F447" s="28"/>
      <c r="G447" s="4"/>
      <c r="H447" s="4"/>
      <c r="I447" s="5"/>
      <c r="J447" s="4"/>
      <c r="K447" s="4"/>
      <c r="L447" s="5"/>
      <c r="M447" s="4"/>
    </row>
    <row r="448" spans="1:13" ht="15.5" x14ac:dyDescent="0.3">
      <c r="A448" s="4"/>
      <c r="B448" s="4"/>
      <c r="D448" s="4"/>
      <c r="E448" s="28"/>
      <c r="F448" s="28"/>
      <c r="G448" s="4"/>
      <c r="H448" s="4"/>
      <c r="I448" s="5"/>
      <c r="J448" s="4"/>
      <c r="K448" s="4"/>
      <c r="L448" s="5"/>
      <c r="M448" s="4"/>
    </row>
    <row r="449" spans="1:13" ht="15.5" x14ac:dyDescent="0.3">
      <c r="A449" s="4"/>
      <c r="B449" s="4"/>
      <c r="D449" s="4"/>
      <c r="E449" s="28"/>
      <c r="F449" s="28"/>
      <c r="G449" s="4"/>
      <c r="H449" s="4"/>
      <c r="I449" s="5"/>
      <c r="J449" s="4"/>
      <c r="K449" s="4"/>
      <c r="L449" s="5"/>
      <c r="M449" s="4"/>
    </row>
    <row r="450" spans="1:13" ht="15.5" x14ac:dyDescent="0.3">
      <c r="A450" s="4"/>
      <c r="B450" s="4"/>
      <c r="D450" s="4"/>
      <c r="E450" s="28"/>
      <c r="F450" s="28"/>
      <c r="G450" s="4"/>
      <c r="H450" s="4"/>
      <c r="I450" s="5"/>
      <c r="J450" s="4"/>
      <c r="K450" s="4"/>
      <c r="L450" s="5"/>
      <c r="M450" s="4"/>
    </row>
    <row r="451" spans="1:13" ht="15.5" x14ac:dyDescent="0.3">
      <c r="A451" s="4"/>
      <c r="B451" s="4"/>
      <c r="D451" s="4"/>
      <c r="E451" s="28"/>
      <c r="F451" s="28"/>
      <c r="G451" s="4"/>
      <c r="H451" s="4"/>
      <c r="I451" s="5"/>
      <c r="J451" s="4"/>
      <c r="K451" s="4"/>
      <c r="L451" s="5"/>
      <c r="M451" s="4"/>
    </row>
    <row r="452" spans="1:13" ht="15.5" x14ac:dyDescent="0.3">
      <c r="A452" s="4"/>
      <c r="B452" s="4"/>
      <c r="D452" s="4"/>
      <c r="E452" s="28"/>
      <c r="F452" s="28"/>
      <c r="G452" s="4"/>
      <c r="H452" s="4"/>
      <c r="I452" s="5"/>
      <c r="J452" s="4"/>
      <c r="K452" s="4"/>
      <c r="L452" s="5"/>
      <c r="M452" s="4"/>
    </row>
    <row r="453" spans="1:13" ht="15.5" x14ac:dyDescent="0.3">
      <c r="A453" s="4"/>
      <c r="B453" s="4"/>
      <c r="D453" s="4"/>
      <c r="E453" s="28"/>
      <c r="F453" s="28"/>
      <c r="G453" s="4"/>
      <c r="H453" s="4"/>
      <c r="I453" s="5"/>
      <c r="J453" s="4"/>
      <c r="K453" s="4"/>
      <c r="L453" s="5"/>
      <c r="M453" s="4"/>
    </row>
    <row r="454" spans="1:13" ht="15.5" x14ac:dyDescent="0.3">
      <c r="A454" s="4"/>
      <c r="B454" s="4"/>
      <c r="D454" s="4"/>
      <c r="E454" s="28"/>
      <c r="F454" s="28"/>
      <c r="G454" s="4"/>
      <c r="H454" s="4"/>
      <c r="I454" s="5"/>
      <c r="J454" s="4"/>
      <c r="K454" s="4"/>
      <c r="L454" s="5"/>
      <c r="M454" s="4"/>
    </row>
    <row r="455" spans="1:13" ht="15.5" x14ac:dyDescent="0.3">
      <c r="A455" s="4"/>
      <c r="B455" s="4"/>
      <c r="D455" s="4"/>
      <c r="E455" s="28"/>
      <c r="F455" s="28"/>
      <c r="G455" s="4"/>
      <c r="H455" s="4"/>
      <c r="I455" s="5"/>
      <c r="J455" s="4"/>
      <c r="K455" s="4"/>
      <c r="L455" s="5"/>
      <c r="M455" s="4"/>
    </row>
    <row r="456" spans="1:13" ht="15.5" x14ac:dyDescent="0.3">
      <c r="A456" s="4"/>
      <c r="B456" s="4"/>
      <c r="D456" s="4"/>
      <c r="E456" s="28"/>
      <c r="F456" s="28"/>
      <c r="G456" s="4"/>
      <c r="H456" s="4"/>
      <c r="I456" s="5"/>
      <c r="J456" s="4"/>
      <c r="K456" s="4"/>
      <c r="L456" s="5"/>
      <c r="M456" s="4"/>
    </row>
    <row r="457" spans="1:13" ht="15.5" x14ac:dyDescent="0.3">
      <c r="A457" s="4"/>
      <c r="B457" s="4"/>
      <c r="D457" s="4"/>
      <c r="E457" s="28"/>
      <c r="F457" s="28"/>
      <c r="G457" s="4"/>
      <c r="H457" s="4"/>
      <c r="I457" s="5"/>
      <c r="J457" s="4"/>
      <c r="K457" s="4"/>
      <c r="L457" s="5"/>
      <c r="M457" s="4"/>
    </row>
    <row r="458" spans="1:13" ht="15.5" x14ac:dyDescent="0.3">
      <c r="A458" s="4"/>
      <c r="B458" s="4"/>
      <c r="D458" s="4"/>
      <c r="E458" s="28"/>
      <c r="F458" s="28"/>
      <c r="G458" s="4"/>
      <c r="H458" s="4"/>
      <c r="I458" s="5"/>
      <c r="J458" s="4"/>
      <c r="K458" s="4"/>
      <c r="L458" s="5"/>
      <c r="M458" s="4"/>
    </row>
    <row r="459" spans="1:13" ht="15.5" x14ac:dyDescent="0.3">
      <c r="A459" s="4"/>
      <c r="B459" s="4"/>
      <c r="D459" s="4"/>
      <c r="E459" s="28"/>
      <c r="F459" s="28"/>
      <c r="G459" s="4"/>
      <c r="H459" s="4"/>
      <c r="I459" s="5"/>
      <c r="J459" s="4"/>
      <c r="K459" s="4"/>
      <c r="L459" s="5"/>
      <c r="M459" s="4"/>
    </row>
    <row r="460" spans="1:13" ht="15.5" x14ac:dyDescent="0.3">
      <c r="A460" s="4"/>
      <c r="B460" s="4"/>
      <c r="D460" s="4"/>
      <c r="E460" s="28"/>
      <c r="F460" s="28"/>
      <c r="G460" s="4"/>
      <c r="H460" s="4"/>
      <c r="I460" s="5"/>
      <c r="J460" s="4"/>
      <c r="K460" s="4"/>
      <c r="L460" s="5"/>
      <c r="M460" s="4"/>
    </row>
    <row r="461" spans="1:13" ht="15.5" x14ac:dyDescent="0.3">
      <c r="A461" s="4"/>
      <c r="B461" s="4"/>
      <c r="D461" s="4"/>
      <c r="E461" s="28"/>
      <c r="F461" s="28"/>
      <c r="G461" s="4"/>
      <c r="H461" s="4"/>
      <c r="I461" s="5"/>
      <c r="J461" s="4"/>
      <c r="K461" s="4"/>
      <c r="L461" s="5"/>
      <c r="M461" s="4"/>
    </row>
    <row r="462" spans="1:13" ht="15.5" x14ac:dyDescent="0.3">
      <c r="A462" s="4"/>
      <c r="B462" s="4"/>
      <c r="D462" s="4"/>
      <c r="E462" s="28"/>
      <c r="F462" s="28"/>
      <c r="G462" s="4"/>
      <c r="H462" s="4"/>
      <c r="I462" s="5"/>
      <c r="J462" s="4"/>
      <c r="K462" s="4"/>
      <c r="L462" s="5"/>
      <c r="M462" s="4"/>
    </row>
    <row r="463" spans="1:13" ht="15.5" x14ac:dyDescent="0.3">
      <c r="A463" s="4"/>
      <c r="B463" s="4"/>
      <c r="D463" s="4"/>
      <c r="E463" s="28"/>
      <c r="F463" s="28"/>
      <c r="G463" s="4"/>
      <c r="H463" s="4"/>
      <c r="I463" s="5"/>
      <c r="J463" s="4"/>
      <c r="K463" s="4"/>
      <c r="L463" s="5"/>
      <c r="M463" s="4"/>
    </row>
    <row r="464" spans="1:13" ht="15.5" x14ac:dyDescent="0.3">
      <c r="A464" s="4"/>
      <c r="B464" s="4"/>
      <c r="D464" s="4"/>
      <c r="E464" s="28"/>
      <c r="F464" s="28"/>
      <c r="G464" s="4"/>
      <c r="H464" s="4"/>
      <c r="I464" s="5"/>
      <c r="J464" s="4"/>
      <c r="K464" s="4"/>
      <c r="L464" s="5"/>
      <c r="M464" s="4"/>
    </row>
    <row r="465" spans="1:13" ht="15.5" x14ac:dyDescent="0.3">
      <c r="A465" s="4"/>
      <c r="B465" s="4"/>
      <c r="D465" s="4"/>
      <c r="E465" s="28"/>
      <c r="F465" s="28"/>
      <c r="G465" s="4"/>
      <c r="H465" s="4"/>
      <c r="I465" s="5"/>
      <c r="J465" s="4"/>
      <c r="K465" s="4"/>
      <c r="L465" s="5"/>
      <c r="M465" s="4"/>
    </row>
    <row r="466" spans="1:13" ht="15.5" x14ac:dyDescent="0.3">
      <c r="A466" s="4"/>
      <c r="B466" s="4"/>
      <c r="D466" s="4"/>
      <c r="E466" s="28"/>
      <c r="F466" s="28"/>
      <c r="G466" s="4"/>
      <c r="H466" s="4"/>
      <c r="I466" s="5"/>
      <c r="J466" s="4"/>
      <c r="K466" s="4"/>
      <c r="L466" s="5"/>
      <c r="M466" s="4"/>
    </row>
    <row r="467" spans="1:13" ht="15.5" x14ac:dyDescent="0.3">
      <c r="A467" s="4"/>
      <c r="B467" s="4"/>
      <c r="D467" s="4"/>
      <c r="E467" s="28"/>
      <c r="F467" s="28"/>
      <c r="G467" s="4"/>
      <c r="H467" s="4"/>
      <c r="I467" s="5"/>
      <c r="J467" s="4"/>
      <c r="K467" s="4"/>
      <c r="L467" s="5"/>
      <c r="M467" s="4"/>
    </row>
    <row r="468" spans="1:13" ht="15.5" x14ac:dyDescent="0.3">
      <c r="A468" s="4"/>
      <c r="B468" s="4"/>
      <c r="D468" s="4"/>
      <c r="E468" s="28"/>
      <c r="F468" s="28"/>
      <c r="G468" s="4"/>
      <c r="H468" s="4"/>
      <c r="I468" s="5"/>
      <c r="J468" s="4"/>
      <c r="K468" s="4"/>
      <c r="L468" s="5"/>
      <c r="M468" s="4"/>
    </row>
    <row r="469" spans="1:13" ht="15.5" x14ac:dyDescent="0.3">
      <c r="A469" s="4"/>
      <c r="B469" s="4"/>
      <c r="D469" s="4"/>
      <c r="E469" s="28"/>
      <c r="F469" s="28"/>
      <c r="G469" s="4"/>
      <c r="H469" s="4"/>
      <c r="I469" s="5"/>
      <c r="J469" s="4"/>
      <c r="K469" s="4"/>
      <c r="L469" s="5"/>
      <c r="M469" s="4"/>
    </row>
    <row r="470" spans="1:13" ht="15.5" x14ac:dyDescent="0.3">
      <c r="A470" s="4"/>
      <c r="B470" s="4"/>
      <c r="D470" s="4"/>
      <c r="E470" s="28"/>
      <c r="F470" s="28"/>
      <c r="G470" s="4"/>
      <c r="H470" s="4"/>
      <c r="I470" s="5"/>
      <c r="J470" s="4"/>
      <c r="K470" s="4"/>
      <c r="L470" s="5"/>
      <c r="M470" s="4"/>
    </row>
    <row r="471" spans="1:13" ht="15.5" x14ac:dyDescent="0.3">
      <c r="A471" s="4"/>
      <c r="B471" s="4"/>
      <c r="D471" s="4"/>
      <c r="E471" s="28"/>
      <c r="F471" s="28"/>
      <c r="G471" s="4"/>
      <c r="H471" s="4"/>
      <c r="I471" s="5"/>
      <c r="J471" s="4"/>
      <c r="K471" s="4"/>
      <c r="L471" s="5"/>
      <c r="M471" s="4"/>
    </row>
    <row r="472" spans="1:13" ht="15.5" x14ac:dyDescent="0.3">
      <c r="A472" s="4"/>
      <c r="B472" s="4"/>
      <c r="D472" s="4"/>
      <c r="E472" s="28"/>
      <c r="F472" s="28"/>
      <c r="G472" s="4"/>
      <c r="H472" s="4"/>
      <c r="I472" s="5"/>
      <c r="J472" s="4"/>
      <c r="K472" s="4"/>
      <c r="L472" s="5"/>
      <c r="M472" s="4"/>
    </row>
    <row r="473" spans="1:13" ht="15.5" x14ac:dyDescent="0.3">
      <c r="A473" s="4"/>
      <c r="B473" s="4"/>
      <c r="D473" s="4"/>
      <c r="E473" s="28"/>
      <c r="F473" s="28"/>
      <c r="G473" s="4"/>
      <c r="H473" s="4"/>
      <c r="I473" s="5"/>
      <c r="J473" s="4"/>
      <c r="K473" s="4"/>
      <c r="L473" s="5"/>
      <c r="M473" s="4"/>
    </row>
    <row r="474" spans="1:13" ht="15.5" x14ac:dyDescent="0.3">
      <c r="A474" s="4"/>
      <c r="B474" s="4"/>
      <c r="D474" s="4"/>
      <c r="E474" s="28"/>
      <c r="F474" s="28"/>
      <c r="G474" s="4"/>
      <c r="H474" s="4"/>
      <c r="I474" s="5"/>
      <c r="J474" s="4"/>
      <c r="K474" s="4"/>
      <c r="L474" s="5"/>
      <c r="M474" s="4"/>
    </row>
    <row r="475" spans="1:13" ht="15.5" x14ac:dyDescent="0.3">
      <c r="A475" s="4"/>
      <c r="B475" s="4"/>
      <c r="D475" s="4"/>
      <c r="E475" s="28"/>
      <c r="F475" s="28"/>
      <c r="G475" s="4"/>
      <c r="H475" s="4"/>
      <c r="I475" s="5"/>
      <c r="J475" s="4"/>
      <c r="K475" s="4"/>
      <c r="L475" s="5"/>
      <c r="M475" s="4"/>
    </row>
    <row r="476" spans="1:13" ht="15.5" x14ac:dyDescent="0.3">
      <c r="A476" s="4"/>
      <c r="B476" s="4"/>
      <c r="D476" s="4"/>
      <c r="E476" s="28"/>
      <c r="F476" s="28"/>
      <c r="G476" s="4"/>
      <c r="H476" s="4"/>
      <c r="I476" s="5"/>
      <c r="J476" s="4"/>
      <c r="K476" s="4"/>
      <c r="L476" s="5"/>
      <c r="M476" s="4"/>
    </row>
    <row r="477" spans="1:13" ht="15.5" x14ac:dyDescent="0.3">
      <c r="A477" s="4"/>
      <c r="B477" s="4"/>
      <c r="D477" s="4"/>
      <c r="E477" s="28"/>
      <c r="F477" s="28"/>
      <c r="G477" s="4"/>
      <c r="H477" s="4"/>
      <c r="I477" s="5"/>
      <c r="J477" s="4"/>
      <c r="K477" s="4"/>
      <c r="L477" s="5"/>
      <c r="M477" s="4"/>
    </row>
    <row r="478" spans="1:13" ht="15.5" x14ac:dyDescent="0.3">
      <c r="A478" s="4"/>
      <c r="B478" s="4"/>
      <c r="D478" s="4"/>
      <c r="E478" s="28"/>
      <c r="F478" s="28"/>
      <c r="G478" s="4"/>
      <c r="H478" s="4"/>
      <c r="I478" s="5"/>
      <c r="J478" s="4"/>
      <c r="K478" s="4"/>
      <c r="L478" s="5"/>
      <c r="M478" s="4"/>
    </row>
    <row r="479" spans="1:13" ht="15.5" x14ac:dyDescent="0.3">
      <c r="A479" s="4"/>
      <c r="B479" s="4"/>
      <c r="D479" s="4"/>
      <c r="E479" s="28"/>
      <c r="F479" s="28"/>
      <c r="G479" s="4"/>
      <c r="H479" s="4"/>
      <c r="I479" s="5"/>
      <c r="J479" s="4"/>
      <c r="K479" s="4"/>
      <c r="L479" s="5"/>
      <c r="M479" s="4"/>
    </row>
    <row r="480" spans="1:13" ht="15.5" x14ac:dyDescent="0.3">
      <c r="A480" s="4"/>
      <c r="B480" s="4"/>
      <c r="D480" s="4"/>
      <c r="E480" s="28"/>
      <c r="F480" s="28"/>
      <c r="G480" s="4"/>
      <c r="H480" s="4"/>
      <c r="I480" s="5"/>
      <c r="J480" s="4"/>
      <c r="K480" s="4"/>
      <c r="L480" s="5"/>
      <c r="M480" s="4"/>
    </row>
    <row r="481" spans="1:13" ht="15.5" x14ac:dyDescent="0.3">
      <c r="A481" s="4"/>
      <c r="B481" s="4"/>
      <c r="D481" s="4"/>
      <c r="E481" s="28"/>
      <c r="F481" s="28"/>
      <c r="G481" s="4"/>
      <c r="H481" s="4"/>
      <c r="I481" s="5"/>
      <c r="J481" s="4"/>
      <c r="K481" s="4"/>
      <c r="L481" s="5"/>
      <c r="M481" s="4"/>
    </row>
    <row r="482" spans="1:13" ht="15.5" x14ac:dyDescent="0.3">
      <c r="A482" s="4"/>
      <c r="B482" s="4"/>
      <c r="D482" s="4"/>
      <c r="E482" s="28"/>
      <c r="F482" s="28"/>
      <c r="G482" s="4"/>
      <c r="H482" s="4"/>
      <c r="I482" s="5"/>
      <c r="J482" s="4"/>
      <c r="K482" s="4"/>
      <c r="L482" s="5"/>
      <c r="M482" s="4"/>
    </row>
    <row r="483" spans="1:13" ht="15.5" x14ac:dyDescent="0.3">
      <c r="A483" s="4"/>
      <c r="B483" s="4"/>
      <c r="D483" s="4"/>
      <c r="E483" s="28"/>
      <c r="F483" s="28"/>
      <c r="G483" s="4"/>
      <c r="H483" s="4"/>
      <c r="I483" s="5"/>
      <c r="J483" s="4"/>
      <c r="K483" s="4"/>
      <c r="L483" s="5"/>
      <c r="M483" s="4"/>
    </row>
    <row r="484" spans="1:13" ht="15.5" x14ac:dyDescent="0.3">
      <c r="A484" s="4"/>
      <c r="B484" s="4"/>
      <c r="D484" s="4"/>
      <c r="E484" s="28"/>
      <c r="F484" s="28"/>
      <c r="G484" s="4"/>
      <c r="H484" s="4"/>
      <c r="I484" s="5"/>
      <c r="J484" s="4"/>
      <c r="K484" s="4"/>
      <c r="L484" s="5"/>
      <c r="M484" s="4"/>
    </row>
    <row r="485" spans="1:13" ht="15.5" x14ac:dyDescent="0.3">
      <c r="A485" s="4"/>
      <c r="B485" s="4"/>
      <c r="D485" s="4"/>
      <c r="E485" s="28"/>
      <c r="F485" s="28"/>
      <c r="G485" s="4"/>
      <c r="H485" s="4"/>
      <c r="I485" s="5"/>
      <c r="J485" s="4"/>
      <c r="K485" s="4"/>
      <c r="L485" s="5"/>
      <c r="M485" s="4"/>
    </row>
    <row r="486" spans="1:13" ht="15.5" x14ac:dyDescent="0.3">
      <c r="A486" s="4"/>
      <c r="B486" s="4"/>
      <c r="D486" s="4"/>
      <c r="E486" s="28"/>
      <c r="F486" s="28"/>
      <c r="G486" s="4"/>
      <c r="H486" s="4"/>
      <c r="I486" s="5"/>
      <c r="J486" s="4"/>
      <c r="K486" s="4"/>
      <c r="L486" s="5"/>
      <c r="M486" s="4"/>
    </row>
    <row r="487" spans="1:13" ht="15.5" x14ac:dyDescent="0.3">
      <c r="A487" s="4"/>
      <c r="B487" s="4"/>
      <c r="D487" s="4"/>
      <c r="E487" s="28"/>
      <c r="F487" s="28"/>
      <c r="G487" s="4"/>
      <c r="H487" s="4"/>
      <c r="I487" s="5"/>
      <c r="J487" s="4"/>
      <c r="K487" s="4"/>
      <c r="L487" s="5"/>
      <c r="M487" s="4"/>
    </row>
    <row r="488" spans="1:13" ht="15.5" x14ac:dyDescent="0.3">
      <c r="A488" s="4"/>
      <c r="B488" s="4"/>
      <c r="D488" s="4"/>
      <c r="E488" s="28"/>
      <c r="F488" s="28"/>
      <c r="G488" s="4"/>
      <c r="H488" s="4"/>
      <c r="I488" s="5"/>
      <c r="J488" s="4"/>
      <c r="K488" s="4"/>
      <c r="L488" s="5"/>
      <c r="M488" s="4"/>
    </row>
    <row r="489" spans="1:13" ht="15.5" x14ac:dyDescent="0.3">
      <c r="A489" s="4"/>
      <c r="B489" s="4"/>
      <c r="D489" s="4"/>
      <c r="E489" s="28"/>
      <c r="F489" s="28"/>
      <c r="G489" s="4"/>
      <c r="H489" s="4"/>
      <c r="I489" s="5"/>
      <c r="J489" s="4"/>
      <c r="K489" s="4"/>
      <c r="L489" s="5"/>
      <c r="M489" s="4"/>
    </row>
    <row r="490" spans="1:13" ht="15.5" x14ac:dyDescent="0.3">
      <c r="A490" s="4"/>
      <c r="B490" s="4"/>
      <c r="D490" s="4"/>
      <c r="E490" s="28"/>
      <c r="F490" s="28"/>
      <c r="G490" s="4"/>
      <c r="H490" s="4"/>
      <c r="I490" s="5"/>
      <c r="J490" s="4"/>
      <c r="K490" s="4"/>
      <c r="L490" s="5"/>
      <c r="M490" s="4"/>
    </row>
    <row r="491" spans="1:13" ht="15.5" x14ac:dyDescent="0.3">
      <c r="A491" s="4"/>
      <c r="B491" s="4"/>
      <c r="D491" s="4"/>
      <c r="E491" s="28"/>
      <c r="F491" s="28"/>
      <c r="G491" s="4"/>
      <c r="H491" s="4"/>
      <c r="I491" s="5"/>
      <c r="J491" s="4"/>
      <c r="K491" s="4"/>
      <c r="L491" s="5"/>
      <c r="M491" s="4"/>
    </row>
    <row r="492" spans="1:13" ht="15.5" x14ac:dyDescent="0.3">
      <c r="A492" s="4"/>
      <c r="B492" s="4"/>
      <c r="D492" s="4"/>
      <c r="E492" s="28"/>
      <c r="F492" s="28"/>
      <c r="G492" s="4"/>
      <c r="H492" s="4"/>
      <c r="I492" s="5"/>
      <c r="J492" s="4"/>
      <c r="K492" s="4"/>
      <c r="L492" s="5"/>
      <c r="M492" s="4"/>
    </row>
    <row r="493" spans="1:13" ht="15.5" x14ac:dyDescent="0.3">
      <c r="A493" s="4"/>
      <c r="B493" s="4"/>
      <c r="D493" s="4"/>
      <c r="E493" s="28"/>
      <c r="F493" s="28"/>
      <c r="G493" s="4"/>
      <c r="H493" s="4"/>
      <c r="I493" s="5"/>
      <c r="J493" s="4"/>
      <c r="K493" s="4"/>
      <c r="L493" s="5"/>
      <c r="M493" s="4"/>
    </row>
    <row r="494" spans="1:13" ht="15.5" x14ac:dyDescent="0.3">
      <c r="A494" s="4"/>
      <c r="B494" s="4"/>
      <c r="D494" s="4"/>
      <c r="E494" s="28"/>
      <c r="F494" s="28"/>
      <c r="G494" s="4"/>
      <c r="H494" s="4"/>
      <c r="I494" s="5"/>
      <c r="J494" s="4"/>
      <c r="K494" s="4"/>
      <c r="L494" s="5"/>
      <c r="M494" s="4"/>
    </row>
    <row r="495" spans="1:13" ht="15.5" x14ac:dyDescent="0.3">
      <c r="A495" s="4"/>
      <c r="B495" s="4"/>
      <c r="D495" s="4"/>
      <c r="E495" s="28"/>
      <c r="F495" s="28"/>
      <c r="G495" s="4"/>
      <c r="H495" s="4"/>
      <c r="I495" s="5"/>
      <c r="J495" s="4"/>
      <c r="K495" s="4"/>
      <c r="L495" s="5"/>
      <c r="M495" s="4"/>
    </row>
    <row r="496" spans="1:13" ht="15.5" x14ac:dyDescent="0.3">
      <c r="A496" s="4"/>
      <c r="B496" s="4"/>
      <c r="D496" s="4"/>
      <c r="E496" s="28"/>
      <c r="F496" s="28"/>
      <c r="G496" s="4"/>
      <c r="H496" s="4"/>
      <c r="I496" s="5"/>
      <c r="J496" s="4"/>
      <c r="K496" s="4"/>
      <c r="L496" s="5"/>
      <c r="M496" s="4"/>
    </row>
    <row r="497" spans="1:13" ht="15.5" x14ac:dyDescent="0.3">
      <c r="A497" s="4"/>
      <c r="B497" s="4"/>
      <c r="D497" s="4"/>
      <c r="E497" s="28"/>
      <c r="F497" s="28"/>
      <c r="G497" s="4"/>
      <c r="H497" s="4"/>
      <c r="I497" s="5"/>
      <c r="J497" s="4"/>
      <c r="K497" s="4"/>
      <c r="L497" s="5"/>
      <c r="M497" s="4"/>
    </row>
    <row r="498" spans="1:13" ht="15.5" x14ac:dyDescent="0.3">
      <c r="A498" s="4"/>
      <c r="B498" s="4"/>
      <c r="D498" s="4"/>
      <c r="E498" s="28"/>
      <c r="F498" s="28"/>
      <c r="G498" s="4"/>
      <c r="H498" s="4"/>
      <c r="I498" s="5"/>
      <c r="J498" s="4"/>
      <c r="K498" s="4"/>
      <c r="L498" s="5"/>
      <c r="M498" s="4"/>
    </row>
    <row r="499" spans="1:13" ht="15.5" x14ac:dyDescent="0.3">
      <c r="A499" s="4"/>
      <c r="B499" s="4"/>
      <c r="D499" s="4"/>
      <c r="E499" s="28"/>
      <c r="F499" s="28"/>
      <c r="G499" s="4"/>
      <c r="H499" s="4"/>
      <c r="I499" s="5"/>
      <c r="J499" s="4"/>
      <c r="K499" s="4"/>
      <c r="L499" s="5"/>
      <c r="M499" s="4"/>
    </row>
    <row r="500" spans="1:13" ht="15.5" x14ac:dyDescent="0.3">
      <c r="A500" s="4"/>
      <c r="B500" s="4"/>
      <c r="D500" s="4"/>
      <c r="E500" s="28"/>
      <c r="F500" s="28"/>
      <c r="G500" s="4"/>
      <c r="H500" s="4"/>
      <c r="I500" s="5"/>
      <c r="J500" s="4"/>
      <c r="K500" s="4"/>
      <c r="L500" s="5"/>
      <c r="M500" s="4"/>
    </row>
    <row r="501" spans="1:13" ht="15.5" x14ac:dyDescent="0.3">
      <c r="A501" s="4"/>
      <c r="B501" s="4"/>
      <c r="D501" s="4"/>
      <c r="E501" s="28"/>
      <c r="F501" s="28"/>
      <c r="G501" s="4"/>
      <c r="H501" s="4"/>
      <c r="I501" s="5"/>
      <c r="J501" s="4"/>
      <c r="K501" s="4"/>
      <c r="L501" s="5"/>
      <c r="M501" s="4"/>
    </row>
    <row r="502" spans="1:13" ht="15.5" x14ac:dyDescent="0.3">
      <c r="A502" s="4"/>
      <c r="B502" s="4"/>
      <c r="D502" s="4"/>
      <c r="E502" s="28"/>
      <c r="F502" s="28"/>
      <c r="G502" s="4"/>
      <c r="H502" s="4"/>
      <c r="I502" s="5"/>
      <c r="J502" s="4"/>
      <c r="K502" s="4"/>
      <c r="L502" s="5"/>
      <c r="M502" s="4"/>
    </row>
    <row r="503" spans="1:13" ht="15.5" x14ac:dyDescent="0.3">
      <c r="A503" s="4"/>
      <c r="B503" s="4"/>
      <c r="D503" s="4"/>
      <c r="E503" s="28"/>
      <c r="F503" s="28"/>
      <c r="G503" s="4"/>
      <c r="H503" s="4"/>
      <c r="I503" s="5"/>
      <c r="J503" s="4"/>
      <c r="K503" s="4"/>
      <c r="L503" s="5"/>
      <c r="M503" s="4"/>
    </row>
    <row r="504" spans="1:13" ht="15.5" x14ac:dyDescent="0.3">
      <c r="A504" s="4"/>
      <c r="B504" s="4"/>
      <c r="D504" s="4"/>
      <c r="E504" s="28"/>
      <c r="F504" s="28"/>
      <c r="G504" s="4"/>
      <c r="H504" s="4"/>
      <c r="I504" s="5"/>
      <c r="J504" s="4"/>
      <c r="K504" s="4"/>
      <c r="L504" s="5"/>
      <c r="M504" s="4"/>
    </row>
    <row r="505" spans="1:13" ht="15.5" x14ac:dyDescent="0.3">
      <c r="A505" s="4"/>
      <c r="B505" s="4"/>
      <c r="D505" s="4"/>
      <c r="E505" s="28"/>
      <c r="F505" s="28"/>
      <c r="G505" s="4"/>
      <c r="H505" s="4"/>
      <c r="I505" s="5"/>
      <c r="J505" s="4"/>
      <c r="K505" s="4"/>
      <c r="L505" s="5"/>
      <c r="M505" s="4"/>
    </row>
    <row r="506" spans="1:13" ht="15.5" x14ac:dyDescent="0.3">
      <c r="A506" s="4"/>
      <c r="B506" s="4"/>
      <c r="D506" s="4"/>
      <c r="E506" s="28"/>
      <c r="F506" s="28"/>
      <c r="G506" s="4"/>
      <c r="H506" s="4"/>
      <c r="I506" s="5"/>
      <c r="J506" s="4"/>
      <c r="K506" s="4"/>
      <c r="L506" s="5"/>
      <c r="M506" s="4"/>
    </row>
    <row r="507" spans="1:13" ht="15.5" x14ac:dyDescent="0.3">
      <c r="A507" s="4"/>
      <c r="B507" s="4"/>
      <c r="D507" s="4"/>
      <c r="E507" s="28"/>
      <c r="F507" s="28"/>
      <c r="G507" s="4"/>
      <c r="H507" s="4"/>
      <c r="I507" s="5"/>
      <c r="J507" s="4"/>
      <c r="K507" s="4"/>
      <c r="L507" s="5"/>
      <c r="M507" s="4"/>
    </row>
    <row r="508" spans="1:13" ht="15.5" x14ac:dyDescent="0.3">
      <c r="A508" s="4"/>
      <c r="B508" s="4"/>
      <c r="D508" s="4"/>
      <c r="E508" s="28"/>
      <c r="F508" s="28"/>
      <c r="G508" s="4"/>
      <c r="H508" s="4"/>
      <c r="I508" s="5"/>
      <c r="J508" s="4"/>
      <c r="K508" s="4"/>
      <c r="L508" s="5"/>
      <c r="M508" s="4"/>
    </row>
    <row r="509" spans="1:13" ht="15.5" x14ac:dyDescent="0.3">
      <c r="A509" s="4"/>
      <c r="B509" s="4"/>
      <c r="D509" s="4"/>
      <c r="E509" s="28"/>
      <c r="F509" s="28"/>
      <c r="G509" s="4"/>
      <c r="H509" s="4"/>
      <c r="I509" s="5"/>
      <c r="J509" s="4"/>
      <c r="K509" s="4"/>
      <c r="L509" s="5"/>
      <c r="M509" s="4"/>
    </row>
    <row r="510" spans="1:13" ht="15.5" x14ac:dyDescent="0.3">
      <c r="A510" s="4"/>
      <c r="B510" s="4"/>
      <c r="D510" s="4"/>
      <c r="E510" s="28"/>
      <c r="F510" s="28"/>
      <c r="G510" s="4"/>
      <c r="H510" s="4"/>
      <c r="I510" s="5"/>
      <c r="J510" s="4"/>
      <c r="K510" s="4"/>
      <c r="L510" s="5"/>
      <c r="M510" s="4"/>
    </row>
    <row r="511" spans="1:13" ht="15.5" x14ac:dyDescent="0.3">
      <c r="A511" s="4"/>
      <c r="B511" s="4"/>
      <c r="D511" s="4"/>
      <c r="E511" s="28"/>
      <c r="F511" s="28"/>
      <c r="G511" s="4"/>
      <c r="H511" s="4"/>
      <c r="I511" s="5"/>
      <c r="J511" s="4"/>
      <c r="K511" s="4"/>
      <c r="L511" s="5"/>
      <c r="M511" s="4"/>
    </row>
    <row r="512" spans="1:13" ht="15.5" x14ac:dyDescent="0.3">
      <c r="A512" s="4"/>
      <c r="B512" s="4"/>
      <c r="D512" s="4"/>
      <c r="E512" s="28"/>
      <c r="F512" s="28"/>
      <c r="G512" s="4"/>
      <c r="H512" s="4"/>
      <c r="I512" s="5"/>
      <c r="J512" s="4"/>
      <c r="K512" s="4"/>
      <c r="L512" s="5"/>
      <c r="M512" s="4"/>
    </row>
    <row r="513" spans="1:13" ht="15.5" x14ac:dyDescent="0.3">
      <c r="A513" s="4"/>
      <c r="B513" s="4"/>
      <c r="D513" s="4"/>
      <c r="E513" s="28"/>
      <c r="F513" s="28"/>
      <c r="G513" s="4"/>
      <c r="H513" s="4"/>
      <c r="I513" s="5"/>
      <c r="J513" s="4"/>
      <c r="K513" s="4"/>
      <c r="L513" s="5"/>
      <c r="M513" s="4"/>
    </row>
    <row r="514" spans="1:13" ht="15.5" x14ac:dyDescent="0.3">
      <c r="A514" s="4"/>
      <c r="B514" s="4"/>
      <c r="D514" s="4"/>
      <c r="E514" s="28"/>
      <c r="F514" s="28"/>
      <c r="G514" s="4"/>
      <c r="H514" s="4"/>
      <c r="I514" s="5"/>
      <c r="J514" s="4"/>
      <c r="K514" s="4"/>
      <c r="L514" s="5"/>
      <c r="M514" s="4"/>
    </row>
    <row r="515" spans="1:13" ht="15.5" x14ac:dyDescent="0.3">
      <c r="A515" s="4"/>
      <c r="B515" s="4"/>
      <c r="D515" s="4"/>
      <c r="E515" s="28"/>
      <c r="F515" s="28"/>
      <c r="G515" s="4"/>
      <c r="H515" s="4"/>
      <c r="I515" s="5"/>
      <c r="J515" s="4"/>
      <c r="K515" s="4"/>
      <c r="L515" s="5"/>
      <c r="M515" s="4"/>
    </row>
    <row r="516" spans="1:13" ht="15.5" x14ac:dyDescent="0.3">
      <c r="A516" s="4"/>
      <c r="B516" s="4"/>
      <c r="D516" s="4"/>
      <c r="E516" s="28"/>
      <c r="F516" s="28"/>
      <c r="G516" s="4"/>
      <c r="H516" s="4"/>
      <c r="I516" s="5"/>
      <c r="J516" s="4"/>
      <c r="K516" s="4"/>
      <c r="L516" s="5"/>
      <c r="M516" s="4"/>
    </row>
    <row r="517" spans="1:13" ht="15.5" x14ac:dyDescent="0.3">
      <c r="A517" s="4"/>
      <c r="B517" s="4"/>
      <c r="D517" s="4"/>
      <c r="E517" s="28"/>
      <c r="F517" s="28"/>
      <c r="G517" s="4"/>
      <c r="H517" s="4"/>
      <c r="I517" s="5"/>
      <c r="J517" s="4"/>
      <c r="K517" s="4"/>
      <c r="L517" s="5"/>
      <c r="M517" s="4"/>
    </row>
    <row r="518" spans="1:13" ht="15.5" x14ac:dyDescent="0.3">
      <c r="A518" s="4"/>
      <c r="B518" s="4"/>
      <c r="D518" s="4"/>
      <c r="E518" s="28"/>
      <c r="F518" s="28"/>
      <c r="G518" s="4"/>
      <c r="H518" s="4"/>
      <c r="I518" s="5"/>
      <c r="J518" s="4"/>
      <c r="K518" s="4"/>
      <c r="L518" s="5"/>
      <c r="M518" s="4"/>
    </row>
    <row r="519" spans="1:13" ht="15.5" x14ac:dyDescent="0.3">
      <c r="A519" s="4"/>
      <c r="B519" s="4"/>
      <c r="D519" s="4"/>
      <c r="E519" s="28"/>
      <c r="F519" s="28"/>
      <c r="G519" s="4"/>
      <c r="H519" s="4"/>
      <c r="I519" s="5"/>
      <c r="J519" s="4"/>
      <c r="K519" s="4"/>
      <c r="L519" s="5"/>
      <c r="M519" s="4"/>
    </row>
    <row r="520" spans="1:13" ht="15.5" x14ac:dyDescent="0.3">
      <c r="A520" s="4"/>
      <c r="B520" s="4"/>
      <c r="D520" s="4"/>
      <c r="E520" s="28"/>
      <c r="F520" s="28"/>
      <c r="G520" s="4"/>
      <c r="H520" s="4"/>
      <c r="I520" s="5"/>
      <c r="J520" s="4"/>
      <c r="K520" s="4"/>
      <c r="L520" s="5"/>
      <c r="M520" s="4"/>
    </row>
    <row r="521" spans="1:13" ht="15.5" x14ac:dyDescent="0.3">
      <c r="A521" s="4"/>
      <c r="B521" s="4"/>
      <c r="D521" s="4"/>
      <c r="E521" s="28"/>
      <c r="F521" s="28"/>
      <c r="G521" s="4"/>
      <c r="H521" s="4"/>
      <c r="I521" s="5"/>
      <c r="J521" s="4"/>
      <c r="K521" s="4"/>
      <c r="L521" s="5"/>
      <c r="M521" s="4"/>
    </row>
    <row r="522" spans="1:13" ht="15.5" x14ac:dyDescent="0.3">
      <c r="A522" s="4"/>
      <c r="B522" s="4"/>
      <c r="D522" s="4"/>
      <c r="E522" s="28"/>
      <c r="F522" s="28"/>
      <c r="G522" s="4"/>
      <c r="H522" s="4"/>
      <c r="I522" s="5"/>
      <c r="J522" s="4"/>
      <c r="K522" s="4"/>
      <c r="L522" s="5"/>
      <c r="M522" s="4"/>
    </row>
    <row r="523" spans="1:13" ht="15.5" x14ac:dyDescent="0.3">
      <c r="A523" s="4"/>
      <c r="B523" s="4"/>
      <c r="D523" s="4"/>
      <c r="E523" s="28"/>
      <c r="F523" s="28"/>
      <c r="G523" s="4"/>
      <c r="H523" s="4"/>
      <c r="I523" s="5"/>
      <c r="J523" s="4"/>
      <c r="K523" s="4"/>
      <c r="L523" s="5"/>
      <c r="M523" s="4"/>
    </row>
    <row r="524" spans="1:13" ht="15.5" x14ac:dyDescent="0.3">
      <c r="A524" s="4"/>
      <c r="B524" s="4"/>
      <c r="D524" s="4"/>
      <c r="E524" s="28"/>
      <c r="F524" s="28"/>
      <c r="G524" s="4"/>
      <c r="H524" s="4"/>
      <c r="I524" s="5"/>
      <c r="J524" s="4"/>
      <c r="K524" s="4"/>
      <c r="L524" s="5"/>
      <c r="M524" s="4"/>
    </row>
    <row r="525" spans="1:13" ht="15.5" x14ac:dyDescent="0.3">
      <c r="A525" s="4"/>
      <c r="B525" s="4"/>
      <c r="D525" s="4"/>
      <c r="E525" s="28"/>
      <c r="F525" s="28"/>
      <c r="G525" s="4"/>
      <c r="H525" s="4"/>
      <c r="I525" s="5"/>
      <c r="J525" s="4"/>
      <c r="K525" s="4"/>
      <c r="L525" s="5"/>
      <c r="M525" s="4"/>
    </row>
    <row r="526" spans="1:13" ht="15.5" x14ac:dyDescent="0.3">
      <c r="A526" s="4"/>
      <c r="B526" s="4"/>
      <c r="D526" s="4"/>
      <c r="E526" s="28"/>
      <c r="F526" s="28"/>
      <c r="G526" s="4"/>
      <c r="H526" s="4"/>
      <c r="I526" s="5"/>
      <c r="J526" s="4"/>
      <c r="K526" s="4"/>
      <c r="L526" s="5"/>
      <c r="M526" s="4"/>
    </row>
    <row r="527" spans="1:13" ht="15.5" x14ac:dyDescent="0.3">
      <c r="A527" s="4"/>
      <c r="B527" s="4"/>
      <c r="D527" s="4"/>
      <c r="E527" s="28"/>
      <c r="F527" s="28"/>
      <c r="G527" s="4"/>
      <c r="H527" s="4"/>
      <c r="I527" s="5"/>
      <c r="J527" s="4"/>
      <c r="K527" s="4"/>
      <c r="L527" s="5"/>
      <c r="M527" s="4"/>
    </row>
    <row r="528" spans="1:13" ht="15.5" x14ac:dyDescent="0.3">
      <c r="A528" s="4"/>
      <c r="B528" s="4"/>
      <c r="D528" s="4"/>
      <c r="E528" s="28"/>
      <c r="F528" s="28"/>
      <c r="G528" s="4"/>
      <c r="H528" s="4"/>
      <c r="I528" s="5"/>
      <c r="J528" s="4"/>
      <c r="K528" s="4"/>
      <c r="L528" s="5"/>
      <c r="M528" s="4"/>
    </row>
    <row r="529" spans="1:13" ht="15.5" x14ac:dyDescent="0.3">
      <c r="A529" s="4"/>
      <c r="B529" s="4"/>
      <c r="D529" s="4"/>
      <c r="E529" s="28"/>
      <c r="F529" s="28"/>
      <c r="G529" s="4"/>
      <c r="H529" s="4"/>
      <c r="I529" s="5"/>
      <c r="J529" s="4"/>
      <c r="K529" s="4"/>
      <c r="L529" s="5"/>
      <c r="M529" s="4"/>
    </row>
    <row r="530" spans="1:13" ht="15.5" x14ac:dyDescent="0.3">
      <c r="A530" s="4"/>
      <c r="B530" s="4"/>
      <c r="D530" s="4"/>
      <c r="E530" s="28"/>
      <c r="F530" s="28"/>
      <c r="G530" s="4"/>
      <c r="H530" s="4"/>
      <c r="I530" s="5"/>
      <c r="J530" s="4"/>
      <c r="K530" s="4"/>
      <c r="L530" s="5"/>
      <c r="M530" s="4"/>
    </row>
    <row r="531" spans="1:13" ht="15.5" x14ac:dyDescent="0.3">
      <c r="A531" s="4"/>
      <c r="B531" s="4"/>
      <c r="D531" s="4"/>
      <c r="E531" s="28"/>
      <c r="F531" s="28"/>
      <c r="G531" s="4"/>
      <c r="H531" s="4"/>
      <c r="I531" s="5"/>
      <c r="J531" s="4"/>
      <c r="K531" s="4"/>
      <c r="L531" s="5"/>
      <c r="M531" s="4"/>
    </row>
    <row r="532" spans="1:13" ht="15.5" x14ac:dyDescent="0.3">
      <c r="A532" s="4"/>
      <c r="B532" s="4"/>
      <c r="D532" s="4"/>
      <c r="E532" s="28"/>
      <c r="F532" s="28"/>
      <c r="G532" s="4"/>
      <c r="H532" s="4"/>
      <c r="I532" s="5"/>
      <c r="J532" s="4"/>
      <c r="K532" s="4"/>
      <c r="L532" s="5"/>
      <c r="M532" s="4"/>
    </row>
    <row r="533" spans="1:13" ht="15.5" x14ac:dyDescent="0.3">
      <c r="A533" s="4"/>
      <c r="B533" s="4"/>
      <c r="D533" s="4"/>
      <c r="E533" s="28"/>
      <c r="F533" s="28"/>
      <c r="G533" s="4"/>
      <c r="H533" s="4"/>
      <c r="I533" s="5"/>
      <c r="J533" s="4"/>
      <c r="K533" s="4"/>
      <c r="L533" s="5"/>
      <c r="M533" s="4"/>
    </row>
    <row r="534" spans="1:13" ht="15.5" x14ac:dyDescent="0.3">
      <c r="A534" s="4"/>
      <c r="B534" s="4"/>
      <c r="D534" s="4"/>
      <c r="E534" s="28"/>
      <c r="F534" s="28"/>
      <c r="G534" s="4"/>
      <c r="H534" s="4"/>
      <c r="I534" s="5"/>
      <c r="J534" s="4"/>
      <c r="K534" s="4"/>
      <c r="L534" s="5"/>
      <c r="M534" s="4"/>
    </row>
    <row r="535" spans="1:13" ht="15.5" x14ac:dyDescent="0.3">
      <c r="A535" s="4"/>
      <c r="B535" s="4"/>
      <c r="D535" s="4"/>
      <c r="E535" s="28"/>
      <c r="F535" s="28"/>
      <c r="G535" s="4"/>
      <c r="H535" s="4"/>
      <c r="I535" s="5"/>
      <c r="J535" s="4"/>
      <c r="K535" s="4"/>
      <c r="L535" s="5"/>
      <c r="M535" s="4"/>
    </row>
    <row r="536" spans="1:13" ht="15.5" x14ac:dyDescent="0.3">
      <c r="A536" s="4"/>
      <c r="B536" s="4"/>
      <c r="D536" s="4"/>
      <c r="E536" s="28"/>
      <c r="F536" s="28"/>
      <c r="G536" s="4"/>
      <c r="H536" s="4"/>
      <c r="I536" s="5"/>
      <c r="J536" s="4"/>
      <c r="K536" s="4"/>
      <c r="L536" s="5"/>
      <c r="M536" s="4"/>
    </row>
    <row r="537" spans="1:13" ht="15.5" x14ac:dyDescent="0.3">
      <c r="A537" s="4"/>
      <c r="B537" s="4"/>
      <c r="D537" s="4"/>
      <c r="E537" s="28"/>
      <c r="F537" s="28"/>
      <c r="G537" s="4"/>
      <c r="H537" s="4"/>
      <c r="I537" s="5"/>
      <c r="J537" s="4"/>
      <c r="K537" s="4"/>
      <c r="L537" s="5"/>
      <c r="M537" s="4"/>
    </row>
    <row r="538" spans="1:13" ht="15.5" x14ac:dyDescent="0.3">
      <c r="A538" s="4"/>
      <c r="B538" s="4"/>
      <c r="D538" s="4"/>
      <c r="E538" s="28"/>
      <c r="F538" s="28"/>
      <c r="G538" s="4"/>
      <c r="H538" s="4"/>
      <c r="I538" s="5"/>
      <c r="J538" s="4"/>
      <c r="K538" s="4"/>
      <c r="L538" s="5"/>
      <c r="M538" s="4"/>
    </row>
    <row r="539" spans="1:13" ht="15.5" x14ac:dyDescent="0.3">
      <c r="A539" s="4"/>
      <c r="B539" s="4"/>
      <c r="D539" s="4"/>
      <c r="E539" s="28"/>
      <c r="F539" s="28"/>
      <c r="G539" s="4"/>
      <c r="H539" s="4"/>
      <c r="I539" s="5"/>
      <c r="J539" s="4"/>
      <c r="K539" s="4"/>
      <c r="L539" s="5"/>
      <c r="M539" s="4"/>
    </row>
    <row r="540" spans="1:13" ht="15.5" x14ac:dyDescent="0.3">
      <c r="A540" s="4"/>
      <c r="B540" s="4"/>
      <c r="D540" s="4"/>
      <c r="E540" s="28"/>
      <c r="F540" s="28"/>
      <c r="G540" s="4"/>
      <c r="H540" s="4"/>
      <c r="I540" s="5"/>
      <c r="J540" s="4"/>
      <c r="K540" s="4"/>
      <c r="L540" s="5"/>
      <c r="M540" s="4"/>
    </row>
    <row r="541" spans="1:13" ht="15.5" x14ac:dyDescent="0.3">
      <c r="A541" s="4"/>
      <c r="B541" s="4"/>
      <c r="D541" s="4"/>
      <c r="E541" s="28"/>
      <c r="F541" s="28"/>
      <c r="G541" s="4"/>
      <c r="H541" s="4"/>
      <c r="I541" s="5"/>
      <c r="J541" s="4"/>
      <c r="K541" s="4"/>
      <c r="L541" s="5"/>
      <c r="M541" s="4"/>
    </row>
    <row r="542" spans="1:13" ht="15.5" x14ac:dyDescent="0.3">
      <c r="A542" s="4"/>
      <c r="B542" s="4"/>
      <c r="D542" s="4"/>
      <c r="E542" s="28"/>
      <c r="F542" s="28"/>
      <c r="G542" s="4"/>
      <c r="H542" s="4"/>
      <c r="I542" s="5"/>
      <c r="J542" s="4"/>
      <c r="K542" s="4"/>
      <c r="L542" s="5"/>
      <c r="M542" s="4"/>
    </row>
    <row r="543" spans="1:13" ht="15.5" x14ac:dyDescent="0.3">
      <c r="A543" s="4"/>
      <c r="B543" s="4"/>
      <c r="D543" s="4"/>
      <c r="E543" s="28"/>
      <c r="F543" s="28"/>
      <c r="G543" s="4"/>
      <c r="H543" s="4"/>
      <c r="I543" s="5"/>
      <c r="J543" s="4"/>
      <c r="K543" s="4"/>
      <c r="L543" s="5"/>
      <c r="M543" s="4"/>
    </row>
    <row r="544" spans="1:13" ht="15.5" x14ac:dyDescent="0.3">
      <c r="A544" s="4"/>
      <c r="B544" s="4"/>
      <c r="D544" s="4"/>
      <c r="E544" s="28"/>
      <c r="F544" s="28"/>
      <c r="G544" s="4"/>
      <c r="H544" s="4"/>
      <c r="I544" s="5"/>
      <c r="J544" s="4"/>
      <c r="K544" s="4"/>
      <c r="L544" s="5"/>
      <c r="M544" s="4"/>
    </row>
    <row r="545" spans="1:13" ht="15.5" x14ac:dyDescent="0.3">
      <c r="A545" s="4"/>
      <c r="B545" s="4"/>
      <c r="D545" s="4"/>
      <c r="E545" s="28"/>
      <c r="F545" s="28"/>
      <c r="G545" s="4"/>
      <c r="H545" s="4"/>
      <c r="I545" s="5"/>
      <c r="J545" s="4"/>
      <c r="K545" s="4"/>
      <c r="L545" s="5"/>
      <c r="M545" s="4"/>
    </row>
    <row r="546" spans="1:13" ht="15.5" x14ac:dyDescent="0.3">
      <c r="A546" s="4"/>
      <c r="B546" s="4"/>
      <c r="D546" s="4"/>
      <c r="E546" s="28"/>
      <c r="F546" s="28"/>
      <c r="G546" s="4"/>
      <c r="H546" s="4"/>
      <c r="I546" s="5"/>
      <c r="J546" s="4"/>
      <c r="K546" s="4"/>
      <c r="L546" s="5"/>
      <c r="M546" s="4"/>
    </row>
    <row r="547" spans="1:13" ht="15.5" x14ac:dyDescent="0.3">
      <c r="A547" s="4"/>
      <c r="B547" s="4"/>
      <c r="D547" s="4"/>
      <c r="E547" s="28"/>
      <c r="F547" s="28"/>
      <c r="G547" s="4"/>
      <c r="H547" s="4"/>
      <c r="I547" s="5"/>
      <c r="J547" s="4"/>
      <c r="K547" s="4"/>
      <c r="L547" s="5"/>
      <c r="M547" s="4"/>
    </row>
    <row r="548" spans="1:13" ht="15.5" x14ac:dyDescent="0.3">
      <c r="A548" s="4"/>
      <c r="B548" s="4"/>
      <c r="D548" s="4"/>
      <c r="E548" s="28"/>
      <c r="F548" s="28"/>
      <c r="G548" s="4"/>
      <c r="H548" s="4"/>
      <c r="I548" s="5"/>
      <c r="J548" s="4"/>
      <c r="K548" s="4"/>
      <c r="L548" s="5"/>
      <c r="M548" s="4"/>
    </row>
    <row r="549" spans="1:13" ht="15.5" x14ac:dyDescent="0.3">
      <c r="A549" s="4"/>
      <c r="B549" s="4"/>
      <c r="D549" s="4"/>
      <c r="E549" s="28"/>
      <c r="F549" s="28"/>
      <c r="G549" s="4"/>
      <c r="H549" s="4"/>
      <c r="I549" s="5"/>
      <c r="J549" s="4"/>
      <c r="K549" s="4"/>
      <c r="L549" s="5"/>
      <c r="M549" s="4"/>
    </row>
    <row r="550" spans="1:13" ht="15.5" x14ac:dyDescent="0.3">
      <c r="A550" s="4"/>
      <c r="B550" s="4"/>
      <c r="D550" s="4"/>
      <c r="E550" s="28"/>
      <c r="F550" s="28"/>
      <c r="G550" s="4"/>
      <c r="H550" s="4"/>
      <c r="I550" s="5"/>
      <c r="J550" s="4"/>
      <c r="K550" s="4"/>
      <c r="L550" s="5"/>
      <c r="M550" s="4"/>
    </row>
    <row r="551" spans="1:13" ht="15.5" x14ac:dyDescent="0.3">
      <c r="A551" s="4"/>
      <c r="B551" s="4"/>
      <c r="D551" s="4"/>
      <c r="E551" s="28"/>
      <c r="F551" s="28"/>
      <c r="G551" s="4"/>
      <c r="H551" s="4"/>
      <c r="I551" s="5"/>
      <c r="J551" s="4"/>
      <c r="K551" s="4"/>
      <c r="L551" s="5"/>
      <c r="M551" s="4"/>
    </row>
    <row r="552" spans="1:13" ht="15.5" x14ac:dyDescent="0.3">
      <c r="A552" s="4"/>
      <c r="B552" s="4"/>
      <c r="D552" s="4"/>
      <c r="E552" s="28"/>
      <c r="F552" s="28"/>
      <c r="G552" s="4"/>
      <c r="H552" s="4"/>
      <c r="I552" s="5"/>
      <c r="J552" s="4"/>
      <c r="K552" s="4"/>
      <c r="L552" s="5"/>
      <c r="M552" s="4"/>
    </row>
    <row r="553" spans="1:13" ht="15.5" x14ac:dyDescent="0.3">
      <c r="A553" s="4"/>
      <c r="B553" s="4"/>
      <c r="D553" s="4"/>
      <c r="E553" s="28"/>
      <c r="F553" s="28"/>
      <c r="G553" s="4"/>
      <c r="H553" s="4"/>
      <c r="I553" s="5"/>
      <c r="J553" s="4"/>
      <c r="K553" s="4"/>
      <c r="L553" s="5"/>
      <c r="M553" s="4"/>
    </row>
    <row r="554" spans="1:13" ht="15.5" x14ac:dyDescent="0.3">
      <c r="A554" s="4"/>
      <c r="B554" s="4"/>
      <c r="D554" s="4"/>
      <c r="E554" s="28"/>
      <c r="F554" s="28"/>
      <c r="G554" s="4"/>
      <c r="H554" s="4"/>
      <c r="I554" s="5"/>
      <c r="J554" s="4"/>
      <c r="K554" s="4"/>
      <c r="L554" s="5"/>
      <c r="M554" s="4"/>
    </row>
    <row r="555" spans="1:13" ht="15.5" x14ac:dyDescent="0.3">
      <c r="A555" s="4"/>
      <c r="B555" s="4"/>
      <c r="D555" s="4"/>
      <c r="E555" s="28"/>
      <c r="F555" s="28"/>
      <c r="G555" s="4"/>
      <c r="H555" s="4"/>
      <c r="I555" s="5"/>
      <c r="J555" s="4"/>
      <c r="K555" s="4"/>
      <c r="L555" s="5"/>
      <c r="M555" s="4"/>
    </row>
    <row r="556" spans="1:13" ht="15.5" x14ac:dyDescent="0.3">
      <c r="A556" s="4"/>
      <c r="B556" s="4"/>
      <c r="D556" s="4"/>
      <c r="E556" s="28"/>
      <c r="F556" s="28"/>
      <c r="G556" s="4"/>
      <c r="H556" s="4"/>
      <c r="I556" s="5"/>
      <c r="J556" s="4"/>
      <c r="K556" s="4"/>
      <c r="L556" s="5"/>
      <c r="M556" s="4"/>
    </row>
    <row r="557" spans="1:13" ht="15.5" x14ac:dyDescent="0.3">
      <c r="A557" s="4"/>
      <c r="B557" s="4"/>
      <c r="D557" s="4"/>
      <c r="E557" s="28"/>
      <c r="F557" s="28"/>
      <c r="G557" s="4"/>
      <c r="H557" s="4"/>
      <c r="I557" s="5"/>
      <c r="J557" s="4"/>
      <c r="K557" s="4"/>
      <c r="L557" s="5"/>
      <c r="M557" s="4"/>
    </row>
    <row r="558" spans="1:13" ht="15.5" x14ac:dyDescent="0.3">
      <c r="A558" s="4"/>
      <c r="B558" s="4"/>
      <c r="D558" s="4"/>
      <c r="E558" s="28"/>
      <c r="F558" s="28"/>
      <c r="G558" s="4"/>
      <c r="H558" s="4"/>
      <c r="I558" s="5"/>
      <c r="J558" s="4"/>
      <c r="K558" s="4"/>
      <c r="L558" s="5"/>
      <c r="M558" s="4"/>
    </row>
    <row r="559" spans="1:13" ht="15.5" x14ac:dyDescent="0.3">
      <c r="A559" s="4"/>
      <c r="B559" s="4"/>
      <c r="D559" s="4"/>
      <c r="E559" s="28"/>
      <c r="F559" s="28"/>
      <c r="G559" s="4"/>
      <c r="H559" s="4"/>
      <c r="I559" s="5"/>
      <c r="J559" s="4"/>
      <c r="K559" s="4"/>
      <c r="L559" s="5"/>
      <c r="M559" s="4"/>
    </row>
    <row r="560" spans="1:13" ht="15.5" x14ac:dyDescent="0.3">
      <c r="A560" s="4"/>
      <c r="B560" s="4"/>
      <c r="D560" s="4"/>
      <c r="E560" s="28"/>
      <c r="F560" s="28"/>
      <c r="G560" s="4"/>
      <c r="H560" s="4"/>
      <c r="I560" s="5"/>
      <c r="J560" s="4"/>
      <c r="K560" s="4"/>
      <c r="L560" s="5"/>
      <c r="M560" s="4"/>
    </row>
    <row r="561" spans="1:13" ht="15.5" x14ac:dyDescent="0.3">
      <c r="A561" s="4"/>
      <c r="B561" s="4"/>
      <c r="D561" s="4"/>
      <c r="E561" s="28"/>
      <c r="F561" s="28"/>
      <c r="G561" s="4"/>
      <c r="H561" s="4"/>
      <c r="I561" s="5"/>
      <c r="J561" s="4"/>
      <c r="K561" s="4"/>
      <c r="L561" s="5"/>
      <c r="M561" s="4"/>
    </row>
    <row r="562" spans="1:13" ht="15.5" x14ac:dyDescent="0.3">
      <c r="A562" s="4"/>
      <c r="B562" s="4"/>
      <c r="D562" s="4"/>
      <c r="E562" s="28"/>
      <c r="F562" s="28"/>
      <c r="G562" s="4"/>
      <c r="H562" s="4"/>
      <c r="I562" s="5"/>
      <c r="J562" s="4"/>
      <c r="K562" s="4"/>
      <c r="L562" s="5"/>
      <c r="M562" s="4"/>
    </row>
    <row r="563" spans="1:13" ht="15.5" x14ac:dyDescent="0.3">
      <c r="A563" s="4"/>
      <c r="B563" s="4"/>
      <c r="D563" s="4"/>
      <c r="E563" s="28"/>
      <c r="F563" s="28"/>
      <c r="G563" s="4"/>
      <c r="H563" s="4"/>
      <c r="I563" s="5"/>
      <c r="J563" s="4"/>
      <c r="K563" s="4"/>
      <c r="L563" s="5"/>
      <c r="M563" s="4"/>
    </row>
    <row r="564" spans="1:13" ht="15.5" x14ac:dyDescent="0.3">
      <c r="A564" s="4"/>
      <c r="B564" s="4"/>
      <c r="D564" s="4"/>
      <c r="E564" s="28"/>
      <c r="F564" s="28"/>
      <c r="G564" s="4"/>
      <c r="H564" s="4"/>
      <c r="I564" s="5"/>
      <c r="J564" s="4"/>
      <c r="K564" s="4"/>
      <c r="L564" s="5"/>
      <c r="M564" s="4"/>
    </row>
    <row r="565" spans="1:13" ht="15.5" x14ac:dyDescent="0.3">
      <c r="A565" s="4"/>
      <c r="B565" s="4"/>
      <c r="D565" s="4"/>
      <c r="E565" s="28"/>
      <c r="F565" s="28"/>
      <c r="G565" s="4"/>
      <c r="H565" s="4"/>
      <c r="I565" s="5"/>
      <c r="J565" s="4"/>
      <c r="K565" s="4"/>
      <c r="L565" s="5"/>
      <c r="M565" s="4"/>
    </row>
    <row r="566" spans="1:13" ht="15.5" x14ac:dyDescent="0.3">
      <c r="A566" s="4"/>
      <c r="B566" s="4"/>
      <c r="D566" s="4"/>
      <c r="E566" s="28"/>
      <c r="F566" s="28"/>
      <c r="G566" s="4"/>
      <c r="H566" s="4"/>
      <c r="I566" s="5"/>
      <c r="J566" s="4"/>
      <c r="K566" s="4"/>
      <c r="L566" s="5"/>
      <c r="M566" s="4"/>
    </row>
    <row r="567" spans="1:13" ht="15.5" x14ac:dyDescent="0.3">
      <c r="A567" s="4"/>
      <c r="B567" s="4"/>
      <c r="D567" s="4"/>
      <c r="E567" s="28"/>
      <c r="F567" s="28"/>
      <c r="G567" s="4"/>
      <c r="H567" s="4"/>
      <c r="I567" s="5"/>
      <c r="J567" s="4"/>
      <c r="K567" s="4"/>
      <c r="L567" s="5"/>
      <c r="M567" s="4"/>
    </row>
    <row r="568" spans="1:13" ht="15.5" x14ac:dyDescent="0.3">
      <c r="A568" s="4"/>
      <c r="B568" s="4"/>
      <c r="D568" s="4"/>
      <c r="E568" s="28"/>
      <c r="F568" s="28"/>
      <c r="G568" s="4"/>
      <c r="H568" s="4"/>
      <c r="I568" s="5"/>
      <c r="J568" s="4"/>
      <c r="K568" s="4"/>
      <c r="L568" s="5"/>
      <c r="M568" s="4"/>
    </row>
    <row r="569" spans="1:13" ht="15.5" x14ac:dyDescent="0.3">
      <c r="A569" s="4"/>
      <c r="B569" s="4"/>
      <c r="D569" s="4"/>
      <c r="E569" s="28"/>
      <c r="F569" s="28"/>
      <c r="G569" s="4"/>
      <c r="H569" s="4"/>
      <c r="I569" s="5"/>
      <c r="J569" s="4"/>
      <c r="K569" s="4"/>
      <c r="L569" s="5"/>
      <c r="M569" s="4"/>
    </row>
    <row r="570" spans="1:13" ht="15.5" x14ac:dyDescent="0.3">
      <c r="A570" s="4"/>
      <c r="B570" s="4"/>
      <c r="D570" s="4"/>
      <c r="E570" s="28"/>
      <c r="F570" s="28"/>
      <c r="G570" s="4"/>
      <c r="H570" s="4"/>
      <c r="I570" s="5"/>
      <c r="J570" s="4"/>
      <c r="K570" s="4"/>
      <c r="L570" s="5"/>
      <c r="M570" s="4"/>
    </row>
    <row r="571" spans="1:13" ht="15.5" x14ac:dyDescent="0.3">
      <c r="A571" s="4"/>
      <c r="B571" s="4"/>
      <c r="D571" s="4"/>
      <c r="E571" s="28"/>
      <c r="F571" s="28"/>
      <c r="G571" s="4"/>
      <c r="H571" s="4"/>
      <c r="I571" s="5"/>
      <c r="J571" s="4"/>
      <c r="K571" s="4"/>
      <c r="L571" s="5"/>
      <c r="M571" s="4"/>
    </row>
    <row r="572" spans="1:13" ht="15.5" x14ac:dyDescent="0.3">
      <c r="A572" s="4"/>
      <c r="B572" s="4"/>
      <c r="D572" s="4"/>
      <c r="E572" s="28"/>
      <c r="F572" s="28"/>
      <c r="G572" s="4"/>
      <c r="H572" s="4"/>
      <c r="I572" s="5"/>
      <c r="J572" s="4"/>
      <c r="K572" s="4"/>
      <c r="L572" s="5"/>
      <c r="M572" s="4"/>
    </row>
    <row r="573" spans="1:13" ht="15.5" x14ac:dyDescent="0.3">
      <c r="A573" s="4"/>
      <c r="B573" s="4"/>
      <c r="D573" s="4"/>
      <c r="E573" s="28"/>
      <c r="F573" s="28"/>
      <c r="G573" s="4"/>
      <c r="H573" s="4"/>
      <c r="I573" s="5"/>
      <c r="J573" s="4"/>
      <c r="K573" s="4"/>
      <c r="L573" s="5"/>
      <c r="M573" s="4"/>
    </row>
    <row r="574" spans="1:13" ht="15.5" x14ac:dyDescent="0.3">
      <c r="A574" s="4"/>
      <c r="B574" s="4"/>
      <c r="D574" s="4"/>
      <c r="E574" s="28"/>
      <c r="F574" s="28"/>
      <c r="G574" s="4"/>
      <c r="H574" s="4"/>
      <c r="I574" s="5"/>
      <c r="J574" s="4"/>
      <c r="K574" s="4"/>
      <c r="L574" s="5"/>
      <c r="M574" s="4"/>
    </row>
    <row r="575" spans="1:13" ht="15.5" x14ac:dyDescent="0.3">
      <c r="A575" s="4"/>
      <c r="B575" s="4"/>
      <c r="D575" s="4"/>
      <c r="E575" s="28"/>
      <c r="F575" s="28"/>
      <c r="G575" s="4"/>
      <c r="H575" s="4"/>
      <c r="I575" s="5"/>
      <c r="J575" s="4"/>
      <c r="K575" s="4"/>
      <c r="L575" s="5"/>
      <c r="M575" s="4"/>
    </row>
    <row r="576" spans="1:13" ht="15.5" x14ac:dyDescent="0.3">
      <c r="A576" s="4"/>
      <c r="B576" s="4"/>
      <c r="D576" s="4"/>
      <c r="E576" s="28"/>
      <c r="F576" s="28"/>
      <c r="G576" s="4"/>
      <c r="H576" s="4"/>
      <c r="I576" s="5"/>
      <c r="J576" s="4"/>
      <c r="K576" s="4"/>
      <c r="L576" s="5"/>
      <c r="M576" s="4"/>
    </row>
    <row r="577" spans="1:13" ht="15.5" x14ac:dyDescent="0.3">
      <c r="A577" s="4"/>
      <c r="B577" s="4"/>
      <c r="D577" s="4"/>
      <c r="E577" s="28"/>
      <c r="F577" s="28"/>
      <c r="G577" s="4"/>
      <c r="H577" s="4"/>
      <c r="I577" s="5"/>
      <c r="J577" s="4"/>
      <c r="K577" s="4"/>
      <c r="L577" s="5"/>
      <c r="M577" s="4"/>
    </row>
    <row r="578" spans="1:13" ht="15.5" x14ac:dyDescent="0.3">
      <c r="A578" s="4"/>
      <c r="B578" s="4"/>
      <c r="D578" s="4"/>
      <c r="E578" s="28"/>
      <c r="F578" s="28"/>
      <c r="G578" s="4"/>
      <c r="H578" s="4"/>
      <c r="I578" s="5"/>
      <c r="J578" s="4"/>
      <c r="K578" s="4"/>
      <c r="L578" s="5"/>
      <c r="M578" s="4"/>
    </row>
    <row r="579" spans="1:13" ht="15.5" x14ac:dyDescent="0.3">
      <c r="A579" s="4"/>
      <c r="B579" s="4"/>
      <c r="D579" s="4"/>
      <c r="E579" s="28"/>
      <c r="F579" s="28"/>
      <c r="G579" s="4"/>
      <c r="H579" s="4"/>
      <c r="I579" s="5"/>
      <c r="J579" s="4"/>
      <c r="K579" s="4"/>
      <c r="L579" s="5"/>
      <c r="M579" s="4"/>
    </row>
    <row r="580" spans="1:13" ht="15.5" x14ac:dyDescent="0.3">
      <c r="A580" s="4"/>
      <c r="B580" s="4"/>
      <c r="D580" s="4"/>
      <c r="E580" s="28"/>
      <c r="F580" s="28"/>
      <c r="G580" s="4"/>
      <c r="H580" s="4"/>
      <c r="I580" s="5"/>
      <c r="J580" s="4"/>
      <c r="K580" s="4"/>
      <c r="L580" s="5"/>
      <c r="M580" s="4"/>
    </row>
    <row r="581" spans="1:13" ht="15.5" x14ac:dyDescent="0.3">
      <c r="A581" s="4"/>
      <c r="B581" s="4"/>
      <c r="D581" s="4"/>
      <c r="E581" s="28"/>
      <c r="F581" s="28"/>
      <c r="G581" s="4"/>
      <c r="H581" s="4"/>
      <c r="I581" s="5"/>
      <c r="J581" s="4"/>
      <c r="K581" s="4"/>
      <c r="L581" s="5"/>
      <c r="M581" s="4"/>
    </row>
    <row r="582" spans="1:13" ht="15.5" x14ac:dyDescent="0.3">
      <c r="A582" s="4"/>
      <c r="B582" s="4"/>
      <c r="D582" s="4"/>
      <c r="E582" s="28"/>
      <c r="F582" s="28"/>
      <c r="G582" s="4"/>
      <c r="H582" s="4"/>
      <c r="I582" s="5"/>
      <c r="J582" s="4"/>
      <c r="K582" s="4"/>
      <c r="L582" s="5"/>
      <c r="M582" s="4"/>
    </row>
    <row r="583" spans="1:13" ht="15.5" x14ac:dyDescent="0.3">
      <c r="A583" s="4"/>
      <c r="B583" s="4"/>
      <c r="D583" s="4"/>
      <c r="E583" s="28"/>
      <c r="F583" s="28"/>
      <c r="G583" s="4"/>
      <c r="H583" s="4"/>
      <c r="I583" s="5"/>
      <c r="J583" s="4"/>
      <c r="K583" s="4"/>
      <c r="L583" s="5"/>
      <c r="M583" s="4"/>
    </row>
    <row r="584" spans="1:13" ht="15.5" x14ac:dyDescent="0.3">
      <c r="A584" s="4"/>
      <c r="B584" s="4"/>
      <c r="D584" s="4"/>
      <c r="E584" s="28"/>
      <c r="F584" s="28"/>
      <c r="G584" s="4"/>
      <c r="H584" s="4"/>
      <c r="I584" s="5"/>
      <c r="J584" s="4"/>
      <c r="K584" s="4"/>
      <c r="L584" s="5"/>
      <c r="M584" s="4"/>
    </row>
    <row r="585" spans="1:13" ht="15.5" x14ac:dyDescent="0.3">
      <c r="A585" s="4"/>
      <c r="B585" s="4"/>
      <c r="D585" s="4"/>
      <c r="E585" s="28"/>
      <c r="F585" s="28"/>
      <c r="G585" s="4"/>
      <c r="H585" s="4"/>
      <c r="I585" s="5"/>
      <c r="J585" s="4"/>
      <c r="K585" s="4"/>
      <c r="L585" s="5"/>
      <c r="M585" s="4"/>
    </row>
    <row r="586" spans="1:13" ht="15.5" x14ac:dyDescent="0.3">
      <c r="A586" s="4"/>
      <c r="B586" s="4"/>
      <c r="D586" s="4"/>
      <c r="E586" s="28"/>
      <c r="F586" s="28"/>
      <c r="G586" s="4"/>
      <c r="H586" s="4"/>
      <c r="I586" s="5"/>
      <c r="J586" s="4"/>
      <c r="K586" s="4"/>
      <c r="L586" s="5"/>
      <c r="M586" s="4"/>
    </row>
    <row r="587" spans="1:13" ht="15.5" x14ac:dyDescent="0.3">
      <c r="A587" s="4"/>
      <c r="B587" s="4"/>
      <c r="D587" s="4"/>
      <c r="E587" s="28"/>
      <c r="F587" s="28"/>
      <c r="G587" s="4"/>
      <c r="H587" s="4"/>
      <c r="I587" s="5"/>
      <c r="J587" s="4"/>
      <c r="K587" s="4"/>
      <c r="L587" s="5"/>
      <c r="M587" s="4"/>
    </row>
    <row r="588" spans="1:13" ht="15.5" x14ac:dyDescent="0.3">
      <c r="A588" s="4"/>
      <c r="B588" s="4"/>
      <c r="D588" s="4"/>
      <c r="E588" s="28"/>
      <c r="F588" s="28"/>
      <c r="G588" s="4"/>
      <c r="H588" s="4"/>
      <c r="I588" s="5"/>
      <c r="J588" s="4"/>
      <c r="K588" s="4"/>
      <c r="L588" s="5"/>
      <c r="M588" s="4"/>
    </row>
    <row r="589" spans="1:13" ht="15.5" x14ac:dyDescent="0.3">
      <c r="A589" s="4"/>
      <c r="B589" s="4"/>
      <c r="D589" s="4"/>
      <c r="E589" s="28"/>
      <c r="F589" s="28"/>
      <c r="G589" s="4"/>
      <c r="H589" s="4"/>
      <c r="I589" s="5"/>
      <c r="J589" s="4"/>
      <c r="K589" s="4"/>
      <c r="L589" s="5"/>
      <c r="M589" s="4"/>
    </row>
    <row r="590" spans="1:13" ht="15.5" x14ac:dyDescent="0.3">
      <c r="A590" s="4"/>
      <c r="B590" s="4"/>
      <c r="D590" s="4"/>
      <c r="E590" s="28"/>
      <c r="F590" s="28"/>
      <c r="G590" s="4"/>
      <c r="H590" s="4"/>
      <c r="I590" s="5"/>
      <c r="J590" s="4"/>
      <c r="K590" s="4"/>
      <c r="L590" s="5"/>
      <c r="M590" s="4"/>
    </row>
    <row r="591" spans="1:13" ht="15.5" x14ac:dyDescent="0.3">
      <c r="A591" s="4"/>
      <c r="B591" s="4"/>
      <c r="D591" s="4"/>
      <c r="E591" s="28"/>
      <c r="F591" s="28"/>
      <c r="G591" s="4"/>
      <c r="H591" s="4"/>
      <c r="I591" s="5"/>
      <c r="J591" s="4"/>
      <c r="K591" s="4"/>
      <c r="L591" s="5"/>
      <c r="M591" s="4"/>
    </row>
    <row r="592" spans="1:13" ht="15.5" x14ac:dyDescent="0.3">
      <c r="A592" s="4"/>
      <c r="B592" s="4"/>
      <c r="D592" s="4"/>
      <c r="E592" s="28"/>
      <c r="F592" s="28"/>
      <c r="G592" s="4"/>
      <c r="H592" s="4"/>
      <c r="I592" s="5"/>
      <c r="J592" s="4"/>
      <c r="K592" s="4"/>
      <c r="L592" s="5"/>
      <c r="M592" s="4"/>
    </row>
    <row r="593" spans="1:13" ht="15.5" x14ac:dyDescent="0.3">
      <c r="A593" s="4"/>
      <c r="B593" s="4"/>
      <c r="D593" s="4"/>
      <c r="E593" s="28"/>
      <c r="F593" s="28"/>
      <c r="G593" s="4"/>
      <c r="H593" s="4"/>
      <c r="I593" s="5"/>
      <c r="J593" s="4"/>
      <c r="K593" s="4"/>
      <c r="L593" s="5"/>
      <c r="M593" s="4"/>
    </row>
    <row r="594" spans="1:13" ht="15.5" x14ac:dyDescent="0.3">
      <c r="A594" s="4"/>
      <c r="B594" s="4"/>
      <c r="D594" s="4"/>
      <c r="E594" s="28"/>
      <c r="F594" s="28"/>
      <c r="G594" s="4"/>
      <c r="H594" s="4"/>
      <c r="I594" s="5"/>
      <c r="J594" s="4"/>
      <c r="K594" s="4"/>
      <c r="L594" s="5"/>
      <c r="M594" s="4"/>
    </row>
    <row r="595" spans="1:13" ht="15.5" x14ac:dyDescent="0.3">
      <c r="A595" s="4"/>
      <c r="B595" s="4"/>
      <c r="D595" s="4"/>
      <c r="E595" s="28"/>
      <c r="F595" s="28"/>
      <c r="G595" s="4"/>
      <c r="H595" s="4"/>
      <c r="I595" s="5"/>
      <c r="J595" s="4"/>
      <c r="K595" s="4"/>
      <c r="L595" s="5"/>
      <c r="M595" s="4"/>
    </row>
    <row r="596" spans="1:13" ht="15.5" x14ac:dyDescent="0.3">
      <c r="A596" s="4"/>
      <c r="B596" s="4"/>
      <c r="D596" s="4"/>
      <c r="E596" s="28"/>
      <c r="F596" s="28"/>
      <c r="G596" s="4"/>
      <c r="H596" s="4"/>
      <c r="I596" s="5"/>
      <c r="J596" s="4"/>
      <c r="K596" s="4"/>
      <c r="L596" s="5"/>
      <c r="M596" s="4"/>
    </row>
    <row r="597" spans="1:13" ht="15.5" x14ac:dyDescent="0.3">
      <c r="A597" s="4"/>
      <c r="B597" s="4"/>
      <c r="D597" s="4"/>
      <c r="E597" s="28"/>
      <c r="F597" s="28"/>
      <c r="G597" s="4"/>
      <c r="H597" s="4"/>
      <c r="I597" s="5"/>
      <c r="J597" s="4"/>
      <c r="K597" s="4"/>
      <c r="L597" s="5"/>
      <c r="M597" s="4"/>
    </row>
    <row r="598" spans="1:13" ht="15.5" x14ac:dyDescent="0.3">
      <c r="A598" s="4"/>
      <c r="B598" s="4"/>
      <c r="D598" s="4"/>
      <c r="E598" s="28"/>
      <c r="F598" s="28"/>
      <c r="G598" s="4"/>
      <c r="H598" s="4"/>
      <c r="I598" s="5"/>
      <c r="J598" s="4"/>
      <c r="K598" s="4"/>
      <c r="L598" s="5"/>
      <c r="M598" s="4"/>
    </row>
    <row r="599" spans="1:13" ht="15.5" x14ac:dyDescent="0.3">
      <c r="A599" s="4"/>
      <c r="B599" s="4"/>
      <c r="D599" s="4"/>
      <c r="E599" s="28"/>
      <c r="F599" s="28"/>
      <c r="G599" s="4"/>
      <c r="H599" s="4"/>
      <c r="I599" s="5"/>
      <c r="J599" s="4"/>
      <c r="K599" s="4"/>
      <c r="L599" s="5"/>
      <c r="M599" s="4"/>
    </row>
    <row r="600" spans="1:13" ht="15.5" x14ac:dyDescent="0.3">
      <c r="A600" s="4"/>
      <c r="B600" s="4"/>
      <c r="D600" s="4"/>
      <c r="E600" s="28"/>
      <c r="F600" s="28"/>
      <c r="G600" s="4"/>
      <c r="H600" s="4"/>
      <c r="I600" s="5"/>
      <c r="J600" s="4"/>
      <c r="K600" s="4"/>
      <c r="L600" s="5"/>
      <c r="M600" s="4"/>
    </row>
    <row r="601" spans="1:13" ht="15.5" x14ac:dyDescent="0.3">
      <c r="A601" s="4"/>
      <c r="B601" s="4"/>
      <c r="D601" s="4"/>
      <c r="E601" s="28"/>
      <c r="F601" s="28"/>
      <c r="G601" s="4"/>
      <c r="H601" s="4"/>
      <c r="I601" s="5"/>
      <c r="J601" s="4"/>
      <c r="K601" s="4"/>
      <c r="L601" s="5"/>
      <c r="M601" s="4"/>
    </row>
    <row r="602" spans="1:13" ht="15.5" x14ac:dyDescent="0.3">
      <c r="A602" s="4"/>
      <c r="B602" s="4"/>
      <c r="D602" s="4"/>
      <c r="E602" s="28"/>
      <c r="F602" s="28"/>
      <c r="G602" s="4"/>
      <c r="H602" s="4"/>
      <c r="I602" s="5"/>
      <c r="J602" s="4"/>
      <c r="K602" s="4"/>
      <c r="L602" s="5"/>
      <c r="M602" s="4"/>
    </row>
    <row r="603" spans="1:13" ht="15.5" x14ac:dyDescent="0.3">
      <c r="A603" s="4"/>
      <c r="B603" s="4"/>
      <c r="D603" s="4"/>
      <c r="E603" s="28"/>
      <c r="F603" s="28"/>
      <c r="G603" s="4"/>
      <c r="H603" s="4"/>
      <c r="I603" s="5"/>
      <c r="J603" s="4"/>
      <c r="K603" s="4"/>
      <c r="L603" s="5"/>
      <c r="M603" s="4"/>
    </row>
    <row r="604" spans="1:13" ht="15.5" x14ac:dyDescent="0.3">
      <c r="A604" s="4"/>
      <c r="B604" s="4"/>
      <c r="D604" s="4"/>
      <c r="E604" s="28"/>
      <c r="F604" s="28"/>
      <c r="G604" s="4"/>
      <c r="H604" s="4"/>
      <c r="I604" s="5"/>
      <c r="J604" s="4"/>
      <c r="K604" s="4"/>
      <c r="L604" s="5"/>
      <c r="M604" s="4"/>
    </row>
    <row r="605" spans="1:13" ht="15.5" x14ac:dyDescent="0.3">
      <c r="A605" s="4"/>
      <c r="B605" s="4"/>
      <c r="D605" s="4"/>
      <c r="E605" s="28"/>
      <c r="F605" s="28"/>
      <c r="G605" s="4"/>
      <c r="H605" s="4"/>
      <c r="I605" s="5"/>
      <c r="J605" s="4"/>
      <c r="K605" s="4"/>
      <c r="L605" s="5"/>
      <c r="M605" s="4"/>
    </row>
    <row r="606" spans="1:13" ht="15.5" x14ac:dyDescent="0.3">
      <c r="A606" s="4"/>
      <c r="B606" s="4"/>
      <c r="D606" s="4"/>
      <c r="E606" s="28"/>
      <c r="F606" s="28"/>
      <c r="G606" s="4"/>
      <c r="H606" s="4"/>
      <c r="I606" s="5"/>
      <c r="J606" s="4"/>
      <c r="K606" s="4"/>
      <c r="L606" s="5"/>
      <c r="M606" s="4"/>
    </row>
    <row r="607" spans="1:13" ht="15.5" x14ac:dyDescent="0.3">
      <c r="A607" s="4"/>
      <c r="B607" s="4"/>
      <c r="D607" s="4"/>
      <c r="E607" s="28"/>
      <c r="F607" s="28"/>
      <c r="G607" s="4"/>
      <c r="H607" s="4"/>
      <c r="I607" s="5"/>
      <c r="J607" s="4"/>
      <c r="K607" s="4"/>
      <c r="L607" s="5"/>
      <c r="M607" s="4"/>
    </row>
    <row r="608" spans="1:13" ht="15.5" x14ac:dyDescent="0.3">
      <c r="A608" s="4"/>
      <c r="B608" s="4"/>
      <c r="D608" s="4"/>
      <c r="E608" s="28"/>
      <c r="F608" s="28"/>
      <c r="G608" s="4"/>
      <c r="H608" s="4"/>
      <c r="I608" s="5"/>
      <c r="J608" s="4"/>
      <c r="K608" s="4"/>
      <c r="L608" s="5"/>
      <c r="M608" s="4"/>
    </row>
    <row r="609" spans="1:13" ht="15.5" x14ac:dyDescent="0.3">
      <c r="A609" s="4"/>
      <c r="B609" s="4"/>
      <c r="D609" s="4"/>
      <c r="E609" s="28"/>
      <c r="F609" s="28"/>
      <c r="G609" s="4"/>
      <c r="H609" s="4"/>
      <c r="I609" s="5"/>
      <c r="J609" s="4"/>
      <c r="K609" s="4"/>
      <c r="L609" s="5"/>
      <c r="M609" s="4"/>
    </row>
    <row r="610" spans="1:13" ht="15.5" x14ac:dyDescent="0.3">
      <c r="A610" s="4"/>
      <c r="B610" s="4"/>
      <c r="D610" s="4"/>
      <c r="E610" s="28"/>
      <c r="F610" s="28"/>
      <c r="G610" s="4"/>
      <c r="H610" s="4"/>
      <c r="I610" s="5"/>
      <c r="J610" s="4"/>
      <c r="K610" s="4"/>
      <c r="L610" s="5"/>
      <c r="M610" s="4"/>
    </row>
    <row r="611" spans="1:13" ht="15.5" x14ac:dyDescent="0.3">
      <c r="A611" s="4"/>
      <c r="B611" s="4"/>
      <c r="D611" s="4"/>
      <c r="E611" s="28"/>
      <c r="F611" s="28"/>
      <c r="G611" s="4"/>
      <c r="H611" s="4"/>
      <c r="I611" s="5"/>
      <c r="J611" s="4"/>
      <c r="K611" s="4"/>
      <c r="L611" s="5"/>
      <c r="M611" s="4"/>
    </row>
    <row r="612" spans="1:13" ht="15.5" x14ac:dyDescent="0.3">
      <c r="A612" s="4"/>
      <c r="B612" s="4"/>
      <c r="D612" s="4"/>
      <c r="E612" s="28"/>
      <c r="F612" s="28"/>
      <c r="G612" s="4"/>
      <c r="H612" s="4"/>
      <c r="I612" s="5"/>
      <c r="J612" s="4"/>
      <c r="K612" s="4"/>
      <c r="L612" s="5"/>
      <c r="M612" s="4"/>
    </row>
    <row r="613" spans="1:13" ht="15.5" x14ac:dyDescent="0.3">
      <c r="A613" s="4"/>
      <c r="B613" s="4"/>
      <c r="D613" s="4"/>
      <c r="E613" s="28"/>
      <c r="F613" s="28"/>
      <c r="G613" s="4"/>
      <c r="H613" s="4"/>
      <c r="I613" s="5"/>
      <c r="J613" s="4"/>
      <c r="K613" s="4"/>
      <c r="L613" s="5"/>
      <c r="M613" s="4"/>
    </row>
    <row r="614" spans="1:13" ht="15.5" x14ac:dyDescent="0.3">
      <c r="A614" s="4"/>
      <c r="B614" s="4"/>
      <c r="D614" s="4"/>
      <c r="E614" s="28"/>
      <c r="F614" s="28"/>
      <c r="G614" s="4"/>
      <c r="H614" s="4"/>
      <c r="I614" s="5"/>
      <c r="J614" s="4"/>
      <c r="K614" s="4"/>
      <c r="L614" s="5"/>
      <c r="M614" s="4"/>
    </row>
    <row r="615" spans="1:13" ht="15.5" x14ac:dyDescent="0.3">
      <c r="A615" s="4"/>
      <c r="B615" s="4"/>
      <c r="D615" s="4"/>
      <c r="E615" s="28"/>
      <c r="F615" s="28"/>
      <c r="G615" s="4"/>
      <c r="H615" s="4"/>
      <c r="I615" s="5"/>
      <c r="J615" s="4"/>
      <c r="K615" s="4"/>
      <c r="L615" s="5"/>
      <c r="M615" s="4"/>
    </row>
    <row r="616" spans="1:13" ht="15.5" x14ac:dyDescent="0.3">
      <c r="A616" s="4"/>
      <c r="B616" s="4"/>
      <c r="D616" s="4"/>
      <c r="E616" s="28"/>
      <c r="F616" s="28"/>
      <c r="G616" s="4"/>
      <c r="H616" s="4"/>
      <c r="I616" s="5"/>
      <c r="J616" s="4"/>
      <c r="K616" s="4"/>
      <c r="L616" s="5"/>
      <c r="M616" s="4"/>
    </row>
    <row r="617" spans="1:13" ht="15.5" x14ac:dyDescent="0.3">
      <c r="A617" s="4"/>
      <c r="B617" s="4"/>
      <c r="D617" s="4"/>
      <c r="E617" s="28"/>
      <c r="F617" s="28"/>
      <c r="G617" s="4"/>
      <c r="H617" s="4"/>
      <c r="I617" s="5"/>
      <c r="J617" s="4"/>
      <c r="K617" s="4"/>
      <c r="L617" s="5"/>
      <c r="M617" s="4"/>
    </row>
    <row r="618" spans="1:13" ht="15.5" x14ac:dyDescent="0.3">
      <c r="A618" s="4"/>
      <c r="B618" s="4"/>
      <c r="D618" s="4"/>
      <c r="E618" s="28"/>
      <c r="F618" s="28"/>
      <c r="G618" s="4"/>
      <c r="H618" s="4"/>
      <c r="I618" s="5"/>
      <c r="J618" s="4"/>
      <c r="K618" s="4"/>
      <c r="L618" s="5"/>
      <c r="M618" s="4"/>
    </row>
    <row r="619" spans="1:13" ht="15.5" x14ac:dyDescent="0.3">
      <c r="A619" s="4"/>
      <c r="B619" s="4"/>
      <c r="D619" s="4"/>
      <c r="E619" s="28"/>
      <c r="F619" s="28"/>
      <c r="G619" s="4"/>
      <c r="H619" s="4"/>
      <c r="I619" s="5"/>
      <c r="J619" s="4"/>
      <c r="K619" s="4"/>
      <c r="L619" s="5"/>
      <c r="M619" s="4"/>
    </row>
    <row r="620" spans="1:13" ht="15.5" x14ac:dyDescent="0.3">
      <c r="A620" s="4"/>
      <c r="B620" s="4"/>
      <c r="D620" s="4"/>
      <c r="E620" s="28"/>
      <c r="F620" s="28"/>
      <c r="G620" s="4"/>
      <c r="H620" s="4"/>
      <c r="I620" s="5"/>
      <c r="J620" s="4"/>
      <c r="K620" s="4"/>
      <c r="L620" s="5"/>
      <c r="M620" s="4"/>
    </row>
    <row r="621" spans="1:13" ht="15.5" x14ac:dyDescent="0.3">
      <c r="A621" s="4"/>
      <c r="B621" s="4"/>
      <c r="D621" s="4"/>
      <c r="E621" s="28"/>
      <c r="F621" s="28"/>
      <c r="G621" s="4"/>
      <c r="H621" s="4"/>
      <c r="I621" s="5"/>
      <c r="J621" s="4"/>
      <c r="K621" s="4"/>
      <c r="L621" s="5"/>
      <c r="M621" s="4"/>
    </row>
    <row r="622" spans="1:13" ht="15.5" x14ac:dyDescent="0.3">
      <c r="A622" s="4"/>
      <c r="B622" s="4"/>
      <c r="D622" s="4"/>
      <c r="E622" s="28"/>
      <c r="F622" s="28"/>
      <c r="G622" s="4"/>
      <c r="H622" s="4"/>
      <c r="I622" s="5"/>
      <c r="J622" s="4"/>
      <c r="K622" s="4"/>
      <c r="L622" s="5"/>
      <c r="M622" s="4"/>
    </row>
    <row r="623" spans="1:13" ht="15.5" x14ac:dyDescent="0.3">
      <c r="A623" s="4"/>
      <c r="B623" s="4"/>
      <c r="D623" s="4"/>
      <c r="E623" s="28"/>
      <c r="F623" s="28"/>
      <c r="G623" s="4"/>
      <c r="H623" s="4"/>
      <c r="I623" s="5"/>
      <c r="J623" s="4"/>
      <c r="K623" s="4"/>
      <c r="L623" s="5"/>
      <c r="M623" s="4"/>
    </row>
    <row r="624" spans="1:13" ht="15.5" x14ac:dyDescent="0.3">
      <c r="A624" s="4"/>
      <c r="B624" s="4"/>
      <c r="D624" s="4"/>
      <c r="E624" s="28"/>
      <c r="F624" s="28"/>
      <c r="G624" s="4"/>
      <c r="H624" s="4"/>
      <c r="I624" s="5"/>
      <c r="J624" s="4"/>
      <c r="K624" s="4"/>
      <c r="L624" s="5"/>
      <c r="M624" s="4"/>
    </row>
    <row r="625" spans="1:13" ht="15.5" x14ac:dyDescent="0.3">
      <c r="A625" s="4"/>
      <c r="B625" s="4"/>
      <c r="D625" s="4"/>
      <c r="E625" s="28"/>
      <c r="F625" s="28"/>
      <c r="G625" s="4"/>
      <c r="H625" s="4"/>
      <c r="I625" s="5"/>
      <c r="J625" s="4"/>
      <c r="K625" s="4"/>
      <c r="L625" s="5"/>
      <c r="M625" s="4"/>
    </row>
    <row r="626" spans="1:13" ht="15.5" x14ac:dyDescent="0.3">
      <c r="A626" s="4"/>
      <c r="B626" s="4"/>
      <c r="D626" s="4"/>
      <c r="E626" s="28"/>
      <c r="F626" s="28"/>
      <c r="G626" s="4"/>
      <c r="H626" s="4"/>
      <c r="I626" s="5"/>
      <c r="J626" s="4"/>
      <c r="K626" s="4"/>
      <c r="L626" s="5"/>
      <c r="M626" s="4"/>
    </row>
    <row r="627" spans="1:13" ht="15.5" x14ac:dyDescent="0.3">
      <c r="A627" s="4"/>
      <c r="B627" s="4"/>
      <c r="D627" s="4"/>
      <c r="E627" s="28"/>
      <c r="F627" s="28"/>
      <c r="G627" s="4"/>
      <c r="H627" s="4"/>
      <c r="I627" s="5"/>
      <c r="J627" s="4"/>
      <c r="K627" s="4"/>
      <c r="L627" s="5"/>
      <c r="M627" s="4"/>
    </row>
    <row r="628" spans="1:13" ht="15.5" x14ac:dyDescent="0.3">
      <c r="A628" s="4"/>
      <c r="B628" s="4"/>
      <c r="D628" s="4"/>
      <c r="E628" s="28"/>
      <c r="F628" s="28"/>
      <c r="G628" s="4"/>
      <c r="H628" s="4"/>
      <c r="I628" s="5"/>
      <c r="J628" s="4"/>
      <c r="K628" s="4"/>
      <c r="L628" s="5"/>
      <c r="M628" s="4"/>
    </row>
    <row r="629" spans="1:13" ht="15.5" x14ac:dyDescent="0.3">
      <c r="A629" s="4"/>
      <c r="B629" s="4"/>
      <c r="D629" s="4"/>
      <c r="E629" s="28"/>
      <c r="F629" s="28"/>
      <c r="G629" s="4"/>
      <c r="H629" s="4"/>
      <c r="I629" s="5"/>
      <c r="J629" s="4"/>
      <c r="K629" s="4"/>
      <c r="L629" s="5"/>
      <c r="M629" s="4"/>
    </row>
    <row r="630" spans="1:13" ht="15.5" x14ac:dyDescent="0.3">
      <c r="A630" s="4"/>
      <c r="B630" s="4"/>
      <c r="D630" s="4"/>
      <c r="E630" s="28"/>
      <c r="F630" s="28"/>
      <c r="G630" s="4"/>
      <c r="H630" s="4"/>
      <c r="I630" s="5"/>
      <c r="J630" s="4"/>
      <c r="K630" s="4"/>
      <c r="L630" s="5"/>
      <c r="M630" s="4"/>
    </row>
    <row r="631" spans="1:13" ht="15.5" x14ac:dyDescent="0.3">
      <c r="A631" s="4"/>
      <c r="B631" s="4"/>
      <c r="D631" s="4"/>
      <c r="E631" s="28"/>
      <c r="F631" s="28"/>
      <c r="G631" s="4"/>
      <c r="H631" s="4"/>
      <c r="I631" s="5"/>
      <c r="J631" s="4"/>
      <c r="K631" s="4"/>
      <c r="L631" s="5"/>
      <c r="M631" s="4"/>
    </row>
    <row r="632" spans="1:13" ht="15.5" x14ac:dyDescent="0.3">
      <c r="A632" s="4"/>
      <c r="B632" s="4"/>
      <c r="D632" s="4"/>
      <c r="E632" s="28"/>
      <c r="F632" s="28"/>
      <c r="G632" s="4"/>
      <c r="H632" s="4"/>
      <c r="I632" s="5"/>
      <c r="J632" s="4"/>
      <c r="K632" s="4"/>
      <c r="L632" s="5"/>
      <c r="M632" s="4"/>
    </row>
    <row r="633" spans="1:13" ht="15.5" x14ac:dyDescent="0.3">
      <c r="A633" s="4"/>
      <c r="B633" s="4"/>
      <c r="D633" s="4"/>
      <c r="E633" s="28"/>
      <c r="F633" s="28"/>
      <c r="G633" s="4"/>
      <c r="H633" s="4"/>
      <c r="I633" s="5"/>
      <c r="J633" s="4"/>
      <c r="K633" s="4"/>
      <c r="L633" s="5"/>
      <c r="M633" s="4"/>
    </row>
    <row r="634" spans="1:13" ht="15.5" x14ac:dyDescent="0.3">
      <c r="A634" s="4"/>
      <c r="B634" s="4"/>
      <c r="D634" s="4"/>
      <c r="E634" s="28"/>
      <c r="F634" s="28"/>
      <c r="G634" s="4"/>
      <c r="H634" s="4"/>
      <c r="I634" s="5"/>
      <c r="J634" s="4"/>
      <c r="K634" s="4"/>
      <c r="L634" s="5"/>
      <c r="M634" s="4"/>
    </row>
    <row r="635" spans="1:13" ht="15.5" x14ac:dyDescent="0.3">
      <c r="A635" s="4"/>
      <c r="B635" s="4"/>
      <c r="D635" s="4"/>
      <c r="E635" s="28"/>
      <c r="F635" s="28"/>
      <c r="G635" s="4"/>
      <c r="H635" s="4"/>
      <c r="I635" s="5"/>
      <c r="J635" s="4"/>
      <c r="K635" s="4"/>
      <c r="L635" s="5"/>
      <c r="M635" s="4"/>
    </row>
    <row r="636" spans="1:13" ht="15.5" x14ac:dyDescent="0.3">
      <c r="A636" s="4"/>
      <c r="B636" s="4"/>
      <c r="D636" s="4"/>
      <c r="E636" s="28"/>
      <c r="F636" s="28"/>
      <c r="G636" s="4"/>
      <c r="H636" s="4"/>
      <c r="I636" s="5"/>
      <c r="J636" s="4"/>
      <c r="K636" s="4"/>
      <c r="L636" s="5"/>
      <c r="M636" s="4"/>
    </row>
    <row r="637" spans="1:13" ht="15.5" x14ac:dyDescent="0.3">
      <c r="A637" s="4"/>
      <c r="B637" s="4"/>
      <c r="D637" s="4"/>
      <c r="E637" s="28"/>
      <c r="F637" s="28"/>
      <c r="G637" s="4"/>
      <c r="H637" s="4"/>
      <c r="I637" s="5"/>
      <c r="J637" s="4"/>
      <c r="K637" s="4"/>
      <c r="L637" s="5"/>
      <c r="M637" s="4"/>
    </row>
    <row r="638" spans="1:13" ht="15.5" x14ac:dyDescent="0.3">
      <c r="A638" s="4"/>
      <c r="B638" s="4"/>
      <c r="D638" s="4"/>
      <c r="E638" s="28"/>
      <c r="F638" s="28"/>
      <c r="G638" s="4"/>
      <c r="H638" s="4"/>
      <c r="I638" s="5"/>
      <c r="J638" s="4"/>
      <c r="K638" s="4"/>
      <c r="L638" s="5"/>
      <c r="M638" s="4"/>
    </row>
    <row r="639" spans="1:13" ht="15.5" x14ac:dyDescent="0.3">
      <c r="A639" s="4"/>
      <c r="B639" s="4"/>
      <c r="D639" s="4"/>
      <c r="E639" s="28"/>
      <c r="F639" s="28"/>
      <c r="G639" s="4"/>
      <c r="H639" s="4"/>
      <c r="I639" s="5"/>
      <c r="J639" s="4"/>
      <c r="K639" s="4"/>
      <c r="L639" s="5"/>
      <c r="M639" s="4"/>
    </row>
    <row r="640" spans="1:13" ht="15.5" x14ac:dyDescent="0.3">
      <c r="A640" s="4"/>
      <c r="B640" s="4"/>
      <c r="D640" s="4"/>
      <c r="E640" s="28"/>
      <c r="F640" s="28"/>
      <c r="G640" s="4"/>
      <c r="H640" s="4"/>
      <c r="I640" s="5"/>
      <c r="J640" s="4"/>
      <c r="K640" s="4"/>
      <c r="L640" s="5"/>
      <c r="M640" s="4"/>
    </row>
    <row r="641" spans="1:13" ht="15.5" x14ac:dyDescent="0.3">
      <c r="A641" s="4"/>
      <c r="B641" s="4"/>
      <c r="D641" s="4"/>
      <c r="E641" s="28"/>
      <c r="F641" s="28"/>
      <c r="G641" s="4"/>
      <c r="H641" s="4"/>
      <c r="I641" s="5"/>
      <c r="J641" s="4"/>
      <c r="K641" s="4"/>
      <c r="L641" s="5"/>
      <c r="M641" s="4"/>
    </row>
    <row r="642" spans="1:13" ht="15.5" x14ac:dyDescent="0.3">
      <c r="A642" s="4"/>
      <c r="B642" s="4"/>
      <c r="D642" s="4"/>
      <c r="E642" s="28"/>
      <c r="F642" s="28"/>
      <c r="G642" s="4"/>
      <c r="H642" s="4"/>
      <c r="I642" s="5"/>
      <c r="J642" s="4"/>
      <c r="K642" s="4"/>
      <c r="L642" s="5"/>
      <c r="M642" s="4"/>
    </row>
    <row r="643" spans="1:13" ht="15.5" x14ac:dyDescent="0.3">
      <c r="A643" s="4"/>
      <c r="B643" s="4"/>
      <c r="D643" s="4"/>
      <c r="E643" s="28"/>
      <c r="F643" s="28"/>
      <c r="G643" s="4"/>
      <c r="H643" s="4"/>
      <c r="I643" s="5"/>
      <c r="J643" s="4"/>
      <c r="K643" s="4"/>
      <c r="L643" s="5"/>
      <c r="M643" s="4"/>
    </row>
    <row r="644" spans="1:13" ht="15.5" x14ac:dyDescent="0.3">
      <c r="A644" s="4"/>
      <c r="B644" s="4"/>
      <c r="D644" s="4"/>
      <c r="E644" s="28"/>
      <c r="F644" s="28"/>
      <c r="G644" s="4"/>
      <c r="H644" s="4"/>
      <c r="I644" s="5"/>
      <c r="J644" s="4"/>
      <c r="K644" s="4"/>
      <c r="L644" s="5"/>
      <c r="M644" s="4"/>
    </row>
    <row r="645" spans="1:13" ht="15.5" x14ac:dyDescent="0.3">
      <c r="A645" s="4"/>
      <c r="B645" s="4"/>
      <c r="D645" s="4"/>
      <c r="E645" s="28"/>
      <c r="F645" s="28"/>
      <c r="G645" s="4"/>
      <c r="H645" s="4"/>
      <c r="I645" s="5"/>
      <c r="J645" s="4"/>
      <c r="K645" s="4"/>
      <c r="L645" s="5"/>
      <c r="M645" s="4"/>
    </row>
    <row r="646" spans="1:13" ht="15.5" x14ac:dyDescent="0.3">
      <c r="A646" s="4"/>
      <c r="B646" s="4"/>
      <c r="D646" s="4"/>
      <c r="E646" s="28"/>
      <c r="F646" s="28"/>
      <c r="G646" s="4"/>
      <c r="H646" s="4"/>
      <c r="I646" s="5"/>
      <c r="J646" s="4"/>
      <c r="K646" s="4"/>
      <c r="L646" s="5"/>
      <c r="M646" s="4"/>
    </row>
    <row r="647" spans="1:13" ht="15.5" x14ac:dyDescent="0.3">
      <c r="A647" s="4"/>
      <c r="B647" s="4"/>
      <c r="D647" s="4"/>
      <c r="E647" s="28"/>
      <c r="F647" s="28"/>
      <c r="G647" s="4"/>
      <c r="H647" s="4"/>
      <c r="I647" s="5"/>
      <c r="J647" s="4"/>
      <c r="K647" s="4"/>
      <c r="L647" s="5"/>
      <c r="M647" s="4"/>
    </row>
    <row r="648" spans="1:13" ht="15.5" x14ac:dyDescent="0.3">
      <c r="A648" s="4"/>
      <c r="B648" s="4"/>
      <c r="D648" s="4"/>
      <c r="E648" s="28"/>
      <c r="F648" s="28"/>
      <c r="G648" s="4"/>
      <c r="H648" s="4"/>
      <c r="I648" s="5"/>
      <c r="J648" s="4"/>
      <c r="K648" s="4"/>
      <c r="L648" s="5"/>
      <c r="M648" s="4"/>
    </row>
    <row r="649" spans="1:13" ht="15.5" x14ac:dyDescent="0.3">
      <c r="A649" s="4"/>
      <c r="B649" s="4"/>
      <c r="D649" s="4"/>
      <c r="E649" s="28"/>
      <c r="F649" s="28"/>
      <c r="G649" s="4"/>
      <c r="H649" s="4"/>
      <c r="I649" s="5"/>
      <c r="J649" s="4"/>
      <c r="K649" s="4"/>
      <c r="L649" s="5"/>
      <c r="M649" s="4"/>
    </row>
    <row r="650" spans="1:13" ht="15.5" x14ac:dyDescent="0.3">
      <c r="A650" s="4"/>
      <c r="B650" s="4"/>
      <c r="D650" s="4"/>
      <c r="E650" s="28"/>
      <c r="F650" s="28"/>
      <c r="G650" s="4"/>
      <c r="H650" s="4"/>
      <c r="I650" s="5"/>
      <c r="J650" s="4"/>
      <c r="K650" s="4"/>
      <c r="L650" s="5"/>
      <c r="M650" s="4"/>
    </row>
    <row r="651" spans="1:13" ht="15.5" x14ac:dyDescent="0.3">
      <c r="A651" s="4"/>
      <c r="B651" s="4"/>
      <c r="D651" s="4"/>
      <c r="E651" s="28"/>
      <c r="F651" s="28"/>
      <c r="G651" s="4"/>
      <c r="H651" s="4"/>
      <c r="I651" s="5"/>
      <c r="J651" s="4"/>
      <c r="K651" s="4"/>
      <c r="L651" s="5"/>
      <c r="M651" s="4"/>
    </row>
    <row r="652" spans="1:13" ht="15.5" x14ac:dyDescent="0.3">
      <c r="A652" s="4"/>
      <c r="B652" s="4"/>
      <c r="D652" s="4"/>
      <c r="E652" s="28"/>
      <c r="F652" s="28"/>
      <c r="G652" s="4"/>
      <c r="H652" s="4"/>
      <c r="I652" s="5"/>
      <c r="J652" s="4"/>
      <c r="K652" s="4"/>
      <c r="L652" s="5"/>
      <c r="M652" s="4"/>
    </row>
    <row r="653" spans="1:13" ht="15.5" x14ac:dyDescent="0.3">
      <c r="A653" s="4"/>
      <c r="B653" s="4"/>
      <c r="D653" s="4"/>
      <c r="E653" s="28"/>
      <c r="F653" s="28"/>
      <c r="G653" s="4"/>
      <c r="H653" s="4"/>
      <c r="I653" s="5"/>
      <c r="J653" s="4"/>
      <c r="K653" s="4"/>
      <c r="L653" s="5"/>
      <c r="M653" s="4"/>
    </row>
    <row r="654" spans="1:13" ht="15.5" x14ac:dyDescent="0.3">
      <c r="A654" s="4"/>
      <c r="B654" s="4"/>
      <c r="D654" s="4"/>
      <c r="E654" s="28"/>
      <c r="F654" s="28"/>
      <c r="G654" s="4"/>
      <c r="H654" s="4"/>
      <c r="I654" s="5"/>
      <c r="J654" s="4"/>
      <c r="K654" s="4"/>
      <c r="L654" s="5"/>
      <c r="M654" s="4"/>
    </row>
    <row r="655" spans="1:13" ht="15.5" x14ac:dyDescent="0.3">
      <c r="A655" s="4"/>
      <c r="B655" s="4"/>
      <c r="D655" s="4"/>
      <c r="E655" s="28"/>
      <c r="F655" s="28"/>
      <c r="G655" s="4"/>
      <c r="H655" s="4"/>
      <c r="I655" s="5"/>
      <c r="J655" s="4"/>
      <c r="K655" s="4"/>
      <c r="L655" s="5"/>
      <c r="M655" s="4"/>
    </row>
    <row r="656" spans="1:13" ht="15.5" x14ac:dyDescent="0.3">
      <c r="A656" s="4"/>
      <c r="B656" s="4"/>
      <c r="D656" s="4"/>
      <c r="E656" s="28"/>
      <c r="F656" s="28"/>
      <c r="G656" s="4"/>
      <c r="H656" s="4"/>
      <c r="I656" s="5"/>
      <c r="J656" s="4"/>
      <c r="K656" s="4"/>
      <c r="L656" s="5"/>
      <c r="M656" s="4"/>
    </row>
    <row r="657" spans="1:13" ht="15.5" x14ac:dyDescent="0.3">
      <c r="A657" s="4"/>
      <c r="B657" s="4"/>
      <c r="D657" s="4"/>
      <c r="E657" s="28"/>
      <c r="F657" s="28"/>
      <c r="G657" s="4"/>
      <c r="H657" s="4"/>
      <c r="I657" s="5"/>
      <c r="J657" s="4"/>
      <c r="K657" s="4"/>
      <c r="L657" s="5"/>
      <c r="M657" s="4"/>
    </row>
    <row r="658" spans="1:13" ht="15.5" x14ac:dyDescent="0.3">
      <c r="A658" s="4"/>
      <c r="B658" s="4"/>
      <c r="D658" s="4"/>
      <c r="E658" s="28"/>
      <c r="F658" s="28"/>
      <c r="G658" s="4"/>
      <c r="H658" s="4"/>
      <c r="I658" s="5"/>
      <c r="J658" s="4"/>
      <c r="K658" s="4"/>
      <c r="L658" s="5"/>
      <c r="M658" s="4"/>
    </row>
    <row r="659" spans="1:13" ht="15.5" x14ac:dyDescent="0.3">
      <c r="A659" s="4"/>
      <c r="B659" s="4"/>
      <c r="D659" s="4"/>
      <c r="E659" s="28"/>
      <c r="F659" s="28"/>
      <c r="G659" s="4"/>
      <c r="H659" s="4"/>
      <c r="I659" s="5"/>
      <c r="J659" s="4"/>
      <c r="K659" s="4"/>
      <c r="L659" s="5"/>
      <c r="M659" s="4"/>
    </row>
    <row r="660" spans="1:13" ht="15.5" x14ac:dyDescent="0.3">
      <c r="A660" s="4"/>
      <c r="B660" s="4"/>
      <c r="D660" s="4"/>
      <c r="E660" s="28"/>
      <c r="F660" s="28"/>
      <c r="G660" s="4"/>
      <c r="H660" s="4"/>
      <c r="I660" s="5"/>
      <c r="J660" s="4"/>
      <c r="K660" s="4"/>
      <c r="L660" s="5"/>
      <c r="M660" s="4"/>
    </row>
    <row r="661" spans="1:13" ht="15.5" x14ac:dyDescent="0.3">
      <c r="A661" s="4"/>
      <c r="B661" s="4"/>
      <c r="D661" s="4"/>
      <c r="E661" s="28"/>
      <c r="F661" s="28"/>
      <c r="G661" s="4"/>
      <c r="H661" s="4"/>
      <c r="I661" s="5"/>
      <c r="J661" s="4"/>
      <c r="K661" s="4"/>
      <c r="L661" s="5"/>
      <c r="M661" s="4"/>
    </row>
    <row r="662" spans="1:13" ht="15.5" x14ac:dyDescent="0.3">
      <c r="A662" s="4"/>
      <c r="B662" s="4"/>
      <c r="D662" s="4"/>
      <c r="E662" s="28"/>
      <c r="F662" s="28"/>
      <c r="G662" s="4"/>
      <c r="H662" s="4"/>
      <c r="I662" s="5"/>
      <c r="J662" s="4"/>
      <c r="K662" s="4"/>
      <c r="L662" s="5"/>
      <c r="M662" s="4"/>
    </row>
    <row r="663" spans="1:13" ht="15.5" x14ac:dyDescent="0.3">
      <c r="A663" s="4"/>
      <c r="B663" s="4"/>
      <c r="D663" s="4"/>
      <c r="E663" s="28"/>
      <c r="F663" s="28"/>
      <c r="G663" s="4"/>
      <c r="H663" s="4"/>
      <c r="I663" s="5"/>
      <c r="J663" s="4"/>
      <c r="K663" s="4"/>
      <c r="L663" s="5"/>
      <c r="M663" s="4"/>
    </row>
    <row r="664" spans="1:13" ht="15.5" x14ac:dyDescent="0.3">
      <c r="A664" s="4"/>
      <c r="B664" s="4"/>
      <c r="D664" s="4"/>
      <c r="E664" s="28"/>
      <c r="F664" s="28"/>
      <c r="G664" s="4"/>
      <c r="H664" s="4"/>
      <c r="I664" s="5"/>
      <c r="J664" s="4"/>
      <c r="K664" s="4"/>
      <c r="L664" s="5"/>
      <c r="M664" s="4"/>
    </row>
    <row r="665" spans="1:13" ht="15.5" x14ac:dyDescent="0.3">
      <c r="A665" s="4"/>
      <c r="B665" s="4"/>
      <c r="D665" s="4"/>
      <c r="E665" s="28"/>
      <c r="F665" s="28"/>
      <c r="G665" s="4"/>
      <c r="H665" s="4"/>
      <c r="I665" s="5"/>
      <c r="J665" s="4"/>
      <c r="K665" s="4"/>
      <c r="L665" s="5"/>
      <c r="M665" s="4"/>
    </row>
    <row r="666" spans="1:13" ht="15.5" x14ac:dyDescent="0.3">
      <c r="A666" s="4"/>
      <c r="B666" s="4"/>
      <c r="D666" s="4"/>
      <c r="E666" s="28"/>
      <c r="F666" s="28"/>
      <c r="G666" s="4"/>
      <c r="H666" s="4"/>
      <c r="I666" s="5"/>
      <c r="J666" s="4"/>
      <c r="K666" s="4"/>
      <c r="L666" s="5"/>
      <c r="M666" s="4"/>
    </row>
    <row r="667" spans="1:13" ht="15.5" x14ac:dyDescent="0.3">
      <c r="A667" s="4"/>
      <c r="B667" s="4"/>
      <c r="D667" s="4"/>
      <c r="E667" s="28"/>
      <c r="F667" s="28"/>
      <c r="G667" s="4"/>
      <c r="H667" s="4"/>
      <c r="I667" s="5"/>
      <c r="J667" s="4"/>
      <c r="K667" s="4"/>
      <c r="L667" s="5"/>
      <c r="M667" s="4"/>
    </row>
    <row r="668" spans="1:13" ht="15.5" x14ac:dyDescent="0.3">
      <c r="A668" s="4"/>
      <c r="B668" s="4"/>
      <c r="D668" s="4"/>
      <c r="E668" s="28"/>
      <c r="F668" s="28"/>
      <c r="G668" s="4"/>
      <c r="H668" s="4"/>
      <c r="I668" s="5"/>
      <c r="J668" s="4"/>
      <c r="K668" s="4"/>
      <c r="L668" s="5"/>
      <c r="M668" s="4"/>
    </row>
    <row r="669" spans="1:13" ht="15.5" x14ac:dyDescent="0.3">
      <c r="A669" s="4"/>
      <c r="B669" s="4"/>
      <c r="D669" s="4"/>
      <c r="E669" s="28"/>
      <c r="F669" s="28"/>
      <c r="G669" s="4"/>
      <c r="H669" s="4"/>
      <c r="I669" s="5"/>
      <c r="J669" s="4"/>
      <c r="K669" s="4"/>
      <c r="L669" s="5"/>
      <c r="M669" s="4"/>
    </row>
    <row r="670" spans="1:13" ht="15.5" x14ac:dyDescent="0.3">
      <c r="A670" s="4"/>
      <c r="B670" s="4"/>
      <c r="D670" s="4"/>
      <c r="E670" s="28"/>
      <c r="F670" s="28"/>
      <c r="G670" s="4"/>
      <c r="H670" s="4"/>
      <c r="I670" s="5"/>
      <c r="J670" s="4"/>
      <c r="K670" s="4"/>
      <c r="L670" s="5"/>
      <c r="M670" s="4"/>
    </row>
    <row r="671" spans="1:13" ht="15.5" x14ac:dyDescent="0.3">
      <c r="A671" s="4"/>
      <c r="B671" s="4"/>
      <c r="D671" s="4"/>
      <c r="E671" s="28"/>
      <c r="F671" s="28"/>
      <c r="G671" s="4"/>
      <c r="H671" s="4"/>
      <c r="I671" s="5"/>
      <c r="J671" s="4"/>
      <c r="K671" s="4"/>
      <c r="L671" s="5"/>
      <c r="M671" s="4"/>
    </row>
    <row r="672" spans="1:13" ht="15.5" x14ac:dyDescent="0.3">
      <c r="A672" s="4"/>
      <c r="B672" s="4"/>
      <c r="D672" s="4"/>
      <c r="E672" s="28"/>
      <c r="F672" s="28"/>
      <c r="G672" s="4"/>
      <c r="H672" s="4"/>
      <c r="I672" s="5"/>
      <c r="J672" s="4"/>
      <c r="K672" s="4"/>
      <c r="L672" s="5"/>
      <c r="M672" s="4"/>
    </row>
    <row r="673" spans="1:13" ht="15.5" x14ac:dyDescent="0.3">
      <c r="A673" s="4"/>
      <c r="B673" s="4"/>
      <c r="D673" s="4"/>
      <c r="E673" s="28"/>
      <c r="F673" s="28"/>
      <c r="G673" s="4"/>
      <c r="H673" s="4"/>
      <c r="I673" s="5"/>
      <c r="J673" s="4"/>
      <c r="K673" s="4"/>
      <c r="L673" s="5"/>
      <c r="M673" s="4"/>
    </row>
    <row r="674" spans="1:13" ht="15.5" x14ac:dyDescent="0.3">
      <c r="A674" s="4"/>
      <c r="B674" s="4"/>
      <c r="D674" s="4"/>
      <c r="E674" s="28"/>
      <c r="F674" s="28"/>
      <c r="G674" s="4"/>
      <c r="H674" s="4"/>
      <c r="I674" s="5"/>
      <c r="J674" s="4"/>
      <c r="K674" s="4"/>
      <c r="L674" s="5"/>
      <c r="M674" s="4"/>
    </row>
    <row r="675" spans="1:13" ht="15.5" x14ac:dyDescent="0.3">
      <c r="A675" s="4"/>
      <c r="B675" s="4"/>
      <c r="D675" s="4"/>
      <c r="E675" s="28"/>
      <c r="F675" s="28"/>
      <c r="G675" s="4"/>
      <c r="H675" s="4"/>
      <c r="I675" s="5"/>
      <c r="J675" s="4"/>
      <c r="K675" s="4"/>
      <c r="L675" s="5"/>
      <c r="M675" s="4"/>
    </row>
    <row r="676" spans="1:13" ht="15.5" x14ac:dyDescent="0.3">
      <c r="A676" s="4"/>
      <c r="B676" s="4"/>
      <c r="D676" s="4"/>
      <c r="E676" s="28"/>
      <c r="F676" s="28"/>
      <c r="G676" s="4"/>
      <c r="H676" s="4"/>
      <c r="I676" s="5"/>
      <c r="J676" s="4"/>
      <c r="K676" s="4"/>
      <c r="L676" s="5"/>
      <c r="M676" s="4"/>
    </row>
    <row r="677" spans="1:13" ht="15.5" x14ac:dyDescent="0.3">
      <c r="A677" s="4"/>
      <c r="B677" s="4"/>
      <c r="D677" s="4"/>
      <c r="E677" s="28"/>
      <c r="F677" s="28"/>
      <c r="G677" s="4"/>
      <c r="H677" s="4"/>
      <c r="I677" s="5"/>
      <c r="J677" s="4"/>
      <c r="K677" s="4"/>
      <c r="L677" s="5"/>
      <c r="M677" s="4"/>
    </row>
    <row r="678" spans="1:13" ht="15.5" x14ac:dyDescent="0.3">
      <c r="A678" s="4"/>
      <c r="B678" s="4"/>
      <c r="D678" s="4"/>
      <c r="E678" s="28"/>
      <c r="F678" s="28"/>
      <c r="G678" s="4"/>
      <c r="H678" s="4"/>
      <c r="I678" s="5"/>
      <c r="J678" s="4"/>
      <c r="K678" s="4"/>
      <c r="L678" s="5"/>
      <c r="M678" s="4"/>
    </row>
    <row r="679" spans="1:13" ht="15.5" x14ac:dyDescent="0.3">
      <c r="A679" s="4"/>
      <c r="B679" s="4"/>
      <c r="D679" s="4"/>
      <c r="E679" s="28"/>
      <c r="F679" s="28"/>
      <c r="G679" s="4"/>
      <c r="H679" s="4"/>
      <c r="I679" s="5"/>
      <c r="J679" s="4"/>
      <c r="K679" s="4"/>
      <c r="L679" s="5"/>
      <c r="M679" s="4"/>
    </row>
    <row r="680" spans="1:13" ht="15.5" x14ac:dyDescent="0.3">
      <c r="A680" s="4"/>
      <c r="B680" s="4"/>
      <c r="D680" s="4"/>
      <c r="E680" s="28"/>
      <c r="F680" s="28"/>
      <c r="G680" s="4"/>
      <c r="H680" s="4"/>
      <c r="I680" s="5"/>
      <c r="J680" s="4"/>
      <c r="K680" s="4"/>
      <c r="L680" s="5"/>
      <c r="M680" s="4"/>
    </row>
    <row r="681" spans="1:13" ht="15.5" x14ac:dyDescent="0.3">
      <c r="A681" s="4"/>
      <c r="B681" s="4"/>
      <c r="D681" s="4"/>
      <c r="E681" s="28"/>
      <c r="F681" s="28"/>
      <c r="G681" s="4"/>
      <c r="H681" s="4"/>
      <c r="I681" s="5"/>
      <c r="J681" s="4"/>
      <c r="K681" s="4"/>
      <c r="L681" s="5"/>
      <c r="M681" s="4"/>
    </row>
    <row r="682" spans="1:13" ht="15.5" x14ac:dyDescent="0.3">
      <c r="A682" s="4"/>
      <c r="B682" s="4"/>
      <c r="D682" s="4"/>
      <c r="E682" s="28"/>
      <c r="F682" s="28"/>
      <c r="G682" s="4"/>
      <c r="H682" s="4"/>
      <c r="I682" s="5"/>
      <c r="J682" s="4"/>
      <c r="K682" s="4"/>
      <c r="L682" s="5"/>
      <c r="M682" s="4"/>
    </row>
    <row r="683" spans="1:13" ht="15.5" x14ac:dyDescent="0.3">
      <c r="A683" s="4"/>
      <c r="B683" s="4"/>
      <c r="D683" s="4"/>
      <c r="E683" s="28"/>
      <c r="F683" s="28"/>
      <c r="G683" s="4"/>
      <c r="H683" s="4"/>
      <c r="I683" s="5"/>
      <c r="J683" s="4"/>
      <c r="K683" s="4"/>
      <c r="L683" s="5"/>
      <c r="M683" s="4"/>
    </row>
    <row r="684" spans="1:13" ht="15.5" x14ac:dyDescent="0.3">
      <c r="A684" s="4"/>
      <c r="B684" s="4"/>
      <c r="D684" s="4"/>
      <c r="E684" s="28"/>
      <c r="F684" s="28"/>
      <c r="G684" s="4"/>
      <c r="H684" s="4"/>
      <c r="I684" s="5"/>
      <c r="J684" s="4"/>
      <c r="K684" s="4"/>
      <c r="L684" s="5"/>
      <c r="M684" s="4"/>
    </row>
    <row r="685" spans="1:13" ht="15.5" x14ac:dyDescent="0.3">
      <c r="A685" s="4"/>
      <c r="B685" s="4"/>
      <c r="D685" s="4"/>
      <c r="E685" s="28"/>
      <c r="F685" s="28"/>
      <c r="G685" s="4"/>
      <c r="H685" s="4"/>
      <c r="I685" s="5"/>
      <c r="J685" s="4"/>
      <c r="K685" s="4"/>
      <c r="L685" s="5"/>
      <c r="M685" s="4"/>
    </row>
    <row r="686" spans="1:13" ht="15.5" x14ac:dyDescent="0.3">
      <c r="A686" s="4"/>
      <c r="B686" s="4"/>
      <c r="D686" s="4"/>
      <c r="E686" s="28"/>
      <c r="F686" s="28"/>
      <c r="G686" s="4"/>
      <c r="H686" s="4"/>
      <c r="I686" s="5"/>
      <c r="J686" s="4"/>
      <c r="K686" s="4"/>
      <c r="L686" s="5"/>
      <c r="M686" s="4"/>
    </row>
    <row r="687" spans="1:13" ht="15.5" x14ac:dyDescent="0.3">
      <c r="A687" s="4"/>
      <c r="B687" s="4"/>
      <c r="D687" s="4"/>
      <c r="E687" s="28"/>
      <c r="F687" s="28"/>
      <c r="G687" s="4"/>
      <c r="H687" s="4"/>
      <c r="I687" s="5"/>
      <c r="J687" s="4"/>
      <c r="K687" s="4"/>
      <c r="L687" s="5"/>
      <c r="M687" s="4"/>
    </row>
    <row r="688" spans="1:13" ht="15.5" x14ac:dyDescent="0.3">
      <c r="A688" s="4"/>
      <c r="B688" s="4"/>
      <c r="D688" s="4"/>
      <c r="E688" s="28"/>
      <c r="F688" s="28"/>
      <c r="G688" s="4"/>
      <c r="H688" s="4"/>
      <c r="I688" s="5"/>
      <c r="J688" s="4"/>
      <c r="K688" s="4"/>
      <c r="L688" s="5"/>
      <c r="M688" s="4"/>
    </row>
    <row r="689" spans="1:13" ht="15.5" x14ac:dyDescent="0.3">
      <c r="A689" s="4"/>
      <c r="B689" s="4"/>
      <c r="D689" s="4"/>
      <c r="E689" s="28"/>
      <c r="F689" s="28"/>
      <c r="G689" s="4"/>
      <c r="H689" s="4"/>
      <c r="I689" s="5"/>
      <c r="J689" s="4"/>
      <c r="K689" s="4"/>
      <c r="L689" s="5"/>
      <c r="M689" s="4"/>
    </row>
    <row r="690" spans="1:13" ht="15.5" x14ac:dyDescent="0.3">
      <c r="A690" s="4"/>
      <c r="B690" s="4"/>
      <c r="D690" s="4"/>
      <c r="E690" s="28"/>
      <c r="F690" s="28"/>
      <c r="G690" s="4"/>
      <c r="H690" s="4"/>
      <c r="I690" s="5"/>
      <c r="J690" s="4"/>
      <c r="K690" s="4"/>
      <c r="L690" s="5"/>
      <c r="M690" s="4"/>
    </row>
    <row r="691" spans="1:13" ht="15.5" x14ac:dyDescent="0.3">
      <c r="A691" s="4"/>
      <c r="B691" s="4"/>
      <c r="D691" s="4"/>
      <c r="E691" s="28"/>
      <c r="F691" s="28"/>
      <c r="G691" s="4"/>
      <c r="H691" s="4"/>
      <c r="I691" s="5"/>
      <c r="J691" s="4"/>
      <c r="K691" s="4"/>
      <c r="L691" s="5"/>
      <c r="M691" s="4"/>
    </row>
    <row r="692" spans="1:13" ht="15.5" x14ac:dyDescent="0.3">
      <c r="A692" s="4"/>
      <c r="B692" s="4"/>
      <c r="D692" s="4"/>
      <c r="E692" s="28"/>
      <c r="F692" s="28"/>
      <c r="G692" s="4"/>
      <c r="H692" s="4"/>
      <c r="I692" s="5"/>
      <c r="J692" s="4"/>
      <c r="K692" s="4"/>
      <c r="L692" s="5"/>
      <c r="M692" s="4"/>
    </row>
    <row r="693" spans="1:13" ht="15.5" x14ac:dyDescent="0.3">
      <c r="A693" s="4"/>
      <c r="B693" s="4"/>
      <c r="D693" s="4"/>
      <c r="E693" s="28"/>
      <c r="F693" s="28"/>
      <c r="G693" s="4"/>
      <c r="H693" s="4"/>
      <c r="I693" s="5"/>
      <c r="J693" s="4"/>
      <c r="K693" s="4"/>
      <c r="L693" s="5"/>
      <c r="M693" s="4"/>
    </row>
    <row r="694" spans="1:13" ht="15.5" x14ac:dyDescent="0.3">
      <c r="A694" s="4"/>
      <c r="B694" s="4"/>
      <c r="D694" s="4"/>
      <c r="E694" s="28"/>
      <c r="F694" s="28"/>
      <c r="G694" s="4"/>
      <c r="H694" s="4"/>
      <c r="I694" s="5"/>
      <c r="J694" s="4"/>
      <c r="K694" s="4"/>
      <c r="L694" s="5"/>
      <c r="M694" s="4"/>
    </row>
    <row r="695" spans="1:13" ht="15.5" x14ac:dyDescent="0.3">
      <c r="A695" s="4"/>
      <c r="B695" s="4"/>
      <c r="D695" s="4"/>
      <c r="E695" s="28"/>
      <c r="F695" s="28"/>
      <c r="G695" s="4"/>
      <c r="H695" s="4"/>
      <c r="I695" s="5"/>
      <c r="J695" s="4"/>
      <c r="K695" s="4"/>
      <c r="L695" s="5"/>
      <c r="M695" s="4"/>
    </row>
    <row r="696" spans="1:13" ht="15.5" x14ac:dyDescent="0.3">
      <c r="A696" s="4"/>
      <c r="B696" s="4"/>
      <c r="D696" s="4"/>
      <c r="E696" s="28"/>
      <c r="F696" s="28"/>
      <c r="G696" s="4"/>
      <c r="H696" s="4"/>
      <c r="I696" s="5"/>
      <c r="J696" s="4"/>
      <c r="K696" s="4"/>
      <c r="L696" s="5"/>
      <c r="M696" s="4"/>
    </row>
    <row r="697" spans="1:13" ht="15.5" x14ac:dyDescent="0.3">
      <c r="A697" s="4"/>
      <c r="B697" s="4"/>
      <c r="D697" s="4"/>
      <c r="E697" s="28"/>
      <c r="F697" s="28"/>
      <c r="G697" s="4"/>
      <c r="H697" s="4"/>
      <c r="I697" s="5"/>
      <c r="J697" s="4"/>
      <c r="K697" s="4"/>
      <c r="L697" s="5"/>
      <c r="M697" s="4"/>
    </row>
    <row r="698" spans="1:13" ht="15.5" x14ac:dyDescent="0.3">
      <c r="A698" s="4"/>
      <c r="B698" s="4"/>
      <c r="D698" s="4"/>
      <c r="E698" s="28"/>
      <c r="F698" s="28"/>
      <c r="G698" s="4"/>
      <c r="H698" s="4"/>
      <c r="I698" s="5"/>
      <c r="J698" s="4"/>
      <c r="K698" s="4"/>
      <c r="L698" s="5"/>
      <c r="M698" s="4"/>
    </row>
    <row r="699" spans="1:13" ht="15.5" x14ac:dyDescent="0.3">
      <c r="A699" s="4"/>
      <c r="B699" s="4"/>
      <c r="D699" s="4"/>
      <c r="E699" s="28"/>
      <c r="F699" s="28"/>
      <c r="G699" s="4"/>
      <c r="H699" s="4"/>
      <c r="I699" s="5"/>
      <c r="J699" s="4"/>
      <c r="K699" s="4"/>
      <c r="L699" s="5"/>
      <c r="M699" s="4"/>
    </row>
    <row r="700" spans="1:13" ht="15.5" x14ac:dyDescent="0.3">
      <c r="A700" s="4"/>
      <c r="B700" s="4"/>
      <c r="D700" s="4"/>
      <c r="E700" s="28"/>
      <c r="F700" s="28"/>
      <c r="G700" s="4"/>
      <c r="H700" s="4"/>
      <c r="I700" s="5"/>
      <c r="J700" s="4"/>
      <c r="K700" s="4"/>
      <c r="L700" s="5"/>
      <c r="M700" s="4"/>
    </row>
    <row r="701" spans="1:13" ht="15.5" x14ac:dyDescent="0.3">
      <c r="A701" s="4"/>
      <c r="B701" s="4"/>
      <c r="D701" s="4"/>
      <c r="E701" s="28"/>
      <c r="F701" s="28"/>
      <c r="G701" s="4"/>
      <c r="H701" s="4"/>
      <c r="I701" s="5"/>
      <c r="J701" s="4"/>
      <c r="K701" s="4"/>
      <c r="L701" s="5"/>
      <c r="M701" s="4"/>
    </row>
    <row r="702" spans="1:13" ht="15.5" x14ac:dyDescent="0.3">
      <c r="A702" s="4"/>
      <c r="B702" s="4"/>
      <c r="D702" s="4"/>
      <c r="E702" s="28"/>
      <c r="F702" s="28"/>
      <c r="G702" s="4"/>
      <c r="H702" s="4"/>
      <c r="I702" s="5"/>
      <c r="J702" s="4"/>
      <c r="K702" s="4"/>
      <c r="L702" s="5"/>
      <c r="M702" s="4"/>
    </row>
    <row r="703" spans="1:13" ht="15.5" x14ac:dyDescent="0.3">
      <c r="A703" s="4"/>
      <c r="B703" s="4"/>
      <c r="D703" s="4"/>
      <c r="E703" s="28"/>
      <c r="F703" s="28"/>
      <c r="G703" s="4"/>
      <c r="H703" s="4"/>
      <c r="I703" s="5"/>
      <c r="J703" s="4"/>
      <c r="K703" s="4"/>
      <c r="L703" s="5"/>
      <c r="M703" s="4"/>
    </row>
    <row r="704" spans="1:13" ht="15.5" x14ac:dyDescent="0.3">
      <c r="A704" s="4"/>
      <c r="B704" s="4"/>
      <c r="D704" s="4"/>
      <c r="E704" s="28"/>
      <c r="F704" s="28"/>
      <c r="G704" s="4"/>
      <c r="H704" s="4"/>
      <c r="I704" s="5"/>
      <c r="J704" s="4"/>
      <c r="K704" s="4"/>
      <c r="L704" s="5"/>
      <c r="M704" s="4"/>
    </row>
    <row r="705" spans="1:13" ht="15.5" x14ac:dyDescent="0.3">
      <c r="A705" s="4"/>
      <c r="B705" s="4"/>
      <c r="D705" s="4"/>
      <c r="E705" s="28"/>
      <c r="F705" s="28"/>
      <c r="G705" s="4"/>
      <c r="H705" s="4"/>
      <c r="I705" s="5"/>
      <c r="J705" s="4"/>
      <c r="K705" s="4"/>
      <c r="L705" s="5"/>
      <c r="M705" s="4"/>
    </row>
    <row r="706" spans="1:13" ht="15.5" x14ac:dyDescent="0.3">
      <c r="A706" s="4"/>
      <c r="B706" s="4"/>
      <c r="D706" s="4"/>
      <c r="E706" s="28"/>
      <c r="F706" s="28"/>
      <c r="G706" s="4"/>
      <c r="H706" s="4"/>
      <c r="I706" s="5"/>
      <c r="J706" s="4"/>
      <c r="K706" s="4"/>
      <c r="L706" s="5"/>
      <c r="M706" s="4"/>
    </row>
    <row r="707" spans="1:13" ht="15.5" x14ac:dyDescent="0.3">
      <c r="A707" s="4"/>
      <c r="B707" s="4"/>
      <c r="D707" s="4"/>
      <c r="E707" s="28"/>
      <c r="F707" s="28"/>
      <c r="G707" s="4"/>
      <c r="H707" s="4"/>
      <c r="I707" s="5"/>
      <c r="J707" s="4"/>
      <c r="K707" s="4"/>
      <c r="L707" s="5"/>
      <c r="M707" s="4"/>
    </row>
    <row r="708" spans="1:13" ht="15.5" x14ac:dyDescent="0.3">
      <c r="A708" s="4"/>
      <c r="B708" s="4"/>
      <c r="D708" s="4"/>
      <c r="E708" s="28"/>
      <c r="F708" s="28"/>
      <c r="G708" s="4"/>
      <c r="H708" s="4"/>
      <c r="I708" s="5"/>
      <c r="J708" s="4"/>
      <c r="K708" s="4"/>
      <c r="L708" s="5"/>
      <c r="M708" s="4"/>
    </row>
    <row r="709" spans="1:13" ht="15.5" x14ac:dyDescent="0.3">
      <c r="A709" s="4"/>
      <c r="B709" s="4"/>
      <c r="D709" s="4"/>
      <c r="E709" s="28"/>
      <c r="F709" s="28"/>
      <c r="G709" s="4"/>
      <c r="H709" s="4"/>
      <c r="I709" s="5"/>
      <c r="J709" s="4"/>
      <c r="K709" s="4"/>
      <c r="L709" s="5"/>
      <c r="M709" s="4"/>
    </row>
    <row r="710" spans="1:13" ht="15.5" x14ac:dyDescent="0.3">
      <c r="A710" s="4"/>
      <c r="B710" s="4"/>
      <c r="D710" s="4"/>
      <c r="E710" s="28"/>
      <c r="F710" s="28"/>
      <c r="G710" s="4"/>
      <c r="H710" s="4"/>
      <c r="I710" s="5"/>
      <c r="J710" s="4"/>
      <c r="K710" s="4"/>
      <c r="L710" s="5"/>
      <c r="M710" s="4"/>
    </row>
    <row r="711" spans="1:13" ht="15.5" x14ac:dyDescent="0.3">
      <c r="A711" s="4"/>
      <c r="B711" s="4"/>
      <c r="D711" s="4"/>
      <c r="E711" s="28"/>
      <c r="F711" s="28"/>
      <c r="G711" s="4"/>
      <c r="H711" s="4"/>
      <c r="I711" s="5"/>
      <c r="J711" s="4"/>
      <c r="K711" s="4"/>
      <c r="L711" s="5"/>
      <c r="M711" s="4"/>
    </row>
    <row r="712" spans="1:13" ht="15.5" x14ac:dyDescent="0.3">
      <c r="A712" s="4"/>
      <c r="B712" s="4"/>
      <c r="D712" s="4"/>
      <c r="E712" s="28"/>
      <c r="F712" s="28"/>
      <c r="G712" s="4"/>
      <c r="H712" s="4"/>
      <c r="I712" s="5"/>
      <c r="J712" s="4"/>
      <c r="K712" s="4"/>
      <c r="L712" s="5"/>
      <c r="M712" s="4"/>
    </row>
    <row r="713" spans="1:13" ht="15.5" x14ac:dyDescent="0.3">
      <c r="A713" s="4"/>
      <c r="B713" s="4"/>
      <c r="D713" s="4"/>
      <c r="E713" s="28"/>
      <c r="F713" s="28"/>
      <c r="G713" s="4"/>
      <c r="H713" s="4"/>
      <c r="I713" s="5"/>
      <c r="J713" s="4"/>
      <c r="K713" s="4"/>
      <c r="L713" s="5"/>
      <c r="M713" s="4"/>
    </row>
    <row r="714" spans="1:13" ht="15.5" x14ac:dyDescent="0.3">
      <c r="A714" s="4"/>
      <c r="B714" s="4"/>
      <c r="D714" s="4"/>
      <c r="E714" s="28"/>
      <c r="F714" s="28"/>
      <c r="G714" s="4"/>
      <c r="H714" s="4"/>
      <c r="I714" s="5"/>
      <c r="J714" s="4"/>
      <c r="K714" s="4"/>
      <c r="L714" s="5"/>
      <c r="M714" s="4"/>
    </row>
    <row r="715" spans="1:13" ht="15.5" x14ac:dyDescent="0.3">
      <c r="A715" s="4"/>
      <c r="B715" s="4"/>
      <c r="D715" s="4"/>
      <c r="E715" s="28"/>
      <c r="F715" s="28"/>
      <c r="G715" s="4"/>
      <c r="H715" s="4"/>
      <c r="I715" s="5"/>
      <c r="J715" s="4"/>
      <c r="K715" s="4"/>
      <c r="L715" s="5"/>
      <c r="M715" s="4"/>
    </row>
    <row r="716" spans="1:13" ht="15.5" x14ac:dyDescent="0.3">
      <c r="A716" s="4"/>
      <c r="B716" s="4"/>
      <c r="D716" s="4"/>
      <c r="E716" s="28"/>
      <c r="F716" s="28"/>
      <c r="G716" s="4"/>
      <c r="H716" s="4"/>
      <c r="I716" s="5"/>
      <c r="J716" s="4"/>
      <c r="K716" s="4"/>
      <c r="L716" s="5"/>
      <c r="M716" s="4"/>
    </row>
    <row r="717" spans="1:13" ht="15.5" x14ac:dyDescent="0.3">
      <c r="A717" s="4"/>
      <c r="B717" s="4"/>
      <c r="D717" s="4"/>
      <c r="E717" s="28"/>
      <c r="F717" s="28"/>
      <c r="G717" s="4"/>
      <c r="H717" s="4"/>
      <c r="I717" s="5"/>
      <c r="J717" s="4"/>
      <c r="K717" s="4"/>
      <c r="L717" s="5"/>
      <c r="M717" s="4"/>
    </row>
    <row r="718" spans="1:13" ht="15.5" x14ac:dyDescent="0.3">
      <c r="A718" s="4"/>
      <c r="B718" s="4"/>
      <c r="D718" s="4"/>
      <c r="E718" s="28"/>
      <c r="F718" s="28"/>
      <c r="G718" s="4"/>
      <c r="H718" s="4"/>
      <c r="I718" s="5"/>
      <c r="J718" s="4"/>
      <c r="K718" s="4"/>
      <c r="L718" s="5"/>
      <c r="M718" s="4"/>
    </row>
    <row r="719" spans="1:13" ht="15.5" x14ac:dyDescent="0.3">
      <c r="A719" s="4"/>
      <c r="B719" s="4"/>
      <c r="D719" s="4"/>
      <c r="E719" s="28"/>
      <c r="F719" s="28"/>
      <c r="G719" s="4"/>
      <c r="H719" s="4"/>
      <c r="I719" s="5"/>
      <c r="J719" s="4"/>
      <c r="K719" s="4"/>
      <c r="L719" s="5"/>
      <c r="M719" s="4"/>
    </row>
    <row r="720" spans="1:13" ht="15.5" x14ac:dyDescent="0.3">
      <c r="A720" s="4"/>
      <c r="B720" s="4"/>
      <c r="D720" s="4"/>
      <c r="E720" s="28"/>
      <c r="F720" s="28"/>
      <c r="G720" s="4"/>
      <c r="H720" s="4"/>
      <c r="I720" s="5"/>
      <c r="J720" s="4"/>
      <c r="K720" s="4"/>
      <c r="L720" s="5"/>
      <c r="M720" s="4"/>
    </row>
    <row r="721" spans="1:13" ht="15.5" x14ac:dyDescent="0.3">
      <c r="A721" s="4"/>
      <c r="B721" s="4"/>
      <c r="D721" s="4"/>
      <c r="E721" s="28"/>
      <c r="F721" s="28"/>
      <c r="G721" s="4"/>
      <c r="H721" s="4"/>
      <c r="I721" s="5"/>
      <c r="J721" s="4"/>
      <c r="K721" s="4"/>
      <c r="L721" s="5"/>
      <c r="M721" s="4"/>
    </row>
    <row r="722" spans="1:13" ht="15.5" x14ac:dyDescent="0.3">
      <c r="A722" s="4"/>
      <c r="B722" s="4"/>
      <c r="D722" s="4"/>
      <c r="E722" s="28"/>
      <c r="F722" s="28"/>
      <c r="G722" s="4"/>
      <c r="H722" s="4"/>
      <c r="I722" s="5"/>
      <c r="J722" s="4"/>
      <c r="K722" s="4"/>
      <c r="L722" s="5"/>
      <c r="M722" s="4"/>
    </row>
    <row r="723" spans="1:13" ht="15.5" x14ac:dyDescent="0.3">
      <c r="A723" s="4"/>
      <c r="B723" s="4"/>
      <c r="D723" s="4"/>
      <c r="E723" s="28"/>
      <c r="F723" s="28"/>
      <c r="G723" s="4"/>
      <c r="H723" s="4"/>
      <c r="I723" s="5"/>
      <c r="J723" s="4"/>
      <c r="K723" s="4"/>
      <c r="L723" s="5"/>
      <c r="M723" s="4"/>
    </row>
    <row r="724" spans="1:13" ht="15.5" x14ac:dyDescent="0.3">
      <c r="A724" s="4"/>
      <c r="B724" s="4"/>
      <c r="D724" s="4"/>
      <c r="E724" s="28"/>
      <c r="F724" s="28"/>
      <c r="G724" s="4"/>
      <c r="H724" s="4"/>
      <c r="I724" s="5"/>
      <c r="J724" s="4"/>
      <c r="K724" s="4"/>
      <c r="L724" s="5"/>
      <c r="M724" s="4"/>
    </row>
    <row r="725" spans="1:13" ht="15.5" x14ac:dyDescent="0.3">
      <c r="A725" s="4"/>
      <c r="B725" s="4"/>
      <c r="D725" s="4"/>
      <c r="E725" s="28"/>
      <c r="F725" s="28"/>
      <c r="G725" s="4"/>
      <c r="H725" s="4"/>
      <c r="I725" s="5"/>
      <c r="J725" s="4"/>
      <c r="K725" s="4"/>
      <c r="L725" s="5"/>
      <c r="M725" s="4"/>
    </row>
    <row r="726" spans="1:13" ht="15.5" x14ac:dyDescent="0.3">
      <c r="A726" s="4"/>
      <c r="B726" s="4"/>
      <c r="D726" s="4"/>
      <c r="E726" s="28"/>
      <c r="F726" s="28"/>
      <c r="G726" s="4"/>
      <c r="H726" s="4"/>
      <c r="I726" s="5"/>
      <c r="J726" s="4"/>
      <c r="K726" s="4"/>
      <c r="L726" s="5"/>
      <c r="M726" s="4"/>
    </row>
    <row r="727" spans="1:13" ht="15.5" x14ac:dyDescent="0.3">
      <c r="A727" s="4"/>
      <c r="B727" s="4"/>
      <c r="D727" s="4"/>
      <c r="E727" s="28"/>
      <c r="F727" s="28"/>
      <c r="G727" s="4"/>
      <c r="H727" s="4"/>
      <c r="I727" s="5"/>
      <c r="J727" s="4"/>
      <c r="K727" s="4"/>
      <c r="L727" s="5"/>
      <c r="M727" s="4"/>
    </row>
    <row r="728" spans="1:13" ht="15.5" x14ac:dyDescent="0.3">
      <c r="A728" s="4"/>
      <c r="B728" s="4"/>
      <c r="D728" s="4"/>
      <c r="E728" s="28"/>
      <c r="F728" s="28"/>
      <c r="G728" s="4"/>
      <c r="H728" s="4"/>
      <c r="I728" s="5"/>
      <c r="J728" s="4"/>
      <c r="K728" s="4"/>
      <c r="L728" s="5"/>
      <c r="M728" s="4"/>
    </row>
    <row r="729" spans="1:13" ht="15.5" x14ac:dyDescent="0.3">
      <c r="A729" s="4"/>
      <c r="B729" s="4"/>
      <c r="D729" s="4"/>
      <c r="E729" s="28"/>
      <c r="F729" s="28"/>
      <c r="G729" s="4"/>
      <c r="H729" s="4"/>
      <c r="I729" s="5"/>
      <c r="J729" s="4"/>
      <c r="K729" s="4"/>
      <c r="L729" s="5"/>
      <c r="M729" s="4"/>
    </row>
    <row r="730" spans="1:13" ht="15.5" x14ac:dyDescent="0.3">
      <c r="A730" s="4"/>
      <c r="B730" s="4"/>
      <c r="D730" s="4"/>
      <c r="E730" s="28"/>
      <c r="F730" s="28"/>
      <c r="G730" s="4"/>
      <c r="H730" s="4"/>
      <c r="I730" s="5"/>
      <c r="J730" s="4"/>
      <c r="K730" s="4"/>
      <c r="L730" s="5"/>
      <c r="M730" s="4"/>
    </row>
    <row r="731" spans="1:13" ht="15.5" x14ac:dyDescent="0.3">
      <c r="A731" s="4"/>
      <c r="B731" s="4"/>
      <c r="D731" s="4"/>
      <c r="E731" s="28"/>
      <c r="F731" s="28"/>
      <c r="G731" s="4"/>
      <c r="H731" s="4"/>
      <c r="I731" s="5"/>
      <c r="J731" s="4"/>
      <c r="K731" s="4"/>
      <c r="L731" s="5"/>
      <c r="M731" s="4"/>
    </row>
    <row r="732" spans="1:13" ht="15.5" x14ac:dyDescent="0.3">
      <c r="A732" s="4"/>
      <c r="B732" s="4"/>
      <c r="D732" s="4"/>
      <c r="E732" s="28"/>
      <c r="F732" s="28"/>
      <c r="G732" s="4"/>
      <c r="H732" s="4"/>
      <c r="I732" s="5"/>
      <c r="J732" s="4"/>
      <c r="K732" s="4"/>
      <c r="L732" s="5"/>
      <c r="M732" s="4"/>
    </row>
    <row r="733" spans="1:13" ht="15.5" x14ac:dyDescent="0.3">
      <c r="A733" s="4"/>
      <c r="B733" s="4"/>
      <c r="D733" s="4"/>
      <c r="E733" s="28"/>
      <c r="F733" s="28"/>
      <c r="G733" s="4"/>
      <c r="H733" s="4"/>
      <c r="I733" s="5"/>
      <c r="J733" s="4"/>
      <c r="K733" s="4"/>
      <c r="L733" s="5"/>
      <c r="M733" s="4"/>
    </row>
    <row r="734" spans="1:13" ht="15.5" x14ac:dyDescent="0.3">
      <c r="A734" s="4"/>
      <c r="B734" s="4"/>
      <c r="D734" s="4"/>
      <c r="E734" s="28"/>
      <c r="F734" s="28"/>
      <c r="G734" s="4"/>
      <c r="H734" s="4"/>
      <c r="I734" s="5"/>
      <c r="J734" s="4"/>
      <c r="K734" s="4"/>
      <c r="L734" s="5"/>
      <c r="M734" s="4"/>
    </row>
    <row r="735" spans="1:13" ht="15.5" x14ac:dyDescent="0.3">
      <c r="A735" s="4"/>
      <c r="B735" s="4"/>
      <c r="D735" s="4"/>
      <c r="E735" s="28"/>
      <c r="F735" s="28"/>
      <c r="G735" s="4"/>
      <c r="H735" s="4"/>
      <c r="I735" s="5"/>
      <c r="J735" s="4"/>
      <c r="K735" s="4"/>
      <c r="L735" s="5"/>
      <c r="M735" s="4"/>
    </row>
    <row r="736" spans="1:13" ht="15.5" x14ac:dyDescent="0.3">
      <c r="A736" s="4"/>
      <c r="B736" s="4"/>
      <c r="D736" s="4"/>
      <c r="E736" s="28"/>
      <c r="F736" s="28"/>
      <c r="G736" s="4"/>
      <c r="H736" s="4"/>
      <c r="I736" s="5"/>
      <c r="J736" s="4"/>
      <c r="K736" s="4"/>
      <c r="L736" s="5"/>
      <c r="M736" s="4"/>
    </row>
    <row r="737" spans="1:13" ht="15.5" x14ac:dyDescent="0.3">
      <c r="A737" s="4"/>
      <c r="B737" s="4"/>
      <c r="D737" s="4"/>
      <c r="E737" s="28"/>
      <c r="F737" s="28"/>
      <c r="G737" s="4"/>
      <c r="H737" s="4"/>
      <c r="I737" s="5"/>
      <c r="J737" s="4"/>
      <c r="K737" s="4"/>
      <c r="L737" s="5"/>
      <c r="M737" s="4"/>
    </row>
    <row r="738" spans="1:13" ht="15.5" x14ac:dyDescent="0.3">
      <c r="A738" s="4"/>
      <c r="B738" s="4"/>
      <c r="D738" s="4"/>
      <c r="E738" s="28"/>
      <c r="F738" s="28"/>
      <c r="G738" s="4"/>
      <c r="H738" s="4"/>
      <c r="I738" s="5"/>
      <c r="J738" s="4"/>
      <c r="K738" s="4"/>
      <c r="L738" s="5"/>
      <c r="M738" s="4"/>
    </row>
    <row r="739" spans="1:13" ht="15.5" x14ac:dyDescent="0.3">
      <c r="A739" s="4"/>
      <c r="B739" s="4"/>
      <c r="D739" s="4"/>
      <c r="E739" s="28"/>
      <c r="F739" s="28"/>
      <c r="G739" s="4"/>
      <c r="H739" s="4"/>
      <c r="I739" s="5"/>
      <c r="J739" s="4"/>
      <c r="K739" s="4"/>
      <c r="L739" s="5"/>
      <c r="M739" s="4"/>
    </row>
    <row r="740" spans="1:13" ht="15.5" x14ac:dyDescent="0.3">
      <c r="A740" s="4"/>
      <c r="B740" s="4"/>
      <c r="D740" s="4"/>
      <c r="E740" s="28"/>
      <c r="F740" s="28"/>
      <c r="G740" s="4"/>
      <c r="H740" s="4"/>
      <c r="I740" s="5"/>
      <c r="J740" s="4"/>
      <c r="K740" s="4"/>
      <c r="L740" s="5"/>
      <c r="M740" s="4"/>
    </row>
    <row r="741" spans="1:13" ht="15.5" x14ac:dyDescent="0.3">
      <c r="A741" s="4"/>
      <c r="B741" s="4"/>
      <c r="D741" s="4"/>
      <c r="E741" s="28"/>
      <c r="F741" s="28"/>
      <c r="G741" s="4"/>
      <c r="H741" s="4"/>
      <c r="I741" s="5"/>
      <c r="J741" s="4"/>
      <c r="K741" s="4"/>
      <c r="L741" s="5"/>
      <c r="M741" s="4"/>
    </row>
    <row r="742" spans="1:13" ht="15.5" x14ac:dyDescent="0.3">
      <c r="A742" s="4"/>
      <c r="B742" s="4"/>
      <c r="D742" s="4"/>
      <c r="E742" s="28"/>
      <c r="F742" s="28"/>
      <c r="G742" s="4"/>
      <c r="H742" s="4"/>
      <c r="I742" s="5"/>
      <c r="J742" s="4"/>
      <c r="K742" s="4"/>
      <c r="L742" s="5"/>
      <c r="M742" s="4"/>
    </row>
    <row r="743" spans="1:13" ht="15.5" x14ac:dyDescent="0.3">
      <c r="A743" s="4"/>
      <c r="B743" s="4"/>
      <c r="D743" s="4"/>
      <c r="E743" s="28"/>
      <c r="F743" s="28"/>
      <c r="G743" s="4"/>
      <c r="H743" s="4"/>
      <c r="I743" s="5"/>
      <c r="J743" s="4"/>
      <c r="K743" s="4"/>
      <c r="L743" s="5"/>
      <c r="M743" s="4"/>
    </row>
    <row r="744" spans="1:13" ht="15.5" x14ac:dyDescent="0.3">
      <c r="A744" s="4"/>
      <c r="B744" s="4"/>
      <c r="D744" s="4"/>
      <c r="E744" s="28"/>
      <c r="F744" s="28"/>
      <c r="G744" s="4"/>
      <c r="H744" s="4"/>
      <c r="I744" s="5"/>
      <c r="J744" s="4"/>
      <c r="K744" s="4"/>
      <c r="L744" s="5"/>
      <c r="M744" s="4"/>
    </row>
    <row r="745" spans="1:13" ht="15.5" x14ac:dyDescent="0.3">
      <c r="A745" s="4"/>
      <c r="B745" s="4"/>
      <c r="D745" s="4"/>
      <c r="E745" s="28"/>
      <c r="F745" s="28"/>
      <c r="G745" s="4"/>
      <c r="H745" s="4"/>
      <c r="I745" s="5"/>
      <c r="J745" s="4"/>
      <c r="K745" s="4"/>
      <c r="L745" s="5"/>
      <c r="M745" s="4"/>
    </row>
    <row r="746" spans="1:13" ht="15.5" x14ac:dyDescent="0.3">
      <c r="A746" s="4"/>
      <c r="B746" s="4"/>
      <c r="D746" s="4"/>
      <c r="E746" s="28"/>
      <c r="F746" s="28"/>
      <c r="G746" s="4"/>
      <c r="H746" s="4"/>
      <c r="I746" s="5"/>
      <c r="J746" s="4"/>
      <c r="K746" s="4"/>
      <c r="L746" s="5"/>
      <c r="M746" s="4"/>
    </row>
    <row r="747" spans="1:13" ht="15.5" x14ac:dyDescent="0.3">
      <c r="A747" s="4"/>
      <c r="B747" s="4"/>
      <c r="D747" s="4"/>
      <c r="E747" s="28"/>
      <c r="F747" s="28"/>
      <c r="G747" s="4"/>
      <c r="H747" s="4"/>
      <c r="I747" s="5"/>
      <c r="J747" s="4"/>
      <c r="K747" s="4"/>
      <c r="L747" s="5"/>
      <c r="M747" s="4"/>
    </row>
    <row r="748" spans="1:13" ht="15.5" x14ac:dyDescent="0.3">
      <c r="A748" s="4"/>
      <c r="B748" s="4"/>
      <c r="D748" s="4"/>
      <c r="E748" s="28"/>
      <c r="F748" s="28"/>
      <c r="G748" s="4"/>
      <c r="H748" s="4"/>
      <c r="I748" s="5"/>
      <c r="J748" s="4"/>
      <c r="K748" s="4"/>
      <c r="L748" s="5"/>
      <c r="M748" s="4"/>
    </row>
    <row r="749" spans="1:13" ht="15.5" x14ac:dyDescent="0.3">
      <c r="A749" s="4"/>
      <c r="B749" s="4"/>
      <c r="D749" s="4"/>
      <c r="E749" s="28"/>
      <c r="F749" s="28"/>
      <c r="G749" s="4"/>
      <c r="H749" s="4"/>
      <c r="I749" s="5"/>
      <c r="J749" s="4"/>
      <c r="K749" s="4"/>
      <c r="L749" s="5"/>
      <c r="M749" s="4"/>
    </row>
    <row r="750" spans="1:13" ht="15.5" x14ac:dyDescent="0.3">
      <c r="A750" s="4"/>
      <c r="B750" s="4"/>
      <c r="D750" s="4"/>
      <c r="E750" s="28"/>
      <c r="F750" s="28"/>
      <c r="G750" s="4"/>
      <c r="H750" s="4"/>
      <c r="I750" s="5"/>
      <c r="J750" s="4"/>
      <c r="K750" s="4"/>
      <c r="L750" s="5"/>
      <c r="M750" s="4"/>
    </row>
    <row r="751" spans="1:13" ht="15.5" x14ac:dyDescent="0.3">
      <c r="A751" s="4"/>
      <c r="B751" s="4"/>
      <c r="D751" s="4"/>
      <c r="E751" s="28"/>
      <c r="F751" s="28"/>
      <c r="G751" s="4"/>
      <c r="H751" s="4"/>
      <c r="I751" s="5"/>
      <c r="J751" s="4"/>
      <c r="K751" s="4"/>
      <c r="L751" s="5"/>
      <c r="M751" s="4"/>
    </row>
    <row r="752" spans="1:13" ht="15.5" x14ac:dyDescent="0.3">
      <c r="A752" s="4"/>
      <c r="B752" s="4"/>
      <c r="D752" s="4"/>
      <c r="E752" s="28"/>
      <c r="F752" s="28"/>
      <c r="G752" s="4"/>
      <c r="H752" s="4"/>
      <c r="I752" s="5"/>
      <c r="J752" s="4"/>
      <c r="K752" s="4"/>
      <c r="L752" s="5"/>
      <c r="M752" s="4"/>
    </row>
    <row r="753" spans="1:13" ht="15.5" x14ac:dyDescent="0.3">
      <c r="A753" s="4"/>
      <c r="B753" s="4"/>
      <c r="D753" s="4"/>
      <c r="E753" s="28"/>
      <c r="F753" s="28"/>
      <c r="G753" s="4"/>
      <c r="H753" s="4"/>
      <c r="I753" s="5"/>
      <c r="J753" s="4"/>
      <c r="K753" s="4"/>
      <c r="L753" s="5"/>
      <c r="M753" s="4"/>
    </row>
    <row r="754" spans="1:13" ht="15.5" x14ac:dyDescent="0.3">
      <c r="A754" s="4"/>
      <c r="B754" s="4"/>
      <c r="D754" s="4"/>
      <c r="E754" s="28"/>
      <c r="F754" s="28"/>
      <c r="G754" s="4"/>
      <c r="H754" s="4"/>
      <c r="I754" s="5"/>
      <c r="J754" s="4"/>
      <c r="K754" s="4"/>
      <c r="L754" s="5"/>
      <c r="M754" s="4"/>
    </row>
    <row r="755" spans="1:13" ht="15.5" x14ac:dyDescent="0.3">
      <c r="A755" s="4"/>
      <c r="B755" s="4"/>
      <c r="D755" s="4"/>
      <c r="E755" s="28"/>
      <c r="F755" s="28"/>
      <c r="G755" s="4"/>
      <c r="H755" s="4"/>
      <c r="I755" s="5"/>
      <c r="J755" s="4"/>
      <c r="K755" s="4"/>
      <c r="L755" s="5"/>
      <c r="M755" s="4"/>
    </row>
    <row r="756" spans="1:13" ht="15.5" x14ac:dyDescent="0.3">
      <c r="A756" s="4"/>
      <c r="B756" s="4"/>
      <c r="D756" s="4"/>
      <c r="E756" s="28"/>
      <c r="F756" s="28"/>
      <c r="G756" s="4"/>
      <c r="H756" s="4"/>
      <c r="I756" s="5"/>
      <c r="J756" s="4"/>
      <c r="K756" s="4"/>
      <c r="L756" s="5"/>
      <c r="M756" s="4"/>
    </row>
    <row r="757" spans="1:13" ht="15.5" x14ac:dyDescent="0.3">
      <c r="A757" s="4"/>
      <c r="B757" s="4"/>
      <c r="D757" s="4"/>
      <c r="E757" s="28"/>
      <c r="F757" s="28"/>
      <c r="G757" s="4"/>
      <c r="H757" s="4"/>
      <c r="I757" s="5"/>
      <c r="J757" s="4"/>
      <c r="K757" s="4"/>
      <c r="L757" s="5"/>
      <c r="M757" s="4"/>
    </row>
    <row r="758" spans="1:13" ht="15.5" x14ac:dyDescent="0.3">
      <c r="A758" s="4"/>
      <c r="B758" s="4"/>
      <c r="D758" s="4"/>
      <c r="E758" s="28"/>
      <c r="F758" s="28"/>
      <c r="G758" s="4"/>
      <c r="H758" s="4"/>
      <c r="I758" s="5"/>
      <c r="J758" s="4"/>
      <c r="K758" s="4"/>
      <c r="L758" s="5"/>
      <c r="M758" s="4"/>
    </row>
    <row r="759" spans="1:13" ht="15.5" x14ac:dyDescent="0.3">
      <c r="A759" s="4"/>
      <c r="B759" s="4"/>
      <c r="D759" s="4"/>
      <c r="E759" s="28"/>
      <c r="F759" s="28"/>
      <c r="G759" s="4"/>
      <c r="H759" s="4"/>
      <c r="I759" s="5"/>
      <c r="J759" s="4"/>
      <c r="K759" s="4"/>
      <c r="L759" s="5"/>
      <c r="M759" s="4"/>
    </row>
    <row r="760" spans="1:13" ht="15.5" x14ac:dyDescent="0.3">
      <c r="A760" s="4"/>
      <c r="B760" s="4"/>
      <c r="D760" s="4"/>
      <c r="E760" s="28"/>
      <c r="F760" s="28"/>
      <c r="G760" s="4"/>
      <c r="H760" s="4"/>
      <c r="I760" s="5"/>
      <c r="J760" s="4"/>
      <c r="K760" s="4"/>
      <c r="L760" s="5"/>
      <c r="M760" s="4"/>
    </row>
    <row r="761" spans="1:13" ht="15.5" x14ac:dyDescent="0.3">
      <c r="A761" s="4"/>
      <c r="B761" s="4"/>
      <c r="D761" s="4"/>
      <c r="E761" s="28"/>
      <c r="F761" s="28"/>
      <c r="G761" s="4"/>
      <c r="H761" s="4"/>
      <c r="I761" s="5"/>
      <c r="J761" s="4"/>
      <c r="K761" s="4"/>
      <c r="L761" s="5"/>
      <c r="M761" s="4"/>
    </row>
    <row r="762" spans="1:13" ht="15.5" x14ac:dyDescent="0.3">
      <c r="A762" s="4"/>
      <c r="B762" s="4"/>
      <c r="D762" s="4"/>
      <c r="E762" s="28"/>
      <c r="F762" s="28"/>
      <c r="G762" s="4"/>
      <c r="H762" s="4"/>
      <c r="I762" s="5"/>
      <c r="J762" s="4"/>
      <c r="K762" s="4"/>
      <c r="L762" s="5"/>
      <c r="M762" s="4"/>
    </row>
    <row r="763" spans="1:13" ht="15.5" x14ac:dyDescent="0.3">
      <c r="A763" s="4"/>
      <c r="B763" s="4"/>
      <c r="D763" s="4"/>
      <c r="E763" s="28"/>
      <c r="F763" s="28"/>
      <c r="G763" s="4"/>
      <c r="H763" s="4"/>
      <c r="I763" s="5"/>
      <c r="J763" s="4"/>
      <c r="K763" s="4"/>
      <c r="L763" s="5"/>
      <c r="M763" s="4"/>
    </row>
    <row r="764" spans="1:13" ht="15.5" x14ac:dyDescent="0.3">
      <c r="A764" s="4"/>
      <c r="B764" s="4"/>
      <c r="D764" s="4"/>
      <c r="E764" s="28"/>
      <c r="F764" s="28"/>
      <c r="G764" s="4"/>
      <c r="H764" s="4"/>
      <c r="I764" s="5"/>
      <c r="J764" s="4"/>
      <c r="K764" s="4"/>
      <c r="L764" s="5"/>
      <c r="M764" s="4"/>
    </row>
    <row r="765" spans="1:13" ht="15.5" x14ac:dyDescent="0.3">
      <c r="A765" s="4"/>
      <c r="B765" s="4"/>
      <c r="D765" s="4"/>
      <c r="E765" s="28"/>
      <c r="F765" s="28"/>
      <c r="G765" s="4"/>
      <c r="H765" s="4"/>
      <c r="I765" s="5"/>
      <c r="J765" s="4"/>
      <c r="K765" s="4"/>
      <c r="L765" s="5"/>
      <c r="M765" s="4"/>
    </row>
    <row r="766" spans="1:13" ht="15.5" x14ac:dyDescent="0.3">
      <c r="A766" s="4"/>
      <c r="B766" s="4"/>
      <c r="D766" s="4"/>
      <c r="E766" s="28"/>
      <c r="F766" s="28"/>
      <c r="G766" s="4"/>
      <c r="H766" s="4"/>
      <c r="I766" s="5"/>
      <c r="J766" s="4"/>
      <c r="K766" s="4"/>
      <c r="L766" s="5"/>
      <c r="M766" s="4"/>
    </row>
    <row r="767" spans="1:13" ht="15.5" x14ac:dyDescent="0.3">
      <c r="A767" s="4"/>
      <c r="B767" s="4"/>
      <c r="D767" s="4"/>
      <c r="E767" s="28"/>
      <c r="F767" s="28"/>
      <c r="G767" s="4"/>
      <c r="H767" s="4"/>
      <c r="I767" s="5"/>
      <c r="J767" s="4"/>
      <c r="K767" s="4"/>
      <c r="L767" s="5"/>
      <c r="M767" s="4"/>
    </row>
    <row r="768" spans="1:13" ht="15.5" x14ac:dyDescent="0.3">
      <c r="A768" s="4"/>
      <c r="B768" s="4"/>
      <c r="D768" s="4"/>
      <c r="E768" s="28"/>
      <c r="F768" s="28"/>
      <c r="G768" s="4"/>
      <c r="H768" s="4"/>
      <c r="I768" s="5"/>
      <c r="J768" s="4"/>
      <c r="K768" s="4"/>
      <c r="L768" s="5"/>
      <c r="M768" s="4"/>
    </row>
    <row r="769" spans="1:13" ht="15.5" x14ac:dyDescent="0.3">
      <c r="A769" s="4"/>
      <c r="B769" s="4"/>
      <c r="D769" s="4"/>
      <c r="E769" s="28"/>
      <c r="F769" s="28"/>
      <c r="G769" s="4"/>
      <c r="H769" s="4"/>
      <c r="I769" s="5"/>
      <c r="J769" s="4"/>
      <c r="K769" s="4"/>
      <c r="L769" s="5"/>
      <c r="M769" s="4"/>
    </row>
    <row r="770" spans="1:13" ht="15.5" x14ac:dyDescent="0.3">
      <c r="A770" s="4"/>
      <c r="B770" s="4"/>
      <c r="D770" s="4"/>
      <c r="E770" s="28"/>
      <c r="F770" s="28"/>
      <c r="G770" s="4"/>
      <c r="H770" s="4"/>
      <c r="I770" s="5"/>
      <c r="J770" s="4"/>
      <c r="K770" s="4"/>
      <c r="L770" s="5"/>
      <c r="M770" s="4"/>
    </row>
    <row r="771" spans="1:13" ht="15.5" x14ac:dyDescent="0.3">
      <c r="A771" s="4"/>
      <c r="B771" s="4"/>
      <c r="D771" s="4"/>
      <c r="E771" s="28"/>
      <c r="F771" s="28"/>
      <c r="G771" s="4"/>
      <c r="H771" s="4"/>
      <c r="I771" s="5"/>
      <c r="J771" s="4"/>
      <c r="K771" s="4"/>
      <c r="L771" s="5"/>
      <c r="M771" s="4"/>
    </row>
    <row r="772" spans="1:13" ht="15.5" x14ac:dyDescent="0.3">
      <c r="A772" s="4"/>
      <c r="B772" s="4"/>
      <c r="D772" s="4"/>
      <c r="E772" s="28"/>
      <c r="F772" s="28"/>
      <c r="G772" s="4"/>
      <c r="H772" s="4"/>
      <c r="I772" s="5"/>
      <c r="J772" s="4"/>
      <c r="K772" s="4"/>
      <c r="L772" s="5"/>
      <c r="M772" s="4"/>
    </row>
    <row r="773" spans="1:13" ht="15.5" x14ac:dyDescent="0.3">
      <c r="A773" s="4"/>
      <c r="B773" s="4"/>
      <c r="D773" s="4"/>
      <c r="E773" s="28"/>
      <c r="F773" s="28"/>
      <c r="G773" s="4"/>
      <c r="H773" s="4"/>
      <c r="I773" s="5"/>
      <c r="J773" s="4"/>
      <c r="K773" s="4"/>
      <c r="L773" s="5"/>
      <c r="M773" s="4"/>
    </row>
    <row r="774" spans="1:13" ht="15.5" x14ac:dyDescent="0.3">
      <c r="A774" s="4"/>
      <c r="B774" s="4"/>
      <c r="D774" s="4"/>
      <c r="E774" s="28"/>
      <c r="F774" s="28"/>
      <c r="G774" s="4"/>
      <c r="H774" s="4"/>
      <c r="I774" s="5"/>
      <c r="J774" s="4"/>
      <c r="K774" s="4"/>
      <c r="L774" s="5"/>
      <c r="M774" s="4"/>
    </row>
    <row r="775" spans="1:13" ht="15.5" x14ac:dyDescent="0.3">
      <c r="A775" s="4"/>
      <c r="B775" s="4"/>
      <c r="D775" s="4"/>
      <c r="E775" s="28"/>
      <c r="F775" s="28"/>
      <c r="G775" s="4"/>
      <c r="H775" s="4"/>
      <c r="I775" s="5"/>
      <c r="J775" s="4"/>
      <c r="K775" s="4"/>
      <c r="L775" s="5"/>
      <c r="M775" s="4"/>
    </row>
    <row r="776" spans="1:13" ht="15.5" x14ac:dyDescent="0.3">
      <c r="A776" s="4"/>
      <c r="B776" s="4"/>
      <c r="D776" s="4"/>
      <c r="E776" s="28"/>
      <c r="F776" s="28"/>
      <c r="G776" s="4"/>
      <c r="H776" s="4"/>
      <c r="I776" s="5"/>
      <c r="J776" s="4"/>
      <c r="K776" s="4"/>
      <c r="L776" s="5"/>
      <c r="M776" s="4"/>
    </row>
    <row r="777" spans="1:13" ht="15.5" x14ac:dyDescent="0.3">
      <c r="A777" s="4"/>
      <c r="B777" s="4"/>
      <c r="D777" s="4"/>
      <c r="E777" s="28"/>
      <c r="F777" s="28"/>
      <c r="G777" s="4"/>
      <c r="H777" s="4"/>
      <c r="I777" s="5"/>
      <c r="J777" s="4"/>
      <c r="K777" s="4"/>
      <c r="L777" s="5"/>
      <c r="M777" s="4"/>
    </row>
    <row r="778" spans="1:13" ht="15.5" x14ac:dyDescent="0.3">
      <c r="A778" s="4"/>
      <c r="B778" s="4"/>
      <c r="D778" s="4"/>
      <c r="E778" s="28"/>
      <c r="F778" s="28"/>
      <c r="G778" s="4"/>
      <c r="H778" s="4"/>
      <c r="I778" s="5"/>
      <c r="J778" s="4"/>
      <c r="K778" s="4"/>
      <c r="L778" s="5"/>
      <c r="M778" s="4"/>
    </row>
    <row r="779" spans="1:13" ht="15.5" x14ac:dyDescent="0.3">
      <c r="A779" s="4"/>
      <c r="B779" s="4"/>
      <c r="D779" s="4"/>
      <c r="E779" s="28"/>
      <c r="F779" s="28"/>
      <c r="G779" s="4"/>
      <c r="H779" s="4"/>
      <c r="I779" s="5"/>
      <c r="J779" s="4"/>
      <c r="K779" s="4"/>
      <c r="L779" s="5"/>
      <c r="M779" s="4"/>
    </row>
    <row r="780" spans="1:13" ht="15.5" x14ac:dyDescent="0.3">
      <c r="A780" s="4"/>
      <c r="B780" s="4"/>
      <c r="D780" s="4"/>
      <c r="E780" s="28"/>
      <c r="F780" s="28"/>
      <c r="G780" s="4"/>
      <c r="H780" s="4"/>
      <c r="I780" s="5"/>
      <c r="J780" s="4"/>
      <c r="K780" s="4"/>
      <c r="L780" s="5"/>
      <c r="M780" s="4"/>
    </row>
    <row r="781" spans="1:13" ht="15.5" x14ac:dyDescent="0.3">
      <c r="A781" s="4"/>
      <c r="B781" s="4"/>
      <c r="D781" s="4"/>
      <c r="E781" s="28"/>
      <c r="F781" s="28"/>
      <c r="G781" s="4"/>
      <c r="H781" s="4"/>
      <c r="I781" s="5"/>
      <c r="J781" s="4"/>
      <c r="K781" s="4"/>
      <c r="L781" s="5"/>
      <c r="M781" s="4"/>
    </row>
    <row r="782" spans="1:13" ht="15.5" x14ac:dyDescent="0.3">
      <c r="A782" s="4"/>
      <c r="B782" s="4"/>
      <c r="D782" s="4"/>
      <c r="E782" s="28"/>
      <c r="F782" s="28"/>
      <c r="G782" s="4"/>
      <c r="H782" s="4"/>
      <c r="I782" s="5"/>
      <c r="J782" s="4"/>
      <c r="K782" s="4"/>
      <c r="L782" s="5"/>
      <c r="M782" s="4"/>
    </row>
    <row r="783" spans="1:13" ht="15.5" x14ac:dyDescent="0.3">
      <c r="A783" s="4"/>
      <c r="B783" s="4"/>
      <c r="D783" s="4"/>
      <c r="E783" s="28"/>
      <c r="F783" s="28"/>
      <c r="G783" s="4"/>
      <c r="H783" s="4"/>
      <c r="I783" s="5"/>
      <c r="J783" s="4"/>
      <c r="K783" s="4"/>
      <c r="L783" s="5"/>
      <c r="M783" s="4"/>
    </row>
    <row r="784" spans="1:13" ht="15.5" x14ac:dyDescent="0.3">
      <c r="A784" s="4"/>
      <c r="B784" s="4"/>
      <c r="D784" s="4"/>
      <c r="E784" s="28"/>
      <c r="F784" s="28"/>
      <c r="G784" s="4"/>
      <c r="H784" s="4"/>
      <c r="I784" s="5"/>
      <c r="J784" s="4"/>
      <c r="K784" s="4"/>
      <c r="L784" s="5"/>
      <c r="M784" s="4"/>
    </row>
    <row r="785" spans="1:13" ht="15.5" x14ac:dyDescent="0.3">
      <c r="A785" s="4"/>
      <c r="B785" s="4"/>
      <c r="D785" s="4"/>
      <c r="E785" s="28"/>
      <c r="F785" s="28"/>
      <c r="G785" s="4"/>
      <c r="H785" s="4"/>
      <c r="I785" s="5"/>
      <c r="J785" s="4"/>
      <c r="K785" s="4"/>
      <c r="L785" s="5"/>
      <c r="M785" s="4"/>
    </row>
    <row r="786" spans="1:13" ht="15.5" x14ac:dyDescent="0.3">
      <c r="A786" s="4"/>
      <c r="B786" s="4"/>
      <c r="D786" s="4"/>
      <c r="E786" s="28"/>
      <c r="F786" s="28"/>
      <c r="G786" s="4"/>
      <c r="H786" s="4"/>
      <c r="I786" s="5"/>
      <c r="J786" s="4"/>
      <c r="K786" s="4"/>
      <c r="L786" s="5"/>
      <c r="M786" s="4"/>
    </row>
    <row r="787" spans="1:13" ht="15.5" x14ac:dyDescent="0.3">
      <c r="A787" s="4"/>
      <c r="B787" s="4"/>
      <c r="D787" s="4"/>
      <c r="E787" s="28"/>
      <c r="F787" s="28"/>
      <c r="G787" s="4"/>
      <c r="H787" s="4"/>
      <c r="I787" s="5"/>
      <c r="J787" s="4"/>
      <c r="K787" s="4"/>
      <c r="L787" s="5"/>
      <c r="M787" s="4"/>
    </row>
    <row r="788" spans="1:13" ht="15.5" x14ac:dyDescent="0.3">
      <c r="A788" s="4"/>
      <c r="B788" s="4"/>
      <c r="D788" s="4"/>
      <c r="E788" s="28"/>
      <c r="F788" s="28"/>
      <c r="G788" s="4"/>
      <c r="H788" s="4"/>
      <c r="I788" s="5"/>
      <c r="J788" s="4"/>
      <c r="K788" s="4"/>
      <c r="L788" s="5"/>
      <c r="M788" s="4"/>
    </row>
    <row r="789" spans="1:13" ht="15.5" x14ac:dyDescent="0.3">
      <c r="A789" s="4"/>
      <c r="B789" s="4"/>
      <c r="D789" s="4"/>
      <c r="E789" s="28"/>
      <c r="F789" s="28"/>
      <c r="G789" s="4"/>
      <c r="H789" s="4"/>
      <c r="I789" s="5"/>
      <c r="J789" s="4"/>
      <c r="K789" s="4"/>
      <c r="L789" s="5"/>
      <c r="M789" s="4"/>
    </row>
    <row r="790" spans="1:13" ht="15.5" x14ac:dyDescent="0.3">
      <c r="A790" s="4"/>
      <c r="B790" s="4"/>
      <c r="D790" s="4"/>
      <c r="E790" s="28"/>
      <c r="F790" s="28"/>
      <c r="G790" s="4"/>
      <c r="H790" s="4"/>
      <c r="I790" s="5"/>
      <c r="J790" s="4"/>
      <c r="K790" s="4"/>
      <c r="L790" s="5"/>
      <c r="M790" s="4"/>
    </row>
    <row r="791" spans="1:13" ht="15.5" x14ac:dyDescent="0.3">
      <c r="A791" s="4"/>
      <c r="B791" s="4"/>
      <c r="D791" s="4"/>
      <c r="E791" s="28"/>
      <c r="F791" s="28"/>
      <c r="G791" s="4"/>
      <c r="H791" s="4"/>
      <c r="I791" s="5"/>
      <c r="J791" s="4"/>
      <c r="K791" s="4"/>
      <c r="L791" s="5"/>
      <c r="M791" s="4"/>
    </row>
    <row r="792" spans="1:13" ht="15.5" x14ac:dyDescent="0.3">
      <c r="A792" s="4"/>
      <c r="B792" s="4"/>
      <c r="D792" s="4"/>
      <c r="E792" s="28"/>
      <c r="F792" s="28"/>
      <c r="G792" s="4"/>
      <c r="H792" s="4"/>
      <c r="I792" s="5"/>
      <c r="J792" s="4"/>
      <c r="K792" s="4"/>
      <c r="L792" s="5"/>
      <c r="M792" s="4"/>
    </row>
    <row r="793" spans="1:13" ht="15.5" x14ac:dyDescent="0.3">
      <c r="A793" s="4"/>
      <c r="B793" s="4"/>
      <c r="D793" s="4"/>
      <c r="E793" s="28"/>
      <c r="F793" s="28"/>
      <c r="G793" s="4"/>
      <c r="H793" s="4"/>
      <c r="I793" s="5"/>
      <c r="J793" s="4"/>
      <c r="K793" s="4"/>
      <c r="L793" s="5"/>
      <c r="M793" s="4"/>
    </row>
    <row r="794" spans="1:13" ht="15.5" x14ac:dyDescent="0.3">
      <c r="A794" s="4"/>
      <c r="B794" s="4"/>
      <c r="D794" s="4"/>
      <c r="E794" s="28"/>
      <c r="F794" s="28"/>
      <c r="G794" s="4"/>
      <c r="H794" s="4"/>
      <c r="I794" s="5"/>
      <c r="J794" s="4"/>
      <c r="K794" s="4"/>
      <c r="L794" s="5"/>
      <c r="M794" s="4"/>
    </row>
    <row r="795" spans="1:13" ht="15.5" x14ac:dyDescent="0.3">
      <c r="A795" s="4"/>
      <c r="B795" s="4"/>
      <c r="D795" s="4"/>
      <c r="E795" s="28"/>
      <c r="F795" s="28"/>
      <c r="G795" s="4"/>
      <c r="H795" s="4"/>
      <c r="I795" s="5"/>
      <c r="J795" s="4"/>
      <c r="K795" s="4"/>
      <c r="L795" s="5"/>
      <c r="M795" s="4"/>
    </row>
    <row r="796" spans="1:13" ht="15.5" x14ac:dyDescent="0.3">
      <c r="A796" s="4"/>
      <c r="B796" s="4"/>
      <c r="D796" s="4"/>
      <c r="E796" s="28"/>
      <c r="F796" s="28"/>
      <c r="G796" s="4"/>
      <c r="H796" s="4"/>
      <c r="I796" s="5"/>
      <c r="J796" s="4"/>
      <c r="K796" s="4"/>
      <c r="L796" s="5"/>
      <c r="M796" s="4"/>
    </row>
    <row r="797" spans="1:13" ht="15.5" x14ac:dyDescent="0.3">
      <c r="A797" s="4"/>
      <c r="B797" s="4"/>
      <c r="D797" s="4"/>
      <c r="E797" s="28"/>
      <c r="F797" s="28"/>
      <c r="G797" s="4"/>
      <c r="H797" s="4"/>
      <c r="I797" s="5"/>
      <c r="J797" s="4"/>
      <c r="K797" s="4"/>
      <c r="L797" s="5"/>
      <c r="M797" s="4"/>
    </row>
    <row r="798" spans="1:13" ht="15.5" x14ac:dyDescent="0.3">
      <c r="A798" s="4"/>
      <c r="B798" s="4"/>
      <c r="D798" s="4"/>
      <c r="E798" s="28"/>
      <c r="F798" s="28"/>
      <c r="G798" s="4"/>
      <c r="H798" s="4"/>
      <c r="I798" s="5"/>
      <c r="J798" s="4"/>
      <c r="K798" s="4"/>
      <c r="L798" s="5"/>
      <c r="M798" s="4"/>
    </row>
    <row r="799" spans="1:13" ht="15.5" x14ac:dyDescent="0.3">
      <c r="A799" s="4"/>
      <c r="B799" s="4"/>
      <c r="D799" s="4"/>
      <c r="E799" s="28"/>
      <c r="F799" s="28"/>
      <c r="G799" s="4"/>
      <c r="H799" s="4"/>
      <c r="I799" s="5"/>
      <c r="J799" s="4"/>
      <c r="K799" s="4"/>
      <c r="L799" s="5"/>
      <c r="M799" s="4"/>
    </row>
    <row r="800" spans="1:13" ht="15.5" x14ac:dyDescent="0.3">
      <c r="A800" s="4"/>
      <c r="B800" s="4"/>
      <c r="D800" s="4"/>
      <c r="E800" s="28"/>
      <c r="F800" s="28"/>
      <c r="G800" s="4"/>
      <c r="H800" s="4"/>
      <c r="I800" s="5"/>
      <c r="J800" s="4"/>
      <c r="K800" s="4"/>
      <c r="L800" s="5"/>
      <c r="M800" s="4"/>
    </row>
    <row r="801" spans="1:13" ht="15.5" x14ac:dyDescent="0.3">
      <c r="A801" s="4"/>
      <c r="B801" s="4"/>
      <c r="D801" s="4"/>
      <c r="E801" s="28"/>
      <c r="F801" s="28"/>
      <c r="G801" s="4"/>
      <c r="H801" s="4"/>
      <c r="I801" s="5"/>
      <c r="J801" s="4"/>
      <c r="K801" s="4"/>
      <c r="L801" s="5"/>
      <c r="M801" s="4"/>
    </row>
    <row r="802" spans="1:13" ht="15.5" x14ac:dyDescent="0.3">
      <c r="A802" s="4"/>
      <c r="B802" s="4"/>
      <c r="D802" s="4"/>
      <c r="E802" s="28"/>
      <c r="F802" s="28"/>
      <c r="G802" s="4"/>
      <c r="H802" s="4"/>
      <c r="I802" s="5"/>
      <c r="J802" s="4"/>
      <c r="K802" s="4"/>
      <c r="L802" s="5"/>
      <c r="M802" s="4"/>
    </row>
    <row r="803" spans="1:13" ht="15.5" x14ac:dyDescent="0.3">
      <c r="A803" s="4"/>
      <c r="B803" s="4"/>
      <c r="D803" s="4"/>
      <c r="E803" s="28"/>
      <c r="F803" s="28"/>
      <c r="G803" s="4"/>
      <c r="H803" s="4"/>
      <c r="I803" s="5"/>
      <c r="J803" s="4"/>
      <c r="K803" s="4"/>
      <c r="L803" s="5"/>
      <c r="M803" s="4"/>
    </row>
    <row r="804" spans="1:13" ht="15.5" x14ac:dyDescent="0.3">
      <c r="A804" s="4"/>
      <c r="B804" s="4"/>
      <c r="D804" s="4"/>
      <c r="E804" s="28"/>
      <c r="F804" s="28"/>
      <c r="G804" s="4"/>
      <c r="H804" s="4"/>
      <c r="I804" s="5"/>
      <c r="J804" s="4"/>
      <c r="K804" s="4"/>
      <c r="L804" s="5"/>
      <c r="M804" s="4"/>
    </row>
    <row r="805" spans="1:13" ht="15.5" x14ac:dyDescent="0.3">
      <c r="A805" s="4"/>
      <c r="B805" s="4"/>
      <c r="D805" s="4"/>
      <c r="E805" s="28"/>
      <c r="F805" s="28"/>
      <c r="G805" s="4"/>
      <c r="H805" s="4"/>
      <c r="I805" s="5"/>
      <c r="J805" s="4"/>
      <c r="K805" s="4"/>
      <c r="L805" s="5"/>
      <c r="M805" s="4"/>
    </row>
    <row r="806" spans="1:13" ht="15.5" x14ac:dyDescent="0.3">
      <c r="A806" s="4"/>
      <c r="B806" s="4"/>
      <c r="D806" s="4"/>
      <c r="E806" s="28"/>
      <c r="F806" s="28"/>
      <c r="G806" s="4"/>
      <c r="H806" s="4"/>
      <c r="I806" s="5"/>
      <c r="J806" s="4"/>
      <c r="K806" s="4"/>
      <c r="L806" s="5"/>
      <c r="M806" s="4"/>
    </row>
    <row r="807" spans="1:13" ht="15.5" x14ac:dyDescent="0.3">
      <c r="A807" s="4"/>
      <c r="B807" s="4"/>
      <c r="D807" s="4"/>
      <c r="E807" s="28"/>
      <c r="F807" s="28"/>
      <c r="G807" s="4"/>
      <c r="H807" s="4"/>
      <c r="I807" s="5"/>
      <c r="J807" s="4"/>
      <c r="K807" s="4"/>
      <c r="L807" s="5"/>
      <c r="M807" s="4"/>
    </row>
    <row r="808" spans="1:13" ht="15.5" x14ac:dyDescent="0.3">
      <c r="A808" s="4"/>
      <c r="B808" s="4"/>
      <c r="D808" s="4"/>
      <c r="E808" s="28"/>
      <c r="F808" s="28"/>
      <c r="G808" s="4"/>
      <c r="H808" s="4"/>
      <c r="I808" s="5"/>
      <c r="J808" s="4"/>
      <c r="K808" s="4"/>
      <c r="L808" s="5"/>
      <c r="M808" s="4"/>
    </row>
    <row r="809" spans="1:13" ht="15.5" x14ac:dyDescent="0.3">
      <c r="A809" s="4"/>
      <c r="B809" s="4"/>
      <c r="D809" s="4"/>
      <c r="E809" s="28"/>
      <c r="F809" s="28"/>
      <c r="G809" s="4"/>
      <c r="H809" s="4"/>
      <c r="I809" s="5"/>
      <c r="J809" s="4"/>
      <c r="K809" s="4"/>
      <c r="L809" s="5"/>
      <c r="M809" s="4"/>
    </row>
    <row r="810" spans="1:13" ht="15.5" x14ac:dyDescent="0.3">
      <c r="A810" s="4"/>
      <c r="B810" s="4"/>
      <c r="D810" s="4"/>
      <c r="E810" s="28"/>
      <c r="F810" s="28"/>
      <c r="G810" s="4"/>
      <c r="H810" s="4"/>
      <c r="I810" s="5"/>
      <c r="J810" s="4"/>
      <c r="K810" s="4"/>
      <c r="L810" s="5"/>
      <c r="M810" s="4"/>
    </row>
    <row r="811" spans="1:13" ht="15.5" x14ac:dyDescent="0.3">
      <c r="A811" s="4"/>
      <c r="B811" s="4"/>
      <c r="D811" s="4"/>
      <c r="E811" s="28"/>
      <c r="F811" s="28"/>
      <c r="G811" s="4"/>
      <c r="H811" s="4"/>
      <c r="I811" s="5"/>
      <c r="J811" s="4"/>
      <c r="K811" s="4"/>
      <c r="L811" s="5"/>
      <c r="M811" s="4"/>
    </row>
    <row r="812" spans="1:13" ht="15.5" x14ac:dyDescent="0.3">
      <c r="A812" s="4"/>
      <c r="B812" s="4"/>
      <c r="D812" s="4"/>
      <c r="E812" s="28"/>
      <c r="F812" s="28"/>
      <c r="G812" s="4"/>
      <c r="H812" s="4"/>
      <c r="I812" s="5"/>
      <c r="J812" s="4"/>
      <c r="K812" s="4"/>
      <c r="L812" s="5"/>
      <c r="M812" s="4"/>
    </row>
    <row r="813" spans="1:13" ht="15.5" x14ac:dyDescent="0.3">
      <c r="A813" s="4"/>
      <c r="B813" s="4"/>
      <c r="D813" s="4"/>
      <c r="E813" s="28"/>
      <c r="F813" s="28"/>
      <c r="G813" s="4"/>
      <c r="H813" s="4"/>
      <c r="I813" s="5"/>
      <c r="J813" s="4"/>
      <c r="K813" s="4"/>
      <c r="L813" s="5"/>
      <c r="M813" s="4"/>
    </row>
    <row r="814" spans="1:13" ht="15.5" x14ac:dyDescent="0.3">
      <c r="A814" s="4"/>
      <c r="B814" s="4"/>
      <c r="D814" s="4"/>
      <c r="E814" s="28"/>
      <c r="F814" s="28"/>
      <c r="G814" s="4"/>
      <c r="H814" s="4"/>
      <c r="I814" s="5"/>
      <c r="J814" s="4"/>
      <c r="K814" s="4"/>
      <c r="L814" s="5"/>
      <c r="M814" s="4"/>
    </row>
    <row r="815" spans="1:13" ht="15.5" x14ac:dyDescent="0.3">
      <c r="A815" s="4"/>
      <c r="B815" s="4"/>
      <c r="D815" s="4"/>
      <c r="E815" s="28"/>
      <c r="F815" s="28"/>
      <c r="G815" s="4"/>
      <c r="H815" s="4"/>
      <c r="I815" s="5"/>
      <c r="J815" s="4"/>
      <c r="K815" s="4"/>
      <c r="L815" s="5"/>
      <c r="M815" s="4"/>
    </row>
    <row r="816" spans="1:13" ht="15.5" x14ac:dyDescent="0.3">
      <c r="A816" s="4"/>
      <c r="B816" s="4"/>
      <c r="D816" s="4"/>
      <c r="E816" s="28"/>
      <c r="F816" s="28"/>
      <c r="G816" s="4"/>
      <c r="H816" s="4"/>
      <c r="I816" s="5"/>
      <c r="J816" s="4"/>
      <c r="K816" s="4"/>
      <c r="L816" s="5"/>
      <c r="M816" s="4"/>
    </row>
    <row r="817" spans="1:13" ht="15.5" x14ac:dyDescent="0.3">
      <c r="A817" s="4"/>
      <c r="B817" s="4"/>
      <c r="D817" s="4"/>
      <c r="E817" s="28"/>
      <c r="F817" s="28"/>
      <c r="G817" s="4"/>
      <c r="H817" s="4"/>
      <c r="I817" s="5"/>
      <c r="J817" s="4"/>
      <c r="K817" s="4"/>
      <c r="L817" s="5"/>
      <c r="M817" s="4"/>
    </row>
    <row r="818" spans="1:13" ht="15.5" x14ac:dyDescent="0.3">
      <c r="A818" s="4"/>
      <c r="B818" s="4"/>
      <c r="D818" s="4"/>
      <c r="E818" s="28"/>
      <c r="F818" s="28"/>
      <c r="G818" s="4"/>
      <c r="H818" s="4"/>
      <c r="I818" s="5"/>
      <c r="J818" s="4"/>
      <c r="K818" s="4"/>
      <c r="L818" s="5"/>
      <c r="M818" s="4"/>
    </row>
    <row r="819" spans="1:13" ht="15.5" x14ac:dyDescent="0.3">
      <c r="A819" s="4"/>
      <c r="B819" s="4"/>
      <c r="D819" s="4"/>
      <c r="E819" s="28"/>
      <c r="F819" s="28"/>
      <c r="G819" s="4"/>
      <c r="H819" s="4"/>
      <c r="I819" s="5"/>
      <c r="J819" s="4"/>
      <c r="K819" s="4"/>
      <c r="L819" s="5"/>
      <c r="M819" s="4"/>
    </row>
    <row r="820" spans="1:13" ht="15.5" x14ac:dyDescent="0.3">
      <c r="A820" s="4"/>
      <c r="B820" s="4"/>
      <c r="D820" s="4"/>
      <c r="E820" s="28"/>
      <c r="F820" s="28"/>
      <c r="G820" s="4"/>
      <c r="H820" s="4"/>
      <c r="I820" s="5"/>
      <c r="J820" s="4"/>
      <c r="K820" s="4"/>
      <c r="L820" s="5"/>
      <c r="M820" s="4"/>
    </row>
    <row r="821" spans="1:13" ht="15.5" x14ac:dyDescent="0.3">
      <c r="A821" s="4"/>
      <c r="B821" s="4"/>
      <c r="D821" s="4"/>
      <c r="E821" s="28"/>
      <c r="F821" s="28"/>
      <c r="G821" s="4"/>
      <c r="H821" s="4"/>
      <c r="I821" s="5"/>
      <c r="J821" s="4"/>
      <c r="K821" s="4"/>
      <c r="L821" s="5"/>
      <c r="M821" s="4"/>
    </row>
    <row r="822" spans="1:13" ht="15.5" x14ac:dyDescent="0.3">
      <c r="A822" s="4"/>
      <c r="B822" s="4"/>
      <c r="D822" s="4"/>
      <c r="E822" s="28"/>
      <c r="F822" s="28"/>
      <c r="G822" s="4"/>
      <c r="H822" s="4"/>
      <c r="I822" s="5"/>
      <c r="J822" s="4"/>
      <c r="K822" s="4"/>
      <c r="L822" s="5"/>
      <c r="M822" s="4"/>
    </row>
    <row r="823" spans="1:13" ht="15.5" x14ac:dyDescent="0.3">
      <c r="A823" s="4"/>
      <c r="B823" s="4"/>
      <c r="D823" s="4"/>
      <c r="E823" s="28"/>
      <c r="F823" s="28"/>
      <c r="G823" s="4"/>
      <c r="H823" s="4"/>
      <c r="I823" s="5"/>
      <c r="J823" s="4"/>
      <c r="K823" s="4"/>
      <c r="L823" s="5"/>
      <c r="M823" s="4"/>
    </row>
    <row r="824" spans="1:13" ht="15.5" x14ac:dyDescent="0.3">
      <c r="A824" s="4"/>
      <c r="B824" s="4"/>
      <c r="D824" s="4"/>
      <c r="E824" s="28"/>
      <c r="F824" s="28"/>
      <c r="G824" s="4"/>
      <c r="H824" s="4"/>
      <c r="I824" s="5"/>
      <c r="J824" s="4"/>
      <c r="K824" s="4"/>
      <c r="L824" s="5"/>
      <c r="M824" s="4"/>
    </row>
    <row r="825" spans="1:13" ht="15.5" x14ac:dyDescent="0.3">
      <c r="A825" s="4"/>
      <c r="B825" s="4"/>
      <c r="D825" s="4"/>
      <c r="E825" s="28"/>
      <c r="F825" s="28"/>
      <c r="G825" s="4"/>
      <c r="H825" s="4"/>
      <c r="I825" s="5"/>
      <c r="J825" s="4"/>
      <c r="K825" s="4"/>
      <c r="L825" s="5"/>
      <c r="M825" s="4"/>
    </row>
    <row r="826" spans="1:13" ht="15.5" x14ac:dyDescent="0.3">
      <c r="A826" s="4"/>
      <c r="B826" s="4"/>
      <c r="D826" s="4"/>
      <c r="E826" s="28"/>
      <c r="F826" s="28"/>
      <c r="G826" s="4"/>
      <c r="H826" s="4"/>
      <c r="I826" s="5"/>
      <c r="J826" s="4"/>
      <c r="K826" s="4"/>
      <c r="L826" s="5"/>
      <c r="M826" s="4"/>
    </row>
    <row r="827" spans="1:13" ht="15.5" x14ac:dyDescent="0.3">
      <c r="A827" s="4"/>
      <c r="B827" s="4"/>
      <c r="D827" s="4"/>
      <c r="E827" s="28"/>
      <c r="F827" s="28"/>
      <c r="G827" s="4"/>
      <c r="H827" s="4"/>
      <c r="I827" s="5"/>
      <c r="J827" s="4"/>
      <c r="K827" s="4"/>
      <c r="L827" s="5"/>
      <c r="M827" s="4"/>
    </row>
    <row r="828" spans="1:13" ht="15.5" x14ac:dyDescent="0.3">
      <c r="A828" s="4"/>
      <c r="B828" s="4"/>
      <c r="D828" s="4"/>
      <c r="E828" s="28"/>
      <c r="F828" s="28"/>
      <c r="G828" s="4"/>
      <c r="H828" s="4"/>
      <c r="I828" s="5"/>
      <c r="J828" s="4"/>
      <c r="K828" s="4"/>
      <c r="L828" s="5"/>
      <c r="M828" s="4"/>
    </row>
    <row r="829" spans="1:13" ht="15.5" x14ac:dyDescent="0.3">
      <c r="A829" s="4"/>
      <c r="B829" s="4"/>
      <c r="D829" s="4"/>
      <c r="E829" s="28"/>
      <c r="F829" s="28"/>
      <c r="G829" s="4"/>
      <c r="H829" s="4"/>
      <c r="I829" s="5"/>
      <c r="J829" s="4"/>
      <c r="K829" s="4"/>
      <c r="L829" s="5"/>
      <c r="M829" s="4"/>
    </row>
    <row r="830" spans="1:13" ht="15.5" x14ac:dyDescent="0.3">
      <c r="A830" s="4"/>
      <c r="B830" s="4"/>
      <c r="D830" s="4"/>
      <c r="E830" s="28"/>
      <c r="F830" s="28"/>
      <c r="G830" s="4"/>
      <c r="H830" s="4"/>
      <c r="I830" s="5"/>
      <c r="J830" s="4"/>
      <c r="K830" s="4"/>
      <c r="L830" s="5"/>
      <c r="M830" s="4"/>
    </row>
    <row r="831" spans="1:13" ht="15.5" x14ac:dyDescent="0.3">
      <c r="A831" s="4"/>
      <c r="B831" s="4"/>
      <c r="D831" s="4"/>
      <c r="E831" s="28"/>
      <c r="F831" s="28"/>
      <c r="G831" s="4"/>
      <c r="H831" s="4"/>
      <c r="I831" s="5"/>
      <c r="J831" s="4"/>
      <c r="K831" s="4"/>
      <c r="L831" s="5"/>
      <c r="M831" s="4"/>
    </row>
    <row r="832" spans="1:13" ht="15.5" x14ac:dyDescent="0.3">
      <c r="A832" s="4"/>
      <c r="B832" s="4"/>
      <c r="D832" s="4"/>
      <c r="E832" s="28"/>
      <c r="F832" s="28"/>
      <c r="G832" s="4"/>
      <c r="H832" s="4"/>
      <c r="I832" s="5"/>
      <c r="J832" s="4"/>
      <c r="K832" s="4"/>
      <c r="L832" s="5"/>
      <c r="M832" s="4"/>
    </row>
    <row r="833" spans="1:13" ht="15.5" x14ac:dyDescent="0.3">
      <c r="A833" s="4"/>
      <c r="B833" s="4"/>
      <c r="D833" s="4"/>
      <c r="E833" s="28"/>
      <c r="F833" s="28"/>
      <c r="G833" s="4"/>
      <c r="H833" s="4"/>
      <c r="I833" s="5"/>
      <c r="J833" s="4"/>
      <c r="K833" s="4"/>
      <c r="L833" s="5"/>
      <c r="M833" s="4"/>
    </row>
    <row r="834" spans="1:13" ht="15.5" x14ac:dyDescent="0.3">
      <c r="A834" s="4"/>
      <c r="B834" s="4"/>
      <c r="D834" s="4"/>
      <c r="E834" s="28"/>
      <c r="F834" s="28"/>
      <c r="G834" s="4"/>
      <c r="H834" s="4"/>
      <c r="I834" s="5"/>
      <c r="J834" s="4"/>
      <c r="K834" s="4"/>
      <c r="L834" s="5"/>
      <c r="M834" s="4"/>
    </row>
    <row r="835" spans="1:13" ht="15.5" x14ac:dyDescent="0.3">
      <c r="A835" s="4"/>
      <c r="B835" s="4"/>
      <c r="D835" s="4"/>
      <c r="E835" s="28"/>
      <c r="F835" s="28"/>
      <c r="G835" s="4"/>
      <c r="H835" s="4"/>
      <c r="I835" s="5"/>
      <c r="J835" s="4"/>
      <c r="K835" s="4"/>
      <c r="L835" s="5"/>
      <c r="M835" s="4"/>
    </row>
    <row r="836" spans="1:13" ht="15.5" x14ac:dyDescent="0.3">
      <c r="A836" s="4"/>
      <c r="B836" s="4"/>
      <c r="D836" s="4"/>
      <c r="E836" s="28"/>
      <c r="F836" s="28"/>
      <c r="G836" s="4"/>
      <c r="H836" s="4"/>
      <c r="I836" s="5"/>
      <c r="J836" s="4"/>
      <c r="K836" s="4"/>
      <c r="L836" s="5"/>
      <c r="M836" s="4"/>
    </row>
    <row r="837" spans="1:13" ht="15.5" x14ac:dyDescent="0.3">
      <c r="A837" s="4"/>
      <c r="B837" s="4"/>
      <c r="D837" s="4"/>
      <c r="E837" s="28"/>
      <c r="F837" s="28"/>
      <c r="G837" s="4"/>
      <c r="H837" s="4"/>
      <c r="I837" s="5"/>
      <c r="J837" s="4"/>
      <c r="K837" s="4"/>
      <c r="L837" s="5"/>
      <c r="M837" s="4"/>
    </row>
    <row r="838" spans="1:13" ht="15.5" x14ac:dyDescent="0.3">
      <c r="A838" s="4"/>
      <c r="B838" s="4"/>
      <c r="D838" s="4"/>
      <c r="E838" s="28"/>
      <c r="F838" s="28"/>
      <c r="G838" s="4"/>
      <c r="H838" s="4"/>
      <c r="I838" s="5"/>
      <c r="J838" s="4"/>
      <c r="K838" s="4"/>
      <c r="L838" s="5"/>
      <c r="M838" s="4"/>
    </row>
    <row r="839" spans="1:13" ht="15.5" x14ac:dyDescent="0.3">
      <c r="A839" s="4"/>
      <c r="B839" s="4"/>
      <c r="D839" s="4"/>
      <c r="E839" s="28"/>
      <c r="F839" s="28"/>
      <c r="G839" s="4"/>
      <c r="H839" s="4"/>
      <c r="I839" s="5"/>
      <c r="J839" s="4"/>
      <c r="K839" s="4"/>
      <c r="L839" s="5"/>
      <c r="M839" s="4"/>
    </row>
    <row r="840" spans="1:13" ht="15.5" x14ac:dyDescent="0.3">
      <c r="A840" s="4"/>
      <c r="B840" s="4"/>
      <c r="D840" s="4"/>
      <c r="E840" s="28"/>
      <c r="F840" s="28"/>
      <c r="G840" s="4"/>
      <c r="H840" s="4"/>
      <c r="I840" s="5"/>
      <c r="J840" s="4"/>
      <c r="K840" s="4"/>
      <c r="L840" s="5"/>
      <c r="M840" s="4"/>
    </row>
    <row r="841" spans="1:13" ht="15.5" x14ac:dyDescent="0.3">
      <c r="A841" s="4"/>
      <c r="B841" s="4"/>
      <c r="D841" s="4"/>
      <c r="E841" s="28"/>
      <c r="F841" s="28"/>
      <c r="G841" s="4"/>
      <c r="H841" s="4"/>
      <c r="I841" s="5"/>
      <c r="J841" s="4"/>
      <c r="K841" s="4"/>
      <c r="L841" s="5"/>
      <c r="M841" s="4"/>
    </row>
    <row r="842" spans="1:13" ht="15.5" x14ac:dyDescent="0.3">
      <c r="A842" s="4"/>
      <c r="B842" s="4"/>
      <c r="D842" s="4"/>
      <c r="E842" s="28"/>
      <c r="F842" s="28"/>
      <c r="G842" s="4"/>
      <c r="H842" s="4"/>
      <c r="I842" s="5"/>
      <c r="J842" s="4"/>
      <c r="K842" s="4"/>
      <c r="L842" s="5"/>
      <c r="M842" s="4"/>
    </row>
    <row r="843" spans="1:13" ht="15.5" x14ac:dyDescent="0.3">
      <c r="A843" s="4"/>
      <c r="B843" s="4"/>
      <c r="D843" s="4"/>
      <c r="E843" s="28"/>
      <c r="F843" s="28"/>
      <c r="G843" s="4"/>
      <c r="H843" s="4"/>
      <c r="I843" s="5"/>
      <c r="J843" s="4"/>
      <c r="K843" s="4"/>
      <c r="L843" s="5"/>
      <c r="M843" s="4"/>
    </row>
    <row r="844" spans="1:13" ht="15.5" x14ac:dyDescent="0.3">
      <c r="A844" s="4"/>
      <c r="B844" s="4"/>
      <c r="D844" s="4"/>
      <c r="E844" s="28"/>
      <c r="F844" s="28"/>
      <c r="G844" s="4"/>
      <c r="H844" s="4"/>
      <c r="I844" s="5"/>
      <c r="J844" s="4"/>
      <c r="K844" s="4"/>
      <c r="L844" s="5"/>
      <c r="M844" s="4"/>
    </row>
    <row r="845" spans="1:13" ht="15.5" x14ac:dyDescent="0.3">
      <c r="A845" s="4"/>
      <c r="B845" s="4"/>
      <c r="D845" s="4"/>
      <c r="E845" s="28"/>
      <c r="F845" s="28"/>
      <c r="G845" s="4"/>
      <c r="H845" s="4"/>
      <c r="I845" s="5"/>
      <c r="J845" s="4"/>
      <c r="K845" s="4"/>
      <c r="L845" s="5"/>
      <c r="M845" s="4"/>
    </row>
    <row r="846" spans="1:13" ht="15.5" x14ac:dyDescent="0.3">
      <c r="A846" s="4"/>
      <c r="B846" s="4"/>
      <c r="D846" s="4"/>
      <c r="E846" s="28"/>
      <c r="F846" s="28"/>
      <c r="G846" s="4"/>
      <c r="H846" s="4"/>
      <c r="I846" s="5"/>
      <c r="J846" s="4"/>
      <c r="K846" s="4"/>
      <c r="L846" s="5"/>
      <c r="M846" s="4"/>
    </row>
    <row r="847" spans="1:13" ht="15.5" x14ac:dyDescent="0.3">
      <c r="A847" s="4"/>
      <c r="B847" s="4"/>
      <c r="D847" s="4"/>
      <c r="E847" s="28"/>
      <c r="F847" s="28"/>
      <c r="G847" s="4"/>
      <c r="H847" s="4"/>
      <c r="I847" s="5"/>
      <c r="J847" s="4"/>
      <c r="K847" s="4"/>
      <c r="L847" s="5"/>
      <c r="M847" s="4"/>
    </row>
    <row r="848" spans="1:13" ht="15.5" x14ac:dyDescent="0.3">
      <c r="A848" s="4"/>
      <c r="B848" s="4"/>
      <c r="D848" s="4"/>
      <c r="E848" s="28"/>
      <c r="F848" s="28"/>
      <c r="G848" s="4"/>
      <c r="H848" s="4"/>
      <c r="I848" s="5"/>
      <c r="J848" s="4"/>
      <c r="K848" s="4"/>
      <c r="L848" s="5"/>
      <c r="M848" s="4"/>
    </row>
    <row r="849" spans="1:13" ht="15.5" x14ac:dyDescent="0.3">
      <c r="A849" s="4"/>
      <c r="B849" s="4"/>
      <c r="D849" s="4"/>
      <c r="E849" s="28"/>
      <c r="F849" s="28"/>
      <c r="G849" s="4"/>
      <c r="H849" s="4"/>
      <c r="I849" s="5"/>
      <c r="J849" s="4"/>
      <c r="K849" s="4"/>
      <c r="L849" s="5"/>
      <c r="M849" s="4"/>
    </row>
    <row r="850" spans="1:13" ht="15.5" x14ac:dyDescent="0.3">
      <c r="A850" s="4"/>
      <c r="B850" s="4"/>
      <c r="D850" s="4"/>
      <c r="E850" s="28"/>
      <c r="F850" s="28"/>
      <c r="G850" s="4"/>
      <c r="H850" s="4"/>
      <c r="I850" s="5"/>
      <c r="J850" s="4"/>
      <c r="K850" s="4"/>
      <c r="L850" s="5"/>
      <c r="M850" s="4"/>
    </row>
    <row r="851" spans="1:13" ht="15.5" x14ac:dyDescent="0.3">
      <c r="A851" s="4"/>
      <c r="B851" s="4"/>
      <c r="D851" s="4"/>
      <c r="E851" s="28"/>
      <c r="F851" s="28"/>
      <c r="G851" s="4"/>
      <c r="H851" s="4"/>
      <c r="I851" s="5"/>
      <c r="J851" s="4"/>
      <c r="K851" s="4"/>
      <c r="L851" s="5"/>
      <c r="M851" s="4"/>
    </row>
    <row r="852" spans="1:13" ht="15.5" x14ac:dyDescent="0.3">
      <c r="A852" s="4"/>
      <c r="B852" s="4"/>
      <c r="D852" s="4"/>
      <c r="E852" s="28"/>
      <c r="F852" s="28"/>
      <c r="G852" s="4"/>
      <c r="H852" s="4"/>
      <c r="I852" s="5"/>
      <c r="J852" s="4"/>
      <c r="K852" s="4"/>
      <c r="L852" s="5"/>
      <c r="M852" s="4"/>
    </row>
    <row r="853" spans="1:13" ht="15.5" x14ac:dyDescent="0.3">
      <c r="A853" s="4"/>
      <c r="B853" s="4"/>
      <c r="D853" s="4"/>
      <c r="E853" s="28"/>
      <c r="F853" s="28"/>
      <c r="G853" s="4"/>
      <c r="H853" s="4"/>
      <c r="I853" s="5"/>
      <c r="J853" s="4"/>
      <c r="K853" s="4"/>
      <c r="L853" s="5"/>
      <c r="M853" s="4"/>
    </row>
    <row r="854" spans="1:13" ht="15.5" x14ac:dyDescent="0.3">
      <c r="A854" s="4"/>
      <c r="B854" s="4"/>
      <c r="D854" s="4"/>
      <c r="E854" s="28"/>
      <c r="F854" s="28"/>
      <c r="G854" s="4"/>
      <c r="H854" s="4"/>
      <c r="I854" s="5"/>
      <c r="J854" s="4"/>
      <c r="K854" s="4"/>
      <c r="L854" s="5"/>
      <c r="M854" s="4"/>
    </row>
    <row r="855" spans="1:13" ht="15.5" x14ac:dyDescent="0.3">
      <c r="A855" s="4"/>
      <c r="B855" s="4"/>
      <c r="D855" s="4"/>
      <c r="E855" s="28"/>
      <c r="F855" s="28"/>
      <c r="G855" s="4"/>
      <c r="H855" s="4"/>
      <c r="I855" s="5"/>
      <c r="J855" s="4"/>
      <c r="K855" s="4"/>
      <c r="L855" s="5"/>
      <c r="M855" s="4"/>
    </row>
    <row r="856" spans="1:13" ht="15.5" x14ac:dyDescent="0.3">
      <c r="A856" s="4"/>
      <c r="B856" s="4"/>
      <c r="D856" s="4"/>
      <c r="E856" s="28"/>
      <c r="F856" s="28"/>
      <c r="G856" s="4"/>
      <c r="H856" s="4"/>
      <c r="I856" s="5"/>
      <c r="J856" s="4"/>
      <c r="K856" s="4"/>
      <c r="L856" s="5"/>
      <c r="M856" s="4"/>
    </row>
    <row r="857" spans="1:13" ht="15.5" x14ac:dyDescent="0.3">
      <c r="A857" s="4"/>
      <c r="B857" s="4"/>
      <c r="D857" s="4"/>
      <c r="E857" s="28"/>
      <c r="F857" s="28"/>
      <c r="G857" s="4"/>
      <c r="H857" s="4"/>
      <c r="I857" s="5"/>
      <c r="J857" s="4"/>
      <c r="K857" s="4"/>
      <c r="L857" s="5"/>
      <c r="M857" s="4"/>
    </row>
    <row r="858" spans="1:13" ht="15.5" x14ac:dyDescent="0.3">
      <c r="A858" s="4"/>
      <c r="B858" s="4"/>
      <c r="D858" s="4"/>
      <c r="E858" s="28"/>
      <c r="F858" s="28"/>
      <c r="G858" s="4"/>
      <c r="H858" s="4"/>
      <c r="I858" s="5"/>
      <c r="J858" s="4"/>
      <c r="K858" s="4"/>
      <c r="L858" s="5"/>
      <c r="M858" s="4"/>
    </row>
    <row r="859" spans="1:13" ht="15.5" x14ac:dyDescent="0.3">
      <c r="A859" s="4"/>
      <c r="B859" s="4"/>
      <c r="D859" s="4"/>
      <c r="E859" s="28"/>
      <c r="F859" s="28"/>
      <c r="G859" s="4"/>
      <c r="H859" s="4"/>
      <c r="I859" s="5"/>
      <c r="J859" s="4"/>
      <c r="K859" s="4"/>
      <c r="L859" s="5"/>
      <c r="M859" s="4"/>
    </row>
    <row r="860" spans="1:13" ht="15.5" x14ac:dyDescent="0.3">
      <c r="A860" s="4"/>
      <c r="B860" s="4"/>
      <c r="D860" s="4"/>
      <c r="E860" s="28"/>
      <c r="F860" s="28"/>
      <c r="G860" s="4"/>
      <c r="H860" s="4"/>
      <c r="I860" s="5"/>
      <c r="J860" s="4"/>
      <c r="K860" s="4"/>
      <c r="L860" s="5"/>
      <c r="M860" s="4"/>
    </row>
    <row r="861" spans="1:13" ht="15.5" x14ac:dyDescent="0.3">
      <c r="A861" s="4"/>
      <c r="B861" s="4"/>
      <c r="D861" s="4"/>
      <c r="E861" s="28"/>
      <c r="F861" s="28"/>
      <c r="G861" s="4"/>
      <c r="H861" s="4"/>
      <c r="I861" s="5"/>
      <c r="J861" s="4"/>
      <c r="K861" s="4"/>
      <c r="L861" s="5"/>
      <c r="M861" s="4"/>
    </row>
    <row r="862" spans="1:13" ht="15.5" x14ac:dyDescent="0.3">
      <c r="A862" s="4"/>
      <c r="B862" s="4"/>
      <c r="D862" s="4"/>
      <c r="E862" s="28"/>
      <c r="F862" s="28"/>
      <c r="G862" s="4"/>
      <c r="H862" s="4"/>
      <c r="I862" s="5"/>
      <c r="J862" s="4"/>
      <c r="K862" s="4"/>
      <c r="L862" s="5"/>
      <c r="M862" s="4"/>
    </row>
    <row r="863" spans="1:13" ht="15.5" x14ac:dyDescent="0.3">
      <c r="A863" s="4"/>
      <c r="B863" s="4"/>
      <c r="D863" s="4"/>
      <c r="E863" s="28"/>
      <c r="F863" s="28"/>
      <c r="G863" s="4"/>
      <c r="H863" s="4"/>
      <c r="I863" s="5"/>
      <c r="J863" s="4"/>
      <c r="K863" s="4"/>
      <c r="L863" s="5"/>
      <c r="M863" s="4"/>
    </row>
    <row r="864" spans="1:13" ht="15.5" x14ac:dyDescent="0.3">
      <c r="A864" s="4"/>
      <c r="B864" s="4"/>
      <c r="D864" s="4"/>
      <c r="E864" s="28"/>
      <c r="F864" s="28"/>
      <c r="G864" s="4"/>
      <c r="H864" s="4"/>
      <c r="I864" s="5"/>
      <c r="J864" s="4"/>
      <c r="K864" s="4"/>
      <c r="L864" s="5"/>
      <c r="M864" s="4"/>
    </row>
    <row r="865" spans="1:13" ht="15.5" x14ac:dyDescent="0.3">
      <c r="A865" s="4"/>
      <c r="B865" s="4"/>
      <c r="D865" s="4"/>
      <c r="E865" s="28"/>
      <c r="F865" s="28"/>
      <c r="G865" s="4"/>
      <c r="H865" s="4"/>
      <c r="I865" s="5"/>
      <c r="J865" s="4"/>
      <c r="K865" s="4"/>
      <c r="L865" s="5"/>
      <c r="M865" s="4"/>
    </row>
    <row r="866" spans="1:13" ht="15.5" x14ac:dyDescent="0.3">
      <c r="A866" s="4"/>
      <c r="B866" s="4"/>
      <c r="D866" s="4"/>
      <c r="E866" s="28"/>
      <c r="F866" s="28"/>
      <c r="G866" s="4"/>
      <c r="H866" s="4"/>
      <c r="I866" s="5"/>
      <c r="J866" s="4"/>
      <c r="K866" s="4"/>
      <c r="L866" s="5"/>
      <c r="M866" s="4"/>
    </row>
    <row r="867" spans="1:13" ht="15.5" x14ac:dyDescent="0.3">
      <c r="A867" s="4"/>
      <c r="B867" s="4"/>
      <c r="D867" s="4"/>
      <c r="E867" s="28"/>
      <c r="F867" s="28"/>
      <c r="G867" s="4"/>
      <c r="H867" s="4"/>
      <c r="I867" s="5"/>
      <c r="J867" s="4"/>
      <c r="K867" s="4"/>
      <c r="L867" s="5"/>
      <c r="M867" s="4"/>
    </row>
    <row r="868" spans="1:13" ht="15.5" x14ac:dyDescent="0.3">
      <c r="A868" s="4"/>
      <c r="B868" s="4"/>
      <c r="D868" s="4"/>
      <c r="E868" s="28"/>
      <c r="F868" s="28"/>
      <c r="G868" s="4"/>
      <c r="H868" s="4"/>
      <c r="I868" s="5"/>
      <c r="J868" s="4"/>
      <c r="K868" s="4"/>
      <c r="L868" s="5"/>
      <c r="M868" s="4"/>
    </row>
    <row r="869" spans="1:13" ht="15.5" x14ac:dyDescent="0.3">
      <c r="A869" s="4"/>
      <c r="B869" s="4"/>
      <c r="D869" s="4"/>
      <c r="E869" s="28"/>
      <c r="F869" s="28"/>
      <c r="G869" s="4"/>
      <c r="H869" s="4"/>
      <c r="I869" s="5"/>
      <c r="J869" s="4"/>
      <c r="K869" s="4"/>
      <c r="L869" s="5"/>
      <c r="M869" s="4"/>
    </row>
    <row r="870" spans="1:13" ht="15.5" x14ac:dyDescent="0.3">
      <c r="A870" s="4"/>
      <c r="B870" s="4"/>
      <c r="D870" s="4"/>
      <c r="E870" s="28"/>
      <c r="F870" s="28"/>
      <c r="G870" s="4"/>
      <c r="H870" s="4"/>
      <c r="I870" s="5"/>
      <c r="J870" s="4"/>
      <c r="K870" s="4"/>
      <c r="L870" s="5"/>
      <c r="M870" s="4"/>
    </row>
    <row r="871" spans="1:13" ht="15.5" x14ac:dyDescent="0.3">
      <c r="A871" s="4"/>
      <c r="B871" s="4"/>
      <c r="D871" s="4"/>
      <c r="E871" s="28"/>
      <c r="F871" s="28"/>
      <c r="G871" s="4"/>
      <c r="H871" s="4"/>
      <c r="I871" s="5"/>
      <c r="J871" s="4"/>
      <c r="K871" s="4"/>
      <c r="L871" s="5"/>
      <c r="M871" s="4"/>
    </row>
    <row r="872" spans="1:13" ht="15.5" x14ac:dyDescent="0.3">
      <c r="A872" s="4"/>
      <c r="B872" s="4"/>
      <c r="D872" s="4"/>
      <c r="E872" s="28"/>
      <c r="F872" s="28"/>
      <c r="G872" s="4"/>
      <c r="H872" s="4"/>
      <c r="I872" s="5"/>
      <c r="J872" s="4"/>
      <c r="K872" s="4"/>
      <c r="L872" s="5"/>
      <c r="M872" s="4"/>
    </row>
    <row r="873" spans="1:13" ht="15.5" x14ac:dyDescent="0.3">
      <c r="A873" s="4"/>
      <c r="B873" s="4"/>
      <c r="D873" s="4"/>
      <c r="E873" s="28"/>
      <c r="F873" s="28"/>
      <c r="G873" s="4"/>
      <c r="H873" s="4"/>
      <c r="I873" s="5"/>
      <c r="J873" s="4"/>
      <c r="K873" s="4"/>
      <c r="L873" s="5"/>
      <c r="M873" s="4"/>
    </row>
    <row r="874" spans="1:13" ht="15.5" x14ac:dyDescent="0.3">
      <c r="A874" s="4"/>
      <c r="B874" s="4"/>
      <c r="D874" s="4"/>
      <c r="E874" s="28"/>
      <c r="F874" s="28"/>
      <c r="G874" s="4"/>
      <c r="H874" s="4"/>
      <c r="I874" s="5"/>
      <c r="J874" s="4"/>
      <c r="K874" s="4"/>
      <c r="L874" s="5"/>
      <c r="M874" s="4"/>
    </row>
    <row r="875" spans="1:13" ht="15.5" x14ac:dyDescent="0.3">
      <c r="A875" s="4"/>
      <c r="B875" s="4"/>
      <c r="D875" s="4"/>
      <c r="E875" s="28"/>
      <c r="F875" s="28"/>
      <c r="G875" s="4"/>
      <c r="H875" s="4"/>
      <c r="I875" s="5"/>
      <c r="J875" s="4"/>
      <c r="K875" s="4"/>
      <c r="L875" s="5"/>
      <c r="M875" s="4"/>
    </row>
    <row r="876" spans="1:13" ht="15.5" x14ac:dyDescent="0.3">
      <c r="A876" s="4"/>
      <c r="B876" s="4"/>
      <c r="D876" s="4"/>
      <c r="E876" s="28"/>
      <c r="F876" s="28"/>
      <c r="G876" s="4"/>
      <c r="H876" s="4"/>
      <c r="I876" s="5"/>
      <c r="J876" s="4"/>
      <c r="K876" s="4"/>
      <c r="L876" s="5"/>
      <c r="M876" s="4"/>
    </row>
    <row r="877" spans="1:13" ht="15.5" x14ac:dyDescent="0.3">
      <c r="A877" s="4"/>
      <c r="B877" s="4"/>
      <c r="D877" s="4"/>
      <c r="E877" s="28"/>
      <c r="F877" s="28"/>
      <c r="G877" s="4"/>
      <c r="H877" s="4"/>
      <c r="I877" s="5"/>
      <c r="J877" s="4"/>
      <c r="K877" s="4"/>
      <c r="L877" s="5"/>
      <c r="M877" s="4"/>
    </row>
    <row r="878" spans="1:13" ht="15.5" x14ac:dyDescent="0.3">
      <c r="A878" s="4"/>
      <c r="B878" s="4"/>
      <c r="D878" s="4"/>
      <c r="E878" s="28"/>
      <c r="F878" s="28"/>
      <c r="G878" s="4"/>
      <c r="H878" s="4"/>
      <c r="I878" s="5"/>
      <c r="J878" s="4"/>
      <c r="K878" s="4"/>
      <c r="L878" s="5"/>
      <c r="M878" s="4"/>
    </row>
    <row r="879" spans="1:13" ht="15.5" x14ac:dyDescent="0.3">
      <c r="A879" s="4"/>
      <c r="B879" s="4"/>
      <c r="D879" s="4"/>
      <c r="E879" s="28"/>
      <c r="F879" s="28"/>
      <c r="G879" s="4"/>
      <c r="H879" s="4"/>
      <c r="I879" s="5"/>
      <c r="J879" s="4"/>
      <c r="K879" s="4"/>
      <c r="L879" s="5"/>
      <c r="M879" s="4"/>
    </row>
    <row r="880" spans="1:13" ht="15.5" x14ac:dyDescent="0.3">
      <c r="A880" s="4"/>
      <c r="B880" s="4"/>
      <c r="D880" s="4"/>
      <c r="E880" s="28"/>
      <c r="F880" s="28"/>
      <c r="G880" s="4"/>
      <c r="H880" s="4"/>
      <c r="I880" s="5"/>
      <c r="J880" s="4"/>
      <c r="K880" s="4"/>
      <c r="L880" s="5"/>
      <c r="M880" s="4"/>
    </row>
    <row r="881" spans="1:13" ht="15.5" x14ac:dyDescent="0.3">
      <c r="A881" s="4"/>
      <c r="B881" s="4"/>
      <c r="D881" s="4"/>
      <c r="E881" s="28"/>
      <c r="F881" s="28"/>
      <c r="G881" s="4"/>
      <c r="H881" s="4"/>
      <c r="I881" s="5"/>
      <c r="J881" s="4"/>
      <c r="K881" s="4"/>
      <c r="L881" s="5"/>
      <c r="M881" s="4"/>
    </row>
    <row r="882" spans="1:13" ht="15.5" x14ac:dyDescent="0.3">
      <c r="A882" s="4"/>
      <c r="B882" s="4"/>
      <c r="D882" s="4"/>
      <c r="E882" s="28"/>
      <c r="F882" s="28"/>
      <c r="G882" s="4"/>
      <c r="H882" s="4"/>
      <c r="I882" s="5"/>
      <c r="J882" s="4"/>
      <c r="K882" s="4"/>
      <c r="L882" s="5"/>
      <c r="M882" s="4"/>
    </row>
    <row r="883" spans="1:13" ht="15.5" x14ac:dyDescent="0.3">
      <c r="A883" s="4"/>
      <c r="B883" s="4"/>
      <c r="D883" s="4"/>
      <c r="E883" s="28"/>
      <c r="F883" s="28"/>
      <c r="G883" s="4"/>
      <c r="H883" s="4"/>
      <c r="I883" s="5"/>
      <c r="J883" s="4"/>
      <c r="K883" s="4"/>
      <c r="L883" s="5"/>
      <c r="M883" s="4"/>
    </row>
    <row r="884" spans="1:13" ht="15.5" x14ac:dyDescent="0.3">
      <c r="A884" s="4"/>
      <c r="B884" s="4"/>
      <c r="D884" s="4"/>
      <c r="E884" s="28"/>
      <c r="F884" s="28"/>
      <c r="G884" s="4"/>
      <c r="H884" s="4"/>
      <c r="I884" s="5"/>
      <c r="J884" s="4"/>
      <c r="K884" s="4"/>
      <c r="L884" s="5"/>
      <c r="M884" s="4"/>
    </row>
    <row r="885" spans="1:13" ht="15.5" x14ac:dyDescent="0.3">
      <c r="A885" s="4"/>
      <c r="B885" s="4"/>
      <c r="D885" s="4"/>
      <c r="E885" s="28"/>
      <c r="F885" s="28"/>
      <c r="G885" s="4"/>
      <c r="H885" s="4"/>
      <c r="I885" s="5"/>
      <c r="J885" s="4"/>
      <c r="K885" s="4"/>
      <c r="L885" s="5"/>
      <c r="M885" s="4"/>
    </row>
    <row r="886" spans="1:13" ht="15.5" x14ac:dyDescent="0.3">
      <c r="A886" s="4"/>
      <c r="B886" s="4"/>
      <c r="D886" s="4"/>
      <c r="E886" s="28"/>
      <c r="F886" s="28"/>
      <c r="G886" s="4"/>
      <c r="H886" s="4"/>
      <c r="I886" s="5"/>
      <c r="J886" s="4"/>
      <c r="K886" s="4"/>
      <c r="L886" s="5"/>
      <c r="M886" s="4"/>
    </row>
    <row r="887" spans="1:13" ht="15.5" x14ac:dyDescent="0.3">
      <c r="A887" s="4"/>
      <c r="B887" s="4"/>
      <c r="D887" s="4"/>
      <c r="E887" s="28"/>
      <c r="F887" s="28"/>
      <c r="G887" s="4"/>
      <c r="H887" s="4"/>
      <c r="I887" s="5"/>
      <c r="J887" s="4"/>
      <c r="K887" s="4"/>
      <c r="L887" s="5"/>
      <c r="M887" s="4"/>
    </row>
    <row r="888" spans="1:13" ht="15.5" x14ac:dyDescent="0.3">
      <c r="A888" s="4"/>
      <c r="B888" s="4"/>
      <c r="D888" s="4"/>
      <c r="E888" s="28"/>
      <c r="F888" s="28"/>
      <c r="G888" s="4"/>
      <c r="H888" s="4"/>
      <c r="I888" s="5"/>
      <c r="J888" s="4"/>
      <c r="K888" s="4"/>
      <c r="L888" s="5"/>
      <c r="M888" s="4"/>
    </row>
    <row r="889" spans="1:13" ht="15.5" x14ac:dyDescent="0.3">
      <c r="A889" s="4"/>
      <c r="B889" s="4"/>
      <c r="D889" s="4"/>
      <c r="E889" s="28"/>
      <c r="F889" s="28"/>
      <c r="G889" s="4"/>
      <c r="H889" s="4"/>
      <c r="I889" s="5"/>
      <c r="J889" s="4"/>
      <c r="K889" s="4"/>
      <c r="L889" s="5"/>
      <c r="M889" s="4"/>
    </row>
    <row r="890" spans="1:13" ht="15.5" x14ac:dyDescent="0.3">
      <c r="A890" s="4"/>
      <c r="B890" s="4"/>
      <c r="D890" s="4"/>
      <c r="E890" s="28"/>
      <c r="F890" s="28"/>
      <c r="G890" s="4"/>
      <c r="H890" s="4"/>
      <c r="I890" s="5"/>
      <c r="J890" s="4"/>
      <c r="K890" s="4"/>
      <c r="L890" s="5"/>
      <c r="M890" s="4"/>
    </row>
    <row r="891" spans="1:13" ht="15.5" x14ac:dyDescent="0.3">
      <c r="A891" s="4"/>
      <c r="B891" s="4"/>
      <c r="D891" s="4"/>
      <c r="E891" s="28"/>
      <c r="F891" s="28"/>
      <c r="G891" s="4"/>
      <c r="H891" s="4"/>
      <c r="I891" s="5"/>
      <c r="J891" s="4"/>
      <c r="K891" s="4"/>
      <c r="L891" s="5"/>
      <c r="M891" s="4"/>
    </row>
    <row r="892" spans="1:13" ht="15.5" x14ac:dyDescent="0.3">
      <c r="A892" s="4"/>
      <c r="B892" s="4"/>
      <c r="D892" s="4"/>
      <c r="E892" s="28"/>
      <c r="F892" s="28"/>
      <c r="G892" s="4"/>
      <c r="H892" s="4"/>
      <c r="I892" s="5"/>
      <c r="J892" s="4"/>
      <c r="K892" s="4"/>
      <c r="L892" s="5"/>
      <c r="M892" s="4"/>
    </row>
    <row r="893" spans="1:13" ht="15.5" x14ac:dyDescent="0.3">
      <c r="A893" s="4"/>
      <c r="B893" s="4"/>
      <c r="D893" s="4"/>
      <c r="E893" s="28"/>
      <c r="F893" s="28"/>
      <c r="G893" s="4"/>
      <c r="H893" s="4"/>
      <c r="I893" s="5"/>
      <c r="J893" s="4"/>
      <c r="K893" s="4"/>
      <c r="L893" s="5"/>
      <c r="M893" s="4"/>
    </row>
    <row r="894" spans="1:13" ht="15.5" x14ac:dyDescent="0.3">
      <c r="A894" s="4"/>
      <c r="B894" s="4"/>
      <c r="D894" s="4"/>
      <c r="E894" s="28"/>
      <c r="F894" s="28"/>
      <c r="G894" s="4"/>
      <c r="H894" s="4"/>
      <c r="I894" s="5"/>
      <c r="J894" s="4"/>
      <c r="K894" s="4"/>
      <c r="L894" s="5"/>
      <c r="M894" s="4"/>
    </row>
    <row r="895" spans="1:13" ht="15.5" x14ac:dyDescent="0.3">
      <c r="A895" s="4"/>
      <c r="B895" s="4"/>
      <c r="D895" s="4"/>
      <c r="E895" s="28"/>
      <c r="F895" s="28"/>
      <c r="G895" s="4"/>
      <c r="H895" s="4"/>
      <c r="I895" s="5"/>
      <c r="J895" s="4"/>
      <c r="K895" s="4"/>
      <c r="L895" s="5"/>
      <c r="M895" s="4"/>
    </row>
    <row r="896" spans="1:13" ht="15.5" x14ac:dyDescent="0.3">
      <c r="A896" s="4"/>
      <c r="B896" s="4"/>
      <c r="D896" s="4"/>
      <c r="E896" s="28"/>
      <c r="F896" s="28"/>
      <c r="G896" s="4"/>
      <c r="H896" s="4"/>
      <c r="I896" s="5"/>
      <c r="J896" s="4"/>
      <c r="K896" s="4"/>
      <c r="L896" s="5"/>
      <c r="M896" s="4"/>
    </row>
    <row r="897" spans="1:13" ht="15.5" x14ac:dyDescent="0.3">
      <c r="A897" s="4"/>
      <c r="B897" s="4"/>
      <c r="D897" s="4"/>
      <c r="E897" s="28"/>
      <c r="F897" s="28"/>
      <c r="G897" s="4"/>
      <c r="H897" s="4"/>
      <c r="I897" s="5"/>
      <c r="J897" s="4"/>
      <c r="K897" s="4"/>
      <c r="L897" s="5"/>
      <c r="M897" s="4"/>
    </row>
    <row r="898" spans="1:13" ht="15.5" x14ac:dyDescent="0.3">
      <c r="A898" s="4"/>
      <c r="B898" s="4"/>
      <c r="D898" s="4"/>
      <c r="E898" s="28"/>
      <c r="F898" s="28"/>
      <c r="G898" s="4"/>
      <c r="H898" s="4"/>
      <c r="I898" s="5"/>
      <c r="J898" s="4"/>
      <c r="K898" s="4"/>
      <c r="L898" s="5"/>
      <c r="M898" s="4"/>
    </row>
    <row r="899" spans="1:13" ht="15.5" x14ac:dyDescent="0.3">
      <c r="A899" s="4"/>
      <c r="B899" s="4"/>
      <c r="D899" s="4"/>
      <c r="E899" s="28"/>
      <c r="F899" s="28"/>
      <c r="G899" s="4"/>
      <c r="H899" s="4"/>
      <c r="I899" s="5"/>
      <c r="J899" s="4"/>
      <c r="K899" s="4"/>
      <c r="L899" s="5"/>
      <c r="M899" s="4"/>
    </row>
    <row r="900" spans="1:13" ht="15.5" x14ac:dyDescent="0.3">
      <c r="A900" s="4"/>
      <c r="B900" s="4"/>
      <c r="D900" s="4"/>
      <c r="E900" s="28"/>
      <c r="F900" s="28"/>
      <c r="G900" s="4"/>
      <c r="H900" s="4"/>
      <c r="I900" s="5"/>
      <c r="J900" s="4"/>
      <c r="K900" s="4"/>
      <c r="L900" s="5"/>
      <c r="M900" s="4"/>
    </row>
    <row r="901" spans="1:13" ht="15.5" x14ac:dyDescent="0.3">
      <c r="A901" s="4"/>
      <c r="B901" s="4"/>
      <c r="D901" s="4"/>
      <c r="E901" s="28"/>
      <c r="F901" s="28"/>
      <c r="G901" s="4"/>
      <c r="H901" s="4"/>
      <c r="I901" s="5"/>
      <c r="J901" s="4"/>
      <c r="K901" s="4"/>
      <c r="L901" s="5"/>
      <c r="M901" s="4"/>
    </row>
    <row r="902" spans="1:13" ht="15.5" x14ac:dyDescent="0.3">
      <c r="A902" s="4"/>
      <c r="B902" s="4"/>
      <c r="D902" s="4"/>
      <c r="E902" s="28"/>
      <c r="F902" s="28"/>
      <c r="G902" s="4"/>
      <c r="H902" s="4"/>
      <c r="I902" s="5"/>
      <c r="J902" s="4"/>
      <c r="K902" s="4"/>
      <c r="L902" s="5"/>
      <c r="M902" s="4"/>
    </row>
    <row r="903" spans="1:13" ht="15.5" x14ac:dyDescent="0.3">
      <c r="A903" s="4"/>
      <c r="B903" s="4"/>
      <c r="D903" s="4"/>
      <c r="E903" s="28"/>
      <c r="F903" s="28"/>
      <c r="G903" s="4"/>
      <c r="H903" s="4"/>
      <c r="I903" s="5"/>
      <c r="J903" s="4"/>
      <c r="K903" s="4"/>
      <c r="L903" s="5"/>
      <c r="M903" s="4"/>
    </row>
    <row r="904" spans="1:13" ht="15.5" x14ac:dyDescent="0.3">
      <c r="A904" s="4"/>
      <c r="B904" s="4"/>
      <c r="D904" s="4"/>
      <c r="E904" s="28"/>
      <c r="F904" s="28"/>
      <c r="G904" s="4"/>
      <c r="H904" s="4"/>
      <c r="I904" s="5"/>
      <c r="J904" s="4"/>
      <c r="K904" s="4"/>
      <c r="L904" s="5"/>
      <c r="M904" s="4"/>
    </row>
    <row r="905" spans="1:13" ht="15.5" x14ac:dyDescent="0.3">
      <c r="A905" s="4"/>
      <c r="B905" s="4"/>
      <c r="D905" s="4"/>
      <c r="E905" s="28"/>
      <c r="F905" s="28"/>
      <c r="G905" s="4"/>
      <c r="H905" s="4"/>
      <c r="I905" s="5"/>
      <c r="J905" s="4"/>
      <c r="K905" s="4"/>
      <c r="L905" s="5"/>
      <c r="M905" s="4"/>
    </row>
    <row r="906" spans="1:13" ht="15.5" x14ac:dyDescent="0.3">
      <c r="A906" s="4"/>
      <c r="B906" s="4"/>
      <c r="D906" s="4"/>
      <c r="E906" s="28"/>
      <c r="F906" s="28"/>
      <c r="G906" s="4"/>
      <c r="H906" s="4"/>
      <c r="I906" s="5"/>
      <c r="J906" s="4"/>
      <c r="K906" s="4"/>
      <c r="L906" s="5"/>
      <c r="M906" s="4"/>
    </row>
    <row r="907" spans="1:13" ht="15.5" x14ac:dyDescent="0.3">
      <c r="A907" s="4"/>
      <c r="B907" s="4"/>
      <c r="D907" s="4"/>
      <c r="E907" s="28"/>
      <c r="F907" s="28"/>
      <c r="G907" s="4"/>
      <c r="H907" s="4"/>
      <c r="I907" s="5"/>
      <c r="J907" s="4"/>
      <c r="K907" s="4"/>
      <c r="L907" s="5"/>
      <c r="M907" s="4"/>
    </row>
    <row r="908" spans="1:13" ht="15.5" x14ac:dyDescent="0.3">
      <c r="A908" s="4"/>
      <c r="B908" s="4"/>
      <c r="D908" s="4"/>
      <c r="E908" s="28"/>
      <c r="F908" s="28"/>
      <c r="G908" s="4"/>
      <c r="H908" s="4"/>
      <c r="I908" s="5"/>
      <c r="J908" s="4"/>
      <c r="K908" s="4"/>
      <c r="L908" s="5"/>
      <c r="M908" s="4"/>
    </row>
    <row r="909" spans="1:13" ht="15.5" x14ac:dyDescent="0.3">
      <c r="A909" s="4"/>
      <c r="B909" s="4"/>
      <c r="D909" s="4"/>
      <c r="E909" s="28"/>
      <c r="F909" s="28"/>
      <c r="G909" s="4"/>
      <c r="H909" s="4"/>
      <c r="I909" s="5"/>
      <c r="J909" s="4"/>
      <c r="K909" s="4"/>
      <c r="L909" s="5"/>
      <c r="M909" s="4"/>
    </row>
    <row r="910" spans="1:13" ht="15.5" x14ac:dyDescent="0.3">
      <c r="A910" s="4"/>
      <c r="B910" s="4"/>
      <c r="D910" s="4"/>
      <c r="E910" s="28"/>
      <c r="F910" s="28"/>
      <c r="G910" s="4"/>
      <c r="H910" s="4"/>
      <c r="I910" s="5"/>
      <c r="J910" s="4"/>
      <c r="K910" s="4"/>
      <c r="L910" s="5"/>
      <c r="M910" s="4"/>
    </row>
    <row r="911" spans="1:13" ht="15.5" x14ac:dyDescent="0.3">
      <c r="A911" s="4"/>
      <c r="B911" s="4"/>
      <c r="D911" s="4"/>
      <c r="E911" s="28"/>
      <c r="F911" s="28"/>
      <c r="G911" s="4"/>
      <c r="H911" s="4"/>
      <c r="I911" s="5"/>
      <c r="J911" s="4"/>
      <c r="K911" s="4"/>
      <c r="L911" s="5"/>
      <c r="M911" s="4"/>
    </row>
    <row r="912" spans="1:13" ht="15.5" x14ac:dyDescent="0.3">
      <c r="A912" s="4"/>
      <c r="B912" s="4"/>
      <c r="D912" s="4"/>
      <c r="E912" s="28"/>
      <c r="F912" s="28"/>
      <c r="G912" s="4"/>
      <c r="H912" s="4"/>
      <c r="I912" s="5"/>
      <c r="J912" s="4"/>
      <c r="K912" s="4"/>
      <c r="L912" s="5"/>
      <c r="M912" s="4"/>
    </row>
    <row r="913" spans="1:13" ht="15.5" x14ac:dyDescent="0.3">
      <c r="A913" s="4"/>
      <c r="B913" s="4"/>
      <c r="D913" s="4"/>
      <c r="E913" s="28"/>
      <c r="F913" s="28"/>
      <c r="G913" s="4"/>
      <c r="H913" s="4"/>
      <c r="I913" s="5"/>
      <c r="J913" s="4"/>
      <c r="K913" s="4"/>
      <c r="L913" s="5"/>
      <c r="M913" s="4"/>
    </row>
    <row r="914" spans="1:13" ht="15.5" x14ac:dyDescent="0.3">
      <c r="A914" s="4"/>
      <c r="B914" s="4"/>
      <c r="D914" s="4"/>
      <c r="E914" s="28"/>
      <c r="F914" s="28"/>
      <c r="G914" s="4"/>
      <c r="H914" s="4"/>
      <c r="I914" s="5"/>
      <c r="J914" s="4"/>
      <c r="K914" s="4"/>
      <c r="L914" s="5"/>
      <c r="M914" s="4"/>
    </row>
    <row r="915" spans="1:13" ht="15.5" x14ac:dyDescent="0.3">
      <c r="A915" s="4"/>
      <c r="B915" s="4"/>
      <c r="D915" s="4"/>
      <c r="E915" s="28"/>
      <c r="F915" s="28"/>
      <c r="G915" s="4"/>
      <c r="H915" s="4"/>
      <c r="I915" s="5"/>
      <c r="J915" s="4"/>
      <c r="K915" s="4"/>
      <c r="L915" s="5"/>
      <c r="M915" s="4"/>
    </row>
    <row r="916" spans="1:13" ht="15.5" x14ac:dyDescent="0.3">
      <c r="A916" s="4"/>
      <c r="B916" s="4"/>
      <c r="D916" s="4"/>
      <c r="E916" s="28"/>
      <c r="F916" s="28"/>
      <c r="G916" s="4"/>
      <c r="H916" s="4"/>
      <c r="I916" s="5"/>
      <c r="J916" s="4"/>
      <c r="K916" s="4"/>
      <c r="L916" s="5"/>
      <c r="M916" s="4"/>
    </row>
    <row r="917" spans="1:13" ht="15.5" x14ac:dyDescent="0.3">
      <c r="A917" s="4"/>
      <c r="B917" s="4"/>
      <c r="D917" s="4"/>
      <c r="E917" s="28"/>
      <c r="F917" s="28"/>
      <c r="G917" s="4"/>
      <c r="H917" s="4"/>
      <c r="I917" s="5"/>
      <c r="J917" s="4"/>
      <c r="K917" s="4"/>
      <c r="L917" s="5"/>
      <c r="M917" s="4"/>
    </row>
    <row r="918" spans="1:13" ht="15.5" x14ac:dyDescent="0.3">
      <c r="A918" s="4"/>
      <c r="B918" s="4"/>
      <c r="D918" s="4"/>
      <c r="E918" s="28"/>
      <c r="F918" s="28"/>
      <c r="G918" s="4"/>
      <c r="H918" s="4"/>
      <c r="I918" s="5"/>
      <c r="J918" s="4"/>
      <c r="K918" s="4"/>
      <c r="L918" s="5"/>
      <c r="M918" s="4"/>
    </row>
    <row r="919" spans="1:13" ht="15.5" x14ac:dyDescent="0.3">
      <c r="A919" s="4"/>
      <c r="B919" s="4"/>
      <c r="D919" s="4"/>
      <c r="E919" s="28"/>
      <c r="F919" s="28"/>
      <c r="G919" s="4"/>
      <c r="H919" s="4"/>
      <c r="I919" s="5"/>
      <c r="J919" s="4"/>
      <c r="K919" s="4"/>
      <c r="L919" s="5"/>
      <c r="M919" s="4"/>
    </row>
    <row r="920" spans="1:13" ht="15.5" x14ac:dyDescent="0.3">
      <c r="A920" s="4"/>
      <c r="B920" s="4"/>
      <c r="D920" s="4"/>
      <c r="E920" s="28"/>
      <c r="F920" s="28"/>
      <c r="G920" s="4"/>
      <c r="H920" s="4"/>
      <c r="I920" s="5"/>
      <c r="J920" s="4"/>
      <c r="K920" s="4"/>
      <c r="L920" s="5"/>
      <c r="M920" s="4"/>
    </row>
    <row r="921" spans="1:13" ht="15.5" x14ac:dyDescent="0.3">
      <c r="A921" s="4"/>
      <c r="B921" s="4"/>
      <c r="D921" s="4"/>
      <c r="E921" s="28"/>
      <c r="F921" s="28"/>
      <c r="G921" s="4"/>
      <c r="H921" s="4"/>
      <c r="I921" s="5"/>
      <c r="J921" s="4"/>
      <c r="K921" s="4"/>
      <c r="L921" s="5"/>
      <c r="M921" s="4"/>
    </row>
    <row r="922" spans="1:13" ht="15.5" x14ac:dyDescent="0.3">
      <c r="A922" s="4"/>
      <c r="B922" s="4"/>
      <c r="D922" s="4"/>
      <c r="E922" s="28"/>
      <c r="F922" s="28"/>
      <c r="G922" s="4"/>
      <c r="H922" s="4"/>
      <c r="I922" s="5"/>
      <c r="J922" s="4"/>
      <c r="K922" s="4"/>
      <c r="L922" s="5"/>
      <c r="M922" s="4"/>
    </row>
    <row r="923" spans="1:13" ht="15.5" x14ac:dyDescent="0.3">
      <c r="A923" s="4"/>
      <c r="B923" s="4"/>
      <c r="D923" s="4"/>
      <c r="E923" s="28"/>
      <c r="F923" s="28"/>
      <c r="G923" s="4"/>
      <c r="H923" s="4"/>
      <c r="I923" s="5"/>
      <c r="J923" s="4"/>
      <c r="K923" s="4"/>
      <c r="L923" s="5"/>
      <c r="M923" s="4"/>
    </row>
    <row r="924" spans="1:13" ht="15.5" x14ac:dyDescent="0.3">
      <c r="A924" s="4"/>
      <c r="B924" s="4"/>
      <c r="D924" s="4"/>
      <c r="E924" s="28"/>
      <c r="F924" s="28"/>
      <c r="G924" s="4"/>
      <c r="H924" s="4"/>
      <c r="I924" s="5"/>
      <c r="J924" s="4"/>
      <c r="K924" s="4"/>
      <c r="L924" s="5"/>
      <c r="M924" s="4"/>
    </row>
    <row r="925" spans="1:13" ht="15.5" x14ac:dyDescent="0.3">
      <c r="A925" s="4"/>
      <c r="B925" s="4"/>
      <c r="D925" s="4"/>
      <c r="E925" s="28"/>
      <c r="F925" s="28"/>
      <c r="G925" s="4"/>
      <c r="H925" s="4"/>
      <c r="I925" s="5"/>
      <c r="J925" s="4"/>
      <c r="K925" s="4"/>
      <c r="L925" s="5"/>
      <c r="M925" s="4"/>
    </row>
    <row r="926" spans="1:13" ht="15.5" x14ac:dyDescent="0.3">
      <c r="A926" s="4"/>
      <c r="B926" s="4"/>
      <c r="D926" s="4"/>
      <c r="E926" s="28"/>
      <c r="F926" s="28"/>
      <c r="G926" s="4"/>
      <c r="H926" s="4"/>
      <c r="I926" s="5"/>
      <c r="J926" s="4"/>
      <c r="K926" s="4"/>
      <c r="L926" s="5"/>
      <c r="M926" s="4"/>
    </row>
    <row r="927" spans="1:13" ht="15.5" x14ac:dyDescent="0.3">
      <c r="A927" s="4"/>
      <c r="B927" s="4"/>
      <c r="D927" s="4"/>
      <c r="E927" s="28"/>
      <c r="F927" s="28"/>
      <c r="G927" s="4"/>
      <c r="H927" s="4"/>
      <c r="I927" s="5"/>
      <c r="J927" s="4"/>
      <c r="K927" s="4"/>
      <c r="L927" s="5"/>
      <c r="M927" s="4"/>
    </row>
    <row r="928" spans="1:13" ht="15.5" x14ac:dyDescent="0.3">
      <c r="A928" s="4"/>
      <c r="B928" s="4"/>
      <c r="D928" s="4"/>
      <c r="E928" s="28"/>
      <c r="F928" s="28"/>
      <c r="G928" s="4"/>
      <c r="H928" s="4"/>
      <c r="I928" s="5"/>
      <c r="J928" s="4"/>
      <c r="K928" s="4"/>
      <c r="L928" s="5"/>
      <c r="M928" s="4"/>
    </row>
    <row r="929" spans="1:13" ht="15.5" x14ac:dyDescent="0.3">
      <c r="A929" s="4"/>
      <c r="B929" s="4"/>
      <c r="D929" s="4"/>
      <c r="E929" s="28"/>
      <c r="F929" s="28"/>
      <c r="G929" s="4"/>
      <c r="H929" s="4"/>
      <c r="I929" s="5"/>
      <c r="J929" s="4"/>
      <c r="K929" s="4"/>
      <c r="L929" s="5"/>
      <c r="M929" s="4"/>
    </row>
    <row r="930" spans="1:13" ht="15.5" x14ac:dyDescent="0.3">
      <c r="A930" s="4"/>
      <c r="B930" s="4"/>
      <c r="D930" s="4"/>
      <c r="E930" s="28"/>
      <c r="F930" s="28"/>
      <c r="G930" s="4"/>
      <c r="H930" s="4"/>
      <c r="I930" s="5"/>
      <c r="J930" s="4"/>
      <c r="K930" s="4"/>
      <c r="L930" s="5"/>
      <c r="M930" s="4"/>
    </row>
    <row r="931" spans="1:13" ht="15.5" x14ac:dyDescent="0.3">
      <c r="A931" s="4"/>
      <c r="B931" s="4"/>
      <c r="D931" s="4"/>
      <c r="E931" s="28"/>
      <c r="F931" s="28"/>
      <c r="G931" s="4"/>
      <c r="H931" s="4"/>
      <c r="I931" s="5"/>
      <c r="J931" s="4"/>
      <c r="K931" s="4"/>
      <c r="L931" s="5"/>
      <c r="M931" s="4"/>
    </row>
    <row r="932" spans="1:13" ht="15.5" x14ac:dyDescent="0.3">
      <c r="A932" s="4"/>
      <c r="B932" s="4"/>
      <c r="D932" s="4"/>
      <c r="E932" s="28"/>
      <c r="F932" s="28"/>
      <c r="G932" s="4"/>
      <c r="H932" s="4"/>
      <c r="I932" s="5"/>
      <c r="J932" s="4"/>
      <c r="K932" s="4"/>
      <c r="L932" s="5"/>
      <c r="M932" s="4"/>
    </row>
    <row r="933" spans="1:13" ht="15.5" x14ac:dyDescent="0.3">
      <c r="A933" s="4"/>
      <c r="B933" s="4"/>
      <c r="D933" s="4"/>
      <c r="E933" s="28"/>
      <c r="F933" s="28"/>
      <c r="G933" s="4"/>
      <c r="H933" s="4"/>
      <c r="I933" s="5"/>
      <c r="J933" s="4"/>
      <c r="K933" s="4"/>
      <c r="L933" s="5"/>
      <c r="M933" s="4"/>
    </row>
    <row r="934" spans="1:13" ht="15.5" x14ac:dyDescent="0.3">
      <c r="A934" s="4"/>
      <c r="B934" s="4"/>
      <c r="D934" s="4"/>
      <c r="E934" s="28"/>
      <c r="F934" s="28"/>
      <c r="G934" s="4"/>
      <c r="H934" s="4"/>
      <c r="I934" s="5"/>
      <c r="J934" s="4"/>
      <c r="K934" s="4"/>
      <c r="L934" s="5"/>
      <c r="M934" s="4"/>
    </row>
    <row r="935" spans="1:13" ht="15.5" x14ac:dyDescent="0.3">
      <c r="A935" s="4"/>
      <c r="B935" s="4"/>
      <c r="D935" s="4"/>
      <c r="E935" s="28"/>
      <c r="F935" s="28"/>
      <c r="G935" s="4"/>
      <c r="H935" s="4"/>
      <c r="I935" s="5"/>
      <c r="J935" s="4"/>
      <c r="K935" s="4"/>
      <c r="L935" s="5"/>
      <c r="M935" s="4"/>
    </row>
    <row r="936" spans="1:13" ht="15.5" x14ac:dyDescent="0.3">
      <c r="A936" s="4"/>
      <c r="B936" s="4"/>
      <c r="D936" s="4"/>
      <c r="E936" s="28"/>
      <c r="F936" s="28"/>
      <c r="G936" s="4"/>
      <c r="H936" s="4"/>
      <c r="I936" s="5"/>
      <c r="J936" s="4"/>
      <c r="K936" s="4"/>
      <c r="L936" s="5"/>
      <c r="M936" s="4"/>
    </row>
    <row r="937" spans="1:13" ht="15.5" x14ac:dyDescent="0.3">
      <c r="A937" s="4"/>
      <c r="B937" s="4"/>
      <c r="D937" s="4"/>
      <c r="E937" s="28"/>
      <c r="F937" s="28"/>
      <c r="G937" s="4"/>
      <c r="H937" s="4"/>
      <c r="I937" s="5"/>
      <c r="J937" s="4"/>
      <c r="K937" s="4"/>
      <c r="L937" s="5"/>
      <c r="M937" s="4"/>
    </row>
    <row r="938" spans="1:13" ht="15.5" x14ac:dyDescent="0.3">
      <c r="A938" s="4"/>
      <c r="B938" s="4"/>
      <c r="D938" s="4"/>
      <c r="E938" s="28"/>
      <c r="F938" s="28"/>
      <c r="G938" s="4"/>
      <c r="H938" s="4"/>
      <c r="I938" s="5"/>
      <c r="J938" s="4"/>
      <c r="K938" s="4"/>
      <c r="L938" s="5"/>
      <c r="M938" s="4"/>
    </row>
    <row r="939" spans="1:13" ht="15.5" x14ac:dyDescent="0.3">
      <c r="A939" s="4"/>
      <c r="B939" s="4"/>
      <c r="D939" s="4"/>
      <c r="E939" s="28"/>
      <c r="F939" s="28"/>
      <c r="G939" s="4"/>
      <c r="H939" s="4"/>
      <c r="I939" s="5"/>
      <c r="J939" s="4"/>
      <c r="K939" s="4"/>
      <c r="L939" s="5"/>
      <c r="M939" s="4"/>
    </row>
    <row r="940" spans="1:13" ht="15.5" x14ac:dyDescent="0.3">
      <c r="A940" s="4"/>
      <c r="B940" s="4"/>
      <c r="D940" s="4"/>
      <c r="E940" s="28"/>
      <c r="F940" s="28"/>
      <c r="G940" s="4"/>
      <c r="H940" s="4"/>
      <c r="I940" s="5"/>
      <c r="J940" s="4"/>
      <c r="K940" s="4"/>
      <c r="L940" s="5"/>
      <c r="M940" s="4"/>
    </row>
    <row r="941" spans="1:13" ht="15.5" x14ac:dyDescent="0.3">
      <c r="A941" s="4"/>
      <c r="B941" s="4"/>
      <c r="D941" s="4"/>
      <c r="E941" s="28"/>
      <c r="F941" s="28"/>
      <c r="G941" s="4"/>
      <c r="H941" s="4"/>
      <c r="I941" s="5"/>
      <c r="J941" s="4"/>
      <c r="K941" s="4"/>
      <c r="L941" s="5"/>
      <c r="M941" s="4"/>
    </row>
    <row r="942" spans="1:13" ht="15.5" x14ac:dyDescent="0.3">
      <c r="A942" s="4"/>
      <c r="B942" s="4"/>
      <c r="D942" s="4"/>
      <c r="E942" s="28"/>
      <c r="F942" s="28"/>
      <c r="G942" s="4"/>
      <c r="H942" s="4"/>
      <c r="I942" s="5"/>
      <c r="J942" s="4"/>
      <c r="K942" s="4"/>
      <c r="L942" s="5"/>
      <c r="M942" s="4"/>
    </row>
    <row r="943" spans="1:13" ht="15.5" x14ac:dyDescent="0.3">
      <c r="A943" s="4"/>
      <c r="B943" s="4"/>
      <c r="D943" s="4"/>
      <c r="E943" s="28"/>
      <c r="F943" s="28"/>
      <c r="G943" s="4"/>
      <c r="H943" s="4"/>
      <c r="I943" s="5"/>
      <c r="J943" s="4"/>
      <c r="K943" s="4"/>
      <c r="L943" s="5"/>
      <c r="M943" s="4"/>
    </row>
    <row r="944" spans="1:13" ht="15.5" x14ac:dyDescent="0.3">
      <c r="A944" s="4"/>
      <c r="B944" s="4"/>
      <c r="D944" s="4"/>
      <c r="E944" s="28"/>
      <c r="F944" s="28"/>
      <c r="G944" s="4"/>
      <c r="H944" s="4"/>
      <c r="I944" s="5"/>
      <c r="J944" s="4"/>
      <c r="K944" s="4"/>
      <c r="L944" s="5"/>
      <c r="M944" s="4"/>
    </row>
    <row r="945" spans="1:13" ht="15.5" x14ac:dyDescent="0.3">
      <c r="A945" s="4"/>
      <c r="B945" s="4"/>
      <c r="D945" s="4"/>
      <c r="E945" s="28"/>
      <c r="F945" s="28"/>
      <c r="G945" s="4"/>
      <c r="H945" s="4"/>
      <c r="I945" s="5"/>
      <c r="J945" s="4"/>
      <c r="K945" s="4"/>
      <c r="L945" s="5"/>
      <c r="M945" s="4"/>
    </row>
    <row r="946" spans="1:13" ht="15.5" x14ac:dyDescent="0.3">
      <c r="A946" s="4"/>
      <c r="B946" s="4"/>
      <c r="D946" s="4"/>
      <c r="E946" s="28"/>
      <c r="F946" s="28"/>
      <c r="G946" s="4"/>
      <c r="H946" s="4"/>
      <c r="I946" s="5"/>
      <c r="J946" s="4"/>
      <c r="K946" s="4"/>
      <c r="L946" s="5"/>
      <c r="M946" s="4"/>
    </row>
    <row r="947" spans="1:13" ht="15.5" x14ac:dyDescent="0.3">
      <c r="A947" s="4"/>
      <c r="B947" s="4"/>
      <c r="D947" s="4"/>
      <c r="E947" s="28"/>
      <c r="F947" s="28"/>
      <c r="G947" s="4"/>
      <c r="H947" s="4"/>
      <c r="I947" s="5"/>
      <c r="J947" s="4"/>
      <c r="K947" s="4"/>
      <c r="L947" s="5"/>
      <c r="M947" s="4"/>
    </row>
    <row r="948" spans="1:13" ht="15.5" x14ac:dyDescent="0.3">
      <c r="A948" s="4"/>
      <c r="B948" s="4"/>
      <c r="D948" s="4"/>
      <c r="E948" s="28"/>
      <c r="F948" s="28"/>
      <c r="G948" s="4"/>
      <c r="H948" s="4"/>
      <c r="I948" s="5"/>
      <c r="J948" s="4"/>
      <c r="K948" s="4"/>
      <c r="L948" s="5"/>
      <c r="M948" s="4"/>
    </row>
    <row r="949" spans="1:13" ht="15.5" x14ac:dyDescent="0.3">
      <c r="A949" s="4"/>
      <c r="B949" s="4"/>
      <c r="D949" s="4"/>
      <c r="E949" s="28"/>
      <c r="F949" s="28"/>
      <c r="G949" s="4"/>
      <c r="H949" s="4"/>
      <c r="I949" s="5"/>
      <c r="J949" s="4"/>
      <c r="K949" s="4"/>
      <c r="L949" s="5"/>
      <c r="M949" s="4"/>
    </row>
    <row r="950" spans="1:13" ht="15.5" x14ac:dyDescent="0.3">
      <c r="A950" s="4"/>
      <c r="B950" s="4"/>
      <c r="D950" s="4"/>
      <c r="E950" s="28"/>
      <c r="F950" s="28"/>
      <c r="G950" s="4"/>
      <c r="H950" s="4"/>
      <c r="I950" s="5"/>
      <c r="J950" s="4"/>
      <c r="K950" s="4"/>
      <c r="L950" s="5"/>
      <c r="M950" s="4"/>
    </row>
    <row r="951" spans="1:13" ht="15.5" x14ac:dyDescent="0.3">
      <c r="A951" s="4"/>
      <c r="B951" s="4"/>
      <c r="D951" s="4"/>
      <c r="E951" s="28"/>
      <c r="F951" s="28"/>
      <c r="G951" s="4"/>
      <c r="H951" s="4"/>
      <c r="I951" s="5"/>
      <c r="J951" s="4"/>
      <c r="K951" s="4"/>
      <c r="L951" s="5"/>
      <c r="M951" s="4"/>
    </row>
    <row r="952" spans="1:13" ht="15.5" x14ac:dyDescent="0.3">
      <c r="A952" s="4"/>
      <c r="B952" s="4"/>
      <c r="D952" s="4"/>
      <c r="E952" s="28"/>
      <c r="F952" s="28"/>
      <c r="G952" s="4"/>
      <c r="H952" s="4"/>
      <c r="I952" s="5"/>
      <c r="J952" s="4"/>
      <c r="K952" s="4"/>
      <c r="L952" s="5"/>
      <c r="M952" s="4"/>
    </row>
    <row r="953" spans="1:13" ht="15.5" x14ac:dyDescent="0.3">
      <c r="A953" s="4"/>
      <c r="B953" s="4"/>
      <c r="D953" s="4"/>
      <c r="E953" s="28"/>
      <c r="F953" s="28"/>
      <c r="G953" s="4"/>
      <c r="H953" s="4"/>
      <c r="I953" s="5"/>
      <c r="J953" s="4"/>
      <c r="K953" s="4"/>
      <c r="L953" s="5"/>
      <c r="M953" s="4"/>
    </row>
    <row r="954" spans="1:13" ht="15.5" x14ac:dyDescent="0.3">
      <c r="A954" s="4"/>
      <c r="B954" s="4"/>
      <c r="D954" s="4"/>
      <c r="E954" s="28"/>
      <c r="F954" s="28"/>
      <c r="G954" s="4"/>
      <c r="H954" s="4"/>
      <c r="I954" s="5"/>
      <c r="J954" s="4"/>
      <c r="K954" s="4"/>
      <c r="L954" s="5"/>
      <c r="M954" s="4"/>
    </row>
    <row r="955" spans="1:13" ht="15.5" x14ac:dyDescent="0.3">
      <c r="A955" s="4"/>
      <c r="B955" s="4"/>
      <c r="D955" s="4"/>
      <c r="E955" s="28"/>
      <c r="F955" s="28"/>
      <c r="G955" s="4"/>
      <c r="H955" s="4"/>
      <c r="I955" s="5"/>
      <c r="J955" s="4"/>
      <c r="K955" s="4"/>
      <c r="L955" s="5"/>
      <c r="M955" s="4"/>
    </row>
    <row r="956" spans="1:13" ht="15.5" x14ac:dyDescent="0.3">
      <c r="A956" s="4"/>
      <c r="B956" s="4"/>
      <c r="D956" s="4"/>
      <c r="E956" s="28"/>
      <c r="F956" s="28"/>
      <c r="G956" s="4"/>
      <c r="H956" s="4"/>
      <c r="I956" s="5"/>
      <c r="J956" s="4"/>
      <c r="K956" s="4"/>
      <c r="L956" s="5"/>
      <c r="M956" s="4"/>
    </row>
    <row r="957" spans="1:13" ht="15.5" x14ac:dyDescent="0.3">
      <c r="A957" s="4"/>
      <c r="B957" s="4"/>
      <c r="D957" s="4"/>
      <c r="E957" s="28"/>
      <c r="F957" s="28"/>
      <c r="G957" s="4"/>
      <c r="H957" s="4"/>
      <c r="I957" s="5"/>
      <c r="J957" s="4"/>
      <c r="K957" s="4"/>
      <c r="L957" s="5"/>
      <c r="M957" s="4"/>
    </row>
    <row r="958" spans="1:13" ht="15.5" x14ac:dyDescent="0.3">
      <c r="A958" s="4"/>
      <c r="B958" s="4"/>
      <c r="D958" s="4"/>
      <c r="E958" s="28"/>
      <c r="F958" s="28"/>
      <c r="G958" s="4"/>
      <c r="H958" s="4"/>
      <c r="I958" s="5"/>
      <c r="J958" s="4"/>
      <c r="K958" s="4"/>
      <c r="L958" s="5"/>
      <c r="M958" s="4"/>
    </row>
    <row r="959" spans="1:13" ht="15.5" x14ac:dyDescent="0.3">
      <c r="A959" s="4"/>
      <c r="B959" s="4"/>
      <c r="D959" s="4"/>
      <c r="E959" s="28"/>
      <c r="F959" s="28"/>
      <c r="G959" s="4"/>
      <c r="H959" s="4"/>
      <c r="I959" s="5"/>
      <c r="J959" s="4"/>
      <c r="K959" s="4"/>
      <c r="L959" s="5"/>
      <c r="M959" s="4"/>
    </row>
    <row r="960" spans="1:13" ht="15.5" x14ac:dyDescent="0.3">
      <c r="A960" s="4"/>
      <c r="B960" s="4"/>
      <c r="D960" s="4"/>
      <c r="E960" s="28"/>
      <c r="F960" s="28"/>
      <c r="G960" s="4"/>
      <c r="H960" s="4"/>
      <c r="I960" s="5"/>
      <c r="J960" s="4"/>
      <c r="K960" s="4"/>
      <c r="L960" s="5"/>
      <c r="M960" s="4"/>
    </row>
    <row r="961" spans="1:13" ht="15.5" x14ac:dyDescent="0.3">
      <c r="A961" s="4"/>
      <c r="B961" s="4"/>
      <c r="D961" s="4"/>
      <c r="E961" s="28"/>
      <c r="F961" s="28"/>
      <c r="G961" s="4"/>
      <c r="H961" s="4"/>
      <c r="I961" s="5"/>
      <c r="J961" s="4"/>
      <c r="K961" s="4"/>
      <c r="L961" s="5"/>
      <c r="M961" s="4"/>
    </row>
    <row r="962" spans="1:13" ht="15.5" x14ac:dyDescent="0.3">
      <c r="A962" s="4"/>
      <c r="B962" s="4"/>
      <c r="D962" s="4"/>
      <c r="E962" s="28"/>
      <c r="F962" s="28"/>
      <c r="G962" s="4"/>
      <c r="H962" s="4"/>
      <c r="I962" s="5"/>
      <c r="J962" s="4"/>
      <c r="K962" s="4"/>
      <c r="L962" s="5"/>
      <c r="M962" s="4"/>
    </row>
    <row r="963" spans="1:13" ht="15.5" x14ac:dyDescent="0.3">
      <c r="A963" s="4"/>
      <c r="B963" s="4"/>
      <c r="D963" s="4"/>
      <c r="E963" s="28"/>
      <c r="F963" s="28"/>
      <c r="G963" s="4"/>
      <c r="H963" s="4"/>
      <c r="I963" s="5"/>
      <c r="J963" s="4"/>
      <c r="K963" s="4"/>
      <c r="L963" s="5"/>
      <c r="M963" s="4"/>
    </row>
    <row r="964" spans="1:13" ht="15.5" x14ac:dyDescent="0.3">
      <c r="A964" s="4"/>
      <c r="B964" s="4"/>
      <c r="D964" s="4"/>
      <c r="E964" s="28"/>
      <c r="F964" s="28"/>
      <c r="G964" s="4"/>
      <c r="H964" s="4"/>
      <c r="I964" s="5"/>
      <c r="J964" s="4"/>
      <c r="K964" s="4"/>
      <c r="L964" s="5"/>
      <c r="M964" s="4"/>
    </row>
    <row r="965" spans="1:13" ht="15.5" x14ac:dyDescent="0.3">
      <c r="A965" s="4"/>
      <c r="B965" s="4"/>
      <c r="D965" s="4"/>
      <c r="E965" s="28"/>
      <c r="F965" s="28"/>
      <c r="G965" s="4"/>
      <c r="H965" s="4"/>
      <c r="I965" s="5"/>
      <c r="J965" s="4"/>
      <c r="K965" s="4"/>
      <c r="L965" s="5"/>
      <c r="M965" s="4"/>
    </row>
    <row r="966" spans="1:13" ht="15.5" x14ac:dyDescent="0.3">
      <c r="A966" s="4"/>
      <c r="B966" s="4"/>
      <c r="D966" s="4"/>
      <c r="E966" s="28"/>
      <c r="F966" s="28"/>
      <c r="G966" s="4"/>
      <c r="H966" s="4"/>
      <c r="I966" s="5"/>
      <c r="J966" s="4"/>
      <c r="K966" s="4"/>
      <c r="L966" s="5"/>
      <c r="M966" s="4"/>
    </row>
    <row r="967" spans="1:13" ht="15.5" x14ac:dyDescent="0.3">
      <c r="A967" s="4"/>
      <c r="B967" s="4"/>
      <c r="D967" s="4"/>
      <c r="E967" s="28"/>
      <c r="F967" s="28"/>
      <c r="G967" s="4"/>
      <c r="H967" s="4"/>
      <c r="I967" s="5"/>
      <c r="J967" s="4"/>
      <c r="K967" s="4"/>
      <c r="L967" s="5"/>
      <c r="M967" s="4"/>
    </row>
    <row r="968" spans="1:13" ht="15.5" x14ac:dyDescent="0.3">
      <c r="A968" s="4"/>
      <c r="B968" s="4"/>
      <c r="D968" s="4"/>
      <c r="E968" s="28"/>
      <c r="F968" s="28"/>
      <c r="G968" s="4"/>
      <c r="H968" s="4"/>
      <c r="I968" s="5"/>
      <c r="J968" s="4"/>
      <c r="K968" s="4"/>
      <c r="L968" s="5"/>
      <c r="M968" s="4"/>
    </row>
    <row r="969" spans="1:13" ht="15.5" x14ac:dyDescent="0.3">
      <c r="A969" s="4"/>
      <c r="B969" s="4"/>
      <c r="D969" s="4"/>
      <c r="E969" s="28"/>
      <c r="F969" s="28"/>
      <c r="G969" s="4"/>
      <c r="H969" s="4"/>
      <c r="I969" s="5"/>
      <c r="J969" s="4"/>
      <c r="K969" s="4"/>
      <c r="L969" s="5"/>
      <c r="M969" s="4"/>
    </row>
    <row r="970" spans="1:13" ht="15.5" x14ac:dyDescent="0.3">
      <c r="A970" s="4"/>
      <c r="B970" s="4"/>
      <c r="D970" s="4"/>
      <c r="E970" s="28"/>
      <c r="F970" s="28"/>
      <c r="G970" s="4"/>
      <c r="H970" s="4"/>
      <c r="I970" s="5"/>
      <c r="J970" s="4"/>
      <c r="K970" s="4"/>
      <c r="L970" s="5"/>
      <c r="M970" s="4"/>
    </row>
    <row r="971" spans="1:13" ht="15.5" x14ac:dyDescent="0.3">
      <c r="A971" s="4"/>
      <c r="B971" s="4"/>
      <c r="D971" s="4"/>
      <c r="E971" s="28"/>
      <c r="F971" s="28"/>
      <c r="G971" s="4"/>
      <c r="H971" s="4"/>
      <c r="I971" s="5"/>
      <c r="J971" s="4"/>
      <c r="K971" s="4"/>
      <c r="L971" s="5"/>
      <c r="M971" s="4"/>
    </row>
    <row r="972" spans="1:13" ht="15.5" x14ac:dyDescent="0.3">
      <c r="A972" s="4"/>
      <c r="B972" s="4"/>
      <c r="D972" s="4"/>
      <c r="E972" s="28"/>
      <c r="F972" s="28"/>
      <c r="G972" s="4"/>
      <c r="H972" s="4"/>
      <c r="I972" s="5"/>
      <c r="J972" s="4"/>
      <c r="K972" s="4"/>
      <c r="L972" s="5"/>
      <c r="M972" s="4"/>
    </row>
    <row r="973" spans="1:13" ht="15.5" x14ac:dyDescent="0.3">
      <c r="A973" s="4"/>
      <c r="B973" s="4"/>
      <c r="D973" s="4"/>
      <c r="E973" s="28"/>
      <c r="F973" s="28"/>
      <c r="G973" s="4"/>
      <c r="H973" s="4"/>
      <c r="I973" s="5"/>
      <c r="J973" s="4"/>
      <c r="K973" s="4"/>
      <c r="L973" s="5"/>
      <c r="M973" s="4"/>
    </row>
    <row r="974" spans="1:13" ht="15.5" x14ac:dyDescent="0.3">
      <c r="A974" s="4"/>
      <c r="B974" s="4"/>
      <c r="D974" s="4"/>
      <c r="E974" s="28"/>
      <c r="F974" s="28"/>
      <c r="G974" s="4"/>
      <c r="H974" s="4"/>
      <c r="I974" s="5"/>
      <c r="J974" s="4"/>
      <c r="K974" s="4"/>
      <c r="L974" s="5"/>
      <c r="M974" s="4"/>
    </row>
    <row r="975" spans="1:13" ht="15.5" x14ac:dyDescent="0.3">
      <c r="A975" s="4"/>
      <c r="B975" s="4"/>
      <c r="D975" s="4"/>
      <c r="E975" s="28"/>
      <c r="F975" s="28"/>
      <c r="G975" s="4"/>
      <c r="H975" s="4"/>
      <c r="I975" s="5"/>
      <c r="J975" s="4"/>
      <c r="K975" s="4"/>
      <c r="L975" s="5"/>
      <c r="M975" s="4"/>
    </row>
    <row r="976" spans="1:13" ht="15.5" x14ac:dyDescent="0.3">
      <c r="A976" s="4"/>
      <c r="B976" s="4"/>
      <c r="D976" s="4"/>
      <c r="E976" s="28"/>
      <c r="F976" s="28"/>
      <c r="G976" s="4"/>
      <c r="H976" s="4"/>
      <c r="I976" s="5"/>
      <c r="J976" s="4"/>
      <c r="K976" s="4"/>
      <c r="L976" s="5"/>
      <c r="M976" s="4"/>
    </row>
    <row r="977" spans="1:13" ht="15.5" x14ac:dyDescent="0.3">
      <c r="A977" s="4"/>
      <c r="B977" s="4"/>
      <c r="D977" s="4"/>
      <c r="E977" s="28"/>
      <c r="F977" s="28"/>
      <c r="G977" s="4"/>
      <c r="H977" s="4"/>
      <c r="I977" s="5"/>
      <c r="J977" s="4"/>
      <c r="K977" s="4"/>
      <c r="L977" s="5"/>
      <c r="M977" s="4"/>
    </row>
    <row r="978" spans="1:13" ht="15.5" x14ac:dyDescent="0.3">
      <c r="A978" s="4"/>
      <c r="B978" s="4"/>
      <c r="D978" s="4"/>
      <c r="E978" s="28"/>
      <c r="F978" s="28"/>
      <c r="G978" s="4"/>
      <c r="H978" s="4"/>
      <c r="I978" s="5"/>
      <c r="J978" s="4"/>
      <c r="K978" s="4"/>
      <c r="L978" s="5"/>
      <c r="M978" s="4"/>
    </row>
    <row r="979" spans="1:13" ht="15.5" x14ac:dyDescent="0.3">
      <c r="A979" s="4"/>
      <c r="B979" s="4"/>
      <c r="D979" s="4"/>
      <c r="E979" s="28"/>
      <c r="F979" s="28"/>
      <c r="G979" s="4"/>
      <c r="H979" s="4"/>
      <c r="I979" s="5"/>
      <c r="J979" s="4"/>
      <c r="K979" s="4"/>
      <c r="L979" s="5"/>
      <c r="M979" s="4"/>
    </row>
    <row r="980" spans="1:13" ht="15.5" x14ac:dyDescent="0.3">
      <c r="A980" s="4"/>
      <c r="B980" s="4"/>
      <c r="D980" s="4"/>
      <c r="E980" s="28"/>
      <c r="F980" s="28"/>
      <c r="G980" s="4"/>
      <c r="H980" s="4"/>
      <c r="I980" s="5"/>
      <c r="J980" s="4"/>
      <c r="K980" s="4"/>
      <c r="L980" s="5"/>
      <c r="M980" s="4"/>
    </row>
    <row r="981" spans="1:13" ht="15.5" x14ac:dyDescent="0.3">
      <c r="A981" s="4"/>
      <c r="B981" s="4"/>
      <c r="D981" s="4"/>
      <c r="E981" s="28"/>
      <c r="F981" s="28"/>
      <c r="G981" s="4"/>
      <c r="H981" s="4"/>
      <c r="I981" s="5"/>
      <c r="J981" s="4"/>
      <c r="K981" s="4"/>
      <c r="L981" s="5"/>
      <c r="M981" s="4"/>
    </row>
    <row r="982" spans="1:13" ht="15.5" x14ac:dyDescent="0.3">
      <c r="A982" s="4"/>
      <c r="B982" s="4"/>
      <c r="D982" s="4"/>
      <c r="E982" s="28"/>
      <c r="F982" s="28"/>
      <c r="G982" s="4"/>
      <c r="H982" s="4"/>
      <c r="I982" s="5"/>
      <c r="J982" s="4"/>
      <c r="K982" s="4"/>
      <c r="L982" s="5"/>
      <c r="M982" s="4"/>
    </row>
    <row r="983" spans="1:13" ht="15.5" x14ac:dyDescent="0.3">
      <c r="A983" s="4"/>
      <c r="B983" s="4"/>
      <c r="D983" s="4"/>
      <c r="E983" s="28"/>
      <c r="F983" s="28"/>
      <c r="G983" s="4"/>
      <c r="H983" s="4"/>
      <c r="I983" s="5"/>
      <c r="J983" s="4"/>
      <c r="K983" s="4"/>
      <c r="L983" s="5"/>
      <c r="M983" s="4"/>
    </row>
    <row r="984" spans="1:13" ht="15.5" x14ac:dyDescent="0.3">
      <c r="A984" s="4"/>
      <c r="B984" s="4"/>
      <c r="D984" s="4"/>
      <c r="E984" s="28"/>
      <c r="F984" s="28"/>
      <c r="G984" s="4"/>
      <c r="H984" s="4"/>
      <c r="I984" s="5"/>
      <c r="J984" s="4"/>
      <c r="K984" s="4"/>
      <c r="L984" s="5"/>
      <c r="M984" s="4"/>
    </row>
    <row r="985" spans="1:13" ht="15.5" x14ac:dyDescent="0.3">
      <c r="A985" s="4"/>
      <c r="B985" s="4"/>
      <c r="D985" s="4"/>
      <c r="E985" s="28"/>
      <c r="F985" s="28"/>
      <c r="G985" s="4"/>
      <c r="H985" s="4"/>
      <c r="I985" s="5"/>
      <c r="J985" s="4"/>
      <c r="K985" s="4"/>
      <c r="L985" s="5"/>
      <c r="M985" s="4"/>
    </row>
    <row r="986" spans="1:13" ht="15.5" x14ac:dyDescent="0.3">
      <c r="A986" s="4"/>
      <c r="B986" s="4"/>
      <c r="D986" s="4"/>
      <c r="E986" s="28"/>
      <c r="F986" s="28"/>
      <c r="G986" s="4"/>
      <c r="H986" s="4"/>
      <c r="I986" s="5"/>
      <c r="J986" s="4"/>
      <c r="K986" s="4"/>
      <c r="L986" s="5"/>
      <c r="M986" s="4"/>
    </row>
    <row r="987" spans="1:13" ht="15.5" x14ac:dyDescent="0.3">
      <c r="A987" s="4"/>
      <c r="B987" s="4"/>
      <c r="D987" s="4"/>
      <c r="E987" s="28"/>
      <c r="F987" s="28"/>
      <c r="G987" s="4"/>
      <c r="H987" s="4"/>
      <c r="I987" s="5"/>
      <c r="J987" s="4"/>
      <c r="K987" s="4"/>
      <c r="L987" s="5"/>
      <c r="M987" s="4"/>
    </row>
    <row r="988" spans="1:13" ht="15.5" x14ac:dyDescent="0.3">
      <c r="A988" s="4"/>
      <c r="B988" s="4"/>
      <c r="D988" s="4"/>
      <c r="E988" s="28"/>
      <c r="F988" s="28"/>
      <c r="G988" s="4"/>
      <c r="H988" s="4"/>
      <c r="I988" s="5"/>
      <c r="J988" s="4"/>
      <c r="K988" s="4"/>
      <c r="L988" s="5"/>
      <c r="M988" s="4"/>
    </row>
    <row r="989" spans="1:13" ht="15.5" x14ac:dyDescent="0.3">
      <c r="A989" s="4"/>
      <c r="B989" s="4"/>
      <c r="D989" s="4"/>
      <c r="E989" s="28"/>
      <c r="F989" s="28"/>
      <c r="G989" s="4"/>
      <c r="H989" s="4"/>
      <c r="I989" s="5"/>
      <c r="J989" s="4"/>
      <c r="K989" s="4"/>
      <c r="L989" s="5"/>
      <c r="M989" s="4"/>
    </row>
    <row r="990" spans="1:13" ht="15.5" x14ac:dyDescent="0.3">
      <c r="A990" s="4"/>
      <c r="B990" s="4"/>
      <c r="D990" s="4"/>
      <c r="E990" s="28"/>
      <c r="F990" s="28"/>
      <c r="G990" s="4"/>
      <c r="H990" s="4"/>
      <c r="I990" s="5"/>
      <c r="J990" s="4"/>
      <c r="K990" s="4"/>
      <c r="L990" s="5"/>
      <c r="M990" s="4"/>
    </row>
    <row r="991" spans="1:13" ht="15.5" x14ac:dyDescent="0.3">
      <c r="A991" s="4"/>
      <c r="B991" s="4"/>
      <c r="D991" s="4"/>
      <c r="E991" s="28"/>
      <c r="F991" s="28"/>
      <c r="G991" s="4"/>
      <c r="H991" s="4"/>
      <c r="I991" s="5"/>
      <c r="J991" s="4"/>
      <c r="K991" s="4"/>
      <c r="L991" s="5"/>
      <c r="M991" s="4"/>
    </row>
    <row r="992" spans="1:13" ht="15.5" x14ac:dyDescent="0.3">
      <c r="A992" s="4"/>
      <c r="B992" s="4"/>
      <c r="D992" s="4"/>
      <c r="E992" s="28"/>
      <c r="F992" s="28"/>
      <c r="G992" s="4"/>
      <c r="H992" s="4"/>
      <c r="I992" s="5"/>
      <c r="J992" s="4"/>
      <c r="K992" s="4"/>
      <c r="L992" s="5"/>
      <c r="M992" s="4"/>
    </row>
    <row r="993" spans="1:13" ht="15.5" x14ac:dyDescent="0.3">
      <c r="A993" s="4"/>
      <c r="B993" s="4"/>
      <c r="D993" s="4"/>
      <c r="E993" s="28"/>
      <c r="F993" s="28"/>
      <c r="G993" s="4"/>
      <c r="H993" s="4"/>
      <c r="I993" s="5"/>
      <c r="J993" s="4"/>
      <c r="K993" s="4"/>
      <c r="L993" s="5"/>
      <c r="M993" s="4"/>
    </row>
    <row r="994" spans="1:13" ht="15.5" x14ac:dyDescent="0.3">
      <c r="A994" s="4"/>
      <c r="B994" s="4"/>
      <c r="D994" s="4"/>
      <c r="E994" s="28"/>
      <c r="F994" s="28"/>
      <c r="G994" s="4"/>
      <c r="H994" s="4"/>
      <c r="I994" s="5"/>
      <c r="J994" s="4"/>
      <c r="K994" s="4"/>
      <c r="L994" s="5"/>
      <c r="M994" s="4"/>
    </row>
    <row r="995" spans="1:13" ht="15.5" x14ac:dyDescent="0.3">
      <c r="A995" s="4"/>
      <c r="B995" s="4"/>
      <c r="D995" s="4"/>
      <c r="E995" s="28"/>
      <c r="F995" s="28"/>
      <c r="G995" s="4"/>
      <c r="H995" s="4"/>
      <c r="I995" s="5"/>
      <c r="J995" s="4"/>
      <c r="K995" s="4"/>
      <c r="L995" s="5"/>
      <c r="M995" s="4"/>
    </row>
    <row r="996" spans="1:13" ht="15.5" x14ac:dyDescent="0.3">
      <c r="A996" s="4"/>
      <c r="B996" s="4"/>
      <c r="D996" s="4"/>
      <c r="E996" s="28"/>
      <c r="F996" s="28"/>
      <c r="G996" s="4"/>
      <c r="H996" s="4"/>
      <c r="I996" s="5"/>
      <c r="J996" s="4"/>
      <c r="K996" s="4"/>
      <c r="L996" s="5"/>
      <c r="M996" s="4"/>
    </row>
    <row r="997" spans="1:13" ht="15.5" x14ac:dyDescent="0.3">
      <c r="A997" s="4"/>
      <c r="B997" s="4"/>
      <c r="D997" s="4"/>
      <c r="E997" s="28"/>
      <c r="F997" s="28"/>
      <c r="G997" s="4"/>
      <c r="H997" s="4"/>
      <c r="I997" s="5"/>
      <c r="J997" s="4"/>
      <c r="K997" s="4"/>
      <c r="L997" s="5"/>
      <c r="M997" s="4"/>
    </row>
    <row r="998" spans="1:13" ht="15.5" x14ac:dyDescent="0.3">
      <c r="A998" s="4"/>
      <c r="B998" s="4"/>
      <c r="D998" s="4"/>
      <c r="E998" s="28"/>
      <c r="F998" s="28"/>
      <c r="G998" s="4"/>
      <c r="H998" s="4"/>
      <c r="I998" s="5"/>
      <c r="J998" s="4"/>
      <c r="K998" s="4"/>
      <c r="L998" s="5"/>
      <c r="M998" s="4"/>
    </row>
    <row r="999" spans="1:13" ht="15.5" x14ac:dyDescent="0.3">
      <c r="A999" s="4"/>
      <c r="B999" s="4"/>
      <c r="D999" s="4"/>
      <c r="E999" s="28"/>
      <c r="F999" s="28"/>
      <c r="G999" s="4"/>
      <c r="H999" s="4"/>
      <c r="I999" s="5"/>
      <c r="J999" s="4"/>
      <c r="K999" s="4"/>
      <c r="L999" s="5"/>
      <c r="M999" s="4"/>
    </row>
    <row r="1000" spans="1:13" ht="15.5" x14ac:dyDescent="0.3">
      <c r="A1000" s="4"/>
      <c r="B1000" s="4"/>
      <c r="D1000" s="4"/>
      <c r="E1000" s="28"/>
      <c r="F1000" s="28"/>
      <c r="G1000" s="4"/>
      <c r="H1000" s="4"/>
      <c r="I1000" s="5"/>
      <c r="J1000" s="4"/>
      <c r="K1000" s="4"/>
      <c r="L1000" s="5"/>
      <c r="M1000" s="4"/>
    </row>
    <row r="1001" spans="1:13" x14ac:dyDescent="0.3">
      <c r="I1001" s="5"/>
      <c r="L1001" s="5"/>
    </row>
  </sheetData>
  <phoneticPr fontId="8" type="noConversion"/>
  <conditionalFormatting sqref="A2:A200">
    <cfRule type="duplicateValues" dxfId="4" priority="34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A7D27-205F-404B-B475-A7969DCB1204}">
  <dimension ref="A1:K200"/>
  <sheetViews>
    <sheetView topLeftCell="A47" workbookViewId="0">
      <selection activeCell="D56" sqref="D56"/>
    </sheetView>
  </sheetViews>
  <sheetFormatPr defaultColWidth="8.9140625" defaultRowHeight="15.5" x14ac:dyDescent="0.3"/>
  <cols>
    <col min="1" max="1" width="14.9140625" style="2" bestFit="1" customWidth="1"/>
    <col min="2" max="2" width="18.6640625" style="2" bestFit="1" customWidth="1"/>
    <col min="3" max="3" width="19.83203125" style="2" bestFit="1" customWidth="1"/>
    <col min="4" max="4" width="21.58203125" style="49" bestFit="1" customWidth="1"/>
    <col min="5" max="5" width="13.25" style="2" bestFit="1" customWidth="1"/>
    <col min="6" max="6" width="20.83203125" style="2" bestFit="1" customWidth="1"/>
    <col min="7" max="7" width="20.83203125" style="2" customWidth="1"/>
    <col min="8" max="8" width="20.33203125" style="2" bestFit="1" customWidth="1"/>
    <col min="9" max="9" width="21.25" style="2" bestFit="1" customWidth="1"/>
    <col min="10" max="10" width="16.75" style="26" bestFit="1" customWidth="1"/>
    <col min="11" max="11" width="22.58203125" style="2" bestFit="1" customWidth="1"/>
    <col min="12" max="16384" width="8.9140625" style="2"/>
  </cols>
  <sheetData>
    <row r="1" spans="1:11" x14ac:dyDescent="0.3">
      <c r="A1" s="31" t="s">
        <v>900</v>
      </c>
      <c r="B1" s="19" t="s">
        <v>899</v>
      </c>
      <c r="C1" s="19" t="s">
        <v>901</v>
      </c>
      <c r="D1" s="48" t="s">
        <v>902</v>
      </c>
      <c r="E1" s="19" t="s">
        <v>412</v>
      </c>
      <c r="F1" s="19" t="s">
        <v>419</v>
      </c>
      <c r="G1" s="19" t="s">
        <v>928</v>
      </c>
      <c r="H1" s="19" t="s">
        <v>903</v>
      </c>
      <c r="I1" s="19" t="s">
        <v>904</v>
      </c>
      <c r="J1" s="25" t="s">
        <v>915</v>
      </c>
      <c r="K1" s="19" t="s">
        <v>916</v>
      </c>
    </row>
    <row r="2" spans="1:11" x14ac:dyDescent="0.3">
      <c r="A2" s="2">
        <v>0</v>
      </c>
      <c r="B2" s="2" t="s">
        <v>923</v>
      </c>
      <c r="C2" s="2" t="s">
        <v>924</v>
      </c>
      <c r="D2" s="49" t="s">
        <v>924</v>
      </c>
      <c r="E2" s="2" t="s">
        <v>924</v>
      </c>
      <c r="F2" s="2" t="s">
        <v>924</v>
      </c>
      <c r="G2" s="2" t="s">
        <v>924</v>
      </c>
      <c r="H2" s="2" t="s">
        <v>924</v>
      </c>
      <c r="I2" s="2" t="s">
        <v>924</v>
      </c>
      <c r="J2" s="2">
        <v>0</v>
      </c>
      <c r="K2" s="2" t="s">
        <v>924</v>
      </c>
    </row>
    <row r="3" spans="1:11" x14ac:dyDescent="0.3">
      <c r="A3" s="2">
        <v>1</v>
      </c>
      <c r="B3" s="2" t="s">
        <v>821</v>
      </c>
      <c r="C3" s="2" t="s">
        <v>411</v>
      </c>
      <c r="D3" s="16">
        <v>35237</v>
      </c>
      <c r="E3" s="2" t="s">
        <v>417</v>
      </c>
      <c r="F3" s="2" t="s">
        <v>422</v>
      </c>
      <c r="G3" s="2" t="s">
        <v>935</v>
      </c>
      <c r="H3" s="2" t="s">
        <v>46</v>
      </c>
      <c r="I3" s="2">
        <v>25000</v>
      </c>
      <c r="J3" s="26">
        <f ca="1">YEAR(TODAY())-YEAR(EMPLOYEES[[#This Row],[Employee Birthdate]])</f>
        <v>28</v>
      </c>
      <c r="K3" s="2" t="str" cm="1">
        <f t="array" aca="1" ref="K3" ca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f>
        <v>20-30</v>
      </c>
    </row>
    <row r="4" spans="1:11" x14ac:dyDescent="0.3">
      <c r="A4" s="2">
        <v>2</v>
      </c>
      <c r="B4" s="2" t="s">
        <v>822</v>
      </c>
      <c r="C4" s="2" t="s">
        <v>410</v>
      </c>
      <c r="D4" s="16">
        <v>35247</v>
      </c>
      <c r="E4" s="2" t="s">
        <v>416</v>
      </c>
      <c r="F4" s="2" t="s">
        <v>892</v>
      </c>
      <c r="G4" s="2" t="s">
        <v>935</v>
      </c>
      <c r="H4" s="2" t="s">
        <v>46</v>
      </c>
      <c r="I4" s="2">
        <v>50000</v>
      </c>
      <c r="J4" s="26">
        <f ca="1">YEAR(TODAY())-YEAR(EMPLOYEES[[#This Row],[Employee Birthdate]])</f>
        <v>28</v>
      </c>
      <c r="K4" s="2" t="str" cm="1">
        <f t="array" aca="1" ref="K4" ca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f>
        <v>20-30</v>
      </c>
    </row>
    <row r="5" spans="1:11" x14ac:dyDescent="0.3">
      <c r="A5" s="2">
        <v>3</v>
      </c>
      <c r="B5" s="2" t="s">
        <v>823</v>
      </c>
      <c r="C5" s="2" t="s">
        <v>410</v>
      </c>
      <c r="D5" s="16">
        <v>38578</v>
      </c>
      <c r="E5" s="2" t="s">
        <v>417</v>
      </c>
      <c r="F5" s="2" t="s">
        <v>422</v>
      </c>
      <c r="G5" s="2" t="s">
        <v>935</v>
      </c>
      <c r="H5" s="2" t="s">
        <v>27</v>
      </c>
      <c r="I5" s="2">
        <v>25000</v>
      </c>
      <c r="J5" s="26">
        <f ca="1">YEAR(TODAY())-YEAR(EMPLOYEES[[#This Row],[Employee Birthdate]])</f>
        <v>19</v>
      </c>
      <c r="K5" s="2" t="str" cm="1">
        <f t="array" aca="1" ref="K5" ca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f>
        <v>18-20</v>
      </c>
    </row>
    <row r="6" spans="1:11" x14ac:dyDescent="0.3">
      <c r="A6" s="2">
        <v>4</v>
      </c>
      <c r="B6" s="2" t="s">
        <v>824</v>
      </c>
      <c r="C6" s="2" t="s">
        <v>410</v>
      </c>
      <c r="D6" s="16">
        <v>35071</v>
      </c>
      <c r="E6" s="2" t="s">
        <v>415</v>
      </c>
      <c r="F6" s="2" t="s">
        <v>421</v>
      </c>
      <c r="G6" s="2" t="s">
        <v>932</v>
      </c>
      <c r="H6" s="2" t="s">
        <v>2</v>
      </c>
      <c r="I6" s="2">
        <v>80000</v>
      </c>
      <c r="J6" s="26">
        <f ca="1">YEAR(TODAY())-YEAR(EMPLOYEES[[#This Row],[Employee Birthdate]])</f>
        <v>28</v>
      </c>
      <c r="K6" s="2" t="str" cm="1">
        <f t="array" aca="1" ref="K6" ca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f>
        <v>20-30</v>
      </c>
    </row>
    <row r="7" spans="1:11" x14ac:dyDescent="0.3">
      <c r="A7" s="2">
        <v>5</v>
      </c>
      <c r="B7" s="2" t="s">
        <v>825</v>
      </c>
      <c r="C7" s="2" t="s">
        <v>411</v>
      </c>
      <c r="D7" s="16">
        <v>31393</v>
      </c>
      <c r="E7" s="2" t="s">
        <v>416</v>
      </c>
      <c r="F7" s="2" t="s">
        <v>893</v>
      </c>
      <c r="G7" s="2" t="s">
        <v>935</v>
      </c>
      <c r="H7" s="2" t="s">
        <v>46</v>
      </c>
      <c r="I7" s="2">
        <v>60000</v>
      </c>
      <c r="J7" s="26">
        <f ca="1">YEAR(TODAY())-YEAR(EMPLOYEES[[#This Row],[Employee Birthdate]])</f>
        <v>39</v>
      </c>
      <c r="K7" s="2" t="str" cm="1">
        <f t="array" aca="1" ref="K7" ca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f>
        <v>30-40</v>
      </c>
    </row>
    <row r="8" spans="1:11" x14ac:dyDescent="0.3">
      <c r="A8" s="2">
        <v>6</v>
      </c>
      <c r="B8" s="2" t="s">
        <v>826</v>
      </c>
      <c r="C8" s="2" t="s">
        <v>410</v>
      </c>
      <c r="D8" s="16">
        <v>34767</v>
      </c>
      <c r="E8" s="2" t="s">
        <v>417</v>
      </c>
      <c r="F8" s="2" t="s">
        <v>422</v>
      </c>
      <c r="G8" s="2" t="s">
        <v>929</v>
      </c>
      <c r="H8" s="2" t="s">
        <v>24</v>
      </c>
      <c r="I8" s="2">
        <v>25000</v>
      </c>
      <c r="J8" s="26">
        <f ca="1">YEAR(TODAY())-YEAR(EMPLOYEES[[#This Row],[Employee Birthdate]])</f>
        <v>29</v>
      </c>
      <c r="K8" s="2" t="str" cm="1">
        <f t="array" aca="1" ref="K8" ca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f>
        <v>20-30</v>
      </c>
    </row>
    <row r="9" spans="1:11" x14ac:dyDescent="0.3">
      <c r="A9" s="2">
        <v>7</v>
      </c>
      <c r="B9" s="2" t="s">
        <v>827</v>
      </c>
      <c r="C9" s="2" t="s">
        <v>411</v>
      </c>
      <c r="D9" s="16">
        <v>35647</v>
      </c>
      <c r="E9" s="2" t="s">
        <v>415</v>
      </c>
      <c r="F9" s="2" t="s">
        <v>421</v>
      </c>
      <c r="G9" s="2" t="s">
        <v>929</v>
      </c>
      <c r="H9" s="2" t="s">
        <v>41</v>
      </c>
      <c r="I9" s="2">
        <v>72000</v>
      </c>
      <c r="J9" s="26">
        <f ca="1">YEAR(TODAY())-YEAR(EMPLOYEES[[#This Row],[Employee Birthdate]])</f>
        <v>27</v>
      </c>
      <c r="K9" s="2" t="str" cm="1">
        <f t="array" aca="1" ref="K9" ca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f>
        <v>20-30</v>
      </c>
    </row>
    <row r="10" spans="1:11" x14ac:dyDescent="0.3">
      <c r="A10" s="2">
        <v>8</v>
      </c>
      <c r="B10" s="2" t="s">
        <v>828</v>
      </c>
      <c r="C10" s="2" t="s">
        <v>410</v>
      </c>
      <c r="D10" s="16">
        <v>38622</v>
      </c>
      <c r="E10" s="2" t="s">
        <v>417</v>
      </c>
      <c r="F10" s="2" t="s">
        <v>422</v>
      </c>
      <c r="G10" s="2" t="s">
        <v>935</v>
      </c>
      <c r="H10" s="2" t="s">
        <v>46</v>
      </c>
      <c r="I10" s="2">
        <v>25000</v>
      </c>
      <c r="J10" s="26">
        <f ca="1">YEAR(TODAY())-YEAR(EMPLOYEES[[#This Row],[Employee Birthdate]])</f>
        <v>19</v>
      </c>
      <c r="K10" s="2" t="str" cm="1">
        <f t="array" aca="1" ref="K10" ca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f>
        <v>18-20</v>
      </c>
    </row>
    <row r="11" spans="1:11" x14ac:dyDescent="0.3">
      <c r="A11" s="2">
        <v>9</v>
      </c>
      <c r="B11" s="2" t="s">
        <v>829</v>
      </c>
      <c r="C11" s="2" t="s">
        <v>411</v>
      </c>
      <c r="D11" s="16">
        <v>38080</v>
      </c>
      <c r="E11" s="2" t="s">
        <v>416</v>
      </c>
      <c r="F11" s="2" t="s">
        <v>892</v>
      </c>
      <c r="G11" s="2" t="s">
        <v>932</v>
      </c>
      <c r="H11" s="2" t="s">
        <v>29</v>
      </c>
      <c r="I11" s="2">
        <v>46000</v>
      </c>
      <c r="J11" s="26">
        <f ca="1">YEAR(TODAY())-YEAR(EMPLOYEES[[#This Row],[Employee Birthdate]])</f>
        <v>20</v>
      </c>
      <c r="K11" s="2" t="str" cm="1">
        <f t="array" aca="1" ref="K11" ca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f>
        <v>20-30</v>
      </c>
    </row>
    <row r="12" spans="1:11" x14ac:dyDescent="0.3">
      <c r="A12" s="2">
        <v>10</v>
      </c>
      <c r="B12" s="2" t="s">
        <v>830</v>
      </c>
      <c r="C12" s="2" t="s">
        <v>410</v>
      </c>
      <c r="D12" s="16">
        <v>38125</v>
      </c>
      <c r="E12" s="2" t="s">
        <v>417</v>
      </c>
      <c r="F12" s="2" t="s">
        <v>422</v>
      </c>
      <c r="G12" s="2" t="s">
        <v>935</v>
      </c>
      <c r="H12" s="2" t="s">
        <v>46</v>
      </c>
      <c r="I12" s="2">
        <v>25000</v>
      </c>
      <c r="J12" s="26">
        <f ca="1">YEAR(TODAY())-YEAR(EMPLOYEES[[#This Row],[Employee Birthdate]])</f>
        <v>20</v>
      </c>
      <c r="K12" s="2" t="str" cm="1">
        <f t="array" aca="1" ref="K12" ca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f>
        <v>20-30</v>
      </c>
    </row>
    <row r="13" spans="1:11" x14ac:dyDescent="0.3">
      <c r="A13" s="2">
        <v>11</v>
      </c>
      <c r="B13" s="2" t="s">
        <v>831</v>
      </c>
      <c r="C13" s="2" t="s">
        <v>411</v>
      </c>
      <c r="D13" s="16">
        <v>31646</v>
      </c>
      <c r="E13" s="2" t="s">
        <v>416</v>
      </c>
      <c r="F13" s="2" t="s">
        <v>892</v>
      </c>
      <c r="G13" s="2" t="s">
        <v>929</v>
      </c>
      <c r="H13" s="2" t="s">
        <v>45</v>
      </c>
      <c r="I13" s="2">
        <v>49000</v>
      </c>
      <c r="J13" s="26">
        <f ca="1">YEAR(TODAY())-YEAR(EMPLOYEES[[#This Row],[Employee Birthdate]])</f>
        <v>38</v>
      </c>
      <c r="K13" s="2" t="str" cm="1">
        <f t="array" aca="1" ref="K13" ca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f>
        <v>30-40</v>
      </c>
    </row>
    <row r="14" spans="1:11" x14ac:dyDescent="0.3">
      <c r="A14" s="2">
        <v>12</v>
      </c>
      <c r="B14" s="2" t="s">
        <v>832</v>
      </c>
      <c r="C14" s="2" t="s">
        <v>410</v>
      </c>
      <c r="D14" s="16">
        <v>38091</v>
      </c>
      <c r="E14" s="2" t="s">
        <v>417</v>
      </c>
      <c r="F14" s="2" t="s">
        <v>422</v>
      </c>
      <c r="G14" s="2" t="s">
        <v>932</v>
      </c>
      <c r="H14" s="2" t="s">
        <v>8</v>
      </c>
      <c r="I14" s="2">
        <v>25000</v>
      </c>
      <c r="J14" s="26">
        <f ca="1">YEAR(TODAY())-YEAR(EMPLOYEES[[#This Row],[Employee Birthdate]])</f>
        <v>20</v>
      </c>
      <c r="K14" s="2" t="str" cm="1">
        <f t="array" aca="1" ref="K14" ca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f>
        <v>20-30</v>
      </c>
    </row>
    <row r="15" spans="1:11" x14ac:dyDescent="0.3">
      <c r="A15" s="2">
        <v>13</v>
      </c>
      <c r="B15" s="2" t="s">
        <v>833</v>
      </c>
      <c r="C15" s="2" t="s">
        <v>410</v>
      </c>
      <c r="D15" s="16">
        <v>31053</v>
      </c>
      <c r="E15" s="2" t="s">
        <v>415</v>
      </c>
      <c r="F15" s="2" t="s">
        <v>420</v>
      </c>
      <c r="G15" s="2" t="s">
        <v>935</v>
      </c>
      <c r="H15" s="2" t="s">
        <v>22</v>
      </c>
      <c r="I15" s="2">
        <v>61000</v>
      </c>
      <c r="J15" s="26">
        <f ca="1">YEAR(TODAY())-YEAR(EMPLOYEES[[#This Row],[Employee Birthdate]])</f>
        <v>39</v>
      </c>
      <c r="K15" s="2" t="str" cm="1">
        <f t="array" aca="1" ref="K15" ca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f>
        <v>30-40</v>
      </c>
    </row>
    <row r="16" spans="1:11" x14ac:dyDescent="0.3">
      <c r="A16" s="2">
        <v>14</v>
      </c>
      <c r="B16" s="2" t="s">
        <v>834</v>
      </c>
      <c r="C16" s="2" t="s">
        <v>411</v>
      </c>
      <c r="D16" s="16">
        <v>32203</v>
      </c>
      <c r="E16" s="2" t="s">
        <v>417</v>
      </c>
      <c r="F16" s="2" t="s">
        <v>422</v>
      </c>
      <c r="G16" s="2" t="s">
        <v>938</v>
      </c>
      <c r="H16" s="2" t="s">
        <v>16</v>
      </c>
      <c r="I16" s="2">
        <v>25000</v>
      </c>
      <c r="J16" s="26">
        <f ca="1">YEAR(TODAY())-YEAR(EMPLOYEES[[#This Row],[Employee Birthdate]])</f>
        <v>36</v>
      </c>
      <c r="K16" s="2" t="str" cm="1">
        <f t="array" aca="1" ref="K16" ca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f>
        <v>30-40</v>
      </c>
    </row>
    <row r="17" spans="1:11" x14ac:dyDescent="0.3">
      <c r="A17" s="2">
        <v>15</v>
      </c>
      <c r="B17" s="2" t="s">
        <v>835</v>
      </c>
      <c r="C17" s="2" t="s">
        <v>410</v>
      </c>
      <c r="D17" s="16">
        <v>37710</v>
      </c>
      <c r="E17" s="2" t="s">
        <v>417</v>
      </c>
      <c r="F17" s="2" t="s">
        <v>422</v>
      </c>
      <c r="G17" s="2" t="s">
        <v>932</v>
      </c>
      <c r="H17" s="2" t="s">
        <v>4</v>
      </c>
      <c r="I17" s="2">
        <v>25000</v>
      </c>
      <c r="J17" s="26">
        <f ca="1">YEAR(TODAY())-YEAR(EMPLOYEES[[#This Row],[Employee Birthdate]])</f>
        <v>21</v>
      </c>
      <c r="K17" s="2" t="str" cm="1">
        <f t="array" aca="1" ref="K17" ca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f>
        <v>20-30</v>
      </c>
    </row>
    <row r="18" spans="1:11" x14ac:dyDescent="0.3">
      <c r="A18" s="2">
        <v>16</v>
      </c>
      <c r="B18" s="2" t="s">
        <v>836</v>
      </c>
      <c r="C18" s="2" t="s">
        <v>410</v>
      </c>
      <c r="D18" s="16">
        <v>34368</v>
      </c>
      <c r="E18" s="2" t="s">
        <v>416</v>
      </c>
      <c r="F18" s="2" t="s">
        <v>892</v>
      </c>
      <c r="G18" s="2" t="s">
        <v>935</v>
      </c>
      <c r="H18" s="2" t="s">
        <v>46</v>
      </c>
      <c r="I18" s="2">
        <v>25000</v>
      </c>
      <c r="J18" s="26">
        <f ca="1">YEAR(TODAY())-YEAR(EMPLOYEES[[#This Row],[Employee Birthdate]])</f>
        <v>30</v>
      </c>
      <c r="K18" s="2" t="str" cm="1">
        <f t="array" aca="1" ref="K18" ca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f>
        <v>30-40</v>
      </c>
    </row>
    <row r="19" spans="1:11" x14ac:dyDescent="0.3">
      <c r="A19" s="2">
        <v>17</v>
      </c>
      <c r="B19" s="2" t="s">
        <v>837</v>
      </c>
      <c r="C19" s="2" t="s">
        <v>411</v>
      </c>
      <c r="D19" s="16">
        <v>38562</v>
      </c>
      <c r="E19" s="2" t="s">
        <v>417</v>
      </c>
      <c r="F19" s="2" t="s">
        <v>422</v>
      </c>
      <c r="G19" s="2" t="s">
        <v>935</v>
      </c>
      <c r="H19" s="2" t="s">
        <v>46</v>
      </c>
      <c r="I19" s="2">
        <v>25000</v>
      </c>
      <c r="J19" s="26">
        <f ca="1">YEAR(TODAY())-YEAR(EMPLOYEES[[#This Row],[Employee Birthdate]])</f>
        <v>19</v>
      </c>
      <c r="K19" s="2" t="str" cm="1">
        <f t="array" aca="1" ref="K19" ca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f>
        <v>18-20</v>
      </c>
    </row>
    <row r="20" spans="1:11" x14ac:dyDescent="0.3">
      <c r="A20" s="2">
        <v>18</v>
      </c>
      <c r="B20" s="2" t="s">
        <v>838</v>
      </c>
      <c r="C20" s="2" t="s">
        <v>410</v>
      </c>
      <c r="D20" s="16">
        <v>37567</v>
      </c>
      <c r="E20" s="2" t="s">
        <v>417</v>
      </c>
      <c r="F20" s="2" t="s">
        <v>422</v>
      </c>
      <c r="G20" s="2" t="s">
        <v>929</v>
      </c>
      <c r="H20" s="2" t="s">
        <v>14</v>
      </c>
      <c r="I20" s="2">
        <v>25000</v>
      </c>
      <c r="J20" s="26">
        <f ca="1">YEAR(TODAY())-YEAR(EMPLOYEES[[#This Row],[Employee Birthdate]])</f>
        <v>22</v>
      </c>
      <c r="K20" s="2" t="str" cm="1">
        <f t="array" aca="1" ref="K20" ca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f>
        <v>20-30</v>
      </c>
    </row>
    <row r="21" spans="1:11" x14ac:dyDescent="0.3">
      <c r="A21" s="2">
        <v>19</v>
      </c>
      <c r="B21" s="2" t="s">
        <v>839</v>
      </c>
      <c r="C21" s="2" t="s">
        <v>410</v>
      </c>
      <c r="D21" s="16">
        <v>35585</v>
      </c>
      <c r="E21" s="2" t="s">
        <v>416</v>
      </c>
      <c r="F21" s="2" t="s">
        <v>892</v>
      </c>
      <c r="G21" s="2" t="s">
        <v>938</v>
      </c>
      <c r="H21" s="2" t="s">
        <v>10</v>
      </c>
      <c r="I21" s="2">
        <v>33000</v>
      </c>
      <c r="J21" s="26">
        <f ca="1">YEAR(TODAY())-YEAR(EMPLOYEES[[#This Row],[Employee Birthdate]])</f>
        <v>27</v>
      </c>
      <c r="K21" s="2" t="str" cm="1">
        <f t="array" aca="1" ref="K21" ca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f>
        <v>20-30</v>
      </c>
    </row>
    <row r="22" spans="1:11" x14ac:dyDescent="0.3">
      <c r="A22" s="2">
        <v>20</v>
      </c>
      <c r="B22" s="2" t="s">
        <v>840</v>
      </c>
      <c r="C22" s="2" t="s">
        <v>410</v>
      </c>
      <c r="D22" s="16">
        <v>34871</v>
      </c>
      <c r="E22" s="2" t="s">
        <v>418</v>
      </c>
      <c r="F22" s="2" t="s">
        <v>420</v>
      </c>
      <c r="G22" s="2" t="s">
        <v>935</v>
      </c>
      <c r="H22" s="2" t="s">
        <v>46</v>
      </c>
      <c r="I22" s="2">
        <v>90000</v>
      </c>
      <c r="J22" s="26">
        <f ca="1">YEAR(TODAY())-YEAR(EMPLOYEES[[#This Row],[Employee Birthdate]])</f>
        <v>29</v>
      </c>
      <c r="K22" s="2" t="str" cm="1">
        <f t="array" aca="1" ref="K22" ca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f>
        <v>20-30</v>
      </c>
    </row>
    <row r="23" spans="1:11" x14ac:dyDescent="0.3">
      <c r="A23" s="2">
        <v>21</v>
      </c>
      <c r="B23" s="2" t="s">
        <v>841</v>
      </c>
      <c r="C23" s="2" t="s">
        <v>410</v>
      </c>
      <c r="D23" s="16">
        <v>35919</v>
      </c>
      <c r="E23" s="2" t="s">
        <v>416</v>
      </c>
      <c r="F23" s="2" t="s">
        <v>892</v>
      </c>
      <c r="G23" s="2" t="s">
        <v>935</v>
      </c>
      <c r="H23" s="2" t="s">
        <v>46</v>
      </c>
      <c r="I23" s="2">
        <v>47000</v>
      </c>
      <c r="J23" s="26">
        <f ca="1">YEAR(TODAY())-YEAR(EMPLOYEES[[#This Row],[Employee Birthdate]])</f>
        <v>26</v>
      </c>
      <c r="K23" s="2" t="str" cm="1">
        <f t="array" aca="1" ref="K23" ca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f>
        <v>20-30</v>
      </c>
    </row>
    <row r="24" spans="1:11" x14ac:dyDescent="0.3">
      <c r="A24" s="2">
        <v>22</v>
      </c>
      <c r="B24" s="2" t="s">
        <v>842</v>
      </c>
      <c r="C24" s="2" t="s">
        <v>410</v>
      </c>
      <c r="D24" s="16">
        <v>35862</v>
      </c>
      <c r="E24" s="2" t="s">
        <v>417</v>
      </c>
      <c r="F24" s="2" t="s">
        <v>422</v>
      </c>
      <c r="G24" s="2" t="s">
        <v>938</v>
      </c>
      <c r="H24" s="2" t="s">
        <v>34</v>
      </c>
      <c r="I24" s="2">
        <v>25000</v>
      </c>
      <c r="J24" s="26">
        <f ca="1">YEAR(TODAY())-YEAR(EMPLOYEES[[#This Row],[Employee Birthdate]])</f>
        <v>26</v>
      </c>
      <c r="K24" s="2" t="str" cm="1">
        <f t="array" aca="1" ref="K24" ca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f>
        <v>20-30</v>
      </c>
    </row>
    <row r="25" spans="1:11" x14ac:dyDescent="0.3">
      <c r="A25" s="2">
        <v>23</v>
      </c>
      <c r="B25" s="2" t="s">
        <v>843</v>
      </c>
      <c r="C25" s="2" t="s">
        <v>411</v>
      </c>
      <c r="D25" s="16">
        <v>37380</v>
      </c>
      <c r="E25" s="2" t="s">
        <v>417</v>
      </c>
      <c r="F25" s="2" t="s">
        <v>422</v>
      </c>
      <c r="G25" s="2" t="s">
        <v>932</v>
      </c>
      <c r="H25" s="2" t="s">
        <v>11</v>
      </c>
      <c r="I25" s="2">
        <v>25000</v>
      </c>
      <c r="J25" s="26">
        <f ca="1">YEAR(TODAY())-YEAR(EMPLOYEES[[#This Row],[Employee Birthdate]])</f>
        <v>22</v>
      </c>
      <c r="K25" s="2" t="str" cm="1">
        <f t="array" aca="1" ref="K25" ca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f>
        <v>20-30</v>
      </c>
    </row>
    <row r="26" spans="1:11" x14ac:dyDescent="0.3">
      <c r="A26" s="2">
        <v>24</v>
      </c>
      <c r="B26" s="2" t="s">
        <v>844</v>
      </c>
      <c r="C26" s="2" t="s">
        <v>410</v>
      </c>
      <c r="D26" s="16">
        <v>38060</v>
      </c>
      <c r="E26" s="2" t="s">
        <v>417</v>
      </c>
      <c r="F26" s="2" t="s">
        <v>422</v>
      </c>
      <c r="G26" s="2" t="s">
        <v>929</v>
      </c>
      <c r="H26" s="2" t="s">
        <v>30</v>
      </c>
      <c r="I26" s="2">
        <v>25000</v>
      </c>
      <c r="J26" s="26">
        <f ca="1">YEAR(TODAY())-YEAR(EMPLOYEES[[#This Row],[Employee Birthdate]])</f>
        <v>20</v>
      </c>
      <c r="K26" s="2" t="str" cm="1">
        <f t="array" aca="1" ref="K26" ca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f>
        <v>20-30</v>
      </c>
    </row>
    <row r="27" spans="1:11" x14ac:dyDescent="0.3">
      <c r="A27" s="2">
        <v>25</v>
      </c>
      <c r="B27" s="2" t="s">
        <v>845</v>
      </c>
      <c r="C27" s="2" t="s">
        <v>411</v>
      </c>
      <c r="D27" s="16">
        <v>36922</v>
      </c>
      <c r="E27" s="2" t="s">
        <v>417</v>
      </c>
      <c r="F27" s="2" t="s">
        <v>422</v>
      </c>
      <c r="G27" s="2" t="s">
        <v>935</v>
      </c>
      <c r="H27" s="2" t="s">
        <v>46</v>
      </c>
      <c r="I27" s="2">
        <v>25000</v>
      </c>
      <c r="J27" s="26">
        <f ca="1">YEAR(TODAY())-YEAR(EMPLOYEES[[#This Row],[Employee Birthdate]])</f>
        <v>23</v>
      </c>
      <c r="K27" s="2" t="str" cm="1">
        <f t="array" aca="1" ref="K27" ca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f>
        <v>20-30</v>
      </c>
    </row>
    <row r="28" spans="1:11" x14ac:dyDescent="0.3">
      <c r="A28" s="2">
        <v>26</v>
      </c>
      <c r="B28" s="2" t="s">
        <v>846</v>
      </c>
      <c r="C28" s="2" t="s">
        <v>410</v>
      </c>
      <c r="D28" s="16">
        <v>32114</v>
      </c>
      <c r="E28" s="2" t="s">
        <v>417</v>
      </c>
      <c r="F28" s="2" t="s">
        <v>422</v>
      </c>
      <c r="G28" s="2" t="s">
        <v>935</v>
      </c>
      <c r="H28" s="2" t="s">
        <v>46</v>
      </c>
      <c r="I28" s="2">
        <v>25000</v>
      </c>
      <c r="J28" s="26">
        <f ca="1">YEAR(TODAY())-YEAR(EMPLOYEES[[#This Row],[Employee Birthdate]])</f>
        <v>37</v>
      </c>
      <c r="K28" s="2" t="str" cm="1">
        <f t="array" aca="1" ref="K28" ca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f>
        <v>30-40</v>
      </c>
    </row>
    <row r="29" spans="1:11" x14ac:dyDescent="0.3">
      <c r="A29" s="2">
        <v>27</v>
      </c>
      <c r="B29" s="2" t="s">
        <v>847</v>
      </c>
      <c r="C29" s="2" t="s">
        <v>411</v>
      </c>
      <c r="D29" s="16">
        <v>35412</v>
      </c>
      <c r="E29" s="2" t="s">
        <v>417</v>
      </c>
      <c r="F29" s="2" t="s">
        <v>422</v>
      </c>
      <c r="G29" s="2" t="s">
        <v>929</v>
      </c>
      <c r="H29" s="2" t="s">
        <v>44</v>
      </c>
      <c r="I29" s="2">
        <v>25000</v>
      </c>
      <c r="J29" s="26">
        <f ca="1">YEAR(TODAY())-YEAR(EMPLOYEES[[#This Row],[Employee Birthdate]])</f>
        <v>28</v>
      </c>
      <c r="K29" s="2" t="str" cm="1">
        <f t="array" aca="1" ref="K29" ca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f>
        <v>20-30</v>
      </c>
    </row>
    <row r="30" spans="1:11" x14ac:dyDescent="0.3">
      <c r="A30" s="2">
        <v>28</v>
      </c>
      <c r="B30" s="2" t="s">
        <v>848</v>
      </c>
      <c r="C30" s="2" t="s">
        <v>410</v>
      </c>
      <c r="D30" s="16">
        <v>36672</v>
      </c>
      <c r="E30" s="2" t="s">
        <v>417</v>
      </c>
      <c r="F30" s="2" t="s">
        <v>422</v>
      </c>
      <c r="G30" s="2" t="s">
        <v>972</v>
      </c>
      <c r="H30" s="2" t="s">
        <v>6</v>
      </c>
      <c r="I30" s="2">
        <v>25000</v>
      </c>
      <c r="J30" s="26">
        <f ca="1">YEAR(TODAY())-YEAR(EMPLOYEES[[#This Row],[Employee Birthdate]])</f>
        <v>24</v>
      </c>
      <c r="K30" s="2" t="str" cm="1">
        <f t="array" aca="1" ref="K30" ca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f>
        <v>20-30</v>
      </c>
    </row>
    <row r="31" spans="1:11" x14ac:dyDescent="0.3">
      <c r="A31" s="2">
        <v>29</v>
      </c>
      <c r="B31" s="2" t="s">
        <v>849</v>
      </c>
      <c r="C31" s="2" t="s">
        <v>411</v>
      </c>
      <c r="D31" s="16">
        <v>38235</v>
      </c>
      <c r="E31" s="2" t="s">
        <v>416</v>
      </c>
      <c r="F31" s="2" t="s">
        <v>892</v>
      </c>
      <c r="G31" s="2" t="s">
        <v>935</v>
      </c>
      <c r="H31" s="2" t="s">
        <v>27</v>
      </c>
      <c r="I31" s="2">
        <v>49000</v>
      </c>
      <c r="J31" s="26">
        <f ca="1">YEAR(TODAY())-YEAR(EMPLOYEES[[#This Row],[Employee Birthdate]])</f>
        <v>20</v>
      </c>
      <c r="K31" s="2" t="str" cm="1">
        <f t="array" aca="1" ref="K31" ca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f>
        <v>20-30</v>
      </c>
    </row>
    <row r="32" spans="1:11" x14ac:dyDescent="0.3">
      <c r="A32" s="2">
        <v>30</v>
      </c>
      <c r="B32" s="2" t="s">
        <v>1158</v>
      </c>
      <c r="C32" s="2" t="s">
        <v>410</v>
      </c>
      <c r="D32" s="16">
        <v>29488</v>
      </c>
      <c r="E32" s="2" t="s">
        <v>416</v>
      </c>
      <c r="F32" s="2" t="s">
        <v>892</v>
      </c>
      <c r="G32" s="2" t="s">
        <v>932</v>
      </c>
      <c r="H32" s="2" t="s">
        <v>4</v>
      </c>
      <c r="I32" s="2">
        <v>52000</v>
      </c>
      <c r="J32" s="26">
        <f ca="1">YEAR(TODAY())-YEAR(EMPLOYEES[[#This Row],[Employee Birthdate]])</f>
        <v>44</v>
      </c>
      <c r="K32" s="2" t="str" cm="1">
        <f t="array" aca="1" ref="K32" ca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f>
        <v>40+</v>
      </c>
    </row>
    <row r="33" spans="1:11" x14ac:dyDescent="0.3">
      <c r="A33" s="2">
        <v>31</v>
      </c>
      <c r="B33" s="2" t="s">
        <v>850</v>
      </c>
      <c r="C33" s="2" t="s">
        <v>411</v>
      </c>
      <c r="D33" s="16">
        <v>38764</v>
      </c>
      <c r="E33" s="2" t="s">
        <v>417</v>
      </c>
      <c r="F33" s="2" t="s">
        <v>422</v>
      </c>
      <c r="G33" s="2" t="s">
        <v>935</v>
      </c>
      <c r="H33" s="2" t="s">
        <v>46</v>
      </c>
      <c r="I33" s="2">
        <v>25000</v>
      </c>
      <c r="J33" s="26">
        <f ca="1">YEAR(TODAY())-YEAR(EMPLOYEES[[#This Row],[Employee Birthdate]])</f>
        <v>18</v>
      </c>
      <c r="K33" s="2" t="str" cm="1">
        <f t="array" aca="1" ref="K33" ca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f>
        <v>18-20</v>
      </c>
    </row>
    <row r="34" spans="1:11" x14ac:dyDescent="0.3">
      <c r="A34" s="2">
        <v>32</v>
      </c>
      <c r="B34" s="2" t="s">
        <v>851</v>
      </c>
      <c r="C34" s="2" t="s">
        <v>410</v>
      </c>
      <c r="D34" s="16">
        <v>30757</v>
      </c>
      <c r="E34" s="2" t="s">
        <v>417</v>
      </c>
      <c r="F34" s="2" t="s">
        <v>422</v>
      </c>
      <c r="G34" s="2" t="s">
        <v>938</v>
      </c>
      <c r="H34" s="2" t="s">
        <v>26</v>
      </c>
      <c r="I34" s="2">
        <v>25000</v>
      </c>
      <c r="J34" s="26">
        <f ca="1">YEAR(TODAY())-YEAR(EMPLOYEES[[#This Row],[Employee Birthdate]])</f>
        <v>40</v>
      </c>
      <c r="K34" s="2" t="str" cm="1">
        <f t="array" aca="1" ref="K34" ca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f>
        <v>30-40</v>
      </c>
    </row>
    <row r="35" spans="1:11" x14ac:dyDescent="0.3">
      <c r="A35" s="2">
        <v>33</v>
      </c>
      <c r="B35" s="2" t="s">
        <v>852</v>
      </c>
      <c r="C35" s="2" t="s">
        <v>411</v>
      </c>
      <c r="D35" s="16">
        <v>32055</v>
      </c>
      <c r="E35" s="2" t="s">
        <v>417</v>
      </c>
      <c r="F35" s="2" t="s">
        <v>422</v>
      </c>
      <c r="G35" s="2" t="s">
        <v>935</v>
      </c>
      <c r="H35" s="2" t="s">
        <v>46</v>
      </c>
      <c r="I35" s="2">
        <v>25000</v>
      </c>
      <c r="J35" s="26">
        <f ca="1">YEAR(TODAY())-YEAR(EMPLOYEES[[#This Row],[Employee Birthdate]])</f>
        <v>37</v>
      </c>
      <c r="K35" s="2" t="str" cm="1">
        <f t="array" aca="1" ref="K35" ca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f>
        <v>30-40</v>
      </c>
    </row>
    <row r="36" spans="1:11" x14ac:dyDescent="0.3">
      <c r="A36" s="2">
        <v>34</v>
      </c>
      <c r="B36" s="2" t="s">
        <v>853</v>
      </c>
      <c r="C36" s="2" t="s">
        <v>410</v>
      </c>
      <c r="D36" s="16">
        <v>34337</v>
      </c>
      <c r="E36" s="2" t="s">
        <v>416</v>
      </c>
      <c r="F36" s="2" t="s">
        <v>892</v>
      </c>
      <c r="G36" s="2" t="s">
        <v>932</v>
      </c>
      <c r="H36" s="2" t="s">
        <v>8</v>
      </c>
      <c r="I36" s="2">
        <v>45000</v>
      </c>
      <c r="J36" s="26">
        <f ca="1">YEAR(TODAY())-YEAR(EMPLOYEES[[#This Row],[Employee Birthdate]])</f>
        <v>30</v>
      </c>
      <c r="K36" s="2" t="str" cm="1">
        <f t="array" aca="1" ref="K36" ca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f>
        <v>30-40</v>
      </c>
    </row>
    <row r="37" spans="1:11" x14ac:dyDescent="0.3">
      <c r="A37" s="2">
        <v>35</v>
      </c>
      <c r="B37" s="2" t="s">
        <v>854</v>
      </c>
      <c r="C37" s="2" t="s">
        <v>411</v>
      </c>
      <c r="D37" s="16">
        <v>38643</v>
      </c>
      <c r="E37" s="2" t="s">
        <v>417</v>
      </c>
      <c r="F37" s="2" t="s">
        <v>422</v>
      </c>
      <c r="G37" s="2" t="s">
        <v>935</v>
      </c>
      <c r="H37" s="2" t="s">
        <v>46</v>
      </c>
      <c r="I37" s="2">
        <v>25000</v>
      </c>
      <c r="J37" s="26">
        <f ca="1">YEAR(TODAY())-YEAR(EMPLOYEES[[#This Row],[Employee Birthdate]])</f>
        <v>19</v>
      </c>
      <c r="K37" s="2" t="str" cm="1">
        <f t="array" aca="1" ref="K37" ca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f>
        <v>18-20</v>
      </c>
    </row>
    <row r="38" spans="1:11" x14ac:dyDescent="0.3">
      <c r="A38" s="2">
        <v>36</v>
      </c>
      <c r="B38" s="2" t="s">
        <v>855</v>
      </c>
      <c r="C38" s="2" t="s">
        <v>411</v>
      </c>
      <c r="D38" s="16">
        <v>34658</v>
      </c>
      <c r="E38" s="2" t="s">
        <v>417</v>
      </c>
      <c r="F38" s="2" t="s">
        <v>422</v>
      </c>
      <c r="G38" s="2" t="s">
        <v>938</v>
      </c>
      <c r="H38" s="2" t="s">
        <v>26</v>
      </c>
      <c r="I38" s="2">
        <v>25000</v>
      </c>
      <c r="J38" s="26">
        <f ca="1">YEAR(TODAY())-YEAR(EMPLOYEES[[#This Row],[Employee Birthdate]])</f>
        <v>30</v>
      </c>
      <c r="K38" s="2" t="str" cm="1">
        <f t="array" aca="1" ref="K38" ca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f>
        <v>30-40</v>
      </c>
    </row>
    <row r="39" spans="1:11" x14ac:dyDescent="0.3">
      <c r="A39" s="2">
        <v>37</v>
      </c>
      <c r="B39" s="2" t="s">
        <v>856</v>
      </c>
      <c r="C39" s="2" t="s">
        <v>410</v>
      </c>
      <c r="D39" s="16">
        <v>37702</v>
      </c>
      <c r="E39" s="2" t="s">
        <v>417</v>
      </c>
      <c r="F39" s="2" t="s">
        <v>422</v>
      </c>
      <c r="G39" s="2" t="s">
        <v>938</v>
      </c>
      <c r="H39" s="2" t="s">
        <v>42</v>
      </c>
      <c r="I39" s="2">
        <v>25000</v>
      </c>
      <c r="J39" s="26">
        <f ca="1">YEAR(TODAY())-YEAR(EMPLOYEES[[#This Row],[Employee Birthdate]])</f>
        <v>21</v>
      </c>
      <c r="K39" s="2" t="str" cm="1">
        <f t="array" aca="1" ref="K39" ca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f>
        <v>20-30</v>
      </c>
    </row>
    <row r="40" spans="1:11" x14ac:dyDescent="0.3">
      <c r="A40" s="2">
        <v>38</v>
      </c>
      <c r="B40" s="2" t="s">
        <v>857</v>
      </c>
      <c r="C40" s="2" t="s">
        <v>410</v>
      </c>
      <c r="D40" s="16">
        <v>34640</v>
      </c>
      <c r="E40" s="2" t="s">
        <v>416</v>
      </c>
      <c r="F40" s="2" t="s">
        <v>892</v>
      </c>
      <c r="G40" s="2" t="s">
        <v>932</v>
      </c>
      <c r="H40" s="2" t="s">
        <v>29</v>
      </c>
      <c r="I40" s="2">
        <v>47000</v>
      </c>
      <c r="J40" s="26">
        <f ca="1">YEAR(TODAY())-YEAR(EMPLOYEES[[#This Row],[Employee Birthdate]])</f>
        <v>30</v>
      </c>
      <c r="K40" s="2" t="str" cm="1">
        <f t="array" aca="1" ref="K40" ca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f>
        <v>30-40</v>
      </c>
    </row>
    <row r="41" spans="1:11" x14ac:dyDescent="0.3">
      <c r="A41" s="2">
        <v>39</v>
      </c>
      <c r="B41" s="2" t="s">
        <v>858</v>
      </c>
      <c r="C41" s="2" t="s">
        <v>411</v>
      </c>
      <c r="D41" s="16">
        <v>38629</v>
      </c>
      <c r="E41" s="2" t="s">
        <v>417</v>
      </c>
      <c r="F41" s="2" t="s">
        <v>422</v>
      </c>
      <c r="G41" s="2" t="s">
        <v>938</v>
      </c>
      <c r="H41" s="2" t="s">
        <v>42</v>
      </c>
      <c r="I41" s="2">
        <v>25000</v>
      </c>
      <c r="J41" s="26">
        <f ca="1">YEAR(TODAY())-YEAR(EMPLOYEES[[#This Row],[Employee Birthdate]])</f>
        <v>19</v>
      </c>
      <c r="K41" s="2" t="str" cm="1">
        <f t="array" aca="1" ref="K41" ca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f>
        <v>18-20</v>
      </c>
    </row>
    <row r="42" spans="1:11" x14ac:dyDescent="0.3">
      <c r="A42" s="2">
        <v>40</v>
      </c>
      <c r="B42" s="2" t="s">
        <v>859</v>
      </c>
      <c r="C42" s="2" t="s">
        <v>411</v>
      </c>
      <c r="D42" s="16">
        <v>34728</v>
      </c>
      <c r="E42" s="2" t="s">
        <v>417</v>
      </c>
      <c r="F42" s="2" t="s">
        <v>422</v>
      </c>
      <c r="G42" s="2" t="s">
        <v>938</v>
      </c>
      <c r="H42" s="2" t="s">
        <v>18</v>
      </c>
      <c r="I42" s="2">
        <v>25000</v>
      </c>
      <c r="J42" s="26">
        <f ca="1">YEAR(TODAY())-YEAR(EMPLOYEES[[#This Row],[Employee Birthdate]])</f>
        <v>29</v>
      </c>
      <c r="K42" s="2" t="str" cm="1">
        <f t="array" aca="1" ref="K42" ca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f>
        <v>20-30</v>
      </c>
    </row>
    <row r="43" spans="1:11" x14ac:dyDescent="0.3">
      <c r="A43" s="2">
        <v>41</v>
      </c>
      <c r="B43" s="2" t="s">
        <v>860</v>
      </c>
      <c r="C43" s="2" t="s">
        <v>411</v>
      </c>
      <c r="D43" s="16">
        <v>37423</v>
      </c>
      <c r="E43" s="2" t="s">
        <v>416</v>
      </c>
      <c r="F43" s="2" t="s">
        <v>892</v>
      </c>
      <c r="G43" s="2" t="s">
        <v>935</v>
      </c>
      <c r="H43" s="2" t="s">
        <v>46</v>
      </c>
      <c r="I43" s="2">
        <v>47000</v>
      </c>
      <c r="J43" s="26">
        <f ca="1">YEAR(TODAY())-YEAR(EMPLOYEES[[#This Row],[Employee Birthdate]])</f>
        <v>22</v>
      </c>
      <c r="K43" s="2" t="str" cm="1">
        <f t="array" aca="1" ref="K43" ca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f>
        <v>20-30</v>
      </c>
    </row>
    <row r="44" spans="1:11" x14ac:dyDescent="0.3">
      <c r="A44" s="2">
        <v>42</v>
      </c>
      <c r="B44" s="2" t="s">
        <v>861</v>
      </c>
      <c r="C44" s="2" t="s">
        <v>410</v>
      </c>
      <c r="D44" s="16">
        <v>37332</v>
      </c>
      <c r="E44" s="2" t="s">
        <v>415</v>
      </c>
      <c r="F44" s="2" t="s">
        <v>421</v>
      </c>
      <c r="G44" s="2" t="s">
        <v>935</v>
      </c>
      <c r="H44" s="2" t="s">
        <v>46</v>
      </c>
      <c r="I44" s="2">
        <v>70000</v>
      </c>
      <c r="J44" s="26">
        <f ca="1">YEAR(TODAY())-YEAR(EMPLOYEES[[#This Row],[Employee Birthdate]])</f>
        <v>22</v>
      </c>
      <c r="K44" s="2" t="str" cm="1">
        <f t="array" aca="1" ref="K44" ca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f>
        <v>20-30</v>
      </c>
    </row>
    <row r="45" spans="1:11" x14ac:dyDescent="0.3">
      <c r="A45" s="2">
        <v>43</v>
      </c>
      <c r="B45" s="2" t="s">
        <v>862</v>
      </c>
      <c r="C45" s="2" t="s">
        <v>411</v>
      </c>
      <c r="D45" s="16">
        <v>36077</v>
      </c>
      <c r="E45" s="2" t="s">
        <v>417</v>
      </c>
      <c r="F45" s="2" t="s">
        <v>422</v>
      </c>
      <c r="G45" s="2" t="s">
        <v>935</v>
      </c>
      <c r="H45" s="2" t="s">
        <v>46</v>
      </c>
      <c r="I45" s="2">
        <v>25000</v>
      </c>
      <c r="J45" s="26">
        <f ca="1">YEAR(TODAY())-YEAR(EMPLOYEES[[#This Row],[Employee Birthdate]])</f>
        <v>26</v>
      </c>
      <c r="K45" s="2" t="str" cm="1">
        <f t="array" aca="1" ref="K45" ca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f>
        <v>20-30</v>
      </c>
    </row>
    <row r="46" spans="1:11" x14ac:dyDescent="0.3">
      <c r="A46" s="2">
        <v>44</v>
      </c>
      <c r="B46" s="2" t="s">
        <v>863</v>
      </c>
      <c r="C46" s="2" t="s">
        <v>410</v>
      </c>
      <c r="D46" s="16">
        <v>38517</v>
      </c>
      <c r="E46" s="2" t="s">
        <v>417</v>
      </c>
      <c r="F46" s="2" t="s">
        <v>422</v>
      </c>
      <c r="G46" s="2" t="s">
        <v>932</v>
      </c>
      <c r="H46" s="2" t="s">
        <v>8</v>
      </c>
      <c r="I46" s="2">
        <v>25000</v>
      </c>
      <c r="J46" s="26">
        <f ca="1">YEAR(TODAY())-YEAR(EMPLOYEES[[#This Row],[Employee Birthdate]])</f>
        <v>19</v>
      </c>
      <c r="K46" s="2" t="str" cm="1">
        <f t="array" aca="1" ref="K46" ca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f>
        <v>18-20</v>
      </c>
    </row>
    <row r="47" spans="1:11" x14ac:dyDescent="0.3">
      <c r="A47" s="2">
        <v>45</v>
      </c>
      <c r="B47" s="2" t="s">
        <v>864</v>
      </c>
      <c r="C47" s="2" t="s">
        <v>411</v>
      </c>
      <c r="D47" s="16">
        <v>36545</v>
      </c>
      <c r="E47" s="2" t="s">
        <v>416</v>
      </c>
      <c r="F47" s="2" t="s">
        <v>892</v>
      </c>
      <c r="G47" s="2" t="s">
        <v>932</v>
      </c>
      <c r="H47" s="2" t="s">
        <v>29</v>
      </c>
      <c r="I47" s="2">
        <v>47000</v>
      </c>
      <c r="J47" s="26">
        <f ca="1">YEAR(TODAY())-YEAR(EMPLOYEES[[#This Row],[Employee Birthdate]])</f>
        <v>24</v>
      </c>
      <c r="K47" s="2" t="str" cm="1">
        <f t="array" aca="1" ref="K47" ca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f>
        <v>20-30</v>
      </c>
    </row>
    <row r="48" spans="1:11" x14ac:dyDescent="0.3">
      <c r="A48" s="2">
        <v>46</v>
      </c>
      <c r="B48" s="2" t="s">
        <v>865</v>
      </c>
      <c r="C48" s="2" t="s">
        <v>411</v>
      </c>
      <c r="D48" s="16">
        <v>33100</v>
      </c>
      <c r="E48" s="2" t="s">
        <v>417</v>
      </c>
      <c r="F48" s="2" t="s">
        <v>422</v>
      </c>
      <c r="G48" s="2" t="s">
        <v>938</v>
      </c>
      <c r="H48" s="2" t="s">
        <v>9</v>
      </c>
      <c r="I48" s="2">
        <v>25000</v>
      </c>
      <c r="J48" s="26">
        <f ca="1">YEAR(TODAY())-YEAR(EMPLOYEES[[#This Row],[Employee Birthdate]])</f>
        <v>34</v>
      </c>
      <c r="K48" s="2" t="str" cm="1">
        <f t="array" aca="1" ref="K48" ca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f>
        <v>30-40</v>
      </c>
    </row>
    <row r="49" spans="1:11" x14ac:dyDescent="0.3">
      <c r="A49" s="2">
        <v>47</v>
      </c>
      <c r="B49" s="2" t="s">
        <v>866</v>
      </c>
      <c r="C49" s="2" t="s">
        <v>410</v>
      </c>
      <c r="D49" s="16">
        <v>38478</v>
      </c>
      <c r="E49" s="2" t="s">
        <v>417</v>
      </c>
      <c r="F49" s="2" t="s">
        <v>422</v>
      </c>
      <c r="G49" s="2" t="s">
        <v>938</v>
      </c>
      <c r="H49" s="2" t="s">
        <v>43</v>
      </c>
      <c r="I49" s="2">
        <v>25000</v>
      </c>
      <c r="J49" s="26">
        <f ca="1">YEAR(TODAY())-YEAR(EMPLOYEES[[#This Row],[Employee Birthdate]])</f>
        <v>19</v>
      </c>
      <c r="K49" s="2" t="str" cm="1">
        <f t="array" aca="1" ref="K49" ca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f>
        <v>18-20</v>
      </c>
    </row>
    <row r="50" spans="1:11" x14ac:dyDescent="0.3">
      <c r="A50" s="2">
        <v>48</v>
      </c>
      <c r="B50" s="2" t="s">
        <v>867</v>
      </c>
      <c r="C50" s="2" t="s">
        <v>411</v>
      </c>
      <c r="D50" s="16">
        <v>36123</v>
      </c>
      <c r="E50" s="2" t="s">
        <v>416</v>
      </c>
      <c r="F50" s="2" t="s">
        <v>892</v>
      </c>
      <c r="G50" s="2" t="s">
        <v>938</v>
      </c>
      <c r="H50" s="2" t="s">
        <v>10</v>
      </c>
      <c r="I50" s="2">
        <v>46000</v>
      </c>
      <c r="J50" s="26">
        <f ca="1">YEAR(TODAY())-YEAR(EMPLOYEES[[#This Row],[Employee Birthdate]])</f>
        <v>26</v>
      </c>
      <c r="K50" s="2" t="str" cm="1">
        <f t="array" aca="1" ref="K50" ca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f>
        <v>20-30</v>
      </c>
    </row>
    <row r="51" spans="1:11" x14ac:dyDescent="0.3">
      <c r="A51" s="2">
        <v>49</v>
      </c>
      <c r="B51" s="2" t="s">
        <v>868</v>
      </c>
      <c r="C51" s="2" t="s">
        <v>410</v>
      </c>
      <c r="D51" s="16">
        <v>36242</v>
      </c>
      <c r="E51" s="2" t="s">
        <v>418</v>
      </c>
      <c r="F51" s="2" t="s">
        <v>420</v>
      </c>
      <c r="G51" s="2" t="s">
        <v>932</v>
      </c>
      <c r="H51" s="2" t="s">
        <v>4</v>
      </c>
      <c r="I51" s="2">
        <v>95000</v>
      </c>
      <c r="J51" s="26">
        <f ca="1">YEAR(TODAY())-YEAR(EMPLOYEES[[#This Row],[Employee Birthdate]])</f>
        <v>25</v>
      </c>
      <c r="K51" s="2" t="str" cm="1">
        <f t="array" aca="1" ref="K51" ca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f>
        <v>20-30</v>
      </c>
    </row>
    <row r="52" spans="1:11" x14ac:dyDescent="0.3">
      <c r="A52" s="2">
        <v>50</v>
      </c>
      <c r="B52" s="2" t="s">
        <v>869</v>
      </c>
      <c r="C52" s="2" t="s">
        <v>410</v>
      </c>
      <c r="D52" s="16">
        <v>35070</v>
      </c>
      <c r="E52" s="2" t="s">
        <v>416</v>
      </c>
      <c r="F52" s="2" t="s">
        <v>893</v>
      </c>
      <c r="G52" s="2" t="s">
        <v>938</v>
      </c>
      <c r="H52" s="2" t="s">
        <v>17</v>
      </c>
      <c r="I52" s="2">
        <v>47000</v>
      </c>
      <c r="J52" s="26">
        <f ca="1">YEAR(TODAY())-YEAR(EMPLOYEES[[#This Row],[Employee Birthdate]])</f>
        <v>28</v>
      </c>
      <c r="K52" s="2" t="str" cm="1">
        <f t="array" aca="1" ref="K52" ca="1">_xlfn.IFS(EMPLOYEES[[#This Row],[Employee Age]]&gt;40, "40+", EMPLOYEES[[#This Row],[Employee Age]]&gt;=30, "30-40", EMPLOYEES[[#This Row],[Employee Age]]&gt;=20, "20-30", EMPLOYEES[[#This Row],[Employee Age]]&gt;=18, "18-20", EMPLOYEES[[#This Row],[Employee Age]]&lt;18, "16-18")</f>
        <v>20-30</v>
      </c>
    </row>
    <row r="53" spans="1:11" x14ac:dyDescent="0.3">
      <c r="D53" s="16"/>
    </row>
    <row r="54" spans="1:11" x14ac:dyDescent="0.3">
      <c r="D54" s="16"/>
    </row>
    <row r="55" spans="1:11" x14ac:dyDescent="0.3">
      <c r="D55" s="16"/>
    </row>
    <row r="56" spans="1:11" x14ac:dyDescent="0.3">
      <c r="D56" s="16"/>
    </row>
    <row r="57" spans="1:11" x14ac:dyDescent="0.3">
      <c r="D57" s="16"/>
    </row>
    <row r="58" spans="1:11" x14ac:dyDescent="0.3">
      <c r="D58" s="16"/>
    </row>
    <row r="59" spans="1:11" x14ac:dyDescent="0.3">
      <c r="D59" s="16"/>
    </row>
    <row r="60" spans="1:11" x14ac:dyDescent="0.3">
      <c r="D60" s="16"/>
    </row>
    <row r="61" spans="1:11" x14ac:dyDescent="0.3">
      <c r="D61" s="16"/>
    </row>
    <row r="62" spans="1:11" x14ac:dyDescent="0.3">
      <c r="D62" s="16"/>
    </row>
    <row r="63" spans="1:11" x14ac:dyDescent="0.3">
      <c r="D63" s="16"/>
    </row>
    <row r="64" spans="1:11" x14ac:dyDescent="0.3">
      <c r="D64" s="16"/>
    </row>
    <row r="65" spans="4:4" x14ac:dyDescent="0.3">
      <c r="D65" s="16"/>
    </row>
    <row r="66" spans="4:4" x14ac:dyDescent="0.3">
      <c r="D66" s="16"/>
    </row>
    <row r="67" spans="4:4" x14ac:dyDescent="0.3">
      <c r="D67" s="16"/>
    </row>
    <row r="68" spans="4:4" x14ac:dyDescent="0.3">
      <c r="D68" s="16"/>
    </row>
    <row r="69" spans="4:4" x14ac:dyDescent="0.3">
      <c r="D69" s="16"/>
    </row>
    <row r="70" spans="4:4" x14ac:dyDescent="0.3">
      <c r="D70" s="16"/>
    </row>
    <row r="71" spans="4:4" x14ac:dyDescent="0.3">
      <c r="D71" s="16"/>
    </row>
    <row r="72" spans="4:4" x14ac:dyDescent="0.3">
      <c r="D72" s="16"/>
    </row>
    <row r="73" spans="4:4" x14ac:dyDescent="0.3">
      <c r="D73" s="16"/>
    </row>
    <row r="74" spans="4:4" x14ac:dyDescent="0.3">
      <c r="D74" s="16"/>
    </row>
    <row r="75" spans="4:4" x14ac:dyDescent="0.3">
      <c r="D75" s="16"/>
    </row>
    <row r="76" spans="4:4" x14ac:dyDescent="0.3">
      <c r="D76" s="16"/>
    </row>
    <row r="77" spans="4:4" x14ac:dyDescent="0.3">
      <c r="D77" s="16"/>
    </row>
    <row r="78" spans="4:4" x14ac:dyDescent="0.3">
      <c r="D78" s="16"/>
    </row>
    <row r="79" spans="4:4" x14ac:dyDescent="0.3">
      <c r="D79" s="16"/>
    </row>
    <row r="80" spans="4:4" x14ac:dyDescent="0.3">
      <c r="D80" s="16"/>
    </row>
    <row r="81" spans="4:4" x14ac:dyDescent="0.3">
      <c r="D81" s="16"/>
    </row>
    <row r="82" spans="4:4" x14ac:dyDescent="0.3">
      <c r="D82" s="16"/>
    </row>
    <row r="83" spans="4:4" x14ac:dyDescent="0.3">
      <c r="D83" s="16"/>
    </row>
    <row r="84" spans="4:4" x14ac:dyDescent="0.3">
      <c r="D84" s="16"/>
    </row>
    <row r="85" spans="4:4" x14ac:dyDescent="0.3">
      <c r="D85" s="16"/>
    </row>
    <row r="86" spans="4:4" x14ac:dyDescent="0.3">
      <c r="D86" s="16"/>
    </row>
    <row r="87" spans="4:4" x14ac:dyDescent="0.3">
      <c r="D87" s="16"/>
    </row>
    <row r="88" spans="4:4" x14ac:dyDescent="0.3">
      <c r="D88" s="16"/>
    </row>
    <row r="89" spans="4:4" x14ac:dyDescent="0.3">
      <c r="D89" s="16"/>
    </row>
    <row r="90" spans="4:4" x14ac:dyDescent="0.3">
      <c r="D90" s="16"/>
    </row>
    <row r="91" spans="4:4" x14ac:dyDescent="0.3">
      <c r="D91" s="16"/>
    </row>
    <row r="92" spans="4:4" x14ac:dyDescent="0.3">
      <c r="D92" s="16"/>
    </row>
    <row r="93" spans="4:4" x14ac:dyDescent="0.3">
      <c r="D93" s="16"/>
    </row>
    <row r="94" spans="4:4" x14ac:dyDescent="0.3">
      <c r="D94" s="16"/>
    </row>
    <row r="95" spans="4:4" x14ac:dyDescent="0.3">
      <c r="D95" s="16"/>
    </row>
    <row r="96" spans="4:4" x14ac:dyDescent="0.3">
      <c r="D96" s="16"/>
    </row>
    <row r="97" spans="4:4" x14ac:dyDescent="0.3">
      <c r="D97" s="16"/>
    </row>
    <row r="98" spans="4:4" x14ac:dyDescent="0.3">
      <c r="D98" s="16"/>
    </row>
    <row r="99" spans="4:4" x14ac:dyDescent="0.3">
      <c r="D99" s="16"/>
    </row>
    <row r="100" spans="4:4" x14ac:dyDescent="0.3">
      <c r="D100" s="16"/>
    </row>
    <row r="101" spans="4:4" x14ac:dyDescent="0.3">
      <c r="D101" s="16"/>
    </row>
    <row r="102" spans="4:4" x14ac:dyDescent="0.3">
      <c r="D102" s="16"/>
    </row>
    <row r="103" spans="4:4" x14ac:dyDescent="0.3">
      <c r="D103" s="16"/>
    </row>
    <row r="104" spans="4:4" x14ac:dyDescent="0.3">
      <c r="D104" s="16"/>
    </row>
    <row r="105" spans="4:4" x14ac:dyDescent="0.3">
      <c r="D105" s="16"/>
    </row>
    <row r="106" spans="4:4" x14ac:dyDescent="0.3">
      <c r="D106" s="16"/>
    </row>
    <row r="107" spans="4:4" x14ac:dyDescent="0.3">
      <c r="D107" s="16"/>
    </row>
    <row r="108" spans="4:4" x14ac:dyDescent="0.3">
      <c r="D108" s="16"/>
    </row>
    <row r="109" spans="4:4" x14ac:dyDescent="0.3">
      <c r="D109" s="16"/>
    </row>
    <row r="110" spans="4:4" x14ac:dyDescent="0.3">
      <c r="D110" s="16"/>
    </row>
    <row r="111" spans="4:4" x14ac:dyDescent="0.3">
      <c r="D111" s="16"/>
    </row>
    <row r="112" spans="4:4" x14ac:dyDescent="0.3">
      <c r="D112" s="16"/>
    </row>
    <row r="113" spans="4:4" x14ac:dyDescent="0.3">
      <c r="D113" s="16"/>
    </row>
    <row r="114" spans="4:4" x14ac:dyDescent="0.3">
      <c r="D114" s="16"/>
    </row>
    <row r="115" spans="4:4" x14ac:dyDescent="0.3">
      <c r="D115" s="16"/>
    </row>
    <row r="116" spans="4:4" x14ac:dyDescent="0.3">
      <c r="D116" s="16"/>
    </row>
    <row r="117" spans="4:4" x14ac:dyDescent="0.3">
      <c r="D117" s="16"/>
    </row>
    <row r="118" spans="4:4" x14ac:dyDescent="0.3">
      <c r="D118" s="16"/>
    </row>
    <row r="119" spans="4:4" x14ac:dyDescent="0.3">
      <c r="D119" s="16"/>
    </row>
    <row r="120" spans="4:4" x14ac:dyDescent="0.3">
      <c r="D120" s="16"/>
    </row>
    <row r="121" spans="4:4" x14ac:dyDescent="0.3">
      <c r="D121" s="16"/>
    </row>
    <row r="122" spans="4:4" x14ac:dyDescent="0.3">
      <c r="D122" s="16"/>
    </row>
    <row r="123" spans="4:4" x14ac:dyDescent="0.3">
      <c r="D123" s="16"/>
    </row>
    <row r="124" spans="4:4" x14ac:dyDescent="0.3">
      <c r="D124" s="16"/>
    </row>
    <row r="125" spans="4:4" x14ac:dyDescent="0.3">
      <c r="D125" s="16"/>
    </row>
    <row r="126" spans="4:4" x14ac:dyDescent="0.3">
      <c r="D126" s="16"/>
    </row>
    <row r="127" spans="4:4" x14ac:dyDescent="0.3">
      <c r="D127" s="16"/>
    </row>
    <row r="128" spans="4:4" x14ac:dyDescent="0.3">
      <c r="D128" s="16"/>
    </row>
    <row r="129" spans="4:4" x14ac:dyDescent="0.3">
      <c r="D129" s="16"/>
    </row>
    <row r="130" spans="4:4" x14ac:dyDescent="0.3">
      <c r="D130" s="16"/>
    </row>
    <row r="131" spans="4:4" x14ac:dyDescent="0.3">
      <c r="D131" s="16"/>
    </row>
    <row r="132" spans="4:4" x14ac:dyDescent="0.3">
      <c r="D132" s="16"/>
    </row>
    <row r="133" spans="4:4" x14ac:dyDescent="0.3">
      <c r="D133" s="16"/>
    </row>
    <row r="134" spans="4:4" x14ac:dyDescent="0.3">
      <c r="D134" s="16"/>
    </row>
    <row r="135" spans="4:4" x14ac:dyDescent="0.3">
      <c r="D135" s="16"/>
    </row>
    <row r="136" spans="4:4" x14ac:dyDescent="0.3">
      <c r="D136" s="16"/>
    </row>
    <row r="137" spans="4:4" x14ac:dyDescent="0.3">
      <c r="D137" s="16"/>
    </row>
    <row r="138" spans="4:4" x14ac:dyDescent="0.3">
      <c r="D138" s="16"/>
    </row>
    <row r="139" spans="4:4" x14ac:dyDescent="0.3">
      <c r="D139" s="16"/>
    </row>
    <row r="140" spans="4:4" x14ac:dyDescent="0.3">
      <c r="D140" s="16"/>
    </row>
    <row r="141" spans="4:4" x14ac:dyDescent="0.3">
      <c r="D141" s="16"/>
    </row>
    <row r="142" spans="4:4" x14ac:dyDescent="0.3">
      <c r="D142" s="16"/>
    </row>
    <row r="143" spans="4:4" x14ac:dyDescent="0.3">
      <c r="D143" s="16"/>
    </row>
    <row r="144" spans="4:4" x14ac:dyDescent="0.3">
      <c r="D144" s="16"/>
    </row>
    <row r="145" spans="4:4" x14ac:dyDescent="0.3">
      <c r="D145" s="16"/>
    </row>
    <row r="146" spans="4:4" x14ac:dyDescent="0.3">
      <c r="D146" s="16"/>
    </row>
    <row r="147" spans="4:4" x14ac:dyDescent="0.3">
      <c r="D147" s="16"/>
    </row>
    <row r="148" spans="4:4" x14ac:dyDescent="0.3">
      <c r="D148" s="16"/>
    </row>
    <row r="149" spans="4:4" x14ac:dyDescent="0.3">
      <c r="D149" s="16"/>
    </row>
    <row r="150" spans="4:4" x14ac:dyDescent="0.3">
      <c r="D150" s="16"/>
    </row>
    <row r="151" spans="4:4" x14ac:dyDescent="0.3">
      <c r="D151" s="16"/>
    </row>
    <row r="152" spans="4:4" x14ac:dyDescent="0.3">
      <c r="D152" s="16"/>
    </row>
    <row r="153" spans="4:4" x14ac:dyDescent="0.3">
      <c r="D153" s="16"/>
    </row>
    <row r="154" spans="4:4" x14ac:dyDescent="0.3">
      <c r="D154" s="16"/>
    </row>
    <row r="155" spans="4:4" x14ac:dyDescent="0.3">
      <c r="D155" s="16"/>
    </row>
    <row r="156" spans="4:4" x14ac:dyDescent="0.3">
      <c r="D156" s="16"/>
    </row>
    <row r="157" spans="4:4" x14ac:dyDescent="0.3">
      <c r="D157" s="16"/>
    </row>
    <row r="158" spans="4:4" x14ac:dyDescent="0.3">
      <c r="D158" s="16"/>
    </row>
    <row r="159" spans="4:4" x14ac:dyDescent="0.3">
      <c r="D159" s="16"/>
    </row>
    <row r="160" spans="4:4" x14ac:dyDescent="0.3">
      <c r="D160" s="16"/>
    </row>
    <row r="161" spans="4:4" x14ac:dyDescent="0.3">
      <c r="D161" s="16"/>
    </row>
    <row r="162" spans="4:4" x14ac:dyDescent="0.3">
      <c r="D162" s="16"/>
    </row>
    <row r="163" spans="4:4" x14ac:dyDescent="0.3">
      <c r="D163" s="16"/>
    </row>
    <row r="164" spans="4:4" x14ac:dyDescent="0.3">
      <c r="D164" s="16"/>
    </row>
    <row r="165" spans="4:4" x14ac:dyDescent="0.3">
      <c r="D165" s="16"/>
    </row>
    <row r="166" spans="4:4" x14ac:dyDescent="0.3">
      <c r="D166" s="16"/>
    </row>
    <row r="167" spans="4:4" x14ac:dyDescent="0.3">
      <c r="D167" s="16"/>
    </row>
    <row r="168" spans="4:4" x14ac:dyDescent="0.3">
      <c r="D168" s="16"/>
    </row>
    <row r="169" spans="4:4" x14ac:dyDescent="0.3">
      <c r="D169" s="16"/>
    </row>
    <row r="170" spans="4:4" x14ac:dyDescent="0.3">
      <c r="D170" s="16"/>
    </row>
    <row r="171" spans="4:4" x14ac:dyDescent="0.3">
      <c r="D171" s="16"/>
    </row>
    <row r="172" spans="4:4" x14ac:dyDescent="0.3">
      <c r="D172" s="16"/>
    </row>
    <row r="173" spans="4:4" x14ac:dyDescent="0.3">
      <c r="D173" s="16"/>
    </row>
    <row r="174" spans="4:4" x14ac:dyDescent="0.3">
      <c r="D174" s="16"/>
    </row>
    <row r="175" spans="4:4" x14ac:dyDescent="0.3">
      <c r="D175" s="16"/>
    </row>
    <row r="176" spans="4:4" x14ac:dyDescent="0.3">
      <c r="D176" s="16"/>
    </row>
    <row r="177" spans="4:4" x14ac:dyDescent="0.3">
      <c r="D177" s="16"/>
    </row>
    <row r="178" spans="4:4" x14ac:dyDescent="0.3">
      <c r="D178" s="16"/>
    </row>
    <row r="179" spans="4:4" x14ac:dyDescent="0.3">
      <c r="D179" s="16"/>
    </row>
    <row r="180" spans="4:4" x14ac:dyDescent="0.3">
      <c r="D180" s="16"/>
    </row>
    <row r="181" spans="4:4" x14ac:dyDescent="0.3">
      <c r="D181" s="16"/>
    </row>
    <row r="182" spans="4:4" x14ac:dyDescent="0.3">
      <c r="D182" s="16"/>
    </row>
    <row r="183" spans="4:4" x14ac:dyDescent="0.3">
      <c r="D183" s="16"/>
    </row>
    <row r="184" spans="4:4" x14ac:dyDescent="0.3">
      <c r="D184" s="16"/>
    </row>
    <row r="185" spans="4:4" x14ac:dyDescent="0.3">
      <c r="D185" s="16"/>
    </row>
    <row r="186" spans="4:4" x14ac:dyDescent="0.3">
      <c r="D186" s="16"/>
    </row>
    <row r="187" spans="4:4" x14ac:dyDescent="0.3">
      <c r="D187" s="16"/>
    </row>
    <row r="188" spans="4:4" x14ac:dyDescent="0.3">
      <c r="D188" s="16"/>
    </row>
    <row r="189" spans="4:4" x14ac:dyDescent="0.3">
      <c r="D189" s="16"/>
    </row>
    <row r="190" spans="4:4" x14ac:dyDescent="0.3">
      <c r="D190" s="16"/>
    </row>
    <row r="191" spans="4:4" x14ac:dyDescent="0.3">
      <c r="D191" s="16"/>
    </row>
    <row r="192" spans="4:4" x14ac:dyDescent="0.3">
      <c r="D192" s="16"/>
    </row>
    <row r="193" spans="4:4" x14ac:dyDescent="0.3">
      <c r="D193" s="16"/>
    </row>
    <row r="194" spans="4:4" x14ac:dyDescent="0.3">
      <c r="D194" s="16"/>
    </row>
    <row r="195" spans="4:4" x14ac:dyDescent="0.3">
      <c r="D195" s="16"/>
    </row>
    <row r="196" spans="4:4" x14ac:dyDescent="0.3">
      <c r="D196" s="16"/>
    </row>
    <row r="197" spans="4:4" x14ac:dyDescent="0.3">
      <c r="D197" s="16"/>
    </row>
    <row r="198" spans="4:4" x14ac:dyDescent="0.3">
      <c r="D198" s="16"/>
    </row>
    <row r="199" spans="4:4" x14ac:dyDescent="0.3">
      <c r="D199" s="16"/>
    </row>
    <row r="200" spans="4:4" x14ac:dyDescent="0.3">
      <c r="D200" s="16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1990"/>
  <sheetViews>
    <sheetView workbookViewId="0">
      <selection activeCell="A16" sqref="A16"/>
    </sheetView>
  </sheetViews>
  <sheetFormatPr defaultRowHeight="14" x14ac:dyDescent="0.3"/>
  <cols>
    <col min="1" max="3" width="20" style="5" customWidth="1"/>
    <col min="4" max="4" width="17.4140625" style="1" bestFit="1" customWidth="1"/>
  </cols>
  <sheetData>
    <row r="1" spans="1:4" ht="15.5" x14ac:dyDescent="0.3">
      <c r="A1" s="17" t="s">
        <v>926</v>
      </c>
      <c r="B1" s="3" t="s">
        <v>907</v>
      </c>
      <c r="C1" s="11" t="s">
        <v>921</v>
      </c>
      <c r="D1" s="32" t="s">
        <v>906</v>
      </c>
    </row>
    <row r="2" spans="1:4" x14ac:dyDescent="0.3">
      <c r="A2" s="5">
        <v>1</v>
      </c>
      <c r="B2" s="5" t="s">
        <v>662</v>
      </c>
      <c r="C2" s="11">
        <v>567</v>
      </c>
      <c r="D2" s="24">
        <v>38736.316481113434</v>
      </c>
    </row>
    <row r="3" spans="1:4" x14ac:dyDescent="0.3">
      <c r="A3" s="5">
        <f>A2+1</f>
        <v>2</v>
      </c>
      <c r="B3" s="5" t="s">
        <v>662</v>
      </c>
      <c r="C3" s="11">
        <v>972</v>
      </c>
      <c r="D3" s="24">
        <v>43656.838435149824</v>
      </c>
    </row>
    <row r="4" spans="1:4" ht="15.5" x14ac:dyDescent="0.3">
      <c r="A4" s="5">
        <f t="shared" ref="A4:A67" si="0">A3+1</f>
        <v>3</v>
      </c>
      <c r="B4" s="4" t="s">
        <v>662</v>
      </c>
      <c r="C4" s="11">
        <v>291</v>
      </c>
      <c r="D4" s="24">
        <v>39573.13636454739</v>
      </c>
    </row>
    <row r="5" spans="1:4" x14ac:dyDescent="0.3">
      <c r="A5" s="5">
        <f t="shared" si="0"/>
        <v>4</v>
      </c>
      <c r="B5" s="5" t="s">
        <v>662</v>
      </c>
      <c r="C5" s="11">
        <v>323</v>
      </c>
      <c r="D5" s="24">
        <v>41617.852883104453</v>
      </c>
    </row>
    <row r="6" spans="1:4" x14ac:dyDescent="0.3">
      <c r="A6" s="5">
        <f t="shared" si="0"/>
        <v>5</v>
      </c>
      <c r="B6" s="5" t="s">
        <v>662</v>
      </c>
      <c r="C6" s="11">
        <v>731</v>
      </c>
      <c r="D6" s="24">
        <v>39261.898780112933</v>
      </c>
    </row>
    <row r="7" spans="1:4" x14ac:dyDescent="0.3">
      <c r="A7" s="5">
        <f t="shared" si="0"/>
        <v>6</v>
      </c>
      <c r="B7" s="5" t="s">
        <v>662</v>
      </c>
      <c r="C7" s="11">
        <v>477</v>
      </c>
      <c r="D7" s="24">
        <v>44019.501269293876</v>
      </c>
    </row>
    <row r="8" spans="1:4" x14ac:dyDescent="0.3">
      <c r="A8" s="5">
        <f t="shared" si="0"/>
        <v>7</v>
      </c>
      <c r="B8" s="5" t="s">
        <v>662</v>
      </c>
      <c r="C8" s="11">
        <v>592</v>
      </c>
      <c r="D8" s="24">
        <v>41131.310554625939</v>
      </c>
    </row>
    <row r="9" spans="1:4" x14ac:dyDescent="0.3">
      <c r="A9" s="5">
        <f t="shared" si="0"/>
        <v>8</v>
      </c>
      <c r="B9" s="5" t="s">
        <v>662</v>
      </c>
      <c r="C9" s="11">
        <v>744</v>
      </c>
      <c r="D9" s="24">
        <v>40832.119100092765</v>
      </c>
    </row>
    <row r="10" spans="1:4" x14ac:dyDescent="0.3">
      <c r="A10" s="5">
        <f t="shared" si="0"/>
        <v>9</v>
      </c>
      <c r="B10" s="5" t="s">
        <v>662</v>
      </c>
      <c r="C10" s="11">
        <v>38</v>
      </c>
      <c r="D10" s="24">
        <v>44335.7232166623</v>
      </c>
    </row>
    <row r="11" spans="1:4" x14ac:dyDescent="0.3">
      <c r="A11" s="5">
        <f t="shared" si="0"/>
        <v>10</v>
      </c>
      <c r="B11" s="5" t="s">
        <v>662</v>
      </c>
      <c r="C11" s="11">
        <v>798</v>
      </c>
      <c r="D11" s="24">
        <v>38836.801736719353</v>
      </c>
    </row>
    <row r="12" spans="1:4" x14ac:dyDescent="0.3">
      <c r="A12" s="5">
        <f t="shared" si="0"/>
        <v>11</v>
      </c>
      <c r="B12" s="5" t="s">
        <v>662</v>
      </c>
      <c r="C12" s="11">
        <v>478</v>
      </c>
      <c r="D12" s="24">
        <v>39234.340016949551</v>
      </c>
    </row>
    <row r="13" spans="1:4" ht="15.5" x14ac:dyDescent="0.3">
      <c r="A13" s="5">
        <f t="shared" si="0"/>
        <v>12</v>
      </c>
      <c r="B13" s="4" t="s">
        <v>764</v>
      </c>
      <c r="C13" s="11">
        <v>961</v>
      </c>
      <c r="D13" s="24">
        <v>45404.142250112607</v>
      </c>
    </row>
    <row r="14" spans="1:4" ht="15.5" x14ac:dyDescent="0.3">
      <c r="A14" s="5">
        <f t="shared" si="0"/>
        <v>13</v>
      </c>
      <c r="B14" s="4" t="s">
        <v>764</v>
      </c>
      <c r="C14" s="11">
        <v>723</v>
      </c>
      <c r="D14" s="24">
        <v>39022.013392502609</v>
      </c>
    </row>
    <row r="15" spans="1:4" x14ac:dyDescent="0.3">
      <c r="A15" s="5">
        <f t="shared" si="0"/>
        <v>14</v>
      </c>
      <c r="B15" s="5" t="s">
        <v>764</v>
      </c>
      <c r="C15" s="11">
        <v>13</v>
      </c>
      <c r="D15" s="24">
        <v>42078.854009806942</v>
      </c>
    </row>
    <row r="16" spans="1:4" x14ac:dyDescent="0.3">
      <c r="A16" s="5">
        <f t="shared" si="0"/>
        <v>15</v>
      </c>
      <c r="B16" s="5" t="s">
        <v>764</v>
      </c>
      <c r="C16" s="11">
        <v>437</v>
      </c>
      <c r="D16" s="24">
        <v>42655.553977104639</v>
      </c>
    </row>
    <row r="17" spans="1:4" x14ac:dyDescent="0.3">
      <c r="A17" s="5">
        <f t="shared" si="0"/>
        <v>16</v>
      </c>
      <c r="B17" s="5" t="s">
        <v>764</v>
      </c>
      <c r="C17" s="11">
        <v>886</v>
      </c>
      <c r="D17" s="24">
        <v>44852.451642706583</v>
      </c>
    </row>
    <row r="18" spans="1:4" x14ac:dyDescent="0.3">
      <c r="A18" s="5">
        <f t="shared" si="0"/>
        <v>17</v>
      </c>
      <c r="B18" s="5" t="s">
        <v>764</v>
      </c>
      <c r="C18" s="11">
        <v>559</v>
      </c>
      <c r="D18" s="24">
        <v>40840.44467534151</v>
      </c>
    </row>
    <row r="19" spans="1:4" x14ac:dyDescent="0.3">
      <c r="A19" s="5">
        <f t="shared" si="0"/>
        <v>18</v>
      </c>
      <c r="B19" s="5" t="s">
        <v>764</v>
      </c>
      <c r="C19" s="11">
        <v>672</v>
      </c>
      <c r="D19" s="24">
        <v>39652.941601113605</v>
      </c>
    </row>
    <row r="20" spans="1:4" ht="15.5" x14ac:dyDescent="0.3">
      <c r="A20" s="5">
        <f t="shared" si="0"/>
        <v>19</v>
      </c>
      <c r="B20" s="4" t="s">
        <v>764</v>
      </c>
      <c r="C20" s="11">
        <v>493</v>
      </c>
      <c r="D20" s="24">
        <v>39560.38535760856</v>
      </c>
    </row>
    <row r="21" spans="1:4" ht="15.5" x14ac:dyDescent="0.3">
      <c r="A21" s="5">
        <f t="shared" si="0"/>
        <v>20</v>
      </c>
      <c r="B21" s="4" t="s">
        <v>764</v>
      </c>
      <c r="C21" s="11">
        <v>695</v>
      </c>
      <c r="D21" s="24">
        <v>39225.278609888381</v>
      </c>
    </row>
    <row r="22" spans="1:4" ht="15.5" x14ac:dyDescent="0.3">
      <c r="A22" s="5">
        <f t="shared" si="0"/>
        <v>21</v>
      </c>
      <c r="B22" s="4" t="s">
        <v>630</v>
      </c>
      <c r="C22" s="11">
        <v>944</v>
      </c>
      <c r="D22" s="24">
        <v>41072.090572539804</v>
      </c>
    </row>
    <row r="23" spans="1:4" x14ac:dyDescent="0.3">
      <c r="A23" s="5">
        <f t="shared" si="0"/>
        <v>22</v>
      </c>
      <c r="B23" s="5" t="s">
        <v>630</v>
      </c>
      <c r="C23" s="11">
        <v>183</v>
      </c>
      <c r="D23" s="24">
        <v>40547.777311247628</v>
      </c>
    </row>
    <row r="24" spans="1:4" ht="15.5" x14ac:dyDescent="0.3">
      <c r="A24" s="5">
        <f t="shared" si="0"/>
        <v>23</v>
      </c>
      <c r="B24" s="4" t="s">
        <v>630</v>
      </c>
      <c r="C24" s="11">
        <v>180</v>
      </c>
      <c r="D24" s="24">
        <v>39589.498657203279</v>
      </c>
    </row>
    <row r="25" spans="1:4" x14ac:dyDescent="0.3">
      <c r="A25" s="5">
        <f t="shared" si="0"/>
        <v>24</v>
      </c>
      <c r="B25" s="5" t="s">
        <v>630</v>
      </c>
      <c r="C25" s="11">
        <v>7</v>
      </c>
      <c r="D25" s="24">
        <v>45292.648843399547</v>
      </c>
    </row>
    <row r="26" spans="1:4" x14ac:dyDescent="0.3">
      <c r="A26" s="5">
        <f t="shared" si="0"/>
        <v>25</v>
      </c>
      <c r="B26" s="5" t="s">
        <v>630</v>
      </c>
      <c r="C26" s="11">
        <v>406</v>
      </c>
      <c r="D26" s="24">
        <v>42909.4280301291</v>
      </c>
    </row>
    <row r="27" spans="1:4" ht="15.5" x14ac:dyDescent="0.3">
      <c r="A27" s="5">
        <f t="shared" si="0"/>
        <v>26</v>
      </c>
      <c r="B27" s="4" t="s">
        <v>630</v>
      </c>
      <c r="C27" s="11">
        <v>227</v>
      </c>
      <c r="D27" s="24">
        <v>39814.762246228049</v>
      </c>
    </row>
    <row r="28" spans="1:4" ht="15.5" x14ac:dyDescent="0.3">
      <c r="A28" s="5">
        <f t="shared" si="0"/>
        <v>27</v>
      </c>
      <c r="B28" s="4" t="s">
        <v>630</v>
      </c>
      <c r="C28" s="11">
        <v>364</v>
      </c>
      <c r="D28" s="24">
        <v>42055.740486101764</v>
      </c>
    </row>
    <row r="29" spans="1:4" ht="15.5" x14ac:dyDescent="0.3">
      <c r="A29" s="5">
        <f t="shared" si="0"/>
        <v>28</v>
      </c>
      <c r="B29" s="4" t="s">
        <v>630</v>
      </c>
      <c r="C29" s="11">
        <v>658</v>
      </c>
      <c r="D29" s="24">
        <v>44219.214098877332</v>
      </c>
    </row>
    <row r="30" spans="1:4" ht="15.5" x14ac:dyDescent="0.3">
      <c r="A30" s="5">
        <f t="shared" si="0"/>
        <v>29</v>
      </c>
      <c r="B30" s="4" t="s">
        <v>630</v>
      </c>
      <c r="C30" s="11">
        <v>811</v>
      </c>
      <c r="D30" s="24">
        <v>39507.429207660665</v>
      </c>
    </row>
    <row r="31" spans="1:4" x14ac:dyDescent="0.3">
      <c r="A31" s="5">
        <f t="shared" si="0"/>
        <v>30</v>
      </c>
      <c r="B31" s="5" t="s">
        <v>630</v>
      </c>
      <c r="C31" s="11">
        <v>716</v>
      </c>
      <c r="D31" s="24">
        <v>41530.303314288292</v>
      </c>
    </row>
    <row r="32" spans="1:4" x14ac:dyDescent="0.3">
      <c r="A32" s="5">
        <f t="shared" si="0"/>
        <v>31</v>
      </c>
      <c r="B32" s="5" t="s">
        <v>630</v>
      </c>
      <c r="C32" s="11">
        <v>490</v>
      </c>
      <c r="D32" s="24">
        <v>41470.735406596497</v>
      </c>
    </row>
    <row r="33" spans="1:4" x14ac:dyDescent="0.3">
      <c r="A33" s="5">
        <f t="shared" si="0"/>
        <v>32</v>
      </c>
      <c r="B33" s="5" t="s">
        <v>630</v>
      </c>
      <c r="C33" s="11">
        <v>842</v>
      </c>
      <c r="D33" s="24">
        <v>42167.923861014126</v>
      </c>
    </row>
    <row r="34" spans="1:4" ht="15.5" x14ac:dyDescent="0.3">
      <c r="A34" s="5">
        <f t="shared" si="0"/>
        <v>33</v>
      </c>
      <c r="B34" s="4" t="s">
        <v>630</v>
      </c>
      <c r="C34" s="11">
        <v>432</v>
      </c>
      <c r="D34" s="24">
        <v>42259.465171494063</v>
      </c>
    </row>
    <row r="35" spans="1:4" x14ac:dyDescent="0.3">
      <c r="A35" s="5">
        <f t="shared" si="0"/>
        <v>34</v>
      </c>
      <c r="B35" s="5" t="s">
        <v>679</v>
      </c>
      <c r="C35" s="11">
        <v>72</v>
      </c>
      <c r="D35" s="24">
        <v>42114.989529797669</v>
      </c>
    </row>
    <row r="36" spans="1:4" x14ac:dyDescent="0.3">
      <c r="A36" s="5">
        <f t="shared" si="0"/>
        <v>35</v>
      </c>
      <c r="B36" s="5" t="s">
        <v>679</v>
      </c>
      <c r="C36" s="11">
        <v>534</v>
      </c>
      <c r="D36" s="24">
        <v>39614.762152821415</v>
      </c>
    </row>
    <row r="37" spans="1:4" x14ac:dyDescent="0.3">
      <c r="A37" s="5">
        <f t="shared" si="0"/>
        <v>36</v>
      </c>
      <c r="B37" s="5" t="s">
        <v>679</v>
      </c>
      <c r="C37" s="11">
        <v>68</v>
      </c>
      <c r="D37" s="24">
        <v>40153.047143715827</v>
      </c>
    </row>
    <row r="38" spans="1:4" ht="15.5" x14ac:dyDescent="0.3">
      <c r="A38" s="5">
        <f t="shared" si="0"/>
        <v>37</v>
      </c>
      <c r="B38" s="4" t="s">
        <v>679</v>
      </c>
      <c r="C38" s="11">
        <v>979</v>
      </c>
      <c r="D38" s="24">
        <v>39910.997422200286</v>
      </c>
    </row>
    <row r="39" spans="1:4" ht="15.5" x14ac:dyDescent="0.3">
      <c r="A39" s="5">
        <f t="shared" si="0"/>
        <v>38</v>
      </c>
      <c r="B39" s="4" t="s">
        <v>679</v>
      </c>
      <c r="C39" s="11">
        <v>625</v>
      </c>
      <c r="D39" s="24">
        <v>40755.020933073785</v>
      </c>
    </row>
    <row r="40" spans="1:4" ht="15.5" x14ac:dyDescent="0.3">
      <c r="A40" s="5">
        <f t="shared" si="0"/>
        <v>39</v>
      </c>
      <c r="B40" s="4" t="s">
        <v>679</v>
      </c>
      <c r="C40" s="11">
        <v>789</v>
      </c>
      <c r="D40" s="24">
        <v>40133.592306292085</v>
      </c>
    </row>
    <row r="41" spans="1:4" ht="15.5" x14ac:dyDescent="0.3">
      <c r="A41" s="5">
        <f t="shared" si="0"/>
        <v>40</v>
      </c>
      <c r="B41" s="4" t="s">
        <v>679</v>
      </c>
      <c r="C41" s="11">
        <v>476</v>
      </c>
      <c r="D41" s="24">
        <v>42285.666482178851</v>
      </c>
    </row>
    <row r="42" spans="1:4" ht="15.5" x14ac:dyDescent="0.3">
      <c r="A42" s="5">
        <f t="shared" si="0"/>
        <v>41</v>
      </c>
      <c r="B42" s="4" t="s">
        <v>679</v>
      </c>
      <c r="C42" s="11">
        <v>19</v>
      </c>
      <c r="D42" s="24">
        <v>42331.067781432837</v>
      </c>
    </row>
    <row r="43" spans="1:4" ht="15.5" x14ac:dyDescent="0.3">
      <c r="A43" s="5">
        <f t="shared" si="0"/>
        <v>42</v>
      </c>
      <c r="B43" s="4" t="s">
        <v>679</v>
      </c>
      <c r="C43" s="11">
        <v>865</v>
      </c>
      <c r="D43" s="24">
        <v>42619.150752276531</v>
      </c>
    </row>
    <row r="44" spans="1:4" ht="15.5" x14ac:dyDescent="0.3">
      <c r="A44" s="5">
        <f t="shared" si="0"/>
        <v>43</v>
      </c>
      <c r="B44" s="4" t="s">
        <v>679</v>
      </c>
      <c r="C44" s="11">
        <v>827</v>
      </c>
      <c r="D44" s="24">
        <v>42075.507630871572</v>
      </c>
    </row>
    <row r="45" spans="1:4" ht="15.5" x14ac:dyDescent="0.3">
      <c r="A45" s="5">
        <f t="shared" si="0"/>
        <v>44</v>
      </c>
      <c r="B45" s="4" t="s">
        <v>661</v>
      </c>
      <c r="C45" s="11">
        <v>698</v>
      </c>
      <c r="D45" s="24">
        <v>45124.799076129697</v>
      </c>
    </row>
    <row r="46" spans="1:4" ht="15.5" x14ac:dyDescent="0.3">
      <c r="A46" s="5">
        <f t="shared" si="0"/>
        <v>45</v>
      </c>
      <c r="B46" s="4" t="s">
        <v>661</v>
      </c>
      <c r="C46" s="11">
        <v>846</v>
      </c>
      <c r="D46" s="24">
        <v>39625.436447971864</v>
      </c>
    </row>
    <row r="47" spans="1:4" ht="15.5" x14ac:dyDescent="0.3">
      <c r="A47" s="5">
        <f t="shared" si="0"/>
        <v>46</v>
      </c>
      <c r="B47" s="4" t="s">
        <v>661</v>
      </c>
      <c r="C47" s="11">
        <v>835</v>
      </c>
      <c r="D47" s="24">
        <v>40072.355865468322</v>
      </c>
    </row>
    <row r="48" spans="1:4" ht="15.5" x14ac:dyDescent="0.3">
      <c r="A48" s="5">
        <f t="shared" si="0"/>
        <v>47</v>
      </c>
      <c r="B48" s="4" t="s">
        <v>661</v>
      </c>
      <c r="C48" s="11">
        <v>335</v>
      </c>
      <c r="D48" s="24">
        <v>39313.902768935121</v>
      </c>
    </row>
    <row r="49" spans="1:4" ht="15.5" x14ac:dyDescent="0.3">
      <c r="A49" s="5">
        <f t="shared" si="0"/>
        <v>48</v>
      </c>
      <c r="B49" s="4" t="s">
        <v>661</v>
      </c>
      <c r="C49" s="11">
        <v>79</v>
      </c>
      <c r="D49" s="24">
        <v>44815.349722676496</v>
      </c>
    </row>
    <row r="50" spans="1:4" x14ac:dyDescent="0.3">
      <c r="A50" s="5">
        <f t="shared" si="0"/>
        <v>49</v>
      </c>
      <c r="B50" s="5" t="s">
        <v>661</v>
      </c>
      <c r="C50" s="11">
        <v>269</v>
      </c>
      <c r="D50" s="24">
        <v>40324.373265693735</v>
      </c>
    </row>
    <row r="51" spans="1:4" x14ac:dyDescent="0.3">
      <c r="A51" s="5">
        <f t="shared" si="0"/>
        <v>50</v>
      </c>
      <c r="B51" s="5" t="s">
        <v>661</v>
      </c>
      <c r="C51" s="11">
        <v>747</v>
      </c>
      <c r="D51" s="24">
        <v>45126.831153729559</v>
      </c>
    </row>
    <row r="52" spans="1:4" ht="15.5" x14ac:dyDescent="0.3">
      <c r="A52" s="5">
        <f t="shared" si="0"/>
        <v>51</v>
      </c>
      <c r="B52" s="4" t="s">
        <v>661</v>
      </c>
      <c r="C52" s="11">
        <v>207</v>
      </c>
      <c r="D52" s="24">
        <v>44539.583600829894</v>
      </c>
    </row>
    <row r="53" spans="1:4" ht="15.5" x14ac:dyDescent="0.3">
      <c r="A53" s="5">
        <f t="shared" si="0"/>
        <v>52</v>
      </c>
      <c r="B53" s="4" t="s">
        <v>680</v>
      </c>
      <c r="C53" s="11">
        <v>211</v>
      </c>
      <c r="D53" s="24">
        <v>44290.286772760162</v>
      </c>
    </row>
    <row r="54" spans="1:4" ht="15.5" x14ac:dyDescent="0.3">
      <c r="A54" s="5">
        <f t="shared" si="0"/>
        <v>53</v>
      </c>
      <c r="B54" s="4" t="s">
        <v>680</v>
      </c>
      <c r="C54" s="11">
        <v>802</v>
      </c>
      <c r="D54" s="24">
        <v>41361.209410683987</v>
      </c>
    </row>
    <row r="55" spans="1:4" ht="15.5" x14ac:dyDescent="0.3">
      <c r="A55" s="5">
        <f t="shared" si="0"/>
        <v>54</v>
      </c>
      <c r="B55" s="4" t="s">
        <v>680</v>
      </c>
      <c r="C55" s="11">
        <v>720</v>
      </c>
      <c r="D55" s="24">
        <v>41598.246422045326</v>
      </c>
    </row>
    <row r="56" spans="1:4" ht="15.5" x14ac:dyDescent="0.3">
      <c r="A56" s="5">
        <f t="shared" si="0"/>
        <v>55</v>
      </c>
      <c r="B56" s="4" t="s">
        <v>680</v>
      </c>
      <c r="C56" s="11">
        <v>274</v>
      </c>
      <c r="D56" s="24">
        <v>41695.980166615984</v>
      </c>
    </row>
    <row r="57" spans="1:4" x14ac:dyDescent="0.3">
      <c r="A57" s="5">
        <f t="shared" si="0"/>
        <v>56</v>
      </c>
      <c r="B57" s="5" t="s">
        <v>680</v>
      </c>
      <c r="C57" s="11">
        <v>477</v>
      </c>
      <c r="D57" s="24">
        <v>45106.654018330366</v>
      </c>
    </row>
    <row r="58" spans="1:4" x14ac:dyDescent="0.3">
      <c r="A58" s="5">
        <f t="shared" si="0"/>
        <v>57</v>
      </c>
      <c r="B58" s="5" t="s">
        <v>680</v>
      </c>
      <c r="C58" s="11">
        <v>479</v>
      </c>
      <c r="D58" s="24">
        <v>42052.951450394823</v>
      </c>
    </row>
    <row r="59" spans="1:4" x14ac:dyDescent="0.3">
      <c r="A59" s="5">
        <f t="shared" si="0"/>
        <v>58</v>
      </c>
      <c r="B59" s="5" t="s">
        <v>680</v>
      </c>
      <c r="C59" s="11">
        <v>908</v>
      </c>
      <c r="D59" s="24">
        <v>43111.415839275258</v>
      </c>
    </row>
    <row r="60" spans="1:4" x14ac:dyDescent="0.3">
      <c r="A60" s="5">
        <f t="shared" si="0"/>
        <v>59</v>
      </c>
      <c r="B60" s="5" t="s">
        <v>658</v>
      </c>
      <c r="C60" s="11">
        <v>834</v>
      </c>
      <c r="D60" s="24">
        <v>42664.21207342956</v>
      </c>
    </row>
    <row r="61" spans="1:4" x14ac:dyDescent="0.3">
      <c r="A61" s="5">
        <f t="shared" si="0"/>
        <v>60</v>
      </c>
      <c r="B61" s="5" t="s">
        <v>658</v>
      </c>
      <c r="C61" s="11">
        <v>5</v>
      </c>
      <c r="D61" s="24">
        <v>44866.714557135994</v>
      </c>
    </row>
    <row r="62" spans="1:4" ht="15.5" x14ac:dyDescent="0.3">
      <c r="A62" s="5">
        <f t="shared" si="0"/>
        <v>61</v>
      </c>
      <c r="B62" s="4" t="s">
        <v>658</v>
      </c>
      <c r="C62" s="11">
        <v>299</v>
      </c>
      <c r="D62" s="24">
        <v>43903.353280173622</v>
      </c>
    </row>
    <row r="63" spans="1:4" ht="15.5" x14ac:dyDescent="0.3">
      <c r="A63" s="5">
        <f t="shared" si="0"/>
        <v>62</v>
      </c>
      <c r="B63" s="4" t="s">
        <v>658</v>
      </c>
      <c r="C63" s="11">
        <v>114</v>
      </c>
      <c r="D63" s="24">
        <v>39326.08117519092</v>
      </c>
    </row>
    <row r="64" spans="1:4" x14ac:dyDescent="0.3">
      <c r="A64" s="5">
        <f t="shared" si="0"/>
        <v>63</v>
      </c>
      <c r="B64" s="5" t="s">
        <v>658</v>
      </c>
      <c r="C64" s="11">
        <v>104</v>
      </c>
      <c r="D64" s="24">
        <v>41679.530787975127</v>
      </c>
    </row>
    <row r="65" spans="1:4" ht="15.5" x14ac:dyDescent="0.3">
      <c r="A65" s="5">
        <f t="shared" si="0"/>
        <v>64</v>
      </c>
      <c r="B65" s="4" t="s">
        <v>658</v>
      </c>
      <c r="C65" s="11">
        <v>651</v>
      </c>
      <c r="D65" s="24">
        <v>42552.832883777286</v>
      </c>
    </row>
    <row r="66" spans="1:4" ht="15.5" x14ac:dyDescent="0.3">
      <c r="A66" s="5">
        <f t="shared" si="0"/>
        <v>65</v>
      </c>
      <c r="B66" s="4" t="s">
        <v>658</v>
      </c>
      <c r="C66" s="11">
        <v>917</v>
      </c>
      <c r="D66" s="24">
        <v>44756.635790988934</v>
      </c>
    </row>
    <row r="67" spans="1:4" x14ac:dyDescent="0.3">
      <c r="A67" s="5">
        <f t="shared" si="0"/>
        <v>66</v>
      </c>
      <c r="B67" s="5" t="s">
        <v>658</v>
      </c>
      <c r="C67" s="11">
        <v>36</v>
      </c>
      <c r="D67" s="24">
        <v>40707.373707087529</v>
      </c>
    </row>
    <row r="68" spans="1:4" ht="15.5" x14ac:dyDescent="0.3">
      <c r="A68" s="5">
        <f t="shared" ref="A68:A131" si="1">A67+1</f>
        <v>67</v>
      </c>
      <c r="B68" s="4" t="s">
        <v>658</v>
      </c>
      <c r="C68" s="11">
        <v>858</v>
      </c>
      <c r="D68" s="24">
        <v>42944.267556777428</v>
      </c>
    </row>
    <row r="69" spans="1:4" x14ac:dyDescent="0.3">
      <c r="A69" s="5">
        <f t="shared" si="1"/>
        <v>68</v>
      </c>
      <c r="B69" s="5" t="s">
        <v>658</v>
      </c>
      <c r="C69" s="11">
        <v>302</v>
      </c>
      <c r="D69" s="24">
        <v>42350.48335540924</v>
      </c>
    </row>
    <row r="70" spans="1:4" x14ac:dyDescent="0.3">
      <c r="A70" s="5">
        <f t="shared" si="1"/>
        <v>69</v>
      </c>
      <c r="B70" s="5" t="s">
        <v>691</v>
      </c>
      <c r="C70" s="11">
        <v>656</v>
      </c>
      <c r="D70" s="24">
        <v>43697.057974184216</v>
      </c>
    </row>
    <row r="71" spans="1:4" ht="15.5" x14ac:dyDescent="0.3">
      <c r="A71" s="5">
        <f t="shared" si="1"/>
        <v>70</v>
      </c>
      <c r="B71" s="4" t="s">
        <v>691</v>
      </c>
      <c r="C71" s="11">
        <v>90</v>
      </c>
      <c r="D71" s="24">
        <v>43437.903980692317</v>
      </c>
    </row>
    <row r="72" spans="1:4" ht="15.5" x14ac:dyDescent="0.3">
      <c r="A72" s="5">
        <f t="shared" si="1"/>
        <v>71</v>
      </c>
      <c r="B72" s="4" t="s">
        <v>691</v>
      </c>
      <c r="C72" s="11">
        <v>627</v>
      </c>
      <c r="D72" s="24">
        <v>41397.549374692688</v>
      </c>
    </row>
    <row r="73" spans="1:4" ht="15.5" x14ac:dyDescent="0.3">
      <c r="A73" s="5">
        <f t="shared" si="1"/>
        <v>72</v>
      </c>
      <c r="B73" s="4" t="s">
        <v>691</v>
      </c>
      <c r="C73" s="11">
        <v>103</v>
      </c>
      <c r="D73" s="24">
        <v>41708.565090505865</v>
      </c>
    </row>
    <row r="74" spans="1:4" x14ac:dyDescent="0.3">
      <c r="A74" s="5">
        <f t="shared" si="1"/>
        <v>73</v>
      </c>
      <c r="B74" s="5" t="s">
        <v>691</v>
      </c>
      <c r="C74" s="11">
        <v>664</v>
      </c>
      <c r="D74" s="24">
        <v>45135.972865528485</v>
      </c>
    </row>
    <row r="75" spans="1:4" x14ac:dyDescent="0.3">
      <c r="A75" s="5">
        <f t="shared" si="1"/>
        <v>74</v>
      </c>
      <c r="B75" s="5" t="s">
        <v>691</v>
      </c>
      <c r="C75" s="11">
        <v>55</v>
      </c>
      <c r="D75" s="24">
        <v>42603.362965564265</v>
      </c>
    </row>
    <row r="76" spans="1:4" x14ac:dyDescent="0.3">
      <c r="A76" s="5">
        <f t="shared" si="1"/>
        <v>75</v>
      </c>
      <c r="B76" s="5" t="s">
        <v>691</v>
      </c>
      <c r="C76" s="11">
        <v>314</v>
      </c>
      <c r="D76" s="24">
        <v>41733.166194476682</v>
      </c>
    </row>
    <row r="77" spans="1:4" ht="15.5" x14ac:dyDescent="0.3">
      <c r="A77" s="5">
        <f t="shared" si="1"/>
        <v>76</v>
      </c>
      <c r="B77" s="4" t="s">
        <v>691</v>
      </c>
      <c r="C77" s="11">
        <v>263</v>
      </c>
      <c r="D77" s="24">
        <v>41537.342575213079</v>
      </c>
    </row>
    <row r="78" spans="1:4" x14ac:dyDescent="0.3">
      <c r="A78" s="5">
        <f t="shared" si="1"/>
        <v>77</v>
      </c>
      <c r="B78" s="5" t="s">
        <v>691</v>
      </c>
      <c r="C78" s="11">
        <v>315</v>
      </c>
      <c r="D78" s="24">
        <v>41195.815309412857</v>
      </c>
    </row>
    <row r="79" spans="1:4" x14ac:dyDescent="0.3">
      <c r="A79" s="5">
        <f t="shared" si="1"/>
        <v>78</v>
      </c>
      <c r="B79" s="5" t="s">
        <v>691</v>
      </c>
      <c r="C79" s="11">
        <v>155</v>
      </c>
      <c r="D79" s="24">
        <v>40416.023582260706</v>
      </c>
    </row>
    <row r="80" spans="1:4" x14ac:dyDescent="0.3">
      <c r="A80" s="5">
        <f t="shared" si="1"/>
        <v>79</v>
      </c>
      <c r="B80" s="5" t="s">
        <v>691</v>
      </c>
      <c r="C80" s="11">
        <v>770</v>
      </c>
      <c r="D80" s="24">
        <v>43028.960121680495</v>
      </c>
    </row>
    <row r="81" spans="1:4" ht="15.5" x14ac:dyDescent="0.3">
      <c r="A81" s="5">
        <f t="shared" si="1"/>
        <v>80</v>
      </c>
      <c r="B81" s="4" t="s">
        <v>691</v>
      </c>
      <c r="C81" s="11">
        <v>179</v>
      </c>
      <c r="D81" s="24">
        <v>40090.427164412751</v>
      </c>
    </row>
    <row r="82" spans="1:4" ht="15.5" x14ac:dyDescent="0.3">
      <c r="A82" s="5">
        <f t="shared" si="1"/>
        <v>81</v>
      </c>
      <c r="B82" s="4" t="s">
        <v>691</v>
      </c>
      <c r="C82" s="11">
        <v>4</v>
      </c>
      <c r="D82" s="24">
        <v>42851.909973528236</v>
      </c>
    </row>
    <row r="83" spans="1:4" x14ac:dyDescent="0.3">
      <c r="A83" s="5">
        <f t="shared" si="1"/>
        <v>82</v>
      </c>
      <c r="B83" s="5" t="s">
        <v>691</v>
      </c>
      <c r="C83" s="11">
        <v>942</v>
      </c>
      <c r="D83" s="24">
        <v>39994.091781910356</v>
      </c>
    </row>
    <row r="84" spans="1:4" ht="15.5" x14ac:dyDescent="0.3">
      <c r="A84" s="5">
        <f t="shared" si="1"/>
        <v>83</v>
      </c>
      <c r="B84" s="4" t="s">
        <v>691</v>
      </c>
      <c r="C84" s="11">
        <v>112</v>
      </c>
      <c r="D84" s="24">
        <v>41915.703685900342</v>
      </c>
    </row>
    <row r="85" spans="1:4" ht="15.5" x14ac:dyDescent="0.3">
      <c r="A85" s="5">
        <f t="shared" si="1"/>
        <v>84</v>
      </c>
      <c r="B85" s="4" t="s">
        <v>691</v>
      </c>
      <c r="C85" s="11">
        <v>426</v>
      </c>
      <c r="D85" s="24">
        <v>42941.672421096329</v>
      </c>
    </row>
    <row r="86" spans="1:4" x14ac:dyDescent="0.3">
      <c r="A86" s="5">
        <f t="shared" si="1"/>
        <v>85</v>
      </c>
      <c r="B86" s="5" t="s">
        <v>708</v>
      </c>
      <c r="C86" s="11">
        <v>465</v>
      </c>
      <c r="D86" s="24">
        <v>44729.747054684631</v>
      </c>
    </row>
    <row r="87" spans="1:4" x14ac:dyDescent="0.3">
      <c r="A87" s="5">
        <f t="shared" si="1"/>
        <v>86</v>
      </c>
      <c r="B87" s="5" t="s">
        <v>708</v>
      </c>
      <c r="C87" s="11">
        <v>888</v>
      </c>
      <c r="D87" s="24">
        <v>40603.296156238568</v>
      </c>
    </row>
    <row r="88" spans="1:4" x14ac:dyDescent="0.3">
      <c r="A88" s="5">
        <f t="shared" si="1"/>
        <v>87</v>
      </c>
      <c r="B88" s="5" t="s">
        <v>708</v>
      </c>
      <c r="C88" s="11">
        <v>12</v>
      </c>
      <c r="D88" s="24">
        <v>43206.660164292873</v>
      </c>
    </row>
    <row r="89" spans="1:4" ht="15.5" x14ac:dyDescent="0.3">
      <c r="A89" s="5">
        <f t="shared" si="1"/>
        <v>88</v>
      </c>
      <c r="B89" s="4" t="s">
        <v>708</v>
      </c>
      <c r="C89" s="11">
        <v>401</v>
      </c>
      <c r="D89" s="24">
        <v>38856.851379957378</v>
      </c>
    </row>
    <row r="90" spans="1:4" x14ac:dyDescent="0.3">
      <c r="A90" s="5">
        <f t="shared" si="1"/>
        <v>89</v>
      </c>
      <c r="B90" s="5" t="s">
        <v>708</v>
      </c>
      <c r="C90" s="11">
        <v>607</v>
      </c>
      <c r="D90" s="24">
        <v>43311.445338192163</v>
      </c>
    </row>
    <row r="91" spans="1:4" ht="15.5" x14ac:dyDescent="0.3">
      <c r="A91" s="5">
        <f t="shared" si="1"/>
        <v>90</v>
      </c>
      <c r="B91" s="4" t="s">
        <v>708</v>
      </c>
      <c r="C91" s="11">
        <v>893</v>
      </c>
      <c r="D91" s="24">
        <v>40375.47556099655</v>
      </c>
    </row>
    <row r="92" spans="1:4" x14ac:dyDescent="0.3">
      <c r="A92" s="5">
        <f t="shared" si="1"/>
        <v>91</v>
      </c>
      <c r="B92" s="5" t="s">
        <v>708</v>
      </c>
      <c r="C92" s="11">
        <v>581</v>
      </c>
      <c r="D92" s="24">
        <v>43859.308720129397</v>
      </c>
    </row>
    <row r="93" spans="1:4" x14ac:dyDescent="0.3">
      <c r="A93" s="5">
        <f t="shared" si="1"/>
        <v>92</v>
      </c>
      <c r="B93" s="5" t="s">
        <v>814</v>
      </c>
      <c r="C93" s="11">
        <v>629</v>
      </c>
      <c r="D93" s="24">
        <v>42551.70794762225</v>
      </c>
    </row>
    <row r="94" spans="1:4" x14ac:dyDescent="0.3">
      <c r="A94" s="5">
        <f t="shared" si="1"/>
        <v>93</v>
      </c>
      <c r="B94" s="5" t="s">
        <v>814</v>
      </c>
      <c r="C94" s="11">
        <v>195</v>
      </c>
      <c r="D94" s="24">
        <v>45165.084273667613</v>
      </c>
    </row>
    <row r="95" spans="1:4" x14ac:dyDescent="0.3">
      <c r="A95" s="5">
        <f t="shared" si="1"/>
        <v>94</v>
      </c>
      <c r="B95" s="5" t="s">
        <v>814</v>
      </c>
      <c r="C95" s="11">
        <v>79</v>
      </c>
      <c r="D95" s="24">
        <v>44059.398779809693</v>
      </c>
    </row>
    <row r="96" spans="1:4" x14ac:dyDescent="0.3">
      <c r="A96" s="5">
        <f t="shared" si="1"/>
        <v>95</v>
      </c>
      <c r="B96" s="5" t="s">
        <v>814</v>
      </c>
      <c r="C96" s="11">
        <v>221</v>
      </c>
      <c r="D96" s="24">
        <v>38775.624285115264</v>
      </c>
    </row>
    <row r="97" spans="1:4" ht="15.5" x14ac:dyDescent="0.3">
      <c r="A97" s="5">
        <f t="shared" si="1"/>
        <v>96</v>
      </c>
      <c r="B97" s="4" t="s">
        <v>814</v>
      </c>
      <c r="C97" s="11">
        <v>537</v>
      </c>
      <c r="D97" s="24">
        <v>40130.704969591468</v>
      </c>
    </row>
    <row r="98" spans="1:4" ht="15.5" x14ac:dyDescent="0.3">
      <c r="A98" s="5">
        <f t="shared" si="1"/>
        <v>97</v>
      </c>
      <c r="B98" s="4" t="s">
        <v>814</v>
      </c>
      <c r="C98" s="11">
        <v>90</v>
      </c>
      <c r="D98" s="24">
        <v>42605.486506321715</v>
      </c>
    </row>
    <row r="99" spans="1:4" ht="15.5" x14ac:dyDescent="0.3">
      <c r="A99" s="5">
        <f t="shared" si="1"/>
        <v>98</v>
      </c>
      <c r="B99" s="4" t="s">
        <v>814</v>
      </c>
      <c r="C99" s="11">
        <v>486</v>
      </c>
      <c r="D99" s="24">
        <v>45201.168251327857</v>
      </c>
    </row>
    <row r="100" spans="1:4" x14ac:dyDescent="0.3">
      <c r="A100" s="5">
        <f t="shared" si="1"/>
        <v>99</v>
      </c>
      <c r="B100" s="5" t="s">
        <v>814</v>
      </c>
      <c r="C100" s="11">
        <v>302</v>
      </c>
      <c r="D100" s="24">
        <v>40788.274763599569</v>
      </c>
    </row>
    <row r="101" spans="1:4" ht="15.5" x14ac:dyDescent="0.3">
      <c r="A101" s="5">
        <f t="shared" si="1"/>
        <v>100</v>
      </c>
      <c r="B101" s="4" t="s">
        <v>739</v>
      </c>
      <c r="C101" s="11">
        <v>197</v>
      </c>
      <c r="D101" s="24">
        <v>40368.461082457994</v>
      </c>
    </row>
    <row r="102" spans="1:4" ht="15.5" x14ac:dyDescent="0.3">
      <c r="A102" s="5">
        <f t="shared" si="1"/>
        <v>101</v>
      </c>
      <c r="B102" s="4" t="s">
        <v>739</v>
      </c>
      <c r="C102" s="11">
        <v>478</v>
      </c>
      <c r="D102" s="24">
        <v>43048.303525820716</v>
      </c>
    </row>
    <row r="103" spans="1:4" x14ac:dyDescent="0.3">
      <c r="A103" s="5">
        <f t="shared" si="1"/>
        <v>102</v>
      </c>
      <c r="B103" s="5" t="s">
        <v>739</v>
      </c>
      <c r="C103" s="11">
        <v>295</v>
      </c>
      <c r="D103" s="24">
        <v>39120.199106721077</v>
      </c>
    </row>
    <row r="104" spans="1:4" ht="15.5" x14ac:dyDescent="0.3">
      <c r="A104" s="5">
        <f t="shared" si="1"/>
        <v>103</v>
      </c>
      <c r="B104" s="4" t="s">
        <v>739</v>
      </c>
      <c r="C104" s="11">
        <v>249</v>
      </c>
      <c r="D104" s="24">
        <v>40162.971244651293</v>
      </c>
    </row>
    <row r="105" spans="1:4" x14ac:dyDescent="0.3">
      <c r="A105" s="5">
        <f t="shared" si="1"/>
        <v>104</v>
      </c>
      <c r="B105" s="5" t="s">
        <v>739</v>
      </c>
      <c r="C105" s="11">
        <v>522</v>
      </c>
      <c r="D105" s="24">
        <v>42538.73865881114</v>
      </c>
    </row>
    <row r="106" spans="1:4" ht="15.5" x14ac:dyDescent="0.3">
      <c r="A106" s="5">
        <f t="shared" si="1"/>
        <v>105</v>
      </c>
      <c r="B106" s="4" t="s">
        <v>739</v>
      </c>
      <c r="C106" s="11">
        <v>774</v>
      </c>
      <c r="D106" s="24">
        <v>43014.794367257156</v>
      </c>
    </row>
    <row r="107" spans="1:4" ht="15.5" x14ac:dyDescent="0.3">
      <c r="A107" s="5">
        <f t="shared" si="1"/>
        <v>106</v>
      </c>
      <c r="B107" s="4" t="s">
        <v>739</v>
      </c>
      <c r="C107" s="11">
        <v>321</v>
      </c>
      <c r="D107" s="24">
        <v>41336.237387704816</v>
      </c>
    </row>
    <row r="108" spans="1:4" x14ac:dyDescent="0.3">
      <c r="A108" s="5">
        <f t="shared" si="1"/>
        <v>107</v>
      </c>
      <c r="B108" s="5" t="s">
        <v>819</v>
      </c>
      <c r="C108" s="11">
        <v>66</v>
      </c>
      <c r="D108" s="24">
        <v>42215.369845526002</v>
      </c>
    </row>
    <row r="109" spans="1:4" ht="15.5" x14ac:dyDescent="0.3">
      <c r="A109" s="5">
        <f t="shared" si="1"/>
        <v>108</v>
      </c>
      <c r="B109" s="4" t="s">
        <v>819</v>
      </c>
      <c r="C109" s="11">
        <v>542</v>
      </c>
      <c r="D109" s="24">
        <v>40242.123156813614</v>
      </c>
    </row>
    <row r="110" spans="1:4" x14ac:dyDescent="0.3">
      <c r="A110" s="5">
        <f t="shared" si="1"/>
        <v>109</v>
      </c>
      <c r="B110" s="5" t="s">
        <v>819</v>
      </c>
      <c r="C110" s="11">
        <v>700</v>
      </c>
      <c r="D110" s="24">
        <v>42071.218982702507</v>
      </c>
    </row>
    <row r="111" spans="1:4" ht="15.5" x14ac:dyDescent="0.3">
      <c r="A111" s="5">
        <f t="shared" si="1"/>
        <v>110</v>
      </c>
      <c r="B111" s="4" t="s">
        <v>819</v>
      </c>
      <c r="C111" s="11">
        <v>184</v>
      </c>
      <c r="D111" s="24">
        <v>39737.456220287735</v>
      </c>
    </row>
    <row r="112" spans="1:4" x14ac:dyDescent="0.3">
      <c r="A112" s="5">
        <f t="shared" si="1"/>
        <v>111</v>
      </c>
      <c r="B112" s="5" t="s">
        <v>819</v>
      </c>
      <c r="C112" s="11">
        <v>938</v>
      </c>
      <c r="D112" s="24">
        <v>38775.509391575368</v>
      </c>
    </row>
    <row r="113" spans="1:4" x14ac:dyDescent="0.3">
      <c r="A113" s="5">
        <f t="shared" si="1"/>
        <v>112</v>
      </c>
      <c r="B113" s="5" t="s">
        <v>819</v>
      </c>
      <c r="C113" s="11">
        <v>120</v>
      </c>
      <c r="D113" s="24">
        <v>40915.535834576527</v>
      </c>
    </row>
    <row r="114" spans="1:4" x14ac:dyDescent="0.3">
      <c r="A114" s="5">
        <f t="shared" si="1"/>
        <v>113</v>
      </c>
      <c r="B114" s="5" t="s">
        <v>761</v>
      </c>
      <c r="C114" s="11">
        <v>498</v>
      </c>
      <c r="D114" s="24">
        <v>40023.43784354673</v>
      </c>
    </row>
    <row r="115" spans="1:4" ht="15.5" x14ac:dyDescent="0.3">
      <c r="A115" s="5">
        <f t="shared" si="1"/>
        <v>114</v>
      </c>
      <c r="B115" s="4" t="s">
        <v>761</v>
      </c>
      <c r="C115" s="11">
        <v>345</v>
      </c>
      <c r="D115" s="24">
        <v>41536.840270354674</v>
      </c>
    </row>
    <row r="116" spans="1:4" ht="15.5" x14ac:dyDescent="0.3">
      <c r="A116" s="5">
        <f t="shared" si="1"/>
        <v>115</v>
      </c>
      <c r="B116" s="4" t="s">
        <v>761</v>
      </c>
      <c r="C116" s="11">
        <v>790</v>
      </c>
      <c r="D116" s="24">
        <v>41348.193431572319</v>
      </c>
    </row>
    <row r="117" spans="1:4" x14ac:dyDescent="0.3">
      <c r="A117" s="5">
        <f t="shared" si="1"/>
        <v>116</v>
      </c>
      <c r="B117" s="5" t="s">
        <v>761</v>
      </c>
      <c r="C117" s="11">
        <v>262</v>
      </c>
      <c r="D117" s="24">
        <v>45087.145742244051</v>
      </c>
    </row>
    <row r="118" spans="1:4" x14ac:dyDescent="0.3">
      <c r="A118" s="5">
        <f t="shared" si="1"/>
        <v>117</v>
      </c>
      <c r="B118" s="5" t="s">
        <v>761</v>
      </c>
      <c r="C118" s="11">
        <v>580</v>
      </c>
      <c r="D118" s="24">
        <v>41269.311164948056</v>
      </c>
    </row>
    <row r="119" spans="1:4" x14ac:dyDescent="0.3">
      <c r="A119" s="5">
        <f t="shared" si="1"/>
        <v>118</v>
      </c>
      <c r="B119" s="5" t="s">
        <v>761</v>
      </c>
      <c r="C119" s="11">
        <v>543</v>
      </c>
      <c r="D119" s="24">
        <v>44417.026080588694</v>
      </c>
    </row>
    <row r="120" spans="1:4" ht="15.5" x14ac:dyDescent="0.3">
      <c r="A120" s="5">
        <f t="shared" si="1"/>
        <v>119</v>
      </c>
      <c r="B120" s="4" t="s">
        <v>761</v>
      </c>
      <c r="C120" s="11">
        <v>200</v>
      </c>
      <c r="D120" s="24">
        <v>45290.800490950111</v>
      </c>
    </row>
    <row r="121" spans="1:4" ht="15.5" x14ac:dyDescent="0.3">
      <c r="A121" s="5">
        <f t="shared" si="1"/>
        <v>120</v>
      </c>
      <c r="B121" s="4" t="s">
        <v>761</v>
      </c>
      <c r="C121" s="11">
        <v>28</v>
      </c>
      <c r="D121" s="24">
        <v>40875.501777104102</v>
      </c>
    </row>
    <row r="122" spans="1:4" x14ac:dyDescent="0.3">
      <c r="A122" s="5">
        <f t="shared" si="1"/>
        <v>121</v>
      </c>
      <c r="B122" s="5" t="s">
        <v>761</v>
      </c>
      <c r="C122" s="11">
        <v>903</v>
      </c>
      <c r="D122" s="24">
        <v>42248.636089866974</v>
      </c>
    </row>
    <row r="123" spans="1:4" ht="15.5" x14ac:dyDescent="0.3">
      <c r="A123" s="5">
        <f t="shared" si="1"/>
        <v>122</v>
      </c>
      <c r="B123" s="4" t="s">
        <v>659</v>
      </c>
      <c r="C123" s="11">
        <v>335</v>
      </c>
      <c r="D123" s="24">
        <v>39650.139618562927</v>
      </c>
    </row>
    <row r="124" spans="1:4" x14ac:dyDescent="0.3">
      <c r="A124" s="5">
        <f t="shared" si="1"/>
        <v>123</v>
      </c>
      <c r="B124" s="5" t="s">
        <v>659</v>
      </c>
      <c r="C124" s="11">
        <v>413</v>
      </c>
      <c r="D124" s="24">
        <v>39538.383649471893</v>
      </c>
    </row>
    <row r="125" spans="1:4" x14ac:dyDescent="0.3">
      <c r="A125" s="5">
        <f t="shared" si="1"/>
        <v>124</v>
      </c>
      <c r="B125" s="5" t="s">
        <v>659</v>
      </c>
      <c r="C125" s="11">
        <v>4</v>
      </c>
      <c r="D125" s="24">
        <v>41667.031997814323</v>
      </c>
    </row>
    <row r="126" spans="1:4" ht="15.5" x14ac:dyDescent="0.3">
      <c r="A126" s="5">
        <f t="shared" si="1"/>
        <v>125</v>
      </c>
      <c r="B126" s="4" t="s">
        <v>659</v>
      </c>
      <c r="C126" s="11">
        <v>626</v>
      </c>
      <c r="D126" s="24">
        <v>42984.970018850559</v>
      </c>
    </row>
    <row r="127" spans="1:4" ht="15.5" x14ac:dyDescent="0.3">
      <c r="A127" s="5">
        <f t="shared" si="1"/>
        <v>126</v>
      </c>
      <c r="B127" s="4" t="s">
        <v>659</v>
      </c>
      <c r="C127" s="11">
        <v>201</v>
      </c>
      <c r="D127" s="24">
        <v>39144.87067438857</v>
      </c>
    </row>
    <row r="128" spans="1:4" ht="15.5" x14ac:dyDescent="0.3">
      <c r="A128" s="5">
        <f t="shared" si="1"/>
        <v>127</v>
      </c>
      <c r="B128" s="4" t="s">
        <v>659</v>
      </c>
      <c r="C128" s="11">
        <v>543</v>
      </c>
      <c r="D128" s="24">
        <v>44961.373689914646</v>
      </c>
    </row>
    <row r="129" spans="1:4" ht="15.5" x14ac:dyDescent="0.3">
      <c r="A129" s="5">
        <f t="shared" si="1"/>
        <v>128</v>
      </c>
      <c r="B129" s="4" t="s">
        <v>659</v>
      </c>
      <c r="C129" s="11">
        <v>773</v>
      </c>
      <c r="D129" s="24">
        <v>41237.215528686145</v>
      </c>
    </row>
    <row r="130" spans="1:4" x14ac:dyDescent="0.3">
      <c r="A130" s="5">
        <f t="shared" si="1"/>
        <v>129</v>
      </c>
      <c r="B130" s="5" t="s">
        <v>672</v>
      </c>
      <c r="C130" s="11">
        <v>695</v>
      </c>
      <c r="D130" s="24">
        <v>41053.067409045572</v>
      </c>
    </row>
    <row r="131" spans="1:4" x14ac:dyDescent="0.3">
      <c r="A131" s="5">
        <f t="shared" si="1"/>
        <v>130</v>
      </c>
      <c r="B131" s="5" t="s">
        <v>672</v>
      </c>
      <c r="C131" s="11">
        <v>288</v>
      </c>
      <c r="D131" s="24">
        <v>42229.774374348366</v>
      </c>
    </row>
    <row r="132" spans="1:4" x14ac:dyDescent="0.3">
      <c r="A132" s="5">
        <f t="shared" ref="A132:A195" si="2">A131+1</f>
        <v>131</v>
      </c>
      <c r="B132" s="5" t="s">
        <v>672</v>
      </c>
      <c r="C132" s="11">
        <v>174</v>
      </c>
      <c r="D132" s="24">
        <v>45234.049082685393</v>
      </c>
    </row>
    <row r="133" spans="1:4" ht="15.5" x14ac:dyDescent="0.3">
      <c r="A133" s="5">
        <f t="shared" si="2"/>
        <v>132</v>
      </c>
      <c r="B133" s="4" t="s">
        <v>672</v>
      </c>
      <c r="C133" s="11">
        <v>910</v>
      </c>
      <c r="D133" s="24">
        <v>44758.469587068765</v>
      </c>
    </row>
    <row r="134" spans="1:4" ht="15.5" x14ac:dyDescent="0.3">
      <c r="A134" s="5">
        <f t="shared" si="2"/>
        <v>133</v>
      </c>
      <c r="B134" s="4" t="s">
        <v>672</v>
      </c>
      <c r="C134" s="11">
        <v>847</v>
      </c>
      <c r="D134" s="24">
        <v>39878.530550257434</v>
      </c>
    </row>
    <row r="135" spans="1:4" x14ac:dyDescent="0.3">
      <c r="A135" s="5">
        <f t="shared" si="2"/>
        <v>134</v>
      </c>
      <c r="B135" s="5" t="s">
        <v>672</v>
      </c>
      <c r="C135" s="11">
        <v>928</v>
      </c>
      <c r="D135" s="24">
        <v>43419.399081023381</v>
      </c>
    </row>
    <row r="136" spans="1:4" ht="15.5" x14ac:dyDescent="0.3">
      <c r="A136" s="5">
        <f t="shared" si="2"/>
        <v>135</v>
      </c>
      <c r="B136" s="4" t="s">
        <v>672</v>
      </c>
      <c r="C136" s="11">
        <v>622</v>
      </c>
      <c r="D136" s="24">
        <v>42590.768861534096</v>
      </c>
    </row>
    <row r="137" spans="1:4" x14ac:dyDescent="0.3">
      <c r="A137" s="5">
        <f t="shared" si="2"/>
        <v>136</v>
      </c>
      <c r="B137" s="5" t="s">
        <v>672</v>
      </c>
      <c r="C137" s="11">
        <v>748</v>
      </c>
      <c r="D137" s="24">
        <v>43829.03278402015</v>
      </c>
    </row>
    <row r="138" spans="1:4" ht="15.5" x14ac:dyDescent="0.3">
      <c r="A138" s="5">
        <f t="shared" si="2"/>
        <v>137</v>
      </c>
      <c r="B138" s="4" t="s">
        <v>672</v>
      </c>
      <c r="C138" s="11">
        <v>604</v>
      </c>
      <c r="D138" s="24">
        <v>42243.462900688792</v>
      </c>
    </row>
    <row r="139" spans="1:4" ht="15.5" x14ac:dyDescent="0.3">
      <c r="A139" s="5">
        <f t="shared" si="2"/>
        <v>138</v>
      </c>
      <c r="B139" s="4" t="s">
        <v>672</v>
      </c>
      <c r="C139" s="11">
        <v>106</v>
      </c>
      <c r="D139" s="24">
        <v>41406.902884931733</v>
      </c>
    </row>
    <row r="140" spans="1:4" x14ac:dyDescent="0.3">
      <c r="A140" s="5">
        <f t="shared" si="2"/>
        <v>139</v>
      </c>
      <c r="B140" s="5" t="s">
        <v>672</v>
      </c>
      <c r="C140" s="11">
        <v>67</v>
      </c>
      <c r="D140" s="24">
        <v>44583.041675634755</v>
      </c>
    </row>
    <row r="141" spans="1:4" x14ac:dyDescent="0.3">
      <c r="A141" s="5">
        <f t="shared" si="2"/>
        <v>140</v>
      </c>
      <c r="B141" s="5" t="s">
        <v>672</v>
      </c>
      <c r="C141" s="11">
        <v>794</v>
      </c>
      <c r="D141" s="24">
        <v>45258.227355041316</v>
      </c>
    </row>
    <row r="142" spans="1:4" ht="15.5" x14ac:dyDescent="0.3">
      <c r="A142" s="5">
        <f t="shared" si="2"/>
        <v>141</v>
      </c>
      <c r="B142" s="4" t="s">
        <v>672</v>
      </c>
      <c r="C142" s="11">
        <v>121</v>
      </c>
      <c r="D142" s="24">
        <v>40108.193071387468</v>
      </c>
    </row>
    <row r="143" spans="1:4" x14ac:dyDescent="0.3">
      <c r="A143" s="5">
        <f t="shared" si="2"/>
        <v>142</v>
      </c>
      <c r="B143" s="5" t="s">
        <v>672</v>
      </c>
      <c r="C143" s="11">
        <v>611</v>
      </c>
      <c r="D143" s="24">
        <v>40239.861158729589</v>
      </c>
    </row>
    <row r="144" spans="1:4" ht="15.5" x14ac:dyDescent="0.3">
      <c r="A144" s="5">
        <f t="shared" si="2"/>
        <v>143</v>
      </c>
      <c r="B144" s="4" t="s">
        <v>677</v>
      </c>
      <c r="C144" s="11">
        <v>671</v>
      </c>
      <c r="D144" s="24">
        <v>45243.349047561547</v>
      </c>
    </row>
    <row r="145" spans="1:4" x14ac:dyDescent="0.3">
      <c r="A145" s="5">
        <f t="shared" si="2"/>
        <v>144</v>
      </c>
      <c r="B145" s="5" t="s">
        <v>677</v>
      </c>
      <c r="C145" s="11">
        <v>211</v>
      </c>
      <c r="D145" s="24">
        <v>45211.532142947181</v>
      </c>
    </row>
    <row r="146" spans="1:4" ht="15.5" x14ac:dyDescent="0.3">
      <c r="A146" s="5">
        <f t="shared" si="2"/>
        <v>145</v>
      </c>
      <c r="B146" s="4" t="s">
        <v>677</v>
      </c>
      <c r="C146" s="11">
        <v>583</v>
      </c>
      <c r="D146" s="24">
        <v>44629.292163241422</v>
      </c>
    </row>
    <row r="147" spans="1:4" ht="15.5" x14ac:dyDescent="0.3">
      <c r="A147" s="5">
        <f t="shared" si="2"/>
        <v>146</v>
      </c>
      <c r="B147" s="4" t="s">
        <v>677</v>
      </c>
      <c r="C147" s="11">
        <v>63</v>
      </c>
      <c r="D147" s="24">
        <v>39270.695695426781</v>
      </c>
    </row>
    <row r="148" spans="1:4" ht="15.5" x14ac:dyDescent="0.3">
      <c r="A148" s="5">
        <f t="shared" si="2"/>
        <v>147</v>
      </c>
      <c r="B148" s="4" t="s">
        <v>677</v>
      </c>
      <c r="C148" s="11">
        <v>196</v>
      </c>
      <c r="D148" s="24">
        <v>45296.888133264416</v>
      </c>
    </row>
    <row r="149" spans="1:4" ht="15.5" x14ac:dyDescent="0.3">
      <c r="A149" s="5">
        <f t="shared" si="2"/>
        <v>148</v>
      </c>
      <c r="B149" s="4" t="s">
        <v>677</v>
      </c>
      <c r="C149" s="11">
        <v>17</v>
      </c>
      <c r="D149" s="24">
        <v>42466.695197727488</v>
      </c>
    </row>
    <row r="150" spans="1:4" ht="15.5" x14ac:dyDescent="0.3">
      <c r="A150" s="5">
        <f t="shared" si="2"/>
        <v>149</v>
      </c>
      <c r="B150" s="4" t="s">
        <v>677</v>
      </c>
      <c r="C150" s="11">
        <v>354</v>
      </c>
      <c r="D150" s="24">
        <v>43797.610566963565</v>
      </c>
    </row>
    <row r="151" spans="1:4" ht="15.5" x14ac:dyDescent="0.3">
      <c r="A151" s="5">
        <f t="shared" si="2"/>
        <v>150</v>
      </c>
      <c r="B151" s="4" t="s">
        <v>677</v>
      </c>
      <c r="C151" s="11">
        <v>90</v>
      </c>
      <c r="D151" s="24">
        <v>40956.789446610157</v>
      </c>
    </row>
    <row r="152" spans="1:4" x14ac:dyDescent="0.3">
      <c r="A152" s="5">
        <f t="shared" si="2"/>
        <v>151</v>
      </c>
      <c r="B152" s="5" t="s">
        <v>800</v>
      </c>
      <c r="C152" s="11">
        <v>700</v>
      </c>
      <c r="D152" s="24">
        <v>39998.71726178989</v>
      </c>
    </row>
    <row r="153" spans="1:4" x14ac:dyDescent="0.3">
      <c r="A153" s="5">
        <f t="shared" si="2"/>
        <v>152</v>
      </c>
      <c r="B153" s="5" t="s">
        <v>800</v>
      </c>
      <c r="C153" s="11">
        <v>305</v>
      </c>
      <c r="D153" s="24">
        <v>39356.443196470456</v>
      </c>
    </row>
    <row r="154" spans="1:4" x14ac:dyDescent="0.3">
      <c r="A154" s="5">
        <f t="shared" si="2"/>
        <v>153</v>
      </c>
      <c r="B154" s="5" t="s">
        <v>800</v>
      </c>
      <c r="C154" s="11">
        <v>364</v>
      </c>
      <c r="D154" s="24">
        <v>41069.142423959289</v>
      </c>
    </row>
    <row r="155" spans="1:4" ht="15.5" x14ac:dyDescent="0.3">
      <c r="A155" s="5">
        <f t="shared" si="2"/>
        <v>154</v>
      </c>
      <c r="B155" s="4" t="s">
        <v>800</v>
      </c>
      <c r="C155" s="11">
        <v>612</v>
      </c>
      <c r="D155" s="24">
        <v>43573.848015807605</v>
      </c>
    </row>
    <row r="156" spans="1:4" ht="15.5" x14ac:dyDescent="0.3">
      <c r="A156" s="5">
        <f t="shared" si="2"/>
        <v>155</v>
      </c>
      <c r="B156" s="4" t="s">
        <v>800</v>
      </c>
      <c r="C156" s="11">
        <v>32</v>
      </c>
      <c r="D156" s="24">
        <v>41036.66641767793</v>
      </c>
    </row>
    <row r="157" spans="1:4" ht="15.5" x14ac:dyDescent="0.3">
      <c r="A157" s="5">
        <f t="shared" si="2"/>
        <v>156</v>
      </c>
      <c r="B157" s="4" t="s">
        <v>800</v>
      </c>
      <c r="C157" s="11">
        <v>209</v>
      </c>
      <c r="D157" s="24">
        <v>43218.001874467191</v>
      </c>
    </row>
    <row r="158" spans="1:4" x14ac:dyDescent="0.3">
      <c r="A158" s="5">
        <f t="shared" si="2"/>
        <v>157</v>
      </c>
      <c r="B158" s="5" t="s">
        <v>800</v>
      </c>
      <c r="C158" s="11">
        <v>922</v>
      </c>
      <c r="D158" s="24">
        <v>40913.228030912986</v>
      </c>
    </row>
    <row r="159" spans="1:4" x14ac:dyDescent="0.3">
      <c r="A159" s="5">
        <f t="shared" si="2"/>
        <v>158</v>
      </c>
      <c r="B159" s="5" t="s">
        <v>800</v>
      </c>
      <c r="C159" s="11">
        <v>516</v>
      </c>
      <c r="D159" s="24">
        <v>39285.738693722044</v>
      </c>
    </row>
    <row r="160" spans="1:4" ht="15.5" x14ac:dyDescent="0.3">
      <c r="A160" s="5">
        <f t="shared" si="2"/>
        <v>159</v>
      </c>
      <c r="B160" s="4" t="s">
        <v>800</v>
      </c>
      <c r="C160" s="11">
        <v>409</v>
      </c>
      <c r="D160" s="24">
        <v>38973.383270293103</v>
      </c>
    </row>
    <row r="161" spans="1:4" ht="15.5" x14ac:dyDescent="0.3">
      <c r="A161" s="5">
        <f t="shared" si="2"/>
        <v>160</v>
      </c>
      <c r="B161" s="4" t="s">
        <v>810</v>
      </c>
      <c r="C161" s="11">
        <v>604</v>
      </c>
      <c r="D161" s="24">
        <v>41703.679552022884</v>
      </c>
    </row>
    <row r="162" spans="1:4" x14ac:dyDescent="0.3">
      <c r="A162" s="5">
        <f t="shared" si="2"/>
        <v>161</v>
      </c>
      <c r="B162" s="5" t="s">
        <v>810</v>
      </c>
      <c r="C162" s="11">
        <v>988</v>
      </c>
      <c r="D162" s="24">
        <v>45402.158641750742</v>
      </c>
    </row>
    <row r="163" spans="1:4" ht="15.5" x14ac:dyDescent="0.3">
      <c r="A163" s="5">
        <f t="shared" si="2"/>
        <v>162</v>
      </c>
      <c r="B163" s="4" t="s">
        <v>810</v>
      </c>
      <c r="C163" s="11">
        <v>241</v>
      </c>
      <c r="D163" s="24">
        <v>45421.979746202109</v>
      </c>
    </row>
    <row r="164" spans="1:4" ht="15.5" x14ac:dyDescent="0.3">
      <c r="A164" s="5">
        <f t="shared" si="2"/>
        <v>163</v>
      </c>
      <c r="B164" s="4" t="s">
        <v>810</v>
      </c>
      <c r="C164" s="11">
        <v>546</v>
      </c>
      <c r="D164" s="24">
        <v>41509.752171984226</v>
      </c>
    </row>
    <row r="165" spans="1:4" ht="15.5" x14ac:dyDescent="0.3">
      <c r="A165" s="5">
        <f t="shared" si="2"/>
        <v>164</v>
      </c>
      <c r="B165" s="4" t="s">
        <v>810</v>
      </c>
      <c r="C165" s="11">
        <v>693</v>
      </c>
      <c r="D165" s="24">
        <v>39862.701726876512</v>
      </c>
    </row>
    <row r="166" spans="1:4" ht="15.5" x14ac:dyDescent="0.3">
      <c r="A166" s="5">
        <f t="shared" si="2"/>
        <v>165</v>
      </c>
      <c r="B166" s="4" t="s">
        <v>810</v>
      </c>
      <c r="C166" s="11">
        <v>39</v>
      </c>
      <c r="D166" s="24">
        <v>43793.054003134283</v>
      </c>
    </row>
    <row r="167" spans="1:4" ht="15.5" x14ac:dyDescent="0.3">
      <c r="A167" s="5">
        <f t="shared" si="2"/>
        <v>166</v>
      </c>
      <c r="B167" s="4" t="s">
        <v>810</v>
      </c>
      <c r="C167" s="11">
        <v>234</v>
      </c>
      <c r="D167" s="24">
        <v>45411.604507848671</v>
      </c>
    </row>
    <row r="168" spans="1:4" x14ac:dyDescent="0.3">
      <c r="A168" s="5">
        <f t="shared" si="2"/>
        <v>167</v>
      </c>
      <c r="B168" s="5" t="s">
        <v>810</v>
      </c>
      <c r="C168" s="11">
        <v>52</v>
      </c>
      <c r="D168" s="24">
        <v>39041.718321221226</v>
      </c>
    </row>
    <row r="169" spans="1:4" x14ac:dyDescent="0.3">
      <c r="A169" s="5">
        <f t="shared" si="2"/>
        <v>168</v>
      </c>
      <c r="B169" s="5" t="s">
        <v>810</v>
      </c>
      <c r="C169" s="11">
        <v>598</v>
      </c>
      <c r="D169" s="24">
        <v>39044.053582528657</v>
      </c>
    </row>
    <row r="170" spans="1:4" x14ac:dyDescent="0.3">
      <c r="A170" s="5">
        <f t="shared" si="2"/>
        <v>169</v>
      </c>
      <c r="B170" s="5" t="s">
        <v>810</v>
      </c>
      <c r="C170" s="11">
        <v>168</v>
      </c>
      <c r="D170" s="24">
        <v>45428.815209108841</v>
      </c>
    </row>
    <row r="171" spans="1:4" ht="15.5" x14ac:dyDescent="0.3">
      <c r="A171" s="5">
        <f t="shared" si="2"/>
        <v>170</v>
      </c>
      <c r="B171" s="4" t="s">
        <v>712</v>
      </c>
      <c r="C171" s="11">
        <v>846</v>
      </c>
      <c r="D171" s="24">
        <v>42189.151449384997</v>
      </c>
    </row>
    <row r="172" spans="1:4" x14ac:dyDescent="0.3">
      <c r="A172" s="5">
        <f t="shared" si="2"/>
        <v>171</v>
      </c>
      <c r="B172" s="5" t="s">
        <v>712</v>
      </c>
      <c r="C172" s="11">
        <v>593</v>
      </c>
      <c r="D172" s="24">
        <v>43281.784941459198</v>
      </c>
    </row>
    <row r="173" spans="1:4" ht="15.5" x14ac:dyDescent="0.3">
      <c r="A173" s="5">
        <f t="shared" si="2"/>
        <v>172</v>
      </c>
      <c r="B173" s="4" t="s">
        <v>712</v>
      </c>
      <c r="C173" s="11">
        <v>751</v>
      </c>
      <c r="D173" s="24">
        <v>39890.478668380158</v>
      </c>
    </row>
    <row r="174" spans="1:4" ht="15.5" x14ac:dyDescent="0.3">
      <c r="A174" s="5">
        <f t="shared" si="2"/>
        <v>173</v>
      </c>
      <c r="B174" s="4" t="s">
        <v>712</v>
      </c>
      <c r="C174" s="11">
        <v>333</v>
      </c>
      <c r="D174" s="24">
        <v>40131.461885108831</v>
      </c>
    </row>
    <row r="175" spans="1:4" ht="15.5" x14ac:dyDescent="0.3">
      <c r="A175" s="5">
        <f t="shared" si="2"/>
        <v>174</v>
      </c>
      <c r="B175" s="4" t="s">
        <v>712</v>
      </c>
      <c r="C175" s="11">
        <v>344</v>
      </c>
      <c r="D175" s="24">
        <v>39260.179979013657</v>
      </c>
    </row>
    <row r="176" spans="1:4" x14ac:dyDescent="0.3">
      <c r="A176" s="5">
        <f t="shared" si="2"/>
        <v>175</v>
      </c>
      <c r="B176" s="5" t="s">
        <v>712</v>
      </c>
      <c r="C176" s="11">
        <v>220</v>
      </c>
      <c r="D176" s="24">
        <v>39556.827993246479</v>
      </c>
    </row>
    <row r="177" spans="1:4" ht="15.5" x14ac:dyDescent="0.3">
      <c r="A177" s="5">
        <f t="shared" si="2"/>
        <v>176</v>
      </c>
      <c r="B177" s="4" t="s">
        <v>712</v>
      </c>
      <c r="C177" s="11">
        <v>568</v>
      </c>
      <c r="D177" s="24">
        <v>43042.329738613393</v>
      </c>
    </row>
    <row r="178" spans="1:4" ht="15.5" x14ac:dyDescent="0.3">
      <c r="A178" s="5">
        <f t="shared" si="2"/>
        <v>177</v>
      </c>
      <c r="B178" s="4" t="s">
        <v>712</v>
      </c>
      <c r="C178" s="11">
        <v>351</v>
      </c>
      <c r="D178" s="24">
        <v>39975.877802888856</v>
      </c>
    </row>
    <row r="179" spans="1:4" ht="15.5" x14ac:dyDescent="0.3">
      <c r="A179" s="5">
        <f t="shared" si="2"/>
        <v>178</v>
      </c>
      <c r="B179" s="4" t="s">
        <v>804</v>
      </c>
      <c r="C179" s="11">
        <v>670</v>
      </c>
      <c r="D179" s="24">
        <v>44690.472823585907</v>
      </c>
    </row>
    <row r="180" spans="1:4" ht="15.5" x14ac:dyDescent="0.3">
      <c r="A180" s="5">
        <f t="shared" si="2"/>
        <v>179</v>
      </c>
      <c r="B180" s="4" t="s">
        <v>804</v>
      </c>
      <c r="C180" s="11">
        <v>348</v>
      </c>
      <c r="D180" s="24">
        <v>44755.081615539551</v>
      </c>
    </row>
    <row r="181" spans="1:4" x14ac:dyDescent="0.3">
      <c r="A181" s="5">
        <f t="shared" si="2"/>
        <v>180</v>
      </c>
      <c r="B181" s="5" t="s">
        <v>804</v>
      </c>
      <c r="C181" s="11">
        <v>195</v>
      </c>
      <c r="D181" s="24">
        <v>44459.048262085671</v>
      </c>
    </row>
    <row r="182" spans="1:4" x14ac:dyDescent="0.3">
      <c r="A182" s="5">
        <f t="shared" si="2"/>
        <v>181</v>
      </c>
      <c r="B182" s="5" t="s">
        <v>804</v>
      </c>
      <c r="C182" s="11">
        <v>823</v>
      </c>
      <c r="D182" s="24">
        <v>44558.798925243325</v>
      </c>
    </row>
    <row r="183" spans="1:4" x14ac:dyDescent="0.3">
      <c r="A183" s="5">
        <f t="shared" si="2"/>
        <v>182</v>
      </c>
      <c r="B183" s="5" t="s">
        <v>804</v>
      </c>
      <c r="C183" s="11">
        <v>806</v>
      </c>
      <c r="D183" s="24">
        <v>39782.507323966187</v>
      </c>
    </row>
    <row r="184" spans="1:4" x14ac:dyDescent="0.3">
      <c r="A184" s="5">
        <f t="shared" si="2"/>
        <v>183</v>
      </c>
      <c r="B184" s="5" t="s">
        <v>804</v>
      </c>
      <c r="C184" s="11">
        <v>728</v>
      </c>
      <c r="D184" s="24">
        <v>45352.017293041994</v>
      </c>
    </row>
    <row r="185" spans="1:4" x14ac:dyDescent="0.3">
      <c r="A185" s="5">
        <f t="shared" si="2"/>
        <v>184</v>
      </c>
      <c r="B185" s="5" t="s">
        <v>804</v>
      </c>
      <c r="C185" s="11">
        <v>604</v>
      </c>
      <c r="D185" s="24">
        <v>39530.808514581062</v>
      </c>
    </row>
    <row r="186" spans="1:4" ht="15.5" x14ac:dyDescent="0.3">
      <c r="A186" s="5">
        <f t="shared" si="2"/>
        <v>185</v>
      </c>
      <c r="B186" s="4" t="s">
        <v>804</v>
      </c>
      <c r="C186" s="11">
        <v>275</v>
      </c>
      <c r="D186" s="24">
        <v>42563.891221195285</v>
      </c>
    </row>
    <row r="187" spans="1:4" x14ac:dyDescent="0.3">
      <c r="A187" s="5">
        <f t="shared" si="2"/>
        <v>186</v>
      </c>
      <c r="B187" s="5" t="s">
        <v>804</v>
      </c>
      <c r="C187" s="11">
        <v>342</v>
      </c>
      <c r="D187" s="24">
        <v>44033.569604026947</v>
      </c>
    </row>
    <row r="188" spans="1:4" ht="15.5" x14ac:dyDescent="0.3">
      <c r="A188" s="5">
        <f t="shared" si="2"/>
        <v>187</v>
      </c>
      <c r="B188" s="4" t="s">
        <v>636</v>
      </c>
      <c r="C188" s="11">
        <v>981</v>
      </c>
      <c r="D188" s="24">
        <v>41613.509870567272</v>
      </c>
    </row>
    <row r="189" spans="1:4" x14ac:dyDescent="0.3">
      <c r="A189" s="5">
        <f t="shared" si="2"/>
        <v>188</v>
      </c>
      <c r="B189" s="5" t="s">
        <v>636</v>
      </c>
      <c r="C189" s="11">
        <v>843</v>
      </c>
      <c r="D189" s="24">
        <v>39033.34601722208</v>
      </c>
    </row>
    <row r="190" spans="1:4" x14ac:dyDescent="0.3">
      <c r="A190" s="5">
        <f t="shared" si="2"/>
        <v>189</v>
      </c>
      <c r="B190" s="5" t="s">
        <v>636</v>
      </c>
      <c r="C190" s="11">
        <v>263</v>
      </c>
      <c r="D190" s="24">
        <v>45138.090162020868</v>
      </c>
    </row>
    <row r="191" spans="1:4" x14ac:dyDescent="0.3">
      <c r="A191" s="5">
        <f t="shared" si="2"/>
        <v>190</v>
      </c>
      <c r="B191" s="5" t="s">
        <v>636</v>
      </c>
      <c r="C191" s="11">
        <v>126</v>
      </c>
      <c r="D191" s="24">
        <v>44992.213231888585</v>
      </c>
    </row>
    <row r="192" spans="1:4" ht="15.5" x14ac:dyDescent="0.3">
      <c r="A192" s="5">
        <f t="shared" si="2"/>
        <v>191</v>
      </c>
      <c r="B192" s="4" t="s">
        <v>636</v>
      </c>
      <c r="C192" s="11">
        <v>631</v>
      </c>
      <c r="D192" s="24">
        <v>42289.06999658206</v>
      </c>
    </row>
    <row r="193" spans="1:4" ht="15.5" x14ac:dyDescent="0.3">
      <c r="A193" s="5">
        <f t="shared" si="2"/>
        <v>192</v>
      </c>
      <c r="B193" s="4" t="s">
        <v>636</v>
      </c>
      <c r="C193" s="11">
        <v>810</v>
      </c>
      <c r="D193" s="24">
        <v>43616.430443843266</v>
      </c>
    </row>
    <row r="194" spans="1:4" x14ac:dyDescent="0.3">
      <c r="A194" s="5">
        <f t="shared" si="2"/>
        <v>193</v>
      </c>
      <c r="B194" s="5" t="s">
        <v>636</v>
      </c>
      <c r="C194" s="11">
        <v>305</v>
      </c>
      <c r="D194" s="24">
        <v>38848.924985297963</v>
      </c>
    </row>
    <row r="195" spans="1:4" ht="15.5" x14ac:dyDescent="0.3">
      <c r="A195" s="5">
        <f t="shared" si="2"/>
        <v>194</v>
      </c>
      <c r="B195" s="4" t="s">
        <v>636</v>
      </c>
      <c r="C195" s="11">
        <v>365</v>
      </c>
      <c r="D195" s="24">
        <v>40373.671125682478</v>
      </c>
    </row>
    <row r="196" spans="1:4" ht="15.5" x14ac:dyDescent="0.3">
      <c r="A196" s="5">
        <f t="shared" ref="A196:A259" si="3">A195+1</f>
        <v>195</v>
      </c>
      <c r="B196" s="4" t="s">
        <v>636</v>
      </c>
      <c r="C196" s="11">
        <v>968</v>
      </c>
      <c r="D196" s="24">
        <v>40872.431925629222</v>
      </c>
    </row>
    <row r="197" spans="1:4" x14ac:dyDescent="0.3">
      <c r="A197" s="5">
        <f t="shared" si="3"/>
        <v>196</v>
      </c>
      <c r="B197" s="5" t="s">
        <v>636</v>
      </c>
      <c r="C197" s="11">
        <v>115</v>
      </c>
      <c r="D197" s="24">
        <v>45404.772977963199</v>
      </c>
    </row>
    <row r="198" spans="1:4" ht="15.5" x14ac:dyDescent="0.3">
      <c r="A198" s="5">
        <f t="shared" si="3"/>
        <v>197</v>
      </c>
      <c r="B198" s="4" t="s">
        <v>636</v>
      </c>
      <c r="C198" s="11">
        <v>795</v>
      </c>
      <c r="D198" s="24">
        <v>42279.12416573552</v>
      </c>
    </row>
    <row r="199" spans="1:4" ht="15.5" x14ac:dyDescent="0.3">
      <c r="A199" s="5">
        <f t="shared" si="3"/>
        <v>198</v>
      </c>
      <c r="B199" s="4" t="s">
        <v>636</v>
      </c>
      <c r="C199" s="11">
        <v>170</v>
      </c>
      <c r="D199" s="24">
        <v>40864.308783699649</v>
      </c>
    </row>
    <row r="200" spans="1:4" ht="15.5" x14ac:dyDescent="0.3">
      <c r="A200" s="5">
        <f t="shared" si="3"/>
        <v>199</v>
      </c>
      <c r="B200" s="4" t="s">
        <v>636</v>
      </c>
      <c r="C200" s="11">
        <v>556</v>
      </c>
      <c r="D200" s="24">
        <v>42683.501347494399</v>
      </c>
    </row>
    <row r="201" spans="1:4" ht="15.5" x14ac:dyDescent="0.3">
      <c r="A201" s="5">
        <f t="shared" si="3"/>
        <v>200</v>
      </c>
      <c r="B201" s="4" t="s">
        <v>636</v>
      </c>
      <c r="C201" s="11">
        <v>394</v>
      </c>
      <c r="D201" s="24">
        <v>45267.172814695659</v>
      </c>
    </row>
    <row r="202" spans="1:4" x14ac:dyDescent="0.3">
      <c r="A202" s="5">
        <f t="shared" si="3"/>
        <v>201</v>
      </c>
      <c r="B202" s="5" t="s">
        <v>656</v>
      </c>
      <c r="C202" s="11">
        <v>241</v>
      </c>
      <c r="D202" s="24">
        <v>44310.512022094539</v>
      </c>
    </row>
    <row r="203" spans="1:4" x14ac:dyDescent="0.3">
      <c r="A203" s="5">
        <f t="shared" si="3"/>
        <v>202</v>
      </c>
      <c r="B203" s="5" t="s">
        <v>656</v>
      </c>
      <c r="C203" s="11">
        <v>609</v>
      </c>
      <c r="D203" s="24">
        <v>40587.35977967846</v>
      </c>
    </row>
    <row r="204" spans="1:4" ht="15.5" x14ac:dyDescent="0.3">
      <c r="A204" s="5">
        <f t="shared" si="3"/>
        <v>203</v>
      </c>
      <c r="B204" s="4" t="s">
        <v>656</v>
      </c>
      <c r="C204" s="11">
        <v>465</v>
      </c>
      <c r="D204" s="24">
        <v>39304.21295607787</v>
      </c>
    </row>
    <row r="205" spans="1:4" x14ac:dyDescent="0.3">
      <c r="A205" s="5">
        <f t="shared" si="3"/>
        <v>204</v>
      </c>
      <c r="B205" s="5" t="s">
        <v>656</v>
      </c>
      <c r="C205" s="11">
        <v>499</v>
      </c>
      <c r="D205" s="24">
        <v>45180.292438428667</v>
      </c>
    </row>
    <row r="206" spans="1:4" x14ac:dyDescent="0.3">
      <c r="A206" s="5">
        <f t="shared" si="3"/>
        <v>205</v>
      </c>
      <c r="B206" s="5" t="s">
        <v>656</v>
      </c>
      <c r="C206" s="11">
        <v>525</v>
      </c>
      <c r="D206" s="24">
        <v>43731.349930148805</v>
      </c>
    </row>
    <row r="207" spans="1:4" x14ac:dyDescent="0.3">
      <c r="A207" s="5">
        <f t="shared" si="3"/>
        <v>206</v>
      </c>
      <c r="B207" s="5" t="s">
        <v>656</v>
      </c>
      <c r="C207" s="11">
        <v>291</v>
      </c>
      <c r="D207" s="24">
        <v>41703.761562305175</v>
      </c>
    </row>
    <row r="208" spans="1:4" ht="15.5" x14ac:dyDescent="0.3">
      <c r="A208" s="5">
        <f t="shared" si="3"/>
        <v>207</v>
      </c>
      <c r="B208" s="4" t="s">
        <v>656</v>
      </c>
      <c r="C208" s="11">
        <v>811</v>
      </c>
      <c r="D208" s="24">
        <v>43590.291035515562</v>
      </c>
    </row>
    <row r="209" spans="1:4" x14ac:dyDescent="0.3">
      <c r="A209" s="5">
        <f t="shared" si="3"/>
        <v>208</v>
      </c>
      <c r="B209" s="5" t="s">
        <v>656</v>
      </c>
      <c r="C209" s="11">
        <v>238</v>
      </c>
      <c r="D209" s="24">
        <v>39816.860425022642</v>
      </c>
    </row>
    <row r="210" spans="1:4" x14ac:dyDescent="0.3">
      <c r="A210" s="5">
        <f t="shared" si="3"/>
        <v>209</v>
      </c>
      <c r="B210" s="5" t="s">
        <v>656</v>
      </c>
      <c r="C210" s="11">
        <v>16</v>
      </c>
      <c r="D210" s="24">
        <v>38962.237533389438</v>
      </c>
    </row>
    <row r="211" spans="1:4" x14ac:dyDescent="0.3">
      <c r="A211" s="5">
        <f t="shared" si="3"/>
        <v>210</v>
      </c>
      <c r="B211" s="5" t="s">
        <v>668</v>
      </c>
      <c r="C211" s="11">
        <v>597</v>
      </c>
      <c r="D211" s="24">
        <v>45246.720374138618</v>
      </c>
    </row>
    <row r="212" spans="1:4" x14ac:dyDescent="0.3">
      <c r="A212" s="5">
        <f t="shared" si="3"/>
        <v>211</v>
      </c>
      <c r="B212" s="5" t="s">
        <v>668</v>
      </c>
      <c r="C212" s="11">
        <v>727</v>
      </c>
      <c r="D212" s="24">
        <v>43094.81392446602</v>
      </c>
    </row>
    <row r="213" spans="1:4" ht="15.5" x14ac:dyDescent="0.3">
      <c r="A213" s="5">
        <f t="shared" si="3"/>
        <v>212</v>
      </c>
      <c r="B213" s="4" t="s">
        <v>668</v>
      </c>
      <c r="C213" s="11">
        <v>774</v>
      </c>
      <c r="D213" s="24">
        <v>43266.716751196182</v>
      </c>
    </row>
    <row r="214" spans="1:4" ht="15.5" x14ac:dyDescent="0.3">
      <c r="A214" s="5">
        <f t="shared" si="3"/>
        <v>213</v>
      </c>
      <c r="B214" s="4" t="s">
        <v>668</v>
      </c>
      <c r="C214" s="11">
        <v>518</v>
      </c>
      <c r="D214" s="24">
        <v>44397.820971936599</v>
      </c>
    </row>
    <row r="215" spans="1:4" ht="15.5" x14ac:dyDescent="0.3">
      <c r="A215" s="5">
        <f t="shared" si="3"/>
        <v>214</v>
      </c>
      <c r="B215" s="4" t="s">
        <v>668</v>
      </c>
      <c r="C215" s="11">
        <v>11</v>
      </c>
      <c r="D215" s="24">
        <v>39853.872330638653</v>
      </c>
    </row>
    <row r="216" spans="1:4" ht="15.5" x14ac:dyDescent="0.3">
      <c r="A216" s="5">
        <f t="shared" si="3"/>
        <v>215</v>
      </c>
      <c r="B216" s="4" t="s">
        <v>668</v>
      </c>
      <c r="C216" s="11">
        <v>867</v>
      </c>
      <c r="D216" s="24">
        <v>44609.674712636013</v>
      </c>
    </row>
    <row r="217" spans="1:4" x14ac:dyDescent="0.3">
      <c r="A217" s="5">
        <f t="shared" si="3"/>
        <v>216</v>
      </c>
      <c r="B217" s="5" t="s">
        <v>668</v>
      </c>
      <c r="C217" s="11">
        <v>407</v>
      </c>
      <c r="D217" s="24">
        <v>42451.483536931984</v>
      </c>
    </row>
    <row r="218" spans="1:4" ht="15.5" x14ac:dyDescent="0.3">
      <c r="A218" s="5">
        <f t="shared" si="3"/>
        <v>217</v>
      </c>
      <c r="B218" s="4" t="s">
        <v>668</v>
      </c>
      <c r="C218" s="11">
        <v>974</v>
      </c>
      <c r="D218" s="24">
        <v>42819.36181283433</v>
      </c>
    </row>
    <row r="219" spans="1:4" ht="15.5" x14ac:dyDescent="0.3">
      <c r="A219" s="5">
        <f t="shared" si="3"/>
        <v>218</v>
      </c>
      <c r="B219" s="4" t="s">
        <v>668</v>
      </c>
      <c r="C219" s="11">
        <v>721</v>
      </c>
      <c r="D219" s="24">
        <v>39348.678076910561</v>
      </c>
    </row>
    <row r="220" spans="1:4" ht="15.5" x14ac:dyDescent="0.3">
      <c r="A220" s="5">
        <f t="shared" si="3"/>
        <v>219</v>
      </c>
      <c r="B220" s="4" t="s">
        <v>668</v>
      </c>
      <c r="C220" s="11">
        <v>267</v>
      </c>
      <c r="D220" s="24">
        <v>41444.762622579765</v>
      </c>
    </row>
    <row r="221" spans="1:4" ht="15.5" x14ac:dyDescent="0.3">
      <c r="A221" s="5">
        <f t="shared" si="3"/>
        <v>220</v>
      </c>
      <c r="B221" s="4" t="s">
        <v>668</v>
      </c>
      <c r="C221" s="11">
        <v>53</v>
      </c>
      <c r="D221" s="24">
        <v>43321.022820429724</v>
      </c>
    </row>
    <row r="222" spans="1:4" ht="15.5" x14ac:dyDescent="0.3">
      <c r="A222" s="5">
        <f t="shared" si="3"/>
        <v>221</v>
      </c>
      <c r="B222" s="4" t="s">
        <v>668</v>
      </c>
      <c r="C222" s="11">
        <v>792</v>
      </c>
      <c r="D222" s="24">
        <v>40275.751366312004</v>
      </c>
    </row>
    <row r="223" spans="1:4" ht="15.5" x14ac:dyDescent="0.3">
      <c r="A223" s="5">
        <f t="shared" si="3"/>
        <v>222</v>
      </c>
      <c r="B223" s="4" t="s">
        <v>668</v>
      </c>
      <c r="C223" s="11">
        <v>757</v>
      </c>
      <c r="D223" s="24">
        <v>43362.472587444878</v>
      </c>
    </row>
    <row r="224" spans="1:4" x14ac:dyDescent="0.3">
      <c r="A224" s="5">
        <f t="shared" si="3"/>
        <v>223</v>
      </c>
      <c r="B224" s="5" t="s">
        <v>668</v>
      </c>
      <c r="C224" s="11">
        <v>217</v>
      </c>
      <c r="D224" s="24">
        <v>42356.013862718799</v>
      </c>
    </row>
    <row r="225" spans="1:4" x14ac:dyDescent="0.3">
      <c r="A225" s="5">
        <f t="shared" si="3"/>
        <v>224</v>
      </c>
      <c r="B225" s="5" t="s">
        <v>700</v>
      </c>
      <c r="C225" s="11">
        <v>695</v>
      </c>
      <c r="D225" s="24">
        <v>39355.305619861778</v>
      </c>
    </row>
    <row r="226" spans="1:4" ht="15.5" x14ac:dyDescent="0.3">
      <c r="A226" s="5">
        <f t="shared" si="3"/>
        <v>225</v>
      </c>
      <c r="B226" s="4" t="s">
        <v>700</v>
      </c>
      <c r="C226" s="11">
        <v>163</v>
      </c>
      <c r="D226" s="24">
        <v>41508.254750039916</v>
      </c>
    </row>
    <row r="227" spans="1:4" ht="15.5" x14ac:dyDescent="0.3">
      <c r="A227" s="5">
        <f t="shared" si="3"/>
        <v>226</v>
      </c>
      <c r="B227" s="4" t="s">
        <v>700</v>
      </c>
      <c r="C227" s="11">
        <v>756</v>
      </c>
      <c r="D227" s="24">
        <v>42657.560728660195</v>
      </c>
    </row>
    <row r="228" spans="1:4" x14ac:dyDescent="0.3">
      <c r="A228" s="5">
        <f t="shared" si="3"/>
        <v>227</v>
      </c>
      <c r="B228" s="5" t="s">
        <v>700</v>
      </c>
      <c r="C228" s="11">
        <v>969</v>
      </c>
      <c r="D228" s="24">
        <v>41874.048856909241</v>
      </c>
    </row>
    <row r="229" spans="1:4" x14ac:dyDescent="0.3">
      <c r="A229" s="5">
        <f t="shared" si="3"/>
        <v>228</v>
      </c>
      <c r="B229" s="5" t="s">
        <v>700</v>
      </c>
      <c r="C229" s="11">
        <v>76</v>
      </c>
      <c r="D229" s="24">
        <v>45418.849369594529</v>
      </c>
    </row>
    <row r="230" spans="1:4" x14ac:dyDescent="0.3">
      <c r="A230" s="5">
        <f t="shared" si="3"/>
        <v>229</v>
      </c>
      <c r="B230" s="5" t="s">
        <v>700</v>
      </c>
      <c r="C230" s="11">
        <v>404</v>
      </c>
      <c r="D230" s="24">
        <v>39294.154745083979</v>
      </c>
    </row>
    <row r="231" spans="1:4" ht="15.5" x14ac:dyDescent="0.3">
      <c r="A231" s="5">
        <f t="shared" si="3"/>
        <v>230</v>
      </c>
      <c r="B231" s="4" t="s">
        <v>700</v>
      </c>
      <c r="C231" s="11">
        <v>464</v>
      </c>
      <c r="D231" s="24">
        <v>39326.114717867342</v>
      </c>
    </row>
    <row r="232" spans="1:4" ht="15.5" x14ac:dyDescent="0.3">
      <c r="A232" s="5">
        <f t="shared" si="3"/>
        <v>231</v>
      </c>
      <c r="B232" s="4" t="s">
        <v>700</v>
      </c>
      <c r="C232" s="11">
        <v>402</v>
      </c>
      <c r="D232" s="24">
        <v>40203.114324334761</v>
      </c>
    </row>
    <row r="233" spans="1:4" ht="15.5" x14ac:dyDescent="0.3">
      <c r="A233" s="5">
        <f t="shared" si="3"/>
        <v>232</v>
      </c>
      <c r="B233" s="4" t="s">
        <v>700</v>
      </c>
      <c r="C233" s="11">
        <v>106</v>
      </c>
      <c r="D233" s="24">
        <v>44194.338759800565</v>
      </c>
    </row>
    <row r="234" spans="1:4" ht="15.5" x14ac:dyDescent="0.3">
      <c r="A234" s="5">
        <f t="shared" si="3"/>
        <v>233</v>
      </c>
      <c r="B234" s="4" t="s">
        <v>700</v>
      </c>
      <c r="C234" s="11">
        <v>475</v>
      </c>
      <c r="D234" s="24">
        <v>38985.196944872929</v>
      </c>
    </row>
    <row r="235" spans="1:4" ht="15.5" x14ac:dyDescent="0.3">
      <c r="A235" s="5">
        <f t="shared" si="3"/>
        <v>234</v>
      </c>
      <c r="B235" s="4" t="s">
        <v>700</v>
      </c>
      <c r="C235" s="11">
        <v>753</v>
      </c>
      <c r="D235" s="24">
        <v>43342.172984892546</v>
      </c>
    </row>
    <row r="236" spans="1:4" ht="15.5" x14ac:dyDescent="0.3">
      <c r="A236" s="5">
        <f t="shared" si="3"/>
        <v>235</v>
      </c>
      <c r="B236" s="4" t="s">
        <v>700</v>
      </c>
      <c r="C236" s="11">
        <v>355</v>
      </c>
      <c r="D236" s="24">
        <v>40893.472599174129</v>
      </c>
    </row>
    <row r="237" spans="1:4" ht="15.5" x14ac:dyDescent="0.3">
      <c r="A237" s="5">
        <f t="shared" si="3"/>
        <v>236</v>
      </c>
      <c r="B237" s="4" t="s">
        <v>700</v>
      </c>
      <c r="C237" s="11">
        <v>859</v>
      </c>
      <c r="D237" s="24">
        <v>42747.76653267198</v>
      </c>
    </row>
    <row r="238" spans="1:4" ht="15.5" x14ac:dyDescent="0.3">
      <c r="A238" s="5">
        <f t="shared" si="3"/>
        <v>237</v>
      </c>
      <c r="B238" s="4" t="s">
        <v>700</v>
      </c>
      <c r="C238" s="11">
        <v>149</v>
      </c>
      <c r="D238" s="24">
        <v>39913.315102043081</v>
      </c>
    </row>
    <row r="239" spans="1:4" ht="15.5" x14ac:dyDescent="0.3">
      <c r="A239" s="5">
        <f t="shared" si="3"/>
        <v>238</v>
      </c>
      <c r="B239" s="4" t="s">
        <v>624</v>
      </c>
      <c r="C239" s="11">
        <v>731</v>
      </c>
      <c r="D239" s="24">
        <v>41231.862771956017</v>
      </c>
    </row>
    <row r="240" spans="1:4" x14ac:dyDescent="0.3">
      <c r="A240" s="5">
        <f t="shared" si="3"/>
        <v>239</v>
      </c>
      <c r="B240" s="5" t="s">
        <v>624</v>
      </c>
      <c r="C240" s="11">
        <v>748</v>
      </c>
      <c r="D240" s="24">
        <v>39324.952839775731</v>
      </c>
    </row>
    <row r="241" spans="1:4" ht="15.5" x14ac:dyDescent="0.3">
      <c r="A241" s="5">
        <f t="shared" si="3"/>
        <v>240</v>
      </c>
      <c r="B241" s="4" t="s">
        <v>624</v>
      </c>
      <c r="C241" s="11">
        <v>128</v>
      </c>
      <c r="D241" s="24">
        <v>41500.797342639933</v>
      </c>
    </row>
    <row r="242" spans="1:4" ht="15.5" x14ac:dyDescent="0.3">
      <c r="A242" s="5">
        <f t="shared" si="3"/>
        <v>241</v>
      </c>
      <c r="B242" s="4" t="s">
        <v>624</v>
      </c>
      <c r="C242" s="11">
        <v>315</v>
      </c>
      <c r="D242" s="24">
        <v>39966.722505843165</v>
      </c>
    </row>
    <row r="243" spans="1:4" x14ac:dyDescent="0.3">
      <c r="A243" s="5">
        <f t="shared" si="3"/>
        <v>242</v>
      </c>
      <c r="B243" s="5" t="s">
        <v>624</v>
      </c>
      <c r="C243" s="11">
        <v>733</v>
      </c>
      <c r="D243" s="24">
        <v>44083.846702618859</v>
      </c>
    </row>
    <row r="244" spans="1:4" ht="15.5" x14ac:dyDescent="0.3">
      <c r="A244" s="5">
        <f t="shared" si="3"/>
        <v>243</v>
      </c>
      <c r="B244" s="4" t="s">
        <v>624</v>
      </c>
      <c r="C244" s="11">
        <v>123</v>
      </c>
      <c r="D244" s="24">
        <v>39740.662472866017</v>
      </c>
    </row>
    <row r="245" spans="1:4" x14ac:dyDescent="0.3">
      <c r="A245" s="5">
        <f t="shared" si="3"/>
        <v>244</v>
      </c>
      <c r="B245" s="5" t="s">
        <v>624</v>
      </c>
      <c r="C245" s="11">
        <v>362</v>
      </c>
      <c r="D245" s="24">
        <v>43513.155321184153</v>
      </c>
    </row>
    <row r="246" spans="1:4" ht="15.5" x14ac:dyDescent="0.3">
      <c r="A246" s="5">
        <f t="shared" si="3"/>
        <v>245</v>
      </c>
      <c r="B246" s="4" t="s">
        <v>624</v>
      </c>
      <c r="C246" s="11">
        <v>363</v>
      </c>
      <c r="D246" s="24">
        <v>44928.859192152209</v>
      </c>
    </row>
    <row r="247" spans="1:4" x14ac:dyDescent="0.3">
      <c r="A247" s="5">
        <f t="shared" si="3"/>
        <v>246</v>
      </c>
      <c r="B247" s="5" t="s">
        <v>624</v>
      </c>
      <c r="C247" s="11">
        <v>508</v>
      </c>
      <c r="D247" s="24">
        <v>40989.133707085282</v>
      </c>
    </row>
    <row r="248" spans="1:4" ht="15.5" x14ac:dyDescent="0.3">
      <c r="A248" s="5">
        <f t="shared" si="3"/>
        <v>247</v>
      </c>
      <c r="B248" s="4" t="s">
        <v>653</v>
      </c>
      <c r="C248" s="11">
        <v>203</v>
      </c>
      <c r="D248" s="24">
        <v>41034.251805337444</v>
      </c>
    </row>
    <row r="249" spans="1:4" x14ac:dyDescent="0.3">
      <c r="A249" s="5">
        <f t="shared" si="3"/>
        <v>248</v>
      </c>
      <c r="B249" s="5" t="s">
        <v>653</v>
      </c>
      <c r="C249" s="11">
        <v>524</v>
      </c>
      <c r="D249" s="24">
        <v>45346.661359067599</v>
      </c>
    </row>
    <row r="250" spans="1:4" ht="15.5" x14ac:dyDescent="0.3">
      <c r="A250" s="5">
        <f t="shared" si="3"/>
        <v>249</v>
      </c>
      <c r="B250" s="4" t="s">
        <v>653</v>
      </c>
      <c r="C250" s="11">
        <v>504</v>
      </c>
      <c r="D250" s="24">
        <v>41313.735849077428</v>
      </c>
    </row>
    <row r="251" spans="1:4" ht="15.5" x14ac:dyDescent="0.3">
      <c r="A251" s="5">
        <f t="shared" si="3"/>
        <v>250</v>
      </c>
      <c r="B251" s="4" t="s">
        <v>653</v>
      </c>
      <c r="C251" s="11">
        <v>543</v>
      </c>
      <c r="D251" s="24">
        <v>43776.140921484162</v>
      </c>
    </row>
    <row r="252" spans="1:4" ht="15.5" x14ac:dyDescent="0.3">
      <c r="A252" s="5">
        <f t="shared" si="3"/>
        <v>251</v>
      </c>
      <c r="B252" s="4" t="s">
        <v>653</v>
      </c>
      <c r="C252" s="11">
        <v>436</v>
      </c>
      <c r="D252" s="24">
        <v>45318.682253568586</v>
      </c>
    </row>
    <row r="253" spans="1:4" ht="15.5" x14ac:dyDescent="0.3">
      <c r="A253" s="5">
        <f t="shared" si="3"/>
        <v>252</v>
      </c>
      <c r="B253" s="4" t="s">
        <v>653</v>
      </c>
      <c r="C253" s="11">
        <v>155</v>
      </c>
      <c r="D253" s="24">
        <v>42201.285954739484</v>
      </c>
    </row>
    <row r="254" spans="1:4" ht="15.5" x14ac:dyDescent="0.3">
      <c r="A254" s="5">
        <f t="shared" si="3"/>
        <v>253</v>
      </c>
      <c r="B254" s="4" t="s">
        <v>653</v>
      </c>
      <c r="C254" s="11">
        <v>9</v>
      </c>
      <c r="D254" s="24">
        <v>44154.634776882202</v>
      </c>
    </row>
    <row r="255" spans="1:4" x14ac:dyDescent="0.3">
      <c r="A255" s="5">
        <f t="shared" si="3"/>
        <v>254</v>
      </c>
      <c r="B255" s="5" t="s">
        <v>653</v>
      </c>
      <c r="C255" s="11">
        <v>362</v>
      </c>
      <c r="D255" s="24">
        <v>41900.226567984377</v>
      </c>
    </row>
    <row r="256" spans="1:4" ht="15.5" x14ac:dyDescent="0.3">
      <c r="A256" s="5">
        <f t="shared" si="3"/>
        <v>255</v>
      </c>
      <c r="B256" s="4" t="s">
        <v>653</v>
      </c>
      <c r="C256" s="11">
        <v>558</v>
      </c>
      <c r="D256" s="24">
        <v>41616.014368252683</v>
      </c>
    </row>
    <row r="257" spans="1:4" x14ac:dyDescent="0.3">
      <c r="A257" s="5">
        <f t="shared" si="3"/>
        <v>256</v>
      </c>
      <c r="B257" s="5" t="s">
        <v>653</v>
      </c>
      <c r="C257" s="11">
        <v>172</v>
      </c>
      <c r="D257" s="24">
        <v>42439.025413483541</v>
      </c>
    </row>
    <row r="258" spans="1:4" ht="15.5" x14ac:dyDescent="0.3">
      <c r="A258" s="5">
        <f t="shared" si="3"/>
        <v>257</v>
      </c>
      <c r="B258" s="4" t="s">
        <v>653</v>
      </c>
      <c r="C258" s="11">
        <v>388</v>
      </c>
      <c r="D258" s="24">
        <v>43246.733719614116</v>
      </c>
    </row>
    <row r="259" spans="1:4" ht="15.5" x14ac:dyDescent="0.3">
      <c r="A259" s="5">
        <f t="shared" si="3"/>
        <v>258</v>
      </c>
      <c r="B259" s="4" t="s">
        <v>653</v>
      </c>
      <c r="C259" s="11">
        <v>195</v>
      </c>
      <c r="D259" s="24">
        <v>44319.7044793436</v>
      </c>
    </row>
    <row r="260" spans="1:4" ht="15.5" x14ac:dyDescent="0.3">
      <c r="A260" s="5">
        <f t="shared" ref="A260:A323" si="4">A259+1</f>
        <v>259</v>
      </c>
      <c r="B260" s="4" t="s">
        <v>653</v>
      </c>
      <c r="C260" s="11">
        <v>716</v>
      </c>
      <c r="D260" s="24">
        <v>42303.226678769788</v>
      </c>
    </row>
    <row r="261" spans="1:4" ht="15.5" x14ac:dyDescent="0.3">
      <c r="A261" s="5">
        <f t="shared" si="4"/>
        <v>260</v>
      </c>
      <c r="B261" s="4" t="s">
        <v>653</v>
      </c>
      <c r="C261" s="11">
        <v>810</v>
      </c>
      <c r="D261" s="24">
        <v>43685.101013784144</v>
      </c>
    </row>
    <row r="262" spans="1:4" ht="15.5" x14ac:dyDescent="0.3">
      <c r="A262" s="5">
        <f t="shared" si="4"/>
        <v>261</v>
      </c>
      <c r="B262" s="4" t="s">
        <v>749</v>
      </c>
      <c r="C262" s="11">
        <v>409</v>
      </c>
      <c r="D262" s="24">
        <v>40444.224738317884</v>
      </c>
    </row>
    <row r="263" spans="1:4" ht="15.5" x14ac:dyDescent="0.3">
      <c r="A263" s="5">
        <f t="shared" si="4"/>
        <v>262</v>
      </c>
      <c r="B263" s="4" t="s">
        <v>749</v>
      </c>
      <c r="C263" s="11">
        <v>879</v>
      </c>
      <c r="D263" s="24">
        <v>39862.576562844552</v>
      </c>
    </row>
    <row r="264" spans="1:4" x14ac:dyDescent="0.3">
      <c r="A264" s="5">
        <f t="shared" si="4"/>
        <v>263</v>
      </c>
      <c r="B264" s="5" t="s">
        <v>749</v>
      </c>
      <c r="C264" s="11">
        <v>583</v>
      </c>
      <c r="D264" s="24">
        <v>42572.348338405689</v>
      </c>
    </row>
    <row r="265" spans="1:4" ht="15.5" x14ac:dyDescent="0.3">
      <c r="A265" s="5">
        <f t="shared" si="4"/>
        <v>264</v>
      </c>
      <c r="B265" s="4" t="s">
        <v>749</v>
      </c>
      <c r="C265" s="11">
        <v>24</v>
      </c>
      <c r="D265" s="24">
        <v>40763.458619526871</v>
      </c>
    </row>
    <row r="266" spans="1:4" ht="15.5" x14ac:dyDescent="0.3">
      <c r="A266" s="5">
        <f t="shared" si="4"/>
        <v>265</v>
      </c>
      <c r="B266" s="4" t="s">
        <v>749</v>
      </c>
      <c r="C266" s="11">
        <v>817</v>
      </c>
      <c r="D266" s="24">
        <v>42164.93417806564</v>
      </c>
    </row>
    <row r="267" spans="1:4" ht="15.5" x14ac:dyDescent="0.3">
      <c r="A267" s="5">
        <f t="shared" si="4"/>
        <v>266</v>
      </c>
      <c r="B267" s="4" t="s">
        <v>749</v>
      </c>
      <c r="C267" s="11">
        <v>829</v>
      </c>
      <c r="D267" s="24">
        <v>41761.201615100035</v>
      </c>
    </row>
    <row r="268" spans="1:4" ht="15.5" x14ac:dyDescent="0.3">
      <c r="A268" s="5">
        <f t="shared" si="4"/>
        <v>267</v>
      </c>
      <c r="B268" s="4" t="s">
        <v>749</v>
      </c>
      <c r="C268" s="11">
        <v>672</v>
      </c>
      <c r="D268" s="24">
        <v>39328.399855463598</v>
      </c>
    </row>
    <row r="269" spans="1:4" x14ac:dyDescent="0.3">
      <c r="A269" s="5">
        <f t="shared" si="4"/>
        <v>268</v>
      </c>
      <c r="B269" s="5" t="s">
        <v>749</v>
      </c>
      <c r="C269" s="11">
        <v>101</v>
      </c>
      <c r="D269" s="24">
        <v>38967.447761871335</v>
      </c>
    </row>
    <row r="270" spans="1:4" x14ac:dyDescent="0.3">
      <c r="A270" s="5">
        <f t="shared" si="4"/>
        <v>269</v>
      </c>
      <c r="B270" s="5" t="s">
        <v>749</v>
      </c>
      <c r="C270" s="11">
        <v>230</v>
      </c>
      <c r="D270" s="24">
        <v>42581.779521948149</v>
      </c>
    </row>
    <row r="271" spans="1:4" x14ac:dyDescent="0.3">
      <c r="A271" s="5">
        <f t="shared" si="4"/>
        <v>270</v>
      </c>
      <c r="B271" s="5" t="s">
        <v>729</v>
      </c>
      <c r="C271" s="11">
        <v>562</v>
      </c>
      <c r="D271" s="24">
        <v>43892.062779509084</v>
      </c>
    </row>
    <row r="272" spans="1:4" x14ac:dyDescent="0.3">
      <c r="A272" s="5">
        <f t="shared" si="4"/>
        <v>271</v>
      </c>
      <c r="B272" s="5" t="s">
        <v>729</v>
      </c>
      <c r="C272" s="11">
        <v>748</v>
      </c>
      <c r="D272" s="24">
        <v>41981.813006392054</v>
      </c>
    </row>
    <row r="273" spans="1:4" ht="15.5" x14ac:dyDescent="0.3">
      <c r="A273" s="5">
        <f t="shared" si="4"/>
        <v>272</v>
      </c>
      <c r="B273" s="4" t="s">
        <v>729</v>
      </c>
      <c r="C273" s="11">
        <v>844</v>
      </c>
      <c r="D273" s="24">
        <v>42622.329237068625</v>
      </c>
    </row>
    <row r="274" spans="1:4" x14ac:dyDescent="0.3">
      <c r="A274" s="5">
        <f t="shared" si="4"/>
        <v>273</v>
      </c>
      <c r="B274" s="5" t="s">
        <v>729</v>
      </c>
      <c r="C274" s="11">
        <v>106</v>
      </c>
      <c r="D274" s="24">
        <v>42739.688598250395</v>
      </c>
    </row>
    <row r="275" spans="1:4" ht="15.5" x14ac:dyDescent="0.3">
      <c r="A275" s="5">
        <f t="shared" si="4"/>
        <v>274</v>
      </c>
      <c r="B275" s="4" t="s">
        <v>729</v>
      </c>
      <c r="C275" s="11">
        <v>92</v>
      </c>
      <c r="D275" s="24">
        <v>41039.982850276872</v>
      </c>
    </row>
    <row r="276" spans="1:4" ht="15.5" x14ac:dyDescent="0.3">
      <c r="A276" s="5">
        <f t="shared" si="4"/>
        <v>275</v>
      </c>
      <c r="B276" s="4" t="s">
        <v>729</v>
      </c>
      <c r="C276" s="11">
        <v>112</v>
      </c>
      <c r="D276" s="24">
        <v>39318.086198870173</v>
      </c>
    </row>
    <row r="277" spans="1:4" x14ac:dyDescent="0.3">
      <c r="A277" s="5">
        <f t="shared" si="4"/>
        <v>276</v>
      </c>
      <c r="B277" s="5" t="s">
        <v>729</v>
      </c>
      <c r="C277" s="11">
        <v>540</v>
      </c>
      <c r="D277" s="24">
        <v>39993.445538428117</v>
      </c>
    </row>
    <row r="278" spans="1:4" ht="15.5" x14ac:dyDescent="0.3">
      <c r="A278" s="5">
        <f t="shared" si="4"/>
        <v>277</v>
      </c>
      <c r="B278" s="4" t="s">
        <v>729</v>
      </c>
      <c r="C278" s="11">
        <v>389</v>
      </c>
      <c r="D278" s="24">
        <v>38867.268858921016</v>
      </c>
    </row>
    <row r="279" spans="1:4" ht="15.5" x14ac:dyDescent="0.3">
      <c r="A279" s="5">
        <f t="shared" si="4"/>
        <v>278</v>
      </c>
      <c r="B279" s="4" t="s">
        <v>729</v>
      </c>
      <c r="C279" s="11">
        <v>484</v>
      </c>
      <c r="D279" s="24">
        <v>39201.058210233081</v>
      </c>
    </row>
    <row r="280" spans="1:4" x14ac:dyDescent="0.3">
      <c r="A280" s="5">
        <f t="shared" si="4"/>
        <v>279</v>
      </c>
      <c r="B280" s="5" t="s">
        <v>729</v>
      </c>
      <c r="C280" s="11">
        <v>809</v>
      </c>
      <c r="D280" s="24">
        <v>40542.765438883587</v>
      </c>
    </row>
    <row r="281" spans="1:4" ht="15.5" x14ac:dyDescent="0.3">
      <c r="A281" s="5">
        <f t="shared" si="4"/>
        <v>280</v>
      </c>
      <c r="B281" s="4" t="s">
        <v>729</v>
      </c>
      <c r="C281" s="11">
        <v>690</v>
      </c>
      <c r="D281" s="24">
        <v>41174.974547433303</v>
      </c>
    </row>
    <row r="282" spans="1:4" x14ac:dyDescent="0.3">
      <c r="A282" s="5">
        <f t="shared" si="4"/>
        <v>281</v>
      </c>
      <c r="B282" s="5" t="s">
        <v>765</v>
      </c>
      <c r="C282" s="11">
        <v>204</v>
      </c>
      <c r="D282" s="24">
        <v>45377.857869683692</v>
      </c>
    </row>
    <row r="283" spans="1:4" x14ac:dyDescent="0.3">
      <c r="A283" s="5">
        <f t="shared" si="4"/>
        <v>282</v>
      </c>
      <c r="B283" s="5" t="s">
        <v>765</v>
      </c>
      <c r="C283" s="11">
        <v>280</v>
      </c>
      <c r="D283" s="24">
        <v>42761.583844354987</v>
      </c>
    </row>
    <row r="284" spans="1:4" x14ac:dyDescent="0.3">
      <c r="A284" s="5">
        <f t="shared" si="4"/>
        <v>283</v>
      </c>
      <c r="B284" s="5" t="s">
        <v>765</v>
      </c>
      <c r="C284" s="11">
        <v>607</v>
      </c>
      <c r="D284" s="24">
        <v>44536.621558437684</v>
      </c>
    </row>
    <row r="285" spans="1:4" ht="15.5" x14ac:dyDescent="0.3">
      <c r="A285" s="5">
        <f t="shared" si="4"/>
        <v>284</v>
      </c>
      <c r="B285" s="4" t="s">
        <v>765</v>
      </c>
      <c r="C285" s="11">
        <v>210</v>
      </c>
      <c r="D285" s="24">
        <v>43416.993457709745</v>
      </c>
    </row>
    <row r="286" spans="1:4" x14ac:dyDescent="0.3">
      <c r="A286" s="5">
        <f t="shared" si="4"/>
        <v>285</v>
      </c>
      <c r="B286" s="5" t="s">
        <v>765</v>
      </c>
      <c r="C286" s="11">
        <v>777</v>
      </c>
      <c r="D286" s="24">
        <v>44907.135271957566</v>
      </c>
    </row>
    <row r="287" spans="1:4" ht="15.5" x14ac:dyDescent="0.3">
      <c r="A287" s="5">
        <f t="shared" si="4"/>
        <v>286</v>
      </c>
      <c r="B287" s="4" t="s">
        <v>765</v>
      </c>
      <c r="C287" s="11">
        <v>672</v>
      </c>
      <c r="D287" s="24">
        <v>42636.601571079642</v>
      </c>
    </row>
    <row r="288" spans="1:4" x14ac:dyDescent="0.3">
      <c r="A288" s="5">
        <f t="shared" si="4"/>
        <v>287</v>
      </c>
      <c r="B288" s="5" t="s">
        <v>765</v>
      </c>
      <c r="C288" s="11">
        <v>206</v>
      </c>
      <c r="D288" s="24">
        <v>39008.598958977193</v>
      </c>
    </row>
    <row r="289" spans="1:4" x14ac:dyDescent="0.3">
      <c r="A289" s="5">
        <f t="shared" si="4"/>
        <v>288</v>
      </c>
      <c r="B289" s="5" t="s">
        <v>765</v>
      </c>
      <c r="C289" s="11">
        <v>233</v>
      </c>
      <c r="D289" s="24">
        <v>43489.843543622977</v>
      </c>
    </row>
    <row r="290" spans="1:4" ht="15.5" x14ac:dyDescent="0.3">
      <c r="A290" s="5">
        <f t="shared" si="4"/>
        <v>289</v>
      </c>
      <c r="B290" s="4" t="s">
        <v>765</v>
      </c>
      <c r="C290" s="11">
        <v>142</v>
      </c>
      <c r="D290" s="24">
        <v>41760.964573012483</v>
      </c>
    </row>
    <row r="291" spans="1:4" ht="15.5" x14ac:dyDescent="0.3">
      <c r="A291" s="5">
        <f t="shared" si="4"/>
        <v>290</v>
      </c>
      <c r="B291" s="4" t="s">
        <v>765</v>
      </c>
      <c r="C291" s="11">
        <v>107</v>
      </c>
      <c r="D291" s="24">
        <v>39930.085547989918</v>
      </c>
    </row>
    <row r="292" spans="1:4" x14ac:dyDescent="0.3">
      <c r="A292" s="5">
        <f t="shared" si="4"/>
        <v>291</v>
      </c>
      <c r="B292" s="5" t="s">
        <v>765</v>
      </c>
      <c r="C292" s="11">
        <v>636</v>
      </c>
      <c r="D292" s="24">
        <v>41651.949741314806</v>
      </c>
    </row>
    <row r="293" spans="1:4" x14ac:dyDescent="0.3">
      <c r="A293" s="5">
        <f t="shared" si="4"/>
        <v>292</v>
      </c>
      <c r="B293" s="5" t="s">
        <v>710</v>
      </c>
      <c r="C293" s="11">
        <v>815</v>
      </c>
      <c r="D293" s="24">
        <v>44384.57135897733</v>
      </c>
    </row>
    <row r="294" spans="1:4" x14ac:dyDescent="0.3">
      <c r="A294" s="5">
        <f t="shared" si="4"/>
        <v>293</v>
      </c>
      <c r="B294" s="5" t="s">
        <v>710</v>
      </c>
      <c r="C294" s="11">
        <v>985</v>
      </c>
      <c r="D294" s="24">
        <v>44750.650168845772</v>
      </c>
    </row>
    <row r="295" spans="1:4" x14ac:dyDescent="0.3">
      <c r="A295" s="5">
        <f t="shared" si="4"/>
        <v>294</v>
      </c>
      <c r="B295" s="5" t="s">
        <v>710</v>
      </c>
      <c r="C295" s="11">
        <v>431</v>
      </c>
      <c r="D295" s="24">
        <v>40026.588373322527</v>
      </c>
    </row>
    <row r="296" spans="1:4" ht="15.5" x14ac:dyDescent="0.3">
      <c r="A296" s="5">
        <f t="shared" si="4"/>
        <v>295</v>
      </c>
      <c r="B296" s="4" t="s">
        <v>710</v>
      </c>
      <c r="C296" s="11">
        <v>609</v>
      </c>
      <c r="D296" s="24">
        <v>43768.463563763406</v>
      </c>
    </row>
    <row r="297" spans="1:4" x14ac:dyDescent="0.3">
      <c r="A297" s="5">
        <f t="shared" si="4"/>
        <v>296</v>
      </c>
      <c r="B297" s="5" t="s">
        <v>710</v>
      </c>
      <c r="C297" s="11">
        <v>322</v>
      </c>
      <c r="D297" s="24">
        <v>42514.225298623169</v>
      </c>
    </row>
    <row r="298" spans="1:4" x14ac:dyDescent="0.3">
      <c r="A298" s="5">
        <f t="shared" si="4"/>
        <v>297</v>
      </c>
      <c r="B298" s="5" t="s">
        <v>710</v>
      </c>
      <c r="C298" s="11">
        <v>917</v>
      </c>
      <c r="D298" s="24">
        <v>40662.343555676591</v>
      </c>
    </row>
    <row r="299" spans="1:4" ht="15.5" x14ac:dyDescent="0.3">
      <c r="A299" s="5">
        <f t="shared" si="4"/>
        <v>298</v>
      </c>
      <c r="B299" s="4" t="s">
        <v>710</v>
      </c>
      <c r="C299" s="11">
        <v>187</v>
      </c>
      <c r="D299" s="24">
        <v>42072.96679825928</v>
      </c>
    </row>
    <row r="300" spans="1:4" ht="15.5" x14ac:dyDescent="0.3">
      <c r="A300" s="5">
        <f t="shared" si="4"/>
        <v>299</v>
      </c>
      <c r="B300" s="4" t="s">
        <v>710</v>
      </c>
      <c r="C300" s="11">
        <v>710</v>
      </c>
      <c r="D300" s="24">
        <v>43941.703129515379</v>
      </c>
    </row>
    <row r="301" spans="1:4" ht="15.5" x14ac:dyDescent="0.3">
      <c r="A301" s="5">
        <f t="shared" si="4"/>
        <v>300</v>
      </c>
      <c r="B301" s="4" t="s">
        <v>710</v>
      </c>
      <c r="C301" s="11">
        <v>662</v>
      </c>
      <c r="D301" s="24">
        <v>42524.716100823287</v>
      </c>
    </row>
    <row r="302" spans="1:4" ht="15.5" x14ac:dyDescent="0.3">
      <c r="A302" s="5">
        <f t="shared" si="4"/>
        <v>301</v>
      </c>
      <c r="B302" s="4" t="s">
        <v>710</v>
      </c>
      <c r="C302" s="11">
        <v>90</v>
      </c>
      <c r="D302" s="24">
        <v>38787.561255510096</v>
      </c>
    </row>
    <row r="303" spans="1:4" ht="15.5" x14ac:dyDescent="0.3">
      <c r="A303" s="5">
        <f t="shared" si="4"/>
        <v>302</v>
      </c>
      <c r="B303" s="4" t="s">
        <v>710</v>
      </c>
      <c r="C303" s="11">
        <v>432</v>
      </c>
      <c r="D303" s="24">
        <v>41042.159934087598</v>
      </c>
    </row>
    <row r="304" spans="1:4" x14ac:dyDescent="0.3">
      <c r="A304" s="5">
        <f t="shared" si="4"/>
        <v>303</v>
      </c>
      <c r="B304" s="5" t="s">
        <v>726</v>
      </c>
      <c r="C304" s="11">
        <v>256</v>
      </c>
      <c r="D304" s="24">
        <v>43614.758262158539</v>
      </c>
    </row>
    <row r="305" spans="1:4" x14ac:dyDescent="0.3">
      <c r="A305" s="5">
        <f t="shared" si="4"/>
        <v>304</v>
      </c>
      <c r="B305" s="5" t="s">
        <v>726</v>
      </c>
      <c r="C305" s="11">
        <v>168</v>
      </c>
      <c r="D305" s="24">
        <v>44598.231815148494</v>
      </c>
    </row>
    <row r="306" spans="1:4" ht="15.5" x14ac:dyDescent="0.3">
      <c r="A306" s="5">
        <f t="shared" si="4"/>
        <v>305</v>
      </c>
      <c r="B306" s="4" t="s">
        <v>726</v>
      </c>
      <c r="C306" s="11">
        <v>50</v>
      </c>
      <c r="D306" s="24">
        <v>38917.443974207177</v>
      </c>
    </row>
    <row r="307" spans="1:4" ht="15.5" x14ac:dyDescent="0.3">
      <c r="A307" s="5">
        <f t="shared" si="4"/>
        <v>306</v>
      </c>
      <c r="B307" s="4" t="s">
        <v>726</v>
      </c>
      <c r="C307" s="11">
        <v>517</v>
      </c>
      <c r="D307" s="24">
        <v>40332.398495517955</v>
      </c>
    </row>
    <row r="308" spans="1:4" x14ac:dyDescent="0.3">
      <c r="A308" s="5">
        <f t="shared" si="4"/>
        <v>307</v>
      </c>
      <c r="B308" s="5" t="s">
        <v>726</v>
      </c>
      <c r="C308" s="11">
        <v>297</v>
      </c>
      <c r="D308" s="24">
        <v>39146.322622315376</v>
      </c>
    </row>
    <row r="309" spans="1:4" x14ac:dyDescent="0.3">
      <c r="A309" s="5">
        <f t="shared" si="4"/>
        <v>308</v>
      </c>
      <c r="B309" s="5" t="s">
        <v>726</v>
      </c>
      <c r="C309" s="11">
        <v>377</v>
      </c>
      <c r="D309" s="24">
        <v>39944.035036314846</v>
      </c>
    </row>
    <row r="310" spans="1:4" ht="15.5" x14ac:dyDescent="0.3">
      <c r="A310" s="5">
        <f t="shared" si="4"/>
        <v>309</v>
      </c>
      <c r="B310" s="4" t="s">
        <v>726</v>
      </c>
      <c r="C310" s="11">
        <v>894</v>
      </c>
      <c r="D310" s="24">
        <v>41093.835263400259</v>
      </c>
    </row>
    <row r="311" spans="1:4" ht="15.5" x14ac:dyDescent="0.3">
      <c r="A311" s="5">
        <f t="shared" si="4"/>
        <v>310</v>
      </c>
      <c r="B311" s="4" t="s">
        <v>726</v>
      </c>
      <c r="C311" s="11">
        <v>61</v>
      </c>
      <c r="D311" s="24">
        <v>44185.554234274634</v>
      </c>
    </row>
    <row r="312" spans="1:4" ht="15.5" x14ac:dyDescent="0.3">
      <c r="A312" s="5">
        <f t="shared" si="4"/>
        <v>311</v>
      </c>
      <c r="B312" s="4" t="s">
        <v>726</v>
      </c>
      <c r="C312" s="11">
        <v>143</v>
      </c>
      <c r="D312" s="24">
        <v>42283.280995003166</v>
      </c>
    </row>
    <row r="313" spans="1:4" ht="15.5" x14ac:dyDescent="0.3">
      <c r="A313" s="5">
        <f t="shared" si="4"/>
        <v>312</v>
      </c>
      <c r="B313" s="4" t="s">
        <v>726</v>
      </c>
      <c r="C313" s="11">
        <v>646</v>
      </c>
      <c r="D313" s="24">
        <v>39296.281677485691</v>
      </c>
    </row>
    <row r="314" spans="1:4" ht="15.5" x14ac:dyDescent="0.3">
      <c r="A314" s="5">
        <f t="shared" si="4"/>
        <v>313</v>
      </c>
      <c r="B314" s="4" t="s">
        <v>726</v>
      </c>
      <c r="C314" s="11">
        <v>104</v>
      </c>
      <c r="D314" s="24">
        <v>45023.855650374244</v>
      </c>
    </row>
    <row r="315" spans="1:4" x14ac:dyDescent="0.3">
      <c r="A315" s="5">
        <f t="shared" si="4"/>
        <v>314</v>
      </c>
      <c r="B315" s="5" t="s">
        <v>642</v>
      </c>
      <c r="C315" s="11">
        <v>298</v>
      </c>
      <c r="D315" s="24">
        <v>39850.498614809549</v>
      </c>
    </row>
    <row r="316" spans="1:4" x14ac:dyDescent="0.3">
      <c r="A316" s="5">
        <f t="shared" si="4"/>
        <v>315</v>
      </c>
      <c r="B316" s="5" t="s">
        <v>642</v>
      </c>
      <c r="C316" s="11">
        <v>134</v>
      </c>
      <c r="D316" s="24">
        <v>38836.532631285147</v>
      </c>
    </row>
    <row r="317" spans="1:4" x14ac:dyDescent="0.3">
      <c r="A317" s="5">
        <f t="shared" si="4"/>
        <v>316</v>
      </c>
      <c r="B317" s="5" t="s">
        <v>642</v>
      </c>
      <c r="C317" s="11">
        <v>480</v>
      </c>
      <c r="D317" s="24">
        <v>44880.652161711048</v>
      </c>
    </row>
    <row r="318" spans="1:4" ht="15.5" x14ac:dyDescent="0.3">
      <c r="A318" s="5">
        <f t="shared" si="4"/>
        <v>317</v>
      </c>
      <c r="B318" s="4" t="s">
        <v>642</v>
      </c>
      <c r="C318" s="11">
        <v>447</v>
      </c>
      <c r="D318" s="24">
        <v>41840.796920685454</v>
      </c>
    </row>
    <row r="319" spans="1:4" x14ac:dyDescent="0.3">
      <c r="A319" s="5">
        <f t="shared" si="4"/>
        <v>318</v>
      </c>
      <c r="B319" s="5" t="s">
        <v>642</v>
      </c>
      <c r="C319" s="11">
        <v>635</v>
      </c>
      <c r="D319" s="24">
        <v>40791.691187207325</v>
      </c>
    </row>
    <row r="320" spans="1:4" ht="15.5" x14ac:dyDescent="0.3">
      <c r="A320" s="5">
        <f t="shared" si="4"/>
        <v>319</v>
      </c>
      <c r="B320" s="4" t="s">
        <v>642</v>
      </c>
      <c r="C320" s="11">
        <v>754</v>
      </c>
      <c r="D320" s="24">
        <v>42754.971543230444</v>
      </c>
    </row>
    <row r="321" spans="1:4" ht="15.5" x14ac:dyDescent="0.3">
      <c r="A321" s="5">
        <f t="shared" si="4"/>
        <v>320</v>
      </c>
      <c r="B321" s="4" t="s">
        <v>642</v>
      </c>
      <c r="C321" s="11">
        <v>670</v>
      </c>
      <c r="D321" s="24">
        <v>43060.455030205841</v>
      </c>
    </row>
    <row r="322" spans="1:4" x14ac:dyDescent="0.3">
      <c r="A322" s="5">
        <f t="shared" si="4"/>
        <v>321</v>
      </c>
      <c r="B322" s="5" t="s">
        <v>642</v>
      </c>
      <c r="C322" s="11">
        <v>147</v>
      </c>
      <c r="D322" s="24">
        <v>42868.009168512253</v>
      </c>
    </row>
    <row r="323" spans="1:4" ht="15.5" x14ac:dyDescent="0.3">
      <c r="A323" s="5">
        <f t="shared" si="4"/>
        <v>322</v>
      </c>
      <c r="B323" s="4" t="s">
        <v>642</v>
      </c>
      <c r="C323" s="11">
        <v>75</v>
      </c>
      <c r="D323" s="24">
        <v>44829.211391746852</v>
      </c>
    </row>
    <row r="324" spans="1:4" x14ac:dyDescent="0.3">
      <c r="A324" s="5">
        <f t="shared" ref="A324:A387" si="5">A323+1</f>
        <v>323</v>
      </c>
      <c r="B324" s="5" t="s">
        <v>733</v>
      </c>
      <c r="C324" s="11">
        <v>464</v>
      </c>
      <c r="D324" s="24">
        <v>43287.848323228871</v>
      </c>
    </row>
    <row r="325" spans="1:4" x14ac:dyDescent="0.3">
      <c r="A325" s="5">
        <f t="shared" si="5"/>
        <v>324</v>
      </c>
      <c r="B325" s="5" t="s">
        <v>733</v>
      </c>
      <c r="C325" s="11">
        <v>70</v>
      </c>
      <c r="D325" s="24">
        <v>43049.047516478087</v>
      </c>
    </row>
    <row r="326" spans="1:4" x14ac:dyDescent="0.3">
      <c r="A326" s="5">
        <f t="shared" si="5"/>
        <v>325</v>
      </c>
      <c r="B326" s="5" t="s">
        <v>733</v>
      </c>
      <c r="C326" s="11">
        <v>424</v>
      </c>
      <c r="D326" s="24">
        <v>39675.220020499524</v>
      </c>
    </row>
    <row r="327" spans="1:4" x14ac:dyDescent="0.3">
      <c r="A327" s="5">
        <f t="shared" si="5"/>
        <v>326</v>
      </c>
      <c r="B327" s="5" t="s">
        <v>733</v>
      </c>
      <c r="C327" s="11">
        <v>55</v>
      </c>
      <c r="D327" s="24">
        <v>39616.72303913167</v>
      </c>
    </row>
    <row r="328" spans="1:4" x14ac:dyDescent="0.3">
      <c r="A328" s="5">
        <f t="shared" si="5"/>
        <v>327</v>
      </c>
      <c r="B328" s="5" t="s">
        <v>733</v>
      </c>
      <c r="C328" s="11">
        <v>708</v>
      </c>
      <c r="D328" s="24">
        <v>39586.726471073162</v>
      </c>
    </row>
    <row r="329" spans="1:4" ht="15.5" x14ac:dyDescent="0.3">
      <c r="A329" s="5">
        <f t="shared" si="5"/>
        <v>328</v>
      </c>
      <c r="B329" s="4" t="s">
        <v>733</v>
      </c>
      <c r="C329" s="11">
        <v>973</v>
      </c>
      <c r="D329" s="24">
        <v>42888.650142059072</v>
      </c>
    </row>
    <row r="330" spans="1:4" ht="15.5" x14ac:dyDescent="0.3">
      <c r="A330" s="5">
        <f t="shared" si="5"/>
        <v>329</v>
      </c>
      <c r="B330" s="4" t="s">
        <v>733</v>
      </c>
      <c r="C330" s="11">
        <v>268</v>
      </c>
      <c r="D330" s="24">
        <v>41236.574619786421</v>
      </c>
    </row>
    <row r="331" spans="1:4" ht="15.5" x14ac:dyDescent="0.3">
      <c r="A331" s="5">
        <f t="shared" si="5"/>
        <v>330</v>
      </c>
      <c r="B331" s="4" t="s">
        <v>792</v>
      </c>
      <c r="C331" s="11">
        <v>340</v>
      </c>
      <c r="D331" s="24">
        <v>39148.855538634853</v>
      </c>
    </row>
    <row r="332" spans="1:4" ht="15.5" x14ac:dyDescent="0.3">
      <c r="A332" s="5">
        <f t="shared" si="5"/>
        <v>331</v>
      </c>
      <c r="B332" s="4" t="s">
        <v>792</v>
      </c>
      <c r="C332" s="11">
        <v>79</v>
      </c>
      <c r="D332" s="24">
        <v>42038.649506778464</v>
      </c>
    </row>
    <row r="333" spans="1:4" x14ac:dyDescent="0.3">
      <c r="A333" s="5">
        <f t="shared" si="5"/>
        <v>332</v>
      </c>
      <c r="B333" s="5" t="s">
        <v>792</v>
      </c>
      <c r="C333" s="11">
        <v>66</v>
      </c>
      <c r="D333" s="24">
        <v>44337.31899167363</v>
      </c>
    </row>
    <row r="334" spans="1:4" x14ac:dyDescent="0.3">
      <c r="A334" s="5">
        <f t="shared" si="5"/>
        <v>333</v>
      </c>
      <c r="B334" s="5" t="s">
        <v>792</v>
      </c>
      <c r="C334" s="11">
        <v>187</v>
      </c>
      <c r="D334" s="24">
        <v>40489.287851031659</v>
      </c>
    </row>
    <row r="335" spans="1:4" x14ac:dyDescent="0.3">
      <c r="A335" s="5">
        <f t="shared" si="5"/>
        <v>334</v>
      </c>
      <c r="B335" s="5" t="s">
        <v>792</v>
      </c>
      <c r="C335" s="11">
        <v>442</v>
      </c>
      <c r="D335" s="24">
        <v>44144.635038657194</v>
      </c>
    </row>
    <row r="336" spans="1:4" ht="15.5" x14ac:dyDescent="0.3">
      <c r="A336" s="5">
        <f t="shared" si="5"/>
        <v>335</v>
      </c>
      <c r="B336" s="4" t="s">
        <v>792</v>
      </c>
      <c r="C336" s="11">
        <v>849</v>
      </c>
      <c r="D336" s="24">
        <v>45003.667221649644</v>
      </c>
    </row>
    <row r="337" spans="1:4" x14ac:dyDescent="0.3">
      <c r="A337" s="5">
        <f t="shared" si="5"/>
        <v>336</v>
      </c>
      <c r="B337" s="5" t="s">
        <v>792</v>
      </c>
      <c r="C337" s="11">
        <v>580</v>
      </c>
      <c r="D337" s="24">
        <v>44410.693113780515</v>
      </c>
    </row>
    <row r="338" spans="1:4" x14ac:dyDescent="0.3">
      <c r="A338" s="5">
        <f t="shared" si="5"/>
        <v>337</v>
      </c>
      <c r="B338" s="5" t="s">
        <v>792</v>
      </c>
      <c r="C338" s="11">
        <v>33</v>
      </c>
      <c r="D338" s="24">
        <v>40694.130751118195</v>
      </c>
    </row>
    <row r="339" spans="1:4" x14ac:dyDescent="0.3">
      <c r="A339" s="5">
        <f t="shared" si="5"/>
        <v>338</v>
      </c>
      <c r="B339" s="5" t="s">
        <v>655</v>
      </c>
      <c r="C339" s="11">
        <v>744</v>
      </c>
      <c r="D339" s="24">
        <v>44925.098245867979</v>
      </c>
    </row>
    <row r="340" spans="1:4" ht="15.5" x14ac:dyDescent="0.3">
      <c r="A340" s="5">
        <f t="shared" si="5"/>
        <v>339</v>
      </c>
      <c r="B340" s="4" t="s">
        <v>655</v>
      </c>
      <c r="C340" s="11">
        <v>801</v>
      </c>
      <c r="D340" s="24">
        <v>42066.172212879952</v>
      </c>
    </row>
    <row r="341" spans="1:4" x14ac:dyDescent="0.3">
      <c r="A341" s="5">
        <f t="shared" si="5"/>
        <v>340</v>
      </c>
      <c r="B341" s="5" t="s">
        <v>655</v>
      </c>
      <c r="C341" s="11">
        <v>379</v>
      </c>
      <c r="D341" s="24">
        <v>42514.068220890491</v>
      </c>
    </row>
    <row r="342" spans="1:4" x14ac:dyDescent="0.3">
      <c r="A342" s="5">
        <f t="shared" si="5"/>
        <v>341</v>
      </c>
      <c r="B342" s="5" t="s">
        <v>655</v>
      </c>
      <c r="C342" s="11">
        <v>664</v>
      </c>
      <c r="D342" s="24">
        <v>40714.102580906248</v>
      </c>
    </row>
    <row r="343" spans="1:4" x14ac:dyDescent="0.3">
      <c r="A343" s="5">
        <f t="shared" si="5"/>
        <v>342</v>
      </c>
      <c r="B343" s="5" t="s">
        <v>655</v>
      </c>
      <c r="C343" s="11">
        <v>827</v>
      </c>
      <c r="D343" s="24">
        <v>41578.152464886334</v>
      </c>
    </row>
    <row r="344" spans="1:4" x14ac:dyDescent="0.3">
      <c r="A344" s="5">
        <f t="shared" si="5"/>
        <v>343</v>
      </c>
      <c r="B344" s="5" t="s">
        <v>719</v>
      </c>
      <c r="C344" s="11">
        <v>279</v>
      </c>
      <c r="D344" s="24">
        <v>40015.742461983573</v>
      </c>
    </row>
    <row r="345" spans="1:4" x14ac:dyDescent="0.3">
      <c r="A345" s="5">
        <f t="shared" si="5"/>
        <v>344</v>
      </c>
      <c r="B345" s="5" t="s">
        <v>719</v>
      </c>
      <c r="C345" s="11">
        <v>592</v>
      </c>
      <c r="D345" s="24">
        <v>42883.444987651041</v>
      </c>
    </row>
    <row r="346" spans="1:4" x14ac:dyDescent="0.3">
      <c r="A346" s="5">
        <f t="shared" si="5"/>
        <v>345</v>
      </c>
      <c r="B346" s="5" t="s">
        <v>719</v>
      </c>
      <c r="C346" s="11">
        <v>756</v>
      </c>
      <c r="D346" s="24">
        <v>41919.739938555234</v>
      </c>
    </row>
    <row r="347" spans="1:4" ht="15.5" x14ac:dyDescent="0.3">
      <c r="A347" s="5">
        <f t="shared" si="5"/>
        <v>346</v>
      </c>
      <c r="B347" s="4" t="s">
        <v>719</v>
      </c>
      <c r="C347" s="11">
        <v>41</v>
      </c>
      <c r="D347" s="24">
        <v>44935.753634705645</v>
      </c>
    </row>
    <row r="348" spans="1:4" ht="15.5" x14ac:dyDescent="0.3">
      <c r="A348" s="5">
        <f t="shared" si="5"/>
        <v>347</v>
      </c>
      <c r="B348" s="4" t="s">
        <v>719</v>
      </c>
      <c r="C348" s="11">
        <v>887</v>
      </c>
      <c r="D348" s="24">
        <v>42948.052970333461</v>
      </c>
    </row>
    <row r="349" spans="1:4" x14ac:dyDescent="0.3">
      <c r="A349" s="5">
        <f t="shared" si="5"/>
        <v>348</v>
      </c>
      <c r="B349" s="5" t="s">
        <v>719</v>
      </c>
      <c r="C349" s="11">
        <v>536</v>
      </c>
      <c r="D349" s="24">
        <v>41380.099807646366</v>
      </c>
    </row>
    <row r="350" spans="1:4" x14ac:dyDescent="0.3">
      <c r="A350" s="5">
        <f t="shared" si="5"/>
        <v>349</v>
      </c>
      <c r="B350" s="5" t="s">
        <v>719</v>
      </c>
      <c r="C350" s="11">
        <v>706</v>
      </c>
      <c r="D350" s="24">
        <v>41781.64126419503</v>
      </c>
    </row>
    <row r="351" spans="1:4" x14ac:dyDescent="0.3">
      <c r="A351" s="5">
        <f t="shared" si="5"/>
        <v>350</v>
      </c>
      <c r="B351" s="5" t="s">
        <v>719</v>
      </c>
      <c r="C351" s="11">
        <v>956</v>
      </c>
      <c r="D351" s="24">
        <v>43704.561746604202</v>
      </c>
    </row>
    <row r="352" spans="1:4" ht="15.5" x14ac:dyDescent="0.3">
      <c r="A352" s="5">
        <f t="shared" si="5"/>
        <v>351</v>
      </c>
      <c r="B352" s="4" t="s">
        <v>719</v>
      </c>
      <c r="C352" s="11">
        <v>191</v>
      </c>
      <c r="D352" s="24">
        <v>39939.857865422113</v>
      </c>
    </row>
    <row r="353" spans="1:4" ht="15.5" x14ac:dyDescent="0.3">
      <c r="A353" s="5">
        <f t="shared" si="5"/>
        <v>352</v>
      </c>
      <c r="B353" s="4" t="s">
        <v>719</v>
      </c>
      <c r="C353" s="11">
        <v>33</v>
      </c>
      <c r="D353" s="24">
        <v>42474.418339223201</v>
      </c>
    </row>
    <row r="354" spans="1:4" ht="15.5" x14ac:dyDescent="0.3">
      <c r="A354" s="5">
        <f t="shared" si="5"/>
        <v>353</v>
      </c>
      <c r="B354" s="4" t="s">
        <v>719</v>
      </c>
      <c r="C354" s="11">
        <v>942</v>
      </c>
      <c r="D354" s="24">
        <v>41094.640777016793</v>
      </c>
    </row>
    <row r="355" spans="1:4" x14ac:dyDescent="0.3">
      <c r="A355" s="5">
        <f t="shared" si="5"/>
        <v>354</v>
      </c>
      <c r="B355" s="5" t="s">
        <v>719</v>
      </c>
      <c r="C355" s="11">
        <v>532</v>
      </c>
      <c r="D355" s="24">
        <v>42387.218225923833</v>
      </c>
    </row>
    <row r="356" spans="1:4" ht="15.5" x14ac:dyDescent="0.3">
      <c r="A356" s="5">
        <f t="shared" si="5"/>
        <v>355</v>
      </c>
      <c r="B356" s="4" t="s">
        <v>693</v>
      </c>
      <c r="C356" s="11">
        <v>383</v>
      </c>
      <c r="D356" s="24">
        <v>39643.242152702558</v>
      </c>
    </row>
    <row r="357" spans="1:4" ht="15.5" x14ac:dyDescent="0.3">
      <c r="A357" s="5">
        <f t="shared" si="5"/>
        <v>356</v>
      </c>
      <c r="B357" s="4" t="s">
        <v>693</v>
      </c>
      <c r="C357" s="11">
        <v>4</v>
      </c>
      <c r="D357" s="24">
        <v>40932.184175108348</v>
      </c>
    </row>
    <row r="358" spans="1:4" ht="15.5" x14ac:dyDescent="0.3">
      <c r="A358" s="5">
        <f t="shared" si="5"/>
        <v>357</v>
      </c>
      <c r="B358" s="4" t="s">
        <v>693</v>
      </c>
      <c r="C358" s="11">
        <v>917</v>
      </c>
      <c r="D358" s="24">
        <v>39877.646335714315</v>
      </c>
    </row>
    <row r="359" spans="1:4" ht="15.5" x14ac:dyDescent="0.3">
      <c r="A359" s="5">
        <f t="shared" si="5"/>
        <v>358</v>
      </c>
      <c r="B359" s="4" t="s">
        <v>693</v>
      </c>
      <c r="C359" s="11">
        <v>211</v>
      </c>
      <c r="D359" s="24">
        <v>41933.93229405766</v>
      </c>
    </row>
    <row r="360" spans="1:4" x14ac:dyDescent="0.3">
      <c r="A360" s="5">
        <f t="shared" si="5"/>
        <v>359</v>
      </c>
      <c r="B360" s="5" t="s">
        <v>693</v>
      </c>
      <c r="C360" s="11">
        <v>644</v>
      </c>
      <c r="D360" s="24">
        <v>39020.883163065831</v>
      </c>
    </row>
    <row r="361" spans="1:4" ht="15.5" x14ac:dyDescent="0.3">
      <c r="A361" s="5">
        <f t="shared" si="5"/>
        <v>360</v>
      </c>
      <c r="B361" s="4" t="s">
        <v>693</v>
      </c>
      <c r="C361" s="11">
        <v>694</v>
      </c>
      <c r="D361" s="24">
        <v>41408.693127175546</v>
      </c>
    </row>
    <row r="362" spans="1:4" x14ac:dyDescent="0.3">
      <c r="A362" s="5">
        <f t="shared" si="5"/>
        <v>361</v>
      </c>
      <c r="B362" s="5" t="s">
        <v>693</v>
      </c>
      <c r="C362" s="11">
        <v>45</v>
      </c>
      <c r="D362" s="24">
        <v>43629.641293044937</v>
      </c>
    </row>
    <row r="363" spans="1:4" ht="15.5" x14ac:dyDescent="0.3">
      <c r="A363" s="5">
        <f t="shared" si="5"/>
        <v>362</v>
      </c>
      <c r="B363" s="4" t="s">
        <v>693</v>
      </c>
      <c r="C363" s="11">
        <v>803</v>
      </c>
      <c r="D363" s="24">
        <v>40596.313524490906</v>
      </c>
    </row>
    <row r="364" spans="1:4" x14ac:dyDescent="0.3">
      <c r="A364" s="5">
        <f t="shared" si="5"/>
        <v>363</v>
      </c>
      <c r="B364" s="5" t="s">
        <v>742</v>
      </c>
      <c r="C364" s="11">
        <v>575</v>
      </c>
      <c r="D364" s="24">
        <v>44414.878175864527</v>
      </c>
    </row>
    <row r="365" spans="1:4" ht="15.5" x14ac:dyDescent="0.3">
      <c r="A365" s="5">
        <f t="shared" si="5"/>
        <v>364</v>
      </c>
      <c r="B365" s="4" t="s">
        <v>742</v>
      </c>
      <c r="C365" s="11">
        <v>668</v>
      </c>
      <c r="D365" s="24">
        <v>42825.978965182287</v>
      </c>
    </row>
    <row r="366" spans="1:4" ht="15.5" x14ac:dyDescent="0.3">
      <c r="A366" s="5">
        <f t="shared" si="5"/>
        <v>365</v>
      </c>
      <c r="B366" s="4" t="s">
        <v>742</v>
      </c>
      <c r="C366" s="11">
        <v>753</v>
      </c>
      <c r="D366" s="24">
        <v>40247.491255169494</v>
      </c>
    </row>
    <row r="367" spans="1:4" x14ac:dyDescent="0.3">
      <c r="A367" s="5">
        <f t="shared" si="5"/>
        <v>366</v>
      </c>
      <c r="B367" s="5" t="s">
        <v>742</v>
      </c>
      <c r="C367" s="11">
        <v>945</v>
      </c>
      <c r="D367" s="24">
        <v>39654.102630076108</v>
      </c>
    </row>
    <row r="368" spans="1:4" ht="15.5" x14ac:dyDescent="0.3">
      <c r="A368" s="5">
        <f t="shared" si="5"/>
        <v>367</v>
      </c>
      <c r="B368" s="4" t="s">
        <v>742</v>
      </c>
      <c r="C368" s="11">
        <v>61</v>
      </c>
      <c r="D368" s="24">
        <v>39977.463104218848</v>
      </c>
    </row>
    <row r="369" spans="1:4" ht="15.5" x14ac:dyDescent="0.3">
      <c r="A369" s="5">
        <f t="shared" si="5"/>
        <v>368</v>
      </c>
      <c r="B369" s="4" t="s">
        <v>742</v>
      </c>
      <c r="C369" s="11">
        <v>426</v>
      </c>
      <c r="D369" s="24">
        <v>44530.494044576764</v>
      </c>
    </row>
    <row r="370" spans="1:4" ht="15.5" x14ac:dyDescent="0.3">
      <c r="A370" s="5">
        <f t="shared" si="5"/>
        <v>369</v>
      </c>
      <c r="B370" s="4" t="s">
        <v>742</v>
      </c>
      <c r="C370" s="11">
        <v>436</v>
      </c>
      <c r="D370" s="24">
        <v>41794.150868284109</v>
      </c>
    </row>
    <row r="371" spans="1:4" x14ac:dyDescent="0.3">
      <c r="A371" s="5">
        <f t="shared" si="5"/>
        <v>370</v>
      </c>
      <c r="B371" s="5" t="s">
        <v>742</v>
      </c>
      <c r="C371" s="11">
        <v>78</v>
      </c>
      <c r="D371" s="24">
        <v>43788.076070848896</v>
      </c>
    </row>
    <row r="372" spans="1:4" x14ac:dyDescent="0.3">
      <c r="A372" s="5">
        <f t="shared" si="5"/>
        <v>371</v>
      </c>
      <c r="B372" s="5" t="s">
        <v>742</v>
      </c>
      <c r="C372" s="11">
        <v>914</v>
      </c>
      <c r="D372" s="24">
        <v>39303.185012485461</v>
      </c>
    </row>
    <row r="373" spans="1:4" x14ac:dyDescent="0.3">
      <c r="A373" s="5">
        <f t="shared" si="5"/>
        <v>372</v>
      </c>
      <c r="B373" s="5" t="s">
        <v>686</v>
      </c>
      <c r="C373" s="11">
        <v>61</v>
      </c>
      <c r="D373" s="24">
        <v>43151.882523902976</v>
      </c>
    </row>
    <row r="374" spans="1:4" ht="15.5" x14ac:dyDescent="0.3">
      <c r="A374" s="5">
        <f t="shared" si="5"/>
        <v>373</v>
      </c>
      <c r="B374" s="4" t="s">
        <v>686</v>
      </c>
      <c r="C374" s="11">
        <v>571</v>
      </c>
      <c r="D374" s="24">
        <v>42903.708878455713</v>
      </c>
    </row>
    <row r="375" spans="1:4" x14ac:dyDescent="0.3">
      <c r="A375" s="5">
        <f t="shared" si="5"/>
        <v>374</v>
      </c>
      <c r="B375" s="5" t="s">
        <v>686</v>
      </c>
      <c r="C375" s="11">
        <v>30</v>
      </c>
      <c r="D375" s="24">
        <v>40645.88753979277</v>
      </c>
    </row>
    <row r="376" spans="1:4" ht="15.5" x14ac:dyDescent="0.3">
      <c r="A376" s="5">
        <f t="shared" si="5"/>
        <v>375</v>
      </c>
      <c r="B376" s="4" t="s">
        <v>686</v>
      </c>
      <c r="C376" s="11">
        <v>736</v>
      </c>
      <c r="D376" s="24">
        <v>40499.140921797181</v>
      </c>
    </row>
    <row r="377" spans="1:4" ht="15.5" x14ac:dyDescent="0.3">
      <c r="A377" s="5">
        <f t="shared" si="5"/>
        <v>376</v>
      </c>
      <c r="B377" s="4" t="s">
        <v>686</v>
      </c>
      <c r="C377" s="11">
        <v>897</v>
      </c>
      <c r="D377" s="24">
        <v>41960.006398391393</v>
      </c>
    </row>
    <row r="378" spans="1:4" ht="15.5" x14ac:dyDescent="0.3">
      <c r="A378" s="5">
        <f t="shared" si="5"/>
        <v>377</v>
      </c>
      <c r="B378" s="4" t="s">
        <v>686</v>
      </c>
      <c r="C378" s="11">
        <v>826</v>
      </c>
      <c r="D378" s="24">
        <v>40344.303596995684</v>
      </c>
    </row>
    <row r="379" spans="1:4" x14ac:dyDescent="0.3">
      <c r="A379" s="5">
        <f t="shared" si="5"/>
        <v>378</v>
      </c>
      <c r="B379" s="5" t="s">
        <v>686</v>
      </c>
      <c r="C379" s="11">
        <v>934</v>
      </c>
      <c r="D379" s="24">
        <v>44040.780212861726</v>
      </c>
    </row>
    <row r="380" spans="1:4" x14ac:dyDescent="0.3">
      <c r="A380" s="5">
        <f t="shared" si="5"/>
        <v>379</v>
      </c>
      <c r="B380" s="5" t="s">
        <v>686</v>
      </c>
      <c r="C380" s="11">
        <v>48</v>
      </c>
      <c r="D380" s="24">
        <v>41831.694103511589</v>
      </c>
    </row>
    <row r="381" spans="1:4" ht="15.5" x14ac:dyDescent="0.3">
      <c r="A381" s="5">
        <f t="shared" si="5"/>
        <v>380</v>
      </c>
      <c r="B381" s="4" t="s">
        <v>686</v>
      </c>
      <c r="C381" s="11">
        <v>196</v>
      </c>
      <c r="D381" s="24">
        <v>41010.113570230125</v>
      </c>
    </row>
    <row r="382" spans="1:4" x14ac:dyDescent="0.3">
      <c r="A382" s="5">
        <f t="shared" si="5"/>
        <v>381</v>
      </c>
      <c r="B382" s="5" t="s">
        <v>686</v>
      </c>
      <c r="C382" s="11">
        <v>815</v>
      </c>
      <c r="D382" s="24">
        <v>42528.406714421617</v>
      </c>
    </row>
    <row r="383" spans="1:4" x14ac:dyDescent="0.3">
      <c r="A383" s="5">
        <f t="shared" si="5"/>
        <v>382</v>
      </c>
      <c r="B383" s="5" t="s">
        <v>665</v>
      </c>
      <c r="C383" s="11">
        <v>220</v>
      </c>
      <c r="D383" s="24">
        <v>40552.844292437563</v>
      </c>
    </row>
    <row r="384" spans="1:4" ht="15.5" x14ac:dyDescent="0.3">
      <c r="A384" s="5">
        <f t="shared" si="5"/>
        <v>383</v>
      </c>
      <c r="B384" s="4" t="s">
        <v>665</v>
      </c>
      <c r="C384" s="11">
        <v>466</v>
      </c>
      <c r="D384" s="24">
        <v>38941.84041513515</v>
      </c>
    </row>
    <row r="385" spans="1:4" ht="15.5" x14ac:dyDescent="0.3">
      <c r="A385" s="5">
        <f t="shared" si="5"/>
        <v>384</v>
      </c>
      <c r="B385" s="4" t="s">
        <v>665</v>
      </c>
      <c r="C385" s="11">
        <v>834</v>
      </c>
      <c r="D385" s="24">
        <v>43712.134241195345</v>
      </c>
    </row>
    <row r="386" spans="1:4" x14ac:dyDescent="0.3">
      <c r="A386" s="5">
        <f t="shared" si="5"/>
        <v>385</v>
      </c>
      <c r="B386" s="5" t="s">
        <v>665</v>
      </c>
      <c r="C386" s="11">
        <v>291</v>
      </c>
      <c r="D386" s="24">
        <v>40004.151247702262</v>
      </c>
    </row>
    <row r="387" spans="1:4" x14ac:dyDescent="0.3">
      <c r="A387" s="5">
        <f t="shared" si="5"/>
        <v>386</v>
      </c>
      <c r="B387" s="5" t="s">
        <v>665</v>
      </c>
      <c r="C387" s="11">
        <v>802</v>
      </c>
      <c r="D387" s="24">
        <v>45064.16289750157</v>
      </c>
    </row>
    <row r="388" spans="1:4" ht="15.5" x14ac:dyDescent="0.3">
      <c r="A388" s="5">
        <f t="shared" ref="A388:A451" si="6">A387+1</f>
        <v>387</v>
      </c>
      <c r="B388" s="4" t="s">
        <v>665</v>
      </c>
      <c r="C388" s="11">
        <v>935</v>
      </c>
      <c r="D388" s="24">
        <v>40854.970212906032</v>
      </c>
    </row>
    <row r="389" spans="1:4" x14ac:dyDescent="0.3">
      <c r="A389" s="5">
        <f t="shared" si="6"/>
        <v>388</v>
      </c>
      <c r="B389" s="5" t="s">
        <v>723</v>
      </c>
      <c r="C389" s="11">
        <v>780</v>
      </c>
      <c r="D389" s="24">
        <v>40757.602000811123</v>
      </c>
    </row>
    <row r="390" spans="1:4" ht="15.5" x14ac:dyDescent="0.3">
      <c r="A390" s="5">
        <f t="shared" si="6"/>
        <v>389</v>
      </c>
      <c r="B390" s="4" t="s">
        <v>723</v>
      </c>
      <c r="C390" s="11">
        <v>182</v>
      </c>
      <c r="D390" s="24">
        <v>42275.551771601895</v>
      </c>
    </row>
    <row r="391" spans="1:4" ht="15.5" x14ac:dyDescent="0.3">
      <c r="A391" s="5">
        <f t="shared" si="6"/>
        <v>390</v>
      </c>
      <c r="B391" s="4" t="s">
        <v>723</v>
      </c>
      <c r="C391" s="11">
        <v>653</v>
      </c>
      <c r="D391" s="24">
        <v>38755.976005105294</v>
      </c>
    </row>
    <row r="392" spans="1:4" ht="15.5" x14ac:dyDescent="0.3">
      <c r="A392" s="5">
        <f t="shared" si="6"/>
        <v>391</v>
      </c>
      <c r="B392" s="4" t="s">
        <v>723</v>
      </c>
      <c r="C392" s="11">
        <v>727</v>
      </c>
      <c r="D392" s="24">
        <v>38786.894992841175</v>
      </c>
    </row>
    <row r="393" spans="1:4" ht="15.5" x14ac:dyDescent="0.3">
      <c r="A393" s="5">
        <f t="shared" si="6"/>
        <v>392</v>
      </c>
      <c r="B393" s="4" t="s">
        <v>723</v>
      </c>
      <c r="C393" s="11">
        <v>388</v>
      </c>
      <c r="D393" s="24">
        <v>42816.857709868287</v>
      </c>
    </row>
    <row r="394" spans="1:4" x14ac:dyDescent="0.3">
      <c r="A394" s="5">
        <f t="shared" si="6"/>
        <v>393</v>
      </c>
      <c r="B394" s="5" t="s">
        <v>723</v>
      </c>
      <c r="C394" s="11">
        <v>896</v>
      </c>
      <c r="D394" s="24">
        <v>42865.891444406552</v>
      </c>
    </row>
    <row r="395" spans="1:4" ht="15.5" x14ac:dyDescent="0.3">
      <c r="A395" s="5">
        <f t="shared" si="6"/>
        <v>394</v>
      </c>
      <c r="B395" s="4" t="s">
        <v>723</v>
      </c>
      <c r="C395" s="11">
        <v>927</v>
      </c>
      <c r="D395" s="24">
        <v>44719.229072725502</v>
      </c>
    </row>
    <row r="396" spans="1:4" x14ac:dyDescent="0.3">
      <c r="A396" s="5">
        <f t="shared" si="6"/>
        <v>395</v>
      </c>
      <c r="B396" s="5" t="s">
        <v>723</v>
      </c>
      <c r="C396" s="11">
        <v>351</v>
      </c>
      <c r="D396" s="24">
        <v>44914.007988047655</v>
      </c>
    </row>
    <row r="397" spans="1:4" ht="15.5" x14ac:dyDescent="0.3">
      <c r="A397" s="5">
        <f t="shared" si="6"/>
        <v>396</v>
      </c>
      <c r="B397" s="4" t="s">
        <v>723</v>
      </c>
      <c r="C397" s="11">
        <v>529</v>
      </c>
      <c r="D397" s="24">
        <v>43463.65339465798</v>
      </c>
    </row>
    <row r="398" spans="1:4" ht="15.5" x14ac:dyDescent="0.3">
      <c r="A398" s="5">
        <f t="shared" si="6"/>
        <v>397</v>
      </c>
      <c r="B398" s="4" t="s">
        <v>723</v>
      </c>
      <c r="C398" s="11">
        <v>65</v>
      </c>
      <c r="D398" s="24">
        <v>43347.536307409413</v>
      </c>
    </row>
    <row r="399" spans="1:4" x14ac:dyDescent="0.3">
      <c r="A399" s="5">
        <f t="shared" si="6"/>
        <v>398</v>
      </c>
      <c r="B399" s="5" t="s">
        <v>723</v>
      </c>
      <c r="C399" s="11">
        <v>51</v>
      </c>
      <c r="D399" s="24">
        <v>38861.642895291458</v>
      </c>
    </row>
    <row r="400" spans="1:4" x14ac:dyDescent="0.3">
      <c r="A400" s="5">
        <f t="shared" si="6"/>
        <v>399</v>
      </c>
      <c r="B400" s="5" t="s">
        <v>723</v>
      </c>
      <c r="C400" s="11">
        <v>679</v>
      </c>
      <c r="D400" s="24">
        <v>44464.57848324308</v>
      </c>
    </row>
    <row r="401" spans="1:4" ht="15.5" x14ac:dyDescent="0.3">
      <c r="A401" s="5">
        <f t="shared" si="6"/>
        <v>400</v>
      </c>
      <c r="B401" s="4" t="s">
        <v>723</v>
      </c>
      <c r="C401" s="11">
        <v>365</v>
      </c>
      <c r="D401" s="24">
        <v>44665.019438538046</v>
      </c>
    </row>
    <row r="402" spans="1:4" x14ac:dyDescent="0.3">
      <c r="A402" s="5">
        <f t="shared" si="6"/>
        <v>401</v>
      </c>
      <c r="B402" s="5" t="s">
        <v>723</v>
      </c>
      <c r="C402" s="11">
        <v>466</v>
      </c>
      <c r="D402" s="24">
        <v>39128.237474459303</v>
      </c>
    </row>
    <row r="403" spans="1:4" ht="15.5" x14ac:dyDescent="0.3">
      <c r="A403" s="5">
        <f t="shared" si="6"/>
        <v>402</v>
      </c>
      <c r="B403" s="4" t="s">
        <v>716</v>
      </c>
      <c r="C403" s="11">
        <v>57</v>
      </c>
      <c r="D403" s="24">
        <v>41825.547302712133</v>
      </c>
    </row>
    <row r="404" spans="1:4" x14ac:dyDescent="0.3">
      <c r="A404" s="5">
        <f t="shared" si="6"/>
        <v>403</v>
      </c>
      <c r="B404" s="5" t="s">
        <v>716</v>
      </c>
      <c r="C404" s="11">
        <v>685</v>
      </c>
      <c r="D404" s="24">
        <v>41389.589708136125</v>
      </c>
    </row>
    <row r="405" spans="1:4" ht="15.5" x14ac:dyDescent="0.3">
      <c r="A405" s="5">
        <f t="shared" si="6"/>
        <v>404</v>
      </c>
      <c r="B405" s="4" t="s">
        <v>716</v>
      </c>
      <c r="C405" s="11">
        <v>917</v>
      </c>
      <c r="D405" s="24">
        <v>38992.006967666188</v>
      </c>
    </row>
    <row r="406" spans="1:4" ht="15.5" x14ac:dyDescent="0.3">
      <c r="A406" s="5">
        <f t="shared" si="6"/>
        <v>405</v>
      </c>
      <c r="B406" s="4" t="s">
        <v>716</v>
      </c>
      <c r="C406" s="11">
        <v>335</v>
      </c>
      <c r="D406" s="24">
        <v>43869.664704813556</v>
      </c>
    </row>
    <row r="407" spans="1:4" ht="15.5" x14ac:dyDescent="0.3">
      <c r="A407" s="5">
        <f t="shared" si="6"/>
        <v>406</v>
      </c>
      <c r="B407" s="4" t="s">
        <v>716</v>
      </c>
      <c r="C407" s="11">
        <v>398</v>
      </c>
      <c r="D407" s="24">
        <v>43242.244263830704</v>
      </c>
    </row>
    <row r="408" spans="1:4" ht="15.5" x14ac:dyDescent="0.3">
      <c r="A408" s="5">
        <f t="shared" si="6"/>
        <v>407</v>
      </c>
      <c r="B408" s="4" t="s">
        <v>716</v>
      </c>
      <c r="C408" s="11">
        <v>68</v>
      </c>
      <c r="D408" s="24">
        <v>44832.456351363347</v>
      </c>
    </row>
    <row r="409" spans="1:4" x14ac:dyDescent="0.3">
      <c r="A409" s="5">
        <f t="shared" si="6"/>
        <v>408</v>
      </c>
      <c r="B409" s="5" t="s">
        <v>716</v>
      </c>
      <c r="C409" s="11">
        <v>75</v>
      </c>
      <c r="D409" s="24">
        <v>43965.252148696585</v>
      </c>
    </row>
    <row r="410" spans="1:4" x14ac:dyDescent="0.3">
      <c r="A410" s="5">
        <f t="shared" si="6"/>
        <v>409</v>
      </c>
      <c r="B410" s="5" t="s">
        <v>716</v>
      </c>
      <c r="C410" s="11">
        <v>880</v>
      </c>
      <c r="D410" s="24">
        <v>42148.46974925619</v>
      </c>
    </row>
    <row r="411" spans="1:4" x14ac:dyDescent="0.3">
      <c r="A411" s="5">
        <f t="shared" si="6"/>
        <v>410</v>
      </c>
      <c r="B411" s="5" t="s">
        <v>716</v>
      </c>
      <c r="C411" s="11">
        <v>235</v>
      </c>
      <c r="D411" s="24">
        <v>41047.752513858351</v>
      </c>
    </row>
    <row r="412" spans="1:4" x14ac:dyDescent="0.3">
      <c r="A412" s="5">
        <f t="shared" si="6"/>
        <v>411</v>
      </c>
      <c r="B412" s="5" t="s">
        <v>789</v>
      </c>
      <c r="C412" s="11">
        <v>546</v>
      </c>
      <c r="D412" s="24">
        <v>43733.470945958878</v>
      </c>
    </row>
    <row r="413" spans="1:4" x14ac:dyDescent="0.3">
      <c r="A413" s="5">
        <f t="shared" si="6"/>
        <v>412</v>
      </c>
      <c r="B413" s="5" t="s">
        <v>789</v>
      </c>
      <c r="C413" s="11">
        <v>232</v>
      </c>
      <c r="D413" s="24">
        <v>42228.879411556394</v>
      </c>
    </row>
    <row r="414" spans="1:4" x14ac:dyDescent="0.3">
      <c r="A414" s="5">
        <f t="shared" si="6"/>
        <v>413</v>
      </c>
      <c r="B414" s="5" t="s">
        <v>789</v>
      </c>
      <c r="C414" s="11">
        <v>988</v>
      </c>
      <c r="D414" s="24">
        <v>41333.000071888433</v>
      </c>
    </row>
    <row r="415" spans="1:4" x14ac:dyDescent="0.3">
      <c r="A415" s="5">
        <f t="shared" si="6"/>
        <v>414</v>
      </c>
      <c r="B415" s="5" t="s">
        <v>789</v>
      </c>
      <c r="C415" s="11">
        <v>636</v>
      </c>
      <c r="D415" s="24">
        <v>42024.744160408307</v>
      </c>
    </row>
    <row r="416" spans="1:4" ht="15.5" x14ac:dyDescent="0.3">
      <c r="A416" s="5">
        <f t="shared" si="6"/>
        <v>415</v>
      </c>
      <c r="B416" s="4" t="s">
        <v>789</v>
      </c>
      <c r="C416" s="11">
        <v>415</v>
      </c>
      <c r="D416" s="24">
        <v>44243.714062864688</v>
      </c>
    </row>
    <row r="417" spans="1:4" x14ac:dyDescent="0.3">
      <c r="A417" s="5">
        <f t="shared" si="6"/>
        <v>416</v>
      </c>
      <c r="B417" s="5" t="s">
        <v>789</v>
      </c>
      <c r="C417" s="11">
        <v>143</v>
      </c>
      <c r="D417" s="24">
        <v>39061.662424338399</v>
      </c>
    </row>
    <row r="418" spans="1:4" x14ac:dyDescent="0.3">
      <c r="A418" s="5">
        <f t="shared" si="6"/>
        <v>417</v>
      </c>
      <c r="B418" s="5" t="s">
        <v>789</v>
      </c>
      <c r="C418" s="11">
        <v>456</v>
      </c>
      <c r="D418" s="24">
        <v>42972.988831667913</v>
      </c>
    </row>
    <row r="419" spans="1:4" x14ac:dyDescent="0.3">
      <c r="A419" s="5">
        <f t="shared" si="6"/>
        <v>418</v>
      </c>
      <c r="B419" s="5" t="s">
        <v>789</v>
      </c>
      <c r="C419" s="11">
        <v>749</v>
      </c>
      <c r="D419" s="24">
        <v>43588.573502185143</v>
      </c>
    </row>
    <row r="420" spans="1:4" ht="15.5" x14ac:dyDescent="0.3">
      <c r="A420" s="5">
        <f t="shared" si="6"/>
        <v>419</v>
      </c>
      <c r="B420" s="4" t="s">
        <v>789</v>
      </c>
      <c r="C420" s="11">
        <v>732</v>
      </c>
      <c r="D420" s="24">
        <v>39341.237683980959</v>
      </c>
    </row>
    <row r="421" spans="1:4" ht="15.5" x14ac:dyDescent="0.3">
      <c r="A421" s="5">
        <f t="shared" si="6"/>
        <v>420</v>
      </c>
      <c r="B421" s="4" t="s">
        <v>789</v>
      </c>
      <c r="C421" s="11">
        <v>936</v>
      </c>
      <c r="D421" s="24">
        <v>41625.591561965164</v>
      </c>
    </row>
    <row r="422" spans="1:4" ht="15.5" x14ac:dyDescent="0.3">
      <c r="A422" s="5">
        <f t="shared" si="6"/>
        <v>421</v>
      </c>
      <c r="B422" s="4" t="s">
        <v>789</v>
      </c>
      <c r="C422" s="11">
        <v>173</v>
      </c>
      <c r="D422" s="24">
        <v>44053.799549290299</v>
      </c>
    </row>
    <row r="423" spans="1:4" ht="15.5" x14ac:dyDescent="0.3">
      <c r="A423" s="5">
        <f t="shared" si="6"/>
        <v>422</v>
      </c>
      <c r="B423" s="4" t="s">
        <v>699</v>
      </c>
      <c r="C423" s="11">
        <v>30</v>
      </c>
      <c r="D423" s="24">
        <v>40204.36214936099</v>
      </c>
    </row>
    <row r="424" spans="1:4" x14ac:dyDescent="0.3">
      <c r="A424" s="5">
        <f t="shared" si="6"/>
        <v>423</v>
      </c>
      <c r="B424" s="5" t="s">
        <v>699</v>
      </c>
      <c r="C424" s="11">
        <v>559</v>
      </c>
      <c r="D424" s="24">
        <v>40790.014621058675</v>
      </c>
    </row>
    <row r="425" spans="1:4" x14ac:dyDescent="0.3">
      <c r="A425" s="5">
        <f t="shared" si="6"/>
        <v>424</v>
      </c>
      <c r="B425" s="5" t="s">
        <v>699</v>
      </c>
      <c r="C425" s="11">
        <v>479</v>
      </c>
      <c r="D425" s="24">
        <v>43350.031055893975</v>
      </c>
    </row>
    <row r="426" spans="1:4" x14ac:dyDescent="0.3">
      <c r="A426" s="5">
        <f t="shared" si="6"/>
        <v>425</v>
      </c>
      <c r="B426" s="5" t="s">
        <v>699</v>
      </c>
      <c r="C426" s="11">
        <v>90</v>
      </c>
      <c r="D426" s="24">
        <v>41184.969393230334</v>
      </c>
    </row>
    <row r="427" spans="1:4" ht="15.5" x14ac:dyDescent="0.3">
      <c r="A427" s="5">
        <f t="shared" si="6"/>
        <v>426</v>
      </c>
      <c r="B427" s="4" t="s">
        <v>699</v>
      </c>
      <c r="C427" s="11">
        <v>443</v>
      </c>
      <c r="D427" s="24">
        <v>45405.429833574584</v>
      </c>
    </row>
    <row r="428" spans="1:4" ht="15.5" x14ac:dyDescent="0.3">
      <c r="A428" s="5">
        <f t="shared" si="6"/>
        <v>427</v>
      </c>
      <c r="B428" s="4" t="s">
        <v>699</v>
      </c>
      <c r="C428" s="11">
        <v>86</v>
      </c>
      <c r="D428" s="24">
        <v>41462.982249282002</v>
      </c>
    </row>
    <row r="429" spans="1:4" x14ac:dyDescent="0.3">
      <c r="A429" s="5">
        <f t="shared" si="6"/>
        <v>428</v>
      </c>
      <c r="B429" s="5" t="s">
        <v>699</v>
      </c>
      <c r="C429" s="11">
        <v>348</v>
      </c>
      <c r="D429" s="24">
        <v>41654.939584525426</v>
      </c>
    </row>
    <row r="430" spans="1:4" x14ac:dyDescent="0.3">
      <c r="A430" s="5">
        <f t="shared" si="6"/>
        <v>429</v>
      </c>
      <c r="B430" s="5" t="s">
        <v>699</v>
      </c>
      <c r="C430" s="11">
        <v>753</v>
      </c>
      <c r="D430" s="24">
        <v>45241.240350790729</v>
      </c>
    </row>
    <row r="431" spans="1:4" ht="15.5" x14ac:dyDescent="0.3">
      <c r="A431" s="5">
        <f t="shared" si="6"/>
        <v>430</v>
      </c>
      <c r="B431" s="4" t="s">
        <v>699</v>
      </c>
      <c r="C431" s="11">
        <v>851</v>
      </c>
      <c r="D431" s="24">
        <v>43999.373344304127</v>
      </c>
    </row>
    <row r="432" spans="1:4" ht="15.5" x14ac:dyDescent="0.3">
      <c r="A432" s="5">
        <f t="shared" si="6"/>
        <v>431</v>
      </c>
      <c r="B432" s="4" t="s">
        <v>815</v>
      </c>
      <c r="C432" s="11">
        <v>702</v>
      </c>
      <c r="D432" s="24">
        <v>40017.648297735366</v>
      </c>
    </row>
    <row r="433" spans="1:4" ht="15.5" x14ac:dyDescent="0.3">
      <c r="A433" s="5">
        <f t="shared" si="6"/>
        <v>432</v>
      </c>
      <c r="B433" s="4" t="s">
        <v>815</v>
      </c>
      <c r="C433" s="11">
        <v>320</v>
      </c>
      <c r="D433" s="24">
        <v>39807.527549476355</v>
      </c>
    </row>
    <row r="434" spans="1:4" ht="15.5" x14ac:dyDescent="0.3">
      <c r="A434" s="5">
        <f t="shared" si="6"/>
        <v>433</v>
      </c>
      <c r="B434" s="4" t="s">
        <v>815</v>
      </c>
      <c r="C434" s="11">
        <v>265</v>
      </c>
      <c r="D434" s="24">
        <v>39316.876210548828</v>
      </c>
    </row>
    <row r="435" spans="1:4" x14ac:dyDescent="0.3">
      <c r="A435" s="5">
        <f t="shared" si="6"/>
        <v>434</v>
      </c>
      <c r="B435" s="5" t="s">
        <v>815</v>
      </c>
      <c r="C435" s="11">
        <v>473</v>
      </c>
      <c r="D435" s="24">
        <v>40650.299746374243</v>
      </c>
    </row>
    <row r="436" spans="1:4" x14ac:dyDescent="0.3">
      <c r="A436" s="5">
        <f t="shared" si="6"/>
        <v>435</v>
      </c>
      <c r="B436" s="5" t="s">
        <v>815</v>
      </c>
      <c r="C436" s="11">
        <v>707</v>
      </c>
      <c r="D436" s="24">
        <v>40373.224474413168</v>
      </c>
    </row>
    <row r="437" spans="1:4" ht="15.5" x14ac:dyDescent="0.3">
      <c r="A437" s="5">
        <f t="shared" si="6"/>
        <v>436</v>
      </c>
      <c r="B437" s="4" t="s">
        <v>815</v>
      </c>
      <c r="C437" s="11">
        <v>130</v>
      </c>
      <c r="D437" s="24">
        <v>45111.114434434872</v>
      </c>
    </row>
    <row r="438" spans="1:4" x14ac:dyDescent="0.3">
      <c r="A438" s="5">
        <f t="shared" si="6"/>
        <v>437</v>
      </c>
      <c r="B438" s="5" t="s">
        <v>815</v>
      </c>
      <c r="C438" s="11">
        <v>31</v>
      </c>
      <c r="D438" s="24">
        <v>41978.621298488717</v>
      </c>
    </row>
    <row r="439" spans="1:4" x14ac:dyDescent="0.3">
      <c r="A439" s="5">
        <f t="shared" si="6"/>
        <v>438</v>
      </c>
      <c r="B439" s="5" t="s">
        <v>815</v>
      </c>
      <c r="C439" s="11">
        <v>436</v>
      </c>
      <c r="D439" s="24">
        <v>39578.276586955166</v>
      </c>
    </row>
    <row r="440" spans="1:4" ht="15.5" x14ac:dyDescent="0.3">
      <c r="A440" s="5">
        <f t="shared" si="6"/>
        <v>439</v>
      </c>
      <c r="B440" s="4" t="s">
        <v>815</v>
      </c>
      <c r="C440" s="11">
        <v>649</v>
      </c>
      <c r="D440" s="24">
        <v>38907.263855842546</v>
      </c>
    </row>
    <row r="441" spans="1:4" ht="15.5" x14ac:dyDescent="0.3">
      <c r="A441" s="5">
        <f t="shared" si="6"/>
        <v>440</v>
      </c>
      <c r="B441" s="4" t="s">
        <v>815</v>
      </c>
      <c r="C441" s="11">
        <v>229</v>
      </c>
      <c r="D441" s="24">
        <v>43593.505440800654</v>
      </c>
    </row>
    <row r="442" spans="1:4" x14ac:dyDescent="0.3">
      <c r="A442" s="5">
        <f t="shared" si="6"/>
        <v>441</v>
      </c>
      <c r="B442" s="5" t="s">
        <v>688</v>
      </c>
      <c r="C442" s="11">
        <v>284</v>
      </c>
      <c r="D442" s="24">
        <v>41438.279052989186</v>
      </c>
    </row>
    <row r="443" spans="1:4" ht="15.5" x14ac:dyDescent="0.3">
      <c r="A443" s="5">
        <f t="shared" si="6"/>
        <v>442</v>
      </c>
      <c r="B443" s="4" t="s">
        <v>688</v>
      </c>
      <c r="C443" s="11">
        <v>51</v>
      </c>
      <c r="D443" s="24">
        <v>39118.263565616406</v>
      </c>
    </row>
    <row r="444" spans="1:4" x14ac:dyDescent="0.3">
      <c r="A444" s="5">
        <f t="shared" si="6"/>
        <v>443</v>
      </c>
      <c r="B444" s="5" t="s">
        <v>688</v>
      </c>
      <c r="C444" s="11">
        <v>493</v>
      </c>
      <c r="D444" s="24">
        <v>44122.829776077961</v>
      </c>
    </row>
    <row r="445" spans="1:4" ht="15.5" x14ac:dyDescent="0.3">
      <c r="A445" s="5">
        <f t="shared" si="6"/>
        <v>444</v>
      </c>
      <c r="B445" s="4" t="s">
        <v>688</v>
      </c>
      <c r="C445" s="11">
        <v>368</v>
      </c>
      <c r="D445" s="24">
        <v>43533.945696347124</v>
      </c>
    </row>
    <row r="446" spans="1:4" x14ac:dyDescent="0.3">
      <c r="A446" s="5">
        <f t="shared" si="6"/>
        <v>445</v>
      </c>
      <c r="B446" s="5" t="s">
        <v>688</v>
      </c>
      <c r="C446" s="11">
        <v>958</v>
      </c>
      <c r="D446" s="24">
        <v>40767.669763366488</v>
      </c>
    </row>
    <row r="447" spans="1:4" ht="15.5" x14ac:dyDescent="0.3">
      <c r="A447" s="5">
        <f t="shared" si="6"/>
        <v>446</v>
      </c>
      <c r="B447" s="4" t="s">
        <v>688</v>
      </c>
      <c r="C447" s="11">
        <v>923</v>
      </c>
      <c r="D447" s="24">
        <v>38819.035037047477</v>
      </c>
    </row>
    <row r="448" spans="1:4" ht="15.5" x14ac:dyDescent="0.3">
      <c r="A448" s="5">
        <f t="shared" si="6"/>
        <v>447</v>
      </c>
      <c r="B448" s="4" t="s">
        <v>688</v>
      </c>
      <c r="C448" s="11">
        <v>722</v>
      </c>
      <c r="D448" s="24">
        <v>45115.122477065466</v>
      </c>
    </row>
    <row r="449" spans="1:4" x14ac:dyDescent="0.3">
      <c r="A449" s="5">
        <f t="shared" si="6"/>
        <v>448</v>
      </c>
      <c r="B449" s="5" t="s">
        <v>688</v>
      </c>
      <c r="C449" s="11">
        <v>496</v>
      </c>
      <c r="D449" s="24">
        <v>44170.947077200108</v>
      </c>
    </row>
    <row r="450" spans="1:4" ht="15.5" x14ac:dyDescent="0.3">
      <c r="A450" s="5">
        <f t="shared" si="6"/>
        <v>449</v>
      </c>
      <c r="B450" s="4" t="s">
        <v>688</v>
      </c>
      <c r="C450" s="11">
        <v>410</v>
      </c>
      <c r="D450" s="24">
        <v>42466.783592748092</v>
      </c>
    </row>
    <row r="451" spans="1:4" x14ac:dyDescent="0.3">
      <c r="A451" s="5">
        <f t="shared" si="6"/>
        <v>450</v>
      </c>
      <c r="B451" s="5" t="s">
        <v>688</v>
      </c>
      <c r="C451" s="11">
        <v>917</v>
      </c>
      <c r="D451" s="24">
        <v>41656.944461404062</v>
      </c>
    </row>
    <row r="452" spans="1:4" x14ac:dyDescent="0.3">
      <c r="A452" s="5">
        <f t="shared" ref="A452:A515" si="7">A451+1</f>
        <v>451</v>
      </c>
      <c r="B452" s="5" t="s">
        <v>688</v>
      </c>
      <c r="C452" s="11">
        <v>389</v>
      </c>
      <c r="D452" s="24">
        <v>42450.009073990594</v>
      </c>
    </row>
    <row r="453" spans="1:4" ht="15.5" x14ac:dyDescent="0.3">
      <c r="A453" s="5">
        <f t="shared" si="7"/>
        <v>452</v>
      </c>
      <c r="B453" s="4" t="s">
        <v>688</v>
      </c>
      <c r="C453" s="11">
        <v>699</v>
      </c>
      <c r="D453" s="24">
        <v>43756.566443808384</v>
      </c>
    </row>
    <row r="454" spans="1:4" x14ac:dyDescent="0.3">
      <c r="A454" s="5">
        <f t="shared" si="7"/>
        <v>453</v>
      </c>
      <c r="B454" s="5" t="s">
        <v>688</v>
      </c>
      <c r="C454" s="11">
        <v>849</v>
      </c>
      <c r="D454" s="24">
        <v>43050.433099189642</v>
      </c>
    </row>
    <row r="455" spans="1:4" x14ac:dyDescent="0.3">
      <c r="A455" s="5">
        <f t="shared" si="7"/>
        <v>454</v>
      </c>
      <c r="B455" s="5" t="s">
        <v>688</v>
      </c>
      <c r="C455" s="11">
        <v>303</v>
      </c>
      <c r="D455" s="24">
        <v>44823.663978533914</v>
      </c>
    </row>
    <row r="456" spans="1:4" ht="15.5" x14ac:dyDescent="0.3">
      <c r="A456" s="5">
        <f t="shared" si="7"/>
        <v>455</v>
      </c>
      <c r="B456" s="4" t="s">
        <v>798</v>
      </c>
      <c r="C456" s="11">
        <v>804</v>
      </c>
      <c r="D456" s="24">
        <v>41070.641727977607</v>
      </c>
    </row>
    <row r="457" spans="1:4" x14ac:dyDescent="0.3">
      <c r="A457" s="5">
        <f t="shared" si="7"/>
        <v>456</v>
      </c>
      <c r="B457" s="5" t="s">
        <v>798</v>
      </c>
      <c r="C457" s="11">
        <v>702</v>
      </c>
      <c r="D457" s="24">
        <v>44120.306246523127</v>
      </c>
    </row>
    <row r="458" spans="1:4" x14ac:dyDescent="0.3">
      <c r="A458" s="5">
        <f t="shared" si="7"/>
        <v>457</v>
      </c>
      <c r="B458" s="5" t="s">
        <v>798</v>
      </c>
      <c r="C458" s="11">
        <v>294</v>
      </c>
      <c r="D458" s="24">
        <v>43165.573025899139</v>
      </c>
    </row>
    <row r="459" spans="1:4" x14ac:dyDescent="0.3">
      <c r="A459" s="5">
        <f t="shared" si="7"/>
        <v>458</v>
      </c>
      <c r="B459" s="5" t="s">
        <v>798</v>
      </c>
      <c r="C459" s="11">
        <v>563</v>
      </c>
      <c r="D459" s="24">
        <v>43815.801777555462</v>
      </c>
    </row>
    <row r="460" spans="1:4" x14ac:dyDescent="0.3">
      <c r="A460" s="5">
        <f t="shared" si="7"/>
        <v>459</v>
      </c>
      <c r="B460" s="5" t="s">
        <v>767</v>
      </c>
      <c r="C460" s="11">
        <v>670</v>
      </c>
      <c r="D460" s="24">
        <v>40852.991389814881</v>
      </c>
    </row>
    <row r="461" spans="1:4" ht="15.5" x14ac:dyDescent="0.3">
      <c r="A461" s="5">
        <f t="shared" si="7"/>
        <v>460</v>
      </c>
      <c r="B461" s="4" t="s">
        <v>767</v>
      </c>
      <c r="C461" s="11">
        <v>466</v>
      </c>
      <c r="D461" s="24">
        <v>41344.30163368208</v>
      </c>
    </row>
    <row r="462" spans="1:4" ht="15.5" x14ac:dyDescent="0.3">
      <c r="A462" s="5">
        <f t="shared" si="7"/>
        <v>461</v>
      </c>
      <c r="B462" s="4" t="s">
        <v>767</v>
      </c>
      <c r="C462" s="11">
        <v>191</v>
      </c>
      <c r="D462" s="24">
        <v>42101.683215853802</v>
      </c>
    </row>
    <row r="463" spans="1:4" ht="15.5" x14ac:dyDescent="0.3">
      <c r="A463" s="5">
        <f t="shared" si="7"/>
        <v>462</v>
      </c>
      <c r="B463" s="4" t="s">
        <v>767</v>
      </c>
      <c r="C463" s="11">
        <v>262</v>
      </c>
      <c r="D463" s="24">
        <v>40522.462461015115</v>
      </c>
    </row>
    <row r="464" spans="1:4" x14ac:dyDescent="0.3">
      <c r="A464" s="5">
        <f t="shared" si="7"/>
        <v>463</v>
      </c>
      <c r="B464" s="5" t="s">
        <v>767</v>
      </c>
      <c r="C464" s="11">
        <v>924</v>
      </c>
      <c r="D464" s="24">
        <v>44319.486208888906</v>
      </c>
    </row>
    <row r="465" spans="1:4" ht="15.5" x14ac:dyDescent="0.3">
      <c r="A465" s="5">
        <f t="shared" si="7"/>
        <v>464</v>
      </c>
      <c r="B465" s="4" t="s">
        <v>767</v>
      </c>
      <c r="C465" s="11">
        <v>241</v>
      </c>
      <c r="D465" s="24">
        <v>41391.569191012321</v>
      </c>
    </row>
    <row r="466" spans="1:4" ht="15.5" x14ac:dyDescent="0.3">
      <c r="A466" s="5">
        <f t="shared" si="7"/>
        <v>465</v>
      </c>
      <c r="B466" s="4" t="s">
        <v>767</v>
      </c>
      <c r="C466" s="11">
        <v>809</v>
      </c>
      <c r="D466" s="24">
        <v>39734.457308205565</v>
      </c>
    </row>
    <row r="467" spans="1:4" ht="15.5" x14ac:dyDescent="0.3">
      <c r="A467" s="5">
        <f t="shared" si="7"/>
        <v>466</v>
      </c>
      <c r="B467" s="4" t="s">
        <v>767</v>
      </c>
      <c r="C467" s="11">
        <v>683</v>
      </c>
      <c r="D467" s="24">
        <v>41414.48651466611</v>
      </c>
    </row>
    <row r="468" spans="1:4" x14ac:dyDescent="0.3">
      <c r="A468" s="5">
        <f t="shared" si="7"/>
        <v>467</v>
      </c>
      <c r="B468" s="5" t="s">
        <v>767</v>
      </c>
      <c r="C468" s="11">
        <v>631</v>
      </c>
      <c r="D468" s="24">
        <v>43015.440268038132</v>
      </c>
    </row>
    <row r="469" spans="1:4" x14ac:dyDescent="0.3">
      <c r="A469" s="5">
        <f t="shared" si="7"/>
        <v>468</v>
      </c>
      <c r="B469" s="5" t="s">
        <v>767</v>
      </c>
      <c r="C469" s="11">
        <v>394</v>
      </c>
      <c r="D469" s="24">
        <v>41207.826573479593</v>
      </c>
    </row>
    <row r="470" spans="1:4" ht="15.5" x14ac:dyDescent="0.3">
      <c r="A470" s="5">
        <f t="shared" si="7"/>
        <v>469</v>
      </c>
      <c r="B470" s="4" t="s">
        <v>767</v>
      </c>
      <c r="C470" s="11">
        <v>252</v>
      </c>
      <c r="D470" s="24">
        <v>39869.754705592059</v>
      </c>
    </row>
    <row r="471" spans="1:4" x14ac:dyDescent="0.3">
      <c r="A471" s="5">
        <f t="shared" si="7"/>
        <v>470</v>
      </c>
      <c r="B471" s="5" t="s">
        <v>767</v>
      </c>
      <c r="C471" s="11">
        <v>371</v>
      </c>
      <c r="D471" s="24">
        <v>42777.377699799363</v>
      </c>
    </row>
    <row r="472" spans="1:4" ht="15.5" x14ac:dyDescent="0.3">
      <c r="A472" s="5">
        <f t="shared" si="7"/>
        <v>471</v>
      </c>
      <c r="B472" s="4" t="s">
        <v>767</v>
      </c>
      <c r="C472" s="11">
        <v>9</v>
      </c>
      <c r="D472" s="24">
        <v>43684.371807340547</v>
      </c>
    </row>
    <row r="473" spans="1:4" ht="15.5" x14ac:dyDescent="0.3">
      <c r="A473" s="5">
        <f t="shared" si="7"/>
        <v>472</v>
      </c>
      <c r="B473" s="4" t="s">
        <v>818</v>
      </c>
      <c r="C473" s="11">
        <v>783</v>
      </c>
      <c r="D473" s="24">
        <v>42963.086039333328</v>
      </c>
    </row>
    <row r="474" spans="1:4" x14ac:dyDescent="0.3">
      <c r="A474" s="5">
        <f t="shared" si="7"/>
        <v>473</v>
      </c>
      <c r="B474" s="5" t="s">
        <v>818</v>
      </c>
      <c r="C474" s="11">
        <v>828</v>
      </c>
      <c r="D474" s="24">
        <v>43586.8544248252</v>
      </c>
    </row>
    <row r="475" spans="1:4" x14ac:dyDescent="0.3">
      <c r="A475" s="5">
        <f t="shared" si="7"/>
        <v>474</v>
      </c>
      <c r="B475" s="5" t="s">
        <v>818</v>
      </c>
      <c r="C475" s="11">
        <v>761</v>
      </c>
      <c r="D475" s="24">
        <v>40209.640128143059</v>
      </c>
    </row>
    <row r="476" spans="1:4" x14ac:dyDescent="0.3">
      <c r="A476" s="5">
        <f t="shared" si="7"/>
        <v>475</v>
      </c>
      <c r="B476" s="5" t="s">
        <v>818</v>
      </c>
      <c r="C476" s="11">
        <v>497</v>
      </c>
      <c r="D476" s="24">
        <v>41087.654054884384</v>
      </c>
    </row>
    <row r="477" spans="1:4" ht="15.5" x14ac:dyDescent="0.3">
      <c r="A477" s="5">
        <f t="shared" si="7"/>
        <v>476</v>
      </c>
      <c r="B477" s="4" t="s">
        <v>818</v>
      </c>
      <c r="C477" s="11">
        <v>516</v>
      </c>
      <c r="D477" s="24">
        <v>42684.085750961727</v>
      </c>
    </row>
    <row r="478" spans="1:4" x14ac:dyDescent="0.3">
      <c r="A478" s="5">
        <f t="shared" si="7"/>
        <v>477</v>
      </c>
      <c r="B478" s="5" t="s">
        <v>818</v>
      </c>
      <c r="C478" s="11">
        <v>799</v>
      </c>
      <c r="D478" s="24">
        <v>40275.124849376218</v>
      </c>
    </row>
    <row r="479" spans="1:4" x14ac:dyDescent="0.3">
      <c r="A479" s="5">
        <f t="shared" si="7"/>
        <v>478</v>
      </c>
      <c r="B479" s="5" t="s">
        <v>818</v>
      </c>
      <c r="C479" s="11">
        <v>487</v>
      </c>
      <c r="D479" s="24">
        <v>41424.631288165816</v>
      </c>
    </row>
    <row r="480" spans="1:4" x14ac:dyDescent="0.3">
      <c r="A480" s="5">
        <f t="shared" si="7"/>
        <v>479</v>
      </c>
      <c r="B480" s="5" t="s">
        <v>818</v>
      </c>
      <c r="C480" s="11">
        <v>191</v>
      </c>
      <c r="D480" s="24">
        <v>41754.884443913354</v>
      </c>
    </row>
    <row r="481" spans="1:4" ht="15.5" x14ac:dyDescent="0.3">
      <c r="A481" s="5">
        <f t="shared" si="7"/>
        <v>480</v>
      </c>
      <c r="B481" s="4" t="s">
        <v>818</v>
      </c>
      <c r="C481" s="11">
        <v>68</v>
      </c>
      <c r="D481" s="24">
        <v>43236.687285834436</v>
      </c>
    </row>
    <row r="482" spans="1:4" x14ac:dyDescent="0.3">
      <c r="A482" s="5">
        <f t="shared" si="7"/>
        <v>481</v>
      </c>
      <c r="B482" s="5" t="s">
        <v>818</v>
      </c>
      <c r="C482" s="11">
        <v>853</v>
      </c>
      <c r="D482" s="24">
        <v>43210.629703906314</v>
      </c>
    </row>
    <row r="483" spans="1:4" ht="15.5" x14ac:dyDescent="0.3">
      <c r="A483" s="5">
        <f t="shared" si="7"/>
        <v>482</v>
      </c>
      <c r="B483" s="4" t="s">
        <v>818</v>
      </c>
      <c r="C483" s="11">
        <v>565</v>
      </c>
      <c r="D483" s="24">
        <v>44286.597612427562</v>
      </c>
    </row>
    <row r="484" spans="1:4" ht="15.5" x14ac:dyDescent="0.3">
      <c r="A484" s="5">
        <f t="shared" si="7"/>
        <v>483</v>
      </c>
      <c r="B484" s="4" t="s">
        <v>818</v>
      </c>
      <c r="C484" s="11">
        <v>346</v>
      </c>
      <c r="D484" s="24">
        <v>41813.807412194103</v>
      </c>
    </row>
    <row r="485" spans="1:4" ht="15.5" x14ac:dyDescent="0.3">
      <c r="A485" s="5">
        <f t="shared" si="7"/>
        <v>484</v>
      </c>
      <c r="B485" s="4" t="s">
        <v>818</v>
      </c>
      <c r="C485" s="11">
        <v>877</v>
      </c>
      <c r="D485" s="24">
        <v>44389.195987806852</v>
      </c>
    </row>
    <row r="486" spans="1:4" ht="15.5" x14ac:dyDescent="0.3">
      <c r="A486" s="5">
        <f t="shared" si="7"/>
        <v>485</v>
      </c>
      <c r="B486" s="4" t="s">
        <v>818</v>
      </c>
      <c r="C486" s="11">
        <v>837</v>
      </c>
      <c r="D486" s="24">
        <v>41878.548638863664</v>
      </c>
    </row>
    <row r="487" spans="1:4" x14ac:dyDescent="0.3">
      <c r="A487" s="5">
        <f t="shared" si="7"/>
        <v>486</v>
      </c>
      <c r="B487" s="5" t="s">
        <v>730</v>
      </c>
      <c r="C487" s="11">
        <v>312</v>
      </c>
      <c r="D487" s="24">
        <v>38867.115405321645</v>
      </c>
    </row>
    <row r="488" spans="1:4" ht="15.5" x14ac:dyDescent="0.3">
      <c r="A488" s="5">
        <f t="shared" si="7"/>
        <v>487</v>
      </c>
      <c r="B488" s="4" t="s">
        <v>730</v>
      </c>
      <c r="C488" s="11">
        <v>938</v>
      </c>
      <c r="D488" s="24">
        <v>44895.084594293803</v>
      </c>
    </row>
    <row r="489" spans="1:4" ht="15.5" x14ac:dyDescent="0.3">
      <c r="A489" s="5">
        <f t="shared" si="7"/>
        <v>488</v>
      </c>
      <c r="B489" s="4" t="s">
        <v>730</v>
      </c>
      <c r="C489" s="11">
        <v>678</v>
      </c>
      <c r="D489" s="24">
        <v>42116.672031489601</v>
      </c>
    </row>
    <row r="490" spans="1:4" ht="15.5" x14ac:dyDescent="0.3">
      <c r="A490" s="5">
        <f t="shared" si="7"/>
        <v>489</v>
      </c>
      <c r="B490" s="4" t="s">
        <v>730</v>
      </c>
      <c r="C490" s="11">
        <v>310</v>
      </c>
      <c r="D490" s="24">
        <v>39016.18343760728</v>
      </c>
    </row>
    <row r="491" spans="1:4" ht="15.5" x14ac:dyDescent="0.3">
      <c r="A491" s="5">
        <f t="shared" si="7"/>
        <v>490</v>
      </c>
      <c r="B491" s="4" t="s">
        <v>730</v>
      </c>
      <c r="C491" s="11">
        <v>558</v>
      </c>
      <c r="D491" s="24">
        <v>41431.250138751522</v>
      </c>
    </row>
    <row r="492" spans="1:4" x14ac:dyDescent="0.3">
      <c r="A492" s="5">
        <f t="shared" si="7"/>
        <v>491</v>
      </c>
      <c r="B492" s="5" t="s">
        <v>762</v>
      </c>
      <c r="C492" s="11">
        <v>967</v>
      </c>
      <c r="D492" s="24">
        <v>42601.110876755309</v>
      </c>
    </row>
    <row r="493" spans="1:4" ht="15.5" x14ac:dyDescent="0.3">
      <c r="A493" s="5">
        <f t="shared" si="7"/>
        <v>492</v>
      </c>
      <c r="B493" s="4" t="s">
        <v>762</v>
      </c>
      <c r="C493" s="11">
        <v>255</v>
      </c>
      <c r="D493" s="24">
        <v>43844.363333258691</v>
      </c>
    </row>
    <row r="494" spans="1:4" ht="15.5" x14ac:dyDescent="0.3">
      <c r="A494" s="5">
        <f t="shared" si="7"/>
        <v>493</v>
      </c>
      <c r="B494" s="4" t="s">
        <v>762</v>
      </c>
      <c r="C494" s="11">
        <v>24</v>
      </c>
      <c r="D494" s="24">
        <v>44905.561282386392</v>
      </c>
    </row>
    <row r="495" spans="1:4" ht="15.5" x14ac:dyDescent="0.3">
      <c r="A495" s="5">
        <f t="shared" si="7"/>
        <v>494</v>
      </c>
      <c r="B495" s="4" t="s">
        <v>762</v>
      </c>
      <c r="C495" s="11">
        <v>138</v>
      </c>
      <c r="D495" s="24">
        <v>41675.319560785138</v>
      </c>
    </row>
    <row r="496" spans="1:4" x14ac:dyDescent="0.3">
      <c r="A496" s="5">
        <f t="shared" si="7"/>
        <v>495</v>
      </c>
      <c r="B496" s="5" t="s">
        <v>762</v>
      </c>
      <c r="C496" s="11">
        <v>681</v>
      </c>
      <c r="D496" s="24">
        <v>42890.889105362832</v>
      </c>
    </row>
    <row r="497" spans="1:4" x14ac:dyDescent="0.3">
      <c r="A497" s="5">
        <f t="shared" si="7"/>
        <v>496</v>
      </c>
      <c r="B497" s="5" t="s">
        <v>762</v>
      </c>
      <c r="C497" s="11">
        <v>170</v>
      </c>
      <c r="D497" s="24">
        <v>44078.782923063292</v>
      </c>
    </row>
    <row r="498" spans="1:4" ht="15.5" x14ac:dyDescent="0.3">
      <c r="A498" s="5">
        <f t="shared" si="7"/>
        <v>497</v>
      </c>
      <c r="B498" s="4" t="s">
        <v>762</v>
      </c>
      <c r="C498" s="11">
        <v>423</v>
      </c>
      <c r="D498" s="24">
        <v>40565.774849917267</v>
      </c>
    </row>
    <row r="499" spans="1:4" ht="15.5" x14ac:dyDescent="0.3">
      <c r="A499" s="5">
        <f t="shared" si="7"/>
        <v>498</v>
      </c>
      <c r="B499" s="4" t="s">
        <v>762</v>
      </c>
      <c r="C499" s="11">
        <v>752</v>
      </c>
      <c r="D499" s="24">
        <v>38978.013580122017</v>
      </c>
    </row>
    <row r="500" spans="1:4" x14ac:dyDescent="0.3">
      <c r="A500" s="5">
        <f t="shared" si="7"/>
        <v>499</v>
      </c>
      <c r="B500" s="5" t="s">
        <v>762</v>
      </c>
      <c r="C500" s="11">
        <v>431</v>
      </c>
      <c r="D500" s="24">
        <v>44936.768715295148</v>
      </c>
    </row>
    <row r="501" spans="1:4" ht="15.5" x14ac:dyDescent="0.3">
      <c r="A501" s="5">
        <f t="shared" si="7"/>
        <v>500</v>
      </c>
      <c r="B501" s="4" t="s">
        <v>722</v>
      </c>
      <c r="C501" s="11">
        <v>304</v>
      </c>
      <c r="D501" s="24">
        <v>43561.079107195015</v>
      </c>
    </row>
    <row r="502" spans="1:4" x14ac:dyDescent="0.3">
      <c r="A502" s="5">
        <f t="shared" si="7"/>
        <v>501</v>
      </c>
      <c r="B502" s="5" t="s">
        <v>722</v>
      </c>
      <c r="C502" s="11">
        <v>515</v>
      </c>
      <c r="D502" s="24">
        <v>39156.049078967895</v>
      </c>
    </row>
    <row r="503" spans="1:4" ht="15.5" x14ac:dyDescent="0.3">
      <c r="A503" s="5">
        <f t="shared" si="7"/>
        <v>502</v>
      </c>
      <c r="B503" s="4" t="s">
        <v>722</v>
      </c>
      <c r="C503" s="11">
        <v>992</v>
      </c>
      <c r="D503" s="24">
        <v>42676.209922715854</v>
      </c>
    </row>
    <row r="504" spans="1:4" x14ac:dyDescent="0.3">
      <c r="A504" s="5">
        <f t="shared" si="7"/>
        <v>503</v>
      </c>
      <c r="B504" s="5" t="s">
        <v>722</v>
      </c>
      <c r="C504" s="11">
        <v>575</v>
      </c>
      <c r="D504" s="24">
        <v>42093.181880334319</v>
      </c>
    </row>
    <row r="505" spans="1:4" ht="15.5" x14ac:dyDescent="0.3">
      <c r="A505" s="5">
        <f t="shared" si="7"/>
        <v>504</v>
      </c>
      <c r="B505" s="4" t="s">
        <v>722</v>
      </c>
      <c r="C505" s="11">
        <v>152</v>
      </c>
      <c r="D505" s="24">
        <v>44331.442115922604</v>
      </c>
    </row>
    <row r="506" spans="1:4" ht="15.5" x14ac:dyDescent="0.3">
      <c r="A506" s="5">
        <f t="shared" si="7"/>
        <v>505</v>
      </c>
      <c r="B506" s="4" t="s">
        <v>722</v>
      </c>
      <c r="C506" s="11">
        <v>64</v>
      </c>
      <c r="D506" s="24">
        <v>40927.936609121018</v>
      </c>
    </row>
    <row r="507" spans="1:4" ht="15.5" x14ac:dyDescent="0.3">
      <c r="A507" s="5">
        <f t="shared" si="7"/>
        <v>506</v>
      </c>
      <c r="B507" s="4" t="s">
        <v>722</v>
      </c>
      <c r="C507" s="11">
        <v>840</v>
      </c>
      <c r="D507" s="24">
        <v>45003.377820382346</v>
      </c>
    </row>
    <row r="508" spans="1:4" ht="15.5" x14ac:dyDescent="0.3">
      <c r="A508" s="5">
        <f t="shared" si="7"/>
        <v>507</v>
      </c>
      <c r="B508" s="4" t="s">
        <v>722</v>
      </c>
      <c r="C508" s="11">
        <v>546</v>
      </c>
      <c r="D508" s="24">
        <v>38915.237668767135</v>
      </c>
    </row>
    <row r="509" spans="1:4" x14ac:dyDescent="0.3">
      <c r="A509" s="5">
        <f t="shared" si="7"/>
        <v>508</v>
      </c>
      <c r="B509" s="5" t="s">
        <v>722</v>
      </c>
      <c r="C509" s="11">
        <v>305</v>
      </c>
      <c r="D509" s="24">
        <v>40654.445786694487</v>
      </c>
    </row>
    <row r="510" spans="1:4" ht="15.5" x14ac:dyDescent="0.3">
      <c r="A510" s="5">
        <f t="shared" si="7"/>
        <v>509</v>
      </c>
      <c r="B510" s="4" t="s">
        <v>722</v>
      </c>
      <c r="C510" s="11">
        <v>38</v>
      </c>
      <c r="D510" s="24">
        <v>45431.499187308851</v>
      </c>
    </row>
    <row r="511" spans="1:4" ht="15.5" x14ac:dyDescent="0.3">
      <c r="A511" s="5">
        <f t="shared" si="7"/>
        <v>510</v>
      </c>
      <c r="B511" s="4" t="s">
        <v>722</v>
      </c>
      <c r="C511" s="11">
        <v>231</v>
      </c>
      <c r="D511" s="24">
        <v>45228.821553238602</v>
      </c>
    </row>
    <row r="512" spans="1:4" x14ac:dyDescent="0.3">
      <c r="A512" s="5">
        <f t="shared" si="7"/>
        <v>511</v>
      </c>
      <c r="B512" s="5" t="s">
        <v>806</v>
      </c>
      <c r="C512" s="11">
        <v>762</v>
      </c>
      <c r="D512" s="24">
        <v>42562.233855417951</v>
      </c>
    </row>
    <row r="513" spans="1:4" ht="15.5" x14ac:dyDescent="0.3">
      <c r="A513" s="5">
        <f t="shared" si="7"/>
        <v>512</v>
      </c>
      <c r="B513" s="4" t="s">
        <v>806</v>
      </c>
      <c r="C513" s="11">
        <v>431</v>
      </c>
      <c r="D513" s="24">
        <v>43626.835753314277</v>
      </c>
    </row>
    <row r="514" spans="1:4" x14ac:dyDescent="0.3">
      <c r="A514" s="5">
        <f t="shared" si="7"/>
        <v>513</v>
      </c>
      <c r="B514" s="5" t="s">
        <v>806</v>
      </c>
      <c r="C514" s="11">
        <v>203</v>
      </c>
      <c r="D514" s="24">
        <v>40126.839631212169</v>
      </c>
    </row>
    <row r="515" spans="1:4" ht="15.5" x14ac:dyDescent="0.3">
      <c r="A515" s="5">
        <f t="shared" si="7"/>
        <v>514</v>
      </c>
      <c r="B515" s="4" t="s">
        <v>806</v>
      </c>
      <c r="C515" s="11">
        <v>745</v>
      </c>
      <c r="D515" s="24">
        <v>42966.62836657717</v>
      </c>
    </row>
    <row r="516" spans="1:4" x14ac:dyDescent="0.3">
      <c r="A516" s="5">
        <f t="shared" ref="A516:A579" si="8">A515+1</f>
        <v>515</v>
      </c>
      <c r="B516" s="5" t="s">
        <v>806</v>
      </c>
      <c r="C516" s="11">
        <v>310</v>
      </c>
      <c r="D516" s="24">
        <v>42873.355937864166</v>
      </c>
    </row>
    <row r="517" spans="1:4" ht="15.5" x14ac:dyDescent="0.3">
      <c r="A517" s="5">
        <f t="shared" si="8"/>
        <v>516</v>
      </c>
      <c r="B517" s="4" t="s">
        <v>806</v>
      </c>
      <c r="C517" s="11">
        <v>902</v>
      </c>
      <c r="D517" s="24">
        <v>39837.613711516569</v>
      </c>
    </row>
    <row r="518" spans="1:4" x14ac:dyDescent="0.3">
      <c r="A518" s="5">
        <f t="shared" si="8"/>
        <v>517</v>
      </c>
      <c r="B518" s="5" t="s">
        <v>806</v>
      </c>
      <c r="C518" s="11">
        <v>93</v>
      </c>
      <c r="D518" s="24">
        <v>45250.661113629903</v>
      </c>
    </row>
    <row r="519" spans="1:4" x14ac:dyDescent="0.3">
      <c r="A519" s="5">
        <f t="shared" si="8"/>
        <v>518</v>
      </c>
      <c r="B519" s="5" t="s">
        <v>806</v>
      </c>
      <c r="C519" s="11">
        <v>554</v>
      </c>
      <c r="D519" s="24">
        <v>42984.21241228508</v>
      </c>
    </row>
    <row r="520" spans="1:4" ht="15.5" x14ac:dyDescent="0.3">
      <c r="A520" s="5">
        <f t="shared" si="8"/>
        <v>519</v>
      </c>
      <c r="B520" s="4" t="s">
        <v>806</v>
      </c>
      <c r="C520" s="11">
        <v>414</v>
      </c>
      <c r="D520" s="24">
        <v>44181.245288246799</v>
      </c>
    </row>
    <row r="521" spans="1:4" ht="15.5" x14ac:dyDescent="0.3">
      <c r="A521" s="5">
        <f t="shared" si="8"/>
        <v>520</v>
      </c>
      <c r="B521" s="4" t="s">
        <v>701</v>
      </c>
      <c r="C521" s="11">
        <v>768</v>
      </c>
      <c r="D521" s="24">
        <v>44792.872748733316</v>
      </c>
    </row>
    <row r="522" spans="1:4" ht="15.5" x14ac:dyDescent="0.3">
      <c r="A522" s="5">
        <f t="shared" si="8"/>
        <v>521</v>
      </c>
      <c r="B522" s="4" t="s">
        <v>701</v>
      </c>
      <c r="C522" s="11">
        <v>855</v>
      </c>
      <c r="D522" s="24">
        <v>39515.180277773383</v>
      </c>
    </row>
    <row r="523" spans="1:4" ht="15.5" x14ac:dyDescent="0.3">
      <c r="A523" s="5">
        <f t="shared" si="8"/>
        <v>522</v>
      </c>
      <c r="B523" s="4" t="s">
        <v>701</v>
      </c>
      <c r="C523" s="11">
        <v>903</v>
      </c>
      <c r="D523" s="24">
        <v>39434.157818595559</v>
      </c>
    </row>
    <row r="524" spans="1:4" ht="15.5" x14ac:dyDescent="0.3">
      <c r="A524" s="5">
        <f t="shared" si="8"/>
        <v>523</v>
      </c>
      <c r="B524" s="4" t="s">
        <v>701</v>
      </c>
      <c r="C524" s="11">
        <v>132</v>
      </c>
      <c r="D524" s="24">
        <v>44550.397607115126</v>
      </c>
    </row>
    <row r="525" spans="1:4" x14ac:dyDescent="0.3">
      <c r="A525" s="5">
        <f t="shared" si="8"/>
        <v>524</v>
      </c>
      <c r="B525" s="5" t="s">
        <v>701</v>
      </c>
      <c r="C525" s="11">
        <v>314</v>
      </c>
      <c r="D525" s="24">
        <v>40238.641980107648</v>
      </c>
    </row>
    <row r="526" spans="1:4" x14ac:dyDescent="0.3">
      <c r="A526" s="5">
        <f t="shared" si="8"/>
        <v>525</v>
      </c>
      <c r="B526" s="5" t="s">
        <v>701</v>
      </c>
      <c r="C526" s="11">
        <v>398</v>
      </c>
      <c r="D526" s="24">
        <v>43144.208115640955</v>
      </c>
    </row>
    <row r="527" spans="1:4" x14ac:dyDescent="0.3">
      <c r="A527" s="5">
        <f t="shared" si="8"/>
        <v>526</v>
      </c>
      <c r="B527" s="5" t="s">
        <v>701</v>
      </c>
      <c r="C527" s="11">
        <v>786</v>
      </c>
      <c r="D527" s="24">
        <v>42132.908467524408</v>
      </c>
    </row>
    <row r="528" spans="1:4" ht="15.5" x14ac:dyDescent="0.3">
      <c r="A528" s="5">
        <f t="shared" si="8"/>
        <v>527</v>
      </c>
      <c r="B528" s="4" t="s">
        <v>701</v>
      </c>
      <c r="C528" s="11">
        <v>617</v>
      </c>
      <c r="D528" s="24">
        <v>41148.296335962987</v>
      </c>
    </row>
    <row r="529" spans="1:4" x14ac:dyDescent="0.3">
      <c r="A529" s="5">
        <f t="shared" si="8"/>
        <v>528</v>
      </c>
      <c r="B529" s="5" t="s">
        <v>701</v>
      </c>
      <c r="C529" s="11">
        <v>879</v>
      </c>
      <c r="D529" s="24">
        <v>45039.138190311998</v>
      </c>
    </row>
    <row r="530" spans="1:4" x14ac:dyDescent="0.3">
      <c r="A530" s="5">
        <f t="shared" si="8"/>
        <v>529</v>
      </c>
      <c r="B530" s="5" t="s">
        <v>701</v>
      </c>
      <c r="C530" s="11">
        <v>485</v>
      </c>
      <c r="D530" s="24">
        <v>39804.111488427872</v>
      </c>
    </row>
    <row r="531" spans="1:4" x14ac:dyDescent="0.3">
      <c r="A531" s="5">
        <f t="shared" si="8"/>
        <v>530</v>
      </c>
      <c r="B531" s="5" t="s">
        <v>701</v>
      </c>
      <c r="C531" s="11">
        <v>283</v>
      </c>
      <c r="D531" s="24">
        <v>43427.310783799301</v>
      </c>
    </row>
    <row r="532" spans="1:4" x14ac:dyDescent="0.3">
      <c r="A532" s="5">
        <f t="shared" si="8"/>
        <v>531</v>
      </c>
      <c r="B532" s="5" t="s">
        <v>701</v>
      </c>
      <c r="C532" s="11">
        <v>125</v>
      </c>
      <c r="D532" s="24">
        <v>41604.032241546935</v>
      </c>
    </row>
    <row r="533" spans="1:4" ht="15.5" x14ac:dyDescent="0.3">
      <c r="A533" s="5">
        <f t="shared" si="8"/>
        <v>532</v>
      </c>
      <c r="B533" s="4" t="s">
        <v>696</v>
      </c>
      <c r="C533" s="11">
        <v>641</v>
      </c>
      <c r="D533" s="24">
        <v>42966.891314570705</v>
      </c>
    </row>
    <row r="534" spans="1:4" ht="15.5" x14ac:dyDescent="0.3">
      <c r="A534" s="5">
        <f t="shared" si="8"/>
        <v>533</v>
      </c>
      <c r="B534" s="4" t="s">
        <v>696</v>
      </c>
      <c r="C534" s="11">
        <v>776</v>
      </c>
      <c r="D534" s="24">
        <v>39119.351976634338</v>
      </c>
    </row>
    <row r="535" spans="1:4" ht="15.5" x14ac:dyDescent="0.3">
      <c r="A535" s="5">
        <f t="shared" si="8"/>
        <v>534</v>
      </c>
      <c r="B535" s="4" t="s">
        <v>696</v>
      </c>
      <c r="C535" s="11">
        <v>757</v>
      </c>
      <c r="D535" s="24">
        <v>43205.563566327895</v>
      </c>
    </row>
    <row r="536" spans="1:4" ht="15.5" x14ac:dyDescent="0.3">
      <c r="A536" s="5">
        <f t="shared" si="8"/>
        <v>535</v>
      </c>
      <c r="B536" s="4" t="s">
        <v>696</v>
      </c>
      <c r="C536" s="11">
        <v>336</v>
      </c>
      <c r="D536" s="24">
        <v>43906.161052053707</v>
      </c>
    </row>
    <row r="537" spans="1:4" x14ac:dyDescent="0.3">
      <c r="A537" s="5">
        <f t="shared" si="8"/>
        <v>536</v>
      </c>
      <c r="B537" s="5" t="s">
        <v>696</v>
      </c>
      <c r="C537" s="11">
        <v>351</v>
      </c>
      <c r="D537" s="24">
        <v>43467.954044028964</v>
      </c>
    </row>
    <row r="538" spans="1:4" x14ac:dyDescent="0.3">
      <c r="A538" s="5">
        <f t="shared" si="8"/>
        <v>537</v>
      </c>
      <c r="B538" s="5" t="s">
        <v>696</v>
      </c>
      <c r="C538" s="11">
        <v>524</v>
      </c>
      <c r="D538" s="24">
        <v>45108.610729197069</v>
      </c>
    </row>
    <row r="539" spans="1:4" x14ac:dyDescent="0.3">
      <c r="A539" s="5">
        <f t="shared" si="8"/>
        <v>538</v>
      </c>
      <c r="B539" s="5" t="s">
        <v>696</v>
      </c>
      <c r="C539" s="11">
        <v>767</v>
      </c>
      <c r="D539" s="24">
        <v>42316.521777762493</v>
      </c>
    </row>
    <row r="540" spans="1:4" ht="15.5" x14ac:dyDescent="0.3">
      <c r="A540" s="5">
        <f t="shared" si="8"/>
        <v>539</v>
      </c>
      <c r="B540" s="4" t="s">
        <v>696</v>
      </c>
      <c r="C540" s="11">
        <v>292</v>
      </c>
      <c r="D540" s="24">
        <v>44461.841288166252</v>
      </c>
    </row>
    <row r="541" spans="1:4" x14ac:dyDescent="0.3">
      <c r="A541" s="5">
        <f t="shared" si="8"/>
        <v>540</v>
      </c>
      <c r="B541" s="5" t="s">
        <v>625</v>
      </c>
      <c r="C541" s="11">
        <v>898</v>
      </c>
      <c r="D541" s="24">
        <v>45217.671294595886</v>
      </c>
    </row>
    <row r="542" spans="1:4" x14ac:dyDescent="0.3">
      <c r="A542" s="5">
        <f t="shared" si="8"/>
        <v>541</v>
      </c>
      <c r="B542" s="5" t="s">
        <v>625</v>
      </c>
      <c r="C542" s="11">
        <v>66</v>
      </c>
      <c r="D542" s="24">
        <v>41692.492399659503</v>
      </c>
    </row>
    <row r="543" spans="1:4" ht="15.5" x14ac:dyDescent="0.3">
      <c r="A543" s="5">
        <f t="shared" si="8"/>
        <v>542</v>
      </c>
      <c r="B543" s="4" t="s">
        <v>625</v>
      </c>
      <c r="C543" s="11">
        <v>923</v>
      </c>
      <c r="D543" s="24">
        <v>43398.659803559531</v>
      </c>
    </row>
    <row r="544" spans="1:4" ht="15.5" x14ac:dyDescent="0.3">
      <c r="A544" s="5">
        <f t="shared" si="8"/>
        <v>543</v>
      </c>
      <c r="B544" s="4" t="s">
        <v>625</v>
      </c>
      <c r="C544" s="11">
        <v>780</v>
      </c>
      <c r="D544" s="24">
        <v>41822.0198777654</v>
      </c>
    </row>
    <row r="545" spans="1:4" x14ac:dyDescent="0.3">
      <c r="A545" s="5">
        <f t="shared" si="8"/>
        <v>544</v>
      </c>
      <c r="B545" s="5" t="s">
        <v>625</v>
      </c>
      <c r="C545" s="11">
        <v>213</v>
      </c>
      <c r="D545" s="24">
        <v>40079.494068148102</v>
      </c>
    </row>
    <row r="546" spans="1:4" ht="15.5" x14ac:dyDescent="0.3">
      <c r="A546" s="5">
        <f t="shared" si="8"/>
        <v>545</v>
      </c>
      <c r="B546" s="4" t="s">
        <v>625</v>
      </c>
      <c r="C546" s="11">
        <v>578</v>
      </c>
      <c r="D546" s="24">
        <v>41002.173517369432</v>
      </c>
    </row>
    <row r="547" spans="1:4" ht="15.5" x14ac:dyDescent="0.3">
      <c r="A547" s="5">
        <f t="shared" si="8"/>
        <v>546</v>
      </c>
      <c r="B547" s="4" t="s">
        <v>625</v>
      </c>
      <c r="C547" s="11">
        <v>368</v>
      </c>
      <c r="D547" s="24">
        <v>42870.572932604548</v>
      </c>
    </row>
    <row r="548" spans="1:4" ht="15.5" x14ac:dyDescent="0.3">
      <c r="A548" s="5">
        <f t="shared" si="8"/>
        <v>547</v>
      </c>
      <c r="B548" s="4" t="s">
        <v>625</v>
      </c>
      <c r="C548" s="11">
        <v>968</v>
      </c>
      <c r="D548" s="24">
        <v>39770.428571002609</v>
      </c>
    </row>
    <row r="549" spans="1:4" ht="15.5" x14ac:dyDescent="0.3">
      <c r="A549" s="5">
        <f t="shared" si="8"/>
        <v>548</v>
      </c>
      <c r="B549" s="4" t="s">
        <v>625</v>
      </c>
      <c r="C549" s="11">
        <v>868</v>
      </c>
      <c r="D549" s="24">
        <v>39879.607399071567</v>
      </c>
    </row>
    <row r="550" spans="1:4" x14ac:dyDescent="0.3">
      <c r="A550" s="5">
        <f t="shared" si="8"/>
        <v>549</v>
      </c>
      <c r="B550" s="5" t="s">
        <v>769</v>
      </c>
      <c r="C550" s="11">
        <v>644</v>
      </c>
      <c r="D550" s="24">
        <v>39889.253992883096</v>
      </c>
    </row>
    <row r="551" spans="1:4" x14ac:dyDescent="0.3">
      <c r="A551" s="5">
        <f t="shared" si="8"/>
        <v>550</v>
      </c>
      <c r="B551" s="5" t="s">
        <v>769</v>
      </c>
      <c r="C551" s="11">
        <v>414</v>
      </c>
      <c r="D551" s="24">
        <v>40378.521274983221</v>
      </c>
    </row>
    <row r="552" spans="1:4" ht="15.5" x14ac:dyDescent="0.3">
      <c r="A552" s="5">
        <f t="shared" si="8"/>
        <v>551</v>
      </c>
      <c r="B552" s="4" t="s">
        <v>769</v>
      </c>
      <c r="C552" s="11">
        <v>224</v>
      </c>
      <c r="D552" s="24">
        <v>43641.777953612145</v>
      </c>
    </row>
    <row r="553" spans="1:4" ht="15.5" x14ac:dyDescent="0.3">
      <c r="A553" s="5">
        <f t="shared" si="8"/>
        <v>552</v>
      </c>
      <c r="B553" s="4" t="s">
        <v>769</v>
      </c>
      <c r="C553" s="11">
        <v>582</v>
      </c>
      <c r="D553" s="24">
        <v>38881.750575921789</v>
      </c>
    </row>
    <row r="554" spans="1:4" x14ac:dyDescent="0.3">
      <c r="A554" s="5">
        <f t="shared" si="8"/>
        <v>553</v>
      </c>
      <c r="B554" s="5" t="s">
        <v>769</v>
      </c>
      <c r="C554" s="11">
        <v>429</v>
      </c>
      <c r="D554" s="24">
        <v>39549.836132703676</v>
      </c>
    </row>
    <row r="555" spans="1:4" x14ac:dyDescent="0.3">
      <c r="A555" s="5">
        <f t="shared" si="8"/>
        <v>554</v>
      </c>
      <c r="B555" s="5" t="s">
        <v>769</v>
      </c>
      <c r="C555" s="11">
        <v>574</v>
      </c>
      <c r="D555" s="24">
        <v>39298.027017497086</v>
      </c>
    </row>
    <row r="556" spans="1:4" x14ac:dyDescent="0.3">
      <c r="A556" s="5">
        <f t="shared" si="8"/>
        <v>555</v>
      </c>
      <c r="B556" s="5" t="s">
        <v>769</v>
      </c>
      <c r="C556" s="11">
        <v>707</v>
      </c>
      <c r="D556" s="24">
        <v>42628.984542241014</v>
      </c>
    </row>
    <row r="557" spans="1:4" ht="15.5" x14ac:dyDescent="0.3">
      <c r="A557" s="5">
        <f t="shared" si="8"/>
        <v>556</v>
      </c>
      <c r="B557" s="4" t="s">
        <v>769</v>
      </c>
      <c r="C557" s="11">
        <v>896</v>
      </c>
      <c r="D557" s="24">
        <v>40830.903469011202</v>
      </c>
    </row>
    <row r="558" spans="1:4" x14ac:dyDescent="0.3">
      <c r="A558" s="5">
        <f t="shared" si="8"/>
        <v>557</v>
      </c>
      <c r="B558" s="5" t="s">
        <v>769</v>
      </c>
      <c r="C558" s="11">
        <v>167</v>
      </c>
      <c r="D558" s="24">
        <v>42947.686926206727</v>
      </c>
    </row>
    <row r="559" spans="1:4" x14ac:dyDescent="0.3">
      <c r="A559" s="5">
        <f t="shared" si="8"/>
        <v>558</v>
      </c>
      <c r="B559" s="5" t="s">
        <v>769</v>
      </c>
      <c r="C559" s="11">
        <v>658</v>
      </c>
      <c r="D559" s="24">
        <v>43487.881443562379</v>
      </c>
    </row>
    <row r="560" spans="1:4" x14ac:dyDescent="0.3">
      <c r="A560" s="5">
        <f t="shared" si="8"/>
        <v>559</v>
      </c>
      <c r="B560" s="5" t="s">
        <v>769</v>
      </c>
      <c r="C560" s="11">
        <v>498</v>
      </c>
      <c r="D560" s="24">
        <v>41166.206770997065</v>
      </c>
    </row>
    <row r="561" spans="1:4" x14ac:dyDescent="0.3">
      <c r="A561" s="5">
        <f t="shared" si="8"/>
        <v>560</v>
      </c>
      <c r="B561" s="5" t="s">
        <v>809</v>
      </c>
      <c r="C561" s="11">
        <v>297</v>
      </c>
      <c r="D561" s="24">
        <v>38861.139288075472</v>
      </c>
    </row>
    <row r="562" spans="1:4" x14ac:dyDescent="0.3">
      <c r="A562" s="5">
        <f t="shared" si="8"/>
        <v>561</v>
      </c>
      <c r="B562" s="5" t="s">
        <v>809</v>
      </c>
      <c r="C562" s="11">
        <v>714</v>
      </c>
      <c r="D562" s="24">
        <v>45025.643856397961</v>
      </c>
    </row>
    <row r="563" spans="1:4" ht="15.5" x14ac:dyDescent="0.3">
      <c r="A563" s="5">
        <f t="shared" si="8"/>
        <v>562</v>
      </c>
      <c r="B563" s="4" t="s">
        <v>809</v>
      </c>
      <c r="C563" s="11">
        <v>917</v>
      </c>
      <c r="D563" s="24">
        <v>44668.285001780816</v>
      </c>
    </row>
    <row r="564" spans="1:4" x14ac:dyDescent="0.3">
      <c r="A564" s="5">
        <f t="shared" si="8"/>
        <v>563</v>
      </c>
      <c r="B564" s="5" t="s">
        <v>809</v>
      </c>
      <c r="C564" s="11">
        <v>768</v>
      </c>
      <c r="D564" s="24">
        <v>42147.3963384046</v>
      </c>
    </row>
    <row r="565" spans="1:4" x14ac:dyDescent="0.3">
      <c r="A565" s="5">
        <f t="shared" si="8"/>
        <v>564</v>
      </c>
      <c r="B565" s="5" t="s">
        <v>809</v>
      </c>
      <c r="C565" s="11">
        <v>387</v>
      </c>
      <c r="D565" s="24">
        <v>40602.855573709159</v>
      </c>
    </row>
    <row r="566" spans="1:4" ht="15.5" x14ac:dyDescent="0.3">
      <c r="A566" s="5">
        <f t="shared" si="8"/>
        <v>565</v>
      </c>
      <c r="B566" s="4" t="s">
        <v>809</v>
      </c>
      <c r="C566" s="11">
        <v>208</v>
      </c>
      <c r="D566" s="24">
        <v>44122.912703540896</v>
      </c>
    </row>
    <row r="567" spans="1:4" x14ac:dyDescent="0.3">
      <c r="A567" s="5">
        <f t="shared" si="8"/>
        <v>566</v>
      </c>
      <c r="B567" s="5" t="s">
        <v>809</v>
      </c>
      <c r="C567" s="11">
        <v>834</v>
      </c>
      <c r="D567" s="24">
        <v>41689.564529633935</v>
      </c>
    </row>
    <row r="568" spans="1:4" x14ac:dyDescent="0.3">
      <c r="A568" s="5">
        <f t="shared" si="8"/>
        <v>567</v>
      </c>
      <c r="B568" s="5" t="s">
        <v>809</v>
      </c>
      <c r="C568" s="11">
        <v>538</v>
      </c>
      <c r="D568" s="24">
        <v>42433.949874312631</v>
      </c>
    </row>
    <row r="569" spans="1:4" x14ac:dyDescent="0.3">
      <c r="A569" s="5">
        <f t="shared" si="8"/>
        <v>568</v>
      </c>
      <c r="B569" s="5" t="s">
        <v>809</v>
      </c>
      <c r="C569" s="11">
        <v>889</v>
      </c>
      <c r="D569" s="24">
        <v>41982.527558565926</v>
      </c>
    </row>
    <row r="570" spans="1:4" x14ac:dyDescent="0.3">
      <c r="A570" s="5">
        <f t="shared" si="8"/>
        <v>569</v>
      </c>
      <c r="B570" s="5" t="s">
        <v>809</v>
      </c>
      <c r="C570" s="11">
        <v>328</v>
      </c>
      <c r="D570" s="24">
        <v>40698.37664051359</v>
      </c>
    </row>
    <row r="571" spans="1:4" x14ac:dyDescent="0.3">
      <c r="A571" s="5">
        <f t="shared" si="8"/>
        <v>570</v>
      </c>
      <c r="B571" s="5" t="s">
        <v>809</v>
      </c>
      <c r="C571" s="11">
        <v>138</v>
      </c>
      <c r="D571" s="24">
        <v>39198.57106326447</v>
      </c>
    </row>
    <row r="572" spans="1:4" ht="15.5" x14ac:dyDescent="0.3">
      <c r="A572" s="5">
        <f t="shared" si="8"/>
        <v>571</v>
      </c>
      <c r="B572" s="4" t="s">
        <v>809</v>
      </c>
      <c r="C572" s="11">
        <v>391</v>
      </c>
      <c r="D572" s="24">
        <v>42652.04607539397</v>
      </c>
    </row>
    <row r="573" spans="1:4" x14ac:dyDescent="0.3">
      <c r="A573" s="5">
        <f t="shared" si="8"/>
        <v>572</v>
      </c>
      <c r="B573" s="5" t="s">
        <v>809</v>
      </c>
      <c r="C573" s="11">
        <v>794</v>
      </c>
      <c r="D573" s="24">
        <v>43432.126521438666</v>
      </c>
    </row>
    <row r="574" spans="1:4" x14ac:dyDescent="0.3">
      <c r="A574" s="5">
        <f t="shared" si="8"/>
        <v>573</v>
      </c>
      <c r="B574" s="5" t="s">
        <v>793</v>
      </c>
      <c r="C574" s="11">
        <v>558</v>
      </c>
      <c r="D574" s="24">
        <v>39464.360717449446</v>
      </c>
    </row>
    <row r="575" spans="1:4" ht="15.5" x14ac:dyDescent="0.3">
      <c r="A575" s="5">
        <f t="shared" si="8"/>
        <v>574</v>
      </c>
      <c r="B575" s="4" t="s">
        <v>793</v>
      </c>
      <c r="C575" s="11">
        <v>578</v>
      </c>
      <c r="D575" s="24">
        <v>44837.08139505158</v>
      </c>
    </row>
    <row r="576" spans="1:4" x14ac:dyDescent="0.3">
      <c r="A576" s="5">
        <f t="shared" si="8"/>
        <v>575</v>
      </c>
      <c r="B576" s="5" t="s">
        <v>793</v>
      </c>
      <c r="C576" s="11">
        <v>323</v>
      </c>
      <c r="D576" s="24">
        <v>38762.651907986001</v>
      </c>
    </row>
    <row r="577" spans="1:4" ht="15.5" x14ac:dyDescent="0.3">
      <c r="A577" s="5">
        <f t="shared" si="8"/>
        <v>576</v>
      </c>
      <c r="B577" s="4" t="s">
        <v>793</v>
      </c>
      <c r="C577" s="11">
        <v>36</v>
      </c>
      <c r="D577" s="24">
        <v>43314.382544236229</v>
      </c>
    </row>
    <row r="578" spans="1:4" ht="15.5" x14ac:dyDescent="0.3">
      <c r="A578" s="5">
        <f t="shared" si="8"/>
        <v>577</v>
      </c>
      <c r="B578" s="4" t="s">
        <v>793</v>
      </c>
      <c r="C578" s="11">
        <v>278</v>
      </c>
      <c r="D578" s="24">
        <v>40933.013381249737</v>
      </c>
    </row>
    <row r="579" spans="1:4" x14ac:dyDescent="0.3">
      <c r="A579" s="5">
        <f t="shared" si="8"/>
        <v>578</v>
      </c>
      <c r="B579" s="5" t="s">
        <v>793</v>
      </c>
      <c r="C579" s="11">
        <v>125</v>
      </c>
      <c r="D579" s="24">
        <v>43660.226588292317</v>
      </c>
    </row>
    <row r="580" spans="1:4" x14ac:dyDescent="0.3">
      <c r="A580" s="5">
        <f t="shared" ref="A580:A643" si="9">A579+1</f>
        <v>579</v>
      </c>
      <c r="B580" s="5" t="s">
        <v>793</v>
      </c>
      <c r="C580" s="11">
        <v>152</v>
      </c>
      <c r="D580" s="24">
        <v>40145.320591055817</v>
      </c>
    </row>
    <row r="581" spans="1:4" ht="15.5" x14ac:dyDescent="0.3">
      <c r="A581" s="5">
        <f t="shared" si="9"/>
        <v>580</v>
      </c>
      <c r="B581" s="4" t="s">
        <v>793</v>
      </c>
      <c r="C581" s="11">
        <v>635</v>
      </c>
      <c r="D581" s="24">
        <v>44733.64756912442</v>
      </c>
    </row>
    <row r="582" spans="1:4" ht="15.5" x14ac:dyDescent="0.3">
      <c r="A582" s="5">
        <f t="shared" si="9"/>
        <v>581</v>
      </c>
      <c r="B582" s="4" t="s">
        <v>793</v>
      </c>
      <c r="C582" s="11">
        <v>909</v>
      </c>
      <c r="D582" s="24">
        <v>44906.081069764121</v>
      </c>
    </row>
    <row r="583" spans="1:4" x14ac:dyDescent="0.3">
      <c r="A583" s="5">
        <f t="shared" si="9"/>
        <v>582</v>
      </c>
      <c r="B583" s="5" t="s">
        <v>627</v>
      </c>
      <c r="C583" s="11">
        <v>222</v>
      </c>
      <c r="D583" s="24">
        <v>42418.222974527118</v>
      </c>
    </row>
    <row r="584" spans="1:4" ht="15.5" x14ac:dyDescent="0.3">
      <c r="A584" s="5">
        <f t="shared" si="9"/>
        <v>583</v>
      </c>
      <c r="B584" s="4" t="s">
        <v>627</v>
      </c>
      <c r="C584" s="11">
        <v>298</v>
      </c>
      <c r="D584" s="24">
        <v>40657.883506235157</v>
      </c>
    </row>
    <row r="585" spans="1:4" x14ac:dyDescent="0.3">
      <c r="A585" s="5">
        <f t="shared" si="9"/>
        <v>584</v>
      </c>
      <c r="B585" s="5" t="s">
        <v>627</v>
      </c>
      <c r="C585" s="11">
        <v>511</v>
      </c>
      <c r="D585" s="24">
        <v>39625.543916016388</v>
      </c>
    </row>
    <row r="586" spans="1:4" ht="15.5" x14ac:dyDescent="0.3">
      <c r="A586" s="5">
        <f t="shared" si="9"/>
        <v>585</v>
      </c>
      <c r="B586" s="4" t="s">
        <v>627</v>
      </c>
      <c r="C586" s="11">
        <v>14</v>
      </c>
      <c r="D586" s="24">
        <v>40463.6589921618</v>
      </c>
    </row>
    <row r="587" spans="1:4" ht="15.5" x14ac:dyDescent="0.3">
      <c r="A587" s="5">
        <f t="shared" si="9"/>
        <v>586</v>
      </c>
      <c r="B587" s="4" t="s">
        <v>627</v>
      </c>
      <c r="C587" s="11">
        <v>163</v>
      </c>
      <c r="D587" s="24">
        <v>43729.879479943353</v>
      </c>
    </row>
    <row r="588" spans="1:4" x14ac:dyDescent="0.3">
      <c r="A588" s="5">
        <f t="shared" si="9"/>
        <v>587</v>
      </c>
      <c r="B588" s="5" t="s">
        <v>627</v>
      </c>
      <c r="C588" s="11">
        <v>844</v>
      </c>
      <c r="D588" s="24">
        <v>39699.781106710419</v>
      </c>
    </row>
    <row r="589" spans="1:4" ht="15.5" x14ac:dyDescent="0.3">
      <c r="A589" s="5">
        <f t="shared" si="9"/>
        <v>588</v>
      </c>
      <c r="B589" s="4" t="s">
        <v>627</v>
      </c>
      <c r="C589" s="11">
        <v>145</v>
      </c>
      <c r="D589" s="24">
        <v>44780.28845914558</v>
      </c>
    </row>
    <row r="590" spans="1:4" ht="15.5" x14ac:dyDescent="0.3">
      <c r="A590" s="5">
        <f t="shared" si="9"/>
        <v>589</v>
      </c>
      <c r="B590" s="4" t="s">
        <v>627</v>
      </c>
      <c r="C590" s="11">
        <v>572</v>
      </c>
      <c r="D590" s="24">
        <v>42271.975404463868</v>
      </c>
    </row>
    <row r="591" spans="1:4" ht="15.5" x14ac:dyDescent="0.3">
      <c r="A591" s="5">
        <f t="shared" si="9"/>
        <v>590</v>
      </c>
      <c r="B591" s="4" t="s">
        <v>779</v>
      </c>
      <c r="C591" s="11">
        <v>867</v>
      </c>
      <c r="D591" s="24">
        <v>41548.243753116432</v>
      </c>
    </row>
    <row r="592" spans="1:4" ht="15.5" x14ac:dyDescent="0.3">
      <c r="A592" s="5">
        <f t="shared" si="9"/>
        <v>591</v>
      </c>
      <c r="B592" s="4" t="s">
        <v>779</v>
      </c>
      <c r="C592" s="11">
        <v>118</v>
      </c>
      <c r="D592" s="24">
        <v>42186.454630472734</v>
      </c>
    </row>
    <row r="593" spans="1:4" x14ac:dyDescent="0.3">
      <c r="A593" s="5">
        <f t="shared" si="9"/>
        <v>592</v>
      </c>
      <c r="B593" s="5" t="s">
        <v>779</v>
      </c>
      <c r="C593" s="11">
        <v>156</v>
      </c>
      <c r="D593" s="24">
        <v>43523.441984683865</v>
      </c>
    </row>
    <row r="594" spans="1:4" ht="15.5" x14ac:dyDescent="0.3">
      <c r="A594" s="5">
        <f t="shared" si="9"/>
        <v>593</v>
      </c>
      <c r="B594" s="4" t="s">
        <v>779</v>
      </c>
      <c r="C594" s="11">
        <v>985</v>
      </c>
      <c r="D594" s="24">
        <v>41570.749003065277</v>
      </c>
    </row>
    <row r="595" spans="1:4" ht="15.5" x14ac:dyDescent="0.3">
      <c r="A595" s="5">
        <f t="shared" si="9"/>
        <v>594</v>
      </c>
      <c r="B595" s="4" t="s">
        <v>779</v>
      </c>
      <c r="C595" s="11">
        <v>66</v>
      </c>
      <c r="D595" s="24">
        <v>45200.354963830177</v>
      </c>
    </row>
    <row r="596" spans="1:4" x14ac:dyDescent="0.3">
      <c r="A596" s="5">
        <f t="shared" si="9"/>
        <v>595</v>
      </c>
      <c r="B596" s="5" t="s">
        <v>779</v>
      </c>
      <c r="C596" s="11">
        <v>841</v>
      </c>
      <c r="D596" s="24">
        <v>40280.689873557676</v>
      </c>
    </row>
    <row r="597" spans="1:4" ht="15.5" x14ac:dyDescent="0.3">
      <c r="A597" s="5">
        <f t="shared" si="9"/>
        <v>596</v>
      </c>
      <c r="B597" s="4" t="s">
        <v>779</v>
      </c>
      <c r="C597" s="11">
        <v>625</v>
      </c>
      <c r="D597" s="24">
        <v>39309.670291166774</v>
      </c>
    </row>
    <row r="598" spans="1:4" x14ac:dyDescent="0.3">
      <c r="A598" s="5">
        <f t="shared" si="9"/>
        <v>597</v>
      </c>
      <c r="B598" s="5" t="s">
        <v>779</v>
      </c>
      <c r="C598" s="11">
        <v>775</v>
      </c>
      <c r="D598" s="24">
        <v>42919.29134168991</v>
      </c>
    </row>
    <row r="599" spans="1:4" ht="15.5" x14ac:dyDescent="0.3">
      <c r="A599" s="5">
        <f t="shared" si="9"/>
        <v>598</v>
      </c>
      <c r="B599" s="4" t="s">
        <v>779</v>
      </c>
      <c r="C599" s="11">
        <v>263</v>
      </c>
      <c r="D599" s="24">
        <v>39982.375260938781</v>
      </c>
    </row>
    <row r="600" spans="1:4" ht="15.5" x14ac:dyDescent="0.3">
      <c r="A600" s="5">
        <f t="shared" si="9"/>
        <v>599</v>
      </c>
      <c r="B600" s="4" t="s">
        <v>779</v>
      </c>
      <c r="C600" s="11">
        <v>871</v>
      </c>
      <c r="D600" s="24">
        <v>42879.773588212222</v>
      </c>
    </row>
    <row r="601" spans="1:4" x14ac:dyDescent="0.3">
      <c r="A601" s="5">
        <f t="shared" si="9"/>
        <v>600</v>
      </c>
      <c r="B601" s="5" t="s">
        <v>779</v>
      </c>
      <c r="C601" s="11">
        <v>106</v>
      </c>
      <c r="D601" s="24">
        <v>44502.43260084161</v>
      </c>
    </row>
    <row r="602" spans="1:4" x14ac:dyDescent="0.3">
      <c r="A602" s="5">
        <f t="shared" si="9"/>
        <v>601</v>
      </c>
      <c r="B602" s="5" t="s">
        <v>779</v>
      </c>
      <c r="C602" s="11">
        <v>572</v>
      </c>
      <c r="D602" s="24">
        <v>42838.945922087798</v>
      </c>
    </row>
    <row r="603" spans="1:4" ht="15.5" x14ac:dyDescent="0.3">
      <c r="A603" s="5">
        <f t="shared" si="9"/>
        <v>602</v>
      </c>
      <c r="B603" s="4" t="s">
        <v>779</v>
      </c>
      <c r="C603" s="11">
        <v>340</v>
      </c>
      <c r="D603" s="24">
        <v>43156.850280464401</v>
      </c>
    </row>
    <row r="604" spans="1:4" x14ac:dyDescent="0.3">
      <c r="A604" s="5">
        <f t="shared" si="9"/>
        <v>603</v>
      </c>
      <c r="B604" s="5" t="s">
        <v>709</v>
      </c>
      <c r="C604" s="11">
        <v>258</v>
      </c>
      <c r="D604" s="24">
        <v>41552.836129630356</v>
      </c>
    </row>
    <row r="605" spans="1:4" x14ac:dyDescent="0.3">
      <c r="A605" s="5">
        <f t="shared" si="9"/>
        <v>604</v>
      </c>
      <c r="B605" s="5" t="s">
        <v>709</v>
      </c>
      <c r="C605" s="11">
        <v>446</v>
      </c>
      <c r="D605" s="24">
        <v>41839.715684417009</v>
      </c>
    </row>
    <row r="606" spans="1:4" ht="15.5" x14ac:dyDescent="0.3">
      <c r="A606" s="5">
        <f t="shared" si="9"/>
        <v>605</v>
      </c>
      <c r="B606" s="4" t="s">
        <v>709</v>
      </c>
      <c r="C606" s="11">
        <v>614</v>
      </c>
      <c r="D606" s="24">
        <v>40415.989150283145</v>
      </c>
    </row>
    <row r="607" spans="1:4" x14ac:dyDescent="0.3">
      <c r="A607" s="5">
        <f t="shared" si="9"/>
        <v>606</v>
      </c>
      <c r="B607" s="5" t="s">
        <v>709</v>
      </c>
      <c r="C607" s="11">
        <v>663</v>
      </c>
      <c r="D607" s="24">
        <v>40963.410223442312</v>
      </c>
    </row>
    <row r="608" spans="1:4" ht="15.5" x14ac:dyDescent="0.3">
      <c r="A608" s="5">
        <f t="shared" si="9"/>
        <v>607</v>
      </c>
      <c r="B608" s="4" t="s">
        <v>709</v>
      </c>
      <c r="C608" s="11">
        <v>931</v>
      </c>
      <c r="D608" s="24">
        <v>43643.500413104695</v>
      </c>
    </row>
    <row r="609" spans="1:4" ht="15.5" x14ac:dyDescent="0.3">
      <c r="A609" s="5">
        <f t="shared" si="9"/>
        <v>608</v>
      </c>
      <c r="B609" s="4" t="s">
        <v>709</v>
      </c>
      <c r="C609" s="11">
        <v>416</v>
      </c>
      <c r="D609" s="24">
        <v>41002.356569268901</v>
      </c>
    </row>
    <row r="610" spans="1:4" x14ac:dyDescent="0.3">
      <c r="A610" s="5">
        <f t="shared" si="9"/>
        <v>609</v>
      </c>
      <c r="B610" s="5" t="s">
        <v>709</v>
      </c>
      <c r="C610" s="11">
        <v>22</v>
      </c>
      <c r="D610" s="24">
        <v>43881.543479350039</v>
      </c>
    </row>
    <row r="611" spans="1:4" x14ac:dyDescent="0.3">
      <c r="A611" s="5">
        <f t="shared" si="9"/>
        <v>610</v>
      </c>
      <c r="B611" s="5" t="s">
        <v>660</v>
      </c>
      <c r="C611" s="11">
        <v>806</v>
      </c>
      <c r="D611" s="24">
        <v>42718.021563795875</v>
      </c>
    </row>
    <row r="612" spans="1:4" ht="15.5" x14ac:dyDescent="0.3">
      <c r="A612" s="5">
        <f t="shared" si="9"/>
        <v>611</v>
      </c>
      <c r="B612" s="4" t="s">
        <v>660</v>
      </c>
      <c r="C612" s="11">
        <v>847</v>
      </c>
      <c r="D612" s="24">
        <v>41179.037692539656</v>
      </c>
    </row>
    <row r="613" spans="1:4" x14ac:dyDescent="0.3">
      <c r="A613" s="5">
        <f t="shared" si="9"/>
        <v>612</v>
      </c>
      <c r="B613" s="5" t="s">
        <v>660</v>
      </c>
      <c r="C613" s="11">
        <v>826</v>
      </c>
      <c r="D613" s="24">
        <v>38867.794942306289</v>
      </c>
    </row>
    <row r="614" spans="1:4" x14ac:dyDescent="0.3">
      <c r="A614" s="5">
        <f t="shared" si="9"/>
        <v>613</v>
      </c>
      <c r="B614" s="5" t="s">
        <v>660</v>
      </c>
      <c r="C614" s="11">
        <v>128</v>
      </c>
      <c r="D614" s="24">
        <v>45384.871636917829</v>
      </c>
    </row>
    <row r="615" spans="1:4" x14ac:dyDescent="0.3">
      <c r="A615" s="5">
        <f t="shared" si="9"/>
        <v>614</v>
      </c>
      <c r="B615" s="5" t="s">
        <v>660</v>
      </c>
      <c r="C615" s="11">
        <v>218</v>
      </c>
      <c r="D615" s="24">
        <v>42786.448668713769</v>
      </c>
    </row>
    <row r="616" spans="1:4" x14ac:dyDescent="0.3">
      <c r="A616" s="5">
        <f t="shared" si="9"/>
        <v>615</v>
      </c>
      <c r="B616" s="5" t="s">
        <v>660</v>
      </c>
      <c r="C616" s="11">
        <v>59</v>
      </c>
      <c r="D616" s="24">
        <v>41177.455783165555</v>
      </c>
    </row>
    <row r="617" spans="1:4" ht="15.5" x14ac:dyDescent="0.3">
      <c r="A617" s="5">
        <f t="shared" si="9"/>
        <v>616</v>
      </c>
      <c r="B617" s="4" t="s">
        <v>660</v>
      </c>
      <c r="C617" s="11">
        <v>785</v>
      </c>
      <c r="D617" s="24">
        <v>40534.566230067554</v>
      </c>
    </row>
    <row r="618" spans="1:4" x14ac:dyDescent="0.3">
      <c r="A618" s="5">
        <f t="shared" si="9"/>
        <v>617</v>
      </c>
      <c r="B618" s="5" t="s">
        <v>660</v>
      </c>
      <c r="C618" s="11">
        <v>939</v>
      </c>
      <c r="D618" s="24">
        <v>44196.634812804194</v>
      </c>
    </row>
    <row r="619" spans="1:4" ht="15.5" x14ac:dyDescent="0.3">
      <c r="A619" s="5">
        <f t="shared" si="9"/>
        <v>618</v>
      </c>
      <c r="B619" s="4" t="s">
        <v>660</v>
      </c>
      <c r="C619" s="11">
        <v>353</v>
      </c>
      <c r="D619" s="24">
        <v>42982.775113353004</v>
      </c>
    </row>
    <row r="620" spans="1:4" ht="15.5" x14ac:dyDescent="0.3">
      <c r="A620" s="5">
        <f t="shared" si="9"/>
        <v>619</v>
      </c>
      <c r="B620" s="4" t="s">
        <v>753</v>
      </c>
      <c r="C620" s="11">
        <v>500</v>
      </c>
      <c r="D620" s="24">
        <v>40347.74383489343</v>
      </c>
    </row>
    <row r="621" spans="1:4" ht="15.5" x14ac:dyDescent="0.3">
      <c r="A621" s="5">
        <f t="shared" si="9"/>
        <v>620</v>
      </c>
      <c r="B621" s="4" t="s">
        <v>753</v>
      </c>
      <c r="C621" s="11">
        <v>255</v>
      </c>
      <c r="D621" s="24">
        <v>44624.198055278284</v>
      </c>
    </row>
    <row r="622" spans="1:4" ht="15.5" x14ac:dyDescent="0.3">
      <c r="A622" s="5">
        <f t="shared" si="9"/>
        <v>621</v>
      </c>
      <c r="B622" s="4" t="s">
        <v>753</v>
      </c>
      <c r="C622" s="11">
        <v>243</v>
      </c>
      <c r="D622" s="24">
        <v>41675.472099704406</v>
      </c>
    </row>
    <row r="623" spans="1:4" ht="15.5" x14ac:dyDescent="0.3">
      <c r="A623" s="5">
        <f t="shared" si="9"/>
        <v>622</v>
      </c>
      <c r="B623" s="4" t="s">
        <v>753</v>
      </c>
      <c r="C623" s="11">
        <v>737</v>
      </c>
      <c r="D623" s="24">
        <v>45396.380016272444</v>
      </c>
    </row>
    <row r="624" spans="1:4" x14ac:dyDescent="0.3">
      <c r="A624" s="5">
        <f t="shared" si="9"/>
        <v>623</v>
      </c>
      <c r="B624" s="5" t="s">
        <v>753</v>
      </c>
      <c r="C624" s="11">
        <v>154</v>
      </c>
      <c r="D624" s="24">
        <v>44268.95981515052</v>
      </c>
    </row>
    <row r="625" spans="1:4" x14ac:dyDescent="0.3">
      <c r="A625" s="5">
        <f t="shared" si="9"/>
        <v>624</v>
      </c>
      <c r="B625" s="5" t="s">
        <v>753</v>
      </c>
      <c r="C625" s="11">
        <v>902</v>
      </c>
      <c r="D625" s="24">
        <v>43247.429181936765</v>
      </c>
    </row>
    <row r="626" spans="1:4" x14ac:dyDescent="0.3">
      <c r="A626" s="5">
        <f t="shared" si="9"/>
        <v>625</v>
      </c>
      <c r="B626" s="5" t="s">
        <v>753</v>
      </c>
      <c r="C626" s="11">
        <v>2</v>
      </c>
      <c r="D626" s="24">
        <v>40585.31235625501</v>
      </c>
    </row>
    <row r="627" spans="1:4" x14ac:dyDescent="0.3">
      <c r="A627" s="5">
        <f t="shared" si="9"/>
        <v>626</v>
      </c>
      <c r="B627" s="5" t="s">
        <v>753</v>
      </c>
      <c r="C627" s="11">
        <v>305</v>
      </c>
      <c r="D627" s="24">
        <v>43162.508749061941</v>
      </c>
    </row>
    <row r="628" spans="1:4" ht="15.5" x14ac:dyDescent="0.3">
      <c r="A628" s="5">
        <f t="shared" si="9"/>
        <v>627</v>
      </c>
      <c r="B628" s="4" t="s">
        <v>753</v>
      </c>
      <c r="C628" s="11">
        <v>936</v>
      </c>
      <c r="D628" s="24">
        <v>42848.685737750129</v>
      </c>
    </row>
    <row r="629" spans="1:4" x14ac:dyDescent="0.3">
      <c r="A629" s="5">
        <f t="shared" si="9"/>
        <v>628</v>
      </c>
      <c r="B629" s="5" t="s">
        <v>753</v>
      </c>
      <c r="C629" s="11">
        <v>858</v>
      </c>
      <c r="D629" s="24">
        <v>41186.345122861698</v>
      </c>
    </row>
    <row r="630" spans="1:4" x14ac:dyDescent="0.3">
      <c r="A630" s="5">
        <f t="shared" si="9"/>
        <v>629</v>
      </c>
      <c r="B630" s="5" t="s">
        <v>753</v>
      </c>
      <c r="C630" s="11">
        <v>487</v>
      </c>
      <c r="D630" s="24">
        <v>44471.262971742319</v>
      </c>
    </row>
    <row r="631" spans="1:4" ht="15.5" x14ac:dyDescent="0.3">
      <c r="A631" s="5">
        <f t="shared" si="9"/>
        <v>630</v>
      </c>
      <c r="B631" s="4" t="s">
        <v>753</v>
      </c>
      <c r="C631" s="11">
        <v>412</v>
      </c>
      <c r="D631" s="24">
        <v>42923.676119886324</v>
      </c>
    </row>
    <row r="632" spans="1:4" ht="15.5" x14ac:dyDescent="0.3">
      <c r="A632" s="5">
        <f t="shared" si="9"/>
        <v>631</v>
      </c>
      <c r="B632" s="4" t="s">
        <v>753</v>
      </c>
      <c r="C632" s="11">
        <v>716</v>
      </c>
      <c r="D632" s="24">
        <v>38963.355011087355</v>
      </c>
    </row>
    <row r="633" spans="1:4" x14ac:dyDescent="0.3">
      <c r="A633" s="5">
        <f t="shared" si="9"/>
        <v>632</v>
      </c>
      <c r="B633" s="5" t="s">
        <v>788</v>
      </c>
      <c r="C633" s="11">
        <v>868</v>
      </c>
      <c r="D633" s="24">
        <v>41880.351342659953</v>
      </c>
    </row>
    <row r="634" spans="1:4" ht="15.5" x14ac:dyDescent="0.3">
      <c r="A634" s="5">
        <f t="shared" si="9"/>
        <v>633</v>
      </c>
      <c r="B634" s="4" t="s">
        <v>788</v>
      </c>
      <c r="C634" s="11">
        <v>922</v>
      </c>
      <c r="D634" s="24">
        <v>42426.901867976092</v>
      </c>
    </row>
    <row r="635" spans="1:4" x14ac:dyDescent="0.3">
      <c r="A635" s="5">
        <f t="shared" si="9"/>
        <v>634</v>
      </c>
      <c r="B635" s="5" t="s">
        <v>788</v>
      </c>
      <c r="C635" s="11">
        <v>166</v>
      </c>
      <c r="D635" s="24">
        <v>39097.997233669979</v>
      </c>
    </row>
    <row r="636" spans="1:4" ht="15.5" x14ac:dyDescent="0.3">
      <c r="A636" s="5">
        <f t="shared" si="9"/>
        <v>635</v>
      </c>
      <c r="B636" s="4" t="s">
        <v>788</v>
      </c>
      <c r="C636" s="11">
        <v>611</v>
      </c>
      <c r="D636" s="24">
        <v>44482.221087627586</v>
      </c>
    </row>
    <row r="637" spans="1:4" ht="15.5" x14ac:dyDescent="0.3">
      <c r="A637" s="5">
        <f t="shared" si="9"/>
        <v>636</v>
      </c>
      <c r="B637" s="4" t="s">
        <v>788</v>
      </c>
      <c r="C637" s="11">
        <v>431</v>
      </c>
      <c r="D637" s="24">
        <v>38886.958898548583</v>
      </c>
    </row>
    <row r="638" spans="1:4" x14ac:dyDescent="0.3">
      <c r="A638" s="5">
        <f t="shared" si="9"/>
        <v>637</v>
      </c>
      <c r="B638" s="5" t="s">
        <v>788</v>
      </c>
      <c r="C638" s="11">
        <v>424</v>
      </c>
      <c r="D638" s="24">
        <v>42705.970659456536</v>
      </c>
    </row>
    <row r="639" spans="1:4" x14ac:dyDescent="0.3">
      <c r="A639" s="5">
        <f t="shared" si="9"/>
        <v>638</v>
      </c>
      <c r="B639" s="5" t="s">
        <v>788</v>
      </c>
      <c r="C639" s="11">
        <v>846</v>
      </c>
      <c r="D639" s="24">
        <v>45209.783835141774</v>
      </c>
    </row>
    <row r="640" spans="1:4" ht="15.5" x14ac:dyDescent="0.3">
      <c r="A640" s="5">
        <f t="shared" si="9"/>
        <v>639</v>
      </c>
      <c r="B640" s="4" t="s">
        <v>788</v>
      </c>
      <c r="C640" s="11">
        <v>357</v>
      </c>
      <c r="D640" s="24">
        <v>41562.726854995635</v>
      </c>
    </row>
    <row r="641" spans="1:4" x14ac:dyDescent="0.3">
      <c r="A641" s="5">
        <f t="shared" si="9"/>
        <v>640</v>
      </c>
      <c r="B641" s="5" t="s">
        <v>805</v>
      </c>
      <c r="C641" s="11">
        <v>864</v>
      </c>
      <c r="D641" s="24">
        <v>41690.689836986225</v>
      </c>
    </row>
    <row r="642" spans="1:4" x14ac:dyDescent="0.3">
      <c r="A642" s="5">
        <f t="shared" si="9"/>
        <v>641</v>
      </c>
      <c r="B642" s="5" t="s">
        <v>805</v>
      </c>
      <c r="C642" s="11">
        <v>39</v>
      </c>
      <c r="D642" s="24">
        <v>40606.883689585229</v>
      </c>
    </row>
    <row r="643" spans="1:4" ht="15.5" x14ac:dyDescent="0.3">
      <c r="A643" s="5">
        <f t="shared" si="9"/>
        <v>642</v>
      </c>
      <c r="B643" s="4" t="s">
        <v>805</v>
      </c>
      <c r="C643" s="11">
        <v>452</v>
      </c>
      <c r="D643" s="24">
        <v>45375.334196796306</v>
      </c>
    </row>
    <row r="644" spans="1:4" x14ac:dyDescent="0.3">
      <c r="A644" s="5">
        <f t="shared" ref="A644:A707" si="10">A643+1</f>
        <v>643</v>
      </c>
      <c r="B644" s="5" t="s">
        <v>805</v>
      </c>
      <c r="C644" s="11">
        <v>26</v>
      </c>
      <c r="D644" s="24">
        <v>43221.298781425015</v>
      </c>
    </row>
    <row r="645" spans="1:4" x14ac:dyDescent="0.3">
      <c r="A645" s="5">
        <f t="shared" si="10"/>
        <v>644</v>
      </c>
      <c r="B645" s="5" t="s">
        <v>805</v>
      </c>
      <c r="C645" s="11">
        <v>937</v>
      </c>
      <c r="D645" s="24">
        <v>44903.63478455499</v>
      </c>
    </row>
    <row r="646" spans="1:4" x14ac:dyDescent="0.3">
      <c r="A646" s="5">
        <f t="shared" si="10"/>
        <v>645</v>
      </c>
      <c r="B646" s="5" t="s">
        <v>805</v>
      </c>
      <c r="C646" s="11">
        <v>70</v>
      </c>
      <c r="D646" s="24">
        <v>42756.743682451801</v>
      </c>
    </row>
    <row r="647" spans="1:4" x14ac:dyDescent="0.3">
      <c r="A647" s="5">
        <f t="shared" si="10"/>
        <v>646</v>
      </c>
      <c r="B647" s="5" t="s">
        <v>805</v>
      </c>
      <c r="C647" s="11">
        <v>369</v>
      </c>
      <c r="D647" s="24">
        <v>42604.830812370012</v>
      </c>
    </row>
    <row r="648" spans="1:4" x14ac:dyDescent="0.3">
      <c r="A648" s="5">
        <f t="shared" si="10"/>
        <v>647</v>
      </c>
      <c r="B648" s="5" t="s">
        <v>805</v>
      </c>
      <c r="C648" s="11">
        <v>719</v>
      </c>
      <c r="D648" s="24">
        <v>39984.55152334927</v>
      </c>
    </row>
    <row r="649" spans="1:4" ht="15.5" x14ac:dyDescent="0.3">
      <c r="A649" s="5">
        <f t="shared" si="10"/>
        <v>648</v>
      </c>
      <c r="B649" s="4" t="s">
        <v>805</v>
      </c>
      <c r="C649" s="11">
        <v>661</v>
      </c>
      <c r="D649" s="24">
        <v>45248.599936217732</v>
      </c>
    </row>
    <row r="650" spans="1:4" x14ac:dyDescent="0.3">
      <c r="A650" s="5">
        <f t="shared" si="10"/>
        <v>649</v>
      </c>
      <c r="B650" s="5" t="s">
        <v>805</v>
      </c>
      <c r="C650" s="11">
        <v>578</v>
      </c>
      <c r="D650" s="24">
        <v>41918.377586428993</v>
      </c>
    </row>
    <row r="651" spans="1:4" x14ac:dyDescent="0.3">
      <c r="A651" s="5">
        <f t="shared" si="10"/>
        <v>650</v>
      </c>
      <c r="B651" s="5" t="s">
        <v>805</v>
      </c>
      <c r="C651" s="11">
        <v>7</v>
      </c>
      <c r="D651" s="24">
        <v>45035.895553523398</v>
      </c>
    </row>
    <row r="652" spans="1:4" x14ac:dyDescent="0.3">
      <c r="A652" s="5">
        <f t="shared" si="10"/>
        <v>651</v>
      </c>
      <c r="B652" s="5" t="s">
        <v>805</v>
      </c>
      <c r="C652" s="11">
        <v>224</v>
      </c>
      <c r="D652" s="24">
        <v>41166.824586589872</v>
      </c>
    </row>
    <row r="653" spans="1:4" x14ac:dyDescent="0.3">
      <c r="A653" s="5">
        <f t="shared" si="10"/>
        <v>652</v>
      </c>
      <c r="B653" s="5" t="s">
        <v>646</v>
      </c>
      <c r="C653" s="11">
        <v>100</v>
      </c>
      <c r="D653" s="24">
        <v>43924.239717447017</v>
      </c>
    </row>
    <row r="654" spans="1:4" x14ac:dyDescent="0.3">
      <c r="A654" s="5">
        <f t="shared" si="10"/>
        <v>653</v>
      </c>
      <c r="B654" s="5" t="s">
        <v>646</v>
      </c>
      <c r="C654" s="11">
        <v>532</v>
      </c>
      <c r="D654" s="24">
        <v>41689.705913486308</v>
      </c>
    </row>
    <row r="655" spans="1:4" ht="15.5" x14ac:dyDescent="0.3">
      <c r="A655" s="5">
        <f t="shared" si="10"/>
        <v>654</v>
      </c>
      <c r="B655" s="4" t="s">
        <v>646</v>
      </c>
      <c r="C655" s="11">
        <v>134</v>
      </c>
      <c r="D655" s="24">
        <v>40969.571659454501</v>
      </c>
    </row>
    <row r="656" spans="1:4" x14ac:dyDescent="0.3">
      <c r="A656" s="5">
        <f t="shared" si="10"/>
        <v>655</v>
      </c>
      <c r="B656" s="5" t="s">
        <v>646</v>
      </c>
      <c r="C656" s="11">
        <v>498</v>
      </c>
      <c r="D656" s="24">
        <v>40838.102246575763</v>
      </c>
    </row>
    <row r="657" spans="1:4" ht="15.5" x14ac:dyDescent="0.3">
      <c r="A657" s="5">
        <f t="shared" si="10"/>
        <v>656</v>
      </c>
      <c r="B657" s="4" t="s">
        <v>646</v>
      </c>
      <c r="C657" s="11">
        <v>414</v>
      </c>
      <c r="D657" s="24">
        <v>39074.358922526524</v>
      </c>
    </row>
    <row r="658" spans="1:4" x14ac:dyDescent="0.3">
      <c r="A658" s="5">
        <f t="shared" si="10"/>
        <v>657</v>
      </c>
      <c r="B658" s="5" t="s">
        <v>646</v>
      </c>
      <c r="C658" s="11">
        <v>789</v>
      </c>
      <c r="D658" s="24">
        <v>43496.991739819699</v>
      </c>
    </row>
    <row r="659" spans="1:4" x14ac:dyDescent="0.3">
      <c r="A659" s="5">
        <f t="shared" si="10"/>
        <v>658</v>
      </c>
      <c r="B659" s="5" t="s">
        <v>646</v>
      </c>
      <c r="C659" s="11">
        <v>187</v>
      </c>
      <c r="D659" s="24">
        <v>43194.664700345849</v>
      </c>
    </row>
    <row r="660" spans="1:4" ht="15.5" x14ac:dyDescent="0.3">
      <c r="A660" s="5">
        <f t="shared" si="10"/>
        <v>659</v>
      </c>
      <c r="B660" s="4" t="s">
        <v>646</v>
      </c>
      <c r="C660" s="11">
        <v>260</v>
      </c>
      <c r="D660" s="24">
        <v>42138.825752950295</v>
      </c>
    </row>
    <row r="661" spans="1:4" ht="15.5" x14ac:dyDescent="0.3">
      <c r="A661" s="5">
        <f t="shared" si="10"/>
        <v>660</v>
      </c>
      <c r="B661" s="4" t="s">
        <v>646</v>
      </c>
      <c r="C661" s="11">
        <v>184</v>
      </c>
      <c r="D661" s="24">
        <v>39313.933799435443</v>
      </c>
    </row>
    <row r="662" spans="1:4" ht="15.5" x14ac:dyDescent="0.3">
      <c r="A662" s="5">
        <f t="shared" si="10"/>
        <v>661</v>
      </c>
      <c r="B662" s="4" t="s">
        <v>646</v>
      </c>
      <c r="C662" s="11">
        <v>832</v>
      </c>
      <c r="D662" s="24">
        <v>39258.321018276707</v>
      </c>
    </row>
    <row r="663" spans="1:4" ht="15.5" x14ac:dyDescent="0.3">
      <c r="A663" s="5">
        <f t="shared" si="10"/>
        <v>662</v>
      </c>
      <c r="B663" s="4" t="s">
        <v>646</v>
      </c>
      <c r="C663" s="11">
        <v>363</v>
      </c>
      <c r="D663" s="24">
        <v>38754.156503699895</v>
      </c>
    </row>
    <row r="664" spans="1:4" ht="15.5" x14ac:dyDescent="0.3">
      <c r="A664" s="5">
        <f t="shared" si="10"/>
        <v>663</v>
      </c>
      <c r="B664" s="4" t="s">
        <v>720</v>
      </c>
      <c r="C664" s="11">
        <v>916</v>
      </c>
      <c r="D664" s="24">
        <v>42860.445312567696</v>
      </c>
    </row>
    <row r="665" spans="1:4" x14ac:dyDescent="0.3">
      <c r="A665" s="5">
        <f t="shared" si="10"/>
        <v>664</v>
      </c>
      <c r="B665" s="5" t="s">
        <v>720</v>
      </c>
      <c r="C665" s="11">
        <v>505</v>
      </c>
      <c r="D665" s="24">
        <v>41075.261166746524</v>
      </c>
    </row>
    <row r="666" spans="1:4" x14ac:dyDescent="0.3">
      <c r="A666" s="5">
        <f t="shared" si="10"/>
        <v>665</v>
      </c>
      <c r="B666" s="5" t="s">
        <v>720</v>
      </c>
      <c r="C666" s="11">
        <v>389</v>
      </c>
      <c r="D666" s="24">
        <v>45099.210418125083</v>
      </c>
    </row>
    <row r="667" spans="1:4" ht="15.5" x14ac:dyDescent="0.3">
      <c r="A667" s="5">
        <f t="shared" si="10"/>
        <v>666</v>
      </c>
      <c r="B667" s="4" t="s">
        <v>720</v>
      </c>
      <c r="C667" s="11">
        <v>740</v>
      </c>
      <c r="D667" s="24">
        <v>39352.419117974416</v>
      </c>
    </row>
    <row r="668" spans="1:4" ht="15.5" x14ac:dyDescent="0.3">
      <c r="A668" s="5">
        <f t="shared" si="10"/>
        <v>667</v>
      </c>
      <c r="B668" s="4" t="s">
        <v>720</v>
      </c>
      <c r="C668" s="11">
        <v>759</v>
      </c>
      <c r="D668" s="24">
        <v>42883.277264227087</v>
      </c>
    </row>
    <row r="669" spans="1:4" ht="15.5" x14ac:dyDescent="0.3">
      <c r="A669" s="5">
        <f t="shared" si="10"/>
        <v>668</v>
      </c>
      <c r="B669" s="4" t="s">
        <v>720</v>
      </c>
      <c r="C669" s="11">
        <v>185</v>
      </c>
      <c r="D669" s="24">
        <v>38756.522980714632</v>
      </c>
    </row>
    <row r="670" spans="1:4" ht="15.5" x14ac:dyDescent="0.3">
      <c r="A670" s="5">
        <f t="shared" si="10"/>
        <v>669</v>
      </c>
      <c r="B670" s="4" t="s">
        <v>720</v>
      </c>
      <c r="C670" s="11">
        <v>636</v>
      </c>
      <c r="D670" s="24">
        <v>39123.209394703103</v>
      </c>
    </row>
    <row r="671" spans="1:4" ht="15.5" x14ac:dyDescent="0.3">
      <c r="A671" s="5">
        <f t="shared" si="10"/>
        <v>670</v>
      </c>
      <c r="B671" s="4" t="s">
        <v>720</v>
      </c>
      <c r="C671" s="11">
        <v>874</v>
      </c>
      <c r="D671" s="24">
        <v>39256.576877974388</v>
      </c>
    </row>
    <row r="672" spans="1:4" ht="15.5" x14ac:dyDescent="0.3">
      <c r="A672" s="5">
        <f t="shared" si="10"/>
        <v>671</v>
      </c>
      <c r="B672" s="4" t="s">
        <v>720</v>
      </c>
      <c r="C672" s="11">
        <v>460</v>
      </c>
      <c r="D672" s="24">
        <v>42967.377879756474</v>
      </c>
    </row>
    <row r="673" spans="1:4" ht="15.5" x14ac:dyDescent="0.3">
      <c r="A673" s="5">
        <f t="shared" si="10"/>
        <v>672</v>
      </c>
      <c r="B673" s="4" t="s">
        <v>720</v>
      </c>
      <c r="C673" s="11">
        <v>113</v>
      </c>
      <c r="D673" s="24">
        <v>44676.043645987636</v>
      </c>
    </row>
    <row r="674" spans="1:4" x14ac:dyDescent="0.3">
      <c r="A674" s="5">
        <f t="shared" si="10"/>
        <v>673</v>
      </c>
      <c r="B674" s="5" t="s">
        <v>720</v>
      </c>
      <c r="C674" s="11">
        <v>924</v>
      </c>
      <c r="D674" s="24">
        <v>40801.533418679624</v>
      </c>
    </row>
    <row r="675" spans="1:4" ht="15.5" x14ac:dyDescent="0.3">
      <c r="A675" s="5">
        <f t="shared" si="10"/>
        <v>674</v>
      </c>
      <c r="B675" s="4" t="s">
        <v>775</v>
      </c>
      <c r="C675" s="11">
        <v>745</v>
      </c>
      <c r="D675" s="24">
        <v>44550.510317814289</v>
      </c>
    </row>
    <row r="676" spans="1:4" x14ac:dyDescent="0.3">
      <c r="A676" s="5">
        <f t="shared" si="10"/>
        <v>675</v>
      </c>
      <c r="B676" s="5" t="s">
        <v>775</v>
      </c>
      <c r="C676" s="11">
        <v>173</v>
      </c>
      <c r="D676" s="24">
        <v>39271.353657382926</v>
      </c>
    </row>
    <row r="677" spans="1:4" x14ac:dyDescent="0.3">
      <c r="A677" s="5">
        <f t="shared" si="10"/>
        <v>676</v>
      </c>
      <c r="B677" s="5" t="s">
        <v>775</v>
      </c>
      <c r="C677" s="11">
        <v>422</v>
      </c>
      <c r="D677" s="24">
        <v>45275.692909261648</v>
      </c>
    </row>
    <row r="678" spans="1:4" ht="15.5" x14ac:dyDescent="0.3">
      <c r="A678" s="5">
        <f t="shared" si="10"/>
        <v>677</v>
      </c>
      <c r="B678" s="4" t="s">
        <v>775</v>
      </c>
      <c r="C678" s="11">
        <v>535</v>
      </c>
      <c r="D678" s="24">
        <v>39554.438173718969</v>
      </c>
    </row>
    <row r="679" spans="1:4" x14ac:dyDescent="0.3">
      <c r="A679" s="5">
        <f t="shared" si="10"/>
        <v>678</v>
      </c>
      <c r="B679" s="5" t="s">
        <v>775</v>
      </c>
      <c r="C679" s="11">
        <v>193</v>
      </c>
      <c r="D679" s="24">
        <v>43988.308149001205</v>
      </c>
    </row>
    <row r="680" spans="1:4" ht="15.5" x14ac:dyDescent="0.3">
      <c r="A680" s="5">
        <f t="shared" si="10"/>
        <v>679</v>
      </c>
      <c r="B680" s="4" t="s">
        <v>775</v>
      </c>
      <c r="C680" s="11">
        <v>743</v>
      </c>
      <c r="D680" s="24">
        <v>44438.272651378575</v>
      </c>
    </row>
    <row r="681" spans="1:4" ht="15.5" x14ac:dyDescent="0.3">
      <c r="A681" s="5">
        <f t="shared" si="10"/>
        <v>680</v>
      </c>
      <c r="B681" s="4" t="s">
        <v>775</v>
      </c>
      <c r="C681" s="11">
        <v>657</v>
      </c>
      <c r="D681" s="24">
        <v>38839.202378689122</v>
      </c>
    </row>
    <row r="682" spans="1:4" ht="15.5" x14ac:dyDescent="0.3">
      <c r="A682" s="5">
        <f t="shared" si="10"/>
        <v>681</v>
      </c>
      <c r="B682" s="4" t="s">
        <v>770</v>
      </c>
      <c r="C682" s="11">
        <v>146</v>
      </c>
      <c r="D682" s="24">
        <v>45286.037079442933</v>
      </c>
    </row>
    <row r="683" spans="1:4" ht="15.5" x14ac:dyDescent="0.3">
      <c r="A683" s="5">
        <f t="shared" si="10"/>
        <v>682</v>
      </c>
      <c r="B683" s="4" t="s">
        <v>770</v>
      </c>
      <c r="C683" s="11">
        <v>358</v>
      </c>
      <c r="D683" s="24">
        <v>41898.397683206218</v>
      </c>
    </row>
    <row r="684" spans="1:4" ht="15.5" x14ac:dyDescent="0.3">
      <c r="A684" s="5">
        <f t="shared" si="10"/>
        <v>683</v>
      </c>
      <c r="B684" s="4" t="s">
        <v>770</v>
      </c>
      <c r="C684" s="11">
        <v>184</v>
      </c>
      <c r="D684" s="24">
        <v>39422.919994342978</v>
      </c>
    </row>
    <row r="685" spans="1:4" x14ac:dyDescent="0.3">
      <c r="A685" s="5">
        <f t="shared" si="10"/>
        <v>684</v>
      </c>
      <c r="B685" s="5" t="s">
        <v>770</v>
      </c>
      <c r="C685" s="11">
        <v>555</v>
      </c>
      <c r="D685" s="24">
        <v>42305.913914761069</v>
      </c>
    </row>
    <row r="686" spans="1:4" x14ac:dyDescent="0.3">
      <c r="A686" s="5">
        <f t="shared" si="10"/>
        <v>685</v>
      </c>
      <c r="B686" s="5" t="s">
        <v>770</v>
      </c>
      <c r="C686" s="11">
        <v>784</v>
      </c>
      <c r="D686" s="24">
        <v>38778.15672215871</v>
      </c>
    </row>
    <row r="687" spans="1:4" ht="15.5" x14ac:dyDescent="0.3">
      <c r="A687" s="5">
        <f t="shared" si="10"/>
        <v>686</v>
      </c>
      <c r="B687" s="4" t="s">
        <v>770</v>
      </c>
      <c r="C687" s="11">
        <v>685</v>
      </c>
      <c r="D687" s="24">
        <v>39154.429631059749</v>
      </c>
    </row>
    <row r="688" spans="1:4" x14ac:dyDescent="0.3">
      <c r="A688" s="5">
        <f t="shared" si="10"/>
        <v>687</v>
      </c>
      <c r="B688" s="5" t="s">
        <v>770</v>
      </c>
      <c r="C688" s="11">
        <v>432</v>
      </c>
      <c r="D688" s="24">
        <v>41570.017011679818</v>
      </c>
    </row>
    <row r="689" spans="1:4" x14ac:dyDescent="0.3">
      <c r="A689" s="5">
        <f t="shared" si="10"/>
        <v>688</v>
      </c>
      <c r="B689" s="5" t="s">
        <v>770</v>
      </c>
      <c r="C689" s="11">
        <v>155</v>
      </c>
      <c r="D689" s="24">
        <v>43645.138514906786</v>
      </c>
    </row>
    <row r="690" spans="1:4" ht="15.5" x14ac:dyDescent="0.3">
      <c r="A690" s="5">
        <f t="shared" si="10"/>
        <v>689</v>
      </c>
      <c r="B690" s="4" t="s">
        <v>770</v>
      </c>
      <c r="C690" s="11">
        <v>45</v>
      </c>
      <c r="D690" s="24">
        <v>41403.925953163511</v>
      </c>
    </row>
    <row r="691" spans="1:4" x14ac:dyDescent="0.3">
      <c r="A691" s="5">
        <f t="shared" si="10"/>
        <v>690</v>
      </c>
      <c r="B691" s="5" t="s">
        <v>770</v>
      </c>
      <c r="C691" s="11">
        <v>240</v>
      </c>
      <c r="D691" s="24">
        <v>39485.265959693323</v>
      </c>
    </row>
    <row r="692" spans="1:4" ht="15.5" x14ac:dyDescent="0.3">
      <c r="A692" s="5">
        <f t="shared" si="10"/>
        <v>691</v>
      </c>
      <c r="B692" s="4" t="s">
        <v>770</v>
      </c>
      <c r="C692" s="11">
        <v>540</v>
      </c>
      <c r="D692" s="24">
        <v>39846.269465688216</v>
      </c>
    </row>
    <row r="693" spans="1:4" ht="15.5" x14ac:dyDescent="0.3">
      <c r="A693" s="5">
        <f t="shared" si="10"/>
        <v>692</v>
      </c>
      <c r="B693" s="4" t="s">
        <v>770</v>
      </c>
      <c r="C693" s="11">
        <v>914</v>
      </c>
      <c r="D693" s="24">
        <v>43299.20937456112</v>
      </c>
    </row>
    <row r="694" spans="1:4" x14ac:dyDescent="0.3">
      <c r="A694" s="5">
        <f t="shared" si="10"/>
        <v>693</v>
      </c>
      <c r="B694" s="5" t="s">
        <v>770</v>
      </c>
      <c r="C694" s="11">
        <v>176</v>
      </c>
      <c r="D694" s="24">
        <v>41296.549197340304</v>
      </c>
    </row>
    <row r="695" spans="1:4" x14ac:dyDescent="0.3">
      <c r="A695" s="5">
        <f t="shared" si="10"/>
        <v>694</v>
      </c>
      <c r="B695" s="5" t="s">
        <v>770</v>
      </c>
      <c r="C695" s="11">
        <v>898</v>
      </c>
      <c r="D695" s="24">
        <v>39682.172809770753</v>
      </c>
    </row>
    <row r="696" spans="1:4" x14ac:dyDescent="0.3">
      <c r="A696" s="5">
        <f t="shared" si="10"/>
        <v>695</v>
      </c>
      <c r="B696" s="5" t="s">
        <v>770</v>
      </c>
      <c r="C696" s="11">
        <v>728</v>
      </c>
      <c r="D696" s="24">
        <v>40636.757308450979</v>
      </c>
    </row>
    <row r="697" spans="1:4" x14ac:dyDescent="0.3">
      <c r="A697" s="5">
        <f t="shared" si="10"/>
        <v>696</v>
      </c>
      <c r="B697" s="5" t="s">
        <v>770</v>
      </c>
      <c r="C697" s="11">
        <v>960</v>
      </c>
      <c r="D697" s="24">
        <v>43874.054353154082</v>
      </c>
    </row>
    <row r="698" spans="1:4" ht="15.5" x14ac:dyDescent="0.3">
      <c r="A698" s="5">
        <f t="shared" si="10"/>
        <v>697</v>
      </c>
      <c r="B698" s="4" t="s">
        <v>770</v>
      </c>
      <c r="C698" s="11">
        <v>895</v>
      </c>
      <c r="D698" s="24">
        <v>42243.699358531812</v>
      </c>
    </row>
    <row r="699" spans="1:4" ht="15.5" x14ac:dyDescent="0.3">
      <c r="A699" s="5">
        <f t="shared" si="10"/>
        <v>698</v>
      </c>
      <c r="B699" s="4" t="s">
        <v>643</v>
      </c>
      <c r="C699" s="11">
        <v>886</v>
      </c>
      <c r="D699" s="24">
        <v>42704.679899930823</v>
      </c>
    </row>
    <row r="700" spans="1:4" x14ac:dyDescent="0.3">
      <c r="A700" s="5">
        <f t="shared" si="10"/>
        <v>699</v>
      </c>
      <c r="B700" s="5" t="s">
        <v>643</v>
      </c>
      <c r="C700" s="11">
        <v>947</v>
      </c>
      <c r="D700" s="24">
        <v>40162.555129352055</v>
      </c>
    </row>
    <row r="701" spans="1:4" ht="15.5" x14ac:dyDescent="0.3">
      <c r="A701" s="5">
        <f t="shared" si="10"/>
        <v>700</v>
      </c>
      <c r="B701" s="4" t="s">
        <v>643</v>
      </c>
      <c r="C701" s="11">
        <v>657</v>
      </c>
      <c r="D701" s="24">
        <v>43536.16885098788</v>
      </c>
    </row>
    <row r="702" spans="1:4" ht="15.5" x14ac:dyDescent="0.3">
      <c r="A702" s="5">
        <f t="shared" si="10"/>
        <v>701</v>
      </c>
      <c r="B702" s="4" t="s">
        <v>643</v>
      </c>
      <c r="C702" s="11">
        <v>883</v>
      </c>
      <c r="D702" s="24">
        <v>38863.08193175924</v>
      </c>
    </row>
    <row r="703" spans="1:4" ht="15.5" x14ac:dyDescent="0.3">
      <c r="A703" s="5">
        <f t="shared" si="10"/>
        <v>702</v>
      </c>
      <c r="B703" s="4" t="s">
        <v>643</v>
      </c>
      <c r="C703" s="11">
        <v>416</v>
      </c>
      <c r="D703" s="24">
        <v>39856.984574773072</v>
      </c>
    </row>
    <row r="704" spans="1:4" ht="15.5" x14ac:dyDescent="0.3">
      <c r="A704" s="5">
        <f t="shared" si="10"/>
        <v>703</v>
      </c>
      <c r="B704" s="4" t="s">
        <v>643</v>
      </c>
      <c r="C704" s="11">
        <v>691</v>
      </c>
      <c r="D704" s="24">
        <v>39255.403602829647</v>
      </c>
    </row>
    <row r="705" spans="1:4" x14ac:dyDescent="0.3">
      <c r="A705" s="5">
        <f t="shared" si="10"/>
        <v>704</v>
      </c>
      <c r="B705" s="5" t="s">
        <v>643</v>
      </c>
      <c r="C705" s="11">
        <v>623</v>
      </c>
      <c r="D705" s="24">
        <v>41348.839067152468</v>
      </c>
    </row>
    <row r="706" spans="1:4" x14ac:dyDescent="0.3">
      <c r="A706" s="5">
        <f t="shared" si="10"/>
        <v>705</v>
      </c>
      <c r="B706" s="5" t="s">
        <v>816</v>
      </c>
      <c r="C706" s="11">
        <v>702</v>
      </c>
      <c r="D706" s="24">
        <v>43078.275272936349</v>
      </c>
    </row>
    <row r="707" spans="1:4" x14ac:dyDescent="0.3">
      <c r="A707" s="5">
        <f t="shared" si="10"/>
        <v>706</v>
      </c>
      <c r="B707" s="5" t="s">
        <v>816</v>
      </c>
      <c r="C707" s="11">
        <v>333</v>
      </c>
      <c r="D707" s="24">
        <v>39248.078719412879</v>
      </c>
    </row>
    <row r="708" spans="1:4" ht="15.5" x14ac:dyDescent="0.3">
      <c r="A708" s="5">
        <f t="shared" ref="A708:A771" si="11">A707+1</f>
        <v>707</v>
      </c>
      <c r="B708" s="4" t="s">
        <v>816</v>
      </c>
      <c r="C708" s="11">
        <v>694</v>
      </c>
      <c r="D708" s="24">
        <v>39809.508755136681</v>
      </c>
    </row>
    <row r="709" spans="1:4" ht="15.5" x14ac:dyDescent="0.3">
      <c r="A709" s="5">
        <f t="shared" si="11"/>
        <v>708</v>
      </c>
      <c r="B709" s="4" t="s">
        <v>816</v>
      </c>
      <c r="C709" s="11">
        <v>666</v>
      </c>
      <c r="D709" s="24">
        <v>45039.962550898483</v>
      </c>
    </row>
    <row r="710" spans="1:4" x14ac:dyDescent="0.3">
      <c r="A710" s="5">
        <f t="shared" si="11"/>
        <v>709</v>
      </c>
      <c r="B710" s="5" t="s">
        <v>816</v>
      </c>
      <c r="C710" s="11">
        <v>609</v>
      </c>
      <c r="D710" s="24">
        <v>43424.125852571633</v>
      </c>
    </row>
    <row r="711" spans="1:4" ht="15.5" x14ac:dyDescent="0.3">
      <c r="A711" s="5">
        <f t="shared" si="11"/>
        <v>710</v>
      </c>
      <c r="B711" s="4" t="s">
        <v>816</v>
      </c>
      <c r="C711" s="11">
        <v>678</v>
      </c>
      <c r="D711" s="24">
        <v>42122.652410396702</v>
      </c>
    </row>
    <row r="712" spans="1:4" ht="15.5" x14ac:dyDescent="0.3">
      <c r="A712" s="5">
        <f t="shared" si="11"/>
        <v>711</v>
      </c>
      <c r="B712" s="4" t="s">
        <v>816</v>
      </c>
      <c r="C712" s="11">
        <v>515</v>
      </c>
      <c r="D712" s="24">
        <v>45077.484913650413</v>
      </c>
    </row>
    <row r="713" spans="1:4" ht="15.5" x14ac:dyDescent="0.3">
      <c r="A713" s="5">
        <f t="shared" si="11"/>
        <v>712</v>
      </c>
      <c r="B713" s="4" t="s">
        <v>816</v>
      </c>
      <c r="C713" s="11">
        <v>222</v>
      </c>
      <c r="D713" s="24">
        <v>39121.985818189802</v>
      </c>
    </row>
    <row r="714" spans="1:4" ht="15.5" x14ac:dyDescent="0.3">
      <c r="A714" s="5">
        <f t="shared" si="11"/>
        <v>713</v>
      </c>
      <c r="B714" s="4" t="s">
        <v>816</v>
      </c>
      <c r="C714" s="11">
        <v>542</v>
      </c>
      <c r="D714" s="24">
        <v>44761.33824349974</v>
      </c>
    </row>
    <row r="715" spans="1:4" x14ac:dyDescent="0.3">
      <c r="A715" s="5">
        <f t="shared" si="11"/>
        <v>714</v>
      </c>
      <c r="B715" s="5" t="s">
        <v>816</v>
      </c>
      <c r="C715" s="11">
        <v>839</v>
      </c>
      <c r="D715" s="24">
        <v>44923.124475515688</v>
      </c>
    </row>
    <row r="716" spans="1:4" ht="15.5" x14ac:dyDescent="0.3">
      <c r="A716" s="5">
        <f t="shared" si="11"/>
        <v>715</v>
      </c>
      <c r="B716" s="4" t="s">
        <v>816</v>
      </c>
      <c r="C716" s="11">
        <v>526</v>
      </c>
      <c r="D716" s="24">
        <v>40115.793660444207</v>
      </c>
    </row>
    <row r="717" spans="1:4" ht="15.5" x14ac:dyDescent="0.3">
      <c r="A717" s="5">
        <f t="shared" si="11"/>
        <v>716</v>
      </c>
      <c r="B717" s="4" t="s">
        <v>684</v>
      </c>
      <c r="C717" s="11">
        <v>732</v>
      </c>
      <c r="D717" s="24">
        <v>43310.93613666937</v>
      </c>
    </row>
    <row r="718" spans="1:4" ht="15.5" x14ac:dyDescent="0.3">
      <c r="A718" s="5">
        <f t="shared" si="11"/>
        <v>717</v>
      </c>
      <c r="B718" s="4" t="s">
        <v>684</v>
      </c>
      <c r="C718" s="11">
        <v>40</v>
      </c>
      <c r="D718" s="24">
        <v>41102.577444074552</v>
      </c>
    </row>
    <row r="719" spans="1:4" ht="15.5" x14ac:dyDescent="0.3">
      <c r="A719" s="5">
        <f t="shared" si="11"/>
        <v>718</v>
      </c>
      <c r="B719" s="4" t="s">
        <v>684</v>
      </c>
      <c r="C719" s="11">
        <v>672</v>
      </c>
      <c r="D719" s="24">
        <v>41397.051928142217</v>
      </c>
    </row>
    <row r="720" spans="1:4" x14ac:dyDescent="0.3">
      <c r="A720" s="5">
        <f t="shared" si="11"/>
        <v>719</v>
      </c>
      <c r="B720" s="5" t="s">
        <v>684</v>
      </c>
      <c r="C720" s="11">
        <v>987</v>
      </c>
      <c r="D720" s="24">
        <v>41988.079855963704</v>
      </c>
    </row>
    <row r="721" spans="1:4" x14ac:dyDescent="0.3">
      <c r="A721" s="5">
        <f t="shared" si="11"/>
        <v>720</v>
      </c>
      <c r="B721" s="5" t="s">
        <v>684</v>
      </c>
      <c r="C721" s="11">
        <v>487</v>
      </c>
      <c r="D721" s="24">
        <v>43305.7402645814</v>
      </c>
    </row>
    <row r="722" spans="1:4" ht="15.5" x14ac:dyDescent="0.3">
      <c r="A722" s="5">
        <f t="shared" si="11"/>
        <v>721</v>
      </c>
      <c r="B722" s="4" t="s">
        <v>684</v>
      </c>
      <c r="C722" s="11">
        <v>413</v>
      </c>
      <c r="D722" s="24">
        <v>40365.612207337595</v>
      </c>
    </row>
    <row r="723" spans="1:4" ht="15.5" x14ac:dyDescent="0.3">
      <c r="A723" s="5">
        <f t="shared" si="11"/>
        <v>722</v>
      </c>
      <c r="B723" s="4" t="s">
        <v>684</v>
      </c>
      <c r="C723" s="11">
        <v>900</v>
      </c>
      <c r="D723" s="24">
        <v>43282.458945518403</v>
      </c>
    </row>
    <row r="724" spans="1:4" ht="15.5" x14ac:dyDescent="0.3">
      <c r="A724" s="5">
        <f t="shared" si="11"/>
        <v>723</v>
      </c>
      <c r="B724" s="4" t="s">
        <v>684</v>
      </c>
      <c r="C724" s="11">
        <v>286</v>
      </c>
      <c r="D724" s="24">
        <v>41284.479587048816</v>
      </c>
    </row>
    <row r="725" spans="1:4" x14ac:dyDescent="0.3">
      <c r="A725" s="5">
        <f t="shared" si="11"/>
        <v>724</v>
      </c>
      <c r="B725" s="5" t="s">
        <v>684</v>
      </c>
      <c r="C725" s="11">
        <v>342</v>
      </c>
      <c r="D725" s="24">
        <v>43937.508953848039</v>
      </c>
    </row>
    <row r="726" spans="1:4" x14ac:dyDescent="0.3">
      <c r="A726" s="5">
        <f t="shared" si="11"/>
        <v>725</v>
      </c>
      <c r="B726" s="5" t="s">
        <v>782</v>
      </c>
      <c r="C726" s="11">
        <v>428</v>
      </c>
      <c r="D726" s="24">
        <v>44769.345658342056</v>
      </c>
    </row>
    <row r="727" spans="1:4" ht="15.5" x14ac:dyDescent="0.3">
      <c r="A727" s="5">
        <f t="shared" si="11"/>
        <v>726</v>
      </c>
      <c r="B727" s="4" t="s">
        <v>782</v>
      </c>
      <c r="C727" s="11">
        <v>419</v>
      </c>
      <c r="D727" s="24">
        <v>40960.646219995971</v>
      </c>
    </row>
    <row r="728" spans="1:4" x14ac:dyDescent="0.3">
      <c r="A728" s="5">
        <f t="shared" si="11"/>
        <v>727</v>
      </c>
      <c r="B728" s="5" t="s">
        <v>782</v>
      </c>
      <c r="C728" s="11">
        <v>642</v>
      </c>
      <c r="D728" s="24">
        <v>40907.143157587714</v>
      </c>
    </row>
    <row r="729" spans="1:4" ht="15.5" x14ac:dyDescent="0.3">
      <c r="A729" s="5">
        <f t="shared" si="11"/>
        <v>728</v>
      </c>
      <c r="B729" s="4" t="s">
        <v>714</v>
      </c>
      <c r="C729" s="11">
        <v>215</v>
      </c>
      <c r="D729" s="24">
        <v>43491.064244570887</v>
      </c>
    </row>
    <row r="730" spans="1:4" ht="15.5" x14ac:dyDescent="0.3">
      <c r="A730" s="5">
        <f t="shared" si="11"/>
        <v>729</v>
      </c>
      <c r="B730" s="4" t="s">
        <v>714</v>
      </c>
      <c r="C730" s="11">
        <v>407</v>
      </c>
      <c r="D730" s="24">
        <v>45354.896290604935</v>
      </c>
    </row>
    <row r="731" spans="1:4" x14ac:dyDescent="0.3">
      <c r="A731" s="5">
        <f t="shared" si="11"/>
        <v>730</v>
      </c>
      <c r="B731" s="5" t="s">
        <v>714</v>
      </c>
      <c r="C731" s="11">
        <v>55</v>
      </c>
      <c r="D731" s="24">
        <v>43647.17924297462</v>
      </c>
    </row>
    <row r="732" spans="1:4" ht="15.5" x14ac:dyDescent="0.3">
      <c r="A732" s="5">
        <f t="shared" si="11"/>
        <v>731</v>
      </c>
      <c r="B732" s="4" t="s">
        <v>714</v>
      </c>
      <c r="C732" s="11">
        <v>860</v>
      </c>
      <c r="D732" s="24">
        <v>44646.137820287426</v>
      </c>
    </row>
    <row r="733" spans="1:4" x14ac:dyDescent="0.3">
      <c r="A733" s="5">
        <f t="shared" si="11"/>
        <v>732</v>
      </c>
      <c r="B733" s="5" t="s">
        <v>714</v>
      </c>
      <c r="C733" s="11">
        <v>513</v>
      </c>
      <c r="D733" s="24">
        <v>41400.495220656558</v>
      </c>
    </row>
    <row r="734" spans="1:4" ht="15.5" x14ac:dyDescent="0.3">
      <c r="A734" s="5">
        <f t="shared" si="11"/>
        <v>733</v>
      </c>
      <c r="B734" s="4" t="s">
        <v>714</v>
      </c>
      <c r="C734" s="11">
        <v>694</v>
      </c>
      <c r="D734" s="24">
        <v>40641.061713711097</v>
      </c>
    </row>
    <row r="735" spans="1:4" x14ac:dyDescent="0.3">
      <c r="A735" s="5">
        <f t="shared" si="11"/>
        <v>734</v>
      </c>
      <c r="B735" s="5" t="s">
        <v>714</v>
      </c>
      <c r="C735" s="11">
        <v>444</v>
      </c>
      <c r="D735" s="24">
        <v>42688.376078144654</v>
      </c>
    </row>
    <row r="736" spans="1:4" x14ac:dyDescent="0.3">
      <c r="A736" s="5">
        <f t="shared" si="11"/>
        <v>735</v>
      </c>
      <c r="B736" s="5" t="s">
        <v>714</v>
      </c>
      <c r="C736" s="11">
        <v>528</v>
      </c>
      <c r="D736" s="24">
        <v>44019.755214039549</v>
      </c>
    </row>
    <row r="737" spans="1:4" ht="15.5" x14ac:dyDescent="0.3">
      <c r="A737" s="5">
        <f t="shared" si="11"/>
        <v>736</v>
      </c>
      <c r="B737" s="4" t="s">
        <v>714</v>
      </c>
      <c r="C737" s="11">
        <v>504</v>
      </c>
      <c r="D737" s="24">
        <v>42927.65839999642</v>
      </c>
    </row>
    <row r="738" spans="1:4" x14ac:dyDescent="0.3">
      <c r="A738" s="5">
        <f t="shared" si="11"/>
        <v>737</v>
      </c>
      <c r="B738" s="5" t="s">
        <v>714</v>
      </c>
      <c r="C738" s="11">
        <v>517</v>
      </c>
      <c r="D738" s="24">
        <v>43179.91313260993</v>
      </c>
    </row>
    <row r="739" spans="1:4" ht="15.5" x14ac:dyDescent="0.3">
      <c r="A739" s="5">
        <f t="shared" si="11"/>
        <v>738</v>
      </c>
      <c r="B739" s="4" t="s">
        <v>714</v>
      </c>
      <c r="C739" s="11">
        <v>670</v>
      </c>
      <c r="D739" s="24">
        <v>40315.579575745389</v>
      </c>
    </row>
    <row r="740" spans="1:4" x14ac:dyDescent="0.3">
      <c r="A740" s="5">
        <f t="shared" si="11"/>
        <v>739</v>
      </c>
      <c r="B740" s="5" t="s">
        <v>714</v>
      </c>
      <c r="C740" s="11">
        <v>144</v>
      </c>
      <c r="D740" s="24">
        <v>39564.778923802965</v>
      </c>
    </row>
    <row r="741" spans="1:4" x14ac:dyDescent="0.3">
      <c r="A741" s="5">
        <f t="shared" si="11"/>
        <v>740</v>
      </c>
      <c r="B741" s="5" t="s">
        <v>714</v>
      </c>
      <c r="C741" s="11">
        <v>742</v>
      </c>
      <c r="D741" s="24">
        <v>39402.582718695412</v>
      </c>
    </row>
    <row r="742" spans="1:4" ht="15.5" x14ac:dyDescent="0.3">
      <c r="A742" s="5">
        <f t="shared" si="11"/>
        <v>741</v>
      </c>
      <c r="B742" s="4" t="s">
        <v>682</v>
      </c>
      <c r="C742" s="11">
        <v>725</v>
      </c>
      <c r="D742" s="24">
        <v>41140.534163713761</v>
      </c>
    </row>
    <row r="743" spans="1:4" ht="15.5" x14ac:dyDescent="0.3">
      <c r="A743" s="5">
        <f t="shared" si="11"/>
        <v>742</v>
      </c>
      <c r="B743" s="4" t="s">
        <v>682</v>
      </c>
      <c r="C743" s="11">
        <v>785</v>
      </c>
      <c r="D743" s="24">
        <v>43206.767800970971</v>
      </c>
    </row>
    <row r="744" spans="1:4" x14ac:dyDescent="0.3">
      <c r="A744" s="5">
        <f t="shared" si="11"/>
        <v>743</v>
      </c>
      <c r="B744" s="5" t="s">
        <v>682</v>
      </c>
      <c r="C744" s="11">
        <v>624</v>
      </c>
      <c r="D744" s="24">
        <v>39243.450717330619</v>
      </c>
    </row>
    <row r="745" spans="1:4" x14ac:dyDescent="0.3">
      <c r="A745" s="5">
        <f t="shared" si="11"/>
        <v>744</v>
      </c>
      <c r="B745" s="5" t="s">
        <v>682</v>
      </c>
      <c r="C745" s="11">
        <v>895</v>
      </c>
      <c r="D745" s="24">
        <v>45290.933647317535</v>
      </c>
    </row>
    <row r="746" spans="1:4" x14ac:dyDescent="0.3">
      <c r="A746" s="5">
        <f t="shared" si="11"/>
        <v>745</v>
      </c>
      <c r="B746" s="5" t="s">
        <v>682</v>
      </c>
      <c r="C746" s="11">
        <v>102</v>
      </c>
      <c r="D746" s="24">
        <v>40649.797725822595</v>
      </c>
    </row>
    <row r="747" spans="1:4" x14ac:dyDescent="0.3">
      <c r="A747" s="5">
        <f t="shared" si="11"/>
        <v>746</v>
      </c>
      <c r="B747" s="5" t="s">
        <v>682</v>
      </c>
      <c r="C747" s="11">
        <v>904</v>
      </c>
      <c r="D747" s="24">
        <v>43773.861682712246</v>
      </c>
    </row>
    <row r="748" spans="1:4" x14ac:dyDescent="0.3">
      <c r="A748" s="5">
        <f t="shared" si="11"/>
        <v>747</v>
      </c>
      <c r="B748" s="5" t="s">
        <v>682</v>
      </c>
      <c r="C748" s="11">
        <v>557</v>
      </c>
      <c r="D748" s="24">
        <v>42841.222085924717</v>
      </c>
    </row>
    <row r="749" spans="1:4" x14ac:dyDescent="0.3">
      <c r="A749" s="5">
        <f t="shared" si="11"/>
        <v>748</v>
      </c>
      <c r="B749" s="5" t="s">
        <v>735</v>
      </c>
      <c r="C749" s="11">
        <v>683</v>
      </c>
      <c r="D749" s="24">
        <v>41202.168889072345</v>
      </c>
    </row>
    <row r="750" spans="1:4" ht="15.5" x14ac:dyDescent="0.3">
      <c r="A750" s="5">
        <f t="shared" si="11"/>
        <v>749</v>
      </c>
      <c r="B750" s="4" t="s">
        <v>735</v>
      </c>
      <c r="C750" s="11">
        <v>862</v>
      </c>
      <c r="D750" s="24">
        <v>42048.529849340805</v>
      </c>
    </row>
    <row r="751" spans="1:4" ht="15.5" x14ac:dyDescent="0.3">
      <c r="A751" s="5">
        <f t="shared" si="11"/>
        <v>750</v>
      </c>
      <c r="B751" s="4" t="s">
        <v>735</v>
      </c>
      <c r="C751" s="11">
        <v>556</v>
      </c>
      <c r="D751" s="24">
        <v>42551.431775156998</v>
      </c>
    </row>
    <row r="752" spans="1:4" ht="15.5" x14ac:dyDescent="0.3">
      <c r="A752" s="5">
        <f t="shared" si="11"/>
        <v>751</v>
      </c>
      <c r="B752" s="4" t="s">
        <v>735</v>
      </c>
      <c r="C752" s="11">
        <v>15</v>
      </c>
      <c r="D752" s="24">
        <v>40027.036319467414</v>
      </c>
    </row>
    <row r="753" spans="1:4" ht="15.5" x14ac:dyDescent="0.3">
      <c r="A753" s="5">
        <f t="shared" si="11"/>
        <v>752</v>
      </c>
      <c r="B753" s="4" t="s">
        <v>735</v>
      </c>
      <c r="C753" s="11">
        <v>385</v>
      </c>
      <c r="D753" s="24">
        <v>41910.644995455266</v>
      </c>
    </row>
    <row r="754" spans="1:4" ht="15.5" x14ac:dyDescent="0.3">
      <c r="A754" s="5">
        <f t="shared" si="11"/>
        <v>753</v>
      </c>
      <c r="B754" s="4" t="s">
        <v>735</v>
      </c>
      <c r="C754" s="11">
        <v>54</v>
      </c>
      <c r="D754" s="24">
        <v>40852.440162062252</v>
      </c>
    </row>
    <row r="755" spans="1:4" ht="15.5" x14ac:dyDescent="0.3">
      <c r="A755" s="5">
        <f t="shared" si="11"/>
        <v>754</v>
      </c>
      <c r="B755" s="4" t="s">
        <v>735</v>
      </c>
      <c r="C755" s="11">
        <v>381</v>
      </c>
      <c r="D755" s="24">
        <v>42154.765865351394</v>
      </c>
    </row>
    <row r="756" spans="1:4" x14ac:dyDescent="0.3">
      <c r="A756" s="5">
        <f t="shared" si="11"/>
        <v>755</v>
      </c>
      <c r="B756" s="5" t="s">
        <v>735</v>
      </c>
      <c r="C756" s="11">
        <v>988</v>
      </c>
      <c r="D756" s="24">
        <v>45173.02653728953</v>
      </c>
    </row>
    <row r="757" spans="1:4" ht="15.5" x14ac:dyDescent="0.3">
      <c r="A757" s="5">
        <f t="shared" si="11"/>
        <v>756</v>
      </c>
      <c r="B757" s="4" t="s">
        <v>735</v>
      </c>
      <c r="C757" s="11">
        <v>264</v>
      </c>
      <c r="D757" s="24">
        <v>40964.296573432905</v>
      </c>
    </row>
    <row r="758" spans="1:4" x14ac:dyDescent="0.3">
      <c r="A758" s="5">
        <f t="shared" si="11"/>
        <v>757</v>
      </c>
      <c r="B758" s="5" t="s">
        <v>735</v>
      </c>
      <c r="C758" s="11">
        <v>992</v>
      </c>
      <c r="D758" s="24">
        <v>39438.282336293814</v>
      </c>
    </row>
    <row r="759" spans="1:4" x14ac:dyDescent="0.3">
      <c r="A759" s="5">
        <f t="shared" si="11"/>
        <v>758</v>
      </c>
      <c r="B759" s="5" t="s">
        <v>735</v>
      </c>
      <c r="C759" s="11">
        <v>558</v>
      </c>
      <c r="D759" s="24">
        <v>42687.084986104979</v>
      </c>
    </row>
    <row r="760" spans="1:4" x14ac:dyDescent="0.3">
      <c r="A760" s="5">
        <f t="shared" si="11"/>
        <v>759</v>
      </c>
      <c r="B760" s="5" t="s">
        <v>640</v>
      </c>
      <c r="C760" s="11">
        <v>305</v>
      </c>
      <c r="D760" s="24">
        <v>42348.897974363506</v>
      </c>
    </row>
    <row r="761" spans="1:4" ht="15.5" x14ac:dyDescent="0.3">
      <c r="A761" s="5">
        <f t="shared" si="11"/>
        <v>760</v>
      </c>
      <c r="B761" s="4" t="s">
        <v>640</v>
      </c>
      <c r="C761" s="11">
        <v>629</v>
      </c>
      <c r="D761" s="24">
        <v>38898.178670786634</v>
      </c>
    </row>
    <row r="762" spans="1:4" ht="15.5" x14ac:dyDescent="0.3">
      <c r="A762" s="5">
        <f t="shared" si="11"/>
        <v>761</v>
      </c>
      <c r="B762" s="4" t="s">
        <v>640</v>
      </c>
      <c r="C762" s="11">
        <v>812</v>
      </c>
      <c r="D762" s="24">
        <v>41909.577888313215</v>
      </c>
    </row>
    <row r="763" spans="1:4" ht="15.5" x14ac:dyDescent="0.3">
      <c r="A763" s="5">
        <f t="shared" si="11"/>
        <v>762</v>
      </c>
      <c r="B763" s="4" t="s">
        <v>640</v>
      </c>
      <c r="C763" s="11">
        <v>930</v>
      </c>
      <c r="D763" s="24">
        <v>45178.628910133048</v>
      </c>
    </row>
    <row r="764" spans="1:4" ht="15.5" x14ac:dyDescent="0.3">
      <c r="A764" s="5">
        <f t="shared" si="11"/>
        <v>763</v>
      </c>
      <c r="B764" s="4" t="s">
        <v>640</v>
      </c>
      <c r="C764" s="11">
        <v>525</v>
      </c>
      <c r="D764" s="24">
        <v>39913.334538425959</v>
      </c>
    </row>
    <row r="765" spans="1:4" x14ac:dyDescent="0.3">
      <c r="A765" s="5">
        <f t="shared" si="11"/>
        <v>764</v>
      </c>
      <c r="B765" s="5" t="s">
        <v>640</v>
      </c>
      <c r="C765" s="11">
        <v>394</v>
      </c>
      <c r="D765" s="24">
        <v>41973.531691990822</v>
      </c>
    </row>
    <row r="766" spans="1:4" x14ac:dyDescent="0.3">
      <c r="A766" s="5">
        <f t="shared" si="11"/>
        <v>765</v>
      </c>
      <c r="B766" s="5" t="s">
        <v>640</v>
      </c>
      <c r="C766" s="11">
        <v>297</v>
      </c>
      <c r="D766" s="24">
        <v>41145.238045158512</v>
      </c>
    </row>
    <row r="767" spans="1:4" ht="15.5" x14ac:dyDescent="0.3">
      <c r="A767" s="5">
        <f t="shared" si="11"/>
        <v>766</v>
      </c>
      <c r="B767" s="4" t="s">
        <v>640</v>
      </c>
      <c r="C767" s="11">
        <v>318</v>
      </c>
      <c r="D767" s="24">
        <v>42277.494809334145</v>
      </c>
    </row>
    <row r="768" spans="1:4" ht="15.5" x14ac:dyDescent="0.3">
      <c r="A768" s="5">
        <f t="shared" si="11"/>
        <v>767</v>
      </c>
      <c r="B768" s="4" t="s">
        <v>640</v>
      </c>
      <c r="C768" s="11">
        <v>269</v>
      </c>
      <c r="D768" s="24">
        <v>40023.199763749246</v>
      </c>
    </row>
    <row r="769" spans="1:4" x14ac:dyDescent="0.3">
      <c r="A769" s="5">
        <f t="shared" si="11"/>
        <v>768</v>
      </c>
      <c r="B769" s="5" t="s">
        <v>676</v>
      </c>
      <c r="C769" s="11">
        <v>135</v>
      </c>
      <c r="D769" s="24">
        <v>45304.386388642277</v>
      </c>
    </row>
    <row r="770" spans="1:4" ht="15.5" x14ac:dyDescent="0.3">
      <c r="A770" s="5">
        <f t="shared" si="11"/>
        <v>769</v>
      </c>
      <c r="B770" s="4" t="s">
        <v>676</v>
      </c>
      <c r="C770" s="11">
        <v>492</v>
      </c>
      <c r="D770" s="24">
        <v>44319.440706481415</v>
      </c>
    </row>
    <row r="771" spans="1:4" x14ac:dyDescent="0.3">
      <c r="A771" s="5">
        <f t="shared" si="11"/>
        <v>770</v>
      </c>
      <c r="B771" s="5" t="s">
        <v>676</v>
      </c>
      <c r="C771" s="11">
        <v>24</v>
      </c>
      <c r="D771" s="24">
        <v>40396.430413698232</v>
      </c>
    </row>
    <row r="772" spans="1:4" ht="15.5" x14ac:dyDescent="0.3">
      <c r="A772" s="5">
        <f t="shared" ref="A772:A835" si="12">A771+1</f>
        <v>771</v>
      </c>
      <c r="B772" s="4" t="s">
        <v>676</v>
      </c>
      <c r="C772" s="11">
        <v>354</v>
      </c>
      <c r="D772" s="24">
        <v>45230.548287976118</v>
      </c>
    </row>
    <row r="773" spans="1:4" x14ac:dyDescent="0.3">
      <c r="A773" s="5">
        <f t="shared" si="12"/>
        <v>772</v>
      </c>
      <c r="B773" s="5" t="s">
        <v>676</v>
      </c>
      <c r="C773" s="11">
        <v>185</v>
      </c>
      <c r="D773" s="24">
        <v>41070.02601721372</v>
      </c>
    </row>
    <row r="774" spans="1:4" x14ac:dyDescent="0.3">
      <c r="A774" s="5">
        <f t="shared" si="12"/>
        <v>773</v>
      </c>
      <c r="B774" s="5" t="s">
        <v>692</v>
      </c>
      <c r="C774" s="11">
        <v>342</v>
      </c>
      <c r="D774" s="24">
        <v>39409.756869395147</v>
      </c>
    </row>
    <row r="775" spans="1:4" ht="15.5" x14ac:dyDescent="0.3">
      <c r="A775" s="5">
        <f t="shared" si="12"/>
        <v>774</v>
      </c>
      <c r="B775" s="4" t="s">
        <v>692</v>
      </c>
      <c r="C775" s="11">
        <v>958</v>
      </c>
      <c r="D775" s="24">
        <v>44692.405754500527</v>
      </c>
    </row>
    <row r="776" spans="1:4" ht="15.5" x14ac:dyDescent="0.3">
      <c r="A776" s="5">
        <f t="shared" si="12"/>
        <v>775</v>
      </c>
      <c r="B776" s="4" t="s">
        <v>692</v>
      </c>
      <c r="C776" s="11">
        <v>683</v>
      </c>
      <c r="D776" s="24">
        <v>41598.439278180835</v>
      </c>
    </row>
    <row r="777" spans="1:4" x14ac:dyDescent="0.3">
      <c r="A777" s="5">
        <f t="shared" si="12"/>
        <v>776</v>
      </c>
      <c r="B777" s="5" t="s">
        <v>692</v>
      </c>
      <c r="C777" s="11">
        <v>552</v>
      </c>
      <c r="D777" s="24">
        <v>43517.417297194188</v>
      </c>
    </row>
    <row r="778" spans="1:4" ht="15.5" x14ac:dyDescent="0.3">
      <c r="A778" s="5">
        <f t="shared" si="12"/>
        <v>777</v>
      </c>
      <c r="B778" s="4" t="s">
        <v>692</v>
      </c>
      <c r="C778" s="11">
        <v>348</v>
      </c>
      <c r="D778" s="24">
        <v>42374.102177917863</v>
      </c>
    </row>
    <row r="779" spans="1:4" x14ac:dyDescent="0.3">
      <c r="A779" s="5">
        <f t="shared" si="12"/>
        <v>778</v>
      </c>
      <c r="B779" s="5" t="s">
        <v>692</v>
      </c>
      <c r="C779" s="11">
        <v>373</v>
      </c>
      <c r="D779" s="24">
        <v>41590.560684738455</v>
      </c>
    </row>
    <row r="780" spans="1:4" ht="15.5" x14ac:dyDescent="0.3">
      <c r="A780" s="5">
        <f t="shared" si="12"/>
        <v>779</v>
      </c>
      <c r="B780" s="4" t="s">
        <v>692</v>
      </c>
      <c r="C780" s="11">
        <v>470</v>
      </c>
      <c r="D780" s="24">
        <v>45160.878660681265</v>
      </c>
    </row>
    <row r="781" spans="1:4" ht="15.5" x14ac:dyDescent="0.3">
      <c r="A781" s="5">
        <f t="shared" si="12"/>
        <v>780</v>
      </c>
      <c r="B781" s="4" t="s">
        <v>692</v>
      </c>
      <c r="C781" s="11">
        <v>380</v>
      </c>
      <c r="D781" s="24">
        <v>44564.406060848072</v>
      </c>
    </row>
    <row r="782" spans="1:4" x14ac:dyDescent="0.3">
      <c r="A782" s="5">
        <f t="shared" si="12"/>
        <v>781</v>
      </c>
      <c r="B782" s="5" t="s">
        <v>692</v>
      </c>
      <c r="C782" s="11">
        <v>391</v>
      </c>
      <c r="D782" s="24">
        <v>41708.490941918353</v>
      </c>
    </row>
    <row r="783" spans="1:4" ht="15.5" x14ac:dyDescent="0.3">
      <c r="A783" s="5">
        <f t="shared" si="12"/>
        <v>782</v>
      </c>
      <c r="B783" s="4" t="s">
        <v>692</v>
      </c>
      <c r="C783" s="11">
        <v>733</v>
      </c>
      <c r="D783" s="24">
        <v>40996.183487288225</v>
      </c>
    </row>
    <row r="784" spans="1:4" ht="15.5" x14ac:dyDescent="0.3">
      <c r="A784" s="5">
        <f t="shared" si="12"/>
        <v>783</v>
      </c>
      <c r="B784" s="4" t="s">
        <v>692</v>
      </c>
      <c r="C784" s="11">
        <v>538</v>
      </c>
      <c r="D784" s="24">
        <v>45184.978060859452</v>
      </c>
    </row>
    <row r="785" spans="1:4" ht="15.5" x14ac:dyDescent="0.3">
      <c r="A785" s="5">
        <f t="shared" si="12"/>
        <v>784</v>
      </c>
      <c r="B785" s="4" t="s">
        <v>692</v>
      </c>
      <c r="C785" s="11">
        <v>937</v>
      </c>
      <c r="D785" s="24">
        <v>41648.225510079115</v>
      </c>
    </row>
    <row r="786" spans="1:4" ht="15.5" x14ac:dyDescent="0.3">
      <c r="A786" s="5">
        <f t="shared" si="12"/>
        <v>785</v>
      </c>
      <c r="B786" s="4" t="s">
        <v>698</v>
      </c>
      <c r="C786" s="11">
        <v>507</v>
      </c>
      <c r="D786" s="24">
        <v>41651.14199513878</v>
      </c>
    </row>
    <row r="787" spans="1:4" ht="15.5" x14ac:dyDescent="0.3">
      <c r="A787" s="5">
        <f t="shared" si="12"/>
        <v>786</v>
      </c>
      <c r="B787" s="4" t="s">
        <v>698</v>
      </c>
      <c r="C787" s="11">
        <v>547</v>
      </c>
      <c r="D787" s="24">
        <v>41590.67673922731</v>
      </c>
    </row>
    <row r="788" spans="1:4" x14ac:dyDescent="0.3">
      <c r="A788" s="5">
        <f t="shared" si="12"/>
        <v>787</v>
      </c>
      <c r="B788" s="5" t="s">
        <v>698</v>
      </c>
      <c r="C788" s="11">
        <v>694</v>
      </c>
      <c r="D788" s="24">
        <v>42210.02754215616</v>
      </c>
    </row>
    <row r="789" spans="1:4" x14ac:dyDescent="0.3">
      <c r="A789" s="5">
        <f t="shared" si="12"/>
        <v>788</v>
      </c>
      <c r="B789" s="5" t="s">
        <v>698</v>
      </c>
      <c r="C789" s="11">
        <v>605</v>
      </c>
      <c r="D789" s="24">
        <v>42209.211456840319</v>
      </c>
    </row>
    <row r="790" spans="1:4" ht="15.5" x14ac:dyDescent="0.3">
      <c r="A790" s="5">
        <f t="shared" si="12"/>
        <v>789</v>
      </c>
      <c r="B790" s="4" t="s">
        <v>698</v>
      </c>
      <c r="C790" s="11">
        <v>384</v>
      </c>
      <c r="D790" s="24">
        <v>38939.190300748975</v>
      </c>
    </row>
    <row r="791" spans="1:4" x14ac:dyDescent="0.3">
      <c r="A791" s="5">
        <f t="shared" si="12"/>
        <v>790</v>
      </c>
      <c r="B791" s="5" t="s">
        <v>698</v>
      </c>
      <c r="C791" s="11">
        <v>350</v>
      </c>
      <c r="D791" s="24">
        <v>38932.485600378779</v>
      </c>
    </row>
    <row r="792" spans="1:4" x14ac:dyDescent="0.3">
      <c r="A792" s="5">
        <f t="shared" si="12"/>
        <v>791</v>
      </c>
      <c r="B792" s="5" t="s">
        <v>698</v>
      </c>
      <c r="C792" s="11">
        <v>705</v>
      </c>
      <c r="D792" s="24">
        <v>44640.05138927498</v>
      </c>
    </row>
    <row r="793" spans="1:4" ht="15.5" x14ac:dyDescent="0.3">
      <c r="A793" s="5">
        <f t="shared" si="12"/>
        <v>792</v>
      </c>
      <c r="B793" s="4" t="s">
        <v>698</v>
      </c>
      <c r="C793" s="11">
        <v>787</v>
      </c>
      <c r="D793" s="24">
        <v>39025.27101486396</v>
      </c>
    </row>
    <row r="794" spans="1:4" x14ac:dyDescent="0.3">
      <c r="A794" s="5">
        <f t="shared" si="12"/>
        <v>793</v>
      </c>
      <c r="B794" s="5" t="s">
        <v>698</v>
      </c>
      <c r="C794" s="11">
        <v>447</v>
      </c>
      <c r="D794" s="24">
        <v>40980.541693331732</v>
      </c>
    </row>
    <row r="795" spans="1:4" x14ac:dyDescent="0.3">
      <c r="A795" s="5">
        <f t="shared" si="12"/>
        <v>794</v>
      </c>
      <c r="B795" s="5" t="s">
        <v>698</v>
      </c>
      <c r="C795" s="11">
        <v>669</v>
      </c>
      <c r="D795" s="24">
        <v>42276.945141124816</v>
      </c>
    </row>
    <row r="796" spans="1:4" x14ac:dyDescent="0.3">
      <c r="A796" s="5">
        <f t="shared" si="12"/>
        <v>795</v>
      </c>
      <c r="B796" s="5" t="s">
        <v>698</v>
      </c>
      <c r="C796" s="11">
        <v>287</v>
      </c>
      <c r="D796" s="24">
        <v>41865.902336539599</v>
      </c>
    </row>
    <row r="797" spans="1:4" ht="15.5" x14ac:dyDescent="0.3">
      <c r="A797" s="5">
        <f t="shared" si="12"/>
        <v>796</v>
      </c>
      <c r="B797" s="4" t="s">
        <v>698</v>
      </c>
      <c r="C797" s="11">
        <v>979</v>
      </c>
      <c r="D797" s="24">
        <v>44737.915189065861</v>
      </c>
    </row>
    <row r="798" spans="1:4" ht="15.5" x14ac:dyDescent="0.3">
      <c r="A798" s="5">
        <f t="shared" si="12"/>
        <v>797</v>
      </c>
      <c r="B798" s="4" t="s">
        <v>698</v>
      </c>
      <c r="C798" s="11">
        <v>112</v>
      </c>
      <c r="D798" s="24">
        <v>43721.329351679844</v>
      </c>
    </row>
    <row r="799" spans="1:4" x14ac:dyDescent="0.3">
      <c r="A799" s="5">
        <f t="shared" si="12"/>
        <v>798</v>
      </c>
      <c r="B799" s="5" t="s">
        <v>781</v>
      </c>
      <c r="C799" s="11">
        <v>587</v>
      </c>
      <c r="D799" s="24">
        <v>45363.885261876385</v>
      </c>
    </row>
    <row r="800" spans="1:4" ht="15.5" x14ac:dyDescent="0.3">
      <c r="A800" s="5">
        <f t="shared" si="12"/>
        <v>799</v>
      </c>
      <c r="B800" s="4" t="s">
        <v>781</v>
      </c>
      <c r="C800" s="11">
        <v>791</v>
      </c>
      <c r="D800" s="24">
        <v>40746.38559456545</v>
      </c>
    </row>
    <row r="801" spans="1:4" x14ac:dyDescent="0.3">
      <c r="A801" s="5">
        <f t="shared" si="12"/>
        <v>800</v>
      </c>
      <c r="B801" s="5" t="s">
        <v>781</v>
      </c>
      <c r="C801" s="11">
        <v>221</v>
      </c>
      <c r="D801" s="24">
        <v>38891.839899570594</v>
      </c>
    </row>
    <row r="802" spans="1:4" x14ac:dyDescent="0.3">
      <c r="A802" s="5">
        <f t="shared" si="12"/>
        <v>801</v>
      </c>
      <c r="B802" s="5" t="s">
        <v>781</v>
      </c>
      <c r="C802" s="11">
        <v>237</v>
      </c>
      <c r="D802" s="24">
        <v>41227.943028604175</v>
      </c>
    </row>
    <row r="803" spans="1:4" x14ac:dyDescent="0.3">
      <c r="A803" s="5">
        <f t="shared" si="12"/>
        <v>802</v>
      </c>
      <c r="B803" s="5" t="s">
        <v>781</v>
      </c>
      <c r="C803" s="11">
        <v>436</v>
      </c>
      <c r="D803" s="24">
        <v>39843.725713021377</v>
      </c>
    </row>
    <row r="804" spans="1:4" ht="15.5" x14ac:dyDescent="0.3">
      <c r="A804" s="5">
        <f t="shared" si="12"/>
        <v>803</v>
      </c>
      <c r="B804" s="4" t="s">
        <v>781</v>
      </c>
      <c r="C804" s="11">
        <v>716</v>
      </c>
      <c r="D804" s="24">
        <v>44134.504518874688</v>
      </c>
    </row>
    <row r="805" spans="1:4" ht="15.5" x14ac:dyDescent="0.3">
      <c r="A805" s="5">
        <f t="shared" si="12"/>
        <v>804</v>
      </c>
      <c r="B805" s="4" t="s">
        <v>781</v>
      </c>
      <c r="C805" s="11">
        <v>260</v>
      </c>
      <c r="D805" s="24">
        <v>43430.815820015567</v>
      </c>
    </row>
    <row r="806" spans="1:4" x14ac:dyDescent="0.3">
      <c r="A806" s="5">
        <f t="shared" si="12"/>
        <v>805</v>
      </c>
      <c r="B806" s="5" t="s">
        <v>781</v>
      </c>
      <c r="C806" s="11">
        <v>882</v>
      </c>
      <c r="D806" s="24">
        <v>42020.672488777011</v>
      </c>
    </row>
    <row r="807" spans="1:4" x14ac:dyDescent="0.3">
      <c r="A807" s="5">
        <f t="shared" si="12"/>
        <v>806</v>
      </c>
      <c r="B807" s="5" t="s">
        <v>781</v>
      </c>
      <c r="C807" s="11">
        <v>763</v>
      </c>
      <c r="D807" s="24">
        <v>39498.83266105676</v>
      </c>
    </row>
    <row r="808" spans="1:4" x14ac:dyDescent="0.3">
      <c r="A808" s="5">
        <f t="shared" si="12"/>
        <v>807</v>
      </c>
      <c r="B808" s="5" t="s">
        <v>781</v>
      </c>
      <c r="C808" s="11">
        <v>955</v>
      </c>
      <c r="D808" s="24">
        <v>39089.03271228652</v>
      </c>
    </row>
    <row r="809" spans="1:4" ht="15.5" x14ac:dyDescent="0.3">
      <c r="A809" s="5">
        <f t="shared" si="12"/>
        <v>808</v>
      </c>
      <c r="B809" s="4" t="s">
        <v>781</v>
      </c>
      <c r="C809" s="11">
        <v>407</v>
      </c>
      <c r="D809" s="24">
        <v>42299.537636477857</v>
      </c>
    </row>
    <row r="810" spans="1:4" ht="15.5" x14ac:dyDescent="0.3">
      <c r="A810" s="5">
        <f t="shared" si="12"/>
        <v>809</v>
      </c>
      <c r="B810" s="4" t="s">
        <v>781</v>
      </c>
      <c r="C810" s="11">
        <v>78</v>
      </c>
      <c r="D810" s="24">
        <v>45210.993197419448</v>
      </c>
    </row>
    <row r="811" spans="1:4" x14ac:dyDescent="0.3">
      <c r="A811" s="5">
        <f t="shared" si="12"/>
        <v>810</v>
      </c>
      <c r="B811" s="5" t="s">
        <v>623</v>
      </c>
      <c r="C811" s="11">
        <v>965</v>
      </c>
      <c r="D811" s="24">
        <v>39899.415315850143</v>
      </c>
    </row>
    <row r="812" spans="1:4" x14ac:dyDescent="0.3">
      <c r="A812" s="5">
        <f t="shared" si="12"/>
        <v>811</v>
      </c>
      <c r="B812" s="5" t="s">
        <v>623</v>
      </c>
      <c r="C812" s="11">
        <v>226</v>
      </c>
      <c r="D812" s="24">
        <v>44677.627081478655</v>
      </c>
    </row>
    <row r="813" spans="1:4" ht="15.5" x14ac:dyDescent="0.3">
      <c r="A813" s="5">
        <f t="shared" si="12"/>
        <v>812</v>
      </c>
      <c r="B813" s="4" t="s">
        <v>623</v>
      </c>
      <c r="C813" s="11">
        <v>8</v>
      </c>
      <c r="D813" s="24">
        <v>39393.921780352299</v>
      </c>
    </row>
    <row r="814" spans="1:4" x14ac:dyDescent="0.3">
      <c r="A814" s="5">
        <f t="shared" si="12"/>
        <v>813</v>
      </c>
      <c r="B814" s="5" t="s">
        <v>623</v>
      </c>
      <c r="C814" s="11">
        <v>624</v>
      </c>
      <c r="D814" s="24">
        <v>39709.707714408156</v>
      </c>
    </row>
    <row r="815" spans="1:4" ht="15.5" x14ac:dyDescent="0.3">
      <c r="A815" s="5">
        <f t="shared" si="12"/>
        <v>814</v>
      </c>
      <c r="B815" s="4" t="s">
        <v>623</v>
      </c>
      <c r="C815" s="11">
        <v>398</v>
      </c>
      <c r="D815" s="24">
        <v>44819.035550003842</v>
      </c>
    </row>
    <row r="816" spans="1:4" x14ac:dyDescent="0.3">
      <c r="A816" s="5">
        <f t="shared" si="12"/>
        <v>815</v>
      </c>
      <c r="B816" s="5" t="s">
        <v>623</v>
      </c>
      <c r="C816" s="11">
        <v>606</v>
      </c>
      <c r="D816" s="24">
        <v>43793.647738646679</v>
      </c>
    </row>
    <row r="817" spans="1:4" ht="15.5" x14ac:dyDescent="0.3">
      <c r="A817" s="5">
        <f t="shared" si="12"/>
        <v>816</v>
      </c>
      <c r="B817" s="4" t="s">
        <v>623</v>
      </c>
      <c r="C817" s="11">
        <v>823</v>
      </c>
      <c r="D817" s="24">
        <v>41716.245446840316</v>
      </c>
    </row>
    <row r="818" spans="1:4" ht="15.5" x14ac:dyDescent="0.3">
      <c r="A818" s="5">
        <f t="shared" si="12"/>
        <v>817</v>
      </c>
      <c r="B818" s="4" t="s">
        <v>623</v>
      </c>
      <c r="C818" s="11">
        <v>192</v>
      </c>
      <c r="D818" s="24">
        <v>42725.76911931776</v>
      </c>
    </row>
    <row r="819" spans="1:4" x14ac:dyDescent="0.3">
      <c r="A819" s="5">
        <f t="shared" si="12"/>
        <v>818</v>
      </c>
      <c r="B819" s="5" t="s">
        <v>690</v>
      </c>
      <c r="C819" s="11">
        <v>881</v>
      </c>
      <c r="D819" s="24">
        <v>40338.640936253389</v>
      </c>
    </row>
    <row r="820" spans="1:4" ht="15.5" x14ac:dyDescent="0.3">
      <c r="A820" s="5">
        <f t="shared" si="12"/>
        <v>819</v>
      </c>
      <c r="B820" s="4" t="s">
        <v>690</v>
      </c>
      <c r="C820" s="11">
        <v>138</v>
      </c>
      <c r="D820" s="24">
        <v>45330.466772434796</v>
      </c>
    </row>
    <row r="821" spans="1:4" x14ac:dyDescent="0.3">
      <c r="A821" s="5">
        <f t="shared" si="12"/>
        <v>820</v>
      </c>
      <c r="B821" s="5" t="s">
        <v>690</v>
      </c>
      <c r="C821" s="11">
        <v>778</v>
      </c>
      <c r="D821" s="24">
        <v>43566.236900035386</v>
      </c>
    </row>
    <row r="822" spans="1:4" ht="15.5" x14ac:dyDescent="0.3">
      <c r="A822" s="5">
        <f t="shared" si="12"/>
        <v>821</v>
      </c>
      <c r="B822" s="4" t="s">
        <v>690</v>
      </c>
      <c r="C822" s="11">
        <v>437</v>
      </c>
      <c r="D822" s="24">
        <v>43619.109734168575</v>
      </c>
    </row>
    <row r="823" spans="1:4" x14ac:dyDescent="0.3">
      <c r="A823" s="5">
        <f t="shared" si="12"/>
        <v>822</v>
      </c>
      <c r="B823" s="5" t="s">
        <v>690</v>
      </c>
      <c r="C823" s="11">
        <v>777</v>
      </c>
      <c r="D823" s="24">
        <v>43297.918517482547</v>
      </c>
    </row>
    <row r="824" spans="1:4" ht="15.5" x14ac:dyDescent="0.3">
      <c r="A824" s="5">
        <f t="shared" si="12"/>
        <v>823</v>
      </c>
      <c r="B824" s="4" t="s">
        <v>690</v>
      </c>
      <c r="C824" s="11">
        <v>978</v>
      </c>
      <c r="D824" s="24">
        <v>40107.06502506596</v>
      </c>
    </row>
    <row r="825" spans="1:4" x14ac:dyDescent="0.3">
      <c r="A825" s="5">
        <f t="shared" si="12"/>
        <v>824</v>
      </c>
      <c r="B825" s="5" t="s">
        <v>732</v>
      </c>
      <c r="C825" s="11">
        <v>215</v>
      </c>
      <c r="D825" s="24">
        <v>44971.712051321505</v>
      </c>
    </row>
    <row r="826" spans="1:4" x14ac:dyDescent="0.3">
      <c r="A826" s="5">
        <f t="shared" si="12"/>
        <v>825</v>
      </c>
      <c r="B826" s="5" t="s">
        <v>732</v>
      </c>
      <c r="C826" s="11">
        <v>90</v>
      </c>
      <c r="D826" s="24">
        <v>45056.287145612878</v>
      </c>
    </row>
    <row r="827" spans="1:4" ht="15.5" x14ac:dyDescent="0.3">
      <c r="A827" s="5">
        <f t="shared" si="12"/>
        <v>826</v>
      </c>
      <c r="B827" s="4" t="s">
        <v>732</v>
      </c>
      <c r="C827" s="11">
        <v>144</v>
      </c>
      <c r="D827" s="24">
        <v>45379.217133873775</v>
      </c>
    </row>
    <row r="828" spans="1:4" ht="15.5" x14ac:dyDescent="0.3">
      <c r="A828" s="5">
        <f t="shared" si="12"/>
        <v>827</v>
      </c>
      <c r="B828" s="4" t="s">
        <v>732</v>
      </c>
      <c r="C828" s="11">
        <v>526</v>
      </c>
      <c r="D828" s="24">
        <v>45251.998967288491</v>
      </c>
    </row>
    <row r="829" spans="1:4" ht="15.5" x14ac:dyDescent="0.3">
      <c r="A829" s="5">
        <f t="shared" si="12"/>
        <v>828</v>
      </c>
      <c r="B829" s="4" t="s">
        <v>732</v>
      </c>
      <c r="C829" s="11">
        <v>650</v>
      </c>
      <c r="D829" s="24">
        <v>39890.009890494046</v>
      </c>
    </row>
    <row r="830" spans="1:4" ht="15.5" x14ac:dyDescent="0.3">
      <c r="A830" s="5">
        <f t="shared" si="12"/>
        <v>829</v>
      </c>
      <c r="B830" s="4" t="s">
        <v>647</v>
      </c>
      <c r="C830" s="11">
        <v>445</v>
      </c>
      <c r="D830" s="24">
        <v>41319.268525360378</v>
      </c>
    </row>
    <row r="831" spans="1:4" x14ac:dyDescent="0.3">
      <c r="A831" s="5">
        <f t="shared" si="12"/>
        <v>830</v>
      </c>
      <c r="B831" s="5" t="s">
        <v>647</v>
      </c>
      <c r="C831" s="11">
        <v>233</v>
      </c>
      <c r="D831" s="24">
        <v>44016.321596478665</v>
      </c>
    </row>
    <row r="832" spans="1:4" x14ac:dyDescent="0.3">
      <c r="A832" s="5">
        <f t="shared" si="12"/>
        <v>831</v>
      </c>
      <c r="B832" s="5" t="s">
        <v>647</v>
      </c>
      <c r="C832" s="11">
        <v>894</v>
      </c>
      <c r="D832" s="24">
        <v>41178.076346454662</v>
      </c>
    </row>
    <row r="833" spans="1:4" x14ac:dyDescent="0.3">
      <c r="A833" s="5">
        <f t="shared" si="12"/>
        <v>832</v>
      </c>
      <c r="B833" s="5" t="s">
        <v>647</v>
      </c>
      <c r="C833" s="11">
        <v>611</v>
      </c>
      <c r="D833" s="24">
        <v>40543.570946902175</v>
      </c>
    </row>
    <row r="834" spans="1:4" x14ac:dyDescent="0.3">
      <c r="A834" s="5">
        <f t="shared" si="12"/>
        <v>833</v>
      </c>
      <c r="B834" s="5" t="s">
        <v>647</v>
      </c>
      <c r="C834" s="11">
        <v>889</v>
      </c>
      <c r="D834" s="24">
        <v>40710.250274125472</v>
      </c>
    </row>
    <row r="835" spans="1:4" x14ac:dyDescent="0.3">
      <c r="A835" s="5">
        <f t="shared" si="12"/>
        <v>834</v>
      </c>
      <c r="B835" s="5" t="s">
        <v>647</v>
      </c>
      <c r="C835" s="11">
        <v>365</v>
      </c>
      <c r="D835" s="24">
        <v>41556.831533385724</v>
      </c>
    </row>
    <row r="836" spans="1:4" ht="15.5" x14ac:dyDescent="0.3">
      <c r="A836" s="5">
        <f t="shared" ref="A836:A899" si="13">A835+1</f>
        <v>835</v>
      </c>
      <c r="B836" s="4" t="s">
        <v>647</v>
      </c>
      <c r="C836" s="11">
        <v>486</v>
      </c>
      <c r="D836" s="24">
        <v>39608.504539105597</v>
      </c>
    </row>
    <row r="837" spans="1:4" x14ac:dyDescent="0.3">
      <c r="A837" s="5">
        <f t="shared" si="13"/>
        <v>836</v>
      </c>
      <c r="B837" s="5" t="s">
        <v>647</v>
      </c>
      <c r="C837" s="11">
        <v>341</v>
      </c>
      <c r="D837" s="24">
        <v>43571.648939428967</v>
      </c>
    </row>
    <row r="838" spans="1:4" x14ac:dyDescent="0.3">
      <c r="A838" s="5">
        <f t="shared" si="13"/>
        <v>837</v>
      </c>
      <c r="B838" s="5" t="s">
        <v>647</v>
      </c>
      <c r="C838" s="11">
        <v>84</v>
      </c>
      <c r="D838" s="24">
        <v>44375.91831708762</v>
      </c>
    </row>
    <row r="839" spans="1:4" x14ac:dyDescent="0.3">
      <c r="A839" s="5">
        <f t="shared" si="13"/>
        <v>838</v>
      </c>
      <c r="B839" s="5" t="s">
        <v>647</v>
      </c>
      <c r="C839" s="11">
        <v>796</v>
      </c>
      <c r="D839" s="24">
        <v>39423.131116316887</v>
      </c>
    </row>
    <row r="840" spans="1:4" x14ac:dyDescent="0.3">
      <c r="A840" s="5">
        <f t="shared" si="13"/>
        <v>839</v>
      </c>
      <c r="B840" s="5" t="s">
        <v>748</v>
      </c>
      <c r="C840" s="11">
        <v>610</v>
      </c>
      <c r="D840" s="24">
        <v>43312.424562507433</v>
      </c>
    </row>
    <row r="841" spans="1:4" x14ac:dyDescent="0.3">
      <c r="A841" s="5">
        <f t="shared" si="13"/>
        <v>840</v>
      </c>
      <c r="B841" s="5" t="s">
        <v>748</v>
      </c>
      <c r="C841" s="11">
        <v>333</v>
      </c>
      <c r="D841" s="24">
        <v>43378.066129929764</v>
      </c>
    </row>
    <row r="842" spans="1:4" ht="15.5" x14ac:dyDescent="0.3">
      <c r="A842" s="5">
        <f t="shared" si="13"/>
        <v>841</v>
      </c>
      <c r="B842" s="4" t="s">
        <v>748</v>
      </c>
      <c r="C842" s="11">
        <v>504</v>
      </c>
      <c r="D842" s="24">
        <v>41006.426759419963</v>
      </c>
    </row>
    <row r="843" spans="1:4" x14ac:dyDescent="0.3">
      <c r="A843" s="5">
        <f t="shared" si="13"/>
        <v>842</v>
      </c>
      <c r="B843" s="5" t="s">
        <v>748</v>
      </c>
      <c r="C843" s="11">
        <v>989</v>
      </c>
      <c r="D843" s="24">
        <v>41692.622377486943</v>
      </c>
    </row>
    <row r="844" spans="1:4" x14ac:dyDescent="0.3">
      <c r="A844" s="5">
        <f t="shared" si="13"/>
        <v>843</v>
      </c>
      <c r="B844" s="5" t="s">
        <v>748</v>
      </c>
      <c r="C844" s="11">
        <v>969</v>
      </c>
      <c r="D844" s="24">
        <v>40316.95775165454</v>
      </c>
    </row>
    <row r="845" spans="1:4" x14ac:dyDescent="0.3">
      <c r="A845" s="5">
        <f t="shared" si="13"/>
        <v>844</v>
      </c>
      <c r="B845" s="5" t="s">
        <v>748</v>
      </c>
      <c r="C845" s="11">
        <v>972</v>
      </c>
      <c r="D845" s="24">
        <v>39639.636445969285</v>
      </c>
    </row>
    <row r="846" spans="1:4" x14ac:dyDescent="0.3">
      <c r="A846" s="5">
        <f t="shared" si="13"/>
        <v>845</v>
      </c>
      <c r="B846" s="5" t="s">
        <v>748</v>
      </c>
      <c r="C846" s="11">
        <v>706</v>
      </c>
      <c r="D846" s="24">
        <v>44762.596428337609</v>
      </c>
    </row>
    <row r="847" spans="1:4" ht="15.5" x14ac:dyDescent="0.3">
      <c r="A847" s="5">
        <f t="shared" si="13"/>
        <v>846</v>
      </c>
      <c r="B847" s="4" t="s">
        <v>748</v>
      </c>
      <c r="C847" s="11">
        <v>631</v>
      </c>
      <c r="D847" s="24">
        <v>39564.242415713154</v>
      </c>
    </row>
    <row r="848" spans="1:4" x14ac:dyDescent="0.3">
      <c r="A848" s="5">
        <f t="shared" si="13"/>
        <v>847</v>
      </c>
      <c r="B848" s="5" t="s">
        <v>717</v>
      </c>
      <c r="C848" s="11">
        <v>351</v>
      </c>
      <c r="D848" s="24">
        <v>41359.286201262104</v>
      </c>
    </row>
    <row r="849" spans="1:4" ht="15.5" x14ac:dyDescent="0.3">
      <c r="A849" s="5">
        <f t="shared" si="13"/>
        <v>848</v>
      </c>
      <c r="B849" s="4" t="s">
        <v>717</v>
      </c>
      <c r="C849" s="11">
        <v>709</v>
      </c>
      <c r="D849" s="24">
        <v>42079.275377587706</v>
      </c>
    </row>
    <row r="850" spans="1:4" ht="15.5" x14ac:dyDescent="0.3">
      <c r="A850" s="5">
        <f t="shared" si="13"/>
        <v>849</v>
      </c>
      <c r="B850" s="4" t="s">
        <v>717</v>
      </c>
      <c r="C850" s="11">
        <v>470</v>
      </c>
      <c r="D850" s="24">
        <v>44381.575508433991</v>
      </c>
    </row>
    <row r="851" spans="1:4" ht="15.5" x14ac:dyDescent="0.3">
      <c r="A851" s="5">
        <f t="shared" si="13"/>
        <v>850</v>
      </c>
      <c r="B851" s="4" t="s">
        <v>717</v>
      </c>
      <c r="C851" s="11">
        <v>685</v>
      </c>
      <c r="D851" s="24">
        <v>41755.933429348726</v>
      </c>
    </row>
    <row r="852" spans="1:4" ht="15.5" x14ac:dyDescent="0.3">
      <c r="A852" s="5">
        <f t="shared" si="13"/>
        <v>851</v>
      </c>
      <c r="B852" s="4" t="s">
        <v>717</v>
      </c>
      <c r="C852" s="11">
        <v>250</v>
      </c>
      <c r="D852" s="24">
        <v>40472.57843071629</v>
      </c>
    </row>
    <row r="853" spans="1:4" ht="15.5" x14ac:dyDescent="0.3">
      <c r="A853" s="5">
        <f t="shared" si="13"/>
        <v>852</v>
      </c>
      <c r="B853" s="4" t="s">
        <v>717</v>
      </c>
      <c r="C853" s="11">
        <v>730</v>
      </c>
      <c r="D853" s="24">
        <v>42731.346137119101</v>
      </c>
    </row>
    <row r="854" spans="1:4" ht="15.5" x14ac:dyDescent="0.3">
      <c r="A854" s="5">
        <f t="shared" si="13"/>
        <v>853</v>
      </c>
      <c r="B854" s="4" t="s">
        <v>717</v>
      </c>
      <c r="C854" s="11">
        <v>738</v>
      </c>
      <c r="D854" s="24">
        <v>44213.808020547069</v>
      </c>
    </row>
    <row r="855" spans="1:4" x14ac:dyDescent="0.3">
      <c r="A855" s="5">
        <f t="shared" si="13"/>
        <v>854</v>
      </c>
      <c r="B855" s="5" t="s">
        <v>717</v>
      </c>
      <c r="C855" s="11">
        <v>809</v>
      </c>
      <c r="D855" s="24">
        <v>43104.137550630847</v>
      </c>
    </row>
    <row r="856" spans="1:4" x14ac:dyDescent="0.3">
      <c r="A856" s="5">
        <f t="shared" si="13"/>
        <v>855</v>
      </c>
      <c r="B856" s="5" t="s">
        <v>717</v>
      </c>
      <c r="C856" s="11">
        <v>372</v>
      </c>
      <c r="D856" s="24">
        <v>45335.769640285362</v>
      </c>
    </row>
    <row r="857" spans="1:4" ht="15.5" x14ac:dyDescent="0.3">
      <c r="A857" s="5">
        <f t="shared" si="13"/>
        <v>856</v>
      </c>
      <c r="B857" s="4" t="s">
        <v>717</v>
      </c>
      <c r="C857" s="11">
        <v>326</v>
      </c>
      <c r="D857" s="24">
        <v>42699.686147842767</v>
      </c>
    </row>
    <row r="858" spans="1:4" x14ac:dyDescent="0.3">
      <c r="A858" s="5">
        <f t="shared" si="13"/>
        <v>857</v>
      </c>
      <c r="B858" s="5" t="s">
        <v>776</v>
      </c>
      <c r="C858" s="11">
        <v>36</v>
      </c>
      <c r="D858" s="24">
        <v>44327.496882034116</v>
      </c>
    </row>
    <row r="859" spans="1:4" x14ac:dyDescent="0.3">
      <c r="A859" s="5">
        <f t="shared" si="13"/>
        <v>858</v>
      </c>
      <c r="B859" s="5" t="s">
        <v>776</v>
      </c>
      <c r="C859" s="11">
        <v>545</v>
      </c>
      <c r="D859" s="24">
        <v>44773.160585257458</v>
      </c>
    </row>
    <row r="860" spans="1:4" x14ac:dyDescent="0.3">
      <c r="A860" s="5">
        <f t="shared" si="13"/>
        <v>859</v>
      </c>
      <c r="B860" s="5" t="s">
        <v>776</v>
      </c>
      <c r="C860" s="11">
        <v>252</v>
      </c>
      <c r="D860" s="24">
        <v>39310.8233962702</v>
      </c>
    </row>
    <row r="861" spans="1:4" ht="15.5" x14ac:dyDescent="0.3">
      <c r="A861" s="5">
        <f t="shared" si="13"/>
        <v>860</v>
      </c>
      <c r="B861" s="4" t="s">
        <v>776</v>
      </c>
      <c r="C861" s="11">
        <v>453</v>
      </c>
      <c r="D861" s="24">
        <v>41860.621052788716</v>
      </c>
    </row>
    <row r="862" spans="1:4" ht="15.5" x14ac:dyDescent="0.3">
      <c r="A862" s="5">
        <f t="shared" si="13"/>
        <v>861</v>
      </c>
      <c r="B862" s="4" t="s">
        <v>776</v>
      </c>
      <c r="C862" s="11">
        <v>556</v>
      </c>
      <c r="D862" s="24">
        <v>39922.297138158465</v>
      </c>
    </row>
    <row r="863" spans="1:4" ht="15.5" x14ac:dyDescent="0.3">
      <c r="A863" s="5">
        <f t="shared" si="13"/>
        <v>862</v>
      </c>
      <c r="B863" s="4" t="s">
        <v>776</v>
      </c>
      <c r="C863" s="11">
        <v>283</v>
      </c>
      <c r="D863" s="24">
        <v>41071.359541585538</v>
      </c>
    </row>
    <row r="864" spans="1:4" ht="15.5" x14ac:dyDescent="0.3">
      <c r="A864" s="5">
        <f t="shared" si="13"/>
        <v>863</v>
      </c>
      <c r="B864" s="4" t="s">
        <v>776</v>
      </c>
      <c r="C864" s="11">
        <v>698</v>
      </c>
      <c r="D864" s="24">
        <v>40994.241396211604</v>
      </c>
    </row>
    <row r="865" spans="1:4" x14ac:dyDescent="0.3">
      <c r="A865" s="5">
        <f t="shared" si="13"/>
        <v>864</v>
      </c>
      <c r="B865" s="5" t="s">
        <v>776</v>
      </c>
      <c r="C865" s="11">
        <v>668</v>
      </c>
      <c r="D865" s="24">
        <v>43178.749802948078</v>
      </c>
    </row>
    <row r="866" spans="1:4" ht="15.5" x14ac:dyDescent="0.3">
      <c r="A866" s="5">
        <f t="shared" si="13"/>
        <v>865</v>
      </c>
      <c r="B866" s="4" t="s">
        <v>776</v>
      </c>
      <c r="C866" s="11">
        <v>981</v>
      </c>
      <c r="D866" s="24">
        <v>38877.904277229478</v>
      </c>
    </row>
    <row r="867" spans="1:4" x14ac:dyDescent="0.3">
      <c r="A867" s="5">
        <f t="shared" si="13"/>
        <v>866</v>
      </c>
      <c r="B867" s="5" t="s">
        <v>776</v>
      </c>
      <c r="C867" s="11">
        <v>977</v>
      </c>
      <c r="D867" s="24">
        <v>40089.759072522291</v>
      </c>
    </row>
    <row r="868" spans="1:4" ht="15.5" x14ac:dyDescent="0.3">
      <c r="A868" s="5">
        <f t="shared" si="13"/>
        <v>867</v>
      </c>
      <c r="B868" s="4" t="s">
        <v>776</v>
      </c>
      <c r="C868" s="11">
        <v>15</v>
      </c>
      <c r="D868" s="24">
        <v>38851.891908094389</v>
      </c>
    </row>
    <row r="869" spans="1:4" ht="15.5" x14ac:dyDescent="0.3">
      <c r="A869" s="5">
        <f t="shared" si="13"/>
        <v>868</v>
      </c>
      <c r="B869" s="4" t="s">
        <v>776</v>
      </c>
      <c r="C869" s="11">
        <v>427</v>
      </c>
      <c r="D869" s="24">
        <v>40439.513029106667</v>
      </c>
    </row>
    <row r="870" spans="1:4" ht="15.5" x14ac:dyDescent="0.3">
      <c r="A870" s="5">
        <f t="shared" si="13"/>
        <v>869</v>
      </c>
      <c r="B870" s="4" t="s">
        <v>776</v>
      </c>
      <c r="C870" s="11">
        <v>810</v>
      </c>
      <c r="D870" s="24">
        <v>43398.178595274883</v>
      </c>
    </row>
    <row r="871" spans="1:4" ht="15.5" x14ac:dyDescent="0.3">
      <c r="A871" s="5">
        <f t="shared" si="13"/>
        <v>870</v>
      </c>
      <c r="B871" s="4" t="s">
        <v>776</v>
      </c>
      <c r="C871" s="11">
        <v>680</v>
      </c>
      <c r="D871" s="24">
        <v>39278.280732674561</v>
      </c>
    </row>
    <row r="872" spans="1:4" x14ac:dyDescent="0.3">
      <c r="A872" s="5">
        <f t="shared" si="13"/>
        <v>871</v>
      </c>
      <c r="B872" s="5" t="s">
        <v>772</v>
      </c>
      <c r="C872" s="11">
        <v>88</v>
      </c>
      <c r="D872" s="24">
        <v>44811.613316367948</v>
      </c>
    </row>
    <row r="873" spans="1:4" ht="15.5" x14ac:dyDescent="0.3">
      <c r="A873" s="5">
        <f t="shared" si="13"/>
        <v>872</v>
      </c>
      <c r="B873" s="4" t="s">
        <v>772</v>
      </c>
      <c r="C873" s="11">
        <v>75</v>
      </c>
      <c r="D873" s="24">
        <v>39231.633168794928</v>
      </c>
    </row>
    <row r="874" spans="1:4" x14ac:dyDescent="0.3">
      <c r="A874" s="5">
        <f t="shared" si="13"/>
        <v>873</v>
      </c>
      <c r="B874" s="5" t="s">
        <v>772</v>
      </c>
      <c r="C874" s="11">
        <v>501</v>
      </c>
      <c r="D874" s="24">
        <v>42369.095585843119</v>
      </c>
    </row>
    <row r="875" spans="1:4" ht="15.5" x14ac:dyDescent="0.3">
      <c r="A875" s="5">
        <f t="shared" si="13"/>
        <v>874</v>
      </c>
      <c r="B875" s="4" t="s">
        <v>772</v>
      </c>
      <c r="C875" s="11">
        <v>903</v>
      </c>
      <c r="D875" s="24">
        <v>40325.863468066818</v>
      </c>
    </row>
    <row r="876" spans="1:4" x14ac:dyDescent="0.3">
      <c r="A876" s="5">
        <f t="shared" si="13"/>
        <v>875</v>
      </c>
      <c r="B876" s="5" t="s">
        <v>772</v>
      </c>
      <c r="C876" s="11">
        <v>469</v>
      </c>
      <c r="D876" s="24">
        <v>44505.903637899122</v>
      </c>
    </row>
    <row r="877" spans="1:4" x14ac:dyDescent="0.3">
      <c r="A877" s="5">
        <f t="shared" si="13"/>
        <v>876</v>
      </c>
      <c r="B877" s="5" t="s">
        <v>772</v>
      </c>
      <c r="C877" s="11">
        <v>158</v>
      </c>
      <c r="D877" s="24">
        <v>44271.035282890203</v>
      </c>
    </row>
    <row r="878" spans="1:4" x14ac:dyDescent="0.3">
      <c r="A878" s="5">
        <f t="shared" si="13"/>
        <v>877</v>
      </c>
      <c r="B878" s="5" t="s">
        <v>772</v>
      </c>
      <c r="C878" s="11">
        <v>297</v>
      </c>
      <c r="D878" s="24">
        <v>42263.763364283892</v>
      </c>
    </row>
    <row r="879" spans="1:4" ht="15.5" x14ac:dyDescent="0.3">
      <c r="A879" s="5">
        <f t="shared" si="13"/>
        <v>878</v>
      </c>
      <c r="B879" s="4" t="s">
        <v>772</v>
      </c>
      <c r="C879" s="11">
        <v>627</v>
      </c>
      <c r="D879" s="24">
        <v>41831.081784688482</v>
      </c>
    </row>
    <row r="880" spans="1:4" x14ac:dyDescent="0.3">
      <c r="A880" s="5">
        <f t="shared" si="13"/>
        <v>879</v>
      </c>
      <c r="B880" s="5" t="s">
        <v>772</v>
      </c>
      <c r="C880" s="11">
        <v>394</v>
      </c>
      <c r="D880" s="24">
        <v>38819.019000569024</v>
      </c>
    </row>
    <row r="881" spans="1:4" x14ac:dyDescent="0.3">
      <c r="A881" s="5">
        <f t="shared" si="13"/>
        <v>880</v>
      </c>
      <c r="B881" s="5" t="s">
        <v>772</v>
      </c>
      <c r="C881" s="11">
        <v>235</v>
      </c>
      <c r="D881" s="24">
        <v>44482.946222183171</v>
      </c>
    </row>
    <row r="882" spans="1:4" x14ac:dyDescent="0.3">
      <c r="A882" s="5">
        <f t="shared" si="13"/>
        <v>881</v>
      </c>
      <c r="B882" s="5" t="s">
        <v>772</v>
      </c>
      <c r="C882" s="11">
        <v>314</v>
      </c>
      <c r="D882" s="24">
        <v>39632.647155047904</v>
      </c>
    </row>
    <row r="883" spans="1:4" x14ac:dyDescent="0.3">
      <c r="A883" s="5">
        <f t="shared" si="13"/>
        <v>882</v>
      </c>
      <c r="B883" s="5" t="s">
        <v>626</v>
      </c>
      <c r="C883" s="11">
        <v>146</v>
      </c>
      <c r="D883" s="24">
        <v>44218.51740435791</v>
      </c>
    </row>
    <row r="884" spans="1:4" x14ac:dyDescent="0.3">
      <c r="A884" s="5">
        <f t="shared" si="13"/>
        <v>883</v>
      </c>
      <c r="B884" s="5" t="s">
        <v>626</v>
      </c>
      <c r="C884" s="11">
        <v>682</v>
      </c>
      <c r="D884" s="24">
        <v>44929.05509547855</v>
      </c>
    </row>
    <row r="885" spans="1:4" ht="15.5" x14ac:dyDescent="0.3">
      <c r="A885" s="5">
        <f t="shared" si="13"/>
        <v>884</v>
      </c>
      <c r="B885" s="4" t="s">
        <v>626</v>
      </c>
      <c r="C885" s="11">
        <v>406</v>
      </c>
      <c r="D885" s="24">
        <v>42989.218629384704</v>
      </c>
    </row>
    <row r="886" spans="1:4" x14ac:dyDescent="0.3">
      <c r="A886" s="5">
        <f t="shared" si="13"/>
        <v>885</v>
      </c>
      <c r="B886" s="5" t="s">
        <v>626</v>
      </c>
      <c r="C886" s="11">
        <v>180</v>
      </c>
      <c r="D886" s="24">
        <v>40461.912009368927</v>
      </c>
    </row>
    <row r="887" spans="1:4" ht="15.5" x14ac:dyDescent="0.3">
      <c r="A887" s="5">
        <f t="shared" si="13"/>
        <v>886</v>
      </c>
      <c r="B887" s="4" t="s">
        <v>626</v>
      </c>
      <c r="C887" s="11">
        <v>647</v>
      </c>
      <c r="D887" s="24">
        <v>43471.122695773207</v>
      </c>
    </row>
    <row r="888" spans="1:4" x14ac:dyDescent="0.3">
      <c r="A888" s="5">
        <f t="shared" si="13"/>
        <v>887</v>
      </c>
      <c r="B888" s="5" t="s">
        <v>626</v>
      </c>
      <c r="C888" s="11">
        <v>100</v>
      </c>
      <c r="D888" s="24">
        <v>44676.229617116238</v>
      </c>
    </row>
    <row r="889" spans="1:4" ht="15.5" x14ac:dyDescent="0.3">
      <c r="A889" s="5">
        <f t="shared" si="13"/>
        <v>888</v>
      </c>
      <c r="B889" s="4" t="s">
        <v>626</v>
      </c>
      <c r="C889" s="11">
        <v>586</v>
      </c>
      <c r="D889" s="24">
        <v>38738.829417493209</v>
      </c>
    </row>
    <row r="890" spans="1:4" x14ac:dyDescent="0.3">
      <c r="A890" s="5">
        <f t="shared" si="13"/>
        <v>889</v>
      </c>
      <c r="B890" s="5" t="s">
        <v>626</v>
      </c>
      <c r="C890" s="11">
        <v>383</v>
      </c>
      <c r="D890" s="24">
        <v>43524.543365215242</v>
      </c>
    </row>
    <row r="891" spans="1:4" ht="15.5" x14ac:dyDescent="0.3">
      <c r="A891" s="5">
        <f t="shared" si="13"/>
        <v>890</v>
      </c>
      <c r="B891" s="4" t="s">
        <v>626</v>
      </c>
      <c r="C891" s="11">
        <v>366</v>
      </c>
      <c r="D891" s="24">
        <v>44115.039987921722</v>
      </c>
    </row>
    <row r="892" spans="1:4" ht="15.5" x14ac:dyDescent="0.3">
      <c r="A892" s="5">
        <f t="shared" si="13"/>
        <v>891</v>
      </c>
      <c r="B892" s="4" t="s">
        <v>741</v>
      </c>
      <c r="C892" s="11">
        <v>843</v>
      </c>
      <c r="D892" s="24">
        <v>39718.057425246632</v>
      </c>
    </row>
    <row r="893" spans="1:4" x14ac:dyDescent="0.3">
      <c r="A893" s="5">
        <f t="shared" si="13"/>
        <v>892</v>
      </c>
      <c r="B893" s="5" t="s">
        <v>741</v>
      </c>
      <c r="C893" s="11">
        <v>204</v>
      </c>
      <c r="D893" s="24">
        <v>39144.858604377077</v>
      </c>
    </row>
    <row r="894" spans="1:4" ht="15.5" x14ac:dyDescent="0.3">
      <c r="A894" s="5">
        <f t="shared" si="13"/>
        <v>893</v>
      </c>
      <c r="B894" s="4" t="s">
        <v>741</v>
      </c>
      <c r="C894" s="11">
        <v>427</v>
      </c>
      <c r="D894" s="24">
        <v>41136.140325898588</v>
      </c>
    </row>
    <row r="895" spans="1:4" ht="15.5" x14ac:dyDescent="0.3">
      <c r="A895" s="5">
        <f t="shared" si="13"/>
        <v>894</v>
      </c>
      <c r="B895" s="4" t="s">
        <v>741</v>
      </c>
      <c r="C895" s="11">
        <v>500</v>
      </c>
      <c r="D895" s="24">
        <v>41324.014907393655</v>
      </c>
    </row>
    <row r="896" spans="1:4" x14ac:dyDescent="0.3">
      <c r="A896" s="5">
        <f t="shared" si="13"/>
        <v>895</v>
      </c>
      <c r="B896" s="5" t="s">
        <v>741</v>
      </c>
      <c r="C896" s="11">
        <v>856</v>
      </c>
      <c r="D896" s="24">
        <v>43912.654357616404</v>
      </c>
    </row>
    <row r="897" spans="1:4" ht="15.5" x14ac:dyDescent="0.3">
      <c r="A897" s="5">
        <f t="shared" si="13"/>
        <v>896</v>
      </c>
      <c r="B897" s="4" t="s">
        <v>741</v>
      </c>
      <c r="C897" s="11">
        <v>3</v>
      </c>
      <c r="D897" s="24">
        <v>44579.400732656068</v>
      </c>
    </row>
    <row r="898" spans="1:4" x14ac:dyDescent="0.3">
      <c r="A898" s="5">
        <f t="shared" si="13"/>
        <v>897</v>
      </c>
      <c r="B898" s="5" t="s">
        <v>741</v>
      </c>
      <c r="C898" s="11">
        <v>495</v>
      </c>
      <c r="D898" s="24">
        <v>39228.768755408375</v>
      </c>
    </row>
    <row r="899" spans="1:4" ht="15.5" x14ac:dyDescent="0.3">
      <c r="A899" s="5">
        <f t="shared" si="13"/>
        <v>898</v>
      </c>
      <c r="B899" s="4" t="s">
        <v>741</v>
      </c>
      <c r="C899" s="11">
        <v>487</v>
      </c>
      <c r="D899" s="24">
        <v>41036.927810133217</v>
      </c>
    </row>
    <row r="900" spans="1:4" x14ac:dyDescent="0.3">
      <c r="A900" s="5">
        <f t="shared" ref="A900:A963" si="14">A899+1</f>
        <v>899</v>
      </c>
      <c r="B900" s="5" t="s">
        <v>741</v>
      </c>
      <c r="C900" s="11">
        <v>292</v>
      </c>
      <c r="D900" s="24">
        <v>39462.788448284657</v>
      </c>
    </row>
    <row r="901" spans="1:4" ht="15.5" x14ac:dyDescent="0.3">
      <c r="A901" s="5">
        <f t="shared" si="14"/>
        <v>900</v>
      </c>
      <c r="B901" s="4" t="s">
        <v>741</v>
      </c>
      <c r="C901" s="11">
        <v>28</v>
      </c>
      <c r="D901" s="24">
        <v>43830.28231501313</v>
      </c>
    </row>
    <row r="902" spans="1:4" ht="15.5" x14ac:dyDescent="0.3">
      <c r="A902" s="5">
        <f t="shared" si="14"/>
        <v>901</v>
      </c>
      <c r="B902" s="4" t="s">
        <v>741</v>
      </c>
      <c r="C902" s="11">
        <v>566</v>
      </c>
      <c r="D902" s="24">
        <v>44551.977437173824</v>
      </c>
    </row>
    <row r="903" spans="1:4" ht="15.5" x14ac:dyDescent="0.3">
      <c r="A903" s="5">
        <f t="shared" si="14"/>
        <v>902</v>
      </c>
      <c r="B903" s="4" t="s">
        <v>741</v>
      </c>
      <c r="C903" s="11">
        <v>840</v>
      </c>
      <c r="D903" s="24">
        <v>41035.036860427048</v>
      </c>
    </row>
    <row r="904" spans="1:4" ht="15.5" x14ac:dyDescent="0.3">
      <c r="A904" s="5">
        <f t="shared" si="14"/>
        <v>903</v>
      </c>
      <c r="B904" s="4" t="s">
        <v>741</v>
      </c>
      <c r="C904" s="11">
        <v>241</v>
      </c>
      <c r="D904" s="24">
        <v>41892.034756334542</v>
      </c>
    </row>
    <row r="905" spans="1:4" x14ac:dyDescent="0.3">
      <c r="A905" s="5">
        <f t="shared" si="14"/>
        <v>904</v>
      </c>
      <c r="B905" s="5" t="s">
        <v>777</v>
      </c>
      <c r="C905" s="11">
        <v>351</v>
      </c>
      <c r="D905" s="24">
        <v>43287.419712735704</v>
      </c>
    </row>
    <row r="906" spans="1:4" x14ac:dyDescent="0.3">
      <c r="A906" s="5">
        <f t="shared" si="14"/>
        <v>905</v>
      </c>
      <c r="B906" s="5" t="s">
        <v>777</v>
      </c>
      <c r="C906" s="11">
        <v>504</v>
      </c>
      <c r="D906" s="24">
        <v>41981.370269747582</v>
      </c>
    </row>
    <row r="907" spans="1:4" x14ac:dyDescent="0.3">
      <c r="A907" s="5">
        <f t="shared" si="14"/>
        <v>906</v>
      </c>
      <c r="B907" s="5" t="s">
        <v>777</v>
      </c>
      <c r="C907" s="11">
        <v>805</v>
      </c>
      <c r="D907" s="24">
        <v>43308.861639734365</v>
      </c>
    </row>
    <row r="908" spans="1:4" ht="15.5" x14ac:dyDescent="0.3">
      <c r="A908" s="5">
        <f t="shared" si="14"/>
        <v>907</v>
      </c>
      <c r="B908" s="4" t="s">
        <v>777</v>
      </c>
      <c r="C908" s="11">
        <v>967</v>
      </c>
      <c r="D908" s="24">
        <v>42681.794795230584</v>
      </c>
    </row>
    <row r="909" spans="1:4" x14ac:dyDescent="0.3">
      <c r="A909" s="5">
        <f t="shared" si="14"/>
        <v>908</v>
      </c>
      <c r="B909" s="5" t="s">
        <v>777</v>
      </c>
      <c r="C909" s="11">
        <v>811</v>
      </c>
      <c r="D909" s="24">
        <v>45044.392889556213</v>
      </c>
    </row>
    <row r="910" spans="1:4" x14ac:dyDescent="0.3">
      <c r="A910" s="5">
        <f t="shared" si="14"/>
        <v>909</v>
      </c>
      <c r="B910" s="5" t="s">
        <v>777</v>
      </c>
      <c r="C910" s="11">
        <v>641</v>
      </c>
      <c r="D910" s="24">
        <v>43333.248782598224</v>
      </c>
    </row>
    <row r="911" spans="1:4" ht="15.5" x14ac:dyDescent="0.3">
      <c r="A911" s="5">
        <f t="shared" si="14"/>
        <v>910</v>
      </c>
      <c r="B911" s="4" t="s">
        <v>777</v>
      </c>
      <c r="C911" s="11">
        <v>970</v>
      </c>
      <c r="D911" s="24">
        <v>40472.049832507153</v>
      </c>
    </row>
    <row r="912" spans="1:4" ht="15.5" x14ac:dyDescent="0.3">
      <c r="A912" s="5">
        <f t="shared" si="14"/>
        <v>911</v>
      </c>
      <c r="B912" s="4" t="s">
        <v>777</v>
      </c>
      <c r="C912" s="11">
        <v>900</v>
      </c>
      <c r="D912" s="24">
        <v>39217.093440257486</v>
      </c>
    </row>
    <row r="913" spans="1:4" ht="15.5" x14ac:dyDescent="0.3">
      <c r="A913" s="5">
        <f t="shared" si="14"/>
        <v>912</v>
      </c>
      <c r="B913" s="4" t="s">
        <v>777</v>
      </c>
      <c r="C913" s="11">
        <v>870</v>
      </c>
      <c r="D913" s="24">
        <v>44650.13202756473</v>
      </c>
    </row>
    <row r="914" spans="1:4" x14ac:dyDescent="0.3">
      <c r="A914" s="5">
        <f t="shared" si="14"/>
        <v>913</v>
      </c>
      <c r="B914" s="5" t="s">
        <v>777</v>
      </c>
      <c r="C914" s="11">
        <v>455</v>
      </c>
      <c r="D914" s="24">
        <v>41145.624009420972</v>
      </c>
    </row>
    <row r="915" spans="1:4" ht="15.5" x14ac:dyDescent="0.3">
      <c r="A915" s="5">
        <f t="shared" si="14"/>
        <v>914</v>
      </c>
      <c r="B915" s="4" t="s">
        <v>795</v>
      </c>
      <c r="C915" s="11">
        <v>495</v>
      </c>
      <c r="D915" s="24">
        <v>41300.264086883624</v>
      </c>
    </row>
    <row r="916" spans="1:4" x14ac:dyDescent="0.3">
      <c r="A916" s="5">
        <f t="shared" si="14"/>
        <v>915</v>
      </c>
      <c r="B916" s="5" t="s">
        <v>795</v>
      </c>
      <c r="C916" s="11">
        <v>261</v>
      </c>
      <c r="D916" s="24">
        <v>42105.342629814331</v>
      </c>
    </row>
    <row r="917" spans="1:4" x14ac:dyDescent="0.3">
      <c r="A917" s="5">
        <f t="shared" si="14"/>
        <v>916</v>
      </c>
      <c r="B917" s="5" t="s">
        <v>795</v>
      </c>
      <c r="C917" s="11">
        <v>560</v>
      </c>
      <c r="D917" s="24">
        <v>42092.925298402253</v>
      </c>
    </row>
    <row r="918" spans="1:4" ht="15.5" x14ac:dyDescent="0.3">
      <c r="A918" s="5">
        <f t="shared" si="14"/>
        <v>917</v>
      </c>
      <c r="B918" s="4" t="s">
        <v>795</v>
      </c>
      <c r="C918" s="11">
        <v>803</v>
      </c>
      <c r="D918" s="24">
        <v>40119.833246614093</v>
      </c>
    </row>
    <row r="919" spans="1:4" x14ac:dyDescent="0.3">
      <c r="A919" s="5">
        <f t="shared" si="14"/>
        <v>918</v>
      </c>
      <c r="B919" s="5" t="s">
        <v>795</v>
      </c>
      <c r="C919" s="11">
        <v>441</v>
      </c>
      <c r="D919" s="24">
        <v>39267.553900271472</v>
      </c>
    </row>
    <row r="920" spans="1:4" x14ac:dyDescent="0.3">
      <c r="A920" s="5">
        <f t="shared" si="14"/>
        <v>919</v>
      </c>
      <c r="B920" s="5" t="s">
        <v>795</v>
      </c>
      <c r="C920" s="11">
        <v>87</v>
      </c>
      <c r="D920" s="24">
        <v>41098.486945543431</v>
      </c>
    </row>
    <row r="921" spans="1:4" ht="15.5" x14ac:dyDescent="0.3">
      <c r="A921" s="5">
        <f t="shared" si="14"/>
        <v>920</v>
      </c>
      <c r="B921" s="4" t="s">
        <v>795</v>
      </c>
      <c r="C921" s="11">
        <v>862</v>
      </c>
      <c r="D921" s="24">
        <v>40451.287814850541</v>
      </c>
    </row>
    <row r="922" spans="1:4" x14ac:dyDescent="0.3">
      <c r="A922" s="5">
        <f t="shared" si="14"/>
        <v>921</v>
      </c>
      <c r="B922" s="5" t="s">
        <v>795</v>
      </c>
      <c r="C922" s="11">
        <v>608</v>
      </c>
      <c r="D922" s="24">
        <v>39873.113616030088</v>
      </c>
    </row>
    <row r="923" spans="1:4" ht="15.5" x14ac:dyDescent="0.3">
      <c r="A923" s="5">
        <f t="shared" si="14"/>
        <v>922</v>
      </c>
      <c r="B923" s="4" t="s">
        <v>795</v>
      </c>
      <c r="C923" s="11">
        <v>643</v>
      </c>
      <c r="D923" s="24">
        <v>38823.899349317129</v>
      </c>
    </row>
    <row r="924" spans="1:4" ht="15.5" x14ac:dyDescent="0.3">
      <c r="A924" s="5">
        <f t="shared" si="14"/>
        <v>923</v>
      </c>
      <c r="B924" s="4" t="s">
        <v>725</v>
      </c>
      <c r="C924" s="11">
        <v>730</v>
      </c>
      <c r="D924" s="24">
        <v>39055.83687940002</v>
      </c>
    </row>
    <row r="925" spans="1:4" x14ac:dyDescent="0.3">
      <c r="A925" s="5">
        <f t="shared" si="14"/>
        <v>924</v>
      </c>
      <c r="B925" s="5" t="s">
        <v>725</v>
      </c>
      <c r="C925" s="11">
        <v>459</v>
      </c>
      <c r="D925" s="24">
        <v>40379.315604273172</v>
      </c>
    </row>
    <row r="926" spans="1:4" x14ac:dyDescent="0.3">
      <c r="A926" s="5">
        <f t="shared" si="14"/>
        <v>925</v>
      </c>
      <c r="B926" s="5" t="s">
        <v>725</v>
      </c>
      <c r="C926" s="11">
        <v>122</v>
      </c>
      <c r="D926" s="24">
        <v>38988.262721608597</v>
      </c>
    </row>
    <row r="927" spans="1:4" x14ac:dyDescent="0.3">
      <c r="A927" s="5">
        <f t="shared" si="14"/>
        <v>926</v>
      </c>
      <c r="B927" s="5" t="s">
        <v>725</v>
      </c>
      <c r="C927" s="11">
        <v>983</v>
      </c>
      <c r="D927" s="24">
        <v>43175.816397579423</v>
      </c>
    </row>
    <row r="928" spans="1:4" ht="15.5" x14ac:dyDescent="0.3">
      <c r="A928" s="5">
        <f t="shared" si="14"/>
        <v>927</v>
      </c>
      <c r="B928" s="4" t="s">
        <v>725</v>
      </c>
      <c r="C928" s="11">
        <v>925</v>
      </c>
      <c r="D928" s="24">
        <v>39100.18186737199</v>
      </c>
    </row>
    <row r="929" spans="1:4" ht="15.5" x14ac:dyDescent="0.3">
      <c r="A929" s="5">
        <f t="shared" si="14"/>
        <v>928</v>
      </c>
      <c r="B929" s="4" t="s">
        <v>725</v>
      </c>
      <c r="C929" s="11">
        <v>698</v>
      </c>
      <c r="D929" s="24">
        <v>42079.696570260552</v>
      </c>
    </row>
    <row r="930" spans="1:4" ht="15.5" x14ac:dyDescent="0.3">
      <c r="A930" s="5">
        <f t="shared" si="14"/>
        <v>929</v>
      </c>
      <c r="B930" s="4" t="s">
        <v>637</v>
      </c>
      <c r="C930" s="11">
        <v>278</v>
      </c>
      <c r="D930" s="24">
        <v>42881.824394653231</v>
      </c>
    </row>
    <row r="931" spans="1:4" x14ac:dyDescent="0.3">
      <c r="A931" s="5">
        <f t="shared" si="14"/>
        <v>930</v>
      </c>
      <c r="B931" s="5" t="s">
        <v>637</v>
      </c>
      <c r="C931" s="11">
        <v>358</v>
      </c>
      <c r="D931" s="24">
        <v>43218.770944986769</v>
      </c>
    </row>
    <row r="932" spans="1:4" x14ac:dyDescent="0.3">
      <c r="A932" s="5">
        <f t="shared" si="14"/>
        <v>931</v>
      </c>
      <c r="B932" s="5" t="s">
        <v>637</v>
      </c>
      <c r="C932" s="11">
        <v>387</v>
      </c>
      <c r="D932" s="24">
        <v>42646.947325638423</v>
      </c>
    </row>
    <row r="933" spans="1:4" x14ac:dyDescent="0.3">
      <c r="A933" s="5">
        <f t="shared" si="14"/>
        <v>932</v>
      </c>
      <c r="B933" s="5" t="s">
        <v>637</v>
      </c>
      <c r="C933" s="11">
        <v>765</v>
      </c>
      <c r="D933" s="24">
        <v>41920.294821595227</v>
      </c>
    </row>
    <row r="934" spans="1:4" x14ac:dyDescent="0.3">
      <c r="A934" s="5">
        <f t="shared" si="14"/>
        <v>933</v>
      </c>
      <c r="B934" s="5" t="s">
        <v>637</v>
      </c>
      <c r="C934" s="11">
        <v>355</v>
      </c>
      <c r="D934" s="24">
        <v>44484.535473592347</v>
      </c>
    </row>
    <row r="935" spans="1:4" x14ac:dyDescent="0.3">
      <c r="A935" s="5">
        <f t="shared" si="14"/>
        <v>934</v>
      </c>
      <c r="B935" s="5" t="s">
        <v>637</v>
      </c>
      <c r="C935" s="11">
        <v>500</v>
      </c>
      <c r="D935" s="24">
        <v>41508.372934339888</v>
      </c>
    </row>
    <row r="936" spans="1:4" x14ac:dyDescent="0.3">
      <c r="A936" s="5">
        <f t="shared" si="14"/>
        <v>935</v>
      </c>
      <c r="B936" s="5" t="s">
        <v>756</v>
      </c>
      <c r="C936" s="11">
        <v>871</v>
      </c>
      <c r="D936" s="24">
        <v>44232.175484456136</v>
      </c>
    </row>
    <row r="937" spans="1:4" x14ac:dyDescent="0.3">
      <c r="A937" s="5">
        <f t="shared" si="14"/>
        <v>936</v>
      </c>
      <c r="B937" s="5" t="s">
        <v>756</v>
      </c>
      <c r="C937" s="11">
        <v>725</v>
      </c>
      <c r="D937" s="24">
        <v>41490.738528778907</v>
      </c>
    </row>
    <row r="938" spans="1:4" ht="15.5" x14ac:dyDescent="0.3">
      <c r="A938" s="5">
        <f t="shared" si="14"/>
        <v>937</v>
      </c>
      <c r="B938" s="4" t="s">
        <v>756</v>
      </c>
      <c r="C938" s="11">
        <v>485</v>
      </c>
      <c r="D938" s="24">
        <v>43655.339896160025</v>
      </c>
    </row>
    <row r="939" spans="1:4" x14ac:dyDescent="0.3">
      <c r="A939" s="5">
        <f t="shared" si="14"/>
        <v>938</v>
      </c>
      <c r="B939" s="5" t="s">
        <v>756</v>
      </c>
      <c r="C939" s="11">
        <v>320</v>
      </c>
      <c r="D939" s="24">
        <v>43395.155324328378</v>
      </c>
    </row>
    <row r="940" spans="1:4" x14ac:dyDescent="0.3">
      <c r="A940" s="5">
        <f t="shared" si="14"/>
        <v>939</v>
      </c>
      <c r="B940" s="5" t="s">
        <v>756</v>
      </c>
      <c r="C940" s="11">
        <v>225</v>
      </c>
      <c r="D940" s="24">
        <v>44064.012331128375</v>
      </c>
    </row>
    <row r="941" spans="1:4" ht="15.5" x14ac:dyDescent="0.3">
      <c r="A941" s="5">
        <f t="shared" si="14"/>
        <v>940</v>
      </c>
      <c r="B941" s="4" t="s">
        <v>756</v>
      </c>
      <c r="C941" s="11">
        <v>486</v>
      </c>
      <c r="D941" s="24">
        <v>43761.757362621742</v>
      </c>
    </row>
    <row r="942" spans="1:4" x14ac:dyDescent="0.3">
      <c r="A942" s="5">
        <f t="shared" si="14"/>
        <v>941</v>
      </c>
      <c r="B942" s="5" t="s">
        <v>756</v>
      </c>
      <c r="C942" s="11">
        <v>587</v>
      </c>
      <c r="D942" s="24">
        <v>41922.77051717171</v>
      </c>
    </row>
    <row r="943" spans="1:4" ht="15.5" x14ac:dyDescent="0.3">
      <c r="A943" s="5">
        <f t="shared" si="14"/>
        <v>942</v>
      </c>
      <c r="B943" s="4" t="s">
        <v>756</v>
      </c>
      <c r="C943" s="11">
        <v>54</v>
      </c>
      <c r="D943" s="24">
        <v>43083.436792319138</v>
      </c>
    </row>
    <row r="944" spans="1:4" ht="15.5" x14ac:dyDescent="0.3">
      <c r="A944" s="5">
        <f t="shared" si="14"/>
        <v>943</v>
      </c>
      <c r="B944" s="4" t="s">
        <v>756</v>
      </c>
      <c r="C944" s="11">
        <v>212</v>
      </c>
      <c r="D944" s="24">
        <v>41108.872986591843</v>
      </c>
    </row>
    <row r="945" spans="1:4" ht="15.5" x14ac:dyDescent="0.3">
      <c r="A945" s="5">
        <f t="shared" si="14"/>
        <v>944</v>
      </c>
      <c r="B945" s="4" t="s">
        <v>756</v>
      </c>
      <c r="C945" s="11">
        <v>509</v>
      </c>
      <c r="D945" s="24">
        <v>39793.903520687265</v>
      </c>
    </row>
    <row r="946" spans="1:4" x14ac:dyDescent="0.3">
      <c r="A946" s="5">
        <f t="shared" si="14"/>
        <v>945</v>
      </c>
      <c r="B946" s="5" t="s">
        <v>756</v>
      </c>
      <c r="C946" s="11">
        <v>973</v>
      </c>
      <c r="D946" s="24">
        <v>41979.802653615123</v>
      </c>
    </row>
    <row r="947" spans="1:4" x14ac:dyDescent="0.3">
      <c r="A947" s="5">
        <f t="shared" si="14"/>
        <v>946</v>
      </c>
      <c r="B947" s="5" t="s">
        <v>669</v>
      </c>
      <c r="C947" s="11">
        <v>5</v>
      </c>
      <c r="D947" s="24">
        <v>44237.545727554396</v>
      </c>
    </row>
    <row r="948" spans="1:4" ht="15.5" x14ac:dyDescent="0.3">
      <c r="A948" s="5">
        <f t="shared" si="14"/>
        <v>947</v>
      </c>
      <c r="B948" s="4" t="s">
        <v>669</v>
      </c>
      <c r="C948" s="11">
        <v>958</v>
      </c>
      <c r="D948" s="24">
        <v>43466.350169786492</v>
      </c>
    </row>
    <row r="949" spans="1:4" ht="15.5" x14ac:dyDescent="0.3">
      <c r="A949" s="5">
        <f t="shared" si="14"/>
        <v>948</v>
      </c>
      <c r="B949" s="4" t="s">
        <v>669</v>
      </c>
      <c r="C949" s="11">
        <v>337</v>
      </c>
      <c r="D949" s="24">
        <v>39719.895915347872</v>
      </c>
    </row>
    <row r="950" spans="1:4" x14ac:dyDescent="0.3">
      <c r="A950" s="5">
        <f t="shared" si="14"/>
        <v>949</v>
      </c>
      <c r="B950" s="5" t="s">
        <v>669</v>
      </c>
      <c r="C950" s="11">
        <v>590</v>
      </c>
      <c r="D950" s="24">
        <v>42854.625115310788</v>
      </c>
    </row>
    <row r="951" spans="1:4" x14ac:dyDescent="0.3">
      <c r="A951" s="5">
        <f t="shared" si="14"/>
        <v>950</v>
      </c>
      <c r="B951" s="5" t="s">
        <v>669</v>
      </c>
      <c r="C951" s="11">
        <v>261</v>
      </c>
      <c r="D951" s="24">
        <v>43541.634998881505</v>
      </c>
    </row>
    <row r="952" spans="1:4" x14ac:dyDescent="0.3">
      <c r="A952" s="5">
        <f t="shared" si="14"/>
        <v>951</v>
      </c>
      <c r="B952" s="5" t="s">
        <v>669</v>
      </c>
      <c r="C952" s="11">
        <v>491</v>
      </c>
      <c r="D952" s="24">
        <v>44959.999863364319</v>
      </c>
    </row>
    <row r="953" spans="1:4" ht="15.5" x14ac:dyDescent="0.3">
      <c r="A953" s="5">
        <f t="shared" si="14"/>
        <v>952</v>
      </c>
      <c r="B953" s="4" t="s">
        <v>669</v>
      </c>
      <c r="C953" s="11">
        <v>35</v>
      </c>
      <c r="D953" s="24">
        <v>41595.964552219717</v>
      </c>
    </row>
    <row r="954" spans="1:4" ht="15.5" x14ac:dyDescent="0.3">
      <c r="A954" s="5">
        <f t="shared" si="14"/>
        <v>953</v>
      </c>
      <c r="B954" s="4" t="s">
        <v>669</v>
      </c>
      <c r="C954" s="11">
        <v>8</v>
      </c>
      <c r="D954" s="24">
        <v>41136.444194498785</v>
      </c>
    </row>
    <row r="955" spans="1:4" x14ac:dyDescent="0.3">
      <c r="A955" s="5">
        <f t="shared" si="14"/>
        <v>954</v>
      </c>
      <c r="B955" s="5" t="s">
        <v>669</v>
      </c>
      <c r="C955" s="11">
        <v>641</v>
      </c>
      <c r="D955" s="24">
        <v>44601.990566182714</v>
      </c>
    </row>
    <row r="956" spans="1:4" x14ac:dyDescent="0.3">
      <c r="A956" s="5">
        <f t="shared" si="14"/>
        <v>955</v>
      </c>
      <c r="B956" s="5" t="s">
        <v>669</v>
      </c>
      <c r="C956" s="11">
        <v>579</v>
      </c>
      <c r="D956" s="24">
        <v>39525.470501167874</v>
      </c>
    </row>
    <row r="957" spans="1:4" ht="15.5" x14ac:dyDescent="0.3">
      <c r="A957" s="5">
        <f t="shared" si="14"/>
        <v>956</v>
      </c>
      <c r="B957" s="4" t="s">
        <v>669</v>
      </c>
      <c r="C957" s="11">
        <v>973</v>
      </c>
      <c r="D957" s="24">
        <v>40566.326952070034</v>
      </c>
    </row>
    <row r="958" spans="1:4" ht="15.5" x14ac:dyDescent="0.3">
      <c r="A958" s="5">
        <f t="shared" si="14"/>
        <v>957</v>
      </c>
      <c r="B958" s="4" t="s">
        <v>669</v>
      </c>
      <c r="C958" s="11">
        <v>559</v>
      </c>
      <c r="D958" s="24">
        <v>39821.498419104937</v>
      </c>
    </row>
    <row r="959" spans="1:4" ht="15.5" x14ac:dyDescent="0.3">
      <c r="A959" s="5">
        <f t="shared" si="14"/>
        <v>958</v>
      </c>
      <c r="B959" s="4" t="s">
        <v>669</v>
      </c>
      <c r="C959" s="11">
        <v>508</v>
      </c>
      <c r="D959" s="24">
        <v>44881.216137215793</v>
      </c>
    </row>
    <row r="960" spans="1:4" x14ac:dyDescent="0.3">
      <c r="A960" s="5">
        <f t="shared" si="14"/>
        <v>959</v>
      </c>
      <c r="B960" s="5" t="s">
        <v>669</v>
      </c>
      <c r="C960" s="11">
        <v>215</v>
      </c>
      <c r="D960" s="24">
        <v>41405.683456357452</v>
      </c>
    </row>
    <row r="961" spans="1:4" x14ac:dyDescent="0.3">
      <c r="A961" s="5">
        <f t="shared" si="14"/>
        <v>960</v>
      </c>
      <c r="B961" s="5" t="s">
        <v>669</v>
      </c>
      <c r="C961" s="11">
        <v>842</v>
      </c>
      <c r="D961" s="24">
        <v>41005.363924690995</v>
      </c>
    </row>
    <row r="962" spans="1:4" ht="15.5" x14ac:dyDescent="0.3">
      <c r="A962" s="5">
        <f t="shared" si="14"/>
        <v>961</v>
      </c>
      <c r="B962" s="4" t="s">
        <v>669</v>
      </c>
      <c r="C962" s="11">
        <v>295</v>
      </c>
      <c r="D962" s="24">
        <v>40017.051882855718</v>
      </c>
    </row>
    <row r="963" spans="1:4" x14ac:dyDescent="0.3">
      <c r="A963" s="5">
        <f t="shared" si="14"/>
        <v>962</v>
      </c>
      <c r="B963" s="5" t="s">
        <v>669</v>
      </c>
      <c r="C963" s="11">
        <v>549</v>
      </c>
      <c r="D963" s="24">
        <v>40343.004342021064</v>
      </c>
    </row>
    <row r="964" spans="1:4" x14ac:dyDescent="0.3">
      <c r="A964" s="5">
        <f t="shared" ref="A964:A1027" si="15">A963+1</f>
        <v>963</v>
      </c>
      <c r="B964" s="5" t="s">
        <v>639</v>
      </c>
      <c r="C964" s="11">
        <v>497</v>
      </c>
      <c r="D964" s="24">
        <v>41276.355663270624</v>
      </c>
    </row>
    <row r="965" spans="1:4" ht="15.5" x14ac:dyDescent="0.3">
      <c r="A965" s="5">
        <f t="shared" si="15"/>
        <v>964</v>
      </c>
      <c r="B965" s="4" t="s">
        <v>639</v>
      </c>
      <c r="C965" s="11">
        <v>287</v>
      </c>
      <c r="D965" s="24">
        <v>44669.617472913305</v>
      </c>
    </row>
    <row r="966" spans="1:4" ht="15.5" x14ac:dyDescent="0.3">
      <c r="A966" s="5">
        <f t="shared" si="15"/>
        <v>965</v>
      </c>
      <c r="B966" s="4" t="s">
        <v>639</v>
      </c>
      <c r="C966" s="11">
        <v>261</v>
      </c>
      <c r="D966" s="24">
        <v>39291.561225485551</v>
      </c>
    </row>
    <row r="967" spans="1:4" ht="15.5" x14ac:dyDescent="0.3">
      <c r="A967" s="5">
        <f t="shared" si="15"/>
        <v>966</v>
      </c>
      <c r="B967" s="4" t="s">
        <v>639</v>
      </c>
      <c r="C967" s="11">
        <v>794</v>
      </c>
      <c r="D967" s="24">
        <v>43606.093807937839</v>
      </c>
    </row>
    <row r="968" spans="1:4" x14ac:dyDescent="0.3">
      <c r="A968" s="5">
        <f t="shared" si="15"/>
        <v>967</v>
      </c>
      <c r="B968" s="5" t="s">
        <v>639</v>
      </c>
      <c r="C968" s="11">
        <v>186</v>
      </c>
      <c r="D968" s="24">
        <v>41316.993302367198</v>
      </c>
    </row>
    <row r="969" spans="1:4" x14ac:dyDescent="0.3">
      <c r="A969" s="5">
        <f t="shared" si="15"/>
        <v>968</v>
      </c>
      <c r="B969" s="5" t="s">
        <v>639</v>
      </c>
      <c r="C969" s="11">
        <v>491</v>
      </c>
      <c r="D969" s="24">
        <v>44885.081658667819</v>
      </c>
    </row>
    <row r="970" spans="1:4" ht="15.5" x14ac:dyDescent="0.3">
      <c r="A970" s="5">
        <f t="shared" si="15"/>
        <v>969</v>
      </c>
      <c r="B970" s="4" t="s">
        <v>639</v>
      </c>
      <c r="C970" s="11">
        <v>190</v>
      </c>
      <c r="D970" s="24">
        <v>43221.687386299855</v>
      </c>
    </row>
    <row r="971" spans="1:4" x14ac:dyDescent="0.3">
      <c r="A971" s="5">
        <f t="shared" si="15"/>
        <v>970</v>
      </c>
      <c r="B971" s="5" t="s">
        <v>811</v>
      </c>
      <c r="C971" s="11">
        <v>606</v>
      </c>
      <c r="D971" s="24">
        <v>41346.487861356996</v>
      </c>
    </row>
    <row r="972" spans="1:4" ht="15.5" x14ac:dyDescent="0.3">
      <c r="A972" s="5">
        <f t="shared" si="15"/>
        <v>971</v>
      </c>
      <c r="B972" s="4" t="s">
        <v>811</v>
      </c>
      <c r="C972" s="11">
        <v>74</v>
      </c>
      <c r="D972" s="24">
        <v>43794.426889152717</v>
      </c>
    </row>
    <row r="973" spans="1:4" ht="15.5" x14ac:dyDescent="0.3">
      <c r="A973" s="5">
        <f t="shared" si="15"/>
        <v>972</v>
      </c>
      <c r="B973" s="4" t="s">
        <v>811</v>
      </c>
      <c r="C973" s="11">
        <v>169</v>
      </c>
      <c r="D973" s="24">
        <v>42241.500142415774</v>
      </c>
    </row>
    <row r="974" spans="1:4" x14ac:dyDescent="0.3">
      <c r="A974" s="5">
        <f t="shared" si="15"/>
        <v>973</v>
      </c>
      <c r="B974" s="5" t="s">
        <v>811</v>
      </c>
      <c r="C974" s="11">
        <v>484</v>
      </c>
      <c r="D974" s="24">
        <v>40772.374142022549</v>
      </c>
    </row>
    <row r="975" spans="1:4" x14ac:dyDescent="0.3">
      <c r="A975" s="5">
        <f t="shared" si="15"/>
        <v>974</v>
      </c>
      <c r="B975" s="5" t="s">
        <v>811</v>
      </c>
      <c r="C975" s="11">
        <v>423</v>
      </c>
      <c r="D975" s="24">
        <v>44150.642345028005</v>
      </c>
    </row>
    <row r="976" spans="1:4" x14ac:dyDescent="0.3">
      <c r="A976" s="5">
        <f t="shared" si="15"/>
        <v>975</v>
      </c>
      <c r="B976" s="5" t="s">
        <v>811</v>
      </c>
      <c r="C976" s="11">
        <v>64</v>
      </c>
      <c r="D976" s="24">
        <v>45097.737368130467</v>
      </c>
    </row>
    <row r="977" spans="1:4" ht="15.5" x14ac:dyDescent="0.3">
      <c r="A977" s="5">
        <f t="shared" si="15"/>
        <v>976</v>
      </c>
      <c r="B977" s="4" t="s">
        <v>811</v>
      </c>
      <c r="C977" s="11">
        <v>394</v>
      </c>
      <c r="D977" s="24">
        <v>39190.515995209535</v>
      </c>
    </row>
    <row r="978" spans="1:4" x14ac:dyDescent="0.3">
      <c r="A978" s="5">
        <f t="shared" si="15"/>
        <v>977</v>
      </c>
      <c r="B978" s="5" t="s">
        <v>811</v>
      </c>
      <c r="C978" s="11">
        <v>917</v>
      </c>
      <c r="D978" s="24">
        <v>41292.760906545613</v>
      </c>
    </row>
    <row r="979" spans="1:4" x14ac:dyDescent="0.3">
      <c r="A979" s="5">
        <f t="shared" si="15"/>
        <v>978</v>
      </c>
      <c r="B979" s="5" t="s">
        <v>813</v>
      </c>
      <c r="C979" s="11">
        <v>688</v>
      </c>
      <c r="D979" s="24">
        <v>42295.175055336331</v>
      </c>
    </row>
    <row r="980" spans="1:4" x14ac:dyDescent="0.3">
      <c r="A980" s="5">
        <f t="shared" si="15"/>
        <v>979</v>
      </c>
      <c r="B980" s="5" t="s">
        <v>813</v>
      </c>
      <c r="C980" s="11">
        <v>904</v>
      </c>
      <c r="D980" s="24">
        <v>45353.251787556364</v>
      </c>
    </row>
    <row r="981" spans="1:4" x14ac:dyDescent="0.3">
      <c r="A981" s="5">
        <f t="shared" si="15"/>
        <v>980</v>
      </c>
      <c r="B981" s="5" t="s">
        <v>813</v>
      </c>
      <c r="C981" s="11">
        <v>937</v>
      </c>
      <c r="D981" s="24">
        <v>39891.644576252227</v>
      </c>
    </row>
    <row r="982" spans="1:4" ht="15.5" x14ac:dyDescent="0.3">
      <c r="A982" s="5">
        <f t="shared" si="15"/>
        <v>981</v>
      </c>
      <c r="B982" s="4" t="s">
        <v>813</v>
      </c>
      <c r="C982" s="11">
        <v>979</v>
      </c>
      <c r="D982" s="24">
        <v>39308.969268457899</v>
      </c>
    </row>
    <row r="983" spans="1:4" x14ac:dyDescent="0.3">
      <c r="A983" s="5">
        <f t="shared" si="15"/>
        <v>982</v>
      </c>
      <c r="B983" s="5" t="s">
        <v>813</v>
      </c>
      <c r="C983" s="11">
        <v>40</v>
      </c>
      <c r="D983" s="24">
        <v>41702.540696337259</v>
      </c>
    </row>
    <row r="984" spans="1:4" ht="15.5" x14ac:dyDescent="0.3">
      <c r="A984" s="5">
        <f t="shared" si="15"/>
        <v>983</v>
      </c>
      <c r="B984" s="4" t="s">
        <v>813</v>
      </c>
      <c r="C984" s="11">
        <v>64</v>
      </c>
      <c r="D984" s="24">
        <v>41389.181237332778</v>
      </c>
    </row>
    <row r="985" spans="1:4" x14ac:dyDescent="0.3">
      <c r="A985" s="5">
        <f t="shared" si="15"/>
        <v>984</v>
      </c>
      <c r="B985" s="5" t="s">
        <v>813</v>
      </c>
      <c r="C985" s="11">
        <v>508</v>
      </c>
      <c r="D985" s="24">
        <v>44086.69974864598</v>
      </c>
    </row>
    <row r="986" spans="1:4" x14ac:dyDescent="0.3">
      <c r="A986" s="5">
        <f t="shared" si="15"/>
        <v>985</v>
      </c>
      <c r="B986" s="5" t="s">
        <v>813</v>
      </c>
      <c r="C986" s="11">
        <v>153</v>
      </c>
      <c r="D986" s="24">
        <v>43177.872194261792</v>
      </c>
    </row>
    <row r="987" spans="1:4" x14ac:dyDescent="0.3">
      <c r="A987" s="5">
        <f t="shared" si="15"/>
        <v>986</v>
      </c>
      <c r="B987" s="5" t="s">
        <v>813</v>
      </c>
      <c r="C987" s="11">
        <v>272</v>
      </c>
      <c r="D987" s="24">
        <v>43719.94157868297</v>
      </c>
    </row>
    <row r="988" spans="1:4" x14ac:dyDescent="0.3">
      <c r="A988" s="5">
        <f t="shared" si="15"/>
        <v>987</v>
      </c>
      <c r="B988" s="5" t="s">
        <v>813</v>
      </c>
      <c r="C988" s="11">
        <v>851</v>
      </c>
      <c r="D988" s="24">
        <v>44556.413505576915</v>
      </c>
    </row>
    <row r="989" spans="1:4" ht="15.5" x14ac:dyDescent="0.3">
      <c r="A989" s="5">
        <f t="shared" si="15"/>
        <v>988</v>
      </c>
      <c r="B989" s="4" t="s">
        <v>813</v>
      </c>
      <c r="C989" s="11">
        <v>22</v>
      </c>
      <c r="D989" s="24">
        <v>41577.990282919571</v>
      </c>
    </row>
    <row r="990" spans="1:4" x14ac:dyDescent="0.3">
      <c r="A990" s="5">
        <f t="shared" si="15"/>
        <v>989</v>
      </c>
      <c r="B990" s="5" t="s">
        <v>813</v>
      </c>
      <c r="C990" s="11">
        <v>93</v>
      </c>
      <c r="D990" s="24">
        <v>44898.905894761505</v>
      </c>
    </row>
    <row r="991" spans="1:4" ht="15.5" x14ac:dyDescent="0.3">
      <c r="A991" s="5">
        <f t="shared" si="15"/>
        <v>990</v>
      </c>
      <c r="B991" s="4" t="s">
        <v>813</v>
      </c>
      <c r="C991" s="11">
        <v>134</v>
      </c>
      <c r="D991" s="24">
        <v>40984.06269650552</v>
      </c>
    </row>
    <row r="992" spans="1:4" x14ac:dyDescent="0.3">
      <c r="A992" s="5">
        <f t="shared" si="15"/>
        <v>991</v>
      </c>
      <c r="B992" s="5" t="s">
        <v>813</v>
      </c>
      <c r="C992" s="11">
        <v>252</v>
      </c>
      <c r="D992" s="24">
        <v>39450.300771420581</v>
      </c>
    </row>
    <row r="993" spans="1:4" ht="15.5" x14ac:dyDescent="0.3">
      <c r="A993" s="5">
        <f t="shared" si="15"/>
        <v>992</v>
      </c>
      <c r="B993" s="4" t="s">
        <v>813</v>
      </c>
      <c r="C993" s="11">
        <v>371</v>
      </c>
      <c r="D993" s="24">
        <v>41194.308939445342</v>
      </c>
    </row>
    <row r="994" spans="1:4" x14ac:dyDescent="0.3">
      <c r="A994" s="5">
        <f t="shared" si="15"/>
        <v>993</v>
      </c>
      <c r="B994" s="5" t="s">
        <v>812</v>
      </c>
      <c r="C994" s="11">
        <v>376</v>
      </c>
      <c r="D994" s="24">
        <v>43692.677618441434</v>
      </c>
    </row>
    <row r="995" spans="1:4" ht="15.5" x14ac:dyDescent="0.3">
      <c r="A995" s="5">
        <f t="shared" si="15"/>
        <v>994</v>
      </c>
      <c r="B995" s="4" t="s">
        <v>812</v>
      </c>
      <c r="C995" s="11">
        <v>920</v>
      </c>
      <c r="D995" s="24">
        <v>45150.7026663988</v>
      </c>
    </row>
    <row r="996" spans="1:4" ht="15.5" x14ac:dyDescent="0.3">
      <c r="A996" s="5">
        <f t="shared" si="15"/>
        <v>995</v>
      </c>
      <c r="B996" s="4" t="s">
        <v>812</v>
      </c>
      <c r="C996" s="11">
        <v>186</v>
      </c>
      <c r="D996" s="24">
        <v>38996.776026637992</v>
      </c>
    </row>
    <row r="997" spans="1:4" x14ac:dyDescent="0.3">
      <c r="A997" s="5">
        <f t="shared" si="15"/>
        <v>996</v>
      </c>
      <c r="B997" s="5" t="s">
        <v>812</v>
      </c>
      <c r="C997" s="11">
        <v>800</v>
      </c>
      <c r="D997" s="24">
        <v>45157.549466941215</v>
      </c>
    </row>
    <row r="998" spans="1:4" ht="15.5" x14ac:dyDescent="0.3">
      <c r="A998" s="5">
        <f t="shared" si="15"/>
        <v>997</v>
      </c>
      <c r="B998" s="4" t="s">
        <v>812</v>
      </c>
      <c r="C998" s="11">
        <v>44</v>
      </c>
      <c r="D998" s="24">
        <v>41985.609544042956</v>
      </c>
    </row>
    <row r="999" spans="1:4" x14ac:dyDescent="0.3">
      <c r="A999" s="5">
        <f t="shared" si="15"/>
        <v>998</v>
      </c>
      <c r="B999" s="5" t="s">
        <v>812</v>
      </c>
      <c r="C999" s="11">
        <v>254</v>
      </c>
      <c r="D999" s="24">
        <v>44668.776184494658</v>
      </c>
    </row>
    <row r="1000" spans="1:4" x14ac:dyDescent="0.3">
      <c r="A1000" s="5">
        <f t="shared" si="15"/>
        <v>999</v>
      </c>
      <c r="B1000" s="5" t="s">
        <v>812</v>
      </c>
      <c r="C1000" s="11">
        <v>450</v>
      </c>
      <c r="D1000" s="24">
        <v>40723.802231322676</v>
      </c>
    </row>
    <row r="1001" spans="1:4" ht="15.5" x14ac:dyDescent="0.3">
      <c r="A1001" s="5">
        <f t="shared" si="15"/>
        <v>1000</v>
      </c>
      <c r="B1001" s="4" t="s">
        <v>812</v>
      </c>
      <c r="C1001" s="11">
        <v>620</v>
      </c>
      <c r="D1001" s="24">
        <v>41358.19830215774</v>
      </c>
    </row>
    <row r="1002" spans="1:4" ht="15.5" x14ac:dyDescent="0.3">
      <c r="A1002" s="5">
        <f t="shared" si="15"/>
        <v>1001</v>
      </c>
      <c r="B1002" s="4" t="s">
        <v>694</v>
      </c>
      <c r="C1002" s="11">
        <v>736</v>
      </c>
      <c r="D1002" s="24">
        <v>39561.776310142275</v>
      </c>
    </row>
    <row r="1003" spans="1:4" x14ac:dyDescent="0.3">
      <c r="A1003" s="5">
        <f t="shared" si="15"/>
        <v>1002</v>
      </c>
      <c r="B1003" s="5" t="s">
        <v>694</v>
      </c>
      <c r="C1003" s="11">
        <v>645</v>
      </c>
      <c r="D1003" s="24">
        <v>39331.778899290046</v>
      </c>
    </row>
    <row r="1004" spans="1:4" ht="15.5" x14ac:dyDescent="0.3">
      <c r="A1004" s="5">
        <f t="shared" si="15"/>
        <v>1003</v>
      </c>
      <c r="B1004" s="4" t="s">
        <v>694</v>
      </c>
      <c r="C1004" s="11">
        <v>703</v>
      </c>
      <c r="D1004" s="24">
        <v>42680.254451065797</v>
      </c>
    </row>
    <row r="1005" spans="1:4" ht="15.5" x14ac:dyDescent="0.3">
      <c r="A1005" s="5">
        <f t="shared" si="15"/>
        <v>1004</v>
      </c>
      <c r="B1005" s="4" t="s">
        <v>694</v>
      </c>
      <c r="C1005" s="11">
        <v>273</v>
      </c>
      <c r="D1005" s="24">
        <v>44598.294394659599</v>
      </c>
    </row>
    <row r="1006" spans="1:4" ht="15.5" x14ac:dyDescent="0.3">
      <c r="A1006" s="5">
        <f t="shared" si="15"/>
        <v>1005</v>
      </c>
      <c r="B1006" s="4" t="s">
        <v>694</v>
      </c>
      <c r="C1006" s="11">
        <v>92</v>
      </c>
      <c r="D1006" s="24">
        <v>40876.310904811362</v>
      </c>
    </row>
    <row r="1007" spans="1:4" x14ac:dyDescent="0.3">
      <c r="A1007" s="5">
        <f t="shared" si="15"/>
        <v>1006</v>
      </c>
      <c r="B1007" s="5" t="s">
        <v>694</v>
      </c>
      <c r="C1007" s="11">
        <v>750</v>
      </c>
      <c r="D1007" s="24">
        <v>41787.536828415301</v>
      </c>
    </row>
    <row r="1008" spans="1:4" ht="15.5" x14ac:dyDescent="0.3">
      <c r="A1008" s="5">
        <f t="shared" si="15"/>
        <v>1007</v>
      </c>
      <c r="B1008" s="4" t="s">
        <v>694</v>
      </c>
      <c r="C1008" s="11">
        <v>505</v>
      </c>
      <c r="D1008" s="24">
        <v>44057.248702786434</v>
      </c>
    </row>
    <row r="1009" spans="1:4" x14ac:dyDescent="0.3">
      <c r="A1009" s="5">
        <f t="shared" si="15"/>
        <v>1008</v>
      </c>
      <c r="B1009" s="5" t="s">
        <v>694</v>
      </c>
      <c r="C1009" s="11">
        <v>631</v>
      </c>
      <c r="D1009" s="24">
        <v>42154.073720761844</v>
      </c>
    </row>
    <row r="1010" spans="1:4" x14ac:dyDescent="0.3">
      <c r="A1010" s="5">
        <f t="shared" si="15"/>
        <v>1009</v>
      </c>
      <c r="B1010" s="5" t="s">
        <v>694</v>
      </c>
      <c r="C1010" s="11">
        <v>363</v>
      </c>
      <c r="D1010" s="24">
        <v>44062.921801734177</v>
      </c>
    </row>
    <row r="1011" spans="1:4" x14ac:dyDescent="0.3">
      <c r="A1011" s="5">
        <f t="shared" si="15"/>
        <v>1010</v>
      </c>
      <c r="B1011" s="5" t="s">
        <v>694</v>
      </c>
      <c r="C1011" s="11">
        <v>5</v>
      </c>
      <c r="D1011" s="24">
        <v>45159.057196645474</v>
      </c>
    </row>
    <row r="1012" spans="1:4" ht="15.5" x14ac:dyDescent="0.3">
      <c r="A1012" s="5">
        <f t="shared" si="15"/>
        <v>1011</v>
      </c>
      <c r="B1012" s="4" t="s">
        <v>694</v>
      </c>
      <c r="C1012" s="11">
        <v>911</v>
      </c>
      <c r="D1012" s="24">
        <v>40385.064058896591</v>
      </c>
    </row>
    <row r="1013" spans="1:4" x14ac:dyDescent="0.3">
      <c r="A1013" s="5">
        <f t="shared" si="15"/>
        <v>1012</v>
      </c>
      <c r="B1013" s="5" t="s">
        <v>786</v>
      </c>
      <c r="C1013" s="11">
        <v>120</v>
      </c>
      <c r="D1013" s="24">
        <v>45219.417982179846</v>
      </c>
    </row>
    <row r="1014" spans="1:4" ht="15.5" x14ac:dyDescent="0.3">
      <c r="A1014" s="5">
        <f t="shared" si="15"/>
        <v>1013</v>
      </c>
      <c r="B1014" s="4" t="s">
        <v>786</v>
      </c>
      <c r="C1014" s="11">
        <v>186</v>
      </c>
      <c r="D1014" s="24">
        <v>42699.073094982894</v>
      </c>
    </row>
    <row r="1015" spans="1:4" ht="15.5" x14ac:dyDescent="0.3">
      <c r="A1015" s="5">
        <f t="shared" si="15"/>
        <v>1014</v>
      </c>
      <c r="B1015" s="4" t="s">
        <v>786</v>
      </c>
      <c r="C1015" s="11">
        <v>96</v>
      </c>
      <c r="D1015" s="24">
        <v>44043.046369083684</v>
      </c>
    </row>
    <row r="1016" spans="1:4" x14ac:dyDescent="0.3">
      <c r="A1016" s="5">
        <f t="shared" si="15"/>
        <v>1015</v>
      </c>
      <c r="B1016" s="5" t="s">
        <v>786</v>
      </c>
      <c r="C1016" s="11">
        <v>940</v>
      </c>
      <c r="D1016" s="24">
        <v>39540.085067254855</v>
      </c>
    </row>
    <row r="1017" spans="1:4" ht="15.5" x14ac:dyDescent="0.3">
      <c r="A1017" s="5">
        <f t="shared" si="15"/>
        <v>1016</v>
      </c>
      <c r="B1017" s="4" t="s">
        <v>786</v>
      </c>
      <c r="C1017" s="11">
        <v>813</v>
      </c>
      <c r="D1017" s="24">
        <v>43234.210432172957</v>
      </c>
    </row>
    <row r="1018" spans="1:4" x14ac:dyDescent="0.3">
      <c r="A1018" s="5">
        <f t="shared" si="15"/>
        <v>1017</v>
      </c>
      <c r="B1018" s="5" t="s">
        <v>786</v>
      </c>
      <c r="C1018" s="11">
        <v>624</v>
      </c>
      <c r="D1018" s="24">
        <v>41894.926980528682</v>
      </c>
    </row>
    <row r="1019" spans="1:4" x14ac:dyDescent="0.3">
      <c r="A1019" s="5">
        <f t="shared" si="15"/>
        <v>1018</v>
      </c>
      <c r="B1019" s="5" t="s">
        <v>786</v>
      </c>
      <c r="C1019" s="11">
        <v>340</v>
      </c>
      <c r="D1019" s="24">
        <v>41743.188697622856</v>
      </c>
    </row>
    <row r="1020" spans="1:4" ht="15.5" x14ac:dyDescent="0.3">
      <c r="A1020" s="5">
        <f t="shared" si="15"/>
        <v>1019</v>
      </c>
      <c r="B1020" s="4" t="s">
        <v>786</v>
      </c>
      <c r="C1020" s="11">
        <v>399</v>
      </c>
      <c r="D1020" s="24">
        <v>40510.18263591834</v>
      </c>
    </row>
    <row r="1021" spans="1:4" x14ac:dyDescent="0.3">
      <c r="A1021" s="5">
        <f t="shared" si="15"/>
        <v>1020</v>
      </c>
      <c r="B1021" s="5" t="s">
        <v>786</v>
      </c>
      <c r="C1021" s="11">
        <v>271</v>
      </c>
      <c r="D1021" s="24">
        <v>41708.398957607249</v>
      </c>
    </row>
    <row r="1022" spans="1:4" x14ac:dyDescent="0.3">
      <c r="A1022" s="5">
        <f t="shared" si="15"/>
        <v>1021</v>
      </c>
      <c r="B1022" s="5" t="s">
        <v>786</v>
      </c>
      <c r="C1022" s="11">
        <v>800</v>
      </c>
      <c r="D1022" s="24">
        <v>45058.359301424156</v>
      </c>
    </row>
    <row r="1023" spans="1:4" ht="15.5" x14ac:dyDescent="0.3">
      <c r="A1023" s="5">
        <f t="shared" si="15"/>
        <v>1022</v>
      </c>
      <c r="B1023" s="4" t="s">
        <v>786</v>
      </c>
      <c r="C1023" s="11">
        <v>577</v>
      </c>
      <c r="D1023" s="24">
        <v>44093.095614634927</v>
      </c>
    </row>
    <row r="1024" spans="1:4" ht="15.5" x14ac:dyDescent="0.3">
      <c r="A1024" s="5">
        <f t="shared" si="15"/>
        <v>1023</v>
      </c>
      <c r="B1024" s="4" t="s">
        <v>635</v>
      </c>
      <c r="C1024" s="11">
        <v>61</v>
      </c>
      <c r="D1024" s="24">
        <v>39648.255959653827</v>
      </c>
    </row>
    <row r="1025" spans="1:4" x14ac:dyDescent="0.3">
      <c r="A1025" s="5">
        <f t="shared" si="15"/>
        <v>1024</v>
      </c>
      <c r="B1025" s="5" t="s">
        <v>635</v>
      </c>
      <c r="C1025" s="11">
        <v>467</v>
      </c>
      <c r="D1025" s="24">
        <v>38949.664267935193</v>
      </c>
    </row>
    <row r="1026" spans="1:4" ht="15.5" x14ac:dyDescent="0.3">
      <c r="A1026" s="5">
        <f t="shared" si="15"/>
        <v>1025</v>
      </c>
      <c r="B1026" s="4" t="s">
        <v>635</v>
      </c>
      <c r="C1026" s="11">
        <v>447</v>
      </c>
      <c r="D1026" s="24">
        <v>44555.971226612986</v>
      </c>
    </row>
    <row r="1027" spans="1:4" x14ac:dyDescent="0.3">
      <c r="A1027" s="5">
        <f t="shared" si="15"/>
        <v>1026</v>
      </c>
      <c r="B1027" s="5" t="s">
        <v>635</v>
      </c>
      <c r="C1027" s="11">
        <v>444</v>
      </c>
      <c r="D1027" s="24">
        <v>41606.644515031709</v>
      </c>
    </row>
    <row r="1028" spans="1:4" x14ac:dyDescent="0.3">
      <c r="A1028" s="5">
        <f t="shared" ref="A1028:A1091" si="16">A1027+1</f>
        <v>1027</v>
      </c>
      <c r="B1028" s="5" t="s">
        <v>635</v>
      </c>
      <c r="C1028" s="11">
        <v>443</v>
      </c>
      <c r="D1028" s="24">
        <v>41777.269018547828</v>
      </c>
    </row>
    <row r="1029" spans="1:4" x14ac:dyDescent="0.3">
      <c r="A1029" s="5">
        <f t="shared" si="16"/>
        <v>1028</v>
      </c>
      <c r="B1029" s="5" t="s">
        <v>635</v>
      </c>
      <c r="C1029" s="11">
        <v>319</v>
      </c>
      <c r="D1029" s="24">
        <v>44746.888829810166</v>
      </c>
    </row>
    <row r="1030" spans="1:4" x14ac:dyDescent="0.3">
      <c r="A1030" s="5">
        <f t="shared" si="16"/>
        <v>1029</v>
      </c>
      <c r="B1030" s="5" t="s">
        <v>635</v>
      </c>
      <c r="C1030" s="11">
        <v>205</v>
      </c>
      <c r="D1030" s="24">
        <v>42528.609858707845</v>
      </c>
    </row>
    <row r="1031" spans="1:4" ht="15.5" x14ac:dyDescent="0.3">
      <c r="A1031" s="5">
        <f t="shared" si="16"/>
        <v>1030</v>
      </c>
      <c r="B1031" s="4" t="s">
        <v>635</v>
      </c>
      <c r="C1031" s="11">
        <v>53</v>
      </c>
      <c r="D1031" s="24">
        <v>41998.32663029831</v>
      </c>
    </row>
    <row r="1032" spans="1:4" x14ac:dyDescent="0.3">
      <c r="A1032" s="5">
        <f t="shared" si="16"/>
        <v>1031</v>
      </c>
      <c r="B1032" s="5" t="s">
        <v>778</v>
      </c>
      <c r="C1032" s="11">
        <v>377</v>
      </c>
      <c r="D1032" s="24">
        <v>43669.373942876133</v>
      </c>
    </row>
    <row r="1033" spans="1:4" x14ac:dyDescent="0.3">
      <c r="A1033" s="5">
        <f t="shared" si="16"/>
        <v>1032</v>
      </c>
      <c r="B1033" s="5" t="s">
        <v>778</v>
      </c>
      <c r="C1033" s="11">
        <v>546</v>
      </c>
      <c r="D1033" s="24">
        <v>44614.088018220136</v>
      </c>
    </row>
    <row r="1034" spans="1:4" ht="15.5" x14ac:dyDescent="0.3">
      <c r="A1034" s="5">
        <f t="shared" si="16"/>
        <v>1033</v>
      </c>
      <c r="B1034" s="4" t="s">
        <v>778</v>
      </c>
      <c r="C1034" s="11">
        <v>639</v>
      </c>
      <c r="D1034" s="24">
        <v>42844.915629722556</v>
      </c>
    </row>
    <row r="1035" spans="1:4" ht="15.5" x14ac:dyDescent="0.3">
      <c r="A1035" s="5">
        <f t="shared" si="16"/>
        <v>1034</v>
      </c>
      <c r="B1035" s="4" t="s">
        <v>778</v>
      </c>
      <c r="C1035" s="11">
        <v>418</v>
      </c>
      <c r="D1035" s="24">
        <v>42710.108568610733</v>
      </c>
    </row>
    <row r="1036" spans="1:4" x14ac:dyDescent="0.3">
      <c r="A1036" s="5">
        <f t="shared" si="16"/>
        <v>1035</v>
      </c>
      <c r="B1036" s="5" t="s">
        <v>778</v>
      </c>
      <c r="C1036" s="11">
        <v>96</v>
      </c>
      <c r="D1036" s="24">
        <v>41982.97443466595</v>
      </c>
    </row>
    <row r="1037" spans="1:4" ht="15.5" x14ac:dyDescent="0.3">
      <c r="A1037" s="5">
        <f t="shared" si="16"/>
        <v>1036</v>
      </c>
      <c r="B1037" s="4" t="s">
        <v>778</v>
      </c>
      <c r="C1037" s="11">
        <v>942</v>
      </c>
      <c r="D1037" s="24">
        <v>41035.188384382323</v>
      </c>
    </row>
    <row r="1038" spans="1:4" x14ac:dyDescent="0.3">
      <c r="A1038" s="5">
        <f t="shared" si="16"/>
        <v>1037</v>
      </c>
      <c r="B1038" s="5" t="s">
        <v>778</v>
      </c>
      <c r="C1038" s="11">
        <v>125</v>
      </c>
      <c r="D1038" s="24">
        <v>44701.552166506328</v>
      </c>
    </row>
    <row r="1039" spans="1:4" x14ac:dyDescent="0.3">
      <c r="A1039" s="5">
        <f t="shared" si="16"/>
        <v>1038</v>
      </c>
      <c r="B1039" s="5" t="s">
        <v>778</v>
      </c>
      <c r="C1039" s="11">
        <v>568</v>
      </c>
      <c r="D1039" s="24">
        <v>42951.381584241411</v>
      </c>
    </row>
    <row r="1040" spans="1:4" x14ac:dyDescent="0.3">
      <c r="A1040" s="5">
        <f t="shared" si="16"/>
        <v>1039</v>
      </c>
      <c r="B1040" s="5" t="s">
        <v>778</v>
      </c>
      <c r="C1040" s="11">
        <v>343</v>
      </c>
      <c r="D1040" s="24">
        <v>39629.93867336175</v>
      </c>
    </row>
    <row r="1041" spans="1:4" x14ac:dyDescent="0.3">
      <c r="A1041" s="5">
        <f t="shared" si="16"/>
        <v>1040</v>
      </c>
      <c r="B1041" s="5" t="s">
        <v>778</v>
      </c>
      <c r="C1041" s="11">
        <v>881</v>
      </c>
      <c r="D1041" s="24">
        <v>40035.427445046749</v>
      </c>
    </row>
    <row r="1042" spans="1:4" ht="15.5" x14ac:dyDescent="0.3">
      <c r="A1042" s="5">
        <f t="shared" si="16"/>
        <v>1041</v>
      </c>
      <c r="B1042" s="4" t="s">
        <v>667</v>
      </c>
      <c r="C1042" s="11">
        <v>646</v>
      </c>
      <c r="D1042" s="24">
        <v>41861.334124173074</v>
      </c>
    </row>
    <row r="1043" spans="1:4" ht="15.5" x14ac:dyDescent="0.3">
      <c r="A1043" s="5">
        <f t="shared" si="16"/>
        <v>1042</v>
      </c>
      <c r="B1043" s="4" t="s">
        <v>667</v>
      </c>
      <c r="C1043" s="11">
        <v>226</v>
      </c>
      <c r="D1043" s="24">
        <v>40633.684321074215</v>
      </c>
    </row>
    <row r="1044" spans="1:4" ht="15.5" x14ac:dyDescent="0.3">
      <c r="A1044" s="5">
        <f t="shared" si="16"/>
        <v>1043</v>
      </c>
      <c r="B1044" s="4" t="s">
        <v>667</v>
      </c>
      <c r="C1044" s="11">
        <v>943</v>
      </c>
      <c r="D1044" s="24">
        <v>43559.771192536304</v>
      </c>
    </row>
    <row r="1045" spans="1:4" ht="15.5" x14ac:dyDescent="0.3">
      <c r="A1045" s="5">
        <f t="shared" si="16"/>
        <v>1044</v>
      </c>
      <c r="B1045" s="4" t="s">
        <v>667</v>
      </c>
      <c r="C1045" s="11">
        <v>631</v>
      </c>
      <c r="D1045" s="24">
        <v>42702.660682272159</v>
      </c>
    </row>
    <row r="1046" spans="1:4" ht="15.5" x14ac:dyDescent="0.3">
      <c r="A1046" s="5">
        <f t="shared" si="16"/>
        <v>1045</v>
      </c>
      <c r="B1046" s="4" t="s">
        <v>667</v>
      </c>
      <c r="C1046" s="11">
        <v>466</v>
      </c>
      <c r="D1046" s="24">
        <v>39866.708864763037</v>
      </c>
    </row>
    <row r="1047" spans="1:4" x14ac:dyDescent="0.3">
      <c r="A1047" s="5">
        <f t="shared" si="16"/>
        <v>1046</v>
      </c>
      <c r="B1047" s="5" t="s">
        <v>667</v>
      </c>
      <c r="C1047" s="11">
        <v>148</v>
      </c>
      <c r="D1047" s="24">
        <v>43854.088540795761</v>
      </c>
    </row>
    <row r="1048" spans="1:4" x14ac:dyDescent="0.3">
      <c r="A1048" s="5">
        <f t="shared" si="16"/>
        <v>1047</v>
      </c>
      <c r="B1048" s="5" t="s">
        <v>667</v>
      </c>
      <c r="C1048" s="11">
        <v>298</v>
      </c>
      <c r="D1048" s="24">
        <v>44475.627828887446</v>
      </c>
    </row>
    <row r="1049" spans="1:4" ht="15.5" x14ac:dyDescent="0.3">
      <c r="A1049" s="5">
        <f t="shared" si="16"/>
        <v>1048</v>
      </c>
      <c r="B1049" s="4" t="s">
        <v>667</v>
      </c>
      <c r="C1049" s="11">
        <v>440</v>
      </c>
      <c r="D1049" s="24">
        <v>40653.643998361156</v>
      </c>
    </row>
    <row r="1050" spans="1:4" x14ac:dyDescent="0.3">
      <c r="A1050" s="5">
        <f t="shared" si="16"/>
        <v>1049</v>
      </c>
      <c r="B1050" s="5" t="s">
        <v>650</v>
      </c>
      <c r="C1050" s="11">
        <v>573</v>
      </c>
      <c r="D1050" s="24">
        <v>45271.986948711005</v>
      </c>
    </row>
    <row r="1051" spans="1:4" ht="15.5" x14ac:dyDescent="0.3">
      <c r="A1051" s="5">
        <f t="shared" si="16"/>
        <v>1050</v>
      </c>
      <c r="B1051" s="4" t="s">
        <v>650</v>
      </c>
      <c r="C1051" s="11">
        <v>361</v>
      </c>
      <c r="D1051" s="24">
        <v>41382.712920970996</v>
      </c>
    </row>
    <row r="1052" spans="1:4" ht="15.5" x14ac:dyDescent="0.3">
      <c r="A1052" s="5">
        <f t="shared" si="16"/>
        <v>1051</v>
      </c>
      <c r="B1052" s="4" t="s">
        <v>650</v>
      </c>
      <c r="C1052" s="11">
        <v>834</v>
      </c>
      <c r="D1052" s="24">
        <v>42834.610479353636</v>
      </c>
    </row>
    <row r="1053" spans="1:4" x14ac:dyDescent="0.3">
      <c r="A1053" s="5">
        <f t="shared" si="16"/>
        <v>1052</v>
      </c>
      <c r="B1053" s="5" t="s">
        <v>650</v>
      </c>
      <c r="C1053" s="11">
        <v>296</v>
      </c>
      <c r="D1053" s="24">
        <v>40008.484049023995</v>
      </c>
    </row>
    <row r="1054" spans="1:4" x14ac:dyDescent="0.3">
      <c r="A1054" s="5">
        <f t="shared" si="16"/>
        <v>1053</v>
      </c>
      <c r="B1054" s="5" t="s">
        <v>650</v>
      </c>
      <c r="C1054" s="11">
        <v>707</v>
      </c>
      <c r="D1054" s="24">
        <v>39017.823810133428</v>
      </c>
    </row>
    <row r="1055" spans="1:4" ht="15.5" x14ac:dyDescent="0.3">
      <c r="A1055" s="5">
        <f t="shared" si="16"/>
        <v>1054</v>
      </c>
      <c r="B1055" s="4" t="s">
        <v>650</v>
      </c>
      <c r="C1055" s="11">
        <v>430</v>
      </c>
      <c r="D1055" s="24">
        <v>40514.944118884348</v>
      </c>
    </row>
    <row r="1056" spans="1:4" x14ac:dyDescent="0.3">
      <c r="A1056" s="5">
        <f t="shared" si="16"/>
        <v>1055</v>
      </c>
      <c r="B1056" s="5" t="s">
        <v>650</v>
      </c>
      <c r="C1056" s="11">
        <v>521</v>
      </c>
      <c r="D1056" s="24">
        <v>42915.08844097182</v>
      </c>
    </row>
    <row r="1057" spans="1:4" ht="15.5" x14ac:dyDescent="0.3">
      <c r="A1057" s="5">
        <f t="shared" si="16"/>
        <v>1056</v>
      </c>
      <c r="B1057" s="4" t="s">
        <v>650</v>
      </c>
      <c r="C1057" s="11">
        <v>235</v>
      </c>
      <c r="D1057" s="24">
        <v>44234.345876193758</v>
      </c>
    </row>
    <row r="1058" spans="1:4" x14ac:dyDescent="0.3">
      <c r="A1058" s="5">
        <f t="shared" si="16"/>
        <v>1057</v>
      </c>
      <c r="B1058" s="5" t="s">
        <v>763</v>
      </c>
      <c r="C1058" s="11">
        <v>623</v>
      </c>
      <c r="D1058" s="24">
        <v>41267.926891694529</v>
      </c>
    </row>
    <row r="1059" spans="1:4" x14ac:dyDescent="0.3">
      <c r="A1059" s="5">
        <f t="shared" si="16"/>
        <v>1058</v>
      </c>
      <c r="B1059" s="5" t="s">
        <v>763</v>
      </c>
      <c r="C1059" s="11">
        <v>907</v>
      </c>
      <c r="D1059" s="24">
        <v>39708.124894780914</v>
      </c>
    </row>
    <row r="1060" spans="1:4" x14ac:dyDescent="0.3">
      <c r="A1060" s="5">
        <f t="shared" si="16"/>
        <v>1059</v>
      </c>
      <c r="B1060" s="5" t="s">
        <v>763</v>
      </c>
      <c r="C1060" s="11">
        <v>397</v>
      </c>
      <c r="D1060" s="24">
        <v>39327.396396965356</v>
      </c>
    </row>
    <row r="1061" spans="1:4" ht="15.5" x14ac:dyDescent="0.3">
      <c r="A1061" s="5">
        <f t="shared" si="16"/>
        <v>1060</v>
      </c>
      <c r="B1061" s="4" t="s">
        <v>763</v>
      </c>
      <c r="C1061" s="11">
        <v>657</v>
      </c>
      <c r="D1061" s="24">
        <v>43581.732938158806</v>
      </c>
    </row>
    <row r="1062" spans="1:4" ht="15.5" x14ac:dyDescent="0.3">
      <c r="A1062" s="5">
        <f t="shared" si="16"/>
        <v>1061</v>
      </c>
      <c r="B1062" s="4" t="s">
        <v>763</v>
      </c>
      <c r="C1062" s="11">
        <v>828</v>
      </c>
      <c r="D1062" s="24">
        <v>38989.740427557794</v>
      </c>
    </row>
    <row r="1063" spans="1:4" x14ac:dyDescent="0.3">
      <c r="A1063" s="5">
        <f t="shared" si="16"/>
        <v>1062</v>
      </c>
      <c r="B1063" s="5" t="s">
        <v>763</v>
      </c>
      <c r="C1063" s="11">
        <v>291</v>
      </c>
      <c r="D1063" s="24">
        <v>45007.56285813851</v>
      </c>
    </row>
    <row r="1064" spans="1:4" x14ac:dyDescent="0.3">
      <c r="A1064" s="5">
        <f t="shared" si="16"/>
        <v>1063</v>
      </c>
      <c r="B1064" s="5" t="s">
        <v>763</v>
      </c>
      <c r="C1064" s="11">
        <v>548</v>
      </c>
      <c r="D1064" s="24">
        <v>41250.231757197907</v>
      </c>
    </row>
    <row r="1065" spans="1:4" x14ac:dyDescent="0.3">
      <c r="A1065" s="5">
        <f t="shared" si="16"/>
        <v>1064</v>
      </c>
      <c r="B1065" s="5" t="s">
        <v>763</v>
      </c>
      <c r="C1065" s="11">
        <v>549</v>
      </c>
      <c r="D1065" s="24">
        <v>40393.470454546434</v>
      </c>
    </row>
    <row r="1066" spans="1:4" ht="15.5" x14ac:dyDescent="0.3">
      <c r="A1066" s="5">
        <f t="shared" si="16"/>
        <v>1065</v>
      </c>
      <c r="B1066" s="4" t="s">
        <v>763</v>
      </c>
      <c r="C1066" s="11">
        <v>308</v>
      </c>
      <c r="D1066" s="24">
        <v>42418.406769866488</v>
      </c>
    </row>
    <row r="1067" spans="1:4" ht="15.5" x14ac:dyDescent="0.3">
      <c r="A1067" s="5">
        <f t="shared" si="16"/>
        <v>1066</v>
      </c>
      <c r="B1067" s="4" t="s">
        <v>763</v>
      </c>
      <c r="C1067" s="11">
        <v>460</v>
      </c>
      <c r="D1067" s="24">
        <v>44852.469182841625</v>
      </c>
    </row>
    <row r="1068" spans="1:4" x14ac:dyDescent="0.3">
      <c r="A1068" s="5">
        <f t="shared" si="16"/>
        <v>1067</v>
      </c>
      <c r="B1068" s="5" t="s">
        <v>763</v>
      </c>
      <c r="C1068" s="11">
        <v>399</v>
      </c>
      <c r="D1068" s="24">
        <v>40540.668502288201</v>
      </c>
    </row>
    <row r="1069" spans="1:4" x14ac:dyDescent="0.3">
      <c r="A1069" s="5">
        <f t="shared" si="16"/>
        <v>1068</v>
      </c>
      <c r="B1069" s="5" t="s">
        <v>763</v>
      </c>
      <c r="C1069" s="11">
        <v>39</v>
      </c>
      <c r="D1069" s="24">
        <v>38775.884517330545</v>
      </c>
    </row>
    <row r="1070" spans="1:4" x14ac:dyDescent="0.3">
      <c r="A1070" s="5">
        <f t="shared" si="16"/>
        <v>1069</v>
      </c>
      <c r="B1070" s="5" t="s">
        <v>763</v>
      </c>
      <c r="C1070" s="11">
        <v>787</v>
      </c>
      <c r="D1070" s="24">
        <v>39972.736926293066</v>
      </c>
    </row>
    <row r="1071" spans="1:4" x14ac:dyDescent="0.3">
      <c r="A1071" s="5">
        <f t="shared" si="16"/>
        <v>1070</v>
      </c>
      <c r="B1071" s="5" t="s">
        <v>763</v>
      </c>
      <c r="C1071" s="11">
        <v>292</v>
      </c>
      <c r="D1071" s="24">
        <v>41903.188670507348</v>
      </c>
    </row>
    <row r="1072" spans="1:4" ht="15.5" x14ac:dyDescent="0.3">
      <c r="A1072" s="5">
        <f t="shared" si="16"/>
        <v>1071</v>
      </c>
      <c r="B1072" s="4" t="s">
        <v>763</v>
      </c>
      <c r="C1072" s="11">
        <v>866</v>
      </c>
      <c r="D1072" s="24">
        <v>44304.707058630971</v>
      </c>
    </row>
    <row r="1073" spans="1:4" ht="15.5" x14ac:dyDescent="0.3">
      <c r="A1073" s="5">
        <f t="shared" si="16"/>
        <v>1072</v>
      </c>
      <c r="B1073" s="4" t="s">
        <v>763</v>
      </c>
      <c r="C1073" s="11">
        <v>951</v>
      </c>
      <c r="D1073" s="24">
        <v>44908.607272602341</v>
      </c>
    </row>
    <row r="1074" spans="1:4" ht="15.5" x14ac:dyDescent="0.3">
      <c r="A1074" s="5">
        <f t="shared" si="16"/>
        <v>1073</v>
      </c>
      <c r="B1074" s="4" t="s">
        <v>763</v>
      </c>
      <c r="C1074" s="11">
        <v>148</v>
      </c>
      <c r="D1074" s="24">
        <v>45232.241390053379</v>
      </c>
    </row>
    <row r="1075" spans="1:4" x14ac:dyDescent="0.3">
      <c r="A1075" s="5">
        <f t="shared" si="16"/>
        <v>1074</v>
      </c>
      <c r="B1075" s="5" t="s">
        <v>763</v>
      </c>
      <c r="C1075" s="11">
        <v>221</v>
      </c>
      <c r="D1075" s="24">
        <v>40486.506211961154</v>
      </c>
    </row>
    <row r="1076" spans="1:4" x14ac:dyDescent="0.3">
      <c r="A1076" s="5">
        <f t="shared" si="16"/>
        <v>1075</v>
      </c>
      <c r="B1076" s="5" t="s">
        <v>654</v>
      </c>
      <c r="C1076" s="11">
        <v>932</v>
      </c>
      <c r="D1076" s="24">
        <v>38986.164574445604</v>
      </c>
    </row>
    <row r="1077" spans="1:4" ht="15.5" x14ac:dyDescent="0.3">
      <c r="A1077" s="5">
        <f t="shared" si="16"/>
        <v>1076</v>
      </c>
      <c r="B1077" s="4" t="s">
        <v>654</v>
      </c>
      <c r="C1077" s="11">
        <v>57</v>
      </c>
      <c r="D1077" s="24">
        <v>40812.830916246385</v>
      </c>
    </row>
    <row r="1078" spans="1:4" ht="15.5" x14ac:dyDescent="0.3">
      <c r="A1078" s="5">
        <f t="shared" si="16"/>
        <v>1077</v>
      </c>
      <c r="B1078" s="4" t="s">
        <v>654</v>
      </c>
      <c r="C1078" s="11">
        <v>904</v>
      </c>
      <c r="D1078" s="24">
        <v>40502.894041423249</v>
      </c>
    </row>
    <row r="1079" spans="1:4" x14ac:dyDescent="0.3">
      <c r="A1079" s="5">
        <f t="shared" si="16"/>
        <v>1078</v>
      </c>
      <c r="B1079" s="5" t="s">
        <v>654</v>
      </c>
      <c r="C1079" s="11">
        <v>713</v>
      </c>
      <c r="D1079" s="24">
        <v>44346.266187850801</v>
      </c>
    </row>
    <row r="1080" spans="1:4" x14ac:dyDescent="0.3">
      <c r="A1080" s="5">
        <f t="shared" si="16"/>
        <v>1079</v>
      </c>
      <c r="B1080" s="5" t="s">
        <v>654</v>
      </c>
      <c r="C1080" s="11">
        <v>35</v>
      </c>
      <c r="D1080" s="24">
        <v>45166.282745112694</v>
      </c>
    </row>
    <row r="1081" spans="1:4" x14ac:dyDescent="0.3">
      <c r="A1081" s="5">
        <f t="shared" si="16"/>
        <v>1080</v>
      </c>
      <c r="B1081" s="5" t="s">
        <v>654</v>
      </c>
      <c r="C1081" s="11">
        <v>642</v>
      </c>
      <c r="D1081" s="24">
        <v>41045.782721095107</v>
      </c>
    </row>
    <row r="1082" spans="1:4" ht="15.5" x14ac:dyDescent="0.3">
      <c r="A1082" s="5">
        <f t="shared" si="16"/>
        <v>1081</v>
      </c>
      <c r="B1082" s="4" t="s">
        <v>654</v>
      </c>
      <c r="C1082" s="11">
        <v>613</v>
      </c>
      <c r="D1082" s="24">
        <v>43270.158827282678</v>
      </c>
    </row>
    <row r="1083" spans="1:4" ht="15.5" x14ac:dyDescent="0.3">
      <c r="A1083" s="5">
        <f t="shared" si="16"/>
        <v>1082</v>
      </c>
      <c r="B1083" s="4" t="s">
        <v>654</v>
      </c>
      <c r="C1083" s="11">
        <v>150</v>
      </c>
      <c r="D1083" s="24">
        <v>45240.773704371451</v>
      </c>
    </row>
    <row r="1084" spans="1:4" x14ac:dyDescent="0.3">
      <c r="A1084" s="5">
        <f t="shared" si="16"/>
        <v>1083</v>
      </c>
      <c r="B1084" s="5" t="s">
        <v>654</v>
      </c>
      <c r="C1084" s="11">
        <v>333</v>
      </c>
      <c r="D1084" s="24">
        <v>41144.585656092248</v>
      </c>
    </row>
    <row r="1085" spans="1:4" x14ac:dyDescent="0.3">
      <c r="A1085" s="5">
        <f t="shared" si="16"/>
        <v>1084</v>
      </c>
      <c r="B1085" s="5" t="s">
        <v>633</v>
      </c>
      <c r="C1085" s="11">
        <v>946</v>
      </c>
      <c r="D1085" s="24">
        <v>44760.36067594937</v>
      </c>
    </row>
    <row r="1086" spans="1:4" x14ac:dyDescent="0.3">
      <c r="A1086" s="5">
        <f t="shared" si="16"/>
        <v>1085</v>
      </c>
      <c r="B1086" s="5" t="s">
        <v>633</v>
      </c>
      <c r="C1086" s="11">
        <v>524</v>
      </c>
      <c r="D1086" s="24">
        <v>43210.258731633003</v>
      </c>
    </row>
    <row r="1087" spans="1:4" ht="15.5" x14ac:dyDescent="0.3">
      <c r="A1087" s="5">
        <f t="shared" si="16"/>
        <v>1086</v>
      </c>
      <c r="B1087" s="4" t="s">
        <v>633</v>
      </c>
      <c r="C1087" s="11">
        <v>633</v>
      </c>
      <c r="D1087" s="24">
        <v>42099.475781416069</v>
      </c>
    </row>
    <row r="1088" spans="1:4" ht="15.5" x14ac:dyDescent="0.3">
      <c r="A1088" s="5">
        <f t="shared" si="16"/>
        <v>1087</v>
      </c>
      <c r="B1088" s="4" t="s">
        <v>633</v>
      </c>
      <c r="C1088" s="11">
        <v>724</v>
      </c>
      <c r="D1088" s="24">
        <v>45371.848758743341</v>
      </c>
    </row>
    <row r="1089" spans="1:4" x14ac:dyDescent="0.3">
      <c r="A1089" s="5">
        <f t="shared" si="16"/>
        <v>1088</v>
      </c>
      <c r="B1089" s="5" t="s">
        <v>633</v>
      </c>
      <c r="C1089" s="11">
        <v>264</v>
      </c>
      <c r="D1089" s="24">
        <v>43755.728438892605</v>
      </c>
    </row>
    <row r="1090" spans="1:4" x14ac:dyDescent="0.3">
      <c r="A1090" s="5">
        <f t="shared" si="16"/>
        <v>1089</v>
      </c>
      <c r="B1090" s="5" t="s">
        <v>633</v>
      </c>
      <c r="C1090" s="11">
        <v>835</v>
      </c>
      <c r="D1090" s="24">
        <v>39390.548629987497</v>
      </c>
    </row>
    <row r="1091" spans="1:4" x14ac:dyDescent="0.3">
      <c r="A1091" s="5">
        <f t="shared" si="16"/>
        <v>1090</v>
      </c>
      <c r="B1091" s="5" t="s">
        <v>633</v>
      </c>
      <c r="C1091" s="11">
        <v>754</v>
      </c>
      <c r="D1091" s="24">
        <v>40627.640192666164</v>
      </c>
    </row>
    <row r="1092" spans="1:4" ht="15.5" x14ac:dyDescent="0.3">
      <c r="A1092" s="5">
        <f t="shared" ref="A1092:A1155" si="17">A1091+1</f>
        <v>1091</v>
      </c>
      <c r="B1092" s="4" t="s">
        <v>633</v>
      </c>
      <c r="C1092" s="11">
        <v>962</v>
      </c>
      <c r="D1092" s="24">
        <v>43897.226929790224</v>
      </c>
    </row>
    <row r="1093" spans="1:4" x14ac:dyDescent="0.3">
      <c r="A1093" s="5">
        <f t="shared" si="17"/>
        <v>1092</v>
      </c>
      <c r="B1093" s="5" t="s">
        <v>773</v>
      </c>
      <c r="C1093" s="11">
        <v>228</v>
      </c>
      <c r="D1093" s="24">
        <v>40999.199944764579</v>
      </c>
    </row>
    <row r="1094" spans="1:4" ht="15.5" x14ac:dyDescent="0.3">
      <c r="A1094" s="5">
        <f t="shared" si="17"/>
        <v>1093</v>
      </c>
      <c r="B1094" s="4" t="s">
        <v>773</v>
      </c>
      <c r="C1094" s="11">
        <v>390</v>
      </c>
      <c r="D1094" s="24">
        <v>40571.020445994705</v>
      </c>
    </row>
    <row r="1095" spans="1:4" ht="15.5" x14ac:dyDescent="0.3">
      <c r="A1095" s="5">
        <f t="shared" si="17"/>
        <v>1094</v>
      </c>
      <c r="B1095" s="4" t="s">
        <v>773</v>
      </c>
      <c r="C1095" s="11">
        <v>827</v>
      </c>
      <c r="D1095" s="24">
        <v>39811.044821912372</v>
      </c>
    </row>
    <row r="1096" spans="1:4" ht="15.5" x14ac:dyDescent="0.3">
      <c r="A1096" s="5">
        <f t="shared" si="17"/>
        <v>1095</v>
      </c>
      <c r="B1096" s="4" t="s">
        <v>773</v>
      </c>
      <c r="C1096" s="11">
        <v>447</v>
      </c>
      <c r="D1096" s="24">
        <v>43425.133808443112</v>
      </c>
    </row>
    <row r="1097" spans="1:4" ht="15.5" x14ac:dyDescent="0.3">
      <c r="A1097" s="5">
        <f t="shared" si="17"/>
        <v>1096</v>
      </c>
      <c r="B1097" s="4" t="s">
        <v>773</v>
      </c>
      <c r="C1097" s="11">
        <v>88</v>
      </c>
      <c r="D1097" s="24">
        <v>43219.725268521426</v>
      </c>
    </row>
    <row r="1098" spans="1:4" x14ac:dyDescent="0.3">
      <c r="A1098" s="5">
        <f t="shared" si="17"/>
        <v>1097</v>
      </c>
      <c r="B1098" s="5" t="s">
        <v>773</v>
      </c>
      <c r="C1098" s="11">
        <v>685</v>
      </c>
      <c r="D1098" s="24">
        <v>39643.470819070935</v>
      </c>
    </row>
    <row r="1099" spans="1:4" x14ac:dyDescent="0.3">
      <c r="A1099" s="5">
        <f t="shared" si="17"/>
        <v>1098</v>
      </c>
      <c r="B1099" s="5" t="s">
        <v>773</v>
      </c>
      <c r="C1099" s="11">
        <v>169</v>
      </c>
      <c r="D1099" s="24">
        <v>41207.38939787454</v>
      </c>
    </row>
    <row r="1100" spans="1:4" x14ac:dyDescent="0.3">
      <c r="A1100" s="5">
        <f t="shared" si="17"/>
        <v>1099</v>
      </c>
      <c r="B1100" s="5" t="s">
        <v>773</v>
      </c>
      <c r="C1100" s="11">
        <v>659</v>
      </c>
      <c r="D1100" s="24">
        <v>40068.720064368819</v>
      </c>
    </row>
    <row r="1101" spans="1:4" ht="15.5" x14ac:dyDescent="0.3">
      <c r="A1101" s="5">
        <f t="shared" si="17"/>
        <v>1100</v>
      </c>
      <c r="B1101" s="4" t="s">
        <v>773</v>
      </c>
      <c r="C1101" s="11">
        <v>609</v>
      </c>
      <c r="D1101" s="24">
        <v>45329.875063238425</v>
      </c>
    </row>
    <row r="1102" spans="1:4" ht="15.5" x14ac:dyDescent="0.3">
      <c r="A1102" s="5">
        <f t="shared" si="17"/>
        <v>1101</v>
      </c>
      <c r="B1102" s="4" t="s">
        <v>773</v>
      </c>
      <c r="C1102" s="11">
        <v>358</v>
      </c>
      <c r="D1102" s="24">
        <v>39617.876231279726</v>
      </c>
    </row>
    <row r="1103" spans="1:4" ht="15.5" x14ac:dyDescent="0.3">
      <c r="A1103" s="5">
        <f t="shared" si="17"/>
        <v>1102</v>
      </c>
      <c r="B1103" s="4" t="s">
        <v>773</v>
      </c>
      <c r="C1103" s="11">
        <v>851</v>
      </c>
      <c r="D1103" s="24">
        <v>41111.799755052256</v>
      </c>
    </row>
    <row r="1104" spans="1:4" ht="15.5" x14ac:dyDescent="0.3">
      <c r="A1104" s="5">
        <f t="shared" si="17"/>
        <v>1103</v>
      </c>
      <c r="B1104" s="4" t="s">
        <v>773</v>
      </c>
      <c r="C1104" s="11">
        <v>277</v>
      </c>
      <c r="D1104" s="24">
        <v>39080.306851244372</v>
      </c>
    </row>
    <row r="1105" spans="1:4" ht="15.5" x14ac:dyDescent="0.3">
      <c r="A1105" s="5">
        <f t="shared" si="17"/>
        <v>1104</v>
      </c>
      <c r="B1105" s="4" t="s">
        <v>750</v>
      </c>
      <c r="C1105" s="11">
        <v>425</v>
      </c>
      <c r="D1105" s="24">
        <v>45241.627033936486</v>
      </c>
    </row>
    <row r="1106" spans="1:4" x14ac:dyDescent="0.3">
      <c r="A1106" s="5">
        <f t="shared" si="17"/>
        <v>1105</v>
      </c>
      <c r="B1106" s="5" t="s">
        <v>750</v>
      </c>
      <c r="C1106" s="11">
        <v>636</v>
      </c>
      <c r="D1106" s="24">
        <v>44565.169515335554</v>
      </c>
    </row>
    <row r="1107" spans="1:4" ht="15.5" x14ac:dyDescent="0.3">
      <c r="A1107" s="5">
        <f t="shared" si="17"/>
        <v>1106</v>
      </c>
      <c r="B1107" s="4" t="s">
        <v>750</v>
      </c>
      <c r="C1107" s="11">
        <v>51</v>
      </c>
      <c r="D1107" s="24">
        <v>44076.398140026169</v>
      </c>
    </row>
    <row r="1108" spans="1:4" x14ac:dyDescent="0.3">
      <c r="A1108" s="5">
        <f t="shared" si="17"/>
        <v>1107</v>
      </c>
      <c r="B1108" s="5" t="s">
        <v>750</v>
      </c>
      <c r="C1108" s="11">
        <v>297</v>
      </c>
      <c r="D1108" s="24">
        <v>44008.482095687352</v>
      </c>
    </row>
    <row r="1109" spans="1:4" x14ac:dyDescent="0.3">
      <c r="A1109" s="5">
        <f t="shared" si="17"/>
        <v>1108</v>
      </c>
      <c r="B1109" s="5" t="s">
        <v>750</v>
      </c>
      <c r="C1109" s="11">
        <v>431</v>
      </c>
      <c r="D1109" s="24">
        <v>42265.987159698328</v>
      </c>
    </row>
    <row r="1110" spans="1:4" x14ac:dyDescent="0.3">
      <c r="A1110" s="5">
        <f t="shared" si="17"/>
        <v>1109</v>
      </c>
      <c r="B1110" s="5" t="s">
        <v>750</v>
      </c>
      <c r="C1110" s="11">
        <v>351</v>
      </c>
      <c r="D1110" s="24">
        <v>41352.876011410837</v>
      </c>
    </row>
    <row r="1111" spans="1:4" x14ac:dyDescent="0.3">
      <c r="A1111" s="5">
        <f t="shared" si="17"/>
        <v>1110</v>
      </c>
      <c r="B1111" s="5" t="s">
        <v>750</v>
      </c>
      <c r="C1111" s="11">
        <v>444</v>
      </c>
      <c r="D1111" s="24">
        <v>41920.095702669183</v>
      </c>
    </row>
    <row r="1112" spans="1:4" x14ac:dyDescent="0.3">
      <c r="A1112" s="5">
        <f t="shared" si="17"/>
        <v>1111</v>
      </c>
      <c r="B1112" s="5" t="s">
        <v>750</v>
      </c>
      <c r="C1112" s="11">
        <v>620</v>
      </c>
      <c r="D1112" s="24">
        <v>41427.621846344089</v>
      </c>
    </row>
    <row r="1113" spans="1:4" ht="15.5" x14ac:dyDescent="0.3">
      <c r="A1113" s="5">
        <f t="shared" si="17"/>
        <v>1112</v>
      </c>
      <c r="B1113" s="4" t="s">
        <v>750</v>
      </c>
      <c r="C1113" s="11">
        <v>590</v>
      </c>
      <c r="D1113" s="24">
        <v>44088.430688305627</v>
      </c>
    </row>
    <row r="1114" spans="1:4" ht="15.5" x14ac:dyDescent="0.3">
      <c r="A1114" s="5">
        <f t="shared" si="17"/>
        <v>1113</v>
      </c>
      <c r="B1114" s="4" t="s">
        <v>750</v>
      </c>
      <c r="C1114" s="11">
        <v>622</v>
      </c>
      <c r="D1114" s="24">
        <v>42321.009141649134</v>
      </c>
    </row>
    <row r="1115" spans="1:4" x14ac:dyDescent="0.3">
      <c r="A1115" s="5">
        <f t="shared" si="17"/>
        <v>1114</v>
      </c>
      <c r="B1115" s="5" t="s">
        <v>751</v>
      </c>
      <c r="C1115" s="11">
        <v>194</v>
      </c>
      <c r="D1115" s="24">
        <v>38817.613118328227</v>
      </c>
    </row>
    <row r="1116" spans="1:4" ht="15.5" x14ac:dyDescent="0.3">
      <c r="A1116" s="5">
        <f t="shared" si="17"/>
        <v>1115</v>
      </c>
      <c r="B1116" s="4" t="s">
        <v>751</v>
      </c>
      <c r="C1116" s="11">
        <v>425</v>
      </c>
      <c r="D1116" s="24">
        <v>45300.546086248811</v>
      </c>
    </row>
    <row r="1117" spans="1:4" ht="15.5" x14ac:dyDescent="0.3">
      <c r="A1117" s="5">
        <f t="shared" si="17"/>
        <v>1116</v>
      </c>
      <c r="B1117" s="4" t="s">
        <v>751</v>
      </c>
      <c r="C1117" s="11">
        <v>173</v>
      </c>
      <c r="D1117" s="24">
        <v>40694.965921080176</v>
      </c>
    </row>
    <row r="1118" spans="1:4" x14ac:dyDescent="0.3">
      <c r="A1118" s="5">
        <f t="shared" si="17"/>
        <v>1117</v>
      </c>
      <c r="B1118" s="5" t="s">
        <v>751</v>
      </c>
      <c r="C1118" s="11">
        <v>33</v>
      </c>
      <c r="D1118" s="24">
        <v>42542.438936069622</v>
      </c>
    </row>
    <row r="1119" spans="1:4" ht="15.5" x14ac:dyDescent="0.3">
      <c r="A1119" s="5">
        <f t="shared" si="17"/>
        <v>1118</v>
      </c>
      <c r="B1119" s="4" t="s">
        <v>751</v>
      </c>
      <c r="C1119" s="11">
        <v>303</v>
      </c>
      <c r="D1119" s="24">
        <v>41846.779540604111</v>
      </c>
    </row>
    <row r="1120" spans="1:4" x14ac:dyDescent="0.3">
      <c r="A1120" s="5">
        <f t="shared" si="17"/>
        <v>1119</v>
      </c>
      <c r="B1120" s="5" t="s">
        <v>751</v>
      </c>
      <c r="C1120" s="11">
        <v>458</v>
      </c>
      <c r="D1120" s="24">
        <v>42982.704997250519</v>
      </c>
    </row>
    <row r="1121" spans="1:4" x14ac:dyDescent="0.3">
      <c r="A1121" s="5">
        <f t="shared" si="17"/>
        <v>1120</v>
      </c>
      <c r="B1121" s="5" t="s">
        <v>751</v>
      </c>
      <c r="C1121" s="11">
        <v>399</v>
      </c>
      <c r="D1121" s="24">
        <v>42776.319302706135</v>
      </c>
    </row>
    <row r="1122" spans="1:4" ht="15.5" x14ac:dyDescent="0.3">
      <c r="A1122" s="5">
        <f t="shared" si="17"/>
        <v>1121</v>
      </c>
      <c r="B1122" s="4" t="s">
        <v>751</v>
      </c>
      <c r="C1122" s="11">
        <v>32</v>
      </c>
      <c r="D1122" s="24">
        <v>40801.299317353929</v>
      </c>
    </row>
    <row r="1123" spans="1:4" x14ac:dyDescent="0.3">
      <c r="A1123" s="5">
        <f t="shared" si="17"/>
        <v>1122</v>
      </c>
      <c r="B1123" s="5" t="s">
        <v>751</v>
      </c>
      <c r="C1123" s="11">
        <v>874</v>
      </c>
      <c r="D1123" s="24">
        <v>42925.482719011394</v>
      </c>
    </row>
    <row r="1124" spans="1:4" x14ac:dyDescent="0.3">
      <c r="A1124" s="5">
        <f t="shared" si="17"/>
        <v>1123</v>
      </c>
      <c r="B1124" s="5" t="s">
        <v>808</v>
      </c>
      <c r="C1124" s="11">
        <v>323</v>
      </c>
      <c r="D1124" s="24">
        <v>41235.352878148486</v>
      </c>
    </row>
    <row r="1125" spans="1:4" ht="15.5" x14ac:dyDescent="0.3">
      <c r="A1125" s="5">
        <f t="shared" si="17"/>
        <v>1124</v>
      </c>
      <c r="B1125" s="4" t="s">
        <v>808</v>
      </c>
      <c r="C1125" s="11">
        <v>409</v>
      </c>
      <c r="D1125" s="24">
        <v>39444.884235353064</v>
      </c>
    </row>
    <row r="1126" spans="1:4" ht="15.5" x14ac:dyDescent="0.3">
      <c r="A1126" s="5">
        <f t="shared" si="17"/>
        <v>1125</v>
      </c>
      <c r="B1126" s="4" t="s">
        <v>808</v>
      </c>
      <c r="C1126" s="11">
        <v>729</v>
      </c>
      <c r="D1126" s="24">
        <v>45392.42927244294</v>
      </c>
    </row>
    <row r="1127" spans="1:4" ht="15.5" x14ac:dyDescent="0.3">
      <c r="A1127" s="5">
        <f t="shared" si="17"/>
        <v>1126</v>
      </c>
      <c r="B1127" s="4" t="s">
        <v>808</v>
      </c>
      <c r="C1127" s="11">
        <v>245</v>
      </c>
      <c r="D1127" s="24">
        <v>44351.246711283791</v>
      </c>
    </row>
    <row r="1128" spans="1:4" ht="15.5" x14ac:dyDescent="0.3">
      <c r="A1128" s="5">
        <f t="shared" si="17"/>
        <v>1127</v>
      </c>
      <c r="B1128" s="4" t="s">
        <v>808</v>
      </c>
      <c r="C1128" s="11">
        <v>556</v>
      </c>
      <c r="D1128" s="24">
        <v>44934.604061027458</v>
      </c>
    </row>
    <row r="1129" spans="1:4" x14ac:dyDescent="0.3">
      <c r="A1129" s="5">
        <f t="shared" si="17"/>
        <v>1128</v>
      </c>
      <c r="B1129" s="5" t="s">
        <v>808</v>
      </c>
      <c r="C1129" s="11">
        <v>108</v>
      </c>
      <c r="D1129" s="24">
        <v>38993.705584430587</v>
      </c>
    </row>
    <row r="1130" spans="1:4" ht="15.5" x14ac:dyDescent="0.3">
      <c r="A1130" s="5">
        <f t="shared" si="17"/>
        <v>1129</v>
      </c>
      <c r="B1130" s="4" t="s">
        <v>808</v>
      </c>
      <c r="C1130" s="11">
        <v>134</v>
      </c>
      <c r="D1130" s="24">
        <v>41842.577914461057</v>
      </c>
    </row>
    <row r="1131" spans="1:4" x14ac:dyDescent="0.3">
      <c r="A1131" s="5">
        <f t="shared" si="17"/>
        <v>1130</v>
      </c>
      <c r="B1131" s="5" t="s">
        <v>713</v>
      </c>
      <c r="C1131" s="11">
        <v>945</v>
      </c>
      <c r="D1131" s="24">
        <v>40597.278166929835</v>
      </c>
    </row>
    <row r="1132" spans="1:4" x14ac:dyDescent="0.3">
      <c r="A1132" s="5">
        <f t="shared" si="17"/>
        <v>1131</v>
      </c>
      <c r="B1132" s="5" t="s">
        <v>713</v>
      </c>
      <c r="C1132" s="11">
        <v>36</v>
      </c>
      <c r="D1132" s="24">
        <v>45337.284736212932</v>
      </c>
    </row>
    <row r="1133" spans="1:4" x14ac:dyDescent="0.3">
      <c r="A1133" s="5">
        <f t="shared" si="17"/>
        <v>1132</v>
      </c>
      <c r="B1133" s="5" t="s">
        <v>713</v>
      </c>
      <c r="C1133" s="11">
        <v>193</v>
      </c>
      <c r="D1133" s="24">
        <v>44091.586711610675</v>
      </c>
    </row>
    <row r="1134" spans="1:4" x14ac:dyDescent="0.3">
      <c r="A1134" s="5">
        <f t="shared" si="17"/>
        <v>1133</v>
      </c>
      <c r="B1134" s="5" t="s">
        <v>713</v>
      </c>
      <c r="C1134" s="11">
        <v>934</v>
      </c>
      <c r="D1134" s="24">
        <v>39787.133007174547</v>
      </c>
    </row>
    <row r="1135" spans="1:4" ht="15.5" x14ac:dyDescent="0.3">
      <c r="A1135" s="5">
        <f t="shared" si="17"/>
        <v>1134</v>
      </c>
      <c r="B1135" s="4" t="s">
        <v>713</v>
      </c>
      <c r="C1135" s="11">
        <v>723</v>
      </c>
      <c r="D1135" s="24">
        <v>45100.251474048026</v>
      </c>
    </row>
    <row r="1136" spans="1:4" ht="15.5" x14ac:dyDescent="0.3">
      <c r="A1136" s="5">
        <f t="shared" si="17"/>
        <v>1135</v>
      </c>
      <c r="B1136" s="4" t="s">
        <v>713</v>
      </c>
      <c r="C1136" s="11">
        <v>827</v>
      </c>
      <c r="D1136" s="24">
        <v>40293.167165176914</v>
      </c>
    </row>
    <row r="1137" spans="1:4" ht="15.5" x14ac:dyDescent="0.3">
      <c r="A1137" s="5">
        <f t="shared" si="17"/>
        <v>1136</v>
      </c>
      <c r="B1137" s="4" t="s">
        <v>713</v>
      </c>
      <c r="C1137" s="11">
        <v>412</v>
      </c>
      <c r="D1137" s="24">
        <v>39684.587009786621</v>
      </c>
    </row>
    <row r="1138" spans="1:4" ht="15.5" x14ac:dyDescent="0.3">
      <c r="A1138" s="5">
        <f t="shared" si="17"/>
        <v>1137</v>
      </c>
      <c r="B1138" s="4" t="s">
        <v>713</v>
      </c>
      <c r="C1138" s="11">
        <v>432</v>
      </c>
      <c r="D1138" s="24">
        <v>41242.963671450234</v>
      </c>
    </row>
    <row r="1139" spans="1:4" ht="15.5" x14ac:dyDescent="0.3">
      <c r="A1139" s="5">
        <f t="shared" si="17"/>
        <v>1138</v>
      </c>
      <c r="B1139" s="4" t="s">
        <v>713</v>
      </c>
      <c r="C1139" s="11">
        <v>116</v>
      </c>
      <c r="D1139" s="24">
        <v>39033.697463727411</v>
      </c>
    </row>
    <row r="1140" spans="1:4" x14ac:dyDescent="0.3">
      <c r="A1140" s="5">
        <f t="shared" si="17"/>
        <v>1139</v>
      </c>
      <c r="B1140" s="5" t="s">
        <v>713</v>
      </c>
      <c r="C1140" s="11">
        <v>176</v>
      </c>
      <c r="D1140" s="24">
        <v>39729.8338931463</v>
      </c>
    </row>
    <row r="1141" spans="1:4" ht="15.5" x14ac:dyDescent="0.3">
      <c r="A1141" s="5">
        <f t="shared" si="17"/>
        <v>1140</v>
      </c>
      <c r="B1141" s="4" t="s">
        <v>713</v>
      </c>
      <c r="C1141" s="11">
        <v>838</v>
      </c>
      <c r="D1141" s="24">
        <v>44282.372116731436</v>
      </c>
    </row>
    <row r="1142" spans="1:4" x14ac:dyDescent="0.3">
      <c r="A1142" s="5">
        <f t="shared" si="17"/>
        <v>1141</v>
      </c>
      <c r="B1142" s="5" t="s">
        <v>713</v>
      </c>
      <c r="C1142" s="11">
        <v>83</v>
      </c>
      <c r="D1142" s="24">
        <v>40486.665094491625</v>
      </c>
    </row>
    <row r="1143" spans="1:4" ht="15.5" x14ac:dyDescent="0.3">
      <c r="A1143" s="5">
        <f t="shared" si="17"/>
        <v>1142</v>
      </c>
      <c r="B1143" s="4" t="s">
        <v>652</v>
      </c>
      <c r="C1143" s="11">
        <v>656</v>
      </c>
      <c r="D1143" s="24">
        <v>42942.774621676399</v>
      </c>
    </row>
    <row r="1144" spans="1:4" ht="15.5" x14ac:dyDescent="0.3">
      <c r="A1144" s="5">
        <f t="shared" si="17"/>
        <v>1143</v>
      </c>
      <c r="B1144" s="4" t="s">
        <v>652</v>
      </c>
      <c r="C1144" s="11">
        <v>910</v>
      </c>
      <c r="D1144" s="24">
        <v>41586.692280088435</v>
      </c>
    </row>
    <row r="1145" spans="1:4" x14ac:dyDescent="0.3">
      <c r="A1145" s="5">
        <f t="shared" si="17"/>
        <v>1144</v>
      </c>
      <c r="B1145" s="5" t="s">
        <v>652</v>
      </c>
      <c r="C1145" s="11">
        <v>366</v>
      </c>
      <c r="D1145" s="24">
        <v>40179.578336149825</v>
      </c>
    </row>
    <row r="1146" spans="1:4" ht="15.5" x14ac:dyDescent="0.3">
      <c r="A1146" s="5">
        <f t="shared" si="17"/>
        <v>1145</v>
      </c>
      <c r="B1146" s="4" t="s">
        <v>652</v>
      </c>
      <c r="C1146" s="11">
        <v>953</v>
      </c>
      <c r="D1146" s="24">
        <v>43982.462397965632</v>
      </c>
    </row>
    <row r="1147" spans="1:4" x14ac:dyDescent="0.3">
      <c r="A1147" s="5">
        <f t="shared" si="17"/>
        <v>1146</v>
      </c>
      <c r="B1147" s="5" t="s">
        <v>652</v>
      </c>
      <c r="C1147" s="11">
        <v>477</v>
      </c>
      <c r="D1147" s="24">
        <v>44832.666354993402</v>
      </c>
    </row>
    <row r="1148" spans="1:4" x14ac:dyDescent="0.3">
      <c r="A1148" s="5">
        <f t="shared" si="17"/>
        <v>1147</v>
      </c>
      <c r="B1148" s="5" t="s">
        <v>652</v>
      </c>
      <c r="C1148" s="11">
        <v>872</v>
      </c>
      <c r="D1148" s="24">
        <v>45161.266779422753</v>
      </c>
    </row>
    <row r="1149" spans="1:4" x14ac:dyDescent="0.3">
      <c r="A1149" s="5">
        <f t="shared" si="17"/>
        <v>1148</v>
      </c>
      <c r="B1149" s="5" t="s">
        <v>652</v>
      </c>
      <c r="C1149" s="11">
        <v>683</v>
      </c>
      <c r="D1149" s="24">
        <v>41304.117735268992</v>
      </c>
    </row>
    <row r="1150" spans="1:4" ht="15.5" x14ac:dyDescent="0.3">
      <c r="A1150" s="5">
        <f t="shared" si="17"/>
        <v>1149</v>
      </c>
      <c r="B1150" s="4" t="s">
        <v>681</v>
      </c>
      <c r="C1150" s="11">
        <v>321</v>
      </c>
      <c r="D1150" s="24">
        <v>40389.603191371541</v>
      </c>
    </row>
    <row r="1151" spans="1:4" ht="15.5" x14ac:dyDescent="0.3">
      <c r="A1151" s="5">
        <f t="shared" si="17"/>
        <v>1150</v>
      </c>
      <c r="B1151" s="4" t="s">
        <v>681</v>
      </c>
      <c r="C1151" s="11">
        <v>146</v>
      </c>
      <c r="D1151" s="24">
        <v>45187.307737646202</v>
      </c>
    </row>
    <row r="1152" spans="1:4" ht="15.5" x14ac:dyDescent="0.3">
      <c r="A1152" s="5">
        <f t="shared" si="17"/>
        <v>1151</v>
      </c>
      <c r="B1152" s="4" t="s">
        <v>681</v>
      </c>
      <c r="C1152" s="11">
        <v>930</v>
      </c>
      <c r="D1152" s="24">
        <v>45393.330370990705</v>
      </c>
    </row>
    <row r="1153" spans="1:4" ht="15.5" x14ac:dyDescent="0.3">
      <c r="A1153" s="5">
        <f t="shared" si="17"/>
        <v>1152</v>
      </c>
      <c r="B1153" s="4" t="s">
        <v>681</v>
      </c>
      <c r="C1153" s="11">
        <v>676</v>
      </c>
      <c r="D1153" s="24">
        <v>44563.982552380083</v>
      </c>
    </row>
    <row r="1154" spans="1:4" x14ac:dyDescent="0.3">
      <c r="A1154" s="5">
        <f t="shared" si="17"/>
        <v>1153</v>
      </c>
      <c r="B1154" s="5" t="s">
        <v>681</v>
      </c>
      <c r="C1154" s="11">
        <v>790</v>
      </c>
      <c r="D1154" s="24">
        <v>40827.974925118826</v>
      </c>
    </row>
    <row r="1155" spans="1:4" ht="15.5" x14ac:dyDescent="0.3">
      <c r="A1155" s="5">
        <f t="shared" si="17"/>
        <v>1154</v>
      </c>
      <c r="B1155" s="4" t="s">
        <v>681</v>
      </c>
      <c r="C1155" s="11">
        <v>189</v>
      </c>
      <c r="D1155" s="24">
        <v>41064.730881768512</v>
      </c>
    </row>
    <row r="1156" spans="1:4" ht="15.5" x14ac:dyDescent="0.3">
      <c r="A1156" s="5">
        <f t="shared" ref="A1156:A1219" si="18">A1155+1</f>
        <v>1155</v>
      </c>
      <c r="B1156" s="4" t="s">
        <v>681</v>
      </c>
      <c r="C1156" s="11">
        <v>225</v>
      </c>
      <c r="D1156" s="24">
        <v>44309.28256839954</v>
      </c>
    </row>
    <row r="1157" spans="1:4" x14ac:dyDescent="0.3">
      <c r="A1157" s="5">
        <f t="shared" si="18"/>
        <v>1156</v>
      </c>
      <c r="B1157" s="5" t="s">
        <v>681</v>
      </c>
      <c r="C1157" s="11">
        <v>483</v>
      </c>
      <c r="D1157" s="24">
        <v>41314.839235168212</v>
      </c>
    </row>
    <row r="1158" spans="1:4" ht="15.5" x14ac:dyDescent="0.3">
      <c r="A1158" s="5">
        <f t="shared" si="18"/>
        <v>1157</v>
      </c>
      <c r="B1158" s="4" t="s">
        <v>678</v>
      </c>
      <c r="C1158" s="11">
        <v>146</v>
      </c>
      <c r="D1158" s="24">
        <v>41366.085335913442</v>
      </c>
    </row>
    <row r="1159" spans="1:4" x14ac:dyDescent="0.3">
      <c r="A1159" s="5">
        <f t="shared" si="18"/>
        <v>1158</v>
      </c>
      <c r="B1159" s="5" t="s">
        <v>678</v>
      </c>
      <c r="C1159" s="11">
        <v>110</v>
      </c>
      <c r="D1159" s="24">
        <v>43095.186923215384</v>
      </c>
    </row>
    <row r="1160" spans="1:4" x14ac:dyDescent="0.3">
      <c r="A1160" s="5">
        <f t="shared" si="18"/>
        <v>1159</v>
      </c>
      <c r="B1160" s="5" t="s">
        <v>678</v>
      </c>
      <c r="C1160" s="11">
        <v>143</v>
      </c>
      <c r="D1160" s="24">
        <v>44290.310056894865</v>
      </c>
    </row>
    <row r="1161" spans="1:4" ht="15.5" x14ac:dyDescent="0.3">
      <c r="A1161" s="5">
        <f t="shared" si="18"/>
        <v>1160</v>
      </c>
      <c r="B1161" s="4" t="s">
        <v>678</v>
      </c>
      <c r="C1161" s="11">
        <v>370</v>
      </c>
      <c r="D1161" s="24">
        <v>41468.816235978215</v>
      </c>
    </row>
    <row r="1162" spans="1:4" x14ac:dyDescent="0.3">
      <c r="A1162" s="5">
        <f t="shared" si="18"/>
        <v>1161</v>
      </c>
      <c r="B1162" s="5" t="s">
        <v>678</v>
      </c>
      <c r="C1162" s="11">
        <v>411</v>
      </c>
      <c r="D1162" s="24">
        <v>43252.475641228048</v>
      </c>
    </row>
    <row r="1163" spans="1:4" ht="15.5" x14ac:dyDescent="0.3">
      <c r="A1163" s="5">
        <f t="shared" si="18"/>
        <v>1162</v>
      </c>
      <c r="B1163" s="4" t="s">
        <v>678</v>
      </c>
      <c r="C1163" s="11">
        <v>299</v>
      </c>
      <c r="D1163" s="24">
        <v>44022.019537529923</v>
      </c>
    </row>
    <row r="1164" spans="1:4" ht="15.5" x14ac:dyDescent="0.3">
      <c r="A1164" s="5">
        <f t="shared" si="18"/>
        <v>1163</v>
      </c>
      <c r="B1164" s="4" t="s">
        <v>678</v>
      </c>
      <c r="C1164" s="11">
        <v>684</v>
      </c>
      <c r="D1164" s="24">
        <v>45301.624129002266</v>
      </c>
    </row>
    <row r="1165" spans="1:4" x14ac:dyDescent="0.3">
      <c r="A1165" s="5">
        <f t="shared" si="18"/>
        <v>1164</v>
      </c>
      <c r="B1165" s="5" t="s">
        <v>678</v>
      </c>
      <c r="C1165" s="11">
        <v>178</v>
      </c>
      <c r="D1165" s="24">
        <v>41375.928871711927</v>
      </c>
    </row>
    <row r="1166" spans="1:4" ht="15.5" x14ac:dyDescent="0.3">
      <c r="A1166" s="5">
        <f t="shared" si="18"/>
        <v>1165</v>
      </c>
      <c r="B1166" s="4" t="s">
        <v>678</v>
      </c>
      <c r="C1166" s="11">
        <v>659</v>
      </c>
      <c r="D1166" s="24">
        <v>39700.449556924592</v>
      </c>
    </row>
    <row r="1167" spans="1:4" ht="15.5" x14ac:dyDescent="0.3">
      <c r="A1167" s="5">
        <f t="shared" si="18"/>
        <v>1166</v>
      </c>
      <c r="B1167" s="4" t="s">
        <v>678</v>
      </c>
      <c r="C1167" s="11">
        <v>268</v>
      </c>
      <c r="D1167" s="24">
        <v>44535.670557893187</v>
      </c>
    </row>
    <row r="1168" spans="1:4" x14ac:dyDescent="0.3">
      <c r="A1168" s="5">
        <f t="shared" si="18"/>
        <v>1167</v>
      </c>
      <c r="B1168" s="5" t="s">
        <v>678</v>
      </c>
      <c r="C1168" s="11">
        <v>452</v>
      </c>
      <c r="D1168" s="24">
        <v>42336.611907156737</v>
      </c>
    </row>
    <row r="1169" spans="1:4" ht="15.5" x14ac:dyDescent="0.3">
      <c r="A1169" s="5">
        <f t="shared" si="18"/>
        <v>1168</v>
      </c>
      <c r="B1169" s="4" t="s">
        <v>678</v>
      </c>
      <c r="C1169" s="11">
        <v>297</v>
      </c>
      <c r="D1169" s="24">
        <v>43943.91801310872</v>
      </c>
    </row>
    <row r="1170" spans="1:4" x14ac:dyDescent="0.3">
      <c r="A1170" s="5">
        <f t="shared" si="18"/>
        <v>1169</v>
      </c>
      <c r="B1170" s="5" t="s">
        <v>675</v>
      </c>
      <c r="C1170" s="11">
        <v>729</v>
      </c>
      <c r="D1170" s="24">
        <v>40544.063554563421</v>
      </c>
    </row>
    <row r="1171" spans="1:4" ht="15.5" x14ac:dyDescent="0.3">
      <c r="A1171" s="5">
        <f t="shared" si="18"/>
        <v>1170</v>
      </c>
      <c r="B1171" s="4" t="s">
        <v>675</v>
      </c>
      <c r="C1171" s="11">
        <v>204</v>
      </c>
      <c r="D1171" s="24">
        <v>44541.574633437078</v>
      </c>
    </row>
    <row r="1172" spans="1:4" x14ac:dyDescent="0.3">
      <c r="A1172" s="5">
        <f t="shared" si="18"/>
        <v>1171</v>
      </c>
      <c r="B1172" s="5" t="s">
        <v>675</v>
      </c>
      <c r="C1172" s="11">
        <v>48</v>
      </c>
      <c r="D1172" s="24">
        <v>42370.518009809297</v>
      </c>
    </row>
    <row r="1173" spans="1:4" x14ac:dyDescent="0.3">
      <c r="A1173" s="5">
        <f t="shared" si="18"/>
        <v>1172</v>
      </c>
      <c r="B1173" s="5" t="s">
        <v>675</v>
      </c>
      <c r="C1173" s="11">
        <v>869</v>
      </c>
      <c r="D1173" s="24">
        <v>41978.218423234583</v>
      </c>
    </row>
    <row r="1174" spans="1:4" x14ac:dyDescent="0.3">
      <c r="A1174" s="5">
        <f t="shared" si="18"/>
        <v>1173</v>
      </c>
      <c r="B1174" s="5" t="s">
        <v>675</v>
      </c>
      <c r="C1174" s="11">
        <v>544</v>
      </c>
      <c r="D1174" s="24">
        <v>41636.395993107202</v>
      </c>
    </row>
    <row r="1175" spans="1:4" x14ac:dyDescent="0.3">
      <c r="A1175" s="5">
        <f t="shared" si="18"/>
        <v>1174</v>
      </c>
      <c r="B1175" s="5" t="s">
        <v>675</v>
      </c>
      <c r="C1175" s="11">
        <v>579</v>
      </c>
      <c r="D1175" s="24">
        <v>42441.962032232434</v>
      </c>
    </row>
    <row r="1176" spans="1:4" x14ac:dyDescent="0.3">
      <c r="A1176" s="5">
        <f t="shared" si="18"/>
        <v>1175</v>
      </c>
      <c r="B1176" s="5" t="s">
        <v>675</v>
      </c>
      <c r="C1176" s="11">
        <v>917</v>
      </c>
      <c r="D1176" s="24">
        <v>40084.332321560505</v>
      </c>
    </row>
    <row r="1177" spans="1:4" x14ac:dyDescent="0.3">
      <c r="A1177" s="5">
        <f t="shared" si="18"/>
        <v>1176</v>
      </c>
      <c r="B1177" s="5" t="s">
        <v>675</v>
      </c>
      <c r="C1177" s="11">
        <v>86</v>
      </c>
      <c r="D1177" s="24">
        <v>42045.472603704729</v>
      </c>
    </row>
    <row r="1178" spans="1:4" x14ac:dyDescent="0.3">
      <c r="A1178" s="5">
        <f t="shared" si="18"/>
        <v>1177</v>
      </c>
      <c r="B1178" s="5" t="s">
        <v>675</v>
      </c>
      <c r="C1178" s="11">
        <v>512</v>
      </c>
      <c r="D1178" s="24">
        <v>41359.156166226749</v>
      </c>
    </row>
    <row r="1179" spans="1:4" ht="15.5" x14ac:dyDescent="0.3">
      <c r="A1179" s="5">
        <f t="shared" si="18"/>
        <v>1178</v>
      </c>
      <c r="B1179" s="4" t="s">
        <v>675</v>
      </c>
      <c r="C1179" s="11">
        <v>491</v>
      </c>
      <c r="D1179" s="24">
        <v>42657.070409663604</v>
      </c>
    </row>
    <row r="1180" spans="1:4" x14ac:dyDescent="0.3">
      <c r="A1180" s="5">
        <f t="shared" si="18"/>
        <v>1179</v>
      </c>
      <c r="B1180" s="5" t="s">
        <v>675</v>
      </c>
      <c r="C1180" s="11">
        <v>298</v>
      </c>
      <c r="D1180" s="24">
        <v>43701.398208013787</v>
      </c>
    </row>
    <row r="1181" spans="1:4" ht="15.5" x14ac:dyDescent="0.3">
      <c r="A1181" s="5">
        <f t="shared" si="18"/>
        <v>1180</v>
      </c>
      <c r="B1181" s="4" t="s">
        <v>675</v>
      </c>
      <c r="C1181" s="11">
        <v>149</v>
      </c>
      <c r="D1181" s="24">
        <v>45368.086496414369</v>
      </c>
    </row>
    <row r="1182" spans="1:4" ht="15.5" x14ac:dyDescent="0.3">
      <c r="A1182" s="5">
        <f t="shared" si="18"/>
        <v>1181</v>
      </c>
      <c r="B1182" s="4" t="s">
        <v>631</v>
      </c>
      <c r="C1182" s="11">
        <v>802</v>
      </c>
      <c r="D1182" s="24">
        <v>44415.773008932287</v>
      </c>
    </row>
    <row r="1183" spans="1:4" x14ac:dyDescent="0.3">
      <c r="A1183" s="5">
        <f t="shared" si="18"/>
        <v>1182</v>
      </c>
      <c r="B1183" s="5" t="s">
        <v>631</v>
      </c>
      <c r="C1183" s="11">
        <v>223</v>
      </c>
      <c r="D1183" s="24">
        <v>40185.546271808562</v>
      </c>
    </row>
    <row r="1184" spans="1:4" x14ac:dyDescent="0.3">
      <c r="A1184" s="5">
        <f t="shared" si="18"/>
        <v>1183</v>
      </c>
      <c r="B1184" s="5" t="s">
        <v>631</v>
      </c>
      <c r="C1184" s="11">
        <v>466</v>
      </c>
      <c r="D1184" s="24">
        <v>41437.088703888498</v>
      </c>
    </row>
    <row r="1185" spans="1:4" x14ac:dyDescent="0.3">
      <c r="A1185" s="5">
        <f t="shared" si="18"/>
        <v>1184</v>
      </c>
      <c r="B1185" s="5" t="s">
        <v>631</v>
      </c>
      <c r="C1185" s="11">
        <v>788</v>
      </c>
      <c r="D1185" s="24">
        <v>44511.335476761124</v>
      </c>
    </row>
    <row r="1186" spans="1:4" x14ac:dyDescent="0.3">
      <c r="A1186" s="5">
        <f t="shared" si="18"/>
        <v>1185</v>
      </c>
      <c r="B1186" s="5" t="s">
        <v>631</v>
      </c>
      <c r="C1186" s="11">
        <v>987</v>
      </c>
      <c r="D1186" s="24">
        <v>42304.453743168655</v>
      </c>
    </row>
    <row r="1187" spans="1:4" x14ac:dyDescent="0.3">
      <c r="A1187" s="5">
        <f t="shared" si="18"/>
        <v>1186</v>
      </c>
      <c r="B1187" s="5" t="s">
        <v>631</v>
      </c>
      <c r="C1187" s="11">
        <v>638</v>
      </c>
      <c r="D1187" s="24">
        <v>39511.888025114124</v>
      </c>
    </row>
    <row r="1188" spans="1:4" x14ac:dyDescent="0.3">
      <c r="A1188" s="5">
        <f t="shared" si="18"/>
        <v>1187</v>
      </c>
      <c r="B1188" s="5" t="s">
        <v>631</v>
      </c>
      <c r="C1188" s="11">
        <v>508</v>
      </c>
      <c r="D1188" s="24">
        <v>40160.355384811577</v>
      </c>
    </row>
    <row r="1189" spans="1:4" ht="15.5" x14ac:dyDescent="0.3">
      <c r="A1189" s="5">
        <f t="shared" si="18"/>
        <v>1188</v>
      </c>
      <c r="B1189" s="4" t="s">
        <v>631</v>
      </c>
      <c r="C1189" s="11">
        <v>863</v>
      </c>
      <c r="D1189" s="24">
        <v>44608.256209138657</v>
      </c>
    </row>
    <row r="1190" spans="1:4" x14ac:dyDescent="0.3">
      <c r="A1190" s="5">
        <f t="shared" si="18"/>
        <v>1189</v>
      </c>
      <c r="B1190" s="5" t="s">
        <v>631</v>
      </c>
      <c r="C1190" s="11">
        <v>876</v>
      </c>
      <c r="D1190" s="24">
        <v>39338.955928267074</v>
      </c>
    </row>
    <row r="1191" spans="1:4" ht="15.5" x14ac:dyDescent="0.3">
      <c r="A1191" s="5">
        <f t="shared" si="18"/>
        <v>1190</v>
      </c>
      <c r="B1191" s="4" t="s">
        <v>631</v>
      </c>
      <c r="C1191" s="11">
        <v>264</v>
      </c>
      <c r="D1191" s="24">
        <v>42019.639957249092</v>
      </c>
    </row>
    <row r="1192" spans="1:4" ht="15.5" x14ac:dyDescent="0.3">
      <c r="A1192" s="5">
        <f t="shared" si="18"/>
        <v>1191</v>
      </c>
      <c r="B1192" s="4" t="s">
        <v>631</v>
      </c>
      <c r="C1192" s="11">
        <v>551</v>
      </c>
      <c r="D1192" s="24">
        <v>38860.958418891016</v>
      </c>
    </row>
    <row r="1193" spans="1:4" x14ac:dyDescent="0.3">
      <c r="A1193" s="5">
        <f t="shared" si="18"/>
        <v>1192</v>
      </c>
      <c r="B1193" s="5" t="s">
        <v>820</v>
      </c>
      <c r="C1193" s="11">
        <v>160</v>
      </c>
      <c r="D1193" s="24">
        <v>41407.642137076742</v>
      </c>
    </row>
    <row r="1194" spans="1:4" ht="15.5" x14ac:dyDescent="0.3">
      <c r="A1194" s="5">
        <f t="shared" si="18"/>
        <v>1193</v>
      </c>
      <c r="B1194" s="4" t="s">
        <v>820</v>
      </c>
      <c r="C1194" s="11">
        <v>917</v>
      </c>
      <c r="D1194" s="24">
        <v>40471.617732819257</v>
      </c>
    </row>
    <row r="1195" spans="1:4" x14ac:dyDescent="0.3">
      <c r="A1195" s="5">
        <f t="shared" si="18"/>
        <v>1194</v>
      </c>
      <c r="B1195" s="5" t="s">
        <v>820</v>
      </c>
      <c r="C1195" s="11">
        <v>373</v>
      </c>
      <c r="D1195" s="24">
        <v>44903.420429828984</v>
      </c>
    </row>
    <row r="1196" spans="1:4" x14ac:dyDescent="0.3">
      <c r="A1196" s="5">
        <f t="shared" si="18"/>
        <v>1195</v>
      </c>
      <c r="B1196" s="5" t="s">
        <v>820</v>
      </c>
      <c r="C1196" s="11">
        <v>351</v>
      </c>
      <c r="D1196" s="24">
        <v>40256.465834955939</v>
      </c>
    </row>
    <row r="1197" spans="1:4" ht="15.5" x14ac:dyDescent="0.3">
      <c r="A1197" s="5">
        <f t="shared" si="18"/>
        <v>1196</v>
      </c>
      <c r="B1197" s="4" t="s">
        <v>820</v>
      </c>
      <c r="C1197" s="11">
        <v>538</v>
      </c>
      <c r="D1197" s="24">
        <v>40570.617567683374</v>
      </c>
    </row>
    <row r="1198" spans="1:4" ht="15.5" x14ac:dyDescent="0.3">
      <c r="A1198" s="5">
        <f t="shared" si="18"/>
        <v>1197</v>
      </c>
      <c r="B1198" s="4" t="s">
        <v>820</v>
      </c>
      <c r="C1198" s="11">
        <v>365</v>
      </c>
      <c r="D1198" s="24">
        <v>43682.242924425074</v>
      </c>
    </row>
    <row r="1199" spans="1:4" x14ac:dyDescent="0.3">
      <c r="A1199" s="5">
        <f t="shared" si="18"/>
        <v>1198</v>
      </c>
      <c r="B1199" s="5" t="s">
        <v>820</v>
      </c>
      <c r="C1199" s="11">
        <v>334</v>
      </c>
      <c r="D1199" s="24">
        <v>40802.4018828271</v>
      </c>
    </row>
    <row r="1200" spans="1:4" x14ac:dyDescent="0.3">
      <c r="A1200" s="5">
        <f t="shared" si="18"/>
        <v>1199</v>
      </c>
      <c r="B1200" s="5" t="s">
        <v>820</v>
      </c>
      <c r="C1200" s="11">
        <v>794</v>
      </c>
      <c r="D1200" s="24">
        <v>45158.442040017486</v>
      </c>
    </row>
    <row r="1201" spans="1:4" x14ac:dyDescent="0.3">
      <c r="A1201" s="5">
        <f t="shared" si="18"/>
        <v>1200</v>
      </c>
      <c r="B1201" s="5" t="s">
        <v>820</v>
      </c>
      <c r="C1201" s="11">
        <v>514</v>
      </c>
      <c r="D1201" s="24">
        <v>45019.020221241764</v>
      </c>
    </row>
    <row r="1202" spans="1:4" x14ac:dyDescent="0.3">
      <c r="A1202" s="5">
        <f t="shared" si="18"/>
        <v>1201</v>
      </c>
      <c r="B1202" s="5" t="s">
        <v>820</v>
      </c>
      <c r="C1202" s="11">
        <v>73</v>
      </c>
      <c r="D1202" s="24">
        <v>40586.209206113352</v>
      </c>
    </row>
    <row r="1203" spans="1:4" x14ac:dyDescent="0.3">
      <c r="A1203" s="5">
        <f t="shared" si="18"/>
        <v>1202</v>
      </c>
      <c r="B1203" s="5" t="s">
        <v>820</v>
      </c>
      <c r="C1203" s="11">
        <v>135</v>
      </c>
      <c r="D1203" s="24">
        <v>38784.850721834227</v>
      </c>
    </row>
    <row r="1204" spans="1:4" x14ac:dyDescent="0.3">
      <c r="A1204" s="5">
        <f t="shared" si="18"/>
        <v>1203</v>
      </c>
      <c r="B1204" s="5" t="s">
        <v>820</v>
      </c>
      <c r="C1204" s="11">
        <v>985</v>
      </c>
      <c r="D1204" s="24">
        <v>45317.944141673899</v>
      </c>
    </row>
    <row r="1205" spans="1:4" x14ac:dyDescent="0.3">
      <c r="A1205" s="5">
        <f t="shared" si="18"/>
        <v>1204</v>
      </c>
      <c r="B1205" s="5" t="s">
        <v>820</v>
      </c>
      <c r="C1205" s="11">
        <v>424</v>
      </c>
      <c r="D1205" s="24">
        <v>42517.152694429504</v>
      </c>
    </row>
    <row r="1206" spans="1:4" x14ac:dyDescent="0.3">
      <c r="A1206" s="5">
        <f t="shared" si="18"/>
        <v>1205</v>
      </c>
      <c r="B1206" s="5" t="s">
        <v>771</v>
      </c>
      <c r="C1206" s="11">
        <v>158</v>
      </c>
      <c r="D1206" s="24">
        <v>41709.228993312376</v>
      </c>
    </row>
    <row r="1207" spans="1:4" ht="15.5" x14ac:dyDescent="0.3">
      <c r="A1207" s="5">
        <f t="shared" si="18"/>
        <v>1206</v>
      </c>
      <c r="B1207" s="4" t="s">
        <v>771</v>
      </c>
      <c r="C1207" s="11">
        <v>869</v>
      </c>
      <c r="D1207" s="24">
        <v>44805.106151834516</v>
      </c>
    </row>
    <row r="1208" spans="1:4" ht="15.5" x14ac:dyDescent="0.3">
      <c r="A1208" s="5">
        <f t="shared" si="18"/>
        <v>1207</v>
      </c>
      <c r="B1208" s="4" t="s">
        <v>771</v>
      </c>
      <c r="C1208" s="11">
        <v>340</v>
      </c>
      <c r="D1208" s="24">
        <v>44083.901352025408</v>
      </c>
    </row>
    <row r="1209" spans="1:4" x14ac:dyDescent="0.3">
      <c r="A1209" s="5">
        <f t="shared" si="18"/>
        <v>1208</v>
      </c>
      <c r="B1209" s="5" t="s">
        <v>771</v>
      </c>
      <c r="C1209" s="11">
        <v>966</v>
      </c>
      <c r="D1209" s="24">
        <v>41706.070828775584</v>
      </c>
    </row>
    <row r="1210" spans="1:4" ht="15.5" x14ac:dyDescent="0.3">
      <c r="A1210" s="5">
        <f t="shared" si="18"/>
        <v>1209</v>
      </c>
      <c r="B1210" s="4" t="s">
        <v>771</v>
      </c>
      <c r="C1210" s="11">
        <v>394</v>
      </c>
      <c r="D1210" s="24">
        <v>40933.938170371512</v>
      </c>
    </row>
    <row r="1211" spans="1:4" x14ac:dyDescent="0.3">
      <c r="A1211" s="5">
        <f t="shared" si="18"/>
        <v>1210</v>
      </c>
      <c r="B1211" s="5" t="s">
        <v>771</v>
      </c>
      <c r="C1211" s="11">
        <v>361</v>
      </c>
      <c r="D1211" s="24">
        <v>38922.720751521992</v>
      </c>
    </row>
    <row r="1212" spans="1:4" x14ac:dyDescent="0.3">
      <c r="A1212" s="5">
        <f t="shared" si="18"/>
        <v>1211</v>
      </c>
      <c r="B1212" s="5" t="s">
        <v>771</v>
      </c>
      <c r="C1212" s="11">
        <v>136</v>
      </c>
      <c r="D1212" s="24">
        <v>44089.211723420391</v>
      </c>
    </row>
    <row r="1213" spans="1:4" x14ac:dyDescent="0.3">
      <c r="A1213" s="5">
        <f t="shared" si="18"/>
        <v>1212</v>
      </c>
      <c r="B1213" s="5" t="s">
        <v>771</v>
      </c>
      <c r="C1213" s="11">
        <v>724</v>
      </c>
      <c r="D1213" s="24">
        <v>40996.310649843144</v>
      </c>
    </row>
    <row r="1214" spans="1:4" ht="15.5" x14ac:dyDescent="0.3">
      <c r="A1214" s="5">
        <f t="shared" si="18"/>
        <v>1213</v>
      </c>
      <c r="B1214" s="4" t="s">
        <v>651</v>
      </c>
      <c r="C1214" s="11">
        <v>321</v>
      </c>
      <c r="D1214" s="24">
        <v>45433.201672985626</v>
      </c>
    </row>
    <row r="1215" spans="1:4" ht="15.5" x14ac:dyDescent="0.3">
      <c r="A1215" s="5">
        <f t="shared" si="18"/>
        <v>1214</v>
      </c>
      <c r="B1215" s="4" t="s">
        <v>651</v>
      </c>
      <c r="C1215" s="11">
        <v>670</v>
      </c>
      <c r="D1215" s="24">
        <v>43015.55080337682</v>
      </c>
    </row>
    <row r="1216" spans="1:4" x14ac:dyDescent="0.3">
      <c r="A1216" s="5">
        <f t="shared" si="18"/>
        <v>1215</v>
      </c>
      <c r="B1216" s="5" t="s">
        <v>651</v>
      </c>
      <c r="C1216" s="11">
        <v>550</v>
      </c>
      <c r="D1216" s="24">
        <v>42948.434443068028</v>
      </c>
    </row>
    <row r="1217" spans="1:4" x14ac:dyDescent="0.3">
      <c r="A1217" s="5">
        <f t="shared" si="18"/>
        <v>1216</v>
      </c>
      <c r="B1217" s="5" t="s">
        <v>651</v>
      </c>
      <c r="C1217" s="11">
        <v>386</v>
      </c>
      <c r="D1217" s="24">
        <v>43197.597081601023</v>
      </c>
    </row>
    <row r="1218" spans="1:4" ht="15.5" x14ac:dyDescent="0.3">
      <c r="A1218" s="5">
        <f t="shared" si="18"/>
        <v>1217</v>
      </c>
      <c r="B1218" s="4" t="s">
        <v>651</v>
      </c>
      <c r="C1218" s="11">
        <v>96</v>
      </c>
      <c r="D1218" s="24">
        <v>42259.641416990387</v>
      </c>
    </row>
    <row r="1219" spans="1:4" x14ac:dyDescent="0.3">
      <c r="A1219" s="5">
        <f t="shared" si="18"/>
        <v>1218</v>
      </c>
      <c r="B1219" s="5" t="s">
        <v>651</v>
      </c>
      <c r="C1219" s="11">
        <v>351</v>
      </c>
      <c r="D1219" s="24">
        <v>44538.434747296997</v>
      </c>
    </row>
    <row r="1220" spans="1:4" ht="15.5" x14ac:dyDescent="0.3">
      <c r="A1220" s="5">
        <f t="shared" ref="A1220:A1283" si="19">A1219+1</f>
        <v>1219</v>
      </c>
      <c r="B1220" s="4" t="s">
        <v>651</v>
      </c>
      <c r="C1220" s="11">
        <v>312</v>
      </c>
      <c r="D1220" s="24">
        <v>44374.165993592665</v>
      </c>
    </row>
    <row r="1221" spans="1:4" x14ac:dyDescent="0.3">
      <c r="A1221" s="5">
        <f t="shared" si="19"/>
        <v>1220</v>
      </c>
      <c r="B1221" s="5" t="s">
        <v>651</v>
      </c>
      <c r="C1221" s="11">
        <v>423</v>
      </c>
      <c r="D1221" s="24">
        <v>39524.366198319804</v>
      </c>
    </row>
    <row r="1222" spans="1:4" ht="15.5" x14ac:dyDescent="0.3">
      <c r="A1222" s="5">
        <f t="shared" si="19"/>
        <v>1221</v>
      </c>
      <c r="B1222" s="4" t="s">
        <v>747</v>
      </c>
      <c r="C1222" s="11">
        <v>945</v>
      </c>
      <c r="D1222" s="24">
        <v>38736.915802854332</v>
      </c>
    </row>
    <row r="1223" spans="1:4" x14ac:dyDescent="0.3">
      <c r="A1223" s="5">
        <f t="shared" si="19"/>
        <v>1222</v>
      </c>
      <c r="B1223" s="5" t="s">
        <v>747</v>
      </c>
      <c r="C1223" s="11">
        <v>205</v>
      </c>
      <c r="D1223" s="24">
        <v>39048.619275219426</v>
      </c>
    </row>
    <row r="1224" spans="1:4" x14ac:dyDescent="0.3">
      <c r="A1224" s="5">
        <f t="shared" si="19"/>
        <v>1223</v>
      </c>
      <c r="B1224" s="5" t="s">
        <v>747</v>
      </c>
      <c r="C1224" s="11">
        <v>602</v>
      </c>
      <c r="D1224" s="24">
        <v>39224.713316307738</v>
      </c>
    </row>
    <row r="1225" spans="1:4" ht="15.5" x14ac:dyDescent="0.3">
      <c r="A1225" s="5">
        <f t="shared" si="19"/>
        <v>1224</v>
      </c>
      <c r="B1225" s="4" t="s">
        <v>747</v>
      </c>
      <c r="C1225" s="11">
        <v>890</v>
      </c>
      <c r="D1225" s="24">
        <v>39351.210373480142</v>
      </c>
    </row>
    <row r="1226" spans="1:4" x14ac:dyDescent="0.3">
      <c r="A1226" s="5">
        <f t="shared" si="19"/>
        <v>1225</v>
      </c>
      <c r="B1226" s="5" t="s">
        <v>747</v>
      </c>
      <c r="C1226" s="11">
        <v>409</v>
      </c>
      <c r="D1226" s="24">
        <v>39297.576522144896</v>
      </c>
    </row>
    <row r="1227" spans="1:4" ht="15.5" x14ac:dyDescent="0.3">
      <c r="A1227" s="5">
        <f t="shared" si="19"/>
        <v>1226</v>
      </c>
      <c r="B1227" s="4" t="s">
        <v>747</v>
      </c>
      <c r="C1227" s="11">
        <v>852</v>
      </c>
      <c r="D1227" s="24">
        <v>43958.40789677501</v>
      </c>
    </row>
    <row r="1228" spans="1:4" ht="15.5" x14ac:dyDescent="0.3">
      <c r="A1228" s="5">
        <f t="shared" si="19"/>
        <v>1227</v>
      </c>
      <c r="B1228" s="4" t="s">
        <v>747</v>
      </c>
      <c r="C1228" s="11">
        <v>569</v>
      </c>
      <c r="D1228" s="24">
        <v>44381.998741630836</v>
      </c>
    </row>
    <row r="1229" spans="1:4" x14ac:dyDescent="0.3">
      <c r="A1229" s="5">
        <f t="shared" si="19"/>
        <v>1228</v>
      </c>
      <c r="B1229" s="5" t="s">
        <v>747</v>
      </c>
      <c r="C1229" s="11">
        <v>525</v>
      </c>
      <c r="D1229" s="24">
        <v>44394.211208039073</v>
      </c>
    </row>
    <row r="1230" spans="1:4" ht="15.5" x14ac:dyDescent="0.3">
      <c r="A1230" s="5">
        <f t="shared" si="19"/>
        <v>1229</v>
      </c>
      <c r="B1230" s="4" t="s">
        <v>702</v>
      </c>
      <c r="C1230" s="11">
        <v>708</v>
      </c>
      <c r="D1230" s="24">
        <v>42829.097266648925</v>
      </c>
    </row>
    <row r="1231" spans="1:4" ht="15.5" x14ac:dyDescent="0.3">
      <c r="A1231" s="5">
        <f t="shared" si="19"/>
        <v>1230</v>
      </c>
      <c r="B1231" s="4" t="s">
        <v>702</v>
      </c>
      <c r="C1231" s="11">
        <v>115</v>
      </c>
      <c r="D1231" s="24">
        <v>42164.347962684726</v>
      </c>
    </row>
    <row r="1232" spans="1:4" x14ac:dyDescent="0.3">
      <c r="A1232" s="5">
        <f t="shared" si="19"/>
        <v>1231</v>
      </c>
      <c r="B1232" s="5" t="s">
        <v>702</v>
      </c>
      <c r="C1232" s="11">
        <v>906</v>
      </c>
      <c r="D1232" s="24">
        <v>45137.46143949042</v>
      </c>
    </row>
    <row r="1233" spans="1:4" ht="15.5" x14ac:dyDescent="0.3">
      <c r="A1233" s="5">
        <f t="shared" si="19"/>
        <v>1232</v>
      </c>
      <c r="B1233" s="4" t="s">
        <v>702</v>
      </c>
      <c r="C1233" s="11">
        <v>987</v>
      </c>
      <c r="D1233" s="24">
        <v>39839.902732483242</v>
      </c>
    </row>
    <row r="1234" spans="1:4" x14ac:dyDescent="0.3">
      <c r="A1234" s="5">
        <f t="shared" si="19"/>
        <v>1233</v>
      </c>
      <c r="B1234" s="5" t="s">
        <v>754</v>
      </c>
      <c r="C1234" s="11">
        <v>204</v>
      </c>
      <c r="D1234" s="24">
        <v>38803.326582405745</v>
      </c>
    </row>
    <row r="1235" spans="1:4" x14ac:dyDescent="0.3">
      <c r="A1235" s="5">
        <f t="shared" si="19"/>
        <v>1234</v>
      </c>
      <c r="B1235" s="5" t="s">
        <v>754</v>
      </c>
      <c r="C1235" s="11">
        <v>553</v>
      </c>
      <c r="D1235" s="24">
        <v>44144.718087261266</v>
      </c>
    </row>
    <row r="1236" spans="1:4" ht="15.5" x14ac:dyDescent="0.3">
      <c r="A1236" s="5">
        <f t="shared" si="19"/>
        <v>1235</v>
      </c>
      <c r="B1236" s="4" t="s">
        <v>754</v>
      </c>
      <c r="C1236" s="11">
        <v>2</v>
      </c>
      <c r="D1236" s="24">
        <v>40865.692097844512</v>
      </c>
    </row>
    <row r="1237" spans="1:4" ht="15.5" x14ac:dyDescent="0.3">
      <c r="A1237" s="5">
        <f t="shared" si="19"/>
        <v>1236</v>
      </c>
      <c r="B1237" s="4" t="s">
        <v>754</v>
      </c>
      <c r="C1237" s="11">
        <v>71</v>
      </c>
      <c r="D1237" s="24">
        <v>40624.424078283497</v>
      </c>
    </row>
    <row r="1238" spans="1:4" ht="15.5" x14ac:dyDescent="0.3">
      <c r="A1238" s="5">
        <f t="shared" si="19"/>
        <v>1237</v>
      </c>
      <c r="B1238" s="4" t="s">
        <v>754</v>
      </c>
      <c r="C1238" s="11">
        <v>958</v>
      </c>
      <c r="D1238" s="24">
        <v>44187.587050352085</v>
      </c>
    </row>
    <row r="1239" spans="1:4" ht="15.5" x14ac:dyDescent="0.3">
      <c r="A1239" s="5">
        <f t="shared" si="19"/>
        <v>1238</v>
      </c>
      <c r="B1239" s="4" t="s">
        <v>754</v>
      </c>
      <c r="C1239" s="11">
        <v>36</v>
      </c>
      <c r="D1239" s="24">
        <v>44470.495526078361</v>
      </c>
    </row>
    <row r="1240" spans="1:4" ht="15.5" x14ac:dyDescent="0.3">
      <c r="A1240" s="5">
        <f t="shared" si="19"/>
        <v>1239</v>
      </c>
      <c r="B1240" s="4" t="s">
        <v>754</v>
      </c>
      <c r="C1240" s="11">
        <v>750</v>
      </c>
      <c r="D1240" s="24">
        <v>39974.962500822847</v>
      </c>
    </row>
    <row r="1241" spans="1:4" x14ac:dyDescent="0.3">
      <c r="A1241" s="5">
        <f t="shared" si="19"/>
        <v>1240</v>
      </c>
      <c r="B1241" s="5" t="s">
        <v>754</v>
      </c>
      <c r="C1241" s="11">
        <v>118</v>
      </c>
      <c r="D1241" s="24">
        <v>42482.710265140697</v>
      </c>
    </row>
    <row r="1242" spans="1:4" ht="15.5" x14ac:dyDescent="0.3">
      <c r="A1242" s="5">
        <f t="shared" si="19"/>
        <v>1241</v>
      </c>
      <c r="B1242" s="4" t="s">
        <v>754</v>
      </c>
      <c r="C1242" s="11">
        <v>989</v>
      </c>
      <c r="D1242" s="24">
        <v>41577.317402605295</v>
      </c>
    </row>
    <row r="1243" spans="1:4" ht="15.5" x14ac:dyDescent="0.3">
      <c r="A1243" s="5">
        <f t="shared" si="19"/>
        <v>1242</v>
      </c>
      <c r="B1243" s="4" t="s">
        <v>754</v>
      </c>
      <c r="C1243" s="11">
        <v>413</v>
      </c>
      <c r="D1243" s="24">
        <v>39444.253788100068</v>
      </c>
    </row>
    <row r="1244" spans="1:4" ht="15.5" x14ac:dyDescent="0.3">
      <c r="A1244" s="5">
        <f t="shared" si="19"/>
        <v>1243</v>
      </c>
      <c r="B1244" s="4" t="s">
        <v>754</v>
      </c>
      <c r="C1244" s="11">
        <v>580</v>
      </c>
      <c r="D1244" s="24">
        <v>41193.946837720883</v>
      </c>
    </row>
    <row r="1245" spans="1:4" ht="15.5" x14ac:dyDescent="0.3">
      <c r="A1245" s="5">
        <f t="shared" si="19"/>
        <v>1244</v>
      </c>
      <c r="B1245" s="4" t="s">
        <v>754</v>
      </c>
      <c r="C1245" s="11">
        <v>130</v>
      </c>
      <c r="D1245" s="24">
        <v>39105.082745141779</v>
      </c>
    </row>
    <row r="1246" spans="1:4" ht="15.5" x14ac:dyDescent="0.3">
      <c r="A1246" s="5">
        <f t="shared" si="19"/>
        <v>1245</v>
      </c>
      <c r="B1246" s="4" t="s">
        <v>754</v>
      </c>
      <c r="C1246" s="11">
        <v>328</v>
      </c>
      <c r="D1246" s="24">
        <v>42394.014671299483</v>
      </c>
    </row>
    <row r="1247" spans="1:4" ht="15.5" x14ac:dyDescent="0.3">
      <c r="A1247" s="5">
        <f t="shared" si="19"/>
        <v>1246</v>
      </c>
      <c r="B1247" s="4" t="s">
        <v>754</v>
      </c>
      <c r="C1247" s="11">
        <v>399</v>
      </c>
      <c r="D1247" s="24">
        <v>42071.846335253562</v>
      </c>
    </row>
    <row r="1248" spans="1:4" x14ac:dyDescent="0.3">
      <c r="A1248" s="5">
        <f t="shared" si="19"/>
        <v>1247</v>
      </c>
      <c r="B1248" s="5" t="s">
        <v>754</v>
      </c>
      <c r="C1248" s="11">
        <v>241</v>
      </c>
      <c r="D1248" s="24">
        <v>39492.636551749631</v>
      </c>
    </row>
    <row r="1249" spans="1:4" x14ac:dyDescent="0.3">
      <c r="A1249" s="5">
        <f t="shared" si="19"/>
        <v>1248</v>
      </c>
      <c r="B1249" s="5" t="s">
        <v>754</v>
      </c>
      <c r="C1249" s="11">
        <v>521</v>
      </c>
      <c r="D1249" s="24">
        <v>42856.043268969901</v>
      </c>
    </row>
    <row r="1250" spans="1:4" ht="15.5" x14ac:dyDescent="0.3">
      <c r="A1250" s="5">
        <f t="shared" si="19"/>
        <v>1249</v>
      </c>
      <c r="B1250" s="4" t="s">
        <v>754</v>
      </c>
      <c r="C1250" s="11">
        <v>537</v>
      </c>
      <c r="D1250" s="24">
        <v>43152.571166928152</v>
      </c>
    </row>
    <row r="1251" spans="1:4" ht="15.5" x14ac:dyDescent="0.3">
      <c r="A1251" s="5">
        <f t="shared" si="19"/>
        <v>1250</v>
      </c>
      <c r="B1251" s="4" t="s">
        <v>754</v>
      </c>
      <c r="C1251" s="11">
        <v>95</v>
      </c>
      <c r="D1251" s="24">
        <v>40008.023496529786</v>
      </c>
    </row>
    <row r="1252" spans="1:4" ht="15.5" x14ac:dyDescent="0.3">
      <c r="A1252" s="5">
        <f t="shared" si="19"/>
        <v>1251</v>
      </c>
      <c r="B1252" s="4" t="s">
        <v>754</v>
      </c>
      <c r="C1252" s="11">
        <v>442</v>
      </c>
      <c r="D1252" s="24">
        <v>43240.714571432349</v>
      </c>
    </row>
    <row r="1253" spans="1:4" x14ac:dyDescent="0.3">
      <c r="A1253" s="5">
        <f t="shared" si="19"/>
        <v>1252</v>
      </c>
      <c r="B1253" s="5" t="s">
        <v>784</v>
      </c>
      <c r="C1253" s="11">
        <v>394</v>
      </c>
      <c r="D1253" s="24">
        <v>42411.526112568063</v>
      </c>
    </row>
    <row r="1254" spans="1:4" x14ac:dyDescent="0.3">
      <c r="A1254" s="5">
        <f t="shared" si="19"/>
        <v>1253</v>
      </c>
      <c r="B1254" s="5" t="s">
        <v>784</v>
      </c>
      <c r="C1254" s="11">
        <v>328</v>
      </c>
      <c r="D1254" s="24">
        <v>45369.180368960668</v>
      </c>
    </row>
    <row r="1255" spans="1:4" ht="15.5" x14ac:dyDescent="0.3">
      <c r="A1255" s="5">
        <f t="shared" si="19"/>
        <v>1254</v>
      </c>
      <c r="B1255" s="4" t="s">
        <v>784</v>
      </c>
      <c r="C1255" s="11">
        <v>805</v>
      </c>
      <c r="D1255" s="24">
        <v>41363.822428063708</v>
      </c>
    </row>
    <row r="1256" spans="1:4" x14ac:dyDescent="0.3">
      <c r="A1256" s="5">
        <f t="shared" si="19"/>
        <v>1255</v>
      </c>
      <c r="B1256" s="5" t="s">
        <v>784</v>
      </c>
      <c r="C1256" s="11">
        <v>798</v>
      </c>
      <c r="D1256" s="24">
        <v>41502.956719725706</v>
      </c>
    </row>
    <row r="1257" spans="1:4" x14ac:dyDescent="0.3">
      <c r="A1257" s="5">
        <f t="shared" si="19"/>
        <v>1256</v>
      </c>
      <c r="B1257" s="5" t="s">
        <v>784</v>
      </c>
      <c r="C1257" s="11">
        <v>514</v>
      </c>
      <c r="D1257" s="24">
        <v>39982.308408344106</v>
      </c>
    </row>
    <row r="1258" spans="1:4" x14ac:dyDescent="0.3">
      <c r="A1258" s="5">
        <f t="shared" si="19"/>
        <v>1257</v>
      </c>
      <c r="B1258" s="5" t="s">
        <v>784</v>
      </c>
      <c r="C1258" s="11">
        <v>889</v>
      </c>
      <c r="D1258" s="24">
        <v>39377.456467213102</v>
      </c>
    </row>
    <row r="1259" spans="1:4" ht="15.5" x14ac:dyDescent="0.3">
      <c r="A1259" s="5">
        <f t="shared" si="19"/>
        <v>1258</v>
      </c>
      <c r="B1259" s="4" t="s">
        <v>784</v>
      </c>
      <c r="C1259" s="11">
        <v>401</v>
      </c>
      <c r="D1259" s="24">
        <v>40677.008854127154</v>
      </c>
    </row>
    <row r="1260" spans="1:4" x14ac:dyDescent="0.3">
      <c r="A1260" s="5">
        <f t="shared" si="19"/>
        <v>1259</v>
      </c>
      <c r="B1260" s="5" t="s">
        <v>784</v>
      </c>
      <c r="C1260" s="11">
        <v>808</v>
      </c>
      <c r="D1260" s="24">
        <v>43963.101111622957</v>
      </c>
    </row>
    <row r="1261" spans="1:4" x14ac:dyDescent="0.3">
      <c r="A1261" s="5">
        <f t="shared" si="19"/>
        <v>1260</v>
      </c>
      <c r="B1261" s="5" t="s">
        <v>784</v>
      </c>
      <c r="C1261" s="11">
        <v>952</v>
      </c>
      <c r="D1261" s="24">
        <v>43807.796378119157</v>
      </c>
    </row>
    <row r="1262" spans="1:4" x14ac:dyDescent="0.3">
      <c r="A1262" s="5">
        <f t="shared" si="19"/>
        <v>1261</v>
      </c>
      <c r="B1262" s="5" t="s">
        <v>784</v>
      </c>
      <c r="C1262" s="11">
        <v>528</v>
      </c>
      <c r="D1262" s="24">
        <v>44641.960846057686</v>
      </c>
    </row>
    <row r="1263" spans="1:4" ht="15.5" x14ac:dyDescent="0.3">
      <c r="A1263" s="5">
        <f t="shared" si="19"/>
        <v>1262</v>
      </c>
      <c r="B1263" s="4" t="s">
        <v>784</v>
      </c>
      <c r="C1263" s="11">
        <v>548</v>
      </c>
      <c r="D1263" s="24">
        <v>39134.36622347957</v>
      </c>
    </row>
    <row r="1264" spans="1:4" ht="15.5" x14ac:dyDescent="0.3">
      <c r="A1264" s="5">
        <f t="shared" si="19"/>
        <v>1263</v>
      </c>
      <c r="B1264" s="4" t="s">
        <v>744</v>
      </c>
      <c r="C1264" s="11">
        <v>482</v>
      </c>
      <c r="D1264" s="24">
        <v>39561.603020697861</v>
      </c>
    </row>
    <row r="1265" spans="1:4" x14ac:dyDescent="0.3">
      <c r="A1265" s="5">
        <f t="shared" si="19"/>
        <v>1264</v>
      </c>
      <c r="B1265" s="5" t="s">
        <v>744</v>
      </c>
      <c r="C1265" s="11">
        <v>259</v>
      </c>
      <c r="D1265" s="24">
        <v>41382.443216310763</v>
      </c>
    </row>
    <row r="1266" spans="1:4" x14ac:dyDescent="0.3">
      <c r="A1266" s="5">
        <f t="shared" si="19"/>
        <v>1265</v>
      </c>
      <c r="B1266" s="5" t="s">
        <v>744</v>
      </c>
      <c r="C1266" s="11">
        <v>387</v>
      </c>
      <c r="D1266" s="24">
        <v>40525.699653746604</v>
      </c>
    </row>
    <row r="1267" spans="1:4" ht="15.5" x14ac:dyDescent="0.3">
      <c r="A1267" s="5">
        <f t="shared" si="19"/>
        <v>1266</v>
      </c>
      <c r="B1267" s="4" t="s">
        <v>744</v>
      </c>
      <c r="C1267" s="11">
        <v>716</v>
      </c>
      <c r="D1267" s="24">
        <v>40005.830718411176</v>
      </c>
    </row>
    <row r="1268" spans="1:4" x14ac:dyDescent="0.3">
      <c r="A1268" s="5">
        <f t="shared" si="19"/>
        <v>1267</v>
      </c>
      <c r="B1268" s="5" t="s">
        <v>744</v>
      </c>
      <c r="C1268" s="11">
        <v>620</v>
      </c>
      <c r="D1268" s="24">
        <v>44078.749269210617</v>
      </c>
    </row>
    <row r="1269" spans="1:4" x14ac:dyDescent="0.3">
      <c r="A1269" s="5">
        <f t="shared" si="19"/>
        <v>1268</v>
      </c>
      <c r="B1269" s="5" t="s">
        <v>744</v>
      </c>
      <c r="C1269" s="11">
        <v>324</v>
      </c>
      <c r="D1269" s="24">
        <v>43215.253316774055</v>
      </c>
    </row>
    <row r="1270" spans="1:4" ht="15.5" x14ac:dyDescent="0.3">
      <c r="A1270" s="5">
        <f t="shared" si="19"/>
        <v>1269</v>
      </c>
      <c r="B1270" s="4" t="s">
        <v>744</v>
      </c>
      <c r="C1270" s="11">
        <v>543</v>
      </c>
      <c r="D1270" s="24">
        <v>45027.832000894821</v>
      </c>
    </row>
    <row r="1271" spans="1:4" x14ac:dyDescent="0.3">
      <c r="A1271" s="5">
        <f t="shared" si="19"/>
        <v>1270</v>
      </c>
      <c r="B1271" s="5" t="s">
        <v>744</v>
      </c>
      <c r="C1271" s="11">
        <v>411</v>
      </c>
      <c r="D1271" s="24">
        <v>42574.201802849115</v>
      </c>
    </row>
    <row r="1272" spans="1:4" ht="15.5" x14ac:dyDescent="0.3">
      <c r="A1272" s="5">
        <f t="shared" si="19"/>
        <v>1271</v>
      </c>
      <c r="B1272" s="4" t="s">
        <v>744</v>
      </c>
      <c r="C1272" s="11">
        <v>988</v>
      </c>
      <c r="D1272" s="24">
        <v>40811.144328947034</v>
      </c>
    </row>
    <row r="1273" spans="1:4" x14ac:dyDescent="0.3">
      <c r="A1273" s="5">
        <f t="shared" si="19"/>
        <v>1272</v>
      </c>
      <c r="B1273" s="5" t="s">
        <v>744</v>
      </c>
      <c r="C1273" s="11">
        <v>370</v>
      </c>
      <c r="D1273" s="24">
        <v>42808.361362353906</v>
      </c>
    </row>
    <row r="1274" spans="1:4" x14ac:dyDescent="0.3">
      <c r="A1274" s="5">
        <f t="shared" si="19"/>
        <v>1273</v>
      </c>
      <c r="B1274" s="5" t="s">
        <v>744</v>
      </c>
      <c r="C1274" s="11">
        <v>99</v>
      </c>
      <c r="D1274" s="24">
        <v>44603.196790873531</v>
      </c>
    </row>
    <row r="1275" spans="1:4" x14ac:dyDescent="0.3">
      <c r="A1275" s="5">
        <f t="shared" si="19"/>
        <v>1274</v>
      </c>
      <c r="B1275" s="5" t="s">
        <v>744</v>
      </c>
      <c r="C1275" s="11">
        <v>586</v>
      </c>
      <c r="D1275" s="24">
        <v>38951.305599757296</v>
      </c>
    </row>
    <row r="1276" spans="1:4" x14ac:dyDescent="0.3">
      <c r="A1276" s="5">
        <f t="shared" si="19"/>
        <v>1275</v>
      </c>
      <c r="B1276" s="5" t="s">
        <v>744</v>
      </c>
      <c r="C1276" s="11">
        <v>25</v>
      </c>
      <c r="D1276" s="24">
        <v>44092.583061982114</v>
      </c>
    </row>
    <row r="1277" spans="1:4" ht="15.5" x14ac:dyDescent="0.3">
      <c r="A1277" s="5">
        <f t="shared" si="19"/>
        <v>1276</v>
      </c>
      <c r="B1277" s="4" t="s">
        <v>641</v>
      </c>
      <c r="C1277" s="11">
        <v>803</v>
      </c>
      <c r="D1277" s="24">
        <v>42818.115077916053</v>
      </c>
    </row>
    <row r="1278" spans="1:4" x14ac:dyDescent="0.3">
      <c r="A1278" s="5">
        <f t="shared" si="19"/>
        <v>1277</v>
      </c>
      <c r="B1278" s="5" t="s">
        <v>641</v>
      </c>
      <c r="C1278" s="11">
        <v>992</v>
      </c>
      <c r="D1278" s="24">
        <v>41170.563416544835</v>
      </c>
    </row>
    <row r="1279" spans="1:4" ht="15.5" x14ac:dyDescent="0.3">
      <c r="A1279" s="5">
        <f t="shared" si="19"/>
        <v>1278</v>
      </c>
      <c r="B1279" s="4" t="s">
        <v>641</v>
      </c>
      <c r="C1279" s="11">
        <v>78</v>
      </c>
      <c r="D1279" s="24">
        <v>42370.812362448778</v>
      </c>
    </row>
    <row r="1280" spans="1:4" ht="15.5" x14ac:dyDescent="0.3">
      <c r="A1280" s="5">
        <f t="shared" si="19"/>
        <v>1279</v>
      </c>
      <c r="B1280" s="4" t="s">
        <v>641</v>
      </c>
      <c r="C1280" s="11">
        <v>487</v>
      </c>
      <c r="D1280" s="24">
        <v>39284.353727836722</v>
      </c>
    </row>
    <row r="1281" spans="1:4" x14ac:dyDescent="0.3">
      <c r="A1281" s="5">
        <f t="shared" si="19"/>
        <v>1280</v>
      </c>
      <c r="B1281" s="5" t="s">
        <v>641</v>
      </c>
      <c r="C1281" s="11">
        <v>313</v>
      </c>
      <c r="D1281" s="24">
        <v>42845.923679885142</v>
      </c>
    </row>
    <row r="1282" spans="1:4" x14ac:dyDescent="0.3">
      <c r="A1282" s="5">
        <f t="shared" si="19"/>
        <v>1281</v>
      </c>
      <c r="B1282" s="5" t="s">
        <v>641</v>
      </c>
      <c r="C1282" s="11">
        <v>547</v>
      </c>
      <c r="D1282" s="24">
        <v>41257.432798968082</v>
      </c>
    </row>
    <row r="1283" spans="1:4" ht="15.5" x14ac:dyDescent="0.3">
      <c r="A1283" s="5">
        <f t="shared" si="19"/>
        <v>1282</v>
      </c>
      <c r="B1283" s="4" t="s">
        <v>641</v>
      </c>
      <c r="C1283" s="11">
        <v>48</v>
      </c>
      <c r="D1283" s="24">
        <v>41445.700844519721</v>
      </c>
    </row>
    <row r="1284" spans="1:4" x14ac:dyDescent="0.3">
      <c r="A1284" s="5">
        <f t="shared" ref="A1284:A1347" si="20">A1283+1</f>
        <v>1283</v>
      </c>
      <c r="B1284" s="5" t="s">
        <v>641</v>
      </c>
      <c r="C1284" s="11">
        <v>811</v>
      </c>
      <c r="D1284" s="24">
        <v>40394.288362127045</v>
      </c>
    </row>
    <row r="1285" spans="1:4" x14ac:dyDescent="0.3">
      <c r="A1285" s="5">
        <f t="shared" si="20"/>
        <v>1284</v>
      </c>
      <c r="B1285" s="5" t="s">
        <v>641</v>
      </c>
      <c r="C1285" s="11">
        <v>82</v>
      </c>
      <c r="D1285" s="24">
        <v>41278.431808877242</v>
      </c>
    </row>
    <row r="1286" spans="1:4" ht="15.5" x14ac:dyDescent="0.3">
      <c r="A1286" s="5">
        <f t="shared" si="20"/>
        <v>1285</v>
      </c>
      <c r="B1286" s="4" t="s">
        <v>695</v>
      </c>
      <c r="C1286" s="11">
        <v>286</v>
      </c>
      <c r="D1286" s="24">
        <v>45000.980603024</v>
      </c>
    </row>
    <row r="1287" spans="1:4" ht="15.5" x14ac:dyDescent="0.3">
      <c r="A1287" s="5">
        <f t="shared" si="20"/>
        <v>1286</v>
      </c>
      <c r="B1287" s="4" t="s">
        <v>695</v>
      </c>
      <c r="C1287" s="11">
        <v>413</v>
      </c>
      <c r="D1287" s="24">
        <v>43137.071321075397</v>
      </c>
    </row>
    <row r="1288" spans="1:4" ht="15.5" x14ac:dyDescent="0.3">
      <c r="A1288" s="5">
        <f t="shared" si="20"/>
        <v>1287</v>
      </c>
      <c r="B1288" s="4" t="s">
        <v>695</v>
      </c>
      <c r="C1288" s="11">
        <v>528</v>
      </c>
      <c r="D1288" s="24">
        <v>42266.554764745299</v>
      </c>
    </row>
    <row r="1289" spans="1:4" ht="15.5" x14ac:dyDescent="0.3">
      <c r="A1289" s="5">
        <f t="shared" si="20"/>
        <v>1288</v>
      </c>
      <c r="B1289" s="4" t="s">
        <v>695</v>
      </c>
      <c r="C1289" s="11">
        <v>221</v>
      </c>
      <c r="D1289" s="24">
        <v>43429.542055781843</v>
      </c>
    </row>
    <row r="1290" spans="1:4" ht="15.5" x14ac:dyDescent="0.3">
      <c r="A1290" s="5">
        <f t="shared" si="20"/>
        <v>1289</v>
      </c>
      <c r="B1290" s="4" t="s">
        <v>695</v>
      </c>
      <c r="C1290" s="11">
        <v>81</v>
      </c>
      <c r="D1290" s="24">
        <v>41810.290509253042</v>
      </c>
    </row>
    <row r="1291" spans="1:4" x14ac:dyDescent="0.3">
      <c r="A1291" s="5">
        <f t="shared" si="20"/>
        <v>1290</v>
      </c>
      <c r="B1291" s="5" t="s">
        <v>695</v>
      </c>
      <c r="C1291" s="11">
        <v>385</v>
      </c>
      <c r="D1291" s="24">
        <v>45277.127010534052</v>
      </c>
    </row>
    <row r="1292" spans="1:4" ht="15.5" x14ac:dyDescent="0.3">
      <c r="A1292" s="5">
        <f t="shared" si="20"/>
        <v>1291</v>
      </c>
      <c r="B1292" s="4" t="s">
        <v>695</v>
      </c>
      <c r="C1292" s="11">
        <v>727</v>
      </c>
      <c r="D1292" s="24">
        <v>42924.262150938361</v>
      </c>
    </row>
    <row r="1293" spans="1:4" x14ac:dyDescent="0.3">
      <c r="A1293" s="5">
        <f t="shared" si="20"/>
        <v>1292</v>
      </c>
      <c r="B1293" s="5" t="s">
        <v>695</v>
      </c>
      <c r="C1293" s="11">
        <v>867</v>
      </c>
      <c r="D1293" s="24">
        <v>44752.420139582056</v>
      </c>
    </row>
    <row r="1294" spans="1:4" x14ac:dyDescent="0.3">
      <c r="A1294" s="5">
        <f t="shared" si="20"/>
        <v>1293</v>
      </c>
      <c r="B1294" s="5" t="s">
        <v>734</v>
      </c>
      <c r="C1294" s="11">
        <v>896</v>
      </c>
      <c r="D1294" s="24">
        <v>43530.972058995008</v>
      </c>
    </row>
    <row r="1295" spans="1:4" ht="15.5" x14ac:dyDescent="0.3">
      <c r="A1295" s="5">
        <f t="shared" si="20"/>
        <v>1294</v>
      </c>
      <c r="B1295" s="4" t="s">
        <v>734</v>
      </c>
      <c r="C1295" s="11">
        <v>348</v>
      </c>
      <c r="D1295" s="24">
        <v>43702.548780386751</v>
      </c>
    </row>
    <row r="1296" spans="1:4" x14ac:dyDescent="0.3">
      <c r="A1296" s="5">
        <f t="shared" si="20"/>
        <v>1295</v>
      </c>
      <c r="B1296" s="5" t="s">
        <v>734</v>
      </c>
      <c r="C1296" s="11">
        <v>113</v>
      </c>
      <c r="D1296" s="24">
        <v>42310.614211288841</v>
      </c>
    </row>
    <row r="1297" spans="1:4" x14ac:dyDescent="0.3">
      <c r="A1297" s="5">
        <f t="shared" si="20"/>
        <v>1296</v>
      </c>
      <c r="B1297" s="5" t="s">
        <v>734</v>
      </c>
      <c r="C1297" s="11">
        <v>818</v>
      </c>
      <c r="D1297" s="24">
        <v>43442.39657174387</v>
      </c>
    </row>
    <row r="1298" spans="1:4" x14ac:dyDescent="0.3">
      <c r="A1298" s="5">
        <f t="shared" si="20"/>
        <v>1297</v>
      </c>
      <c r="B1298" s="5" t="s">
        <v>734</v>
      </c>
      <c r="C1298" s="11">
        <v>340</v>
      </c>
      <c r="D1298" s="24">
        <v>45243.285387398391</v>
      </c>
    </row>
    <row r="1299" spans="1:4" x14ac:dyDescent="0.3">
      <c r="A1299" s="5">
        <f t="shared" si="20"/>
        <v>1298</v>
      </c>
      <c r="B1299" s="5" t="s">
        <v>734</v>
      </c>
      <c r="C1299" s="11">
        <v>942</v>
      </c>
      <c r="D1299" s="24">
        <v>43219.704873429408</v>
      </c>
    </row>
    <row r="1300" spans="1:4" ht="15.5" x14ac:dyDescent="0.3">
      <c r="A1300" s="5">
        <f t="shared" si="20"/>
        <v>1299</v>
      </c>
      <c r="B1300" s="4" t="s">
        <v>734</v>
      </c>
      <c r="C1300" s="11">
        <v>212</v>
      </c>
      <c r="D1300" s="24">
        <v>41709.693586332483</v>
      </c>
    </row>
    <row r="1301" spans="1:4" x14ac:dyDescent="0.3">
      <c r="A1301" s="5">
        <f t="shared" si="20"/>
        <v>1300</v>
      </c>
      <c r="B1301" s="5" t="s">
        <v>734</v>
      </c>
      <c r="C1301" s="11">
        <v>207</v>
      </c>
      <c r="D1301" s="24">
        <v>42862.893103460068</v>
      </c>
    </row>
    <row r="1302" spans="1:4" ht="15.5" x14ac:dyDescent="0.3">
      <c r="A1302" s="5">
        <f t="shared" si="20"/>
        <v>1301</v>
      </c>
      <c r="B1302" s="4" t="s">
        <v>734</v>
      </c>
      <c r="C1302" s="11">
        <v>161</v>
      </c>
      <c r="D1302" s="24">
        <v>42478.838761080398</v>
      </c>
    </row>
    <row r="1303" spans="1:4" ht="15.5" x14ac:dyDescent="0.3">
      <c r="A1303" s="5">
        <f t="shared" si="20"/>
        <v>1302</v>
      </c>
      <c r="B1303" s="4" t="s">
        <v>715</v>
      </c>
      <c r="C1303" s="11">
        <v>452</v>
      </c>
      <c r="D1303" s="24">
        <v>43651.774546811117</v>
      </c>
    </row>
    <row r="1304" spans="1:4" ht="15.5" x14ac:dyDescent="0.3">
      <c r="A1304" s="5">
        <f t="shared" si="20"/>
        <v>1303</v>
      </c>
      <c r="B1304" s="4" t="s">
        <v>715</v>
      </c>
      <c r="C1304" s="11">
        <v>613</v>
      </c>
      <c r="D1304" s="24">
        <v>40928.541525302317</v>
      </c>
    </row>
    <row r="1305" spans="1:4" ht="15.5" x14ac:dyDescent="0.3">
      <c r="A1305" s="5">
        <f t="shared" si="20"/>
        <v>1304</v>
      </c>
      <c r="B1305" s="4" t="s">
        <v>715</v>
      </c>
      <c r="C1305" s="11">
        <v>341</v>
      </c>
      <c r="D1305" s="24">
        <v>39642.38558188764</v>
      </c>
    </row>
    <row r="1306" spans="1:4" ht="15.5" x14ac:dyDescent="0.3">
      <c r="A1306" s="5">
        <f t="shared" si="20"/>
        <v>1305</v>
      </c>
      <c r="B1306" s="4" t="s">
        <v>715</v>
      </c>
      <c r="C1306" s="11">
        <v>186</v>
      </c>
      <c r="D1306" s="24">
        <v>39130.936812541491</v>
      </c>
    </row>
    <row r="1307" spans="1:4" x14ac:dyDescent="0.3">
      <c r="A1307" s="5">
        <f t="shared" si="20"/>
        <v>1306</v>
      </c>
      <c r="B1307" s="5" t="s">
        <v>715</v>
      </c>
      <c r="C1307" s="11">
        <v>744</v>
      </c>
      <c r="D1307" s="24">
        <v>38834.098258585676</v>
      </c>
    </row>
    <row r="1308" spans="1:4" x14ac:dyDescent="0.3">
      <c r="A1308" s="5">
        <f t="shared" si="20"/>
        <v>1307</v>
      </c>
      <c r="B1308" s="5" t="s">
        <v>715</v>
      </c>
      <c r="C1308" s="11">
        <v>600</v>
      </c>
      <c r="D1308" s="24">
        <v>41457.537450191034</v>
      </c>
    </row>
    <row r="1309" spans="1:4" x14ac:dyDescent="0.3">
      <c r="A1309" s="5">
        <f t="shared" si="20"/>
        <v>1308</v>
      </c>
      <c r="B1309" s="5" t="s">
        <v>715</v>
      </c>
      <c r="C1309" s="11">
        <v>819</v>
      </c>
      <c r="D1309" s="24">
        <v>42737.692600033239</v>
      </c>
    </row>
    <row r="1310" spans="1:4" x14ac:dyDescent="0.3">
      <c r="A1310" s="5">
        <f t="shared" si="20"/>
        <v>1309</v>
      </c>
      <c r="B1310" s="5" t="s">
        <v>715</v>
      </c>
      <c r="C1310" s="11">
        <v>6</v>
      </c>
      <c r="D1310" s="24">
        <v>42217.579225968067</v>
      </c>
    </row>
    <row r="1311" spans="1:4" ht="15.5" x14ac:dyDescent="0.3">
      <c r="A1311" s="5">
        <f t="shared" si="20"/>
        <v>1310</v>
      </c>
      <c r="B1311" s="4" t="s">
        <v>715</v>
      </c>
      <c r="C1311" s="11">
        <v>479</v>
      </c>
      <c r="D1311" s="24">
        <v>43413.12177935199</v>
      </c>
    </row>
    <row r="1312" spans="1:4" x14ac:dyDescent="0.3">
      <c r="A1312" s="5">
        <f t="shared" si="20"/>
        <v>1311</v>
      </c>
      <c r="B1312" s="5" t="s">
        <v>715</v>
      </c>
      <c r="C1312" s="11">
        <v>521</v>
      </c>
      <c r="D1312" s="24">
        <v>42868.866409108268</v>
      </c>
    </row>
    <row r="1313" spans="1:4" ht="15.5" x14ac:dyDescent="0.3">
      <c r="A1313" s="5">
        <f t="shared" si="20"/>
        <v>1312</v>
      </c>
      <c r="B1313" s="4" t="s">
        <v>715</v>
      </c>
      <c r="C1313" s="11">
        <v>368</v>
      </c>
      <c r="D1313" s="24">
        <v>42929.480862161974</v>
      </c>
    </row>
    <row r="1314" spans="1:4" ht="15.5" x14ac:dyDescent="0.3">
      <c r="A1314" s="5">
        <f t="shared" si="20"/>
        <v>1313</v>
      </c>
      <c r="B1314" s="4" t="s">
        <v>796</v>
      </c>
      <c r="C1314" s="11">
        <v>638</v>
      </c>
      <c r="D1314" s="24">
        <v>41231.808489231778</v>
      </c>
    </row>
    <row r="1315" spans="1:4" ht="15.5" x14ac:dyDescent="0.3">
      <c r="A1315" s="5">
        <f t="shared" si="20"/>
        <v>1314</v>
      </c>
      <c r="B1315" s="4" t="s">
        <v>796</v>
      </c>
      <c r="C1315" s="11">
        <v>184</v>
      </c>
      <c r="D1315" s="24">
        <v>38927.172927939755</v>
      </c>
    </row>
    <row r="1316" spans="1:4" x14ac:dyDescent="0.3">
      <c r="A1316" s="5">
        <f t="shared" si="20"/>
        <v>1315</v>
      </c>
      <c r="B1316" s="5" t="s">
        <v>796</v>
      </c>
      <c r="C1316" s="11">
        <v>378</v>
      </c>
      <c r="D1316" s="24">
        <v>39340.938400608225</v>
      </c>
    </row>
    <row r="1317" spans="1:4" ht="15.5" x14ac:dyDescent="0.3">
      <c r="A1317" s="5">
        <f t="shared" si="20"/>
        <v>1316</v>
      </c>
      <c r="B1317" s="4" t="s">
        <v>796</v>
      </c>
      <c r="C1317" s="11">
        <v>496</v>
      </c>
      <c r="D1317" s="24">
        <v>42762.483284750619</v>
      </c>
    </row>
    <row r="1318" spans="1:4" ht="15.5" x14ac:dyDescent="0.3">
      <c r="A1318" s="5">
        <f t="shared" si="20"/>
        <v>1317</v>
      </c>
      <c r="B1318" s="4" t="s">
        <v>796</v>
      </c>
      <c r="C1318" s="11">
        <v>794</v>
      </c>
      <c r="D1318" s="24">
        <v>38995.707449141373</v>
      </c>
    </row>
    <row r="1319" spans="1:4" x14ac:dyDescent="0.3">
      <c r="A1319" s="5">
        <f t="shared" si="20"/>
        <v>1318</v>
      </c>
      <c r="B1319" s="5" t="s">
        <v>796</v>
      </c>
      <c r="C1319" s="11">
        <v>751</v>
      </c>
      <c r="D1319" s="24">
        <v>41903.968179437448</v>
      </c>
    </row>
    <row r="1320" spans="1:4" x14ac:dyDescent="0.3">
      <c r="A1320" s="5">
        <f t="shared" si="20"/>
        <v>1319</v>
      </c>
      <c r="B1320" s="5" t="s">
        <v>796</v>
      </c>
      <c r="C1320" s="11">
        <v>394</v>
      </c>
      <c r="D1320" s="24">
        <v>43248.677315363355</v>
      </c>
    </row>
    <row r="1321" spans="1:4" x14ac:dyDescent="0.3">
      <c r="A1321" s="5">
        <f t="shared" si="20"/>
        <v>1320</v>
      </c>
      <c r="B1321" s="5" t="s">
        <v>796</v>
      </c>
      <c r="C1321" s="11">
        <v>431</v>
      </c>
      <c r="D1321" s="24">
        <v>45030.484009019499</v>
      </c>
    </row>
    <row r="1322" spans="1:4" ht="15.5" x14ac:dyDescent="0.3">
      <c r="A1322" s="5">
        <f t="shared" si="20"/>
        <v>1321</v>
      </c>
      <c r="B1322" s="4" t="s">
        <v>796</v>
      </c>
      <c r="C1322" s="11">
        <v>330</v>
      </c>
      <c r="D1322" s="24">
        <v>42955.481175640867</v>
      </c>
    </row>
    <row r="1323" spans="1:4" ht="15.5" x14ac:dyDescent="0.3">
      <c r="A1323" s="5">
        <f t="shared" si="20"/>
        <v>1322</v>
      </c>
      <c r="B1323" s="4" t="s">
        <v>796</v>
      </c>
      <c r="C1323" s="11">
        <v>920</v>
      </c>
      <c r="D1323" s="24">
        <v>38920.72033887919</v>
      </c>
    </row>
    <row r="1324" spans="1:4" x14ac:dyDescent="0.3">
      <c r="A1324" s="5">
        <f t="shared" si="20"/>
        <v>1323</v>
      </c>
      <c r="B1324" s="5" t="s">
        <v>796</v>
      </c>
      <c r="C1324" s="11">
        <v>990</v>
      </c>
      <c r="D1324" s="24">
        <v>45302.637180700192</v>
      </c>
    </row>
    <row r="1325" spans="1:4" x14ac:dyDescent="0.3">
      <c r="A1325" s="5">
        <f t="shared" si="20"/>
        <v>1324</v>
      </c>
      <c r="B1325" s="5" t="s">
        <v>790</v>
      </c>
      <c r="C1325" s="11">
        <v>867</v>
      </c>
      <c r="D1325" s="24">
        <v>41011.709110101612</v>
      </c>
    </row>
    <row r="1326" spans="1:4" x14ac:dyDescent="0.3">
      <c r="A1326" s="5">
        <f t="shared" si="20"/>
        <v>1325</v>
      </c>
      <c r="B1326" s="5" t="s">
        <v>790</v>
      </c>
      <c r="C1326" s="11">
        <v>570</v>
      </c>
      <c r="D1326" s="24">
        <v>38872.035852718684</v>
      </c>
    </row>
    <row r="1327" spans="1:4" ht="15.5" x14ac:dyDescent="0.3">
      <c r="A1327" s="5">
        <f t="shared" si="20"/>
        <v>1326</v>
      </c>
      <c r="B1327" s="4" t="s">
        <v>790</v>
      </c>
      <c r="C1327" s="11">
        <v>950</v>
      </c>
      <c r="D1327" s="24">
        <v>42613.891240720121</v>
      </c>
    </row>
    <row r="1328" spans="1:4" x14ac:dyDescent="0.3">
      <c r="A1328" s="5">
        <f t="shared" si="20"/>
        <v>1327</v>
      </c>
      <c r="B1328" s="5" t="s">
        <v>790</v>
      </c>
      <c r="C1328" s="11">
        <v>403</v>
      </c>
      <c r="D1328" s="24">
        <v>43344.664851478126</v>
      </c>
    </row>
    <row r="1329" spans="1:4" ht="15.5" x14ac:dyDescent="0.3">
      <c r="A1329" s="5">
        <f t="shared" si="20"/>
        <v>1328</v>
      </c>
      <c r="B1329" s="4" t="s">
        <v>790</v>
      </c>
      <c r="C1329" s="11">
        <v>401</v>
      </c>
      <c r="D1329" s="24">
        <v>41688.741585594493</v>
      </c>
    </row>
    <row r="1330" spans="1:4" x14ac:dyDescent="0.3">
      <c r="A1330" s="5">
        <f t="shared" si="20"/>
        <v>1329</v>
      </c>
      <c r="B1330" s="5" t="s">
        <v>790</v>
      </c>
      <c r="C1330" s="11">
        <v>233</v>
      </c>
      <c r="D1330" s="24">
        <v>40331.89502783311</v>
      </c>
    </row>
    <row r="1331" spans="1:4" ht="15.5" x14ac:dyDescent="0.3">
      <c r="A1331" s="5">
        <f t="shared" si="20"/>
        <v>1330</v>
      </c>
      <c r="B1331" s="4" t="s">
        <v>790</v>
      </c>
      <c r="C1331" s="11">
        <v>938</v>
      </c>
      <c r="D1331" s="24">
        <v>41847.095009827033</v>
      </c>
    </row>
    <row r="1332" spans="1:4" x14ac:dyDescent="0.3">
      <c r="A1332" s="5">
        <f t="shared" si="20"/>
        <v>1331</v>
      </c>
      <c r="B1332" s="5" t="s">
        <v>790</v>
      </c>
      <c r="C1332" s="11">
        <v>9</v>
      </c>
      <c r="D1332" s="24">
        <v>40927.932279532804</v>
      </c>
    </row>
    <row r="1333" spans="1:4" ht="15.5" x14ac:dyDescent="0.3">
      <c r="A1333" s="5">
        <f t="shared" si="20"/>
        <v>1332</v>
      </c>
      <c r="B1333" s="4" t="s">
        <v>790</v>
      </c>
      <c r="C1333" s="11">
        <v>398</v>
      </c>
      <c r="D1333" s="24">
        <v>41169.355705884889</v>
      </c>
    </row>
    <row r="1334" spans="1:4" x14ac:dyDescent="0.3">
      <c r="A1334" s="5">
        <f t="shared" si="20"/>
        <v>1333</v>
      </c>
      <c r="B1334" s="5" t="s">
        <v>790</v>
      </c>
      <c r="C1334" s="11">
        <v>198</v>
      </c>
      <c r="D1334" s="24">
        <v>39806.763915875723</v>
      </c>
    </row>
    <row r="1335" spans="1:4" x14ac:dyDescent="0.3">
      <c r="A1335" s="5">
        <f t="shared" si="20"/>
        <v>1334</v>
      </c>
      <c r="B1335" s="5" t="s">
        <v>802</v>
      </c>
      <c r="C1335" s="11">
        <v>517</v>
      </c>
      <c r="D1335" s="24">
        <v>44645.244061940386</v>
      </c>
    </row>
    <row r="1336" spans="1:4" ht="15.5" x14ac:dyDescent="0.3">
      <c r="A1336" s="5">
        <f t="shared" si="20"/>
        <v>1335</v>
      </c>
      <c r="B1336" s="4" t="s">
        <v>802</v>
      </c>
      <c r="C1336" s="11">
        <v>684</v>
      </c>
      <c r="D1336" s="24">
        <v>41983.863848313697</v>
      </c>
    </row>
    <row r="1337" spans="1:4" ht="15.5" x14ac:dyDescent="0.3">
      <c r="A1337" s="5">
        <f t="shared" si="20"/>
        <v>1336</v>
      </c>
      <c r="B1337" s="4" t="s">
        <v>802</v>
      </c>
      <c r="C1337" s="11">
        <v>217</v>
      </c>
      <c r="D1337" s="24">
        <v>40244.771794480526</v>
      </c>
    </row>
    <row r="1338" spans="1:4" ht="15.5" x14ac:dyDescent="0.3">
      <c r="A1338" s="5">
        <f t="shared" si="20"/>
        <v>1337</v>
      </c>
      <c r="B1338" s="4" t="s">
        <v>802</v>
      </c>
      <c r="C1338" s="11">
        <v>403</v>
      </c>
      <c r="D1338" s="24">
        <v>40155.83159949071</v>
      </c>
    </row>
    <row r="1339" spans="1:4" ht="15.5" x14ac:dyDescent="0.3">
      <c r="A1339" s="5">
        <f t="shared" si="20"/>
        <v>1338</v>
      </c>
      <c r="B1339" s="4" t="s">
        <v>802</v>
      </c>
      <c r="C1339" s="11">
        <v>112</v>
      </c>
      <c r="D1339" s="24">
        <v>44073.480004608893</v>
      </c>
    </row>
    <row r="1340" spans="1:4" x14ac:dyDescent="0.3">
      <c r="A1340" s="5">
        <f t="shared" si="20"/>
        <v>1339</v>
      </c>
      <c r="B1340" s="5" t="s">
        <v>802</v>
      </c>
      <c r="C1340" s="11">
        <v>798</v>
      </c>
      <c r="D1340" s="24">
        <v>42263.839744075834</v>
      </c>
    </row>
    <row r="1341" spans="1:4" x14ac:dyDescent="0.3">
      <c r="A1341" s="5">
        <f t="shared" si="20"/>
        <v>1340</v>
      </c>
      <c r="B1341" s="5" t="s">
        <v>802</v>
      </c>
      <c r="C1341" s="11">
        <v>381</v>
      </c>
      <c r="D1341" s="24">
        <v>41115.419258130481</v>
      </c>
    </row>
    <row r="1342" spans="1:4" ht="15.5" x14ac:dyDescent="0.3">
      <c r="A1342" s="5">
        <f t="shared" si="20"/>
        <v>1341</v>
      </c>
      <c r="B1342" s="4" t="s">
        <v>802</v>
      </c>
      <c r="C1342" s="11">
        <v>398</v>
      </c>
      <c r="D1342" s="24">
        <v>40807.089793449231</v>
      </c>
    </row>
    <row r="1343" spans="1:4" x14ac:dyDescent="0.3">
      <c r="A1343" s="5">
        <f t="shared" si="20"/>
        <v>1342</v>
      </c>
      <c r="B1343" s="5" t="s">
        <v>802</v>
      </c>
      <c r="C1343" s="11">
        <v>601</v>
      </c>
      <c r="D1343" s="24">
        <v>41616.909612003379</v>
      </c>
    </row>
    <row r="1344" spans="1:4" x14ac:dyDescent="0.3">
      <c r="A1344" s="5">
        <f t="shared" si="20"/>
        <v>1343</v>
      </c>
      <c r="B1344" s="5" t="s">
        <v>802</v>
      </c>
      <c r="C1344" s="11">
        <v>318</v>
      </c>
      <c r="D1344" s="24">
        <v>40600.763061525802</v>
      </c>
    </row>
    <row r="1345" spans="1:4" x14ac:dyDescent="0.3">
      <c r="A1345" s="5">
        <f t="shared" si="20"/>
        <v>1344</v>
      </c>
      <c r="B1345" s="5" t="s">
        <v>802</v>
      </c>
      <c r="C1345" s="11">
        <v>416</v>
      </c>
      <c r="D1345" s="24">
        <v>38995.835149963263</v>
      </c>
    </row>
    <row r="1346" spans="1:4" x14ac:dyDescent="0.3">
      <c r="A1346" s="5">
        <f t="shared" si="20"/>
        <v>1345</v>
      </c>
      <c r="B1346" s="5" t="s">
        <v>802</v>
      </c>
      <c r="C1346" s="11">
        <v>952</v>
      </c>
      <c r="D1346" s="24">
        <v>41791.826716946554</v>
      </c>
    </row>
    <row r="1347" spans="1:4" ht="15.5" x14ac:dyDescent="0.3">
      <c r="A1347" s="5">
        <f t="shared" si="20"/>
        <v>1346</v>
      </c>
      <c r="B1347" s="4" t="s">
        <v>802</v>
      </c>
      <c r="C1347" s="11">
        <v>246</v>
      </c>
      <c r="D1347" s="24">
        <v>41870.13561115264</v>
      </c>
    </row>
    <row r="1348" spans="1:4" x14ac:dyDescent="0.3">
      <c r="A1348" s="5">
        <f t="shared" ref="A1348:A1411" si="21">A1347+1</f>
        <v>1347</v>
      </c>
      <c r="B1348" s="5" t="s">
        <v>802</v>
      </c>
      <c r="C1348" s="11">
        <v>458</v>
      </c>
      <c r="D1348" s="24">
        <v>42464.432937116952</v>
      </c>
    </row>
    <row r="1349" spans="1:4" x14ac:dyDescent="0.3">
      <c r="A1349" s="5">
        <f t="shared" si="21"/>
        <v>1348</v>
      </c>
      <c r="B1349" s="5" t="s">
        <v>802</v>
      </c>
      <c r="C1349" s="11">
        <v>292</v>
      </c>
      <c r="D1349" s="24">
        <v>40257.903607335684</v>
      </c>
    </row>
    <row r="1350" spans="1:4" ht="15.5" x14ac:dyDescent="0.3">
      <c r="A1350" s="5">
        <f t="shared" si="21"/>
        <v>1349</v>
      </c>
      <c r="B1350" s="4" t="s">
        <v>802</v>
      </c>
      <c r="C1350" s="11">
        <v>96</v>
      </c>
      <c r="D1350" s="24">
        <v>40976.608811130638</v>
      </c>
    </row>
    <row r="1351" spans="1:4" x14ac:dyDescent="0.3">
      <c r="A1351" s="5">
        <f t="shared" si="21"/>
        <v>1350</v>
      </c>
      <c r="B1351" s="5" t="s">
        <v>697</v>
      </c>
      <c r="C1351" s="11">
        <v>550</v>
      </c>
      <c r="D1351" s="24">
        <v>39897.863428236247</v>
      </c>
    </row>
    <row r="1352" spans="1:4" x14ac:dyDescent="0.3">
      <c r="A1352" s="5">
        <f t="shared" si="21"/>
        <v>1351</v>
      </c>
      <c r="B1352" s="5" t="s">
        <v>697</v>
      </c>
      <c r="C1352" s="11">
        <v>869</v>
      </c>
      <c r="D1352" s="24">
        <v>42452.540983484178</v>
      </c>
    </row>
    <row r="1353" spans="1:4" x14ac:dyDescent="0.3">
      <c r="A1353" s="5">
        <f t="shared" si="21"/>
        <v>1352</v>
      </c>
      <c r="B1353" s="5" t="s">
        <v>697</v>
      </c>
      <c r="C1353" s="11">
        <v>289</v>
      </c>
      <c r="D1353" s="24">
        <v>42597.872326996105</v>
      </c>
    </row>
    <row r="1354" spans="1:4" ht="15.5" x14ac:dyDescent="0.3">
      <c r="A1354" s="5">
        <f t="shared" si="21"/>
        <v>1353</v>
      </c>
      <c r="B1354" s="4" t="s">
        <v>697</v>
      </c>
      <c r="C1354" s="11">
        <v>65</v>
      </c>
      <c r="D1354" s="24">
        <v>45158.975521344175</v>
      </c>
    </row>
    <row r="1355" spans="1:4" ht="15.5" x14ac:dyDescent="0.3">
      <c r="A1355" s="5">
        <f t="shared" si="21"/>
        <v>1354</v>
      </c>
      <c r="B1355" s="4" t="s">
        <v>697</v>
      </c>
      <c r="C1355" s="11">
        <v>248</v>
      </c>
      <c r="D1355" s="24">
        <v>39304.730083123104</v>
      </c>
    </row>
    <row r="1356" spans="1:4" ht="15.5" x14ac:dyDescent="0.3">
      <c r="A1356" s="5">
        <f t="shared" si="21"/>
        <v>1355</v>
      </c>
      <c r="B1356" s="4" t="s">
        <v>697</v>
      </c>
      <c r="C1356" s="11">
        <v>587</v>
      </c>
      <c r="D1356" s="24">
        <v>40126.967145709496</v>
      </c>
    </row>
    <row r="1357" spans="1:4" ht="15.5" x14ac:dyDescent="0.3">
      <c r="A1357" s="5">
        <f t="shared" si="21"/>
        <v>1356</v>
      </c>
      <c r="B1357" s="4" t="s">
        <v>697</v>
      </c>
      <c r="C1357" s="11">
        <v>868</v>
      </c>
      <c r="D1357" s="24">
        <v>45252.876987993557</v>
      </c>
    </row>
    <row r="1358" spans="1:4" x14ac:dyDescent="0.3">
      <c r="A1358" s="5">
        <f t="shared" si="21"/>
        <v>1357</v>
      </c>
      <c r="B1358" s="5" t="s">
        <v>785</v>
      </c>
      <c r="C1358" s="11">
        <v>420</v>
      </c>
      <c r="D1358" s="24">
        <v>39228.305105900654</v>
      </c>
    </row>
    <row r="1359" spans="1:4" x14ac:dyDescent="0.3">
      <c r="A1359" s="5">
        <f t="shared" si="21"/>
        <v>1358</v>
      </c>
      <c r="B1359" s="5" t="s">
        <v>785</v>
      </c>
      <c r="C1359" s="11">
        <v>283</v>
      </c>
      <c r="D1359" s="24">
        <v>43605.803011864919</v>
      </c>
    </row>
    <row r="1360" spans="1:4" ht="15.5" x14ac:dyDescent="0.3">
      <c r="A1360" s="5">
        <f t="shared" si="21"/>
        <v>1359</v>
      </c>
      <c r="B1360" s="4" t="s">
        <v>785</v>
      </c>
      <c r="C1360" s="11">
        <v>423</v>
      </c>
      <c r="D1360" s="24">
        <v>43411.067854540037</v>
      </c>
    </row>
    <row r="1361" spans="1:4" x14ac:dyDescent="0.3">
      <c r="A1361" s="5">
        <f t="shared" si="21"/>
        <v>1360</v>
      </c>
      <c r="B1361" s="5" t="s">
        <v>785</v>
      </c>
      <c r="C1361" s="11">
        <v>746</v>
      </c>
      <c r="D1361" s="24">
        <v>41335.703989057278</v>
      </c>
    </row>
    <row r="1362" spans="1:4" x14ac:dyDescent="0.3">
      <c r="A1362" s="5">
        <f t="shared" si="21"/>
        <v>1361</v>
      </c>
      <c r="B1362" s="5" t="s">
        <v>785</v>
      </c>
      <c r="C1362" s="11">
        <v>93</v>
      </c>
      <c r="D1362" s="24">
        <v>44478.432708466971</v>
      </c>
    </row>
    <row r="1363" spans="1:4" ht="15.5" x14ac:dyDescent="0.3">
      <c r="A1363" s="5">
        <f t="shared" si="21"/>
        <v>1362</v>
      </c>
      <c r="B1363" s="4" t="s">
        <v>785</v>
      </c>
      <c r="C1363" s="11">
        <v>943</v>
      </c>
      <c r="D1363" s="24">
        <v>43098.870243003388</v>
      </c>
    </row>
    <row r="1364" spans="1:4" ht="15.5" x14ac:dyDescent="0.3">
      <c r="A1364" s="5">
        <f t="shared" si="21"/>
        <v>1363</v>
      </c>
      <c r="B1364" s="4" t="s">
        <v>785</v>
      </c>
      <c r="C1364" s="11">
        <v>545</v>
      </c>
      <c r="D1364" s="24">
        <v>44818.37753359323</v>
      </c>
    </row>
    <row r="1365" spans="1:4" ht="15.5" x14ac:dyDescent="0.3">
      <c r="A1365" s="5">
        <f t="shared" si="21"/>
        <v>1364</v>
      </c>
      <c r="B1365" s="4" t="s">
        <v>785</v>
      </c>
      <c r="C1365" s="11">
        <v>633</v>
      </c>
      <c r="D1365" s="24">
        <v>44991.944376283463</v>
      </c>
    </row>
    <row r="1366" spans="1:4" ht="15.5" x14ac:dyDescent="0.3">
      <c r="A1366" s="5">
        <f t="shared" si="21"/>
        <v>1365</v>
      </c>
      <c r="B1366" s="4" t="s">
        <v>785</v>
      </c>
      <c r="C1366" s="11">
        <v>777</v>
      </c>
      <c r="D1366" s="24">
        <v>43765.933658780821</v>
      </c>
    </row>
    <row r="1367" spans="1:4" x14ac:dyDescent="0.3">
      <c r="A1367" s="5">
        <f t="shared" si="21"/>
        <v>1366</v>
      </c>
      <c r="B1367" s="5" t="s">
        <v>785</v>
      </c>
      <c r="C1367" s="11">
        <v>537</v>
      </c>
      <c r="D1367" s="24">
        <v>43771.53184652028</v>
      </c>
    </row>
    <row r="1368" spans="1:4" x14ac:dyDescent="0.3">
      <c r="A1368" s="5">
        <f t="shared" si="21"/>
        <v>1367</v>
      </c>
      <c r="B1368" s="5" t="s">
        <v>785</v>
      </c>
      <c r="C1368" s="11">
        <v>63</v>
      </c>
      <c r="D1368" s="24">
        <v>41953.562077737777</v>
      </c>
    </row>
    <row r="1369" spans="1:4" x14ac:dyDescent="0.3">
      <c r="A1369" s="5">
        <f t="shared" si="21"/>
        <v>1368</v>
      </c>
      <c r="B1369" s="5" t="s">
        <v>785</v>
      </c>
      <c r="C1369" s="11">
        <v>282</v>
      </c>
      <c r="D1369" s="24">
        <v>44855.211434576129</v>
      </c>
    </row>
    <row r="1370" spans="1:4" x14ac:dyDescent="0.3">
      <c r="A1370" s="5">
        <f t="shared" si="21"/>
        <v>1369</v>
      </c>
      <c r="B1370" s="5" t="s">
        <v>785</v>
      </c>
      <c r="C1370" s="11">
        <v>549</v>
      </c>
      <c r="D1370" s="24">
        <v>41190.579244357512</v>
      </c>
    </row>
    <row r="1371" spans="1:4" x14ac:dyDescent="0.3">
      <c r="A1371" s="5">
        <f t="shared" si="21"/>
        <v>1370</v>
      </c>
      <c r="B1371" s="5" t="s">
        <v>785</v>
      </c>
      <c r="C1371" s="11">
        <v>652</v>
      </c>
      <c r="D1371" s="24">
        <v>45098.940230352317</v>
      </c>
    </row>
    <row r="1372" spans="1:4" ht="15.5" x14ac:dyDescent="0.3">
      <c r="A1372" s="5">
        <f t="shared" si="21"/>
        <v>1371</v>
      </c>
      <c r="B1372" s="4" t="s">
        <v>785</v>
      </c>
      <c r="C1372" s="11">
        <v>616</v>
      </c>
      <c r="D1372" s="24">
        <v>40295.714375319963</v>
      </c>
    </row>
    <row r="1373" spans="1:4" ht="15.5" x14ac:dyDescent="0.3">
      <c r="A1373" s="5">
        <f t="shared" si="21"/>
        <v>1372</v>
      </c>
      <c r="B1373" s="4" t="s">
        <v>785</v>
      </c>
      <c r="C1373" s="11">
        <v>436</v>
      </c>
      <c r="D1373" s="24">
        <v>42304.84826691886</v>
      </c>
    </row>
    <row r="1374" spans="1:4" x14ac:dyDescent="0.3">
      <c r="A1374" s="5">
        <f t="shared" si="21"/>
        <v>1373</v>
      </c>
      <c r="B1374" s="5" t="s">
        <v>711</v>
      </c>
      <c r="C1374" s="11">
        <v>365</v>
      </c>
      <c r="D1374" s="24">
        <v>45107.369373948059</v>
      </c>
    </row>
    <row r="1375" spans="1:4" x14ac:dyDescent="0.3">
      <c r="A1375" s="5">
        <f t="shared" si="21"/>
        <v>1374</v>
      </c>
      <c r="B1375" s="5" t="s">
        <v>711</v>
      </c>
      <c r="C1375" s="11">
        <v>513</v>
      </c>
      <c r="D1375" s="24">
        <v>43498.632899829587</v>
      </c>
    </row>
    <row r="1376" spans="1:4" ht="15.5" x14ac:dyDescent="0.3">
      <c r="A1376" s="5">
        <f t="shared" si="21"/>
        <v>1375</v>
      </c>
      <c r="B1376" s="4" t="s">
        <v>711</v>
      </c>
      <c r="C1376" s="11">
        <v>191</v>
      </c>
      <c r="D1376" s="24">
        <v>42635.709353504375</v>
      </c>
    </row>
    <row r="1377" spans="1:4" ht="15.5" x14ac:dyDescent="0.3">
      <c r="A1377" s="5">
        <f t="shared" si="21"/>
        <v>1376</v>
      </c>
      <c r="B1377" s="4" t="s">
        <v>711</v>
      </c>
      <c r="C1377" s="11">
        <v>535</v>
      </c>
      <c r="D1377" s="24">
        <v>40634.862885231953</v>
      </c>
    </row>
    <row r="1378" spans="1:4" x14ac:dyDescent="0.3">
      <c r="A1378" s="5">
        <f t="shared" si="21"/>
        <v>1377</v>
      </c>
      <c r="B1378" s="5" t="s">
        <v>711</v>
      </c>
      <c r="C1378" s="11">
        <v>488</v>
      </c>
      <c r="D1378" s="24">
        <v>41926.990279162164</v>
      </c>
    </row>
    <row r="1379" spans="1:4" ht="15.5" x14ac:dyDescent="0.3">
      <c r="A1379" s="5">
        <f t="shared" si="21"/>
        <v>1378</v>
      </c>
      <c r="B1379" s="4" t="s">
        <v>711</v>
      </c>
      <c r="C1379" s="11">
        <v>836</v>
      </c>
      <c r="D1379" s="24">
        <v>43644.591870196768</v>
      </c>
    </row>
    <row r="1380" spans="1:4" ht="15.5" x14ac:dyDescent="0.3">
      <c r="A1380" s="5">
        <f t="shared" si="21"/>
        <v>1379</v>
      </c>
      <c r="B1380" s="4" t="s">
        <v>711</v>
      </c>
      <c r="C1380" s="11">
        <v>557</v>
      </c>
      <c r="D1380" s="24">
        <v>43011.410233931529</v>
      </c>
    </row>
    <row r="1381" spans="1:4" ht="15.5" x14ac:dyDescent="0.3">
      <c r="A1381" s="5">
        <f t="shared" si="21"/>
        <v>1380</v>
      </c>
      <c r="B1381" s="4" t="s">
        <v>711</v>
      </c>
      <c r="C1381" s="11">
        <v>428</v>
      </c>
      <c r="D1381" s="24">
        <v>43337.724690575385</v>
      </c>
    </row>
    <row r="1382" spans="1:4" ht="15.5" x14ac:dyDescent="0.3">
      <c r="A1382" s="5">
        <f t="shared" si="21"/>
        <v>1381</v>
      </c>
      <c r="B1382" s="4" t="s">
        <v>711</v>
      </c>
      <c r="C1382" s="11">
        <v>695</v>
      </c>
      <c r="D1382" s="24">
        <v>42986.70118390266</v>
      </c>
    </row>
    <row r="1383" spans="1:4" x14ac:dyDescent="0.3">
      <c r="A1383" s="5">
        <f t="shared" si="21"/>
        <v>1382</v>
      </c>
      <c r="B1383" s="5" t="s">
        <v>711</v>
      </c>
      <c r="C1383" s="11">
        <v>33</v>
      </c>
      <c r="D1383" s="24">
        <v>43076.707658193794</v>
      </c>
    </row>
    <row r="1384" spans="1:4" ht="15.5" x14ac:dyDescent="0.3">
      <c r="A1384" s="5">
        <f t="shared" si="21"/>
        <v>1383</v>
      </c>
      <c r="B1384" s="4" t="s">
        <v>794</v>
      </c>
      <c r="C1384" s="11">
        <v>122</v>
      </c>
      <c r="D1384" s="24">
        <v>44869.223143244446</v>
      </c>
    </row>
    <row r="1385" spans="1:4" x14ac:dyDescent="0.3">
      <c r="A1385" s="5">
        <f t="shared" si="21"/>
        <v>1384</v>
      </c>
      <c r="B1385" s="5" t="s">
        <v>794</v>
      </c>
      <c r="C1385" s="11">
        <v>257</v>
      </c>
      <c r="D1385" s="24">
        <v>39022.776831539049</v>
      </c>
    </row>
    <row r="1386" spans="1:4" ht="15.5" x14ac:dyDescent="0.3">
      <c r="A1386" s="5">
        <f t="shared" si="21"/>
        <v>1385</v>
      </c>
      <c r="B1386" s="4" t="s">
        <v>794</v>
      </c>
      <c r="C1386" s="11">
        <v>917</v>
      </c>
      <c r="D1386" s="24">
        <v>44956.430240994116</v>
      </c>
    </row>
    <row r="1387" spans="1:4" ht="15.5" x14ac:dyDescent="0.3">
      <c r="A1387" s="5">
        <f t="shared" si="21"/>
        <v>1386</v>
      </c>
      <c r="B1387" s="4" t="s">
        <v>794</v>
      </c>
      <c r="C1387" s="11">
        <v>809</v>
      </c>
      <c r="D1387" s="24">
        <v>41859.382931026623</v>
      </c>
    </row>
    <row r="1388" spans="1:4" ht="15.5" x14ac:dyDescent="0.3">
      <c r="A1388" s="5">
        <f t="shared" si="21"/>
        <v>1387</v>
      </c>
      <c r="B1388" s="4" t="s">
        <v>794</v>
      </c>
      <c r="C1388" s="11">
        <v>99</v>
      </c>
      <c r="D1388" s="24">
        <v>43552.03263567575</v>
      </c>
    </row>
    <row r="1389" spans="1:4" ht="15.5" x14ac:dyDescent="0.3">
      <c r="A1389" s="5">
        <f t="shared" si="21"/>
        <v>1388</v>
      </c>
      <c r="B1389" s="4" t="s">
        <v>794</v>
      </c>
      <c r="C1389" s="11">
        <v>203</v>
      </c>
      <c r="D1389" s="24">
        <v>43822.173669619107</v>
      </c>
    </row>
    <row r="1390" spans="1:4" ht="15.5" x14ac:dyDescent="0.3">
      <c r="A1390" s="5">
        <f t="shared" si="21"/>
        <v>1389</v>
      </c>
      <c r="B1390" s="4" t="s">
        <v>794</v>
      </c>
      <c r="C1390" s="11">
        <v>557</v>
      </c>
      <c r="D1390" s="24">
        <v>41344.088310308958</v>
      </c>
    </row>
    <row r="1391" spans="1:4" x14ac:dyDescent="0.3">
      <c r="A1391" s="5">
        <f t="shared" si="21"/>
        <v>1390</v>
      </c>
      <c r="B1391" s="5" t="s">
        <v>794</v>
      </c>
      <c r="C1391" s="11">
        <v>41</v>
      </c>
      <c r="D1391" s="24">
        <v>43735.872147956892</v>
      </c>
    </row>
    <row r="1392" spans="1:4" ht="15.5" x14ac:dyDescent="0.3">
      <c r="A1392" s="5">
        <f t="shared" si="21"/>
        <v>1391</v>
      </c>
      <c r="B1392" s="4" t="s">
        <v>794</v>
      </c>
      <c r="C1392" s="11">
        <v>558</v>
      </c>
      <c r="D1392" s="24">
        <v>39078.473865147134</v>
      </c>
    </row>
    <row r="1393" spans="1:4" x14ac:dyDescent="0.3">
      <c r="A1393" s="5">
        <f t="shared" si="21"/>
        <v>1392</v>
      </c>
      <c r="B1393" s="5" t="s">
        <v>794</v>
      </c>
      <c r="C1393" s="11">
        <v>358</v>
      </c>
      <c r="D1393" s="24">
        <v>42817.46338086656</v>
      </c>
    </row>
    <row r="1394" spans="1:4" ht="15.5" x14ac:dyDescent="0.3">
      <c r="A1394" s="5">
        <f t="shared" si="21"/>
        <v>1393</v>
      </c>
      <c r="B1394" s="4" t="s">
        <v>794</v>
      </c>
      <c r="C1394" s="11">
        <v>333</v>
      </c>
      <c r="D1394" s="24">
        <v>40711.825079596165</v>
      </c>
    </row>
    <row r="1395" spans="1:4" ht="15.5" x14ac:dyDescent="0.3">
      <c r="A1395" s="5">
        <f t="shared" si="21"/>
        <v>1394</v>
      </c>
      <c r="B1395" s="4" t="s">
        <v>794</v>
      </c>
      <c r="C1395" s="11">
        <v>335</v>
      </c>
      <c r="D1395" s="24">
        <v>40954.657536759289</v>
      </c>
    </row>
    <row r="1396" spans="1:4" ht="15.5" x14ac:dyDescent="0.3">
      <c r="A1396" s="5">
        <f t="shared" si="21"/>
        <v>1395</v>
      </c>
      <c r="B1396" s="4" t="s">
        <v>794</v>
      </c>
      <c r="C1396" s="11">
        <v>50</v>
      </c>
      <c r="D1396" s="24">
        <v>41255.160225875974</v>
      </c>
    </row>
    <row r="1397" spans="1:4" ht="15.5" x14ac:dyDescent="0.3">
      <c r="A1397" s="5">
        <f t="shared" si="21"/>
        <v>1396</v>
      </c>
      <c r="B1397" s="4" t="s">
        <v>794</v>
      </c>
      <c r="C1397" s="11">
        <v>478</v>
      </c>
      <c r="D1397" s="24">
        <v>44263.204295973184</v>
      </c>
    </row>
    <row r="1398" spans="1:4" ht="15.5" x14ac:dyDescent="0.3">
      <c r="A1398" s="5">
        <f t="shared" si="21"/>
        <v>1397</v>
      </c>
      <c r="B1398" s="4" t="s">
        <v>794</v>
      </c>
      <c r="C1398" s="11">
        <v>801</v>
      </c>
      <c r="D1398" s="24">
        <v>39768.540976271841</v>
      </c>
    </row>
    <row r="1399" spans="1:4" x14ac:dyDescent="0.3">
      <c r="A1399" s="5">
        <f t="shared" si="21"/>
        <v>1398</v>
      </c>
      <c r="B1399" s="5" t="s">
        <v>794</v>
      </c>
      <c r="C1399" s="11">
        <v>894</v>
      </c>
      <c r="D1399" s="24">
        <v>41191.358908808434</v>
      </c>
    </row>
    <row r="1400" spans="1:4" x14ac:dyDescent="0.3">
      <c r="A1400" s="5">
        <f t="shared" si="21"/>
        <v>1399</v>
      </c>
      <c r="B1400" s="5" t="s">
        <v>738</v>
      </c>
      <c r="C1400" s="11">
        <v>142</v>
      </c>
      <c r="D1400" s="24">
        <v>39747.011667809878</v>
      </c>
    </row>
    <row r="1401" spans="1:4" x14ac:dyDescent="0.3">
      <c r="A1401" s="5">
        <f t="shared" si="21"/>
        <v>1400</v>
      </c>
      <c r="B1401" s="5" t="s">
        <v>738</v>
      </c>
      <c r="C1401" s="11">
        <v>285</v>
      </c>
      <c r="D1401" s="24">
        <v>42373.475358645912</v>
      </c>
    </row>
    <row r="1402" spans="1:4" ht="15.5" x14ac:dyDescent="0.3">
      <c r="A1402" s="5">
        <f t="shared" si="21"/>
        <v>1401</v>
      </c>
      <c r="B1402" s="4" t="s">
        <v>738</v>
      </c>
      <c r="C1402" s="11">
        <v>228</v>
      </c>
      <c r="D1402" s="24">
        <v>42543.896267176184</v>
      </c>
    </row>
    <row r="1403" spans="1:4" ht="15.5" x14ac:dyDescent="0.3">
      <c r="A1403" s="5">
        <f t="shared" si="21"/>
        <v>1402</v>
      </c>
      <c r="B1403" s="4" t="s">
        <v>738</v>
      </c>
      <c r="C1403" s="11">
        <v>50</v>
      </c>
      <c r="D1403" s="24">
        <v>40305.465730128097</v>
      </c>
    </row>
    <row r="1404" spans="1:4" ht="15.5" x14ac:dyDescent="0.3">
      <c r="A1404" s="5">
        <f t="shared" si="21"/>
        <v>1403</v>
      </c>
      <c r="B1404" s="4" t="s">
        <v>738</v>
      </c>
      <c r="C1404" s="11">
        <v>79</v>
      </c>
      <c r="D1404" s="24">
        <v>38938.345835757136</v>
      </c>
    </row>
    <row r="1405" spans="1:4" ht="15.5" x14ac:dyDescent="0.3">
      <c r="A1405" s="5">
        <f t="shared" si="21"/>
        <v>1404</v>
      </c>
      <c r="B1405" s="4" t="s">
        <v>738</v>
      </c>
      <c r="C1405" s="11">
        <v>263</v>
      </c>
      <c r="D1405" s="24">
        <v>40634.317967092844</v>
      </c>
    </row>
    <row r="1406" spans="1:4" ht="15.5" x14ac:dyDescent="0.3">
      <c r="A1406" s="5">
        <f t="shared" si="21"/>
        <v>1405</v>
      </c>
      <c r="B1406" s="4" t="s">
        <v>664</v>
      </c>
      <c r="C1406" s="11">
        <v>235</v>
      </c>
      <c r="D1406" s="24">
        <v>43431.857543398131</v>
      </c>
    </row>
    <row r="1407" spans="1:4" x14ac:dyDescent="0.3">
      <c r="A1407" s="5">
        <f t="shared" si="21"/>
        <v>1406</v>
      </c>
      <c r="B1407" s="5" t="s">
        <v>664</v>
      </c>
      <c r="C1407" s="11">
        <v>222</v>
      </c>
      <c r="D1407" s="24">
        <v>39397.120606148768</v>
      </c>
    </row>
    <row r="1408" spans="1:4" ht="15.5" x14ac:dyDescent="0.3">
      <c r="A1408" s="5">
        <f t="shared" si="21"/>
        <v>1407</v>
      </c>
      <c r="B1408" s="4" t="s">
        <v>664</v>
      </c>
      <c r="C1408" s="11">
        <v>941</v>
      </c>
      <c r="D1408" s="24">
        <v>45060.072727268154</v>
      </c>
    </row>
    <row r="1409" spans="1:4" ht="15.5" x14ac:dyDescent="0.3">
      <c r="A1409" s="5">
        <f t="shared" si="21"/>
        <v>1408</v>
      </c>
      <c r="B1409" s="4" t="s">
        <v>664</v>
      </c>
      <c r="C1409" s="11">
        <v>344</v>
      </c>
      <c r="D1409" s="24">
        <v>44640.258502931487</v>
      </c>
    </row>
    <row r="1410" spans="1:4" ht="15.5" x14ac:dyDescent="0.3">
      <c r="A1410" s="5">
        <f t="shared" si="21"/>
        <v>1409</v>
      </c>
      <c r="B1410" s="4" t="s">
        <v>664</v>
      </c>
      <c r="C1410" s="11">
        <v>503</v>
      </c>
      <c r="D1410" s="24">
        <v>43041.683844654777</v>
      </c>
    </row>
    <row r="1411" spans="1:4" ht="15.5" x14ac:dyDescent="0.3">
      <c r="A1411" s="5">
        <f t="shared" si="21"/>
        <v>1410</v>
      </c>
      <c r="B1411" s="4" t="s">
        <v>664</v>
      </c>
      <c r="C1411" s="11">
        <v>176</v>
      </c>
      <c r="D1411" s="24">
        <v>39554.494976167538</v>
      </c>
    </row>
    <row r="1412" spans="1:4" ht="15.5" x14ac:dyDescent="0.3">
      <c r="A1412" s="5">
        <f t="shared" ref="A1412:A1475" si="22">A1411+1</f>
        <v>1411</v>
      </c>
      <c r="B1412" s="4" t="s">
        <v>664</v>
      </c>
      <c r="C1412" s="11">
        <v>243</v>
      </c>
      <c r="D1412" s="24">
        <v>38781.772154528524</v>
      </c>
    </row>
    <row r="1413" spans="1:4" x14ac:dyDescent="0.3">
      <c r="A1413" s="5">
        <f t="shared" si="22"/>
        <v>1412</v>
      </c>
      <c r="B1413" s="5" t="s">
        <v>664</v>
      </c>
      <c r="C1413" s="11">
        <v>290</v>
      </c>
      <c r="D1413" s="24">
        <v>40283.487277265172</v>
      </c>
    </row>
    <row r="1414" spans="1:4" x14ac:dyDescent="0.3">
      <c r="A1414" s="5">
        <f t="shared" si="22"/>
        <v>1413</v>
      </c>
      <c r="B1414" s="5" t="s">
        <v>664</v>
      </c>
      <c r="C1414" s="11">
        <v>435</v>
      </c>
      <c r="D1414" s="24">
        <v>40581.208444583077</v>
      </c>
    </row>
    <row r="1415" spans="1:4" ht="15.5" x14ac:dyDescent="0.3">
      <c r="A1415" s="5">
        <f t="shared" si="22"/>
        <v>1414</v>
      </c>
      <c r="B1415" s="4" t="s">
        <v>664</v>
      </c>
      <c r="C1415" s="11">
        <v>798</v>
      </c>
      <c r="D1415" s="24">
        <v>41218.907456647925</v>
      </c>
    </row>
    <row r="1416" spans="1:4" x14ac:dyDescent="0.3">
      <c r="A1416" s="5">
        <f t="shared" si="22"/>
        <v>1415</v>
      </c>
      <c r="B1416" s="5" t="s">
        <v>664</v>
      </c>
      <c r="C1416" s="11">
        <v>40</v>
      </c>
      <c r="D1416" s="24">
        <v>44516.469913408007</v>
      </c>
    </row>
    <row r="1417" spans="1:4" x14ac:dyDescent="0.3">
      <c r="A1417" s="5">
        <f t="shared" si="22"/>
        <v>1416</v>
      </c>
      <c r="B1417" s="5" t="s">
        <v>664</v>
      </c>
      <c r="C1417" s="11">
        <v>727</v>
      </c>
      <c r="D1417" s="24">
        <v>41380.959489984445</v>
      </c>
    </row>
    <row r="1418" spans="1:4" x14ac:dyDescent="0.3">
      <c r="A1418" s="5">
        <f t="shared" si="22"/>
        <v>1417</v>
      </c>
      <c r="B1418" s="5" t="s">
        <v>664</v>
      </c>
      <c r="C1418" s="11">
        <v>832</v>
      </c>
      <c r="D1418" s="24">
        <v>41569.615399280381</v>
      </c>
    </row>
    <row r="1419" spans="1:4" x14ac:dyDescent="0.3">
      <c r="A1419" s="5">
        <f t="shared" si="22"/>
        <v>1418</v>
      </c>
      <c r="B1419" s="5" t="s">
        <v>791</v>
      </c>
      <c r="C1419" s="11">
        <v>230</v>
      </c>
      <c r="D1419" s="24">
        <v>43008.967516130491</v>
      </c>
    </row>
    <row r="1420" spans="1:4" ht="15.5" x14ac:dyDescent="0.3">
      <c r="A1420" s="5">
        <f t="shared" si="22"/>
        <v>1419</v>
      </c>
      <c r="B1420" s="4" t="s">
        <v>791</v>
      </c>
      <c r="C1420" s="11">
        <v>390</v>
      </c>
      <c r="D1420" s="24">
        <v>42174.00551576243</v>
      </c>
    </row>
    <row r="1421" spans="1:4" x14ac:dyDescent="0.3">
      <c r="A1421" s="5">
        <f t="shared" si="22"/>
        <v>1420</v>
      </c>
      <c r="B1421" s="5" t="s">
        <v>791</v>
      </c>
      <c r="C1421" s="11">
        <v>61</v>
      </c>
      <c r="D1421" s="24">
        <v>39634.652874515727</v>
      </c>
    </row>
    <row r="1422" spans="1:4" ht="15.5" x14ac:dyDescent="0.3">
      <c r="A1422" s="5">
        <f t="shared" si="22"/>
        <v>1421</v>
      </c>
      <c r="B1422" s="4" t="s">
        <v>791</v>
      </c>
      <c r="C1422" s="11">
        <v>143</v>
      </c>
      <c r="D1422" s="24">
        <v>39821.356180897172</v>
      </c>
    </row>
    <row r="1423" spans="1:4" x14ac:dyDescent="0.3">
      <c r="A1423" s="5">
        <f t="shared" si="22"/>
        <v>1422</v>
      </c>
      <c r="B1423" s="5" t="s">
        <v>791</v>
      </c>
      <c r="C1423" s="11">
        <v>25</v>
      </c>
      <c r="D1423" s="24">
        <v>40486.462874586345</v>
      </c>
    </row>
    <row r="1424" spans="1:4" x14ac:dyDescent="0.3">
      <c r="A1424" s="5">
        <f t="shared" si="22"/>
        <v>1423</v>
      </c>
      <c r="B1424" s="5" t="s">
        <v>791</v>
      </c>
      <c r="C1424" s="11">
        <v>324</v>
      </c>
      <c r="D1424" s="24">
        <v>45196.240329946406</v>
      </c>
    </row>
    <row r="1425" spans="1:4" x14ac:dyDescent="0.3">
      <c r="A1425" s="5">
        <f t="shared" si="22"/>
        <v>1424</v>
      </c>
      <c r="B1425" s="5" t="s">
        <v>791</v>
      </c>
      <c r="C1425" s="11">
        <v>394</v>
      </c>
      <c r="D1425" s="24">
        <v>40751.411666000473</v>
      </c>
    </row>
    <row r="1426" spans="1:4" x14ac:dyDescent="0.3">
      <c r="A1426" s="5">
        <f t="shared" si="22"/>
        <v>1425</v>
      </c>
      <c r="B1426" s="5" t="s">
        <v>791</v>
      </c>
      <c r="C1426" s="11">
        <v>516</v>
      </c>
      <c r="D1426" s="24">
        <v>42445.354502357266</v>
      </c>
    </row>
    <row r="1427" spans="1:4" x14ac:dyDescent="0.3">
      <c r="A1427" s="5">
        <f t="shared" si="22"/>
        <v>1426</v>
      </c>
      <c r="B1427" s="5" t="s">
        <v>791</v>
      </c>
      <c r="C1427" s="11">
        <v>850</v>
      </c>
      <c r="D1427" s="24">
        <v>42051.326104483582</v>
      </c>
    </row>
    <row r="1428" spans="1:4" x14ac:dyDescent="0.3">
      <c r="A1428" s="5">
        <f t="shared" si="22"/>
        <v>1427</v>
      </c>
      <c r="B1428" s="5" t="s">
        <v>783</v>
      </c>
      <c r="C1428" s="11">
        <v>917</v>
      </c>
      <c r="D1428" s="24">
        <v>43840.868238879135</v>
      </c>
    </row>
    <row r="1429" spans="1:4" ht="15.5" x14ac:dyDescent="0.3">
      <c r="A1429" s="5">
        <f t="shared" si="22"/>
        <v>1428</v>
      </c>
      <c r="B1429" s="4" t="s">
        <v>783</v>
      </c>
      <c r="C1429" s="11">
        <v>501</v>
      </c>
      <c r="D1429" s="24">
        <v>43537.881606920899</v>
      </c>
    </row>
    <row r="1430" spans="1:4" ht="15.5" x14ac:dyDescent="0.3">
      <c r="A1430" s="5">
        <f t="shared" si="22"/>
        <v>1429</v>
      </c>
      <c r="B1430" s="4" t="s">
        <v>783</v>
      </c>
      <c r="C1430" s="11">
        <v>819</v>
      </c>
      <c r="D1430" s="24">
        <v>38871.269715081624</v>
      </c>
    </row>
    <row r="1431" spans="1:4" ht="15.5" x14ac:dyDescent="0.3">
      <c r="A1431" s="5">
        <f t="shared" si="22"/>
        <v>1430</v>
      </c>
      <c r="B1431" s="4" t="s">
        <v>783</v>
      </c>
      <c r="C1431" s="11">
        <v>663</v>
      </c>
      <c r="D1431" s="24">
        <v>41129.404316078559</v>
      </c>
    </row>
    <row r="1432" spans="1:4" x14ac:dyDescent="0.3">
      <c r="A1432" s="5">
        <f t="shared" si="22"/>
        <v>1431</v>
      </c>
      <c r="B1432" s="5" t="s">
        <v>783</v>
      </c>
      <c r="C1432" s="11">
        <v>530</v>
      </c>
      <c r="D1432" s="24">
        <v>41037.945925145352</v>
      </c>
    </row>
    <row r="1433" spans="1:4" x14ac:dyDescent="0.3">
      <c r="A1433" s="5">
        <f t="shared" si="22"/>
        <v>1432</v>
      </c>
      <c r="B1433" s="5" t="s">
        <v>783</v>
      </c>
      <c r="C1433" s="11">
        <v>890</v>
      </c>
      <c r="D1433" s="24">
        <v>40078.458351424037</v>
      </c>
    </row>
    <row r="1434" spans="1:4" x14ac:dyDescent="0.3">
      <c r="A1434" s="5">
        <f t="shared" si="22"/>
        <v>1433</v>
      </c>
      <c r="B1434" s="5" t="s">
        <v>783</v>
      </c>
      <c r="C1434" s="11">
        <v>545</v>
      </c>
      <c r="D1434" s="24">
        <v>45217.648807664526</v>
      </c>
    </row>
    <row r="1435" spans="1:4" ht="15.5" x14ac:dyDescent="0.3">
      <c r="A1435" s="5">
        <f t="shared" si="22"/>
        <v>1434</v>
      </c>
      <c r="B1435" s="4" t="s">
        <v>783</v>
      </c>
      <c r="C1435" s="11">
        <v>826</v>
      </c>
      <c r="D1435" s="24">
        <v>44808.770071794206</v>
      </c>
    </row>
    <row r="1436" spans="1:4" ht="15.5" x14ac:dyDescent="0.3">
      <c r="A1436" s="5">
        <f t="shared" si="22"/>
        <v>1435</v>
      </c>
      <c r="B1436" s="4" t="s">
        <v>783</v>
      </c>
      <c r="C1436" s="11">
        <v>52</v>
      </c>
      <c r="D1436" s="24">
        <v>39196.423606483928</v>
      </c>
    </row>
    <row r="1437" spans="1:4" ht="15.5" x14ac:dyDescent="0.3">
      <c r="A1437" s="5">
        <f t="shared" si="22"/>
        <v>1436</v>
      </c>
      <c r="B1437" s="4" t="s">
        <v>629</v>
      </c>
      <c r="C1437" s="11">
        <v>803</v>
      </c>
      <c r="D1437" s="24">
        <v>43088.289424470269</v>
      </c>
    </row>
    <row r="1438" spans="1:4" x14ac:dyDescent="0.3">
      <c r="A1438" s="5">
        <f t="shared" si="22"/>
        <v>1437</v>
      </c>
      <c r="B1438" s="5" t="s">
        <v>629</v>
      </c>
      <c r="C1438" s="11">
        <v>818</v>
      </c>
      <c r="D1438" s="24">
        <v>44199.846236649748</v>
      </c>
    </row>
    <row r="1439" spans="1:4" ht="15.5" x14ac:dyDescent="0.3">
      <c r="A1439" s="5">
        <f t="shared" si="22"/>
        <v>1438</v>
      </c>
      <c r="B1439" s="4" t="s">
        <v>629</v>
      </c>
      <c r="C1439" s="11">
        <v>126</v>
      </c>
      <c r="D1439" s="24">
        <v>40165.110015961647</v>
      </c>
    </row>
    <row r="1440" spans="1:4" ht="15.5" x14ac:dyDescent="0.3">
      <c r="A1440" s="5">
        <f t="shared" si="22"/>
        <v>1439</v>
      </c>
      <c r="B1440" s="4" t="s">
        <v>629</v>
      </c>
      <c r="C1440" s="11">
        <v>173</v>
      </c>
      <c r="D1440" s="24">
        <v>40837.059623842353</v>
      </c>
    </row>
    <row r="1441" spans="1:4" ht="15.5" x14ac:dyDescent="0.3">
      <c r="A1441" s="5">
        <f t="shared" si="22"/>
        <v>1440</v>
      </c>
      <c r="B1441" s="4" t="s">
        <v>629</v>
      </c>
      <c r="C1441" s="11">
        <v>263</v>
      </c>
      <c r="D1441" s="24">
        <v>44291.385449508634</v>
      </c>
    </row>
    <row r="1442" spans="1:4" x14ac:dyDescent="0.3">
      <c r="A1442" s="5">
        <f t="shared" si="22"/>
        <v>1441</v>
      </c>
      <c r="B1442" s="5" t="s">
        <v>629</v>
      </c>
      <c r="C1442" s="11">
        <v>856</v>
      </c>
      <c r="D1442" s="24">
        <v>45401.205172593211</v>
      </c>
    </row>
    <row r="1443" spans="1:4" x14ac:dyDescent="0.3">
      <c r="A1443" s="5">
        <f t="shared" si="22"/>
        <v>1442</v>
      </c>
      <c r="B1443" s="5" t="s">
        <v>629</v>
      </c>
      <c r="C1443" s="11">
        <v>240</v>
      </c>
      <c r="D1443" s="24">
        <v>39422.832253602151</v>
      </c>
    </row>
    <row r="1444" spans="1:4" x14ac:dyDescent="0.3">
      <c r="A1444" s="5">
        <f t="shared" si="22"/>
        <v>1443</v>
      </c>
      <c r="B1444" s="5" t="s">
        <v>629</v>
      </c>
      <c r="C1444" s="11">
        <v>838</v>
      </c>
      <c r="D1444" s="24">
        <v>43009.013013293756</v>
      </c>
    </row>
    <row r="1445" spans="1:4" ht="15.5" x14ac:dyDescent="0.3">
      <c r="A1445" s="5">
        <f t="shared" si="22"/>
        <v>1444</v>
      </c>
      <c r="B1445" s="4" t="s">
        <v>629</v>
      </c>
      <c r="C1445" s="11">
        <v>746</v>
      </c>
      <c r="D1445" s="24">
        <v>39415.758240505049</v>
      </c>
    </row>
    <row r="1446" spans="1:4" x14ac:dyDescent="0.3">
      <c r="A1446" s="5">
        <f t="shared" si="22"/>
        <v>1445</v>
      </c>
      <c r="B1446" s="5" t="s">
        <v>629</v>
      </c>
      <c r="C1446" s="11">
        <v>836</v>
      </c>
      <c r="D1446" s="24">
        <v>44573.213020349096</v>
      </c>
    </row>
    <row r="1447" spans="1:4" ht="15.5" x14ac:dyDescent="0.3">
      <c r="A1447" s="5">
        <f t="shared" si="22"/>
        <v>1446</v>
      </c>
      <c r="B1447" s="4" t="s">
        <v>807</v>
      </c>
      <c r="C1447" s="11">
        <v>38</v>
      </c>
      <c r="D1447" s="24">
        <v>44321.660062301977</v>
      </c>
    </row>
    <row r="1448" spans="1:4" ht="15.5" x14ac:dyDescent="0.3">
      <c r="A1448" s="5">
        <f t="shared" si="22"/>
        <v>1447</v>
      </c>
      <c r="B1448" s="4" t="s">
        <v>807</v>
      </c>
      <c r="C1448" s="11">
        <v>677</v>
      </c>
      <c r="D1448" s="24">
        <v>43422.466924969085</v>
      </c>
    </row>
    <row r="1449" spans="1:4" ht="15.5" x14ac:dyDescent="0.3">
      <c r="A1449" s="5">
        <f t="shared" si="22"/>
        <v>1448</v>
      </c>
      <c r="B1449" s="4" t="s">
        <v>807</v>
      </c>
      <c r="C1449" s="11">
        <v>641</v>
      </c>
      <c r="D1449" s="24">
        <v>40445.124986502262</v>
      </c>
    </row>
    <row r="1450" spans="1:4" ht="15.5" x14ac:dyDescent="0.3">
      <c r="A1450" s="5">
        <f t="shared" si="22"/>
        <v>1449</v>
      </c>
      <c r="B1450" s="4" t="s">
        <v>807</v>
      </c>
      <c r="C1450" s="11">
        <v>647</v>
      </c>
      <c r="D1450" s="24">
        <v>39431.025675729397</v>
      </c>
    </row>
    <row r="1451" spans="1:4" ht="15.5" x14ac:dyDescent="0.3">
      <c r="A1451" s="5">
        <f t="shared" si="22"/>
        <v>1450</v>
      </c>
      <c r="B1451" s="4" t="s">
        <v>807</v>
      </c>
      <c r="C1451" s="11">
        <v>418</v>
      </c>
      <c r="D1451" s="24">
        <v>44843.527918738961</v>
      </c>
    </row>
    <row r="1452" spans="1:4" x14ac:dyDescent="0.3">
      <c r="A1452" s="5">
        <f t="shared" si="22"/>
        <v>1451</v>
      </c>
      <c r="B1452" s="5" t="s">
        <v>807</v>
      </c>
      <c r="C1452" s="11">
        <v>714</v>
      </c>
      <c r="D1452" s="24">
        <v>41441.375227303106</v>
      </c>
    </row>
    <row r="1453" spans="1:4" ht="15.5" x14ac:dyDescent="0.3">
      <c r="A1453" s="5">
        <f t="shared" si="22"/>
        <v>1452</v>
      </c>
      <c r="B1453" s="4" t="s">
        <v>807</v>
      </c>
      <c r="C1453" s="11">
        <v>253</v>
      </c>
      <c r="D1453" s="24">
        <v>39734.161773732005</v>
      </c>
    </row>
    <row r="1454" spans="1:4" ht="15.5" x14ac:dyDescent="0.3">
      <c r="A1454" s="5">
        <f t="shared" si="22"/>
        <v>1453</v>
      </c>
      <c r="B1454" s="4" t="s">
        <v>807</v>
      </c>
      <c r="C1454" s="11">
        <v>131</v>
      </c>
      <c r="D1454" s="24">
        <v>41945.807124419764</v>
      </c>
    </row>
    <row r="1455" spans="1:4" ht="15.5" x14ac:dyDescent="0.3">
      <c r="A1455" s="5">
        <f t="shared" si="22"/>
        <v>1454</v>
      </c>
      <c r="B1455" s="4" t="s">
        <v>807</v>
      </c>
      <c r="C1455" s="11">
        <v>847</v>
      </c>
      <c r="D1455" s="24">
        <v>44347.474518085677</v>
      </c>
    </row>
    <row r="1456" spans="1:4" x14ac:dyDescent="0.3">
      <c r="A1456" s="5">
        <f t="shared" si="22"/>
        <v>1455</v>
      </c>
      <c r="B1456" s="5" t="s">
        <v>807</v>
      </c>
      <c r="C1456" s="11">
        <v>356</v>
      </c>
      <c r="D1456" s="24">
        <v>42282.806543208098</v>
      </c>
    </row>
    <row r="1457" spans="1:4" ht="15.5" x14ac:dyDescent="0.3">
      <c r="A1457" s="5">
        <f t="shared" si="22"/>
        <v>1456</v>
      </c>
      <c r="B1457" s="4" t="s">
        <v>807</v>
      </c>
      <c r="C1457" s="11">
        <v>134</v>
      </c>
      <c r="D1457" s="24">
        <v>41059.81325626211</v>
      </c>
    </row>
    <row r="1458" spans="1:4" x14ac:dyDescent="0.3">
      <c r="A1458" s="5">
        <f t="shared" si="22"/>
        <v>1457</v>
      </c>
      <c r="B1458" s="5" t="s">
        <v>683</v>
      </c>
      <c r="C1458" s="11">
        <v>558</v>
      </c>
      <c r="D1458" s="24">
        <v>41613.865585796913</v>
      </c>
    </row>
    <row r="1459" spans="1:4" ht="15.5" x14ac:dyDescent="0.3">
      <c r="A1459" s="5">
        <f t="shared" si="22"/>
        <v>1458</v>
      </c>
      <c r="B1459" s="4" t="s">
        <v>683</v>
      </c>
      <c r="C1459" s="11">
        <v>607</v>
      </c>
      <c r="D1459" s="24">
        <v>41023.129383125895</v>
      </c>
    </row>
    <row r="1460" spans="1:4" ht="15.5" x14ac:dyDescent="0.3">
      <c r="A1460" s="5">
        <f t="shared" si="22"/>
        <v>1459</v>
      </c>
      <c r="B1460" s="4" t="s">
        <v>683</v>
      </c>
      <c r="C1460" s="11">
        <v>869</v>
      </c>
      <c r="D1460" s="24">
        <v>44833.172325727159</v>
      </c>
    </row>
    <row r="1461" spans="1:4" ht="15.5" x14ac:dyDescent="0.3">
      <c r="A1461" s="5">
        <f t="shared" si="22"/>
        <v>1460</v>
      </c>
      <c r="B1461" s="4" t="s">
        <v>683</v>
      </c>
      <c r="C1461" s="11">
        <v>284</v>
      </c>
      <c r="D1461" s="24">
        <v>39515.767035462479</v>
      </c>
    </row>
    <row r="1462" spans="1:4" x14ac:dyDescent="0.3">
      <c r="A1462" s="5">
        <f t="shared" si="22"/>
        <v>1461</v>
      </c>
      <c r="B1462" s="5" t="s">
        <v>649</v>
      </c>
      <c r="C1462" s="11">
        <v>877</v>
      </c>
      <c r="D1462" s="24">
        <v>41879.877535984291</v>
      </c>
    </row>
    <row r="1463" spans="1:4" ht="15.5" x14ac:dyDescent="0.3">
      <c r="A1463" s="5">
        <f t="shared" si="22"/>
        <v>1462</v>
      </c>
      <c r="B1463" s="4" t="s">
        <v>649</v>
      </c>
      <c r="C1463" s="11">
        <v>587</v>
      </c>
      <c r="D1463" s="24">
        <v>40463.488949373743</v>
      </c>
    </row>
    <row r="1464" spans="1:4" ht="15.5" x14ac:dyDescent="0.3">
      <c r="A1464" s="5">
        <f t="shared" si="22"/>
        <v>1463</v>
      </c>
      <c r="B1464" s="4" t="s">
        <v>649</v>
      </c>
      <c r="C1464" s="11">
        <v>351</v>
      </c>
      <c r="D1464" s="24">
        <v>41698.044440524005</v>
      </c>
    </row>
    <row r="1465" spans="1:4" x14ac:dyDescent="0.3">
      <c r="A1465" s="5">
        <f t="shared" si="22"/>
        <v>1464</v>
      </c>
      <c r="B1465" s="5" t="s">
        <v>649</v>
      </c>
      <c r="C1465" s="11">
        <v>441</v>
      </c>
      <c r="D1465" s="24">
        <v>44526.568396083865</v>
      </c>
    </row>
    <row r="1466" spans="1:4" ht="15.5" x14ac:dyDescent="0.3">
      <c r="A1466" s="5">
        <f t="shared" si="22"/>
        <v>1465</v>
      </c>
      <c r="B1466" s="4" t="s">
        <v>649</v>
      </c>
      <c r="C1466" s="11">
        <v>289</v>
      </c>
      <c r="D1466" s="24">
        <v>43471.345032888363</v>
      </c>
    </row>
    <row r="1467" spans="1:4" ht="15.5" x14ac:dyDescent="0.3">
      <c r="A1467" s="5">
        <f t="shared" si="22"/>
        <v>1466</v>
      </c>
      <c r="B1467" s="4" t="s">
        <v>649</v>
      </c>
      <c r="C1467" s="11">
        <v>582</v>
      </c>
      <c r="D1467" s="24">
        <v>43337.323416284788</v>
      </c>
    </row>
    <row r="1468" spans="1:4" ht="15.5" x14ac:dyDescent="0.3">
      <c r="A1468" s="5">
        <f t="shared" si="22"/>
        <v>1467</v>
      </c>
      <c r="B1468" s="4" t="s">
        <v>649</v>
      </c>
      <c r="C1468" s="11">
        <v>979</v>
      </c>
      <c r="D1468" s="24">
        <v>39927.975444920441</v>
      </c>
    </row>
    <row r="1469" spans="1:4" x14ac:dyDescent="0.3">
      <c r="A1469" s="5">
        <f t="shared" si="22"/>
        <v>1468</v>
      </c>
      <c r="B1469" s="5" t="s">
        <v>649</v>
      </c>
      <c r="C1469" s="11">
        <v>73</v>
      </c>
      <c r="D1469" s="24">
        <v>41627.442039965979</v>
      </c>
    </row>
    <row r="1470" spans="1:4" ht="15.5" x14ac:dyDescent="0.3">
      <c r="A1470" s="5">
        <f t="shared" si="22"/>
        <v>1469</v>
      </c>
      <c r="B1470" s="4" t="s">
        <v>649</v>
      </c>
      <c r="C1470" s="11">
        <v>511</v>
      </c>
      <c r="D1470" s="24">
        <v>40575.441135692839</v>
      </c>
    </row>
    <row r="1471" spans="1:4" x14ac:dyDescent="0.3">
      <c r="A1471" s="5">
        <f t="shared" si="22"/>
        <v>1470</v>
      </c>
      <c r="B1471" s="5" t="s">
        <v>649</v>
      </c>
      <c r="C1471" s="11">
        <v>366</v>
      </c>
      <c r="D1471" s="24">
        <v>42351.033989138872</v>
      </c>
    </row>
    <row r="1472" spans="1:4" ht="15.5" x14ac:dyDescent="0.3">
      <c r="A1472" s="5">
        <f t="shared" si="22"/>
        <v>1471</v>
      </c>
      <c r="B1472" s="4" t="s">
        <v>649</v>
      </c>
      <c r="C1472" s="11">
        <v>291</v>
      </c>
      <c r="D1472" s="24">
        <v>43906.690519176256</v>
      </c>
    </row>
    <row r="1473" spans="1:4" x14ac:dyDescent="0.3">
      <c r="A1473" s="5">
        <f t="shared" si="22"/>
        <v>1472</v>
      </c>
      <c r="B1473" s="5" t="s">
        <v>706</v>
      </c>
      <c r="C1473" s="11">
        <v>163</v>
      </c>
      <c r="D1473" s="24">
        <v>40630.953461972298</v>
      </c>
    </row>
    <row r="1474" spans="1:4" ht="15.5" x14ac:dyDescent="0.3">
      <c r="A1474" s="5">
        <f t="shared" si="22"/>
        <v>1473</v>
      </c>
      <c r="B1474" s="4" t="s">
        <v>706</v>
      </c>
      <c r="C1474" s="11">
        <v>2</v>
      </c>
      <c r="D1474" s="24">
        <v>42051.143942691604</v>
      </c>
    </row>
    <row r="1475" spans="1:4" ht="15.5" x14ac:dyDescent="0.3">
      <c r="A1475" s="5">
        <f t="shared" si="22"/>
        <v>1474</v>
      </c>
      <c r="B1475" s="4" t="s">
        <v>706</v>
      </c>
      <c r="C1475" s="11">
        <v>591</v>
      </c>
      <c r="D1475" s="24">
        <v>40710.046910875404</v>
      </c>
    </row>
    <row r="1476" spans="1:4" x14ac:dyDescent="0.3">
      <c r="A1476" s="5">
        <f t="shared" ref="A1476:A1539" si="23">A1475+1</f>
        <v>1475</v>
      </c>
      <c r="B1476" s="5" t="s">
        <v>706</v>
      </c>
      <c r="C1476" s="11">
        <v>883</v>
      </c>
      <c r="D1476" s="24">
        <v>43246.264872977983</v>
      </c>
    </row>
    <row r="1477" spans="1:4" x14ac:dyDescent="0.3">
      <c r="A1477" s="5">
        <f t="shared" si="23"/>
        <v>1476</v>
      </c>
      <c r="B1477" s="5" t="s">
        <v>706</v>
      </c>
      <c r="C1477" s="11">
        <v>464</v>
      </c>
      <c r="D1477" s="24">
        <v>43157.700861496996</v>
      </c>
    </row>
    <row r="1478" spans="1:4" x14ac:dyDescent="0.3">
      <c r="A1478" s="5">
        <f t="shared" si="23"/>
        <v>1477</v>
      </c>
      <c r="B1478" s="5" t="s">
        <v>706</v>
      </c>
      <c r="C1478" s="11">
        <v>896</v>
      </c>
      <c r="D1478" s="24">
        <v>39918.951078126127</v>
      </c>
    </row>
    <row r="1479" spans="1:4" x14ac:dyDescent="0.3">
      <c r="A1479" s="5">
        <f t="shared" si="23"/>
        <v>1478</v>
      </c>
      <c r="B1479" s="5" t="s">
        <v>706</v>
      </c>
      <c r="C1479" s="11">
        <v>523</v>
      </c>
      <c r="D1479" s="24">
        <v>39789.323111770573</v>
      </c>
    </row>
    <row r="1480" spans="1:4" x14ac:dyDescent="0.3">
      <c r="A1480" s="5">
        <f t="shared" si="23"/>
        <v>1479</v>
      </c>
      <c r="B1480" s="5" t="s">
        <v>803</v>
      </c>
      <c r="C1480" s="11">
        <v>315</v>
      </c>
      <c r="D1480" s="24">
        <v>43522.067525391394</v>
      </c>
    </row>
    <row r="1481" spans="1:4" x14ac:dyDescent="0.3">
      <c r="A1481" s="5">
        <f t="shared" si="23"/>
        <v>1480</v>
      </c>
      <c r="B1481" s="5" t="s">
        <v>803</v>
      </c>
      <c r="C1481" s="11">
        <v>373</v>
      </c>
      <c r="D1481" s="24">
        <v>42800.545199308683</v>
      </c>
    </row>
    <row r="1482" spans="1:4" x14ac:dyDescent="0.3">
      <c r="A1482" s="5">
        <f t="shared" si="23"/>
        <v>1481</v>
      </c>
      <c r="B1482" s="5" t="s">
        <v>803</v>
      </c>
      <c r="C1482" s="11">
        <v>796</v>
      </c>
      <c r="D1482" s="24">
        <v>43786.940194282732</v>
      </c>
    </row>
    <row r="1483" spans="1:4" ht="15.5" x14ac:dyDescent="0.3">
      <c r="A1483" s="5">
        <f t="shared" si="23"/>
        <v>1482</v>
      </c>
      <c r="B1483" s="4" t="s">
        <v>803</v>
      </c>
      <c r="C1483" s="11">
        <v>82</v>
      </c>
      <c r="D1483" s="24">
        <v>41210.289795810619</v>
      </c>
    </row>
    <row r="1484" spans="1:4" ht="15.5" x14ac:dyDescent="0.3">
      <c r="A1484" s="5">
        <f t="shared" si="23"/>
        <v>1483</v>
      </c>
      <c r="B1484" s="4" t="s">
        <v>803</v>
      </c>
      <c r="C1484" s="11">
        <v>935</v>
      </c>
      <c r="D1484" s="24">
        <v>38775.968278412154</v>
      </c>
    </row>
    <row r="1485" spans="1:4" x14ac:dyDescent="0.3">
      <c r="A1485" s="5">
        <f t="shared" si="23"/>
        <v>1484</v>
      </c>
      <c r="B1485" s="5" t="s">
        <v>803</v>
      </c>
      <c r="C1485" s="11">
        <v>74</v>
      </c>
      <c r="D1485" s="24">
        <v>41591.883199936347</v>
      </c>
    </row>
    <row r="1486" spans="1:4" x14ac:dyDescent="0.3">
      <c r="A1486" s="5">
        <f t="shared" si="23"/>
        <v>1485</v>
      </c>
      <c r="B1486" s="5" t="s">
        <v>803</v>
      </c>
      <c r="C1486" s="11">
        <v>225</v>
      </c>
      <c r="D1486" s="24">
        <v>41062.985008130199</v>
      </c>
    </row>
    <row r="1487" spans="1:4" ht="15.5" x14ac:dyDescent="0.3">
      <c r="A1487" s="5">
        <f t="shared" si="23"/>
        <v>1486</v>
      </c>
      <c r="B1487" s="4" t="s">
        <v>803</v>
      </c>
      <c r="C1487" s="11">
        <v>347</v>
      </c>
      <c r="D1487" s="24">
        <v>42151.156065801923</v>
      </c>
    </row>
    <row r="1488" spans="1:4" ht="15.5" x14ac:dyDescent="0.3">
      <c r="A1488" s="5">
        <f t="shared" si="23"/>
        <v>1487</v>
      </c>
      <c r="B1488" s="4" t="s">
        <v>803</v>
      </c>
      <c r="C1488" s="11">
        <v>544</v>
      </c>
      <c r="D1488" s="24">
        <v>41520.736431939193</v>
      </c>
    </row>
    <row r="1489" spans="1:4" x14ac:dyDescent="0.3">
      <c r="A1489" s="5">
        <f t="shared" si="23"/>
        <v>1488</v>
      </c>
      <c r="B1489" s="5" t="s">
        <v>707</v>
      </c>
      <c r="C1489" s="11">
        <v>28</v>
      </c>
      <c r="D1489" s="24">
        <v>45270.601665324873</v>
      </c>
    </row>
    <row r="1490" spans="1:4" ht="15.5" x14ac:dyDescent="0.3">
      <c r="A1490" s="5">
        <f t="shared" si="23"/>
        <v>1489</v>
      </c>
      <c r="B1490" s="4" t="s">
        <v>707</v>
      </c>
      <c r="C1490" s="11">
        <v>54</v>
      </c>
      <c r="D1490" s="24">
        <v>40261.115010337511</v>
      </c>
    </row>
    <row r="1491" spans="1:4" x14ac:dyDescent="0.3">
      <c r="A1491" s="5">
        <f t="shared" si="23"/>
        <v>1490</v>
      </c>
      <c r="B1491" s="5" t="s">
        <v>707</v>
      </c>
      <c r="C1491" s="11">
        <v>595</v>
      </c>
      <c r="D1491" s="24">
        <v>39838.034997804585</v>
      </c>
    </row>
    <row r="1492" spans="1:4" ht="15.5" x14ac:dyDescent="0.3">
      <c r="A1492" s="5">
        <f t="shared" si="23"/>
        <v>1491</v>
      </c>
      <c r="B1492" s="4" t="s">
        <v>707</v>
      </c>
      <c r="C1492" s="11">
        <v>197</v>
      </c>
      <c r="D1492" s="24">
        <v>39599.021351929012</v>
      </c>
    </row>
    <row r="1493" spans="1:4" x14ac:dyDescent="0.3">
      <c r="A1493" s="5">
        <f t="shared" si="23"/>
        <v>1492</v>
      </c>
      <c r="B1493" s="5" t="s">
        <v>787</v>
      </c>
      <c r="C1493" s="11">
        <v>704</v>
      </c>
      <c r="D1493" s="24">
        <v>43830.720909167176</v>
      </c>
    </row>
    <row r="1494" spans="1:4" x14ac:dyDescent="0.3">
      <c r="A1494" s="5">
        <f t="shared" si="23"/>
        <v>1493</v>
      </c>
      <c r="B1494" s="5" t="s">
        <v>787</v>
      </c>
      <c r="C1494" s="11">
        <v>599</v>
      </c>
      <c r="D1494" s="24">
        <v>42797.323032061722</v>
      </c>
    </row>
    <row r="1495" spans="1:4" x14ac:dyDescent="0.3">
      <c r="A1495" s="5">
        <f t="shared" si="23"/>
        <v>1494</v>
      </c>
      <c r="B1495" s="5" t="s">
        <v>787</v>
      </c>
      <c r="C1495" s="11">
        <v>43</v>
      </c>
      <c r="D1495" s="24">
        <v>43894.118535322406</v>
      </c>
    </row>
    <row r="1496" spans="1:4" ht="15.5" x14ac:dyDescent="0.3">
      <c r="A1496" s="5">
        <f t="shared" si="23"/>
        <v>1495</v>
      </c>
      <c r="B1496" s="4" t="s">
        <v>787</v>
      </c>
      <c r="C1496" s="11">
        <v>549</v>
      </c>
      <c r="D1496" s="24">
        <v>40326.813514831199</v>
      </c>
    </row>
    <row r="1497" spans="1:4" ht="15.5" x14ac:dyDescent="0.3">
      <c r="A1497" s="5">
        <f t="shared" si="23"/>
        <v>1496</v>
      </c>
      <c r="B1497" s="4" t="s">
        <v>787</v>
      </c>
      <c r="C1497" s="11">
        <v>249</v>
      </c>
      <c r="D1497" s="24">
        <v>42711.041056023671</v>
      </c>
    </row>
    <row r="1498" spans="1:4" ht="15.5" x14ac:dyDescent="0.3">
      <c r="A1498" s="5">
        <f t="shared" si="23"/>
        <v>1497</v>
      </c>
      <c r="B1498" s="4" t="s">
        <v>787</v>
      </c>
      <c r="C1498" s="11">
        <v>326</v>
      </c>
      <c r="D1498" s="24">
        <v>41230.01690030942</v>
      </c>
    </row>
    <row r="1499" spans="1:4" x14ac:dyDescent="0.3">
      <c r="A1499" s="5">
        <f t="shared" si="23"/>
        <v>1498</v>
      </c>
      <c r="B1499" s="5" t="s">
        <v>787</v>
      </c>
      <c r="C1499" s="11">
        <v>61</v>
      </c>
      <c r="D1499" s="24">
        <v>45205.568348380628</v>
      </c>
    </row>
    <row r="1500" spans="1:4" x14ac:dyDescent="0.3">
      <c r="A1500" s="5">
        <f t="shared" si="23"/>
        <v>1499</v>
      </c>
      <c r="B1500" s="5" t="s">
        <v>787</v>
      </c>
      <c r="C1500" s="11">
        <v>799</v>
      </c>
      <c r="D1500" s="24">
        <v>38817.227026299282</v>
      </c>
    </row>
    <row r="1501" spans="1:4" x14ac:dyDescent="0.3">
      <c r="A1501" s="5">
        <f t="shared" si="23"/>
        <v>1500</v>
      </c>
      <c r="B1501" s="5" t="s">
        <v>787</v>
      </c>
      <c r="C1501" s="11">
        <v>240</v>
      </c>
      <c r="D1501" s="24">
        <v>45211.629328899027</v>
      </c>
    </row>
    <row r="1502" spans="1:4" ht="15.5" x14ac:dyDescent="0.3">
      <c r="A1502" s="5">
        <f t="shared" si="23"/>
        <v>1501</v>
      </c>
      <c r="B1502" s="4" t="s">
        <v>787</v>
      </c>
      <c r="C1502" s="11">
        <v>519</v>
      </c>
      <c r="D1502" s="24">
        <v>39133.636015732845</v>
      </c>
    </row>
    <row r="1503" spans="1:4" x14ac:dyDescent="0.3">
      <c r="A1503" s="5">
        <f t="shared" si="23"/>
        <v>1502</v>
      </c>
      <c r="B1503" s="5" t="s">
        <v>657</v>
      </c>
      <c r="C1503" s="11">
        <v>8</v>
      </c>
      <c r="D1503" s="24">
        <v>41525.209303359392</v>
      </c>
    </row>
    <row r="1504" spans="1:4" ht="15.5" x14ac:dyDescent="0.3">
      <c r="A1504" s="5">
        <f t="shared" si="23"/>
        <v>1503</v>
      </c>
      <c r="B1504" s="4" t="s">
        <v>657</v>
      </c>
      <c r="C1504" s="11">
        <v>169</v>
      </c>
      <c r="D1504" s="24">
        <v>39890.616250165032</v>
      </c>
    </row>
    <row r="1505" spans="1:4" x14ac:dyDescent="0.3">
      <c r="A1505" s="5">
        <f t="shared" si="23"/>
        <v>1504</v>
      </c>
      <c r="B1505" s="5" t="s">
        <v>657</v>
      </c>
      <c r="C1505" s="11">
        <v>238</v>
      </c>
      <c r="D1505" s="24">
        <v>42415.866728698122</v>
      </c>
    </row>
    <row r="1506" spans="1:4" x14ac:dyDescent="0.3">
      <c r="A1506" s="5">
        <f t="shared" si="23"/>
        <v>1505</v>
      </c>
      <c r="B1506" s="5" t="s">
        <v>657</v>
      </c>
      <c r="C1506" s="11">
        <v>833</v>
      </c>
      <c r="D1506" s="24">
        <v>38822.474607731834</v>
      </c>
    </row>
    <row r="1507" spans="1:4" x14ac:dyDescent="0.3">
      <c r="A1507" s="5">
        <f t="shared" si="23"/>
        <v>1506</v>
      </c>
      <c r="B1507" s="5" t="s">
        <v>657</v>
      </c>
      <c r="C1507" s="11">
        <v>815</v>
      </c>
      <c r="D1507" s="24">
        <v>39029.658873449749</v>
      </c>
    </row>
    <row r="1508" spans="1:4" x14ac:dyDescent="0.3">
      <c r="A1508" s="5">
        <f t="shared" si="23"/>
        <v>1507</v>
      </c>
      <c r="B1508" s="5" t="s">
        <v>657</v>
      </c>
      <c r="C1508" s="11">
        <v>935</v>
      </c>
      <c r="D1508" s="24">
        <v>41162.369752776525</v>
      </c>
    </row>
    <row r="1509" spans="1:4" x14ac:dyDescent="0.3">
      <c r="A1509" s="5">
        <f t="shared" si="23"/>
        <v>1508</v>
      </c>
      <c r="B1509" s="5" t="s">
        <v>657</v>
      </c>
      <c r="C1509" s="11">
        <v>283</v>
      </c>
      <c r="D1509" s="24">
        <v>44043.06795640746</v>
      </c>
    </row>
    <row r="1510" spans="1:4" x14ac:dyDescent="0.3">
      <c r="A1510" s="5">
        <f t="shared" si="23"/>
        <v>1509</v>
      </c>
      <c r="B1510" s="5" t="s">
        <v>657</v>
      </c>
      <c r="C1510" s="11">
        <v>922</v>
      </c>
      <c r="D1510" s="24">
        <v>41805.21904458967</v>
      </c>
    </row>
    <row r="1511" spans="1:4" ht="15.5" x14ac:dyDescent="0.3">
      <c r="A1511" s="5">
        <f t="shared" si="23"/>
        <v>1510</v>
      </c>
      <c r="B1511" s="4" t="s">
        <v>657</v>
      </c>
      <c r="C1511" s="11">
        <v>792</v>
      </c>
      <c r="D1511" s="24">
        <v>43680.833616288743</v>
      </c>
    </row>
    <row r="1512" spans="1:4" x14ac:dyDescent="0.3">
      <c r="A1512" s="5">
        <f t="shared" si="23"/>
        <v>1511</v>
      </c>
      <c r="B1512" s="5" t="s">
        <v>657</v>
      </c>
      <c r="C1512" s="11">
        <v>885</v>
      </c>
      <c r="D1512" s="24">
        <v>43162.353230562614</v>
      </c>
    </row>
    <row r="1513" spans="1:4" x14ac:dyDescent="0.3">
      <c r="A1513" s="5">
        <f t="shared" si="23"/>
        <v>1512</v>
      </c>
      <c r="B1513" s="5" t="s">
        <v>657</v>
      </c>
      <c r="C1513" s="11">
        <v>74</v>
      </c>
      <c r="D1513" s="24">
        <v>43418.006958594247</v>
      </c>
    </row>
    <row r="1514" spans="1:4" ht="15.5" x14ac:dyDescent="0.3">
      <c r="A1514" s="5">
        <f t="shared" si="23"/>
        <v>1513</v>
      </c>
      <c r="B1514" s="4" t="s">
        <v>657</v>
      </c>
      <c r="C1514" s="11">
        <v>141</v>
      </c>
      <c r="D1514" s="24">
        <v>39367.192866266923</v>
      </c>
    </row>
    <row r="1515" spans="1:4" x14ac:dyDescent="0.3">
      <c r="A1515" s="5">
        <f t="shared" si="23"/>
        <v>1514</v>
      </c>
      <c r="B1515" s="5" t="s">
        <v>705</v>
      </c>
      <c r="C1515" s="11">
        <v>575</v>
      </c>
      <c r="D1515" s="24">
        <v>40196.742523207395</v>
      </c>
    </row>
    <row r="1516" spans="1:4" x14ac:dyDescent="0.3">
      <c r="A1516" s="5">
        <f t="shared" si="23"/>
        <v>1515</v>
      </c>
      <c r="B1516" s="5" t="s">
        <v>705</v>
      </c>
      <c r="C1516" s="11">
        <v>433</v>
      </c>
      <c r="D1516" s="24">
        <v>40438.845067156602</v>
      </c>
    </row>
    <row r="1517" spans="1:4" ht="15.5" x14ac:dyDescent="0.3">
      <c r="A1517" s="5">
        <f t="shared" si="23"/>
        <v>1516</v>
      </c>
      <c r="B1517" s="4" t="s">
        <v>705</v>
      </c>
      <c r="C1517" s="11">
        <v>856</v>
      </c>
      <c r="D1517" s="24">
        <v>43889.201436693562</v>
      </c>
    </row>
    <row r="1518" spans="1:4" x14ac:dyDescent="0.3">
      <c r="A1518" s="5">
        <f t="shared" si="23"/>
        <v>1517</v>
      </c>
      <c r="B1518" s="5" t="s">
        <v>705</v>
      </c>
      <c r="C1518" s="11">
        <v>740</v>
      </c>
      <c r="D1518" s="24">
        <v>44986.367434031337</v>
      </c>
    </row>
    <row r="1519" spans="1:4" x14ac:dyDescent="0.3">
      <c r="A1519" s="5">
        <f t="shared" si="23"/>
        <v>1518</v>
      </c>
      <c r="B1519" s="5" t="s">
        <v>705</v>
      </c>
      <c r="C1519" s="11">
        <v>970</v>
      </c>
      <c r="D1519" s="24">
        <v>40232.938029427351</v>
      </c>
    </row>
    <row r="1520" spans="1:4" ht="15.5" x14ac:dyDescent="0.3">
      <c r="A1520" s="5">
        <f t="shared" si="23"/>
        <v>1519</v>
      </c>
      <c r="B1520" s="4" t="s">
        <v>705</v>
      </c>
      <c r="C1520" s="11">
        <v>235</v>
      </c>
      <c r="D1520" s="24">
        <v>39434.086102230343</v>
      </c>
    </row>
    <row r="1521" spans="1:4" x14ac:dyDescent="0.3">
      <c r="A1521" s="5">
        <f t="shared" si="23"/>
        <v>1520</v>
      </c>
      <c r="B1521" s="5" t="s">
        <v>705</v>
      </c>
      <c r="C1521" s="11">
        <v>963</v>
      </c>
      <c r="D1521" s="24">
        <v>41084.668060838674</v>
      </c>
    </row>
    <row r="1522" spans="1:4" x14ac:dyDescent="0.3">
      <c r="A1522" s="5">
        <f t="shared" si="23"/>
        <v>1521</v>
      </c>
      <c r="B1522" s="5" t="s">
        <v>705</v>
      </c>
      <c r="C1522" s="11">
        <v>427</v>
      </c>
      <c r="D1522" s="24">
        <v>42905.455486389641</v>
      </c>
    </row>
    <row r="1523" spans="1:4" x14ac:dyDescent="0.3">
      <c r="A1523" s="5">
        <f t="shared" si="23"/>
        <v>1522</v>
      </c>
      <c r="B1523" s="5" t="s">
        <v>705</v>
      </c>
      <c r="C1523" s="11">
        <v>621</v>
      </c>
      <c r="D1523" s="24">
        <v>41055.915209522856</v>
      </c>
    </row>
    <row r="1524" spans="1:4" x14ac:dyDescent="0.3">
      <c r="A1524" s="5">
        <f t="shared" si="23"/>
        <v>1523</v>
      </c>
      <c r="B1524" s="5" t="s">
        <v>705</v>
      </c>
      <c r="C1524" s="11">
        <v>110</v>
      </c>
      <c r="D1524" s="24">
        <v>39861.027169199209</v>
      </c>
    </row>
    <row r="1525" spans="1:4" ht="15.5" x14ac:dyDescent="0.3">
      <c r="A1525" s="5">
        <f t="shared" si="23"/>
        <v>1524</v>
      </c>
      <c r="B1525" s="4" t="s">
        <v>705</v>
      </c>
      <c r="C1525" s="11">
        <v>531</v>
      </c>
      <c r="D1525" s="24">
        <v>44460.604799993736</v>
      </c>
    </row>
    <row r="1526" spans="1:4" x14ac:dyDescent="0.3">
      <c r="A1526" s="5">
        <f t="shared" si="23"/>
        <v>1525</v>
      </c>
      <c r="B1526" s="5" t="s">
        <v>705</v>
      </c>
      <c r="C1526" s="11">
        <v>839</v>
      </c>
      <c r="D1526" s="24">
        <v>45193.496259787731</v>
      </c>
    </row>
    <row r="1527" spans="1:4" x14ac:dyDescent="0.3">
      <c r="A1527" s="5">
        <f t="shared" si="23"/>
        <v>1526</v>
      </c>
      <c r="B1527" s="5" t="s">
        <v>705</v>
      </c>
      <c r="C1527" s="11">
        <v>734</v>
      </c>
      <c r="D1527" s="24">
        <v>41745.550661789144</v>
      </c>
    </row>
    <row r="1528" spans="1:4" x14ac:dyDescent="0.3">
      <c r="A1528" s="5">
        <f t="shared" si="23"/>
        <v>1527</v>
      </c>
      <c r="B1528" s="5" t="s">
        <v>705</v>
      </c>
      <c r="C1528" s="11">
        <v>439</v>
      </c>
      <c r="D1528" s="24">
        <v>38721.772663477837</v>
      </c>
    </row>
    <row r="1529" spans="1:4" ht="15.5" x14ac:dyDescent="0.3">
      <c r="A1529" s="5">
        <f t="shared" si="23"/>
        <v>1528</v>
      </c>
      <c r="B1529" s="4" t="s">
        <v>705</v>
      </c>
      <c r="C1529" s="11">
        <v>282</v>
      </c>
      <c r="D1529" s="24">
        <v>45422.404841530399</v>
      </c>
    </row>
    <row r="1530" spans="1:4" ht="15.5" x14ac:dyDescent="0.3">
      <c r="A1530" s="5">
        <f t="shared" si="23"/>
        <v>1529</v>
      </c>
      <c r="B1530" s="4" t="s">
        <v>705</v>
      </c>
      <c r="C1530" s="11">
        <v>381</v>
      </c>
      <c r="D1530" s="24">
        <v>42619.335851591066</v>
      </c>
    </row>
    <row r="1531" spans="1:4" x14ac:dyDescent="0.3">
      <c r="A1531" s="5">
        <f t="shared" si="23"/>
        <v>1530</v>
      </c>
      <c r="B1531" s="5" t="s">
        <v>768</v>
      </c>
      <c r="C1531" s="11">
        <v>617</v>
      </c>
      <c r="D1531" s="24">
        <v>44348.668526328998</v>
      </c>
    </row>
    <row r="1532" spans="1:4" ht="15.5" x14ac:dyDescent="0.3">
      <c r="A1532" s="5">
        <f t="shared" si="23"/>
        <v>1531</v>
      </c>
      <c r="B1532" s="4" t="s">
        <v>768</v>
      </c>
      <c r="C1532" s="11">
        <v>320</v>
      </c>
      <c r="D1532" s="24">
        <v>44683.648771810207</v>
      </c>
    </row>
    <row r="1533" spans="1:4" x14ac:dyDescent="0.3">
      <c r="A1533" s="5">
        <f t="shared" si="23"/>
        <v>1532</v>
      </c>
      <c r="B1533" s="5" t="s">
        <v>768</v>
      </c>
      <c r="C1533" s="11">
        <v>547</v>
      </c>
      <c r="D1533" s="24">
        <v>41784.738104290453</v>
      </c>
    </row>
    <row r="1534" spans="1:4" ht="15.5" x14ac:dyDescent="0.3">
      <c r="A1534" s="5">
        <f t="shared" si="23"/>
        <v>1533</v>
      </c>
      <c r="B1534" s="4" t="s">
        <v>768</v>
      </c>
      <c r="C1534" s="11">
        <v>192</v>
      </c>
      <c r="D1534" s="24">
        <v>40046.252695189803</v>
      </c>
    </row>
    <row r="1535" spans="1:4" x14ac:dyDescent="0.3">
      <c r="A1535" s="5">
        <f t="shared" si="23"/>
        <v>1534</v>
      </c>
      <c r="B1535" s="5" t="s">
        <v>768</v>
      </c>
      <c r="C1535" s="11">
        <v>289</v>
      </c>
      <c r="D1535" s="24">
        <v>41636.096125265671</v>
      </c>
    </row>
    <row r="1536" spans="1:4" x14ac:dyDescent="0.3">
      <c r="A1536" s="5">
        <f t="shared" si="23"/>
        <v>1535</v>
      </c>
      <c r="B1536" s="5" t="s">
        <v>768</v>
      </c>
      <c r="C1536" s="11">
        <v>473</v>
      </c>
      <c r="D1536" s="24">
        <v>41880.199495110588</v>
      </c>
    </row>
    <row r="1537" spans="1:4" x14ac:dyDescent="0.3">
      <c r="A1537" s="5">
        <f t="shared" si="23"/>
        <v>1536</v>
      </c>
      <c r="B1537" s="5" t="s">
        <v>768</v>
      </c>
      <c r="C1537" s="11">
        <v>240</v>
      </c>
      <c r="D1537" s="24">
        <v>44168.798005458128</v>
      </c>
    </row>
    <row r="1538" spans="1:4" x14ac:dyDescent="0.3">
      <c r="A1538" s="5">
        <f t="shared" si="23"/>
        <v>1537</v>
      </c>
      <c r="B1538" s="5" t="s">
        <v>768</v>
      </c>
      <c r="C1538" s="11">
        <v>915</v>
      </c>
      <c r="D1538" s="24">
        <v>40422.414547956767</v>
      </c>
    </row>
    <row r="1539" spans="1:4" ht="15.5" x14ac:dyDescent="0.3">
      <c r="A1539" s="5">
        <f t="shared" si="23"/>
        <v>1538</v>
      </c>
      <c r="B1539" s="4" t="s">
        <v>718</v>
      </c>
      <c r="C1539" s="11">
        <v>925</v>
      </c>
      <c r="D1539" s="24">
        <v>43006.993785467828</v>
      </c>
    </row>
    <row r="1540" spans="1:4" ht="15.5" x14ac:dyDescent="0.3">
      <c r="A1540" s="5">
        <f t="shared" ref="A1540:A1603" si="24">A1539+1</f>
        <v>1539</v>
      </c>
      <c r="B1540" s="4" t="s">
        <v>718</v>
      </c>
      <c r="C1540" s="11">
        <v>85</v>
      </c>
      <c r="D1540" s="24">
        <v>41832.29990577494</v>
      </c>
    </row>
    <row r="1541" spans="1:4" ht="15.5" x14ac:dyDescent="0.3">
      <c r="A1541" s="5">
        <f t="shared" si="24"/>
        <v>1540</v>
      </c>
      <c r="B1541" s="4" t="s">
        <v>718</v>
      </c>
      <c r="C1541" s="11">
        <v>596</v>
      </c>
      <c r="D1541" s="24">
        <v>40461.587390409259</v>
      </c>
    </row>
    <row r="1542" spans="1:4" x14ac:dyDescent="0.3">
      <c r="A1542" s="5">
        <f t="shared" si="24"/>
        <v>1541</v>
      </c>
      <c r="B1542" s="5" t="s">
        <v>718</v>
      </c>
      <c r="C1542" s="11">
        <v>886</v>
      </c>
      <c r="D1542" s="24">
        <v>42857.377294772312</v>
      </c>
    </row>
    <row r="1543" spans="1:4" x14ac:dyDescent="0.3">
      <c r="A1543" s="5">
        <f t="shared" si="24"/>
        <v>1542</v>
      </c>
      <c r="B1543" s="5" t="s">
        <v>718</v>
      </c>
      <c r="C1543" s="11">
        <v>552</v>
      </c>
      <c r="D1543" s="24">
        <v>43457.043704649957</v>
      </c>
    </row>
    <row r="1544" spans="1:4" ht="15.5" x14ac:dyDescent="0.3">
      <c r="A1544" s="5">
        <f t="shared" si="24"/>
        <v>1543</v>
      </c>
      <c r="B1544" s="4" t="s">
        <v>718</v>
      </c>
      <c r="C1544" s="11">
        <v>889</v>
      </c>
      <c r="D1544" s="24">
        <v>39988.431084082338</v>
      </c>
    </row>
    <row r="1545" spans="1:4" x14ac:dyDescent="0.3">
      <c r="A1545" s="5">
        <f t="shared" si="24"/>
        <v>1544</v>
      </c>
      <c r="B1545" s="5" t="s">
        <v>766</v>
      </c>
      <c r="C1545" s="11">
        <v>342</v>
      </c>
      <c r="D1545" s="24">
        <v>45310.474980957028</v>
      </c>
    </row>
    <row r="1546" spans="1:4" ht="15.5" x14ac:dyDescent="0.3">
      <c r="A1546" s="5">
        <f t="shared" si="24"/>
        <v>1545</v>
      </c>
      <c r="B1546" s="4" t="s">
        <v>766</v>
      </c>
      <c r="C1546" s="11">
        <v>441</v>
      </c>
      <c r="D1546" s="24">
        <v>40931.079355139191</v>
      </c>
    </row>
    <row r="1547" spans="1:4" ht="15.5" x14ac:dyDescent="0.3">
      <c r="A1547" s="5">
        <f t="shared" si="24"/>
        <v>1546</v>
      </c>
      <c r="B1547" s="4" t="s">
        <v>766</v>
      </c>
      <c r="C1547" s="11">
        <v>521</v>
      </c>
      <c r="D1547" s="24">
        <v>42667.343717593249</v>
      </c>
    </row>
    <row r="1548" spans="1:4" ht="15.5" x14ac:dyDescent="0.3">
      <c r="A1548" s="5">
        <f t="shared" si="24"/>
        <v>1547</v>
      </c>
      <c r="B1548" s="4" t="s">
        <v>766</v>
      </c>
      <c r="C1548" s="11">
        <v>557</v>
      </c>
      <c r="D1548" s="24">
        <v>43493.850165519973</v>
      </c>
    </row>
    <row r="1549" spans="1:4" x14ac:dyDescent="0.3">
      <c r="A1549" s="5">
        <f t="shared" si="24"/>
        <v>1548</v>
      </c>
      <c r="B1549" s="5" t="s">
        <v>766</v>
      </c>
      <c r="C1549" s="11">
        <v>513</v>
      </c>
      <c r="D1549" s="24">
        <v>44995.392527633689</v>
      </c>
    </row>
    <row r="1550" spans="1:4" ht="15.5" x14ac:dyDescent="0.3">
      <c r="A1550" s="5">
        <f t="shared" si="24"/>
        <v>1549</v>
      </c>
      <c r="B1550" s="4" t="s">
        <v>766</v>
      </c>
      <c r="C1550" s="11">
        <v>853</v>
      </c>
      <c r="D1550" s="24">
        <v>40050.580982211228</v>
      </c>
    </row>
    <row r="1551" spans="1:4" ht="15.5" x14ac:dyDescent="0.3">
      <c r="A1551" s="5">
        <f t="shared" si="24"/>
        <v>1550</v>
      </c>
      <c r="B1551" s="4" t="s">
        <v>648</v>
      </c>
      <c r="C1551" s="11">
        <v>393</v>
      </c>
      <c r="D1551" s="24">
        <v>44800.013486739284</v>
      </c>
    </row>
    <row r="1552" spans="1:4" ht="15.5" x14ac:dyDescent="0.3">
      <c r="A1552" s="5">
        <f t="shared" si="24"/>
        <v>1551</v>
      </c>
      <c r="B1552" s="4" t="s">
        <v>648</v>
      </c>
      <c r="C1552" s="11">
        <v>150</v>
      </c>
      <c r="D1552" s="24">
        <v>45016.89534116193</v>
      </c>
    </row>
    <row r="1553" spans="1:4" ht="15.5" x14ac:dyDescent="0.3">
      <c r="A1553" s="5">
        <f t="shared" si="24"/>
        <v>1552</v>
      </c>
      <c r="B1553" s="4" t="s">
        <v>648</v>
      </c>
      <c r="C1553" s="11">
        <v>132</v>
      </c>
      <c r="D1553" s="24">
        <v>44275.603113919817</v>
      </c>
    </row>
    <row r="1554" spans="1:4" x14ac:dyDescent="0.3">
      <c r="A1554" s="5">
        <f t="shared" si="24"/>
        <v>1553</v>
      </c>
      <c r="B1554" s="5" t="s">
        <v>648</v>
      </c>
      <c r="C1554" s="11">
        <v>57</v>
      </c>
      <c r="D1554" s="24">
        <v>43642.785461012951</v>
      </c>
    </row>
    <row r="1555" spans="1:4" x14ac:dyDescent="0.3">
      <c r="A1555" s="5">
        <f t="shared" si="24"/>
        <v>1554</v>
      </c>
      <c r="B1555" s="5" t="s">
        <v>648</v>
      </c>
      <c r="C1555" s="11">
        <v>791</v>
      </c>
      <c r="D1555" s="24">
        <v>43351.821372623883</v>
      </c>
    </row>
    <row r="1556" spans="1:4" ht="15.5" x14ac:dyDescent="0.3">
      <c r="A1556" s="5">
        <f t="shared" si="24"/>
        <v>1555</v>
      </c>
      <c r="B1556" s="4" t="s">
        <v>648</v>
      </c>
      <c r="C1556" s="11">
        <v>617</v>
      </c>
      <c r="D1556" s="24">
        <v>40197.516062886381</v>
      </c>
    </row>
    <row r="1557" spans="1:4" x14ac:dyDescent="0.3">
      <c r="A1557" s="5">
        <f t="shared" si="24"/>
        <v>1556</v>
      </c>
      <c r="B1557" s="5" t="s">
        <v>648</v>
      </c>
      <c r="C1557" s="11">
        <v>216</v>
      </c>
      <c r="D1557" s="24">
        <v>39128.602519011445</v>
      </c>
    </row>
    <row r="1558" spans="1:4" x14ac:dyDescent="0.3">
      <c r="A1558" s="5">
        <f t="shared" si="24"/>
        <v>1557</v>
      </c>
      <c r="B1558" s="5" t="s">
        <v>648</v>
      </c>
      <c r="C1558" s="11">
        <v>159</v>
      </c>
      <c r="D1558" s="24">
        <v>38724.211097420921</v>
      </c>
    </row>
    <row r="1559" spans="1:4" x14ac:dyDescent="0.3">
      <c r="A1559" s="5">
        <f t="shared" si="24"/>
        <v>1558</v>
      </c>
      <c r="B1559" s="5" t="s">
        <v>648</v>
      </c>
      <c r="C1559" s="11">
        <v>813</v>
      </c>
      <c r="D1559" s="24">
        <v>44961.62229436812</v>
      </c>
    </row>
    <row r="1560" spans="1:4" x14ac:dyDescent="0.3">
      <c r="A1560" s="5">
        <f t="shared" si="24"/>
        <v>1559</v>
      </c>
      <c r="B1560" s="5" t="s">
        <v>648</v>
      </c>
      <c r="C1560" s="11">
        <v>989</v>
      </c>
      <c r="D1560" s="24">
        <v>40534.009494104641</v>
      </c>
    </row>
    <row r="1561" spans="1:4" ht="15.5" x14ac:dyDescent="0.3">
      <c r="A1561" s="5">
        <f t="shared" si="24"/>
        <v>1560</v>
      </c>
      <c r="B1561" s="4" t="s">
        <v>648</v>
      </c>
      <c r="C1561" s="11">
        <v>880</v>
      </c>
      <c r="D1561" s="24">
        <v>43111.797639198456</v>
      </c>
    </row>
    <row r="1562" spans="1:4" x14ac:dyDescent="0.3">
      <c r="A1562" s="5">
        <f t="shared" si="24"/>
        <v>1561</v>
      </c>
      <c r="B1562" s="5" t="s">
        <v>648</v>
      </c>
      <c r="C1562" s="11">
        <v>259</v>
      </c>
      <c r="D1562" s="24">
        <v>42106.463950040394</v>
      </c>
    </row>
    <row r="1563" spans="1:4" ht="15.5" x14ac:dyDescent="0.3">
      <c r="A1563" s="5">
        <f t="shared" si="24"/>
        <v>1562</v>
      </c>
      <c r="B1563" s="4" t="s">
        <v>663</v>
      </c>
      <c r="C1563" s="11">
        <v>734</v>
      </c>
      <c r="D1563" s="24">
        <v>41770.857234030147</v>
      </c>
    </row>
    <row r="1564" spans="1:4" ht="15.5" x14ac:dyDescent="0.3">
      <c r="A1564" s="5">
        <f t="shared" si="24"/>
        <v>1563</v>
      </c>
      <c r="B1564" s="4" t="s">
        <v>663</v>
      </c>
      <c r="C1564" s="11">
        <v>72</v>
      </c>
      <c r="D1564" s="24">
        <v>44345.319722846492</v>
      </c>
    </row>
    <row r="1565" spans="1:4" x14ac:dyDescent="0.3">
      <c r="A1565" s="5">
        <f t="shared" si="24"/>
        <v>1564</v>
      </c>
      <c r="B1565" s="5" t="s">
        <v>663</v>
      </c>
      <c r="C1565" s="11">
        <v>835</v>
      </c>
      <c r="D1565" s="24">
        <v>42371.780104853409</v>
      </c>
    </row>
    <row r="1566" spans="1:4" x14ac:dyDescent="0.3">
      <c r="A1566" s="5">
        <f t="shared" si="24"/>
        <v>1565</v>
      </c>
      <c r="B1566" s="5" t="s">
        <v>663</v>
      </c>
      <c r="C1566" s="11">
        <v>533</v>
      </c>
      <c r="D1566" s="24">
        <v>40267.785374669918</v>
      </c>
    </row>
    <row r="1567" spans="1:4" ht="15.5" x14ac:dyDescent="0.3">
      <c r="A1567" s="5">
        <f t="shared" si="24"/>
        <v>1566</v>
      </c>
      <c r="B1567" s="4" t="s">
        <v>663</v>
      </c>
      <c r="C1567" s="11">
        <v>583</v>
      </c>
      <c r="D1567" s="24">
        <v>40577.153852078147</v>
      </c>
    </row>
    <row r="1568" spans="1:4" ht="15.5" x14ac:dyDescent="0.3">
      <c r="A1568" s="5">
        <f t="shared" si="24"/>
        <v>1567</v>
      </c>
      <c r="B1568" s="4" t="s">
        <v>663</v>
      </c>
      <c r="C1568" s="11">
        <v>742</v>
      </c>
      <c r="D1568" s="24">
        <v>42385.541658760922</v>
      </c>
    </row>
    <row r="1569" spans="1:4" x14ac:dyDescent="0.3">
      <c r="A1569" s="5">
        <f t="shared" si="24"/>
        <v>1568</v>
      </c>
      <c r="B1569" s="5" t="s">
        <v>663</v>
      </c>
      <c r="C1569" s="11">
        <v>253</v>
      </c>
      <c r="D1569" s="24">
        <v>39033.385516950693</v>
      </c>
    </row>
    <row r="1570" spans="1:4" x14ac:dyDescent="0.3">
      <c r="A1570" s="5">
        <f t="shared" si="24"/>
        <v>1569</v>
      </c>
      <c r="B1570" s="5" t="s">
        <v>663</v>
      </c>
      <c r="C1570" s="11">
        <v>209</v>
      </c>
      <c r="D1570" s="24">
        <v>38802.787415326478</v>
      </c>
    </row>
    <row r="1571" spans="1:4" x14ac:dyDescent="0.3">
      <c r="A1571" s="5">
        <f t="shared" si="24"/>
        <v>1570</v>
      </c>
      <c r="B1571" s="5" t="s">
        <v>663</v>
      </c>
      <c r="C1571" s="11">
        <v>199</v>
      </c>
      <c r="D1571" s="24">
        <v>43946.036769467064</v>
      </c>
    </row>
    <row r="1572" spans="1:4" x14ac:dyDescent="0.3">
      <c r="A1572" s="5">
        <f t="shared" si="24"/>
        <v>1571</v>
      </c>
      <c r="B1572" s="5" t="s">
        <v>663</v>
      </c>
      <c r="C1572" s="11">
        <v>628</v>
      </c>
      <c r="D1572" s="24">
        <v>43869.288176718961</v>
      </c>
    </row>
    <row r="1573" spans="1:4" ht="15.5" x14ac:dyDescent="0.3">
      <c r="A1573" s="5">
        <f t="shared" si="24"/>
        <v>1572</v>
      </c>
      <c r="B1573" s="4" t="s">
        <v>663</v>
      </c>
      <c r="C1573" s="11">
        <v>458</v>
      </c>
      <c r="D1573" s="24">
        <v>43826.640697852446</v>
      </c>
    </row>
    <row r="1574" spans="1:4" ht="15.5" x14ac:dyDescent="0.3">
      <c r="A1574" s="5">
        <f t="shared" si="24"/>
        <v>1573</v>
      </c>
      <c r="B1574" s="4" t="s">
        <v>663</v>
      </c>
      <c r="C1574" s="11">
        <v>331</v>
      </c>
      <c r="D1574" s="24">
        <v>43097.326380100625</v>
      </c>
    </row>
    <row r="1575" spans="1:4" x14ac:dyDescent="0.3">
      <c r="A1575" s="5">
        <f t="shared" si="24"/>
        <v>1574</v>
      </c>
      <c r="B1575" s="5" t="s">
        <v>628</v>
      </c>
      <c r="C1575" s="11">
        <v>340</v>
      </c>
      <c r="D1575" s="24">
        <v>42732.806459693631</v>
      </c>
    </row>
    <row r="1576" spans="1:4" ht="15.5" x14ac:dyDescent="0.3">
      <c r="A1576" s="5">
        <f t="shared" si="24"/>
        <v>1575</v>
      </c>
      <c r="B1576" s="4" t="s">
        <v>628</v>
      </c>
      <c r="C1576" s="11">
        <v>238</v>
      </c>
      <c r="D1576" s="24">
        <v>39145.895690726204</v>
      </c>
    </row>
    <row r="1577" spans="1:4" ht="15.5" x14ac:dyDescent="0.3">
      <c r="A1577" s="5">
        <f t="shared" si="24"/>
        <v>1576</v>
      </c>
      <c r="B1577" s="4" t="s">
        <v>628</v>
      </c>
      <c r="C1577" s="11">
        <v>518</v>
      </c>
      <c r="D1577" s="24">
        <v>44842.606972569003</v>
      </c>
    </row>
    <row r="1578" spans="1:4" ht="15.5" x14ac:dyDescent="0.3">
      <c r="A1578" s="5">
        <f t="shared" si="24"/>
        <v>1577</v>
      </c>
      <c r="B1578" s="4" t="s">
        <v>628</v>
      </c>
      <c r="C1578" s="11">
        <v>152</v>
      </c>
      <c r="D1578" s="24">
        <v>42709.603129263145</v>
      </c>
    </row>
    <row r="1579" spans="1:4" ht="15.5" x14ac:dyDescent="0.3">
      <c r="A1579" s="5">
        <f t="shared" si="24"/>
        <v>1578</v>
      </c>
      <c r="B1579" s="4" t="s">
        <v>628</v>
      </c>
      <c r="C1579" s="11">
        <v>297</v>
      </c>
      <c r="D1579" s="24">
        <v>40812.636207175245</v>
      </c>
    </row>
    <row r="1580" spans="1:4" ht="15.5" x14ac:dyDescent="0.3">
      <c r="A1580" s="5">
        <f t="shared" si="24"/>
        <v>1579</v>
      </c>
      <c r="B1580" s="4" t="s">
        <v>817</v>
      </c>
      <c r="C1580" s="11">
        <v>876</v>
      </c>
      <c r="D1580" s="24">
        <v>41831.642334461045</v>
      </c>
    </row>
    <row r="1581" spans="1:4" x14ac:dyDescent="0.3">
      <c r="A1581" s="5">
        <f t="shared" si="24"/>
        <v>1580</v>
      </c>
      <c r="B1581" s="5" t="s">
        <v>817</v>
      </c>
      <c r="C1581" s="11">
        <v>610</v>
      </c>
      <c r="D1581" s="24">
        <v>39371.114470204047</v>
      </c>
    </row>
    <row r="1582" spans="1:4" ht="15.5" x14ac:dyDescent="0.3">
      <c r="A1582" s="5">
        <f t="shared" si="24"/>
        <v>1581</v>
      </c>
      <c r="B1582" s="4" t="s">
        <v>817</v>
      </c>
      <c r="C1582" s="11">
        <v>839</v>
      </c>
      <c r="D1582" s="24">
        <v>42544.755360677984</v>
      </c>
    </row>
    <row r="1583" spans="1:4" x14ac:dyDescent="0.3">
      <c r="A1583" s="5">
        <f t="shared" si="24"/>
        <v>1582</v>
      </c>
      <c r="B1583" s="5" t="s">
        <v>817</v>
      </c>
      <c r="C1583" s="11">
        <v>635</v>
      </c>
      <c r="D1583" s="24">
        <v>44155.084123321401</v>
      </c>
    </row>
    <row r="1584" spans="1:4" x14ac:dyDescent="0.3">
      <c r="A1584" s="5">
        <f t="shared" si="24"/>
        <v>1583</v>
      </c>
      <c r="B1584" s="5" t="s">
        <v>817</v>
      </c>
      <c r="C1584" s="11">
        <v>131</v>
      </c>
      <c r="D1584" s="24">
        <v>39102.785153069504</v>
      </c>
    </row>
    <row r="1585" spans="1:4" x14ac:dyDescent="0.3">
      <c r="A1585" s="5">
        <f t="shared" si="24"/>
        <v>1584</v>
      </c>
      <c r="B1585" s="5" t="s">
        <v>817</v>
      </c>
      <c r="C1585" s="11">
        <v>197</v>
      </c>
      <c r="D1585" s="24">
        <v>38894.93603372934</v>
      </c>
    </row>
    <row r="1586" spans="1:4" ht="15.5" x14ac:dyDescent="0.3">
      <c r="A1586" s="5">
        <f t="shared" si="24"/>
        <v>1585</v>
      </c>
      <c r="B1586" s="4" t="s">
        <v>817</v>
      </c>
      <c r="C1586" s="11">
        <v>42</v>
      </c>
      <c r="D1586" s="24">
        <v>40460.916317645751</v>
      </c>
    </row>
    <row r="1587" spans="1:4" x14ac:dyDescent="0.3">
      <c r="A1587" s="5">
        <f t="shared" si="24"/>
        <v>1586</v>
      </c>
      <c r="B1587" s="5" t="s">
        <v>817</v>
      </c>
      <c r="C1587" s="11">
        <v>435</v>
      </c>
      <c r="D1587" s="24">
        <v>43208.587030613984</v>
      </c>
    </row>
    <row r="1588" spans="1:4" x14ac:dyDescent="0.3">
      <c r="A1588" s="5">
        <f t="shared" si="24"/>
        <v>1587</v>
      </c>
      <c r="B1588" s="5" t="s">
        <v>817</v>
      </c>
      <c r="C1588" s="11">
        <v>751</v>
      </c>
      <c r="D1588" s="24">
        <v>40063.12964975302</v>
      </c>
    </row>
    <row r="1589" spans="1:4" x14ac:dyDescent="0.3">
      <c r="A1589" s="5">
        <f t="shared" si="24"/>
        <v>1588</v>
      </c>
      <c r="B1589" s="5" t="s">
        <v>817</v>
      </c>
      <c r="C1589" s="11">
        <v>322</v>
      </c>
      <c r="D1589" s="24">
        <v>42554.872841168581</v>
      </c>
    </row>
    <row r="1590" spans="1:4" ht="15.5" x14ac:dyDescent="0.3">
      <c r="A1590" s="5">
        <f t="shared" si="24"/>
        <v>1589</v>
      </c>
      <c r="B1590" s="4" t="s">
        <v>817</v>
      </c>
      <c r="C1590" s="11">
        <v>646</v>
      </c>
      <c r="D1590" s="24">
        <v>45099.258986924819</v>
      </c>
    </row>
    <row r="1591" spans="1:4" ht="15.5" x14ac:dyDescent="0.3">
      <c r="A1591" s="5">
        <f t="shared" si="24"/>
        <v>1590</v>
      </c>
      <c r="B1591" s="4" t="s">
        <v>746</v>
      </c>
      <c r="C1591" s="11">
        <v>659</v>
      </c>
      <c r="D1591" s="24">
        <v>42832.724520024603</v>
      </c>
    </row>
    <row r="1592" spans="1:4" ht="15.5" x14ac:dyDescent="0.3">
      <c r="A1592" s="5">
        <f t="shared" si="24"/>
        <v>1591</v>
      </c>
      <c r="B1592" s="4" t="s">
        <v>746</v>
      </c>
      <c r="C1592" s="11">
        <v>408</v>
      </c>
      <c r="D1592" s="24">
        <v>39134.918300723606</v>
      </c>
    </row>
    <row r="1593" spans="1:4" ht="15.5" x14ac:dyDescent="0.3">
      <c r="A1593" s="5">
        <f t="shared" si="24"/>
        <v>1592</v>
      </c>
      <c r="B1593" s="4" t="s">
        <v>746</v>
      </c>
      <c r="C1593" s="11">
        <v>979</v>
      </c>
      <c r="D1593" s="24">
        <v>39178.318008220995</v>
      </c>
    </row>
    <row r="1594" spans="1:4" ht="15.5" x14ac:dyDescent="0.3">
      <c r="A1594" s="5">
        <f t="shared" si="24"/>
        <v>1593</v>
      </c>
      <c r="B1594" s="4" t="s">
        <v>746</v>
      </c>
      <c r="C1594" s="11">
        <v>1</v>
      </c>
      <c r="D1594" s="24">
        <v>39406.080073410863</v>
      </c>
    </row>
    <row r="1595" spans="1:4" ht="15.5" x14ac:dyDescent="0.3">
      <c r="A1595" s="5">
        <f t="shared" si="24"/>
        <v>1594</v>
      </c>
      <c r="B1595" s="4" t="s">
        <v>746</v>
      </c>
      <c r="C1595" s="11">
        <v>536</v>
      </c>
      <c r="D1595" s="24">
        <v>39659.202780249594</v>
      </c>
    </row>
    <row r="1596" spans="1:4" x14ac:dyDescent="0.3">
      <c r="A1596" s="5">
        <f t="shared" si="24"/>
        <v>1595</v>
      </c>
      <c r="B1596" s="5" t="s">
        <v>746</v>
      </c>
      <c r="C1596" s="11">
        <v>187</v>
      </c>
      <c r="D1596" s="24">
        <v>41111.850165427313</v>
      </c>
    </row>
    <row r="1597" spans="1:4" x14ac:dyDescent="0.3">
      <c r="A1597" s="5">
        <f t="shared" si="24"/>
        <v>1596</v>
      </c>
      <c r="B1597" s="5" t="s">
        <v>746</v>
      </c>
      <c r="C1597" s="11">
        <v>978</v>
      </c>
      <c r="D1597" s="24">
        <v>40166.751741600361</v>
      </c>
    </row>
    <row r="1598" spans="1:4" ht="15.5" x14ac:dyDescent="0.3">
      <c r="A1598" s="5">
        <f t="shared" si="24"/>
        <v>1597</v>
      </c>
      <c r="B1598" s="4" t="s">
        <v>727</v>
      </c>
      <c r="C1598" s="11">
        <v>912</v>
      </c>
      <c r="D1598" s="24">
        <v>38945.243477351265</v>
      </c>
    </row>
    <row r="1599" spans="1:4" ht="15.5" x14ac:dyDescent="0.3">
      <c r="A1599" s="5">
        <f t="shared" si="24"/>
        <v>1598</v>
      </c>
      <c r="B1599" s="4" t="s">
        <v>727</v>
      </c>
      <c r="C1599" s="11">
        <v>507</v>
      </c>
      <c r="D1599" s="24">
        <v>45127.576619506159</v>
      </c>
    </row>
    <row r="1600" spans="1:4" x14ac:dyDescent="0.3">
      <c r="A1600" s="5">
        <f t="shared" si="24"/>
        <v>1599</v>
      </c>
      <c r="B1600" s="5" t="s">
        <v>727</v>
      </c>
      <c r="C1600" s="11">
        <v>77</v>
      </c>
      <c r="D1600" s="24">
        <v>44460.318825668153</v>
      </c>
    </row>
    <row r="1601" spans="1:4" x14ac:dyDescent="0.3">
      <c r="A1601" s="5">
        <f t="shared" si="24"/>
        <v>1600</v>
      </c>
      <c r="B1601" s="5" t="s">
        <v>727</v>
      </c>
      <c r="C1601" s="11">
        <v>928</v>
      </c>
      <c r="D1601" s="24">
        <v>40157.324697538927</v>
      </c>
    </row>
    <row r="1602" spans="1:4" ht="15.5" x14ac:dyDescent="0.3">
      <c r="A1602" s="5">
        <f t="shared" si="24"/>
        <v>1601</v>
      </c>
      <c r="B1602" s="4" t="s">
        <v>727</v>
      </c>
      <c r="C1602" s="11">
        <v>780</v>
      </c>
      <c r="D1602" s="24">
        <v>43512.691117490118</v>
      </c>
    </row>
    <row r="1603" spans="1:4" ht="15.5" x14ac:dyDescent="0.3">
      <c r="A1603" s="5">
        <f t="shared" si="24"/>
        <v>1602</v>
      </c>
      <c r="B1603" s="4" t="s">
        <v>727</v>
      </c>
      <c r="C1603" s="11">
        <v>661</v>
      </c>
      <c r="D1603" s="24">
        <v>44157.435990905207</v>
      </c>
    </row>
    <row r="1604" spans="1:4" x14ac:dyDescent="0.3">
      <c r="A1604" s="5">
        <f t="shared" ref="A1604:A1667" si="25">A1603+1</f>
        <v>1603</v>
      </c>
      <c r="B1604" s="5" t="s">
        <v>727</v>
      </c>
      <c r="C1604" s="11">
        <v>745</v>
      </c>
      <c r="D1604" s="24">
        <v>44943.657326892047</v>
      </c>
    </row>
    <row r="1605" spans="1:4" x14ac:dyDescent="0.3">
      <c r="A1605" s="5">
        <f t="shared" si="25"/>
        <v>1604</v>
      </c>
      <c r="B1605" s="5" t="s">
        <v>727</v>
      </c>
      <c r="C1605" s="11">
        <v>902</v>
      </c>
      <c r="D1605" s="24">
        <v>42405.734617954127</v>
      </c>
    </row>
    <row r="1606" spans="1:4" x14ac:dyDescent="0.3">
      <c r="A1606" s="5">
        <f t="shared" si="25"/>
        <v>1605</v>
      </c>
      <c r="B1606" s="5" t="s">
        <v>727</v>
      </c>
      <c r="C1606" s="11">
        <v>870</v>
      </c>
      <c r="D1606" s="24">
        <v>43216.943768811405</v>
      </c>
    </row>
    <row r="1607" spans="1:4" x14ac:dyDescent="0.3">
      <c r="A1607" s="5">
        <f t="shared" si="25"/>
        <v>1606</v>
      </c>
      <c r="B1607" s="5" t="s">
        <v>727</v>
      </c>
      <c r="C1607" s="11">
        <v>180</v>
      </c>
      <c r="D1607" s="24">
        <v>42075.641160120431</v>
      </c>
    </row>
    <row r="1608" spans="1:4" x14ac:dyDescent="0.3">
      <c r="A1608" s="5">
        <f t="shared" si="25"/>
        <v>1607</v>
      </c>
      <c r="B1608" s="5" t="s">
        <v>727</v>
      </c>
      <c r="C1608" s="11">
        <v>161</v>
      </c>
      <c r="D1608" s="24">
        <v>40516.702089402701</v>
      </c>
    </row>
    <row r="1609" spans="1:4" ht="15.5" x14ac:dyDescent="0.3">
      <c r="A1609" s="5">
        <f t="shared" si="25"/>
        <v>1608</v>
      </c>
      <c r="B1609" s="4" t="s">
        <v>727</v>
      </c>
      <c r="C1609" s="11">
        <v>174</v>
      </c>
      <c r="D1609" s="24">
        <v>45376.926723104538</v>
      </c>
    </row>
    <row r="1610" spans="1:4" x14ac:dyDescent="0.3">
      <c r="A1610" s="5">
        <f t="shared" si="25"/>
        <v>1609</v>
      </c>
      <c r="B1610" s="5" t="s">
        <v>632</v>
      </c>
      <c r="C1610" s="11">
        <v>127</v>
      </c>
      <c r="D1610" s="24">
        <v>42641.572801089962</v>
      </c>
    </row>
    <row r="1611" spans="1:4" ht="15.5" x14ac:dyDescent="0.3">
      <c r="A1611" s="5">
        <f t="shared" si="25"/>
        <v>1610</v>
      </c>
      <c r="B1611" s="4" t="s">
        <v>632</v>
      </c>
      <c r="C1611" s="11">
        <v>867</v>
      </c>
      <c r="D1611" s="24">
        <v>45434.199185900048</v>
      </c>
    </row>
    <row r="1612" spans="1:4" x14ac:dyDescent="0.3">
      <c r="A1612" s="5">
        <f t="shared" si="25"/>
        <v>1611</v>
      </c>
      <c r="B1612" s="5" t="s">
        <v>632</v>
      </c>
      <c r="C1612" s="11">
        <v>623</v>
      </c>
      <c r="D1612" s="24">
        <v>40007.245310219085</v>
      </c>
    </row>
    <row r="1613" spans="1:4" x14ac:dyDescent="0.3">
      <c r="A1613" s="5">
        <f t="shared" si="25"/>
        <v>1612</v>
      </c>
      <c r="B1613" s="5" t="s">
        <v>632</v>
      </c>
      <c r="C1613" s="11">
        <v>298</v>
      </c>
      <c r="D1613" s="24">
        <v>44503.708029177833</v>
      </c>
    </row>
    <row r="1614" spans="1:4" x14ac:dyDescent="0.3">
      <c r="A1614" s="5">
        <f t="shared" si="25"/>
        <v>1613</v>
      </c>
      <c r="B1614" s="5" t="s">
        <v>632</v>
      </c>
      <c r="C1614" s="11">
        <v>256</v>
      </c>
      <c r="D1614" s="24">
        <v>42235.262014184933</v>
      </c>
    </row>
    <row r="1615" spans="1:4" x14ac:dyDescent="0.3">
      <c r="A1615" s="5">
        <f t="shared" si="25"/>
        <v>1614</v>
      </c>
      <c r="B1615" s="5" t="s">
        <v>632</v>
      </c>
      <c r="C1615" s="11">
        <v>153</v>
      </c>
      <c r="D1615" s="24">
        <v>44212.177356308377</v>
      </c>
    </row>
    <row r="1616" spans="1:4" ht="15.5" x14ac:dyDescent="0.3">
      <c r="A1616" s="5">
        <f t="shared" si="25"/>
        <v>1615</v>
      </c>
      <c r="B1616" s="4" t="s">
        <v>632</v>
      </c>
      <c r="C1616" s="11">
        <v>163</v>
      </c>
      <c r="D1616" s="24">
        <v>43153.90992825303</v>
      </c>
    </row>
    <row r="1617" spans="1:4" ht="15.5" x14ac:dyDescent="0.3">
      <c r="A1617" s="5">
        <f t="shared" si="25"/>
        <v>1616</v>
      </c>
      <c r="B1617" s="4" t="s">
        <v>632</v>
      </c>
      <c r="C1617" s="11">
        <v>452</v>
      </c>
      <c r="D1617" s="24">
        <v>44987.884829050279</v>
      </c>
    </row>
    <row r="1618" spans="1:4" x14ac:dyDescent="0.3">
      <c r="A1618" s="5">
        <f t="shared" si="25"/>
        <v>1617</v>
      </c>
      <c r="B1618" s="5" t="s">
        <v>632</v>
      </c>
      <c r="C1618" s="11">
        <v>409</v>
      </c>
      <c r="D1618" s="24">
        <v>41485.675529939726</v>
      </c>
    </row>
    <row r="1619" spans="1:4" ht="15.5" x14ac:dyDescent="0.3">
      <c r="A1619" s="5">
        <f t="shared" si="25"/>
        <v>1618</v>
      </c>
      <c r="B1619" s="4" t="s">
        <v>632</v>
      </c>
      <c r="C1619" s="11">
        <v>435</v>
      </c>
      <c r="D1619" s="24">
        <v>40457.383621349327</v>
      </c>
    </row>
    <row r="1620" spans="1:4" x14ac:dyDescent="0.3">
      <c r="A1620" s="5">
        <f t="shared" si="25"/>
        <v>1619</v>
      </c>
      <c r="B1620" s="5" t="s">
        <v>632</v>
      </c>
      <c r="C1620" s="11">
        <v>579</v>
      </c>
      <c r="D1620" s="24">
        <v>39821.537251999216</v>
      </c>
    </row>
    <row r="1621" spans="1:4" ht="15.5" x14ac:dyDescent="0.3">
      <c r="A1621" s="5">
        <f t="shared" si="25"/>
        <v>1620</v>
      </c>
      <c r="B1621" s="4" t="s">
        <v>632</v>
      </c>
      <c r="C1621" s="11">
        <v>403</v>
      </c>
      <c r="D1621" s="24">
        <v>39293.835795695988</v>
      </c>
    </row>
    <row r="1622" spans="1:4" x14ac:dyDescent="0.3">
      <c r="A1622" s="5">
        <f t="shared" si="25"/>
        <v>1621</v>
      </c>
      <c r="B1622" s="5" t="s">
        <v>740</v>
      </c>
      <c r="C1622" s="11">
        <v>901</v>
      </c>
      <c r="D1622" s="24">
        <v>39267.17720333222</v>
      </c>
    </row>
    <row r="1623" spans="1:4" ht="15.5" x14ac:dyDescent="0.3">
      <c r="A1623" s="5">
        <f t="shared" si="25"/>
        <v>1622</v>
      </c>
      <c r="B1623" s="4" t="s">
        <v>740</v>
      </c>
      <c r="C1623" s="11">
        <v>146</v>
      </c>
      <c r="D1623" s="24">
        <v>45321.758840146111</v>
      </c>
    </row>
    <row r="1624" spans="1:4" ht="15.5" x14ac:dyDescent="0.3">
      <c r="A1624" s="5">
        <f t="shared" si="25"/>
        <v>1623</v>
      </c>
      <c r="B1624" s="4" t="s">
        <v>740</v>
      </c>
      <c r="C1624" s="11">
        <v>840</v>
      </c>
      <c r="D1624" s="24">
        <v>44624.691197033593</v>
      </c>
    </row>
    <row r="1625" spans="1:4" x14ac:dyDescent="0.3">
      <c r="A1625" s="5">
        <f t="shared" si="25"/>
        <v>1624</v>
      </c>
      <c r="B1625" s="5" t="s">
        <v>740</v>
      </c>
      <c r="C1625" s="11">
        <v>696</v>
      </c>
      <c r="D1625" s="24">
        <v>42473.851085466478</v>
      </c>
    </row>
    <row r="1626" spans="1:4" ht="15.5" x14ac:dyDescent="0.3">
      <c r="A1626" s="5">
        <f t="shared" si="25"/>
        <v>1625</v>
      </c>
      <c r="B1626" s="4" t="s">
        <v>740</v>
      </c>
      <c r="C1626" s="11">
        <v>101</v>
      </c>
      <c r="D1626" s="24">
        <v>41766.136656872564</v>
      </c>
    </row>
    <row r="1627" spans="1:4" x14ac:dyDescent="0.3">
      <c r="A1627" s="5">
        <f t="shared" si="25"/>
        <v>1626</v>
      </c>
      <c r="B1627" s="5" t="s">
        <v>740</v>
      </c>
      <c r="C1627" s="11">
        <v>865</v>
      </c>
      <c r="D1627" s="24">
        <v>44607.815992418487</v>
      </c>
    </row>
    <row r="1628" spans="1:4" x14ac:dyDescent="0.3">
      <c r="A1628" s="5">
        <f t="shared" si="25"/>
        <v>1627</v>
      </c>
      <c r="B1628" s="5" t="s">
        <v>740</v>
      </c>
      <c r="C1628" s="11">
        <v>573</v>
      </c>
      <c r="D1628" s="24">
        <v>41556.637063875307</v>
      </c>
    </row>
    <row r="1629" spans="1:4" ht="15.5" x14ac:dyDescent="0.3">
      <c r="A1629" s="5">
        <f t="shared" si="25"/>
        <v>1628</v>
      </c>
      <c r="B1629" s="4" t="s">
        <v>740</v>
      </c>
      <c r="C1629" s="11">
        <v>796</v>
      </c>
      <c r="D1629" s="24">
        <v>41988.931961321563</v>
      </c>
    </row>
    <row r="1630" spans="1:4" x14ac:dyDescent="0.3">
      <c r="A1630" s="5">
        <f t="shared" si="25"/>
        <v>1629</v>
      </c>
      <c r="B1630" s="5" t="s">
        <v>740</v>
      </c>
      <c r="C1630" s="11">
        <v>981</v>
      </c>
      <c r="D1630" s="24">
        <v>39966.728015673463</v>
      </c>
    </row>
    <row r="1631" spans="1:4" x14ac:dyDescent="0.3">
      <c r="A1631" s="5">
        <f t="shared" si="25"/>
        <v>1630</v>
      </c>
      <c r="B1631" s="5" t="s">
        <v>740</v>
      </c>
      <c r="C1631" s="11">
        <v>241</v>
      </c>
      <c r="D1631" s="24">
        <v>40947.665218944865</v>
      </c>
    </row>
    <row r="1632" spans="1:4" x14ac:dyDescent="0.3">
      <c r="A1632" s="5">
        <f t="shared" si="25"/>
        <v>1631</v>
      </c>
      <c r="B1632" s="5" t="s">
        <v>740</v>
      </c>
      <c r="C1632" s="11">
        <v>624</v>
      </c>
      <c r="D1632" s="24">
        <v>44260.654981682659</v>
      </c>
    </row>
    <row r="1633" spans="1:4" x14ac:dyDescent="0.3">
      <c r="A1633" s="5">
        <f t="shared" si="25"/>
        <v>1632</v>
      </c>
      <c r="B1633" s="5" t="s">
        <v>740</v>
      </c>
      <c r="C1633" s="11">
        <v>371</v>
      </c>
      <c r="D1633" s="24">
        <v>40897.994658169904</v>
      </c>
    </row>
    <row r="1634" spans="1:4" x14ac:dyDescent="0.3">
      <c r="A1634" s="5">
        <f t="shared" si="25"/>
        <v>1633</v>
      </c>
      <c r="B1634" s="5" t="s">
        <v>737</v>
      </c>
      <c r="C1634" s="11">
        <v>87</v>
      </c>
      <c r="D1634" s="24">
        <v>44280.268682841939</v>
      </c>
    </row>
    <row r="1635" spans="1:4" ht="15.5" x14ac:dyDescent="0.3">
      <c r="A1635" s="5">
        <f t="shared" si="25"/>
        <v>1634</v>
      </c>
      <c r="B1635" s="4" t="s">
        <v>737</v>
      </c>
      <c r="C1635" s="11">
        <v>123</v>
      </c>
      <c r="D1635" s="24">
        <v>43329.147015210023</v>
      </c>
    </row>
    <row r="1636" spans="1:4" x14ac:dyDescent="0.3">
      <c r="A1636" s="5">
        <f t="shared" si="25"/>
        <v>1635</v>
      </c>
      <c r="B1636" s="5" t="s">
        <v>737</v>
      </c>
      <c r="C1636" s="11">
        <v>315</v>
      </c>
      <c r="D1636" s="24">
        <v>43912.102724450269</v>
      </c>
    </row>
    <row r="1637" spans="1:4" ht="15.5" x14ac:dyDescent="0.3">
      <c r="A1637" s="5">
        <f t="shared" si="25"/>
        <v>1636</v>
      </c>
      <c r="B1637" s="4" t="s">
        <v>737</v>
      </c>
      <c r="C1637" s="11">
        <v>515</v>
      </c>
      <c r="D1637" s="24">
        <v>42190.103698106432</v>
      </c>
    </row>
    <row r="1638" spans="1:4" x14ac:dyDescent="0.3">
      <c r="A1638" s="5">
        <f t="shared" si="25"/>
        <v>1637</v>
      </c>
      <c r="B1638" s="5" t="s">
        <v>737</v>
      </c>
      <c r="C1638" s="11">
        <v>968</v>
      </c>
      <c r="D1638" s="24">
        <v>42017.490600585166</v>
      </c>
    </row>
    <row r="1639" spans="1:4" ht="15.5" x14ac:dyDescent="0.3">
      <c r="A1639" s="5">
        <f t="shared" si="25"/>
        <v>1638</v>
      </c>
      <c r="B1639" s="4" t="s">
        <v>737</v>
      </c>
      <c r="C1639" s="11">
        <v>383</v>
      </c>
      <c r="D1639" s="24">
        <v>44908.552732240067</v>
      </c>
    </row>
    <row r="1640" spans="1:4" x14ac:dyDescent="0.3">
      <c r="A1640" s="5">
        <f t="shared" si="25"/>
        <v>1639</v>
      </c>
      <c r="B1640" s="5" t="s">
        <v>737</v>
      </c>
      <c r="C1640" s="11">
        <v>331</v>
      </c>
      <c r="D1640" s="24">
        <v>41057.909162969801</v>
      </c>
    </row>
    <row r="1641" spans="1:4" x14ac:dyDescent="0.3">
      <c r="A1641" s="5">
        <f t="shared" si="25"/>
        <v>1640</v>
      </c>
      <c r="B1641" s="5" t="s">
        <v>737</v>
      </c>
      <c r="C1641" s="11">
        <v>872</v>
      </c>
      <c r="D1641" s="24">
        <v>39079.16229344107</v>
      </c>
    </row>
    <row r="1642" spans="1:4" x14ac:dyDescent="0.3">
      <c r="A1642" s="5">
        <f t="shared" si="25"/>
        <v>1641</v>
      </c>
      <c r="B1642" s="5" t="s">
        <v>737</v>
      </c>
      <c r="C1642" s="11">
        <v>213</v>
      </c>
      <c r="D1642" s="24">
        <v>43009.860311049139</v>
      </c>
    </row>
    <row r="1643" spans="1:4" x14ac:dyDescent="0.3">
      <c r="A1643" s="5">
        <f t="shared" si="25"/>
        <v>1642</v>
      </c>
      <c r="B1643" s="5" t="s">
        <v>737</v>
      </c>
      <c r="C1643" s="11">
        <v>708</v>
      </c>
      <c r="D1643" s="24">
        <v>45429.995933373488</v>
      </c>
    </row>
    <row r="1644" spans="1:4" x14ac:dyDescent="0.3">
      <c r="A1644" s="5">
        <f t="shared" si="25"/>
        <v>1643</v>
      </c>
      <c r="B1644" s="5" t="s">
        <v>737</v>
      </c>
      <c r="C1644" s="11">
        <v>761</v>
      </c>
      <c r="D1644" s="24">
        <v>41697.509645109116</v>
      </c>
    </row>
    <row r="1645" spans="1:4" x14ac:dyDescent="0.3">
      <c r="A1645" s="5">
        <f t="shared" si="25"/>
        <v>1644</v>
      </c>
      <c r="B1645" s="5" t="s">
        <v>737</v>
      </c>
      <c r="C1645" s="11">
        <v>896</v>
      </c>
      <c r="D1645" s="24">
        <v>38830.002605394497</v>
      </c>
    </row>
    <row r="1646" spans="1:4" x14ac:dyDescent="0.3">
      <c r="A1646" s="5">
        <f t="shared" si="25"/>
        <v>1645</v>
      </c>
      <c r="B1646" s="5" t="s">
        <v>737</v>
      </c>
      <c r="C1646" s="11">
        <v>246</v>
      </c>
      <c r="D1646" s="24">
        <v>39489.183920545714</v>
      </c>
    </row>
    <row r="1647" spans="1:4" ht="15.5" x14ac:dyDescent="0.3">
      <c r="A1647" s="5">
        <f t="shared" si="25"/>
        <v>1646</v>
      </c>
      <c r="B1647" s="4" t="s">
        <v>737</v>
      </c>
      <c r="C1647" s="11">
        <v>168</v>
      </c>
      <c r="D1647" s="24">
        <v>39957.940214907481</v>
      </c>
    </row>
    <row r="1648" spans="1:4" x14ac:dyDescent="0.3">
      <c r="A1648" s="5">
        <f t="shared" si="25"/>
        <v>1647</v>
      </c>
      <c r="B1648" s="5" t="s">
        <v>737</v>
      </c>
      <c r="C1648" s="11">
        <v>647</v>
      </c>
      <c r="D1648" s="24">
        <v>43567.118015808053</v>
      </c>
    </row>
    <row r="1649" spans="1:4" x14ac:dyDescent="0.3">
      <c r="A1649" s="5">
        <f t="shared" si="25"/>
        <v>1648</v>
      </c>
      <c r="B1649" s="5" t="s">
        <v>737</v>
      </c>
      <c r="C1649" s="11">
        <v>847</v>
      </c>
      <c r="D1649" s="24">
        <v>42197.270385861651</v>
      </c>
    </row>
    <row r="1650" spans="1:4" x14ac:dyDescent="0.3">
      <c r="A1650" s="5">
        <f t="shared" si="25"/>
        <v>1649</v>
      </c>
      <c r="B1650" s="5" t="s">
        <v>737</v>
      </c>
      <c r="C1650" s="11">
        <v>774</v>
      </c>
      <c r="D1650" s="24">
        <v>40947.043336846917</v>
      </c>
    </row>
    <row r="1651" spans="1:4" ht="15.5" x14ac:dyDescent="0.3">
      <c r="A1651" s="5">
        <f t="shared" si="25"/>
        <v>1650</v>
      </c>
      <c r="B1651" s="4" t="s">
        <v>737</v>
      </c>
      <c r="C1651" s="11">
        <v>73</v>
      </c>
      <c r="D1651" s="24">
        <v>39345.57960738524</v>
      </c>
    </row>
    <row r="1652" spans="1:4" ht="15.5" x14ac:dyDescent="0.3">
      <c r="A1652" s="5">
        <f t="shared" si="25"/>
        <v>1651</v>
      </c>
      <c r="B1652" s="4" t="s">
        <v>737</v>
      </c>
      <c r="C1652" s="11">
        <v>685</v>
      </c>
      <c r="D1652" s="24">
        <v>40021.679478117629</v>
      </c>
    </row>
    <row r="1653" spans="1:4" x14ac:dyDescent="0.3">
      <c r="A1653" s="5">
        <f t="shared" si="25"/>
        <v>1652</v>
      </c>
      <c r="B1653" s="5" t="s">
        <v>671</v>
      </c>
      <c r="C1653" s="11">
        <v>411</v>
      </c>
      <c r="D1653" s="24">
        <v>41172.421434878612</v>
      </c>
    </row>
    <row r="1654" spans="1:4" ht="15.5" x14ac:dyDescent="0.3">
      <c r="A1654" s="5">
        <f t="shared" si="25"/>
        <v>1653</v>
      </c>
      <c r="B1654" s="4" t="s">
        <v>671</v>
      </c>
      <c r="C1654" s="11">
        <v>358</v>
      </c>
      <c r="D1654" s="24">
        <v>42901.941061208054</v>
      </c>
    </row>
    <row r="1655" spans="1:4" x14ac:dyDescent="0.3">
      <c r="A1655" s="5">
        <f t="shared" si="25"/>
        <v>1654</v>
      </c>
      <c r="B1655" s="5" t="s">
        <v>671</v>
      </c>
      <c r="C1655" s="11">
        <v>904</v>
      </c>
      <c r="D1655" s="24">
        <v>44301.687242010819</v>
      </c>
    </row>
    <row r="1656" spans="1:4" ht="15.5" x14ac:dyDescent="0.3">
      <c r="A1656" s="5">
        <f t="shared" si="25"/>
        <v>1655</v>
      </c>
      <c r="B1656" s="4" t="s">
        <v>671</v>
      </c>
      <c r="C1656" s="11">
        <v>839</v>
      </c>
      <c r="D1656" s="24">
        <v>44563.6871297057</v>
      </c>
    </row>
    <row r="1657" spans="1:4" x14ac:dyDescent="0.3">
      <c r="A1657" s="5">
        <f t="shared" si="25"/>
        <v>1656</v>
      </c>
      <c r="B1657" s="5" t="s">
        <v>671</v>
      </c>
      <c r="C1657" s="11">
        <v>436</v>
      </c>
      <c r="D1657" s="24">
        <v>39068.066471737562</v>
      </c>
    </row>
    <row r="1658" spans="1:4" ht="15.5" x14ac:dyDescent="0.3">
      <c r="A1658" s="5">
        <f t="shared" si="25"/>
        <v>1657</v>
      </c>
      <c r="B1658" s="4" t="s">
        <v>671</v>
      </c>
      <c r="C1658" s="11">
        <v>63</v>
      </c>
      <c r="D1658" s="24">
        <v>43042.546426486246</v>
      </c>
    </row>
    <row r="1659" spans="1:4" ht="15.5" x14ac:dyDescent="0.3">
      <c r="A1659" s="5">
        <f t="shared" si="25"/>
        <v>1658</v>
      </c>
      <c r="B1659" s="4" t="s">
        <v>671</v>
      </c>
      <c r="C1659" s="11">
        <v>767</v>
      </c>
      <c r="D1659" s="24">
        <v>45249.007018160686</v>
      </c>
    </row>
    <row r="1660" spans="1:4" ht="15.5" x14ac:dyDescent="0.3">
      <c r="A1660" s="5">
        <f t="shared" si="25"/>
        <v>1659</v>
      </c>
      <c r="B1660" s="4" t="s">
        <v>671</v>
      </c>
      <c r="C1660" s="11">
        <v>511</v>
      </c>
      <c r="D1660" s="24">
        <v>41296.140364542553</v>
      </c>
    </row>
    <row r="1661" spans="1:4" x14ac:dyDescent="0.3">
      <c r="A1661" s="5">
        <f t="shared" si="25"/>
        <v>1660</v>
      </c>
      <c r="B1661" s="5" t="s">
        <v>671</v>
      </c>
      <c r="C1661" s="11">
        <v>67</v>
      </c>
      <c r="D1661" s="24">
        <v>43520.817171099232</v>
      </c>
    </row>
    <row r="1662" spans="1:4" ht="15.5" x14ac:dyDescent="0.3">
      <c r="A1662" s="5">
        <f t="shared" si="25"/>
        <v>1661</v>
      </c>
      <c r="B1662" s="4" t="s">
        <v>671</v>
      </c>
      <c r="C1662" s="11">
        <v>351</v>
      </c>
      <c r="D1662" s="24">
        <v>41822.488994668776</v>
      </c>
    </row>
    <row r="1663" spans="1:4" x14ac:dyDescent="0.3">
      <c r="A1663" s="5">
        <f t="shared" si="25"/>
        <v>1662</v>
      </c>
      <c r="B1663" s="5" t="s">
        <v>671</v>
      </c>
      <c r="C1663" s="11">
        <v>709</v>
      </c>
      <c r="D1663" s="24">
        <v>44389.880880368437</v>
      </c>
    </row>
    <row r="1664" spans="1:4" ht="15.5" x14ac:dyDescent="0.3">
      <c r="A1664" s="5">
        <f t="shared" si="25"/>
        <v>1663</v>
      </c>
      <c r="B1664" s="4" t="s">
        <v>671</v>
      </c>
      <c r="C1664" s="11">
        <v>846</v>
      </c>
      <c r="D1664" s="24">
        <v>45132.69003175119</v>
      </c>
    </row>
    <row r="1665" spans="1:4" ht="15.5" x14ac:dyDescent="0.3">
      <c r="A1665" s="5">
        <f t="shared" si="25"/>
        <v>1664</v>
      </c>
      <c r="B1665" s="4" t="s">
        <v>671</v>
      </c>
      <c r="C1665" s="11">
        <v>440</v>
      </c>
      <c r="D1665" s="24">
        <v>42732.089453231223</v>
      </c>
    </row>
    <row r="1666" spans="1:4" x14ac:dyDescent="0.3">
      <c r="A1666" s="5">
        <f t="shared" si="25"/>
        <v>1665</v>
      </c>
      <c r="B1666" s="5" t="s">
        <v>671</v>
      </c>
      <c r="C1666" s="11">
        <v>908</v>
      </c>
      <c r="D1666" s="24">
        <v>38872.075213193544</v>
      </c>
    </row>
    <row r="1667" spans="1:4" ht="15.5" x14ac:dyDescent="0.3">
      <c r="A1667" s="5">
        <f t="shared" si="25"/>
        <v>1666</v>
      </c>
      <c r="B1667" s="4" t="s">
        <v>671</v>
      </c>
      <c r="C1667" s="11">
        <v>559</v>
      </c>
      <c r="D1667" s="24">
        <v>40082.135037714492</v>
      </c>
    </row>
    <row r="1668" spans="1:4" ht="15.5" x14ac:dyDescent="0.3">
      <c r="A1668" s="5">
        <f t="shared" ref="A1668:A1731" si="26">A1667+1</f>
        <v>1667</v>
      </c>
      <c r="B1668" s="4" t="s">
        <v>671</v>
      </c>
      <c r="C1668" s="11">
        <v>51</v>
      </c>
      <c r="D1668" s="24">
        <v>41694.61229504893</v>
      </c>
    </row>
    <row r="1669" spans="1:4" x14ac:dyDescent="0.3">
      <c r="A1669" s="5">
        <f t="shared" si="26"/>
        <v>1668</v>
      </c>
      <c r="B1669" s="5" t="s">
        <v>671</v>
      </c>
      <c r="C1669" s="11">
        <v>259</v>
      </c>
      <c r="D1669" s="24">
        <v>39882.609711255849</v>
      </c>
    </row>
    <row r="1670" spans="1:4" x14ac:dyDescent="0.3">
      <c r="A1670" s="5">
        <f t="shared" si="26"/>
        <v>1669</v>
      </c>
      <c r="B1670" s="5" t="s">
        <v>671</v>
      </c>
      <c r="C1670" s="11">
        <v>647</v>
      </c>
      <c r="D1670" s="24">
        <v>41822.75006648108</v>
      </c>
    </row>
    <row r="1671" spans="1:4" ht="15.5" x14ac:dyDescent="0.3">
      <c r="A1671" s="5">
        <f t="shared" si="26"/>
        <v>1670</v>
      </c>
      <c r="B1671" s="4" t="s">
        <v>724</v>
      </c>
      <c r="C1671" s="11">
        <v>426</v>
      </c>
      <c r="D1671" s="24">
        <v>38735.440823646291</v>
      </c>
    </row>
    <row r="1672" spans="1:4" x14ac:dyDescent="0.3">
      <c r="A1672" s="5">
        <f t="shared" si="26"/>
        <v>1671</v>
      </c>
      <c r="B1672" s="5" t="s">
        <v>724</v>
      </c>
      <c r="C1672" s="11">
        <v>737</v>
      </c>
      <c r="D1672" s="24">
        <v>43990.056043738783</v>
      </c>
    </row>
    <row r="1673" spans="1:4" ht="15.5" x14ac:dyDescent="0.3">
      <c r="A1673" s="5">
        <f t="shared" si="26"/>
        <v>1672</v>
      </c>
      <c r="B1673" s="4" t="s">
        <v>724</v>
      </c>
      <c r="C1673" s="11">
        <v>503</v>
      </c>
      <c r="D1673" s="24">
        <v>42807.174896190263</v>
      </c>
    </row>
    <row r="1674" spans="1:4" ht="15.5" x14ac:dyDescent="0.3">
      <c r="A1674" s="5">
        <f t="shared" si="26"/>
        <v>1673</v>
      </c>
      <c r="B1674" s="4" t="s">
        <v>724</v>
      </c>
      <c r="C1674" s="11">
        <v>160</v>
      </c>
      <c r="D1674" s="24">
        <v>43350.217815596101</v>
      </c>
    </row>
    <row r="1675" spans="1:4" ht="15.5" x14ac:dyDescent="0.3">
      <c r="A1675" s="5">
        <f t="shared" si="26"/>
        <v>1674</v>
      </c>
      <c r="B1675" s="4" t="s">
        <v>724</v>
      </c>
      <c r="C1675" s="11">
        <v>351</v>
      </c>
      <c r="D1675" s="24">
        <v>44505.136147516991</v>
      </c>
    </row>
    <row r="1676" spans="1:4" ht="15.5" x14ac:dyDescent="0.3">
      <c r="A1676" s="5">
        <f t="shared" si="26"/>
        <v>1675</v>
      </c>
      <c r="B1676" s="4" t="s">
        <v>724</v>
      </c>
      <c r="C1676" s="11">
        <v>502</v>
      </c>
      <c r="D1676" s="24">
        <v>41886.621938482618</v>
      </c>
    </row>
    <row r="1677" spans="1:4" ht="15.5" x14ac:dyDescent="0.3">
      <c r="A1677" s="5">
        <f t="shared" si="26"/>
        <v>1676</v>
      </c>
      <c r="B1677" s="4" t="s">
        <v>724</v>
      </c>
      <c r="C1677" s="11">
        <v>93</v>
      </c>
      <c r="D1677" s="24">
        <v>44184.758986227549</v>
      </c>
    </row>
    <row r="1678" spans="1:4" x14ac:dyDescent="0.3">
      <c r="A1678" s="5">
        <f t="shared" si="26"/>
        <v>1677</v>
      </c>
      <c r="B1678" s="5" t="s">
        <v>724</v>
      </c>
      <c r="C1678" s="11">
        <v>499</v>
      </c>
      <c r="D1678" s="24">
        <v>44773.598548774025</v>
      </c>
    </row>
    <row r="1679" spans="1:4" x14ac:dyDescent="0.3">
      <c r="A1679" s="5">
        <f t="shared" si="26"/>
        <v>1678</v>
      </c>
      <c r="B1679" s="5" t="s">
        <v>724</v>
      </c>
      <c r="C1679" s="11">
        <v>394</v>
      </c>
      <c r="D1679" s="24">
        <v>39829.148092551077</v>
      </c>
    </row>
    <row r="1680" spans="1:4" ht="15.5" x14ac:dyDescent="0.3">
      <c r="A1680" s="5">
        <f t="shared" si="26"/>
        <v>1679</v>
      </c>
      <c r="B1680" s="4" t="s">
        <v>724</v>
      </c>
      <c r="C1680" s="11">
        <v>88</v>
      </c>
      <c r="D1680" s="24">
        <v>44127.416607514177</v>
      </c>
    </row>
    <row r="1681" spans="1:4" ht="15.5" x14ac:dyDescent="0.3">
      <c r="A1681" s="5">
        <f t="shared" si="26"/>
        <v>1680</v>
      </c>
      <c r="B1681" s="4" t="s">
        <v>724</v>
      </c>
      <c r="C1681" s="11">
        <v>118</v>
      </c>
      <c r="D1681" s="24">
        <v>42999.349165358704</v>
      </c>
    </row>
    <row r="1682" spans="1:4" ht="15.5" x14ac:dyDescent="0.3">
      <c r="A1682" s="5">
        <f t="shared" si="26"/>
        <v>1681</v>
      </c>
      <c r="B1682" s="4" t="s">
        <v>724</v>
      </c>
      <c r="C1682" s="11">
        <v>636</v>
      </c>
      <c r="D1682" s="24">
        <v>41692.14645913674</v>
      </c>
    </row>
    <row r="1683" spans="1:4" ht="15.5" x14ac:dyDescent="0.3">
      <c r="A1683" s="5">
        <f t="shared" si="26"/>
        <v>1682</v>
      </c>
      <c r="B1683" s="4" t="s">
        <v>724</v>
      </c>
      <c r="C1683" s="11">
        <v>949</v>
      </c>
      <c r="D1683" s="24">
        <v>40364.187793942991</v>
      </c>
    </row>
    <row r="1684" spans="1:4" x14ac:dyDescent="0.3">
      <c r="A1684" s="5">
        <f t="shared" si="26"/>
        <v>1683</v>
      </c>
      <c r="B1684" s="5" t="s">
        <v>724</v>
      </c>
      <c r="C1684" s="11">
        <v>366</v>
      </c>
      <c r="D1684" s="24">
        <v>40141.105306365018</v>
      </c>
    </row>
    <row r="1685" spans="1:4" ht="15.5" x14ac:dyDescent="0.3">
      <c r="A1685" s="5">
        <f t="shared" si="26"/>
        <v>1684</v>
      </c>
      <c r="B1685" s="4" t="s">
        <v>724</v>
      </c>
      <c r="C1685" s="11">
        <v>934</v>
      </c>
      <c r="D1685" s="24">
        <v>42328.297513173056</v>
      </c>
    </row>
    <row r="1686" spans="1:4" x14ac:dyDescent="0.3">
      <c r="A1686" s="5">
        <f t="shared" si="26"/>
        <v>1685</v>
      </c>
      <c r="B1686" s="5" t="s">
        <v>638</v>
      </c>
      <c r="C1686" s="11">
        <v>845</v>
      </c>
      <c r="D1686" s="24">
        <v>43329.485784463119</v>
      </c>
    </row>
    <row r="1687" spans="1:4" x14ac:dyDescent="0.3">
      <c r="A1687" s="5">
        <f t="shared" si="26"/>
        <v>1686</v>
      </c>
      <c r="B1687" s="5" t="s">
        <v>638</v>
      </c>
      <c r="C1687" s="11">
        <v>714</v>
      </c>
      <c r="D1687" s="24">
        <v>43663.573239482372</v>
      </c>
    </row>
    <row r="1688" spans="1:4" x14ac:dyDescent="0.3">
      <c r="A1688" s="5">
        <f t="shared" si="26"/>
        <v>1687</v>
      </c>
      <c r="B1688" s="5" t="s">
        <v>638</v>
      </c>
      <c r="C1688" s="11">
        <v>529</v>
      </c>
      <c r="D1688" s="24">
        <v>45038.745441124251</v>
      </c>
    </row>
    <row r="1689" spans="1:4" ht="15.5" x14ac:dyDescent="0.3">
      <c r="A1689" s="5">
        <f t="shared" si="26"/>
        <v>1688</v>
      </c>
      <c r="B1689" s="4" t="s">
        <v>638</v>
      </c>
      <c r="C1689" s="11">
        <v>267</v>
      </c>
      <c r="D1689" s="24">
        <v>42071.066433075932</v>
      </c>
    </row>
    <row r="1690" spans="1:4" ht="15.5" x14ac:dyDescent="0.3">
      <c r="A1690" s="5">
        <f t="shared" si="26"/>
        <v>1689</v>
      </c>
      <c r="B1690" s="4" t="s">
        <v>638</v>
      </c>
      <c r="C1690" s="11">
        <v>774</v>
      </c>
      <c r="D1690" s="24">
        <v>40905.077684627089</v>
      </c>
    </row>
    <row r="1691" spans="1:4" x14ac:dyDescent="0.3">
      <c r="A1691" s="5">
        <f t="shared" si="26"/>
        <v>1690</v>
      </c>
      <c r="B1691" s="5" t="s">
        <v>638</v>
      </c>
      <c r="C1691" s="11">
        <v>190</v>
      </c>
      <c r="D1691" s="24">
        <v>43241.140561923552</v>
      </c>
    </row>
    <row r="1692" spans="1:4" ht="15.5" x14ac:dyDescent="0.3">
      <c r="A1692" s="5">
        <f t="shared" si="26"/>
        <v>1691</v>
      </c>
      <c r="B1692" s="4" t="s">
        <v>638</v>
      </c>
      <c r="C1692" s="11">
        <v>163</v>
      </c>
      <c r="D1692" s="24">
        <v>43906.104555750448</v>
      </c>
    </row>
    <row r="1693" spans="1:4" ht="15.5" x14ac:dyDescent="0.3">
      <c r="A1693" s="5">
        <f t="shared" si="26"/>
        <v>1692</v>
      </c>
      <c r="B1693" s="4" t="s">
        <v>638</v>
      </c>
      <c r="C1693" s="11">
        <v>289</v>
      </c>
      <c r="D1693" s="24">
        <v>41158.596637113842</v>
      </c>
    </row>
    <row r="1694" spans="1:4" ht="15.5" x14ac:dyDescent="0.3">
      <c r="A1694" s="5">
        <f t="shared" si="26"/>
        <v>1693</v>
      </c>
      <c r="B1694" s="4" t="s">
        <v>638</v>
      </c>
      <c r="C1694" s="11">
        <v>26</v>
      </c>
      <c r="D1694" s="24">
        <v>41634.834788393448</v>
      </c>
    </row>
    <row r="1695" spans="1:4" x14ac:dyDescent="0.3">
      <c r="A1695" s="5">
        <f t="shared" si="26"/>
        <v>1694</v>
      </c>
      <c r="B1695" s="5" t="s">
        <v>638</v>
      </c>
      <c r="C1695" s="11">
        <v>353</v>
      </c>
      <c r="D1695" s="24">
        <v>40864.742796589417</v>
      </c>
    </row>
    <row r="1696" spans="1:4" x14ac:dyDescent="0.3">
      <c r="A1696" s="5">
        <f t="shared" si="26"/>
        <v>1695</v>
      </c>
      <c r="B1696" s="5" t="s">
        <v>638</v>
      </c>
      <c r="C1696" s="11">
        <v>388</v>
      </c>
      <c r="D1696" s="24">
        <v>38809.167922597313</v>
      </c>
    </row>
    <row r="1697" spans="1:4" ht="15.5" x14ac:dyDescent="0.3">
      <c r="A1697" s="5">
        <f t="shared" si="26"/>
        <v>1696</v>
      </c>
      <c r="B1697" s="4" t="s">
        <v>757</v>
      </c>
      <c r="C1697" s="11">
        <v>465</v>
      </c>
      <c r="D1697" s="24">
        <v>44360.929023025143</v>
      </c>
    </row>
    <row r="1698" spans="1:4" ht="15.5" x14ac:dyDescent="0.3">
      <c r="A1698" s="5">
        <f t="shared" si="26"/>
        <v>1697</v>
      </c>
      <c r="B1698" s="4" t="s">
        <v>757</v>
      </c>
      <c r="C1698" s="11">
        <v>64</v>
      </c>
      <c r="D1698" s="24">
        <v>41293.234428409392</v>
      </c>
    </row>
    <row r="1699" spans="1:4" x14ac:dyDescent="0.3">
      <c r="A1699" s="5">
        <f t="shared" si="26"/>
        <v>1698</v>
      </c>
      <c r="B1699" s="5" t="s">
        <v>757</v>
      </c>
      <c r="C1699" s="11">
        <v>551</v>
      </c>
      <c r="D1699" s="24">
        <v>43685.533612470201</v>
      </c>
    </row>
    <row r="1700" spans="1:4" x14ac:dyDescent="0.3">
      <c r="A1700" s="5">
        <f t="shared" si="26"/>
        <v>1699</v>
      </c>
      <c r="B1700" s="5" t="s">
        <v>757</v>
      </c>
      <c r="C1700" s="11">
        <v>405</v>
      </c>
      <c r="D1700" s="24">
        <v>39293.419198124699</v>
      </c>
    </row>
    <row r="1701" spans="1:4" x14ac:dyDescent="0.3">
      <c r="A1701" s="5">
        <f t="shared" si="26"/>
        <v>1700</v>
      </c>
      <c r="B1701" s="5" t="s">
        <v>757</v>
      </c>
      <c r="C1701" s="11">
        <v>588</v>
      </c>
      <c r="D1701" s="24">
        <v>39704.99879298186</v>
      </c>
    </row>
    <row r="1702" spans="1:4" ht="15.5" x14ac:dyDescent="0.3">
      <c r="A1702" s="5">
        <f t="shared" si="26"/>
        <v>1701</v>
      </c>
      <c r="B1702" s="4" t="s">
        <v>757</v>
      </c>
      <c r="C1702" s="11">
        <v>732</v>
      </c>
      <c r="D1702" s="24">
        <v>42995.211985426518</v>
      </c>
    </row>
    <row r="1703" spans="1:4" x14ac:dyDescent="0.3">
      <c r="A1703" s="5">
        <f t="shared" si="26"/>
        <v>1702</v>
      </c>
      <c r="B1703" s="5" t="s">
        <v>757</v>
      </c>
      <c r="C1703" s="11">
        <v>369</v>
      </c>
      <c r="D1703" s="24">
        <v>42193.256054234211</v>
      </c>
    </row>
    <row r="1704" spans="1:4" ht="15.5" x14ac:dyDescent="0.3">
      <c r="A1704" s="5">
        <f t="shared" si="26"/>
        <v>1703</v>
      </c>
      <c r="B1704" s="4" t="s">
        <v>757</v>
      </c>
      <c r="C1704" s="11">
        <v>850</v>
      </c>
      <c r="D1704" s="24">
        <v>40780.820874852077</v>
      </c>
    </row>
    <row r="1705" spans="1:4" x14ac:dyDescent="0.3">
      <c r="A1705" s="5">
        <f t="shared" si="26"/>
        <v>1704</v>
      </c>
      <c r="B1705" s="5" t="s">
        <v>757</v>
      </c>
      <c r="C1705" s="11">
        <v>594</v>
      </c>
      <c r="D1705" s="24">
        <v>41198.50726280146</v>
      </c>
    </row>
    <row r="1706" spans="1:4" x14ac:dyDescent="0.3">
      <c r="A1706" s="5">
        <f t="shared" si="26"/>
        <v>1705</v>
      </c>
      <c r="B1706" s="5" t="s">
        <v>757</v>
      </c>
      <c r="C1706" s="11">
        <v>652</v>
      </c>
      <c r="D1706" s="24">
        <v>44475.756998717836</v>
      </c>
    </row>
    <row r="1707" spans="1:4" x14ac:dyDescent="0.3">
      <c r="A1707" s="5">
        <f t="shared" si="26"/>
        <v>1706</v>
      </c>
      <c r="B1707" s="5" t="s">
        <v>757</v>
      </c>
      <c r="C1707" s="11">
        <v>342</v>
      </c>
      <c r="D1707" s="24">
        <v>43720.202365328245</v>
      </c>
    </row>
    <row r="1708" spans="1:4" ht="15.5" x14ac:dyDescent="0.3">
      <c r="A1708" s="5">
        <f t="shared" si="26"/>
        <v>1707</v>
      </c>
      <c r="B1708" s="4" t="s">
        <v>721</v>
      </c>
      <c r="C1708" s="11">
        <v>86</v>
      </c>
      <c r="D1708" s="24">
        <v>44389.894747606275</v>
      </c>
    </row>
    <row r="1709" spans="1:4" ht="15.5" x14ac:dyDescent="0.3">
      <c r="A1709" s="5">
        <f t="shared" si="26"/>
        <v>1708</v>
      </c>
      <c r="B1709" s="4" t="s">
        <v>721</v>
      </c>
      <c r="C1709" s="11">
        <v>240</v>
      </c>
      <c r="D1709" s="24">
        <v>41704.498554081496</v>
      </c>
    </row>
    <row r="1710" spans="1:4" x14ac:dyDescent="0.3">
      <c r="A1710" s="5">
        <f t="shared" si="26"/>
        <v>1709</v>
      </c>
      <c r="B1710" s="5" t="s">
        <v>721</v>
      </c>
      <c r="C1710" s="11">
        <v>778</v>
      </c>
      <c r="D1710" s="24">
        <v>44535.793277313547</v>
      </c>
    </row>
    <row r="1711" spans="1:4" x14ac:dyDescent="0.3">
      <c r="A1711" s="5">
        <f t="shared" si="26"/>
        <v>1710</v>
      </c>
      <c r="B1711" s="5" t="s">
        <v>721</v>
      </c>
      <c r="C1711" s="11">
        <v>587</v>
      </c>
      <c r="D1711" s="24">
        <v>44555.30290549808</v>
      </c>
    </row>
    <row r="1712" spans="1:4" ht="15.5" x14ac:dyDescent="0.3">
      <c r="A1712" s="5">
        <f t="shared" si="26"/>
        <v>1711</v>
      </c>
      <c r="B1712" s="4" t="s">
        <v>721</v>
      </c>
      <c r="C1712" s="11">
        <v>353</v>
      </c>
      <c r="D1712" s="24">
        <v>42467.825807580055</v>
      </c>
    </row>
    <row r="1713" spans="1:4" ht="15.5" x14ac:dyDescent="0.3">
      <c r="A1713" s="5">
        <f t="shared" si="26"/>
        <v>1712</v>
      </c>
      <c r="B1713" s="4" t="s">
        <v>721</v>
      </c>
      <c r="C1713" s="11">
        <v>834</v>
      </c>
      <c r="D1713" s="24">
        <v>40759.143051852079</v>
      </c>
    </row>
    <row r="1714" spans="1:4" ht="15.5" x14ac:dyDescent="0.3">
      <c r="A1714" s="5">
        <f t="shared" si="26"/>
        <v>1713</v>
      </c>
      <c r="B1714" s="4" t="s">
        <v>721</v>
      </c>
      <c r="C1714" s="11">
        <v>941</v>
      </c>
      <c r="D1714" s="24">
        <v>42997.707371385761</v>
      </c>
    </row>
    <row r="1715" spans="1:4" x14ac:dyDescent="0.3">
      <c r="A1715" s="5">
        <f t="shared" si="26"/>
        <v>1714</v>
      </c>
      <c r="B1715" s="5" t="s">
        <v>721</v>
      </c>
      <c r="C1715" s="11">
        <v>470</v>
      </c>
      <c r="D1715" s="24">
        <v>42289.110060383799</v>
      </c>
    </row>
    <row r="1716" spans="1:4" ht="15.5" x14ac:dyDescent="0.3">
      <c r="A1716" s="5">
        <f t="shared" si="26"/>
        <v>1715</v>
      </c>
      <c r="B1716" s="4" t="s">
        <v>743</v>
      </c>
      <c r="C1716" s="11">
        <v>194</v>
      </c>
      <c r="D1716" s="24">
        <v>42246.243658644707</v>
      </c>
    </row>
    <row r="1717" spans="1:4" x14ac:dyDescent="0.3">
      <c r="A1717" s="5">
        <f t="shared" si="26"/>
        <v>1716</v>
      </c>
      <c r="B1717" s="5" t="s">
        <v>743</v>
      </c>
      <c r="C1717" s="11">
        <v>414</v>
      </c>
      <c r="D1717" s="24">
        <v>40145.024709160345</v>
      </c>
    </row>
    <row r="1718" spans="1:4" x14ac:dyDescent="0.3">
      <c r="A1718" s="5">
        <f t="shared" si="26"/>
        <v>1717</v>
      </c>
      <c r="B1718" s="5" t="s">
        <v>743</v>
      </c>
      <c r="C1718" s="11">
        <v>22</v>
      </c>
      <c r="D1718" s="24">
        <v>42992.426739282084</v>
      </c>
    </row>
    <row r="1719" spans="1:4" x14ac:dyDescent="0.3">
      <c r="A1719" s="5">
        <f t="shared" si="26"/>
        <v>1718</v>
      </c>
      <c r="B1719" s="5" t="s">
        <v>743</v>
      </c>
      <c r="C1719" s="11">
        <v>967</v>
      </c>
      <c r="D1719" s="24">
        <v>39732.458782368842</v>
      </c>
    </row>
    <row r="1720" spans="1:4" x14ac:dyDescent="0.3">
      <c r="A1720" s="5">
        <f t="shared" si="26"/>
        <v>1719</v>
      </c>
      <c r="B1720" s="5" t="s">
        <v>728</v>
      </c>
      <c r="C1720" s="11">
        <v>536</v>
      </c>
      <c r="D1720" s="24">
        <v>42330.488686291974</v>
      </c>
    </row>
    <row r="1721" spans="1:4" ht="15.5" x14ac:dyDescent="0.3">
      <c r="A1721" s="5">
        <f t="shared" si="26"/>
        <v>1720</v>
      </c>
      <c r="B1721" s="4" t="s">
        <v>728</v>
      </c>
      <c r="C1721" s="11">
        <v>727</v>
      </c>
      <c r="D1721" s="24">
        <v>43994.918919411037</v>
      </c>
    </row>
    <row r="1722" spans="1:4" x14ac:dyDescent="0.3">
      <c r="A1722" s="5">
        <f t="shared" si="26"/>
        <v>1721</v>
      </c>
      <c r="B1722" s="5" t="s">
        <v>728</v>
      </c>
      <c r="C1722" s="11">
        <v>67</v>
      </c>
      <c r="D1722" s="24">
        <v>39995.165404190222</v>
      </c>
    </row>
    <row r="1723" spans="1:4" ht="15.5" x14ac:dyDescent="0.3">
      <c r="A1723" s="5">
        <f t="shared" si="26"/>
        <v>1722</v>
      </c>
      <c r="B1723" s="4" t="s">
        <v>728</v>
      </c>
      <c r="C1723" s="11">
        <v>432</v>
      </c>
      <c r="D1723" s="24">
        <v>42515.111021035103</v>
      </c>
    </row>
    <row r="1724" spans="1:4" x14ac:dyDescent="0.3">
      <c r="A1724" s="5">
        <f t="shared" si="26"/>
        <v>1723</v>
      </c>
      <c r="B1724" s="5" t="s">
        <v>728</v>
      </c>
      <c r="C1724" s="11">
        <v>797</v>
      </c>
      <c r="D1724" s="24">
        <v>41520.328979725105</v>
      </c>
    </row>
    <row r="1725" spans="1:4" x14ac:dyDescent="0.3">
      <c r="A1725" s="5">
        <f t="shared" si="26"/>
        <v>1724</v>
      </c>
      <c r="B1725" s="5" t="s">
        <v>728</v>
      </c>
      <c r="C1725" s="11">
        <v>830</v>
      </c>
      <c r="D1725" s="24">
        <v>42371.214765669945</v>
      </c>
    </row>
    <row r="1726" spans="1:4" x14ac:dyDescent="0.3">
      <c r="A1726" s="5">
        <f t="shared" si="26"/>
        <v>1725</v>
      </c>
      <c r="B1726" s="5" t="s">
        <v>728</v>
      </c>
      <c r="C1726" s="11">
        <v>863</v>
      </c>
      <c r="D1726" s="24">
        <v>40924.099485283878</v>
      </c>
    </row>
    <row r="1727" spans="1:4" ht="15.5" x14ac:dyDescent="0.3">
      <c r="A1727" s="5">
        <f t="shared" si="26"/>
        <v>1726</v>
      </c>
      <c r="B1727" s="4" t="s">
        <v>728</v>
      </c>
      <c r="C1727" s="11">
        <v>2</v>
      </c>
      <c r="D1727" s="24">
        <v>42764.370789162851</v>
      </c>
    </row>
    <row r="1728" spans="1:4" ht="15.5" x14ac:dyDescent="0.3">
      <c r="A1728" s="5">
        <f t="shared" si="26"/>
        <v>1727</v>
      </c>
      <c r="B1728" s="4" t="s">
        <v>728</v>
      </c>
      <c r="C1728" s="11">
        <v>81</v>
      </c>
      <c r="D1728" s="24">
        <v>42731.609959527617</v>
      </c>
    </row>
    <row r="1729" spans="1:4" x14ac:dyDescent="0.3">
      <c r="A1729" s="5">
        <f t="shared" si="26"/>
        <v>1728</v>
      </c>
      <c r="B1729" s="5" t="s">
        <v>728</v>
      </c>
      <c r="C1729" s="11">
        <v>120</v>
      </c>
      <c r="D1729" s="24">
        <v>41299.066449502148</v>
      </c>
    </row>
    <row r="1730" spans="1:4" x14ac:dyDescent="0.3">
      <c r="A1730" s="5">
        <f t="shared" si="26"/>
        <v>1729</v>
      </c>
      <c r="B1730" s="5" t="s">
        <v>728</v>
      </c>
      <c r="C1730" s="11">
        <v>906</v>
      </c>
      <c r="D1730" s="24">
        <v>45017.842749401301</v>
      </c>
    </row>
    <row r="1731" spans="1:4" ht="15.5" x14ac:dyDescent="0.3">
      <c r="A1731" s="5">
        <f t="shared" si="26"/>
        <v>1730</v>
      </c>
      <c r="B1731" s="4" t="s">
        <v>728</v>
      </c>
      <c r="C1731" s="11">
        <v>87</v>
      </c>
      <c r="D1731" s="24">
        <v>39622.403096806651</v>
      </c>
    </row>
    <row r="1732" spans="1:4" x14ac:dyDescent="0.3">
      <c r="A1732" s="5">
        <f t="shared" ref="A1732:A1795" si="27">A1731+1</f>
        <v>1731</v>
      </c>
      <c r="B1732" s="5" t="s">
        <v>728</v>
      </c>
      <c r="C1732" s="11">
        <v>669</v>
      </c>
      <c r="D1732" s="24">
        <v>44551.440584968877</v>
      </c>
    </row>
    <row r="1733" spans="1:4" x14ac:dyDescent="0.3">
      <c r="A1733" s="5">
        <f t="shared" si="27"/>
        <v>1732</v>
      </c>
      <c r="B1733" s="5" t="s">
        <v>728</v>
      </c>
      <c r="C1733" s="11">
        <v>582</v>
      </c>
      <c r="D1733" s="24">
        <v>44846.699148747917</v>
      </c>
    </row>
    <row r="1734" spans="1:4" ht="15.5" x14ac:dyDescent="0.3">
      <c r="A1734" s="5">
        <f t="shared" si="27"/>
        <v>1733</v>
      </c>
      <c r="B1734" s="4" t="s">
        <v>622</v>
      </c>
      <c r="C1734" s="11">
        <v>16</v>
      </c>
      <c r="D1734" s="24">
        <v>42727.902997416655</v>
      </c>
    </row>
    <row r="1735" spans="1:4" ht="15.5" x14ac:dyDescent="0.3">
      <c r="A1735" s="5">
        <f t="shared" si="27"/>
        <v>1734</v>
      </c>
      <c r="B1735" s="4" t="s">
        <v>622</v>
      </c>
      <c r="C1735" s="11">
        <v>24</v>
      </c>
      <c r="D1735" s="24">
        <v>43881.552452625743</v>
      </c>
    </row>
    <row r="1736" spans="1:4" x14ac:dyDescent="0.3">
      <c r="A1736" s="5">
        <f t="shared" si="27"/>
        <v>1735</v>
      </c>
      <c r="B1736" s="5" t="s">
        <v>622</v>
      </c>
      <c r="C1736" s="11">
        <v>594</v>
      </c>
      <c r="D1736" s="24">
        <v>44456.893206708723</v>
      </c>
    </row>
    <row r="1737" spans="1:4" ht="15.5" x14ac:dyDescent="0.3">
      <c r="A1737" s="5">
        <f t="shared" si="27"/>
        <v>1736</v>
      </c>
      <c r="B1737" s="4" t="s">
        <v>622</v>
      </c>
      <c r="C1737" s="11">
        <v>41</v>
      </c>
      <c r="D1737" s="24">
        <v>41940.303121696204</v>
      </c>
    </row>
    <row r="1738" spans="1:4" x14ac:dyDescent="0.3">
      <c r="A1738" s="5">
        <f t="shared" si="27"/>
        <v>1737</v>
      </c>
      <c r="B1738" s="5" t="s">
        <v>622</v>
      </c>
      <c r="C1738" s="11">
        <v>751</v>
      </c>
      <c r="D1738" s="24">
        <v>45437.31225183588</v>
      </c>
    </row>
    <row r="1739" spans="1:4" ht="15.5" x14ac:dyDescent="0.3">
      <c r="A1739" s="5">
        <f t="shared" si="27"/>
        <v>1738</v>
      </c>
      <c r="B1739" s="4" t="s">
        <v>622</v>
      </c>
      <c r="C1739" s="11">
        <v>561</v>
      </c>
      <c r="D1739" s="24">
        <v>43302.607880969066</v>
      </c>
    </row>
    <row r="1740" spans="1:4" ht="15.5" x14ac:dyDescent="0.3">
      <c r="A1740" s="5">
        <f t="shared" si="27"/>
        <v>1739</v>
      </c>
      <c r="B1740" s="4" t="s">
        <v>622</v>
      </c>
      <c r="C1740" s="11">
        <v>366</v>
      </c>
      <c r="D1740" s="24">
        <v>40167.245949589509</v>
      </c>
    </row>
    <row r="1741" spans="1:4" ht="15.5" x14ac:dyDescent="0.3">
      <c r="A1741" s="5">
        <f t="shared" si="27"/>
        <v>1740</v>
      </c>
      <c r="B1741" s="4" t="s">
        <v>801</v>
      </c>
      <c r="C1741" s="11">
        <v>214</v>
      </c>
      <c r="D1741" s="24">
        <v>40595.259659334093</v>
      </c>
    </row>
    <row r="1742" spans="1:4" ht="15.5" x14ac:dyDescent="0.3">
      <c r="A1742" s="5">
        <f t="shared" si="27"/>
        <v>1741</v>
      </c>
      <c r="B1742" s="4" t="s">
        <v>801</v>
      </c>
      <c r="C1742" s="11">
        <v>693</v>
      </c>
      <c r="D1742" s="24">
        <v>44065.025585840631</v>
      </c>
    </row>
    <row r="1743" spans="1:4" ht="15.5" x14ac:dyDescent="0.3">
      <c r="A1743" s="5">
        <f t="shared" si="27"/>
        <v>1742</v>
      </c>
      <c r="B1743" s="4" t="s">
        <v>801</v>
      </c>
      <c r="C1743" s="11">
        <v>458</v>
      </c>
      <c r="D1743" s="24">
        <v>43326.542846349519</v>
      </c>
    </row>
    <row r="1744" spans="1:4" ht="15.5" x14ac:dyDescent="0.3">
      <c r="A1744" s="5">
        <f t="shared" si="27"/>
        <v>1743</v>
      </c>
      <c r="B1744" s="4" t="s">
        <v>801</v>
      </c>
      <c r="C1744" s="11">
        <v>122</v>
      </c>
      <c r="D1744" s="24">
        <v>42288.776379934374</v>
      </c>
    </row>
    <row r="1745" spans="1:4" x14ac:dyDescent="0.3">
      <c r="A1745" s="5">
        <f t="shared" si="27"/>
        <v>1744</v>
      </c>
      <c r="B1745" s="5" t="s">
        <v>801</v>
      </c>
      <c r="C1745" s="11">
        <v>915</v>
      </c>
      <c r="D1745" s="24">
        <v>44266.488673151391</v>
      </c>
    </row>
    <row r="1746" spans="1:4" ht="15.5" x14ac:dyDescent="0.3">
      <c r="A1746" s="5">
        <f t="shared" si="27"/>
        <v>1745</v>
      </c>
      <c r="B1746" s="4" t="s">
        <v>801</v>
      </c>
      <c r="C1746" s="11">
        <v>621</v>
      </c>
      <c r="D1746" s="24">
        <v>40920.535912497915</v>
      </c>
    </row>
    <row r="1747" spans="1:4" ht="15.5" x14ac:dyDescent="0.3">
      <c r="A1747" s="5">
        <f t="shared" si="27"/>
        <v>1746</v>
      </c>
      <c r="B1747" s="4" t="s">
        <v>801</v>
      </c>
      <c r="C1747" s="11">
        <v>526</v>
      </c>
      <c r="D1747" s="24">
        <v>45057.745932069309</v>
      </c>
    </row>
    <row r="1748" spans="1:4" x14ac:dyDescent="0.3">
      <c r="A1748" s="5">
        <f t="shared" si="27"/>
        <v>1747</v>
      </c>
      <c r="B1748" s="5" t="s">
        <v>801</v>
      </c>
      <c r="C1748" s="11">
        <v>952</v>
      </c>
      <c r="D1748" s="24">
        <v>40664.203226403843</v>
      </c>
    </row>
    <row r="1749" spans="1:4" x14ac:dyDescent="0.3">
      <c r="A1749" s="5">
        <f t="shared" si="27"/>
        <v>1748</v>
      </c>
      <c r="B1749" s="5" t="s">
        <v>687</v>
      </c>
      <c r="C1749" s="11">
        <v>23</v>
      </c>
      <c r="D1749" s="24">
        <v>42510.810076206646</v>
      </c>
    </row>
    <row r="1750" spans="1:4" x14ac:dyDescent="0.3">
      <c r="A1750" s="5">
        <f t="shared" si="27"/>
        <v>1749</v>
      </c>
      <c r="B1750" s="5" t="s">
        <v>687</v>
      </c>
      <c r="C1750" s="11">
        <v>141</v>
      </c>
      <c r="D1750" s="24">
        <v>44327.495335860571</v>
      </c>
    </row>
    <row r="1751" spans="1:4" x14ac:dyDescent="0.3">
      <c r="A1751" s="5">
        <f t="shared" si="27"/>
        <v>1750</v>
      </c>
      <c r="B1751" s="5" t="s">
        <v>687</v>
      </c>
      <c r="C1751" s="11">
        <v>76</v>
      </c>
      <c r="D1751" s="24">
        <v>40989.295393760825</v>
      </c>
    </row>
    <row r="1752" spans="1:4" ht="15.5" x14ac:dyDescent="0.3">
      <c r="A1752" s="5">
        <f t="shared" si="27"/>
        <v>1751</v>
      </c>
      <c r="B1752" s="4" t="s">
        <v>687</v>
      </c>
      <c r="C1752" s="11">
        <v>331</v>
      </c>
      <c r="D1752" s="24">
        <v>42236.530804240421</v>
      </c>
    </row>
    <row r="1753" spans="1:4" ht="15.5" x14ac:dyDescent="0.3">
      <c r="A1753" s="5">
        <f t="shared" si="27"/>
        <v>1752</v>
      </c>
      <c r="B1753" s="4" t="s">
        <v>687</v>
      </c>
      <c r="C1753" s="11">
        <v>883</v>
      </c>
      <c r="D1753" s="24">
        <v>42883.917360372172</v>
      </c>
    </row>
    <row r="1754" spans="1:4" ht="15.5" x14ac:dyDescent="0.3">
      <c r="A1754" s="5">
        <f t="shared" si="27"/>
        <v>1753</v>
      </c>
      <c r="B1754" s="4" t="s">
        <v>687</v>
      </c>
      <c r="C1754" s="11">
        <v>257</v>
      </c>
      <c r="D1754" s="24">
        <v>42526.130531609713</v>
      </c>
    </row>
    <row r="1755" spans="1:4" x14ac:dyDescent="0.3">
      <c r="A1755" s="5">
        <f t="shared" si="27"/>
        <v>1754</v>
      </c>
      <c r="B1755" s="5" t="s">
        <v>687</v>
      </c>
      <c r="C1755" s="11">
        <v>308</v>
      </c>
      <c r="D1755" s="24">
        <v>40116.637202567996</v>
      </c>
    </row>
    <row r="1756" spans="1:4" ht="15.5" x14ac:dyDescent="0.3">
      <c r="A1756" s="5">
        <f t="shared" si="27"/>
        <v>1755</v>
      </c>
      <c r="B1756" s="4" t="s">
        <v>687</v>
      </c>
      <c r="C1756" s="11">
        <v>928</v>
      </c>
      <c r="D1756" s="24">
        <v>38893.03689280821</v>
      </c>
    </row>
    <row r="1757" spans="1:4" x14ac:dyDescent="0.3">
      <c r="A1757" s="5">
        <f t="shared" si="27"/>
        <v>1756</v>
      </c>
      <c r="B1757" s="5" t="s">
        <v>687</v>
      </c>
      <c r="C1757" s="11">
        <v>387</v>
      </c>
      <c r="D1757" s="24">
        <v>39564.65471107405</v>
      </c>
    </row>
    <row r="1758" spans="1:4" ht="15.5" x14ac:dyDescent="0.3">
      <c r="A1758" s="5">
        <f t="shared" si="27"/>
        <v>1757</v>
      </c>
      <c r="B1758" s="4" t="s">
        <v>687</v>
      </c>
      <c r="C1758" s="11">
        <v>666</v>
      </c>
      <c r="D1758" s="24">
        <v>45141.171797228119</v>
      </c>
    </row>
    <row r="1759" spans="1:4" ht="15.5" x14ac:dyDescent="0.3">
      <c r="A1759" s="5">
        <f t="shared" si="27"/>
        <v>1758</v>
      </c>
      <c r="B1759" s="4" t="s">
        <v>755</v>
      </c>
      <c r="C1759" s="11">
        <v>758</v>
      </c>
      <c r="D1759" s="24">
        <v>41635.026714408705</v>
      </c>
    </row>
    <row r="1760" spans="1:4" ht="15.5" x14ac:dyDescent="0.3">
      <c r="A1760" s="5">
        <f t="shared" si="27"/>
        <v>1759</v>
      </c>
      <c r="B1760" s="4" t="s">
        <v>755</v>
      </c>
      <c r="C1760" s="11">
        <v>807</v>
      </c>
      <c r="D1760" s="24">
        <v>44921.916550707378</v>
      </c>
    </row>
    <row r="1761" spans="1:4" ht="15.5" x14ac:dyDescent="0.3">
      <c r="A1761" s="5">
        <f t="shared" si="27"/>
        <v>1760</v>
      </c>
      <c r="B1761" s="4" t="s">
        <v>755</v>
      </c>
      <c r="C1761" s="11">
        <v>104</v>
      </c>
      <c r="D1761" s="24">
        <v>38744.894520360023</v>
      </c>
    </row>
    <row r="1762" spans="1:4" x14ac:dyDescent="0.3">
      <c r="A1762" s="5">
        <f t="shared" si="27"/>
        <v>1761</v>
      </c>
      <c r="B1762" s="5" t="s">
        <v>755</v>
      </c>
      <c r="C1762" s="11">
        <v>83</v>
      </c>
      <c r="D1762" s="24">
        <v>40006.834051312129</v>
      </c>
    </row>
    <row r="1763" spans="1:4" ht="15.5" x14ac:dyDescent="0.3">
      <c r="A1763" s="5">
        <f t="shared" si="27"/>
        <v>1762</v>
      </c>
      <c r="B1763" s="4" t="s">
        <v>755</v>
      </c>
      <c r="C1763" s="11">
        <v>816</v>
      </c>
      <c r="D1763" s="24">
        <v>40940.542415747223</v>
      </c>
    </row>
    <row r="1764" spans="1:4" x14ac:dyDescent="0.3">
      <c r="A1764" s="5">
        <f t="shared" si="27"/>
        <v>1763</v>
      </c>
      <c r="B1764" s="5" t="s">
        <v>755</v>
      </c>
      <c r="C1764" s="11">
        <v>924</v>
      </c>
      <c r="D1764" s="24">
        <v>44351.960607399575</v>
      </c>
    </row>
    <row r="1765" spans="1:4" x14ac:dyDescent="0.3">
      <c r="A1765" s="5">
        <f t="shared" si="27"/>
        <v>1764</v>
      </c>
      <c r="B1765" s="5" t="s">
        <v>755</v>
      </c>
      <c r="C1765" s="11">
        <v>498</v>
      </c>
      <c r="D1765" s="24">
        <v>40802.358334302015</v>
      </c>
    </row>
    <row r="1766" spans="1:4" ht="15.5" x14ac:dyDescent="0.3">
      <c r="A1766" s="5">
        <f t="shared" si="27"/>
        <v>1765</v>
      </c>
      <c r="B1766" s="4" t="s">
        <v>755</v>
      </c>
      <c r="C1766" s="11">
        <v>666</v>
      </c>
      <c r="D1766" s="24">
        <v>39895.807737928677</v>
      </c>
    </row>
    <row r="1767" spans="1:4" ht="15.5" x14ac:dyDescent="0.3">
      <c r="A1767" s="5">
        <f t="shared" si="27"/>
        <v>1766</v>
      </c>
      <c r="B1767" s="4" t="s">
        <v>755</v>
      </c>
      <c r="C1767" s="11">
        <v>623</v>
      </c>
      <c r="D1767" s="24">
        <v>43111.632430491416</v>
      </c>
    </row>
    <row r="1768" spans="1:4" ht="15.5" x14ac:dyDescent="0.3">
      <c r="A1768" s="5">
        <f t="shared" si="27"/>
        <v>1767</v>
      </c>
      <c r="B1768" s="4" t="s">
        <v>755</v>
      </c>
      <c r="C1768" s="11">
        <v>218</v>
      </c>
      <c r="D1768" s="24">
        <v>39334.895601852048</v>
      </c>
    </row>
    <row r="1769" spans="1:4" x14ac:dyDescent="0.3">
      <c r="A1769" s="5">
        <f t="shared" si="27"/>
        <v>1768</v>
      </c>
      <c r="B1769" s="5" t="s">
        <v>755</v>
      </c>
      <c r="C1769" s="11">
        <v>423</v>
      </c>
      <c r="D1769" s="24">
        <v>39450.45252074454</v>
      </c>
    </row>
    <row r="1770" spans="1:4" x14ac:dyDescent="0.3">
      <c r="A1770" s="5">
        <f t="shared" si="27"/>
        <v>1769</v>
      </c>
      <c r="B1770" s="5" t="s">
        <v>759</v>
      </c>
      <c r="C1770" s="11">
        <v>900</v>
      </c>
      <c r="D1770" s="24">
        <v>42009.135663226669</v>
      </c>
    </row>
    <row r="1771" spans="1:4" x14ac:dyDescent="0.3">
      <c r="A1771" s="5">
        <f t="shared" si="27"/>
        <v>1770</v>
      </c>
      <c r="B1771" s="5" t="s">
        <v>759</v>
      </c>
      <c r="C1771" s="11">
        <v>647</v>
      </c>
      <c r="D1771" s="24">
        <v>42334.02598526013</v>
      </c>
    </row>
    <row r="1772" spans="1:4" x14ac:dyDescent="0.3">
      <c r="A1772" s="5">
        <f t="shared" si="27"/>
        <v>1771</v>
      </c>
      <c r="B1772" s="5" t="s">
        <v>759</v>
      </c>
      <c r="C1772" s="11">
        <v>329</v>
      </c>
      <c r="D1772" s="24">
        <v>44403.377561889662</v>
      </c>
    </row>
    <row r="1773" spans="1:4" ht="15.5" x14ac:dyDescent="0.3">
      <c r="A1773" s="5">
        <f t="shared" si="27"/>
        <v>1772</v>
      </c>
      <c r="B1773" s="4" t="s">
        <v>759</v>
      </c>
      <c r="C1773" s="11">
        <v>481</v>
      </c>
      <c r="D1773" s="24">
        <v>43912.042922609602</v>
      </c>
    </row>
    <row r="1774" spans="1:4" x14ac:dyDescent="0.3">
      <c r="A1774" s="5">
        <f t="shared" si="27"/>
        <v>1773</v>
      </c>
      <c r="B1774" s="5" t="s">
        <v>759</v>
      </c>
      <c r="C1774" s="11">
        <v>394</v>
      </c>
      <c r="D1774" s="24">
        <v>41213.720480614094</v>
      </c>
    </row>
    <row r="1775" spans="1:4" x14ac:dyDescent="0.3">
      <c r="A1775" s="5">
        <f t="shared" si="27"/>
        <v>1774</v>
      </c>
      <c r="B1775" s="5" t="s">
        <v>759</v>
      </c>
      <c r="C1775" s="11">
        <v>627</v>
      </c>
      <c r="D1775" s="24">
        <v>41460.698545248604</v>
      </c>
    </row>
    <row r="1776" spans="1:4" x14ac:dyDescent="0.3">
      <c r="A1776" s="5">
        <f t="shared" si="27"/>
        <v>1775</v>
      </c>
      <c r="B1776" s="5" t="s">
        <v>759</v>
      </c>
      <c r="C1776" s="11">
        <v>509</v>
      </c>
      <c r="D1776" s="24">
        <v>42812.441881972394</v>
      </c>
    </row>
    <row r="1777" spans="1:4" ht="15.5" x14ac:dyDescent="0.3">
      <c r="A1777" s="5">
        <f t="shared" si="27"/>
        <v>1776</v>
      </c>
      <c r="B1777" s="4" t="s">
        <v>634</v>
      </c>
      <c r="C1777" s="11">
        <v>792</v>
      </c>
      <c r="D1777" s="24">
        <v>39991.850880955448</v>
      </c>
    </row>
    <row r="1778" spans="1:4" ht="15.5" x14ac:dyDescent="0.3">
      <c r="A1778" s="5">
        <f t="shared" si="27"/>
        <v>1777</v>
      </c>
      <c r="B1778" s="4" t="s">
        <v>634</v>
      </c>
      <c r="C1778" s="11">
        <v>709</v>
      </c>
      <c r="D1778" s="24">
        <v>40938.417205710844</v>
      </c>
    </row>
    <row r="1779" spans="1:4" ht="15.5" x14ac:dyDescent="0.3">
      <c r="A1779" s="5">
        <f t="shared" si="27"/>
        <v>1778</v>
      </c>
      <c r="B1779" s="4" t="s">
        <v>634</v>
      </c>
      <c r="C1779" s="11">
        <v>97</v>
      </c>
      <c r="D1779" s="24">
        <v>43192.42168822197</v>
      </c>
    </row>
    <row r="1780" spans="1:4" x14ac:dyDescent="0.3">
      <c r="A1780" s="5">
        <f t="shared" si="27"/>
        <v>1779</v>
      </c>
      <c r="B1780" s="5" t="s">
        <v>634</v>
      </c>
      <c r="C1780" s="11">
        <v>713</v>
      </c>
      <c r="D1780" s="24">
        <v>41464.061756445786</v>
      </c>
    </row>
    <row r="1781" spans="1:4" x14ac:dyDescent="0.3">
      <c r="A1781" s="5">
        <f t="shared" si="27"/>
        <v>1780</v>
      </c>
      <c r="B1781" s="5" t="s">
        <v>634</v>
      </c>
      <c r="C1781" s="11">
        <v>238</v>
      </c>
      <c r="D1781" s="24">
        <v>40006.676916233708</v>
      </c>
    </row>
    <row r="1782" spans="1:4" ht="15.5" x14ac:dyDescent="0.3">
      <c r="A1782" s="5">
        <f t="shared" si="27"/>
        <v>1781</v>
      </c>
      <c r="B1782" s="4" t="s">
        <v>634</v>
      </c>
      <c r="C1782" s="11">
        <v>727</v>
      </c>
      <c r="D1782" s="24">
        <v>44732.071768870519</v>
      </c>
    </row>
    <row r="1783" spans="1:4" ht="15.5" x14ac:dyDescent="0.3">
      <c r="A1783" s="5">
        <f t="shared" si="27"/>
        <v>1782</v>
      </c>
      <c r="B1783" s="4" t="s">
        <v>634</v>
      </c>
      <c r="C1783" s="11">
        <v>751</v>
      </c>
      <c r="D1783" s="24">
        <v>43839.827852373754</v>
      </c>
    </row>
    <row r="1784" spans="1:4" ht="15.5" x14ac:dyDescent="0.3">
      <c r="A1784" s="5">
        <f t="shared" si="27"/>
        <v>1783</v>
      </c>
      <c r="B1784" s="4" t="s">
        <v>634</v>
      </c>
      <c r="C1784" s="11">
        <v>880</v>
      </c>
      <c r="D1784" s="24">
        <v>45141.077931311287</v>
      </c>
    </row>
    <row r="1785" spans="1:4" x14ac:dyDescent="0.3">
      <c r="A1785" s="5">
        <f t="shared" si="27"/>
        <v>1784</v>
      </c>
      <c r="B1785" s="5" t="s">
        <v>634</v>
      </c>
      <c r="C1785" s="11">
        <v>990</v>
      </c>
      <c r="D1785" s="24">
        <v>44999.75247352101</v>
      </c>
    </row>
    <row r="1786" spans="1:4" ht="15.5" x14ac:dyDescent="0.3">
      <c r="A1786" s="5">
        <f t="shared" si="27"/>
        <v>1785</v>
      </c>
      <c r="B1786" s="4" t="s">
        <v>634</v>
      </c>
      <c r="C1786" s="11">
        <v>750</v>
      </c>
      <c r="D1786" s="24">
        <v>42979.696537730873</v>
      </c>
    </row>
    <row r="1787" spans="1:4" ht="15.5" x14ac:dyDescent="0.3">
      <c r="A1787" s="5">
        <f t="shared" si="27"/>
        <v>1786</v>
      </c>
      <c r="B1787" s="4" t="s">
        <v>634</v>
      </c>
      <c r="C1787" s="11">
        <v>275</v>
      </c>
      <c r="D1787" s="24">
        <v>42561.259639437361</v>
      </c>
    </row>
    <row r="1788" spans="1:4" ht="15.5" x14ac:dyDescent="0.3">
      <c r="A1788" s="5">
        <f t="shared" si="27"/>
        <v>1787</v>
      </c>
      <c r="B1788" s="4" t="s">
        <v>634</v>
      </c>
      <c r="C1788" s="11">
        <v>917</v>
      </c>
      <c r="D1788" s="24">
        <v>38759.267448949737</v>
      </c>
    </row>
    <row r="1789" spans="1:4" ht="15.5" x14ac:dyDescent="0.3">
      <c r="A1789" s="5">
        <f t="shared" si="27"/>
        <v>1788</v>
      </c>
      <c r="B1789" s="4" t="s">
        <v>799</v>
      </c>
      <c r="C1789" s="11">
        <v>147</v>
      </c>
      <c r="D1789" s="24">
        <v>44726.15413457861</v>
      </c>
    </row>
    <row r="1790" spans="1:4" x14ac:dyDescent="0.3">
      <c r="A1790" s="5">
        <f t="shared" si="27"/>
        <v>1789</v>
      </c>
      <c r="B1790" s="5" t="s">
        <v>799</v>
      </c>
      <c r="C1790" s="11">
        <v>351</v>
      </c>
      <c r="D1790" s="24">
        <v>41547.179615398789</v>
      </c>
    </row>
    <row r="1791" spans="1:4" ht="15.5" x14ac:dyDescent="0.3">
      <c r="A1791" s="5">
        <f t="shared" si="27"/>
        <v>1790</v>
      </c>
      <c r="B1791" s="4" t="s">
        <v>799</v>
      </c>
      <c r="C1791" s="11">
        <v>492</v>
      </c>
      <c r="D1791" s="24">
        <v>43676.997145167559</v>
      </c>
    </row>
    <row r="1792" spans="1:4" ht="15.5" x14ac:dyDescent="0.3">
      <c r="A1792" s="5">
        <f t="shared" si="27"/>
        <v>1791</v>
      </c>
      <c r="B1792" s="4" t="s">
        <v>799</v>
      </c>
      <c r="C1792" s="11">
        <v>467</v>
      </c>
      <c r="D1792" s="24">
        <v>44468.407240879205</v>
      </c>
    </row>
    <row r="1793" spans="1:4" ht="15.5" x14ac:dyDescent="0.3">
      <c r="A1793" s="5">
        <f t="shared" si="27"/>
        <v>1792</v>
      </c>
      <c r="B1793" s="4" t="s">
        <v>799</v>
      </c>
      <c r="C1793" s="11">
        <v>331</v>
      </c>
      <c r="D1793" s="24">
        <v>42288.14069482121</v>
      </c>
    </row>
    <row r="1794" spans="1:4" ht="15.5" x14ac:dyDescent="0.3">
      <c r="A1794" s="5">
        <f t="shared" si="27"/>
        <v>1793</v>
      </c>
      <c r="B1794" s="4" t="s">
        <v>799</v>
      </c>
      <c r="C1794" s="11">
        <v>282</v>
      </c>
      <c r="D1794" s="24">
        <v>43600.629637216371</v>
      </c>
    </row>
    <row r="1795" spans="1:4" ht="15.5" x14ac:dyDescent="0.3">
      <c r="A1795" s="5">
        <f t="shared" si="27"/>
        <v>1794</v>
      </c>
      <c r="B1795" s="4" t="s">
        <v>799</v>
      </c>
      <c r="C1795" s="11">
        <v>20</v>
      </c>
      <c r="D1795" s="24">
        <v>45191.498248532691</v>
      </c>
    </row>
    <row r="1796" spans="1:4" ht="15.5" x14ac:dyDescent="0.3">
      <c r="A1796" s="5">
        <f t="shared" ref="A1796:A1859" si="28">A1795+1</f>
        <v>1795</v>
      </c>
      <c r="B1796" s="4" t="s">
        <v>799</v>
      </c>
      <c r="C1796" s="11">
        <v>253</v>
      </c>
      <c r="D1796" s="24">
        <v>45302.792706364322</v>
      </c>
    </row>
    <row r="1797" spans="1:4" ht="15.5" x14ac:dyDescent="0.3">
      <c r="A1797" s="5">
        <f t="shared" si="28"/>
        <v>1796</v>
      </c>
      <c r="B1797" s="4" t="s">
        <v>799</v>
      </c>
      <c r="C1797" s="11">
        <v>797</v>
      </c>
      <c r="D1797" s="24">
        <v>43786.502669181427</v>
      </c>
    </row>
    <row r="1798" spans="1:4" x14ac:dyDescent="0.3">
      <c r="A1798" s="5">
        <f t="shared" si="28"/>
        <v>1797</v>
      </c>
      <c r="B1798" s="5" t="s">
        <v>799</v>
      </c>
      <c r="C1798" s="11">
        <v>386</v>
      </c>
      <c r="D1798" s="24">
        <v>41100.637539849835</v>
      </c>
    </row>
    <row r="1799" spans="1:4" ht="15.5" x14ac:dyDescent="0.3">
      <c r="A1799" s="5">
        <f t="shared" si="28"/>
        <v>1798</v>
      </c>
      <c r="B1799" s="4" t="s">
        <v>799</v>
      </c>
      <c r="C1799" s="11">
        <v>120</v>
      </c>
      <c r="D1799" s="24">
        <v>40192.559437826261</v>
      </c>
    </row>
    <row r="1800" spans="1:4" ht="15.5" x14ac:dyDescent="0.3">
      <c r="A1800" s="5">
        <f t="shared" si="28"/>
        <v>1799</v>
      </c>
      <c r="B1800" s="4" t="s">
        <v>799</v>
      </c>
      <c r="C1800" s="11">
        <v>345</v>
      </c>
      <c r="D1800" s="24">
        <v>40181.978845270394</v>
      </c>
    </row>
    <row r="1801" spans="1:4" ht="15.5" x14ac:dyDescent="0.3">
      <c r="A1801" s="5">
        <f t="shared" si="28"/>
        <v>1800</v>
      </c>
      <c r="B1801" s="4" t="s">
        <v>745</v>
      </c>
      <c r="C1801" s="11">
        <v>700</v>
      </c>
      <c r="D1801" s="24">
        <v>41526.646838190871</v>
      </c>
    </row>
    <row r="1802" spans="1:4" ht="15.5" x14ac:dyDescent="0.3">
      <c r="A1802" s="5">
        <f t="shared" si="28"/>
        <v>1801</v>
      </c>
      <c r="B1802" s="4" t="s">
        <v>745</v>
      </c>
      <c r="C1802" s="11">
        <v>424</v>
      </c>
      <c r="D1802" s="24">
        <v>38900.277039966313</v>
      </c>
    </row>
    <row r="1803" spans="1:4" ht="15.5" x14ac:dyDescent="0.3">
      <c r="A1803" s="5">
        <f t="shared" si="28"/>
        <v>1802</v>
      </c>
      <c r="B1803" s="4" t="s">
        <v>745</v>
      </c>
      <c r="C1803" s="11">
        <v>836</v>
      </c>
      <c r="D1803" s="24">
        <v>39055.242244240588</v>
      </c>
    </row>
    <row r="1804" spans="1:4" x14ac:dyDescent="0.3">
      <c r="A1804" s="5">
        <f t="shared" si="28"/>
        <v>1803</v>
      </c>
      <c r="B1804" s="5" t="s">
        <v>745</v>
      </c>
      <c r="C1804" s="11">
        <v>799</v>
      </c>
      <c r="D1804" s="24">
        <v>39171.757236875601</v>
      </c>
    </row>
    <row r="1805" spans="1:4" ht="15.5" x14ac:dyDescent="0.3">
      <c r="A1805" s="5">
        <f t="shared" si="28"/>
        <v>1804</v>
      </c>
      <c r="B1805" s="4" t="s">
        <v>745</v>
      </c>
      <c r="C1805" s="11">
        <v>671</v>
      </c>
      <c r="D1805" s="24">
        <v>40721.760354630191</v>
      </c>
    </row>
    <row r="1806" spans="1:4" x14ac:dyDescent="0.3">
      <c r="A1806" s="5">
        <f t="shared" si="28"/>
        <v>1805</v>
      </c>
      <c r="B1806" s="5" t="s">
        <v>745</v>
      </c>
      <c r="C1806" s="11">
        <v>765</v>
      </c>
      <c r="D1806" s="24">
        <v>40194.95014939495</v>
      </c>
    </row>
    <row r="1807" spans="1:4" x14ac:dyDescent="0.3">
      <c r="A1807" s="5">
        <f t="shared" si="28"/>
        <v>1806</v>
      </c>
      <c r="B1807" s="5" t="s">
        <v>745</v>
      </c>
      <c r="C1807" s="11">
        <v>567</v>
      </c>
      <c r="D1807" s="24">
        <v>44289.689119853043</v>
      </c>
    </row>
    <row r="1808" spans="1:4" x14ac:dyDescent="0.3">
      <c r="A1808" s="5">
        <f t="shared" si="28"/>
        <v>1807</v>
      </c>
      <c r="B1808" s="5" t="s">
        <v>745</v>
      </c>
      <c r="C1808" s="11">
        <v>401</v>
      </c>
      <c r="D1808" s="24">
        <v>44957.343634759731</v>
      </c>
    </row>
    <row r="1809" spans="1:4" x14ac:dyDescent="0.3">
      <c r="A1809" s="5">
        <f t="shared" si="28"/>
        <v>1808</v>
      </c>
      <c r="B1809" s="5" t="s">
        <v>745</v>
      </c>
      <c r="C1809" s="11">
        <v>563</v>
      </c>
      <c r="D1809" s="24">
        <v>42114.215623753153</v>
      </c>
    </row>
    <row r="1810" spans="1:4" ht="15.5" x14ac:dyDescent="0.3">
      <c r="A1810" s="5">
        <f t="shared" si="28"/>
        <v>1809</v>
      </c>
      <c r="B1810" s="4" t="s">
        <v>745</v>
      </c>
      <c r="C1810" s="11">
        <v>79</v>
      </c>
      <c r="D1810" s="24">
        <v>42548.64352252549</v>
      </c>
    </row>
    <row r="1811" spans="1:4" ht="15.5" x14ac:dyDescent="0.3">
      <c r="A1811" s="5">
        <f t="shared" si="28"/>
        <v>1810</v>
      </c>
      <c r="B1811" s="4" t="s">
        <v>745</v>
      </c>
      <c r="C1811" s="11">
        <v>139</v>
      </c>
      <c r="D1811" s="24">
        <v>44034.209250210683</v>
      </c>
    </row>
    <row r="1812" spans="1:4" x14ac:dyDescent="0.3">
      <c r="A1812" s="5">
        <f t="shared" si="28"/>
        <v>1811</v>
      </c>
      <c r="B1812" s="5" t="s">
        <v>758</v>
      </c>
      <c r="C1812" s="11">
        <v>300</v>
      </c>
      <c r="D1812" s="24">
        <v>40499.80265410601</v>
      </c>
    </row>
    <row r="1813" spans="1:4" ht="15.5" x14ac:dyDescent="0.3">
      <c r="A1813" s="5">
        <f t="shared" si="28"/>
        <v>1812</v>
      </c>
      <c r="B1813" s="4" t="s">
        <v>758</v>
      </c>
      <c r="C1813" s="11">
        <v>911</v>
      </c>
      <c r="D1813" s="24">
        <v>43903.393948894067</v>
      </c>
    </row>
    <row r="1814" spans="1:4" x14ac:dyDescent="0.3">
      <c r="A1814" s="5">
        <f t="shared" si="28"/>
        <v>1813</v>
      </c>
      <c r="B1814" s="5" t="s">
        <v>758</v>
      </c>
      <c r="C1814" s="11">
        <v>88</v>
      </c>
      <c r="D1814" s="24">
        <v>41260.878565034909</v>
      </c>
    </row>
    <row r="1815" spans="1:4" x14ac:dyDescent="0.3">
      <c r="A1815" s="5">
        <f t="shared" si="28"/>
        <v>1814</v>
      </c>
      <c r="B1815" s="5" t="s">
        <v>758</v>
      </c>
      <c r="C1815" s="11">
        <v>408</v>
      </c>
      <c r="D1815" s="24">
        <v>43842.639045207616</v>
      </c>
    </row>
    <row r="1816" spans="1:4" x14ac:dyDescent="0.3">
      <c r="A1816" s="5">
        <f t="shared" si="28"/>
        <v>1815</v>
      </c>
      <c r="B1816" s="5" t="s">
        <v>758</v>
      </c>
      <c r="C1816" s="11">
        <v>44</v>
      </c>
      <c r="D1816" s="24">
        <v>39218.952711471036</v>
      </c>
    </row>
    <row r="1817" spans="1:4" ht="15.5" x14ac:dyDescent="0.3">
      <c r="A1817" s="5">
        <f t="shared" si="28"/>
        <v>1816</v>
      </c>
      <c r="B1817" s="4" t="s">
        <v>758</v>
      </c>
      <c r="C1817" s="11">
        <v>651</v>
      </c>
      <c r="D1817" s="24">
        <v>44723.739443963561</v>
      </c>
    </row>
    <row r="1818" spans="1:4" x14ac:dyDescent="0.3">
      <c r="A1818" s="5">
        <f t="shared" si="28"/>
        <v>1817</v>
      </c>
      <c r="B1818" s="5" t="s">
        <v>758</v>
      </c>
      <c r="C1818" s="11">
        <v>824</v>
      </c>
      <c r="D1818" s="24">
        <v>43880.314113641311</v>
      </c>
    </row>
    <row r="1819" spans="1:4" ht="15.5" x14ac:dyDescent="0.3">
      <c r="A1819" s="5">
        <f t="shared" si="28"/>
        <v>1818</v>
      </c>
      <c r="B1819" s="4" t="s">
        <v>758</v>
      </c>
      <c r="C1819" s="11">
        <v>882</v>
      </c>
      <c r="D1819" s="24">
        <v>41180.985773384768</v>
      </c>
    </row>
    <row r="1820" spans="1:4" x14ac:dyDescent="0.3">
      <c r="A1820" s="5">
        <f t="shared" si="28"/>
        <v>1819</v>
      </c>
      <c r="B1820" s="5" t="s">
        <v>758</v>
      </c>
      <c r="C1820" s="11">
        <v>423</v>
      </c>
      <c r="D1820" s="24">
        <v>39738.993136399215</v>
      </c>
    </row>
    <row r="1821" spans="1:4" x14ac:dyDescent="0.3">
      <c r="A1821" s="5">
        <f t="shared" si="28"/>
        <v>1820</v>
      </c>
      <c r="B1821" s="5" t="s">
        <v>758</v>
      </c>
      <c r="C1821" s="11">
        <v>391</v>
      </c>
      <c r="D1821" s="24">
        <v>38834.56506156145</v>
      </c>
    </row>
    <row r="1822" spans="1:4" x14ac:dyDescent="0.3">
      <c r="A1822" s="5">
        <f t="shared" si="28"/>
        <v>1821</v>
      </c>
      <c r="B1822" s="5" t="s">
        <v>758</v>
      </c>
      <c r="C1822" s="11">
        <v>38</v>
      </c>
      <c r="D1822" s="24">
        <v>44231.404496522591</v>
      </c>
    </row>
    <row r="1823" spans="1:4" x14ac:dyDescent="0.3">
      <c r="A1823" s="5">
        <f t="shared" si="28"/>
        <v>1822</v>
      </c>
      <c r="B1823" s="5" t="s">
        <v>758</v>
      </c>
      <c r="C1823" s="11">
        <v>676</v>
      </c>
      <c r="D1823" s="24">
        <v>42465.121457547037</v>
      </c>
    </row>
    <row r="1824" spans="1:4" ht="15.5" x14ac:dyDescent="0.3">
      <c r="A1824" s="5">
        <f t="shared" si="28"/>
        <v>1823</v>
      </c>
      <c r="B1824" s="4" t="s">
        <v>758</v>
      </c>
      <c r="C1824" s="11">
        <v>238</v>
      </c>
      <c r="D1824" s="24">
        <v>45410.485536251603</v>
      </c>
    </row>
    <row r="1825" spans="1:4" x14ac:dyDescent="0.3">
      <c r="A1825" s="5">
        <f t="shared" si="28"/>
        <v>1824</v>
      </c>
      <c r="B1825" s="5" t="s">
        <v>758</v>
      </c>
      <c r="C1825" s="11">
        <v>724</v>
      </c>
      <c r="D1825" s="24">
        <v>44183.391683807349</v>
      </c>
    </row>
    <row r="1826" spans="1:4" x14ac:dyDescent="0.3">
      <c r="A1826" s="5">
        <f t="shared" si="28"/>
        <v>1825</v>
      </c>
      <c r="B1826" s="5" t="s">
        <v>670</v>
      </c>
      <c r="C1826" s="11">
        <v>922</v>
      </c>
      <c r="D1826" s="24">
        <v>40349.212573742429</v>
      </c>
    </row>
    <row r="1827" spans="1:4" x14ac:dyDescent="0.3">
      <c r="A1827" s="5">
        <f t="shared" si="28"/>
        <v>1826</v>
      </c>
      <c r="B1827" s="5" t="s">
        <v>670</v>
      </c>
      <c r="C1827" s="11">
        <v>823</v>
      </c>
      <c r="D1827" s="24">
        <v>39032.493609429344</v>
      </c>
    </row>
    <row r="1828" spans="1:4" ht="15.5" x14ac:dyDescent="0.3">
      <c r="A1828" s="5">
        <f t="shared" si="28"/>
        <v>1827</v>
      </c>
      <c r="B1828" s="4" t="s">
        <v>670</v>
      </c>
      <c r="C1828" s="11">
        <v>154</v>
      </c>
      <c r="D1828" s="24">
        <v>42562.18032277123</v>
      </c>
    </row>
    <row r="1829" spans="1:4" ht="15.5" x14ac:dyDescent="0.3">
      <c r="A1829" s="5">
        <f t="shared" si="28"/>
        <v>1828</v>
      </c>
      <c r="B1829" s="4" t="s">
        <v>670</v>
      </c>
      <c r="C1829" s="11">
        <v>809</v>
      </c>
      <c r="D1829" s="24">
        <v>44989.178207756195</v>
      </c>
    </row>
    <row r="1830" spans="1:4" ht="15.5" x14ac:dyDescent="0.3">
      <c r="A1830" s="5">
        <f t="shared" si="28"/>
        <v>1829</v>
      </c>
      <c r="B1830" s="4" t="s">
        <v>670</v>
      </c>
      <c r="C1830" s="11">
        <v>492</v>
      </c>
      <c r="D1830" s="24">
        <v>45243.199662068495</v>
      </c>
    </row>
    <row r="1831" spans="1:4" x14ac:dyDescent="0.3">
      <c r="A1831" s="5">
        <f t="shared" si="28"/>
        <v>1830</v>
      </c>
      <c r="B1831" s="5" t="s">
        <v>797</v>
      </c>
      <c r="C1831" s="11">
        <v>539</v>
      </c>
      <c r="D1831" s="24">
        <v>39768.500741287338</v>
      </c>
    </row>
    <row r="1832" spans="1:4" x14ac:dyDescent="0.3">
      <c r="A1832" s="5">
        <f t="shared" si="28"/>
        <v>1831</v>
      </c>
      <c r="B1832" s="5" t="s">
        <v>797</v>
      </c>
      <c r="C1832" s="11">
        <v>553</v>
      </c>
      <c r="D1832" s="24">
        <v>41966.847966820154</v>
      </c>
    </row>
    <row r="1833" spans="1:4" x14ac:dyDescent="0.3">
      <c r="A1833" s="5">
        <f t="shared" si="28"/>
        <v>1832</v>
      </c>
      <c r="B1833" s="5" t="s">
        <v>797</v>
      </c>
      <c r="C1833" s="11">
        <v>940</v>
      </c>
      <c r="D1833" s="24">
        <v>43398.661658020916</v>
      </c>
    </row>
    <row r="1834" spans="1:4" x14ac:dyDescent="0.3">
      <c r="A1834" s="5">
        <f t="shared" si="28"/>
        <v>1833</v>
      </c>
      <c r="B1834" s="5" t="s">
        <v>797</v>
      </c>
      <c r="C1834" s="11">
        <v>35</v>
      </c>
      <c r="D1834" s="24">
        <v>44503.482556992443</v>
      </c>
    </row>
    <row r="1835" spans="1:4" ht="15.5" x14ac:dyDescent="0.3">
      <c r="A1835" s="5">
        <f t="shared" si="28"/>
        <v>1834</v>
      </c>
      <c r="B1835" s="4" t="s">
        <v>797</v>
      </c>
      <c r="C1835" s="11">
        <v>911</v>
      </c>
      <c r="D1835" s="24">
        <v>42948.479623661202</v>
      </c>
    </row>
    <row r="1836" spans="1:4" ht="15.5" x14ac:dyDescent="0.3">
      <c r="A1836" s="5">
        <f t="shared" si="28"/>
        <v>1835</v>
      </c>
      <c r="B1836" s="4" t="s">
        <v>797</v>
      </c>
      <c r="C1836" s="11">
        <v>121</v>
      </c>
      <c r="D1836" s="24">
        <v>44615.381184792641</v>
      </c>
    </row>
    <row r="1837" spans="1:4" x14ac:dyDescent="0.3">
      <c r="A1837" s="5">
        <f t="shared" si="28"/>
        <v>1836</v>
      </c>
      <c r="B1837" s="5" t="s">
        <v>797</v>
      </c>
      <c r="C1837" s="11">
        <v>836</v>
      </c>
      <c r="D1837" s="24">
        <v>40221.964088513072</v>
      </c>
    </row>
    <row r="1838" spans="1:4" x14ac:dyDescent="0.3">
      <c r="A1838" s="5">
        <f t="shared" si="28"/>
        <v>1837</v>
      </c>
      <c r="B1838" s="5" t="s">
        <v>797</v>
      </c>
      <c r="C1838" s="11">
        <v>254</v>
      </c>
      <c r="D1838" s="24">
        <v>44136.010430030001</v>
      </c>
    </row>
    <row r="1839" spans="1:4" ht="15.5" x14ac:dyDescent="0.3">
      <c r="A1839" s="5">
        <f t="shared" si="28"/>
        <v>1838</v>
      </c>
      <c r="B1839" s="4" t="s">
        <v>645</v>
      </c>
      <c r="C1839" s="11">
        <v>316</v>
      </c>
      <c r="D1839" s="24">
        <v>44224.880757759449</v>
      </c>
    </row>
    <row r="1840" spans="1:4" ht="15.5" x14ac:dyDescent="0.3">
      <c r="A1840" s="5">
        <f t="shared" si="28"/>
        <v>1839</v>
      </c>
      <c r="B1840" s="4" t="s">
        <v>645</v>
      </c>
      <c r="C1840" s="11">
        <v>67</v>
      </c>
      <c r="D1840" s="24">
        <v>43903.717680070818</v>
      </c>
    </row>
    <row r="1841" spans="1:4" ht="15.5" x14ac:dyDescent="0.3">
      <c r="A1841" s="5">
        <f t="shared" si="28"/>
        <v>1840</v>
      </c>
      <c r="B1841" s="4" t="s">
        <v>645</v>
      </c>
      <c r="C1841" s="11">
        <v>66</v>
      </c>
      <c r="D1841" s="24">
        <v>38891.22120689437</v>
      </c>
    </row>
    <row r="1842" spans="1:4" x14ac:dyDescent="0.3">
      <c r="A1842" s="5">
        <f t="shared" si="28"/>
        <v>1841</v>
      </c>
      <c r="B1842" s="5" t="s">
        <v>645</v>
      </c>
      <c r="C1842" s="11">
        <v>551</v>
      </c>
      <c r="D1842" s="24">
        <v>42464.975170987469</v>
      </c>
    </row>
    <row r="1843" spans="1:4" ht="15.5" x14ac:dyDescent="0.3">
      <c r="A1843" s="5">
        <f t="shared" si="28"/>
        <v>1842</v>
      </c>
      <c r="B1843" s="4" t="s">
        <v>645</v>
      </c>
      <c r="C1843" s="11">
        <v>393</v>
      </c>
      <c r="D1843" s="24">
        <v>42582.746831742807</v>
      </c>
    </row>
    <row r="1844" spans="1:4" ht="15.5" x14ac:dyDescent="0.3">
      <c r="A1844" s="5">
        <f t="shared" si="28"/>
        <v>1843</v>
      </c>
      <c r="B1844" s="4" t="s">
        <v>645</v>
      </c>
      <c r="C1844" s="11">
        <v>871</v>
      </c>
      <c r="D1844" s="24">
        <v>40159.046819583455</v>
      </c>
    </row>
    <row r="1845" spans="1:4" ht="15.5" x14ac:dyDescent="0.3">
      <c r="A1845" s="5">
        <f t="shared" si="28"/>
        <v>1844</v>
      </c>
      <c r="B1845" s="4" t="s">
        <v>645</v>
      </c>
      <c r="C1845" s="11">
        <v>304</v>
      </c>
      <c r="D1845" s="24">
        <v>43330.408330027793</v>
      </c>
    </row>
    <row r="1846" spans="1:4" ht="15.5" x14ac:dyDescent="0.3">
      <c r="A1846" s="5">
        <f t="shared" si="28"/>
        <v>1845</v>
      </c>
      <c r="B1846" s="4" t="s">
        <v>645</v>
      </c>
      <c r="C1846" s="11">
        <v>979</v>
      </c>
      <c r="D1846" s="24">
        <v>40465.205705699511</v>
      </c>
    </row>
    <row r="1847" spans="1:4" ht="15.5" x14ac:dyDescent="0.3">
      <c r="A1847" s="5">
        <f t="shared" si="28"/>
        <v>1846</v>
      </c>
      <c r="B1847" s="4" t="s">
        <v>645</v>
      </c>
      <c r="C1847" s="11">
        <v>938</v>
      </c>
      <c r="D1847" s="24">
        <v>41681.061479153126</v>
      </c>
    </row>
    <row r="1848" spans="1:4" x14ac:dyDescent="0.3">
      <c r="A1848" s="5">
        <f t="shared" si="28"/>
        <v>1847</v>
      </c>
      <c r="B1848" s="5" t="s">
        <v>645</v>
      </c>
      <c r="C1848" s="11">
        <v>186</v>
      </c>
      <c r="D1848" s="24">
        <v>41428.242582038802</v>
      </c>
    </row>
    <row r="1849" spans="1:4" ht="15.5" x14ac:dyDescent="0.3">
      <c r="A1849" s="5">
        <f t="shared" si="28"/>
        <v>1848</v>
      </c>
      <c r="B1849" s="4" t="s">
        <v>645</v>
      </c>
      <c r="C1849" s="11">
        <v>661</v>
      </c>
      <c r="D1849" s="24">
        <v>40654.700006139843</v>
      </c>
    </row>
    <row r="1850" spans="1:4" ht="15.5" x14ac:dyDescent="0.3">
      <c r="A1850" s="5">
        <f t="shared" si="28"/>
        <v>1849</v>
      </c>
      <c r="B1850" s="4" t="s">
        <v>645</v>
      </c>
      <c r="C1850" s="11">
        <v>768</v>
      </c>
      <c r="D1850" s="24">
        <v>43142.826027192241</v>
      </c>
    </row>
    <row r="1851" spans="1:4" ht="15.5" x14ac:dyDescent="0.3">
      <c r="A1851" s="5">
        <f t="shared" si="28"/>
        <v>1850</v>
      </c>
      <c r="B1851" s="4" t="s">
        <v>644</v>
      </c>
      <c r="C1851" s="11">
        <v>543</v>
      </c>
      <c r="D1851" s="24">
        <v>44111.691290186602</v>
      </c>
    </row>
    <row r="1852" spans="1:4" x14ac:dyDescent="0.3">
      <c r="A1852" s="5">
        <f t="shared" si="28"/>
        <v>1851</v>
      </c>
      <c r="B1852" s="5" t="s">
        <v>644</v>
      </c>
      <c r="C1852" s="11">
        <v>795</v>
      </c>
      <c r="D1852" s="24">
        <v>44038.436074588353</v>
      </c>
    </row>
    <row r="1853" spans="1:4" x14ac:dyDescent="0.3">
      <c r="A1853" s="5">
        <f t="shared" si="28"/>
        <v>1852</v>
      </c>
      <c r="B1853" s="5" t="s">
        <v>644</v>
      </c>
      <c r="C1853" s="11">
        <v>1</v>
      </c>
      <c r="D1853" s="24">
        <v>41514.891054362954</v>
      </c>
    </row>
    <row r="1854" spans="1:4" ht="15.5" x14ac:dyDescent="0.3">
      <c r="A1854" s="5">
        <f t="shared" si="28"/>
        <v>1853</v>
      </c>
      <c r="B1854" s="4" t="s">
        <v>644</v>
      </c>
      <c r="C1854" s="11">
        <v>660</v>
      </c>
      <c r="D1854" s="24">
        <v>45144.61112965471</v>
      </c>
    </row>
    <row r="1855" spans="1:4" ht="15.5" x14ac:dyDescent="0.3">
      <c r="A1855" s="5">
        <f t="shared" si="28"/>
        <v>1854</v>
      </c>
      <c r="B1855" s="4" t="s">
        <v>644</v>
      </c>
      <c r="C1855" s="11">
        <v>497</v>
      </c>
      <c r="D1855" s="24">
        <v>43047.781506091073</v>
      </c>
    </row>
    <row r="1856" spans="1:4" x14ac:dyDescent="0.3">
      <c r="A1856" s="5">
        <f t="shared" si="28"/>
        <v>1855</v>
      </c>
      <c r="B1856" s="5" t="s">
        <v>644</v>
      </c>
      <c r="C1856" s="11">
        <v>575</v>
      </c>
      <c r="D1856" s="24">
        <v>41428.114404390108</v>
      </c>
    </row>
    <row r="1857" spans="1:4" ht="15.5" x14ac:dyDescent="0.3">
      <c r="A1857" s="5">
        <f t="shared" si="28"/>
        <v>1856</v>
      </c>
      <c r="B1857" s="4" t="s">
        <v>644</v>
      </c>
      <c r="C1857" s="11">
        <v>904</v>
      </c>
      <c r="D1857" s="24">
        <v>44599.687047271516</v>
      </c>
    </row>
    <row r="1858" spans="1:4" ht="15.5" x14ac:dyDescent="0.3">
      <c r="A1858" s="5">
        <f t="shared" si="28"/>
        <v>1857</v>
      </c>
      <c r="B1858" s="4" t="s">
        <v>644</v>
      </c>
      <c r="C1858" s="11">
        <v>496</v>
      </c>
      <c r="D1858" s="24">
        <v>39274.939183647104</v>
      </c>
    </row>
    <row r="1859" spans="1:4" ht="15.5" x14ac:dyDescent="0.3">
      <c r="A1859" s="5">
        <f t="shared" si="28"/>
        <v>1858</v>
      </c>
      <c r="B1859" s="4" t="s">
        <v>644</v>
      </c>
      <c r="C1859" s="11">
        <v>100</v>
      </c>
      <c r="D1859" s="24">
        <v>44337.810736341038</v>
      </c>
    </row>
    <row r="1860" spans="1:4" ht="15.5" x14ac:dyDescent="0.3">
      <c r="A1860" s="5">
        <f t="shared" ref="A1860:A1923" si="29">A1859+1</f>
        <v>1859</v>
      </c>
      <c r="B1860" s="4" t="s">
        <v>731</v>
      </c>
      <c r="C1860" s="11">
        <v>383</v>
      </c>
      <c r="D1860" s="24">
        <v>43574.073600846066</v>
      </c>
    </row>
    <row r="1861" spans="1:4" ht="15.5" x14ac:dyDescent="0.3">
      <c r="A1861" s="5">
        <f t="shared" si="29"/>
        <v>1860</v>
      </c>
      <c r="B1861" s="4" t="s">
        <v>731</v>
      </c>
      <c r="C1861" s="11">
        <v>810</v>
      </c>
      <c r="D1861" s="24">
        <v>39208.790551775179</v>
      </c>
    </row>
    <row r="1862" spans="1:4" ht="15.5" x14ac:dyDescent="0.3">
      <c r="A1862" s="5">
        <f t="shared" si="29"/>
        <v>1861</v>
      </c>
      <c r="B1862" s="4" t="s">
        <v>731</v>
      </c>
      <c r="C1862" s="11">
        <v>566</v>
      </c>
      <c r="D1862" s="24">
        <v>40029.324923497319</v>
      </c>
    </row>
    <row r="1863" spans="1:4" ht="15.5" x14ac:dyDescent="0.3">
      <c r="A1863" s="5">
        <f t="shared" si="29"/>
        <v>1862</v>
      </c>
      <c r="B1863" s="4" t="s">
        <v>731</v>
      </c>
      <c r="C1863" s="11">
        <v>9</v>
      </c>
      <c r="D1863" s="24">
        <v>41079.443324896769</v>
      </c>
    </row>
    <row r="1864" spans="1:4" x14ac:dyDescent="0.3">
      <c r="A1864" s="5">
        <f t="shared" si="29"/>
        <v>1863</v>
      </c>
      <c r="B1864" s="5" t="s">
        <v>731</v>
      </c>
      <c r="C1864" s="11">
        <v>699</v>
      </c>
      <c r="D1864" s="24">
        <v>43574.093326312781</v>
      </c>
    </row>
    <row r="1865" spans="1:4" x14ac:dyDescent="0.3">
      <c r="A1865" s="5">
        <f t="shared" si="29"/>
        <v>1864</v>
      </c>
      <c r="B1865" s="5" t="s">
        <v>731</v>
      </c>
      <c r="C1865" s="11">
        <v>635</v>
      </c>
      <c r="D1865" s="24">
        <v>43363.029072797828</v>
      </c>
    </row>
    <row r="1866" spans="1:4" x14ac:dyDescent="0.3">
      <c r="A1866" s="5">
        <f t="shared" si="29"/>
        <v>1865</v>
      </c>
      <c r="B1866" s="5" t="s">
        <v>731</v>
      </c>
      <c r="C1866" s="11">
        <v>498</v>
      </c>
      <c r="D1866" s="24">
        <v>44202.618111694988</v>
      </c>
    </row>
    <row r="1867" spans="1:4" x14ac:dyDescent="0.3">
      <c r="A1867" s="5">
        <f t="shared" si="29"/>
        <v>1866</v>
      </c>
      <c r="B1867" s="5" t="s">
        <v>731</v>
      </c>
      <c r="C1867" s="11">
        <v>255</v>
      </c>
      <c r="D1867" s="24">
        <v>44516.46752427044</v>
      </c>
    </row>
    <row r="1868" spans="1:4" x14ac:dyDescent="0.3">
      <c r="A1868" s="5">
        <f t="shared" si="29"/>
        <v>1867</v>
      </c>
      <c r="B1868" s="5" t="s">
        <v>731</v>
      </c>
      <c r="C1868" s="11">
        <v>780</v>
      </c>
      <c r="D1868" s="24">
        <v>40907.851115542609</v>
      </c>
    </row>
    <row r="1869" spans="1:4" x14ac:dyDescent="0.3">
      <c r="A1869" s="5">
        <f t="shared" si="29"/>
        <v>1868</v>
      </c>
      <c r="B1869" s="5" t="s">
        <v>731</v>
      </c>
      <c r="C1869" s="11">
        <v>574</v>
      </c>
      <c r="D1869" s="24">
        <v>42539.748700436125</v>
      </c>
    </row>
    <row r="1870" spans="1:4" x14ac:dyDescent="0.3">
      <c r="A1870" s="5">
        <f t="shared" si="29"/>
        <v>1869</v>
      </c>
      <c r="B1870" s="5" t="s">
        <v>731</v>
      </c>
      <c r="C1870" s="11">
        <v>689</v>
      </c>
      <c r="D1870" s="24">
        <v>43683.847032001708</v>
      </c>
    </row>
    <row r="1871" spans="1:4" x14ac:dyDescent="0.3">
      <c r="A1871" s="5">
        <f t="shared" si="29"/>
        <v>1870</v>
      </c>
      <c r="B1871" s="5" t="s">
        <v>731</v>
      </c>
      <c r="C1871" s="11">
        <v>458</v>
      </c>
      <c r="D1871" s="24">
        <v>42529.293042681515</v>
      </c>
    </row>
    <row r="1872" spans="1:4" ht="15.5" x14ac:dyDescent="0.3">
      <c r="A1872" s="5">
        <f t="shared" si="29"/>
        <v>1871</v>
      </c>
      <c r="B1872" s="4" t="s">
        <v>736</v>
      </c>
      <c r="C1872" s="11">
        <v>568</v>
      </c>
      <c r="D1872" s="24">
        <v>42597.184181114222</v>
      </c>
    </row>
    <row r="1873" spans="1:4" ht="15.5" x14ac:dyDescent="0.3">
      <c r="A1873" s="5">
        <f t="shared" si="29"/>
        <v>1872</v>
      </c>
      <c r="B1873" s="4" t="s">
        <v>736</v>
      </c>
      <c r="C1873" s="11">
        <v>210</v>
      </c>
      <c r="D1873" s="24">
        <v>41550.396515963897</v>
      </c>
    </row>
    <row r="1874" spans="1:4" x14ac:dyDescent="0.3">
      <c r="A1874" s="5">
        <f t="shared" si="29"/>
        <v>1873</v>
      </c>
      <c r="B1874" s="5" t="s">
        <v>736</v>
      </c>
      <c r="C1874" s="11">
        <v>593</v>
      </c>
      <c r="D1874" s="24">
        <v>39982.633717689845</v>
      </c>
    </row>
    <row r="1875" spans="1:4" x14ac:dyDescent="0.3">
      <c r="A1875" s="5">
        <f t="shared" si="29"/>
        <v>1874</v>
      </c>
      <c r="B1875" s="5" t="s">
        <v>736</v>
      </c>
      <c r="C1875" s="11">
        <v>399</v>
      </c>
      <c r="D1875" s="24">
        <v>44584.536403596896</v>
      </c>
    </row>
    <row r="1876" spans="1:4" x14ac:dyDescent="0.3">
      <c r="A1876" s="5">
        <f t="shared" si="29"/>
        <v>1875</v>
      </c>
      <c r="B1876" s="5" t="s">
        <v>736</v>
      </c>
      <c r="C1876" s="11">
        <v>135</v>
      </c>
      <c r="D1876" s="24">
        <v>43753.37845612142</v>
      </c>
    </row>
    <row r="1877" spans="1:4" ht="15.5" x14ac:dyDescent="0.3">
      <c r="A1877" s="5">
        <f t="shared" si="29"/>
        <v>1876</v>
      </c>
      <c r="B1877" s="4" t="s">
        <v>736</v>
      </c>
      <c r="C1877" s="11">
        <v>342</v>
      </c>
      <c r="D1877" s="24">
        <v>42271.081803787994</v>
      </c>
    </row>
    <row r="1878" spans="1:4" ht="15.5" x14ac:dyDescent="0.3">
      <c r="A1878" s="5">
        <f t="shared" si="29"/>
        <v>1877</v>
      </c>
      <c r="B1878" s="4" t="s">
        <v>689</v>
      </c>
      <c r="C1878" s="11">
        <v>71</v>
      </c>
      <c r="D1878" s="24">
        <v>40065.772589667111</v>
      </c>
    </row>
    <row r="1879" spans="1:4" x14ac:dyDescent="0.3">
      <c r="A1879" s="5">
        <f t="shared" si="29"/>
        <v>1878</v>
      </c>
      <c r="B1879" s="5" t="s">
        <v>689</v>
      </c>
      <c r="C1879" s="11">
        <v>136</v>
      </c>
      <c r="D1879" s="24">
        <v>43514.299959738681</v>
      </c>
    </row>
    <row r="1880" spans="1:4" ht="15.5" x14ac:dyDescent="0.3">
      <c r="A1880" s="5">
        <f t="shared" si="29"/>
        <v>1879</v>
      </c>
      <c r="B1880" s="4" t="s">
        <v>689</v>
      </c>
      <c r="C1880" s="11">
        <v>764</v>
      </c>
      <c r="D1880" s="24">
        <v>45392.176252470534</v>
      </c>
    </row>
    <row r="1881" spans="1:4" ht="15.5" x14ac:dyDescent="0.3">
      <c r="A1881" s="5">
        <f t="shared" si="29"/>
        <v>1880</v>
      </c>
      <c r="B1881" s="4" t="s">
        <v>689</v>
      </c>
      <c r="C1881" s="11">
        <v>89</v>
      </c>
      <c r="D1881" s="24">
        <v>44934.636010469971</v>
      </c>
    </row>
    <row r="1882" spans="1:4" x14ac:dyDescent="0.3">
      <c r="A1882" s="5">
        <f t="shared" si="29"/>
        <v>1881</v>
      </c>
      <c r="B1882" s="5" t="s">
        <v>689</v>
      </c>
      <c r="C1882" s="11">
        <v>372</v>
      </c>
      <c r="D1882" s="24">
        <v>43603.297203923859</v>
      </c>
    </row>
    <row r="1883" spans="1:4" x14ac:dyDescent="0.3">
      <c r="A1883" s="5">
        <f t="shared" si="29"/>
        <v>1882</v>
      </c>
      <c r="B1883" s="5" t="s">
        <v>689</v>
      </c>
      <c r="C1883" s="11">
        <v>553</v>
      </c>
      <c r="D1883" s="24">
        <v>38975.935398268572</v>
      </c>
    </row>
    <row r="1884" spans="1:4" x14ac:dyDescent="0.3">
      <c r="A1884" s="5">
        <f t="shared" si="29"/>
        <v>1883</v>
      </c>
      <c r="B1884" s="5" t="s">
        <v>689</v>
      </c>
      <c r="C1884" s="11">
        <v>5</v>
      </c>
      <c r="D1884" s="24">
        <v>40546.392278190251</v>
      </c>
    </row>
    <row r="1885" spans="1:4" ht="15.5" x14ac:dyDescent="0.3">
      <c r="A1885" s="5">
        <f t="shared" si="29"/>
        <v>1884</v>
      </c>
      <c r="B1885" s="4" t="s">
        <v>674</v>
      </c>
      <c r="C1885" s="11">
        <v>774</v>
      </c>
      <c r="D1885" s="24">
        <v>39183.345544018339</v>
      </c>
    </row>
    <row r="1886" spans="1:4" x14ac:dyDescent="0.3">
      <c r="A1886" s="5">
        <f t="shared" si="29"/>
        <v>1885</v>
      </c>
      <c r="B1886" s="5" t="s">
        <v>674</v>
      </c>
      <c r="C1886" s="11">
        <v>524</v>
      </c>
      <c r="D1886" s="24">
        <v>40597.841992006302</v>
      </c>
    </row>
    <row r="1887" spans="1:4" x14ac:dyDescent="0.3">
      <c r="A1887" s="5">
        <f t="shared" si="29"/>
        <v>1886</v>
      </c>
      <c r="B1887" s="5" t="s">
        <v>674</v>
      </c>
      <c r="C1887" s="11">
        <v>534</v>
      </c>
      <c r="D1887" s="24">
        <v>39206.566614349053</v>
      </c>
    </row>
    <row r="1888" spans="1:4" ht="15.5" x14ac:dyDescent="0.3">
      <c r="A1888" s="5">
        <f t="shared" si="29"/>
        <v>1887</v>
      </c>
      <c r="B1888" s="4" t="s">
        <v>674</v>
      </c>
      <c r="C1888" s="11">
        <v>237</v>
      </c>
      <c r="D1888" s="24">
        <v>41708.973787638104</v>
      </c>
    </row>
    <row r="1889" spans="1:4" ht="15.5" x14ac:dyDescent="0.3">
      <c r="A1889" s="5">
        <f t="shared" si="29"/>
        <v>1888</v>
      </c>
      <c r="B1889" s="4" t="s">
        <v>674</v>
      </c>
      <c r="C1889" s="11">
        <v>742</v>
      </c>
      <c r="D1889" s="24">
        <v>41808.258974204393</v>
      </c>
    </row>
    <row r="1890" spans="1:4" x14ac:dyDescent="0.3">
      <c r="A1890" s="5">
        <f t="shared" si="29"/>
        <v>1889</v>
      </c>
      <c r="B1890" s="5" t="s">
        <v>674</v>
      </c>
      <c r="C1890" s="11">
        <v>500</v>
      </c>
      <c r="D1890" s="24">
        <v>43680.324254325533</v>
      </c>
    </row>
    <row r="1891" spans="1:4" x14ac:dyDescent="0.3">
      <c r="A1891" s="5">
        <f t="shared" si="29"/>
        <v>1890</v>
      </c>
      <c r="B1891" s="5" t="s">
        <v>760</v>
      </c>
      <c r="C1891" s="11">
        <v>206</v>
      </c>
      <c r="D1891" s="24">
        <v>45007.885034889448</v>
      </c>
    </row>
    <row r="1892" spans="1:4" ht="15.5" x14ac:dyDescent="0.3">
      <c r="A1892" s="5">
        <f t="shared" si="29"/>
        <v>1891</v>
      </c>
      <c r="B1892" s="4" t="s">
        <v>760</v>
      </c>
      <c r="C1892" s="11">
        <v>852</v>
      </c>
      <c r="D1892" s="24">
        <v>44873.620440766106</v>
      </c>
    </row>
    <row r="1893" spans="1:4" x14ac:dyDescent="0.3">
      <c r="A1893" s="5">
        <f t="shared" si="29"/>
        <v>1892</v>
      </c>
      <c r="B1893" s="5" t="s">
        <v>760</v>
      </c>
      <c r="C1893" s="11">
        <v>564</v>
      </c>
      <c r="D1893" s="24">
        <v>42539.313085349633</v>
      </c>
    </row>
    <row r="1894" spans="1:4" ht="15.5" x14ac:dyDescent="0.3">
      <c r="A1894" s="5">
        <f t="shared" si="29"/>
        <v>1893</v>
      </c>
      <c r="B1894" s="4" t="s">
        <v>760</v>
      </c>
      <c r="C1894" s="11">
        <v>365</v>
      </c>
      <c r="D1894" s="24">
        <v>44579.46702209612</v>
      </c>
    </row>
    <row r="1895" spans="1:4" x14ac:dyDescent="0.3">
      <c r="A1895" s="5">
        <f t="shared" si="29"/>
        <v>1894</v>
      </c>
      <c r="B1895" s="5" t="s">
        <v>760</v>
      </c>
      <c r="C1895" s="11">
        <v>422</v>
      </c>
      <c r="D1895" s="24">
        <v>43011.640387085165</v>
      </c>
    </row>
    <row r="1896" spans="1:4" ht="15.5" x14ac:dyDescent="0.3">
      <c r="A1896" s="5">
        <f t="shared" si="29"/>
        <v>1895</v>
      </c>
      <c r="B1896" s="4" t="s">
        <v>760</v>
      </c>
      <c r="C1896" s="11">
        <v>598</v>
      </c>
      <c r="D1896" s="24">
        <v>45272.818369891058</v>
      </c>
    </row>
    <row r="1897" spans="1:4" x14ac:dyDescent="0.3">
      <c r="A1897" s="5">
        <f t="shared" si="29"/>
        <v>1896</v>
      </c>
      <c r="B1897" s="5" t="s">
        <v>760</v>
      </c>
      <c r="C1897" s="11">
        <v>949</v>
      </c>
      <c r="D1897" s="24">
        <v>39733.659926906163</v>
      </c>
    </row>
    <row r="1898" spans="1:4" x14ac:dyDescent="0.3">
      <c r="A1898" s="5">
        <f t="shared" si="29"/>
        <v>1897</v>
      </c>
      <c r="B1898" s="5" t="s">
        <v>760</v>
      </c>
      <c r="C1898" s="11">
        <v>24</v>
      </c>
      <c r="D1898" s="24">
        <v>41087.647287633939</v>
      </c>
    </row>
    <row r="1899" spans="1:4" ht="15.5" x14ac:dyDescent="0.3">
      <c r="A1899" s="5">
        <f t="shared" si="29"/>
        <v>1898</v>
      </c>
      <c r="B1899" s="4" t="s">
        <v>760</v>
      </c>
      <c r="C1899" s="11">
        <v>370</v>
      </c>
      <c r="D1899" s="24">
        <v>44078.56531315796</v>
      </c>
    </row>
    <row r="1900" spans="1:4" ht="15.5" x14ac:dyDescent="0.3">
      <c r="A1900" s="5">
        <f t="shared" si="29"/>
        <v>1899</v>
      </c>
      <c r="B1900" s="4" t="s">
        <v>780</v>
      </c>
      <c r="C1900" s="11">
        <v>473</v>
      </c>
      <c r="D1900" s="24">
        <v>38823.328477100789</v>
      </c>
    </row>
    <row r="1901" spans="1:4" x14ac:dyDescent="0.3">
      <c r="A1901" s="5">
        <f t="shared" si="29"/>
        <v>1900</v>
      </c>
      <c r="B1901" s="5" t="s">
        <v>780</v>
      </c>
      <c r="C1901" s="11">
        <v>926</v>
      </c>
      <c r="D1901" s="24">
        <v>42002.332362417146</v>
      </c>
    </row>
    <row r="1902" spans="1:4" x14ac:dyDescent="0.3">
      <c r="A1902" s="5">
        <f t="shared" si="29"/>
        <v>1901</v>
      </c>
      <c r="B1902" s="5" t="s">
        <v>780</v>
      </c>
      <c r="C1902" s="11">
        <v>577</v>
      </c>
      <c r="D1902" s="24">
        <v>43244.732848673833</v>
      </c>
    </row>
    <row r="1903" spans="1:4" x14ac:dyDescent="0.3">
      <c r="A1903" s="5">
        <f t="shared" si="29"/>
        <v>1902</v>
      </c>
      <c r="B1903" s="5" t="s">
        <v>780</v>
      </c>
      <c r="C1903" s="11">
        <v>517</v>
      </c>
      <c r="D1903" s="24">
        <v>39959.380109327285</v>
      </c>
    </row>
    <row r="1904" spans="1:4" ht="15.5" x14ac:dyDescent="0.3">
      <c r="A1904" s="5">
        <f t="shared" si="29"/>
        <v>1903</v>
      </c>
      <c r="B1904" s="4" t="s">
        <v>780</v>
      </c>
      <c r="C1904" s="11">
        <v>729</v>
      </c>
      <c r="D1904" s="24">
        <v>38780.513128619481</v>
      </c>
    </row>
    <row r="1905" spans="1:4" x14ac:dyDescent="0.3">
      <c r="A1905" s="5">
        <f t="shared" si="29"/>
        <v>1904</v>
      </c>
      <c r="B1905" s="5" t="s">
        <v>780</v>
      </c>
      <c r="C1905" s="11">
        <v>286</v>
      </c>
      <c r="D1905" s="24">
        <v>44188.458556074831</v>
      </c>
    </row>
    <row r="1906" spans="1:4" ht="15.5" x14ac:dyDescent="0.3">
      <c r="A1906" s="5">
        <f t="shared" si="29"/>
        <v>1905</v>
      </c>
      <c r="B1906" s="4" t="s">
        <v>780</v>
      </c>
      <c r="C1906" s="11">
        <v>326</v>
      </c>
      <c r="D1906" s="24">
        <v>42349.495014177766</v>
      </c>
    </row>
    <row r="1907" spans="1:4" x14ac:dyDescent="0.3">
      <c r="A1907" s="5">
        <f t="shared" si="29"/>
        <v>1906</v>
      </c>
      <c r="B1907" s="5" t="s">
        <v>780</v>
      </c>
      <c r="C1907" s="11">
        <v>671</v>
      </c>
      <c r="D1907" s="24">
        <v>41630.179664867777</v>
      </c>
    </row>
    <row r="1908" spans="1:4" x14ac:dyDescent="0.3">
      <c r="A1908" s="5">
        <f t="shared" si="29"/>
        <v>1907</v>
      </c>
      <c r="B1908" s="5" t="s">
        <v>780</v>
      </c>
      <c r="C1908" s="11">
        <v>859</v>
      </c>
      <c r="D1908" s="24">
        <v>42731.648585897281</v>
      </c>
    </row>
    <row r="1909" spans="1:4" ht="15.5" x14ac:dyDescent="0.3">
      <c r="A1909" s="5">
        <f t="shared" si="29"/>
        <v>1908</v>
      </c>
      <c r="B1909" s="4" t="s">
        <v>780</v>
      </c>
      <c r="C1909" s="11">
        <v>172</v>
      </c>
      <c r="D1909" s="24">
        <v>41032.05022550594</v>
      </c>
    </row>
    <row r="1910" spans="1:4" ht="15.5" x14ac:dyDescent="0.3">
      <c r="A1910" s="5">
        <f t="shared" si="29"/>
        <v>1909</v>
      </c>
      <c r="B1910" s="4" t="s">
        <v>780</v>
      </c>
      <c r="C1910" s="11">
        <v>164</v>
      </c>
      <c r="D1910" s="24">
        <v>44841.84799428418</v>
      </c>
    </row>
    <row r="1911" spans="1:4" x14ac:dyDescent="0.3">
      <c r="A1911" s="5">
        <f t="shared" si="29"/>
        <v>1910</v>
      </c>
      <c r="B1911" s="5" t="s">
        <v>780</v>
      </c>
      <c r="C1911" s="11">
        <v>361</v>
      </c>
      <c r="D1911" s="24">
        <v>38744.038826898111</v>
      </c>
    </row>
    <row r="1912" spans="1:4" ht="15.5" x14ac:dyDescent="0.3">
      <c r="A1912" s="5">
        <f t="shared" si="29"/>
        <v>1911</v>
      </c>
      <c r="B1912" s="4" t="s">
        <v>780</v>
      </c>
      <c r="C1912" s="11">
        <v>99</v>
      </c>
      <c r="D1912" s="24">
        <v>43292.043369799998</v>
      </c>
    </row>
    <row r="1913" spans="1:4" x14ac:dyDescent="0.3">
      <c r="A1913" s="5">
        <f t="shared" si="29"/>
        <v>1912</v>
      </c>
      <c r="B1913" s="5" t="s">
        <v>780</v>
      </c>
      <c r="C1913" s="11">
        <v>650</v>
      </c>
      <c r="D1913" s="24">
        <v>41511.297425103265</v>
      </c>
    </row>
    <row r="1914" spans="1:4" x14ac:dyDescent="0.3">
      <c r="A1914" s="5">
        <f t="shared" si="29"/>
        <v>1913</v>
      </c>
      <c r="B1914" s="5" t="s">
        <v>774</v>
      </c>
      <c r="C1914" s="11">
        <v>443</v>
      </c>
      <c r="D1914" s="24">
        <v>41523.026381540534</v>
      </c>
    </row>
    <row r="1915" spans="1:4" ht="15.5" x14ac:dyDescent="0.3">
      <c r="A1915" s="5">
        <f t="shared" si="29"/>
        <v>1914</v>
      </c>
      <c r="B1915" s="4" t="s">
        <v>774</v>
      </c>
      <c r="C1915" s="11">
        <v>692</v>
      </c>
      <c r="D1915" s="24">
        <v>42643.008063473964</v>
      </c>
    </row>
    <row r="1916" spans="1:4" ht="15.5" x14ac:dyDescent="0.3">
      <c r="A1916" s="5">
        <f t="shared" si="29"/>
        <v>1915</v>
      </c>
      <c r="B1916" s="4" t="s">
        <v>774</v>
      </c>
      <c r="C1916" s="11">
        <v>202</v>
      </c>
      <c r="D1916" s="24">
        <v>41400.158977735264</v>
      </c>
    </row>
    <row r="1917" spans="1:4" x14ac:dyDescent="0.3">
      <c r="A1917" s="5">
        <f t="shared" si="29"/>
        <v>1916</v>
      </c>
      <c r="B1917" s="5" t="s">
        <v>774</v>
      </c>
      <c r="C1917" s="11">
        <v>754</v>
      </c>
      <c r="D1917" s="24">
        <v>40643.510980276507</v>
      </c>
    </row>
    <row r="1918" spans="1:4" ht="15.5" x14ac:dyDescent="0.3">
      <c r="A1918" s="5">
        <f t="shared" si="29"/>
        <v>1917</v>
      </c>
      <c r="B1918" s="4" t="s">
        <v>774</v>
      </c>
      <c r="C1918" s="11">
        <v>771</v>
      </c>
      <c r="D1918" s="24">
        <v>44497.082663041539</v>
      </c>
    </row>
    <row r="1919" spans="1:4" x14ac:dyDescent="0.3">
      <c r="A1919" s="5">
        <f t="shared" si="29"/>
        <v>1918</v>
      </c>
      <c r="B1919" s="5" t="s">
        <v>774</v>
      </c>
      <c r="C1919" s="11">
        <v>917</v>
      </c>
      <c r="D1919" s="24">
        <v>45435.517796784305</v>
      </c>
    </row>
    <row r="1920" spans="1:4" ht="15.5" x14ac:dyDescent="0.3">
      <c r="A1920" s="5">
        <f t="shared" si="29"/>
        <v>1919</v>
      </c>
      <c r="B1920" s="4" t="s">
        <v>774</v>
      </c>
      <c r="C1920" s="11">
        <v>712</v>
      </c>
      <c r="D1920" s="24">
        <v>45015.680484261342</v>
      </c>
    </row>
    <row r="1921" spans="1:4" ht="15.5" x14ac:dyDescent="0.3">
      <c r="A1921" s="5">
        <f t="shared" si="29"/>
        <v>1920</v>
      </c>
      <c r="B1921" s="4" t="s">
        <v>774</v>
      </c>
      <c r="C1921" s="11">
        <v>759</v>
      </c>
      <c r="D1921" s="24">
        <v>43527.373798022141</v>
      </c>
    </row>
    <row r="1922" spans="1:4" x14ac:dyDescent="0.3">
      <c r="A1922" s="5">
        <f t="shared" si="29"/>
        <v>1921</v>
      </c>
      <c r="B1922" s="5" t="s">
        <v>685</v>
      </c>
      <c r="C1922" s="11">
        <v>675</v>
      </c>
      <c r="D1922" s="24">
        <v>42372.206688380509</v>
      </c>
    </row>
    <row r="1923" spans="1:4" ht="15.5" x14ac:dyDescent="0.3">
      <c r="A1923" s="5">
        <f t="shared" si="29"/>
        <v>1922</v>
      </c>
      <c r="B1923" s="4" t="s">
        <v>685</v>
      </c>
      <c r="C1923" s="11">
        <v>583</v>
      </c>
      <c r="D1923" s="24">
        <v>40722.571731392731</v>
      </c>
    </row>
    <row r="1924" spans="1:4" x14ac:dyDescent="0.3">
      <c r="A1924" s="5">
        <f t="shared" ref="A1924:A1987" si="30">A1923+1</f>
        <v>1923</v>
      </c>
      <c r="B1924" s="5" t="s">
        <v>685</v>
      </c>
      <c r="C1924" s="11">
        <v>977</v>
      </c>
      <c r="D1924" s="24">
        <v>41201.141967441901</v>
      </c>
    </row>
    <row r="1925" spans="1:4" x14ac:dyDescent="0.3">
      <c r="A1925" s="5">
        <f t="shared" si="30"/>
        <v>1924</v>
      </c>
      <c r="B1925" s="5" t="s">
        <v>685</v>
      </c>
      <c r="C1925" s="11">
        <v>683</v>
      </c>
      <c r="D1925" s="24">
        <v>44543.133106733061</v>
      </c>
    </row>
    <row r="1926" spans="1:4" ht="15.5" x14ac:dyDescent="0.3">
      <c r="A1926" s="5">
        <f t="shared" si="30"/>
        <v>1925</v>
      </c>
      <c r="B1926" s="4" t="s">
        <v>685</v>
      </c>
      <c r="C1926" s="11">
        <v>409</v>
      </c>
      <c r="D1926" s="24">
        <v>45108.004073940137</v>
      </c>
    </row>
    <row r="1927" spans="1:4" ht="15.5" x14ac:dyDescent="0.3">
      <c r="A1927" s="5">
        <f t="shared" si="30"/>
        <v>1926</v>
      </c>
      <c r="B1927" s="4" t="s">
        <v>685</v>
      </c>
      <c r="C1927" s="11">
        <v>142</v>
      </c>
      <c r="D1927" s="24">
        <v>41769.650351217599</v>
      </c>
    </row>
    <row r="1928" spans="1:4" x14ac:dyDescent="0.3">
      <c r="A1928" s="5">
        <f t="shared" si="30"/>
        <v>1927</v>
      </c>
      <c r="B1928" s="5" t="s">
        <v>685</v>
      </c>
      <c r="C1928" s="11">
        <v>910</v>
      </c>
      <c r="D1928" s="24">
        <v>44591.427575742397</v>
      </c>
    </row>
    <row r="1929" spans="1:4" x14ac:dyDescent="0.3">
      <c r="A1929" s="5">
        <f t="shared" si="30"/>
        <v>1928</v>
      </c>
      <c r="B1929" s="5" t="s">
        <v>685</v>
      </c>
      <c r="C1929" s="11">
        <v>958</v>
      </c>
      <c r="D1929" s="24">
        <v>42349.694425062175</v>
      </c>
    </row>
    <row r="1930" spans="1:4" ht="15.5" x14ac:dyDescent="0.3">
      <c r="A1930" s="5">
        <f t="shared" si="30"/>
        <v>1929</v>
      </c>
      <c r="B1930" s="4" t="s">
        <v>685</v>
      </c>
      <c r="C1930" s="11">
        <v>327</v>
      </c>
      <c r="D1930" s="24">
        <v>39385.568888681097</v>
      </c>
    </row>
    <row r="1931" spans="1:4" ht="15.5" x14ac:dyDescent="0.3">
      <c r="A1931" s="5">
        <f t="shared" si="30"/>
        <v>1930</v>
      </c>
      <c r="B1931" s="4" t="s">
        <v>685</v>
      </c>
      <c r="C1931" s="11">
        <v>358</v>
      </c>
      <c r="D1931" s="24">
        <v>39374.367375647307</v>
      </c>
    </row>
    <row r="1932" spans="1:4" ht="15.5" x14ac:dyDescent="0.3">
      <c r="A1932" s="5">
        <f t="shared" si="30"/>
        <v>1931</v>
      </c>
      <c r="B1932" s="4" t="s">
        <v>685</v>
      </c>
      <c r="C1932" s="11">
        <v>287</v>
      </c>
      <c r="D1932" s="24">
        <v>44442.277894730039</v>
      </c>
    </row>
    <row r="1933" spans="1:4" ht="15.5" x14ac:dyDescent="0.3">
      <c r="A1933" s="5">
        <f t="shared" si="30"/>
        <v>1932</v>
      </c>
      <c r="B1933" s="4" t="s">
        <v>752</v>
      </c>
      <c r="C1933" s="11">
        <v>432</v>
      </c>
      <c r="D1933" s="24">
        <v>40880.732120234403</v>
      </c>
    </row>
    <row r="1934" spans="1:4" x14ac:dyDescent="0.3">
      <c r="A1934" s="5">
        <f t="shared" si="30"/>
        <v>1933</v>
      </c>
      <c r="B1934" s="5" t="s">
        <v>752</v>
      </c>
      <c r="C1934" s="11">
        <v>664</v>
      </c>
      <c r="D1934" s="24">
        <v>39839.776029069704</v>
      </c>
    </row>
    <row r="1935" spans="1:4" x14ac:dyDescent="0.3">
      <c r="A1935" s="5">
        <f t="shared" si="30"/>
        <v>1934</v>
      </c>
      <c r="B1935" s="5" t="s">
        <v>752</v>
      </c>
      <c r="C1935" s="11">
        <v>661</v>
      </c>
      <c r="D1935" s="24">
        <v>39761.967198577571</v>
      </c>
    </row>
    <row r="1936" spans="1:4" ht="15.5" x14ac:dyDescent="0.3">
      <c r="A1936" s="5">
        <f t="shared" si="30"/>
        <v>1935</v>
      </c>
      <c r="B1936" s="4" t="s">
        <v>752</v>
      </c>
      <c r="C1936" s="11">
        <v>180</v>
      </c>
      <c r="D1936" s="24">
        <v>45319.222980039383</v>
      </c>
    </row>
    <row r="1937" spans="1:4" ht="15.5" x14ac:dyDescent="0.3">
      <c r="A1937" s="5">
        <f t="shared" si="30"/>
        <v>1936</v>
      </c>
      <c r="B1937" s="4" t="s">
        <v>752</v>
      </c>
      <c r="C1937" s="11">
        <v>54</v>
      </c>
      <c r="D1937" s="24">
        <v>40993.846932243527</v>
      </c>
    </row>
    <row r="1938" spans="1:4" ht="15.5" x14ac:dyDescent="0.3">
      <c r="A1938" s="5">
        <f t="shared" si="30"/>
        <v>1937</v>
      </c>
      <c r="B1938" s="4" t="s">
        <v>752</v>
      </c>
      <c r="C1938" s="11">
        <v>248</v>
      </c>
      <c r="D1938" s="24">
        <v>42073.557007632269</v>
      </c>
    </row>
    <row r="1939" spans="1:4" ht="15.5" x14ac:dyDescent="0.3">
      <c r="A1939" s="5">
        <f t="shared" si="30"/>
        <v>1938</v>
      </c>
      <c r="B1939" s="4" t="s">
        <v>752</v>
      </c>
      <c r="C1939" s="11">
        <v>481</v>
      </c>
      <c r="D1939" s="24">
        <v>40577.66619611733</v>
      </c>
    </row>
    <row r="1940" spans="1:4" ht="15.5" x14ac:dyDescent="0.3">
      <c r="A1940" s="5">
        <f t="shared" si="30"/>
        <v>1939</v>
      </c>
      <c r="B1940" s="4" t="s">
        <v>752</v>
      </c>
      <c r="C1940" s="11">
        <v>881</v>
      </c>
      <c r="D1940" s="24">
        <v>39044.179722182445</v>
      </c>
    </row>
    <row r="1941" spans="1:4" ht="15.5" x14ac:dyDescent="0.3">
      <c r="A1941" s="5">
        <f t="shared" si="30"/>
        <v>1940</v>
      </c>
      <c r="B1941" s="4" t="s">
        <v>752</v>
      </c>
      <c r="C1941" s="11">
        <v>108</v>
      </c>
      <c r="D1941" s="24">
        <v>41633.332383384572</v>
      </c>
    </row>
    <row r="1942" spans="1:4" ht="15.5" x14ac:dyDescent="0.3">
      <c r="A1942" s="5">
        <f t="shared" si="30"/>
        <v>1941</v>
      </c>
      <c r="B1942" s="4" t="s">
        <v>752</v>
      </c>
      <c r="C1942" s="11">
        <v>462</v>
      </c>
      <c r="D1942" s="24">
        <v>40554.353486572953</v>
      </c>
    </row>
    <row r="1943" spans="1:4" ht="15.5" x14ac:dyDescent="0.3">
      <c r="A1943" s="5">
        <f t="shared" si="30"/>
        <v>1942</v>
      </c>
      <c r="B1943" s="4" t="s">
        <v>752</v>
      </c>
      <c r="C1943" s="11">
        <v>580</v>
      </c>
      <c r="D1943" s="24">
        <v>41598.387947089897</v>
      </c>
    </row>
    <row r="1944" spans="1:4" ht="15.5" x14ac:dyDescent="0.3">
      <c r="A1944" s="5">
        <f t="shared" si="30"/>
        <v>1943</v>
      </c>
      <c r="B1944" s="4" t="s">
        <v>752</v>
      </c>
      <c r="C1944" s="11">
        <v>369</v>
      </c>
      <c r="D1944" s="24">
        <v>41330.504205867357</v>
      </c>
    </row>
    <row r="1945" spans="1:4" x14ac:dyDescent="0.3">
      <c r="A1945" s="5">
        <f t="shared" si="30"/>
        <v>1944</v>
      </c>
      <c r="B1945" s="5" t="s">
        <v>752</v>
      </c>
      <c r="C1945" s="11">
        <v>22</v>
      </c>
      <c r="D1945" s="24">
        <v>43232.255530319664</v>
      </c>
    </row>
    <row r="1946" spans="1:4" ht="15.5" x14ac:dyDescent="0.3">
      <c r="A1946" s="5">
        <f t="shared" si="30"/>
        <v>1945</v>
      </c>
      <c r="B1946" s="4" t="s">
        <v>752</v>
      </c>
      <c r="C1946" s="11">
        <v>761</v>
      </c>
      <c r="D1946" s="24">
        <v>42977.970409131289</v>
      </c>
    </row>
    <row r="1947" spans="1:4" x14ac:dyDescent="0.3">
      <c r="A1947" s="5">
        <f t="shared" si="30"/>
        <v>1946</v>
      </c>
      <c r="B1947" s="5" t="s">
        <v>752</v>
      </c>
      <c r="C1947" s="11">
        <v>235</v>
      </c>
      <c r="D1947" s="24">
        <v>45313.695168987513</v>
      </c>
    </row>
    <row r="1948" spans="1:4" ht="15.5" x14ac:dyDescent="0.3">
      <c r="A1948" s="5">
        <f t="shared" si="30"/>
        <v>1947</v>
      </c>
      <c r="B1948" s="4" t="s">
        <v>752</v>
      </c>
      <c r="C1948" s="11">
        <v>262</v>
      </c>
      <c r="D1948" s="24">
        <v>38812.629787937221</v>
      </c>
    </row>
    <row r="1949" spans="1:4" ht="15.5" x14ac:dyDescent="0.3">
      <c r="A1949" s="5">
        <f t="shared" si="30"/>
        <v>1948</v>
      </c>
      <c r="B1949" s="4" t="s">
        <v>704</v>
      </c>
      <c r="C1949" s="11">
        <v>172</v>
      </c>
      <c r="D1949" s="24">
        <v>44471.535891351836</v>
      </c>
    </row>
    <row r="1950" spans="1:4" x14ac:dyDescent="0.3">
      <c r="A1950" s="5">
        <f t="shared" si="30"/>
        <v>1949</v>
      </c>
      <c r="B1950" s="5" t="s">
        <v>704</v>
      </c>
      <c r="C1950" s="11">
        <v>439</v>
      </c>
      <c r="D1950" s="24">
        <v>44679.33505707077</v>
      </c>
    </row>
    <row r="1951" spans="1:4" ht="15.5" x14ac:dyDescent="0.3">
      <c r="A1951" s="5">
        <f t="shared" si="30"/>
        <v>1950</v>
      </c>
      <c r="B1951" s="4" t="s">
        <v>704</v>
      </c>
      <c r="C1951" s="11">
        <v>134</v>
      </c>
      <c r="D1951" s="24">
        <v>41899.463841422948</v>
      </c>
    </row>
    <row r="1952" spans="1:4" ht="15.5" x14ac:dyDescent="0.3">
      <c r="A1952" s="5">
        <f t="shared" si="30"/>
        <v>1951</v>
      </c>
      <c r="B1952" s="4" t="s">
        <v>704</v>
      </c>
      <c r="C1952" s="11">
        <v>26</v>
      </c>
      <c r="D1952" s="24">
        <v>39322.805770681254</v>
      </c>
    </row>
    <row r="1953" spans="1:4" x14ac:dyDescent="0.3">
      <c r="A1953" s="5">
        <f t="shared" si="30"/>
        <v>1952</v>
      </c>
      <c r="B1953" s="5" t="s">
        <v>704</v>
      </c>
      <c r="C1953" s="11">
        <v>526</v>
      </c>
      <c r="D1953" s="24">
        <v>41746.078455045747</v>
      </c>
    </row>
    <row r="1954" spans="1:4" ht="15.5" x14ac:dyDescent="0.3">
      <c r="A1954" s="5">
        <f t="shared" si="30"/>
        <v>1953</v>
      </c>
      <c r="B1954" s="4" t="s">
        <v>704</v>
      </c>
      <c r="C1954" s="11">
        <v>43</v>
      </c>
      <c r="D1954" s="24">
        <v>39242.562300511316</v>
      </c>
    </row>
    <row r="1955" spans="1:4" x14ac:dyDescent="0.3">
      <c r="A1955" s="5">
        <f t="shared" si="30"/>
        <v>1954</v>
      </c>
      <c r="B1955" s="5" t="s">
        <v>704</v>
      </c>
      <c r="C1955" s="11">
        <v>891</v>
      </c>
      <c r="D1955" s="24">
        <v>42563.592292145076</v>
      </c>
    </row>
    <row r="1956" spans="1:4" x14ac:dyDescent="0.3">
      <c r="A1956" s="5">
        <f t="shared" si="30"/>
        <v>1955</v>
      </c>
      <c r="B1956" s="5" t="s">
        <v>704</v>
      </c>
      <c r="C1956" s="11">
        <v>536</v>
      </c>
      <c r="D1956" s="24">
        <v>39439.920293598363</v>
      </c>
    </row>
    <row r="1957" spans="1:4" ht="15.5" x14ac:dyDescent="0.3">
      <c r="A1957" s="5">
        <f t="shared" si="30"/>
        <v>1956</v>
      </c>
      <c r="B1957" s="4" t="s">
        <v>704</v>
      </c>
      <c r="C1957" s="11">
        <v>811</v>
      </c>
      <c r="D1957" s="24">
        <v>43627.908653539445</v>
      </c>
    </row>
    <row r="1958" spans="1:4" x14ac:dyDescent="0.3">
      <c r="A1958" s="5">
        <f t="shared" si="30"/>
        <v>1957</v>
      </c>
      <c r="B1958" s="5" t="s">
        <v>704</v>
      </c>
      <c r="C1958" s="11">
        <v>733</v>
      </c>
      <c r="D1958" s="24">
        <v>41668.549464875912</v>
      </c>
    </row>
    <row r="1959" spans="1:4" x14ac:dyDescent="0.3">
      <c r="A1959" s="5">
        <f t="shared" si="30"/>
        <v>1958</v>
      </c>
      <c r="B1959" s="5" t="s">
        <v>704</v>
      </c>
      <c r="C1959" s="11">
        <v>830</v>
      </c>
      <c r="D1959" s="24">
        <v>44507.308105580625</v>
      </c>
    </row>
    <row r="1960" spans="1:4" x14ac:dyDescent="0.3">
      <c r="A1960" s="5">
        <f t="shared" si="30"/>
        <v>1959</v>
      </c>
      <c r="B1960" s="5" t="s">
        <v>703</v>
      </c>
      <c r="C1960" s="11">
        <v>566</v>
      </c>
      <c r="D1960" s="24">
        <v>45033.237191448854</v>
      </c>
    </row>
    <row r="1961" spans="1:4" x14ac:dyDescent="0.3">
      <c r="A1961" s="5">
        <f t="shared" si="30"/>
        <v>1960</v>
      </c>
      <c r="B1961" s="5" t="s">
        <v>703</v>
      </c>
      <c r="C1961" s="11">
        <v>817</v>
      </c>
      <c r="D1961" s="24">
        <v>44347.879919222731</v>
      </c>
    </row>
    <row r="1962" spans="1:4" x14ac:dyDescent="0.3">
      <c r="A1962" s="5">
        <f t="shared" si="30"/>
        <v>1961</v>
      </c>
      <c r="B1962" s="5" t="s">
        <v>703</v>
      </c>
      <c r="C1962" s="11">
        <v>790</v>
      </c>
      <c r="D1962" s="24">
        <v>39254.3338012889</v>
      </c>
    </row>
    <row r="1963" spans="1:4" x14ac:dyDescent="0.3">
      <c r="A1963" s="5">
        <f t="shared" si="30"/>
        <v>1962</v>
      </c>
      <c r="B1963" s="5" t="s">
        <v>703</v>
      </c>
      <c r="C1963" s="11">
        <v>661</v>
      </c>
      <c r="D1963" s="24">
        <v>39801.711589491519</v>
      </c>
    </row>
    <row r="1964" spans="1:4" x14ac:dyDescent="0.3">
      <c r="A1964" s="5">
        <f t="shared" si="30"/>
        <v>1963</v>
      </c>
      <c r="B1964" s="5" t="s">
        <v>703</v>
      </c>
      <c r="C1964" s="11">
        <v>393</v>
      </c>
      <c r="D1964" s="24">
        <v>41368.657713483168</v>
      </c>
    </row>
    <row r="1965" spans="1:4" ht="15.5" x14ac:dyDescent="0.3">
      <c r="A1965" s="5">
        <f t="shared" si="30"/>
        <v>1964</v>
      </c>
      <c r="B1965" s="4" t="s">
        <v>703</v>
      </c>
      <c r="C1965" s="11">
        <v>509</v>
      </c>
      <c r="D1965" s="24">
        <v>39701.477057066128</v>
      </c>
    </row>
    <row r="1966" spans="1:4" x14ac:dyDescent="0.3">
      <c r="A1966" s="5">
        <f t="shared" si="30"/>
        <v>1965</v>
      </c>
      <c r="B1966" s="5" t="s">
        <v>703</v>
      </c>
      <c r="C1966" s="11">
        <v>337</v>
      </c>
      <c r="D1966" s="24">
        <v>44252.624068105637</v>
      </c>
    </row>
    <row r="1967" spans="1:4" ht="15.5" x14ac:dyDescent="0.3">
      <c r="A1967" s="5">
        <f t="shared" si="30"/>
        <v>1966</v>
      </c>
      <c r="B1967" s="4" t="s">
        <v>703</v>
      </c>
      <c r="C1967" s="11">
        <v>385</v>
      </c>
      <c r="D1967" s="24">
        <v>41163.850349154549</v>
      </c>
    </row>
    <row r="1968" spans="1:4" ht="15.5" x14ac:dyDescent="0.3">
      <c r="A1968" s="5">
        <f t="shared" si="30"/>
        <v>1967</v>
      </c>
      <c r="B1968" s="4" t="s">
        <v>703</v>
      </c>
      <c r="C1968" s="11">
        <v>930</v>
      </c>
      <c r="D1968" s="24">
        <v>40722.802960753688</v>
      </c>
    </row>
    <row r="1969" spans="1:4" x14ac:dyDescent="0.3">
      <c r="A1969" s="5">
        <f t="shared" si="30"/>
        <v>1968</v>
      </c>
      <c r="B1969" s="5" t="s">
        <v>703</v>
      </c>
      <c r="C1969" s="11">
        <v>414</v>
      </c>
      <c r="D1969" s="24">
        <v>43100.813111761221</v>
      </c>
    </row>
    <row r="1970" spans="1:4" ht="15.5" x14ac:dyDescent="0.3">
      <c r="A1970" s="5">
        <f t="shared" si="30"/>
        <v>1969</v>
      </c>
      <c r="B1970" s="4" t="s">
        <v>703</v>
      </c>
      <c r="C1970" s="11">
        <v>115</v>
      </c>
      <c r="D1970" s="24">
        <v>41274.511134007342</v>
      </c>
    </row>
    <row r="1971" spans="1:4" x14ac:dyDescent="0.3">
      <c r="A1971" s="5">
        <f t="shared" si="30"/>
        <v>1970</v>
      </c>
      <c r="B1971" s="5" t="s">
        <v>703</v>
      </c>
      <c r="C1971" s="11">
        <v>24</v>
      </c>
      <c r="D1971" s="24">
        <v>40768.950115906424</v>
      </c>
    </row>
    <row r="1972" spans="1:4" ht="15.5" x14ac:dyDescent="0.3">
      <c r="A1972" s="5">
        <f t="shared" si="30"/>
        <v>1971</v>
      </c>
      <c r="B1972" s="4" t="s">
        <v>703</v>
      </c>
      <c r="C1972" s="11">
        <v>321</v>
      </c>
      <c r="D1972" s="24">
        <v>43040.400083382629</v>
      </c>
    </row>
    <row r="1973" spans="1:4" x14ac:dyDescent="0.3">
      <c r="A1973" s="5">
        <f t="shared" si="30"/>
        <v>1972</v>
      </c>
      <c r="B1973" s="5" t="s">
        <v>703</v>
      </c>
      <c r="C1973" s="11">
        <v>672</v>
      </c>
      <c r="D1973" s="24">
        <v>40499.456835035919</v>
      </c>
    </row>
    <row r="1974" spans="1:4" x14ac:dyDescent="0.3">
      <c r="A1974" s="5">
        <f t="shared" si="30"/>
        <v>1973</v>
      </c>
      <c r="B1974" s="5" t="s">
        <v>703</v>
      </c>
      <c r="C1974" s="11">
        <v>150</v>
      </c>
      <c r="D1974" s="24">
        <v>40770.553607234935</v>
      </c>
    </row>
    <row r="1975" spans="1:4" ht="15.5" x14ac:dyDescent="0.3">
      <c r="A1975" s="5">
        <f t="shared" si="30"/>
        <v>1974</v>
      </c>
      <c r="B1975" s="4" t="s">
        <v>703</v>
      </c>
      <c r="C1975" s="11">
        <v>28</v>
      </c>
      <c r="D1975" s="24">
        <v>41955.066639093246</v>
      </c>
    </row>
    <row r="1976" spans="1:4" ht="15.5" x14ac:dyDescent="0.3">
      <c r="A1976" s="5">
        <f t="shared" si="30"/>
        <v>1975</v>
      </c>
      <c r="B1976" s="4" t="s">
        <v>673</v>
      </c>
      <c r="C1976" s="11">
        <v>577</v>
      </c>
      <c r="D1976" s="24">
        <v>41409.495895728069</v>
      </c>
    </row>
    <row r="1977" spans="1:4" ht="15.5" x14ac:dyDescent="0.3">
      <c r="A1977" s="5">
        <f t="shared" si="30"/>
        <v>1976</v>
      </c>
      <c r="B1977" s="4" t="s">
        <v>673</v>
      </c>
      <c r="C1977" s="11">
        <v>485</v>
      </c>
      <c r="D1977" s="24">
        <v>44757.950225762797</v>
      </c>
    </row>
    <row r="1978" spans="1:4" x14ac:dyDescent="0.3">
      <c r="A1978" s="5">
        <f t="shared" si="30"/>
        <v>1977</v>
      </c>
      <c r="B1978" s="5" t="s">
        <v>673</v>
      </c>
      <c r="C1978" s="11">
        <v>778</v>
      </c>
      <c r="D1978" s="24">
        <v>43314.288371945637</v>
      </c>
    </row>
    <row r="1979" spans="1:4" x14ac:dyDescent="0.3">
      <c r="A1979" s="5">
        <f t="shared" si="30"/>
        <v>1978</v>
      </c>
      <c r="B1979" s="5" t="s">
        <v>673</v>
      </c>
      <c r="C1979" s="11">
        <v>897</v>
      </c>
      <c r="D1979" s="24">
        <v>44626.795190552082</v>
      </c>
    </row>
    <row r="1980" spans="1:4" x14ac:dyDescent="0.3">
      <c r="A1980" s="5">
        <f t="shared" si="30"/>
        <v>1979</v>
      </c>
      <c r="B1980" s="5" t="s">
        <v>673</v>
      </c>
      <c r="C1980" s="11">
        <v>734</v>
      </c>
      <c r="D1980" s="24">
        <v>40697.26458843764</v>
      </c>
    </row>
    <row r="1981" spans="1:4" x14ac:dyDescent="0.3">
      <c r="A1981" s="5">
        <f t="shared" si="30"/>
        <v>1980</v>
      </c>
      <c r="B1981" s="5" t="s">
        <v>673</v>
      </c>
      <c r="C1981" s="11">
        <v>829</v>
      </c>
      <c r="D1981" s="24">
        <v>43646.801308308866</v>
      </c>
    </row>
    <row r="1982" spans="1:4" x14ac:dyDescent="0.3">
      <c r="A1982" s="5">
        <f t="shared" si="30"/>
        <v>1981</v>
      </c>
      <c r="B1982" s="5" t="s">
        <v>673</v>
      </c>
      <c r="C1982" s="11">
        <v>226</v>
      </c>
      <c r="D1982" s="24">
        <v>41136.243806744242</v>
      </c>
    </row>
    <row r="1983" spans="1:4" x14ac:dyDescent="0.3">
      <c r="A1983" s="5">
        <f t="shared" si="30"/>
        <v>1982</v>
      </c>
      <c r="B1983" s="5" t="s">
        <v>673</v>
      </c>
      <c r="C1983" s="11">
        <v>167</v>
      </c>
      <c r="D1983" s="24">
        <v>41156.147734174192</v>
      </c>
    </row>
    <row r="1984" spans="1:4" x14ac:dyDescent="0.3">
      <c r="A1984" s="5">
        <f t="shared" si="30"/>
        <v>1983</v>
      </c>
      <c r="B1984" s="5" t="s">
        <v>673</v>
      </c>
      <c r="C1984" s="11">
        <v>733</v>
      </c>
      <c r="D1984" s="24">
        <v>40651.871798465603</v>
      </c>
    </row>
    <row r="1985" spans="1:4" x14ac:dyDescent="0.3">
      <c r="A1985" s="5">
        <f t="shared" si="30"/>
        <v>1984</v>
      </c>
      <c r="B1985" s="5" t="s">
        <v>666</v>
      </c>
      <c r="C1985" s="11">
        <v>528</v>
      </c>
      <c r="D1985" s="24">
        <v>42056.202760448097</v>
      </c>
    </row>
    <row r="1986" spans="1:4" ht="15.5" x14ac:dyDescent="0.3">
      <c r="A1986" s="5">
        <f t="shared" si="30"/>
        <v>1985</v>
      </c>
      <c r="B1986" s="4" t="s">
        <v>666</v>
      </c>
      <c r="C1986" s="11">
        <v>678</v>
      </c>
      <c r="D1986" s="24">
        <v>42429.055514978922</v>
      </c>
    </row>
    <row r="1987" spans="1:4" ht="15.5" x14ac:dyDescent="0.3">
      <c r="A1987" s="5">
        <f t="shared" si="30"/>
        <v>1986</v>
      </c>
      <c r="B1987" s="4" t="s">
        <v>666</v>
      </c>
      <c r="C1987" s="11">
        <v>734</v>
      </c>
      <c r="D1987" s="24">
        <v>40412.987323419919</v>
      </c>
    </row>
    <row r="1988" spans="1:4" ht="15.5" x14ac:dyDescent="0.3">
      <c r="A1988" s="5">
        <f>A1987+1</f>
        <v>1987</v>
      </c>
      <c r="B1988" s="4" t="s">
        <v>666</v>
      </c>
      <c r="C1988" s="11">
        <v>732</v>
      </c>
      <c r="D1988" s="24">
        <v>44965.51658421952</v>
      </c>
    </row>
    <row r="1989" spans="1:4" x14ac:dyDescent="0.3">
      <c r="A1989" s="5">
        <f>A1988+1</f>
        <v>1988</v>
      </c>
      <c r="B1989" s="5" t="s">
        <v>666</v>
      </c>
      <c r="C1989" s="11">
        <v>200</v>
      </c>
      <c r="D1989" s="24">
        <v>40635.059966192443</v>
      </c>
    </row>
    <row r="1990" spans="1:4" x14ac:dyDescent="0.3">
      <c r="A1990" s="5">
        <f>A1989+1</f>
        <v>1989</v>
      </c>
      <c r="B1990" s="5" t="s">
        <v>666</v>
      </c>
      <c r="C1990" s="11">
        <v>121</v>
      </c>
      <c r="D1990" s="24">
        <v>40772.387363804781</v>
      </c>
    </row>
  </sheetData>
  <phoneticPr fontId="8" type="noConversion"/>
  <conditionalFormatting sqref="D2:D1990">
    <cfRule type="duplicateValues" dxfId="3" priority="33"/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C1F09-9909-47C3-B7BB-15AF2219DF52}">
  <dimension ref="A1:I1990"/>
  <sheetViews>
    <sheetView workbookViewId="0">
      <selection activeCell="I4" sqref="I4"/>
    </sheetView>
  </sheetViews>
  <sheetFormatPr defaultRowHeight="14" x14ac:dyDescent="0.3"/>
  <cols>
    <col min="1" max="1" width="13.4140625" customWidth="1"/>
    <col min="2" max="2" width="20" bestFit="1" customWidth="1"/>
    <col min="3" max="3" width="12.6640625" customWidth="1"/>
    <col min="4" max="4" width="17.4140625" bestFit="1" customWidth="1"/>
    <col min="5" max="5" width="11.33203125" customWidth="1"/>
    <col min="8" max="8" width="19.4140625" bestFit="1" customWidth="1"/>
    <col min="9" max="9" width="17" customWidth="1"/>
  </cols>
  <sheetData>
    <row r="1" spans="1:9" ht="15.5" x14ac:dyDescent="0.3">
      <c r="A1" s="42" t="s">
        <v>926</v>
      </c>
      <c r="B1" s="43" t="s">
        <v>907</v>
      </c>
      <c r="C1" s="44" t="s">
        <v>921</v>
      </c>
      <c r="D1" s="43" t="s">
        <v>906</v>
      </c>
      <c r="E1" s="43" t="s">
        <v>905</v>
      </c>
      <c r="F1" s="43" t="s">
        <v>221</v>
      </c>
      <c r="G1" s="43" t="s">
        <v>222</v>
      </c>
      <c r="H1" s="43" t="s">
        <v>910</v>
      </c>
      <c r="I1" s="43" t="s">
        <v>911</v>
      </c>
    </row>
    <row r="2" spans="1:9" ht="15.5" x14ac:dyDescent="0.3">
      <c r="A2" s="34">
        <v>1</v>
      </c>
      <c r="B2" s="34" t="s">
        <v>662</v>
      </c>
      <c r="C2" s="35">
        <v>567</v>
      </c>
      <c r="D2" s="36">
        <v>38736.316481113434</v>
      </c>
      <c r="E2" s="34">
        <f>VLOOKUP(FACT_INTERESTS[[#This Row],[DW Version]], VERSIONS[], 2)</f>
        <v>59</v>
      </c>
      <c r="F2" s="34">
        <f>VLOOKUP(FACT_INTERESTS[[#This Row],[DW Version]], VERSIONS[], 3)</f>
        <v>3</v>
      </c>
      <c r="G2" s="34" t="str">
        <f>VLOOKUP(FACT_INTERESTS[[#This Row],[DW Version]], VERSIONS[], 4)</f>
        <v>white</v>
      </c>
      <c r="H2" s="40" t="str">
        <f>VLOOKUP(FACT_INTERESTS[[#This Row],[DW Version]], VERSIONS[], 6)</f>
        <v>Hypervenom Phantom</v>
      </c>
      <c r="I2" s="40" t="str">
        <f>VLOOKUP(FACT_INTERESTS[[#This Row],[DW Version]], VERSIONS[], 7)</f>
        <v>Shoe</v>
      </c>
    </row>
    <row r="3" spans="1:9" ht="15.5" x14ac:dyDescent="0.3">
      <c r="A3" s="37">
        <v>2</v>
      </c>
      <c r="B3" s="37" t="s">
        <v>662</v>
      </c>
      <c r="C3" s="38">
        <v>972</v>
      </c>
      <c r="D3" s="39">
        <v>43656.838435149824</v>
      </c>
      <c r="E3" s="34">
        <f>VLOOKUP(FACT_INTERESTS[[#This Row],[DW Version]], VERSIONS[], 2)</f>
        <v>99</v>
      </c>
      <c r="F3" s="34">
        <f>VLOOKUP(FACT_INTERESTS[[#This Row],[DW Version]], VERSIONS[], 3)</f>
        <v>5.5</v>
      </c>
      <c r="G3" s="34" t="str">
        <f>VLOOKUP(FACT_INTERESTS[[#This Row],[DW Version]], VERSIONS[], 4)</f>
        <v>black</v>
      </c>
      <c r="H3" s="40" t="str">
        <f>VLOOKUP(FACT_INTERESTS[[#This Row],[DW Version]], VERSIONS[], 6)</f>
        <v>Flex Training Hoodie</v>
      </c>
      <c r="I3" s="40" t="str">
        <f>VLOOKUP(FACT_INTERESTS[[#This Row],[DW Version]], VERSIONS[], 7)</f>
        <v>Apparel</v>
      </c>
    </row>
    <row r="4" spans="1:9" ht="15.5" x14ac:dyDescent="0.3">
      <c r="A4" s="34">
        <v>3</v>
      </c>
      <c r="B4" s="37" t="s">
        <v>662</v>
      </c>
      <c r="C4" s="35">
        <v>291</v>
      </c>
      <c r="D4" s="36">
        <v>39573.13636454739</v>
      </c>
      <c r="E4" s="34">
        <f>VLOOKUP(FACT_INTERESTS[[#This Row],[DW Version]], VERSIONS[], 2)</f>
        <v>28</v>
      </c>
      <c r="F4" s="34">
        <f>VLOOKUP(FACT_INTERESTS[[#This Row],[DW Version]], VERSIONS[], 3)</f>
        <v>12</v>
      </c>
      <c r="G4" s="34" t="str">
        <f>VLOOKUP(FACT_INTERESTS[[#This Row],[DW Version]], VERSIONS[], 4)</f>
        <v>white</v>
      </c>
      <c r="H4" s="40" t="str">
        <f>VLOOKUP(FACT_INTERESTS[[#This Row],[DW Version]], VERSIONS[], 6)</f>
        <v>Odyssey React</v>
      </c>
      <c r="I4" s="40" t="str">
        <f>VLOOKUP(FACT_INTERESTS[[#This Row],[DW Version]], VERSIONS[], 7)</f>
        <v>Shoe</v>
      </c>
    </row>
    <row r="5" spans="1:9" ht="15.5" x14ac:dyDescent="0.3">
      <c r="A5" s="37">
        <v>4</v>
      </c>
      <c r="B5" s="37" t="s">
        <v>662</v>
      </c>
      <c r="C5" s="38">
        <v>323</v>
      </c>
      <c r="D5" s="39">
        <v>41617.852883104453</v>
      </c>
      <c r="E5" s="34">
        <f>VLOOKUP(FACT_INTERESTS[[#This Row],[DW Version]], VERSIONS[], 2)</f>
        <v>33</v>
      </c>
      <c r="F5" s="34">
        <f>VLOOKUP(FACT_INTERESTS[[#This Row],[DW Version]], VERSIONS[], 3)</f>
        <v>5</v>
      </c>
      <c r="G5" s="34" t="str">
        <f>VLOOKUP(FACT_INTERESTS[[#This Row],[DW Version]], VERSIONS[], 4)</f>
        <v>white</v>
      </c>
      <c r="H5" s="40" t="str">
        <f>VLOOKUP(FACT_INTERESTS[[#This Row],[DW Version]], VERSIONS[], 6)</f>
        <v>Element Running Top</v>
      </c>
      <c r="I5" s="40" t="str">
        <f>VLOOKUP(FACT_INTERESTS[[#This Row],[DW Version]], VERSIONS[], 7)</f>
        <v>Apparel</v>
      </c>
    </row>
    <row r="6" spans="1:9" ht="15.5" x14ac:dyDescent="0.3">
      <c r="A6" s="34">
        <v>5</v>
      </c>
      <c r="B6" s="34" t="s">
        <v>662</v>
      </c>
      <c r="C6" s="35">
        <v>731</v>
      </c>
      <c r="D6" s="36">
        <v>39261.898780112933</v>
      </c>
      <c r="E6" s="34">
        <f>VLOOKUP(FACT_INTERESTS[[#This Row],[DW Version]], VERSIONS[], 2)</f>
        <v>75</v>
      </c>
      <c r="F6" s="34">
        <f>VLOOKUP(FACT_INTERESTS[[#This Row],[DW Version]], VERSIONS[], 3)</f>
        <v>6</v>
      </c>
      <c r="G6" s="34" t="str">
        <f>VLOOKUP(FACT_INTERESTS[[#This Row],[DW Version]], VERSIONS[], 4)</f>
        <v>white</v>
      </c>
      <c r="H6" s="40" t="str">
        <f>VLOOKUP(FACT_INTERESTS[[#This Row],[DW Version]], VERSIONS[], 6)</f>
        <v>React Presto</v>
      </c>
      <c r="I6" s="40" t="str">
        <f>VLOOKUP(FACT_INTERESTS[[#This Row],[DW Version]], VERSIONS[], 7)</f>
        <v>Shoe</v>
      </c>
    </row>
    <row r="7" spans="1:9" ht="15.5" x14ac:dyDescent="0.3">
      <c r="A7" s="37">
        <v>6</v>
      </c>
      <c r="B7" s="37" t="s">
        <v>662</v>
      </c>
      <c r="C7" s="38">
        <v>477</v>
      </c>
      <c r="D7" s="39">
        <v>44019.501269293876</v>
      </c>
      <c r="E7" s="34">
        <f>VLOOKUP(FACT_INTERESTS[[#This Row],[DW Version]], VERSIONS[], 2)</f>
        <v>50</v>
      </c>
      <c r="F7" s="34">
        <f>VLOOKUP(FACT_INTERESTS[[#This Row],[DW Version]], VERSIONS[], 3)</f>
        <v>8</v>
      </c>
      <c r="G7" s="34" t="str">
        <f>VLOOKUP(FACT_INTERESTS[[#This Row],[DW Version]], VERSIONS[], 4)</f>
        <v>black</v>
      </c>
      <c r="H7" s="40" t="str">
        <f>VLOOKUP(FACT_INTERESTS[[#This Row],[DW Version]], VERSIONS[], 6)</f>
        <v>Air Zoom Elite</v>
      </c>
      <c r="I7" s="40" t="str">
        <f>VLOOKUP(FACT_INTERESTS[[#This Row],[DW Version]], VERSIONS[], 7)</f>
        <v>Shoe</v>
      </c>
    </row>
    <row r="8" spans="1:9" ht="15.5" x14ac:dyDescent="0.3">
      <c r="A8" s="34">
        <v>7</v>
      </c>
      <c r="B8" s="34" t="s">
        <v>662</v>
      </c>
      <c r="C8" s="35">
        <v>592</v>
      </c>
      <c r="D8" s="36">
        <v>41131.310554625939</v>
      </c>
      <c r="E8" s="34">
        <f>VLOOKUP(FACT_INTERESTS[[#This Row],[DW Version]], VERSIONS[], 2)</f>
        <v>60</v>
      </c>
      <c r="F8" s="34">
        <f>VLOOKUP(FACT_INTERESTS[[#This Row],[DW Version]], VERSIONS[], 3)</f>
        <v>7.5</v>
      </c>
      <c r="G8" s="34" t="str">
        <f>VLOOKUP(FACT_INTERESTS[[#This Row],[DW Version]], VERSIONS[], 4)</f>
        <v>red</v>
      </c>
      <c r="H8" s="40" t="str">
        <f>VLOOKUP(FACT_INTERESTS[[#This Row],[DW Version]], VERSIONS[], 6)</f>
        <v>Magista Obra</v>
      </c>
      <c r="I8" s="40" t="str">
        <f>VLOOKUP(FACT_INTERESTS[[#This Row],[DW Version]], VERSIONS[], 7)</f>
        <v>Shoe</v>
      </c>
    </row>
    <row r="9" spans="1:9" ht="15.5" x14ac:dyDescent="0.3">
      <c r="A9" s="37">
        <v>8</v>
      </c>
      <c r="B9" s="37" t="s">
        <v>662</v>
      </c>
      <c r="C9" s="38">
        <v>744</v>
      </c>
      <c r="D9" s="39">
        <v>40832.119100092765</v>
      </c>
      <c r="E9" s="34">
        <f>VLOOKUP(FACT_INTERESTS[[#This Row],[DW Version]], VERSIONS[], 2)</f>
        <v>76</v>
      </c>
      <c r="F9" s="34">
        <f>VLOOKUP(FACT_INTERESTS[[#This Row],[DW Version]], VERSIONS[], 3)</f>
        <v>12.5</v>
      </c>
      <c r="G9" s="34" t="str">
        <f>VLOOKUP(FACT_INTERESTS[[#This Row],[DW Version]], VERSIONS[], 4)</f>
        <v>black</v>
      </c>
      <c r="H9" s="40" t="str">
        <f>VLOOKUP(FACT_INTERESTS[[#This Row],[DW Version]], VERSIONS[], 6)</f>
        <v>Challenger Shorts</v>
      </c>
      <c r="I9" s="40" t="str">
        <f>VLOOKUP(FACT_INTERESTS[[#This Row],[DW Version]], VERSIONS[], 7)</f>
        <v>Apparel</v>
      </c>
    </row>
    <row r="10" spans="1:9" ht="15.5" x14ac:dyDescent="0.3">
      <c r="A10" s="34">
        <v>9</v>
      </c>
      <c r="B10" s="34" t="s">
        <v>662</v>
      </c>
      <c r="C10" s="35">
        <v>38</v>
      </c>
      <c r="D10" s="36">
        <v>44335.7232166623</v>
      </c>
      <c r="E10" s="34">
        <f>VLOOKUP(FACT_INTERESTS[[#This Row],[DW Version]], VERSIONS[], 2)</f>
        <v>4</v>
      </c>
      <c r="F10" s="34">
        <f>VLOOKUP(FACT_INTERESTS[[#This Row],[DW Version]], VERSIONS[], 3)</f>
        <v>5.5</v>
      </c>
      <c r="G10" s="34" t="str">
        <f>VLOOKUP(FACT_INTERESTS[[#This Row],[DW Version]], VERSIONS[], 4)</f>
        <v>black</v>
      </c>
      <c r="H10" s="40" t="str">
        <f>VLOOKUP(FACT_INTERESTS[[#This Row],[DW Version]], VERSIONS[], 6)</f>
        <v>Cortez</v>
      </c>
      <c r="I10" s="40" t="str">
        <f>VLOOKUP(FACT_INTERESTS[[#This Row],[DW Version]], VERSIONS[], 7)</f>
        <v>Shoe</v>
      </c>
    </row>
    <row r="11" spans="1:9" ht="15.5" x14ac:dyDescent="0.3">
      <c r="A11" s="37">
        <v>10</v>
      </c>
      <c r="B11" s="37" t="s">
        <v>662</v>
      </c>
      <c r="C11" s="38">
        <v>798</v>
      </c>
      <c r="D11" s="39">
        <v>38836.801736719353</v>
      </c>
      <c r="E11" s="34">
        <f>VLOOKUP(FACT_INTERESTS[[#This Row],[DW Version]], VERSIONS[], 2)</f>
        <v>81</v>
      </c>
      <c r="F11" s="34">
        <f>VLOOKUP(FACT_INTERESTS[[#This Row],[DW Version]], VERSIONS[], 3)</f>
        <v>9</v>
      </c>
      <c r="G11" s="34" t="str">
        <f>VLOOKUP(FACT_INTERESTS[[#This Row],[DW Version]], VERSIONS[], 4)</f>
        <v>white</v>
      </c>
      <c r="H11" s="40" t="str">
        <f>VLOOKUP(FACT_INTERESTS[[#This Row],[DW Version]], VERSIONS[], 6)</f>
        <v>Air Max Fusion</v>
      </c>
      <c r="I11" s="40" t="str">
        <f>VLOOKUP(FACT_INTERESTS[[#This Row],[DW Version]], VERSIONS[], 7)</f>
        <v>Shoe</v>
      </c>
    </row>
    <row r="12" spans="1:9" ht="15.5" x14ac:dyDescent="0.3">
      <c r="A12" s="34">
        <v>11</v>
      </c>
      <c r="B12" s="34" t="s">
        <v>662</v>
      </c>
      <c r="C12" s="35">
        <v>478</v>
      </c>
      <c r="D12" s="36">
        <v>39234.340016949551</v>
      </c>
      <c r="E12" s="34">
        <f>VLOOKUP(FACT_INTERESTS[[#This Row],[DW Version]], VERSIONS[], 2)</f>
        <v>50</v>
      </c>
      <c r="F12" s="34">
        <f>VLOOKUP(FACT_INTERESTS[[#This Row],[DW Version]], VERSIONS[], 3)</f>
        <v>9</v>
      </c>
      <c r="G12" s="34" t="str">
        <f>VLOOKUP(FACT_INTERESTS[[#This Row],[DW Version]], VERSIONS[], 4)</f>
        <v>white</v>
      </c>
      <c r="H12" s="40" t="str">
        <f>VLOOKUP(FACT_INTERESTS[[#This Row],[DW Version]], VERSIONS[], 6)</f>
        <v>Air Zoom Elite</v>
      </c>
      <c r="I12" s="40" t="str">
        <f>VLOOKUP(FACT_INTERESTS[[#This Row],[DW Version]], VERSIONS[], 7)</f>
        <v>Shoe</v>
      </c>
    </row>
    <row r="13" spans="1:9" ht="15.5" x14ac:dyDescent="0.3">
      <c r="A13" s="37">
        <v>12</v>
      </c>
      <c r="B13" s="41" t="s">
        <v>764</v>
      </c>
      <c r="C13" s="38">
        <v>961</v>
      </c>
      <c r="D13" s="39">
        <v>45404.142250112607</v>
      </c>
      <c r="E13" s="34">
        <f>VLOOKUP(FACT_INTERESTS[[#This Row],[DW Version]], VERSIONS[], 2)</f>
        <v>98</v>
      </c>
      <c r="F13" s="34">
        <f>VLOOKUP(FACT_INTERESTS[[#This Row],[DW Version]], VERSIONS[], 3)</f>
        <v>4.5</v>
      </c>
      <c r="G13" s="34" t="str">
        <f>VLOOKUP(FACT_INTERESTS[[#This Row],[DW Version]], VERSIONS[], 4)</f>
        <v>white</v>
      </c>
      <c r="H13" s="40" t="str">
        <f>VLOOKUP(FACT_INTERESTS[[#This Row],[DW Version]], VERSIONS[], 6)</f>
        <v>Zoom Rival Fly</v>
      </c>
      <c r="I13" s="40" t="str">
        <f>VLOOKUP(FACT_INTERESTS[[#This Row],[DW Version]], VERSIONS[], 7)</f>
        <v>Shoe</v>
      </c>
    </row>
    <row r="14" spans="1:9" ht="15.5" x14ac:dyDescent="0.3">
      <c r="A14" s="34">
        <v>13</v>
      </c>
      <c r="B14" s="40" t="s">
        <v>764</v>
      </c>
      <c r="C14" s="35">
        <v>723</v>
      </c>
      <c r="D14" s="36">
        <v>39022.013392502609</v>
      </c>
      <c r="E14" s="34">
        <f>VLOOKUP(FACT_INTERESTS[[#This Row],[DW Version]], VERSIONS[], 2)</f>
        <v>74</v>
      </c>
      <c r="F14" s="34">
        <f>VLOOKUP(FACT_INTERESTS[[#This Row],[DW Version]], VERSIONS[], 3)</f>
        <v>5.5</v>
      </c>
      <c r="G14" s="34" t="str">
        <f>VLOOKUP(FACT_INTERESTS[[#This Row],[DW Version]], VERSIONS[], 4)</f>
        <v>white</v>
      </c>
      <c r="H14" s="40" t="str">
        <f>VLOOKUP(FACT_INTERESTS[[#This Row],[DW Version]], VERSIONS[], 6)</f>
        <v>Nike Soccer Ball</v>
      </c>
      <c r="I14" s="40" t="str">
        <f>VLOOKUP(FACT_INTERESTS[[#This Row],[DW Version]], VERSIONS[], 7)</f>
        <v>Sport Equipment</v>
      </c>
    </row>
    <row r="15" spans="1:9" ht="15.5" x14ac:dyDescent="0.3">
      <c r="A15" s="37">
        <v>14</v>
      </c>
      <c r="B15" s="37" t="s">
        <v>764</v>
      </c>
      <c r="C15" s="38">
        <v>13</v>
      </c>
      <c r="D15" s="39">
        <v>42078.854009806942</v>
      </c>
      <c r="E15" s="34">
        <f>VLOOKUP(FACT_INTERESTS[[#This Row],[DW Version]], VERSIONS[], 2)</f>
        <v>2</v>
      </c>
      <c r="F15" s="34">
        <f>VLOOKUP(FACT_INTERESTS[[#This Row],[DW Version]], VERSIONS[], 3)</f>
        <v>3</v>
      </c>
      <c r="G15" s="34" t="str">
        <f>VLOOKUP(FACT_INTERESTS[[#This Row],[DW Version]], VERSIONS[], 4)</f>
        <v>purple</v>
      </c>
      <c r="H15" s="40" t="str">
        <f>VLOOKUP(FACT_INTERESTS[[#This Row],[DW Version]], VERSIONS[], 6)</f>
        <v>Air Force 1</v>
      </c>
      <c r="I15" s="40" t="str">
        <f>VLOOKUP(FACT_INTERESTS[[#This Row],[DW Version]], VERSIONS[], 7)</f>
        <v>Shoe</v>
      </c>
    </row>
    <row r="16" spans="1:9" ht="15.5" x14ac:dyDescent="0.3">
      <c r="A16" s="34">
        <v>15</v>
      </c>
      <c r="B16" s="34" t="s">
        <v>764</v>
      </c>
      <c r="C16" s="35">
        <v>437</v>
      </c>
      <c r="D16" s="36">
        <v>42655.553977104639</v>
      </c>
      <c r="E16" s="34">
        <f>VLOOKUP(FACT_INTERESTS[[#This Row],[DW Version]], VERSIONS[], 2)</f>
        <v>45</v>
      </c>
      <c r="F16" s="34">
        <f>VLOOKUP(FACT_INTERESTS[[#This Row],[DW Version]], VERSIONS[], 3)</f>
        <v>8.5</v>
      </c>
      <c r="G16" s="34" t="str">
        <f>VLOOKUP(FACT_INTERESTS[[#This Row],[DW Version]], VERSIONS[], 4)</f>
        <v>black</v>
      </c>
      <c r="H16" s="40" t="str">
        <f>VLOOKUP(FACT_INTERESTS[[#This Row],[DW Version]], VERSIONS[], 6)</f>
        <v>Vapor Cage 4</v>
      </c>
      <c r="I16" s="40" t="str">
        <f>VLOOKUP(FACT_INTERESTS[[#This Row],[DW Version]], VERSIONS[], 7)</f>
        <v>Shoe</v>
      </c>
    </row>
    <row r="17" spans="1:9" ht="15.5" x14ac:dyDescent="0.3">
      <c r="A17" s="37">
        <v>16</v>
      </c>
      <c r="B17" s="37" t="s">
        <v>764</v>
      </c>
      <c r="C17" s="38">
        <v>886</v>
      </c>
      <c r="D17" s="39">
        <v>44852.451642706583</v>
      </c>
      <c r="E17" s="34">
        <f>VLOOKUP(FACT_INTERESTS[[#This Row],[DW Version]], VERSIONS[], 2)</f>
        <v>90</v>
      </c>
      <c r="F17" s="34">
        <f>VLOOKUP(FACT_INTERESTS[[#This Row],[DW Version]], VERSIONS[], 3)</f>
        <v>10.5</v>
      </c>
      <c r="G17" s="34" t="str">
        <f>VLOOKUP(FACT_INTERESTS[[#This Row],[DW Version]], VERSIONS[], 4)</f>
        <v>white</v>
      </c>
      <c r="H17" s="40" t="str">
        <f>VLOOKUP(FACT_INTERESTS[[#This Row],[DW Version]], VERSIONS[], 6)</f>
        <v>Air Zoom Terra Kiger 6</v>
      </c>
      <c r="I17" s="40" t="str">
        <f>VLOOKUP(FACT_INTERESTS[[#This Row],[DW Version]], VERSIONS[], 7)</f>
        <v>Shoe</v>
      </c>
    </row>
    <row r="18" spans="1:9" ht="15.5" x14ac:dyDescent="0.3">
      <c r="A18" s="34">
        <v>17</v>
      </c>
      <c r="B18" s="34" t="s">
        <v>764</v>
      </c>
      <c r="C18" s="35">
        <v>559</v>
      </c>
      <c r="D18" s="36">
        <v>40840.44467534151</v>
      </c>
      <c r="E18" s="34">
        <f>VLOOKUP(FACT_INTERESTS[[#This Row],[DW Version]], VERSIONS[], 2)</f>
        <v>58</v>
      </c>
      <c r="F18" s="34">
        <f>VLOOKUP(FACT_INTERESTS[[#This Row],[DW Version]], VERSIONS[], 3)</f>
        <v>6.5</v>
      </c>
      <c r="G18" s="34" t="str">
        <f>VLOOKUP(FACT_INTERESTS[[#This Row],[DW Version]], VERSIONS[], 4)</f>
        <v>white</v>
      </c>
      <c r="H18" s="40" t="str">
        <f>VLOOKUP(FACT_INTERESTS[[#This Row],[DW Version]], VERSIONS[], 6)</f>
        <v>Mercurial Superfly</v>
      </c>
      <c r="I18" s="40" t="str">
        <f>VLOOKUP(FACT_INTERESTS[[#This Row],[DW Version]], VERSIONS[], 7)</f>
        <v>Shoe</v>
      </c>
    </row>
    <row r="19" spans="1:9" ht="15.5" x14ac:dyDescent="0.3">
      <c r="A19" s="37">
        <v>18</v>
      </c>
      <c r="B19" s="37" t="s">
        <v>764</v>
      </c>
      <c r="C19" s="38">
        <v>672</v>
      </c>
      <c r="D19" s="39">
        <v>39652.941601113605</v>
      </c>
      <c r="E19" s="34">
        <f>VLOOKUP(FACT_INTERESTS[[#This Row],[DW Version]], VERSIONS[], 2)</f>
        <v>68</v>
      </c>
      <c r="F19" s="34">
        <f>VLOOKUP(FACT_INTERESTS[[#This Row],[DW Version]], VERSIONS[], 3)</f>
        <v>5.5</v>
      </c>
      <c r="G19" s="34" t="str">
        <f>VLOOKUP(FACT_INTERESTS[[#This Row],[DW Version]], VERSIONS[], 4)</f>
        <v>black</v>
      </c>
      <c r="H19" s="40" t="str">
        <f>VLOOKUP(FACT_INTERESTS[[#This Row],[DW Version]], VERSIONS[], 6)</f>
        <v>React Miler</v>
      </c>
      <c r="I19" s="40" t="str">
        <f>VLOOKUP(FACT_INTERESTS[[#This Row],[DW Version]], VERSIONS[], 7)</f>
        <v>Shoe</v>
      </c>
    </row>
    <row r="20" spans="1:9" ht="15.5" x14ac:dyDescent="0.3">
      <c r="A20" s="34">
        <v>19</v>
      </c>
      <c r="B20" s="40" t="s">
        <v>764</v>
      </c>
      <c r="C20" s="35">
        <v>493</v>
      </c>
      <c r="D20" s="36">
        <v>39560.38535760856</v>
      </c>
      <c r="E20" s="34">
        <f>VLOOKUP(FACT_INTERESTS[[#This Row],[DW Version]], VERSIONS[], 2)</f>
        <v>52</v>
      </c>
      <c r="F20" s="34">
        <f>VLOOKUP(FACT_INTERESTS[[#This Row],[DW Version]], VERSIONS[], 3)</f>
        <v>3.5</v>
      </c>
      <c r="G20" s="34" t="str">
        <f>VLOOKUP(FACT_INTERESTS[[#This Row],[DW Version]], VERSIONS[], 4)</f>
        <v>white</v>
      </c>
      <c r="H20" s="40" t="str">
        <f>VLOOKUP(FACT_INTERESTS[[#This Row],[DW Version]], VERSIONS[], 6)</f>
        <v>Tech Fleece Jogger</v>
      </c>
      <c r="I20" s="40" t="str">
        <f>VLOOKUP(FACT_INTERESTS[[#This Row],[DW Version]], VERSIONS[], 7)</f>
        <v>Apparel</v>
      </c>
    </row>
    <row r="21" spans="1:9" ht="15.5" x14ac:dyDescent="0.3">
      <c r="A21" s="37">
        <v>20</v>
      </c>
      <c r="B21" s="41" t="s">
        <v>764</v>
      </c>
      <c r="C21" s="38">
        <v>695</v>
      </c>
      <c r="D21" s="39">
        <v>39225.278609888381</v>
      </c>
      <c r="E21" s="34">
        <f>VLOOKUP(FACT_INTERESTS[[#This Row],[DW Version]], VERSIONS[], 2)</f>
        <v>71</v>
      </c>
      <c r="F21" s="34">
        <f>VLOOKUP(FACT_INTERESTS[[#This Row],[DW Version]], VERSIONS[], 3)</f>
        <v>7</v>
      </c>
      <c r="G21" s="34" t="str">
        <f>VLOOKUP(FACT_INTERESTS[[#This Row],[DW Version]], VERSIONS[], 4)</f>
        <v>white</v>
      </c>
      <c r="H21" s="40" t="str">
        <f>VLOOKUP(FACT_INTERESTS[[#This Row],[DW Version]], VERSIONS[], 6)</f>
        <v>AeroSwift Running Top</v>
      </c>
      <c r="I21" s="40" t="str">
        <f>VLOOKUP(FACT_INTERESTS[[#This Row],[DW Version]], VERSIONS[], 7)</f>
        <v>Apparel</v>
      </c>
    </row>
    <row r="22" spans="1:9" ht="15.5" x14ac:dyDescent="0.3">
      <c r="A22" s="34">
        <v>21</v>
      </c>
      <c r="B22" s="40" t="s">
        <v>630</v>
      </c>
      <c r="C22" s="35">
        <v>944</v>
      </c>
      <c r="D22" s="36">
        <v>41072.090572539804</v>
      </c>
      <c r="E22" s="34">
        <f>VLOOKUP(FACT_INTERESTS[[#This Row],[DW Version]], VERSIONS[], 2)</f>
        <v>96</v>
      </c>
      <c r="F22" s="34">
        <f>VLOOKUP(FACT_INTERESTS[[#This Row],[DW Version]], VERSIONS[], 3)</f>
        <v>6.5</v>
      </c>
      <c r="G22" s="34" t="str">
        <f>VLOOKUP(FACT_INTERESTS[[#This Row],[DW Version]], VERSIONS[], 4)</f>
        <v>turquoise</v>
      </c>
      <c r="H22" s="40" t="str">
        <f>VLOOKUP(FACT_INTERESTS[[#This Row],[DW Version]], VERSIONS[], 6)</f>
        <v>Epic Phantom React</v>
      </c>
      <c r="I22" s="40" t="str">
        <f>VLOOKUP(FACT_INTERESTS[[#This Row],[DW Version]], VERSIONS[], 7)</f>
        <v>Shoe</v>
      </c>
    </row>
    <row r="23" spans="1:9" ht="15.5" x14ac:dyDescent="0.3">
      <c r="A23" s="37">
        <v>22</v>
      </c>
      <c r="B23" s="37" t="s">
        <v>630</v>
      </c>
      <c r="C23" s="38">
        <v>183</v>
      </c>
      <c r="D23" s="39">
        <v>40547.777311247628</v>
      </c>
      <c r="E23" s="34">
        <f>VLOOKUP(FACT_INTERESTS[[#This Row],[DW Version]], VERSIONS[], 2)</f>
        <v>18</v>
      </c>
      <c r="F23" s="34">
        <f>VLOOKUP(FACT_INTERESTS[[#This Row],[DW Version]], VERSIONS[], 3)</f>
        <v>12.5</v>
      </c>
      <c r="G23" s="34" t="str">
        <f>VLOOKUP(FACT_INTERESTS[[#This Row],[DW Version]], VERSIONS[], 4)</f>
        <v>black</v>
      </c>
      <c r="H23" s="40" t="str">
        <f>VLOOKUP(FACT_INTERESTS[[#This Row],[DW Version]], VERSIONS[], 6)</f>
        <v>Metcon</v>
      </c>
      <c r="I23" s="40" t="str">
        <f>VLOOKUP(FACT_INTERESTS[[#This Row],[DW Version]], VERSIONS[], 7)</f>
        <v>Shoe</v>
      </c>
    </row>
    <row r="24" spans="1:9" ht="15.5" x14ac:dyDescent="0.3">
      <c r="A24" s="34">
        <v>23</v>
      </c>
      <c r="B24" s="40" t="s">
        <v>630</v>
      </c>
      <c r="C24" s="35">
        <v>180</v>
      </c>
      <c r="D24" s="36">
        <v>39589.498657203279</v>
      </c>
      <c r="E24" s="34">
        <f>VLOOKUP(FACT_INTERESTS[[#This Row],[DW Version]], VERSIONS[], 2)</f>
        <v>18</v>
      </c>
      <c r="F24" s="34">
        <f>VLOOKUP(FACT_INTERESTS[[#This Row],[DW Version]], VERSIONS[], 3)</f>
        <v>8.5</v>
      </c>
      <c r="G24" s="34" t="str">
        <f>VLOOKUP(FACT_INTERESTS[[#This Row],[DW Version]], VERSIONS[], 4)</f>
        <v>black</v>
      </c>
      <c r="H24" s="40" t="str">
        <f>VLOOKUP(FACT_INTERESTS[[#This Row],[DW Version]], VERSIONS[], 6)</f>
        <v>Metcon</v>
      </c>
      <c r="I24" s="40" t="str">
        <f>VLOOKUP(FACT_INTERESTS[[#This Row],[DW Version]], VERSIONS[], 7)</f>
        <v>Shoe</v>
      </c>
    </row>
    <row r="25" spans="1:9" ht="15.5" x14ac:dyDescent="0.3">
      <c r="A25" s="37">
        <v>24</v>
      </c>
      <c r="B25" s="37" t="s">
        <v>630</v>
      </c>
      <c r="C25" s="38">
        <v>7</v>
      </c>
      <c r="D25" s="39">
        <v>45292.648843399547</v>
      </c>
      <c r="E25" s="34">
        <f>VLOOKUP(FACT_INTERESTS[[#This Row],[DW Version]], VERSIONS[], 2)</f>
        <v>1</v>
      </c>
      <c r="F25" s="34">
        <f>VLOOKUP(FACT_INTERESTS[[#This Row],[DW Version]], VERSIONS[], 3)</f>
        <v>5.5</v>
      </c>
      <c r="G25" s="34" t="str">
        <f>VLOOKUP(FACT_INTERESTS[[#This Row],[DW Version]], VERSIONS[], 4)</f>
        <v>white</v>
      </c>
      <c r="H25" s="40" t="str">
        <f>VLOOKUP(FACT_INTERESTS[[#This Row],[DW Version]], VERSIONS[], 6)</f>
        <v>Air Max</v>
      </c>
      <c r="I25" s="40" t="str">
        <f>VLOOKUP(FACT_INTERESTS[[#This Row],[DW Version]], VERSIONS[], 7)</f>
        <v>Shoe</v>
      </c>
    </row>
    <row r="26" spans="1:9" ht="15.5" x14ac:dyDescent="0.3">
      <c r="A26" s="34">
        <v>25</v>
      </c>
      <c r="B26" s="34" t="s">
        <v>630</v>
      </c>
      <c r="C26" s="35">
        <v>406</v>
      </c>
      <c r="D26" s="36">
        <v>42909.4280301291</v>
      </c>
      <c r="E26" s="34">
        <f>VLOOKUP(FACT_INTERESTS[[#This Row],[DW Version]], VERSIONS[], 2)</f>
        <v>41</v>
      </c>
      <c r="F26" s="34">
        <f>VLOOKUP(FACT_INTERESTS[[#This Row],[DW Version]], VERSIONS[], 3)</f>
        <v>7.5</v>
      </c>
      <c r="G26" s="34" t="str">
        <f>VLOOKUP(FACT_INTERESTS[[#This Row],[DW Version]], VERSIONS[], 4)</f>
        <v>white</v>
      </c>
      <c r="H26" s="40" t="str">
        <f>VLOOKUP(FACT_INTERESTS[[#This Row],[DW Version]], VERSIONS[], 6)</f>
        <v>LunarGlide</v>
      </c>
      <c r="I26" s="40" t="str">
        <f>VLOOKUP(FACT_INTERESTS[[#This Row],[DW Version]], VERSIONS[], 7)</f>
        <v>Shoe</v>
      </c>
    </row>
    <row r="27" spans="1:9" ht="15.5" x14ac:dyDescent="0.3">
      <c r="A27" s="37">
        <v>26</v>
      </c>
      <c r="B27" s="41" t="s">
        <v>630</v>
      </c>
      <c r="C27" s="38">
        <v>227</v>
      </c>
      <c r="D27" s="39">
        <v>39814.762246228049</v>
      </c>
      <c r="E27" s="34">
        <f>VLOOKUP(FACT_INTERESTS[[#This Row],[DW Version]], VERSIONS[], 2)</f>
        <v>23</v>
      </c>
      <c r="F27" s="34">
        <f>VLOOKUP(FACT_INTERESTS[[#This Row],[DW Version]], VERSIONS[], 3)</f>
        <v>4.5</v>
      </c>
      <c r="G27" s="34" t="str">
        <f>VLOOKUP(FACT_INTERESTS[[#This Row],[DW Version]], VERSIONS[], 4)</f>
        <v>white</v>
      </c>
      <c r="H27" s="40" t="str">
        <f>VLOOKUP(FACT_INTERESTS[[#This Row],[DW Version]], VERSIONS[], 6)</f>
        <v>M2K Tekno</v>
      </c>
      <c r="I27" s="40" t="str">
        <f>VLOOKUP(FACT_INTERESTS[[#This Row],[DW Version]], VERSIONS[], 7)</f>
        <v>Shoe</v>
      </c>
    </row>
    <row r="28" spans="1:9" ht="15.5" x14ac:dyDescent="0.3">
      <c r="A28" s="34">
        <v>27</v>
      </c>
      <c r="B28" s="40" t="s">
        <v>630</v>
      </c>
      <c r="C28" s="35">
        <v>364</v>
      </c>
      <c r="D28" s="36">
        <v>42055.740486101764</v>
      </c>
      <c r="E28" s="34">
        <f>VLOOKUP(FACT_INTERESTS[[#This Row],[DW Version]], VERSIONS[], 2)</f>
        <v>37</v>
      </c>
      <c r="F28" s="34">
        <f>VLOOKUP(FACT_INTERESTS[[#This Row],[DW Version]], VERSIONS[], 3)</f>
        <v>4</v>
      </c>
      <c r="G28" s="34" t="str">
        <f>VLOOKUP(FACT_INTERESTS[[#This Row],[DW Version]], VERSIONS[], 4)</f>
        <v>white</v>
      </c>
      <c r="H28" s="40" t="str">
        <f>VLOOKUP(FACT_INTERESTS[[#This Row],[DW Version]], VERSIONS[], 6)</f>
        <v>Air Zoom Winflo</v>
      </c>
      <c r="I28" s="40" t="str">
        <f>VLOOKUP(FACT_INTERESTS[[#This Row],[DW Version]], VERSIONS[], 7)</f>
        <v>Shoe</v>
      </c>
    </row>
    <row r="29" spans="1:9" ht="15.5" x14ac:dyDescent="0.3">
      <c r="A29" s="37">
        <v>28</v>
      </c>
      <c r="B29" s="41" t="s">
        <v>630</v>
      </c>
      <c r="C29" s="38">
        <v>658</v>
      </c>
      <c r="D29" s="39">
        <v>44219.214098877332</v>
      </c>
      <c r="E29" s="34">
        <f>VLOOKUP(FACT_INTERESTS[[#This Row],[DW Version]], VERSIONS[], 2)</f>
        <v>66</v>
      </c>
      <c r="F29" s="34">
        <f>VLOOKUP(FACT_INTERESTS[[#This Row],[DW Version]], VERSIONS[], 3)</f>
        <v>12.5</v>
      </c>
      <c r="G29" s="34" t="str">
        <f>VLOOKUP(FACT_INTERESTS[[#This Row],[DW Version]], VERSIONS[], 4)</f>
        <v>black</v>
      </c>
      <c r="H29" s="40" t="str">
        <f>VLOOKUP(FACT_INTERESTS[[#This Row],[DW Version]], VERSIONS[], 6)</f>
        <v>Therma Training Pants</v>
      </c>
      <c r="I29" s="40" t="str">
        <f>VLOOKUP(FACT_INTERESTS[[#This Row],[DW Version]], VERSIONS[], 7)</f>
        <v>Apparel</v>
      </c>
    </row>
    <row r="30" spans="1:9" ht="15.5" x14ac:dyDescent="0.3">
      <c r="A30" s="34">
        <v>29</v>
      </c>
      <c r="B30" s="40" t="s">
        <v>630</v>
      </c>
      <c r="C30" s="35">
        <v>811</v>
      </c>
      <c r="D30" s="36">
        <v>39507.429207660665</v>
      </c>
      <c r="E30" s="34">
        <f>VLOOKUP(FACT_INTERESTS[[#This Row],[DW Version]], VERSIONS[], 2)</f>
        <v>82</v>
      </c>
      <c r="F30" s="34">
        <f>VLOOKUP(FACT_INTERESTS[[#This Row],[DW Version]], VERSIONS[], 3)</f>
        <v>11</v>
      </c>
      <c r="G30" s="34" t="str">
        <f>VLOOKUP(FACT_INTERESTS[[#This Row],[DW Version]], VERSIONS[], 4)</f>
        <v>black</v>
      </c>
      <c r="H30" s="40" t="str">
        <f>VLOOKUP(FACT_INTERESTS[[#This Row],[DW Version]], VERSIONS[], 6)</f>
        <v>Flex 2-in-1 Shorts</v>
      </c>
      <c r="I30" s="40" t="str">
        <f>VLOOKUP(FACT_INTERESTS[[#This Row],[DW Version]], VERSIONS[], 7)</f>
        <v>Apparel</v>
      </c>
    </row>
    <row r="31" spans="1:9" ht="15.5" x14ac:dyDescent="0.3">
      <c r="A31" s="37">
        <v>30</v>
      </c>
      <c r="B31" s="37" t="s">
        <v>630</v>
      </c>
      <c r="C31" s="38">
        <v>716</v>
      </c>
      <c r="D31" s="39">
        <v>41530.303314288292</v>
      </c>
      <c r="E31" s="34">
        <f>VLOOKUP(FACT_INTERESTS[[#This Row],[DW Version]], VERSIONS[], 2)</f>
        <v>73</v>
      </c>
      <c r="F31" s="34">
        <f>VLOOKUP(FACT_INTERESTS[[#This Row],[DW Version]], VERSIONS[], 3)</f>
        <v>10</v>
      </c>
      <c r="G31" s="34" t="str">
        <f>VLOOKUP(FACT_INTERESTS[[#This Row],[DW Version]], VERSIONS[], 4)</f>
        <v>white</v>
      </c>
      <c r="H31" s="40" t="str">
        <f>VLOOKUP(FACT_INTERESTS[[#This Row],[DW Version]], VERSIONS[], 6)</f>
        <v>Air Max 720</v>
      </c>
      <c r="I31" s="40" t="str">
        <f>VLOOKUP(FACT_INTERESTS[[#This Row],[DW Version]], VERSIONS[], 7)</f>
        <v>Shoe</v>
      </c>
    </row>
    <row r="32" spans="1:9" ht="15.5" x14ac:dyDescent="0.3">
      <c r="A32" s="34">
        <v>31</v>
      </c>
      <c r="B32" s="34" t="s">
        <v>630</v>
      </c>
      <c r="C32" s="35">
        <v>490</v>
      </c>
      <c r="D32" s="36">
        <v>41470.735406596497</v>
      </c>
      <c r="E32" s="34">
        <f>VLOOKUP(FACT_INTERESTS[[#This Row],[DW Version]], VERSIONS[], 2)</f>
        <v>51</v>
      </c>
      <c r="F32" s="34">
        <f>VLOOKUP(FACT_INTERESTS[[#This Row],[DW Version]], VERSIONS[], 3)</f>
        <v>11.5</v>
      </c>
      <c r="G32" s="34" t="str">
        <f>VLOOKUP(FACT_INTERESTS[[#This Row],[DW Version]], VERSIONS[], 4)</f>
        <v>black</v>
      </c>
      <c r="H32" s="40" t="str">
        <f>VLOOKUP(FACT_INTERESTS[[#This Row],[DW Version]], VERSIONS[], 6)</f>
        <v>Therma Sphere Hoodie</v>
      </c>
      <c r="I32" s="40" t="str">
        <f>VLOOKUP(FACT_INTERESTS[[#This Row],[DW Version]], VERSIONS[], 7)</f>
        <v>Apparel</v>
      </c>
    </row>
    <row r="33" spans="1:9" ht="15.5" x14ac:dyDescent="0.3">
      <c r="A33" s="37">
        <v>32</v>
      </c>
      <c r="B33" s="37" t="s">
        <v>630</v>
      </c>
      <c r="C33" s="38">
        <v>842</v>
      </c>
      <c r="D33" s="39">
        <v>42167.923861014126</v>
      </c>
      <c r="E33" s="34">
        <f>VLOOKUP(FACT_INTERESTS[[#This Row],[DW Version]], VERSIONS[], 2)</f>
        <v>86</v>
      </c>
      <c r="F33" s="34">
        <f>VLOOKUP(FACT_INTERESTS[[#This Row],[DW Version]], VERSIONS[], 3)</f>
        <v>3</v>
      </c>
      <c r="G33" s="34" t="str">
        <f>VLOOKUP(FACT_INTERESTS[[#This Row],[DW Version]], VERSIONS[], 4)</f>
        <v>white</v>
      </c>
      <c r="H33" s="40" t="str">
        <f>VLOOKUP(FACT_INTERESTS[[#This Row],[DW Version]], VERSIONS[], 6)</f>
        <v>Challenger Long-Sleeve</v>
      </c>
      <c r="I33" s="40" t="str">
        <f>VLOOKUP(FACT_INTERESTS[[#This Row],[DW Version]], VERSIONS[], 7)</f>
        <v>Apparel</v>
      </c>
    </row>
    <row r="34" spans="1:9" ht="15.5" x14ac:dyDescent="0.3">
      <c r="A34" s="34">
        <v>33</v>
      </c>
      <c r="B34" s="40" t="s">
        <v>630</v>
      </c>
      <c r="C34" s="35">
        <v>432</v>
      </c>
      <c r="D34" s="36">
        <v>42259.465171494063</v>
      </c>
      <c r="E34" s="34">
        <f>VLOOKUP(FACT_INTERESTS[[#This Row],[DW Version]], VERSIONS[], 2)</f>
        <v>44</v>
      </c>
      <c r="F34" s="34">
        <f>VLOOKUP(FACT_INTERESTS[[#This Row],[DW Version]], VERSIONS[], 3)</f>
        <v>10.5</v>
      </c>
      <c r="G34" s="34" t="str">
        <f>VLOOKUP(FACT_INTERESTS[[#This Row],[DW Version]], VERSIONS[], 4)</f>
        <v>white</v>
      </c>
      <c r="H34" s="40" t="str">
        <f>VLOOKUP(FACT_INTERESTS[[#This Row],[DW Version]], VERSIONS[], 6)</f>
        <v>Zoom Pegasus Turbo</v>
      </c>
      <c r="I34" s="40" t="str">
        <f>VLOOKUP(FACT_INTERESTS[[#This Row],[DW Version]], VERSIONS[], 7)</f>
        <v>Shoe</v>
      </c>
    </row>
    <row r="35" spans="1:9" ht="15.5" x14ac:dyDescent="0.3">
      <c r="A35" s="37">
        <v>34</v>
      </c>
      <c r="B35" s="37" t="s">
        <v>679</v>
      </c>
      <c r="C35" s="38">
        <v>72</v>
      </c>
      <c r="D35" s="39">
        <v>42114.989529797669</v>
      </c>
      <c r="E35" s="34">
        <f>VLOOKUP(FACT_INTERESTS[[#This Row],[DW Version]], VERSIONS[], 2)</f>
        <v>7</v>
      </c>
      <c r="F35" s="34">
        <f>VLOOKUP(FACT_INTERESTS[[#This Row],[DW Version]], VERSIONS[], 3)</f>
        <v>9</v>
      </c>
      <c r="G35" s="34" t="str">
        <f>VLOOKUP(FACT_INTERESTS[[#This Row],[DW Version]], VERSIONS[], 4)</f>
        <v>black</v>
      </c>
      <c r="H35" s="40" t="str">
        <f>VLOOKUP(FACT_INTERESTS[[#This Row],[DW Version]], VERSIONS[], 6)</f>
        <v>Blazer</v>
      </c>
      <c r="I35" s="40" t="str">
        <f>VLOOKUP(FACT_INTERESTS[[#This Row],[DW Version]], VERSIONS[], 7)</f>
        <v>Shoe</v>
      </c>
    </row>
    <row r="36" spans="1:9" ht="15.5" x14ac:dyDescent="0.3">
      <c r="A36" s="34">
        <v>35</v>
      </c>
      <c r="B36" s="34" t="s">
        <v>679</v>
      </c>
      <c r="C36" s="35">
        <v>534</v>
      </c>
      <c r="D36" s="36">
        <v>39614.762152821415</v>
      </c>
      <c r="E36" s="34">
        <f>VLOOKUP(FACT_INTERESTS[[#This Row],[DW Version]], VERSIONS[], 2)</f>
        <v>56</v>
      </c>
      <c r="F36" s="34">
        <f>VLOOKUP(FACT_INTERESTS[[#This Row],[DW Version]], VERSIONS[], 3)</f>
        <v>4</v>
      </c>
      <c r="G36" s="34" t="str">
        <f>VLOOKUP(FACT_INTERESTS[[#This Row],[DW Version]], VERSIONS[], 4)</f>
        <v>orange</v>
      </c>
      <c r="H36" s="40" t="str">
        <f>VLOOKUP(FACT_INTERESTS[[#This Row],[DW Version]], VERSIONS[], 6)</f>
        <v>Nike Yoga Mat</v>
      </c>
      <c r="I36" s="40" t="str">
        <f>VLOOKUP(FACT_INTERESTS[[#This Row],[DW Version]], VERSIONS[], 7)</f>
        <v>Sport Equipment</v>
      </c>
    </row>
    <row r="37" spans="1:9" ht="15.5" x14ac:dyDescent="0.3">
      <c r="A37" s="37">
        <v>36</v>
      </c>
      <c r="B37" s="37" t="s">
        <v>679</v>
      </c>
      <c r="C37" s="38">
        <v>68</v>
      </c>
      <c r="D37" s="39">
        <v>40153.047143715827</v>
      </c>
      <c r="E37" s="34">
        <f>VLOOKUP(FACT_INTERESTS[[#This Row],[DW Version]], VERSIONS[], 2)</f>
        <v>6</v>
      </c>
      <c r="F37" s="34">
        <f>VLOOKUP(FACT_INTERESTS[[#This Row],[DW Version]], VERSIONS[], 3)</f>
        <v>12.5</v>
      </c>
      <c r="G37" s="34" t="str">
        <f>VLOOKUP(FACT_INTERESTS[[#This Row],[DW Version]], VERSIONS[], 4)</f>
        <v>white</v>
      </c>
      <c r="H37" s="40" t="str">
        <f>VLOOKUP(FACT_INTERESTS[[#This Row],[DW Version]], VERSIONS[], 6)</f>
        <v>Tech Fleece Hoodie</v>
      </c>
      <c r="I37" s="40" t="str">
        <f>VLOOKUP(FACT_INTERESTS[[#This Row],[DW Version]], VERSIONS[], 7)</f>
        <v>Apparel</v>
      </c>
    </row>
    <row r="38" spans="1:9" ht="15.5" x14ac:dyDescent="0.3">
      <c r="A38" s="34">
        <v>37</v>
      </c>
      <c r="B38" s="40" t="s">
        <v>679</v>
      </c>
      <c r="C38" s="35">
        <v>979</v>
      </c>
      <c r="D38" s="36">
        <v>39910.997422200286</v>
      </c>
      <c r="E38" s="34">
        <f>VLOOKUP(FACT_INTERESTS[[#This Row],[DW Version]], VERSIONS[], 2)</f>
        <v>99</v>
      </c>
      <c r="F38" s="34">
        <f>VLOOKUP(FACT_INTERESTS[[#This Row],[DW Version]], VERSIONS[], 3)</f>
        <v>12.5</v>
      </c>
      <c r="G38" s="34" t="str">
        <f>VLOOKUP(FACT_INTERESTS[[#This Row],[DW Version]], VERSIONS[], 4)</f>
        <v>white</v>
      </c>
      <c r="H38" s="40" t="str">
        <f>VLOOKUP(FACT_INTERESTS[[#This Row],[DW Version]], VERSIONS[], 6)</f>
        <v>Flex Training Hoodie</v>
      </c>
      <c r="I38" s="40" t="str">
        <f>VLOOKUP(FACT_INTERESTS[[#This Row],[DW Version]], VERSIONS[], 7)</f>
        <v>Apparel</v>
      </c>
    </row>
    <row r="39" spans="1:9" ht="15.5" x14ac:dyDescent="0.3">
      <c r="A39" s="37">
        <v>38</v>
      </c>
      <c r="B39" s="41" t="s">
        <v>679</v>
      </c>
      <c r="C39" s="38">
        <v>625</v>
      </c>
      <c r="D39" s="39">
        <v>40755.020933073785</v>
      </c>
      <c r="E39" s="34">
        <f>VLOOKUP(FACT_INTERESTS[[#This Row],[DW Version]], VERSIONS[], 2)</f>
        <v>63</v>
      </c>
      <c r="F39" s="34">
        <f>VLOOKUP(FACT_INTERESTS[[#This Row],[DW Version]], VERSIONS[], 3)</f>
        <v>12</v>
      </c>
      <c r="G39" s="34" t="str">
        <f>VLOOKUP(FACT_INTERESTS[[#This Row],[DW Version]], VERSIONS[], 4)</f>
        <v>white</v>
      </c>
      <c r="H39" s="40" t="str">
        <f>VLOOKUP(FACT_INTERESTS[[#This Row],[DW Version]], VERSIONS[], 6)</f>
        <v>CTR360</v>
      </c>
      <c r="I39" s="40" t="str">
        <f>VLOOKUP(FACT_INTERESTS[[#This Row],[DW Version]], VERSIONS[], 7)</f>
        <v>Shoe</v>
      </c>
    </row>
    <row r="40" spans="1:9" ht="15.5" x14ac:dyDescent="0.3">
      <c r="A40" s="34">
        <v>39</v>
      </c>
      <c r="B40" s="40" t="s">
        <v>679</v>
      </c>
      <c r="C40" s="35">
        <v>789</v>
      </c>
      <c r="D40" s="36">
        <v>40133.592306292085</v>
      </c>
      <c r="E40" s="34">
        <f>VLOOKUP(FACT_INTERESTS[[#This Row],[DW Version]], VERSIONS[], 2)</f>
        <v>81</v>
      </c>
      <c r="F40" s="34">
        <f>VLOOKUP(FACT_INTERESTS[[#This Row],[DW Version]], VERSIONS[], 3)</f>
        <v>3.5</v>
      </c>
      <c r="G40" s="34" t="str">
        <f>VLOOKUP(FACT_INTERESTS[[#This Row],[DW Version]], VERSIONS[], 4)</f>
        <v>black</v>
      </c>
      <c r="H40" s="40" t="str">
        <f>VLOOKUP(FACT_INTERESTS[[#This Row],[DW Version]], VERSIONS[], 6)</f>
        <v>Air Max Fusion</v>
      </c>
      <c r="I40" s="40" t="str">
        <f>VLOOKUP(FACT_INTERESTS[[#This Row],[DW Version]], VERSIONS[], 7)</f>
        <v>Shoe</v>
      </c>
    </row>
    <row r="41" spans="1:9" ht="15.5" x14ac:dyDescent="0.3">
      <c r="A41" s="37">
        <v>40</v>
      </c>
      <c r="B41" s="41" t="s">
        <v>679</v>
      </c>
      <c r="C41" s="38">
        <v>476</v>
      </c>
      <c r="D41" s="39">
        <v>42285.666482178851</v>
      </c>
      <c r="E41" s="34">
        <f>VLOOKUP(FACT_INTERESTS[[#This Row],[DW Version]], VERSIONS[], 2)</f>
        <v>50</v>
      </c>
      <c r="F41" s="34">
        <f>VLOOKUP(FACT_INTERESTS[[#This Row],[DW Version]], VERSIONS[], 3)</f>
        <v>8</v>
      </c>
      <c r="G41" s="34" t="str">
        <f>VLOOKUP(FACT_INTERESTS[[#This Row],[DW Version]], VERSIONS[], 4)</f>
        <v>white</v>
      </c>
      <c r="H41" s="40" t="str">
        <f>VLOOKUP(FACT_INTERESTS[[#This Row],[DW Version]], VERSIONS[], 6)</f>
        <v>Air Zoom Elite</v>
      </c>
      <c r="I41" s="40" t="str">
        <f>VLOOKUP(FACT_INTERESTS[[#This Row],[DW Version]], VERSIONS[], 7)</f>
        <v>Shoe</v>
      </c>
    </row>
    <row r="42" spans="1:9" ht="15.5" x14ac:dyDescent="0.3">
      <c r="A42" s="34">
        <v>41</v>
      </c>
      <c r="B42" s="40" t="s">
        <v>679</v>
      </c>
      <c r="C42" s="35">
        <v>19</v>
      </c>
      <c r="D42" s="36">
        <v>42331.067781432837</v>
      </c>
      <c r="E42" s="34">
        <f>VLOOKUP(FACT_INTERESTS[[#This Row],[DW Version]], VERSIONS[], 2)</f>
        <v>2</v>
      </c>
      <c r="F42" s="34">
        <f>VLOOKUP(FACT_INTERESTS[[#This Row],[DW Version]], VERSIONS[], 3)</f>
        <v>5.5</v>
      </c>
      <c r="G42" s="34" t="str">
        <f>VLOOKUP(FACT_INTERESTS[[#This Row],[DW Version]], VERSIONS[], 4)</f>
        <v>black</v>
      </c>
      <c r="H42" s="40" t="str">
        <f>VLOOKUP(FACT_INTERESTS[[#This Row],[DW Version]], VERSIONS[], 6)</f>
        <v>Air Force 1</v>
      </c>
      <c r="I42" s="40" t="str">
        <f>VLOOKUP(FACT_INTERESTS[[#This Row],[DW Version]], VERSIONS[], 7)</f>
        <v>Shoe</v>
      </c>
    </row>
    <row r="43" spans="1:9" ht="15.5" x14ac:dyDescent="0.3">
      <c r="A43" s="37">
        <v>42</v>
      </c>
      <c r="B43" s="41" t="s">
        <v>679</v>
      </c>
      <c r="C43" s="38">
        <v>865</v>
      </c>
      <c r="D43" s="39">
        <v>42619.150752276531</v>
      </c>
      <c r="E43" s="34">
        <f>VLOOKUP(FACT_INTERESTS[[#This Row],[DW Version]], VERSIONS[], 2)</f>
        <v>88</v>
      </c>
      <c r="F43" s="34">
        <f>VLOOKUP(FACT_INTERESTS[[#This Row],[DW Version]], VERSIONS[], 3)</f>
        <v>5.5</v>
      </c>
      <c r="G43" s="34" t="str">
        <f>VLOOKUP(FACT_INTERESTS[[#This Row],[DW Version]], VERSIONS[], 4)</f>
        <v>purple lilac</v>
      </c>
      <c r="H43" s="40" t="str">
        <f>VLOOKUP(FACT_INTERESTS[[#This Row],[DW Version]], VERSIONS[], 6)</f>
        <v>React Infinity Run</v>
      </c>
      <c r="I43" s="40" t="str">
        <f>VLOOKUP(FACT_INTERESTS[[#This Row],[DW Version]], VERSIONS[], 7)</f>
        <v>Shoe</v>
      </c>
    </row>
    <row r="44" spans="1:9" ht="15.5" x14ac:dyDescent="0.3">
      <c r="A44" s="34">
        <v>43</v>
      </c>
      <c r="B44" s="40" t="s">
        <v>679</v>
      </c>
      <c r="C44" s="35">
        <v>827</v>
      </c>
      <c r="D44" s="36">
        <v>42075.507630871572</v>
      </c>
      <c r="E44" s="34">
        <f>VLOOKUP(FACT_INTERESTS[[#This Row],[DW Version]], VERSIONS[], 2)</f>
        <v>84</v>
      </c>
      <c r="F44" s="34">
        <f>VLOOKUP(FACT_INTERESTS[[#This Row],[DW Version]], VERSIONS[], 3)</f>
        <v>6.5</v>
      </c>
      <c r="G44" s="34" t="str">
        <f>VLOOKUP(FACT_INTERESTS[[#This Row],[DW Version]], VERSIONS[], 4)</f>
        <v>red</v>
      </c>
      <c r="H44" s="40" t="str">
        <f>VLOOKUP(FACT_INTERESTS[[#This Row],[DW Version]], VERSIONS[], 6)</f>
        <v>AeroLoft Running Vest</v>
      </c>
      <c r="I44" s="40" t="str">
        <f>VLOOKUP(FACT_INTERESTS[[#This Row],[DW Version]], VERSIONS[], 7)</f>
        <v>Apparel</v>
      </c>
    </row>
    <row r="45" spans="1:9" ht="15.5" x14ac:dyDescent="0.3">
      <c r="A45" s="37">
        <v>44</v>
      </c>
      <c r="B45" s="41" t="s">
        <v>661</v>
      </c>
      <c r="C45" s="38">
        <v>698</v>
      </c>
      <c r="D45" s="39">
        <v>45124.799076129697</v>
      </c>
      <c r="E45" s="34">
        <f>VLOOKUP(FACT_INTERESTS[[#This Row],[DW Version]], VERSIONS[], 2)</f>
        <v>71</v>
      </c>
      <c r="F45" s="34">
        <f>VLOOKUP(FACT_INTERESTS[[#This Row],[DW Version]], VERSIONS[], 3)</f>
        <v>11</v>
      </c>
      <c r="G45" s="34" t="str">
        <f>VLOOKUP(FACT_INTERESTS[[#This Row],[DW Version]], VERSIONS[], 4)</f>
        <v>white</v>
      </c>
      <c r="H45" s="40" t="str">
        <f>VLOOKUP(FACT_INTERESTS[[#This Row],[DW Version]], VERSIONS[], 6)</f>
        <v>AeroSwift Running Top</v>
      </c>
      <c r="I45" s="40" t="str">
        <f>VLOOKUP(FACT_INTERESTS[[#This Row],[DW Version]], VERSIONS[], 7)</f>
        <v>Apparel</v>
      </c>
    </row>
    <row r="46" spans="1:9" ht="15.5" x14ac:dyDescent="0.3">
      <c r="A46" s="34">
        <v>45</v>
      </c>
      <c r="B46" s="40" t="s">
        <v>661</v>
      </c>
      <c r="C46" s="35">
        <v>846</v>
      </c>
      <c r="D46" s="36">
        <v>39625.436447971864</v>
      </c>
      <c r="E46" s="34">
        <f>VLOOKUP(FACT_INTERESTS[[#This Row],[DW Version]], VERSIONS[], 2)</f>
        <v>86</v>
      </c>
      <c r="F46" s="34">
        <f>VLOOKUP(FACT_INTERESTS[[#This Row],[DW Version]], VERSIONS[], 3)</f>
        <v>5.5</v>
      </c>
      <c r="G46" s="34" t="str">
        <f>VLOOKUP(FACT_INTERESTS[[#This Row],[DW Version]], VERSIONS[], 4)</f>
        <v>white</v>
      </c>
      <c r="H46" s="40" t="str">
        <f>VLOOKUP(FACT_INTERESTS[[#This Row],[DW Version]], VERSIONS[], 6)</f>
        <v>Challenger Long-Sleeve</v>
      </c>
      <c r="I46" s="40" t="str">
        <f>VLOOKUP(FACT_INTERESTS[[#This Row],[DW Version]], VERSIONS[], 7)</f>
        <v>Apparel</v>
      </c>
    </row>
    <row r="47" spans="1:9" ht="15.5" x14ac:dyDescent="0.3">
      <c r="A47" s="37">
        <v>46</v>
      </c>
      <c r="B47" s="41" t="s">
        <v>661</v>
      </c>
      <c r="C47" s="38">
        <v>835</v>
      </c>
      <c r="D47" s="39">
        <v>40072.355865468322</v>
      </c>
      <c r="E47" s="34">
        <f>VLOOKUP(FACT_INTERESTS[[#This Row],[DW Version]], VERSIONS[], 2)</f>
        <v>85</v>
      </c>
      <c r="F47" s="34">
        <f>VLOOKUP(FACT_INTERESTS[[#This Row],[DW Version]], VERSIONS[], 3)</f>
        <v>4.5</v>
      </c>
      <c r="G47" s="34" t="str">
        <f>VLOOKUP(FACT_INTERESTS[[#This Row],[DW Version]], VERSIONS[], 4)</f>
        <v>white</v>
      </c>
      <c r="H47" s="40" t="str">
        <f>VLOOKUP(FACT_INTERESTS[[#This Row],[DW Version]], VERSIONS[], 6)</f>
        <v>Nike Flex Stride</v>
      </c>
      <c r="I47" s="40" t="str">
        <f>VLOOKUP(FACT_INTERESTS[[#This Row],[DW Version]], VERSIONS[], 7)</f>
        <v>Apparel</v>
      </c>
    </row>
    <row r="48" spans="1:9" ht="15.5" x14ac:dyDescent="0.3">
      <c r="A48" s="34">
        <v>47</v>
      </c>
      <c r="B48" s="40" t="s">
        <v>661</v>
      </c>
      <c r="C48" s="35">
        <v>335</v>
      </c>
      <c r="D48" s="36">
        <v>39313.902768935121</v>
      </c>
      <c r="E48" s="34">
        <f>VLOOKUP(FACT_INTERESTS[[#This Row],[DW Version]], VERSIONS[], 2)</f>
        <v>34</v>
      </c>
      <c r="F48" s="34">
        <f>VLOOKUP(FACT_INTERESTS[[#This Row],[DW Version]], VERSIONS[], 3)</f>
        <v>10.5</v>
      </c>
      <c r="G48" s="34" t="str">
        <f>VLOOKUP(FACT_INTERESTS[[#This Row],[DW Version]], VERSIONS[], 4)</f>
        <v>red</v>
      </c>
      <c r="H48" s="40" t="str">
        <f>VLOOKUP(FACT_INTERESTS[[#This Row],[DW Version]], VERSIONS[], 6)</f>
        <v>Zoom Vomero</v>
      </c>
      <c r="I48" s="40" t="str">
        <f>VLOOKUP(FACT_INTERESTS[[#This Row],[DW Version]], VERSIONS[], 7)</f>
        <v>Shoe</v>
      </c>
    </row>
    <row r="49" spans="1:9" ht="15.5" x14ac:dyDescent="0.3">
      <c r="A49" s="37">
        <v>48</v>
      </c>
      <c r="B49" s="41" t="s">
        <v>661</v>
      </c>
      <c r="C49" s="38">
        <v>79</v>
      </c>
      <c r="D49" s="39">
        <v>44815.349722676496</v>
      </c>
      <c r="E49" s="34">
        <f>VLOOKUP(FACT_INTERESTS[[#This Row],[DW Version]], VERSIONS[], 2)</f>
        <v>8</v>
      </c>
      <c r="F49" s="34">
        <f>VLOOKUP(FACT_INTERESTS[[#This Row],[DW Version]], VERSIONS[], 3)</f>
        <v>7.5</v>
      </c>
      <c r="G49" s="34" t="str">
        <f>VLOOKUP(FACT_INTERESTS[[#This Row],[DW Version]], VERSIONS[], 4)</f>
        <v>white</v>
      </c>
      <c r="H49" s="40" t="str">
        <f>VLOOKUP(FACT_INTERESTS[[#This Row],[DW Version]], VERSIONS[], 6)</f>
        <v>Dunk</v>
      </c>
      <c r="I49" s="40" t="str">
        <f>VLOOKUP(FACT_INTERESTS[[#This Row],[DW Version]], VERSIONS[], 7)</f>
        <v>Shoe</v>
      </c>
    </row>
    <row r="50" spans="1:9" ht="15.5" x14ac:dyDescent="0.3">
      <c r="A50" s="34">
        <v>49</v>
      </c>
      <c r="B50" s="34" t="s">
        <v>661</v>
      </c>
      <c r="C50" s="35">
        <v>269</v>
      </c>
      <c r="D50" s="36">
        <v>40324.373265693735</v>
      </c>
      <c r="E50" s="34">
        <f>VLOOKUP(FACT_INTERESTS[[#This Row],[DW Version]], VERSIONS[], 2)</f>
        <v>26</v>
      </c>
      <c r="F50" s="34">
        <f>VLOOKUP(FACT_INTERESTS[[#This Row],[DW Version]], VERSIONS[], 3)</f>
        <v>7.5</v>
      </c>
      <c r="G50" s="34" t="str">
        <f>VLOOKUP(FACT_INTERESTS[[#This Row],[DW Version]], VERSIONS[], 4)</f>
        <v>black</v>
      </c>
      <c r="H50" s="40" t="str">
        <f>VLOOKUP(FACT_INTERESTS[[#This Row],[DW Version]], VERSIONS[], 6)</f>
        <v>Infinity Run</v>
      </c>
      <c r="I50" s="40" t="str">
        <f>VLOOKUP(FACT_INTERESTS[[#This Row],[DW Version]], VERSIONS[], 7)</f>
        <v>Shoe</v>
      </c>
    </row>
    <row r="51" spans="1:9" ht="15.5" x14ac:dyDescent="0.3">
      <c r="A51" s="37">
        <v>50</v>
      </c>
      <c r="B51" s="37" t="s">
        <v>661</v>
      </c>
      <c r="C51" s="38">
        <v>747</v>
      </c>
      <c r="D51" s="39">
        <v>45126.831153729559</v>
      </c>
      <c r="E51" s="34">
        <f>VLOOKUP(FACT_INTERESTS[[#This Row],[DW Version]], VERSIONS[], 2)</f>
        <v>77</v>
      </c>
      <c r="F51" s="34">
        <f>VLOOKUP(FACT_INTERESTS[[#This Row],[DW Version]], VERSIONS[], 3)</f>
        <v>6.5</v>
      </c>
      <c r="G51" s="34" t="str">
        <f>VLOOKUP(FACT_INTERESTS[[#This Row],[DW Version]], VERSIONS[], 4)</f>
        <v>dark purple</v>
      </c>
      <c r="H51" s="40" t="str">
        <f>VLOOKUP(FACT_INTERESTS[[#This Row],[DW Version]], VERSIONS[], 6)</f>
        <v>Nike Court Legacy</v>
      </c>
      <c r="I51" s="40" t="str">
        <f>VLOOKUP(FACT_INTERESTS[[#This Row],[DW Version]], VERSIONS[], 7)</f>
        <v>Shoe</v>
      </c>
    </row>
    <row r="52" spans="1:9" ht="15.5" x14ac:dyDescent="0.3">
      <c r="A52" s="34">
        <v>51</v>
      </c>
      <c r="B52" s="40" t="s">
        <v>661</v>
      </c>
      <c r="C52" s="35">
        <v>207</v>
      </c>
      <c r="D52" s="36">
        <v>44539.583600829894</v>
      </c>
      <c r="E52" s="34">
        <f>VLOOKUP(FACT_INTERESTS[[#This Row],[DW Version]], VERSIONS[], 2)</f>
        <v>20</v>
      </c>
      <c r="F52" s="34">
        <f>VLOOKUP(FACT_INTERESTS[[#This Row],[DW Version]], VERSIONS[], 3)</f>
        <v>12.5</v>
      </c>
      <c r="G52" s="34" t="str">
        <f>VLOOKUP(FACT_INTERESTS[[#This Row],[DW Version]], VERSIONS[], 4)</f>
        <v>white</v>
      </c>
      <c r="H52" s="40" t="str">
        <f>VLOOKUP(FACT_INTERESTS[[#This Row],[DW Version]], VERSIONS[], 6)</f>
        <v>Joyride</v>
      </c>
      <c r="I52" s="40" t="str">
        <f>VLOOKUP(FACT_INTERESTS[[#This Row],[DW Version]], VERSIONS[], 7)</f>
        <v>Shoe</v>
      </c>
    </row>
    <row r="53" spans="1:9" ht="15.5" x14ac:dyDescent="0.3">
      <c r="A53" s="37">
        <v>52</v>
      </c>
      <c r="B53" s="41" t="s">
        <v>680</v>
      </c>
      <c r="C53" s="38">
        <v>211</v>
      </c>
      <c r="D53" s="39">
        <v>44290.286772760162</v>
      </c>
      <c r="E53" s="34">
        <f>VLOOKUP(FACT_INTERESTS[[#This Row],[DW Version]], VERSIONS[], 2)</f>
        <v>21</v>
      </c>
      <c r="F53" s="34">
        <f>VLOOKUP(FACT_INTERESTS[[#This Row],[DW Version]], VERSIONS[], 3)</f>
        <v>6</v>
      </c>
      <c r="G53" s="34" t="str">
        <f>VLOOKUP(FACT_INTERESTS[[#This Row],[DW Version]], VERSIONS[], 4)</f>
        <v>black</v>
      </c>
      <c r="H53" s="40" t="str">
        <f>VLOOKUP(FACT_INTERESTS[[#This Row],[DW Version]], VERSIONS[], 6)</f>
        <v>Huarache</v>
      </c>
      <c r="I53" s="40" t="str">
        <f>VLOOKUP(FACT_INTERESTS[[#This Row],[DW Version]], VERSIONS[], 7)</f>
        <v>Shoe</v>
      </c>
    </row>
    <row r="54" spans="1:9" ht="15.5" x14ac:dyDescent="0.3">
      <c r="A54" s="34">
        <v>53</v>
      </c>
      <c r="B54" s="40" t="s">
        <v>680</v>
      </c>
      <c r="C54" s="35">
        <v>802</v>
      </c>
      <c r="D54" s="36">
        <v>41361.209410683987</v>
      </c>
      <c r="E54" s="34">
        <f>VLOOKUP(FACT_INTERESTS[[#This Row],[DW Version]], VERSIONS[], 2)</f>
        <v>82</v>
      </c>
      <c r="F54" s="34">
        <f>VLOOKUP(FACT_INTERESTS[[#This Row],[DW Version]], VERSIONS[], 3)</f>
        <v>4.5</v>
      </c>
      <c r="G54" s="34" t="str">
        <f>VLOOKUP(FACT_INTERESTS[[#This Row],[DW Version]], VERSIONS[], 4)</f>
        <v>dark blue</v>
      </c>
      <c r="H54" s="40" t="str">
        <f>VLOOKUP(FACT_INTERESTS[[#This Row],[DW Version]], VERSIONS[], 6)</f>
        <v>Flex 2-in-1 Shorts</v>
      </c>
      <c r="I54" s="40" t="str">
        <f>VLOOKUP(FACT_INTERESTS[[#This Row],[DW Version]], VERSIONS[], 7)</f>
        <v>Apparel</v>
      </c>
    </row>
    <row r="55" spans="1:9" ht="15.5" x14ac:dyDescent="0.3">
      <c r="A55" s="37">
        <v>54</v>
      </c>
      <c r="B55" s="41" t="s">
        <v>680</v>
      </c>
      <c r="C55" s="38">
        <v>720</v>
      </c>
      <c r="D55" s="39">
        <v>41598.246422045326</v>
      </c>
      <c r="E55" s="34">
        <f>VLOOKUP(FACT_INTERESTS[[#This Row],[DW Version]], VERSIONS[], 2)</f>
        <v>74</v>
      </c>
      <c r="F55" s="34">
        <f>VLOOKUP(FACT_INTERESTS[[#This Row],[DW Version]], VERSIONS[], 3)</f>
        <v>4</v>
      </c>
      <c r="G55" s="34" t="str">
        <f>VLOOKUP(FACT_INTERESTS[[#This Row],[DW Version]], VERSIONS[], 4)</f>
        <v>dark green</v>
      </c>
      <c r="H55" s="40" t="str">
        <f>VLOOKUP(FACT_INTERESTS[[#This Row],[DW Version]], VERSIONS[], 6)</f>
        <v>Nike Soccer Ball</v>
      </c>
      <c r="I55" s="40" t="str">
        <f>VLOOKUP(FACT_INTERESTS[[#This Row],[DW Version]], VERSIONS[], 7)</f>
        <v>Sport Equipment</v>
      </c>
    </row>
    <row r="56" spans="1:9" ht="15.5" x14ac:dyDescent="0.3">
      <c r="A56" s="34">
        <v>55</v>
      </c>
      <c r="B56" s="40" t="s">
        <v>680</v>
      </c>
      <c r="C56" s="35">
        <v>274</v>
      </c>
      <c r="D56" s="36">
        <v>41695.980166615984</v>
      </c>
      <c r="E56" s="34">
        <f>VLOOKUP(FACT_INTERESTS[[#This Row],[DW Version]], VERSIONS[], 2)</f>
        <v>27</v>
      </c>
      <c r="F56" s="34">
        <f>VLOOKUP(FACT_INTERESTS[[#This Row],[DW Version]], VERSIONS[], 3)</f>
        <v>4.5</v>
      </c>
      <c r="G56" s="34" t="str">
        <f>VLOOKUP(FACT_INTERESTS[[#This Row],[DW Version]], VERSIONS[], 4)</f>
        <v>black</v>
      </c>
      <c r="H56" s="40" t="str">
        <f>VLOOKUP(FACT_INTERESTS[[#This Row],[DW Version]], VERSIONS[], 6)</f>
        <v>Structure</v>
      </c>
      <c r="I56" s="40" t="str">
        <f>VLOOKUP(FACT_INTERESTS[[#This Row],[DW Version]], VERSIONS[], 7)</f>
        <v>Shoe</v>
      </c>
    </row>
    <row r="57" spans="1:9" ht="15.5" x14ac:dyDescent="0.3">
      <c r="A57" s="37">
        <v>56</v>
      </c>
      <c r="B57" s="37" t="s">
        <v>680</v>
      </c>
      <c r="C57" s="38">
        <v>477</v>
      </c>
      <c r="D57" s="39">
        <v>45106.654018330366</v>
      </c>
      <c r="E57" s="34">
        <f>VLOOKUP(FACT_INTERESTS[[#This Row],[DW Version]], VERSIONS[], 2)</f>
        <v>50</v>
      </c>
      <c r="F57" s="34">
        <f>VLOOKUP(FACT_INTERESTS[[#This Row],[DW Version]], VERSIONS[], 3)</f>
        <v>8</v>
      </c>
      <c r="G57" s="34" t="str">
        <f>VLOOKUP(FACT_INTERESTS[[#This Row],[DW Version]], VERSIONS[], 4)</f>
        <v>black</v>
      </c>
      <c r="H57" s="40" t="str">
        <f>VLOOKUP(FACT_INTERESTS[[#This Row],[DW Version]], VERSIONS[], 6)</f>
        <v>Air Zoom Elite</v>
      </c>
      <c r="I57" s="40" t="str">
        <f>VLOOKUP(FACT_INTERESTS[[#This Row],[DW Version]], VERSIONS[], 7)</f>
        <v>Shoe</v>
      </c>
    </row>
    <row r="58" spans="1:9" ht="15.5" x14ac:dyDescent="0.3">
      <c r="A58" s="34">
        <v>57</v>
      </c>
      <c r="B58" s="34" t="s">
        <v>680</v>
      </c>
      <c r="C58" s="35">
        <v>479</v>
      </c>
      <c r="D58" s="36">
        <v>42052.951450394823</v>
      </c>
      <c r="E58" s="34">
        <f>VLOOKUP(FACT_INTERESTS[[#This Row],[DW Version]], VERSIONS[], 2)</f>
        <v>50</v>
      </c>
      <c r="F58" s="34">
        <f>VLOOKUP(FACT_INTERESTS[[#This Row],[DW Version]], VERSIONS[], 3)</f>
        <v>10.5</v>
      </c>
      <c r="G58" s="34" t="str">
        <f>VLOOKUP(FACT_INTERESTS[[#This Row],[DW Version]], VERSIONS[], 4)</f>
        <v>white</v>
      </c>
      <c r="H58" s="40" t="str">
        <f>VLOOKUP(FACT_INTERESTS[[#This Row],[DW Version]], VERSIONS[], 6)</f>
        <v>Air Zoom Elite</v>
      </c>
      <c r="I58" s="40" t="str">
        <f>VLOOKUP(FACT_INTERESTS[[#This Row],[DW Version]], VERSIONS[], 7)</f>
        <v>Shoe</v>
      </c>
    </row>
    <row r="59" spans="1:9" ht="15.5" x14ac:dyDescent="0.3">
      <c r="A59" s="37">
        <v>58</v>
      </c>
      <c r="B59" s="37" t="s">
        <v>680</v>
      </c>
      <c r="C59" s="38">
        <v>908</v>
      </c>
      <c r="D59" s="39">
        <v>43111.415839275258</v>
      </c>
      <c r="E59" s="34">
        <f>VLOOKUP(FACT_INTERESTS[[#This Row],[DW Version]], VERSIONS[], 2)</f>
        <v>93</v>
      </c>
      <c r="F59" s="34">
        <f>VLOOKUP(FACT_INTERESTS[[#This Row],[DW Version]], VERSIONS[], 3)</f>
        <v>4.5</v>
      </c>
      <c r="G59" s="34" t="str">
        <f>VLOOKUP(FACT_INTERESTS[[#This Row],[DW Version]], VERSIONS[], 4)</f>
        <v>black</v>
      </c>
      <c r="H59" s="40" t="str">
        <f>VLOOKUP(FACT_INTERESTS[[#This Row],[DW Version]], VERSIONS[], 6)</f>
        <v>Therma Training Top</v>
      </c>
      <c r="I59" s="40" t="str">
        <f>VLOOKUP(FACT_INTERESTS[[#This Row],[DW Version]], VERSIONS[], 7)</f>
        <v>Apparel</v>
      </c>
    </row>
    <row r="60" spans="1:9" ht="15.5" x14ac:dyDescent="0.3">
      <c r="A60" s="34">
        <v>59</v>
      </c>
      <c r="B60" s="34" t="s">
        <v>658</v>
      </c>
      <c r="C60" s="35">
        <v>834</v>
      </c>
      <c r="D60" s="36">
        <v>42664.21207342956</v>
      </c>
      <c r="E60" s="34">
        <f>VLOOKUP(FACT_INTERESTS[[#This Row],[DW Version]], VERSIONS[], 2)</f>
        <v>85</v>
      </c>
      <c r="F60" s="34">
        <f>VLOOKUP(FACT_INTERESTS[[#This Row],[DW Version]], VERSIONS[], 3)</f>
        <v>3.5</v>
      </c>
      <c r="G60" s="34" t="str">
        <f>VLOOKUP(FACT_INTERESTS[[#This Row],[DW Version]], VERSIONS[], 4)</f>
        <v>black</v>
      </c>
      <c r="H60" s="40" t="str">
        <f>VLOOKUP(FACT_INTERESTS[[#This Row],[DW Version]], VERSIONS[], 6)</f>
        <v>Nike Flex Stride</v>
      </c>
      <c r="I60" s="40" t="str">
        <f>VLOOKUP(FACT_INTERESTS[[#This Row],[DW Version]], VERSIONS[], 7)</f>
        <v>Apparel</v>
      </c>
    </row>
    <row r="61" spans="1:9" ht="15.5" x14ac:dyDescent="0.3">
      <c r="A61" s="37">
        <v>60</v>
      </c>
      <c r="B61" s="37" t="s">
        <v>658</v>
      </c>
      <c r="C61" s="38">
        <v>5</v>
      </c>
      <c r="D61" s="39">
        <v>44866.714557135994</v>
      </c>
      <c r="E61" s="34">
        <f>VLOOKUP(FACT_INTERESTS[[#This Row],[DW Version]], VERSIONS[], 2)</f>
        <v>1</v>
      </c>
      <c r="F61" s="34">
        <f>VLOOKUP(FACT_INTERESTS[[#This Row],[DW Version]], VERSIONS[], 3)</f>
        <v>4.5</v>
      </c>
      <c r="G61" s="34" t="str">
        <f>VLOOKUP(FACT_INTERESTS[[#This Row],[DW Version]], VERSIONS[], 4)</f>
        <v>white</v>
      </c>
      <c r="H61" s="40" t="str">
        <f>VLOOKUP(FACT_INTERESTS[[#This Row],[DW Version]], VERSIONS[], 6)</f>
        <v>Air Max</v>
      </c>
      <c r="I61" s="40" t="str">
        <f>VLOOKUP(FACT_INTERESTS[[#This Row],[DW Version]], VERSIONS[], 7)</f>
        <v>Shoe</v>
      </c>
    </row>
    <row r="62" spans="1:9" ht="15.5" x14ac:dyDescent="0.3">
      <c r="A62" s="34">
        <v>61</v>
      </c>
      <c r="B62" s="40" t="s">
        <v>658</v>
      </c>
      <c r="C62" s="35">
        <v>299</v>
      </c>
      <c r="D62" s="36">
        <v>43903.353280173622</v>
      </c>
      <c r="E62" s="34">
        <f>VLOOKUP(FACT_INTERESTS[[#This Row],[DW Version]], VERSIONS[], 2)</f>
        <v>30</v>
      </c>
      <c r="F62" s="34">
        <f>VLOOKUP(FACT_INTERESTS[[#This Row],[DW Version]], VERSIONS[], 3)</f>
        <v>5.5</v>
      </c>
      <c r="G62" s="34" t="str">
        <f>VLOOKUP(FACT_INTERESTS[[#This Row],[DW Version]], VERSIONS[], 4)</f>
        <v>black</v>
      </c>
      <c r="H62" s="40" t="str">
        <f>VLOOKUP(FACT_INTERESTS[[#This Row],[DW Version]], VERSIONS[], 6)</f>
        <v>Air Zoom Terra Kiger</v>
      </c>
      <c r="I62" s="40" t="str">
        <f>VLOOKUP(FACT_INTERESTS[[#This Row],[DW Version]], VERSIONS[], 7)</f>
        <v>Shoe</v>
      </c>
    </row>
    <row r="63" spans="1:9" ht="15.5" x14ac:dyDescent="0.3">
      <c r="A63" s="37">
        <v>62</v>
      </c>
      <c r="B63" s="41" t="s">
        <v>658</v>
      </c>
      <c r="C63" s="38">
        <v>114</v>
      </c>
      <c r="D63" s="39">
        <v>39326.08117519092</v>
      </c>
      <c r="E63" s="34">
        <f>VLOOKUP(FACT_INTERESTS[[#This Row],[DW Version]], VERSIONS[], 2)</f>
        <v>11</v>
      </c>
      <c r="F63" s="34">
        <f>VLOOKUP(FACT_INTERESTS[[#This Row],[DW Version]], VERSIONS[], 3)</f>
        <v>8</v>
      </c>
      <c r="G63" s="34" t="str">
        <f>VLOOKUP(FACT_INTERESTS[[#This Row],[DW Version]], VERSIONS[], 4)</f>
        <v>black</v>
      </c>
      <c r="H63" s="40" t="str">
        <f>VLOOKUP(FACT_INTERESTS[[#This Row],[DW Version]], VERSIONS[], 6)</f>
        <v>Pro Compression Tights</v>
      </c>
      <c r="I63" s="40" t="str">
        <f>VLOOKUP(FACT_INTERESTS[[#This Row],[DW Version]], VERSIONS[], 7)</f>
        <v>Apparel</v>
      </c>
    </row>
    <row r="64" spans="1:9" ht="15.5" x14ac:dyDescent="0.3">
      <c r="A64" s="34">
        <v>63</v>
      </c>
      <c r="B64" s="34" t="s">
        <v>658</v>
      </c>
      <c r="C64" s="35">
        <v>104</v>
      </c>
      <c r="D64" s="36">
        <v>41679.530787975127</v>
      </c>
      <c r="E64" s="34">
        <f>VLOOKUP(FACT_INTERESTS[[#This Row],[DW Version]], VERSIONS[], 2)</f>
        <v>10</v>
      </c>
      <c r="F64" s="34">
        <f>VLOOKUP(FACT_INTERESTS[[#This Row],[DW Version]], VERSIONS[], 3)</f>
        <v>8.5</v>
      </c>
      <c r="G64" s="34" t="str">
        <f>VLOOKUP(FACT_INTERESTS[[#This Row],[DW Version]], VERSIONS[], 4)</f>
        <v>white</v>
      </c>
      <c r="H64" s="40" t="str">
        <f>VLOOKUP(FACT_INTERESTS[[#This Row],[DW Version]], VERSIONS[], 6)</f>
        <v>Vapormax</v>
      </c>
      <c r="I64" s="40" t="str">
        <f>VLOOKUP(FACT_INTERESTS[[#This Row],[DW Version]], VERSIONS[], 7)</f>
        <v>Shoe</v>
      </c>
    </row>
    <row r="65" spans="1:9" ht="15.5" x14ac:dyDescent="0.3">
      <c r="A65" s="37">
        <v>64</v>
      </c>
      <c r="B65" s="41" t="s">
        <v>658</v>
      </c>
      <c r="C65" s="38">
        <v>651</v>
      </c>
      <c r="D65" s="39">
        <v>42552.832883777286</v>
      </c>
      <c r="E65" s="34">
        <f>VLOOKUP(FACT_INTERESTS[[#This Row],[DW Version]], VERSIONS[], 2)</f>
        <v>66</v>
      </c>
      <c r="F65" s="34">
        <f>VLOOKUP(FACT_INTERESTS[[#This Row],[DW Version]], VERSIONS[], 3)</f>
        <v>5</v>
      </c>
      <c r="G65" s="34" t="str">
        <f>VLOOKUP(FACT_INTERESTS[[#This Row],[DW Version]], VERSIONS[], 4)</f>
        <v>white</v>
      </c>
      <c r="H65" s="40" t="str">
        <f>VLOOKUP(FACT_INTERESTS[[#This Row],[DW Version]], VERSIONS[], 6)</f>
        <v>Therma Training Pants</v>
      </c>
      <c r="I65" s="40" t="str">
        <f>VLOOKUP(FACT_INTERESTS[[#This Row],[DW Version]], VERSIONS[], 7)</f>
        <v>Apparel</v>
      </c>
    </row>
    <row r="66" spans="1:9" ht="15.5" x14ac:dyDescent="0.3">
      <c r="A66" s="34">
        <v>65</v>
      </c>
      <c r="B66" s="40" t="s">
        <v>658</v>
      </c>
      <c r="C66" s="35">
        <v>917</v>
      </c>
      <c r="D66" s="36">
        <v>44756.635790988934</v>
      </c>
      <c r="E66" s="34">
        <f>VLOOKUP(FACT_INTERESTS[[#This Row],[DW Version]], VERSIONS[], 2)</f>
        <v>93</v>
      </c>
      <c r="F66" s="34">
        <f>VLOOKUP(FACT_INTERESTS[[#This Row],[DW Version]], VERSIONS[], 3)</f>
        <v>9.5</v>
      </c>
      <c r="G66" s="34" t="str">
        <f>VLOOKUP(FACT_INTERESTS[[#This Row],[DW Version]], VERSIONS[], 4)</f>
        <v>white</v>
      </c>
      <c r="H66" s="40" t="str">
        <f>VLOOKUP(FACT_INTERESTS[[#This Row],[DW Version]], VERSIONS[], 6)</f>
        <v>Therma Training Top</v>
      </c>
      <c r="I66" s="40" t="str">
        <f>VLOOKUP(FACT_INTERESTS[[#This Row],[DW Version]], VERSIONS[], 7)</f>
        <v>Apparel</v>
      </c>
    </row>
    <row r="67" spans="1:9" ht="15.5" x14ac:dyDescent="0.3">
      <c r="A67" s="37">
        <v>66</v>
      </c>
      <c r="B67" s="37" t="s">
        <v>658</v>
      </c>
      <c r="C67" s="38">
        <v>36</v>
      </c>
      <c r="D67" s="39">
        <v>40707.373707087529</v>
      </c>
      <c r="E67" s="34">
        <f>VLOOKUP(FACT_INTERESTS[[#This Row],[DW Version]], VERSIONS[], 2)</f>
        <v>4</v>
      </c>
      <c r="F67" s="34">
        <f>VLOOKUP(FACT_INTERESTS[[#This Row],[DW Version]], VERSIONS[], 3)</f>
        <v>4.5</v>
      </c>
      <c r="G67" s="34" t="str">
        <f>VLOOKUP(FACT_INTERESTS[[#This Row],[DW Version]], VERSIONS[], 4)</f>
        <v>black</v>
      </c>
      <c r="H67" s="40" t="str">
        <f>VLOOKUP(FACT_INTERESTS[[#This Row],[DW Version]], VERSIONS[], 6)</f>
        <v>Cortez</v>
      </c>
      <c r="I67" s="40" t="str">
        <f>VLOOKUP(FACT_INTERESTS[[#This Row],[DW Version]], VERSIONS[], 7)</f>
        <v>Shoe</v>
      </c>
    </row>
    <row r="68" spans="1:9" ht="15.5" x14ac:dyDescent="0.3">
      <c r="A68" s="34">
        <v>67</v>
      </c>
      <c r="B68" s="40" t="s">
        <v>658</v>
      </c>
      <c r="C68" s="35">
        <v>858</v>
      </c>
      <c r="D68" s="36">
        <v>42944.267556777428</v>
      </c>
      <c r="E68" s="34">
        <f>VLOOKUP(FACT_INTERESTS[[#This Row],[DW Version]], VERSIONS[], 2)</f>
        <v>87</v>
      </c>
      <c r="F68" s="34">
        <f>VLOOKUP(FACT_INTERESTS[[#This Row],[DW Version]], VERSIONS[], 3)</f>
        <v>6.5</v>
      </c>
      <c r="G68" s="34" t="str">
        <f>VLOOKUP(FACT_INTERESTS[[#This Row],[DW Version]], VERSIONS[], 4)</f>
        <v>white</v>
      </c>
      <c r="H68" s="40" t="str">
        <f>VLOOKUP(FACT_INTERESTS[[#This Row],[DW Version]], VERSIONS[], 6)</f>
        <v>Challenger 7</v>
      </c>
      <c r="I68" s="40" t="str">
        <f>VLOOKUP(FACT_INTERESTS[[#This Row],[DW Version]], VERSIONS[], 7)</f>
        <v>Shoe</v>
      </c>
    </row>
    <row r="69" spans="1:9" ht="15.5" x14ac:dyDescent="0.3">
      <c r="A69" s="37">
        <v>68</v>
      </c>
      <c r="B69" s="37" t="s">
        <v>658</v>
      </c>
      <c r="C69" s="38">
        <v>302</v>
      </c>
      <c r="D69" s="39">
        <v>42350.48335540924</v>
      </c>
      <c r="E69" s="34">
        <f>VLOOKUP(FACT_INTERESTS[[#This Row],[DW Version]], VERSIONS[], 2)</f>
        <v>30</v>
      </c>
      <c r="F69" s="34">
        <f>VLOOKUP(FACT_INTERESTS[[#This Row],[DW Version]], VERSIONS[], 3)</f>
        <v>10</v>
      </c>
      <c r="G69" s="34" t="str">
        <f>VLOOKUP(FACT_INTERESTS[[#This Row],[DW Version]], VERSIONS[], 4)</f>
        <v>dark green</v>
      </c>
      <c r="H69" s="40" t="str">
        <f>VLOOKUP(FACT_INTERESTS[[#This Row],[DW Version]], VERSIONS[], 6)</f>
        <v>Air Zoom Terra Kiger</v>
      </c>
      <c r="I69" s="40" t="str">
        <f>VLOOKUP(FACT_INTERESTS[[#This Row],[DW Version]], VERSIONS[], 7)</f>
        <v>Shoe</v>
      </c>
    </row>
    <row r="70" spans="1:9" ht="15.5" x14ac:dyDescent="0.3">
      <c r="A70" s="34">
        <v>69</v>
      </c>
      <c r="B70" s="34" t="s">
        <v>691</v>
      </c>
      <c r="C70" s="35">
        <v>656</v>
      </c>
      <c r="D70" s="36">
        <v>43697.057974184216</v>
      </c>
      <c r="E70" s="34">
        <f>VLOOKUP(FACT_INTERESTS[[#This Row],[DW Version]], VERSIONS[], 2)</f>
        <v>66</v>
      </c>
      <c r="F70" s="34">
        <f>VLOOKUP(FACT_INTERESTS[[#This Row],[DW Version]], VERSIONS[], 3)</f>
        <v>10.5</v>
      </c>
      <c r="G70" s="34" t="str">
        <f>VLOOKUP(FACT_INTERESTS[[#This Row],[DW Version]], VERSIONS[], 4)</f>
        <v>white</v>
      </c>
      <c r="H70" s="40" t="str">
        <f>VLOOKUP(FACT_INTERESTS[[#This Row],[DW Version]], VERSIONS[], 6)</f>
        <v>Therma Training Pants</v>
      </c>
      <c r="I70" s="40" t="str">
        <f>VLOOKUP(FACT_INTERESTS[[#This Row],[DW Version]], VERSIONS[], 7)</f>
        <v>Apparel</v>
      </c>
    </row>
    <row r="71" spans="1:9" ht="15.5" x14ac:dyDescent="0.3">
      <c r="A71" s="37">
        <v>70</v>
      </c>
      <c r="B71" s="41" t="s">
        <v>691</v>
      </c>
      <c r="C71" s="38">
        <v>90</v>
      </c>
      <c r="D71" s="39">
        <v>43437.903980692317</v>
      </c>
      <c r="E71" s="34">
        <f>VLOOKUP(FACT_INTERESTS[[#This Row],[DW Version]], VERSIONS[], 2)</f>
        <v>9</v>
      </c>
      <c r="F71" s="34">
        <f>VLOOKUP(FACT_INTERESTS[[#This Row],[DW Version]], VERSIONS[], 3)</f>
        <v>8.5</v>
      </c>
      <c r="G71" s="34" t="str">
        <f>VLOOKUP(FACT_INTERESTS[[#This Row],[DW Version]], VERSIONS[], 4)</f>
        <v>white</v>
      </c>
      <c r="H71" s="40" t="str">
        <f>VLOOKUP(FACT_INTERESTS[[#This Row],[DW Version]], VERSIONS[], 6)</f>
        <v>React</v>
      </c>
      <c r="I71" s="40" t="str">
        <f>VLOOKUP(FACT_INTERESTS[[#This Row],[DW Version]], VERSIONS[], 7)</f>
        <v>Shoe</v>
      </c>
    </row>
    <row r="72" spans="1:9" ht="15.5" x14ac:dyDescent="0.3">
      <c r="A72" s="34">
        <v>71</v>
      </c>
      <c r="B72" s="40" t="s">
        <v>691</v>
      </c>
      <c r="C72" s="35">
        <v>627</v>
      </c>
      <c r="D72" s="36">
        <v>41397.549374692688</v>
      </c>
      <c r="E72" s="34">
        <f>VLOOKUP(FACT_INTERESTS[[#This Row],[DW Version]], VERSIONS[], 2)</f>
        <v>64</v>
      </c>
      <c r="F72" s="34">
        <f>VLOOKUP(FACT_INTERESTS[[#This Row],[DW Version]], VERSIONS[], 3)</f>
        <v>6</v>
      </c>
      <c r="G72" s="34" t="str">
        <f>VLOOKUP(FACT_INTERESTS[[#This Row],[DW Version]], VERSIONS[], 4)</f>
        <v>dark red</v>
      </c>
      <c r="H72" s="40" t="str">
        <f>VLOOKUP(FACT_INTERESTS[[#This Row],[DW Version]], VERSIONS[], 6)</f>
        <v>Hyperdunk</v>
      </c>
      <c r="I72" s="40" t="str">
        <f>VLOOKUP(FACT_INTERESTS[[#This Row],[DW Version]], VERSIONS[], 7)</f>
        <v>Shoe</v>
      </c>
    </row>
    <row r="73" spans="1:9" ht="15.5" x14ac:dyDescent="0.3">
      <c r="A73" s="37">
        <v>72</v>
      </c>
      <c r="B73" s="41" t="s">
        <v>691</v>
      </c>
      <c r="C73" s="38">
        <v>103</v>
      </c>
      <c r="D73" s="39">
        <v>41708.565090505865</v>
      </c>
      <c r="E73" s="34">
        <f>VLOOKUP(FACT_INTERESTS[[#This Row],[DW Version]], VERSIONS[], 2)</f>
        <v>10</v>
      </c>
      <c r="F73" s="34">
        <f>VLOOKUP(FACT_INTERESTS[[#This Row],[DW Version]], VERSIONS[], 3)</f>
        <v>7.5</v>
      </c>
      <c r="G73" s="34" t="str">
        <f>VLOOKUP(FACT_INTERESTS[[#This Row],[DW Version]], VERSIONS[], 4)</f>
        <v>black</v>
      </c>
      <c r="H73" s="40" t="str">
        <f>VLOOKUP(FACT_INTERESTS[[#This Row],[DW Version]], VERSIONS[], 6)</f>
        <v>Vapormax</v>
      </c>
      <c r="I73" s="40" t="str">
        <f>VLOOKUP(FACT_INTERESTS[[#This Row],[DW Version]], VERSIONS[], 7)</f>
        <v>Shoe</v>
      </c>
    </row>
    <row r="74" spans="1:9" ht="15.5" x14ac:dyDescent="0.3">
      <c r="A74" s="34">
        <v>73</v>
      </c>
      <c r="B74" s="34" t="s">
        <v>691</v>
      </c>
      <c r="C74" s="35">
        <v>664</v>
      </c>
      <c r="D74" s="36">
        <v>45135.972865528485</v>
      </c>
      <c r="E74" s="34">
        <f>VLOOKUP(FACT_INTERESTS[[#This Row],[DW Version]], VERSIONS[], 2)</f>
        <v>67</v>
      </c>
      <c r="F74" s="34">
        <f>VLOOKUP(FACT_INTERESTS[[#This Row],[DW Version]], VERSIONS[], 3)</f>
        <v>9</v>
      </c>
      <c r="G74" s="34" t="str">
        <f>VLOOKUP(FACT_INTERESTS[[#This Row],[DW Version]], VERSIONS[], 4)</f>
        <v>white</v>
      </c>
      <c r="H74" s="40" t="str">
        <f>VLOOKUP(FACT_INTERESTS[[#This Row],[DW Version]], VERSIONS[], 6)</f>
        <v>Phantom VSN Elite</v>
      </c>
      <c r="I74" s="40" t="str">
        <f>VLOOKUP(FACT_INTERESTS[[#This Row],[DW Version]], VERSIONS[], 7)</f>
        <v>Shoe</v>
      </c>
    </row>
    <row r="75" spans="1:9" ht="15.5" x14ac:dyDescent="0.3">
      <c r="A75" s="37">
        <v>74</v>
      </c>
      <c r="B75" s="37" t="s">
        <v>691</v>
      </c>
      <c r="C75" s="38">
        <v>55</v>
      </c>
      <c r="D75" s="39">
        <v>42603.362965564265</v>
      </c>
      <c r="E75" s="34">
        <f>VLOOKUP(FACT_INTERESTS[[#This Row],[DW Version]], VERSIONS[], 2)</f>
        <v>5</v>
      </c>
      <c r="F75" s="34">
        <f>VLOOKUP(FACT_INTERESTS[[#This Row],[DW Version]], VERSIONS[], 3)</f>
        <v>9.5</v>
      </c>
      <c r="G75" s="34" t="str">
        <f>VLOOKUP(FACT_INTERESTS[[#This Row],[DW Version]], VERSIONS[], 4)</f>
        <v>red</v>
      </c>
      <c r="H75" s="40" t="str">
        <f>VLOOKUP(FACT_INTERESTS[[#This Row],[DW Version]], VERSIONS[], 6)</f>
        <v>Nike Football</v>
      </c>
      <c r="I75" s="40" t="str">
        <f>VLOOKUP(FACT_INTERESTS[[#This Row],[DW Version]], VERSIONS[], 7)</f>
        <v>Sport Equipment</v>
      </c>
    </row>
    <row r="76" spans="1:9" ht="15.5" x14ac:dyDescent="0.3">
      <c r="A76" s="34">
        <v>75</v>
      </c>
      <c r="B76" s="34" t="s">
        <v>691</v>
      </c>
      <c r="C76" s="35">
        <v>314</v>
      </c>
      <c r="D76" s="36">
        <v>41733.166194476682</v>
      </c>
      <c r="E76" s="34">
        <f>VLOOKUP(FACT_INTERESTS[[#This Row],[DW Version]], VERSIONS[], 2)</f>
        <v>31</v>
      </c>
      <c r="F76" s="34">
        <f>VLOOKUP(FACT_INTERESTS[[#This Row],[DW Version]], VERSIONS[], 3)</f>
        <v>10.5</v>
      </c>
      <c r="G76" s="34" t="str">
        <f>VLOOKUP(FACT_INTERESTS[[#This Row],[DW Version]], VERSIONS[], 4)</f>
        <v>purple</v>
      </c>
      <c r="H76" s="40" t="str">
        <f>VLOOKUP(FACT_INTERESTS[[#This Row],[DW Version]], VERSIONS[], 6)</f>
        <v>React Element 55</v>
      </c>
      <c r="I76" s="40" t="str">
        <f>VLOOKUP(FACT_INTERESTS[[#This Row],[DW Version]], VERSIONS[], 7)</f>
        <v>Shoe</v>
      </c>
    </row>
    <row r="77" spans="1:9" ht="15.5" x14ac:dyDescent="0.3">
      <c r="A77" s="37">
        <v>76</v>
      </c>
      <c r="B77" s="41" t="s">
        <v>691</v>
      </c>
      <c r="C77" s="38">
        <v>263</v>
      </c>
      <c r="D77" s="39">
        <v>41537.342575213079</v>
      </c>
      <c r="E77" s="34">
        <f>VLOOKUP(FACT_INTERESTS[[#This Row],[DW Version]], VERSIONS[], 2)</f>
        <v>26</v>
      </c>
      <c r="F77" s="34">
        <f>VLOOKUP(FACT_INTERESTS[[#This Row],[DW Version]], VERSIONS[], 3)</f>
        <v>3.5</v>
      </c>
      <c r="G77" s="34" t="str">
        <f>VLOOKUP(FACT_INTERESTS[[#This Row],[DW Version]], VERSIONS[], 4)</f>
        <v>white</v>
      </c>
      <c r="H77" s="40" t="str">
        <f>VLOOKUP(FACT_INTERESTS[[#This Row],[DW Version]], VERSIONS[], 6)</f>
        <v>Infinity Run</v>
      </c>
      <c r="I77" s="40" t="str">
        <f>VLOOKUP(FACT_INTERESTS[[#This Row],[DW Version]], VERSIONS[], 7)</f>
        <v>Shoe</v>
      </c>
    </row>
    <row r="78" spans="1:9" ht="15.5" x14ac:dyDescent="0.3">
      <c r="A78" s="34">
        <v>77</v>
      </c>
      <c r="B78" s="34" t="s">
        <v>691</v>
      </c>
      <c r="C78" s="35">
        <v>315</v>
      </c>
      <c r="D78" s="36">
        <v>41195.815309412857</v>
      </c>
      <c r="E78" s="34">
        <f>VLOOKUP(FACT_INTERESTS[[#This Row],[DW Version]], VERSIONS[], 2)</f>
        <v>31</v>
      </c>
      <c r="F78" s="34">
        <f>VLOOKUP(FACT_INTERESTS[[#This Row],[DW Version]], VERSIONS[], 3)</f>
        <v>11</v>
      </c>
      <c r="G78" s="34" t="str">
        <f>VLOOKUP(FACT_INTERESTS[[#This Row],[DW Version]], VERSIONS[], 4)</f>
        <v>white</v>
      </c>
      <c r="H78" s="40" t="str">
        <f>VLOOKUP(FACT_INTERESTS[[#This Row],[DW Version]], VERSIONS[], 6)</f>
        <v>React Element 55</v>
      </c>
      <c r="I78" s="40" t="str">
        <f>VLOOKUP(FACT_INTERESTS[[#This Row],[DW Version]], VERSIONS[], 7)</f>
        <v>Shoe</v>
      </c>
    </row>
    <row r="79" spans="1:9" ht="15.5" x14ac:dyDescent="0.3">
      <c r="A79" s="37">
        <v>78</v>
      </c>
      <c r="B79" s="37" t="s">
        <v>691</v>
      </c>
      <c r="C79" s="38">
        <v>155</v>
      </c>
      <c r="D79" s="39">
        <v>40416.023582260706</v>
      </c>
      <c r="E79" s="34">
        <f>VLOOKUP(FACT_INTERESTS[[#This Row],[DW Version]], VERSIONS[], 2)</f>
        <v>15</v>
      </c>
      <c r="F79" s="34">
        <f>VLOOKUP(FACT_INTERESTS[[#This Row],[DW Version]], VERSIONS[], 3)</f>
        <v>9.5</v>
      </c>
      <c r="G79" s="34" t="str">
        <f>VLOOKUP(FACT_INTERESTS[[#This Row],[DW Version]], VERSIONS[], 4)</f>
        <v>white</v>
      </c>
      <c r="H79" s="40" t="str">
        <f>VLOOKUP(FACT_INTERESTS[[#This Row],[DW Version]], VERSIONS[], 6)</f>
        <v>Sportswear Club Fleece</v>
      </c>
      <c r="I79" s="40" t="str">
        <f>VLOOKUP(FACT_INTERESTS[[#This Row],[DW Version]], VERSIONS[], 7)</f>
        <v>Apparel</v>
      </c>
    </row>
    <row r="80" spans="1:9" ht="15.5" x14ac:dyDescent="0.3">
      <c r="A80" s="34">
        <v>79</v>
      </c>
      <c r="B80" s="34" t="s">
        <v>691</v>
      </c>
      <c r="C80" s="35">
        <v>770</v>
      </c>
      <c r="D80" s="36">
        <v>43028.960121680495</v>
      </c>
      <c r="E80" s="34">
        <f>VLOOKUP(FACT_INTERESTS[[#This Row],[DW Version]], VERSIONS[], 2)</f>
        <v>79</v>
      </c>
      <c r="F80" s="34">
        <f>VLOOKUP(FACT_INTERESTS[[#This Row],[DW Version]], VERSIONS[], 3)</f>
        <v>8.5</v>
      </c>
      <c r="G80" s="34" t="str">
        <f>VLOOKUP(FACT_INTERESTS[[#This Row],[DW Version]], VERSIONS[], 4)</f>
        <v>white</v>
      </c>
      <c r="H80" s="40" t="str">
        <f>VLOOKUP(FACT_INTERESTS[[#This Row],[DW Version]], VERSIONS[], 6)</f>
        <v>Zoom Gravity</v>
      </c>
      <c r="I80" s="40" t="str">
        <f>VLOOKUP(FACT_INTERESTS[[#This Row],[DW Version]], VERSIONS[], 7)</f>
        <v>Shoe</v>
      </c>
    </row>
    <row r="81" spans="1:9" ht="15.5" x14ac:dyDescent="0.3">
      <c r="A81" s="37">
        <v>80</v>
      </c>
      <c r="B81" s="41" t="s">
        <v>691</v>
      </c>
      <c r="C81" s="38">
        <v>179</v>
      </c>
      <c r="D81" s="39">
        <v>40090.427164412751</v>
      </c>
      <c r="E81" s="34">
        <f>VLOOKUP(FACT_INTERESTS[[#This Row],[DW Version]], VERSIONS[], 2)</f>
        <v>18</v>
      </c>
      <c r="F81" s="34">
        <f>VLOOKUP(FACT_INTERESTS[[#This Row],[DW Version]], VERSIONS[], 3)</f>
        <v>8</v>
      </c>
      <c r="G81" s="34" t="str">
        <f>VLOOKUP(FACT_INTERESTS[[#This Row],[DW Version]], VERSIONS[], 4)</f>
        <v>white</v>
      </c>
      <c r="H81" s="40" t="str">
        <f>VLOOKUP(FACT_INTERESTS[[#This Row],[DW Version]], VERSIONS[], 6)</f>
        <v>Metcon</v>
      </c>
      <c r="I81" s="40" t="str">
        <f>VLOOKUP(FACT_INTERESTS[[#This Row],[DW Version]], VERSIONS[], 7)</f>
        <v>Shoe</v>
      </c>
    </row>
    <row r="82" spans="1:9" ht="15.5" x14ac:dyDescent="0.3">
      <c r="A82" s="34">
        <v>81</v>
      </c>
      <c r="B82" s="40" t="s">
        <v>691</v>
      </c>
      <c r="C82" s="35">
        <v>4</v>
      </c>
      <c r="D82" s="36">
        <v>42851.909973528236</v>
      </c>
      <c r="E82" s="34">
        <f>VLOOKUP(FACT_INTERESTS[[#This Row],[DW Version]], VERSIONS[], 2)</f>
        <v>1</v>
      </c>
      <c r="F82" s="34">
        <f>VLOOKUP(FACT_INTERESTS[[#This Row],[DW Version]], VERSIONS[], 3)</f>
        <v>4</v>
      </c>
      <c r="G82" s="34" t="str">
        <f>VLOOKUP(FACT_INTERESTS[[#This Row],[DW Version]], VERSIONS[], 4)</f>
        <v>white</v>
      </c>
      <c r="H82" s="40" t="str">
        <f>VLOOKUP(FACT_INTERESTS[[#This Row],[DW Version]], VERSIONS[], 6)</f>
        <v>Air Max</v>
      </c>
      <c r="I82" s="40" t="str">
        <f>VLOOKUP(FACT_INTERESTS[[#This Row],[DW Version]], VERSIONS[], 7)</f>
        <v>Shoe</v>
      </c>
    </row>
    <row r="83" spans="1:9" ht="15.5" x14ac:dyDescent="0.3">
      <c r="A83" s="37">
        <v>82</v>
      </c>
      <c r="B83" s="37" t="s">
        <v>691</v>
      </c>
      <c r="C83" s="38">
        <v>942</v>
      </c>
      <c r="D83" s="39">
        <v>39994.091781910356</v>
      </c>
      <c r="E83" s="34">
        <f>VLOOKUP(FACT_INTERESTS[[#This Row],[DW Version]], VERSIONS[], 2)</f>
        <v>96</v>
      </c>
      <c r="F83" s="34">
        <f>VLOOKUP(FACT_INTERESTS[[#This Row],[DW Version]], VERSIONS[], 3)</f>
        <v>5</v>
      </c>
      <c r="G83" s="34" t="str">
        <f>VLOOKUP(FACT_INTERESTS[[#This Row],[DW Version]], VERSIONS[], 4)</f>
        <v>turquoise</v>
      </c>
      <c r="H83" s="40" t="str">
        <f>VLOOKUP(FACT_INTERESTS[[#This Row],[DW Version]], VERSIONS[], 6)</f>
        <v>Epic Phantom React</v>
      </c>
      <c r="I83" s="40" t="str">
        <f>VLOOKUP(FACT_INTERESTS[[#This Row],[DW Version]], VERSIONS[], 7)</f>
        <v>Shoe</v>
      </c>
    </row>
    <row r="84" spans="1:9" ht="15.5" x14ac:dyDescent="0.3">
      <c r="A84" s="34">
        <v>83</v>
      </c>
      <c r="B84" s="40" t="s">
        <v>691</v>
      </c>
      <c r="C84" s="35">
        <v>112</v>
      </c>
      <c r="D84" s="36">
        <v>41915.703685900342</v>
      </c>
      <c r="E84" s="34">
        <f>VLOOKUP(FACT_INTERESTS[[#This Row],[DW Version]], VERSIONS[], 2)</f>
        <v>11</v>
      </c>
      <c r="F84" s="34">
        <f>VLOOKUP(FACT_INTERESTS[[#This Row],[DW Version]], VERSIONS[], 3)</f>
        <v>5.5</v>
      </c>
      <c r="G84" s="34" t="str">
        <f>VLOOKUP(FACT_INTERESTS[[#This Row],[DW Version]], VERSIONS[], 4)</f>
        <v>white</v>
      </c>
      <c r="H84" s="40" t="str">
        <f>VLOOKUP(FACT_INTERESTS[[#This Row],[DW Version]], VERSIONS[], 6)</f>
        <v>Pro Compression Tights</v>
      </c>
      <c r="I84" s="40" t="str">
        <f>VLOOKUP(FACT_INTERESTS[[#This Row],[DW Version]], VERSIONS[], 7)</f>
        <v>Apparel</v>
      </c>
    </row>
    <row r="85" spans="1:9" ht="15.5" x14ac:dyDescent="0.3">
      <c r="A85" s="37">
        <v>84</v>
      </c>
      <c r="B85" s="41" t="s">
        <v>691</v>
      </c>
      <c r="C85" s="38">
        <v>426</v>
      </c>
      <c r="D85" s="39">
        <v>42941.672421096329</v>
      </c>
      <c r="E85" s="34">
        <f>VLOOKUP(FACT_INTERESTS[[#This Row],[DW Version]], VERSIONS[], 2)</f>
        <v>43</v>
      </c>
      <c r="F85" s="34">
        <f>VLOOKUP(FACT_INTERESTS[[#This Row],[DW Version]], VERSIONS[], 3)</f>
        <v>12</v>
      </c>
      <c r="G85" s="34" t="str">
        <f>VLOOKUP(FACT_INTERESTS[[#This Row],[DW Version]], VERSIONS[], 4)</f>
        <v>red</v>
      </c>
      <c r="H85" s="40" t="str">
        <f>VLOOKUP(FACT_INTERESTS[[#This Row],[DW Version]], VERSIONS[], 6)</f>
        <v>Flex Experience</v>
      </c>
      <c r="I85" s="40" t="str">
        <f>VLOOKUP(FACT_INTERESTS[[#This Row],[DW Version]], VERSIONS[], 7)</f>
        <v>Apparel</v>
      </c>
    </row>
    <row r="86" spans="1:9" ht="15.5" x14ac:dyDescent="0.3">
      <c r="A86" s="34">
        <v>85</v>
      </c>
      <c r="B86" s="34" t="s">
        <v>708</v>
      </c>
      <c r="C86" s="35">
        <v>465</v>
      </c>
      <c r="D86" s="36">
        <v>44729.747054684631</v>
      </c>
      <c r="E86" s="34">
        <f>VLOOKUP(FACT_INTERESTS[[#This Row],[DW Version]], VERSIONS[], 2)</f>
        <v>48</v>
      </c>
      <c r="F86" s="34">
        <f>VLOOKUP(FACT_INTERESTS[[#This Row],[DW Version]], VERSIONS[], 3)</f>
        <v>9</v>
      </c>
      <c r="G86" s="34" t="str">
        <f>VLOOKUP(FACT_INTERESTS[[#This Row],[DW Version]], VERSIONS[], 4)</f>
        <v>dark blue</v>
      </c>
      <c r="H86" s="40" t="str">
        <f>VLOOKUP(FACT_INTERESTS[[#This Row],[DW Version]], VERSIONS[], 6)</f>
        <v>Miler Tank</v>
      </c>
      <c r="I86" s="40" t="str">
        <f>VLOOKUP(FACT_INTERESTS[[#This Row],[DW Version]], VERSIONS[], 7)</f>
        <v>Apparel</v>
      </c>
    </row>
    <row r="87" spans="1:9" ht="15.5" x14ac:dyDescent="0.3">
      <c r="A87" s="37">
        <v>86</v>
      </c>
      <c r="B87" s="37" t="s">
        <v>708</v>
      </c>
      <c r="C87" s="38">
        <v>888</v>
      </c>
      <c r="D87" s="39">
        <v>40603.296156238568</v>
      </c>
      <c r="E87" s="34">
        <f>VLOOKUP(FACT_INTERESTS[[#This Row],[DW Version]], VERSIONS[], 2)</f>
        <v>91</v>
      </c>
      <c r="F87" s="34">
        <f>VLOOKUP(FACT_INTERESTS[[#This Row],[DW Version]], VERSIONS[], 3)</f>
        <v>4</v>
      </c>
      <c r="G87" s="34" t="str">
        <f>VLOOKUP(FACT_INTERESTS[[#This Row],[DW Version]], VERSIONS[], 4)</f>
        <v>white</v>
      </c>
      <c r="H87" s="40" t="str">
        <f>VLOOKUP(FACT_INTERESTS[[#This Row],[DW Version]], VERSIONS[], 6)</f>
        <v>Alphafly NEXT%</v>
      </c>
      <c r="I87" s="40" t="str">
        <f>VLOOKUP(FACT_INTERESTS[[#This Row],[DW Version]], VERSIONS[], 7)</f>
        <v>Shoe</v>
      </c>
    </row>
    <row r="88" spans="1:9" ht="15.5" x14ac:dyDescent="0.3">
      <c r="A88" s="34">
        <v>87</v>
      </c>
      <c r="B88" s="34" t="s">
        <v>708</v>
      </c>
      <c r="C88" s="35">
        <v>12</v>
      </c>
      <c r="D88" s="36">
        <v>43206.660164292873</v>
      </c>
      <c r="E88" s="34">
        <f>VLOOKUP(FACT_INTERESTS[[#This Row],[DW Version]], VERSIONS[], 2)</f>
        <v>1</v>
      </c>
      <c r="F88" s="34">
        <f>VLOOKUP(FACT_INTERESTS[[#This Row],[DW Version]], VERSIONS[], 3)</f>
        <v>12.5</v>
      </c>
      <c r="G88" s="34" t="str">
        <f>VLOOKUP(FACT_INTERESTS[[#This Row],[DW Version]], VERSIONS[], 4)</f>
        <v>dark purple</v>
      </c>
      <c r="H88" s="40" t="str">
        <f>VLOOKUP(FACT_INTERESTS[[#This Row],[DW Version]], VERSIONS[], 6)</f>
        <v>Air Max</v>
      </c>
      <c r="I88" s="40" t="str">
        <f>VLOOKUP(FACT_INTERESTS[[#This Row],[DW Version]], VERSIONS[], 7)</f>
        <v>Shoe</v>
      </c>
    </row>
    <row r="89" spans="1:9" ht="15.5" x14ac:dyDescent="0.3">
      <c r="A89" s="37">
        <v>88</v>
      </c>
      <c r="B89" s="41" t="s">
        <v>708</v>
      </c>
      <c r="C89" s="38">
        <v>401</v>
      </c>
      <c r="D89" s="39">
        <v>38856.851379957378</v>
      </c>
      <c r="E89" s="34">
        <f>VLOOKUP(FACT_INTERESTS[[#This Row],[DW Version]], VERSIONS[], 2)</f>
        <v>41</v>
      </c>
      <c r="F89" s="34">
        <f>VLOOKUP(FACT_INTERESTS[[#This Row],[DW Version]], VERSIONS[], 3)</f>
        <v>3.5</v>
      </c>
      <c r="G89" s="34" t="str">
        <f>VLOOKUP(FACT_INTERESTS[[#This Row],[DW Version]], VERSIONS[], 4)</f>
        <v>dark green</v>
      </c>
      <c r="H89" s="40" t="str">
        <f>VLOOKUP(FACT_INTERESTS[[#This Row],[DW Version]], VERSIONS[], 6)</f>
        <v>LunarGlide</v>
      </c>
      <c r="I89" s="40" t="str">
        <f>VLOOKUP(FACT_INTERESTS[[#This Row],[DW Version]], VERSIONS[], 7)</f>
        <v>Shoe</v>
      </c>
    </row>
    <row r="90" spans="1:9" ht="15.5" x14ac:dyDescent="0.3">
      <c r="A90" s="34">
        <v>89</v>
      </c>
      <c r="B90" s="34" t="s">
        <v>708</v>
      </c>
      <c r="C90" s="35">
        <v>607</v>
      </c>
      <c r="D90" s="36">
        <v>43311.445338192163</v>
      </c>
      <c r="E90" s="34">
        <f>VLOOKUP(FACT_INTERESTS[[#This Row],[DW Version]], VERSIONS[], 2)</f>
        <v>62</v>
      </c>
      <c r="F90" s="34">
        <f>VLOOKUP(FACT_INTERESTS[[#This Row],[DW Version]], VERSIONS[], 3)</f>
        <v>5.5</v>
      </c>
      <c r="G90" s="34" t="str">
        <f>VLOOKUP(FACT_INTERESTS[[#This Row],[DW Version]], VERSIONS[], 4)</f>
        <v>black</v>
      </c>
      <c r="H90" s="40" t="str">
        <f>VLOOKUP(FACT_INTERESTS[[#This Row],[DW Version]], VERSIONS[], 6)</f>
        <v>Tiempo Legend</v>
      </c>
      <c r="I90" s="40" t="str">
        <f>VLOOKUP(FACT_INTERESTS[[#This Row],[DW Version]], VERSIONS[], 7)</f>
        <v>Shoe</v>
      </c>
    </row>
    <row r="91" spans="1:9" ht="15.5" x14ac:dyDescent="0.3">
      <c r="A91" s="37">
        <v>90</v>
      </c>
      <c r="B91" s="41" t="s">
        <v>708</v>
      </c>
      <c r="C91" s="38">
        <v>893</v>
      </c>
      <c r="D91" s="39">
        <v>40375.47556099655</v>
      </c>
      <c r="E91" s="34">
        <f>VLOOKUP(FACT_INTERESTS[[#This Row],[DW Version]], VERSIONS[], 2)</f>
        <v>91</v>
      </c>
      <c r="F91" s="34">
        <f>VLOOKUP(FACT_INTERESTS[[#This Row],[DW Version]], VERSIONS[], 3)</f>
        <v>7.5</v>
      </c>
      <c r="G91" s="34" t="str">
        <f>VLOOKUP(FACT_INTERESTS[[#This Row],[DW Version]], VERSIONS[], 4)</f>
        <v>white</v>
      </c>
      <c r="H91" s="40" t="str">
        <f>VLOOKUP(FACT_INTERESTS[[#This Row],[DW Version]], VERSIONS[], 6)</f>
        <v>Alphafly NEXT%</v>
      </c>
      <c r="I91" s="40" t="str">
        <f>VLOOKUP(FACT_INTERESTS[[#This Row],[DW Version]], VERSIONS[], 7)</f>
        <v>Shoe</v>
      </c>
    </row>
    <row r="92" spans="1:9" ht="15.5" x14ac:dyDescent="0.3">
      <c r="A92" s="34">
        <v>91</v>
      </c>
      <c r="B92" s="34" t="s">
        <v>708</v>
      </c>
      <c r="C92" s="35">
        <v>581</v>
      </c>
      <c r="D92" s="36">
        <v>43859.308720129397</v>
      </c>
      <c r="E92" s="34">
        <f>VLOOKUP(FACT_INTERESTS[[#This Row],[DW Version]], VERSIONS[], 2)</f>
        <v>60</v>
      </c>
      <c r="F92" s="34">
        <f>VLOOKUP(FACT_INTERESTS[[#This Row],[DW Version]], VERSIONS[], 3)</f>
        <v>3</v>
      </c>
      <c r="G92" s="34" t="str">
        <f>VLOOKUP(FACT_INTERESTS[[#This Row],[DW Version]], VERSIONS[], 4)</f>
        <v>white</v>
      </c>
      <c r="H92" s="40" t="str">
        <f>VLOOKUP(FACT_INTERESTS[[#This Row],[DW Version]], VERSIONS[], 6)</f>
        <v>Magista Obra</v>
      </c>
      <c r="I92" s="40" t="str">
        <f>VLOOKUP(FACT_INTERESTS[[#This Row],[DW Version]], VERSIONS[], 7)</f>
        <v>Shoe</v>
      </c>
    </row>
    <row r="93" spans="1:9" ht="15.5" x14ac:dyDescent="0.3">
      <c r="A93" s="37">
        <v>92</v>
      </c>
      <c r="B93" s="37" t="s">
        <v>814</v>
      </c>
      <c r="C93" s="38">
        <v>629</v>
      </c>
      <c r="D93" s="39">
        <v>42551.70794762225</v>
      </c>
      <c r="E93" s="34">
        <f>VLOOKUP(FACT_INTERESTS[[#This Row],[DW Version]], VERSIONS[], 2)</f>
        <v>64</v>
      </c>
      <c r="F93" s="34">
        <f>VLOOKUP(FACT_INTERESTS[[#This Row],[DW Version]], VERSIONS[], 3)</f>
        <v>9.5</v>
      </c>
      <c r="G93" s="34" t="str">
        <f>VLOOKUP(FACT_INTERESTS[[#This Row],[DW Version]], VERSIONS[], 4)</f>
        <v>black</v>
      </c>
      <c r="H93" s="40" t="str">
        <f>VLOOKUP(FACT_INTERESTS[[#This Row],[DW Version]], VERSIONS[], 6)</f>
        <v>Hyperdunk</v>
      </c>
      <c r="I93" s="40" t="str">
        <f>VLOOKUP(FACT_INTERESTS[[#This Row],[DW Version]], VERSIONS[], 7)</f>
        <v>Shoe</v>
      </c>
    </row>
    <row r="94" spans="1:9" ht="15.5" x14ac:dyDescent="0.3">
      <c r="A94" s="34">
        <v>93</v>
      </c>
      <c r="B94" s="34" t="s">
        <v>814</v>
      </c>
      <c r="C94" s="35">
        <v>195</v>
      </c>
      <c r="D94" s="36">
        <v>45165.084273667613</v>
      </c>
      <c r="E94" s="34">
        <f>VLOOKUP(FACT_INTERESTS[[#This Row],[DW Version]], VERSIONS[], 2)</f>
        <v>19</v>
      </c>
      <c r="F94" s="34">
        <f>VLOOKUP(FACT_INTERESTS[[#This Row],[DW Version]], VERSIONS[], 3)</f>
        <v>12.5</v>
      </c>
      <c r="G94" s="34" t="str">
        <f>VLOOKUP(FACT_INTERESTS[[#This Row],[DW Version]], VERSIONS[], 4)</f>
        <v>white</v>
      </c>
      <c r="H94" s="40" t="str">
        <f>VLOOKUP(FACT_INTERESTS[[#This Row],[DW Version]], VERSIONS[], 6)</f>
        <v>Windrunner Jacket</v>
      </c>
      <c r="I94" s="40" t="str">
        <f>VLOOKUP(FACT_INTERESTS[[#This Row],[DW Version]], VERSIONS[], 7)</f>
        <v>Apparel</v>
      </c>
    </row>
    <row r="95" spans="1:9" ht="15.5" x14ac:dyDescent="0.3">
      <c r="A95" s="37">
        <v>94</v>
      </c>
      <c r="B95" s="37" t="s">
        <v>814</v>
      </c>
      <c r="C95" s="38">
        <v>79</v>
      </c>
      <c r="D95" s="39">
        <v>44059.398779809693</v>
      </c>
      <c r="E95" s="34">
        <f>VLOOKUP(FACT_INTERESTS[[#This Row],[DW Version]], VERSIONS[], 2)</f>
        <v>8</v>
      </c>
      <c r="F95" s="34">
        <f>VLOOKUP(FACT_INTERESTS[[#This Row],[DW Version]], VERSIONS[], 3)</f>
        <v>7.5</v>
      </c>
      <c r="G95" s="34" t="str">
        <f>VLOOKUP(FACT_INTERESTS[[#This Row],[DW Version]], VERSIONS[], 4)</f>
        <v>white</v>
      </c>
      <c r="H95" s="40" t="str">
        <f>VLOOKUP(FACT_INTERESTS[[#This Row],[DW Version]], VERSIONS[], 6)</f>
        <v>Dunk</v>
      </c>
      <c r="I95" s="40" t="str">
        <f>VLOOKUP(FACT_INTERESTS[[#This Row],[DW Version]], VERSIONS[], 7)</f>
        <v>Shoe</v>
      </c>
    </row>
    <row r="96" spans="1:9" ht="15.5" x14ac:dyDescent="0.3">
      <c r="A96" s="34">
        <v>95</v>
      </c>
      <c r="B96" s="34" t="s">
        <v>814</v>
      </c>
      <c r="C96" s="35">
        <v>221</v>
      </c>
      <c r="D96" s="36">
        <v>38775.624285115264</v>
      </c>
      <c r="E96" s="34">
        <f>VLOOKUP(FACT_INTERESTS[[#This Row],[DW Version]], VERSIONS[], 2)</f>
        <v>22</v>
      </c>
      <c r="F96" s="34">
        <f>VLOOKUP(FACT_INTERESTS[[#This Row],[DW Version]], VERSIONS[], 3)</f>
        <v>6.5</v>
      </c>
      <c r="G96" s="34" t="str">
        <f>VLOOKUP(FACT_INTERESTS[[#This Row],[DW Version]], VERSIONS[], 4)</f>
        <v>blue</v>
      </c>
      <c r="H96" s="40" t="str">
        <f>VLOOKUP(FACT_INTERESTS[[#This Row],[DW Version]], VERSIONS[], 6)</f>
        <v>Daybreak</v>
      </c>
      <c r="I96" s="40" t="str">
        <f>VLOOKUP(FACT_INTERESTS[[#This Row],[DW Version]], VERSIONS[], 7)</f>
        <v>Shoe</v>
      </c>
    </row>
    <row r="97" spans="1:9" ht="15.5" x14ac:dyDescent="0.3">
      <c r="A97" s="37">
        <v>96</v>
      </c>
      <c r="B97" s="41" t="s">
        <v>814</v>
      </c>
      <c r="C97" s="38">
        <v>537</v>
      </c>
      <c r="D97" s="39">
        <v>40130.704969591468</v>
      </c>
      <c r="E97" s="34">
        <f>VLOOKUP(FACT_INTERESTS[[#This Row],[DW Version]], VERSIONS[], 2)</f>
        <v>56</v>
      </c>
      <c r="F97" s="34">
        <f>VLOOKUP(FACT_INTERESTS[[#This Row],[DW Version]], VERSIONS[], 3)</f>
        <v>5</v>
      </c>
      <c r="G97" s="34" t="str">
        <f>VLOOKUP(FACT_INTERESTS[[#This Row],[DW Version]], VERSIONS[], 4)</f>
        <v>white</v>
      </c>
      <c r="H97" s="40" t="str">
        <f>VLOOKUP(FACT_INTERESTS[[#This Row],[DW Version]], VERSIONS[], 6)</f>
        <v>Nike Yoga Mat</v>
      </c>
      <c r="I97" s="40" t="str">
        <f>VLOOKUP(FACT_INTERESTS[[#This Row],[DW Version]], VERSIONS[], 7)</f>
        <v>Sport Equipment</v>
      </c>
    </row>
    <row r="98" spans="1:9" ht="15.5" x14ac:dyDescent="0.3">
      <c r="A98" s="34">
        <v>97</v>
      </c>
      <c r="B98" s="40" t="s">
        <v>814</v>
      </c>
      <c r="C98" s="35">
        <v>90</v>
      </c>
      <c r="D98" s="36">
        <v>42605.486506321715</v>
      </c>
      <c r="E98" s="34">
        <f>VLOOKUP(FACT_INTERESTS[[#This Row],[DW Version]], VERSIONS[], 2)</f>
        <v>9</v>
      </c>
      <c r="F98" s="34">
        <f>VLOOKUP(FACT_INTERESTS[[#This Row],[DW Version]], VERSIONS[], 3)</f>
        <v>8.5</v>
      </c>
      <c r="G98" s="34" t="str">
        <f>VLOOKUP(FACT_INTERESTS[[#This Row],[DW Version]], VERSIONS[], 4)</f>
        <v>white</v>
      </c>
      <c r="H98" s="40" t="str">
        <f>VLOOKUP(FACT_INTERESTS[[#This Row],[DW Version]], VERSIONS[], 6)</f>
        <v>React</v>
      </c>
      <c r="I98" s="40" t="str">
        <f>VLOOKUP(FACT_INTERESTS[[#This Row],[DW Version]], VERSIONS[], 7)</f>
        <v>Shoe</v>
      </c>
    </row>
    <row r="99" spans="1:9" ht="15.5" x14ac:dyDescent="0.3">
      <c r="A99" s="37">
        <v>98</v>
      </c>
      <c r="B99" s="41" t="s">
        <v>814</v>
      </c>
      <c r="C99" s="38">
        <v>486</v>
      </c>
      <c r="D99" s="39">
        <v>45201.168251327857</v>
      </c>
      <c r="E99" s="34">
        <f>VLOOKUP(FACT_INTERESTS[[#This Row],[DW Version]], VERSIONS[], 2)</f>
        <v>51</v>
      </c>
      <c r="F99" s="34">
        <f>VLOOKUP(FACT_INTERESTS[[#This Row],[DW Version]], VERSIONS[], 3)</f>
        <v>7</v>
      </c>
      <c r="G99" s="34" t="str">
        <f>VLOOKUP(FACT_INTERESTS[[#This Row],[DW Version]], VERSIONS[], 4)</f>
        <v>white</v>
      </c>
      <c r="H99" s="40" t="str">
        <f>VLOOKUP(FACT_INTERESTS[[#This Row],[DW Version]], VERSIONS[], 6)</f>
        <v>Therma Sphere Hoodie</v>
      </c>
      <c r="I99" s="40" t="str">
        <f>VLOOKUP(FACT_INTERESTS[[#This Row],[DW Version]], VERSIONS[], 7)</f>
        <v>Apparel</v>
      </c>
    </row>
    <row r="100" spans="1:9" ht="15.5" x14ac:dyDescent="0.3">
      <c r="A100" s="34">
        <v>99</v>
      </c>
      <c r="B100" s="34" t="s">
        <v>814</v>
      </c>
      <c r="C100" s="35">
        <v>302</v>
      </c>
      <c r="D100" s="36">
        <v>40788.274763599569</v>
      </c>
      <c r="E100" s="34">
        <f>VLOOKUP(FACT_INTERESTS[[#This Row],[DW Version]], VERSIONS[], 2)</f>
        <v>30</v>
      </c>
      <c r="F100" s="34">
        <f>VLOOKUP(FACT_INTERESTS[[#This Row],[DW Version]], VERSIONS[], 3)</f>
        <v>10</v>
      </c>
      <c r="G100" s="34" t="str">
        <f>VLOOKUP(FACT_INTERESTS[[#This Row],[DW Version]], VERSIONS[], 4)</f>
        <v>dark green</v>
      </c>
      <c r="H100" s="40" t="str">
        <f>VLOOKUP(FACT_INTERESTS[[#This Row],[DW Version]], VERSIONS[], 6)</f>
        <v>Air Zoom Terra Kiger</v>
      </c>
      <c r="I100" s="40" t="str">
        <f>VLOOKUP(FACT_INTERESTS[[#This Row],[DW Version]], VERSIONS[], 7)</f>
        <v>Shoe</v>
      </c>
    </row>
    <row r="101" spans="1:9" ht="15.5" x14ac:dyDescent="0.3">
      <c r="A101" s="37">
        <v>100</v>
      </c>
      <c r="B101" s="41" t="s">
        <v>739</v>
      </c>
      <c r="C101" s="38">
        <v>197</v>
      </c>
      <c r="D101" s="39">
        <v>40368.461082457994</v>
      </c>
      <c r="E101" s="34">
        <f>VLOOKUP(FACT_INTERESTS[[#This Row],[DW Version]], VERSIONS[], 2)</f>
        <v>20</v>
      </c>
      <c r="F101" s="34">
        <f>VLOOKUP(FACT_INTERESTS[[#This Row],[DW Version]], VERSIONS[], 3)</f>
        <v>5</v>
      </c>
      <c r="G101" s="34" t="str">
        <f>VLOOKUP(FACT_INTERESTS[[#This Row],[DW Version]], VERSIONS[], 4)</f>
        <v>dark blue</v>
      </c>
      <c r="H101" s="40" t="str">
        <f>VLOOKUP(FACT_INTERESTS[[#This Row],[DW Version]], VERSIONS[], 6)</f>
        <v>Joyride</v>
      </c>
      <c r="I101" s="40" t="str">
        <f>VLOOKUP(FACT_INTERESTS[[#This Row],[DW Version]], VERSIONS[], 7)</f>
        <v>Shoe</v>
      </c>
    </row>
    <row r="102" spans="1:9" ht="15.5" x14ac:dyDescent="0.3">
      <c r="A102" s="34">
        <v>101</v>
      </c>
      <c r="B102" s="40" t="s">
        <v>739</v>
      </c>
      <c r="C102" s="35">
        <v>478</v>
      </c>
      <c r="D102" s="36">
        <v>43048.303525820716</v>
      </c>
      <c r="E102" s="34">
        <f>VLOOKUP(FACT_INTERESTS[[#This Row],[DW Version]], VERSIONS[], 2)</f>
        <v>50</v>
      </c>
      <c r="F102" s="34">
        <f>VLOOKUP(FACT_INTERESTS[[#This Row],[DW Version]], VERSIONS[], 3)</f>
        <v>9</v>
      </c>
      <c r="G102" s="34" t="str">
        <f>VLOOKUP(FACT_INTERESTS[[#This Row],[DW Version]], VERSIONS[], 4)</f>
        <v>white</v>
      </c>
      <c r="H102" s="40" t="str">
        <f>VLOOKUP(FACT_INTERESTS[[#This Row],[DW Version]], VERSIONS[], 6)</f>
        <v>Air Zoom Elite</v>
      </c>
      <c r="I102" s="40" t="str">
        <f>VLOOKUP(FACT_INTERESTS[[#This Row],[DW Version]], VERSIONS[], 7)</f>
        <v>Shoe</v>
      </c>
    </row>
    <row r="103" spans="1:9" ht="15.5" x14ac:dyDescent="0.3">
      <c r="A103" s="37">
        <v>102</v>
      </c>
      <c r="B103" s="37" t="s">
        <v>739</v>
      </c>
      <c r="C103" s="38">
        <v>295</v>
      </c>
      <c r="D103" s="39">
        <v>39120.199106721077</v>
      </c>
      <c r="E103" s="34">
        <f>VLOOKUP(FACT_INTERESTS[[#This Row],[DW Version]], VERSIONS[], 2)</f>
        <v>29</v>
      </c>
      <c r="F103" s="34">
        <f>VLOOKUP(FACT_INTERESTS[[#This Row],[DW Version]], VERSIONS[], 3)</f>
        <v>5.5</v>
      </c>
      <c r="G103" s="34" t="str">
        <f>VLOOKUP(FACT_INTERESTS[[#This Row],[DW Version]], VERSIONS[], 4)</f>
        <v>white</v>
      </c>
      <c r="H103" s="40" t="str">
        <f>VLOOKUP(FACT_INTERESTS[[#This Row],[DW Version]], VERSIONS[], 6)</f>
        <v>Wildhorse</v>
      </c>
      <c r="I103" s="40" t="str">
        <f>VLOOKUP(FACT_INTERESTS[[#This Row],[DW Version]], VERSIONS[], 7)</f>
        <v>Shoe</v>
      </c>
    </row>
    <row r="104" spans="1:9" ht="15.5" x14ac:dyDescent="0.3">
      <c r="A104" s="34">
        <v>103</v>
      </c>
      <c r="B104" s="40" t="s">
        <v>739</v>
      </c>
      <c r="C104" s="35">
        <v>249</v>
      </c>
      <c r="D104" s="36">
        <v>40162.971244651293</v>
      </c>
      <c r="E104" s="34">
        <f>VLOOKUP(FACT_INTERESTS[[#This Row],[DW Version]], VERSIONS[], 2)</f>
        <v>24</v>
      </c>
      <c r="F104" s="34">
        <f>VLOOKUP(FACT_INTERESTS[[#This Row],[DW Version]], VERSIONS[], 3)</f>
        <v>12.5</v>
      </c>
      <c r="G104" s="34" t="str">
        <f>VLOOKUP(FACT_INTERESTS[[#This Row],[DW Version]], VERSIONS[], 4)</f>
        <v>white</v>
      </c>
      <c r="H104" s="40" t="str">
        <f>VLOOKUP(FACT_INTERESTS[[#This Row],[DW Version]], VERSIONS[], 6)</f>
        <v>Zoom Fly</v>
      </c>
      <c r="I104" s="40" t="str">
        <f>VLOOKUP(FACT_INTERESTS[[#This Row],[DW Version]], VERSIONS[], 7)</f>
        <v>Shoe</v>
      </c>
    </row>
    <row r="105" spans="1:9" ht="15.5" x14ac:dyDescent="0.3">
      <c r="A105" s="37">
        <v>104</v>
      </c>
      <c r="B105" s="37" t="s">
        <v>739</v>
      </c>
      <c r="C105" s="38">
        <v>522</v>
      </c>
      <c r="D105" s="39">
        <v>42538.73865881114</v>
      </c>
      <c r="E105" s="34">
        <f>VLOOKUP(FACT_INTERESTS[[#This Row],[DW Version]], VERSIONS[], 2)</f>
        <v>54</v>
      </c>
      <c r="F105" s="34">
        <f>VLOOKUP(FACT_INTERESTS[[#This Row],[DW Version]], VERSIONS[], 3)</f>
        <v>8</v>
      </c>
      <c r="G105" s="34" t="str">
        <f>VLOOKUP(FACT_INTERESTS[[#This Row],[DW Version]], VERSIONS[], 4)</f>
        <v>khaki</v>
      </c>
      <c r="H105" s="40" t="str">
        <f>VLOOKUP(FACT_INTERESTS[[#This Row],[DW Version]], VERSIONS[], 6)</f>
        <v>Legend React</v>
      </c>
      <c r="I105" s="40" t="str">
        <f>VLOOKUP(FACT_INTERESTS[[#This Row],[DW Version]], VERSIONS[], 7)</f>
        <v>Shoe</v>
      </c>
    </row>
    <row r="106" spans="1:9" ht="15.5" x14ac:dyDescent="0.3">
      <c r="A106" s="34">
        <v>105</v>
      </c>
      <c r="B106" s="40" t="s">
        <v>739</v>
      </c>
      <c r="C106" s="35">
        <v>774</v>
      </c>
      <c r="D106" s="36">
        <v>43014.794367257156</v>
      </c>
      <c r="E106" s="34">
        <f>VLOOKUP(FACT_INTERESTS[[#This Row],[DW Version]], VERSIONS[], 2)</f>
        <v>79</v>
      </c>
      <c r="F106" s="34">
        <f>VLOOKUP(FACT_INTERESTS[[#This Row],[DW Version]], VERSIONS[], 3)</f>
        <v>10.5</v>
      </c>
      <c r="G106" s="34" t="str">
        <f>VLOOKUP(FACT_INTERESTS[[#This Row],[DW Version]], VERSIONS[], 4)</f>
        <v>black</v>
      </c>
      <c r="H106" s="40" t="str">
        <f>VLOOKUP(FACT_INTERESTS[[#This Row],[DW Version]], VERSIONS[], 6)</f>
        <v>Zoom Gravity</v>
      </c>
      <c r="I106" s="40" t="str">
        <f>VLOOKUP(FACT_INTERESTS[[#This Row],[DW Version]], VERSIONS[], 7)</f>
        <v>Shoe</v>
      </c>
    </row>
    <row r="107" spans="1:9" ht="15.5" x14ac:dyDescent="0.3">
      <c r="A107" s="37">
        <v>106</v>
      </c>
      <c r="B107" s="41" t="s">
        <v>739</v>
      </c>
      <c r="C107" s="38">
        <v>321</v>
      </c>
      <c r="D107" s="39">
        <v>41336.237387704816</v>
      </c>
      <c r="E107" s="34">
        <f>VLOOKUP(FACT_INTERESTS[[#This Row],[DW Version]], VERSIONS[], 2)</f>
        <v>32</v>
      </c>
      <c r="F107" s="34">
        <f>VLOOKUP(FACT_INTERESTS[[#This Row],[DW Version]], VERSIONS[], 3)</f>
        <v>11.5</v>
      </c>
      <c r="G107" s="34" t="str">
        <f>VLOOKUP(FACT_INTERESTS[[#This Row],[DW Version]], VERSIONS[], 4)</f>
        <v>white</v>
      </c>
      <c r="H107" s="40" t="str">
        <f>VLOOKUP(FACT_INTERESTS[[#This Row],[DW Version]], VERSIONS[], 6)</f>
        <v>SB Dunk</v>
      </c>
      <c r="I107" s="40" t="str">
        <f>VLOOKUP(FACT_INTERESTS[[#This Row],[DW Version]], VERSIONS[], 7)</f>
        <v>Shoe</v>
      </c>
    </row>
    <row r="108" spans="1:9" ht="15.5" x14ac:dyDescent="0.3">
      <c r="A108" s="34">
        <v>107</v>
      </c>
      <c r="B108" s="34" t="s">
        <v>819</v>
      </c>
      <c r="C108" s="35">
        <v>66</v>
      </c>
      <c r="D108" s="36">
        <v>42215.369845526002</v>
      </c>
      <c r="E108" s="34">
        <f>VLOOKUP(FACT_INTERESTS[[#This Row],[DW Version]], VERSIONS[], 2)</f>
        <v>6</v>
      </c>
      <c r="F108" s="34">
        <f>VLOOKUP(FACT_INTERESTS[[#This Row],[DW Version]], VERSIONS[], 3)</f>
        <v>8.5</v>
      </c>
      <c r="G108" s="34" t="str">
        <f>VLOOKUP(FACT_INTERESTS[[#This Row],[DW Version]], VERSIONS[], 4)</f>
        <v>white</v>
      </c>
      <c r="H108" s="40" t="str">
        <f>VLOOKUP(FACT_INTERESTS[[#This Row],[DW Version]], VERSIONS[], 6)</f>
        <v>Tech Fleece Hoodie</v>
      </c>
      <c r="I108" s="40" t="str">
        <f>VLOOKUP(FACT_INTERESTS[[#This Row],[DW Version]], VERSIONS[], 7)</f>
        <v>Apparel</v>
      </c>
    </row>
    <row r="109" spans="1:9" ht="15.5" x14ac:dyDescent="0.3">
      <c r="A109" s="37">
        <v>108</v>
      </c>
      <c r="B109" s="41" t="s">
        <v>819</v>
      </c>
      <c r="C109" s="38">
        <v>542</v>
      </c>
      <c r="D109" s="39">
        <v>40242.123156813614</v>
      </c>
      <c r="E109" s="34">
        <f>VLOOKUP(FACT_INTERESTS[[#This Row],[DW Version]], VERSIONS[], 2)</f>
        <v>57</v>
      </c>
      <c r="F109" s="34">
        <f>VLOOKUP(FACT_INTERESTS[[#This Row],[DW Version]], VERSIONS[], 3)</f>
        <v>4.5</v>
      </c>
      <c r="G109" s="34" t="str">
        <f>VLOOKUP(FACT_INTERESTS[[#This Row],[DW Version]], VERSIONS[], 4)</f>
        <v>white</v>
      </c>
      <c r="H109" s="40" t="str">
        <f>VLOOKUP(FACT_INTERESTS[[#This Row],[DW Version]], VERSIONS[], 6)</f>
        <v>Phantom Vision</v>
      </c>
      <c r="I109" s="40" t="str">
        <f>VLOOKUP(FACT_INTERESTS[[#This Row],[DW Version]], VERSIONS[], 7)</f>
        <v>Shoe</v>
      </c>
    </row>
    <row r="110" spans="1:9" ht="15.5" x14ac:dyDescent="0.3">
      <c r="A110" s="34">
        <v>109</v>
      </c>
      <c r="B110" s="34" t="s">
        <v>819</v>
      </c>
      <c r="C110" s="35">
        <v>700</v>
      </c>
      <c r="D110" s="36">
        <v>42071.218982702507</v>
      </c>
      <c r="E110" s="34">
        <f>VLOOKUP(FACT_INTERESTS[[#This Row],[DW Version]], VERSIONS[], 2)</f>
        <v>72</v>
      </c>
      <c r="F110" s="34">
        <f>VLOOKUP(FACT_INTERESTS[[#This Row],[DW Version]], VERSIONS[], 3)</f>
        <v>3.5</v>
      </c>
      <c r="G110" s="34" t="str">
        <f>VLOOKUP(FACT_INTERESTS[[#This Row],[DW Version]], VERSIONS[], 4)</f>
        <v>dark green</v>
      </c>
      <c r="H110" s="40" t="str">
        <f>VLOOKUP(FACT_INTERESTS[[#This Row],[DW Version]], VERSIONS[], 6)</f>
        <v>Zoom Structure 22</v>
      </c>
      <c r="I110" s="40" t="str">
        <f>VLOOKUP(FACT_INTERESTS[[#This Row],[DW Version]], VERSIONS[], 7)</f>
        <v>Shoe</v>
      </c>
    </row>
    <row r="111" spans="1:9" ht="15.5" x14ac:dyDescent="0.3">
      <c r="A111" s="37">
        <v>110</v>
      </c>
      <c r="B111" s="41" t="s">
        <v>819</v>
      </c>
      <c r="C111" s="38">
        <v>184</v>
      </c>
      <c r="D111" s="39">
        <v>39737.456220287735</v>
      </c>
      <c r="E111" s="34">
        <f>VLOOKUP(FACT_INTERESTS[[#This Row],[DW Version]], VERSIONS[], 2)</f>
        <v>19</v>
      </c>
      <c r="F111" s="34">
        <f>VLOOKUP(FACT_INTERESTS[[#This Row],[DW Version]], VERSIONS[], 3)</f>
        <v>3</v>
      </c>
      <c r="G111" s="34" t="str">
        <f>VLOOKUP(FACT_INTERESTS[[#This Row],[DW Version]], VERSIONS[], 4)</f>
        <v>white</v>
      </c>
      <c r="H111" s="40" t="str">
        <f>VLOOKUP(FACT_INTERESTS[[#This Row],[DW Version]], VERSIONS[], 6)</f>
        <v>Windrunner Jacket</v>
      </c>
      <c r="I111" s="40" t="str">
        <f>VLOOKUP(FACT_INTERESTS[[#This Row],[DW Version]], VERSIONS[], 7)</f>
        <v>Apparel</v>
      </c>
    </row>
    <row r="112" spans="1:9" ht="15.5" x14ac:dyDescent="0.3">
      <c r="A112" s="34">
        <v>111</v>
      </c>
      <c r="B112" s="34" t="s">
        <v>819</v>
      </c>
      <c r="C112" s="35">
        <v>938</v>
      </c>
      <c r="D112" s="36">
        <v>38775.509391575368</v>
      </c>
      <c r="E112" s="34">
        <f>VLOOKUP(FACT_INTERESTS[[#This Row],[DW Version]], VERSIONS[], 2)</f>
        <v>95</v>
      </c>
      <c r="F112" s="34">
        <f>VLOOKUP(FACT_INTERESTS[[#This Row],[DW Version]], VERSIONS[], 3)</f>
        <v>9.5</v>
      </c>
      <c r="G112" s="34" t="str">
        <f>VLOOKUP(FACT_INTERESTS[[#This Row],[DW Version]], VERSIONS[], 4)</f>
        <v>red</v>
      </c>
      <c r="H112" s="40" t="str">
        <f>VLOOKUP(FACT_INTERESTS[[#This Row],[DW Version]], VERSIONS[], 6)</f>
        <v>Nike Backpack</v>
      </c>
      <c r="I112" s="40" t="str">
        <f>VLOOKUP(FACT_INTERESTS[[#This Row],[DW Version]], VERSIONS[], 7)</f>
        <v>Accessories</v>
      </c>
    </row>
    <row r="113" spans="1:9" ht="15.5" x14ac:dyDescent="0.3">
      <c r="A113" s="37">
        <v>112</v>
      </c>
      <c r="B113" s="37" t="s">
        <v>819</v>
      </c>
      <c r="C113" s="38">
        <v>120</v>
      </c>
      <c r="D113" s="39">
        <v>40915.535834576527</v>
      </c>
      <c r="E113" s="34">
        <f>VLOOKUP(FACT_INTERESTS[[#This Row],[DW Version]], VERSIONS[], 2)</f>
        <v>12</v>
      </c>
      <c r="F113" s="34">
        <f>VLOOKUP(FACT_INTERESTS[[#This Row],[DW Version]], VERSIONS[], 3)</f>
        <v>9.5</v>
      </c>
      <c r="G113" s="34" t="str">
        <f>VLOOKUP(FACT_INTERESTS[[#This Row],[DW Version]], VERSIONS[], 4)</f>
        <v>red</v>
      </c>
      <c r="H113" s="40" t="str">
        <f>VLOOKUP(FACT_INTERESTS[[#This Row],[DW Version]], VERSIONS[], 6)</f>
        <v>Pegasus</v>
      </c>
      <c r="I113" s="40" t="str">
        <f>VLOOKUP(FACT_INTERESTS[[#This Row],[DW Version]], VERSIONS[], 7)</f>
        <v>Shoe</v>
      </c>
    </row>
    <row r="114" spans="1:9" ht="15.5" x14ac:dyDescent="0.3">
      <c r="A114" s="34">
        <v>113</v>
      </c>
      <c r="B114" s="34" t="s">
        <v>761</v>
      </c>
      <c r="C114" s="35">
        <v>498</v>
      </c>
      <c r="D114" s="36">
        <v>40023.43784354673</v>
      </c>
      <c r="E114" s="34">
        <f>VLOOKUP(FACT_INTERESTS[[#This Row],[DW Version]], VERSIONS[], 2)</f>
        <v>52</v>
      </c>
      <c r="F114" s="34">
        <f>VLOOKUP(FACT_INTERESTS[[#This Row],[DW Version]], VERSIONS[], 3)</f>
        <v>7</v>
      </c>
      <c r="G114" s="34" t="str">
        <f>VLOOKUP(FACT_INTERESTS[[#This Row],[DW Version]], VERSIONS[], 4)</f>
        <v>purple lilac</v>
      </c>
      <c r="H114" s="40" t="str">
        <f>VLOOKUP(FACT_INTERESTS[[#This Row],[DW Version]], VERSIONS[], 6)</f>
        <v>Tech Fleece Jogger</v>
      </c>
      <c r="I114" s="40" t="str">
        <f>VLOOKUP(FACT_INTERESTS[[#This Row],[DW Version]], VERSIONS[], 7)</f>
        <v>Apparel</v>
      </c>
    </row>
    <row r="115" spans="1:9" ht="15.5" x14ac:dyDescent="0.3">
      <c r="A115" s="37">
        <v>114</v>
      </c>
      <c r="B115" s="41" t="s">
        <v>761</v>
      </c>
      <c r="C115" s="38">
        <v>345</v>
      </c>
      <c r="D115" s="39">
        <v>41536.840270354674</v>
      </c>
      <c r="E115" s="34">
        <f>VLOOKUP(FACT_INTERESTS[[#This Row],[DW Version]], VERSIONS[], 2)</f>
        <v>35</v>
      </c>
      <c r="F115" s="34">
        <f>VLOOKUP(FACT_INTERESTS[[#This Row],[DW Version]], VERSIONS[], 3)</f>
        <v>7</v>
      </c>
      <c r="G115" s="34" t="str">
        <f>VLOOKUP(FACT_INTERESTS[[#This Row],[DW Version]], VERSIONS[], 4)</f>
        <v>blue</v>
      </c>
      <c r="H115" s="40" t="str">
        <f>VLOOKUP(FACT_INTERESTS[[#This Row],[DW Version]], VERSIONS[], 6)</f>
        <v>Alphafly</v>
      </c>
      <c r="I115" s="40" t="str">
        <f>VLOOKUP(FACT_INTERESTS[[#This Row],[DW Version]], VERSIONS[], 7)</f>
        <v>Shoe</v>
      </c>
    </row>
    <row r="116" spans="1:9" ht="15.5" x14ac:dyDescent="0.3">
      <c r="A116" s="34">
        <v>115</v>
      </c>
      <c r="B116" s="40" t="s">
        <v>761</v>
      </c>
      <c r="C116" s="35">
        <v>790</v>
      </c>
      <c r="D116" s="36">
        <v>41348.193431572319</v>
      </c>
      <c r="E116" s="34">
        <f>VLOOKUP(FACT_INTERESTS[[#This Row],[DW Version]], VERSIONS[], 2)</f>
        <v>81</v>
      </c>
      <c r="F116" s="34">
        <f>VLOOKUP(FACT_INTERESTS[[#This Row],[DW Version]], VERSIONS[], 3)</f>
        <v>5</v>
      </c>
      <c r="G116" s="34" t="str">
        <f>VLOOKUP(FACT_INTERESTS[[#This Row],[DW Version]], VERSIONS[], 4)</f>
        <v>silver</v>
      </c>
      <c r="H116" s="40" t="str">
        <f>VLOOKUP(FACT_INTERESTS[[#This Row],[DW Version]], VERSIONS[], 6)</f>
        <v>Air Max Fusion</v>
      </c>
      <c r="I116" s="40" t="str">
        <f>VLOOKUP(FACT_INTERESTS[[#This Row],[DW Version]], VERSIONS[], 7)</f>
        <v>Shoe</v>
      </c>
    </row>
    <row r="117" spans="1:9" ht="15.5" x14ac:dyDescent="0.3">
      <c r="A117" s="37">
        <v>116</v>
      </c>
      <c r="B117" s="37" t="s">
        <v>761</v>
      </c>
      <c r="C117" s="38">
        <v>262</v>
      </c>
      <c r="D117" s="39">
        <v>45087.145742244051</v>
      </c>
      <c r="E117" s="34">
        <f>VLOOKUP(FACT_INTERESTS[[#This Row],[DW Version]], VERSIONS[], 2)</f>
        <v>26</v>
      </c>
      <c r="F117" s="34">
        <f>VLOOKUP(FACT_INTERESTS[[#This Row],[DW Version]], VERSIONS[], 3)</f>
        <v>3</v>
      </c>
      <c r="G117" s="34" t="str">
        <f>VLOOKUP(FACT_INTERESTS[[#This Row],[DW Version]], VERSIONS[], 4)</f>
        <v>pink</v>
      </c>
      <c r="H117" s="40" t="str">
        <f>VLOOKUP(FACT_INTERESTS[[#This Row],[DW Version]], VERSIONS[], 6)</f>
        <v>Infinity Run</v>
      </c>
      <c r="I117" s="40" t="str">
        <f>VLOOKUP(FACT_INTERESTS[[#This Row],[DW Version]], VERSIONS[], 7)</f>
        <v>Shoe</v>
      </c>
    </row>
    <row r="118" spans="1:9" ht="15.5" x14ac:dyDescent="0.3">
      <c r="A118" s="34">
        <v>117</v>
      </c>
      <c r="B118" s="34" t="s">
        <v>761</v>
      </c>
      <c r="C118" s="35">
        <v>580</v>
      </c>
      <c r="D118" s="36">
        <v>41269.311164948056</v>
      </c>
      <c r="E118" s="34">
        <f>VLOOKUP(FACT_INTERESTS[[#This Row],[DW Version]], VERSIONS[], 2)</f>
        <v>59</v>
      </c>
      <c r="F118" s="34">
        <f>VLOOKUP(FACT_INTERESTS[[#This Row],[DW Version]], VERSIONS[], 3)</f>
        <v>12</v>
      </c>
      <c r="G118" s="34" t="str">
        <f>VLOOKUP(FACT_INTERESTS[[#This Row],[DW Version]], VERSIONS[], 4)</f>
        <v>white</v>
      </c>
      <c r="H118" s="40" t="str">
        <f>VLOOKUP(FACT_INTERESTS[[#This Row],[DW Version]], VERSIONS[], 6)</f>
        <v>Hypervenom Phantom</v>
      </c>
      <c r="I118" s="40" t="str">
        <f>VLOOKUP(FACT_INTERESTS[[#This Row],[DW Version]], VERSIONS[], 7)</f>
        <v>Shoe</v>
      </c>
    </row>
    <row r="119" spans="1:9" ht="15.5" x14ac:dyDescent="0.3">
      <c r="A119" s="37">
        <v>118</v>
      </c>
      <c r="B119" s="37" t="s">
        <v>761</v>
      </c>
      <c r="C119" s="38">
        <v>543</v>
      </c>
      <c r="D119" s="39">
        <v>44417.026080588694</v>
      </c>
      <c r="E119" s="34">
        <f>VLOOKUP(FACT_INTERESTS[[#This Row],[DW Version]], VERSIONS[], 2)</f>
        <v>57</v>
      </c>
      <c r="F119" s="34">
        <f>VLOOKUP(FACT_INTERESTS[[#This Row],[DW Version]], VERSIONS[], 3)</f>
        <v>5</v>
      </c>
      <c r="G119" s="34" t="str">
        <f>VLOOKUP(FACT_INTERESTS[[#This Row],[DW Version]], VERSIONS[], 4)</f>
        <v>black</v>
      </c>
      <c r="H119" s="40" t="str">
        <f>VLOOKUP(FACT_INTERESTS[[#This Row],[DW Version]], VERSIONS[], 6)</f>
        <v>Phantom Vision</v>
      </c>
      <c r="I119" s="40" t="str">
        <f>VLOOKUP(FACT_INTERESTS[[#This Row],[DW Version]], VERSIONS[], 7)</f>
        <v>Shoe</v>
      </c>
    </row>
    <row r="120" spans="1:9" ht="15.5" x14ac:dyDescent="0.3">
      <c r="A120" s="34">
        <v>119</v>
      </c>
      <c r="B120" s="40" t="s">
        <v>761</v>
      </c>
      <c r="C120" s="35">
        <v>200</v>
      </c>
      <c r="D120" s="36">
        <v>45290.800490950111</v>
      </c>
      <c r="E120" s="34">
        <f>VLOOKUP(FACT_INTERESTS[[#This Row],[DW Version]], VERSIONS[], 2)</f>
        <v>20</v>
      </c>
      <c r="F120" s="34">
        <f>VLOOKUP(FACT_INTERESTS[[#This Row],[DW Version]], VERSIONS[], 3)</f>
        <v>6.5</v>
      </c>
      <c r="G120" s="34" t="str">
        <f>VLOOKUP(FACT_INTERESTS[[#This Row],[DW Version]], VERSIONS[], 4)</f>
        <v>black</v>
      </c>
      <c r="H120" s="40" t="str">
        <f>VLOOKUP(FACT_INTERESTS[[#This Row],[DW Version]], VERSIONS[], 6)</f>
        <v>Joyride</v>
      </c>
      <c r="I120" s="40" t="str">
        <f>VLOOKUP(FACT_INTERESTS[[#This Row],[DW Version]], VERSIONS[], 7)</f>
        <v>Shoe</v>
      </c>
    </row>
    <row r="121" spans="1:9" ht="15.5" x14ac:dyDescent="0.3">
      <c r="A121" s="37">
        <v>120</v>
      </c>
      <c r="B121" s="41" t="s">
        <v>761</v>
      </c>
      <c r="C121" s="38">
        <v>28</v>
      </c>
      <c r="D121" s="39">
        <v>40875.501777104102</v>
      </c>
      <c r="E121" s="34">
        <f>VLOOKUP(FACT_INTERESTS[[#This Row],[DW Version]], VERSIONS[], 2)</f>
        <v>3</v>
      </c>
      <c r="F121" s="34">
        <f>VLOOKUP(FACT_INTERESTS[[#This Row],[DW Version]], VERSIONS[], 3)</f>
        <v>3.5</v>
      </c>
      <c r="G121" s="34" t="str">
        <f>VLOOKUP(FACT_INTERESTS[[#This Row],[DW Version]], VERSIONS[], 4)</f>
        <v>white</v>
      </c>
      <c r="H121" s="40" t="str">
        <f>VLOOKUP(FACT_INTERESTS[[#This Row],[DW Version]], VERSIONS[], 6)</f>
        <v>Dri-FIT Shirt</v>
      </c>
      <c r="I121" s="40" t="str">
        <f>VLOOKUP(FACT_INTERESTS[[#This Row],[DW Version]], VERSIONS[], 7)</f>
        <v>Apparel</v>
      </c>
    </row>
    <row r="122" spans="1:9" ht="15.5" x14ac:dyDescent="0.3">
      <c r="A122" s="34">
        <v>121</v>
      </c>
      <c r="B122" s="34" t="s">
        <v>761</v>
      </c>
      <c r="C122" s="35">
        <v>903</v>
      </c>
      <c r="D122" s="36">
        <v>42248.636089866974</v>
      </c>
      <c r="E122" s="34">
        <f>VLOOKUP(FACT_INTERESTS[[#This Row],[DW Version]], VERSIONS[], 2)</f>
        <v>92</v>
      </c>
      <c r="F122" s="34">
        <f>VLOOKUP(FACT_INTERESTS[[#This Row],[DW Version]], VERSIONS[], 3)</f>
        <v>10.5</v>
      </c>
      <c r="G122" s="34" t="str">
        <f>VLOOKUP(FACT_INTERESTS[[#This Row],[DW Version]], VERSIONS[], 4)</f>
        <v>black</v>
      </c>
      <c r="H122" s="40" t="str">
        <f>VLOOKUP(FACT_INTERESTS[[#This Row],[DW Version]], VERSIONS[], 6)</f>
        <v>Nike Cap</v>
      </c>
      <c r="I122" s="40" t="str">
        <f>VLOOKUP(FACT_INTERESTS[[#This Row],[DW Version]], VERSIONS[], 7)</f>
        <v>Accessories</v>
      </c>
    </row>
    <row r="123" spans="1:9" ht="15.5" x14ac:dyDescent="0.3">
      <c r="A123" s="37">
        <v>122</v>
      </c>
      <c r="B123" s="41" t="s">
        <v>659</v>
      </c>
      <c r="C123" s="38">
        <v>335</v>
      </c>
      <c r="D123" s="39">
        <v>39650.139618562927</v>
      </c>
      <c r="E123" s="34">
        <f>VLOOKUP(FACT_INTERESTS[[#This Row],[DW Version]], VERSIONS[], 2)</f>
        <v>34</v>
      </c>
      <c r="F123" s="34">
        <f>VLOOKUP(FACT_INTERESTS[[#This Row],[DW Version]], VERSIONS[], 3)</f>
        <v>10.5</v>
      </c>
      <c r="G123" s="34" t="str">
        <f>VLOOKUP(FACT_INTERESTS[[#This Row],[DW Version]], VERSIONS[], 4)</f>
        <v>red</v>
      </c>
      <c r="H123" s="40" t="str">
        <f>VLOOKUP(FACT_INTERESTS[[#This Row],[DW Version]], VERSIONS[], 6)</f>
        <v>Zoom Vomero</v>
      </c>
      <c r="I123" s="40" t="str">
        <f>VLOOKUP(FACT_INTERESTS[[#This Row],[DW Version]], VERSIONS[], 7)</f>
        <v>Shoe</v>
      </c>
    </row>
    <row r="124" spans="1:9" ht="15.5" x14ac:dyDescent="0.3">
      <c r="A124" s="34">
        <v>123</v>
      </c>
      <c r="B124" s="34" t="s">
        <v>659</v>
      </c>
      <c r="C124" s="35">
        <v>413</v>
      </c>
      <c r="D124" s="36">
        <v>39538.383649471893</v>
      </c>
      <c r="E124" s="34">
        <f>VLOOKUP(FACT_INTERESTS[[#This Row],[DW Version]], VERSIONS[], 2)</f>
        <v>42</v>
      </c>
      <c r="F124" s="34">
        <f>VLOOKUP(FACT_INTERESTS[[#This Row],[DW Version]], VERSIONS[], 3)</f>
        <v>3</v>
      </c>
      <c r="G124" s="34" t="str">
        <f>VLOOKUP(FACT_INTERESTS[[#This Row],[DW Version]], VERSIONS[], 4)</f>
        <v>red</v>
      </c>
      <c r="H124" s="40" t="str">
        <f>VLOOKUP(FACT_INTERESTS[[#This Row],[DW Version]], VERSIONS[], 6)</f>
        <v>Air Max Thea</v>
      </c>
      <c r="I124" s="40" t="str">
        <f>VLOOKUP(FACT_INTERESTS[[#This Row],[DW Version]], VERSIONS[], 7)</f>
        <v>Shoe</v>
      </c>
    </row>
    <row r="125" spans="1:9" ht="15.5" x14ac:dyDescent="0.3">
      <c r="A125" s="37">
        <v>124</v>
      </c>
      <c r="B125" s="37" t="s">
        <v>659</v>
      </c>
      <c r="C125" s="38">
        <v>4</v>
      </c>
      <c r="D125" s="39">
        <v>41667.031997814323</v>
      </c>
      <c r="E125" s="34">
        <f>VLOOKUP(FACT_INTERESTS[[#This Row],[DW Version]], VERSIONS[], 2)</f>
        <v>1</v>
      </c>
      <c r="F125" s="34">
        <f>VLOOKUP(FACT_INTERESTS[[#This Row],[DW Version]], VERSIONS[], 3)</f>
        <v>4</v>
      </c>
      <c r="G125" s="34" t="str">
        <f>VLOOKUP(FACT_INTERESTS[[#This Row],[DW Version]], VERSIONS[], 4)</f>
        <v>white</v>
      </c>
      <c r="H125" s="40" t="str">
        <f>VLOOKUP(FACT_INTERESTS[[#This Row],[DW Version]], VERSIONS[], 6)</f>
        <v>Air Max</v>
      </c>
      <c r="I125" s="40" t="str">
        <f>VLOOKUP(FACT_INTERESTS[[#This Row],[DW Version]], VERSIONS[], 7)</f>
        <v>Shoe</v>
      </c>
    </row>
    <row r="126" spans="1:9" ht="15.5" x14ac:dyDescent="0.3">
      <c r="A126" s="34">
        <v>125</v>
      </c>
      <c r="B126" s="40" t="s">
        <v>659</v>
      </c>
      <c r="C126" s="35">
        <v>626</v>
      </c>
      <c r="D126" s="36">
        <v>42984.970018850559</v>
      </c>
      <c r="E126" s="34">
        <f>VLOOKUP(FACT_INTERESTS[[#This Row],[DW Version]], VERSIONS[], 2)</f>
        <v>64</v>
      </c>
      <c r="F126" s="34">
        <f>VLOOKUP(FACT_INTERESTS[[#This Row],[DW Version]], VERSIONS[], 3)</f>
        <v>5.5</v>
      </c>
      <c r="G126" s="34" t="str">
        <f>VLOOKUP(FACT_INTERESTS[[#This Row],[DW Version]], VERSIONS[], 4)</f>
        <v>orange</v>
      </c>
      <c r="H126" s="40" t="str">
        <f>VLOOKUP(FACT_INTERESTS[[#This Row],[DW Version]], VERSIONS[], 6)</f>
        <v>Hyperdunk</v>
      </c>
      <c r="I126" s="40" t="str">
        <f>VLOOKUP(FACT_INTERESTS[[#This Row],[DW Version]], VERSIONS[], 7)</f>
        <v>Shoe</v>
      </c>
    </row>
    <row r="127" spans="1:9" ht="15.5" x14ac:dyDescent="0.3">
      <c r="A127" s="37">
        <v>126</v>
      </c>
      <c r="B127" s="41" t="s">
        <v>659</v>
      </c>
      <c r="C127" s="38">
        <v>201</v>
      </c>
      <c r="D127" s="39">
        <v>39144.87067438857</v>
      </c>
      <c r="E127" s="34">
        <f>VLOOKUP(FACT_INTERESTS[[#This Row],[DW Version]], VERSIONS[], 2)</f>
        <v>20</v>
      </c>
      <c r="F127" s="34">
        <f>VLOOKUP(FACT_INTERESTS[[#This Row],[DW Version]], VERSIONS[], 3)</f>
        <v>7</v>
      </c>
      <c r="G127" s="34" t="str">
        <f>VLOOKUP(FACT_INTERESTS[[#This Row],[DW Version]], VERSIONS[], 4)</f>
        <v>white</v>
      </c>
      <c r="H127" s="40" t="str">
        <f>VLOOKUP(FACT_INTERESTS[[#This Row],[DW Version]], VERSIONS[], 6)</f>
        <v>Joyride</v>
      </c>
      <c r="I127" s="40" t="str">
        <f>VLOOKUP(FACT_INTERESTS[[#This Row],[DW Version]], VERSIONS[], 7)</f>
        <v>Shoe</v>
      </c>
    </row>
    <row r="128" spans="1:9" ht="15.5" x14ac:dyDescent="0.3">
      <c r="A128" s="34">
        <v>127</v>
      </c>
      <c r="B128" s="40" t="s">
        <v>659</v>
      </c>
      <c r="C128" s="35">
        <v>543</v>
      </c>
      <c r="D128" s="36">
        <v>44961.373689914646</v>
      </c>
      <c r="E128" s="34">
        <f>VLOOKUP(FACT_INTERESTS[[#This Row],[DW Version]], VERSIONS[], 2)</f>
        <v>57</v>
      </c>
      <c r="F128" s="34">
        <f>VLOOKUP(FACT_INTERESTS[[#This Row],[DW Version]], VERSIONS[], 3)</f>
        <v>5</v>
      </c>
      <c r="G128" s="34" t="str">
        <f>VLOOKUP(FACT_INTERESTS[[#This Row],[DW Version]], VERSIONS[], 4)</f>
        <v>black</v>
      </c>
      <c r="H128" s="40" t="str">
        <f>VLOOKUP(FACT_INTERESTS[[#This Row],[DW Version]], VERSIONS[], 6)</f>
        <v>Phantom Vision</v>
      </c>
      <c r="I128" s="40" t="str">
        <f>VLOOKUP(FACT_INTERESTS[[#This Row],[DW Version]], VERSIONS[], 7)</f>
        <v>Shoe</v>
      </c>
    </row>
    <row r="129" spans="1:9" ht="15.5" x14ac:dyDescent="0.3">
      <c r="A129" s="37">
        <v>128</v>
      </c>
      <c r="B129" s="41" t="s">
        <v>659</v>
      </c>
      <c r="C129" s="38">
        <v>773</v>
      </c>
      <c r="D129" s="39">
        <v>41237.215528686145</v>
      </c>
      <c r="E129" s="34">
        <f>VLOOKUP(FACT_INTERESTS[[#This Row],[DW Version]], VERSIONS[], 2)</f>
        <v>79</v>
      </c>
      <c r="F129" s="34">
        <f>VLOOKUP(FACT_INTERESTS[[#This Row],[DW Version]], VERSIONS[], 3)</f>
        <v>10.5</v>
      </c>
      <c r="G129" s="34" t="str">
        <f>VLOOKUP(FACT_INTERESTS[[#This Row],[DW Version]], VERSIONS[], 4)</f>
        <v>white</v>
      </c>
      <c r="H129" s="40" t="str">
        <f>VLOOKUP(FACT_INTERESTS[[#This Row],[DW Version]], VERSIONS[], 6)</f>
        <v>Zoom Gravity</v>
      </c>
      <c r="I129" s="40" t="str">
        <f>VLOOKUP(FACT_INTERESTS[[#This Row],[DW Version]], VERSIONS[], 7)</f>
        <v>Shoe</v>
      </c>
    </row>
    <row r="130" spans="1:9" ht="15.5" x14ac:dyDescent="0.3">
      <c r="A130" s="34">
        <v>129</v>
      </c>
      <c r="B130" s="34" t="s">
        <v>672</v>
      </c>
      <c r="C130" s="35">
        <v>695</v>
      </c>
      <c r="D130" s="36">
        <v>41053.067409045572</v>
      </c>
      <c r="E130" s="34">
        <f>VLOOKUP(FACT_INTERESTS[[#This Row],[DW Version]], VERSIONS[], 2)</f>
        <v>71</v>
      </c>
      <c r="F130" s="34">
        <f>VLOOKUP(FACT_INTERESTS[[#This Row],[DW Version]], VERSIONS[], 3)</f>
        <v>7</v>
      </c>
      <c r="G130" s="34" t="str">
        <f>VLOOKUP(FACT_INTERESTS[[#This Row],[DW Version]], VERSIONS[], 4)</f>
        <v>white</v>
      </c>
      <c r="H130" s="40" t="str">
        <f>VLOOKUP(FACT_INTERESTS[[#This Row],[DW Version]], VERSIONS[], 6)</f>
        <v>AeroSwift Running Top</v>
      </c>
      <c r="I130" s="40" t="str">
        <f>VLOOKUP(FACT_INTERESTS[[#This Row],[DW Version]], VERSIONS[], 7)</f>
        <v>Apparel</v>
      </c>
    </row>
    <row r="131" spans="1:9" ht="15.5" x14ac:dyDescent="0.3">
      <c r="A131" s="37">
        <v>130</v>
      </c>
      <c r="B131" s="37" t="s">
        <v>672</v>
      </c>
      <c r="C131" s="38">
        <v>288</v>
      </c>
      <c r="D131" s="39">
        <v>42229.774374348366</v>
      </c>
      <c r="E131" s="34">
        <f>VLOOKUP(FACT_INTERESTS[[#This Row],[DW Version]], VERSIONS[], 2)</f>
        <v>28</v>
      </c>
      <c r="F131" s="34">
        <f>VLOOKUP(FACT_INTERESTS[[#This Row],[DW Version]], VERSIONS[], 3)</f>
        <v>8.5</v>
      </c>
      <c r="G131" s="34" t="str">
        <f>VLOOKUP(FACT_INTERESTS[[#This Row],[DW Version]], VERSIONS[], 4)</f>
        <v>white</v>
      </c>
      <c r="H131" s="40" t="str">
        <f>VLOOKUP(FACT_INTERESTS[[#This Row],[DW Version]], VERSIONS[], 6)</f>
        <v>Odyssey React</v>
      </c>
      <c r="I131" s="40" t="str">
        <f>VLOOKUP(FACT_INTERESTS[[#This Row],[DW Version]], VERSIONS[], 7)</f>
        <v>Shoe</v>
      </c>
    </row>
    <row r="132" spans="1:9" ht="15.5" x14ac:dyDescent="0.3">
      <c r="A132" s="34">
        <v>131</v>
      </c>
      <c r="B132" s="34" t="s">
        <v>672</v>
      </c>
      <c r="C132" s="35">
        <v>174</v>
      </c>
      <c r="D132" s="36">
        <v>45234.049082685393</v>
      </c>
      <c r="E132" s="34">
        <f>VLOOKUP(FACT_INTERESTS[[#This Row],[DW Version]], VERSIONS[], 2)</f>
        <v>17</v>
      </c>
      <c r="F132" s="34">
        <f>VLOOKUP(FACT_INTERESTS[[#This Row],[DW Version]], VERSIONS[], 3)</f>
        <v>9</v>
      </c>
      <c r="G132" s="34" t="str">
        <f>VLOOKUP(FACT_INTERESTS[[#This Row],[DW Version]], VERSIONS[], 4)</f>
        <v>white</v>
      </c>
      <c r="H132" s="40" t="str">
        <f>VLOOKUP(FACT_INTERESTS[[#This Row],[DW Version]], VERSIONS[], 6)</f>
        <v>Free Run</v>
      </c>
      <c r="I132" s="40" t="str">
        <f>VLOOKUP(FACT_INTERESTS[[#This Row],[DW Version]], VERSIONS[], 7)</f>
        <v>Shoe</v>
      </c>
    </row>
    <row r="133" spans="1:9" ht="15.5" x14ac:dyDescent="0.3">
      <c r="A133" s="37">
        <v>132</v>
      </c>
      <c r="B133" s="41" t="s">
        <v>672</v>
      </c>
      <c r="C133" s="38">
        <v>910</v>
      </c>
      <c r="D133" s="39">
        <v>44758.469587068765</v>
      </c>
      <c r="E133" s="34">
        <f>VLOOKUP(FACT_INTERESTS[[#This Row],[DW Version]], VERSIONS[], 2)</f>
        <v>93</v>
      </c>
      <c r="F133" s="34">
        <f>VLOOKUP(FACT_INTERESTS[[#This Row],[DW Version]], VERSIONS[], 3)</f>
        <v>5</v>
      </c>
      <c r="G133" s="34" t="str">
        <f>VLOOKUP(FACT_INTERESTS[[#This Row],[DW Version]], VERSIONS[], 4)</f>
        <v>white</v>
      </c>
      <c r="H133" s="40" t="str">
        <f>VLOOKUP(FACT_INTERESTS[[#This Row],[DW Version]], VERSIONS[], 6)</f>
        <v>Therma Training Top</v>
      </c>
      <c r="I133" s="40" t="str">
        <f>VLOOKUP(FACT_INTERESTS[[#This Row],[DW Version]], VERSIONS[], 7)</f>
        <v>Apparel</v>
      </c>
    </row>
    <row r="134" spans="1:9" ht="15.5" x14ac:dyDescent="0.3">
      <c r="A134" s="34">
        <v>133</v>
      </c>
      <c r="B134" s="40" t="s">
        <v>672</v>
      </c>
      <c r="C134" s="35">
        <v>847</v>
      </c>
      <c r="D134" s="36">
        <v>39878.530550257434</v>
      </c>
      <c r="E134" s="34">
        <f>VLOOKUP(FACT_INTERESTS[[#This Row],[DW Version]], VERSIONS[], 2)</f>
        <v>86</v>
      </c>
      <c r="F134" s="34">
        <f>VLOOKUP(FACT_INTERESTS[[#This Row],[DW Version]], VERSIONS[], 3)</f>
        <v>6</v>
      </c>
      <c r="G134" s="34" t="str">
        <f>VLOOKUP(FACT_INTERESTS[[#This Row],[DW Version]], VERSIONS[], 4)</f>
        <v>white</v>
      </c>
      <c r="H134" s="40" t="str">
        <f>VLOOKUP(FACT_INTERESTS[[#This Row],[DW Version]], VERSIONS[], 6)</f>
        <v>Challenger Long-Sleeve</v>
      </c>
      <c r="I134" s="40" t="str">
        <f>VLOOKUP(FACT_INTERESTS[[#This Row],[DW Version]], VERSIONS[], 7)</f>
        <v>Apparel</v>
      </c>
    </row>
    <row r="135" spans="1:9" ht="15.5" x14ac:dyDescent="0.3">
      <c r="A135" s="37">
        <v>134</v>
      </c>
      <c r="B135" s="37" t="s">
        <v>672</v>
      </c>
      <c r="C135" s="38">
        <v>928</v>
      </c>
      <c r="D135" s="39">
        <v>43419.399081023381</v>
      </c>
      <c r="E135" s="34">
        <f>VLOOKUP(FACT_INTERESTS[[#This Row],[DW Version]], VERSIONS[], 2)</f>
        <v>95</v>
      </c>
      <c r="F135" s="34">
        <f>VLOOKUP(FACT_INTERESTS[[#This Row],[DW Version]], VERSIONS[], 3)</f>
        <v>3.5</v>
      </c>
      <c r="G135" s="34" t="str">
        <f>VLOOKUP(FACT_INTERESTS[[#This Row],[DW Version]], VERSIONS[], 4)</f>
        <v>gold</v>
      </c>
      <c r="H135" s="40" t="str">
        <f>VLOOKUP(FACT_INTERESTS[[#This Row],[DW Version]], VERSIONS[], 6)</f>
        <v>Nike Backpack</v>
      </c>
      <c r="I135" s="40" t="str">
        <f>VLOOKUP(FACT_INTERESTS[[#This Row],[DW Version]], VERSIONS[], 7)</f>
        <v>Accessories</v>
      </c>
    </row>
    <row r="136" spans="1:9" ht="15.5" x14ac:dyDescent="0.3">
      <c r="A136" s="34">
        <v>135</v>
      </c>
      <c r="B136" s="40" t="s">
        <v>672</v>
      </c>
      <c r="C136" s="35">
        <v>622</v>
      </c>
      <c r="D136" s="36">
        <v>42590.768861534096</v>
      </c>
      <c r="E136" s="34">
        <f>VLOOKUP(FACT_INTERESTS[[#This Row],[DW Version]], VERSIONS[], 2)</f>
        <v>63</v>
      </c>
      <c r="F136" s="34">
        <f>VLOOKUP(FACT_INTERESTS[[#This Row],[DW Version]], VERSIONS[], 3)</f>
        <v>11</v>
      </c>
      <c r="G136" s="34" t="str">
        <f>VLOOKUP(FACT_INTERESTS[[#This Row],[DW Version]], VERSIONS[], 4)</f>
        <v>purple lilac</v>
      </c>
      <c r="H136" s="40" t="str">
        <f>VLOOKUP(FACT_INTERESTS[[#This Row],[DW Version]], VERSIONS[], 6)</f>
        <v>CTR360</v>
      </c>
      <c r="I136" s="40" t="str">
        <f>VLOOKUP(FACT_INTERESTS[[#This Row],[DW Version]], VERSIONS[], 7)</f>
        <v>Shoe</v>
      </c>
    </row>
    <row r="137" spans="1:9" ht="15.5" x14ac:dyDescent="0.3">
      <c r="A137" s="37">
        <v>136</v>
      </c>
      <c r="B137" s="37" t="s">
        <v>672</v>
      </c>
      <c r="C137" s="38">
        <v>748</v>
      </c>
      <c r="D137" s="39">
        <v>43829.03278402015</v>
      </c>
      <c r="E137" s="34">
        <f>VLOOKUP(FACT_INTERESTS[[#This Row],[DW Version]], VERSIONS[], 2)</f>
        <v>77</v>
      </c>
      <c r="F137" s="34">
        <f>VLOOKUP(FACT_INTERESTS[[#This Row],[DW Version]], VERSIONS[], 3)</f>
        <v>7</v>
      </c>
      <c r="G137" s="34" t="str">
        <f>VLOOKUP(FACT_INTERESTS[[#This Row],[DW Version]], VERSIONS[], 4)</f>
        <v>silver</v>
      </c>
      <c r="H137" s="40" t="str">
        <f>VLOOKUP(FACT_INTERESTS[[#This Row],[DW Version]], VERSIONS[], 6)</f>
        <v>Nike Court Legacy</v>
      </c>
      <c r="I137" s="40" t="str">
        <f>VLOOKUP(FACT_INTERESTS[[#This Row],[DW Version]], VERSIONS[], 7)</f>
        <v>Shoe</v>
      </c>
    </row>
    <row r="138" spans="1:9" ht="15.5" x14ac:dyDescent="0.3">
      <c r="A138" s="34">
        <v>137</v>
      </c>
      <c r="B138" s="40" t="s">
        <v>672</v>
      </c>
      <c r="C138" s="35">
        <v>604</v>
      </c>
      <c r="D138" s="36">
        <v>42243.462900688792</v>
      </c>
      <c r="E138" s="34">
        <f>VLOOKUP(FACT_INTERESTS[[#This Row],[DW Version]], VERSIONS[], 2)</f>
        <v>62</v>
      </c>
      <c r="F138" s="34">
        <f>VLOOKUP(FACT_INTERESTS[[#This Row],[DW Version]], VERSIONS[], 3)</f>
        <v>3</v>
      </c>
      <c r="G138" s="34" t="str">
        <f>VLOOKUP(FACT_INTERESTS[[#This Row],[DW Version]], VERSIONS[], 4)</f>
        <v>white</v>
      </c>
      <c r="H138" s="40" t="str">
        <f>VLOOKUP(FACT_INTERESTS[[#This Row],[DW Version]], VERSIONS[], 6)</f>
        <v>Tiempo Legend</v>
      </c>
      <c r="I138" s="40" t="str">
        <f>VLOOKUP(FACT_INTERESTS[[#This Row],[DW Version]], VERSIONS[], 7)</f>
        <v>Shoe</v>
      </c>
    </row>
    <row r="139" spans="1:9" ht="15.5" x14ac:dyDescent="0.3">
      <c r="A139" s="37">
        <v>138</v>
      </c>
      <c r="B139" s="41" t="s">
        <v>672</v>
      </c>
      <c r="C139" s="38">
        <v>106</v>
      </c>
      <c r="D139" s="39">
        <v>41406.902884931733</v>
      </c>
      <c r="E139" s="34">
        <f>VLOOKUP(FACT_INTERESTS[[#This Row],[DW Version]], VERSIONS[], 2)</f>
        <v>10</v>
      </c>
      <c r="F139" s="34">
        <f>VLOOKUP(FACT_INTERESTS[[#This Row],[DW Version]], VERSIONS[], 3)</f>
        <v>9</v>
      </c>
      <c r="G139" s="34" t="str">
        <f>VLOOKUP(FACT_INTERESTS[[#This Row],[DW Version]], VERSIONS[], 4)</f>
        <v>black</v>
      </c>
      <c r="H139" s="40" t="str">
        <f>VLOOKUP(FACT_INTERESTS[[#This Row],[DW Version]], VERSIONS[], 6)</f>
        <v>Vapormax</v>
      </c>
      <c r="I139" s="40" t="str">
        <f>VLOOKUP(FACT_INTERESTS[[#This Row],[DW Version]], VERSIONS[], 7)</f>
        <v>Shoe</v>
      </c>
    </row>
    <row r="140" spans="1:9" ht="15.5" x14ac:dyDescent="0.3">
      <c r="A140" s="34">
        <v>139</v>
      </c>
      <c r="B140" s="34" t="s">
        <v>672</v>
      </c>
      <c r="C140" s="35">
        <v>67</v>
      </c>
      <c r="D140" s="36">
        <v>44583.041675634755</v>
      </c>
      <c r="E140" s="34">
        <f>VLOOKUP(FACT_INTERESTS[[#This Row],[DW Version]], VERSIONS[], 2)</f>
        <v>6</v>
      </c>
      <c r="F140" s="34">
        <f>VLOOKUP(FACT_INTERESTS[[#This Row],[DW Version]], VERSIONS[], 3)</f>
        <v>9.5</v>
      </c>
      <c r="G140" s="34" t="str">
        <f>VLOOKUP(FACT_INTERESTS[[#This Row],[DW Version]], VERSIONS[], 4)</f>
        <v>blue</v>
      </c>
      <c r="H140" s="40" t="str">
        <f>VLOOKUP(FACT_INTERESTS[[#This Row],[DW Version]], VERSIONS[], 6)</f>
        <v>Tech Fleece Hoodie</v>
      </c>
      <c r="I140" s="40" t="str">
        <f>VLOOKUP(FACT_INTERESTS[[#This Row],[DW Version]], VERSIONS[], 7)</f>
        <v>Apparel</v>
      </c>
    </row>
    <row r="141" spans="1:9" ht="15.5" x14ac:dyDescent="0.3">
      <c r="A141" s="37">
        <v>140</v>
      </c>
      <c r="B141" s="37" t="s">
        <v>672</v>
      </c>
      <c r="C141" s="38">
        <v>794</v>
      </c>
      <c r="D141" s="39">
        <v>45258.227355041316</v>
      </c>
      <c r="E141" s="34">
        <f>VLOOKUP(FACT_INTERESTS[[#This Row],[DW Version]], VERSIONS[], 2)</f>
        <v>81</v>
      </c>
      <c r="F141" s="34">
        <f>VLOOKUP(FACT_INTERESTS[[#This Row],[DW Version]], VERSIONS[], 3)</f>
        <v>7</v>
      </c>
      <c r="G141" s="34" t="str">
        <f>VLOOKUP(FACT_INTERESTS[[#This Row],[DW Version]], VERSIONS[], 4)</f>
        <v>white</v>
      </c>
      <c r="H141" s="40" t="str">
        <f>VLOOKUP(FACT_INTERESTS[[#This Row],[DW Version]], VERSIONS[], 6)</f>
        <v>Air Max Fusion</v>
      </c>
      <c r="I141" s="40" t="str">
        <f>VLOOKUP(FACT_INTERESTS[[#This Row],[DW Version]], VERSIONS[], 7)</f>
        <v>Shoe</v>
      </c>
    </row>
    <row r="142" spans="1:9" ht="15.5" x14ac:dyDescent="0.3">
      <c r="A142" s="34">
        <v>141</v>
      </c>
      <c r="B142" s="40" t="s">
        <v>672</v>
      </c>
      <c r="C142" s="35">
        <v>121</v>
      </c>
      <c r="D142" s="36">
        <v>40108.193071387468</v>
      </c>
      <c r="E142" s="34">
        <f>VLOOKUP(FACT_INTERESTS[[#This Row],[DW Version]], VERSIONS[], 2)</f>
        <v>12</v>
      </c>
      <c r="F142" s="34">
        <f>VLOOKUP(FACT_INTERESTS[[#This Row],[DW Version]], VERSIONS[], 3)</f>
        <v>10</v>
      </c>
      <c r="G142" s="34" t="str">
        <f>VLOOKUP(FACT_INTERESTS[[#This Row],[DW Version]], VERSIONS[], 4)</f>
        <v>black</v>
      </c>
      <c r="H142" s="40" t="str">
        <f>VLOOKUP(FACT_INTERESTS[[#This Row],[DW Version]], VERSIONS[], 6)</f>
        <v>Pegasus</v>
      </c>
      <c r="I142" s="40" t="str">
        <f>VLOOKUP(FACT_INTERESTS[[#This Row],[DW Version]], VERSIONS[], 7)</f>
        <v>Shoe</v>
      </c>
    </row>
    <row r="143" spans="1:9" ht="15.5" x14ac:dyDescent="0.3">
      <c r="A143" s="37">
        <v>142</v>
      </c>
      <c r="B143" s="37" t="s">
        <v>672</v>
      </c>
      <c r="C143" s="38">
        <v>611</v>
      </c>
      <c r="D143" s="39">
        <v>40239.861158729589</v>
      </c>
      <c r="E143" s="34">
        <f>VLOOKUP(FACT_INTERESTS[[#This Row],[DW Version]], VERSIONS[], 2)</f>
        <v>62</v>
      </c>
      <c r="F143" s="34">
        <f>VLOOKUP(FACT_INTERESTS[[#This Row],[DW Version]], VERSIONS[], 3)</f>
        <v>8</v>
      </c>
      <c r="G143" s="34" t="str">
        <f>VLOOKUP(FACT_INTERESTS[[#This Row],[DW Version]], VERSIONS[], 4)</f>
        <v>khaki</v>
      </c>
      <c r="H143" s="40" t="str">
        <f>VLOOKUP(FACT_INTERESTS[[#This Row],[DW Version]], VERSIONS[], 6)</f>
        <v>Tiempo Legend</v>
      </c>
      <c r="I143" s="40" t="str">
        <f>VLOOKUP(FACT_INTERESTS[[#This Row],[DW Version]], VERSIONS[], 7)</f>
        <v>Shoe</v>
      </c>
    </row>
    <row r="144" spans="1:9" ht="15.5" x14ac:dyDescent="0.3">
      <c r="A144" s="34">
        <v>143</v>
      </c>
      <c r="B144" s="40" t="s">
        <v>677</v>
      </c>
      <c r="C144" s="35">
        <v>671</v>
      </c>
      <c r="D144" s="36">
        <v>45243.349047561547</v>
      </c>
      <c r="E144" s="34">
        <f>VLOOKUP(FACT_INTERESTS[[#This Row],[DW Version]], VERSIONS[], 2)</f>
        <v>68</v>
      </c>
      <c r="F144" s="34">
        <f>VLOOKUP(FACT_INTERESTS[[#This Row],[DW Version]], VERSIONS[], 3)</f>
        <v>5</v>
      </c>
      <c r="G144" s="34" t="str">
        <f>VLOOKUP(FACT_INTERESTS[[#This Row],[DW Version]], VERSIONS[], 4)</f>
        <v>black</v>
      </c>
      <c r="H144" s="40" t="str">
        <f>VLOOKUP(FACT_INTERESTS[[#This Row],[DW Version]], VERSIONS[], 6)</f>
        <v>React Miler</v>
      </c>
      <c r="I144" s="40" t="str">
        <f>VLOOKUP(FACT_INTERESTS[[#This Row],[DW Version]], VERSIONS[], 7)</f>
        <v>Shoe</v>
      </c>
    </row>
    <row r="145" spans="1:9" ht="15.5" x14ac:dyDescent="0.3">
      <c r="A145" s="37">
        <v>144</v>
      </c>
      <c r="B145" s="37" t="s">
        <v>677</v>
      </c>
      <c r="C145" s="38">
        <v>211</v>
      </c>
      <c r="D145" s="39">
        <v>45211.532142947181</v>
      </c>
      <c r="E145" s="34">
        <f>VLOOKUP(FACT_INTERESTS[[#This Row],[DW Version]], VERSIONS[], 2)</f>
        <v>21</v>
      </c>
      <c r="F145" s="34">
        <f>VLOOKUP(FACT_INTERESTS[[#This Row],[DW Version]], VERSIONS[], 3)</f>
        <v>6</v>
      </c>
      <c r="G145" s="34" t="str">
        <f>VLOOKUP(FACT_INTERESTS[[#This Row],[DW Version]], VERSIONS[], 4)</f>
        <v>black</v>
      </c>
      <c r="H145" s="40" t="str">
        <f>VLOOKUP(FACT_INTERESTS[[#This Row],[DW Version]], VERSIONS[], 6)</f>
        <v>Huarache</v>
      </c>
      <c r="I145" s="40" t="str">
        <f>VLOOKUP(FACT_INTERESTS[[#This Row],[DW Version]], VERSIONS[], 7)</f>
        <v>Shoe</v>
      </c>
    </row>
    <row r="146" spans="1:9" ht="15.5" x14ac:dyDescent="0.3">
      <c r="A146" s="34">
        <v>145</v>
      </c>
      <c r="B146" s="40" t="s">
        <v>677</v>
      </c>
      <c r="C146" s="35">
        <v>583</v>
      </c>
      <c r="D146" s="36">
        <v>44629.292163241422</v>
      </c>
      <c r="E146" s="34">
        <f>VLOOKUP(FACT_INTERESTS[[#This Row],[DW Version]], VERSIONS[], 2)</f>
        <v>60</v>
      </c>
      <c r="F146" s="34">
        <f>VLOOKUP(FACT_INTERESTS[[#This Row],[DW Version]], VERSIONS[], 3)</f>
        <v>4</v>
      </c>
      <c r="G146" s="34" t="str">
        <f>VLOOKUP(FACT_INTERESTS[[#This Row],[DW Version]], VERSIONS[], 4)</f>
        <v>white</v>
      </c>
      <c r="H146" s="40" t="str">
        <f>VLOOKUP(FACT_INTERESTS[[#This Row],[DW Version]], VERSIONS[], 6)</f>
        <v>Magista Obra</v>
      </c>
      <c r="I146" s="40" t="str">
        <f>VLOOKUP(FACT_INTERESTS[[#This Row],[DW Version]], VERSIONS[], 7)</f>
        <v>Shoe</v>
      </c>
    </row>
    <row r="147" spans="1:9" ht="15.5" x14ac:dyDescent="0.3">
      <c r="A147" s="37">
        <v>146</v>
      </c>
      <c r="B147" s="41" t="s">
        <v>677</v>
      </c>
      <c r="C147" s="38">
        <v>63</v>
      </c>
      <c r="D147" s="39">
        <v>39270.695695426781</v>
      </c>
      <c r="E147" s="34">
        <f>VLOOKUP(FACT_INTERESTS[[#This Row],[DW Version]], VERSIONS[], 2)</f>
        <v>6</v>
      </c>
      <c r="F147" s="34">
        <f>VLOOKUP(FACT_INTERESTS[[#This Row],[DW Version]], VERSIONS[], 3)</f>
        <v>5</v>
      </c>
      <c r="G147" s="34" t="str">
        <f>VLOOKUP(FACT_INTERESTS[[#This Row],[DW Version]], VERSIONS[], 4)</f>
        <v>black</v>
      </c>
      <c r="H147" s="40" t="str">
        <f>VLOOKUP(FACT_INTERESTS[[#This Row],[DW Version]], VERSIONS[], 6)</f>
        <v>Tech Fleece Hoodie</v>
      </c>
      <c r="I147" s="40" t="str">
        <f>VLOOKUP(FACT_INTERESTS[[#This Row],[DW Version]], VERSIONS[], 7)</f>
        <v>Apparel</v>
      </c>
    </row>
    <row r="148" spans="1:9" ht="15.5" x14ac:dyDescent="0.3">
      <c r="A148" s="34">
        <v>147</v>
      </c>
      <c r="B148" s="40" t="s">
        <v>677</v>
      </c>
      <c r="C148" s="35">
        <v>196</v>
      </c>
      <c r="D148" s="36">
        <v>45296.888133264416</v>
      </c>
      <c r="E148" s="34">
        <f>VLOOKUP(FACT_INTERESTS[[#This Row],[DW Version]], VERSIONS[], 2)</f>
        <v>20</v>
      </c>
      <c r="F148" s="34">
        <f>VLOOKUP(FACT_INTERESTS[[#This Row],[DW Version]], VERSIONS[], 3)</f>
        <v>3.5</v>
      </c>
      <c r="G148" s="34" t="str">
        <f>VLOOKUP(FACT_INTERESTS[[#This Row],[DW Version]], VERSIONS[], 4)</f>
        <v>white</v>
      </c>
      <c r="H148" s="40" t="str">
        <f>VLOOKUP(FACT_INTERESTS[[#This Row],[DW Version]], VERSIONS[], 6)</f>
        <v>Joyride</v>
      </c>
      <c r="I148" s="40" t="str">
        <f>VLOOKUP(FACT_INTERESTS[[#This Row],[DW Version]], VERSIONS[], 7)</f>
        <v>Shoe</v>
      </c>
    </row>
    <row r="149" spans="1:9" ht="15.5" x14ac:dyDescent="0.3">
      <c r="A149" s="37">
        <v>148</v>
      </c>
      <c r="B149" s="41" t="s">
        <v>677</v>
      </c>
      <c r="C149" s="38">
        <v>17</v>
      </c>
      <c r="D149" s="39">
        <v>42466.695197727488</v>
      </c>
      <c r="E149" s="34">
        <f>VLOOKUP(FACT_INTERESTS[[#This Row],[DW Version]], VERSIONS[], 2)</f>
        <v>2</v>
      </c>
      <c r="F149" s="34">
        <f>VLOOKUP(FACT_INTERESTS[[#This Row],[DW Version]], VERSIONS[], 3)</f>
        <v>5</v>
      </c>
      <c r="G149" s="34" t="str">
        <f>VLOOKUP(FACT_INTERESTS[[#This Row],[DW Version]], VERSIONS[], 4)</f>
        <v>red</v>
      </c>
      <c r="H149" s="40" t="str">
        <f>VLOOKUP(FACT_INTERESTS[[#This Row],[DW Version]], VERSIONS[], 6)</f>
        <v>Air Force 1</v>
      </c>
      <c r="I149" s="40" t="str">
        <f>VLOOKUP(FACT_INTERESTS[[#This Row],[DW Version]], VERSIONS[], 7)</f>
        <v>Shoe</v>
      </c>
    </row>
    <row r="150" spans="1:9" ht="15.5" x14ac:dyDescent="0.3">
      <c r="A150" s="34">
        <v>149</v>
      </c>
      <c r="B150" s="40" t="s">
        <v>677</v>
      </c>
      <c r="C150" s="35">
        <v>354</v>
      </c>
      <c r="D150" s="36">
        <v>43797.610566963565</v>
      </c>
      <c r="E150" s="34">
        <f>VLOOKUP(FACT_INTERESTS[[#This Row],[DW Version]], VERSIONS[], 2)</f>
        <v>36</v>
      </c>
      <c r="F150" s="34">
        <f>VLOOKUP(FACT_INTERESTS[[#This Row],[DW Version]], VERSIONS[], 3)</f>
        <v>4</v>
      </c>
      <c r="G150" s="34" t="str">
        <f>VLOOKUP(FACT_INTERESTS[[#This Row],[DW Version]], VERSIONS[], 4)</f>
        <v>dark blue</v>
      </c>
      <c r="H150" s="40" t="str">
        <f>VLOOKUP(FACT_INTERESTS[[#This Row],[DW Version]], VERSIONS[], 6)</f>
        <v>Air Max 270</v>
      </c>
      <c r="I150" s="40" t="str">
        <f>VLOOKUP(FACT_INTERESTS[[#This Row],[DW Version]], VERSIONS[], 7)</f>
        <v>Shoe</v>
      </c>
    </row>
    <row r="151" spans="1:9" ht="15.5" x14ac:dyDescent="0.3">
      <c r="A151" s="37">
        <v>150</v>
      </c>
      <c r="B151" s="41" t="s">
        <v>677</v>
      </c>
      <c r="C151" s="38">
        <v>90</v>
      </c>
      <c r="D151" s="39">
        <v>40956.789446610157</v>
      </c>
      <c r="E151" s="34">
        <f>VLOOKUP(FACT_INTERESTS[[#This Row],[DW Version]], VERSIONS[], 2)</f>
        <v>9</v>
      </c>
      <c r="F151" s="34">
        <f>VLOOKUP(FACT_INTERESTS[[#This Row],[DW Version]], VERSIONS[], 3)</f>
        <v>8.5</v>
      </c>
      <c r="G151" s="34" t="str">
        <f>VLOOKUP(FACT_INTERESTS[[#This Row],[DW Version]], VERSIONS[], 4)</f>
        <v>white</v>
      </c>
      <c r="H151" s="40" t="str">
        <f>VLOOKUP(FACT_INTERESTS[[#This Row],[DW Version]], VERSIONS[], 6)</f>
        <v>React</v>
      </c>
      <c r="I151" s="40" t="str">
        <f>VLOOKUP(FACT_INTERESTS[[#This Row],[DW Version]], VERSIONS[], 7)</f>
        <v>Shoe</v>
      </c>
    </row>
    <row r="152" spans="1:9" ht="15.5" x14ac:dyDescent="0.3">
      <c r="A152" s="34">
        <v>151</v>
      </c>
      <c r="B152" s="34" t="s">
        <v>800</v>
      </c>
      <c r="C152" s="35">
        <v>700</v>
      </c>
      <c r="D152" s="36">
        <v>39998.71726178989</v>
      </c>
      <c r="E152" s="34">
        <f>VLOOKUP(FACT_INTERESTS[[#This Row],[DW Version]], VERSIONS[], 2)</f>
        <v>72</v>
      </c>
      <c r="F152" s="34">
        <f>VLOOKUP(FACT_INTERESTS[[#This Row],[DW Version]], VERSIONS[], 3)</f>
        <v>3.5</v>
      </c>
      <c r="G152" s="34" t="str">
        <f>VLOOKUP(FACT_INTERESTS[[#This Row],[DW Version]], VERSIONS[], 4)</f>
        <v>dark green</v>
      </c>
      <c r="H152" s="40" t="str">
        <f>VLOOKUP(FACT_INTERESTS[[#This Row],[DW Version]], VERSIONS[], 6)</f>
        <v>Zoom Structure 22</v>
      </c>
      <c r="I152" s="40" t="str">
        <f>VLOOKUP(FACT_INTERESTS[[#This Row],[DW Version]], VERSIONS[], 7)</f>
        <v>Shoe</v>
      </c>
    </row>
    <row r="153" spans="1:9" ht="15.5" x14ac:dyDescent="0.3">
      <c r="A153" s="37">
        <v>152</v>
      </c>
      <c r="B153" s="37" t="s">
        <v>800</v>
      </c>
      <c r="C153" s="38">
        <v>305</v>
      </c>
      <c r="D153" s="39">
        <v>39356.443196470456</v>
      </c>
      <c r="E153" s="34">
        <f>VLOOKUP(FACT_INTERESTS[[#This Row],[DW Version]], VERSIONS[], 2)</f>
        <v>30</v>
      </c>
      <c r="F153" s="34">
        <f>VLOOKUP(FACT_INTERESTS[[#This Row],[DW Version]], VERSIONS[], 3)</f>
        <v>12.5</v>
      </c>
      <c r="G153" s="34" t="str">
        <f>VLOOKUP(FACT_INTERESTS[[#This Row],[DW Version]], VERSIONS[], 4)</f>
        <v>white</v>
      </c>
      <c r="H153" s="40" t="str">
        <f>VLOOKUP(FACT_INTERESTS[[#This Row],[DW Version]], VERSIONS[], 6)</f>
        <v>Air Zoom Terra Kiger</v>
      </c>
      <c r="I153" s="40" t="str">
        <f>VLOOKUP(FACT_INTERESTS[[#This Row],[DW Version]], VERSIONS[], 7)</f>
        <v>Shoe</v>
      </c>
    </row>
    <row r="154" spans="1:9" ht="15.5" x14ac:dyDescent="0.3">
      <c r="A154" s="34">
        <v>153</v>
      </c>
      <c r="B154" s="34" t="s">
        <v>800</v>
      </c>
      <c r="C154" s="35">
        <v>364</v>
      </c>
      <c r="D154" s="36">
        <v>41069.142423959289</v>
      </c>
      <c r="E154" s="34">
        <f>VLOOKUP(FACT_INTERESTS[[#This Row],[DW Version]], VERSIONS[], 2)</f>
        <v>37</v>
      </c>
      <c r="F154" s="34">
        <f>VLOOKUP(FACT_INTERESTS[[#This Row],[DW Version]], VERSIONS[], 3)</f>
        <v>4</v>
      </c>
      <c r="G154" s="34" t="str">
        <f>VLOOKUP(FACT_INTERESTS[[#This Row],[DW Version]], VERSIONS[], 4)</f>
        <v>white</v>
      </c>
      <c r="H154" s="40" t="str">
        <f>VLOOKUP(FACT_INTERESTS[[#This Row],[DW Version]], VERSIONS[], 6)</f>
        <v>Air Zoom Winflo</v>
      </c>
      <c r="I154" s="40" t="str">
        <f>VLOOKUP(FACT_INTERESTS[[#This Row],[DW Version]], VERSIONS[], 7)</f>
        <v>Shoe</v>
      </c>
    </row>
    <row r="155" spans="1:9" ht="15.5" x14ac:dyDescent="0.3">
      <c r="A155" s="37">
        <v>154</v>
      </c>
      <c r="B155" s="41" t="s">
        <v>800</v>
      </c>
      <c r="C155" s="38">
        <v>612</v>
      </c>
      <c r="D155" s="39">
        <v>43573.848015807605</v>
      </c>
      <c r="E155" s="34">
        <f>VLOOKUP(FACT_INTERESTS[[#This Row],[DW Version]], VERSIONS[], 2)</f>
        <v>62</v>
      </c>
      <c r="F155" s="34">
        <f>VLOOKUP(FACT_INTERESTS[[#This Row],[DW Version]], VERSIONS[], 3)</f>
        <v>10</v>
      </c>
      <c r="G155" s="34" t="str">
        <f>VLOOKUP(FACT_INTERESTS[[#This Row],[DW Version]], VERSIONS[], 4)</f>
        <v>white</v>
      </c>
      <c r="H155" s="40" t="str">
        <f>VLOOKUP(FACT_INTERESTS[[#This Row],[DW Version]], VERSIONS[], 6)</f>
        <v>Tiempo Legend</v>
      </c>
      <c r="I155" s="40" t="str">
        <f>VLOOKUP(FACT_INTERESTS[[#This Row],[DW Version]], VERSIONS[], 7)</f>
        <v>Shoe</v>
      </c>
    </row>
    <row r="156" spans="1:9" ht="15.5" x14ac:dyDescent="0.3">
      <c r="A156" s="34">
        <v>155</v>
      </c>
      <c r="B156" s="40" t="s">
        <v>800</v>
      </c>
      <c r="C156" s="35">
        <v>32</v>
      </c>
      <c r="D156" s="36">
        <v>41036.66641767793</v>
      </c>
      <c r="E156" s="34">
        <f>VLOOKUP(FACT_INTERESTS[[#This Row],[DW Version]], VERSIONS[], 2)</f>
        <v>3</v>
      </c>
      <c r="F156" s="34">
        <f>VLOOKUP(FACT_INTERESTS[[#This Row],[DW Version]], VERSIONS[], 3)</f>
        <v>7.5</v>
      </c>
      <c r="G156" s="34" t="str">
        <f>VLOOKUP(FACT_INTERESTS[[#This Row],[DW Version]], VERSIONS[], 4)</f>
        <v>white</v>
      </c>
      <c r="H156" s="40" t="str">
        <f>VLOOKUP(FACT_INTERESTS[[#This Row],[DW Version]], VERSIONS[], 6)</f>
        <v>Dri-FIT Shirt</v>
      </c>
      <c r="I156" s="40" t="str">
        <f>VLOOKUP(FACT_INTERESTS[[#This Row],[DW Version]], VERSIONS[], 7)</f>
        <v>Apparel</v>
      </c>
    </row>
    <row r="157" spans="1:9" ht="15.5" x14ac:dyDescent="0.3">
      <c r="A157" s="37">
        <v>156</v>
      </c>
      <c r="B157" s="41" t="s">
        <v>800</v>
      </c>
      <c r="C157" s="38">
        <v>209</v>
      </c>
      <c r="D157" s="39">
        <v>43218.001874467191</v>
      </c>
      <c r="E157" s="34">
        <f>VLOOKUP(FACT_INTERESTS[[#This Row],[DW Version]], VERSIONS[], 2)</f>
        <v>21</v>
      </c>
      <c r="F157" s="34">
        <f>VLOOKUP(FACT_INTERESTS[[#This Row],[DW Version]], VERSIONS[], 3)</f>
        <v>4.5</v>
      </c>
      <c r="G157" s="34" t="str">
        <f>VLOOKUP(FACT_INTERESTS[[#This Row],[DW Version]], VERSIONS[], 4)</f>
        <v>white</v>
      </c>
      <c r="H157" s="40" t="str">
        <f>VLOOKUP(FACT_INTERESTS[[#This Row],[DW Version]], VERSIONS[], 6)</f>
        <v>Huarache</v>
      </c>
      <c r="I157" s="40" t="str">
        <f>VLOOKUP(FACT_INTERESTS[[#This Row],[DW Version]], VERSIONS[], 7)</f>
        <v>Shoe</v>
      </c>
    </row>
    <row r="158" spans="1:9" ht="15.5" x14ac:dyDescent="0.3">
      <c r="A158" s="34">
        <v>157</v>
      </c>
      <c r="B158" s="34" t="s">
        <v>800</v>
      </c>
      <c r="C158" s="35">
        <v>922</v>
      </c>
      <c r="D158" s="36">
        <v>40913.228030912986</v>
      </c>
      <c r="E158" s="34">
        <f>VLOOKUP(FACT_INTERESTS[[#This Row],[DW Version]], VERSIONS[], 2)</f>
        <v>94</v>
      </c>
      <c r="F158" s="34">
        <f>VLOOKUP(FACT_INTERESTS[[#This Row],[DW Version]], VERSIONS[], 3)</f>
        <v>4.5</v>
      </c>
      <c r="G158" s="34" t="str">
        <f>VLOOKUP(FACT_INTERESTS[[#This Row],[DW Version]], VERSIONS[], 4)</f>
        <v>khaki</v>
      </c>
      <c r="H158" s="40" t="str">
        <f>VLOOKUP(FACT_INTERESTS[[#This Row],[DW Version]], VERSIONS[], 6)</f>
        <v>Joyride Run Flyknit</v>
      </c>
      <c r="I158" s="40" t="str">
        <f>VLOOKUP(FACT_INTERESTS[[#This Row],[DW Version]], VERSIONS[], 7)</f>
        <v>Shoe</v>
      </c>
    </row>
    <row r="159" spans="1:9" ht="15.5" x14ac:dyDescent="0.3">
      <c r="A159" s="37">
        <v>158</v>
      </c>
      <c r="B159" s="37" t="s">
        <v>800</v>
      </c>
      <c r="C159" s="38">
        <v>516</v>
      </c>
      <c r="D159" s="39">
        <v>39285.738693722044</v>
      </c>
      <c r="E159" s="34">
        <f>VLOOKUP(FACT_INTERESTS[[#This Row],[DW Version]], VERSIONS[], 2)</f>
        <v>54</v>
      </c>
      <c r="F159" s="34">
        <f>VLOOKUP(FACT_INTERESTS[[#This Row],[DW Version]], VERSIONS[], 3)</f>
        <v>4</v>
      </c>
      <c r="G159" s="34" t="str">
        <f>VLOOKUP(FACT_INTERESTS[[#This Row],[DW Version]], VERSIONS[], 4)</f>
        <v>white</v>
      </c>
      <c r="H159" s="40" t="str">
        <f>VLOOKUP(FACT_INTERESTS[[#This Row],[DW Version]], VERSIONS[], 6)</f>
        <v>Legend React</v>
      </c>
      <c r="I159" s="40" t="str">
        <f>VLOOKUP(FACT_INTERESTS[[#This Row],[DW Version]], VERSIONS[], 7)</f>
        <v>Shoe</v>
      </c>
    </row>
    <row r="160" spans="1:9" ht="15.5" x14ac:dyDescent="0.3">
      <c r="A160" s="34">
        <v>159</v>
      </c>
      <c r="B160" s="40" t="s">
        <v>800</v>
      </c>
      <c r="C160" s="35">
        <v>409</v>
      </c>
      <c r="D160" s="36">
        <v>38973.383270293103</v>
      </c>
      <c r="E160" s="34">
        <f>VLOOKUP(FACT_INTERESTS[[#This Row],[DW Version]], VERSIONS[], 2)</f>
        <v>41</v>
      </c>
      <c r="F160" s="34">
        <f>VLOOKUP(FACT_INTERESTS[[#This Row],[DW Version]], VERSIONS[], 3)</f>
        <v>8.5</v>
      </c>
      <c r="G160" s="34" t="str">
        <f>VLOOKUP(FACT_INTERESTS[[#This Row],[DW Version]], VERSIONS[], 4)</f>
        <v>khaki</v>
      </c>
      <c r="H160" s="40" t="str">
        <f>VLOOKUP(FACT_INTERESTS[[#This Row],[DW Version]], VERSIONS[], 6)</f>
        <v>LunarGlide</v>
      </c>
      <c r="I160" s="40" t="str">
        <f>VLOOKUP(FACT_INTERESTS[[#This Row],[DW Version]], VERSIONS[], 7)</f>
        <v>Shoe</v>
      </c>
    </row>
    <row r="161" spans="1:9" ht="15.5" x14ac:dyDescent="0.3">
      <c r="A161" s="37">
        <v>160</v>
      </c>
      <c r="B161" s="41" t="s">
        <v>810</v>
      </c>
      <c r="C161" s="38">
        <v>604</v>
      </c>
      <c r="D161" s="39">
        <v>41703.679552022884</v>
      </c>
      <c r="E161" s="34">
        <f>VLOOKUP(FACT_INTERESTS[[#This Row],[DW Version]], VERSIONS[], 2)</f>
        <v>62</v>
      </c>
      <c r="F161" s="34">
        <f>VLOOKUP(FACT_INTERESTS[[#This Row],[DW Version]], VERSIONS[], 3)</f>
        <v>3</v>
      </c>
      <c r="G161" s="34" t="str">
        <f>VLOOKUP(FACT_INTERESTS[[#This Row],[DW Version]], VERSIONS[], 4)</f>
        <v>white</v>
      </c>
      <c r="H161" s="40" t="str">
        <f>VLOOKUP(FACT_INTERESTS[[#This Row],[DW Version]], VERSIONS[], 6)</f>
        <v>Tiempo Legend</v>
      </c>
      <c r="I161" s="40" t="str">
        <f>VLOOKUP(FACT_INTERESTS[[#This Row],[DW Version]], VERSIONS[], 7)</f>
        <v>Shoe</v>
      </c>
    </row>
    <row r="162" spans="1:9" ht="15.5" x14ac:dyDescent="0.3">
      <c r="A162" s="34">
        <v>161</v>
      </c>
      <c r="B162" s="34" t="s">
        <v>810</v>
      </c>
      <c r="C162" s="35">
        <v>988</v>
      </c>
      <c r="D162" s="36">
        <v>45402.158641750742</v>
      </c>
      <c r="E162" s="34">
        <f>VLOOKUP(FACT_INTERESTS[[#This Row],[DW Version]], VERSIONS[], 2)</f>
        <v>100</v>
      </c>
      <c r="F162" s="34">
        <f>VLOOKUP(FACT_INTERESTS[[#This Row],[DW Version]], VERSIONS[], 3)</f>
        <v>9</v>
      </c>
      <c r="G162" s="34" t="str">
        <f>VLOOKUP(FACT_INTERESTS[[#This Row],[DW Version]], VERSIONS[], 4)</f>
        <v>white</v>
      </c>
      <c r="H162" s="40" t="str">
        <f>VLOOKUP(FACT_INTERESTS[[#This Row],[DW Version]], VERSIONS[], 6)</f>
        <v>Nike Kettlebell</v>
      </c>
      <c r="I162" s="40" t="str">
        <f>VLOOKUP(FACT_INTERESTS[[#This Row],[DW Version]], VERSIONS[], 7)</f>
        <v>Sport Equipment</v>
      </c>
    </row>
    <row r="163" spans="1:9" ht="15.5" x14ac:dyDescent="0.3">
      <c r="A163" s="37">
        <v>162</v>
      </c>
      <c r="B163" s="41" t="s">
        <v>810</v>
      </c>
      <c r="C163" s="38">
        <v>241</v>
      </c>
      <c r="D163" s="39">
        <v>45421.979746202109</v>
      </c>
      <c r="E163" s="34">
        <f>VLOOKUP(FACT_INTERESTS[[#This Row],[DW Version]], VERSIONS[], 2)</f>
        <v>24</v>
      </c>
      <c r="F163" s="34">
        <f>VLOOKUP(FACT_INTERESTS[[#This Row],[DW Version]], VERSIONS[], 3)</f>
        <v>5</v>
      </c>
      <c r="G163" s="34" t="str">
        <f>VLOOKUP(FACT_INTERESTS[[#This Row],[DW Version]], VERSIONS[], 4)</f>
        <v>white</v>
      </c>
      <c r="H163" s="40" t="str">
        <f>VLOOKUP(FACT_INTERESTS[[#This Row],[DW Version]], VERSIONS[], 6)</f>
        <v>Zoom Fly</v>
      </c>
      <c r="I163" s="40" t="str">
        <f>VLOOKUP(FACT_INTERESTS[[#This Row],[DW Version]], VERSIONS[], 7)</f>
        <v>Shoe</v>
      </c>
    </row>
    <row r="164" spans="1:9" ht="15.5" x14ac:dyDescent="0.3">
      <c r="A164" s="34">
        <v>163</v>
      </c>
      <c r="B164" s="40" t="s">
        <v>810</v>
      </c>
      <c r="C164" s="35">
        <v>546</v>
      </c>
      <c r="D164" s="36">
        <v>41509.752171984226</v>
      </c>
      <c r="E164" s="34">
        <f>VLOOKUP(FACT_INTERESTS[[#This Row],[DW Version]], VERSIONS[], 2)</f>
        <v>57</v>
      </c>
      <c r="F164" s="34">
        <f>VLOOKUP(FACT_INTERESTS[[#This Row],[DW Version]], VERSIONS[], 3)</f>
        <v>6</v>
      </c>
      <c r="G164" s="34" t="str">
        <f>VLOOKUP(FACT_INTERESTS[[#This Row],[DW Version]], VERSIONS[], 4)</f>
        <v>black</v>
      </c>
      <c r="H164" s="40" t="str">
        <f>VLOOKUP(FACT_INTERESTS[[#This Row],[DW Version]], VERSIONS[], 6)</f>
        <v>Phantom Vision</v>
      </c>
      <c r="I164" s="40" t="str">
        <f>VLOOKUP(FACT_INTERESTS[[#This Row],[DW Version]], VERSIONS[], 7)</f>
        <v>Shoe</v>
      </c>
    </row>
    <row r="165" spans="1:9" ht="15.5" x14ac:dyDescent="0.3">
      <c r="A165" s="37">
        <v>164</v>
      </c>
      <c r="B165" s="41" t="s">
        <v>810</v>
      </c>
      <c r="C165" s="38">
        <v>693</v>
      </c>
      <c r="D165" s="39">
        <v>39862.701726876512</v>
      </c>
      <c r="E165" s="34">
        <f>VLOOKUP(FACT_INTERESTS[[#This Row],[DW Version]], VERSIONS[], 2)</f>
        <v>71</v>
      </c>
      <c r="F165" s="34">
        <f>VLOOKUP(FACT_INTERESTS[[#This Row],[DW Version]], VERSIONS[], 3)</f>
        <v>5.5</v>
      </c>
      <c r="G165" s="34" t="str">
        <f>VLOOKUP(FACT_INTERESTS[[#This Row],[DW Version]], VERSIONS[], 4)</f>
        <v>white</v>
      </c>
      <c r="H165" s="40" t="str">
        <f>VLOOKUP(FACT_INTERESTS[[#This Row],[DW Version]], VERSIONS[], 6)</f>
        <v>AeroSwift Running Top</v>
      </c>
      <c r="I165" s="40" t="str">
        <f>VLOOKUP(FACT_INTERESTS[[#This Row],[DW Version]], VERSIONS[], 7)</f>
        <v>Apparel</v>
      </c>
    </row>
    <row r="166" spans="1:9" ht="15.5" x14ac:dyDescent="0.3">
      <c r="A166" s="34">
        <v>165</v>
      </c>
      <c r="B166" s="40" t="s">
        <v>810</v>
      </c>
      <c r="C166" s="35">
        <v>39</v>
      </c>
      <c r="D166" s="36">
        <v>43793.054003134283</v>
      </c>
      <c r="E166" s="34">
        <f>VLOOKUP(FACT_INTERESTS[[#This Row],[DW Version]], VERSIONS[], 2)</f>
        <v>4</v>
      </c>
      <c r="F166" s="34">
        <f>VLOOKUP(FACT_INTERESTS[[#This Row],[DW Version]], VERSIONS[], 3)</f>
        <v>6</v>
      </c>
      <c r="G166" s="34" t="str">
        <f>VLOOKUP(FACT_INTERESTS[[#This Row],[DW Version]], VERSIONS[], 4)</f>
        <v>white</v>
      </c>
      <c r="H166" s="40" t="str">
        <f>VLOOKUP(FACT_INTERESTS[[#This Row],[DW Version]], VERSIONS[], 6)</f>
        <v>Cortez</v>
      </c>
      <c r="I166" s="40" t="str">
        <f>VLOOKUP(FACT_INTERESTS[[#This Row],[DW Version]], VERSIONS[], 7)</f>
        <v>Shoe</v>
      </c>
    </row>
    <row r="167" spans="1:9" ht="15.5" x14ac:dyDescent="0.3">
      <c r="A167" s="37">
        <v>166</v>
      </c>
      <c r="B167" s="41" t="s">
        <v>810</v>
      </c>
      <c r="C167" s="38">
        <v>234</v>
      </c>
      <c r="D167" s="39">
        <v>45411.604507848671</v>
      </c>
      <c r="E167" s="34">
        <f>VLOOKUP(FACT_INTERESTS[[#This Row],[DW Version]], VERSIONS[], 2)</f>
        <v>23</v>
      </c>
      <c r="F167" s="34">
        <f>VLOOKUP(FACT_INTERESTS[[#This Row],[DW Version]], VERSIONS[], 3)</f>
        <v>12.5</v>
      </c>
      <c r="G167" s="34" t="str">
        <f>VLOOKUP(FACT_INTERESTS[[#This Row],[DW Version]], VERSIONS[], 4)</f>
        <v>white</v>
      </c>
      <c r="H167" s="40" t="str">
        <f>VLOOKUP(FACT_INTERESTS[[#This Row],[DW Version]], VERSIONS[], 6)</f>
        <v>M2K Tekno</v>
      </c>
      <c r="I167" s="40" t="str">
        <f>VLOOKUP(FACT_INTERESTS[[#This Row],[DW Version]], VERSIONS[], 7)</f>
        <v>Shoe</v>
      </c>
    </row>
    <row r="168" spans="1:9" ht="15.5" x14ac:dyDescent="0.3">
      <c r="A168" s="34">
        <v>167</v>
      </c>
      <c r="B168" s="34" t="s">
        <v>810</v>
      </c>
      <c r="C168" s="35">
        <v>52</v>
      </c>
      <c r="D168" s="36">
        <v>39041.718321221226</v>
      </c>
      <c r="E168" s="34">
        <f>VLOOKUP(FACT_INTERESTS[[#This Row],[DW Version]], VERSIONS[], 2)</f>
        <v>5</v>
      </c>
      <c r="F168" s="34">
        <f>VLOOKUP(FACT_INTERESTS[[#This Row],[DW Version]], VERSIONS[], 3)</f>
        <v>9</v>
      </c>
      <c r="G168" s="34" t="str">
        <f>VLOOKUP(FACT_INTERESTS[[#This Row],[DW Version]], VERSIONS[], 4)</f>
        <v>red</v>
      </c>
      <c r="H168" s="40" t="str">
        <f>VLOOKUP(FACT_INTERESTS[[#This Row],[DW Version]], VERSIONS[], 6)</f>
        <v>Nike Football</v>
      </c>
      <c r="I168" s="40" t="str">
        <f>VLOOKUP(FACT_INTERESTS[[#This Row],[DW Version]], VERSIONS[], 7)</f>
        <v>Sport Equipment</v>
      </c>
    </row>
    <row r="169" spans="1:9" ht="15.5" x14ac:dyDescent="0.3">
      <c r="A169" s="37">
        <v>168</v>
      </c>
      <c r="B169" s="37" t="s">
        <v>810</v>
      </c>
      <c r="C169" s="38">
        <v>598</v>
      </c>
      <c r="D169" s="39">
        <v>39044.053582528657</v>
      </c>
      <c r="E169" s="34">
        <f>VLOOKUP(FACT_INTERESTS[[#This Row],[DW Version]], VERSIONS[], 2)</f>
        <v>60</v>
      </c>
      <c r="F169" s="34">
        <f>VLOOKUP(FACT_INTERESTS[[#This Row],[DW Version]], VERSIONS[], 3)</f>
        <v>12</v>
      </c>
      <c r="G169" s="34" t="str">
        <f>VLOOKUP(FACT_INTERESTS[[#This Row],[DW Version]], VERSIONS[], 4)</f>
        <v>red</v>
      </c>
      <c r="H169" s="40" t="str">
        <f>VLOOKUP(FACT_INTERESTS[[#This Row],[DW Version]], VERSIONS[], 6)</f>
        <v>Magista Obra</v>
      </c>
      <c r="I169" s="40" t="str">
        <f>VLOOKUP(FACT_INTERESTS[[#This Row],[DW Version]], VERSIONS[], 7)</f>
        <v>Shoe</v>
      </c>
    </row>
    <row r="170" spans="1:9" ht="15.5" x14ac:dyDescent="0.3">
      <c r="A170" s="34">
        <v>169</v>
      </c>
      <c r="B170" s="34" t="s">
        <v>810</v>
      </c>
      <c r="C170" s="35">
        <v>168</v>
      </c>
      <c r="D170" s="36">
        <v>45428.815209108841</v>
      </c>
      <c r="E170" s="34">
        <f>VLOOKUP(FACT_INTERESTS[[#This Row],[DW Version]], VERSIONS[], 2)</f>
        <v>17</v>
      </c>
      <c r="F170" s="34">
        <f>VLOOKUP(FACT_INTERESTS[[#This Row],[DW Version]], VERSIONS[], 3)</f>
        <v>4</v>
      </c>
      <c r="G170" s="34" t="str">
        <f>VLOOKUP(FACT_INTERESTS[[#This Row],[DW Version]], VERSIONS[], 4)</f>
        <v>white</v>
      </c>
      <c r="H170" s="40" t="str">
        <f>VLOOKUP(FACT_INTERESTS[[#This Row],[DW Version]], VERSIONS[], 6)</f>
        <v>Free Run</v>
      </c>
      <c r="I170" s="40" t="str">
        <f>VLOOKUP(FACT_INTERESTS[[#This Row],[DW Version]], VERSIONS[], 7)</f>
        <v>Shoe</v>
      </c>
    </row>
    <row r="171" spans="1:9" ht="15.5" x14ac:dyDescent="0.3">
      <c r="A171" s="37">
        <v>170</v>
      </c>
      <c r="B171" s="41" t="s">
        <v>712</v>
      </c>
      <c r="C171" s="38">
        <v>846</v>
      </c>
      <c r="D171" s="39">
        <v>42189.151449384997</v>
      </c>
      <c r="E171" s="34">
        <f>VLOOKUP(FACT_INTERESTS[[#This Row],[DW Version]], VERSIONS[], 2)</f>
        <v>86</v>
      </c>
      <c r="F171" s="34">
        <f>VLOOKUP(FACT_INTERESTS[[#This Row],[DW Version]], VERSIONS[], 3)</f>
        <v>5.5</v>
      </c>
      <c r="G171" s="34" t="str">
        <f>VLOOKUP(FACT_INTERESTS[[#This Row],[DW Version]], VERSIONS[], 4)</f>
        <v>white</v>
      </c>
      <c r="H171" s="40" t="str">
        <f>VLOOKUP(FACT_INTERESTS[[#This Row],[DW Version]], VERSIONS[], 6)</f>
        <v>Challenger Long-Sleeve</v>
      </c>
      <c r="I171" s="40" t="str">
        <f>VLOOKUP(FACT_INTERESTS[[#This Row],[DW Version]], VERSIONS[], 7)</f>
        <v>Apparel</v>
      </c>
    </row>
    <row r="172" spans="1:9" ht="15.5" x14ac:dyDescent="0.3">
      <c r="A172" s="34">
        <v>171</v>
      </c>
      <c r="B172" s="34" t="s">
        <v>712</v>
      </c>
      <c r="C172" s="35">
        <v>593</v>
      </c>
      <c r="D172" s="36">
        <v>43281.784941459198</v>
      </c>
      <c r="E172" s="34">
        <f>VLOOKUP(FACT_INTERESTS[[#This Row],[DW Version]], VERSIONS[], 2)</f>
        <v>60</v>
      </c>
      <c r="F172" s="34">
        <f>VLOOKUP(FACT_INTERESTS[[#This Row],[DW Version]], VERSIONS[], 3)</f>
        <v>8.5</v>
      </c>
      <c r="G172" s="34" t="str">
        <f>VLOOKUP(FACT_INTERESTS[[#This Row],[DW Version]], VERSIONS[], 4)</f>
        <v>white</v>
      </c>
      <c r="H172" s="40" t="str">
        <f>VLOOKUP(FACT_INTERESTS[[#This Row],[DW Version]], VERSIONS[], 6)</f>
        <v>Magista Obra</v>
      </c>
      <c r="I172" s="40" t="str">
        <f>VLOOKUP(FACT_INTERESTS[[#This Row],[DW Version]], VERSIONS[], 7)</f>
        <v>Shoe</v>
      </c>
    </row>
    <row r="173" spans="1:9" ht="15.5" x14ac:dyDescent="0.3">
      <c r="A173" s="37">
        <v>172</v>
      </c>
      <c r="B173" s="41" t="s">
        <v>712</v>
      </c>
      <c r="C173" s="38">
        <v>751</v>
      </c>
      <c r="D173" s="39">
        <v>39890.478668380158</v>
      </c>
      <c r="E173" s="34">
        <f>VLOOKUP(FACT_INTERESTS[[#This Row],[DW Version]], VERSIONS[], 2)</f>
        <v>77</v>
      </c>
      <c r="F173" s="34">
        <f>VLOOKUP(FACT_INTERESTS[[#This Row],[DW Version]], VERSIONS[], 3)</f>
        <v>11.5</v>
      </c>
      <c r="G173" s="34" t="str">
        <f>VLOOKUP(FACT_INTERESTS[[#This Row],[DW Version]], VERSIONS[], 4)</f>
        <v>black</v>
      </c>
      <c r="H173" s="40" t="str">
        <f>VLOOKUP(FACT_INTERESTS[[#This Row],[DW Version]], VERSIONS[], 6)</f>
        <v>Nike Court Legacy</v>
      </c>
      <c r="I173" s="40" t="str">
        <f>VLOOKUP(FACT_INTERESTS[[#This Row],[DW Version]], VERSIONS[], 7)</f>
        <v>Shoe</v>
      </c>
    </row>
    <row r="174" spans="1:9" ht="15.5" x14ac:dyDescent="0.3">
      <c r="A174" s="34">
        <v>173</v>
      </c>
      <c r="B174" s="40" t="s">
        <v>712</v>
      </c>
      <c r="C174" s="35">
        <v>333</v>
      </c>
      <c r="D174" s="36">
        <v>40131.461885108831</v>
      </c>
      <c r="E174" s="34">
        <f>VLOOKUP(FACT_INTERESTS[[#This Row],[DW Version]], VERSIONS[], 2)</f>
        <v>34</v>
      </c>
      <c r="F174" s="34">
        <f>VLOOKUP(FACT_INTERESTS[[#This Row],[DW Version]], VERSIONS[], 3)</f>
        <v>8</v>
      </c>
      <c r="G174" s="34" t="str">
        <f>VLOOKUP(FACT_INTERESTS[[#This Row],[DW Version]], VERSIONS[], 4)</f>
        <v>white</v>
      </c>
      <c r="H174" s="40" t="str">
        <f>VLOOKUP(FACT_INTERESTS[[#This Row],[DW Version]], VERSIONS[], 6)</f>
        <v>Zoom Vomero</v>
      </c>
      <c r="I174" s="40" t="str">
        <f>VLOOKUP(FACT_INTERESTS[[#This Row],[DW Version]], VERSIONS[], 7)</f>
        <v>Shoe</v>
      </c>
    </row>
    <row r="175" spans="1:9" ht="15.5" x14ac:dyDescent="0.3">
      <c r="A175" s="37">
        <v>174</v>
      </c>
      <c r="B175" s="41" t="s">
        <v>712</v>
      </c>
      <c r="C175" s="38">
        <v>344</v>
      </c>
      <c r="D175" s="39">
        <v>39260.179979013657</v>
      </c>
      <c r="E175" s="34">
        <f>VLOOKUP(FACT_INTERESTS[[#This Row],[DW Version]], VERSIONS[], 2)</f>
        <v>35</v>
      </c>
      <c r="F175" s="34">
        <f>VLOOKUP(FACT_INTERESTS[[#This Row],[DW Version]], VERSIONS[], 3)</f>
        <v>6.5</v>
      </c>
      <c r="G175" s="34" t="str">
        <f>VLOOKUP(FACT_INTERESTS[[#This Row],[DW Version]], VERSIONS[], 4)</f>
        <v>white</v>
      </c>
      <c r="H175" s="40" t="str">
        <f>VLOOKUP(FACT_INTERESTS[[#This Row],[DW Version]], VERSIONS[], 6)</f>
        <v>Alphafly</v>
      </c>
      <c r="I175" s="40" t="str">
        <f>VLOOKUP(FACT_INTERESTS[[#This Row],[DW Version]], VERSIONS[], 7)</f>
        <v>Shoe</v>
      </c>
    </row>
    <row r="176" spans="1:9" ht="15.5" x14ac:dyDescent="0.3">
      <c r="A176" s="34">
        <v>175</v>
      </c>
      <c r="B176" s="34" t="s">
        <v>712</v>
      </c>
      <c r="C176" s="35">
        <v>220</v>
      </c>
      <c r="D176" s="36">
        <v>39556.827993246479</v>
      </c>
      <c r="E176" s="34">
        <f>VLOOKUP(FACT_INTERESTS[[#This Row],[DW Version]], VERSIONS[], 2)</f>
        <v>22</v>
      </c>
      <c r="F176" s="34">
        <f>VLOOKUP(FACT_INTERESTS[[#This Row],[DW Version]], VERSIONS[], 3)</f>
        <v>6</v>
      </c>
      <c r="G176" s="34" t="str">
        <f>VLOOKUP(FACT_INTERESTS[[#This Row],[DW Version]], VERSIONS[], 4)</f>
        <v>white</v>
      </c>
      <c r="H176" s="40" t="str">
        <f>VLOOKUP(FACT_INTERESTS[[#This Row],[DW Version]], VERSIONS[], 6)</f>
        <v>Daybreak</v>
      </c>
      <c r="I176" s="40" t="str">
        <f>VLOOKUP(FACT_INTERESTS[[#This Row],[DW Version]], VERSIONS[], 7)</f>
        <v>Shoe</v>
      </c>
    </row>
    <row r="177" spans="1:9" ht="15.5" x14ac:dyDescent="0.3">
      <c r="A177" s="37">
        <v>176</v>
      </c>
      <c r="B177" s="41" t="s">
        <v>712</v>
      </c>
      <c r="C177" s="38">
        <v>568</v>
      </c>
      <c r="D177" s="39">
        <v>43042.329738613393</v>
      </c>
      <c r="E177" s="34">
        <f>VLOOKUP(FACT_INTERESTS[[#This Row],[DW Version]], VERSIONS[], 2)</f>
        <v>59</v>
      </c>
      <c r="F177" s="34">
        <f>VLOOKUP(FACT_INTERESTS[[#This Row],[DW Version]], VERSIONS[], 3)</f>
        <v>3.5</v>
      </c>
      <c r="G177" s="34" t="str">
        <f>VLOOKUP(FACT_INTERESTS[[#This Row],[DW Version]], VERSIONS[], 4)</f>
        <v>white</v>
      </c>
      <c r="H177" s="40" t="str">
        <f>VLOOKUP(FACT_INTERESTS[[#This Row],[DW Version]], VERSIONS[], 6)</f>
        <v>Hypervenom Phantom</v>
      </c>
      <c r="I177" s="40" t="str">
        <f>VLOOKUP(FACT_INTERESTS[[#This Row],[DW Version]], VERSIONS[], 7)</f>
        <v>Shoe</v>
      </c>
    </row>
    <row r="178" spans="1:9" ht="15.5" x14ac:dyDescent="0.3">
      <c r="A178" s="34">
        <v>177</v>
      </c>
      <c r="B178" s="40" t="s">
        <v>712</v>
      </c>
      <c r="C178" s="35">
        <v>351</v>
      </c>
      <c r="D178" s="36">
        <v>39975.877802888856</v>
      </c>
      <c r="E178" s="34">
        <f>VLOOKUP(FACT_INTERESTS[[#This Row],[DW Version]], VERSIONS[], 2)</f>
        <v>35</v>
      </c>
      <c r="F178" s="34">
        <f>VLOOKUP(FACT_INTERESTS[[#This Row],[DW Version]], VERSIONS[], 3)</f>
        <v>12</v>
      </c>
      <c r="G178" s="34" t="str">
        <f>VLOOKUP(FACT_INTERESTS[[#This Row],[DW Version]], VERSIONS[], 4)</f>
        <v>white</v>
      </c>
      <c r="H178" s="40" t="str">
        <f>VLOOKUP(FACT_INTERESTS[[#This Row],[DW Version]], VERSIONS[], 6)</f>
        <v>Alphafly</v>
      </c>
      <c r="I178" s="40" t="str">
        <f>VLOOKUP(FACT_INTERESTS[[#This Row],[DW Version]], VERSIONS[], 7)</f>
        <v>Shoe</v>
      </c>
    </row>
    <row r="179" spans="1:9" ht="15.5" x14ac:dyDescent="0.3">
      <c r="A179" s="37">
        <v>178</v>
      </c>
      <c r="B179" s="41" t="s">
        <v>804</v>
      </c>
      <c r="C179" s="38">
        <v>670</v>
      </c>
      <c r="D179" s="39">
        <v>44690.472823585907</v>
      </c>
      <c r="E179" s="34">
        <f>VLOOKUP(FACT_INTERESTS[[#This Row],[DW Version]], VERSIONS[], 2)</f>
        <v>68</v>
      </c>
      <c r="F179" s="34">
        <f>VLOOKUP(FACT_INTERESTS[[#This Row],[DW Version]], VERSIONS[], 3)</f>
        <v>4</v>
      </c>
      <c r="G179" s="34" t="str">
        <f>VLOOKUP(FACT_INTERESTS[[#This Row],[DW Version]], VERSIONS[], 4)</f>
        <v>red</v>
      </c>
      <c r="H179" s="40" t="str">
        <f>VLOOKUP(FACT_INTERESTS[[#This Row],[DW Version]], VERSIONS[], 6)</f>
        <v>React Miler</v>
      </c>
      <c r="I179" s="40" t="str">
        <f>VLOOKUP(FACT_INTERESTS[[#This Row],[DW Version]], VERSIONS[], 7)</f>
        <v>Shoe</v>
      </c>
    </row>
    <row r="180" spans="1:9" ht="15.5" x14ac:dyDescent="0.3">
      <c r="A180" s="34">
        <v>179</v>
      </c>
      <c r="B180" s="40" t="s">
        <v>804</v>
      </c>
      <c r="C180" s="35">
        <v>348</v>
      </c>
      <c r="D180" s="36">
        <v>44755.081615539551</v>
      </c>
      <c r="E180" s="34">
        <f>VLOOKUP(FACT_INTERESTS[[#This Row],[DW Version]], VERSIONS[], 2)</f>
        <v>35</v>
      </c>
      <c r="F180" s="34">
        <f>VLOOKUP(FACT_INTERESTS[[#This Row],[DW Version]], VERSIONS[], 3)</f>
        <v>9.5</v>
      </c>
      <c r="G180" s="34" t="str">
        <f>VLOOKUP(FACT_INTERESTS[[#This Row],[DW Version]], VERSIONS[], 4)</f>
        <v>white</v>
      </c>
      <c r="H180" s="40" t="str">
        <f>VLOOKUP(FACT_INTERESTS[[#This Row],[DW Version]], VERSIONS[], 6)</f>
        <v>Alphafly</v>
      </c>
      <c r="I180" s="40" t="str">
        <f>VLOOKUP(FACT_INTERESTS[[#This Row],[DW Version]], VERSIONS[], 7)</f>
        <v>Shoe</v>
      </c>
    </row>
    <row r="181" spans="1:9" ht="15.5" x14ac:dyDescent="0.3">
      <c r="A181" s="37">
        <v>180</v>
      </c>
      <c r="B181" s="37" t="s">
        <v>804</v>
      </c>
      <c r="C181" s="38">
        <v>195</v>
      </c>
      <c r="D181" s="39">
        <v>44459.048262085671</v>
      </c>
      <c r="E181" s="34">
        <f>VLOOKUP(FACT_INTERESTS[[#This Row],[DW Version]], VERSIONS[], 2)</f>
        <v>19</v>
      </c>
      <c r="F181" s="34">
        <f>VLOOKUP(FACT_INTERESTS[[#This Row],[DW Version]], VERSIONS[], 3)</f>
        <v>12.5</v>
      </c>
      <c r="G181" s="34" t="str">
        <f>VLOOKUP(FACT_INTERESTS[[#This Row],[DW Version]], VERSIONS[], 4)</f>
        <v>white</v>
      </c>
      <c r="H181" s="40" t="str">
        <f>VLOOKUP(FACT_INTERESTS[[#This Row],[DW Version]], VERSIONS[], 6)</f>
        <v>Windrunner Jacket</v>
      </c>
      <c r="I181" s="40" t="str">
        <f>VLOOKUP(FACT_INTERESTS[[#This Row],[DW Version]], VERSIONS[], 7)</f>
        <v>Apparel</v>
      </c>
    </row>
    <row r="182" spans="1:9" ht="15.5" x14ac:dyDescent="0.3">
      <c r="A182" s="34">
        <v>181</v>
      </c>
      <c r="B182" s="34" t="s">
        <v>804</v>
      </c>
      <c r="C182" s="35">
        <v>823</v>
      </c>
      <c r="D182" s="36">
        <v>44558.798925243325</v>
      </c>
      <c r="E182" s="34">
        <f>VLOOKUP(FACT_INTERESTS[[#This Row],[DW Version]], VERSIONS[], 2)</f>
        <v>83</v>
      </c>
      <c r="F182" s="34">
        <f>VLOOKUP(FACT_INTERESTS[[#This Row],[DW Version]], VERSIONS[], 3)</f>
        <v>11</v>
      </c>
      <c r="G182" s="34" t="str">
        <f>VLOOKUP(FACT_INTERESTS[[#This Row],[DW Version]], VERSIONS[], 4)</f>
        <v>dark blue</v>
      </c>
      <c r="H182" s="40" t="str">
        <f>VLOOKUP(FACT_INTERESTS[[#This Row],[DW Version]], VERSIONS[], 6)</f>
        <v>Dri-FIT Academy Pants</v>
      </c>
      <c r="I182" s="40" t="str">
        <f>VLOOKUP(FACT_INTERESTS[[#This Row],[DW Version]], VERSIONS[], 7)</f>
        <v>Apparel</v>
      </c>
    </row>
    <row r="183" spans="1:9" ht="15.5" x14ac:dyDescent="0.3">
      <c r="A183" s="37">
        <v>182</v>
      </c>
      <c r="B183" s="37" t="s">
        <v>804</v>
      </c>
      <c r="C183" s="38">
        <v>806</v>
      </c>
      <c r="D183" s="39">
        <v>39782.507323966187</v>
      </c>
      <c r="E183" s="34">
        <f>VLOOKUP(FACT_INTERESTS[[#This Row],[DW Version]], VERSIONS[], 2)</f>
        <v>82</v>
      </c>
      <c r="F183" s="34">
        <f>VLOOKUP(FACT_INTERESTS[[#This Row],[DW Version]], VERSIONS[], 3)</f>
        <v>6.5</v>
      </c>
      <c r="G183" s="34" t="str">
        <f>VLOOKUP(FACT_INTERESTS[[#This Row],[DW Version]], VERSIONS[], 4)</f>
        <v>dark red</v>
      </c>
      <c r="H183" s="40" t="str">
        <f>VLOOKUP(FACT_INTERESTS[[#This Row],[DW Version]], VERSIONS[], 6)</f>
        <v>Flex 2-in-1 Shorts</v>
      </c>
      <c r="I183" s="40" t="str">
        <f>VLOOKUP(FACT_INTERESTS[[#This Row],[DW Version]], VERSIONS[], 7)</f>
        <v>Apparel</v>
      </c>
    </row>
    <row r="184" spans="1:9" ht="15.5" x14ac:dyDescent="0.3">
      <c r="A184" s="34">
        <v>183</v>
      </c>
      <c r="B184" s="34" t="s">
        <v>804</v>
      </c>
      <c r="C184" s="35">
        <v>728</v>
      </c>
      <c r="D184" s="36">
        <v>45352.017293041994</v>
      </c>
      <c r="E184" s="34">
        <f>VLOOKUP(FACT_INTERESTS[[#This Row],[DW Version]], VERSIONS[], 2)</f>
        <v>75</v>
      </c>
      <c r="F184" s="34">
        <f>VLOOKUP(FACT_INTERESTS[[#This Row],[DW Version]], VERSIONS[], 3)</f>
        <v>3</v>
      </c>
      <c r="G184" s="34" t="str">
        <f>VLOOKUP(FACT_INTERESTS[[#This Row],[DW Version]], VERSIONS[], 4)</f>
        <v>white</v>
      </c>
      <c r="H184" s="40" t="str">
        <f>VLOOKUP(FACT_INTERESTS[[#This Row],[DW Version]], VERSIONS[], 6)</f>
        <v>React Presto</v>
      </c>
      <c r="I184" s="40" t="str">
        <f>VLOOKUP(FACT_INTERESTS[[#This Row],[DW Version]], VERSIONS[], 7)</f>
        <v>Shoe</v>
      </c>
    </row>
    <row r="185" spans="1:9" ht="15.5" x14ac:dyDescent="0.3">
      <c r="A185" s="37">
        <v>184</v>
      </c>
      <c r="B185" s="37" t="s">
        <v>804</v>
      </c>
      <c r="C185" s="38">
        <v>604</v>
      </c>
      <c r="D185" s="39">
        <v>39530.808514581062</v>
      </c>
      <c r="E185" s="34">
        <f>VLOOKUP(FACT_INTERESTS[[#This Row],[DW Version]], VERSIONS[], 2)</f>
        <v>62</v>
      </c>
      <c r="F185" s="34">
        <f>VLOOKUP(FACT_INTERESTS[[#This Row],[DW Version]], VERSIONS[], 3)</f>
        <v>3</v>
      </c>
      <c r="G185" s="34" t="str">
        <f>VLOOKUP(FACT_INTERESTS[[#This Row],[DW Version]], VERSIONS[], 4)</f>
        <v>white</v>
      </c>
      <c r="H185" s="40" t="str">
        <f>VLOOKUP(FACT_INTERESTS[[#This Row],[DW Version]], VERSIONS[], 6)</f>
        <v>Tiempo Legend</v>
      </c>
      <c r="I185" s="40" t="str">
        <f>VLOOKUP(FACT_INTERESTS[[#This Row],[DW Version]], VERSIONS[], 7)</f>
        <v>Shoe</v>
      </c>
    </row>
    <row r="186" spans="1:9" ht="15.5" x14ac:dyDescent="0.3">
      <c r="A186" s="34">
        <v>185</v>
      </c>
      <c r="B186" s="40" t="s">
        <v>804</v>
      </c>
      <c r="C186" s="35">
        <v>275</v>
      </c>
      <c r="D186" s="36">
        <v>42563.891221195285</v>
      </c>
      <c r="E186" s="34">
        <f>VLOOKUP(FACT_INTERESTS[[#This Row],[DW Version]], VERSIONS[], 2)</f>
        <v>27</v>
      </c>
      <c r="F186" s="34">
        <f>VLOOKUP(FACT_INTERESTS[[#This Row],[DW Version]], VERSIONS[], 3)</f>
        <v>6.5</v>
      </c>
      <c r="G186" s="34" t="str">
        <f>VLOOKUP(FACT_INTERESTS[[#This Row],[DW Version]], VERSIONS[], 4)</f>
        <v>white</v>
      </c>
      <c r="H186" s="40" t="str">
        <f>VLOOKUP(FACT_INTERESTS[[#This Row],[DW Version]], VERSIONS[], 6)</f>
        <v>Structure</v>
      </c>
      <c r="I186" s="40" t="str">
        <f>VLOOKUP(FACT_INTERESTS[[#This Row],[DW Version]], VERSIONS[], 7)</f>
        <v>Shoe</v>
      </c>
    </row>
    <row r="187" spans="1:9" ht="15.5" x14ac:dyDescent="0.3">
      <c r="A187" s="37">
        <v>186</v>
      </c>
      <c r="B187" s="37" t="s">
        <v>804</v>
      </c>
      <c r="C187" s="38">
        <v>342</v>
      </c>
      <c r="D187" s="39">
        <v>44033.569604026947</v>
      </c>
      <c r="E187" s="34">
        <f>VLOOKUP(FACT_INTERESTS[[#This Row],[DW Version]], VERSIONS[], 2)</f>
        <v>35</v>
      </c>
      <c r="F187" s="34">
        <f>VLOOKUP(FACT_INTERESTS[[#This Row],[DW Version]], VERSIONS[], 3)</f>
        <v>4.5</v>
      </c>
      <c r="G187" s="34" t="str">
        <f>VLOOKUP(FACT_INTERESTS[[#This Row],[DW Version]], VERSIONS[], 4)</f>
        <v>black</v>
      </c>
      <c r="H187" s="40" t="str">
        <f>VLOOKUP(FACT_INTERESTS[[#This Row],[DW Version]], VERSIONS[], 6)</f>
        <v>Alphafly</v>
      </c>
      <c r="I187" s="40" t="str">
        <f>VLOOKUP(FACT_INTERESTS[[#This Row],[DW Version]], VERSIONS[], 7)</f>
        <v>Shoe</v>
      </c>
    </row>
    <row r="188" spans="1:9" ht="15.5" x14ac:dyDescent="0.3">
      <c r="A188" s="34">
        <v>187</v>
      </c>
      <c r="B188" s="40" t="s">
        <v>636</v>
      </c>
      <c r="C188" s="35">
        <v>981</v>
      </c>
      <c r="D188" s="36">
        <v>41613.509870567272</v>
      </c>
      <c r="E188" s="34">
        <f>VLOOKUP(FACT_INTERESTS[[#This Row],[DW Version]], VERSIONS[], 2)</f>
        <v>100</v>
      </c>
      <c r="F188" s="34">
        <f>VLOOKUP(FACT_INTERESTS[[#This Row],[DW Version]], VERSIONS[], 3)</f>
        <v>3</v>
      </c>
      <c r="G188" s="34" t="str">
        <f>VLOOKUP(FACT_INTERESTS[[#This Row],[DW Version]], VERSIONS[], 4)</f>
        <v>red</v>
      </c>
      <c r="H188" s="40" t="str">
        <f>VLOOKUP(FACT_INTERESTS[[#This Row],[DW Version]], VERSIONS[], 6)</f>
        <v>Nike Kettlebell</v>
      </c>
      <c r="I188" s="40" t="str">
        <f>VLOOKUP(FACT_INTERESTS[[#This Row],[DW Version]], VERSIONS[], 7)</f>
        <v>Sport Equipment</v>
      </c>
    </row>
    <row r="189" spans="1:9" ht="15.5" x14ac:dyDescent="0.3">
      <c r="A189" s="37">
        <v>188</v>
      </c>
      <c r="B189" s="37" t="s">
        <v>636</v>
      </c>
      <c r="C189" s="38">
        <v>843</v>
      </c>
      <c r="D189" s="39">
        <v>39033.34601722208</v>
      </c>
      <c r="E189" s="34">
        <f>VLOOKUP(FACT_INTERESTS[[#This Row],[DW Version]], VERSIONS[], 2)</f>
        <v>86</v>
      </c>
      <c r="F189" s="34">
        <f>VLOOKUP(FACT_INTERESTS[[#This Row],[DW Version]], VERSIONS[], 3)</f>
        <v>4</v>
      </c>
      <c r="G189" s="34" t="str">
        <f>VLOOKUP(FACT_INTERESTS[[#This Row],[DW Version]], VERSIONS[], 4)</f>
        <v>red</v>
      </c>
      <c r="H189" s="40" t="str">
        <f>VLOOKUP(FACT_INTERESTS[[#This Row],[DW Version]], VERSIONS[], 6)</f>
        <v>Challenger Long-Sleeve</v>
      </c>
      <c r="I189" s="40" t="str">
        <f>VLOOKUP(FACT_INTERESTS[[#This Row],[DW Version]], VERSIONS[], 7)</f>
        <v>Apparel</v>
      </c>
    </row>
    <row r="190" spans="1:9" ht="15.5" x14ac:dyDescent="0.3">
      <c r="A190" s="34">
        <v>189</v>
      </c>
      <c r="B190" s="34" t="s">
        <v>636</v>
      </c>
      <c r="C190" s="35">
        <v>263</v>
      </c>
      <c r="D190" s="36">
        <v>45138.090162020868</v>
      </c>
      <c r="E190" s="34">
        <f>VLOOKUP(FACT_INTERESTS[[#This Row],[DW Version]], VERSIONS[], 2)</f>
        <v>26</v>
      </c>
      <c r="F190" s="34">
        <f>VLOOKUP(FACT_INTERESTS[[#This Row],[DW Version]], VERSIONS[], 3)</f>
        <v>3.5</v>
      </c>
      <c r="G190" s="34" t="str">
        <f>VLOOKUP(FACT_INTERESTS[[#This Row],[DW Version]], VERSIONS[], 4)</f>
        <v>white</v>
      </c>
      <c r="H190" s="40" t="str">
        <f>VLOOKUP(FACT_INTERESTS[[#This Row],[DW Version]], VERSIONS[], 6)</f>
        <v>Infinity Run</v>
      </c>
      <c r="I190" s="40" t="str">
        <f>VLOOKUP(FACT_INTERESTS[[#This Row],[DW Version]], VERSIONS[], 7)</f>
        <v>Shoe</v>
      </c>
    </row>
    <row r="191" spans="1:9" ht="15.5" x14ac:dyDescent="0.3">
      <c r="A191" s="37">
        <v>190</v>
      </c>
      <c r="B191" s="37" t="s">
        <v>636</v>
      </c>
      <c r="C191" s="38">
        <v>126</v>
      </c>
      <c r="D191" s="39">
        <v>44992.213231888585</v>
      </c>
      <c r="E191" s="34">
        <f>VLOOKUP(FACT_INTERESTS[[#This Row],[DW Version]], VERSIONS[], 2)</f>
        <v>13</v>
      </c>
      <c r="F191" s="34">
        <f>VLOOKUP(FACT_INTERESTS[[#This Row],[DW Version]], VERSIONS[], 3)</f>
        <v>9</v>
      </c>
      <c r="G191" s="34" t="str">
        <f>VLOOKUP(FACT_INTERESTS[[#This Row],[DW Version]], VERSIONS[], 4)</f>
        <v>white</v>
      </c>
      <c r="H191" s="40" t="str">
        <f>VLOOKUP(FACT_INTERESTS[[#This Row],[DW Version]], VERSIONS[], 6)</f>
        <v>Therma Pants</v>
      </c>
      <c r="I191" s="40" t="str">
        <f>VLOOKUP(FACT_INTERESTS[[#This Row],[DW Version]], VERSIONS[], 7)</f>
        <v>Apparel</v>
      </c>
    </row>
    <row r="192" spans="1:9" ht="15.5" x14ac:dyDescent="0.3">
      <c r="A192" s="34">
        <v>191</v>
      </c>
      <c r="B192" s="40" t="s">
        <v>636</v>
      </c>
      <c r="C192" s="35">
        <v>631</v>
      </c>
      <c r="D192" s="36">
        <v>42289.06999658206</v>
      </c>
      <c r="E192" s="34">
        <f>VLOOKUP(FACT_INTERESTS[[#This Row],[DW Version]], VERSIONS[], 2)</f>
        <v>64</v>
      </c>
      <c r="F192" s="34">
        <f>VLOOKUP(FACT_INTERESTS[[#This Row],[DW Version]], VERSIONS[], 3)</f>
        <v>12</v>
      </c>
      <c r="G192" s="34" t="str">
        <f>VLOOKUP(FACT_INTERESTS[[#This Row],[DW Version]], VERSIONS[], 4)</f>
        <v>white</v>
      </c>
      <c r="H192" s="40" t="str">
        <f>VLOOKUP(FACT_INTERESTS[[#This Row],[DW Version]], VERSIONS[], 6)</f>
        <v>Hyperdunk</v>
      </c>
      <c r="I192" s="40" t="str">
        <f>VLOOKUP(FACT_INTERESTS[[#This Row],[DW Version]], VERSIONS[], 7)</f>
        <v>Shoe</v>
      </c>
    </row>
    <row r="193" spans="1:9" ht="15.5" x14ac:dyDescent="0.3">
      <c r="A193" s="37">
        <v>192</v>
      </c>
      <c r="B193" s="41" t="s">
        <v>636</v>
      </c>
      <c r="C193" s="38">
        <v>810</v>
      </c>
      <c r="D193" s="39">
        <v>43616.430443843266</v>
      </c>
      <c r="E193" s="34">
        <f>VLOOKUP(FACT_INTERESTS[[#This Row],[DW Version]], VERSIONS[], 2)</f>
        <v>82</v>
      </c>
      <c r="F193" s="34">
        <f>VLOOKUP(FACT_INTERESTS[[#This Row],[DW Version]], VERSIONS[], 3)</f>
        <v>10</v>
      </c>
      <c r="G193" s="34" t="str">
        <f>VLOOKUP(FACT_INTERESTS[[#This Row],[DW Version]], VERSIONS[], 4)</f>
        <v>white</v>
      </c>
      <c r="H193" s="40" t="str">
        <f>VLOOKUP(FACT_INTERESTS[[#This Row],[DW Version]], VERSIONS[], 6)</f>
        <v>Flex 2-in-1 Shorts</v>
      </c>
      <c r="I193" s="40" t="str">
        <f>VLOOKUP(FACT_INTERESTS[[#This Row],[DW Version]], VERSIONS[], 7)</f>
        <v>Apparel</v>
      </c>
    </row>
    <row r="194" spans="1:9" ht="15.5" x14ac:dyDescent="0.3">
      <c r="A194" s="34">
        <v>193</v>
      </c>
      <c r="B194" s="34" t="s">
        <v>636</v>
      </c>
      <c r="C194" s="35">
        <v>305</v>
      </c>
      <c r="D194" s="36">
        <v>38848.924985297963</v>
      </c>
      <c r="E194" s="34">
        <f>VLOOKUP(FACT_INTERESTS[[#This Row],[DW Version]], VERSIONS[], 2)</f>
        <v>30</v>
      </c>
      <c r="F194" s="34">
        <f>VLOOKUP(FACT_INTERESTS[[#This Row],[DW Version]], VERSIONS[], 3)</f>
        <v>12.5</v>
      </c>
      <c r="G194" s="34" t="str">
        <f>VLOOKUP(FACT_INTERESTS[[#This Row],[DW Version]], VERSIONS[], 4)</f>
        <v>white</v>
      </c>
      <c r="H194" s="40" t="str">
        <f>VLOOKUP(FACT_INTERESTS[[#This Row],[DW Version]], VERSIONS[], 6)</f>
        <v>Air Zoom Terra Kiger</v>
      </c>
      <c r="I194" s="40" t="str">
        <f>VLOOKUP(FACT_INTERESTS[[#This Row],[DW Version]], VERSIONS[], 7)</f>
        <v>Shoe</v>
      </c>
    </row>
    <row r="195" spans="1:9" ht="15.5" x14ac:dyDescent="0.3">
      <c r="A195" s="37">
        <v>194</v>
      </c>
      <c r="B195" s="41" t="s">
        <v>636</v>
      </c>
      <c r="C195" s="38">
        <v>365</v>
      </c>
      <c r="D195" s="39">
        <v>40373.671125682478</v>
      </c>
      <c r="E195" s="34">
        <f>VLOOKUP(FACT_INTERESTS[[#This Row],[DW Version]], VERSIONS[], 2)</f>
        <v>37</v>
      </c>
      <c r="F195" s="34">
        <f>VLOOKUP(FACT_INTERESTS[[#This Row],[DW Version]], VERSIONS[], 3)</f>
        <v>5</v>
      </c>
      <c r="G195" s="34" t="str">
        <f>VLOOKUP(FACT_INTERESTS[[#This Row],[DW Version]], VERSIONS[], 4)</f>
        <v>white</v>
      </c>
      <c r="H195" s="40" t="str">
        <f>VLOOKUP(FACT_INTERESTS[[#This Row],[DW Version]], VERSIONS[], 6)</f>
        <v>Air Zoom Winflo</v>
      </c>
      <c r="I195" s="40" t="str">
        <f>VLOOKUP(FACT_INTERESTS[[#This Row],[DW Version]], VERSIONS[], 7)</f>
        <v>Shoe</v>
      </c>
    </row>
    <row r="196" spans="1:9" ht="15.5" x14ac:dyDescent="0.3">
      <c r="A196" s="34">
        <v>195</v>
      </c>
      <c r="B196" s="40" t="s">
        <v>636</v>
      </c>
      <c r="C196" s="35">
        <v>968</v>
      </c>
      <c r="D196" s="36">
        <v>40872.431925629222</v>
      </c>
      <c r="E196" s="34">
        <f>VLOOKUP(FACT_INTERESTS[[#This Row],[DW Version]], VERSIONS[], 2)</f>
        <v>98</v>
      </c>
      <c r="F196" s="34">
        <f>VLOOKUP(FACT_INTERESTS[[#This Row],[DW Version]], VERSIONS[], 3)</f>
        <v>11</v>
      </c>
      <c r="G196" s="34" t="str">
        <f>VLOOKUP(FACT_INTERESTS[[#This Row],[DW Version]], VERSIONS[], 4)</f>
        <v>dark purple</v>
      </c>
      <c r="H196" s="40" t="str">
        <f>VLOOKUP(FACT_INTERESTS[[#This Row],[DW Version]], VERSIONS[], 6)</f>
        <v>Zoom Rival Fly</v>
      </c>
      <c r="I196" s="40" t="str">
        <f>VLOOKUP(FACT_INTERESTS[[#This Row],[DW Version]], VERSIONS[], 7)</f>
        <v>Shoe</v>
      </c>
    </row>
    <row r="197" spans="1:9" ht="15.5" x14ac:dyDescent="0.3">
      <c r="A197" s="37">
        <v>196</v>
      </c>
      <c r="B197" s="37" t="s">
        <v>636</v>
      </c>
      <c r="C197" s="38">
        <v>115</v>
      </c>
      <c r="D197" s="39">
        <v>45404.772977963199</v>
      </c>
      <c r="E197" s="34">
        <f>VLOOKUP(FACT_INTERESTS[[#This Row],[DW Version]], VERSIONS[], 2)</f>
        <v>11</v>
      </c>
      <c r="F197" s="34">
        <f>VLOOKUP(FACT_INTERESTS[[#This Row],[DW Version]], VERSIONS[], 3)</f>
        <v>12</v>
      </c>
      <c r="G197" s="34" t="str">
        <f>VLOOKUP(FACT_INTERESTS[[#This Row],[DW Version]], VERSIONS[], 4)</f>
        <v>white</v>
      </c>
      <c r="H197" s="40" t="str">
        <f>VLOOKUP(FACT_INTERESTS[[#This Row],[DW Version]], VERSIONS[], 6)</f>
        <v>Pro Compression Tights</v>
      </c>
      <c r="I197" s="40" t="str">
        <f>VLOOKUP(FACT_INTERESTS[[#This Row],[DW Version]], VERSIONS[], 7)</f>
        <v>Apparel</v>
      </c>
    </row>
    <row r="198" spans="1:9" ht="15.5" x14ac:dyDescent="0.3">
      <c r="A198" s="34">
        <v>197</v>
      </c>
      <c r="B198" s="40" t="s">
        <v>636</v>
      </c>
      <c r="C198" s="35">
        <v>795</v>
      </c>
      <c r="D198" s="36">
        <v>42279.12416573552</v>
      </c>
      <c r="E198" s="34">
        <f>VLOOKUP(FACT_INTERESTS[[#This Row],[DW Version]], VERSIONS[], 2)</f>
        <v>81</v>
      </c>
      <c r="F198" s="34">
        <f>VLOOKUP(FACT_INTERESTS[[#This Row],[DW Version]], VERSIONS[], 3)</f>
        <v>7.5</v>
      </c>
      <c r="G198" s="34" t="str">
        <f>VLOOKUP(FACT_INTERESTS[[#This Row],[DW Version]], VERSIONS[], 4)</f>
        <v>red</v>
      </c>
      <c r="H198" s="40" t="str">
        <f>VLOOKUP(FACT_INTERESTS[[#This Row],[DW Version]], VERSIONS[], 6)</f>
        <v>Air Max Fusion</v>
      </c>
      <c r="I198" s="40" t="str">
        <f>VLOOKUP(FACT_INTERESTS[[#This Row],[DW Version]], VERSIONS[], 7)</f>
        <v>Shoe</v>
      </c>
    </row>
    <row r="199" spans="1:9" ht="15.5" x14ac:dyDescent="0.3">
      <c r="A199" s="37">
        <v>198</v>
      </c>
      <c r="B199" s="41" t="s">
        <v>636</v>
      </c>
      <c r="C199" s="38">
        <v>170</v>
      </c>
      <c r="D199" s="39">
        <v>40864.308783699649</v>
      </c>
      <c r="E199" s="34">
        <f>VLOOKUP(FACT_INTERESTS[[#This Row],[DW Version]], VERSIONS[], 2)</f>
        <v>17</v>
      </c>
      <c r="F199" s="34">
        <f>VLOOKUP(FACT_INTERESTS[[#This Row],[DW Version]], VERSIONS[], 3)</f>
        <v>6</v>
      </c>
      <c r="G199" s="34" t="str">
        <f>VLOOKUP(FACT_INTERESTS[[#This Row],[DW Version]], VERSIONS[], 4)</f>
        <v>black</v>
      </c>
      <c r="H199" s="40" t="str">
        <f>VLOOKUP(FACT_INTERESTS[[#This Row],[DW Version]], VERSIONS[], 6)</f>
        <v>Free Run</v>
      </c>
      <c r="I199" s="40" t="str">
        <f>VLOOKUP(FACT_INTERESTS[[#This Row],[DW Version]], VERSIONS[], 7)</f>
        <v>Shoe</v>
      </c>
    </row>
    <row r="200" spans="1:9" ht="15.5" x14ac:dyDescent="0.3">
      <c r="A200" s="34">
        <v>199</v>
      </c>
      <c r="B200" s="40" t="s">
        <v>636</v>
      </c>
      <c r="C200" s="35">
        <v>556</v>
      </c>
      <c r="D200" s="36">
        <v>42683.501347494399</v>
      </c>
      <c r="E200" s="34">
        <f>VLOOKUP(FACT_INTERESTS[[#This Row],[DW Version]], VERSIONS[], 2)</f>
        <v>58</v>
      </c>
      <c r="F200" s="34">
        <f>VLOOKUP(FACT_INTERESTS[[#This Row],[DW Version]], VERSIONS[], 3)</f>
        <v>4</v>
      </c>
      <c r="G200" s="34" t="str">
        <f>VLOOKUP(FACT_INTERESTS[[#This Row],[DW Version]], VERSIONS[], 4)</f>
        <v>turquoise</v>
      </c>
      <c r="H200" s="40" t="str">
        <f>VLOOKUP(FACT_INTERESTS[[#This Row],[DW Version]], VERSIONS[], 6)</f>
        <v>Mercurial Superfly</v>
      </c>
      <c r="I200" s="40" t="str">
        <f>VLOOKUP(FACT_INTERESTS[[#This Row],[DW Version]], VERSIONS[], 7)</f>
        <v>Shoe</v>
      </c>
    </row>
    <row r="201" spans="1:9" ht="15.5" x14ac:dyDescent="0.3">
      <c r="A201" s="37">
        <v>200</v>
      </c>
      <c r="B201" s="41" t="s">
        <v>636</v>
      </c>
      <c r="C201" s="38">
        <v>394</v>
      </c>
      <c r="D201" s="39">
        <v>45267.172814695659</v>
      </c>
      <c r="E201" s="34">
        <f>VLOOKUP(FACT_INTERESTS[[#This Row],[DW Version]], VERSIONS[], 2)</f>
        <v>40</v>
      </c>
      <c r="F201" s="34">
        <f>VLOOKUP(FACT_INTERESTS[[#This Row],[DW Version]], VERSIONS[], 3)</f>
        <v>10.5</v>
      </c>
      <c r="G201" s="34" t="str">
        <f>VLOOKUP(FACT_INTERESTS[[#This Row],[DW Version]], VERSIONS[], 4)</f>
        <v>white</v>
      </c>
      <c r="H201" s="40" t="str">
        <f>VLOOKUP(FACT_INTERESTS[[#This Row],[DW Version]], VERSIONS[], 6)</f>
        <v>Zoom Streak</v>
      </c>
      <c r="I201" s="40" t="str">
        <f>VLOOKUP(FACT_INTERESTS[[#This Row],[DW Version]], VERSIONS[], 7)</f>
        <v>Shoe</v>
      </c>
    </row>
    <row r="202" spans="1:9" ht="15.5" x14ac:dyDescent="0.3">
      <c r="A202" s="34">
        <v>201</v>
      </c>
      <c r="B202" s="34" t="s">
        <v>656</v>
      </c>
      <c r="C202" s="35">
        <v>241</v>
      </c>
      <c r="D202" s="36">
        <v>44310.512022094539</v>
      </c>
      <c r="E202" s="34">
        <f>VLOOKUP(FACT_INTERESTS[[#This Row],[DW Version]], VERSIONS[], 2)</f>
        <v>24</v>
      </c>
      <c r="F202" s="34">
        <f>VLOOKUP(FACT_INTERESTS[[#This Row],[DW Version]], VERSIONS[], 3)</f>
        <v>5</v>
      </c>
      <c r="G202" s="34" t="str">
        <f>VLOOKUP(FACT_INTERESTS[[#This Row],[DW Version]], VERSIONS[], 4)</f>
        <v>white</v>
      </c>
      <c r="H202" s="40" t="str">
        <f>VLOOKUP(FACT_INTERESTS[[#This Row],[DW Version]], VERSIONS[], 6)</f>
        <v>Zoom Fly</v>
      </c>
      <c r="I202" s="40" t="str">
        <f>VLOOKUP(FACT_INTERESTS[[#This Row],[DW Version]], VERSIONS[], 7)</f>
        <v>Shoe</v>
      </c>
    </row>
    <row r="203" spans="1:9" ht="15.5" x14ac:dyDescent="0.3">
      <c r="A203" s="37">
        <v>202</v>
      </c>
      <c r="B203" s="37" t="s">
        <v>656</v>
      </c>
      <c r="C203" s="38">
        <v>609</v>
      </c>
      <c r="D203" s="39">
        <v>40587.35977967846</v>
      </c>
      <c r="E203" s="34">
        <f>VLOOKUP(FACT_INTERESTS[[#This Row],[DW Version]], VERSIONS[], 2)</f>
        <v>62</v>
      </c>
      <c r="F203" s="34">
        <f>VLOOKUP(FACT_INTERESTS[[#This Row],[DW Version]], VERSIONS[], 3)</f>
        <v>7.5</v>
      </c>
      <c r="G203" s="34" t="str">
        <f>VLOOKUP(FACT_INTERESTS[[#This Row],[DW Version]], VERSIONS[], 4)</f>
        <v>black</v>
      </c>
      <c r="H203" s="40" t="str">
        <f>VLOOKUP(FACT_INTERESTS[[#This Row],[DW Version]], VERSIONS[], 6)</f>
        <v>Tiempo Legend</v>
      </c>
      <c r="I203" s="40" t="str">
        <f>VLOOKUP(FACT_INTERESTS[[#This Row],[DW Version]], VERSIONS[], 7)</f>
        <v>Shoe</v>
      </c>
    </row>
    <row r="204" spans="1:9" ht="15.5" x14ac:dyDescent="0.3">
      <c r="A204" s="34">
        <v>203</v>
      </c>
      <c r="B204" s="40" t="s">
        <v>656</v>
      </c>
      <c r="C204" s="35">
        <v>465</v>
      </c>
      <c r="D204" s="36">
        <v>39304.21295607787</v>
      </c>
      <c r="E204" s="34">
        <f>VLOOKUP(FACT_INTERESTS[[#This Row],[DW Version]], VERSIONS[], 2)</f>
        <v>48</v>
      </c>
      <c r="F204" s="34">
        <f>VLOOKUP(FACT_INTERESTS[[#This Row],[DW Version]], VERSIONS[], 3)</f>
        <v>9</v>
      </c>
      <c r="G204" s="34" t="str">
        <f>VLOOKUP(FACT_INTERESTS[[#This Row],[DW Version]], VERSIONS[], 4)</f>
        <v>dark blue</v>
      </c>
      <c r="H204" s="40" t="str">
        <f>VLOOKUP(FACT_INTERESTS[[#This Row],[DW Version]], VERSIONS[], 6)</f>
        <v>Miler Tank</v>
      </c>
      <c r="I204" s="40" t="str">
        <f>VLOOKUP(FACT_INTERESTS[[#This Row],[DW Version]], VERSIONS[], 7)</f>
        <v>Apparel</v>
      </c>
    </row>
    <row r="205" spans="1:9" ht="15.5" x14ac:dyDescent="0.3">
      <c r="A205" s="37">
        <v>204</v>
      </c>
      <c r="B205" s="37" t="s">
        <v>656</v>
      </c>
      <c r="C205" s="38">
        <v>499</v>
      </c>
      <c r="D205" s="39">
        <v>45180.292438428667</v>
      </c>
      <c r="E205" s="34">
        <f>VLOOKUP(FACT_INTERESTS[[#This Row],[DW Version]], VERSIONS[], 2)</f>
        <v>52</v>
      </c>
      <c r="F205" s="34">
        <f>VLOOKUP(FACT_INTERESTS[[#This Row],[DW Version]], VERSIONS[], 3)</f>
        <v>10</v>
      </c>
      <c r="G205" s="34" t="str">
        <f>VLOOKUP(FACT_INTERESTS[[#This Row],[DW Version]], VERSIONS[], 4)</f>
        <v>purple</v>
      </c>
      <c r="H205" s="40" t="str">
        <f>VLOOKUP(FACT_INTERESTS[[#This Row],[DW Version]], VERSIONS[], 6)</f>
        <v>Tech Fleece Jogger</v>
      </c>
      <c r="I205" s="40" t="str">
        <f>VLOOKUP(FACT_INTERESTS[[#This Row],[DW Version]], VERSIONS[], 7)</f>
        <v>Apparel</v>
      </c>
    </row>
    <row r="206" spans="1:9" ht="15.5" x14ac:dyDescent="0.3">
      <c r="A206" s="34">
        <v>205</v>
      </c>
      <c r="B206" s="34" t="s">
        <v>656</v>
      </c>
      <c r="C206" s="35">
        <v>525</v>
      </c>
      <c r="D206" s="36">
        <v>43731.349930148805</v>
      </c>
      <c r="E206" s="34">
        <f>VLOOKUP(FACT_INTERESTS[[#This Row],[DW Version]], VERSIONS[], 2)</f>
        <v>54</v>
      </c>
      <c r="F206" s="34">
        <f>VLOOKUP(FACT_INTERESTS[[#This Row],[DW Version]], VERSIONS[], 3)</f>
        <v>11</v>
      </c>
      <c r="G206" s="34" t="str">
        <f>VLOOKUP(FACT_INTERESTS[[#This Row],[DW Version]], VERSIONS[], 4)</f>
        <v>red</v>
      </c>
      <c r="H206" s="40" t="str">
        <f>VLOOKUP(FACT_INTERESTS[[#This Row],[DW Version]], VERSIONS[], 6)</f>
        <v>Legend React</v>
      </c>
      <c r="I206" s="40" t="str">
        <f>VLOOKUP(FACT_INTERESTS[[#This Row],[DW Version]], VERSIONS[], 7)</f>
        <v>Shoe</v>
      </c>
    </row>
    <row r="207" spans="1:9" ht="15.5" x14ac:dyDescent="0.3">
      <c r="A207" s="37">
        <v>206</v>
      </c>
      <c r="B207" s="37" t="s">
        <v>656</v>
      </c>
      <c r="C207" s="38">
        <v>291</v>
      </c>
      <c r="D207" s="39">
        <v>41703.761562305175</v>
      </c>
      <c r="E207" s="34">
        <f>VLOOKUP(FACT_INTERESTS[[#This Row],[DW Version]], VERSIONS[], 2)</f>
        <v>28</v>
      </c>
      <c r="F207" s="34">
        <f>VLOOKUP(FACT_INTERESTS[[#This Row],[DW Version]], VERSIONS[], 3)</f>
        <v>12</v>
      </c>
      <c r="G207" s="34" t="str">
        <f>VLOOKUP(FACT_INTERESTS[[#This Row],[DW Version]], VERSIONS[], 4)</f>
        <v>white</v>
      </c>
      <c r="H207" s="40" t="str">
        <f>VLOOKUP(FACT_INTERESTS[[#This Row],[DW Version]], VERSIONS[], 6)</f>
        <v>Odyssey React</v>
      </c>
      <c r="I207" s="40" t="str">
        <f>VLOOKUP(FACT_INTERESTS[[#This Row],[DW Version]], VERSIONS[], 7)</f>
        <v>Shoe</v>
      </c>
    </row>
    <row r="208" spans="1:9" ht="15.5" x14ac:dyDescent="0.3">
      <c r="A208" s="34">
        <v>207</v>
      </c>
      <c r="B208" s="40" t="s">
        <v>656</v>
      </c>
      <c r="C208" s="35">
        <v>811</v>
      </c>
      <c r="D208" s="36">
        <v>43590.291035515562</v>
      </c>
      <c r="E208" s="34">
        <f>VLOOKUP(FACT_INTERESTS[[#This Row],[DW Version]], VERSIONS[], 2)</f>
        <v>82</v>
      </c>
      <c r="F208" s="34">
        <f>VLOOKUP(FACT_INTERESTS[[#This Row],[DW Version]], VERSIONS[], 3)</f>
        <v>11</v>
      </c>
      <c r="G208" s="34" t="str">
        <f>VLOOKUP(FACT_INTERESTS[[#This Row],[DW Version]], VERSIONS[], 4)</f>
        <v>black</v>
      </c>
      <c r="H208" s="40" t="str">
        <f>VLOOKUP(FACT_INTERESTS[[#This Row],[DW Version]], VERSIONS[], 6)</f>
        <v>Flex 2-in-1 Shorts</v>
      </c>
      <c r="I208" s="40" t="str">
        <f>VLOOKUP(FACT_INTERESTS[[#This Row],[DW Version]], VERSIONS[], 7)</f>
        <v>Apparel</v>
      </c>
    </row>
    <row r="209" spans="1:9" ht="15.5" x14ac:dyDescent="0.3">
      <c r="A209" s="37">
        <v>208</v>
      </c>
      <c r="B209" s="37" t="s">
        <v>656</v>
      </c>
      <c r="C209" s="38">
        <v>238</v>
      </c>
      <c r="D209" s="39">
        <v>39816.860425022642</v>
      </c>
      <c r="E209" s="34">
        <f>VLOOKUP(FACT_INTERESTS[[#This Row],[DW Version]], VERSIONS[], 2)</f>
        <v>24</v>
      </c>
      <c r="F209" s="34">
        <f>VLOOKUP(FACT_INTERESTS[[#This Row],[DW Version]], VERSIONS[], 3)</f>
        <v>4.5</v>
      </c>
      <c r="G209" s="34" t="str">
        <f>VLOOKUP(FACT_INTERESTS[[#This Row],[DW Version]], VERSIONS[], 4)</f>
        <v>black</v>
      </c>
      <c r="H209" s="40" t="str">
        <f>VLOOKUP(FACT_INTERESTS[[#This Row],[DW Version]], VERSIONS[], 6)</f>
        <v>Zoom Fly</v>
      </c>
      <c r="I209" s="40" t="str">
        <f>VLOOKUP(FACT_INTERESTS[[#This Row],[DW Version]], VERSIONS[], 7)</f>
        <v>Shoe</v>
      </c>
    </row>
    <row r="210" spans="1:9" ht="15.5" x14ac:dyDescent="0.3">
      <c r="A210" s="34">
        <v>209</v>
      </c>
      <c r="B210" s="34" t="s">
        <v>656</v>
      </c>
      <c r="C210" s="35">
        <v>16</v>
      </c>
      <c r="D210" s="36">
        <v>38962.237533389438</v>
      </c>
      <c r="E210" s="34">
        <f>VLOOKUP(FACT_INTERESTS[[#This Row],[DW Version]], VERSIONS[], 2)</f>
        <v>2</v>
      </c>
      <c r="F210" s="34">
        <f>VLOOKUP(FACT_INTERESTS[[#This Row],[DW Version]], VERSIONS[], 3)</f>
        <v>4.5</v>
      </c>
      <c r="G210" s="34" t="str">
        <f>VLOOKUP(FACT_INTERESTS[[#This Row],[DW Version]], VERSIONS[], 4)</f>
        <v>white</v>
      </c>
      <c r="H210" s="40" t="str">
        <f>VLOOKUP(FACT_INTERESTS[[#This Row],[DW Version]], VERSIONS[], 6)</f>
        <v>Air Force 1</v>
      </c>
      <c r="I210" s="40" t="str">
        <f>VLOOKUP(FACT_INTERESTS[[#This Row],[DW Version]], VERSIONS[], 7)</f>
        <v>Shoe</v>
      </c>
    </row>
    <row r="211" spans="1:9" ht="15.5" x14ac:dyDescent="0.3">
      <c r="A211" s="37">
        <v>210</v>
      </c>
      <c r="B211" s="37" t="s">
        <v>668</v>
      </c>
      <c r="C211" s="38">
        <v>597</v>
      </c>
      <c r="D211" s="39">
        <v>45246.720374138618</v>
      </c>
      <c r="E211" s="34">
        <f>VLOOKUP(FACT_INTERESTS[[#This Row],[DW Version]], VERSIONS[], 2)</f>
        <v>60</v>
      </c>
      <c r="F211" s="34">
        <f>VLOOKUP(FACT_INTERESTS[[#This Row],[DW Version]], VERSIONS[], 3)</f>
        <v>12</v>
      </c>
      <c r="G211" s="34" t="str">
        <f>VLOOKUP(FACT_INTERESTS[[#This Row],[DW Version]], VERSIONS[], 4)</f>
        <v>white</v>
      </c>
      <c r="H211" s="40" t="str">
        <f>VLOOKUP(FACT_INTERESTS[[#This Row],[DW Version]], VERSIONS[], 6)</f>
        <v>Magista Obra</v>
      </c>
      <c r="I211" s="40" t="str">
        <f>VLOOKUP(FACT_INTERESTS[[#This Row],[DW Version]], VERSIONS[], 7)</f>
        <v>Shoe</v>
      </c>
    </row>
    <row r="212" spans="1:9" ht="15.5" x14ac:dyDescent="0.3">
      <c r="A212" s="34">
        <v>211</v>
      </c>
      <c r="B212" s="34" t="s">
        <v>668</v>
      </c>
      <c r="C212" s="35">
        <v>727</v>
      </c>
      <c r="D212" s="36">
        <v>43094.81392446602</v>
      </c>
      <c r="E212" s="34">
        <f>VLOOKUP(FACT_INTERESTS[[#This Row],[DW Version]], VERSIONS[], 2)</f>
        <v>74</v>
      </c>
      <c r="F212" s="34">
        <f>VLOOKUP(FACT_INTERESTS[[#This Row],[DW Version]], VERSIONS[], 3)</f>
        <v>9.5</v>
      </c>
      <c r="G212" s="34" t="str">
        <f>VLOOKUP(FACT_INTERESTS[[#This Row],[DW Version]], VERSIONS[], 4)</f>
        <v>black</v>
      </c>
      <c r="H212" s="40" t="str">
        <f>VLOOKUP(FACT_INTERESTS[[#This Row],[DW Version]], VERSIONS[], 6)</f>
        <v>Nike Soccer Ball</v>
      </c>
      <c r="I212" s="40" t="str">
        <f>VLOOKUP(FACT_INTERESTS[[#This Row],[DW Version]], VERSIONS[], 7)</f>
        <v>Sport Equipment</v>
      </c>
    </row>
    <row r="213" spans="1:9" ht="15.5" x14ac:dyDescent="0.3">
      <c r="A213" s="37">
        <v>212</v>
      </c>
      <c r="B213" s="41" t="s">
        <v>668</v>
      </c>
      <c r="C213" s="38">
        <v>774</v>
      </c>
      <c r="D213" s="39">
        <v>43266.716751196182</v>
      </c>
      <c r="E213" s="34">
        <f>VLOOKUP(FACT_INTERESTS[[#This Row],[DW Version]], VERSIONS[], 2)</f>
        <v>79</v>
      </c>
      <c r="F213" s="34">
        <f>VLOOKUP(FACT_INTERESTS[[#This Row],[DW Version]], VERSIONS[], 3)</f>
        <v>10.5</v>
      </c>
      <c r="G213" s="34" t="str">
        <f>VLOOKUP(FACT_INTERESTS[[#This Row],[DW Version]], VERSIONS[], 4)</f>
        <v>black</v>
      </c>
      <c r="H213" s="40" t="str">
        <f>VLOOKUP(FACT_INTERESTS[[#This Row],[DW Version]], VERSIONS[], 6)</f>
        <v>Zoom Gravity</v>
      </c>
      <c r="I213" s="40" t="str">
        <f>VLOOKUP(FACT_INTERESTS[[#This Row],[DW Version]], VERSIONS[], 7)</f>
        <v>Shoe</v>
      </c>
    </row>
    <row r="214" spans="1:9" ht="15.5" x14ac:dyDescent="0.3">
      <c r="A214" s="34">
        <v>213</v>
      </c>
      <c r="B214" s="40" t="s">
        <v>668</v>
      </c>
      <c r="C214" s="35">
        <v>518</v>
      </c>
      <c r="D214" s="36">
        <v>44397.820971936599</v>
      </c>
      <c r="E214" s="34">
        <f>VLOOKUP(FACT_INTERESTS[[#This Row],[DW Version]], VERSIONS[], 2)</f>
        <v>54</v>
      </c>
      <c r="F214" s="34">
        <f>VLOOKUP(FACT_INTERESTS[[#This Row],[DW Version]], VERSIONS[], 3)</f>
        <v>5</v>
      </c>
      <c r="G214" s="34" t="str">
        <f>VLOOKUP(FACT_INTERESTS[[#This Row],[DW Version]], VERSIONS[], 4)</f>
        <v>white</v>
      </c>
      <c r="H214" s="40" t="str">
        <f>VLOOKUP(FACT_INTERESTS[[#This Row],[DW Version]], VERSIONS[], 6)</f>
        <v>Legend React</v>
      </c>
      <c r="I214" s="40" t="str">
        <f>VLOOKUP(FACT_INTERESTS[[#This Row],[DW Version]], VERSIONS[], 7)</f>
        <v>Shoe</v>
      </c>
    </row>
    <row r="215" spans="1:9" ht="15.5" x14ac:dyDescent="0.3">
      <c r="A215" s="37">
        <v>214</v>
      </c>
      <c r="B215" s="41" t="s">
        <v>668</v>
      </c>
      <c r="C215" s="38">
        <v>11</v>
      </c>
      <c r="D215" s="39">
        <v>39853.872330638653</v>
      </c>
      <c r="E215" s="34">
        <f>VLOOKUP(FACT_INTERESTS[[#This Row],[DW Version]], VERSIONS[], 2)</f>
        <v>1</v>
      </c>
      <c r="F215" s="34">
        <f>VLOOKUP(FACT_INTERESTS[[#This Row],[DW Version]], VERSIONS[], 3)</f>
        <v>9</v>
      </c>
      <c r="G215" s="34" t="str">
        <f>VLOOKUP(FACT_INTERESTS[[#This Row],[DW Version]], VERSIONS[], 4)</f>
        <v>white</v>
      </c>
      <c r="H215" s="40" t="str">
        <f>VLOOKUP(FACT_INTERESTS[[#This Row],[DW Version]], VERSIONS[], 6)</f>
        <v>Air Max</v>
      </c>
      <c r="I215" s="40" t="str">
        <f>VLOOKUP(FACT_INTERESTS[[#This Row],[DW Version]], VERSIONS[], 7)</f>
        <v>Shoe</v>
      </c>
    </row>
    <row r="216" spans="1:9" ht="15.5" x14ac:dyDescent="0.3">
      <c r="A216" s="34">
        <v>215</v>
      </c>
      <c r="B216" s="40" t="s">
        <v>668</v>
      </c>
      <c r="C216" s="35">
        <v>867</v>
      </c>
      <c r="D216" s="36">
        <v>44609.674712636013</v>
      </c>
      <c r="E216" s="34">
        <f>VLOOKUP(FACT_INTERESTS[[#This Row],[DW Version]], VERSIONS[], 2)</f>
        <v>88</v>
      </c>
      <c r="F216" s="34">
        <f>VLOOKUP(FACT_INTERESTS[[#This Row],[DW Version]], VERSIONS[], 3)</f>
        <v>8.5</v>
      </c>
      <c r="G216" s="34" t="str">
        <f>VLOOKUP(FACT_INTERESTS[[#This Row],[DW Version]], VERSIONS[], 4)</f>
        <v>dark green</v>
      </c>
      <c r="H216" s="40" t="str">
        <f>VLOOKUP(FACT_INTERESTS[[#This Row],[DW Version]], VERSIONS[], 6)</f>
        <v>React Infinity Run</v>
      </c>
      <c r="I216" s="40" t="str">
        <f>VLOOKUP(FACT_INTERESTS[[#This Row],[DW Version]], VERSIONS[], 7)</f>
        <v>Shoe</v>
      </c>
    </row>
    <row r="217" spans="1:9" ht="15.5" x14ac:dyDescent="0.3">
      <c r="A217" s="37">
        <v>216</v>
      </c>
      <c r="B217" s="37" t="s">
        <v>668</v>
      </c>
      <c r="C217" s="38">
        <v>407</v>
      </c>
      <c r="D217" s="39">
        <v>42451.483536931984</v>
      </c>
      <c r="E217" s="34">
        <f>VLOOKUP(FACT_INTERESTS[[#This Row],[DW Version]], VERSIONS[], 2)</f>
        <v>41</v>
      </c>
      <c r="F217" s="34">
        <f>VLOOKUP(FACT_INTERESTS[[#This Row],[DW Version]], VERSIONS[], 3)</f>
        <v>8</v>
      </c>
      <c r="G217" s="34" t="str">
        <f>VLOOKUP(FACT_INTERESTS[[#This Row],[DW Version]], VERSIONS[], 4)</f>
        <v>red</v>
      </c>
      <c r="H217" s="40" t="str">
        <f>VLOOKUP(FACT_INTERESTS[[#This Row],[DW Version]], VERSIONS[], 6)</f>
        <v>LunarGlide</v>
      </c>
      <c r="I217" s="40" t="str">
        <f>VLOOKUP(FACT_INTERESTS[[#This Row],[DW Version]], VERSIONS[], 7)</f>
        <v>Shoe</v>
      </c>
    </row>
    <row r="218" spans="1:9" ht="15.5" x14ac:dyDescent="0.3">
      <c r="A218" s="34">
        <v>217</v>
      </c>
      <c r="B218" s="40" t="s">
        <v>668</v>
      </c>
      <c r="C218" s="35">
        <v>974</v>
      </c>
      <c r="D218" s="36">
        <v>42819.36181283433</v>
      </c>
      <c r="E218" s="34">
        <f>VLOOKUP(FACT_INTERESTS[[#This Row],[DW Version]], VERSIONS[], 2)</f>
        <v>99</v>
      </c>
      <c r="F218" s="34">
        <f>VLOOKUP(FACT_INTERESTS[[#This Row],[DW Version]], VERSIONS[], 3)</f>
        <v>6.5</v>
      </c>
      <c r="G218" s="34" t="str">
        <f>VLOOKUP(FACT_INTERESTS[[#This Row],[DW Version]], VERSIONS[], 4)</f>
        <v>black</v>
      </c>
      <c r="H218" s="40" t="str">
        <f>VLOOKUP(FACT_INTERESTS[[#This Row],[DW Version]], VERSIONS[], 6)</f>
        <v>Flex Training Hoodie</v>
      </c>
      <c r="I218" s="40" t="str">
        <f>VLOOKUP(FACT_INTERESTS[[#This Row],[DW Version]], VERSIONS[], 7)</f>
        <v>Apparel</v>
      </c>
    </row>
    <row r="219" spans="1:9" ht="15.5" x14ac:dyDescent="0.3">
      <c r="A219" s="37">
        <v>218</v>
      </c>
      <c r="B219" s="41" t="s">
        <v>668</v>
      </c>
      <c r="C219" s="38">
        <v>721</v>
      </c>
      <c r="D219" s="39">
        <v>39348.678076910561</v>
      </c>
      <c r="E219" s="34">
        <f>VLOOKUP(FACT_INTERESTS[[#This Row],[DW Version]], VERSIONS[], 2)</f>
        <v>74</v>
      </c>
      <c r="F219" s="34">
        <f>VLOOKUP(FACT_INTERESTS[[#This Row],[DW Version]], VERSIONS[], 3)</f>
        <v>4.5</v>
      </c>
      <c r="G219" s="34" t="str">
        <f>VLOOKUP(FACT_INTERESTS[[#This Row],[DW Version]], VERSIONS[], 4)</f>
        <v>purple lilac</v>
      </c>
      <c r="H219" s="40" t="str">
        <f>VLOOKUP(FACT_INTERESTS[[#This Row],[DW Version]], VERSIONS[], 6)</f>
        <v>Nike Soccer Ball</v>
      </c>
      <c r="I219" s="40" t="str">
        <f>VLOOKUP(FACT_INTERESTS[[#This Row],[DW Version]], VERSIONS[], 7)</f>
        <v>Sport Equipment</v>
      </c>
    </row>
    <row r="220" spans="1:9" ht="15.5" x14ac:dyDescent="0.3">
      <c r="A220" s="34">
        <v>219</v>
      </c>
      <c r="B220" s="40" t="s">
        <v>668</v>
      </c>
      <c r="C220" s="35">
        <v>267</v>
      </c>
      <c r="D220" s="36">
        <v>41444.762622579765</v>
      </c>
      <c r="E220" s="34">
        <f>VLOOKUP(FACT_INTERESTS[[#This Row],[DW Version]], VERSIONS[], 2)</f>
        <v>26</v>
      </c>
      <c r="F220" s="34">
        <f>VLOOKUP(FACT_INTERESTS[[#This Row],[DW Version]], VERSIONS[], 3)</f>
        <v>6.5</v>
      </c>
      <c r="G220" s="34" t="str">
        <f>VLOOKUP(FACT_INTERESTS[[#This Row],[DW Version]], VERSIONS[], 4)</f>
        <v>purple</v>
      </c>
      <c r="H220" s="40" t="str">
        <f>VLOOKUP(FACT_INTERESTS[[#This Row],[DW Version]], VERSIONS[], 6)</f>
        <v>Infinity Run</v>
      </c>
      <c r="I220" s="40" t="str">
        <f>VLOOKUP(FACT_INTERESTS[[#This Row],[DW Version]], VERSIONS[], 7)</f>
        <v>Shoe</v>
      </c>
    </row>
    <row r="221" spans="1:9" ht="15.5" x14ac:dyDescent="0.3">
      <c r="A221" s="37">
        <v>220</v>
      </c>
      <c r="B221" s="41" t="s">
        <v>668</v>
      </c>
      <c r="C221" s="38">
        <v>53</v>
      </c>
      <c r="D221" s="39">
        <v>43321.022820429724</v>
      </c>
      <c r="E221" s="34">
        <f>VLOOKUP(FACT_INTERESTS[[#This Row],[DW Version]], VERSIONS[], 2)</f>
        <v>5</v>
      </c>
      <c r="F221" s="34">
        <f>VLOOKUP(FACT_INTERESTS[[#This Row],[DW Version]], VERSIONS[], 3)</f>
        <v>9</v>
      </c>
      <c r="G221" s="34" t="str">
        <f>VLOOKUP(FACT_INTERESTS[[#This Row],[DW Version]], VERSIONS[], 4)</f>
        <v>white</v>
      </c>
      <c r="H221" s="40" t="str">
        <f>VLOOKUP(FACT_INTERESTS[[#This Row],[DW Version]], VERSIONS[], 6)</f>
        <v>Nike Football</v>
      </c>
      <c r="I221" s="40" t="str">
        <f>VLOOKUP(FACT_INTERESTS[[#This Row],[DW Version]], VERSIONS[], 7)</f>
        <v>Sport Equipment</v>
      </c>
    </row>
    <row r="222" spans="1:9" ht="15.5" x14ac:dyDescent="0.3">
      <c r="A222" s="34">
        <v>221</v>
      </c>
      <c r="B222" s="40" t="s">
        <v>668</v>
      </c>
      <c r="C222" s="35">
        <v>792</v>
      </c>
      <c r="D222" s="36">
        <v>40275.751366312004</v>
      </c>
      <c r="E222" s="34">
        <f>VLOOKUP(FACT_INTERESTS[[#This Row],[DW Version]], VERSIONS[], 2)</f>
        <v>81</v>
      </c>
      <c r="F222" s="34">
        <f>VLOOKUP(FACT_INTERESTS[[#This Row],[DW Version]], VERSIONS[], 3)</f>
        <v>6.5</v>
      </c>
      <c r="G222" s="34" t="str">
        <f>VLOOKUP(FACT_INTERESTS[[#This Row],[DW Version]], VERSIONS[], 4)</f>
        <v>white</v>
      </c>
      <c r="H222" s="40" t="str">
        <f>VLOOKUP(FACT_INTERESTS[[#This Row],[DW Version]], VERSIONS[], 6)</f>
        <v>Air Max Fusion</v>
      </c>
      <c r="I222" s="40" t="str">
        <f>VLOOKUP(FACT_INTERESTS[[#This Row],[DW Version]], VERSIONS[], 7)</f>
        <v>Shoe</v>
      </c>
    </row>
    <row r="223" spans="1:9" ht="15.5" x14ac:dyDescent="0.3">
      <c r="A223" s="37">
        <v>222</v>
      </c>
      <c r="B223" s="41" t="s">
        <v>668</v>
      </c>
      <c r="C223" s="38">
        <v>757</v>
      </c>
      <c r="D223" s="39">
        <v>43362.472587444878</v>
      </c>
      <c r="E223" s="34">
        <f>VLOOKUP(FACT_INTERESTS[[#This Row],[DW Version]], VERSIONS[], 2)</f>
        <v>78</v>
      </c>
      <c r="F223" s="34">
        <f>VLOOKUP(FACT_INTERESTS[[#This Row],[DW Version]], VERSIONS[], 3)</f>
        <v>5.5</v>
      </c>
      <c r="G223" s="34" t="str">
        <f>VLOOKUP(FACT_INTERESTS[[#This Row],[DW Version]], VERSIONS[], 4)</f>
        <v>red</v>
      </c>
      <c r="H223" s="40" t="str">
        <f>VLOOKUP(FACT_INTERESTS[[#This Row],[DW Version]], VERSIONS[], 6)</f>
        <v>Nike Air Tailwind</v>
      </c>
      <c r="I223" s="40" t="str">
        <f>VLOOKUP(FACT_INTERESTS[[#This Row],[DW Version]], VERSIONS[], 7)</f>
        <v>Shoe</v>
      </c>
    </row>
    <row r="224" spans="1:9" ht="15.5" x14ac:dyDescent="0.3">
      <c r="A224" s="34">
        <v>223</v>
      </c>
      <c r="B224" s="34" t="s">
        <v>668</v>
      </c>
      <c r="C224" s="35">
        <v>217</v>
      </c>
      <c r="D224" s="36">
        <v>42356.013862718799</v>
      </c>
      <c r="E224" s="34">
        <f>VLOOKUP(FACT_INTERESTS[[#This Row],[DW Version]], VERSIONS[], 2)</f>
        <v>22</v>
      </c>
      <c r="F224" s="34">
        <f>VLOOKUP(FACT_INTERESTS[[#This Row],[DW Version]], VERSIONS[], 3)</f>
        <v>3.5</v>
      </c>
      <c r="G224" s="34" t="str">
        <f>VLOOKUP(FACT_INTERESTS[[#This Row],[DW Version]], VERSIONS[], 4)</f>
        <v>white</v>
      </c>
      <c r="H224" s="40" t="str">
        <f>VLOOKUP(FACT_INTERESTS[[#This Row],[DW Version]], VERSIONS[], 6)</f>
        <v>Daybreak</v>
      </c>
      <c r="I224" s="40" t="str">
        <f>VLOOKUP(FACT_INTERESTS[[#This Row],[DW Version]], VERSIONS[], 7)</f>
        <v>Shoe</v>
      </c>
    </row>
    <row r="225" spans="1:9" ht="15.5" x14ac:dyDescent="0.3">
      <c r="A225" s="37">
        <v>224</v>
      </c>
      <c r="B225" s="37" t="s">
        <v>700</v>
      </c>
      <c r="C225" s="38">
        <v>695</v>
      </c>
      <c r="D225" s="39">
        <v>39355.305619861778</v>
      </c>
      <c r="E225" s="34">
        <f>VLOOKUP(FACT_INTERESTS[[#This Row],[DW Version]], VERSIONS[], 2)</f>
        <v>71</v>
      </c>
      <c r="F225" s="34">
        <f>VLOOKUP(FACT_INTERESTS[[#This Row],[DW Version]], VERSIONS[], 3)</f>
        <v>7</v>
      </c>
      <c r="G225" s="34" t="str">
        <f>VLOOKUP(FACT_INTERESTS[[#This Row],[DW Version]], VERSIONS[], 4)</f>
        <v>white</v>
      </c>
      <c r="H225" s="40" t="str">
        <f>VLOOKUP(FACT_INTERESTS[[#This Row],[DW Version]], VERSIONS[], 6)</f>
        <v>AeroSwift Running Top</v>
      </c>
      <c r="I225" s="40" t="str">
        <f>VLOOKUP(FACT_INTERESTS[[#This Row],[DW Version]], VERSIONS[], 7)</f>
        <v>Apparel</v>
      </c>
    </row>
    <row r="226" spans="1:9" ht="15.5" x14ac:dyDescent="0.3">
      <c r="A226" s="34">
        <v>225</v>
      </c>
      <c r="B226" s="40" t="s">
        <v>700</v>
      </c>
      <c r="C226" s="35">
        <v>163</v>
      </c>
      <c r="D226" s="36">
        <v>41508.254750039916</v>
      </c>
      <c r="E226" s="34">
        <f>VLOOKUP(FACT_INTERESTS[[#This Row],[DW Version]], VERSIONS[], 2)</f>
        <v>16</v>
      </c>
      <c r="F226" s="34">
        <f>VLOOKUP(FACT_INTERESTS[[#This Row],[DW Version]], VERSIONS[], 3)</f>
        <v>6</v>
      </c>
      <c r="G226" s="34" t="str">
        <f>VLOOKUP(FACT_INTERESTS[[#This Row],[DW Version]], VERSIONS[], 4)</f>
        <v>blue</v>
      </c>
      <c r="H226" s="40" t="str">
        <f>VLOOKUP(FACT_INTERESTS[[#This Row],[DW Version]], VERSIONS[], 6)</f>
        <v>Flyknit</v>
      </c>
      <c r="I226" s="40" t="str">
        <f>VLOOKUP(FACT_INTERESTS[[#This Row],[DW Version]], VERSIONS[], 7)</f>
        <v>Shoe</v>
      </c>
    </row>
    <row r="227" spans="1:9" ht="15.5" x14ac:dyDescent="0.3">
      <c r="A227" s="37">
        <v>226</v>
      </c>
      <c r="B227" s="41" t="s">
        <v>700</v>
      </c>
      <c r="C227" s="38">
        <v>756</v>
      </c>
      <c r="D227" s="39">
        <v>42657.560728660195</v>
      </c>
      <c r="E227" s="34">
        <f>VLOOKUP(FACT_INTERESTS[[#This Row],[DW Version]], VERSIONS[], 2)</f>
        <v>78</v>
      </c>
      <c r="F227" s="34">
        <f>VLOOKUP(FACT_INTERESTS[[#This Row],[DW Version]], VERSIONS[], 3)</f>
        <v>5.5</v>
      </c>
      <c r="G227" s="34" t="str">
        <f>VLOOKUP(FACT_INTERESTS[[#This Row],[DW Version]], VERSIONS[], 4)</f>
        <v>white</v>
      </c>
      <c r="H227" s="40" t="str">
        <f>VLOOKUP(FACT_INTERESTS[[#This Row],[DW Version]], VERSIONS[], 6)</f>
        <v>Nike Air Tailwind</v>
      </c>
      <c r="I227" s="40" t="str">
        <f>VLOOKUP(FACT_INTERESTS[[#This Row],[DW Version]], VERSIONS[], 7)</f>
        <v>Shoe</v>
      </c>
    </row>
    <row r="228" spans="1:9" ht="15.5" x14ac:dyDescent="0.3">
      <c r="A228" s="34">
        <v>227</v>
      </c>
      <c r="B228" s="34" t="s">
        <v>700</v>
      </c>
      <c r="C228" s="35">
        <v>969</v>
      </c>
      <c r="D228" s="36">
        <v>41874.048856909241</v>
      </c>
      <c r="E228" s="34">
        <f>VLOOKUP(FACT_INTERESTS[[#This Row],[DW Version]], VERSIONS[], 2)</f>
        <v>98</v>
      </c>
      <c r="F228" s="34">
        <f>VLOOKUP(FACT_INTERESTS[[#This Row],[DW Version]], VERSIONS[], 3)</f>
        <v>12.5</v>
      </c>
      <c r="G228" s="34" t="str">
        <f>VLOOKUP(FACT_INTERESTS[[#This Row],[DW Version]], VERSIONS[], 4)</f>
        <v>white</v>
      </c>
      <c r="H228" s="40" t="str">
        <f>VLOOKUP(FACT_INTERESTS[[#This Row],[DW Version]], VERSIONS[], 6)</f>
        <v>Zoom Rival Fly</v>
      </c>
      <c r="I228" s="40" t="str">
        <f>VLOOKUP(FACT_INTERESTS[[#This Row],[DW Version]], VERSIONS[], 7)</f>
        <v>Shoe</v>
      </c>
    </row>
    <row r="229" spans="1:9" ht="15.5" x14ac:dyDescent="0.3">
      <c r="A229" s="37">
        <v>228</v>
      </c>
      <c r="B229" s="37" t="s">
        <v>700</v>
      </c>
      <c r="C229" s="38">
        <v>76</v>
      </c>
      <c r="D229" s="39">
        <v>45418.849369594529</v>
      </c>
      <c r="E229" s="34">
        <f>VLOOKUP(FACT_INTERESTS[[#This Row],[DW Version]], VERSIONS[], 2)</f>
        <v>7</v>
      </c>
      <c r="F229" s="34">
        <f>VLOOKUP(FACT_INTERESTS[[#This Row],[DW Version]], VERSIONS[], 3)</f>
        <v>12</v>
      </c>
      <c r="G229" s="34" t="str">
        <f>VLOOKUP(FACT_INTERESTS[[#This Row],[DW Version]], VERSIONS[], 4)</f>
        <v>white</v>
      </c>
      <c r="H229" s="40" t="str">
        <f>VLOOKUP(FACT_INTERESTS[[#This Row],[DW Version]], VERSIONS[], 6)</f>
        <v>Blazer</v>
      </c>
      <c r="I229" s="40" t="str">
        <f>VLOOKUP(FACT_INTERESTS[[#This Row],[DW Version]], VERSIONS[], 7)</f>
        <v>Shoe</v>
      </c>
    </row>
    <row r="230" spans="1:9" ht="15.5" x14ac:dyDescent="0.3">
      <c r="A230" s="34">
        <v>229</v>
      </c>
      <c r="B230" s="34" t="s">
        <v>700</v>
      </c>
      <c r="C230" s="35">
        <v>404</v>
      </c>
      <c r="D230" s="36">
        <v>39294.154745083979</v>
      </c>
      <c r="E230" s="34">
        <f>VLOOKUP(FACT_INTERESTS[[#This Row],[DW Version]], VERSIONS[], 2)</f>
        <v>41</v>
      </c>
      <c r="F230" s="34">
        <f>VLOOKUP(FACT_INTERESTS[[#This Row],[DW Version]], VERSIONS[], 3)</f>
        <v>6.5</v>
      </c>
      <c r="G230" s="34" t="str">
        <f>VLOOKUP(FACT_INTERESTS[[#This Row],[DW Version]], VERSIONS[], 4)</f>
        <v>black</v>
      </c>
      <c r="H230" s="40" t="str">
        <f>VLOOKUP(FACT_INTERESTS[[#This Row],[DW Version]], VERSIONS[], 6)</f>
        <v>LunarGlide</v>
      </c>
      <c r="I230" s="40" t="str">
        <f>VLOOKUP(FACT_INTERESTS[[#This Row],[DW Version]], VERSIONS[], 7)</f>
        <v>Shoe</v>
      </c>
    </row>
    <row r="231" spans="1:9" ht="15.5" x14ac:dyDescent="0.3">
      <c r="A231" s="37">
        <v>230</v>
      </c>
      <c r="B231" s="41" t="s">
        <v>700</v>
      </c>
      <c r="C231" s="38">
        <v>464</v>
      </c>
      <c r="D231" s="39">
        <v>39326.114717867342</v>
      </c>
      <c r="E231" s="34">
        <f>VLOOKUP(FACT_INTERESTS[[#This Row],[DW Version]], VERSIONS[], 2)</f>
        <v>48</v>
      </c>
      <c r="F231" s="34">
        <f>VLOOKUP(FACT_INTERESTS[[#This Row],[DW Version]], VERSIONS[], 3)</f>
        <v>8.5</v>
      </c>
      <c r="G231" s="34" t="str">
        <f>VLOOKUP(FACT_INTERESTS[[#This Row],[DW Version]], VERSIONS[], 4)</f>
        <v>white</v>
      </c>
      <c r="H231" s="40" t="str">
        <f>VLOOKUP(FACT_INTERESTS[[#This Row],[DW Version]], VERSIONS[], 6)</f>
        <v>Miler Tank</v>
      </c>
      <c r="I231" s="40" t="str">
        <f>VLOOKUP(FACT_INTERESTS[[#This Row],[DW Version]], VERSIONS[], 7)</f>
        <v>Apparel</v>
      </c>
    </row>
    <row r="232" spans="1:9" ht="15.5" x14ac:dyDescent="0.3">
      <c r="A232" s="34">
        <v>231</v>
      </c>
      <c r="B232" s="40" t="s">
        <v>700</v>
      </c>
      <c r="C232" s="35">
        <v>402</v>
      </c>
      <c r="D232" s="36">
        <v>40203.114324334761</v>
      </c>
      <c r="E232" s="34">
        <f>VLOOKUP(FACT_INTERESTS[[#This Row],[DW Version]], VERSIONS[], 2)</f>
        <v>41</v>
      </c>
      <c r="F232" s="34">
        <f>VLOOKUP(FACT_INTERESTS[[#This Row],[DW Version]], VERSIONS[], 3)</f>
        <v>4.5</v>
      </c>
      <c r="G232" s="34" t="str">
        <f>VLOOKUP(FACT_INTERESTS[[#This Row],[DW Version]], VERSIONS[], 4)</f>
        <v>gray</v>
      </c>
      <c r="H232" s="40" t="str">
        <f>VLOOKUP(FACT_INTERESTS[[#This Row],[DW Version]], VERSIONS[], 6)</f>
        <v>LunarGlide</v>
      </c>
      <c r="I232" s="40" t="str">
        <f>VLOOKUP(FACT_INTERESTS[[#This Row],[DW Version]], VERSIONS[], 7)</f>
        <v>Shoe</v>
      </c>
    </row>
    <row r="233" spans="1:9" ht="15.5" x14ac:dyDescent="0.3">
      <c r="A233" s="37">
        <v>232</v>
      </c>
      <c r="B233" s="41" t="s">
        <v>700</v>
      </c>
      <c r="C233" s="38">
        <v>106</v>
      </c>
      <c r="D233" s="39">
        <v>44194.338759800565</v>
      </c>
      <c r="E233" s="34">
        <f>VLOOKUP(FACT_INTERESTS[[#This Row],[DW Version]], VERSIONS[], 2)</f>
        <v>10</v>
      </c>
      <c r="F233" s="34">
        <f>VLOOKUP(FACT_INTERESTS[[#This Row],[DW Version]], VERSIONS[], 3)</f>
        <v>9</v>
      </c>
      <c r="G233" s="34" t="str">
        <f>VLOOKUP(FACT_INTERESTS[[#This Row],[DW Version]], VERSIONS[], 4)</f>
        <v>black</v>
      </c>
      <c r="H233" s="40" t="str">
        <f>VLOOKUP(FACT_INTERESTS[[#This Row],[DW Version]], VERSIONS[], 6)</f>
        <v>Vapormax</v>
      </c>
      <c r="I233" s="40" t="str">
        <f>VLOOKUP(FACT_INTERESTS[[#This Row],[DW Version]], VERSIONS[], 7)</f>
        <v>Shoe</v>
      </c>
    </row>
    <row r="234" spans="1:9" ht="15.5" x14ac:dyDescent="0.3">
      <c r="A234" s="34">
        <v>233</v>
      </c>
      <c r="B234" s="40" t="s">
        <v>700</v>
      </c>
      <c r="C234" s="35">
        <v>475</v>
      </c>
      <c r="D234" s="36">
        <v>38985.196944872929</v>
      </c>
      <c r="E234" s="34">
        <f>VLOOKUP(FACT_INTERESTS[[#This Row],[DW Version]], VERSIONS[], 2)</f>
        <v>50</v>
      </c>
      <c r="F234" s="34">
        <f>VLOOKUP(FACT_INTERESTS[[#This Row],[DW Version]], VERSIONS[], 3)</f>
        <v>6.5</v>
      </c>
      <c r="G234" s="34" t="str">
        <f>VLOOKUP(FACT_INTERESTS[[#This Row],[DW Version]], VERSIONS[], 4)</f>
        <v>white</v>
      </c>
      <c r="H234" s="40" t="str">
        <f>VLOOKUP(FACT_INTERESTS[[#This Row],[DW Version]], VERSIONS[], 6)</f>
        <v>Air Zoom Elite</v>
      </c>
      <c r="I234" s="40" t="str">
        <f>VLOOKUP(FACT_INTERESTS[[#This Row],[DW Version]], VERSIONS[], 7)</f>
        <v>Shoe</v>
      </c>
    </row>
    <row r="235" spans="1:9" ht="15.5" x14ac:dyDescent="0.3">
      <c r="A235" s="37">
        <v>234</v>
      </c>
      <c r="B235" s="41" t="s">
        <v>700</v>
      </c>
      <c r="C235" s="38">
        <v>753</v>
      </c>
      <c r="D235" s="39">
        <v>43342.172984892546</v>
      </c>
      <c r="E235" s="34">
        <f>VLOOKUP(FACT_INTERESTS[[#This Row],[DW Version]], VERSIONS[], 2)</f>
        <v>78</v>
      </c>
      <c r="F235" s="34">
        <f>VLOOKUP(FACT_INTERESTS[[#This Row],[DW Version]], VERSIONS[], 3)</f>
        <v>3</v>
      </c>
      <c r="G235" s="34" t="str">
        <f>VLOOKUP(FACT_INTERESTS[[#This Row],[DW Version]], VERSIONS[], 4)</f>
        <v>black</v>
      </c>
      <c r="H235" s="40" t="str">
        <f>VLOOKUP(FACT_INTERESTS[[#This Row],[DW Version]], VERSIONS[], 6)</f>
        <v>Nike Air Tailwind</v>
      </c>
      <c r="I235" s="40" t="str">
        <f>VLOOKUP(FACT_INTERESTS[[#This Row],[DW Version]], VERSIONS[], 7)</f>
        <v>Shoe</v>
      </c>
    </row>
    <row r="236" spans="1:9" ht="15.5" x14ac:dyDescent="0.3">
      <c r="A236" s="34">
        <v>235</v>
      </c>
      <c r="B236" s="40" t="s">
        <v>700</v>
      </c>
      <c r="C236" s="35">
        <v>355</v>
      </c>
      <c r="D236" s="36">
        <v>40893.472599174129</v>
      </c>
      <c r="E236" s="34">
        <f>VLOOKUP(FACT_INTERESTS[[#This Row],[DW Version]], VERSIONS[], 2)</f>
        <v>36</v>
      </c>
      <c r="F236" s="34">
        <f>VLOOKUP(FACT_INTERESTS[[#This Row],[DW Version]], VERSIONS[], 3)</f>
        <v>5.5</v>
      </c>
      <c r="G236" s="34" t="str">
        <f>VLOOKUP(FACT_INTERESTS[[#This Row],[DW Version]], VERSIONS[], 4)</f>
        <v>red</v>
      </c>
      <c r="H236" s="40" t="str">
        <f>VLOOKUP(FACT_INTERESTS[[#This Row],[DW Version]], VERSIONS[], 6)</f>
        <v>Air Max 270</v>
      </c>
      <c r="I236" s="40" t="str">
        <f>VLOOKUP(FACT_INTERESTS[[#This Row],[DW Version]], VERSIONS[], 7)</f>
        <v>Shoe</v>
      </c>
    </row>
    <row r="237" spans="1:9" ht="15.5" x14ac:dyDescent="0.3">
      <c r="A237" s="37">
        <v>236</v>
      </c>
      <c r="B237" s="41" t="s">
        <v>700</v>
      </c>
      <c r="C237" s="38">
        <v>859</v>
      </c>
      <c r="D237" s="39">
        <v>42747.76653267198</v>
      </c>
      <c r="E237" s="34">
        <f>VLOOKUP(FACT_INTERESTS[[#This Row],[DW Version]], VERSIONS[], 2)</f>
        <v>87</v>
      </c>
      <c r="F237" s="34">
        <f>VLOOKUP(FACT_INTERESTS[[#This Row],[DW Version]], VERSIONS[], 3)</f>
        <v>10.5</v>
      </c>
      <c r="G237" s="34" t="str">
        <f>VLOOKUP(FACT_INTERESTS[[#This Row],[DW Version]], VERSIONS[], 4)</f>
        <v>red</v>
      </c>
      <c r="H237" s="40" t="str">
        <f>VLOOKUP(FACT_INTERESTS[[#This Row],[DW Version]], VERSIONS[], 6)</f>
        <v>Challenger 7</v>
      </c>
      <c r="I237" s="40" t="str">
        <f>VLOOKUP(FACT_INTERESTS[[#This Row],[DW Version]], VERSIONS[], 7)</f>
        <v>Shoe</v>
      </c>
    </row>
    <row r="238" spans="1:9" ht="15.5" x14ac:dyDescent="0.3">
      <c r="A238" s="34">
        <v>237</v>
      </c>
      <c r="B238" s="40" t="s">
        <v>700</v>
      </c>
      <c r="C238" s="35">
        <v>149</v>
      </c>
      <c r="D238" s="36">
        <v>39913.315102043081</v>
      </c>
      <c r="E238" s="34">
        <f>VLOOKUP(FACT_INTERESTS[[#This Row],[DW Version]], VERSIONS[], 2)</f>
        <v>15</v>
      </c>
      <c r="F238" s="34">
        <f>VLOOKUP(FACT_INTERESTS[[#This Row],[DW Version]], VERSIONS[], 3)</f>
        <v>4</v>
      </c>
      <c r="G238" s="34" t="str">
        <f>VLOOKUP(FACT_INTERESTS[[#This Row],[DW Version]], VERSIONS[], 4)</f>
        <v>white</v>
      </c>
      <c r="H238" s="40" t="str">
        <f>VLOOKUP(FACT_INTERESTS[[#This Row],[DW Version]], VERSIONS[], 6)</f>
        <v>Sportswear Club Fleece</v>
      </c>
      <c r="I238" s="40" t="str">
        <f>VLOOKUP(FACT_INTERESTS[[#This Row],[DW Version]], VERSIONS[], 7)</f>
        <v>Apparel</v>
      </c>
    </row>
    <row r="239" spans="1:9" ht="15.5" x14ac:dyDescent="0.3">
      <c r="A239" s="37">
        <v>238</v>
      </c>
      <c r="B239" s="41" t="s">
        <v>624</v>
      </c>
      <c r="C239" s="38">
        <v>731</v>
      </c>
      <c r="D239" s="39">
        <v>41231.862771956017</v>
      </c>
      <c r="E239" s="34">
        <f>VLOOKUP(FACT_INTERESTS[[#This Row],[DW Version]], VERSIONS[], 2)</f>
        <v>75</v>
      </c>
      <c r="F239" s="34">
        <f>VLOOKUP(FACT_INTERESTS[[#This Row],[DW Version]], VERSIONS[], 3)</f>
        <v>6</v>
      </c>
      <c r="G239" s="34" t="str">
        <f>VLOOKUP(FACT_INTERESTS[[#This Row],[DW Version]], VERSIONS[], 4)</f>
        <v>white</v>
      </c>
      <c r="H239" s="40" t="str">
        <f>VLOOKUP(FACT_INTERESTS[[#This Row],[DW Version]], VERSIONS[], 6)</f>
        <v>React Presto</v>
      </c>
      <c r="I239" s="40" t="str">
        <f>VLOOKUP(FACT_INTERESTS[[#This Row],[DW Version]], VERSIONS[], 7)</f>
        <v>Shoe</v>
      </c>
    </row>
    <row r="240" spans="1:9" ht="15.5" x14ac:dyDescent="0.3">
      <c r="A240" s="34">
        <v>239</v>
      </c>
      <c r="B240" s="34" t="s">
        <v>624</v>
      </c>
      <c r="C240" s="35">
        <v>748</v>
      </c>
      <c r="D240" s="36">
        <v>39324.952839775731</v>
      </c>
      <c r="E240" s="34">
        <f>VLOOKUP(FACT_INTERESTS[[#This Row],[DW Version]], VERSIONS[], 2)</f>
        <v>77</v>
      </c>
      <c r="F240" s="34">
        <f>VLOOKUP(FACT_INTERESTS[[#This Row],[DW Version]], VERSIONS[], 3)</f>
        <v>7</v>
      </c>
      <c r="G240" s="34" t="str">
        <f>VLOOKUP(FACT_INTERESTS[[#This Row],[DW Version]], VERSIONS[], 4)</f>
        <v>silver</v>
      </c>
      <c r="H240" s="40" t="str">
        <f>VLOOKUP(FACT_INTERESTS[[#This Row],[DW Version]], VERSIONS[], 6)</f>
        <v>Nike Court Legacy</v>
      </c>
      <c r="I240" s="40" t="str">
        <f>VLOOKUP(FACT_INTERESTS[[#This Row],[DW Version]], VERSIONS[], 7)</f>
        <v>Shoe</v>
      </c>
    </row>
    <row r="241" spans="1:9" ht="15.5" x14ac:dyDescent="0.3">
      <c r="A241" s="37">
        <v>240</v>
      </c>
      <c r="B241" s="41" t="s">
        <v>624</v>
      </c>
      <c r="C241" s="38">
        <v>128</v>
      </c>
      <c r="D241" s="39">
        <v>41500.797342639933</v>
      </c>
      <c r="E241" s="34">
        <f>VLOOKUP(FACT_INTERESTS[[#This Row],[DW Version]], VERSIONS[], 2)</f>
        <v>13</v>
      </c>
      <c r="F241" s="34">
        <f>VLOOKUP(FACT_INTERESTS[[#This Row],[DW Version]], VERSIONS[], 3)</f>
        <v>10.5</v>
      </c>
      <c r="G241" s="34" t="str">
        <f>VLOOKUP(FACT_INTERESTS[[#This Row],[DW Version]], VERSIONS[], 4)</f>
        <v>white</v>
      </c>
      <c r="H241" s="40" t="str">
        <f>VLOOKUP(FACT_INTERESTS[[#This Row],[DW Version]], VERSIONS[], 6)</f>
        <v>Therma Pants</v>
      </c>
      <c r="I241" s="40" t="str">
        <f>VLOOKUP(FACT_INTERESTS[[#This Row],[DW Version]], VERSIONS[], 7)</f>
        <v>Apparel</v>
      </c>
    </row>
    <row r="242" spans="1:9" ht="15.5" x14ac:dyDescent="0.3">
      <c r="A242" s="34">
        <v>241</v>
      </c>
      <c r="B242" s="40" t="s">
        <v>624</v>
      </c>
      <c r="C242" s="35">
        <v>315</v>
      </c>
      <c r="D242" s="36">
        <v>39966.722505843165</v>
      </c>
      <c r="E242" s="34">
        <f>VLOOKUP(FACT_INTERESTS[[#This Row],[DW Version]], VERSIONS[], 2)</f>
        <v>31</v>
      </c>
      <c r="F242" s="34">
        <f>VLOOKUP(FACT_INTERESTS[[#This Row],[DW Version]], VERSIONS[], 3)</f>
        <v>11</v>
      </c>
      <c r="G242" s="34" t="str">
        <f>VLOOKUP(FACT_INTERESTS[[#This Row],[DW Version]], VERSIONS[], 4)</f>
        <v>white</v>
      </c>
      <c r="H242" s="40" t="str">
        <f>VLOOKUP(FACT_INTERESTS[[#This Row],[DW Version]], VERSIONS[], 6)</f>
        <v>React Element 55</v>
      </c>
      <c r="I242" s="40" t="str">
        <f>VLOOKUP(FACT_INTERESTS[[#This Row],[DW Version]], VERSIONS[], 7)</f>
        <v>Shoe</v>
      </c>
    </row>
    <row r="243" spans="1:9" ht="15.5" x14ac:dyDescent="0.3">
      <c r="A243" s="37">
        <v>242</v>
      </c>
      <c r="B243" s="37" t="s">
        <v>624</v>
      </c>
      <c r="C243" s="38">
        <v>733</v>
      </c>
      <c r="D243" s="39">
        <v>44083.846702618859</v>
      </c>
      <c r="E243" s="34">
        <f>VLOOKUP(FACT_INTERESTS[[#This Row],[DW Version]], VERSIONS[], 2)</f>
        <v>75</v>
      </c>
      <c r="F243" s="34">
        <f>VLOOKUP(FACT_INTERESTS[[#This Row],[DW Version]], VERSIONS[], 3)</f>
        <v>8</v>
      </c>
      <c r="G243" s="34" t="str">
        <f>VLOOKUP(FACT_INTERESTS[[#This Row],[DW Version]], VERSIONS[], 4)</f>
        <v>green</v>
      </c>
      <c r="H243" s="40" t="str">
        <f>VLOOKUP(FACT_INTERESTS[[#This Row],[DW Version]], VERSIONS[], 6)</f>
        <v>React Presto</v>
      </c>
      <c r="I243" s="40" t="str">
        <f>VLOOKUP(FACT_INTERESTS[[#This Row],[DW Version]], VERSIONS[], 7)</f>
        <v>Shoe</v>
      </c>
    </row>
    <row r="244" spans="1:9" ht="15.5" x14ac:dyDescent="0.3">
      <c r="A244" s="34">
        <v>243</v>
      </c>
      <c r="B244" s="40" t="s">
        <v>624</v>
      </c>
      <c r="C244" s="35">
        <v>123</v>
      </c>
      <c r="D244" s="36">
        <v>39740.662472866017</v>
      </c>
      <c r="E244" s="34">
        <f>VLOOKUP(FACT_INTERESTS[[#This Row],[DW Version]], VERSIONS[], 2)</f>
        <v>13</v>
      </c>
      <c r="F244" s="34">
        <f>VLOOKUP(FACT_INTERESTS[[#This Row],[DW Version]], VERSIONS[], 3)</f>
        <v>4.5</v>
      </c>
      <c r="G244" s="34" t="str">
        <f>VLOOKUP(FACT_INTERESTS[[#This Row],[DW Version]], VERSIONS[], 4)</f>
        <v>black</v>
      </c>
      <c r="H244" s="40" t="str">
        <f>VLOOKUP(FACT_INTERESTS[[#This Row],[DW Version]], VERSIONS[], 6)</f>
        <v>Therma Pants</v>
      </c>
      <c r="I244" s="40" t="str">
        <f>VLOOKUP(FACT_INTERESTS[[#This Row],[DW Version]], VERSIONS[], 7)</f>
        <v>Apparel</v>
      </c>
    </row>
    <row r="245" spans="1:9" ht="15.5" x14ac:dyDescent="0.3">
      <c r="A245" s="37">
        <v>244</v>
      </c>
      <c r="B245" s="37" t="s">
        <v>624</v>
      </c>
      <c r="C245" s="38">
        <v>362</v>
      </c>
      <c r="D245" s="39">
        <v>43513.155321184153</v>
      </c>
      <c r="E245" s="34">
        <f>VLOOKUP(FACT_INTERESTS[[#This Row],[DW Version]], VERSIONS[], 2)</f>
        <v>36</v>
      </c>
      <c r="F245" s="34">
        <f>VLOOKUP(FACT_INTERESTS[[#This Row],[DW Version]], VERSIONS[], 3)</f>
        <v>9.5</v>
      </c>
      <c r="G245" s="34" t="str">
        <f>VLOOKUP(FACT_INTERESTS[[#This Row],[DW Version]], VERSIONS[], 4)</f>
        <v>green</v>
      </c>
      <c r="H245" s="40" t="str">
        <f>VLOOKUP(FACT_INTERESTS[[#This Row],[DW Version]], VERSIONS[], 6)</f>
        <v>Air Max 270</v>
      </c>
      <c r="I245" s="40" t="str">
        <f>VLOOKUP(FACT_INTERESTS[[#This Row],[DW Version]], VERSIONS[], 7)</f>
        <v>Shoe</v>
      </c>
    </row>
    <row r="246" spans="1:9" ht="15.5" x14ac:dyDescent="0.3">
      <c r="A246" s="34">
        <v>245</v>
      </c>
      <c r="B246" s="40" t="s">
        <v>624</v>
      </c>
      <c r="C246" s="35">
        <v>363</v>
      </c>
      <c r="D246" s="36">
        <v>44928.859192152209</v>
      </c>
      <c r="E246" s="34">
        <f>VLOOKUP(FACT_INTERESTS[[#This Row],[DW Version]], VERSIONS[], 2)</f>
        <v>36</v>
      </c>
      <c r="F246" s="34">
        <f>VLOOKUP(FACT_INTERESTS[[#This Row],[DW Version]], VERSIONS[], 3)</f>
        <v>10.5</v>
      </c>
      <c r="G246" s="34" t="str">
        <f>VLOOKUP(FACT_INTERESTS[[#This Row],[DW Version]], VERSIONS[], 4)</f>
        <v>white</v>
      </c>
      <c r="H246" s="40" t="str">
        <f>VLOOKUP(FACT_INTERESTS[[#This Row],[DW Version]], VERSIONS[], 6)</f>
        <v>Air Max 270</v>
      </c>
      <c r="I246" s="40" t="str">
        <f>VLOOKUP(FACT_INTERESTS[[#This Row],[DW Version]], VERSIONS[], 7)</f>
        <v>Shoe</v>
      </c>
    </row>
    <row r="247" spans="1:9" ht="15.5" x14ac:dyDescent="0.3">
      <c r="A247" s="37">
        <v>246</v>
      </c>
      <c r="B247" s="37" t="s">
        <v>624</v>
      </c>
      <c r="C247" s="38">
        <v>508</v>
      </c>
      <c r="D247" s="39">
        <v>40989.133707085282</v>
      </c>
      <c r="E247" s="34">
        <f>VLOOKUP(FACT_INTERESTS[[#This Row],[DW Version]], VERSIONS[], 2)</f>
        <v>53</v>
      </c>
      <c r="F247" s="34">
        <f>VLOOKUP(FACT_INTERESTS[[#This Row],[DW Version]], VERSIONS[], 3)</f>
        <v>8</v>
      </c>
      <c r="G247" s="34" t="str">
        <f>VLOOKUP(FACT_INTERESTS[[#This Row],[DW Version]], VERSIONS[], 4)</f>
        <v>white</v>
      </c>
      <c r="H247" s="40" t="str">
        <f>VLOOKUP(FACT_INTERESTS[[#This Row],[DW Version]], VERSIONS[], 6)</f>
        <v>Flex Stride Shorts</v>
      </c>
      <c r="I247" s="40" t="str">
        <f>VLOOKUP(FACT_INTERESTS[[#This Row],[DW Version]], VERSIONS[], 7)</f>
        <v>Apparel</v>
      </c>
    </row>
    <row r="248" spans="1:9" ht="15.5" x14ac:dyDescent="0.3">
      <c r="A248" s="34">
        <v>247</v>
      </c>
      <c r="B248" s="40" t="s">
        <v>653</v>
      </c>
      <c r="C248" s="35">
        <v>203</v>
      </c>
      <c r="D248" s="36">
        <v>41034.251805337444</v>
      </c>
      <c r="E248" s="34">
        <f>VLOOKUP(FACT_INTERESTS[[#This Row],[DW Version]], VERSIONS[], 2)</f>
        <v>20</v>
      </c>
      <c r="F248" s="34">
        <f>VLOOKUP(FACT_INTERESTS[[#This Row],[DW Version]], VERSIONS[], 3)</f>
        <v>9</v>
      </c>
      <c r="G248" s="34" t="str">
        <f>VLOOKUP(FACT_INTERESTS[[#This Row],[DW Version]], VERSIONS[], 4)</f>
        <v>dark purple</v>
      </c>
      <c r="H248" s="40" t="str">
        <f>VLOOKUP(FACT_INTERESTS[[#This Row],[DW Version]], VERSIONS[], 6)</f>
        <v>Joyride</v>
      </c>
      <c r="I248" s="40" t="str">
        <f>VLOOKUP(FACT_INTERESTS[[#This Row],[DW Version]], VERSIONS[], 7)</f>
        <v>Shoe</v>
      </c>
    </row>
    <row r="249" spans="1:9" ht="15.5" x14ac:dyDescent="0.3">
      <c r="A249" s="37">
        <v>248</v>
      </c>
      <c r="B249" s="37" t="s">
        <v>653</v>
      </c>
      <c r="C249" s="38">
        <v>524</v>
      </c>
      <c r="D249" s="39">
        <v>45346.661359067599</v>
      </c>
      <c r="E249" s="34">
        <f>VLOOKUP(FACT_INTERESTS[[#This Row],[DW Version]], VERSIONS[], 2)</f>
        <v>54</v>
      </c>
      <c r="F249" s="34">
        <f>VLOOKUP(FACT_INTERESTS[[#This Row],[DW Version]], VERSIONS[], 3)</f>
        <v>10.5</v>
      </c>
      <c r="G249" s="34" t="str">
        <f>VLOOKUP(FACT_INTERESTS[[#This Row],[DW Version]], VERSIONS[], 4)</f>
        <v>white</v>
      </c>
      <c r="H249" s="40" t="str">
        <f>VLOOKUP(FACT_INTERESTS[[#This Row],[DW Version]], VERSIONS[], 6)</f>
        <v>Legend React</v>
      </c>
      <c r="I249" s="40" t="str">
        <f>VLOOKUP(FACT_INTERESTS[[#This Row],[DW Version]], VERSIONS[], 7)</f>
        <v>Shoe</v>
      </c>
    </row>
    <row r="250" spans="1:9" ht="15.5" x14ac:dyDescent="0.3">
      <c r="A250" s="34">
        <v>249</v>
      </c>
      <c r="B250" s="40" t="s">
        <v>653</v>
      </c>
      <c r="C250" s="35">
        <v>504</v>
      </c>
      <c r="D250" s="36">
        <v>41313.735849077428</v>
      </c>
      <c r="E250" s="34">
        <f>VLOOKUP(FACT_INTERESTS[[#This Row],[DW Version]], VERSIONS[], 2)</f>
        <v>53</v>
      </c>
      <c r="F250" s="34">
        <f>VLOOKUP(FACT_INTERESTS[[#This Row],[DW Version]], VERSIONS[], 3)</f>
        <v>5.5</v>
      </c>
      <c r="G250" s="34" t="str">
        <f>VLOOKUP(FACT_INTERESTS[[#This Row],[DW Version]], VERSIONS[], 4)</f>
        <v>dark blue</v>
      </c>
      <c r="H250" s="40" t="str">
        <f>VLOOKUP(FACT_INTERESTS[[#This Row],[DW Version]], VERSIONS[], 6)</f>
        <v>Flex Stride Shorts</v>
      </c>
      <c r="I250" s="40" t="str">
        <f>VLOOKUP(FACT_INTERESTS[[#This Row],[DW Version]], VERSIONS[], 7)</f>
        <v>Apparel</v>
      </c>
    </row>
    <row r="251" spans="1:9" ht="15.5" x14ac:dyDescent="0.3">
      <c r="A251" s="37">
        <v>250</v>
      </c>
      <c r="B251" s="41" t="s">
        <v>653</v>
      </c>
      <c r="C251" s="38">
        <v>543</v>
      </c>
      <c r="D251" s="39">
        <v>43776.140921484162</v>
      </c>
      <c r="E251" s="34">
        <f>VLOOKUP(FACT_INTERESTS[[#This Row],[DW Version]], VERSIONS[], 2)</f>
        <v>57</v>
      </c>
      <c r="F251" s="34">
        <f>VLOOKUP(FACT_INTERESTS[[#This Row],[DW Version]], VERSIONS[], 3)</f>
        <v>5</v>
      </c>
      <c r="G251" s="34" t="str">
        <f>VLOOKUP(FACT_INTERESTS[[#This Row],[DW Version]], VERSIONS[], 4)</f>
        <v>black</v>
      </c>
      <c r="H251" s="40" t="str">
        <f>VLOOKUP(FACT_INTERESTS[[#This Row],[DW Version]], VERSIONS[], 6)</f>
        <v>Phantom Vision</v>
      </c>
      <c r="I251" s="40" t="str">
        <f>VLOOKUP(FACT_INTERESTS[[#This Row],[DW Version]], VERSIONS[], 7)</f>
        <v>Shoe</v>
      </c>
    </row>
    <row r="252" spans="1:9" ht="15.5" x14ac:dyDescent="0.3">
      <c r="A252" s="34">
        <v>251</v>
      </c>
      <c r="B252" s="40" t="s">
        <v>653</v>
      </c>
      <c r="C252" s="35">
        <v>436</v>
      </c>
      <c r="D252" s="36">
        <v>45318.682253568586</v>
      </c>
      <c r="E252" s="34">
        <f>VLOOKUP(FACT_INTERESTS[[#This Row],[DW Version]], VERSIONS[], 2)</f>
        <v>45</v>
      </c>
      <c r="F252" s="34">
        <f>VLOOKUP(FACT_INTERESTS[[#This Row],[DW Version]], VERSIONS[], 3)</f>
        <v>8</v>
      </c>
      <c r="G252" s="34" t="str">
        <f>VLOOKUP(FACT_INTERESTS[[#This Row],[DW Version]], VERSIONS[], 4)</f>
        <v>black</v>
      </c>
      <c r="H252" s="40" t="str">
        <f>VLOOKUP(FACT_INTERESTS[[#This Row],[DW Version]], VERSIONS[], 6)</f>
        <v>Vapor Cage 4</v>
      </c>
      <c r="I252" s="40" t="str">
        <f>VLOOKUP(FACT_INTERESTS[[#This Row],[DW Version]], VERSIONS[], 7)</f>
        <v>Shoe</v>
      </c>
    </row>
    <row r="253" spans="1:9" ht="15.5" x14ac:dyDescent="0.3">
      <c r="A253" s="37">
        <v>252</v>
      </c>
      <c r="B253" s="41" t="s">
        <v>653</v>
      </c>
      <c r="C253" s="38">
        <v>155</v>
      </c>
      <c r="D253" s="39">
        <v>42201.285954739484</v>
      </c>
      <c r="E253" s="34">
        <f>VLOOKUP(FACT_INTERESTS[[#This Row],[DW Version]], VERSIONS[], 2)</f>
        <v>15</v>
      </c>
      <c r="F253" s="34">
        <f>VLOOKUP(FACT_INTERESTS[[#This Row],[DW Version]], VERSIONS[], 3)</f>
        <v>9.5</v>
      </c>
      <c r="G253" s="34" t="str">
        <f>VLOOKUP(FACT_INTERESTS[[#This Row],[DW Version]], VERSIONS[], 4)</f>
        <v>white</v>
      </c>
      <c r="H253" s="40" t="str">
        <f>VLOOKUP(FACT_INTERESTS[[#This Row],[DW Version]], VERSIONS[], 6)</f>
        <v>Sportswear Club Fleece</v>
      </c>
      <c r="I253" s="40" t="str">
        <f>VLOOKUP(FACT_INTERESTS[[#This Row],[DW Version]], VERSIONS[], 7)</f>
        <v>Apparel</v>
      </c>
    </row>
    <row r="254" spans="1:9" ht="15.5" x14ac:dyDescent="0.3">
      <c r="A254" s="34">
        <v>253</v>
      </c>
      <c r="B254" s="40" t="s">
        <v>653</v>
      </c>
      <c r="C254" s="35">
        <v>9</v>
      </c>
      <c r="D254" s="36">
        <v>44154.634776882202</v>
      </c>
      <c r="E254" s="34">
        <f>VLOOKUP(FACT_INTERESTS[[#This Row],[DW Version]], VERSIONS[], 2)</f>
        <v>1</v>
      </c>
      <c r="F254" s="34">
        <f>VLOOKUP(FACT_INTERESTS[[#This Row],[DW Version]], VERSIONS[], 3)</f>
        <v>8.5</v>
      </c>
      <c r="G254" s="34" t="str">
        <f>VLOOKUP(FACT_INTERESTS[[#This Row],[DW Version]], VERSIONS[], 4)</f>
        <v>white</v>
      </c>
      <c r="H254" s="40" t="str">
        <f>VLOOKUP(FACT_INTERESTS[[#This Row],[DW Version]], VERSIONS[], 6)</f>
        <v>Air Max</v>
      </c>
      <c r="I254" s="40" t="str">
        <f>VLOOKUP(FACT_INTERESTS[[#This Row],[DW Version]], VERSIONS[], 7)</f>
        <v>Shoe</v>
      </c>
    </row>
    <row r="255" spans="1:9" ht="15.5" x14ac:dyDescent="0.3">
      <c r="A255" s="37">
        <v>254</v>
      </c>
      <c r="B255" s="37" t="s">
        <v>653</v>
      </c>
      <c r="C255" s="38">
        <v>362</v>
      </c>
      <c r="D255" s="39">
        <v>41900.226567984377</v>
      </c>
      <c r="E255" s="34">
        <f>VLOOKUP(FACT_INTERESTS[[#This Row],[DW Version]], VERSIONS[], 2)</f>
        <v>36</v>
      </c>
      <c r="F255" s="34">
        <f>VLOOKUP(FACT_INTERESTS[[#This Row],[DW Version]], VERSIONS[], 3)</f>
        <v>9.5</v>
      </c>
      <c r="G255" s="34" t="str">
        <f>VLOOKUP(FACT_INTERESTS[[#This Row],[DW Version]], VERSIONS[], 4)</f>
        <v>green</v>
      </c>
      <c r="H255" s="40" t="str">
        <f>VLOOKUP(FACT_INTERESTS[[#This Row],[DW Version]], VERSIONS[], 6)</f>
        <v>Air Max 270</v>
      </c>
      <c r="I255" s="40" t="str">
        <f>VLOOKUP(FACT_INTERESTS[[#This Row],[DW Version]], VERSIONS[], 7)</f>
        <v>Shoe</v>
      </c>
    </row>
    <row r="256" spans="1:9" ht="15.5" x14ac:dyDescent="0.3">
      <c r="A256" s="34">
        <v>255</v>
      </c>
      <c r="B256" s="40" t="s">
        <v>653</v>
      </c>
      <c r="C256" s="35">
        <v>558</v>
      </c>
      <c r="D256" s="36">
        <v>41616.014368252683</v>
      </c>
      <c r="E256" s="34">
        <f>VLOOKUP(FACT_INTERESTS[[#This Row],[DW Version]], VERSIONS[], 2)</f>
        <v>58</v>
      </c>
      <c r="F256" s="34">
        <f>VLOOKUP(FACT_INTERESTS[[#This Row],[DW Version]], VERSIONS[], 3)</f>
        <v>5.5</v>
      </c>
      <c r="G256" s="34" t="str">
        <f>VLOOKUP(FACT_INTERESTS[[#This Row],[DW Version]], VERSIONS[], 4)</f>
        <v>dark blue</v>
      </c>
      <c r="H256" s="40" t="str">
        <f>VLOOKUP(FACT_INTERESTS[[#This Row],[DW Version]], VERSIONS[], 6)</f>
        <v>Mercurial Superfly</v>
      </c>
      <c r="I256" s="40" t="str">
        <f>VLOOKUP(FACT_INTERESTS[[#This Row],[DW Version]], VERSIONS[], 7)</f>
        <v>Shoe</v>
      </c>
    </row>
    <row r="257" spans="1:9" ht="15.5" x14ac:dyDescent="0.3">
      <c r="A257" s="37">
        <v>256</v>
      </c>
      <c r="B257" s="37" t="s">
        <v>653</v>
      </c>
      <c r="C257" s="38">
        <v>172</v>
      </c>
      <c r="D257" s="39">
        <v>42439.025413483541</v>
      </c>
      <c r="E257" s="34">
        <f>VLOOKUP(FACT_INTERESTS[[#This Row],[DW Version]], VERSIONS[], 2)</f>
        <v>17</v>
      </c>
      <c r="F257" s="34">
        <f>VLOOKUP(FACT_INTERESTS[[#This Row],[DW Version]], VERSIONS[], 3)</f>
        <v>8</v>
      </c>
      <c r="G257" s="34" t="str">
        <f>VLOOKUP(FACT_INTERESTS[[#This Row],[DW Version]], VERSIONS[], 4)</f>
        <v>white</v>
      </c>
      <c r="H257" s="40" t="str">
        <f>VLOOKUP(FACT_INTERESTS[[#This Row],[DW Version]], VERSIONS[], 6)</f>
        <v>Free Run</v>
      </c>
      <c r="I257" s="40" t="str">
        <f>VLOOKUP(FACT_INTERESTS[[#This Row],[DW Version]], VERSIONS[], 7)</f>
        <v>Shoe</v>
      </c>
    </row>
    <row r="258" spans="1:9" ht="15.5" x14ac:dyDescent="0.3">
      <c r="A258" s="34">
        <v>257</v>
      </c>
      <c r="B258" s="40" t="s">
        <v>653</v>
      </c>
      <c r="C258" s="35">
        <v>388</v>
      </c>
      <c r="D258" s="36">
        <v>43246.733719614116</v>
      </c>
      <c r="E258" s="34">
        <f>VLOOKUP(FACT_INTERESTS[[#This Row],[DW Version]], VERSIONS[], 2)</f>
        <v>40</v>
      </c>
      <c r="F258" s="34">
        <f>VLOOKUP(FACT_INTERESTS[[#This Row],[DW Version]], VERSIONS[], 3)</f>
        <v>3</v>
      </c>
      <c r="G258" s="34" t="str">
        <f>VLOOKUP(FACT_INTERESTS[[#This Row],[DW Version]], VERSIONS[], 4)</f>
        <v>white</v>
      </c>
      <c r="H258" s="40" t="str">
        <f>VLOOKUP(FACT_INTERESTS[[#This Row],[DW Version]], VERSIONS[], 6)</f>
        <v>Zoom Streak</v>
      </c>
      <c r="I258" s="40" t="str">
        <f>VLOOKUP(FACT_INTERESTS[[#This Row],[DW Version]], VERSIONS[], 7)</f>
        <v>Shoe</v>
      </c>
    </row>
    <row r="259" spans="1:9" ht="15.5" x14ac:dyDescent="0.3">
      <c r="A259" s="37">
        <v>258</v>
      </c>
      <c r="B259" s="41" t="s">
        <v>653</v>
      </c>
      <c r="C259" s="38">
        <v>195</v>
      </c>
      <c r="D259" s="39">
        <v>44319.7044793436</v>
      </c>
      <c r="E259" s="34">
        <f>VLOOKUP(FACT_INTERESTS[[#This Row],[DW Version]], VERSIONS[], 2)</f>
        <v>19</v>
      </c>
      <c r="F259" s="34">
        <f>VLOOKUP(FACT_INTERESTS[[#This Row],[DW Version]], VERSIONS[], 3)</f>
        <v>12.5</v>
      </c>
      <c r="G259" s="34" t="str">
        <f>VLOOKUP(FACT_INTERESTS[[#This Row],[DW Version]], VERSIONS[], 4)</f>
        <v>white</v>
      </c>
      <c r="H259" s="40" t="str">
        <f>VLOOKUP(FACT_INTERESTS[[#This Row],[DW Version]], VERSIONS[], 6)</f>
        <v>Windrunner Jacket</v>
      </c>
      <c r="I259" s="40" t="str">
        <f>VLOOKUP(FACT_INTERESTS[[#This Row],[DW Version]], VERSIONS[], 7)</f>
        <v>Apparel</v>
      </c>
    </row>
    <row r="260" spans="1:9" ht="15.5" x14ac:dyDescent="0.3">
      <c r="A260" s="34">
        <v>259</v>
      </c>
      <c r="B260" s="40" t="s">
        <v>653</v>
      </c>
      <c r="C260" s="35">
        <v>716</v>
      </c>
      <c r="D260" s="36">
        <v>42303.226678769788</v>
      </c>
      <c r="E260" s="34">
        <f>VLOOKUP(FACT_INTERESTS[[#This Row],[DW Version]], VERSIONS[], 2)</f>
        <v>73</v>
      </c>
      <c r="F260" s="34">
        <f>VLOOKUP(FACT_INTERESTS[[#This Row],[DW Version]], VERSIONS[], 3)</f>
        <v>10</v>
      </c>
      <c r="G260" s="34" t="str">
        <f>VLOOKUP(FACT_INTERESTS[[#This Row],[DW Version]], VERSIONS[], 4)</f>
        <v>white</v>
      </c>
      <c r="H260" s="40" t="str">
        <f>VLOOKUP(FACT_INTERESTS[[#This Row],[DW Version]], VERSIONS[], 6)</f>
        <v>Air Max 720</v>
      </c>
      <c r="I260" s="40" t="str">
        <f>VLOOKUP(FACT_INTERESTS[[#This Row],[DW Version]], VERSIONS[], 7)</f>
        <v>Shoe</v>
      </c>
    </row>
    <row r="261" spans="1:9" ht="15.5" x14ac:dyDescent="0.3">
      <c r="A261" s="37">
        <v>260</v>
      </c>
      <c r="B261" s="41" t="s">
        <v>653</v>
      </c>
      <c r="C261" s="38">
        <v>810</v>
      </c>
      <c r="D261" s="39">
        <v>43685.101013784144</v>
      </c>
      <c r="E261" s="34">
        <f>VLOOKUP(FACT_INTERESTS[[#This Row],[DW Version]], VERSIONS[], 2)</f>
        <v>82</v>
      </c>
      <c r="F261" s="34">
        <f>VLOOKUP(FACT_INTERESTS[[#This Row],[DW Version]], VERSIONS[], 3)</f>
        <v>10</v>
      </c>
      <c r="G261" s="34" t="str">
        <f>VLOOKUP(FACT_INTERESTS[[#This Row],[DW Version]], VERSIONS[], 4)</f>
        <v>white</v>
      </c>
      <c r="H261" s="40" t="str">
        <f>VLOOKUP(FACT_INTERESTS[[#This Row],[DW Version]], VERSIONS[], 6)</f>
        <v>Flex 2-in-1 Shorts</v>
      </c>
      <c r="I261" s="40" t="str">
        <f>VLOOKUP(FACT_INTERESTS[[#This Row],[DW Version]], VERSIONS[], 7)</f>
        <v>Apparel</v>
      </c>
    </row>
    <row r="262" spans="1:9" ht="15.5" x14ac:dyDescent="0.3">
      <c r="A262" s="34">
        <v>261</v>
      </c>
      <c r="B262" s="40" t="s">
        <v>749</v>
      </c>
      <c r="C262" s="35">
        <v>409</v>
      </c>
      <c r="D262" s="36">
        <v>40444.224738317884</v>
      </c>
      <c r="E262" s="34">
        <f>VLOOKUP(FACT_INTERESTS[[#This Row],[DW Version]], VERSIONS[], 2)</f>
        <v>41</v>
      </c>
      <c r="F262" s="34">
        <f>VLOOKUP(FACT_INTERESTS[[#This Row],[DW Version]], VERSIONS[], 3)</f>
        <v>8.5</v>
      </c>
      <c r="G262" s="34" t="str">
        <f>VLOOKUP(FACT_INTERESTS[[#This Row],[DW Version]], VERSIONS[], 4)</f>
        <v>khaki</v>
      </c>
      <c r="H262" s="40" t="str">
        <f>VLOOKUP(FACT_INTERESTS[[#This Row],[DW Version]], VERSIONS[], 6)</f>
        <v>LunarGlide</v>
      </c>
      <c r="I262" s="40" t="str">
        <f>VLOOKUP(FACT_INTERESTS[[#This Row],[DW Version]], VERSIONS[], 7)</f>
        <v>Shoe</v>
      </c>
    </row>
    <row r="263" spans="1:9" ht="15.5" x14ac:dyDescent="0.3">
      <c r="A263" s="37">
        <v>262</v>
      </c>
      <c r="B263" s="41" t="s">
        <v>749</v>
      </c>
      <c r="C263" s="38">
        <v>879</v>
      </c>
      <c r="D263" s="39">
        <v>39862.576562844552</v>
      </c>
      <c r="E263" s="34">
        <f>VLOOKUP(FACT_INTERESTS[[#This Row],[DW Version]], VERSIONS[], 2)</f>
        <v>89</v>
      </c>
      <c r="F263" s="34">
        <f>VLOOKUP(FACT_INTERESTS[[#This Row],[DW Version]], VERSIONS[], 3)</f>
        <v>11</v>
      </c>
      <c r="G263" s="34" t="str">
        <f>VLOOKUP(FACT_INTERESTS[[#This Row],[DW Version]], VERSIONS[], 4)</f>
        <v>white</v>
      </c>
      <c r="H263" s="40" t="str">
        <f>VLOOKUP(FACT_INTERESTS[[#This Row],[DW Version]], VERSIONS[], 6)</f>
        <v>Wildhorse 7</v>
      </c>
      <c r="I263" s="40" t="str">
        <f>VLOOKUP(FACT_INTERESTS[[#This Row],[DW Version]], VERSIONS[], 7)</f>
        <v>Shoe</v>
      </c>
    </row>
    <row r="264" spans="1:9" ht="15.5" x14ac:dyDescent="0.3">
      <c r="A264" s="34">
        <v>263</v>
      </c>
      <c r="B264" s="34" t="s">
        <v>749</v>
      </c>
      <c r="C264" s="35">
        <v>583</v>
      </c>
      <c r="D264" s="36">
        <v>42572.348338405689</v>
      </c>
      <c r="E264" s="34">
        <f>VLOOKUP(FACT_INTERESTS[[#This Row],[DW Version]], VERSIONS[], 2)</f>
        <v>60</v>
      </c>
      <c r="F264" s="34">
        <f>VLOOKUP(FACT_INTERESTS[[#This Row],[DW Version]], VERSIONS[], 3)</f>
        <v>4</v>
      </c>
      <c r="G264" s="34" t="str">
        <f>VLOOKUP(FACT_INTERESTS[[#This Row],[DW Version]], VERSIONS[], 4)</f>
        <v>white</v>
      </c>
      <c r="H264" s="40" t="str">
        <f>VLOOKUP(FACT_INTERESTS[[#This Row],[DW Version]], VERSIONS[], 6)</f>
        <v>Magista Obra</v>
      </c>
      <c r="I264" s="40" t="str">
        <f>VLOOKUP(FACT_INTERESTS[[#This Row],[DW Version]], VERSIONS[], 7)</f>
        <v>Shoe</v>
      </c>
    </row>
    <row r="265" spans="1:9" ht="15.5" x14ac:dyDescent="0.3">
      <c r="A265" s="37">
        <v>264</v>
      </c>
      <c r="B265" s="41" t="s">
        <v>749</v>
      </c>
      <c r="C265" s="38">
        <v>24</v>
      </c>
      <c r="D265" s="39">
        <v>40763.458619526871</v>
      </c>
      <c r="E265" s="34">
        <f>VLOOKUP(FACT_INTERESTS[[#This Row],[DW Version]], VERSIONS[], 2)</f>
        <v>2</v>
      </c>
      <c r="F265" s="34">
        <f>VLOOKUP(FACT_INTERESTS[[#This Row],[DW Version]], VERSIONS[], 3)</f>
        <v>11</v>
      </c>
      <c r="G265" s="34" t="str">
        <f>VLOOKUP(FACT_INTERESTS[[#This Row],[DW Version]], VERSIONS[], 4)</f>
        <v>white</v>
      </c>
      <c r="H265" s="40" t="str">
        <f>VLOOKUP(FACT_INTERESTS[[#This Row],[DW Version]], VERSIONS[], 6)</f>
        <v>Air Force 1</v>
      </c>
      <c r="I265" s="40" t="str">
        <f>VLOOKUP(FACT_INTERESTS[[#This Row],[DW Version]], VERSIONS[], 7)</f>
        <v>Shoe</v>
      </c>
    </row>
    <row r="266" spans="1:9" ht="15.5" x14ac:dyDescent="0.3">
      <c r="A266" s="34">
        <v>265</v>
      </c>
      <c r="B266" s="40" t="s">
        <v>749</v>
      </c>
      <c r="C266" s="35">
        <v>817</v>
      </c>
      <c r="D266" s="36">
        <v>42164.93417806564</v>
      </c>
      <c r="E266" s="34">
        <f>VLOOKUP(FACT_INTERESTS[[#This Row],[DW Version]], VERSIONS[], 2)</f>
        <v>83</v>
      </c>
      <c r="F266" s="34">
        <f>VLOOKUP(FACT_INTERESTS[[#This Row],[DW Version]], VERSIONS[], 3)</f>
        <v>6.5</v>
      </c>
      <c r="G266" s="34" t="str">
        <f>VLOOKUP(FACT_INTERESTS[[#This Row],[DW Version]], VERSIONS[], 4)</f>
        <v>white</v>
      </c>
      <c r="H266" s="40" t="str">
        <f>VLOOKUP(FACT_INTERESTS[[#This Row],[DW Version]], VERSIONS[], 6)</f>
        <v>Dri-FIT Academy Pants</v>
      </c>
      <c r="I266" s="40" t="str">
        <f>VLOOKUP(FACT_INTERESTS[[#This Row],[DW Version]], VERSIONS[], 7)</f>
        <v>Apparel</v>
      </c>
    </row>
    <row r="267" spans="1:9" ht="15.5" x14ac:dyDescent="0.3">
      <c r="A267" s="37">
        <v>266</v>
      </c>
      <c r="B267" s="41" t="s">
        <v>749</v>
      </c>
      <c r="C267" s="38">
        <v>829</v>
      </c>
      <c r="D267" s="39">
        <v>41761.201615100035</v>
      </c>
      <c r="E267" s="34">
        <f>VLOOKUP(FACT_INTERESTS[[#This Row],[DW Version]], VERSIONS[], 2)</f>
        <v>84</v>
      </c>
      <c r="F267" s="34">
        <f>VLOOKUP(FACT_INTERESTS[[#This Row],[DW Version]], VERSIONS[], 3)</f>
        <v>8</v>
      </c>
      <c r="G267" s="34" t="str">
        <f>VLOOKUP(FACT_INTERESTS[[#This Row],[DW Version]], VERSIONS[], 4)</f>
        <v>black</v>
      </c>
      <c r="H267" s="40" t="str">
        <f>VLOOKUP(FACT_INTERESTS[[#This Row],[DW Version]], VERSIONS[], 6)</f>
        <v>AeroLoft Running Vest</v>
      </c>
      <c r="I267" s="40" t="str">
        <f>VLOOKUP(FACT_INTERESTS[[#This Row],[DW Version]], VERSIONS[], 7)</f>
        <v>Apparel</v>
      </c>
    </row>
    <row r="268" spans="1:9" ht="15.5" x14ac:dyDescent="0.3">
      <c r="A268" s="34">
        <v>267</v>
      </c>
      <c r="B268" s="40" t="s">
        <v>749</v>
      </c>
      <c r="C268" s="35">
        <v>672</v>
      </c>
      <c r="D268" s="36">
        <v>39328.399855463598</v>
      </c>
      <c r="E268" s="34">
        <f>VLOOKUP(FACT_INTERESTS[[#This Row],[DW Version]], VERSIONS[], 2)</f>
        <v>68</v>
      </c>
      <c r="F268" s="34">
        <f>VLOOKUP(FACT_INTERESTS[[#This Row],[DW Version]], VERSIONS[], 3)</f>
        <v>5.5</v>
      </c>
      <c r="G268" s="34" t="str">
        <f>VLOOKUP(FACT_INTERESTS[[#This Row],[DW Version]], VERSIONS[], 4)</f>
        <v>black</v>
      </c>
      <c r="H268" s="40" t="str">
        <f>VLOOKUP(FACT_INTERESTS[[#This Row],[DW Version]], VERSIONS[], 6)</f>
        <v>React Miler</v>
      </c>
      <c r="I268" s="40" t="str">
        <f>VLOOKUP(FACT_INTERESTS[[#This Row],[DW Version]], VERSIONS[], 7)</f>
        <v>Shoe</v>
      </c>
    </row>
    <row r="269" spans="1:9" ht="15.5" x14ac:dyDescent="0.3">
      <c r="A269" s="37">
        <v>268</v>
      </c>
      <c r="B269" s="37" t="s">
        <v>749</v>
      </c>
      <c r="C269" s="38">
        <v>101</v>
      </c>
      <c r="D269" s="39">
        <v>38967.447761871335</v>
      </c>
      <c r="E269" s="34">
        <f>VLOOKUP(FACT_INTERESTS[[#This Row],[DW Version]], VERSIONS[], 2)</f>
        <v>10</v>
      </c>
      <c r="F269" s="34">
        <f>VLOOKUP(FACT_INTERESTS[[#This Row],[DW Version]], VERSIONS[], 3)</f>
        <v>6</v>
      </c>
      <c r="G269" s="34" t="str">
        <f>VLOOKUP(FACT_INTERESTS[[#This Row],[DW Version]], VERSIONS[], 4)</f>
        <v>white</v>
      </c>
      <c r="H269" s="40" t="str">
        <f>VLOOKUP(FACT_INTERESTS[[#This Row],[DW Version]], VERSIONS[], 6)</f>
        <v>Vapormax</v>
      </c>
      <c r="I269" s="40" t="str">
        <f>VLOOKUP(FACT_INTERESTS[[#This Row],[DW Version]], VERSIONS[], 7)</f>
        <v>Shoe</v>
      </c>
    </row>
    <row r="270" spans="1:9" ht="15.5" x14ac:dyDescent="0.3">
      <c r="A270" s="34">
        <v>269</v>
      </c>
      <c r="B270" s="34" t="s">
        <v>749</v>
      </c>
      <c r="C270" s="35">
        <v>230</v>
      </c>
      <c r="D270" s="36">
        <v>42581.779521948149</v>
      </c>
      <c r="E270" s="34">
        <f>VLOOKUP(FACT_INTERESTS[[#This Row],[DW Version]], VERSIONS[], 2)</f>
        <v>23</v>
      </c>
      <c r="F270" s="34">
        <f>VLOOKUP(FACT_INTERESTS[[#This Row],[DW Version]], VERSIONS[], 3)</f>
        <v>10.5</v>
      </c>
      <c r="G270" s="34" t="str">
        <f>VLOOKUP(FACT_INTERESTS[[#This Row],[DW Version]], VERSIONS[], 4)</f>
        <v>silver</v>
      </c>
      <c r="H270" s="40" t="str">
        <f>VLOOKUP(FACT_INTERESTS[[#This Row],[DW Version]], VERSIONS[], 6)</f>
        <v>M2K Tekno</v>
      </c>
      <c r="I270" s="40" t="str">
        <f>VLOOKUP(FACT_INTERESTS[[#This Row],[DW Version]], VERSIONS[], 7)</f>
        <v>Shoe</v>
      </c>
    </row>
    <row r="271" spans="1:9" ht="15.5" x14ac:dyDescent="0.3">
      <c r="A271" s="37">
        <v>270</v>
      </c>
      <c r="B271" s="37" t="s">
        <v>729</v>
      </c>
      <c r="C271" s="38">
        <v>562</v>
      </c>
      <c r="D271" s="39">
        <v>43892.062779509084</v>
      </c>
      <c r="E271" s="34">
        <f>VLOOKUP(FACT_INTERESTS[[#This Row],[DW Version]], VERSIONS[], 2)</f>
        <v>58</v>
      </c>
      <c r="F271" s="34">
        <f>VLOOKUP(FACT_INTERESTS[[#This Row],[DW Version]], VERSIONS[], 3)</f>
        <v>9.5</v>
      </c>
      <c r="G271" s="34" t="str">
        <f>VLOOKUP(FACT_INTERESTS[[#This Row],[DW Version]], VERSIONS[], 4)</f>
        <v>white</v>
      </c>
      <c r="H271" s="40" t="str">
        <f>VLOOKUP(FACT_INTERESTS[[#This Row],[DW Version]], VERSIONS[], 6)</f>
        <v>Mercurial Superfly</v>
      </c>
      <c r="I271" s="40" t="str">
        <f>VLOOKUP(FACT_INTERESTS[[#This Row],[DW Version]], VERSIONS[], 7)</f>
        <v>Shoe</v>
      </c>
    </row>
    <row r="272" spans="1:9" ht="15.5" x14ac:dyDescent="0.3">
      <c r="A272" s="34">
        <v>271</v>
      </c>
      <c r="B272" s="34" t="s">
        <v>729</v>
      </c>
      <c r="C272" s="35">
        <v>748</v>
      </c>
      <c r="D272" s="36">
        <v>41981.813006392054</v>
      </c>
      <c r="E272" s="34">
        <f>VLOOKUP(FACT_INTERESTS[[#This Row],[DW Version]], VERSIONS[], 2)</f>
        <v>77</v>
      </c>
      <c r="F272" s="34">
        <f>VLOOKUP(FACT_INTERESTS[[#This Row],[DW Version]], VERSIONS[], 3)</f>
        <v>7</v>
      </c>
      <c r="G272" s="34" t="str">
        <f>VLOOKUP(FACT_INTERESTS[[#This Row],[DW Version]], VERSIONS[], 4)</f>
        <v>silver</v>
      </c>
      <c r="H272" s="40" t="str">
        <f>VLOOKUP(FACT_INTERESTS[[#This Row],[DW Version]], VERSIONS[], 6)</f>
        <v>Nike Court Legacy</v>
      </c>
      <c r="I272" s="40" t="str">
        <f>VLOOKUP(FACT_INTERESTS[[#This Row],[DW Version]], VERSIONS[], 7)</f>
        <v>Shoe</v>
      </c>
    </row>
    <row r="273" spans="1:9" ht="15.5" x14ac:dyDescent="0.3">
      <c r="A273" s="37">
        <v>272</v>
      </c>
      <c r="B273" s="41" t="s">
        <v>729</v>
      </c>
      <c r="C273" s="38">
        <v>844</v>
      </c>
      <c r="D273" s="39">
        <v>42622.329237068625</v>
      </c>
      <c r="E273" s="34">
        <f>VLOOKUP(FACT_INTERESTS[[#This Row],[DW Version]], VERSIONS[], 2)</f>
        <v>86</v>
      </c>
      <c r="F273" s="34">
        <f>VLOOKUP(FACT_INTERESTS[[#This Row],[DW Version]], VERSIONS[], 3)</f>
        <v>4</v>
      </c>
      <c r="G273" s="34" t="str">
        <f>VLOOKUP(FACT_INTERESTS[[#This Row],[DW Version]], VERSIONS[], 4)</f>
        <v>black</v>
      </c>
      <c r="H273" s="40" t="str">
        <f>VLOOKUP(FACT_INTERESTS[[#This Row],[DW Version]], VERSIONS[], 6)</f>
        <v>Challenger Long-Sleeve</v>
      </c>
      <c r="I273" s="40" t="str">
        <f>VLOOKUP(FACT_INTERESTS[[#This Row],[DW Version]], VERSIONS[], 7)</f>
        <v>Apparel</v>
      </c>
    </row>
    <row r="274" spans="1:9" ht="15.5" x14ac:dyDescent="0.3">
      <c r="A274" s="34">
        <v>273</v>
      </c>
      <c r="B274" s="34" t="s">
        <v>729</v>
      </c>
      <c r="C274" s="35">
        <v>106</v>
      </c>
      <c r="D274" s="36">
        <v>42739.688598250395</v>
      </c>
      <c r="E274" s="34">
        <f>VLOOKUP(FACT_INTERESTS[[#This Row],[DW Version]], VERSIONS[], 2)</f>
        <v>10</v>
      </c>
      <c r="F274" s="34">
        <f>VLOOKUP(FACT_INTERESTS[[#This Row],[DW Version]], VERSIONS[], 3)</f>
        <v>9</v>
      </c>
      <c r="G274" s="34" t="str">
        <f>VLOOKUP(FACT_INTERESTS[[#This Row],[DW Version]], VERSIONS[], 4)</f>
        <v>black</v>
      </c>
      <c r="H274" s="40" t="str">
        <f>VLOOKUP(FACT_INTERESTS[[#This Row],[DW Version]], VERSIONS[], 6)</f>
        <v>Vapormax</v>
      </c>
      <c r="I274" s="40" t="str">
        <f>VLOOKUP(FACT_INTERESTS[[#This Row],[DW Version]], VERSIONS[], 7)</f>
        <v>Shoe</v>
      </c>
    </row>
    <row r="275" spans="1:9" ht="15.5" x14ac:dyDescent="0.3">
      <c r="A275" s="37">
        <v>274</v>
      </c>
      <c r="B275" s="41" t="s">
        <v>729</v>
      </c>
      <c r="C275" s="38">
        <v>92</v>
      </c>
      <c r="D275" s="39">
        <v>41039.982850276872</v>
      </c>
      <c r="E275" s="34">
        <f>VLOOKUP(FACT_INTERESTS[[#This Row],[DW Version]], VERSIONS[], 2)</f>
        <v>9</v>
      </c>
      <c r="F275" s="34">
        <f>VLOOKUP(FACT_INTERESTS[[#This Row],[DW Version]], VERSIONS[], 3)</f>
        <v>9</v>
      </c>
      <c r="G275" s="34" t="str">
        <f>VLOOKUP(FACT_INTERESTS[[#This Row],[DW Version]], VERSIONS[], 4)</f>
        <v>red</v>
      </c>
      <c r="H275" s="40" t="str">
        <f>VLOOKUP(FACT_INTERESTS[[#This Row],[DW Version]], VERSIONS[], 6)</f>
        <v>React</v>
      </c>
      <c r="I275" s="40" t="str">
        <f>VLOOKUP(FACT_INTERESTS[[#This Row],[DW Version]], VERSIONS[], 7)</f>
        <v>Shoe</v>
      </c>
    </row>
    <row r="276" spans="1:9" ht="15.5" x14ac:dyDescent="0.3">
      <c r="A276" s="34">
        <v>275</v>
      </c>
      <c r="B276" s="40" t="s">
        <v>729</v>
      </c>
      <c r="C276" s="35">
        <v>112</v>
      </c>
      <c r="D276" s="36">
        <v>39318.086198870173</v>
      </c>
      <c r="E276" s="34">
        <f>VLOOKUP(FACT_INTERESTS[[#This Row],[DW Version]], VERSIONS[], 2)</f>
        <v>11</v>
      </c>
      <c r="F276" s="34">
        <f>VLOOKUP(FACT_INTERESTS[[#This Row],[DW Version]], VERSIONS[], 3)</f>
        <v>5.5</v>
      </c>
      <c r="G276" s="34" t="str">
        <f>VLOOKUP(FACT_INTERESTS[[#This Row],[DW Version]], VERSIONS[], 4)</f>
        <v>white</v>
      </c>
      <c r="H276" s="40" t="str">
        <f>VLOOKUP(FACT_INTERESTS[[#This Row],[DW Version]], VERSIONS[], 6)</f>
        <v>Pro Compression Tights</v>
      </c>
      <c r="I276" s="40" t="str">
        <f>VLOOKUP(FACT_INTERESTS[[#This Row],[DW Version]], VERSIONS[], 7)</f>
        <v>Apparel</v>
      </c>
    </row>
    <row r="277" spans="1:9" ht="15.5" x14ac:dyDescent="0.3">
      <c r="A277" s="37">
        <v>276</v>
      </c>
      <c r="B277" s="37" t="s">
        <v>729</v>
      </c>
      <c r="C277" s="38">
        <v>540</v>
      </c>
      <c r="D277" s="39">
        <v>39993.445538428117</v>
      </c>
      <c r="E277" s="34">
        <f>VLOOKUP(FACT_INTERESTS[[#This Row],[DW Version]], VERSIONS[], 2)</f>
        <v>57</v>
      </c>
      <c r="F277" s="34">
        <f>VLOOKUP(FACT_INTERESTS[[#This Row],[DW Version]], VERSIONS[], 3)</f>
        <v>3.5</v>
      </c>
      <c r="G277" s="34" t="str">
        <f>VLOOKUP(FACT_INTERESTS[[#This Row],[DW Version]], VERSIONS[], 4)</f>
        <v>white</v>
      </c>
      <c r="H277" s="40" t="str">
        <f>VLOOKUP(FACT_INTERESTS[[#This Row],[DW Version]], VERSIONS[], 6)</f>
        <v>Phantom Vision</v>
      </c>
      <c r="I277" s="40" t="str">
        <f>VLOOKUP(FACT_INTERESTS[[#This Row],[DW Version]], VERSIONS[], 7)</f>
        <v>Shoe</v>
      </c>
    </row>
    <row r="278" spans="1:9" ht="15.5" x14ac:dyDescent="0.3">
      <c r="A278" s="34">
        <v>277</v>
      </c>
      <c r="B278" s="40" t="s">
        <v>729</v>
      </c>
      <c r="C278" s="35">
        <v>389</v>
      </c>
      <c r="D278" s="36">
        <v>38867.268858921016</v>
      </c>
      <c r="E278" s="34">
        <f>VLOOKUP(FACT_INTERESTS[[#This Row],[DW Version]], VERSIONS[], 2)</f>
        <v>40</v>
      </c>
      <c r="F278" s="34">
        <f>VLOOKUP(FACT_INTERESTS[[#This Row],[DW Version]], VERSIONS[], 3)</f>
        <v>4.5</v>
      </c>
      <c r="G278" s="34" t="str">
        <f>VLOOKUP(FACT_INTERESTS[[#This Row],[DW Version]], VERSIONS[], 4)</f>
        <v>black</v>
      </c>
      <c r="H278" s="40" t="str">
        <f>VLOOKUP(FACT_INTERESTS[[#This Row],[DW Version]], VERSIONS[], 6)</f>
        <v>Zoom Streak</v>
      </c>
      <c r="I278" s="40" t="str">
        <f>VLOOKUP(FACT_INTERESTS[[#This Row],[DW Version]], VERSIONS[], 7)</f>
        <v>Shoe</v>
      </c>
    </row>
    <row r="279" spans="1:9" ht="15.5" x14ac:dyDescent="0.3">
      <c r="A279" s="37">
        <v>278</v>
      </c>
      <c r="B279" s="41" t="s">
        <v>729</v>
      </c>
      <c r="C279" s="38">
        <v>484</v>
      </c>
      <c r="D279" s="39">
        <v>39201.058210233081</v>
      </c>
      <c r="E279" s="34">
        <f>VLOOKUP(FACT_INTERESTS[[#This Row],[DW Version]], VERSIONS[], 2)</f>
        <v>51</v>
      </c>
      <c r="F279" s="34">
        <f>VLOOKUP(FACT_INTERESTS[[#This Row],[DW Version]], VERSIONS[], 3)</f>
        <v>6</v>
      </c>
      <c r="G279" s="34" t="str">
        <f>VLOOKUP(FACT_INTERESTS[[#This Row],[DW Version]], VERSIONS[], 4)</f>
        <v>white</v>
      </c>
      <c r="H279" s="40" t="str">
        <f>VLOOKUP(FACT_INTERESTS[[#This Row],[DW Version]], VERSIONS[], 6)</f>
        <v>Therma Sphere Hoodie</v>
      </c>
      <c r="I279" s="40" t="str">
        <f>VLOOKUP(FACT_INTERESTS[[#This Row],[DW Version]], VERSIONS[], 7)</f>
        <v>Apparel</v>
      </c>
    </row>
    <row r="280" spans="1:9" ht="15.5" x14ac:dyDescent="0.3">
      <c r="A280" s="34">
        <v>279</v>
      </c>
      <c r="B280" s="34" t="s">
        <v>729</v>
      </c>
      <c r="C280" s="35">
        <v>809</v>
      </c>
      <c r="D280" s="36">
        <v>40542.765438883587</v>
      </c>
      <c r="E280" s="34">
        <f>VLOOKUP(FACT_INTERESTS[[#This Row],[DW Version]], VERSIONS[], 2)</f>
        <v>82</v>
      </c>
      <c r="F280" s="34">
        <f>VLOOKUP(FACT_INTERESTS[[#This Row],[DW Version]], VERSIONS[], 3)</f>
        <v>9</v>
      </c>
      <c r="G280" s="34" t="str">
        <f>VLOOKUP(FACT_INTERESTS[[#This Row],[DW Version]], VERSIONS[], 4)</f>
        <v>black</v>
      </c>
      <c r="H280" s="40" t="str">
        <f>VLOOKUP(FACT_INTERESTS[[#This Row],[DW Version]], VERSIONS[], 6)</f>
        <v>Flex 2-in-1 Shorts</v>
      </c>
      <c r="I280" s="40" t="str">
        <f>VLOOKUP(FACT_INTERESTS[[#This Row],[DW Version]], VERSIONS[], 7)</f>
        <v>Apparel</v>
      </c>
    </row>
    <row r="281" spans="1:9" ht="15.5" x14ac:dyDescent="0.3">
      <c r="A281" s="37">
        <v>280</v>
      </c>
      <c r="B281" s="41" t="s">
        <v>729</v>
      </c>
      <c r="C281" s="38">
        <v>690</v>
      </c>
      <c r="D281" s="39">
        <v>41174.974547433303</v>
      </c>
      <c r="E281" s="34">
        <f>VLOOKUP(FACT_INTERESTS[[#This Row],[DW Version]], VERSIONS[], 2)</f>
        <v>70</v>
      </c>
      <c r="F281" s="34">
        <f>VLOOKUP(FACT_INTERESTS[[#This Row],[DW Version]], VERSIONS[], 3)</f>
        <v>9.5</v>
      </c>
      <c r="G281" s="34" t="str">
        <f>VLOOKUP(FACT_INTERESTS[[#This Row],[DW Version]], VERSIONS[], 4)</f>
        <v>white</v>
      </c>
      <c r="H281" s="40" t="str">
        <f>VLOOKUP(FACT_INTERESTS[[#This Row],[DW Version]], VERSIONS[], 6)</f>
        <v>ZoomX Vaporfly NEXT%</v>
      </c>
      <c r="I281" s="40" t="str">
        <f>VLOOKUP(FACT_INTERESTS[[#This Row],[DW Version]], VERSIONS[], 7)</f>
        <v>Shoe</v>
      </c>
    </row>
    <row r="282" spans="1:9" ht="15.5" x14ac:dyDescent="0.3">
      <c r="A282" s="34">
        <v>281</v>
      </c>
      <c r="B282" s="34" t="s">
        <v>765</v>
      </c>
      <c r="C282" s="35">
        <v>204</v>
      </c>
      <c r="D282" s="36">
        <v>45377.857869683692</v>
      </c>
      <c r="E282" s="34">
        <f>VLOOKUP(FACT_INTERESTS[[#This Row],[DW Version]], VERSIONS[], 2)</f>
        <v>20</v>
      </c>
      <c r="F282" s="34">
        <f>VLOOKUP(FACT_INTERESTS[[#This Row],[DW Version]], VERSIONS[], 3)</f>
        <v>9</v>
      </c>
      <c r="G282" s="34" t="str">
        <f>VLOOKUP(FACT_INTERESTS[[#This Row],[DW Version]], VERSIONS[], 4)</f>
        <v>yellow</v>
      </c>
      <c r="H282" s="40" t="str">
        <f>VLOOKUP(FACT_INTERESTS[[#This Row],[DW Version]], VERSIONS[], 6)</f>
        <v>Joyride</v>
      </c>
      <c r="I282" s="40" t="str">
        <f>VLOOKUP(FACT_INTERESTS[[#This Row],[DW Version]], VERSIONS[], 7)</f>
        <v>Shoe</v>
      </c>
    </row>
    <row r="283" spans="1:9" ht="15.5" x14ac:dyDescent="0.3">
      <c r="A283" s="37">
        <v>282</v>
      </c>
      <c r="B283" s="37" t="s">
        <v>765</v>
      </c>
      <c r="C283" s="38">
        <v>280</v>
      </c>
      <c r="D283" s="39">
        <v>42761.583844354987</v>
      </c>
      <c r="E283" s="34">
        <f>VLOOKUP(FACT_INTERESTS[[#This Row],[DW Version]], VERSIONS[], 2)</f>
        <v>27</v>
      </c>
      <c r="F283" s="34">
        <f>VLOOKUP(FACT_INTERESTS[[#This Row],[DW Version]], VERSIONS[], 3)</f>
        <v>10.5</v>
      </c>
      <c r="G283" s="34" t="str">
        <f>VLOOKUP(FACT_INTERESTS[[#This Row],[DW Version]], VERSIONS[], 4)</f>
        <v>white</v>
      </c>
      <c r="H283" s="40" t="str">
        <f>VLOOKUP(FACT_INTERESTS[[#This Row],[DW Version]], VERSIONS[], 6)</f>
        <v>Structure</v>
      </c>
      <c r="I283" s="40" t="str">
        <f>VLOOKUP(FACT_INTERESTS[[#This Row],[DW Version]], VERSIONS[], 7)</f>
        <v>Shoe</v>
      </c>
    </row>
    <row r="284" spans="1:9" ht="15.5" x14ac:dyDescent="0.3">
      <c r="A284" s="34">
        <v>283</v>
      </c>
      <c r="B284" s="34" t="s">
        <v>765</v>
      </c>
      <c r="C284" s="35">
        <v>607</v>
      </c>
      <c r="D284" s="36">
        <v>44536.621558437684</v>
      </c>
      <c r="E284" s="34">
        <f>VLOOKUP(FACT_INTERESTS[[#This Row],[DW Version]], VERSIONS[], 2)</f>
        <v>62</v>
      </c>
      <c r="F284" s="34">
        <f>VLOOKUP(FACT_INTERESTS[[#This Row],[DW Version]], VERSIONS[], 3)</f>
        <v>5.5</v>
      </c>
      <c r="G284" s="34" t="str">
        <f>VLOOKUP(FACT_INTERESTS[[#This Row],[DW Version]], VERSIONS[], 4)</f>
        <v>black</v>
      </c>
      <c r="H284" s="40" t="str">
        <f>VLOOKUP(FACT_INTERESTS[[#This Row],[DW Version]], VERSIONS[], 6)</f>
        <v>Tiempo Legend</v>
      </c>
      <c r="I284" s="40" t="str">
        <f>VLOOKUP(FACT_INTERESTS[[#This Row],[DW Version]], VERSIONS[], 7)</f>
        <v>Shoe</v>
      </c>
    </row>
    <row r="285" spans="1:9" ht="15.5" x14ac:dyDescent="0.3">
      <c r="A285" s="37">
        <v>284</v>
      </c>
      <c r="B285" s="41" t="s">
        <v>765</v>
      </c>
      <c r="C285" s="38">
        <v>210</v>
      </c>
      <c r="D285" s="39">
        <v>43416.993457709745</v>
      </c>
      <c r="E285" s="34">
        <f>VLOOKUP(FACT_INTERESTS[[#This Row],[DW Version]], VERSIONS[], 2)</f>
        <v>21</v>
      </c>
      <c r="F285" s="34">
        <f>VLOOKUP(FACT_INTERESTS[[#This Row],[DW Version]], VERSIONS[], 3)</f>
        <v>4.5</v>
      </c>
      <c r="G285" s="34" t="str">
        <f>VLOOKUP(FACT_INTERESTS[[#This Row],[DW Version]], VERSIONS[], 4)</f>
        <v>black</v>
      </c>
      <c r="H285" s="40" t="str">
        <f>VLOOKUP(FACT_INTERESTS[[#This Row],[DW Version]], VERSIONS[], 6)</f>
        <v>Huarache</v>
      </c>
      <c r="I285" s="40" t="str">
        <f>VLOOKUP(FACT_INTERESTS[[#This Row],[DW Version]], VERSIONS[], 7)</f>
        <v>Shoe</v>
      </c>
    </row>
    <row r="286" spans="1:9" ht="15.5" x14ac:dyDescent="0.3">
      <c r="A286" s="34">
        <v>285</v>
      </c>
      <c r="B286" s="34" t="s">
        <v>765</v>
      </c>
      <c r="C286" s="35">
        <v>777</v>
      </c>
      <c r="D286" s="36">
        <v>44907.135271957566</v>
      </c>
      <c r="E286" s="34">
        <f>VLOOKUP(FACT_INTERESTS[[#This Row],[DW Version]], VERSIONS[], 2)</f>
        <v>79</v>
      </c>
      <c r="F286" s="34">
        <f>VLOOKUP(FACT_INTERESTS[[#This Row],[DW Version]], VERSIONS[], 3)</f>
        <v>12.5</v>
      </c>
      <c r="G286" s="34" t="str">
        <f>VLOOKUP(FACT_INTERESTS[[#This Row],[DW Version]], VERSIONS[], 4)</f>
        <v>dark red</v>
      </c>
      <c r="H286" s="40" t="str">
        <f>VLOOKUP(FACT_INTERESTS[[#This Row],[DW Version]], VERSIONS[], 6)</f>
        <v>Zoom Gravity</v>
      </c>
      <c r="I286" s="40" t="str">
        <f>VLOOKUP(FACT_INTERESTS[[#This Row],[DW Version]], VERSIONS[], 7)</f>
        <v>Shoe</v>
      </c>
    </row>
    <row r="287" spans="1:9" ht="15.5" x14ac:dyDescent="0.3">
      <c r="A287" s="37">
        <v>286</v>
      </c>
      <c r="B287" s="41" t="s">
        <v>765</v>
      </c>
      <c r="C287" s="38">
        <v>672</v>
      </c>
      <c r="D287" s="39">
        <v>42636.601571079642</v>
      </c>
      <c r="E287" s="34">
        <f>VLOOKUP(FACT_INTERESTS[[#This Row],[DW Version]], VERSIONS[], 2)</f>
        <v>68</v>
      </c>
      <c r="F287" s="34">
        <f>VLOOKUP(FACT_INTERESTS[[#This Row],[DW Version]], VERSIONS[], 3)</f>
        <v>5.5</v>
      </c>
      <c r="G287" s="34" t="str">
        <f>VLOOKUP(FACT_INTERESTS[[#This Row],[DW Version]], VERSIONS[], 4)</f>
        <v>black</v>
      </c>
      <c r="H287" s="40" t="str">
        <f>VLOOKUP(FACT_INTERESTS[[#This Row],[DW Version]], VERSIONS[], 6)</f>
        <v>React Miler</v>
      </c>
      <c r="I287" s="40" t="str">
        <f>VLOOKUP(FACT_INTERESTS[[#This Row],[DW Version]], VERSIONS[], 7)</f>
        <v>Shoe</v>
      </c>
    </row>
    <row r="288" spans="1:9" ht="15.5" x14ac:dyDescent="0.3">
      <c r="A288" s="34">
        <v>287</v>
      </c>
      <c r="B288" s="34" t="s">
        <v>765</v>
      </c>
      <c r="C288" s="35">
        <v>206</v>
      </c>
      <c r="D288" s="36">
        <v>39008.598958977193</v>
      </c>
      <c r="E288" s="34">
        <f>VLOOKUP(FACT_INTERESTS[[#This Row],[DW Version]], VERSIONS[], 2)</f>
        <v>20</v>
      </c>
      <c r="F288" s="34">
        <f>VLOOKUP(FACT_INTERESTS[[#This Row],[DW Version]], VERSIONS[], 3)</f>
        <v>11.5</v>
      </c>
      <c r="G288" s="34" t="str">
        <f>VLOOKUP(FACT_INTERESTS[[#This Row],[DW Version]], VERSIONS[], 4)</f>
        <v>gold</v>
      </c>
      <c r="H288" s="40" t="str">
        <f>VLOOKUP(FACT_INTERESTS[[#This Row],[DW Version]], VERSIONS[], 6)</f>
        <v>Joyride</v>
      </c>
      <c r="I288" s="40" t="str">
        <f>VLOOKUP(FACT_INTERESTS[[#This Row],[DW Version]], VERSIONS[], 7)</f>
        <v>Shoe</v>
      </c>
    </row>
    <row r="289" spans="1:9" ht="15.5" x14ac:dyDescent="0.3">
      <c r="A289" s="37">
        <v>288</v>
      </c>
      <c r="B289" s="37" t="s">
        <v>765</v>
      </c>
      <c r="C289" s="38">
        <v>233</v>
      </c>
      <c r="D289" s="39">
        <v>43489.843543622977</v>
      </c>
      <c r="E289" s="34">
        <f>VLOOKUP(FACT_INTERESTS[[#This Row],[DW Version]], VERSIONS[], 2)</f>
        <v>23</v>
      </c>
      <c r="F289" s="34">
        <f>VLOOKUP(FACT_INTERESTS[[#This Row],[DW Version]], VERSIONS[], 3)</f>
        <v>12</v>
      </c>
      <c r="G289" s="34" t="str">
        <f>VLOOKUP(FACT_INTERESTS[[#This Row],[DW Version]], VERSIONS[], 4)</f>
        <v>black</v>
      </c>
      <c r="H289" s="40" t="str">
        <f>VLOOKUP(FACT_INTERESTS[[#This Row],[DW Version]], VERSIONS[], 6)</f>
        <v>M2K Tekno</v>
      </c>
      <c r="I289" s="40" t="str">
        <f>VLOOKUP(FACT_INTERESTS[[#This Row],[DW Version]], VERSIONS[], 7)</f>
        <v>Shoe</v>
      </c>
    </row>
    <row r="290" spans="1:9" ht="15.5" x14ac:dyDescent="0.3">
      <c r="A290" s="34">
        <v>289</v>
      </c>
      <c r="B290" s="40" t="s">
        <v>765</v>
      </c>
      <c r="C290" s="35">
        <v>142</v>
      </c>
      <c r="D290" s="36">
        <v>41760.964573012483</v>
      </c>
      <c r="E290" s="34">
        <f>VLOOKUP(FACT_INTERESTS[[#This Row],[DW Version]], VERSIONS[], 2)</f>
        <v>14</v>
      </c>
      <c r="F290" s="34">
        <f>VLOOKUP(FACT_INTERESTS[[#This Row],[DW Version]], VERSIONS[], 3)</f>
        <v>9.5</v>
      </c>
      <c r="G290" s="34" t="str">
        <f>VLOOKUP(FACT_INTERESTS[[#This Row],[DW Version]], VERSIONS[], 4)</f>
        <v>red</v>
      </c>
      <c r="H290" s="40" t="str">
        <f>VLOOKUP(FACT_INTERESTS[[#This Row],[DW Version]], VERSIONS[], 6)</f>
        <v>ZoomX</v>
      </c>
      <c r="I290" s="40" t="str">
        <f>VLOOKUP(FACT_INTERESTS[[#This Row],[DW Version]], VERSIONS[], 7)</f>
        <v>Shoe</v>
      </c>
    </row>
    <row r="291" spans="1:9" ht="15.5" x14ac:dyDescent="0.3">
      <c r="A291" s="37">
        <v>290</v>
      </c>
      <c r="B291" s="41" t="s">
        <v>765</v>
      </c>
      <c r="C291" s="38">
        <v>107</v>
      </c>
      <c r="D291" s="39">
        <v>39930.085547989918</v>
      </c>
      <c r="E291" s="34">
        <f>VLOOKUP(FACT_INTERESTS[[#This Row],[DW Version]], VERSIONS[], 2)</f>
        <v>10</v>
      </c>
      <c r="F291" s="34">
        <f>VLOOKUP(FACT_INTERESTS[[#This Row],[DW Version]], VERSIONS[], 3)</f>
        <v>10.5</v>
      </c>
      <c r="G291" s="34" t="str">
        <f>VLOOKUP(FACT_INTERESTS[[#This Row],[DW Version]], VERSIONS[], 4)</f>
        <v>white</v>
      </c>
      <c r="H291" s="40" t="str">
        <f>VLOOKUP(FACT_INTERESTS[[#This Row],[DW Version]], VERSIONS[], 6)</f>
        <v>Vapormax</v>
      </c>
      <c r="I291" s="40" t="str">
        <f>VLOOKUP(FACT_INTERESTS[[#This Row],[DW Version]], VERSIONS[], 7)</f>
        <v>Shoe</v>
      </c>
    </row>
    <row r="292" spans="1:9" ht="15.5" x14ac:dyDescent="0.3">
      <c r="A292" s="34">
        <v>291</v>
      </c>
      <c r="B292" s="34" t="s">
        <v>765</v>
      </c>
      <c r="C292" s="35">
        <v>636</v>
      </c>
      <c r="D292" s="36">
        <v>41651.949741314806</v>
      </c>
      <c r="E292" s="34">
        <f>VLOOKUP(FACT_INTERESTS[[#This Row],[DW Version]], VERSIONS[], 2)</f>
        <v>65</v>
      </c>
      <c r="F292" s="34">
        <f>VLOOKUP(FACT_INTERESTS[[#This Row],[DW Version]], VERSIONS[], 3)</f>
        <v>4.5</v>
      </c>
      <c r="G292" s="34" t="str">
        <f>VLOOKUP(FACT_INTERESTS[[#This Row],[DW Version]], VERSIONS[], 4)</f>
        <v>white</v>
      </c>
      <c r="H292" s="40" t="str">
        <f>VLOOKUP(FACT_INTERESTS[[#This Row],[DW Version]], VERSIONS[], 6)</f>
        <v>Flex Shorts</v>
      </c>
      <c r="I292" s="40" t="str">
        <f>VLOOKUP(FACT_INTERESTS[[#This Row],[DW Version]], VERSIONS[], 7)</f>
        <v>Apparel</v>
      </c>
    </row>
    <row r="293" spans="1:9" ht="15.5" x14ac:dyDescent="0.3">
      <c r="A293" s="37">
        <v>292</v>
      </c>
      <c r="B293" s="37" t="s">
        <v>710</v>
      </c>
      <c r="C293" s="38">
        <v>815</v>
      </c>
      <c r="D293" s="39">
        <v>44384.57135897733</v>
      </c>
      <c r="E293" s="34">
        <f>VLOOKUP(FACT_INTERESTS[[#This Row],[DW Version]], VERSIONS[], 2)</f>
        <v>83</v>
      </c>
      <c r="F293" s="34">
        <f>VLOOKUP(FACT_INTERESTS[[#This Row],[DW Version]], VERSIONS[], 3)</f>
        <v>4</v>
      </c>
      <c r="G293" s="34" t="str">
        <f>VLOOKUP(FACT_INTERESTS[[#This Row],[DW Version]], VERSIONS[], 4)</f>
        <v>white</v>
      </c>
      <c r="H293" s="40" t="str">
        <f>VLOOKUP(FACT_INTERESTS[[#This Row],[DW Version]], VERSIONS[], 6)</f>
        <v>Dri-FIT Academy Pants</v>
      </c>
      <c r="I293" s="40" t="str">
        <f>VLOOKUP(FACT_INTERESTS[[#This Row],[DW Version]], VERSIONS[], 7)</f>
        <v>Apparel</v>
      </c>
    </row>
    <row r="294" spans="1:9" ht="15.5" x14ac:dyDescent="0.3">
      <c r="A294" s="34">
        <v>293</v>
      </c>
      <c r="B294" s="34" t="s">
        <v>710</v>
      </c>
      <c r="C294" s="35">
        <v>985</v>
      </c>
      <c r="D294" s="36">
        <v>44750.650168845772</v>
      </c>
      <c r="E294" s="34">
        <f>VLOOKUP(FACT_INTERESTS[[#This Row],[DW Version]], VERSIONS[], 2)</f>
        <v>100</v>
      </c>
      <c r="F294" s="34">
        <f>VLOOKUP(FACT_INTERESTS[[#This Row],[DW Version]], VERSIONS[], 3)</f>
        <v>5.5</v>
      </c>
      <c r="G294" s="34" t="str">
        <f>VLOOKUP(FACT_INTERESTS[[#This Row],[DW Version]], VERSIONS[], 4)</f>
        <v>black</v>
      </c>
      <c r="H294" s="40" t="str">
        <f>VLOOKUP(FACT_INTERESTS[[#This Row],[DW Version]], VERSIONS[], 6)</f>
        <v>Nike Kettlebell</v>
      </c>
      <c r="I294" s="40" t="str">
        <f>VLOOKUP(FACT_INTERESTS[[#This Row],[DW Version]], VERSIONS[], 7)</f>
        <v>Sport Equipment</v>
      </c>
    </row>
    <row r="295" spans="1:9" ht="15.5" x14ac:dyDescent="0.3">
      <c r="A295" s="37">
        <v>294</v>
      </c>
      <c r="B295" s="37" t="s">
        <v>710</v>
      </c>
      <c r="C295" s="38">
        <v>431</v>
      </c>
      <c r="D295" s="39">
        <v>40026.588373322527</v>
      </c>
      <c r="E295" s="34">
        <f>VLOOKUP(FACT_INTERESTS[[#This Row],[DW Version]], VERSIONS[], 2)</f>
        <v>44</v>
      </c>
      <c r="F295" s="34">
        <f>VLOOKUP(FACT_INTERESTS[[#This Row],[DW Version]], VERSIONS[], 3)</f>
        <v>9</v>
      </c>
      <c r="G295" s="34" t="str">
        <f>VLOOKUP(FACT_INTERESTS[[#This Row],[DW Version]], VERSIONS[], 4)</f>
        <v>white</v>
      </c>
      <c r="H295" s="40" t="str">
        <f>VLOOKUP(FACT_INTERESTS[[#This Row],[DW Version]], VERSIONS[], 6)</f>
        <v>Zoom Pegasus Turbo</v>
      </c>
      <c r="I295" s="40" t="str">
        <f>VLOOKUP(FACT_INTERESTS[[#This Row],[DW Version]], VERSIONS[], 7)</f>
        <v>Shoe</v>
      </c>
    </row>
    <row r="296" spans="1:9" ht="15.5" x14ac:dyDescent="0.3">
      <c r="A296" s="34">
        <v>295</v>
      </c>
      <c r="B296" s="40" t="s">
        <v>710</v>
      </c>
      <c r="C296" s="35">
        <v>609</v>
      </c>
      <c r="D296" s="36">
        <v>43768.463563763406</v>
      </c>
      <c r="E296" s="34">
        <f>VLOOKUP(FACT_INTERESTS[[#This Row],[DW Version]], VERSIONS[], 2)</f>
        <v>62</v>
      </c>
      <c r="F296" s="34">
        <f>VLOOKUP(FACT_INTERESTS[[#This Row],[DW Version]], VERSIONS[], 3)</f>
        <v>7.5</v>
      </c>
      <c r="G296" s="34" t="str">
        <f>VLOOKUP(FACT_INTERESTS[[#This Row],[DW Version]], VERSIONS[], 4)</f>
        <v>black</v>
      </c>
      <c r="H296" s="40" t="str">
        <f>VLOOKUP(FACT_INTERESTS[[#This Row],[DW Version]], VERSIONS[], 6)</f>
        <v>Tiempo Legend</v>
      </c>
      <c r="I296" s="40" t="str">
        <f>VLOOKUP(FACT_INTERESTS[[#This Row],[DW Version]], VERSIONS[], 7)</f>
        <v>Shoe</v>
      </c>
    </row>
    <row r="297" spans="1:9" ht="15.5" x14ac:dyDescent="0.3">
      <c r="A297" s="37">
        <v>296</v>
      </c>
      <c r="B297" s="37" t="s">
        <v>710</v>
      </c>
      <c r="C297" s="38">
        <v>322</v>
      </c>
      <c r="D297" s="39">
        <v>42514.225298623169</v>
      </c>
      <c r="E297" s="34">
        <f>VLOOKUP(FACT_INTERESTS[[#This Row],[DW Version]], VERSIONS[], 2)</f>
        <v>33</v>
      </c>
      <c r="F297" s="34">
        <f>VLOOKUP(FACT_INTERESTS[[#This Row],[DW Version]], VERSIONS[], 3)</f>
        <v>3</v>
      </c>
      <c r="G297" s="34" t="str">
        <f>VLOOKUP(FACT_INTERESTS[[#This Row],[DW Version]], VERSIONS[], 4)</f>
        <v>white</v>
      </c>
      <c r="H297" s="40" t="str">
        <f>VLOOKUP(FACT_INTERESTS[[#This Row],[DW Version]], VERSIONS[], 6)</f>
        <v>Element Running Top</v>
      </c>
      <c r="I297" s="40" t="str">
        <f>VLOOKUP(FACT_INTERESTS[[#This Row],[DW Version]], VERSIONS[], 7)</f>
        <v>Apparel</v>
      </c>
    </row>
    <row r="298" spans="1:9" ht="15.5" x14ac:dyDescent="0.3">
      <c r="A298" s="34">
        <v>297</v>
      </c>
      <c r="B298" s="34" t="s">
        <v>710</v>
      </c>
      <c r="C298" s="35">
        <v>917</v>
      </c>
      <c r="D298" s="36">
        <v>40662.343555676591</v>
      </c>
      <c r="E298" s="34">
        <f>VLOOKUP(FACT_INTERESTS[[#This Row],[DW Version]], VERSIONS[], 2)</f>
        <v>93</v>
      </c>
      <c r="F298" s="34">
        <f>VLOOKUP(FACT_INTERESTS[[#This Row],[DW Version]], VERSIONS[], 3)</f>
        <v>9.5</v>
      </c>
      <c r="G298" s="34" t="str">
        <f>VLOOKUP(FACT_INTERESTS[[#This Row],[DW Version]], VERSIONS[], 4)</f>
        <v>white</v>
      </c>
      <c r="H298" s="40" t="str">
        <f>VLOOKUP(FACT_INTERESTS[[#This Row],[DW Version]], VERSIONS[], 6)</f>
        <v>Therma Training Top</v>
      </c>
      <c r="I298" s="40" t="str">
        <f>VLOOKUP(FACT_INTERESTS[[#This Row],[DW Version]], VERSIONS[], 7)</f>
        <v>Apparel</v>
      </c>
    </row>
    <row r="299" spans="1:9" ht="15.5" x14ac:dyDescent="0.3">
      <c r="A299" s="37">
        <v>298</v>
      </c>
      <c r="B299" s="41" t="s">
        <v>710</v>
      </c>
      <c r="C299" s="38">
        <v>187</v>
      </c>
      <c r="D299" s="39">
        <v>42072.96679825928</v>
      </c>
      <c r="E299" s="34">
        <f>VLOOKUP(FACT_INTERESTS[[#This Row],[DW Version]], VERSIONS[], 2)</f>
        <v>19</v>
      </c>
      <c r="F299" s="34">
        <f>VLOOKUP(FACT_INTERESTS[[#This Row],[DW Version]], VERSIONS[], 3)</f>
        <v>7.5</v>
      </c>
      <c r="G299" s="34" t="str">
        <f>VLOOKUP(FACT_INTERESTS[[#This Row],[DW Version]], VERSIONS[], 4)</f>
        <v>black</v>
      </c>
      <c r="H299" s="40" t="str">
        <f>VLOOKUP(FACT_INTERESTS[[#This Row],[DW Version]], VERSIONS[], 6)</f>
        <v>Windrunner Jacket</v>
      </c>
      <c r="I299" s="40" t="str">
        <f>VLOOKUP(FACT_INTERESTS[[#This Row],[DW Version]], VERSIONS[], 7)</f>
        <v>Apparel</v>
      </c>
    </row>
    <row r="300" spans="1:9" ht="15.5" x14ac:dyDescent="0.3">
      <c r="A300" s="34">
        <v>299</v>
      </c>
      <c r="B300" s="40" t="s">
        <v>710</v>
      </c>
      <c r="C300" s="35">
        <v>710</v>
      </c>
      <c r="D300" s="36">
        <v>43941.703129515379</v>
      </c>
      <c r="E300" s="34">
        <f>VLOOKUP(FACT_INTERESTS[[#This Row],[DW Version]], VERSIONS[], 2)</f>
        <v>72</v>
      </c>
      <c r="F300" s="34">
        <f>VLOOKUP(FACT_INTERESTS[[#This Row],[DW Version]], VERSIONS[], 3)</f>
        <v>10.5</v>
      </c>
      <c r="G300" s="34" t="str">
        <f>VLOOKUP(FACT_INTERESTS[[#This Row],[DW Version]], VERSIONS[], 4)</f>
        <v>black</v>
      </c>
      <c r="H300" s="40" t="str">
        <f>VLOOKUP(FACT_INTERESTS[[#This Row],[DW Version]], VERSIONS[], 6)</f>
        <v>Zoom Structure 22</v>
      </c>
      <c r="I300" s="40" t="str">
        <f>VLOOKUP(FACT_INTERESTS[[#This Row],[DW Version]], VERSIONS[], 7)</f>
        <v>Shoe</v>
      </c>
    </row>
    <row r="301" spans="1:9" ht="15.5" x14ac:dyDescent="0.3">
      <c r="A301" s="37">
        <v>300</v>
      </c>
      <c r="B301" s="41" t="s">
        <v>710</v>
      </c>
      <c r="C301" s="38">
        <v>662</v>
      </c>
      <c r="D301" s="39">
        <v>42524.716100823287</v>
      </c>
      <c r="E301" s="34">
        <f>VLOOKUP(FACT_INTERESTS[[#This Row],[DW Version]], VERSIONS[], 2)</f>
        <v>67</v>
      </c>
      <c r="F301" s="34">
        <f>VLOOKUP(FACT_INTERESTS[[#This Row],[DW Version]], VERSIONS[], 3)</f>
        <v>7.5</v>
      </c>
      <c r="G301" s="34" t="str">
        <f>VLOOKUP(FACT_INTERESTS[[#This Row],[DW Version]], VERSIONS[], 4)</f>
        <v>blue</v>
      </c>
      <c r="H301" s="40" t="str">
        <f>VLOOKUP(FACT_INTERESTS[[#This Row],[DW Version]], VERSIONS[], 6)</f>
        <v>Phantom VSN Elite</v>
      </c>
      <c r="I301" s="40" t="str">
        <f>VLOOKUP(FACT_INTERESTS[[#This Row],[DW Version]], VERSIONS[], 7)</f>
        <v>Shoe</v>
      </c>
    </row>
    <row r="302" spans="1:9" ht="15.5" x14ac:dyDescent="0.3">
      <c r="A302" s="34">
        <v>301</v>
      </c>
      <c r="B302" s="40" t="s">
        <v>710</v>
      </c>
      <c r="C302" s="35">
        <v>90</v>
      </c>
      <c r="D302" s="36">
        <v>38787.561255510096</v>
      </c>
      <c r="E302" s="34">
        <f>VLOOKUP(FACT_INTERESTS[[#This Row],[DW Version]], VERSIONS[], 2)</f>
        <v>9</v>
      </c>
      <c r="F302" s="34">
        <f>VLOOKUP(FACT_INTERESTS[[#This Row],[DW Version]], VERSIONS[], 3)</f>
        <v>8.5</v>
      </c>
      <c r="G302" s="34" t="str">
        <f>VLOOKUP(FACT_INTERESTS[[#This Row],[DW Version]], VERSIONS[], 4)</f>
        <v>white</v>
      </c>
      <c r="H302" s="40" t="str">
        <f>VLOOKUP(FACT_INTERESTS[[#This Row],[DW Version]], VERSIONS[], 6)</f>
        <v>React</v>
      </c>
      <c r="I302" s="40" t="str">
        <f>VLOOKUP(FACT_INTERESTS[[#This Row],[DW Version]], VERSIONS[], 7)</f>
        <v>Shoe</v>
      </c>
    </row>
    <row r="303" spans="1:9" ht="15.5" x14ac:dyDescent="0.3">
      <c r="A303" s="37">
        <v>302</v>
      </c>
      <c r="B303" s="41" t="s">
        <v>710</v>
      </c>
      <c r="C303" s="38">
        <v>432</v>
      </c>
      <c r="D303" s="39">
        <v>41042.159934087598</v>
      </c>
      <c r="E303" s="34">
        <f>VLOOKUP(FACT_INTERESTS[[#This Row],[DW Version]], VERSIONS[], 2)</f>
        <v>44</v>
      </c>
      <c r="F303" s="34">
        <f>VLOOKUP(FACT_INTERESTS[[#This Row],[DW Version]], VERSIONS[], 3)</f>
        <v>10.5</v>
      </c>
      <c r="G303" s="34" t="str">
        <f>VLOOKUP(FACT_INTERESTS[[#This Row],[DW Version]], VERSIONS[], 4)</f>
        <v>white</v>
      </c>
      <c r="H303" s="40" t="str">
        <f>VLOOKUP(FACT_INTERESTS[[#This Row],[DW Version]], VERSIONS[], 6)</f>
        <v>Zoom Pegasus Turbo</v>
      </c>
      <c r="I303" s="40" t="str">
        <f>VLOOKUP(FACT_INTERESTS[[#This Row],[DW Version]], VERSIONS[], 7)</f>
        <v>Shoe</v>
      </c>
    </row>
    <row r="304" spans="1:9" ht="15.5" x14ac:dyDescent="0.3">
      <c r="A304" s="34">
        <v>303</v>
      </c>
      <c r="B304" s="34" t="s">
        <v>726</v>
      </c>
      <c r="C304" s="35">
        <v>256</v>
      </c>
      <c r="D304" s="36">
        <v>43614.758262158539</v>
      </c>
      <c r="E304" s="34">
        <f>VLOOKUP(FACT_INTERESTS[[#This Row],[DW Version]], VERSIONS[], 2)</f>
        <v>25</v>
      </c>
      <c r="F304" s="34">
        <f>VLOOKUP(FACT_INTERESTS[[#This Row],[DW Version]], VERSIONS[], 3)</f>
        <v>6</v>
      </c>
      <c r="G304" s="34" t="str">
        <f>VLOOKUP(FACT_INTERESTS[[#This Row],[DW Version]], VERSIONS[], 4)</f>
        <v>khaki</v>
      </c>
      <c r="H304" s="40" t="str">
        <f>VLOOKUP(FACT_INTERESTS[[#This Row],[DW Version]], VERSIONS[], 6)</f>
        <v>Shox</v>
      </c>
      <c r="I304" s="40" t="str">
        <f>VLOOKUP(FACT_INTERESTS[[#This Row],[DW Version]], VERSIONS[], 7)</f>
        <v>Shoe</v>
      </c>
    </row>
    <row r="305" spans="1:9" ht="15.5" x14ac:dyDescent="0.3">
      <c r="A305" s="37">
        <v>304</v>
      </c>
      <c r="B305" s="37" t="s">
        <v>726</v>
      </c>
      <c r="C305" s="38">
        <v>168</v>
      </c>
      <c r="D305" s="39">
        <v>44598.231815148494</v>
      </c>
      <c r="E305" s="34">
        <f>VLOOKUP(FACT_INTERESTS[[#This Row],[DW Version]], VERSIONS[], 2)</f>
        <v>17</v>
      </c>
      <c r="F305" s="34">
        <f>VLOOKUP(FACT_INTERESTS[[#This Row],[DW Version]], VERSIONS[], 3)</f>
        <v>4</v>
      </c>
      <c r="G305" s="34" t="str">
        <f>VLOOKUP(FACT_INTERESTS[[#This Row],[DW Version]], VERSIONS[], 4)</f>
        <v>white</v>
      </c>
      <c r="H305" s="40" t="str">
        <f>VLOOKUP(FACT_INTERESTS[[#This Row],[DW Version]], VERSIONS[], 6)</f>
        <v>Free Run</v>
      </c>
      <c r="I305" s="40" t="str">
        <f>VLOOKUP(FACT_INTERESTS[[#This Row],[DW Version]], VERSIONS[], 7)</f>
        <v>Shoe</v>
      </c>
    </row>
    <row r="306" spans="1:9" ht="15.5" x14ac:dyDescent="0.3">
      <c r="A306" s="34">
        <v>305</v>
      </c>
      <c r="B306" s="40" t="s">
        <v>726</v>
      </c>
      <c r="C306" s="35">
        <v>50</v>
      </c>
      <c r="D306" s="36">
        <v>38917.443974207177</v>
      </c>
      <c r="E306" s="34">
        <f>VLOOKUP(FACT_INTERESTS[[#This Row],[DW Version]], VERSIONS[], 2)</f>
        <v>5</v>
      </c>
      <c r="F306" s="34">
        <f>VLOOKUP(FACT_INTERESTS[[#This Row],[DW Version]], VERSIONS[], 3)</f>
        <v>7</v>
      </c>
      <c r="G306" s="34" t="str">
        <f>VLOOKUP(FACT_INTERESTS[[#This Row],[DW Version]], VERSIONS[], 4)</f>
        <v>black</v>
      </c>
      <c r="H306" s="40" t="str">
        <f>VLOOKUP(FACT_INTERESTS[[#This Row],[DW Version]], VERSIONS[], 6)</f>
        <v>Nike Football</v>
      </c>
      <c r="I306" s="40" t="str">
        <f>VLOOKUP(FACT_INTERESTS[[#This Row],[DW Version]], VERSIONS[], 7)</f>
        <v>Sport Equipment</v>
      </c>
    </row>
    <row r="307" spans="1:9" ht="15.5" x14ac:dyDescent="0.3">
      <c r="A307" s="37">
        <v>306</v>
      </c>
      <c r="B307" s="41" t="s">
        <v>726</v>
      </c>
      <c r="C307" s="38">
        <v>517</v>
      </c>
      <c r="D307" s="39">
        <v>40332.398495517955</v>
      </c>
      <c r="E307" s="34">
        <f>VLOOKUP(FACT_INTERESTS[[#This Row],[DW Version]], VERSIONS[], 2)</f>
        <v>54</v>
      </c>
      <c r="F307" s="34">
        <f>VLOOKUP(FACT_INTERESTS[[#This Row],[DW Version]], VERSIONS[], 3)</f>
        <v>4.5</v>
      </c>
      <c r="G307" s="34" t="str">
        <f>VLOOKUP(FACT_INTERESTS[[#This Row],[DW Version]], VERSIONS[], 4)</f>
        <v>gold</v>
      </c>
      <c r="H307" s="40" t="str">
        <f>VLOOKUP(FACT_INTERESTS[[#This Row],[DW Version]], VERSIONS[], 6)</f>
        <v>Legend React</v>
      </c>
      <c r="I307" s="40" t="str">
        <f>VLOOKUP(FACT_INTERESTS[[#This Row],[DW Version]], VERSIONS[], 7)</f>
        <v>Shoe</v>
      </c>
    </row>
    <row r="308" spans="1:9" ht="15.5" x14ac:dyDescent="0.3">
      <c r="A308" s="34">
        <v>307</v>
      </c>
      <c r="B308" s="34" t="s">
        <v>726</v>
      </c>
      <c r="C308" s="35">
        <v>297</v>
      </c>
      <c r="D308" s="36">
        <v>39146.322622315376</v>
      </c>
      <c r="E308" s="34">
        <f>VLOOKUP(FACT_INTERESTS[[#This Row],[DW Version]], VERSIONS[], 2)</f>
        <v>29</v>
      </c>
      <c r="F308" s="34">
        <f>VLOOKUP(FACT_INTERESTS[[#This Row],[DW Version]], VERSIONS[], 3)</f>
        <v>12</v>
      </c>
      <c r="G308" s="34" t="str">
        <f>VLOOKUP(FACT_INTERESTS[[#This Row],[DW Version]], VERSIONS[], 4)</f>
        <v>black</v>
      </c>
      <c r="H308" s="40" t="str">
        <f>VLOOKUP(FACT_INTERESTS[[#This Row],[DW Version]], VERSIONS[], 6)</f>
        <v>Wildhorse</v>
      </c>
      <c r="I308" s="40" t="str">
        <f>VLOOKUP(FACT_INTERESTS[[#This Row],[DW Version]], VERSIONS[], 7)</f>
        <v>Shoe</v>
      </c>
    </row>
    <row r="309" spans="1:9" ht="15.5" x14ac:dyDescent="0.3">
      <c r="A309" s="37">
        <v>308</v>
      </c>
      <c r="B309" s="37" t="s">
        <v>726</v>
      </c>
      <c r="C309" s="38">
        <v>377</v>
      </c>
      <c r="D309" s="39">
        <v>39944.035036314846</v>
      </c>
      <c r="E309" s="34">
        <f>VLOOKUP(FACT_INTERESTS[[#This Row],[DW Version]], VERSIONS[], 2)</f>
        <v>38</v>
      </c>
      <c r="F309" s="34">
        <f>VLOOKUP(FACT_INTERESTS[[#This Row],[DW Version]], VERSIONS[], 3)</f>
        <v>6.5</v>
      </c>
      <c r="G309" s="34" t="str">
        <f>VLOOKUP(FACT_INTERESTS[[#This Row],[DW Version]], VERSIONS[], 4)</f>
        <v>black</v>
      </c>
      <c r="H309" s="40" t="str">
        <f>VLOOKUP(FACT_INTERESTS[[#This Row],[DW Version]], VERSIONS[], 6)</f>
        <v>Free RN 5.0</v>
      </c>
      <c r="I309" s="40" t="str">
        <f>VLOOKUP(FACT_INTERESTS[[#This Row],[DW Version]], VERSIONS[], 7)</f>
        <v>Shoe</v>
      </c>
    </row>
    <row r="310" spans="1:9" ht="15.5" x14ac:dyDescent="0.3">
      <c r="A310" s="34">
        <v>309</v>
      </c>
      <c r="B310" s="40" t="s">
        <v>726</v>
      </c>
      <c r="C310" s="35">
        <v>894</v>
      </c>
      <c r="D310" s="36">
        <v>41093.835263400259</v>
      </c>
      <c r="E310" s="34">
        <f>VLOOKUP(FACT_INTERESTS[[#This Row],[DW Version]], VERSIONS[], 2)</f>
        <v>91</v>
      </c>
      <c r="F310" s="34">
        <f>VLOOKUP(FACT_INTERESTS[[#This Row],[DW Version]], VERSIONS[], 3)</f>
        <v>8</v>
      </c>
      <c r="G310" s="34" t="str">
        <f>VLOOKUP(FACT_INTERESTS[[#This Row],[DW Version]], VERSIONS[], 4)</f>
        <v>white</v>
      </c>
      <c r="H310" s="40" t="str">
        <f>VLOOKUP(FACT_INTERESTS[[#This Row],[DW Version]], VERSIONS[], 6)</f>
        <v>Alphafly NEXT%</v>
      </c>
      <c r="I310" s="40" t="str">
        <f>VLOOKUP(FACT_INTERESTS[[#This Row],[DW Version]], VERSIONS[], 7)</f>
        <v>Shoe</v>
      </c>
    </row>
    <row r="311" spans="1:9" ht="15.5" x14ac:dyDescent="0.3">
      <c r="A311" s="37">
        <v>310</v>
      </c>
      <c r="B311" s="41" t="s">
        <v>726</v>
      </c>
      <c r="C311" s="38">
        <v>61</v>
      </c>
      <c r="D311" s="39">
        <v>44185.554234274634</v>
      </c>
      <c r="E311" s="34">
        <f>VLOOKUP(FACT_INTERESTS[[#This Row],[DW Version]], VERSIONS[], 2)</f>
        <v>6</v>
      </c>
      <c r="F311" s="34">
        <f>VLOOKUP(FACT_INTERESTS[[#This Row],[DW Version]], VERSIONS[], 3)</f>
        <v>4</v>
      </c>
      <c r="G311" s="34" t="str">
        <f>VLOOKUP(FACT_INTERESTS[[#This Row],[DW Version]], VERSIONS[], 4)</f>
        <v>white</v>
      </c>
      <c r="H311" s="40" t="str">
        <f>VLOOKUP(FACT_INTERESTS[[#This Row],[DW Version]], VERSIONS[], 6)</f>
        <v>Tech Fleece Hoodie</v>
      </c>
      <c r="I311" s="40" t="str">
        <f>VLOOKUP(FACT_INTERESTS[[#This Row],[DW Version]], VERSIONS[], 7)</f>
        <v>Apparel</v>
      </c>
    </row>
    <row r="312" spans="1:9" ht="15.5" x14ac:dyDescent="0.3">
      <c r="A312" s="34">
        <v>311</v>
      </c>
      <c r="B312" s="40" t="s">
        <v>726</v>
      </c>
      <c r="C312" s="35">
        <v>143</v>
      </c>
      <c r="D312" s="36">
        <v>42283.280995003166</v>
      </c>
      <c r="E312" s="34">
        <f>VLOOKUP(FACT_INTERESTS[[#This Row],[DW Version]], VERSIONS[], 2)</f>
        <v>14</v>
      </c>
      <c r="F312" s="34">
        <f>VLOOKUP(FACT_INTERESTS[[#This Row],[DW Version]], VERSIONS[], 3)</f>
        <v>10</v>
      </c>
      <c r="G312" s="34" t="str">
        <f>VLOOKUP(FACT_INTERESTS[[#This Row],[DW Version]], VERSIONS[], 4)</f>
        <v>red</v>
      </c>
      <c r="H312" s="40" t="str">
        <f>VLOOKUP(FACT_INTERESTS[[#This Row],[DW Version]], VERSIONS[], 6)</f>
        <v>ZoomX</v>
      </c>
      <c r="I312" s="40" t="str">
        <f>VLOOKUP(FACT_INTERESTS[[#This Row],[DW Version]], VERSIONS[], 7)</f>
        <v>Shoe</v>
      </c>
    </row>
    <row r="313" spans="1:9" ht="15.5" x14ac:dyDescent="0.3">
      <c r="A313" s="37">
        <v>312</v>
      </c>
      <c r="B313" s="41" t="s">
        <v>726</v>
      </c>
      <c r="C313" s="38">
        <v>646</v>
      </c>
      <c r="D313" s="39">
        <v>39296.281677485691</v>
      </c>
      <c r="E313" s="34">
        <f>VLOOKUP(FACT_INTERESTS[[#This Row],[DW Version]], VERSIONS[], 2)</f>
        <v>65</v>
      </c>
      <c r="F313" s="34">
        <f>VLOOKUP(FACT_INTERESTS[[#This Row],[DW Version]], VERSIONS[], 3)</f>
        <v>12</v>
      </c>
      <c r="G313" s="34" t="str">
        <f>VLOOKUP(FACT_INTERESTS[[#This Row],[DW Version]], VERSIONS[], 4)</f>
        <v>dark blue</v>
      </c>
      <c r="H313" s="40" t="str">
        <f>VLOOKUP(FACT_INTERESTS[[#This Row],[DW Version]], VERSIONS[], 6)</f>
        <v>Flex Shorts</v>
      </c>
      <c r="I313" s="40" t="str">
        <f>VLOOKUP(FACT_INTERESTS[[#This Row],[DW Version]], VERSIONS[], 7)</f>
        <v>Apparel</v>
      </c>
    </row>
    <row r="314" spans="1:9" ht="15.5" x14ac:dyDescent="0.3">
      <c r="A314" s="34">
        <v>313</v>
      </c>
      <c r="B314" s="40" t="s">
        <v>726</v>
      </c>
      <c r="C314" s="35">
        <v>104</v>
      </c>
      <c r="D314" s="36">
        <v>45023.855650374244</v>
      </c>
      <c r="E314" s="34">
        <f>VLOOKUP(FACT_INTERESTS[[#This Row],[DW Version]], VERSIONS[], 2)</f>
        <v>10</v>
      </c>
      <c r="F314" s="34">
        <f>VLOOKUP(FACT_INTERESTS[[#This Row],[DW Version]], VERSIONS[], 3)</f>
        <v>8.5</v>
      </c>
      <c r="G314" s="34" t="str">
        <f>VLOOKUP(FACT_INTERESTS[[#This Row],[DW Version]], VERSIONS[], 4)</f>
        <v>white</v>
      </c>
      <c r="H314" s="40" t="str">
        <f>VLOOKUP(FACT_INTERESTS[[#This Row],[DW Version]], VERSIONS[], 6)</f>
        <v>Vapormax</v>
      </c>
      <c r="I314" s="40" t="str">
        <f>VLOOKUP(FACT_INTERESTS[[#This Row],[DW Version]], VERSIONS[], 7)</f>
        <v>Shoe</v>
      </c>
    </row>
    <row r="315" spans="1:9" ht="15.5" x14ac:dyDescent="0.3">
      <c r="A315" s="37">
        <v>314</v>
      </c>
      <c r="B315" s="37" t="s">
        <v>642</v>
      </c>
      <c r="C315" s="38">
        <v>298</v>
      </c>
      <c r="D315" s="39">
        <v>39850.498614809549</v>
      </c>
      <c r="E315" s="34">
        <f>VLOOKUP(FACT_INTERESTS[[#This Row],[DW Version]], VERSIONS[], 2)</f>
        <v>30</v>
      </c>
      <c r="F315" s="34">
        <f>VLOOKUP(FACT_INTERESTS[[#This Row],[DW Version]], VERSIONS[], 3)</f>
        <v>3.5</v>
      </c>
      <c r="G315" s="34" t="str">
        <f>VLOOKUP(FACT_INTERESTS[[#This Row],[DW Version]], VERSIONS[], 4)</f>
        <v>white</v>
      </c>
      <c r="H315" s="40" t="str">
        <f>VLOOKUP(FACT_INTERESTS[[#This Row],[DW Version]], VERSIONS[], 6)</f>
        <v>Air Zoom Terra Kiger</v>
      </c>
      <c r="I315" s="40" t="str">
        <f>VLOOKUP(FACT_INTERESTS[[#This Row],[DW Version]], VERSIONS[], 7)</f>
        <v>Shoe</v>
      </c>
    </row>
    <row r="316" spans="1:9" ht="15.5" x14ac:dyDescent="0.3">
      <c r="A316" s="34">
        <v>315</v>
      </c>
      <c r="B316" s="34" t="s">
        <v>642</v>
      </c>
      <c r="C316" s="35">
        <v>134</v>
      </c>
      <c r="D316" s="36">
        <v>38836.532631285147</v>
      </c>
      <c r="E316" s="34">
        <f>VLOOKUP(FACT_INTERESTS[[#This Row],[DW Version]], VERSIONS[], 2)</f>
        <v>14</v>
      </c>
      <c r="F316" s="34">
        <f>VLOOKUP(FACT_INTERESTS[[#This Row],[DW Version]], VERSIONS[], 3)</f>
        <v>4.5</v>
      </c>
      <c r="G316" s="34" t="str">
        <f>VLOOKUP(FACT_INTERESTS[[#This Row],[DW Version]], VERSIONS[], 4)</f>
        <v>gold</v>
      </c>
      <c r="H316" s="40" t="str">
        <f>VLOOKUP(FACT_INTERESTS[[#This Row],[DW Version]], VERSIONS[], 6)</f>
        <v>ZoomX</v>
      </c>
      <c r="I316" s="40" t="str">
        <f>VLOOKUP(FACT_INTERESTS[[#This Row],[DW Version]], VERSIONS[], 7)</f>
        <v>Shoe</v>
      </c>
    </row>
    <row r="317" spans="1:9" ht="15.5" x14ac:dyDescent="0.3">
      <c r="A317" s="37">
        <v>316</v>
      </c>
      <c r="B317" s="37" t="s">
        <v>642</v>
      </c>
      <c r="C317" s="38">
        <v>480</v>
      </c>
      <c r="D317" s="39">
        <v>44880.652161711048</v>
      </c>
      <c r="E317" s="34">
        <f>VLOOKUP(FACT_INTERESTS[[#This Row],[DW Version]], VERSIONS[], 2)</f>
        <v>50</v>
      </c>
      <c r="F317" s="34">
        <f>VLOOKUP(FACT_INTERESTS[[#This Row],[DW Version]], VERSIONS[], 3)</f>
        <v>11</v>
      </c>
      <c r="G317" s="34" t="str">
        <f>VLOOKUP(FACT_INTERESTS[[#This Row],[DW Version]], VERSIONS[], 4)</f>
        <v>black</v>
      </c>
      <c r="H317" s="40" t="str">
        <f>VLOOKUP(FACT_INTERESTS[[#This Row],[DW Version]], VERSIONS[], 6)</f>
        <v>Air Zoom Elite</v>
      </c>
      <c r="I317" s="40" t="str">
        <f>VLOOKUP(FACT_INTERESTS[[#This Row],[DW Version]], VERSIONS[], 7)</f>
        <v>Shoe</v>
      </c>
    </row>
    <row r="318" spans="1:9" ht="15.5" x14ac:dyDescent="0.3">
      <c r="A318" s="34">
        <v>317</v>
      </c>
      <c r="B318" s="40" t="s">
        <v>642</v>
      </c>
      <c r="C318" s="35">
        <v>447</v>
      </c>
      <c r="D318" s="36">
        <v>41840.796920685454</v>
      </c>
      <c r="E318" s="34">
        <f>VLOOKUP(FACT_INTERESTS[[#This Row],[DW Version]], VERSIONS[], 2)</f>
        <v>46</v>
      </c>
      <c r="F318" s="34">
        <f>VLOOKUP(FACT_INTERESTS[[#This Row],[DW Version]], VERSIONS[], 3)</f>
        <v>8.5</v>
      </c>
      <c r="G318" s="34" t="str">
        <f>VLOOKUP(FACT_INTERESTS[[#This Row],[DW Version]], VERSIONS[], 4)</f>
        <v>white</v>
      </c>
      <c r="H318" s="40" t="str">
        <f>VLOOKUP(FACT_INTERESTS[[#This Row],[DW Version]], VERSIONS[], 6)</f>
        <v>Nike Basketball</v>
      </c>
      <c r="I318" s="40" t="str">
        <f>VLOOKUP(FACT_INTERESTS[[#This Row],[DW Version]], VERSIONS[], 7)</f>
        <v>Sport Equipment</v>
      </c>
    </row>
    <row r="319" spans="1:9" ht="15.5" x14ac:dyDescent="0.3">
      <c r="A319" s="37">
        <v>318</v>
      </c>
      <c r="B319" s="37" t="s">
        <v>642</v>
      </c>
      <c r="C319" s="38">
        <v>635</v>
      </c>
      <c r="D319" s="39">
        <v>40791.691187207325</v>
      </c>
      <c r="E319" s="34">
        <f>VLOOKUP(FACT_INTERESTS[[#This Row],[DW Version]], VERSIONS[], 2)</f>
        <v>65</v>
      </c>
      <c r="F319" s="34">
        <f>VLOOKUP(FACT_INTERESTS[[#This Row],[DW Version]], VERSIONS[], 3)</f>
        <v>3</v>
      </c>
      <c r="G319" s="34" t="str">
        <f>VLOOKUP(FACT_INTERESTS[[#This Row],[DW Version]], VERSIONS[], 4)</f>
        <v>black</v>
      </c>
      <c r="H319" s="40" t="str">
        <f>VLOOKUP(FACT_INTERESTS[[#This Row],[DW Version]], VERSIONS[], 6)</f>
        <v>Flex Shorts</v>
      </c>
      <c r="I319" s="40" t="str">
        <f>VLOOKUP(FACT_INTERESTS[[#This Row],[DW Version]], VERSIONS[], 7)</f>
        <v>Apparel</v>
      </c>
    </row>
    <row r="320" spans="1:9" ht="15.5" x14ac:dyDescent="0.3">
      <c r="A320" s="34">
        <v>319</v>
      </c>
      <c r="B320" s="40" t="s">
        <v>642</v>
      </c>
      <c r="C320" s="35">
        <v>754</v>
      </c>
      <c r="D320" s="36">
        <v>42754.971543230444</v>
      </c>
      <c r="E320" s="34">
        <f>VLOOKUP(FACT_INTERESTS[[#This Row],[DW Version]], VERSIONS[], 2)</f>
        <v>78</v>
      </c>
      <c r="F320" s="34">
        <f>VLOOKUP(FACT_INTERESTS[[#This Row],[DW Version]], VERSIONS[], 3)</f>
        <v>4</v>
      </c>
      <c r="G320" s="34" t="str">
        <f>VLOOKUP(FACT_INTERESTS[[#This Row],[DW Version]], VERSIONS[], 4)</f>
        <v>black</v>
      </c>
      <c r="H320" s="40" t="str">
        <f>VLOOKUP(FACT_INTERESTS[[#This Row],[DW Version]], VERSIONS[], 6)</f>
        <v>Nike Air Tailwind</v>
      </c>
      <c r="I320" s="40" t="str">
        <f>VLOOKUP(FACT_INTERESTS[[#This Row],[DW Version]], VERSIONS[], 7)</f>
        <v>Shoe</v>
      </c>
    </row>
    <row r="321" spans="1:9" ht="15.5" x14ac:dyDescent="0.3">
      <c r="A321" s="37">
        <v>320</v>
      </c>
      <c r="B321" s="41" t="s">
        <v>642</v>
      </c>
      <c r="C321" s="38">
        <v>670</v>
      </c>
      <c r="D321" s="39">
        <v>43060.455030205841</v>
      </c>
      <c r="E321" s="34">
        <f>VLOOKUP(FACT_INTERESTS[[#This Row],[DW Version]], VERSIONS[], 2)</f>
        <v>68</v>
      </c>
      <c r="F321" s="34">
        <f>VLOOKUP(FACT_INTERESTS[[#This Row],[DW Version]], VERSIONS[], 3)</f>
        <v>4</v>
      </c>
      <c r="G321" s="34" t="str">
        <f>VLOOKUP(FACT_INTERESTS[[#This Row],[DW Version]], VERSIONS[], 4)</f>
        <v>red</v>
      </c>
      <c r="H321" s="40" t="str">
        <f>VLOOKUP(FACT_INTERESTS[[#This Row],[DW Version]], VERSIONS[], 6)</f>
        <v>React Miler</v>
      </c>
      <c r="I321" s="40" t="str">
        <f>VLOOKUP(FACT_INTERESTS[[#This Row],[DW Version]], VERSIONS[], 7)</f>
        <v>Shoe</v>
      </c>
    </row>
    <row r="322" spans="1:9" ht="15.5" x14ac:dyDescent="0.3">
      <c r="A322" s="34">
        <v>321</v>
      </c>
      <c r="B322" s="34" t="s">
        <v>642</v>
      </c>
      <c r="C322" s="35">
        <v>147</v>
      </c>
      <c r="D322" s="36">
        <v>42868.009168512253</v>
      </c>
      <c r="E322" s="34">
        <f>VLOOKUP(FACT_INTERESTS[[#This Row],[DW Version]], VERSIONS[], 2)</f>
        <v>14</v>
      </c>
      <c r="F322" s="34">
        <f>VLOOKUP(FACT_INTERESTS[[#This Row],[DW Version]], VERSIONS[], 3)</f>
        <v>12.5</v>
      </c>
      <c r="G322" s="34" t="str">
        <f>VLOOKUP(FACT_INTERESTS[[#This Row],[DW Version]], VERSIONS[], 4)</f>
        <v>white</v>
      </c>
      <c r="H322" s="40" t="str">
        <f>VLOOKUP(FACT_INTERESTS[[#This Row],[DW Version]], VERSIONS[], 6)</f>
        <v>ZoomX</v>
      </c>
      <c r="I322" s="40" t="str">
        <f>VLOOKUP(FACT_INTERESTS[[#This Row],[DW Version]], VERSIONS[], 7)</f>
        <v>Shoe</v>
      </c>
    </row>
    <row r="323" spans="1:9" ht="15.5" x14ac:dyDescent="0.3">
      <c r="A323" s="37">
        <v>322</v>
      </c>
      <c r="B323" s="41" t="s">
        <v>642</v>
      </c>
      <c r="C323" s="38">
        <v>75</v>
      </c>
      <c r="D323" s="39">
        <v>44829.211391746852</v>
      </c>
      <c r="E323" s="34">
        <f>VLOOKUP(FACT_INTERESTS[[#This Row],[DW Version]], VERSIONS[], 2)</f>
        <v>7</v>
      </c>
      <c r="F323" s="34">
        <f>VLOOKUP(FACT_INTERESTS[[#This Row],[DW Version]], VERSIONS[], 3)</f>
        <v>11.5</v>
      </c>
      <c r="G323" s="34" t="str">
        <f>VLOOKUP(FACT_INTERESTS[[#This Row],[DW Version]], VERSIONS[], 4)</f>
        <v>white</v>
      </c>
      <c r="H323" s="40" t="str">
        <f>VLOOKUP(FACT_INTERESTS[[#This Row],[DW Version]], VERSIONS[], 6)</f>
        <v>Blazer</v>
      </c>
      <c r="I323" s="40" t="str">
        <f>VLOOKUP(FACT_INTERESTS[[#This Row],[DW Version]], VERSIONS[], 7)</f>
        <v>Shoe</v>
      </c>
    </row>
    <row r="324" spans="1:9" ht="15.5" x14ac:dyDescent="0.3">
      <c r="A324" s="34">
        <v>323</v>
      </c>
      <c r="B324" s="34" t="s">
        <v>733</v>
      </c>
      <c r="C324" s="35">
        <v>464</v>
      </c>
      <c r="D324" s="36">
        <v>43287.848323228871</v>
      </c>
      <c r="E324" s="34">
        <f>VLOOKUP(FACT_INTERESTS[[#This Row],[DW Version]], VERSIONS[], 2)</f>
        <v>48</v>
      </c>
      <c r="F324" s="34">
        <f>VLOOKUP(FACT_INTERESTS[[#This Row],[DW Version]], VERSIONS[], 3)</f>
        <v>8.5</v>
      </c>
      <c r="G324" s="34" t="str">
        <f>VLOOKUP(FACT_INTERESTS[[#This Row],[DW Version]], VERSIONS[], 4)</f>
        <v>white</v>
      </c>
      <c r="H324" s="40" t="str">
        <f>VLOOKUP(FACT_INTERESTS[[#This Row],[DW Version]], VERSIONS[], 6)</f>
        <v>Miler Tank</v>
      </c>
      <c r="I324" s="40" t="str">
        <f>VLOOKUP(FACT_INTERESTS[[#This Row],[DW Version]], VERSIONS[], 7)</f>
        <v>Apparel</v>
      </c>
    </row>
    <row r="325" spans="1:9" ht="15.5" x14ac:dyDescent="0.3">
      <c r="A325" s="37">
        <v>324</v>
      </c>
      <c r="B325" s="37" t="s">
        <v>733</v>
      </c>
      <c r="C325" s="38">
        <v>70</v>
      </c>
      <c r="D325" s="39">
        <v>43049.047516478087</v>
      </c>
      <c r="E325" s="34">
        <f>VLOOKUP(FACT_INTERESTS[[#This Row],[DW Version]], VERSIONS[], 2)</f>
        <v>7</v>
      </c>
      <c r="F325" s="34">
        <f>VLOOKUP(FACT_INTERESTS[[#This Row],[DW Version]], VERSIONS[], 3)</f>
        <v>3</v>
      </c>
      <c r="G325" s="34" t="str">
        <f>VLOOKUP(FACT_INTERESTS[[#This Row],[DW Version]], VERSIONS[], 4)</f>
        <v>dark purple</v>
      </c>
      <c r="H325" s="40" t="str">
        <f>VLOOKUP(FACT_INTERESTS[[#This Row],[DW Version]], VERSIONS[], 6)</f>
        <v>Blazer</v>
      </c>
      <c r="I325" s="40" t="str">
        <f>VLOOKUP(FACT_INTERESTS[[#This Row],[DW Version]], VERSIONS[], 7)</f>
        <v>Shoe</v>
      </c>
    </row>
    <row r="326" spans="1:9" ht="15.5" x14ac:dyDescent="0.3">
      <c r="A326" s="34">
        <v>325</v>
      </c>
      <c r="B326" s="34" t="s">
        <v>733</v>
      </c>
      <c r="C326" s="35">
        <v>424</v>
      </c>
      <c r="D326" s="36">
        <v>39675.220020499524</v>
      </c>
      <c r="E326" s="34">
        <f>VLOOKUP(FACT_INTERESTS[[#This Row],[DW Version]], VERSIONS[], 2)</f>
        <v>43</v>
      </c>
      <c r="F326" s="34">
        <f>VLOOKUP(FACT_INTERESTS[[#This Row],[DW Version]], VERSIONS[], 3)</f>
        <v>8</v>
      </c>
      <c r="G326" s="34" t="str">
        <f>VLOOKUP(FACT_INTERESTS[[#This Row],[DW Version]], VERSIONS[], 4)</f>
        <v>white</v>
      </c>
      <c r="H326" s="40" t="str">
        <f>VLOOKUP(FACT_INTERESTS[[#This Row],[DW Version]], VERSIONS[], 6)</f>
        <v>Flex Experience</v>
      </c>
      <c r="I326" s="40" t="str">
        <f>VLOOKUP(FACT_INTERESTS[[#This Row],[DW Version]], VERSIONS[], 7)</f>
        <v>Apparel</v>
      </c>
    </row>
    <row r="327" spans="1:9" ht="15.5" x14ac:dyDescent="0.3">
      <c r="A327" s="37">
        <v>326</v>
      </c>
      <c r="B327" s="37" t="s">
        <v>733</v>
      </c>
      <c r="C327" s="38">
        <v>55</v>
      </c>
      <c r="D327" s="39">
        <v>39616.72303913167</v>
      </c>
      <c r="E327" s="34">
        <f>VLOOKUP(FACT_INTERESTS[[#This Row],[DW Version]], VERSIONS[], 2)</f>
        <v>5</v>
      </c>
      <c r="F327" s="34">
        <f>VLOOKUP(FACT_INTERESTS[[#This Row],[DW Version]], VERSIONS[], 3)</f>
        <v>9.5</v>
      </c>
      <c r="G327" s="34" t="str">
        <f>VLOOKUP(FACT_INTERESTS[[#This Row],[DW Version]], VERSIONS[], 4)</f>
        <v>red</v>
      </c>
      <c r="H327" s="40" t="str">
        <f>VLOOKUP(FACT_INTERESTS[[#This Row],[DW Version]], VERSIONS[], 6)</f>
        <v>Nike Football</v>
      </c>
      <c r="I327" s="40" t="str">
        <f>VLOOKUP(FACT_INTERESTS[[#This Row],[DW Version]], VERSIONS[], 7)</f>
        <v>Sport Equipment</v>
      </c>
    </row>
    <row r="328" spans="1:9" ht="15.5" x14ac:dyDescent="0.3">
      <c r="A328" s="34">
        <v>327</v>
      </c>
      <c r="B328" s="34" t="s">
        <v>733</v>
      </c>
      <c r="C328" s="35">
        <v>708</v>
      </c>
      <c r="D328" s="36">
        <v>39586.726471073162</v>
      </c>
      <c r="E328" s="34">
        <f>VLOOKUP(FACT_INTERESTS[[#This Row],[DW Version]], VERSIONS[], 2)</f>
        <v>72</v>
      </c>
      <c r="F328" s="34">
        <f>VLOOKUP(FACT_INTERESTS[[#This Row],[DW Version]], VERSIONS[], 3)</f>
        <v>8.5</v>
      </c>
      <c r="G328" s="34" t="str">
        <f>VLOOKUP(FACT_INTERESTS[[#This Row],[DW Version]], VERSIONS[], 4)</f>
        <v>black</v>
      </c>
      <c r="H328" s="40" t="str">
        <f>VLOOKUP(FACT_INTERESTS[[#This Row],[DW Version]], VERSIONS[], 6)</f>
        <v>Zoom Structure 22</v>
      </c>
      <c r="I328" s="40" t="str">
        <f>VLOOKUP(FACT_INTERESTS[[#This Row],[DW Version]], VERSIONS[], 7)</f>
        <v>Shoe</v>
      </c>
    </row>
    <row r="329" spans="1:9" ht="15.5" x14ac:dyDescent="0.3">
      <c r="A329" s="37">
        <v>328</v>
      </c>
      <c r="B329" s="41" t="s">
        <v>733</v>
      </c>
      <c r="C329" s="38">
        <v>973</v>
      </c>
      <c r="D329" s="39">
        <v>42888.650142059072</v>
      </c>
      <c r="E329" s="34">
        <f>VLOOKUP(FACT_INTERESTS[[#This Row],[DW Version]], VERSIONS[], 2)</f>
        <v>99</v>
      </c>
      <c r="F329" s="34">
        <f>VLOOKUP(FACT_INTERESTS[[#This Row],[DW Version]], VERSIONS[], 3)</f>
        <v>5.5</v>
      </c>
      <c r="G329" s="34" t="str">
        <f>VLOOKUP(FACT_INTERESTS[[#This Row],[DW Version]], VERSIONS[], 4)</f>
        <v>white</v>
      </c>
      <c r="H329" s="40" t="str">
        <f>VLOOKUP(FACT_INTERESTS[[#This Row],[DW Version]], VERSIONS[], 6)</f>
        <v>Flex Training Hoodie</v>
      </c>
      <c r="I329" s="40" t="str">
        <f>VLOOKUP(FACT_INTERESTS[[#This Row],[DW Version]], VERSIONS[], 7)</f>
        <v>Apparel</v>
      </c>
    </row>
    <row r="330" spans="1:9" ht="15.5" x14ac:dyDescent="0.3">
      <c r="A330" s="34">
        <v>329</v>
      </c>
      <c r="B330" s="40" t="s">
        <v>733</v>
      </c>
      <c r="C330" s="35">
        <v>268</v>
      </c>
      <c r="D330" s="36">
        <v>41236.574619786421</v>
      </c>
      <c r="E330" s="34">
        <f>VLOOKUP(FACT_INTERESTS[[#This Row],[DW Version]], VERSIONS[], 2)</f>
        <v>26</v>
      </c>
      <c r="F330" s="34">
        <f>VLOOKUP(FACT_INTERESTS[[#This Row],[DW Version]], VERSIONS[], 3)</f>
        <v>7.5</v>
      </c>
      <c r="G330" s="34" t="str">
        <f>VLOOKUP(FACT_INTERESTS[[#This Row],[DW Version]], VERSIONS[], 4)</f>
        <v>white</v>
      </c>
      <c r="H330" s="40" t="str">
        <f>VLOOKUP(FACT_INTERESTS[[#This Row],[DW Version]], VERSIONS[], 6)</f>
        <v>Infinity Run</v>
      </c>
      <c r="I330" s="40" t="str">
        <f>VLOOKUP(FACT_INTERESTS[[#This Row],[DW Version]], VERSIONS[], 7)</f>
        <v>Shoe</v>
      </c>
    </row>
    <row r="331" spans="1:9" ht="15.5" x14ac:dyDescent="0.3">
      <c r="A331" s="37">
        <v>330</v>
      </c>
      <c r="B331" s="41" t="s">
        <v>792</v>
      </c>
      <c r="C331" s="38">
        <v>340</v>
      </c>
      <c r="D331" s="39">
        <v>39148.855538634853</v>
      </c>
      <c r="E331" s="34">
        <f>VLOOKUP(FACT_INTERESTS[[#This Row],[DW Version]], VERSIONS[], 2)</f>
        <v>34</v>
      </c>
      <c r="F331" s="34">
        <f>VLOOKUP(FACT_INTERESTS[[#This Row],[DW Version]], VERSIONS[], 3)</f>
        <v>12.5</v>
      </c>
      <c r="G331" s="34" t="str">
        <f>VLOOKUP(FACT_INTERESTS[[#This Row],[DW Version]], VERSIONS[], 4)</f>
        <v>yellow</v>
      </c>
      <c r="H331" s="40" t="str">
        <f>VLOOKUP(FACT_INTERESTS[[#This Row],[DW Version]], VERSIONS[], 6)</f>
        <v>Zoom Vomero</v>
      </c>
      <c r="I331" s="40" t="str">
        <f>VLOOKUP(FACT_INTERESTS[[#This Row],[DW Version]], VERSIONS[], 7)</f>
        <v>Shoe</v>
      </c>
    </row>
    <row r="332" spans="1:9" ht="15.5" x14ac:dyDescent="0.3">
      <c r="A332" s="34">
        <v>331</v>
      </c>
      <c r="B332" s="40" t="s">
        <v>792</v>
      </c>
      <c r="C332" s="35">
        <v>79</v>
      </c>
      <c r="D332" s="36">
        <v>42038.649506778464</v>
      </c>
      <c r="E332" s="34">
        <f>VLOOKUP(FACT_INTERESTS[[#This Row],[DW Version]], VERSIONS[], 2)</f>
        <v>8</v>
      </c>
      <c r="F332" s="34">
        <f>VLOOKUP(FACT_INTERESTS[[#This Row],[DW Version]], VERSIONS[], 3)</f>
        <v>7.5</v>
      </c>
      <c r="G332" s="34" t="str">
        <f>VLOOKUP(FACT_INTERESTS[[#This Row],[DW Version]], VERSIONS[], 4)</f>
        <v>white</v>
      </c>
      <c r="H332" s="40" t="str">
        <f>VLOOKUP(FACT_INTERESTS[[#This Row],[DW Version]], VERSIONS[], 6)</f>
        <v>Dunk</v>
      </c>
      <c r="I332" s="40" t="str">
        <f>VLOOKUP(FACT_INTERESTS[[#This Row],[DW Version]], VERSIONS[], 7)</f>
        <v>Shoe</v>
      </c>
    </row>
    <row r="333" spans="1:9" ht="15.5" x14ac:dyDescent="0.3">
      <c r="A333" s="37">
        <v>332</v>
      </c>
      <c r="B333" s="37" t="s">
        <v>792</v>
      </c>
      <c r="C333" s="38">
        <v>66</v>
      </c>
      <c r="D333" s="39">
        <v>44337.31899167363</v>
      </c>
      <c r="E333" s="34">
        <f>VLOOKUP(FACT_INTERESTS[[#This Row],[DW Version]], VERSIONS[], 2)</f>
        <v>6</v>
      </c>
      <c r="F333" s="34">
        <f>VLOOKUP(FACT_INTERESTS[[#This Row],[DW Version]], VERSIONS[], 3)</f>
        <v>8.5</v>
      </c>
      <c r="G333" s="34" t="str">
        <f>VLOOKUP(FACT_INTERESTS[[#This Row],[DW Version]], VERSIONS[], 4)</f>
        <v>white</v>
      </c>
      <c r="H333" s="40" t="str">
        <f>VLOOKUP(FACT_INTERESTS[[#This Row],[DW Version]], VERSIONS[], 6)</f>
        <v>Tech Fleece Hoodie</v>
      </c>
      <c r="I333" s="40" t="str">
        <f>VLOOKUP(FACT_INTERESTS[[#This Row],[DW Version]], VERSIONS[], 7)</f>
        <v>Apparel</v>
      </c>
    </row>
    <row r="334" spans="1:9" ht="15.5" x14ac:dyDescent="0.3">
      <c r="A334" s="34">
        <v>333</v>
      </c>
      <c r="B334" s="34" t="s">
        <v>792</v>
      </c>
      <c r="C334" s="35">
        <v>187</v>
      </c>
      <c r="D334" s="36">
        <v>40489.287851031659</v>
      </c>
      <c r="E334" s="34">
        <f>VLOOKUP(FACT_INTERESTS[[#This Row],[DW Version]], VERSIONS[], 2)</f>
        <v>19</v>
      </c>
      <c r="F334" s="34">
        <f>VLOOKUP(FACT_INTERESTS[[#This Row],[DW Version]], VERSIONS[], 3)</f>
        <v>7.5</v>
      </c>
      <c r="G334" s="34" t="str">
        <f>VLOOKUP(FACT_INTERESTS[[#This Row],[DW Version]], VERSIONS[], 4)</f>
        <v>black</v>
      </c>
      <c r="H334" s="40" t="str">
        <f>VLOOKUP(FACT_INTERESTS[[#This Row],[DW Version]], VERSIONS[], 6)</f>
        <v>Windrunner Jacket</v>
      </c>
      <c r="I334" s="40" t="str">
        <f>VLOOKUP(FACT_INTERESTS[[#This Row],[DW Version]], VERSIONS[], 7)</f>
        <v>Apparel</v>
      </c>
    </row>
    <row r="335" spans="1:9" ht="15.5" x14ac:dyDescent="0.3">
      <c r="A335" s="37">
        <v>334</v>
      </c>
      <c r="B335" s="37" t="s">
        <v>792</v>
      </c>
      <c r="C335" s="38">
        <v>442</v>
      </c>
      <c r="D335" s="39">
        <v>44144.635038657194</v>
      </c>
      <c r="E335" s="34">
        <f>VLOOKUP(FACT_INTERESTS[[#This Row],[DW Version]], VERSIONS[], 2)</f>
        <v>46</v>
      </c>
      <c r="F335" s="34">
        <f>VLOOKUP(FACT_INTERESTS[[#This Row],[DW Version]], VERSIONS[], 3)</f>
        <v>5</v>
      </c>
      <c r="G335" s="34" t="str">
        <f>VLOOKUP(FACT_INTERESTS[[#This Row],[DW Version]], VERSIONS[], 4)</f>
        <v>dark red</v>
      </c>
      <c r="H335" s="40" t="str">
        <f>VLOOKUP(FACT_INTERESTS[[#This Row],[DW Version]], VERSIONS[], 6)</f>
        <v>Nike Basketball</v>
      </c>
      <c r="I335" s="40" t="str">
        <f>VLOOKUP(FACT_INTERESTS[[#This Row],[DW Version]], VERSIONS[], 7)</f>
        <v>Sport Equipment</v>
      </c>
    </row>
    <row r="336" spans="1:9" ht="15.5" x14ac:dyDescent="0.3">
      <c r="A336" s="34">
        <v>335</v>
      </c>
      <c r="B336" s="40" t="s">
        <v>792</v>
      </c>
      <c r="C336" s="35">
        <v>849</v>
      </c>
      <c r="D336" s="36">
        <v>45003.667221649644</v>
      </c>
      <c r="E336" s="34">
        <f>VLOOKUP(FACT_INTERESTS[[#This Row],[DW Version]], VERSIONS[], 2)</f>
        <v>86</v>
      </c>
      <c r="F336" s="34">
        <f>VLOOKUP(FACT_INTERESTS[[#This Row],[DW Version]], VERSIONS[], 3)</f>
        <v>7.5</v>
      </c>
      <c r="G336" s="34" t="str">
        <f>VLOOKUP(FACT_INTERESTS[[#This Row],[DW Version]], VERSIONS[], 4)</f>
        <v>black</v>
      </c>
      <c r="H336" s="40" t="str">
        <f>VLOOKUP(FACT_INTERESTS[[#This Row],[DW Version]], VERSIONS[], 6)</f>
        <v>Challenger Long-Sleeve</v>
      </c>
      <c r="I336" s="40" t="str">
        <f>VLOOKUP(FACT_INTERESTS[[#This Row],[DW Version]], VERSIONS[], 7)</f>
        <v>Apparel</v>
      </c>
    </row>
    <row r="337" spans="1:9" ht="15.5" x14ac:dyDescent="0.3">
      <c r="A337" s="37">
        <v>336</v>
      </c>
      <c r="B337" s="37" t="s">
        <v>792</v>
      </c>
      <c r="C337" s="38">
        <v>580</v>
      </c>
      <c r="D337" s="39">
        <v>44410.693113780515</v>
      </c>
      <c r="E337" s="34">
        <f>VLOOKUP(FACT_INTERESTS[[#This Row],[DW Version]], VERSIONS[], 2)</f>
        <v>59</v>
      </c>
      <c r="F337" s="34">
        <f>VLOOKUP(FACT_INTERESTS[[#This Row],[DW Version]], VERSIONS[], 3)</f>
        <v>12</v>
      </c>
      <c r="G337" s="34" t="str">
        <f>VLOOKUP(FACT_INTERESTS[[#This Row],[DW Version]], VERSIONS[], 4)</f>
        <v>white</v>
      </c>
      <c r="H337" s="40" t="str">
        <f>VLOOKUP(FACT_INTERESTS[[#This Row],[DW Version]], VERSIONS[], 6)</f>
        <v>Hypervenom Phantom</v>
      </c>
      <c r="I337" s="40" t="str">
        <f>VLOOKUP(FACT_INTERESTS[[#This Row],[DW Version]], VERSIONS[], 7)</f>
        <v>Shoe</v>
      </c>
    </row>
    <row r="338" spans="1:9" ht="15.5" x14ac:dyDescent="0.3">
      <c r="A338" s="34">
        <v>337</v>
      </c>
      <c r="B338" s="34" t="s">
        <v>792</v>
      </c>
      <c r="C338" s="35">
        <v>33</v>
      </c>
      <c r="D338" s="36">
        <v>40694.130751118195</v>
      </c>
      <c r="E338" s="34">
        <f>VLOOKUP(FACT_INTERESTS[[#This Row],[DW Version]], VERSIONS[], 2)</f>
        <v>3</v>
      </c>
      <c r="F338" s="34">
        <f>VLOOKUP(FACT_INTERESTS[[#This Row],[DW Version]], VERSIONS[], 3)</f>
        <v>9</v>
      </c>
      <c r="G338" s="34" t="str">
        <f>VLOOKUP(FACT_INTERESTS[[#This Row],[DW Version]], VERSIONS[], 4)</f>
        <v>black</v>
      </c>
      <c r="H338" s="40" t="str">
        <f>VLOOKUP(FACT_INTERESTS[[#This Row],[DW Version]], VERSIONS[], 6)</f>
        <v>Dri-FIT Shirt</v>
      </c>
      <c r="I338" s="40" t="str">
        <f>VLOOKUP(FACT_INTERESTS[[#This Row],[DW Version]], VERSIONS[], 7)</f>
        <v>Apparel</v>
      </c>
    </row>
    <row r="339" spans="1:9" ht="15.5" x14ac:dyDescent="0.3">
      <c r="A339" s="37">
        <v>338</v>
      </c>
      <c r="B339" s="37" t="s">
        <v>655</v>
      </c>
      <c r="C339" s="38">
        <v>744</v>
      </c>
      <c r="D339" s="39">
        <v>44925.098245867979</v>
      </c>
      <c r="E339" s="34">
        <f>VLOOKUP(FACT_INTERESTS[[#This Row],[DW Version]], VERSIONS[], 2)</f>
        <v>76</v>
      </c>
      <c r="F339" s="34">
        <f>VLOOKUP(FACT_INTERESTS[[#This Row],[DW Version]], VERSIONS[], 3)</f>
        <v>12.5</v>
      </c>
      <c r="G339" s="34" t="str">
        <f>VLOOKUP(FACT_INTERESTS[[#This Row],[DW Version]], VERSIONS[], 4)</f>
        <v>black</v>
      </c>
      <c r="H339" s="40" t="str">
        <f>VLOOKUP(FACT_INTERESTS[[#This Row],[DW Version]], VERSIONS[], 6)</f>
        <v>Challenger Shorts</v>
      </c>
      <c r="I339" s="40" t="str">
        <f>VLOOKUP(FACT_INTERESTS[[#This Row],[DW Version]], VERSIONS[], 7)</f>
        <v>Apparel</v>
      </c>
    </row>
    <row r="340" spans="1:9" ht="15.5" x14ac:dyDescent="0.3">
      <c r="A340" s="34">
        <v>339</v>
      </c>
      <c r="B340" s="40" t="s">
        <v>655</v>
      </c>
      <c r="C340" s="35">
        <v>801</v>
      </c>
      <c r="D340" s="36">
        <v>42066.172212879952</v>
      </c>
      <c r="E340" s="34">
        <f>VLOOKUP(FACT_INTERESTS[[#This Row],[DW Version]], VERSIONS[], 2)</f>
        <v>82</v>
      </c>
      <c r="F340" s="34">
        <f>VLOOKUP(FACT_INTERESTS[[#This Row],[DW Version]], VERSIONS[], 3)</f>
        <v>4.5</v>
      </c>
      <c r="G340" s="34" t="str">
        <f>VLOOKUP(FACT_INTERESTS[[#This Row],[DW Version]], VERSIONS[], 4)</f>
        <v>white</v>
      </c>
      <c r="H340" s="40" t="str">
        <f>VLOOKUP(FACT_INTERESTS[[#This Row],[DW Version]], VERSIONS[], 6)</f>
        <v>Flex 2-in-1 Shorts</v>
      </c>
      <c r="I340" s="40" t="str">
        <f>VLOOKUP(FACT_INTERESTS[[#This Row],[DW Version]], VERSIONS[], 7)</f>
        <v>Apparel</v>
      </c>
    </row>
    <row r="341" spans="1:9" ht="15.5" x14ac:dyDescent="0.3">
      <c r="A341" s="37">
        <v>340</v>
      </c>
      <c r="B341" s="37" t="s">
        <v>655</v>
      </c>
      <c r="C341" s="38">
        <v>379</v>
      </c>
      <c r="D341" s="39">
        <v>42514.068220890491</v>
      </c>
      <c r="E341" s="34">
        <f>VLOOKUP(FACT_INTERESTS[[#This Row],[DW Version]], VERSIONS[], 2)</f>
        <v>38</v>
      </c>
      <c r="F341" s="34">
        <f>VLOOKUP(FACT_INTERESTS[[#This Row],[DW Version]], VERSIONS[], 3)</f>
        <v>10.5</v>
      </c>
      <c r="G341" s="34" t="str">
        <f>VLOOKUP(FACT_INTERESTS[[#This Row],[DW Version]], VERSIONS[], 4)</f>
        <v>red</v>
      </c>
      <c r="H341" s="40" t="str">
        <f>VLOOKUP(FACT_INTERESTS[[#This Row],[DW Version]], VERSIONS[], 6)</f>
        <v>Free RN 5.0</v>
      </c>
      <c r="I341" s="40" t="str">
        <f>VLOOKUP(FACT_INTERESTS[[#This Row],[DW Version]], VERSIONS[], 7)</f>
        <v>Shoe</v>
      </c>
    </row>
    <row r="342" spans="1:9" ht="15.5" x14ac:dyDescent="0.3">
      <c r="A342" s="34">
        <v>341</v>
      </c>
      <c r="B342" s="34" t="s">
        <v>655</v>
      </c>
      <c r="C342" s="35">
        <v>664</v>
      </c>
      <c r="D342" s="36">
        <v>40714.102580906248</v>
      </c>
      <c r="E342" s="34">
        <f>VLOOKUP(FACT_INTERESTS[[#This Row],[DW Version]], VERSIONS[], 2)</f>
        <v>67</v>
      </c>
      <c r="F342" s="34">
        <f>VLOOKUP(FACT_INTERESTS[[#This Row],[DW Version]], VERSIONS[], 3)</f>
        <v>9</v>
      </c>
      <c r="G342" s="34" t="str">
        <f>VLOOKUP(FACT_INTERESTS[[#This Row],[DW Version]], VERSIONS[], 4)</f>
        <v>white</v>
      </c>
      <c r="H342" s="40" t="str">
        <f>VLOOKUP(FACT_INTERESTS[[#This Row],[DW Version]], VERSIONS[], 6)</f>
        <v>Phantom VSN Elite</v>
      </c>
      <c r="I342" s="40" t="str">
        <f>VLOOKUP(FACT_INTERESTS[[#This Row],[DW Version]], VERSIONS[], 7)</f>
        <v>Shoe</v>
      </c>
    </row>
    <row r="343" spans="1:9" ht="15.5" x14ac:dyDescent="0.3">
      <c r="A343" s="37">
        <v>342</v>
      </c>
      <c r="B343" s="37" t="s">
        <v>655</v>
      </c>
      <c r="C343" s="38">
        <v>827</v>
      </c>
      <c r="D343" s="39">
        <v>41578.152464886334</v>
      </c>
      <c r="E343" s="34">
        <f>VLOOKUP(FACT_INTERESTS[[#This Row],[DW Version]], VERSIONS[], 2)</f>
        <v>84</v>
      </c>
      <c r="F343" s="34">
        <f>VLOOKUP(FACT_INTERESTS[[#This Row],[DW Version]], VERSIONS[], 3)</f>
        <v>6.5</v>
      </c>
      <c r="G343" s="34" t="str">
        <f>VLOOKUP(FACT_INTERESTS[[#This Row],[DW Version]], VERSIONS[], 4)</f>
        <v>red</v>
      </c>
      <c r="H343" s="40" t="str">
        <f>VLOOKUP(FACT_INTERESTS[[#This Row],[DW Version]], VERSIONS[], 6)</f>
        <v>AeroLoft Running Vest</v>
      </c>
      <c r="I343" s="40" t="str">
        <f>VLOOKUP(FACT_INTERESTS[[#This Row],[DW Version]], VERSIONS[], 7)</f>
        <v>Apparel</v>
      </c>
    </row>
    <row r="344" spans="1:9" ht="15.5" x14ac:dyDescent="0.3">
      <c r="A344" s="34">
        <v>343</v>
      </c>
      <c r="B344" s="34" t="s">
        <v>719</v>
      </c>
      <c r="C344" s="35">
        <v>279</v>
      </c>
      <c r="D344" s="36">
        <v>40015.742461983573</v>
      </c>
      <c r="E344" s="34">
        <f>VLOOKUP(FACT_INTERESTS[[#This Row],[DW Version]], VERSIONS[], 2)</f>
        <v>27</v>
      </c>
      <c r="F344" s="34">
        <f>VLOOKUP(FACT_INTERESTS[[#This Row],[DW Version]], VERSIONS[], 3)</f>
        <v>10</v>
      </c>
      <c r="G344" s="34" t="str">
        <f>VLOOKUP(FACT_INTERESTS[[#This Row],[DW Version]], VERSIONS[], 4)</f>
        <v>blue</v>
      </c>
      <c r="H344" s="40" t="str">
        <f>VLOOKUP(FACT_INTERESTS[[#This Row],[DW Version]], VERSIONS[], 6)</f>
        <v>Structure</v>
      </c>
      <c r="I344" s="40" t="str">
        <f>VLOOKUP(FACT_INTERESTS[[#This Row],[DW Version]], VERSIONS[], 7)</f>
        <v>Shoe</v>
      </c>
    </row>
    <row r="345" spans="1:9" ht="15.5" x14ac:dyDescent="0.3">
      <c r="A345" s="37">
        <v>344</v>
      </c>
      <c r="B345" s="37" t="s">
        <v>719</v>
      </c>
      <c r="C345" s="38">
        <v>592</v>
      </c>
      <c r="D345" s="39">
        <v>42883.444987651041</v>
      </c>
      <c r="E345" s="34">
        <f>VLOOKUP(FACT_INTERESTS[[#This Row],[DW Version]], VERSIONS[], 2)</f>
        <v>60</v>
      </c>
      <c r="F345" s="34">
        <f>VLOOKUP(FACT_INTERESTS[[#This Row],[DW Version]], VERSIONS[], 3)</f>
        <v>7.5</v>
      </c>
      <c r="G345" s="34" t="str">
        <f>VLOOKUP(FACT_INTERESTS[[#This Row],[DW Version]], VERSIONS[], 4)</f>
        <v>red</v>
      </c>
      <c r="H345" s="40" t="str">
        <f>VLOOKUP(FACT_INTERESTS[[#This Row],[DW Version]], VERSIONS[], 6)</f>
        <v>Magista Obra</v>
      </c>
      <c r="I345" s="40" t="str">
        <f>VLOOKUP(FACT_INTERESTS[[#This Row],[DW Version]], VERSIONS[], 7)</f>
        <v>Shoe</v>
      </c>
    </row>
    <row r="346" spans="1:9" ht="15.5" x14ac:dyDescent="0.3">
      <c r="A346" s="34">
        <v>345</v>
      </c>
      <c r="B346" s="34" t="s">
        <v>719</v>
      </c>
      <c r="C346" s="35">
        <v>756</v>
      </c>
      <c r="D346" s="36">
        <v>41919.739938555234</v>
      </c>
      <c r="E346" s="34">
        <f>VLOOKUP(FACT_INTERESTS[[#This Row],[DW Version]], VERSIONS[], 2)</f>
        <v>78</v>
      </c>
      <c r="F346" s="34">
        <f>VLOOKUP(FACT_INTERESTS[[#This Row],[DW Version]], VERSIONS[], 3)</f>
        <v>5.5</v>
      </c>
      <c r="G346" s="34" t="str">
        <f>VLOOKUP(FACT_INTERESTS[[#This Row],[DW Version]], VERSIONS[], 4)</f>
        <v>white</v>
      </c>
      <c r="H346" s="40" t="str">
        <f>VLOOKUP(FACT_INTERESTS[[#This Row],[DW Version]], VERSIONS[], 6)</f>
        <v>Nike Air Tailwind</v>
      </c>
      <c r="I346" s="40" t="str">
        <f>VLOOKUP(FACT_INTERESTS[[#This Row],[DW Version]], VERSIONS[], 7)</f>
        <v>Shoe</v>
      </c>
    </row>
    <row r="347" spans="1:9" ht="15.5" x14ac:dyDescent="0.3">
      <c r="A347" s="37">
        <v>346</v>
      </c>
      <c r="B347" s="41" t="s">
        <v>719</v>
      </c>
      <c r="C347" s="38">
        <v>41</v>
      </c>
      <c r="D347" s="39">
        <v>44935.753634705645</v>
      </c>
      <c r="E347" s="34">
        <f>VLOOKUP(FACT_INTERESTS[[#This Row],[DW Version]], VERSIONS[], 2)</f>
        <v>4</v>
      </c>
      <c r="F347" s="34">
        <f>VLOOKUP(FACT_INTERESTS[[#This Row],[DW Version]], VERSIONS[], 3)</f>
        <v>8</v>
      </c>
      <c r="G347" s="34" t="str">
        <f>VLOOKUP(FACT_INTERESTS[[#This Row],[DW Version]], VERSIONS[], 4)</f>
        <v>white</v>
      </c>
      <c r="H347" s="40" t="str">
        <f>VLOOKUP(FACT_INTERESTS[[#This Row],[DW Version]], VERSIONS[], 6)</f>
        <v>Cortez</v>
      </c>
      <c r="I347" s="40" t="str">
        <f>VLOOKUP(FACT_INTERESTS[[#This Row],[DW Version]], VERSIONS[], 7)</f>
        <v>Shoe</v>
      </c>
    </row>
    <row r="348" spans="1:9" ht="15.5" x14ac:dyDescent="0.3">
      <c r="A348" s="34">
        <v>347</v>
      </c>
      <c r="B348" s="40" t="s">
        <v>719</v>
      </c>
      <c r="C348" s="35">
        <v>887</v>
      </c>
      <c r="D348" s="36">
        <v>42948.052970333461</v>
      </c>
      <c r="E348" s="34">
        <f>VLOOKUP(FACT_INTERESTS[[#This Row],[DW Version]], VERSIONS[], 2)</f>
        <v>90</v>
      </c>
      <c r="F348" s="34">
        <f>VLOOKUP(FACT_INTERESTS[[#This Row],[DW Version]], VERSIONS[], 3)</f>
        <v>12.5</v>
      </c>
      <c r="G348" s="34" t="str">
        <f>VLOOKUP(FACT_INTERESTS[[#This Row],[DW Version]], VERSIONS[], 4)</f>
        <v>green</v>
      </c>
      <c r="H348" s="40" t="str">
        <f>VLOOKUP(FACT_INTERESTS[[#This Row],[DW Version]], VERSIONS[], 6)</f>
        <v>Air Zoom Terra Kiger 6</v>
      </c>
      <c r="I348" s="40" t="str">
        <f>VLOOKUP(FACT_INTERESTS[[#This Row],[DW Version]], VERSIONS[], 7)</f>
        <v>Shoe</v>
      </c>
    </row>
    <row r="349" spans="1:9" ht="15.5" x14ac:dyDescent="0.3">
      <c r="A349" s="37">
        <v>348</v>
      </c>
      <c r="B349" s="37" t="s">
        <v>719</v>
      </c>
      <c r="C349" s="38">
        <v>536</v>
      </c>
      <c r="D349" s="39">
        <v>41380.099807646366</v>
      </c>
      <c r="E349" s="34">
        <f>VLOOKUP(FACT_INTERESTS[[#This Row],[DW Version]], VERSIONS[], 2)</f>
        <v>56</v>
      </c>
      <c r="F349" s="34">
        <f>VLOOKUP(FACT_INTERESTS[[#This Row],[DW Version]], VERSIONS[], 3)</f>
        <v>4.5</v>
      </c>
      <c r="G349" s="34" t="str">
        <f>VLOOKUP(FACT_INTERESTS[[#This Row],[DW Version]], VERSIONS[], 4)</f>
        <v>black</v>
      </c>
      <c r="H349" s="40" t="str">
        <f>VLOOKUP(FACT_INTERESTS[[#This Row],[DW Version]], VERSIONS[], 6)</f>
        <v>Nike Yoga Mat</v>
      </c>
      <c r="I349" s="40" t="str">
        <f>VLOOKUP(FACT_INTERESTS[[#This Row],[DW Version]], VERSIONS[], 7)</f>
        <v>Sport Equipment</v>
      </c>
    </row>
    <row r="350" spans="1:9" ht="15.5" x14ac:dyDescent="0.3">
      <c r="A350" s="34">
        <v>349</v>
      </c>
      <c r="B350" s="34" t="s">
        <v>719</v>
      </c>
      <c r="C350" s="35">
        <v>706</v>
      </c>
      <c r="D350" s="36">
        <v>41781.64126419503</v>
      </c>
      <c r="E350" s="34">
        <f>VLOOKUP(FACT_INTERESTS[[#This Row],[DW Version]], VERSIONS[], 2)</f>
        <v>72</v>
      </c>
      <c r="F350" s="34">
        <f>VLOOKUP(FACT_INTERESTS[[#This Row],[DW Version]], VERSIONS[], 3)</f>
        <v>7</v>
      </c>
      <c r="G350" s="34" t="str">
        <f>VLOOKUP(FACT_INTERESTS[[#This Row],[DW Version]], VERSIONS[], 4)</f>
        <v>white</v>
      </c>
      <c r="H350" s="40" t="str">
        <f>VLOOKUP(FACT_INTERESTS[[#This Row],[DW Version]], VERSIONS[], 6)</f>
        <v>Zoom Structure 22</v>
      </c>
      <c r="I350" s="40" t="str">
        <f>VLOOKUP(FACT_INTERESTS[[#This Row],[DW Version]], VERSIONS[], 7)</f>
        <v>Shoe</v>
      </c>
    </row>
    <row r="351" spans="1:9" ht="15.5" x14ac:dyDescent="0.3">
      <c r="A351" s="37">
        <v>350</v>
      </c>
      <c r="B351" s="37" t="s">
        <v>719</v>
      </c>
      <c r="C351" s="38">
        <v>956</v>
      </c>
      <c r="D351" s="39">
        <v>43704.561746604202</v>
      </c>
      <c r="E351" s="34">
        <f>VLOOKUP(FACT_INTERESTS[[#This Row],[DW Version]], VERSIONS[], 2)</f>
        <v>97</v>
      </c>
      <c r="F351" s="34">
        <f>VLOOKUP(FACT_INTERESTS[[#This Row],[DW Version]], VERSIONS[], 3)</f>
        <v>12</v>
      </c>
      <c r="G351" s="34" t="str">
        <f>VLOOKUP(FACT_INTERESTS[[#This Row],[DW Version]], VERSIONS[], 4)</f>
        <v>orange</v>
      </c>
      <c r="H351" s="40" t="str">
        <f>VLOOKUP(FACT_INTERESTS[[#This Row],[DW Version]], VERSIONS[], 6)</f>
        <v>Nike Socks</v>
      </c>
      <c r="I351" s="40" t="str">
        <f>VLOOKUP(FACT_INTERESTS[[#This Row],[DW Version]], VERSIONS[], 7)</f>
        <v>Accessories</v>
      </c>
    </row>
    <row r="352" spans="1:9" ht="15.5" x14ac:dyDescent="0.3">
      <c r="A352" s="34">
        <v>351</v>
      </c>
      <c r="B352" s="40" t="s">
        <v>719</v>
      </c>
      <c r="C352" s="35">
        <v>191</v>
      </c>
      <c r="D352" s="36">
        <v>39939.857865422113</v>
      </c>
      <c r="E352" s="34">
        <f>VLOOKUP(FACT_INTERESTS[[#This Row],[DW Version]], VERSIONS[], 2)</f>
        <v>19</v>
      </c>
      <c r="F352" s="34">
        <f>VLOOKUP(FACT_INTERESTS[[#This Row],[DW Version]], VERSIONS[], 3)</f>
        <v>10.5</v>
      </c>
      <c r="G352" s="34" t="str">
        <f>VLOOKUP(FACT_INTERESTS[[#This Row],[DW Version]], VERSIONS[], 4)</f>
        <v>purple</v>
      </c>
      <c r="H352" s="40" t="str">
        <f>VLOOKUP(FACT_INTERESTS[[#This Row],[DW Version]], VERSIONS[], 6)</f>
        <v>Windrunner Jacket</v>
      </c>
      <c r="I352" s="40" t="str">
        <f>VLOOKUP(FACT_INTERESTS[[#This Row],[DW Version]], VERSIONS[], 7)</f>
        <v>Apparel</v>
      </c>
    </row>
    <row r="353" spans="1:9" ht="15.5" x14ac:dyDescent="0.3">
      <c r="A353" s="37">
        <v>352</v>
      </c>
      <c r="B353" s="41" t="s">
        <v>719</v>
      </c>
      <c r="C353" s="38">
        <v>33</v>
      </c>
      <c r="D353" s="39">
        <v>42474.418339223201</v>
      </c>
      <c r="E353" s="34">
        <f>VLOOKUP(FACT_INTERESTS[[#This Row],[DW Version]], VERSIONS[], 2)</f>
        <v>3</v>
      </c>
      <c r="F353" s="34">
        <f>VLOOKUP(FACT_INTERESTS[[#This Row],[DW Version]], VERSIONS[], 3)</f>
        <v>9</v>
      </c>
      <c r="G353" s="34" t="str">
        <f>VLOOKUP(FACT_INTERESTS[[#This Row],[DW Version]], VERSIONS[], 4)</f>
        <v>black</v>
      </c>
      <c r="H353" s="40" t="str">
        <f>VLOOKUP(FACT_INTERESTS[[#This Row],[DW Version]], VERSIONS[], 6)</f>
        <v>Dri-FIT Shirt</v>
      </c>
      <c r="I353" s="40" t="str">
        <f>VLOOKUP(FACT_INTERESTS[[#This Row],[DW Version]], VERSIONS[], 7)</f>
        <v>Apparel</v>
      </c>
    </row>
    <row r="354" spans="1:9" ht="15.5" x14ac:dyDescent="0.3">
      <c r="A354" s="34">
        <v>353</v>
      </c>
      <c r="B354" s="40" t="s">
        <v>719</v>
      </c>
      <c r="C354" s="35">
        <v>942</v>
      </c>
      <c r="D354" s="36">
        <v>41094.640777016793</v>
      </c>
      <c r="E354" s="34">
        <f>VLOOKUP(FACT_INTERESTS[[#This Row],[DW Version]], VERSIONS[], 2)</f>
        <v>96</v>
      </c>
      <c r="F354" s="34">
        <f>VLOOKUP(FACT_INTERESTS[[#This Row],[DW Version]], VERSIONS[], 3)</f>
        <v>5</v>
      </c>
      <c r="G354" s="34" t="str">
        <f>VLOOKUP(FACT_INTERESTS[[#This Row],[DW Version]], VERSIONS[], 4)</f>
        <v>turquoise</v>
      </c>
      <c r="H354" s="40" t="str">
        <f>VLOOKUP(FACT_INTERESTS[[#This Row],[DW Version]], VERSIONS[], 6)</f>
        <v>Epic Phantom React</v>
      </c>
      <c r="I354" s="40" t="str">
        <f>VLOOKUP(FACT_INTERESTS[[#This Row],[DW Version]], VERSIONS[], 7)</f>
        <v>Shoe</v>
      </c>
    </row>
    <row r="355" spans="1:9" ht="15.5" x14ac:dyDescent="0.3">
      <c r="A355" s="37">
        <v>354</v>
      </c>
      <c r="B355" s="37" t="s">
        <v>719</v>
      </c>
      <c r="C355" s="38">
        <v>532</v>
      </c>
      <c r="D355" s="39">
        <v>42387.218225923833</v>
      </c>
      <c r="E355" s="34">
        <f>VLOOKUP(FACT_INTERESTS[[#This Row],[DW Version]], VERSIONS[], 2)</f>
        <v>55</v>
      </c>
      <c r="F355" s="34">
        <f>VLOOKUP(FACT_INTERESTS[[#This Row],[DW Version]], VERSIONS[], 3)</f>
        <v>6.5</v>
      </c>
      <c r="G355" s="34" t="str">
        <f>VLOOKUP(FACT_INTERESTS[[#This Row],[DW Version]], VERSIONS[], 4)</f>
        <v>red</v>
      </c>
      <c r="H355" s="40" t="str">
        <f>VLOOKUP(FACT_INTERESTS[[#This Row],[DW Version]], VERSIONS[], 6)</f>
        <v>Vapor Street</v>
      </c>
      <c r="I355" s="40" t="str">
        <f>VLOOKUP(FACT_INTERESTS[[#This Row],[DW Version]], VERSIONS[], 7)</f>
        <v>Shoe</v>
      </c>
    </row>
    <row r="356" spans="1:9" ht="15.5" x14ac:dyDescent="0.3">
      <c r="A356" s="34">
        <v>355</v>
      </c>
      <c r="B356" s="40" t="s">
        <v>693</v>
      </c>
      <c r="C356" s="35">
        <v>383</v>
      </c>
      <c r="D356" s="36">
        <v>39643.242152702558</v>
      </c>
      <c r="E356" s="34">
        <f>VLOOKUP(FACT_INTERESTS[[#This Row],[DW Version]], VERSIONS[], 2)</f>
        <v>39</v>
      </c>
      <c r="F356" s="34">
        <f>VLOOKUP(FACT_INTERESTS[[#This Row],[DW Version]], VERSIONS[], 3)</f>
        <v>3.5</v>
      </c>
      <c r="G356" s="34" t="str">
        <f>VLOOKUP(FACT_INTERESTS[[#This Row],[DW Version]], VERSIONS[], 4)</f>
        <v>white</v>
      </c>
      <c r="H356" s="40" t="str">
        <f>VLOOKUP(FACT_INTERESTS[[#This Row],[DW Version]], VERSIONS[], 6)</f>
        <v>Fast Track Jacket</v>
      </c>
      <c r="I356" s="40" t="str">
        <f>VLOOKUP(FACT_INTERESTS[[#This Row],[DW Version]], VERSIONS[], 7)</f>
        <v>Apparel</v>
      </c>
    </row>
    <row r="357" spans="1:9" ht="15.5" x14ac:dyDescent="0.3">
      <c r="A357" s="37">
        <v>356</v>
      </c>
      <c r="B357" s="41" t="s">
        <v>693</v>
      </c>
      <c r="C357" s="38">
        <v>4</v>
      </c>
      <c r="D357" s="39">
        <v>40932.184175108348</v>
      </c>
      <c r="E357" s="34">
        <f>VLOOKUP(FACT_INTERESTS[[#This Row],[DW Version]], VERSIONS[], 2)</f>
        <v>1</v>
      </c>
      <c r="F357" s="34">
        <f>VLOOKUP(FACT_INTERESTS[[#This Row],[DW Version]], VERSIONS[], 3)</f>
        <v>4</v>
      </c>
      <c r="G357" s="34" t="str">
        <f>VLOOKUP(FACT_INTERESTS[[#This Row],[DW Version]], VERSIONS[], 4)</f>
        <v>white</v>
      </c>
      <c r="H357" s="40" t="str">
        <f>VLOOKUP(FACT_INTERESTS[[#This Row],[DW Version]], VERSIONS[], 6)</f>
        <v>Air Max</v>
      </c>
      <c r="I357" s="40" t="str">
        <f>VLOOKUP(FACT_INTERESTS[[#This Row],[DW Version]], VERSIONS[], 7)</f>
        <v>Shoe</v>
      </c>
    </row>
    <row r="358" spans="1:9" ht="15.5" x14ac:dyDescent="0.3">
      <c r="A358" s="34">
        <v>357</v>
      </c>
      <c r="B358" s="40" t="s">
        <v>693</v>
      </c>
      <c r="C358" s="35">
        <v>917</v>
      </c>
      <c r="D358" s="36">
        <v>39877.646335714315</v>
      </c>
      <c r="E358" s="34">
        <f>VLOOKUP(FACT_INTERESTS[[#This Row],[DW Version]], VERSIONS[], 2)</f>
        <v>93</v>
      </c>
      <c r="F358" s="34">
        <f>VLOOKUP(FACT_INTERESTS[[#This Row],[DW Version]], VERSIONS[], 3)</f>
        <v>9.5</v>
      </c>
      <c r="G358" s="34" t="str">
        <f>VLOOKUP(FACT_INTERESTS[[#This Row],[DW Version]], VERSIONS[], 4)</f>
        <v>white</v>
      </c>
      <c r="H358" s="40" t="str">
        <f>VLOOKUP(FACT_INTERESTS[[#This Row],[DW Version]], VERSIONS[], 6)</f>
        <v>Therma Training Top</v>
      </c>
      <c r="I358" s="40" t="str">
        <f>VLOOKUP(FACT_INTERESTS[[#This Row],[DW Version]], VERSIONS[], 7)</f>
        <v>Apparel</v>
      </c>
    </row>
    <row r="359" spans="1:9" ht="15.5" x14ac:dyDescent="0.3">
      <c r="A359" s="37">
        <v>358</v>
      </c>
      <c r="B359" s="41" t="s">
        <v>693</v>
      </c>
      <c r="C359" s="38">
        <v>211</v>
      </c>
      <c r="D359" s="39">
        <v>41933.93229405766</v>
      </c>
      <c r="E359" s="34">
        <f>VLOOKUP(FACT_INTERESTS[[#This Row],[DW Version]], VERSIONS[], 2)</f>
        <v>21</v>
      </c>
      <c r="F359" s="34">
        <f>VLOOKUP(FACT_INTERESTS[[#This Row],[DW Version]], VERSIONS[], 3)</f>
        <v>6</v>
      </c>
      <c r="G359" s="34" t="str">
        <f>VLOOKUP(FACT_INTERESTS[[#This Row],[DW Version]], VERSIONS[], 4)</f>
        <v>black</v>
      </c>
      <c r="H359" s="40" t="str">
        <f>VLOOKUP(FACT_INTERESTS[[#This Row],[DW Version]], VERSIONS[], 6)</f>
        <v>Huarache</v>
      </c>
      <c r="I359" s="40" t="str">
        <f>VLOOKUP(FACT_INTERESTS[[#This Row],[DW Version]], VERSIONS[], 7)</f>
        <v>Shoe</v>
      </c>
    </row>
    <row r="360" spans="1:9" ht="15.5" x14ac:dyDescent="0.3">
      <c r="A360" s="34">
        <v>359</v>
      </c>
      <c r="B360" s="34" t="s">
        <v>693</v>
      </c>
      <c r="C360" s="35">
        <v>644</v>
      </c>
      <c r="D360" s="36">
        <v>39020.883163065831</v>
      </c>
      <c r="E360" s="34">
        <f>VLOOKUP(FACT_INTERESTS[[#This Row],[DW Version]], VERSIONS[], 2)</f>
        <v>65</v>
      </c>
      <c r="F360" s="34">
        <f>VLOOKUP(FACT_INTERESTS[[#This Row],[DW Version]], VERSIONS[], 3)</f>
        <v>10.5</v>
      </c>
      <c r="G360" s="34" t="str">
        <f>VLOOKUP(FACT_INTERESTS[[#This Row],[DW Version]], VERSIONS[], 4)</f>
        <v>black</v>
      </c>
      <c r="H360" s="40" t="str">
        <f>VLOOKUP(FACT_INTERESTS[[#This Row],[DW Version]], VERSIONS[], 6)</f>
        <v>Flex Shorts</v>
      </c>
      <c r="I360" s="40" t="str">
        <f>VLOOKUP(FACT_INTERESTS[[#This Row],[DW Version]], VERSIONS[], 7)</f>
        <v>Apparel</v>
      </c>
    </row>
    <row r="361" spans="1:9" ht="15.5" x14ac:dyDescent="0.3">
      <c r="A361" s="37">
        <v>360</v>
      </c>
      <c r="B361" s="41" t="s">
        <v>693</v>
      </c>
      <c r="C361" s="38">
        <v>694</v>
      </c>
      <c r="D361" s="39">
        <v>41408.693127175546</v>
      </c>
      <c r="E361" s="34">
        <f>VLOOKUP(FACT_INTERESTS[[#This Row],[DW Version]], VERSIONS[], 2)</f>
        <v>71</v>
      </c>
      <c r="F361" s="34">
        <f>VLOOKUP(FACT_INTERESTS[[#This Row],[DW Version]], VERSIONS[], 3)</f>
        <v>6</v>
      </c>
      <c r="G361" s="34" t="str">
        <f>VLOOKUP(FACT_INTERESTS[[#This Row],[DW Version]], VERSIONS[], 4)</f>
        <v>black</v>
      </c>
      <c r="H361" s="40" t="str">
        <f>VLOOKUP(FACT_INTERESTS[[#This Row],[DW Version]], VERSIONS[], 6)</f>
        <v>AeroSwift Running Top</v>
      </c>
      <c r="I361" s="40" t="str">
        <f>VLOOKUP(FACT_INTERESTS[[#This Row],[DW Version]], VERSIONS[], 7)</f>
        <v>Apparel</v>
      </c>
    </row>
    <row r="362" spans="1:9" ht="15.5" x14ac:dyDescent="0.3">
      <c r="A362" s="34">
        <v>361</v>
      </c>
      <c r="B362" s="34" t="s">
        <v>693</v>
      </c>
      <c r="C362" s="35">
        <v>45</v>
      </c>
      <c r="D362" s="36">
        <v>43629.641293044937</v>
      </c>
      <c r="E362" s="34">
        <f>VLOOKUP(FACT_INTERESTS[[#This Row],[DW Version]], VERSIONS[], 2)</f>
        <v>4</v>
      </c>
      <c r="F362" s="34">
        <f>VLOOKUP(FACT_INTERESTS[[#This Row],[DW Version]], VERSIONS[], 3)</f>
        <v>12</v>
      </c>
      <c r="G362" s="34" t="str">
        <f>VLOOKUP(FACT_INTERESTS[[#This Row],[DW Version]], VERSIONS[], 4)</f>
        <v>white</v>
      </c>
      <c r="H362" s="40" t="str">
        <f>VLOOKUP(FACT_INTERESTS[[#This Row],[DW Version]], VERSIONS[], 6)</f>
        <v>Cortez</v>
      </c>
      <c r="I362" s="40" t="str">
        <f>VLOOKUP(FACT_INTERESTS[[#This Row],[DW Version]], VERSIONS[], 7)</f>
        <v>Shoe</v>
      </c>
    </row>
    <row r="363" spans="1:9" ht="15.5" x14ac:dyDescent="0.3">
      <c r="A363" s="37">
        <v>362</v>
      </c>
      <c r="B363" s="41" t="s">
        <v>693</v>
      </c>
      <c r="C363" s="38">
        <v>803</v>
      </c>
      <c r="D363" s="39">
        <v>40596.313524490906</v>
      </c>
      <c r="E363" s="34">
        <f>VLOOKUP(FACT_INTERESTS[[#This Row],[DW Version]], VERSIONS[], 2)</f>
        <v>82</v>
      </c>
      <c r="F363" s="34">
        <f>VLOOKUP(FACT_INTERESTS[[#This Row],[DW Version]], VERSIONS[], 3)</f>
        <v>5</v>
      </c>
      <c r="G363" s="34" t="str">
        <f>VLOOKUP(FACT_INTERESTS[[#This Row],[DW Version]], VERSIONS[], 4)</f>
        <v>white</v>
      </c>
      <c r="H363" s="40" t="str">
        <f>VLOOKUP(FACT_INTERESTS[[#This Row],[DW Version]], VERSIONS[], 6)</f>
        <v>Flex 2-in-1 Shorts</v>
      </c>
      <c r="I363" s="40" t="str">
        <f>VLOOKUP(FACT_INTERESTS[[#This Row],[DW Version]], VERSIONS[], 7)</f>
        <v>Apparel</v>
      </c>
    </row>
    <row r="364" spans="1:9" ht="15.5" x14ac:dyDescent="0.3">
      <c r="A364" s="34">
        <v>363</v>
      </c>
      <c r="B364" s="34" t="s">
        <v>742</v>
      </c>
      <c r="C364" s="35">
        <v>575</v>
      </c>
      <c r="D364" s="36">
        <v>44414.878175864527</v>
      </c>
      <c r="E364" s="34">
        <f>VLOOKUP(FACT_INTERESTS[[#This Row],[DW Version]], VERSIONS[], 2)</f>
        <v>59</v>
      </c>
      <c r="F364" s="34">
        <f>VLOOKUP(FACT_INTERESTS[[#This Row],[DW Version]], VERSIONS[], 3)</f>
        <v>6.5</v>
      </c>
      <c r="G364" s="34" t="str">
        <f>VLOOKUP(FACT_INTERESTS[[#This Row],[DW Version]], VERSIONS[], 4)</f>
        <v>red</v>
      </c>
      <c r="H364" s="40" t="str">
        <f>VLOOKUP(FACT_INTERESTS[[#This Row],[DW Version]], VERSIONS[], 6)</f>
        <v>Hypervenom Phantom</v>
      </c>
      <c r="I364" s="40" t="str">
        <f>VLOOKUP(FACT_INTERESTS[[#This Row],[DW Version]], VERSIONS[], 7)</f>
        <v>Shoe</v>
      </c>
    </row>
    <row r="365" spans="1:9" ht="15.5" x14ac:dyDescent="0.3">
      <c r="A365" s="37">
        <v>364</v>
      </c>
      <c r="B365" s="41" t="s">
        <v>742</v>
      </c>
      <c r="C365" s="38">
        <v>668</v>
      </c>
      <c r="D365" s="39">
        <v>42825.978965182287</v>
      </c>
      <c r="E365" s="34">
        <f>VLOOKUP(FACT_INTERESTS[[#This Row],[DW Version]], VERSIONS[], 2)</f>
        <v>67</v>
      </c>
      <c r="F365" s="34">
        <f>VLOOKUP(FACT_INTERESTS[[#This Row],[DW Version]], VERSIONS[], 3)</f>
        <v>12.5</v>
      </c>
      <c r="G365" s="34" t="str">
        <f>VLOOKUP(FACT_INTERESTS[[#This Row],[DW Version]], VERSIONS[], 4)</f>
        <v>blue</v>
      </c>
      <c r="H365" s="40" t="str">
        <f>VLOOKUP(FACT_INTERESTS[[#This Row],[DW Version]], VERSIONS[], 6)</f>
        <v>Phantom VSN Elite</v>
      </c>
      <c r="I365" s="40" t="str">
        <f>VLOOKUP(FACT_INTERESTS[[#This Row],[DW Version]], VERSIONS[], 7)</f>
        <v>Shoe</v>
      </c>
    </row>
    <row r="366" spans="1:9" ht="15.5" x14ac:dyDescent="0.3">
      <c r="A366" s="34">
        <v>365</v>
      </c>
      <c r="B366" s="40" t="s">
        <v>742</v>
      </c>
      <c r="C366" s="35">
        <v>753</v>
      </c>
      <c r="D366" s="36">
        <v>40247.491255169494</v>
      </c>
      <c r="E366" s="34">
        <f>VLOOKUP(FACT_INTERESTS[[#This Row],[DW Version]], VERSIONS[], 2)</f>
        <v>78</v>
      </c>
      <c r="F366" s="34">
        <f>VLOOKUP(FACT_INTERESTS[[#This Row],[DW Version]], VERSIONS[], 3)</f>
        <v>3</v>
      </c>
      <c r="G366" s="34" t="str">
        <f>VLOOKUP(FACT_INTERESTS[[#This Row],[DW Version]], VERSIONS[], 4)</f>
        <v>black</v>
      </c>
      <c r="H366" s="40" t="str">
        <f>VLOOKUP(FACT_INTERESTS[[#This Row],[DW Version]], VERSIONS[], 6)</f>
        <v>Nike Air Tailwind</v>
      </c>
      <c r="I366" s="40" t="str">
        <f>VLOOKUP(FACT_INTERESTS[[#This Row],[DW Version]], VERSIONS[], 7)</f>
        <v>Shoe</v>
      </c>
    </row>
    <row r="367" spans="1:9" ht="15.5" x14ac:dyDescent="0.3">
      <c r="A367" s="37">
        <v>366</v>
      </c>
      <c r="B367" s="37" t="s">
        <v>742</v>
      </c>
      <c r="C367" s="38">
        <v>945</v>
      </c>
      <c r="D367" s="39">
        <v>39654.102630076108</v>
      </c>
      <c r="E367" s="34">
        <f>VLOOKUP(FACT_INTERESTS[[#This Row],[DW Version]], VERSIONS[], 2)</f>
        <v>96</v>
      </c>
      <c r="F367" s="34">
        <f>VLOOKUP(FACT_INTERESTS[[#This Row],[DW Version]], VERSIONS[], 3)</f>
        <v>7</v>
      </c>
      <c r="G367" s="34" t="str">
        <f>VLOOKUP(FACT_INTERESTS[[#This Row],[DW Version]], VERSIONS[], 4)</f>
        <v>black</v>
      </c>
      <c r="H367" s="40" t="str">
        <f>VLOOKUP(FACT_INTERESTS[[#This Row],[DW Version]], VERSIONS[], 6)</f>
        <v>Epic Phantom React</v>
      </c>
      <c r="I367" s="40" t="str">
        <f>VLOOKUP(FACT_INTERESTS[[#This Row],[DW Version]], VERSIONS[], 7)</f>
        <v>Shoe</v>
      </c>
    </row>
    <row r="368" spans="1:9" ht="15.5" x14ac:dyDescent="0.3">
      <c r="A368" s="34">
        <v>367</v>
      </c>
      <c r="B368" s="40" t="s">
        <v>742</v>
      </c>
      <c r="C368" s="35">
        <v>61</v>
      </c>
      <c r="D368" s="36">
        <v>39977.463104218848</v>
      </c>
      <c r="E368" s="34">
        <f>VLOOKUP(FACT_INTERESTS[[#This Row],[DW Version]], VERSIONS[], 2)</f>
        <v>6</v>
      </c>
      <c r="F368" s="34">
        <f>VLOOKUP(FACT_INTERESTS[[#This Row],[DW Version]], VERSIONS[], 3)</f>
        <v>4</v>
      </c>
      <c r="G368" s="34" t="str">
        <f>VLOOKUP(FACT_INTERESTS[[#This Row],[DW Version]], VERSIONS[], 4)</f>
        <v>white</v>
      </c>
      <c r="H368" s="40" t="str">
        <f>VLOOKUP(FACT_INTERESTS[[#This Row],[DW Version]], VERSIONS[], 6)</f>
        <v>Tech Fleece Hoodie</v>
      </c>
      <c r="I368" s="40" t="str">
        <f>VLOOKUP(FACT_INTERESTS[[#This Row],[DW Version]], VERSIONS[], 7)</f>
        <v>Apparel</v>
      </c>
    </row>
    <row r="369" spans="1:9" ht="15.5" x14ac:dyDescent="0.3">
      <c r="A369" s="37">
        <v>368</v>
      </c>
      <c r="B369" s="41" t="s">
        <v>742</v>
      </c>
      <c r="C369" s="38">
        <v>426</v>
      </c>
      <c r="D369" s="39">
        <v>44530.494044576764</v>
      </c>
      <c r="E369" s="34">
        <f>VLOOKUP(FACT_INTERESTS[[#This Row],[DW Version]], VERSIONS[], 2)</f>
        <v>43</v>
      </c>
      <c r="F369" s="34">
        <f>VLOOKUP(FACT_INTERESTS[[#This Row],[DW Version]], VERSIONS[], 3)</f>
        <v>12</v>
      </c>
      <c r="G369" s="34" t="str">
        <f>VLOOKUP(FACT_INTERESTS[[#This Row],[DW Version]], VERSIONS[], 4)</f>
        <v>red</v>
      </c>
      <c r="H369" s="40" t="str">
        <f>VLOOKUP(FACT_INTERESTS[[#This Row],[DW Version]], VERSIONS[], 6)</f>
        <v>Flex Experience</v>
      </c>
      <c r="I369" s="40" t="str">
        <f>VLOOKUP(FACT_INTERESTS[[#This Row],[DW Version]], VERSIONS[], 7)</f>
        <v>Apparel</v>
      </c>
    </row>
    <row r="370" spans="1:9" ht="15.5" x14ac:dyDescent="0.3">
      <c r="A370" s="34">
        <v>369</v>
      </c>
      <c r="B370" s="40" t="s">
        <v>742</v>
      </c>
      <c r="C370" s="35">
        <v>436</v>
      </c>
      <c r="D370" s="36">
        <v>41794.150868284109</v>
      </c>
      <c r="E370" s="34">
        <f>VLOOKUP(FACT_INTERESTS[[#This Row],[DW Version]], VERSIONS[], 2)</f>
        <v>45</v>
      </c>
      <c r="F370" s="34">
        <f>VLOOKUP(FACT_INTERESTS[[#This Row],[DW Version]], VERSIONS[], 3)</f>
        <v>8</v>
      </c>
      <c r="G370" s="34" t="str">
        <f>VLOOKUP(FACT_INTERESTS[[#This Row],[DW Version]], VERSIONS[], 4)</f>
        <v>black</v>
      </c>
      <c r="H370" s="40" t="str">
        <f>VLOOKUP(FACT_INTERESTS[[#This Row],[DW Version]], VERSIONS[], 6)</f>
        <v>Vapor Cage 4</v>
      </c>
      <c r="I370" s="40" t="str">
        <f>VLOOKUP(FACT_INTERESTS[[#This Row],[DW Version]], VERSIONS[], 7)</f>
        <v>Shoe</v>
      </c>
    </row>
    <row r="371" spans="1:9" ht="15.5" x14ac:dyDescent="0.3">
      <c r="A371" s="37">
        <v>370</v>
      </c>
      <c r="B371" s="37" t="s">
        <v>742</v>
      </c>
      <c r="C371" s="38">
        <v>78</v>
      </c>
      <c r="D371" s="39">
        <v>43788.076070848896</v>
      </c>
      <c r="E371" s="34">
        <f>VLOOKUP(FACT_INTERESTS[[#This Row],[DW Version]], VERSIONS[], 2)</f>
        <v>8</v>
      </c>
      <c r="F371" s="34">
        <f>VLOOKUP(FACT_INTERESTS[[#This Row],[DW Version]], VERSIONS[], 3)</f>
        <v>5</v>
      </c>
      <c r="G371" s="34" t="str">
        <f>VLOOKUP(FACT_INTERESTS[[#This Row],[DW Version]], VERSIONS[], 4)</f>
        <v>white</v>
      </c>
      <c r="H371" s="40" t="str">
        <f>VLOOKUP(FACT_INTERESTS[[#This Row],[DW Version]], VERSIONS[], 6)</f>
        <v>Dunk</v>
      </c>
      <c r="I371" s="40" t="str">
        <f>VLOOKUP(FACT_INTERESTS[[#This Row],[DW Version]], VERSIONS[], 7)</f>
        <v>Shoe</v>
      </c>
    </row>
    <row r="372" spans="1:9" ht="15.5" x14ac:dyDescent="0.3">
      <c r="A372" s="34">
        <v>371</v>
      </c>
      <c r="B372" s="34" t="s">
        <v>742</v>
      </c>
      <c r="C372" s="35">
        <v>914</v>
      </c>
      <c r="D372" s="36">
        <v>39303.185012485461</v>
      </c>
      <c r="E372" s="34">
        <f>VLOOKUP(FACT_INTERESTS[[#This Row],[DW Version]], VERSIONS[], 2)</f>
        <v>93</v>
      </c>
      <c r="F372" s="34">
        <f>VLOOKUP(FACT_INTERESTS[[#This Row],[DW Version]], VERSIONS[], 3)</f>
        <v>8.5</v>
      </c>
      <c r="G372" s="34" t="str">
        <f>VLOOKUP(FACT_INTERESTS[[#This Row],[DW Version]], VERSIONS[], 4)</f>
        <v>black</v>
      </c>
      <c r="H372" s="40" t="str">
        <f>VLOOKUP(FACT_INTERESTS[[#This Row],[DW Version]], VERSIONS[], 6)</f>
        <v>Therma Training Top</v>
      </c>
      <c r="I372" s="40" t="str">
        <f>VLOOKUP(FACT_INTERESTS[[#This Row],[DW Version]], VERSIONS[], 7)</f>
        <v>Apparel</v>
      </c>
    </row>
    <row r="373" spans="1:9" ht="15.5" x14ac:dyDescent="0.3">
      <c r="A373" s="37">
        <v>372</v>
      </c>
      <c r="B373" s="37" t="s">
        <v>686</v>
      </c>
      <c r="C373" s="38">
        <v>61</v>
      </c>
      <c r="D373" s="39">
        <v>43151.882523902976</v>
      </c>
      <c r="E373" s="34">
        <f>VLOOKUP(FACT_INTERESTS[[#This Row],[DW Version]], VERSIONS[], 2)</f>
        <v>6</v>
      </c>
      <c r="F373" s="34">
        <f>VLOOKUP(FACT_INTERESTS[[#This Row],[DW Version]], VERSIONS[], 3)</f>
        <v>4</v>
      </c>
      <c r="G373" s="34" t="str">
        <f>VLOOKUP(FACT_INTERESTS[[#This Row],[DW Version]], VERSIONS[], 4)</f>
        <v>white</v>
      </c>
      <c r="H373" s="40" t="str">
        <f>VLOOKUP(FACT_INTERESTS[[#This Row],[DW Version]], VERSIONS[], 6)</f>
        <v>Tech Fleece Hoodie</v>
      </c>
      <c r="I373" s="40" t="str">
        <f>VLOOKUP(FACT_INTERESTS[[#This Row],[DW Version]], VERSIONS[], 7)</f>
        <v>Apparel</v>
      </c>
    </row>
    <row r="374" spans="1:9" ht="15.5" x14ac:dyDescent="0.3">
      <c r="A374" s="34">
        <v>373</v>
      </c>
      <c r="B374" s="40" t="s">
        <v>686</v>
      </c>
      <c r="C374" s="35">
        <v>571</v>
      </c>
      <c r="D374" s="36">
        <v>42903.708878455713</v>
      </c>
      <c r="E374" s="34">
        <f>VLOOKUP(FACT_INTERESTS[[#This Row],[DW Version]], VERSIONS[], 2)</f>
        <v>59</v>
      </c>
      <c r="F374" s="34">
        <f>VLOOKUP(FACT_INTERESTS[[#This Row],[DW Version]], VERSIONS[], 3)</f>
        <v>4.5</v>
      </c>
      <c r="G374" s="34" t="str">
        <f>VLOOKUP(FACT_INTERESTS[[#This Row],[DW Version]], VERSIONS[], 4)</f>
        <v>black</v>
      </c>
      <c r="H374" s="40" t="str">
        <f>VLOOKUP(FACT_INTERESTS[[#This Row],[DW Version]], VERSIONS[], 6)</f>
        <v>Hypervenom Phantom</v>
      </c>
      <c r="I374" s="40" t="str">
        <f>VLOOKUP(FACT_INTERESTS[[#This Row],[DW Version]], VERSIONS[], 7)</f>
        <v>Shoe</v>
      </c>
    </row>
    <row r="375" spans="1:9" ht="15.5" x14ac:dyDescent="0.3">
      <c r="A375" s="37">
        <v>374</v>
      </c>
      <c r="B375" s="37" t="s">
        <v>686</v>
      </c>
      <c r="C375" s="38">
        <v>30</v>
      </c>
      <c r="D375" s="39">
        <v>40645.88753979277</v>
      </c>
      <c r="E375" s="34">
        <f>VLOOKUP(FACT_INTERESTS[[#This Row],[DW Version]], VERSIONS[], 2)</f>
        <v>3</v>
      </c>
      <c r="F375" s="34">
        <f>VLOOKUP(FACT_INTERESTS[[#This Row],[DW Version]], VERSIONS[], 3)</f>
        <v>5.5</v>
      </c>
      <c r="G375" s="34" t="str">
        <f>VLOOKUP(FACT_INTERESTS[[#This Row],[DW Version]], VERSIONS[], 4)</f>
        <v>white</v>
      </c>
      <c r="H375" s="40" t="str">
        <f>VLOOKUP(FACT_INTERESTS[[#This Row],[DW Version]], VERSIONS[], 6)</f>
        <v>Dri-FIT Shirt</v>
      </c>
      <c r="I375" s="40" t="str">
        <f>VLOOKUP(FACT_INTERESTS[[#This Row],[DW Version]], VERSIONS[], 7)</f>
        <v>Apparel</v>
      </c>
    </row>
    <row r="376" spans="1:9" ht="15.5" x14ac:dyDescent="0.3">
      <c r="A376" s="34">
        <v>375</v>
      </c>
      <c r="B376" s="40" t="s">
        <v>686</v>
      </c>
      <c r="C376" s="35">
        <v>736</v>
      </c>
      <c r="D376" s="36">
        <v>40499.140921797181</v>
      </c>
      <c r="E376" s="34">
        <f>VLOOKUP(FACT_INTERESTS[[#This Row],[DW Version]], VERSIONS[], 2)</f>
        <v>75</v>
      </c>
      <c r="F376" s="34">
        <f>VLOOKUP(FACT_INTERESTS[[#This Row],[DW Version]], VERSIONS[], 3)</f>
        <v>10.5</v>
      </c>
      <c r="G376" s="34" t="str">
        <f>VLOOKUP(FACT_INTERESTS[[#This Row],[DW Version]], VERSIONS[], 4)</f>
        <v>dark purple</v>
      </c>
      <c r="H376" s="40" t="str">
        <f>VLOOKUP(FACT_INTERESTS[[#This Row],[DW Version]], VERSIONS[], 6)</f>
        <v>React Presto</v>
      </c>
      <c r="I376" s="40" t="str">
        <f>VLOOKUP(FACT_INTERESTS[[#This Row],[DW Version]], VERSIONS[], 7)</f>
        <v>Shoe</v>
      </c>
    </row>
    <row r="377" spans="1:9" ht="15.5" x14ac:dyDescent="0.3">
      <c r="A377" s="37">
        <v>376</v>
      </c>
      <c r="B377" s="41" t="s">
        <v>686</v>
      </c>
      <c r="C377" s="38">
        <v>897</v>
      </c>
      <c r="D377" s="39">
        <v>41960.006398391393</v>
      </c>
      <c r="E377" s="34">
        <f>VLOOKUP(FACT_INTERESTS[[#This Row],[DW Version]], VERSIONS[], 2)</f>
        <v>91</v>
      </c>
      <c r="F377" s="34">
        <f>VLOOKUP(FACT_INTERESTS[[#This Row],[DW Version]], VERSIONS[], 3)</f>
        <v>12</v>
      </c>
      <c r="G377" s="34" t="str">
        <f>VLOOKUP(FACT_INTERESTS[[#This Row],[DW Version]], VERSIONS[], 4)</f>
        <v>white</v>
      </c>
      <c r="H377" s="40" t="str">
        <f>VLOOKUP(FACT_INTERESTS[[#This Row],[DW Version]], VERSIONS[], 6)</f>
        <v>Alphafly NEXT%</v>
      </c>
      <c r="I377" s="40" t="str">
        <f>VLOOKUP(FACT_INTERESTS[[#This Row],[DW Version]], VERSIONS[], 7)</f>
        <v>Shoe</v>
      </c>
    </row>
    <row r="378" spans="1:9" ht="15.5" x14ac:dyDescent="0.3">
      <c r="A378" s="34">
        <v>377</v>
      </c>
      <c r="B378" s="40" t="s">
        <v>686</v>
      </c>
      <c r="C378" s="35">
        <v>826</v>
      </c>
      <c r="D378" s="36">
        <v>40344.303596995684</v>
      </c>
      <c r="E378" s="34">
        <f>VLOOKUP(FACT_INTERESTS[[#This Row],[DW Version]], VERSIONS[], 2)</f>
        <v>84</v>
      </c>
      <c r="F378" s="34">
        <f>VLOOKUP(FACT_INTERESTS[[#This Row],[DW Version]], VERSIONS[], 3)</f>
        <v>5.5</v>
      </c>
      <c r="G378" s="34" t="str">
        <f>VLOOKUP(FACT_INTERESTS[[#This Row],[DW Version]], VERSIONS[], 4)</f>
        <v>white</v>
      </c>
      <c r="H378" s="40" t="str">
        <f>VLOOKUP(FACT_INTERESTS[[#This Row],[DW Version]], VERSIONS[], 6)</f>
        <v>AeroLoft Running Vest</v>
      </c>
      <c r="I378" s="40" t="str">
        <f>VLOOKUP(FACT_INTERESTS[[#This Row],[DW Version]], VERSIONS[], 7)</f>
        <v>Apparel</v>
      </c>
    </row>
    <row r="379" spans="1:9" ht="15.5" x14ac:dyDescent="0.3">
      <c r="A379" s="37">
        <v>378</v>
      </c>
      <c r="B379" s="37" t="s">
        <v>686</v>
      </c>
      <c r="C379" s="38">
        <v>934</v>
      </c>
      <c r="D379" s="39">
        <v>44040.780212861726</v>
      </c>
      <c r="E379" s="34">
        <f>VLOOKUP(FACT_INTERESTS[[#This Row],[DW Version]], VERSIONS[], 2)</f>
        <v>95</v>
      </c>
      <c r="F379" s="34">
        <f>VLOOKUP(FACT_INTERESTS[[#This Row],[DW Version]], VERSIONS[], 3)</f>
        <v>7</v>
      </c>
      <c r="G379" s="34" t="str">
        <f>VLOOKUP(FACT_INTERESTS[[#This Row],[DW Version]], VERSIONS[], 4)</f>
        <v>white</v>
      </c>
      <c r="H379" s="40" t="str">
        <f>VLOOKUP(FACT_INTERESTS[[#This Row],[DW Version]], VERSIONS[], 6)</f>
        <v>Nike Backpack</v>
      </c>
      <c r="I379" s="40" t="str">
        <f>VLOOKUP(FACT_INTERESTS[[#This Row],[DW Version]], VERSIONS[], 7)</f>
        <v>Accessories</v>
      </c>
    </row>
    <row r="380" spans="1:9" ht="15.5" x14ac:dyDescent="0.3">
      <c r="A380" s="34">
        <v>379</v>
      </c>
      <c r="B380" s="34" t="s">
        <v>686</v>
      </c>
      <c r="C380" s="35">
        <v>48</v>
      </c>
      <c r="D380" s="36">
        <v>41831.694103511589</v>
      </c>
      <c r="E380" s="34">
        <f>VLOOKUP(FACT_INTERESTS[[#This Row],[DW Version]], VERSIONS[], 2)</f>
        <v>5</v>
      </c>
      <c r="F380" s="34">
        <f>VLOOKUP(FACT_INTERESTS[[#This Row],[DW Version]], VERSIONS[], 3)</f>
        <v>4</v>
      </c>
      <c r="G380" s="34" t="str">
        <f>VLOOKUP(FACT_INTERESTS[[#This Row],[DW Version]], VERSIONS[], 4)</f>
        <v>white</v>
      </c>
      <c r="H380" s="40" t="str">
        <f>VLOOKUP(FACT_INTERESTS[[#This Row],[DW Version]], VERSIONS[], 6)</f>
        <v>Nike Football</v>
      </c>
      <c r="I380" s="40" t="str">
        <f>VLOOKUP(FACT_INTERESTS[[#This Row],[DW Version]], VERSIONS[], 7)</f>
        <v>Sport Equipment</v>
      </c>
    </row>
    <row r="381" spans="1:9" ht="15.5" x14ac:dyDescent="0.3">
      <c r="A381" s="37">
        <v>380</v>
      </c>
      <c r="B381" s="41" t="s">
        <v>686</v>
      </c>
      <c r="C381" s="38">
        <v>196</v>
      </c>
      <c r="D381" s="39">
        <v>41010.113570230125</v>
      </c>
      <c r="E381" s="34">
        <f>VLOOKUP(FACT_INTERESTS[[#This Row],[DW Version]], VERSIONS[], 2)</f>
        <v>20</v>
      </c>
      <c r="F381" s="34">
        <f>VLOOKUP(FACT_INTERESTS[[#This Row],[DW Version]], VERSIONS[], 3)</f>
        <v>3.5</v>
      </c>
      <c r="G381" s="34" t="str">
        <f>VLOOKUP(FACT_INTERESTS[[#This Row],[DW Version]], VERSIONS[], 4)</f>
        <v>white</v>
      </c>
      <c r="H381" s="40" t="str">
        <f>VLOOKUP(FACT_INTERESTS[[#This Row],[DW Version]], VERSIONS[], 6)</f>
        <v>Joyride</v>
      </c>
      <c r="I381" s="40" t="str">
        <f>VLOOKUP(FACT_INTERESTS[[#This Row],[DW Version]], VERSIONS[], 7)</f>
        <v>Shoe</v>
      </c>
    </row>
    <row r="382" spans="1:9" ht="15.5" x14ac:dyDescent="0.3">
      <c r="A382" s="34">
        <v>381</v>
      </c>
      <c r="B382" s="34" t="s">
        <v>686</v>
      </c>
      <c r="C382" s="35">
        <v>815</v>
      </c>
      <c r="D382" s="36">
        <v>42528.406714421617</v>
      </c>
      <c r="E382" s="34">
        <f>VLOOKUP(FACT_INTERESTS[[#This Row],[DW Version]], VERSIONS[], 2)</f>
        <v>83</v>
      </c>
      <c r="F382" s="34">
        <f>VLOOKUP(FACT_INTERESTS[[#This Row],[DW Version]], VERSIONS[], 3)</f>
        <v>4</v>
      </c>
      <c r="G382" s="34" t="str">
        <f>VLOOKUP(FACT_INTERESTS[[#This Row],[DW Version]], VERSIONS[], 4)</f>
        <v>white</v>
      </c>
      <c r="H382" s="40" t="str">
        <f>VLOOKUP(FACT_INTERESTS[[#This Row],[DW Version]], VERSIONS[], 6)</f>
        <v>Dri-FIT Academy Pants</v>
      </c>
      <c r="I382" s="40" t="str">
        <f>VLOOKUP(FACT_INTERESTS[[#This Row],[DW Version]], VERSIONS[], 7)</f>
        <v>Apparel</v>
      </c>
    </row>
    <row r="383" spans="1:9" ht="15.5" x14ac:dyDescent="0.3">
      <c r="A383" s="37">
        <v>382</v>
      </c>
      <c r="B383" s="37" t="s">
        <v>665</v>
      </c>
      <c r="C383" s="38">
        <v>220</v>
      </c>
      <c r="D383" s="39">
        <v>40552.844292437563</v>
      </c>
      <c r="E383" s="34">
        <f>VLOOKUP(FACT_INTERESTS[[#This Row],[DW Version]], VERSIONS[], 2)</f>
        <v>22</v>
      </c>
      <c r="F383" s="34">
        <f>VLOOKUP(FACT_INTERESTS[[#This Row],[DW Version]], VERSIONS[], 3)</f>
        <v>6</v>
      </c>
      <c r="G383" s="34" t="str">
        <f>VLOOKUP(FACT_INTERESTS[[#This Row],[DW Version]], VERSIONS[], 4)</f>
        <v>white</v>
      </c>
      <c r="H383" s="40" t="str">
        <f>VLOOKUP(FACT_INTERESTS[[#This Row],[DW Version]], VERSIONS[], 6)</f>
        <v>Daybreak</v>
      </c>
      <c r="I383" s="40" t="str">
        <f>VLOOKUP(FACT_INTERESTS[[#This Row],[DW Version]], VERSIONS[], 7)</f>
        <v>Shoe</v>
      </c>
    </row>
    <row r="384" spans="1:9" ht="15.5" x14ac:dyDescent="0.3">
      <c r="A384" s="34">
        <v>383</v>
      </c>
      <c r="B384" s="40" t="s">
        <v>665</v>
      </c>
      <c r="C384" s="35">
        <v>466</v>
      </c>
      <c r="D384" s="36">
        <v>38941.84041513515</v>
      </c>
      <c r="E384" s="34">
        <f>VLOOKUP(FACT_INTERESTS[[#This Row],[DW Version]], VERSIONS[], 2)</f>
        <v>48</v>
      </c>
      <c r="F384" s="34">
        <f>VLOOKUP(FACT_INTERESTS[[#This Row],[DW Version]], VERSIONS[], 3)</f>
        <v>11</v>
      </c>
      <c r="G384" s="34" t="str">
        <f>VLOOKUP(FACT_INTERESTS[[#This Row],[DW Version]], VERSIONS[], 4)</f>
        <v>black</v>
      </c>
      <c r="H384" s="40" t="str">
        <f>VLOOKUP(FACT_INTERESTS[[#This Row],[DW Version]], VERSIONS[], 6)</f>
        <v>Miler Tank</v>
      </c>
      <c r="I384" s="40" t="str">
        <f>VLOOKUP(FACT_INTERESTS[[#This Row],[DW Version]], VERSIONS[], 7)</f>
        <v>Apparel</v>
      </c>
    </row>
    <row r="385" spans="1:9" ht="15.5" x14ac:dyDescent="0.3">
      <c r="A385" s="37">
        <v>384</v>
      </c>
      <c r="B385" s="41" t="s">
        <v>665</v>
      </c>
      <c r="C385" s="38">
        <v>834</v>
      </c>
      <c r="D385" s="39">
        <v>43712.134241195345</v>
      </c>
      <c r="E385" s="34">
        <f>VLOOKUP(FACT_INTERESTS[[#This Row],[DW Version]], VERSIONS[], 2)</f>
        <v>85</v>
      </c>
      <c r="F385" s="34">
        <f>VLOOKUP(FACT_INTERESTS[[#This Row],[DW Version]], VERSIONS[], 3)</f>
        <v>3.5</v>
      </c>
      <c r="G385" s="34" t="str">
        <f>VLOOKUP(FACT_INTERESTS[[#This Row],[DW Version]], VERSIONS[], 4)</f>
        <v>black</v>
      </c>
      <c r="H385" s="40" t="str">
        <f>VLOOKUP(FACT_INTERESTS[[#This Row],[DW Version]], VERSIONS[], 6)</f>
        <v>Nike Flex Stride</v>
      </c>
      <c r="I385" s="40" t="str">
        <f>VLOOKUP(FACT_INTERESTS[[#This Row],[DW Version]], VERSIONS[], 7)</f>
        <v>Apparel</v>
      </c>
    </row>
    <row r="386" spans="1:9" ht="15.5" x14ac:dyDescent="0.3">
      <c r="A386" s="34">
        <v>385</v>
      </c>
      <c r="B386" s="34" t="s">
        <v>665</v>
      </c>
      <c r="C386" s="35">
        <v>291</v>
      </c>
      <c r="D386" s="36">
        <v>40004.151247702262</v>
      </c>
      <c r="E386" s="34">
        <f>VLOOKUP(FACT_INTERESTS[[#This Row],[DW Version]], VERSIONS[], 2)</f>
        <v>28</v>
      </c>
      <c r="F386" s="34">
        <f>VLOOKUP(FACT_INTERESTS[[#This Row],[DW Version]], VERSIONS[], 3)</f>
        <v>12</v>
      </c>
      <c r="G386" s="34" t="str">
        <f>VLOOKUP(FACT_INTERESTS[[#This Row],[DW Version]], VERSIONS[], 4)</f>
        <v>white</v>
      </c>
      <c r="H386" s="40" t="str">
        <f>VLOOKUP(FACT_INTERESTS[[#This Row],[DW Version]], VERSIONS[], 6)</f>
        <v>Odyssey React</v>
      </c>
      <c r="I386" s="40" t="str">
        <f>VLOOKUP(FACT_INTERESTS[[#This Row],[DW Version]], VERSIONS[], 7)</f>
        <v>Shoe</v>
      </c>
    </row>
    <row r="387" spans="1:9" ht="15.5" x14ac:dyDescent="0.3">
      <c r="A387" s="37">
        <v>386</v>
      </c>
      <c r="B387" s="37" t="s">
        <v>665</v>
      </c>
      <c r="C387" s="38">
        <v>802</v>
      </c>
      <c r="D387" s="39">
        <v>45064.16289750157</v>
      </c>
      <c r="E387" s="34">
        <f>VLOOKUP(FACT_INTERESTS[[#This Row],[DW Version]], VERSIONS[], 2)</f>
        <v>82</v>
      </c>
      <c r="F387" s="34">
        <f>VLOOKUP(FACT_INTERESTS[[#This Row],[DW Version]], VERSIONS[], 3)</f>
        <v>4.5</v>
      </c>
      <c r="G387" s="34" t="str">
        <f>VLOOKUP(FACT_INTERESTS[[#This Row],[DW Version]], VERSIONS[], 4)</f>
        <v>dark blue</v>
      </c>
      <c r="H387" s="40" t="str">
        <f>VLOOKUP(FACT_INTERESTS[[#This Row],[DW Version]], VERSIONS[], 6)</f>
        <v>Flex 2-in-1 Shorts</v>
      </c>
      <c r="I387" s="40" t="str">
        <f>VLOOKUP(FACT_INTERESTS[[#This Row],[DW Version]], VERSIONS[], 7)</f>
        <v>Apparel</v>
      </c>
    </row>
    <row r="388" spans="1:9" ht="15.5" x14ac:dyDescent="0.3">
      <c r="A388" s="34">
        <v>387</v>
      </c>
      <c r="B388" s="40" t="s">
        <v>665</v>
      </c>
      <c r="C388" s="35">
        <v>935</v>
      </c>
      <c r="D388" s="36">
        <v>40854.970212906032</v>
      </c>
      <c r="E388" s="34">
        <f>VLOOKUP(FACT_INTERESTS[[#This Row],[DW Version]], VERSIONS[], 2)</f>
        <v>95</v>
      </c>
      <c r="F388" s="34">
        <f>VLOOKUP(FACT_INTERESTS[[#This Row],[DW Version]], VERSIONS[], 3)</f>
        <v>7.5</v>
      </c>
      <c r="G388" s="34" t="str">
        <f>VLOOKUP(FACT_INTERESTS[[#This Row],[DW Version]], VERSIONS[], 4)</f>
        <v>red</v>
      </c>
      <c r="H388" s="40" t="str">
        <f>VLOOKUP(FACT_INTERESTS[[#This Row],[DW Version]], VERSIONS[], 6)</f>
        <v>Nike Backpack</v>
      </c>
      <c r="I388" s="40" t="str">
        <f>VLOOKUP(FACT_INTERESTS[[#This Row],[DW Version]], VERSIONS[], 7)</f>
        <v>Accessories</v>
      </c>
    </row>
    <row r="389" spans="1:9" ht="15.5" x14ac:dyDescent="0.3">
      <c r="A389" s="37">
        <v>388</v>
      </c>
      <c r="B389" s="37" t="s">
        <v>723</v>
      </c>
      <c r="C389" s="38">
        <v>780</v>
      </c>
      <c r="D389" s="39">
        <v>40757.602000811123</v>
      </c>
      <c r="E389" s="34">
        <f>VLOOKUP(FACT_INTERESTS[[#This Row],[DW Version]], VERSIONS[], 2)</f>
        <v>80</v>
      </c>
      <c r="F389" s="34">
        <f>VLOOKUP(FACT_INTERESTS[[#This Row],[DW Version]], VERSIONS[], 3)</f>
        <v>3.5</v>
      </c>
      <c r="G389" s="34" t="str">
        <f>VLOOKUP(FACT_INTERESTS[[#This Row],[DW Version]], VERSIONS[], 4)</f>
        <v>blue</v>
      </c>
      <c r="H389" s="40" t="str">
        <f>VLOOKUP(FACT_INTERESTS[[#This Row],[DW Version]], VERSIONS[], 6)</f>
        <v>Quest 3</v>
      </c>
      <c r="I389" s="40" t="str">
        <f>VLOOKUP(FACT_INTERESTS[[#This Row],[DW Version]], VERSIONS[], 7)</f>
        <v>Shoe</v>
      </c>
    </row>
    <row r="390" spans="1:9" ht="15.5" x14ac:dyDescent="0.3">
      <c r="A390" s="34">
        <v>389</v>
      </c>
      <c r="B390" s="40" t="s">
        <v>723</v>
      </c>
      <c r="C390" s="35">
        <v>182</v>
      </c>
      <c r="D390" s="36">
        <v>42275.551771601895</v>
      </c>
      <c r="E390" s="34">
        <f>VLOOKUP(FACT_INTERESTS[[#This Row],[DW Version]], VERSIONS[], 2)</f>
        <v>18</v>
      </c>
      <c r="F390" s="34">
        <f>VLOOKUP(FACT_INTERESTS[[#This Row],[DW Version]], VERSIONS[], 3)</f>
        <v>10.5</v>
      </c>
      <c r="G390" s="34" t="str">
        <f>VLOOKUP(FACT_INTERESTS[[#This Row],[DW Version]], VERSIONS[], 4)</f>
        <v>blue</v>
      </c>
      <c r="H390" s="40" t="str">
        <f>VLOOKUP(FACT_INTERESTS[[#This Row],[DW Version]], VERSIONS[], 6)</f>
        <v>Metcon</v>
      </c>
      <c r="I390" s="40" t="str">
        <f>VLOOKUP(FACT_INTERESTS[[#This Row],[DW Version]], VERSIONS[], 7)</f>
        <v>Shoe</v>
      </c>
    </row>
    <row r="391" spans="1:9" ht="15.5" x14ac:dyDescent="0.3">
      <c r="A391" s="37">
        <v>390</v>
      </c>
      <c r="B391" s="41" t="s">
        <v>723</v>
      </c>
      <c r="C391" s="38">
        <v>653</v>
      </c>
      <c r="D391" s="39">
        <v>38755.976005105294</v>
      </c>
      <c r="E391" s="34">
        <f>VLOOKUP(FACT_INTERESTS[[#This Row],[DW Version]], VERSIONS[], 2)</f>
        <v>66</v>
      </c>
      <c r="F391" s="34">
        <f>VLOOKUP(FACT_INTERESTS[[#This Row],[DW Version]], VERSIONS[], 3)</f>
        <v>7.5</v>
      </c>
      <c r="G391" s="34" t="str">
        <f>VLOOKUP(FACT_INTERESTS[[#This Row],[DW Version]], VERSIONS[], 4)</f>
        <v>white</v>
      </c>
      <c r="H391" s="40" t="str">
        <f>VLOOKUP(FACT_INTERESTS[[#This Row],[DW Version]], VERSIONS[], 6)</f>
        <v>Therma Training Pants</v>
      </c>
      <c r="I391" s="40" t="str">
        <f>VLOOKUP(FACT_INTERESTS[[#This Row],[DW Version]], VERSIONS[], 7)</f>
        <v>Apparel</v>
      </c>
    </row>
    <row r="392" spans="1:9" ht="15.5" x14ac:dyDescent="0.3">
      <c r="A392" s="34">
        <v>391</v>
      </c>
      <c r="B392" s="40" t="s">
        <v>723</v>
      </c>
      <c r="C392" s="35">
        <v>727</v>
      </c>
      <c r="D392" s="36">
        <v>38786.894992841175</v>
      </c>
      <c r="E392" s="34">
        <f>VLOOKUP(FACT_INTERESTS[[#This Row],[DW Version]], VERSIONS[], 2)</f>
        <v>74</v>
      </c>
      <c r="F392" s="34">
        <f>VLOOKUP(FACT_INTERESTS[[#This Row],[DW Version]], VERSIONS[], 3)</f>
        <v>9.5</v>
      </c>
      <c r="G392" s="34" t="str">
        <f>VLOOKUP(FACT_INTERESTS[[#This Row],[DW Version]], VERSIONS[], 4)</f>
        <v>black</v>
      </c>
      <c r="H392" s="40" t="str">
        <f>VLOOKUP(FACT_INTERESTS[[#This Row],[DW Version]], VERSIONS[], 6)</f>
        <v>Nike Soccer Ball</v>
      </c>
      <c r="I392" s="40" t="str">
        <f>VLOOKUP(FACT_INTERESTS[[#This Row],[DW Version]], VERSIONS[], 7)</f>
        <v>Sport Equipment</v>
      </c>
    </row>
    <row r="393" spans="1:9" ht="15.5" x14ac:dyDescent="0.3">
      <c r="A393" s="37">
        <v>392</v>
      </c>
      <c r="B393" s="41" t="s">
        <v>723</v>
      </c>
      <c r="C393" s="38">
        <v>388</v>
      </c>
      <c r="D393" s="39">
        <v>42816.857709868287</v>
      </c>
      <c r="E393" s="34">
        <f>VLOOKUP(FACT_INTERESTS[[#This Row],[DW Version]], VERSIONS[], 2)</f>
        <v>40</v>
      </c>
      <c r="F393" s="34">
        <f>VLOOKUP(FACT_INTERESTS[[#This Row],[DW Version]], VERSIONS[], 3)</f>
        <v>3</v>
      </c>
      <c r="G393" s="34" t="str">
        <f>VLOOKUP(FACT_INTERESTS[[#This Row],[DW Version]], VERSIONS[], 4)</f>
        <v>white</v>
      </c>
      <c r="H393" s="40" t="str">
        <f>VLOOKUP(FACT_INTERESTS[[#This Row],[DW Version]], VERSIONS[], 6)</f>
        <v>Zoom Streak</v>
      </c>
      <c r="I393" s="40" t="str">
        <f>VLOOKUP(FACT_INTERESTS[[#This Row],[DW Version]], VERSIONS[], 7)</f>
        <v>Shoe</v>
      </c>
    </row>
    <row r="394" spans="1:9" ht="15.5" x14ac:dyDescent="0.3">
      <c r="A394" s="34">
        <v>393</v>
      </c>
      <c r="B394" s="34" t="s">
        <v>723</v>
      </c>
      <c r="C394" s="35">
        <v>896</v>
      </c>
      <c r="D394" s="36">
        <v>42865.891444406552</v>
      </c>
      <c r="E394" s="34">
        <f>VLOOKUP(FACT_INTERESTS[[#This Row],[DW Version]], VERSIONS[], 2)</f>
        <v>91</v>
      </c>
      <c r="F394" s="34">
        <f>VLOOKUP(FACT_INTERESTS[[#This Row],[DW Version]], VERSIONS[], 3)</f>
        <v>11.5</v>
      </c>
      <c r="G394" s="34" t="str">
        <f>VLOOKUP(FACT_INTERESTS[[#This Row],[DW Version]], VERSIONS[], 4)</f>
        <v>yellow</v>
      </c>
      <c r="H394" s="40" t="str">
        <f>VLOOKUP(FACT_INTERESTS[[#This Row],[DW Version]], VERSIONS[], 6)</f>
        <v>Alphafly NEXT%</v>
      </c>
      <c r="I394" s="40" t="str">
        <f>VLOOKUP(FACT_INTERESTS[[#This Row],[DW Version]], VERSIONS[], 7)</f>
        <v>Shoe</v>
      </c>
    </row>
    <row r="395" spans="1:9" ht="15.5" x14ac:dyDescent="0.3">
      <c r="A395" s="37">
        <v>394</v>
      </c>
      <c r="B395" s="41" t="s">
        <v>723</v>
      </c>
      <c r="C395" s="38">
        <v>927</v>
      </c>
      <c r="D395" s="39">
        <v>44719.229072725502</v>
      </c>
      <c r="E395" s="34">
        <f>VLOOKUP(FACT_INTERESTS[[#This Row],[DW Version]], VERSIONS[], 2)</f>
        <v>95</v>
      </c>
      <c r="F395" s="34">
        <f>VLOOKUP(FACT_INTERESTS[[#This Row],[DW Version]], VERSIONS[], 3)</f>
        <v>3.5</v>
      </c>
      <c r="G395" s="34" t="str">
        <f>VLOOKUP(FACT_INTERESTS[[#This Row],[DW Version]], VERSIONS[], 4)</f>
        <v>white</v>
      </c>
      <c r="H395" s="40" t="str">
        <f>VLOOKUP(FACT_INTERESTS[[#This Row],[DW Version]], VERSIONS[], 6)</f>
        <v>Nike Backpack</v>
      </c>
      <c r="I395" s="40" t="str">
        <f>VLOOKUP(FACT_INTERESTS[[#This Row],[DW Version]], VERSIONS[], 7)</f>
        <v>Accessories</v>
      </c>
    </row>
    <row r="396" spans="1:9" ht="15.5" x14ac:dyDescent="0.3">
      <c r="A396" s="34">
        <v>395</v>
      </c>
      <c r="B396" s="34" t="s">
        <v>723</v>
      </c>
      <c r="C396" s="35">
        <v>351</v>
      </c>
      <c r="D396" s="36">
        <v>44914.007988047655</v>
      </c>
      <c r="E396" s="34">
        <f>VLOOKUP(FACT_INTERESTS[[#This Row],[DW Version]], VERSIONS[], 2)</f>
        <v>35</v>
      </c>
      <c r="F396" s="34">
        <f>VLOOKUP(FACT_INTERESTS[[#This Row],[DW Version]], VERSIONS[], 3)</f>
        <v>12</v>
      </c>
      <c r="G396" s="34" t="str">
        <f>VLOOKUP(FACT_INTERESTS[[#This Row],[DW Version]], VERSIONS[], 4)</f>
        <v>white</v>
      </c>
      <c r="H396" s="40" t="str">
        <f>VLOOKUP(FACT_INTERESTS[[#This Row],[DW Version]], VERSIONS[], 6)</f>
        <v>Alphafly</v>
      </c>
      <c r="I396" s="40" t="str">
        <f>VLOOKUP(FACT_INTERESTS[[#This Row],[DW Version]], VERSIONS[], 7)</f>
        <v>Shoe</v>
      </c>
    </row>
    <row r="397" spans="1:9" ht="15.5" x14ac:dyDescent="0.3">
      <c r="A397" s="37">
        <v>396</v>
      </c>
      <c r="B397" s="41" t="s">
        <v>723</v>
      </c>
      <c r="C397" s="38">
        <v>529</v>
      </c>
      <c r="D397" s="39">
        <v>43463.65339465798</v>
      </c>
      <c r="E397" s="34">
        <f>VLOOKUP(FACT_INTERESTS[[#This Row],[DW Version]], VERSIONS[], 2)</f>
        <v>55</v>
      </c>
      <c r="F397" s="34">
        <f>VLOOKUP(FACT_INTERESTS[[#This Row],[DW Version]], VERSIONS[], 3)</f>
        <v>3</v>
      </c>
      <c r="G397" s="34" t="str">
        <f>VLOOKUP(FACT_INTERESTS[[#This Row],[DW Version]], VERSIONS[], 4)</f>
        <v>yellow</v>
      </c>
      <c r="H397" s="40" t="str">
        <f>VLOOKUP(FACT_INTERESTS[[#This Row],[DW Version]], VERSIONS[], 6)</f>
        <v>Vapor Street</v>
      </c>
      <c r="I397" s="40" t="str">
        <f>VLOOKUP(FACT_INTERESTS[[#This Row],[DW Version]], VERSIONS[], 7)</f>
        <v>Shoe</v>
      </c>
    </row>
    <row r="398" spans="1:9" ht="15.5" x14ac:dyDescent="0.3">
      <c r="A398" s="34">
        <v>397</v>
      </c>
      <c r="B398" s="40" t="s">
        <v>723</v>
      </c>
      <c r="C398" s="35">
        <v>65</v>
      </c>
      <c r="D398" s="36">
        <v>43347.536307409413</v>
      </c>
      <c r="E398" s="34">
        <f>VLOOKUP(FACT_INTERESTS[[#This Row],[DW Version]], VERSIONS[], 2)</f>
        <v>6</v>
      </c>
      <c r="F398" s="34">
        <f>VLOOKUP(FACT_INTERESTS[[#This Row],[DW Version]], VERSIONS[], 3)</f>
        <v>7</v>
      </c>
      <c r="G398" s="34" t="str">
        <f>VLOOKUP(FACT_INTERESTS[[#This Row],[DW Version]], VERSIONS[], 4)</f>
        <v>khaki</v>
      </c>
      <c r="H398" s="40" t="str">
        <f>VLOOKUP(FACT_INTERESTS[[#This Row],[DW Version]], VERSIONS[], 6)</f>
        <v>Tech Fleece Hoodie</v>
      </c>
      <c r="I398" s="40" t="str">
        <f>VLOOKUP(FACT_INTERESTS[[#This Row],[DW Version]], VERSIONS[], 7)</f>
        <v>Apparel</v>
      </c>
    </row>
    <row r="399" spans="1:9" ht="15.5" x14ac:dyDescent="0.3">
      <c r="A399" s="37">
        <v>398</v>
      </c>
      <c r="B399" s="37" t="s">
        <v>723</v>
      </c>
      <c r="C399" s="38">
        <v>51</v>
      </c>
      <c r="D399" s="39">
        <v>38861.642895291458</v>
      </c>
      <c r="E399" s="34">
        <f>VLOOKUP(FACT_INTERESTS[[#This Row],[DW Version]], VERSIONS[], 2)</f>
        <v>5</v>
      </c>
      <c r="F399" s="34">
        <f>VLOOKUP(FACT_INTERESTS[[#This Row],[DW Version]], VERSIONS[], 3)</f>
        <v>8</v>
      </c>
      <c r="G399" s="34" t="str">
        <f>VLOOKUP(FACT_INTERESTS[[#This Row],[DW Version]], VERSIONS[], 4)</f>
        <v>white</v>
      </c>
      <c r="H399" s="40" t="str">
        <f>VLOOKUP(FACT_INTERESTS[[#This Row],[DW Version]], VERSIONS[], 6)</f>
        <v>Nike Football</v>
      </c>
      <c r="I399" s="40" t="str">
        <f>VLOOKUP(FACT_INTERESTS[[#This Row],[DW Version]], VERSIONS[], 7)</f>
        <v>Sport Equipment</v>
      </c>
    </row>
    <row r="400" spans="1:9" ht="15.5" x14ac:dyDescent="0.3">
      <c r="A400" s="34">
        <v>399</v>
      </c>
      <c r="B400" s="34" t="s">
        <v>723</v>
      </c>
      <c r="C400" s="35">
        <v>679</v>
      </c>
      <c r="D400" s="36">
        <v>44464.57848324308</v>
      </c>
      <c r="E400" s="34">
        <f>VLOOKUP(FACT_INTERESTS[[#This Row],[DW Version]], VERSIONS[], 2)</f>
        <v>68</v>
      </c>
      <c r="F400" s="34">
        <f>VLOOKUP(FACT_INTERESTS[[#This Row],[DW Version]], VERSIONS[], 3)</f>
        <v>12.5</v>
      </c>
      <c r="G400" s="34" t="str">
        <f>VLOOKUP(FACT_INTERESTS[[#This Row],[DW Version]], VERSIONS[], 4)</f>
        <v>dark purple</v>
      </c>
      <c r="H400" s="40" t="str">
        <f>VLOOKUP(FACT_INTERESTS[[#This Row],[DW Version]], VERSIONS[], 6)</f>
        <v>React Miler</v>
      </c>
      <c r="I400" s="40" t="str">
        <f>VLOOKUP(FACT_INTERESTS[[#This Row],[DW Version]], VERSIONS[], 7)</f>
        <v>Shoe</v>
      </c>
    </row>
    <row r="401" spans="1:9" ht="15.5" x14ac:dyDescent="0.3">
      <c r="A401" s="37">
        <v>400</v>
      </c>
      <c r="B401" s="41" t="s">
        <v>723</v>
      </c>
      <c r="C401" s="38">
        <v>365</v>
      </c>
      <c r="D401" s="39">
        <v>44665.019438538046</v>
      </c>
      <c r="E401" s="34">
        <f>VLOOKUP(FACT_INTERESTS[[#This Row],[DW Version]], VERSIONS[], 2)</f>
        <v>37</v>
      </c>
      <c r="F401" s="34">
        <f>VLOOKUP(FACT_INTERESTS[[#This Row],[DW Version]], VERSIONS[], 3)</f>
        <v>5</v>
      </c>
      <c r="G401" s="34" t="str">
        <f>VLOOKUP(FACT_INTERESTS[[#This Row],[DW Version]], VERSIONS[], 4)</f>
        <v>white</v>
      </c>
      <c r="H401" s="40" t="str">
        <f>VLOOKUP(FACT_INTERESTS[[#This Row],[DW Version]], VERSIONS[], 6)</f>
        <v>Air Zoom Winflo</v>
      </c>
      <c r="I401" s="40" t="str">
        <f>VLOOKUP(FACT_INTERESTS[[#This Row],[DW Version]], VERSIONS[], 7)</f>
        <v>Shoe</v>
      </c>
    </row>
    <row r="402" spans="1:9" ht="15.5" x14ac:dyDescent="0.3">
      <c r="A402" s="34">
        <v>401</v>
      </c>
      <c r="B402" s="34" t="s">
        <v>723</v>
      </c>
      <c r="C402" s="35">
        <v>466</v>
      </c>
      <c r="D402" s="36">
        <v>39128.237474459303</v>
      </c>
      <c r="E402" s="34">
        <f>VLOOKUP(FACT_INTERESTS[[#This Row],[DW Version]], VERSIONS[], 2)</f>
        <v>48</v>
      </c>
      <c r="F402" s="34">
        <f>VLOOKUP(FACT_INTERESTS[[#This Row],[DW Version]], VERSIONS[], 3)</f>
        <v>11</v>
      </c>
      <c r="G402" s="34" t="str">
        <f>VLOOKUP(FACT_INTERESTS[[#This Row],[DW Version]], VERSIONS[], 4)</f>
        <v>black</v>
      </c>
      <c r="H402" s="40" t="str">
        <f>VLOOKUP(FACT_INTERESTS[[#This Row],[DW Version]], VERSIONS[], 6)</f>
        <v>Miler Tank</v>
      </c>
      <c r="I402" s="40" t="str">
        <f>VLOOKUP(FACT_INTERESTS[[#This Row],[DW Version]], VERSIONS[], 7)</f>
        <v>Apparel</v>
      </c>
    </row>
    <row r="403" spans="1:9" ht="15.5" x14ac:dyDescent="0.3">
      <c r="A403" s="37">
        <v>402</v>
      </c>
      <c r="B403" s="41" t="s">
        <v>716</v>
      </c>
      <c r="C403" s="38">
        <v>57</v>
      </c>
      <c r="D403" s="39">
        <v>41825.547302712133</v>
      </c>
      <c r="E403" s="34">
        <f>VLOOKUP(FACT_INTERESTS[[#This Row],[DW Version]], VERSIONS[], 2)</f>
        <v>5</v>
      </c>
      <c r="F403" s="34">
        <f>VLOOKUP(FACT_INTERESTS[[#This Row],[DW Version]], VERSIONS[], 3)</f>
        <v>12</v>
      </c>
      <c r="G403" s="34" t="str">
        <f>VLOOKUP(FACT_INTERESTS[[#This Row],[DW Version]], VERSIONS[], 4)</f>
        <v>white</v>
      </c>
      <c r="H403" s="40" t="str">
        <f>VLOOKUP(FACT_INTERESTS[[#This Row],[DW Version]], VERSIONS[], 6)</f>
        <v>Nike Football</v>
      </c>
      <c r="I403" s="40" t="str">
        <f>VLOOKUP(FACT_INTERESTS[[#This Row],[DW Version]], VERSIONS[], 7)</f>
        <v>Sport Equipment</v>
      </c>
    </row>
    <row r="404" spans="1:9" ht="15.5" x14ac:dyDescent="0.3">
      <c r="A404" s="34">
        <v>403</v>
      </c>
      <c r="B404" s="34" t="s">
        <v>716</v>
      </c>
      <c r="C404" s="35">
        <v>685</v>
      </c>
      <c r="D404" s="36">
        <v>41389.589708136125</v>
      </c>
      <c r="E404" s="34">
        <f>VLOOKUP(FACT_INTERESTS[[#This Row],[DW Version]], VERSIONS[], 2)</f>
        <v>69</v>
      </c>
      <c r="F404" s="34">
        <f>VLOOKUP(FACT_INTERESTS[[#This Row],[DW Version]], VERSIONS[], 3)</f>
        <v>7</v>
      </c>
      <c r="G404" s="34" t="str">
        <f>VLOOKUP(FACT_INTERESTS[[#This Row],[DW Version]], VERSIONS[], 4)</f>
        <v>red</v>
      </c>
      <c r="H404" s="40" t="str">
        <f>VLOOKUP(FACT_INTERESTS[[#This Row],[DW Version]], VERSIONS[], 6)</f>
        <v>Mercurial Vapor</v>
      </c>
      <c r="I404" s="40" t="str">
        <f>VLOOKUP(FACT_INTERESTS[[#This Row],[DW Version]], VERSIONS[], 7)</f>
        <v>Shoe</v>
      </c>
    </row>
    <row r="405" spans="1:9" ht="15.5" x14ac:dyDescent="0.3">
      <c r="A405" s="37">
        <v>404</v>
      </c>
      <c r="B405" s="41" t="s">
        <v>716</v>
      </c>
      <c r="C405" s="38">
        <v>917</v>
      </c>
      <c r="D405" s="39">
        <v>38992.006967666188</v>
      </c>
      <c r="E405" s="34">
        <f>VLOOKUP(FACT_INTERESTS[[#This Row],[DW Version]], VERSIONS[], 2)</f>
        <v>93</v>
      </c>
      <c r="F405" s="34">
        <f>VLOOKUP(FACT_INTERESTS[[#This Row],[DW Version]], VERSIONS[], 3)</f>
        <v>9.5</v>
      </c>
      <c r="G405" s="34" t="str">
        <f>VLOOKUP(FACT_INTERESTS[[#This Row],[DW Version]], VERSIONS[], 4)</f>
        <v>white</v>
      </c>
      <c r="H405" s="40" t="str">
        <f>VLOOKUP(FACT_INTERESTS[[#This Row],[DW Version]], VERSIONS[], 6)</f>
        <v>Therma Training Top</v>
      </c>
      <c r="I405" s="40" t="str">
        <f>VLOOKUP(FACT_INTERESTS[[#This Row],[DW Version]], VERSIONS[], 7)</f>
        <v>Apparel</v>
      </c>
    </row>
    <row r="406" spans="1:9" ht="15.5" x14ac:dyDescent="0.3">
      <c r="A406" s="34">
        <v>405</v>
      </c>
      <c r="B406" s="40" t="s">
        <v>716</v>
      </c>
      <c r="C406" s="35">
        <v>335</v>
      </c>
      <c r="D406" s="36">
        <v>43869.664704813556</v>
      </c>
      <c r="E406" s="34">
        <f>VLOOKUP(FACT_INTERESTS[[#This Row],[DW Version]], VERSIONS[], 2)</f>
        <v>34</v>
      </c>
      <c r="F406" s="34">
        <f>VLOOKUP(FACT_INTERESTS[[#This Row],[DW Version]], VERSIONS[], 3)</f>
        <v>10.5</v>
      </c>
      <c r="G406" s="34" t="str">
        <f>VLOOKUP(FACT_INTERESTS[[#This Row],[DW Version]], VERSIONS[], 4)</f>
        <v>red</v>
      </c>
      <c r="H406" s="40" t="str">
        <f>VLOOKUP(FACT_INTERESTS[[#This Row],[DW Version]], VERSIONS[], 6)</f>
        <v>Zoom Vomero</v>
      </c>
      <c r="I406" s="40" t="str">
        <f>VLOOKUP(FACT_INTERESTS[[#This Row],[DW Version]], VERSIONS[], 7)</f>
        <v>Shoe</v>
      </c>
    </row>
    <row r="407" spans="1:9" ht="15.5" x14ac:dyDescent="0.3">
      <c r="A407" s="37">
        <v>406</v>
      </c>
      <c r="B407" s="41" t="s">
        <v>716</v>
      </c>
      <c r="C407" s="38">
        <v>398</v>
      </c>
      <c r="D407" s="39">
        <v>43242.244263830704</v>
      </c>
      <c r="E407" s="34">
        <f>VLOOKUP(FACT_INTERESTS[[#This Row],[DW Version]], VERSIONS[], 2)</f>
        <v>40</v>
      </c>
      <c r="F407" s="34">
        <f>VLOOKUP(FACT_INTERESTS[[#This Row],[DW Version]], VERSIONS[], 3)</f>
        <v>12.5</v>
      </c>
      <c r="G407" s="34" t="str">
        <f>VLOOKUP(FACT_INTERESTS[[#This Row],[DW Version]], VERSIONS[], 4)</f>
        <v>white</v>
      </c>
      <c r="H407" s="40" t="str">
        <f>VLOOKUP(FACT_INTERESTS[[#This Row],[DW Version]], VERSIONS[], 6)</f>
        <v>Zoom Streak</v>
      </c>
      <c r="I407" s="40" t="str">
        <f>VLOOKUP(FACT_INTERESTS[[#This Row],[DW Version]], VERSIONS[], 7)</f>
        <v>Shoe</v>
      </c>
    </row>
    <row r="408" spans="1:9" ht="15.5" x14ac:dyDescent="0.3">
      <c r="A408" s="34">
        <v>407</v>
      </c>
      <c r="B408" s="40" t="s">
        <v>716</v>
      </c>
      <c r="C408" s="35">
        <v>68</v>
      </c>
      <c r="D408" s="36">
        <v>44832.456351363347</v>
      </c>
      <c r="E408" s="34">
        <f>VLOOKUP(FACT_INTERESTS[[#This Row],[DW Version]], VERSIONS[], 2)</f>
        <v>6</v>
      </c>
      <c r="F408" s="34">
        <f>VLOOKUP(FACT_INTERESTS[[#This Row],[DW Version]], VERSIONS[], 3)</f>
        <v>12.5</v>
      </c>
      <c r="G408" s="34" t="str">
        <f>VLOOKUP(FACT_INTERESTS[[#This Row],[DW Version]], VERSIONS[], 4)</f>
        <v>white</v>
      </c>
      <c r="H408" s="40" t="str">
        <f>VLOOKUP(FACT_INTERESTS[[#This Row],[DW Version]], VERSIONS[], 6)</f>
        <v>Tech Fleece Hoodie</v>
      </c>
      <c r="I408" s="40" t="str">
        <f>VLOOKUP(FACT_INTERESTS[[#This Row],[DW Version]], VERSIONS[], 7)</f>
        <v>Apparel</v>
      </c>
    </row>
    <row r="409" spans="1:9" ht="15.5" x14ac:dyDescent="0.3">
      <c r="A409" s="37">
        <v>408</v>
      </c>
      <c r="B409" s="37" t="s">
        <v>716</v>
      </c>
      <c r="C409" s="38">
        <v>75</v>
      </c>
      <c r="D409" s="39">
        <v>43965.252148696585</v>
      </c>
      <c r="E409" s="34">
        <f>VLOOKUP(FACT_INTERESTS[[#This Row],[DW Version]], VERSIONS[], 2)</f>
        <v>7</v>
      </c>
      <c r="F409" s="34">
        <f>VLOOKUP(FACT_INTERESTS[[#This Row],[DW Version]], VERSIONS[], 3)</f>
        <v>11.5</v>
      </c>
      <c r="G409" s="34" t="str">
        <f>VLOOKUP(FACT_INTERESTS[[#This Row],[DW Version]], VERSIONS[], 4)</f>
        <v>white</v>
      </c>
      <c r="H409" s="40" t="str">
        <f>VLOOKUP(FACT_INTERESTS[[#This Row],[DW Version]], VERSIONS[], 6)</f>
        <v>Blazer</v>
      </c>
      <c r="I409" s="40" t="str">
        <f>VLOOKUP(FACT_INTERESTS[[#This Row],[DW Version]], VERSIONS[], 7)</f>
        <v>Shoe</v>
      </c>
    </row>
    <row r="410" spans="1:9" ht="15.5" x14ac:dyDescent="0.3">
      <c r="A410" s="34">
        <v>409</v>
      </c>
      <c r="B410" s="34" t="s">
        <v>716</v>
      </c>
      <c r="C410" s="35">
        <v>880</v>
      </c>
      <c r="D410" s="36">
        <v>42148.46974925619</v>
      </c>
      <c r="E410" s="34">
        <f>VLOOKUP(FACT_INTERESTS[[#This Row],[DW Version]], VERSIONS[], 2)</f>
        <v>90</v>
      </c>
      <c r="F410" s="34">
        <f>VLOOKUP(FACT_INTERESTS[[#This Row],[DW Version]], VERSIONS[], 3)</f>
        <v>3.5</v>
      </c>
      <c r="G410" s="34" t="str">
        <f>VLOOKUP(FACT_INTERESTS[[#This Row],[DW Version]], VERSIONS[], 4)</f>
        <v>white</v>
      </c>
      <c r="H410" s="40" t="str">
        <f>VLOOKUP(FACT_INTERESTS[[#This Row],[DW Version]], VERSIONS[], 6)</f>
        <v>Air Zoom Terra Kiger 6</v>
      </c>
      <c r="I410" s="40" t="str">
        <f>VLOOKUP(FACT_INTERESTS[[#This Row],[DW Version]], VERSIONS[], 7)</f>
        <v>Shoe</v>
      </c>
    </row>
    <row r="411" spans="1:9" ht="15.5" x14ac:dyDescent="0.3">
      <c r="A411" s="37">
        <v>410</v>
      </c>
      <c r="B411" s="37" t="s">
        <v>716</v>
      </c>
      <c r="C411" s="38">
        <v>235</v>
      </c>
      <c r="D411" s="39">
        <v>41047.752513858351</v>
      </c>
      <c r="E411" s="34">
        <f>VLOOKUP(FACT_INTERESTS[[#This Row],[DW Version]], VERSIONS[], 2)</f>
        <v>24</v>
      </c>
      <c r="F411" s="34">
        <f>VLOOKUP(FACT_INTERESTS[[#This Row],[DW Version]], VERSIONS[], 3)</f>
        <v>3.5</v>
      </c>
      <c r="G411" s="34" t="str">
        <f>VLOOKUP(FACT_INTERESTS[[#This Row],[DW Version]], VERSIONS[], 4)</f>
        <v>white</v>
      </c>
      <c r="H411" s="40" t="str">
        <f>VLOOKUP(FACT_INTERESTS[[#This Row],[DW Version]], VERSIONS[], 6)</f>
        <v>Zoom Fly</v>
      </c>
      <c r="I411" s="40" t="str">
        <f>VLOOKUP(FACT_INTERESTS[[#This Row],[DW Version]], VERSIONS[], 7)</f>
        <v>Shoe</v>
      </c>
    </row>
    <row r="412" spans="1:9" ht="15.5" x14ac:dyDescent="0.3">
      <c r="A412" s="34">
        <v>411</v>
      </c>
      <c r="B412" s="34" t="s">
        <v>789</v>
      </c>
      <c r="C412" s="35">
        <v>546</v>
      </c>
      <c r="D412" s="36">
        <v>43733.470945958878</v>
      </c>
      <c r="E412" s="34">
        <f>VLOOKUP(FACT_INTERESTS[[#This Row],[DW Version]], VERSIONS[], 2)</f>
        <v>57</v>
      </c>
      <c r="F412" s="34">
        <f>VLOOKUP(FACT_INTERESTS[[#This Row],[DW Version]], VERSIONS[], 3)</f>
        <v>6</v>
      </c>
      <c r="G412" s="34" t="str">
        <f>VLOOKUP(FACT_INTERESTS[[#This Row],[DW Version]], VERSIONS[], 4)</f>
        <v>black</v>
      </c>
      <c r="H412" s="40" t="str">
        <f>VLOOKUP(FACT_INTERESTS[[#This Row],[DW Version]], VERSIONS[], 6)</f>
        <v>Phantom Vision</v>
      </c>
      <c r="I412" s="40" t="str">
        <f>VLOOKUP(FACT_INTERESTS[[#This Row],[DW Version]], VERSIONS[], 7)</f>
        <v>Shoe</v>
      </c>
    </row>
    <row r="413" spans="1:9" ht="15.5" x14ac:dyDescent="0.3">
      <c r="A413" s="37">
        <v>412</v>
      </c>
      <c r="B413" s="37" t="s">
        <v>789</v>
      </c>
      <c r="C413" s="38">
        <v>232</v>
      </c>
      <c r="D413" s="39">
        <v>42228.879411556394</v>
      </c>
      <c r="E413" s="34">
        <f>VLOOKUP(FACT_INTERESTS[[#This Row],[DW Version]], VERSIONS[], 2)</f>
        <v>23</v>
      </c>
      <c r="F413" s="34">
        <f>VLOOKUP(FACT_INTERESTS[[#This Row],[DW Version]], VERSIONS[], 3)</f>
        <v>11.5</v>
      </c>
      <c r="G413" s="34" t="str">
        <f>VLOOKUP(FACT_INTERESTS[[#This Row],[DW Version]], VERSIONS[], 4)</f>
        <v>white</v>
      </c>
      <c r="H413" s="40" t="str">
        <f>VLOOKUP(FACT_INTERESTS[[#This Row],[DW Version]], VERSIONS[], 6)</f>
        <v>M2K Tekno</v>
      </c>
      <c r="I413" s="40" t="str">
        <f>VLOOKUP(FACT_INTERESTS[[#This Row],[DW Version]], VERSIONS[], 7)</f>
        <v>Shoe</v>
      </c>
    </row>
    <row r="414" spans="1:9" ht="15.5" x14ac:dyDescent="0.3">
      <c r="A414" s="34">
        <v>413</v>
      </c>
      <c r="B414" s="34" t="s">
        <v>789</v>
      </c>
      <c r="C414" s="35">
        <v>988</v>
      </c>
      <c r="D414" s="36">
        <v>41333.000071888433</v>
      </c>
      <c r="E414" s="34">
        <f>VLOOKUP(FACT_INTERESTS[[#This Row],[DW Version]], VERSIONS[], 2)</f>
        <v>100</v>
      </c>
      <c r="F414" s="34">
        <f>VLOOKUP(FACT_INTERESTS[[#This Row],[DW Version]], VERSIONS[], 3)</f>
        <v>9</v>
      </c>
      <c r="G414" s="34" t="str">
        <f>VLOOKUP(FACT_INTERESTS[[#This Row],[DW Version]], VERSIONS[], 4)</f>
        <v>white</v>
      </c>
      <c r="H414" s="40" t="str">
        <f>VLOOKUP(FACT_INTERESTS[[#This Row],[DW Version]], VERSIONS[], 6)</f>
        <v>Nike Kettlebell</v>
      </c>
      <c r="I414" s="40" t="str">
        <f>VLOOKUP(FACT_INTERESTS[[#This Row],[DW Version]], VERSIONS[], 7)</f>
        <v>Sport Equipment</v>
      </c>
    </row>
    <row r="415" spans="1:9" ht="15.5" x14ac:dyDescent="0.3">
      <c r="A415" s="37">
        <v>414</v>
      </c>
      <c r="B415" s="37" t="s">
        <v>789</v>
      </c>
      <c r="C415" s="38">
        <v>636</v>
      </c>
      <c r="D415" s="39">
        <v>42024.744160408307</v>
      </c>
      <c r="E415" s="34">
        <f>VLOOKUP(FACT_INTERESTS[[#This Row],[DW Version]], VERSIONS[], 2)</f>
        <v>65</v>
      </c>
      <c r="F415" s="34">
        <f>VLOOKUP(FACT_INTERESTS[[#This Row],[DW Version]], VERSIONS[], 3)</f>
        <v>4.5</v>
      </c>
      <c r="G415" s="34" t="str">
        <f>VLOOKUP(FACT_INTERESTS[[#This Row],[DW Version]], VERSIONS[], 4)</f>
        <v>white</v>
      </c>
      <c r="H415" s="40" t="str">
        <f>VLOOKUP(FACT_INTERESTS[[#This Row],[DW Version]], VERSIONS[], 6)</f>
        <v>Flex Shorts</v>
      </c>
      <c r="I415" s="40" t="str">
        <f>VLOOKUP(FACT_INTERESTS[[#This Row],[DW Version]], VERSIONS[], 7)</f>
        <v>Apparel</v>
      </c>
    </row>
    <row r="416" spans="1:9" ht="15.5" x14ac:dyDescent="0.3">
      <c r="A416" s="34">
        <v>415</v>
      </c>
      <c r="B416" s="40" t="s">
        <v>789</v>
      </c>
      <c r="C416" s="35">
        <v>415</v>
      </c>
      <c r="D416" s="36">
        <v>44243.714062864688</v>
      </c>
      <c r="E416" s="34">
        <f>VLOOKUP(FACT_INTERESTS[[#This Row],[DW Version]], VERSIONS[], 2)</f>
        <v>42</v>
      </c>
      <c r="F416" s="34">
        <f>VLOOKUP(FACT_INTERESTS[[#This Row],[DW Version]], VERSIONS[], 3)</f>
        <v>5.5</v>
      </c>
      <c r="G416" s="34" t="str">
        <f>VLOOKUP(FACT_INTERESTS[[#This Row],[DW Version]], VERSIONS[], 4)</f>
        <v>black</v>
      </c>
      <c r="H416" s="40" t="str">
        <f>VLOOKUP(FACT_INTERESTS[[#This Row],[DW Version]], VERSIONS[], 6)</f>
        <v>Air Max Thea</v>
      </c>
      <c r="I416" s="40" t="str">
        <f>VLOOKUP(FACT_INTERESTS[[#This Row],[DW Version]], VERSIONS[], 7)</f>
        <v>Shoe</v>
      </c>
    </row>
    <row r="417" spans="1:9" ht="15.5" x14ac:dyDescent="0.3">
      <c r="A417" s="37">
        <v>416</v>
      </c>
      <c r="B417" s="37" t="s">
        <v>789</v>
      </c>
      <c r="C417" s="38">
        <v>143</v>
      </c>
      <c r="D417" s="39">
        <v>39061.662424338399</v>
      </c>
      <c r="E417" s="34">
        <f>VLOOKUP(FACT_INTERESTS[[#This Row],[DW Version]], VERSIONS[], 2)</f>
        <v>14</v>
      </c>
      <c r="F417" s="34">
        <f>VLOOKUP(FACT_INTERESTS[[#This Row],[DW Version]], VERSIONS[], 3)</f>
        <v>10</v>
      </c>
      <c r="G417" s="34" t="str">
        <f>VLOOKUP(FACT_INTERESTS[[#This Row],[DW Version]], VERSIONS[], 4)</f>
        <v>red</v>
      </c>
      <c r="H417" s="40" t="str">
        <f>VLOOKUP(FACT_INTERESTS[[#This Row],[DW Version]], VERSIONS[], 6)</f>
        <v>ZoomX</v>
      </c>
      <c r="I417" s="40" t="str">
        <f>VLOOKUP(FACT_INTERESTS[[#This Row],[DW Version]], VERSIONS[], 7)</f>
        <v>Shoe</v>
      </c>
    </row>
    <row r="418" spans="1:9" ht="15.5" x14ac:dyDescent="0.3">
      <c r="A418" s="34">
        <v>417</v>
      </c>
      <c r="B418" s="34" t="s">
        <v>789</v>
      </c>
      <c r="C418" s="35">
        <v>456</v>
      </c>
      <c r="D418" s="36">
        <v>42972.988831667913</v>
      </c>
      <c r="E418" s="34">
        <f>VLOOKUP(FACT_INTERESTS[[#This Row],[DW Version]], VERSIONS[], 2)</f>
        <v>47</v>
      </c>
      <c r="F418" s="34">
        <f>VLOOKUP(FACT_INTERESTS[[#This Row],[DW Version]], VERSIONS[], 3)</f>
        <v>10.5</v>
      </c>
      <c r="G418" s="34" t="str">
        <f>VLOOKUP(FACT_INTERESTS[[#This Row],[DW Version]], VERSIONS[], 4)</f>
        <v>red</v>
      </c>
      <c r="H418" s="40" t="str">
        <f>VLOOKUP(FACT_INTERESTS[[#This Row],[DW Version]], VERSIONS[], 6)</f>
        <v>Court Royale</v>
      </c>
      <c r="I418" s="40" t="str">
        <f>VLOOKUP(FACT_INTERESTS[[#This Row],[DW Version]], VERSIONS[], 7)</f>
        <v>Shoe</v>
      </c>
    </row>
    <row r="419" spans="1:9" ht="15.5" x14ac:dyDescent="0.3">
      <c r="A419" s="37">
        <v>418</v>
      </c>
      <c r="B419" s="37" t="s">
        <v>789</v>
      </c>
      <c r="C419" s="38">
        <v>749</v>
      </c>
      <c r="D419" s="39">
        <v>43588.573502185143</v>
      </c>
      <c r="E419" s="34">
        <f>VLOOKUP(FACT_INTERESTS[[#This Row],[DW Version]], VERSIONS[], 2)</f>
        <v>77</v>
      </c>
      <c r="F419" s="34">
        <f>VLOOKUP(FACT_INTERESTS[[#This Row],[DW Version]], VERSIONS[], 3)</f>
        <v>9.5</v>
      </c>
      <c r="G419" s="34" t="str">
        <f>VLOOKUP(FACT_INTERESTS[[#This Row],[DW Version]], VERSIONS[], 4)</f>
        <v>red</v>
      </c>
      <c r="H419" s="40" t="str">
        <f>VLOOKUP(FACT_INTERESTS[[#This Row],[DW Version]], VERSIONS[], 6)</f>
        <v>Nike Court Legacy</v>
      </c>
      <c r="I419" s="40" t="str">
        <f>VLOOKUP(FACT_INTERESTS[[#This Row],[DW Version]], VERSIONS[], 7)</f>
        <v>Shoe</v>
      </c>
    </row>
    <row r="420" spans="1:9" ht="15.5" x14ac:dyDescent="0.3">
      <c r="A420" s="34">
        <v>419</v>
      </c>
      <c r="B420" s="40" t="s">
        <v>789</v>
      </c>
      <c r="C420" s="35">
        <v>732</v>
      </c>
      <c r="D420" s="36">
        <v>39341.237683980959</v>
      </c>
      <c r="E420" s="34">
        <f>VLOOKUP(FACT_INTERESTS[[#This Row],[DW Version]], VERSIONS[], 2)</f>
        <v>75</v>
      </c>
      <c r="F420" s="34">
        <f>VLOOKUP(FACT_INTERESTS[[#This Row],[DW Version]], VERSIONS[], 3)</f>
        <v>7.5</v>
      </c>
      <c r="G420" s="34" t="str">
        <f>VLOOKUP(FACT_INTERESTS[[#This Row],[DW Version]], VERSIONS[], 4)</f>
        <v>white</v>
      </c>
      <c r="H420" s="40" t="str">
        <f>VLOOKUP(FACT_INTERESTS[[#This Row],[DW Version]], VERSIONS[], 6)</f>
        <v>React Presto</v>
      </c>
      <c r="I420" s="40" t="str">
        <f>VLOOKUP(FACT_INTERESTS[[#This Row],[DW Version]], VERSIONS[], 7)</f>
        <v>Shoe</v>
      </c>
    </row>
    <row r="421" spans="1:9" ht="15.5" x14ac:dyDescent="0.3">
      <c r="A421" s="37">
        <v>420</v>
      </c>
      <c r="B421" s="41" t="s">
        <v>789</v>
      </c>
      <c r="C421" s="38">
        <v>936</v>
      </c>
      <c r="D421" s="39">
        <v>41625.591561965164</v>
      </c>
      <c r="E421" s="34">
        <f>VLOOKUP(FACT_INTERESTS[[#This Row],[DW Version]], VERSIONS[], 2)</f>
        <v>95</v>
      </c>
      <c r="F421" s="34">
        <f>VLOOKUP(FACT_INTERESTS[[#This Row],[DW Version]], VERSIONS[], 3)</f>
        <v>7.5</v>
      </c>
      <c r="G421" s="34" t="str">
        <f>VLOOKUP(FACT_INTERESTS[[#This Row],[DW Version]], VERSIONS[], 4)</f>
        <v>white</v>
      </c>
      <c r="H421" s="40" t="str">
        <f>VLOOKUP(FACT_INTERESTS[[#This Row],[DW Version]], VERSIONS[], 6)</f>
        <v>Nike Backpack</v>
      </c>
      <c r="I421" s="40" t="str">
        <f>VLOOKUP(FACT_INTERESTS[[#This Row],[DW Version]], VERSIONS[], 7)</f>
        <v>Accessories</v>
      </c>
    </row>
    <row r="422" spans="1:9" ht="15.5" x14ac:dyDescent="0.3">
      <c r="A422" s="34">
        <v>421</v>
      </c>
      <c r="B422" s="40" t="s">
        <v>789</v>
      </c>
      <c r="C422" s="35">
        <v>173</v>
      </c>
      <c r="D422" s="36">
        <v>44053.799549290299</v>
      </c>
      <c r="E422" s="34">
        <f>VLOOKUP(FACT_INTERESTS[[#This Row],[DW Version]], VERSIONS[], 2)</f>
        <v>17</v>
      </c>
      <c r="F422" s="34">
        <f>VLOOKUP(FACT_INTERESTS[[#This Row],[DW Version]], VERSIONS[], 3)</f>
        <v>8</v>
      </c>
      <c r="G422" s="34" t="str">
        <f>VLOOKUP(FACT_INTERESTS[[#This Row],[DW Version]], VERSIONS[], 4)</f>
        <v>silver</v>
      </c>
      <c r="H422" s="40" t="str">
        <f>VLOOKUP(FACT_INTERESTS[[#This Row],[DW Version]], VERSIONS[], 6)</f>
        <v>Free Run</v>
      </c>
      <c r="I422" s="40" t="str">
        <f>VLOOKUP(FACT_INTERESTS[[#This Row],[DW Version]], VERSIONS[], 7)</f>
        <v>Shoe</v>
      </c>
    </row>
    <row r="423" spans="1:9" ht="15.5" x14ac:dyDescent="0.3">
      <c r="A423" s="37">
        <v>422</v>
      </c>
      <c r="B423" s="41" t="s">
        <v>699</v>
      </c>
      <c r="C423" s="38">
        <v>30</v>
      </c>
      <c r="D423" s="39">
        <v>40204.36214936099</v>
      </c>
      <c r="E423" s="34">
        <f>VLOOKUP(FACT_INTERESTS[[#This Row],[DW Version]], VERSIONS[], 2)</f>
        <v>3</v>
      </c>
      <c r="F423" s="34">
        <f>VLOOKUP(FACT_INTERESTS[[#This Row],[DW Version]], VERSIONS[], 3)</f>
        <v>5.5</v>
      </c>
      <c r="G423" s="34" t="str">
        <f>VLOOKUP(FACT_INTERESTS[[#This Row],[DW Version]], VERSIONS[], 4)</f>
        <v>white</v>
      </c>
      <c r="H423" s="40" t="str">
        <f>VLOOKUP(FACT_INTERESTS[[#This Row],[DW Version]], VERSIONS[], 6)</f>
        <v>Dri-FIT Shirt</v>
      </c>
      <c r="I423" s="40" t="str">
        <f>VLOOKUP(FACT_INTERESTS[[#This Row],[DW Version]], VERSIONS[], 7)</f>
        <v>Apparel</v>
      </c>
    </row>
    <row r="424" spans="1:9" ht="15.5" x14ac:dyDescent="0.3">
      <c r="A424" s="34">
        <v>423</v>
      </c>
      <c r="B424" s="34" t="s">
        <v>699</v>
      </c>
      <c r="C424" s="35">
        <v>559</v>
      </c>
      <c r="D424" s="36">
        <v>40790.014621058675</v>
      </c>
      <c r="E424" s="34">
        <f>VLOOKUP(FACT_INTERESTS[[#This Row],[DW Version]], VERSIONS[], 2)</f>
        <v>58</v>
      </c>
      <c r="F424" s="34">
        <f>VLOOKUP(FACT_INTERESTS[[#This Row],[DW Version]], VERSIONS[], 3)</f>
        <v>6.5</v>
      </c>
      <c r="G424" s="34" t="str">
        <f>VLOOKUP(FACT_INTERESTS[[#This Row],[DW Version]], VERSIONS[], 4)</f>
        <v>white</v>
      </c>
      <c r="H424" s="40" t="str">
        <f>VLOOKUP(FACT_INTERESTS[[#This Row],[DW Version]], VERSIONS[], 6)</f>
        <v>Mercurial Superfly</v>
      </c>
      <c r="I424" s="40" t="str">
        <f>VLOOKUP(FACT_INTERESTS[[#This Row],[DW Version]], VERSIONS[], 7)</f>
        <v>Shoe</v>
      </c>
    </row>
    <row r="425" spans="1:9" ht="15.5" x14ac:dyDescent="0.3">
      <c r="A425" s="37">
        <v>424</v>
      </c>
      <c r="B425" s="37" t="s">
        <v>699</v>
      </c>
      <c r="C425" s="38">
        <v>479</v>
      </c>
      <c r="D425" s="39">
        <v>43350.031055893975</v>
      </c>
      <c r="E425" s="34">
        <f>VLOOKUP(FACT_INTERESTS[[#This Row],[DW Version]], VERSIONS[], 2)</f>
        <v>50</v>
      </c>
      <c r="F425" s="34">
        <f>VLOOKUP(FACT_INTERESTS[[#This Row],[DW Version]], VERSIONS[], 3)</f>
        <v>10.5</v>
      </c>
      <c r="G425" s="34" t="str">
        <f>VLOOKUP(FACT_INTERESTS[[#This Row],[DW Version]], VERSIONS[], 4)</f>
        <v>white</v>
      </c>
      <c r="H425" s="40" t="str">
        <f>VLOOKUP(FACT_INTERESTS[[#This Row],[DW Version]], VERSIONS[], 6)</f>
        <v>Air Zoom Elite</v>
      </c>
      <c r="I425" s="40" t="str">
        <f>VLOOKUP(FACT_INTERESTS[[#This Row],[DW Version]], VERSIONS[], 7)</f>
        <v>Shoe</v>
      </c>
    </row>
    <row r="426" spans="1:9" ht="15.5" x14ac:dyDescent="0.3">
      <c r="A426" s="34">
        <v>425</v>
      </c>
      <c r="B426" s="34" t="s">
        <v>699</v>
      </c>
      <c r="C426" s="35">
        <v>90</v>
      </c>
      <c r="D426" s="36">
        <v>41184.969393230334</v>
      </c>
      <c r="E426" s="34">
        <f>VLOOKUP(FACT_INTERESTS[[#This Row],[DW Version]], VERSIONS[], 2)</f>
        <v>9</v>
      </c>
      <c r="F426" s="34">
        <f>VLOOKUP(FACT_INTERESTS[[#This Row],[DW Version]], VERSIONS[], 3)</f>
        <v>8.5</v>
      </c>
      <c r="G426" s="34" t="str">
        <f>VLOOKUP(FACT_INTERESTS[[#This Row],[DW Version]], VERSIONS[], 4)</f>
        <v>white</v>
      </c>
      <c r="H426" s="40" t="str">
        <f>VLOOKUP(FACT_INTERESTS[[#This Row],[DW Version]], VERSIONS[], 6)</f>
        <v>React</v>
      </c>
      <c r="I426" s="40" t="str">
        <f>VLOOKUP(FACT_INTERESTS[[#This Row],[DW Version]], VERSIONS[], 7)</f>
        <v>Shoe</v>
      </c>
    </row>
    <row r="427" spans="1:9" ht="15.5" x14ac:dyDescent="0.3">
      <c r="A427" s="37">
        <v>426</v>
      </c>
      <c r="B427" s="41" t="s">
        <v>699</v>
      </c>
      <c r="C427" s="38">
        <v>443</v>
      </c>
      <c r="D427" s="39">
        <v>45405.429833574584</v>
      </c>
      <c r="E427" s="34">
        <f>VLOOKUP(FACT_INTERESTS[[#This Row],[DW Version]], VERSIONS[], 2)</f>
        <v>46</v>
      </c>
      <c r="F427" s="34">
        <f>VLOOKUP(FACT_INTERESTS[[#This Row],[DW Version]], VERSIONS[], 3)</f>
        <v>5.5</v>
      </c>
      <c r="G427" s="34" t="str">
        <f>VLOOKUP(FACT_INTERESTS[[#This Row],[DW Version]], VERSIONS[], 4)</f>
        <v>white</v>
      </c>
      <c r="H427" s="40" t="str">
        <f>VLOOKUP(FACT_INTERESTS[[#This Row],[DW Version]], VERSIONS[], 6)</f>
        <v>Nike Basketball</v>
      </c>
      <c r="I427" s="40" t="str">
        <f>VLOOKUP(FACT_INTERESTS[[#This Row],[DW Version]], VERSIONS[], 7)</f>
        <v>Sport Equipment</v>
      </c>
    </row>
    <row r="428" spans="1:9" ht="15.5" x14ac:dyDescent="0.3">
      <c r="A428" s="34">
        <v>427</v>
      </c>
      <c r="B428" s="40" t="s">
        <v>699</v>
      </c>
      <c r="C428" s="35">
        <v>86</v>
      </c>
      <c r="D428" s="36">
        <v>41462.982249282002</v>
      </c>
      <c r="E428" s="34">
        <f>VLOOKUP(FACT_INTERESTS[[#This Row],[DW Version]], VERSIONS[], 2)</f>
        <v>9</v>
      </c>
      <c r="F428" s="34">
        <f>VLOOKUP(FACT_INTERESTS[[#This Row],[DW Version]], VERSIONS[], 3)</f>
        <v>4</v>
      </c>
      <c r="G428" s="34" t="str">
        <f>VLOOKUP(FACT_INTERESTS[[#This Row],[DW Version]], VERSIONS[], 4)</f>
        <v>black</v>
      </c>
      <c r="H428" s="40" t="str">
        <f>VLOOKUP(FACT_INTERESTS[[#This Row],[DW Version]], VERSIONS[], 6)</f>
        <v>React</v>
      </c>
      <c r="I428" s="40" t="str">
        <f>VLOOKUP(FACT_INTERESTS[[#This Row],[DW Version]], VERSIONS[], 7)</f>
        <v>Shoe</v>
      </c>
    </row>
    <row r="429" spans="1:9" ht="15.5" x14ac:dyDescent="0.3">
      <c r="A429" s="37">
        <v>428</v>
      </c>
      <c r="B429" s="37" t="s">
        <v>699</v>
      </c>
      <c r="C429" s="38">
        <v>348</v>
      </c>
      <c r="D429" s="39">
        <v>41654.939584525426</v>
      </c>
      <c r="E429" s="34">
        <f>VLOOKUP(FACT_INTERESTS[[#This Row],[DW Version]], VERSIONS[], 2)</f>
        <v>35</v>
      </c>
      <c r="F429" s="34">
        <f>VLOOKUP(FACT_INTERESTS[[#This Row],[DW Version]], VERSIONS[], 3)</f>
        <v>9.5</v>
      </c>
      <c r="G429" s="34" t="str">
        <f>VLOOKUP(FACT_INTERESTS[[#This Row],[DW Version]], VERSIONS[], 4)</f>
        <v>white</v>
      </c>
      <c r="H429" s="40" t="str">
        <f>VLOOKUP(FACT_INTERESTS[[#This Row],[DW Version]], VERSIONS[], 6)</f>
        <v>Alphafly</v>
      </c>
      <c r="I429" s="40" t="str">
        <f>VLOOKUP(FACT_INTERESTS[[#This Row],[DW Version]], VERSIONS[], 7)</f>
        <v>Shoe</v>
      </c>
    </row>
    <row r="430" spans="1:9" ht="15.5" x14ac:dyDescent="0.3">
      <c r="A430" s="34">
        <v>429</v>
      </c>
      <c r="B430" s="34" t="s">
        <v>699</v>
      </c>
      <c r="C430" s="35">
        <v>753</v>
      </c>
      <c r="D430" s="36">
        <v>45241.240350790729</v>
      </c>
      <c r="E430" s="34">
        <f>VLOOKUP(FACT_INTERESTS[[#This Row],[DW Version]], VERSIONS[], 2)</f>
        <v>78</v>
      </c>
      <c r="F430" s="34">
        <f>VLOOKUP(FACT_INTERESTS[[#This Row],[DW Version]], VERSIONS[], 3)</f>
        <v>3</v>
      </c>
      <c r="G430" s="34" t="str">
        <f>VLOOKUP(FACT_INTERESTS[[#This Row],[DW Version]], VERSIONS[], 4)</f>
        <v>black</v>
      </c>
      <c r="H430" s="40" t="str">
        <f>VLOOKUP(FACT_INTERESTS[[#This Row],[DW Version]], VERSIONS[], 6)</f>
        <v>Nike Air Tailwind</v>
      </c>
      <c r="I430" s="40" t="str">
        <f>VLOOKUP(FACT_INTERESTS[[#This Row],[DW Version]], VERSIONS[], 7)</f>
        <v>Shoe</v>
      </c>
    </row>
    <row r="431" spans="1:9" ht="15.5" x14ac:dyDescent="0.3">
      <c r="A431" s="37">
        <v>430</v>
      </c>
      <c r="B431" s="41" t="s">
        <v>699</v>
      </c>
      <c r="C431" s="38">
        <v>851</v>
      </c>
      <c r="D431" s="39">
        <v>43999.373344304127</v>
      </c>
      <c r="E431" s="34">
        <f>VLOOKUP(FACT_INTERESTS[[#This Row],[DW Version]], VERSIONS[], 2)</f>
        <v>86</v>
      </c>
      <c r="F431" s="34">
        <f>VLOOKUP(FACT_INTERESTS[[#This Row],[DW Version]], VERSIONS[], 3)</f>
        <v>9.5</v>
      </c>
      <c r="G431" s="34" t="str">
        <f>VLOOKUP(FACT_INTERESTS[[#This Row],[DW Version]], VERSIONS[], 4)</f>
        <v>white</v>
      </c>
      <c r="H431" s="40" t="str">
        <f>VLOOKUP(FACT_INTERESTS[[#This Row],[DW Version]], VERSIONS[], 6)</f>
        <v>Challenger Long-Sleeve</v>
      </c>
      <c r="I431" s="40" t="str">
        <f>VLOOKUP(FACT_INTERESTS[[#This Row],[DW Version]], VERSIONS[], 7)</f>
        <v>Apparel</v>
      </c>
    </row>
    <row r="432" spans="1:9" ht="15.5" x14ac:dyDescent="0.3">
      <c r="A432" s="34">
        <v>431</v>
      </c>
      <c r="B432" s="40" t="s">
        <v>815</v>
      </c>
      <c r="C432" s="35">
        <v>702</v>
      </c>
      <c r="D432" s="36">
        <v>40017.648297735366</v>
      </c>
      <c r="E432" s="34">
        <f>VLOOKUP(FACT_INTERESTS[[#This Row],[DW Version]], VERSIONS[], 2)</f>
        <v>72</v>
      </c>
      <c r="F432" s="34">
        <f>VLOOKUP(FACT_INTERESTS[[#This Row],[DW Version]], VERSIONS[], 3)</f>
        <v>6</v>
      </c>
      <c r="G432" s="34" t="str">
        <f>VLOOKUP(FACT_INTERESTS[[#This Row],[DW Version]], VERSIONS[], 4)</f>
        <v>white</v>
      </c>
      <c r="H432" s="40" t="str">
        <f>VLOOKUP(FACT_INTERESTS[[#This Row],[DW Version]], VERSIONS[], 6)</f>
        <v>Zoom Structure 22</v>
      </c>
      <c r="I432" s="40" t="str">
        <f>VLOOKUP(FACT_INTERESTS[[#This Row],[DW Version]], VERSIONS[], 7)</f>
        <v>Shoe</v>
      </c>
    </row>
    <row r="433" spans="1:9" ht="15.5" x14ac:dyDescent="0.3">
      <c r="A433" s="37">
        <v>432</v>
      </c>
      <c r="B433" s="41" t="s">
        <v>815</v>
      </c>
      <c r="C433" s="38">
        <v>320</v>
      </c>
      <c r="D433" s="39">
        <v>39807.527549476355</v>
      </c>
      <c r="E433" s="34">
        <f>VLOOKUP(FACT_INTERESTS[[#This Row],[DW Version]], VERSIONS[], 2)</f>
        <v>32</v>
      </c>
      <c r="F433" s="34">
        <f>VLOOKUP(FACT_INTERESTS[[#This Row],[DW Version]], VERSIONS[], 3)</f>
        <v>9.5</v>
      </c>
      <c r="G433" s="34" t="str">
        <f>VLOOKUP(FACT_INTERESTS[[#This Row],[DW Version]], VERSIONS[], 4)</f>
        <v>turquoise</v>
      </c>
      <c r="H433" s="40" t="str">
        <f>VLOOKUP(FACT_INTERESTS[[#This Row],[DW Version]], VERSIONS[], 6)</f>
        <v>SB Dunk</v>
      </c>
      <c r="I433" s="40" t="str">
        <f>VLOOKUP(FACT_INTERESTS[[#This Row],[DW Version]], VERSIONS[], 7)</f>
        <v>Shoe</v>
      </c>
    </row>
    <row r="434" spans="1:9" ht="15.5" x14ac:dyDescent="0.3">
      <c r="A434" s="34">
        <v>433</v>
      </c>
      <c r="B434" s="40" t="s">
        <v>815</v>
      </c>
      <c r="C434" s="35">
        <v>265</v>
      </c>
      <c r="D434" s="36">
        <v>39316.876210548828</v>
      </c>
      <c r="E434" s="34">
        <f>VLOOKUP(FACT_INTERESTS[[#This Row],[DW Version]], VERSIONS[], 2)</f>
        <v>26</v>
      </c>
      <c r="F434" s="34">
        <f>VLOOKUP(FACT_INTERESTS[[#This Row],[DW Version]], VERSIONS[], 3)</f>
        <v>6.5</v>
      </c>
      <c r="G434" s="34" t="str">
        <f>VLOOKUP(FACT_INTERESTS[[#This Row],[DW Version]], VERSIONS[], 4)</f>
        <v>red</v>
      </c>
      <c r="H434" s="40" t="str">
        <f>VLOOKUP(FACT_INTERESTS[[#This Row],[DW Version]], VERSIONS[], 6)</f>
        <v>Infinity Run</v>
      </c>
      <c r="I434" s="40" t="str">
        <f>VLOOKUP(FACT_INTERESTS[[#This Row],[DW Version]], VERSIONS[], 7)</f>
        <v>Shoe</v>
      </c>
    </row>
    <row r="435" spans="1:9" ht="15.5" x14ac:dyDescent="0.3">
      <c r="A435" s="37">
        <v>434</v>
      </c>
      <c r="B435" s="37" t="s">
        <v>815</v>
      </c>
      <c r="C435" s="38">
        <v>473</v>
      </c>
      <c r="D435" s="39">
        <v>40650.299746374243</v>
      </c>
      <c r="E435" s="34">
        <f>VLOOKUP(FACT_INTERESTS[[#This Row],[DW Version]], VERSIONS[], 2)</f>
        <v>50</v>
      </c>
      <c r="F435" s="34">
        <f>VLOOKUP(FACT_INTERESTS[[#This Row],[DW Version]], VERSIONS[], 3)</f>
        <v>3</v>
      </c>
      <c r="G435" s="34" t="str">
        <f>VLOOKUP(FACT_INTERESTS[[#This Row],[DW Version]], VERSIONS[], 4)</f>
        <v>blue</v>
      </c>
      <c r="H435" s="40" t="str">
        <f>VLOOKUP(FACT_INTERESTS[[#This Row],[DW Version]], VERSIONS[], 6)</f>
        <v>Air Zoom Elite</v>
      </c>
      <c r="I435" s="40" t="str">
        <f>VLOOKUP(FACT_INTERESTS[[#This Row],[DW Version]], VERSIONS[], 7)</f>
        <v>Shoe</v>
      </c>
    </row>
    <row r="436" spans="1:9" ht="15.5" x14ac:dyDescent="0.3">
      <c r="A436" s="34">
        <v>435</v>
      </c>
      <c r="B436" s="34" t="s">
        <v>815</v>
      </c>
      <c r="C436" s="35">
        <v>707</v>
      </c>
      <c r="D436" s="36">
        <v>40373.224474413168</v>
      </c>
      <c r="E436" s="34">
        <f>VLOOKUP(FACT_INTERESTS[[#This Row],[DW Version]], VERSIONS[], 2)</f>
        <v>72</v>
      </c>
      <c r="F436" s="34">
        <f>VLOOKUP(FACT_INTERESTS[[#This Row],[DW Version]], VERSIONS[], 3)</f>
        <v>8</v>
      </c>
      <c r="G436" s="34" t="str">
        <f>VLOOKUP(FACT_INTERESTS[[#This Row],[DW Version]], VERSIONS[], 4)</f>
        <v>white</v>
      </c>
      <c r="H436" s="40" t="str">
        <f>VLOOKUP(FACT_INTERESTS[[#This Row],[DW Version]], VERSIONS[], 6)</f>
        <v>Zoom Structure 22</v>
      </c>
      <c r="I436" s="40" t="str">
        <f>VLOOKUP(FACT_INTERESTS[[#This Row],[DW Version]], VERSIONS[], 7)</f>
        <v>Shoe</v>
      </c>
    </row>
    <row r="437" spans="1:9" ht="15.5" x14ac:dyDescent="0.3">
      <c r="A437" s="37">
        <v>436</v>
      </c>
      <c r="B437" s="41" t="s">
        <v>815</v>
      </c>
      <c r="C437" s="38">
        <v>130</v>
      </c>
      <c r="D437" s="39">
        <v>45111.114434434872</v>
      </c>
      <c r="E437" s="34">
        <f>VLOOKUP(FACT_INTERESTS[[#This Row],[DW Version]], VERSIONS[], 2)</f>
        <v>13</v>
      </c>
      <c r="F437" s="34">
        <f>VLOOKUP(FACT_INTERESTS[[#This Row],[DW Version]], VERSIONS[], 3)</f>
        <v>12.5</v>
      </c>
      <c r="G437" s="34" t="str">
        <f>VLOOKUP(FACT_INTERESTS[[#This Row],[DW Version]], VERSIONS[], 4)</f>
        <v>white</v>
      </c>
      <c r="H437" s="40" t="str">
        <f>VLOOKUP(FACT_INTERESTS[[#This Row],[DW Version]], VERSIONS[], 6)</f>
        <v>Therma Pants</v>
      </c>
      <c r="I437" s="40" t="str">
        <f>VLOOKUP(FACT_INTERESTS[[#This Row],[DW Version]], VERSIONS[], 7)</f>
        <v>Apparel</v>
      </c>
    </row>
    <row r="438" spans="1:9" ht="15.5" x14ac:dyDescent="0.3">
      <c r="A438" s="34">
        <v>437</v>
      </c>
      <c r="B438" s="34" t="s">
        <v>815</v>
      </c>
      <c r="C438" s="35">
        <v>31</v>
      </c>
      <c r="D438" s="36">
        <v>41978.621298488717</v>
      </c>
      <c r="E438" s="34">
        <f>VLOOKUP(FACT_INTERESTS[[#This Row],[DW Version]], VERSIONS[], 2)</f>
        <v>3</v>
      </c>
      <c r="F438" s="34">
        <f>VLOOKUP(FACT_INTERESTS[[#This Row],[DW Version]], VERSIONS[], 3)</f>
        <v>6.5</v>
      </c>
      <c r="G438" s="34" t="str">
        <f>VLOOKUP(FACT_INTERESTS[[#This Row],[DW Version]], VERSIONS[], 4)</f>
        <v>black</v>
      </c>
      <c r="H438" s="40" t="str">
        <f>VLOOKUP(FACT_INTERESTS[[#This Row],[DW Version]], VERSIONS[], 6)</f>
        <v>Dri-FIT Shirt</v>
      </c>
      <c r="I438" s="40" t="str">
        <f>VLOOKUP(FACT_INTERESTS[[#This Row],[DW Version]], VERSIONS[], 7)</f>
        <v>Apparel</v>
      </c>
    </row>
    <row r="439" spans="1:9" ht="15.5" x14ac:dyDescent="0.3">
      <c r="A439" s="37">
        <v>438</v>
      </c>
      <c r="B439" s="37" t="s">
        <v>815</v>
      </c>
      <c r="C439" s="38">
        <v>436</v>
      </c>
      <c r="D439" s="39">
        <v>39578.276586955166</v>
      </c>
      <c r="E439" s="34">
        <f>VLOOKUP(FACT_INTERESTS[[#This Row],[DW Version]], VERSIONS[], 2)</f>
        <v>45</v>
      </c>
      <c r="F439" s="34">
        <f>VLOOKUP(FACT_INTERESTS[[#This Row],[DW Version]], VERSIONS[], 3)</f>
        <v>8</v>
      </c>
      <c r="G439" s="34" t="str">
        <f>VLOOKUP(FACT_INTERESTS[[#This Row],[DW Version]], VERSIONS[], 4)</f>
        <v>black</v>
      </c>
      <c r="H439" s="40" t="str">
        <f>VLOOKUP(FACT_INTERESTS[[#This Row],[DW Version]], VERSIONS[], 6)</f>
        <v>Vapor Cage 4</v>
      </c>
      <c r="I439" s="40" t="str">
        <f>VLOOKUP(FACT_INTERESTS[[#This Row],[DW Version]], VERSIONS[], 7)</f>
        <v>Shoe</v>
      </c>
    </row>
    <row r="440" spans="1:9" ht="15.5" x14ac:dyDescent="0.3">
      <c r="A440" s="34">
        <v>439</v>
      </c>
      <c r="B440" s="40" t="s">
        <v>815</v>
      </c>
      <c r="C440" s="35">
        <v>649</v>
      </c>
      <c r="D440" s="36">
        <v>38907.263855842546</v>
      </c>
      <c r="E440" s="34">
        <f>VLOOKUP(FACT_INTERESTS[[#This Row],[DW Version]], VERSIONS[], 2)</f>
        <v>65</v>
      </c>
      <c r="F440" s="34">
        <f>VLOOKUP(FACT_INTERESTS[[#This Row],[DW Version]], VERSIONS[], 3)</f>
        <v>12.5</v>
      </c>
      <c r="G440" s="34" t="str">
        <f>VLOOKUP(FACT_INTERESTS[[#This Row],[DW Version]], VERSIONS[], 4)</f>
        <v>white</v>
      </c>
      <c r="H440" s="40" t="str">
        <f>VLOOKUP(FACT_INTERESTS[[#This Row],[DW Version]], VERSIONS[], 6)</f>
        <v>Flex Shorts</v>
      </c>
      <c r="I440" s="40" t="str">
        <f>VLOOKUP(FACT_INTERESTS[[#This Row],[DW Version]], VERSIONS[], 7)</f>
        <v>Apparel</v>
      </c>
    </row>
    <row r="441" spans="1:9" ht="15.5" x14ac:dyDescent="0.3">
      <c r="A441" s="37">
        <v>440</v>
      </c>
      <c r="B441" s="41" t="s">
        <v>815</v>
      </c>
      <c r="C441" s="38">
        <v>229</v>
      </c>
      <c r="D441" s="39">
        <v>43593.505440800654</v>
      </c>
      <c r="E441" s="34">
        <f>VLOOKUP(FACT_INTERESTS[[#This Row],[DW Version]], VERSIONS[], 2)</f>
        <v>23</v>
      </c>
      <c r="F441" s="34">
        <f>VLOOKUP(FACT_INTERESTS[[#This Row],[DW Version]], VERSIONS[], 3)</f>
        <v>10</v>
      </c>
      <c r="G441" s="34" t="str">
        <f>VLOOKUP(FACT_INTERESTS[[#This Row],[DW Version]], VERSIONS[], 4)</f>
        <v>white</v>
      </c>
      <c r="H441" s="40" t="str">
        <f>VLOOKUP(FACT_INTERESTS[[#This Row],[DW Version]], VERSIONS[], 6)</f>
        <v>M2K Tekno</v>
      </c>
      <c r="I441" s="40" t="str">
        <f>VLOOKUP(FACT_INTERESTS[[#This Row],[DW Version]], VERSIONS[], 7)</f>
        <v>Shoe</v>
      </c>
    </row>
    <row r="442" spans="1:9" ht="15.5" x14ac:dyDescent="0.3">
      <c r="A442" s="34">
        <v>441</v>
      </c>
      <c r="B442" s="34" t="s">
        <v>688</v>
      </c>
      <c r="C442" s="35">
        <v>284</v>
      </c>
      <c r="D442" s="36">
        <v>41438.279052989186</v>
      </c>
      <c r="E442" s="34">
        <f>VLOOKUP(FACT_INTERESTS[[#This Row],[DW Version]], VERSIONS[], 2)</f>
        <v>28</v>
      </c>
      <c r="F442" s="34">
        <f>VLOOKUP(FACT_INTERESTS[[#This Row],[DW Version]], VERSIONS[], 3)</f>
        <v>3</v>
      </c>
      <c r="G442" s="34" t="str">
        <f>VLOOKUP(FACT_INTERESTS[[#This Row],[DW Version]], VERSIONS[], 4)</f>
        <v>red</v>
      </c>
      <c r="H442" s="40" t="str">
        <f>VLOOKUP(FACT_INTERESTS[[#This Row],[DW Version]], VERSIONS[], 6)</f>
        <v>Odyssey React</v>
      </c>
      <c r="I442" s="40" t="str">
        <f>VLOOKUP(FACT_INTERESTS[[#This Row],[DW Version]], VERSIONS[], 7)</f>
        <v>Shoe</v>
      </c>
    </row>
    <row r="443" spans="1:9" ht="15.5" x14ac:dyDescent="0.3">
      <c r="A443" s="37">
        <v>442</v>
      </c>
      <c r="B443" s="41" t="s">
        <v>688</v>
      </c>
      <c r="C443" s="38">
        <v>51</v>
      </c>
      <c r="D443" s="39">
        <v>39118.263565616406</v>
      </c>
      <c r="E443" s="34">
        <f>VLOOKUP(FACT_INTERESTS[[#This Row],[DW Version]], VERSIONS[], 2)</f>
        <v>5</v>
      </c>
      <c r="F443" s="34">
        <f>VLOOKUP(FACT_INTERESTS[[#This Row],[DW Version]], VERSIONS[], 3)</f>
        <v>8</v>
      </c>
      <c r="G443" s="34" t="str">
        <f>VLOOKUP(FACT_INTERESTS[[#This Row],[DW Version]], VERSIONS[], 4)</f>
        <v>white</v>
      </c>
      <c r="H443" s="40" t="str">
        <f>VLOOKUP(FACT_INTERESTS[[#This Row],[DW Version]], VERSIONS[], 6)</f>
        <v>Nike Football</v>
      </c>
      <c r="I443" s="40" t="str">
        <f>VLOOKUP(FACT_INTERESTS[[#This Row],[DW Version]], VERSIONS[], 7)</f>
        <v>Sport Equipment</v>
      </c>
    </row>
    <row r="444" spans="1:9" ht="15.5" x14ac:dyDescent="0.3">
      <c r="A444" s="34">
        <v>443</v>
      </c>
      <c r="B444" s="34" t="s">
        <v>688</v>
      </c>
      <c r="C444" s="35">
        <v>493</v>
      </c>
      <c r="D444" s="36">
        <v>44122.829776077961</v>
      </c>
      <c r="E444" s="34">
        <f>VLOOKUP(FACT_INTERESTS[[#This Row],[DW Version]], VERSIONS[], 2)</f>
        <v>52</v>
      </c>
      <c r="F444" s="34">
        <f>VLOOKUP(FACT_INTERESTS[[#This Row],[DW Version]], VERSIONS[], 3)</f>
        <v>3.5</v>
      </c>
      <c r="G444" s="34" t="str">
        <f>VLOOKUP(FACT_INTERESTS[[#This Row],[DW Version]], VERSIONS[], 4)</f>
        <v>white</v>
      </c>
      <c r="H444" s="40" t="str">
        <f>VLOOKUP(FACT_INTERESTS[[#This Row],[DW Version]], VERSIONS[], 6)</f>
        <v>Tech Fleece Jogger</v>
      </c>
      <c r="I444" s="40" t="str">
        <f>VLOOKUP(FACT_INTERESTS[[#This Row],[DW Version]], VERSIONS[], 7)</f>
        <v>Apparel</v>
      </c>
    </row>
    <row r="445" spans="1:9" ht="15.5" x14ac:dyDescent="0.3">
      <c r="A445" s="37">
        <v>444</v>
      </c>
      <c r="B445" s="41" t="s">
        <v>688</v>
      </c>
      <c r="C445" s="38">
        <v>368</v>
      </c>
      <c r="D445" s="39">
        <v>43533.945696347124</v>
      </c>
      <c r="E445" s="34">
        <f>VLOOKUP(FACT_INTERESTS[[#This Row],[DW Version]], VERSIONS[], 2)</f>
        <v>37</v>
      </c>
      <c r="F445" s="34">
        <f>VLOOKUP(FACT_INTERESTS[[#This Row],[DW Version]], VERSIONS[], 3)</f>
        <v>6.5</v>
      </c>
      <c r="G445" s="34" t="str">
        <f>VLOOKUP(FACT_INTERESTS[[#This Row],[DW Version]], VERSIONS[], 4)</f>
        <v>black</v>
      </c>
      <c r="H445" s="40" t="str">
        <f>VLOOKUP(FACT_INTERESTS[[#This Row],[DW Version]], VERSIONS[], 6)</f>
        <v>Air Zoom Winflo</v>
      </c>
      <c r="I445" s="40" t="str">
        <f>VLOOKUP(FACT_INTERESTS[[#This Row],[DW Version]], VERSIONS[], 7)</f>
        <v>Shoe</v>
      </c>
    </row>
    <row r="446" spans="1:9" ht="15.5" x14ac:dyDescent="0.3">
      <c r="A446" s="34">
        <v>445</v>
      </c>
      <c r="B446" s="34" t="s">
        <v>688</v>
      </c>
      <c r="C446" s="35">
        <v>958</v>
      </c>
      <c r="D446" s="36">
        <v>40767.669763366488</v>
      </c>
      <c r="E446" s="34">
        <f>VLOOKUP(FACT_INTERESTS[[#This Row],[DW Version]], VERSIONS[], 2)</f>
        <v>98</v>
      </c>
      <c r="F446" s="34">
        <f>VLOOKUP(FACT_INTERESTS[[#This Row],[DW Version]], VERSIONS[], 3)</f>
        <v>3.5</v>
      </c>
      <c r="G446" s="34" t="str">
        <f>VLOOKUP(FACT_INTERESTS[[#This Row],[DW Version]], VERSIONS[], 4)</f>
        <v>white</v>
      </c>
      <c r="H446" s="40" t="str">
        <f>VLOOKUP(FACT_INTERESTS[[#This Row],[DW Version]], VERSIONS[], 6)</f>
        <v>Zoom Rival Fly</v>
      </c>
      <c r="I446" s="40" t="str">
        <f>VLOOKUP(FACT_INTERESTS[[#This Row],[DW Version]], VERSIONS[], 7)</f>
        <v>Shoe</v>
      </c>
    </row>
    <row r="447" spans="1:9" ht="15.5" x14ac:dyDescent="0.3">
      <c r="A447" s="37">
        <v>446</v>
      </c>
      <c r="B447" s="41" t="s">
        <v>688</v>
      </c>
      <c r="C447" s="38">
        <v>923</v>
      </c>
      <c r="D447" s="39">
        <v>38819.035037047477</v>
      </c>
      <c r="E447" s="34">
        <f>VLOOKUP(FACT_INTERESTS[[#This Row],[DW Version]], VERSIONS[], 2)</f>
        <v>94</v>
      </c>
      <c r="F447" s="34">
        <f>VLOOKUP(FACT_INTERESTS[[#This Row],[DW Version]], VERSIONS[], 3)</f>
        <v>6</v>
      </c>
      <c r="G447" s="34" t="str">
        <f>VLOOKUP(FACT_INTERESTS[[#This Row],[DW Version]], VERSIONS[], 4)</f>
        <v>white</v>
      </c>
      <c r="H447" s="40" t="str">
        <f>VLOOKUP(FACT_INTERESTS[[#This Row],[DW Version]], VERSIONS[], 6)</f>
        <v>Joyride Run Flyknit</v>
      </c>
      <c r="I447" s="40" t="str">
        <f>VLOOKUP(FACT_INTERESTS[[#This Row],[DW Version]], VERSIONS[], 7)</f>
        <v>Shoe</v>
      </c>
    </row>
    <row r="448" spans="1:9" ht="15.5" x14ac:dyDescent="0.3">
      <c r="A448" s="34">
        <v>447</v>
      </c>
      <c r="B448" s="40" t="s">
        <v>688</v>
      </c>
      <c r="C448" s="35">
        <v>722</v>
      </c>
      <c r="D448" s="36">
        <v>45115.122477065466</v>
      </c>
      <c r="E448" s="34">
        <f>VLOOKUP(FACT_INTERESTS[[#This Row],[DW Version]], VERSIONS[], 2)</f>
        <v>74</v>
      </c>
      <c r="F448" s="34">
        <f>VLOOKUP(FACT_INTERESTS[[#This Row],[DW Version]], VERSIONS[], 3)</f>
        <v>5</v>
      </c>
      <c r="G448" s="34" t="str">
        <f>VLOOKUP(FACT_INTERESTS[[#This Row],[DW Version]], VERSIONS[], 4)</f>
        <v>white</v>
      </c>
      <c r="H448" s="40" t="str">
        <f>VLOOKUP(FACT_INTERESTS[[#This Row],[DW Version]], VERSIONS[], 6)</f>
        <v>Nike Soccer Ball</v>
      </c>
      <c r="I448" s="40" t="str">
        <f>VLOOKUP(FACT_INTERESTS[[#This Row],[DW Version]], VERSIONS[], 7)</f>
        <v>Sport Equipment</v>
      </c>
    </row>
    <row r="449" spans="1:9" ht="15.5" x14ac:dyDescent="0.3">
      <c r="A449" s="37">
        <v>448</v>
      </c>
      <c r="B449" s="37" t="s">
        <v>688</v>
      </c>
      <c r="C449" s="38">
        <v>496</v>
      </c>
      <c r="D449" s="39">
        <v>44170.947077200108</v>
      </c>
      <c r="E449" s="34">
        <f>VLOOKUP(FACT_INTERESTS[[#This Row],[DW Version]], VERSIONS[], 2)</f>
        <v>52</v>
      </c>
      <c r="F449" s="34">
        <f>VLOOKUP(FACT_INTERESTS[[#This Row],[DW Version]], VERSIONS[], 3)</f>
        <v>5</v>
      </c>
      <c r="G449" s="34" t="str">
        <f>VLOOKUP(FACT_INTERESTS[[#This Row],[DW Version]], VERSIONS[], 4)</f>
        <v>white</v>
      </c>
      <c r="H449" s="40" t="str">
        <f>VLOOKUP(FACT_INTERESTS[[#This Row],[DW Version]], VERSIONS[], 6)</f>
        <v>Tech Fleece Jogger</v>
      </c>
      <c r="I449" s="40" t="str">
        <f>VLOOKUP(FACT_INTERESTS[[#This Row],[DW Version]], VERSIONS[], 7)</f>
        <v>Apparel</v>
      </c>
    </row>
    <row r="450" spans="1:9" ht="15.5" x14ac:dyDescent="0.3">
      <c r="A450" s="34">
        <v>449</v>
      </c>
      <c r="B450" s="40" t="s">
        <v>688</v>
      </c>
      <c r="C450" s="35">
        <v>410</v>
      </c>
      <c r="D450" s="36">
        <v>42466.783592748092</v>
      </c>
      <c r="E450" s="34">
        <f>VLOOKUP(FACT_INTERESTS[[#This Row],[DW Version]], VERSIONS[], 2)</f>
        <v>41</v>
      </c>
      <c r="F450" s="34">
        <f>VLOOKUP(FACT_INTERESTS[[#This Row],[DW Version]], VERSIONS[], 3)</f>
        <v>10.5</v>
      </c>
      <c r="G450" s="34" t="str">
        <f>VLOOKUP(FACT_INTERESTS[[#This Row],[DW Version]], VERSIONS[], 4)</f>
        <v>white</v>
      </c>
      <c r="H450" s="40" t="str">
        <f>VLOOKUP(FACT_INTERESTS[[#This Row],[DW Version]], VERSIONS[], 6)</f>
        <v>LunarGlide</v>
      </c>
      <c r="I450" s="40" t="str">
        <f>VLOOKUP(FACT_INTERESTS[[#This Row],[DW Version]], VERSIONS[], 7)</f>
        <v>Shoe</v>
      </c>
    </row>
    <row r="451" spans="1:9" ht="15.5" x14ac:dyDescent="0.3">
      <c r="A451" s="37">
        <v>450</v>
      </c>
      <c r="B451" s="37" t="s">
        <v>688</v>
      </c>
      <c r="C451" s="38">
        <v>917</v>
      </c>
      <c r="D451" s="39">
        <v>41656.944461404062</v>
      </c>
      <c r="E451" s="34">
        <f>VLOOKUP(FACT_INTERESTS[[#This Row],[DW Version]], VERSIONS[], 2)</f>
        <v>93</v>
      </c>
      <c r="F451" s="34">
        <f>VLOOKUP(FACT_INTERESTS[[#This Row],[DW Version]], VERSIONS[], 3)</f>
        <v>9.5</v>
      </c>
      <c r="G451" s="34" t="str">
        <f>VLOOKUP(FACT_INTERESTS[[#This Row],[DW Version]], VERSIONS[], 4)</f>
        <v>white</v>
      </c>
      <c r="H451" s="40" t="str">
        <f>VLOOKUP(FACT_INTERESTS[[#This Row],[DW Version]], VERSIONS[], 6)</f>
        <v>Therma Training Top</v>
      </c>
      <c r="I451" s="40" t="str">
        <f>VLOOKUP(FACT_INTERESTS[[#This Row],[DW Version]], VERSIONS[], 7)</f>
        <v>Apparel</v>
      </c>
    </row>
    <row r="452" spans="1:9" ht="15.5" x14ac:dyDescent="0.3">
      <c r="A452" s="34">
        <v>451</v>
      </c>
      <c r="B452" s="34" t="s">
        <v>688</v>
      </c>
      <c r="C452" s="35">
        <v>389</v>
      </c>
      <c r="D452" s="36">
        <v>42450.009073990594</v>
      </c>
      <c r="E452" s="34">
        <f>VLOOKUP(FACT_INTERESTS[[#This Row],[DW Version]], VERSIONS[], 2)</f>
        <v>40</v>
      </c>
      <c r="F452" s="34">
        <f>VLOOKUP(FACT_INTERESTS[[#This Row],[DW Version]], VERSIONS[], 3)</f>
        <v>4.5</v>
      </c>
      <c r="G452" s="34" t="str">
        <f>VLOOKUP(FACT_INTERESTS[[#This Row],[DW Version]], VERSIONS[], 4)</f>
        <v>black</v>
      </c>
      <c r="H452" s="40" t="str">
        <f>VLOOKUP(FACT_INTERESTS[[#This Row],[DW Version]], VERSIONS[], 6)</f>
        <v>Zoom Streak</v>
      </c>
      <c r="I452" s="40" t="str">
        <f>VLOOKUP(FACT_INTERESTS[[#This Row],[DW Version]], VERSIONS[], 7)</f>
        <v>Shoe</v>
      </c>
    </row>
    <row r="453" spans="1:9" ht="15.5" x14ac:dyDescent="0.3">
      <c r="A453" s="37">
        <v>452</v>
      </c>
      <c r="B453" s="41" t="s">
        <v>688</v>
      </c>
      <c r="C453" s="38">
        <v>699</v>
      </c>
      <c r="D453" s="39">
        <v>43756.566443808384</v>
      </c>
      <c r="E453" s="34">
        <f>VLOOKUP(FACT_INTERESTS[[#This Row],[DW Version]], VERSIONS[], 2)</f>
        <v>71</v>
      </c>
      <c r="F453" s="34">
        <f>VLOOKUP(FACT_INTERESTS[[#This Row],[DW Version]], VERSIONS[], 3)</f>
        <v>12</v>
      </c>
      <c r="G453" s="34" t="str">
        <f>VLOOKUP(FACT_INTERESTS[[#This Row],[DW Version]], VERSIONS[], 4)</f>
        <v>green</v>
      </c>
      <c r="H453" s="40" t="str">
        <f>VLOOKUP(FACT_INTERESTS[[#This Row],[DW Version]], VERSIONS[], 6)</f>
        <v>AeroSwift Running Top</v>
      </c>
      <c r="I453" s="40" t="str">
        <f>VLOOKUP(FACT_INTERESTS[[#This Row],[DW Version]], VERSIONS[], 7)</f>
        <v>Apparel</v>
      </c>
    </row>
    <row r="454" spans="1:9" ht="15.5" x14ac:dyDescent="0.3">
      <c r="A454" s="34">
        <v>453</v>
      </c>
      <c r="B454" s="34" t="s">
        <v>688</v>
      </c>
      <c r="C454" s="35">
        <v>849</v>
      </c>
      <c r="D454" s="36">
        <v>43050.433099189642</v>
      </c>
      <c r="E454" s="34">
        <f>VLOOKUP(FACT_INTERESTS[[#This Row],[DW Version]], VERSIONS[], 2)</f>
        <v>86</v>
      </c>
      <c r="F454" s="34">
        <f>VLOOKUP(FACT_INTERESTS[[#This Row],[DW Version]], VERSIONS[], 3)</f>
        <v>7.5</v>
      </c>
      <c r="G454" s="34" t="str">
        <f>VLOOKUP(FACT_INTERESTS[[#This Row],[DW Version]], VERSIONS[], 4)</f>
        <v>black</v>
      </c>
      <c r="H454" s="40" t="str">
        <f>VLOOKUP(FACT_INTERESTS[[#This Row],[DW Version]], VERSIONS[], 6)</f>
        <v>Challenger Long-Sleeve</v>
      </c>
      <c r="I454" s="40" t="str">
        <f>VLOOKUP(FACT_INTERESTS[[#This Row],[DW Version]], VERSIONS[], 7)</f>
        <v>Apparel</v>
      </c>
    </row>
    <row r="455" spans="1:9" ht="15.5" x14ac:dyDescent="0.3">
      <c r="A455" s="37">
        <v>454</v>
      </c>
      <c r="B455" s="37" t="s">
        <v>688</v>
      </c>
      <c r="C455" s="38">
        <v>303</v>
      </c>
      <c r="D455" s="39">
        <v>44823.663978533914</v>
      </c>
      <c r="E455" s="34">
        <f>VLOOKUP(FACT_INTERESTS[[#This Row],[DW Version]], VERSIONS[], 2)</f>
        <v>30</v>
      </c>
      <c r="F455" s="34">
        <f>VLOOKUP(FACT_INTERESTS[[#This Row],[DW Version]], VERSIONS[], 3)</f>
        <v>11</v>
      </c>
      <c r="G455" s="34" t="str">
        <f>VLOOKUP(FACT_INTERESTS[[#This Row],[DW Version]], VERSIONS[], 4)</f>
        <v>blue</v>
      </c>
      <c r="H455" s="40" t="str">
        <f>VLOOKUP(FACT_INTERESTS[[#This Row],[DW Version]], VERSIONS[], 6)</f>
        <v>Air Zoom Terra Kiger</v>
      </c>
      <c r="I455" s="40" t="str">
        <f>VLOOKUP(FACT_INTERESTS[[#This Row],[DW Version]], VERSIONS[], 7)</f>
        <v>Shoe</v>
      </c>
    </row>
    <row r="456" spans="1:9" ht="15.5" x14ac:dyDescent="0.3">
      <c r="A456" s="34">
        <v>455</v>
      </c>
      <c r="B456" s="40" t="s">
        <v>798</v>
      </c>
      <c r="C456" s="35">
        <v>804</v>
      </c>
      <c r="D456" s="36">
        <v>41070.641727977607</v>
      </c>
      <c r="E456" s="34">
        <f>VLOOKUP(FACT_INTERESTS[[#This Row],[DW Version]], VERSIONS[], 2)</f>
        <v>82</v>
      </c>
      <c r="F456" s="34">
        <f>VLOOKUP(FACT_INTERESTS[[#This Row],[DW Version]], VERSIONS[], 3)</f>
        <v>5.5</v>
      </c>
      <c r="G456" s="34" t="str">
        <f>VLOOKUP(FACT_INTERESTS[[#This Row],[DW Version]], VERSIONS[], 4)</f>
        <v>white</v>
      </c>
      <c r="H456" s="40" t="str">
        <f>VLOOKUP(FACT_INTERESTS[[#This Row],[DW Version]], VERSIONS[], 6)</f>
        <v>Flex 2-in-1 Shorts</v>
      </c>
      <c r="I456" s="40" t="str">
        <f>VLOOKUP(FACT_INTERESTS[[#This Row],[DW Version]], VERSIONS[], 7)</f>
        <v>Apparel</v>
      </c>
    </row>
    <row r="457" spans="1:9" ht="15.5" x14ac:dyDescent="0.3">
      <c r="A457" s="37">
        <v>456</v>
      </c>
      <c r="B457" s="37" t="s">
        <v>798</v>
      </c>
      <c r="C457" s="38">
        <v>702</v>
      </c>
      <c r="D457" s="39">
        <v>44120.306246523127</v>
      </c>
      <c r="E457" s="34">
        <f>VLOOKUP(FACT_INTERESTS[[#This Row],[DW Version]], VERSIONS[], 2)</f>
        <v>72</v>
      </c>
      <c r="F457" s="34">
        <f>VLOOKUP(FACT_INTERESTS[[#This Row],[DW Version]], VERSIONS[], 3)</f>
        <v>6</v>
      </c>
      <c r="G457" s="34" t="str">
        <f>VLOOKUP(FACT_INTERESTS[[#This Row],[DW Version]], VERSIONS[], 4)</f>
        <v>white</v>
      </c>
      <c r="H457" s="40" t="str">
        <f>VLOOKUP(FACT_INTERESTS[[#This Row],[DW Version]], VERSIONS[], 6)</f>
        <v>Zoom Structure 22</v>
      </c>
      <c r="I457" s="40" t="str">
        <f>VLOOKUP(FACT_INTERESTS[[#This Row],[DW Version]], VERSIONS[], 7)</f>
        <v>Shoe</v>
      </c>
    </row>
    <row r="458" spans="1:9" ht="15.5" x14ac:dyDescent="0.3">
      <c r="A458" s="34">
        <v>457</v>
      </c>
      <c r="B458" s="34" t="s">
        <v>798</v>
      </c>
      <c r="C458" s="35">
        <v>294</v>
      </c>
      <c r="D458" s="36">
        <v>43165.573025899139</v>
      </c>
      <c r="E458" s="34">
        <f>VLOOKUP(FACT_INTERESTS[[#This Row],[DW Version]], VERSIONS[], 2)</f>
        <v>29</v>
      </c>
      <c r="F458" s="34">
        <f>VLOOKUP(FACT_INTERESTS[[#This Row],[DW Version]], VERSIONS[], 3)</f>
        <v>5.5</v>
      </c>
      <c r="G458" s="34" t="str">
        <f>VLOOKUP(FACT_INTERESTS[[#This Row],[DW Version]], VERSIONS[], 4)</f>
        <v>black</v>
      </c>
      <c r="H458" s="40" t="str">
        <f>VLOOKUP(FACT_INTERESTS[[#This Row],[DW Version]], VERSIONS[], 6)</f>
        <v>Wildhorse</v>
      </c>
      <c r="I458" s="40" t="str">
        <f>VLOOKUP(FACT_INTERESTS[[#This Row],[DW Version]], VERSIONS[], 7)</f>
        <v>Shoe</v>
      </c>
    </row>
    <row r="459" spans="1:9" ht="15.5" x14ac:dyDescent="0.3">
      <c r="A459" s="37">
        <v>458</v>
      </c>
      <c r="B459" s="37" t="s">
        <v>798</v>
      </c>
      <c r="C459" s="38">
        <v>563</v>
      </c>
      <c r="D459" s="39">
        <v>43815.801777555462</v>
      </c>
      <c r="E459" s="34">
        <f>VLOOKUP(FACT_INTERESTS[[#This Row],[DW Version]], VERSIONS[], 2)</f>
        <v>58</v>
      </c>
      <c r="F459" s="34">
        <f>VLOOKUP(FACT_INTERESTS[[#This Row],[DW Version]], VERSIONS[], 3)</f>
        <v>10</v>
      </c>
      <c r="G459" s="34" t="str">
        <f>VLOOKUP(FACT_INTERESTS[[#This Row],[DW Version]], VERSIONS[], 4)</f>
        <v>white</v>
      </c>
      <c r="H459" s="40" t="str">
        <f>VLOOKUP(FACT_INTERESTS[[#This Row],[DW Version]], VERSIONS[], 6)</f>
        <v>Mercurial Superfly</v>
      </c>
      <c r="I459" s="40" t="str">
        <f>VLOOKUP(FACT_INTERESTS[[#This Row],[DW Version]], VERSIONS[], 7)</f>
        <v>Shoe</v>
      </c>
    </row>
    <row r="460" spans="1:9" ht="15.5" x14ac:dyDescent="0.3">
      <c r="A460" s="34">
        <v>459</v>
      </c>
      <c r="B460" s="34" t="s">
        <v>767</v>
      </c>
      <c r="C460" s="35">
        <v>670</v>
      </c>
      <c r="D460" s="36">
        <v>40852.991389814881</v>
      </c>
      <c r="E460" s="34">
        <f>VLOOKUP(FACT_INTERESTS[[#This Row],[DW Version]], VERSIONS[], 2)</f>
        <v>68</v>
      </c>
      <c r="F460" s="34">
        <f>VLOOKUP(FACT_INTERESTS[[#This Row],[DW Version]], VERSIONS[], 3)</f>
        <v>4</v>
      </c>
      <c r="G460" s="34" t="str">
        <f>VLOOKUP(FACT_INTERESTS[[#This Row],[DW Version]], VERSIONS[], 4)</f>
        <v>red</v>
      </c>
      <c r="H460" s="40" t="str">
        <f>VLOOKUP(FACT_INTERESTS[[#This Row],[DW Version]], VERSIONS[], 6)</f>
        <v>React Miler</v>
      </c>
      <c r="I460" s="40" t="str">
        <f>VLOOKUP(FACT_INTERESTS[[#This Row],[DW Version]], VERSIONS[], 7)</f>
        <v>Shoe</v>
      </c>
    </row>
    <row r="461" spans="1:9" ht="15.5" x14ac:dyDescent="0.3">
      <c r="A461" s="37">
        <v>460</v>
      </c>
      <c r="B461" s="41" t="s">
        <v>767</v>
      </c>
      <c r="C461" s="38">
        <v>466</v>
      </c>
      <c r="D461" s="39">
        <v>41344.30163368208</v>
      </c>
      <c r="E461" s="34">
        <f>VLOOKUP(FACT_INTERESTS[[#This Row],[DW Version]], VERSIONS[], 2)</f>
        <v>48</v>
      </c>
      <c r="F461" s="34">
        <f>VLOOKUP(FACT_INTERESTS[[#This Row],[DW Version]], VERSIONS[], 3)</f>
        <v>11</v>
      </c>
      <c r="G461" s="34" t="str">
        <f>VLOOKUP(FACT_INTERESTS[[#This Row],[DW Version]], VERSIONS[], 4)</f>
        <v>black</v>
      </c>
      <c r="H461" s="40" t="str">
        <f>VLOOKUP(FACT_INTERESTS[[#This Row],[DW Version]], VERSIONS[], 6)</f>
        <v>Miler Tank</v>
      </c>
      <c r="I461" s="40" t="str">
        <f>VLOOKUP(FACT_INTERESTS[[#This Row],[DW Version]], VERSIONS[], 7)</f>
        <v>Apparel</v>
      </c>
    </row>
    <row r="462" spans="1:9" ht="15.5" x14ac:dyDescent="0.3">
      <c r="A462" s="34">
        <v>461</v>
      </c>
      <c r="B462" s="40" t="s">
        <v>767</v>
      </c>
      <c r="C462" s="35">
        <v>191</v>
      </c>
      <c r="D462" s="36">
        <v>42101.683215853802</v>
      </c>
      <c r="E462" s="34">
        <f>VLOOKUP(FACT_INTERESTS[[#This Row],[DW Version]], VERSIONS[], 2)</f>
        <v>19</v>
      </c>
      <c r="F462" s="34">
        <f>VLOOKUP(FACT_INTERESTS[[#This Row],[DW Version]], VERSIONS[], 3)</f>
        <v>10.5</v>
      </c>
      <c r="G462" s="34" t="str">
        <f>VLOOKUP(FACT_INTERESTS[[#This Row],[DW Version]], VERSIONS[], 4)</f>
        <v>purple</v>
      </c>
      <c r="H462" s="40" t="str">
        <f>VLOOKUP(FACT_INTERESTS[[#This Row],[DW Version]], VERSIONS[], 6)</f>
        <v>Windrunner Jacket</v>
      </c>
      <c r="I462" s="40" t="str">
        <f>VLOOKUP(FACT_INTERESTS[[#This Row],[DW Version]], VERSIONS[], 7)</f>
        <v>Apparel</v>
      </c>
    </row>
    <row r="463" spans="1:9" ht="15.5" x14ac:dyDescent="0.3">
      <c r="A463" s="37">
        <v>462</v>
      </c>
      <c r="B463" s="41" t="s">
        <v>767</v>
      </c>
      <c r="C463" s="38">
        <v>262</v>
      </c>
      <c r="D463" s="39">
        <v>40522.462461015115</v>
      </c>
      <c r="E463" s="34">
        <f>VLOOKUP(FACT_INTERESTS[[#This Row],[DW Version]], VERSIONS[], 2)</f>
        <v>26</v>
      </c>
      <c r="F463" s="34">
        <f>VLOOKUP(FACT_INTERESTS[[#This Row],[DW Version]], VERSIONS[], 3)</f>
        <v>3</v>
      </c>
      <c r="G463" s="34" t="str">
        <f>VLOOKUP(FACT_INTERESTS[[#This Row],[DW Version]], VERSIONS[], 4)</f>
        <v>pink</v>
      </c>
      <c r="H463" s="40" t="str">
        <f>VLOOKUP(FACT_INTERESTS[[#This Row],[DW Version]], VERSIONS[], 6)</f>
        <v>Infinity Run</v>
      </c>
      <c r="I463" s="40" t="str">
        <f>VLOOKUP(FACT_INTERESTS[[#This Row],[DW Version]], VERSIONS[], 7)</f>
        <v>Shoe</v>
      </c>
    </row>
    <row r="464" spans="1:9" ht="15.5" x14ac:dyDescent="0.3">
      <c r="A464" s="34">
        <v>463</v>
      </c>
      <c r="B464" s="34" t="s">
        <v>767</v>
      </c>
      <c r="C464" s="35">
        <v>924</v>
      </c>
      <c r="D464" s="36">
        <v>44319.486208888906</v>
      </c>
      <c r="E464" s="34">
        <f>VLOOKUP(FACT_INTERESTS[[#This Row],[DW Version]], VERSIONS[], 2)</f>
        <v>94</v>
      </c>
      <c r="F464" s="34">
        <f>VLOOKUP(FACT_INTERESTS[[#This Row],[DW Version]], VERSIONS[], 3)</f>
        <v>6.5</v>
      </c>
      <c r="G464" s="34" t="str">
        <f>VLOOKUP(FACT_INTERESTS[[#This Row],[DW Version]], VERSIONS[], 4)</f>
        <v>white</v>
      </c>
      <c r="H464" s="40" t="str">
        <f>VLOOKUP(FACT_INTERESTS[[#This Row],[DW Version]], VERSIONS[], 6)</f>
        <v>Joyride Run Flyknit</v>
      </c>
      <c r="I464" s="40" t="str">
        <f>VLOOKUP(FACT_INTERESTS[[#This Row],[DW Version]], VERSIONS[], 7)</f>
        <v>Shoe</v>
      </c>
    </row>
    <row r="465" spans="1:9" ht="15.5" x14ac:dyDescent="0.3">
      <c r="A465" s="37">
        <v>464</v>
      </c>
      <c r="B465" s="41" t="s">
        <v>767</v>
      </c>
      <c r="C465" s="38">
        <v>241</v>
      </c>
      <c r="D465" s="39">
        <v>41391.569191012321</v>
      </c>
      <c r="E465" s="34">
        <f>VLOOKUP(FACT_INTERESTS[[#This Row],[DW Version]], VERSIONS[], 2)</f>
        <v>24</v>
      </c>
      <c r="F465" s="34">
        <f>VLOOKUP(FACT_INTERESTS[[#This Row],[DW Version]], VERSIONS[], 3)</f>
        <v>5</v>
      </c>
      <c r="G465" s="34" t="str">
        <f>VLOOKUP(FACT_INTERESTS[[#This Row],[DW Version]], VERSIONS[], 4)</f>
        <v>white</v>
      </c>
      <c r="H465" s="40" t="str">
        <f>VLOOKUP(FACT_INTERESTS[[#This Row],[DW Version]], VERSIONS[], 6)</f>
        <v>Zoom Fly</v>
      </c>
      <c r="I465" s="40" t="str">
        <f>VLOOKUP(FACT_INTERESTS[[#This Row],[DW Version]], VERSIONS[], 7)</f>
        <v>Shoe</v>
      </c>
    </row>
    <row r="466" spans="1:9" ht="15.5" x14ac:dyDescent="0.3">
      <c r="A466" s="34">
        <v>465</v>
      </c>
      <c r="B466" s="40" t="s">
        <v>767</v>
      </c>
      <c r="C466" s="35">
        <v>809</v>
      </c>
      <c r="D466" s="36">
        <v>39734.457308205565</v>
      </c>
      <c r="E466" s="34">
        <f>VLOOKUP(FACT_INTERESTS[[#This Row],[DW Version]], VERSIONS[], 2)</f>
        <v>82</v>
      </c>
      <c r="F466" s="34">
        <f>VLOOKUP(FACT_INTERESTS[[#This Row],[DW Version]], VERSIONS[], 3)</f>
        <v>9</v>
      </c>
      <c r="G466" s="34" t="str">
        <f>VLOOKUP(FACT_INTERESTS[[#This Row],[DW Version]], VERSIONS[], 4)</f>
        <v>black</v>
      </c>
      <c r="H466" s="40" t="str">
        <f>VLOOKUP(FACT_INTERESTS[[#This Row],[DW Version]], VERSIONS[], 6)</f>
        <v>Flex 2-in-1 Shorts</v>
      </c>
      <c r="I466" s="40" t="str">
        <f>VLOOKUP(FACT_INTERESTS[[#This Row],[DW Version]], VERSIONS[], 7)</f>
        <v>Apparel</v>
      </c>
    </row>
    <row r="467" spans="1:9" ht="15.5" x14ac:dyDescent="0.3">
      <c r="A467" s="37">
        <v>466</v>
      </c>
      <c r="B467" s="41" t="s">
        <v>767</v>
      </c>
      <c r="C467" s="38">
        <v>683</v>
      </c>
      <c r="D467" s="39">
        <v>41414.48651466611</v>
      </c>
      <c r="E467" s="34">
        <f>VLOOKUP(FACT_INTERESTS[[#This Row],[DW Version]], VERSIONS[], 2)</f>
        <v>69</v>
      </c>
      <c r="F467" s="34">
        <f>VLOOKUP(FACT_INTERESTS[[#This Row],[DW Version]], VERSIONS[], 3)</f>
        <v>5.5</v>
      </c>
      <c r="G467" s="34" t="str">
        <f>VLOOKUP(FACT_INTERESTS[[#This Row],[DW Version]], VERSIONS[], 4)</f>
        <v>red</v>
      </c>
      <c r="H467" s="40" t="str">
        <f>VLOOKUP(FACT_INTERESTS[[#This Row],[DW Version]], VERSIONS[], 6)</f>
        <v>Mercurial Vapor</v>
      </c>
      <c r="I467" s="40" t="str">
        <f>VLOOKUP(FACT_INTERESTS[[#This Row],[DW Version]], VERSIONS[], 7)</f>
        <v>Shoe</v>
      </c>
    </row>
    <row r="468" spans="1:9" ht="15.5" x14ac:dyDescent="0.3">
      <c r="A468" s="34">
        <v>467</v>
      </c>
      <c r="B468" s="34" t="s">
        <v>767</v>
      </c>
      <c r="C468" s="35">
        <v>631</v>
      </c>
      <c r="D468" s="36">
        <v>43015.440268038132</v>
      </c>
      <c r="E468" s="34">
        <f>VLOOKUP(FACT_INTERESTS[[#This Row],[DW Version]], VERSIONS[], 2)</f>
        <v>64</v>
      </c>
      <c r="F468" s="34">
        <f>VLOOKUP(FACT_INTERESTS[[#This Row],[DW Version]], VERSIONS[], 3)</f>
        <v>12</v>
      </c>
      <c r="G468" s="34" t="str">
        <f>VLOOKUP(FACT_INTERESTS[[#This Row],[DW Version]], VERSIONS[], 4)</f>
        <v>white</v>
      </c>
      <c r="H468" s="40" t="str">
        <f>VLOOKUP(FACT_INTERESTS[[#This Row],[DW Version]], VERSIONS[], 6)</f>
        <v>Hyperdunk</v>
      </c>
      <c r="I468" s="40" t="str">
        <f>VLOOKUP(FACT_INTERESTS[[#This Row],[DW Version]], VERSIONS[], 7)</f>
        <v>Shoe</v>
      </c>
    </row>
    <row r="469" spans="1:9" ht="15.5" x14ac:dyDescent="0.3">
      <c r="A469" s="37">
        <v>468</v>
      </c>
      <c r="B469" s="37" t="s">
        <v>767</v>
      </c>
      <c r="C469" s="38">
        <v>394</v>
      </c>
      <c r="D469" s="39">
        <v>41207.826573479593</v>
      </c>
      <c r="E469" s="34">
        <f>VLOOKUP(FACT_INTERESTS[[#This Row],[DW Version]], VERSIONS[], 2)</f>
        <v>40</v>
      </c>
      <c r="F469" s="34">
        <f>VLOOKUP(FACT_INTERESTS[[#This Row],[DW Version]], VERSIONS[], 3)</f>
        <v>10.5</v>
      </c>
      <c r="G469" s="34" t="str">
        <f>VLOOKUP(FACT_INTERESTS[[#This Row],[DW Version]], VERSIONS[], 4)</f>
        <v>white</v>
      </c>
      <c r="H469" s="40" t="str">
        <f>VLOOKUP(FACT_INTERESTS[[#This Row],[DW Version]], VERSIONS[], 6)</f>
        <v>Zoom Streak</v>
      </c>
      <c r="I469" s="40" t="str">
        <f>VLOOKUP(FACT_INTERESTS[[#This Row],[DW Version]], VERSIONS[], 7)</f>
        <v>Shoe</v>
      </c>
    </row>
    <row r="470" spans="1:9" ht="15.5" x14ac:dyDescent="0.3">
      <c r="A470" s="34">
        <v>469</v>
      </c>
      <c r="B470" s="40" t="s">
        <v>767</v>
      </c>
      <c r="C470" s="35">
        <v>252</v>
      </c>
      <c r="D470" s="36">
        <v>39869.754705592059</v>
      </c>
      <c r="E470" s="34">
        <f>VLOOKUP(FACT_INTERESTS[[#This Row],[DW Version]], VERSIONS[], 2)</f>
        <v>25</v>
      </c>
      <c r="F470" s="34">
        <f>VLOOKUP(FACT_INTERESTS[[#This Row],[DW Version]], VERSIONS[], 3)</f>
        <v>4</v>
      </c>
      <c r="G470" s="34" t="str">
        <f>VLOOKUP(FACT_INTERESTS[[#This Row],[DW Version]], VERSIONS[], 4)</f>
        <v>white</v>
      </c>
      <c r="H470" s="40" t="str">
        <f>VLOOKUP(FACT_INTERESTS[[#This Row],[DW Version]], VERSIONS[], 6)</f>
        <v>Shox</v>
      </c>
      <c r="I470" s="40" t="str">
        <f>VLOOKUP(FACT_INTERESTS[[#This Row],[DW Version]], VERSIONS[], 7)</f>
        <v>Shoe</v>
      </c>
    </row>
    <row r="471" spans="1:9" ht="15.5" x14ac:dyDescent="0.3">
      <c r="A471" s="37">
        <v>470</v>
      </c>
      <c r="B471" s="37" t="s">
        <v>767</v>
      </c>
      <c r="C471" s="38">
        <v>371</v>
      </c>
      <c r="D471" s="39">
        <v>42777.377699799363</v>
      </c>
      <c r="E471" s="34">
        <f>VLOOKUP(FACT_INTERESTS[[#This Row],[DW Version]], VERSIONS[], 2)</f>
        <v>37</v>
      </c>
      <c r="F471" s="34">
        <f>VLOOKUP(FACT_INTERESTS[[#This Row],[DW Version]], VERSIONS[], 3)</f>
        <v>9</v>
      </c>
      <c r="G471" s="34" t="str">
        <f>VLOOKUP(FACT_INTERESTS[[#This Row],[DW Version]], VERSIONS[], 4)</f>
        <v>black</v>
      </c>
      <c r="H471" s="40" t="str">
        <f>VLOOKUP(FACT_INTERESTS[[#This Row],[DW Version]], VERSIONS[], 6)</f>
        <v>Air Zoom Winflo</v>
      </c>
      <c r="I471" s="40" t="str">
        <f>VLOOKUP(FACT_INTERESTS[[#This Row],[DW Version]], VERSIONS[], 7)</f>
        <v>Shoe</v>
      </c>
    </row>
    <row r="472" spans="1:9" ht="15.5" x14ac:dyDescent="0.3">
      <c r="A472" s="34">
        <v>471</v>
      </c>
      <c r="B472" s="40" t="s">
        <v>767</v>
      </c>
      <c r="C472" s="35">
        <v>9</v>
      </c>
      <c r="D472" s="36">
        <v>43684.371807340547</v>
      </c>
      <c r="E472" s="34">
        <f>VLOOKUP(FACT_INTERESTS[[#This Row],[DW Version]], VERSIONS[], 2)</f>
        <v>1</v>
      </c>
      <c r="F472" s="34">
        <f>VLOOKUP(FACT_INTERESTS[[#This Row],[DW Version]], VERSIONS[], 3)</f>
        <v>8.5</v>
      </c>
      <c r="G472" s="34" t="str">
        <f>VLOOKUP(FACT_INTERESTS[[#This Row],[DW Version]], VERSIONS[], 4)</f>
        <v>white</v>
      </c>
      <c r="H472" s="40" t="str">
        <f>VLOOKUP(FACT_INTERESTS[[#This Row],[DW Version]], VERSIONS[], 6)</f>
        <v>Air Max</v>
      </c>
      <c r="I472" s="40" t="str">
        <f>VLOOKUP(FACT_INTERESTS[[#This Row],[DW Version]], VERSIONS[], 7)</f>
        <v>Shoe</v>
      </c>
    </row>
    <row r="473" spans="1:9" ht="15.5" x14ac:dyDescent="0.3">
      <c r="A473" s="37">
        <v>472</v>
      </c>
      <c r="B473" s="41" t="s">
        <v>818</v>
      </c>
      <c r="C473" s="38">
        <v>783</v>
      </c>
      <c r="D473" s="39">
        <v>42963.086039333328</v>
      </c>
      <c r="E473" s="34">
        <f>VLOOKUP(FACT_INTERESTS[[#This Row],[DW Version]], VERSIONS[], 2)</f>
        <v>80</v>
      </c>
      <c r="F473" s="34">
        <f>VLOOKUP(FACT_INTERESTS[[#This Row],[DW Version]], VERSIONS[], 3)</f>
        <v>7</v>
      </c>
      <c r="G473" s="34" t="str">
        <f>VLOOKUP(FACT_INTERESTS[[#This Row],[DW Version]], VERSIONS[], 4)</f>
        <v>white</v>
      </c>
      <c r="H473" s="40" t="str">
        <f>VLOOKUP(FACT_INTERESTS[[#This Row],[DW Version]], VERSIONS[], 6)</f>
        <v>Quest 3</v>
      </c>
      <c r="I473" s="40" t="str">
        <f>VLOOKUP(FACT_INTERESTS[[#This Row],[DW Version]], VERSIONS[], 7)</f>
        <v>Shoe</v>
      </c>
    </row>
    <row r="474" spans="1:9" ht="15.5" x14ac:dyDescent="0.3">
      <c r="A474" s="34">
        <v>473</v>
      </c>
      <c r="B474" s="34" t="s">
        <v>818</v>
      </c>
      <c r="C474" s="35">
        <v>828</v>
      </c>
      <c r="D474" s="36">
        <v>43586.8544248252</v>
      </c>
      <c r="E474" s="34">
        <f>VLOOKUP(FACT_INTERESTS[[#This Row],[DW Version]], VERSIONS[], 2)</f>
        <v>84</v>
      </c>
      <c r="F474" s="34">
        <f>VLOOKUP(FACT_INTERESTS[[#This Row],[DW Version]], VERSIONS[], 3)</f>
        <v>7.5</v>
      </c>
      <c r="G474" s="34" t="str">
        <f>VLOOKUP(FACT_INTERESTS[[#This Row],[DW Version]], VERSIONS[], 4)</f>
        <v>blue</v>
      </c>
      <c r="H474" s="40" t="str">
        <f>VLOOKUP(FACT_INTERESTS[[#This Row],[DW Version]], VERSIONS[], 6)</f>
        <v>AeroLoft Running Vest</v>
      </c>
      <c r="I474" s="40" t="str">
        <f>VLOOKUP(FACT_INTERESTS[[#This Row],[DW Version]], VERSIONS[], 7)</f>
        <v>Apparel</v>
      </c>
    </row>
    <row r="475" spans="1:9" ht="15.5" x14ac:dyDescent="0.3">
      <c r="A475" s="37">
        <v>474</v>
      </c>
      <c r="B475" s="37" t="s">
        <v>818</v>
      </c>
      <c r="C475" s="38">
        <v>761</v>
      </c>
      <c r="D475" s="39">
        <v>40209.640128143059</v>
      </c>
      <c r="E475" s="34">
        <f>VLOOKUP(FACT_INTERESTS[[#This Row],[DW Version]], VERSIONS[], 2)</f>
        <v>78</v>
      </c>
      <c r="F475" s="34">
        <f>VLOOKUP(FACT_INTERESTS[[#This Row],[DW Version]], VERSIONS[], 3)</f>
        <v>9</v>
      </c>
      <c r="G475" s="34" t="str">
        <f>VLOOKUP(FACT_INTERESTS[[#This Row],[DW Version]], VERSIONS[], 4)</f>
        <v>white</v>
      </c>
      <c r="H475" s="40" t="str">
        <f>VLOOKUP(FACT_INTERESTS[[#This Row],[DW Version]], VERSIONS[], 6)</f>
        <v>Nike Air Tailwind</v>
      </c>
      <c r="I475" s="40" t="str">
        <f>VLOOKUP(FACT_INTERESTS[[#This Row],[DW Version]], VERSIONS[], 7)</f>
        <v>Shoe</v>
      </c>
    </row>
    <row r="476" spans="1:9" ht="15.5" x14ac:dyDescent="0.3">
      <c r="A476" s="34">
        <v>475</v>
      </c>
      <c r="B476" s="34" t="s">
        <v>818</v>
      </c>
      <c r="C476" s="35">
        <v>497</v>
      </c>
      <c r="D476" s="36">
        <v>41087.654054884384</v>
      </c>
      <c r="E476" s="34">
        <f>VLOOKUP(FACT_INTERESTS[[#This Row],[DW Version]], VERSIONS[], 2)</f>
        <v>52</v>
      </c>
      <c r="F476" s="34">
        <f>VLOOKUP(FACT_INTERESTS[[#This Row],[DW Version]], VERSIONS[], 3)</f>
        <v>5.5</v>
      </c>
      <c r="G476" s="34" t="str">
        <f>VLOOKUP(FACT_INTERESTS[[#This Row],[DW Version]], VERSIONS[], 4)</f>
        <v>yellow</v>
      </c>
      <c r="H476" s="40" t="str">
        <f>VLOOKUP(FACT_INTERESTS[[#This Row],[DW Version]], VERSIONS[], 6)</f>
        <v>Tech Fleece Jogger</v>
      </c>
      <c r="I476" s="40" t="str">
        <f>VLOOKUP(FACT_INTERESTS[[#This Row],[DW Version]], VERSIONS[], 7)</f>
        <v>Apparel</v>
      </c>
    </row>
    <row r="477" spans="1:9" ht="15.5" x14ac:dyDescent="0.3">
      <c r="A477" s="37">
        <v>476</v>
      </c>
      <c r="B477" s="41" t="s">
        <v>818</v>
      </c>
      <c r="C477" s="38">
        <v>516</v>
      </c>
      <c r="D477" s="39">
        <v>42684.085750961727</v>
      </c>
      <c r="E477" s="34">
        <f>VLOOKUP(FACT_INTERESTS[[#This Row],[DW Version]], VERSIONS[], 2)</f>
        <v>54</v>
      </c>
      <c r="F477" s="34">
        <f>VLOOKUP(FACT_INTERESTS[[#This Row],[DW Version]], VERSIONS[], 3)</f>
        <v>4</v>
      </c>
      <c r="G477" s="34" t="str">
        <f>VLOOKUP(FACT_INTERESTS[[#This Row],[DW Version]], VERSIONS[], 4)</f>
        <v>white</v>
      </c>
      <c r="H477" s="40" t="str">
        <f>VLOOKUP(FACT_INTERESTS[[#This Row],[DW Version]], VERSIONS[], 6)</f>
        <v>Legend React</v>
      </c>
      <c r="I477" s="40" t="str">
        <f>VLOOKUP(FACT_INTERESTS[[#This Row],[DW Version]], VERSIONS[], 7)</f>
        <v>Shoe</v>
      </c>
    </row>
    <row r="478" spans="1:9" ht="15.5" x14ac:dyDescent="0.3">
      <c r="A478" s="34">
        <v>477</v>
      </c>
      <c r="B478" s="34" t="s">
        <v>818</v>
      </c>
      <c r="C478" s="35">
        <v>799</v>
      </c>
      <c r="D478" s="36">
        <v>40275.124849376218</v>
      </c>
      <c r="E478" s="34">
        <f>VLOOKUP(FACT_INTERESTS[[#This Row],[DW Version]], VERSIONS[], 2)</f>
        <v>81</v>
      </c>
      <c r="F478" s="34">
        <f>VLOOKUP(FACT_INTERESTS[[#This Row],[DW Version]], VERSIONS[], 3)</f>
        <v>9.5</v>
      </c>
      <c r="G478" s="34" t="str">
        <f>VLOOKUP(FACT_INTERESTS[[#This Row],[DW Version]], VERSIONS[], 4)</f>
        <v>white</v>
      </c>
      <c r="H478" s="40" t="str">
        <f>VLOOKUP(FACT_INTERESTS[[#This Row],[DW Version]], VERSIONS[], 6)</f>
        <v>Air Max Fusion</v>
      </c>
      <c r="I478" s="40" t="str">
        <f>VLOOKUP(FACT_INTERESTS[[#This Row],[DW Version]], VERSIONS[], 7)</f>
        <v>Shoe</v>
      </c>
    </row>
    <row r="479" spans="1:9" ht="15.5" x14ac:dyDescent="0.3">
      <c r="A479" s="37">
        <v>478</v>
      </c>
      <c r="B479" s="37" t="s">
        <v>818</v>
      </c>
      <c r="C479" s="38">
        <v>487</v>
      </c>
      <c r="D479" s="39">
        <v>41424.631288165816</v>
      </c>
      <c r="E479" s="34">
        <f>VLOOKUP(FACT_INTERESTS[[#This Row],[DW Version]], VERSIONS[], 2)</f>
        <v>51</v>
      </c>
      <c r="F479" s="34">
        <f>VLOOKUP(FACT_INTERESTS[[#This Row],[DW Version]], VERSIONS[], 3)</f>
        <v>8</v>
      </c>
      <c r="G479" s="34" t="str">
        <f>VLOOKUP(FACT_INTERESTS[[#This Row],[DW Version]], VERSIONS[], 4)</f>
        <v>white</v>
      </c>
      <c r="H479" s="40" t="str">
        <f>VLOOKUP(FACT_INTERESTS[[#This Row],[DW Version]], VERSIONS[], 6)</f>
        <v>Therma Sphere Hoodie</v>
      </c>
      <c r="I479" s="40" t="str">
        <f>VLOOKUP(FACT_INTERESTS[[#This Row],[DW Version]], VERSIONS[], 7)</f>
        <v>Apparel</v>
      </c>
    </row>
    <row r="480" spans="1:9" ht="15.5" x14ac:dyDescent="0.3">
      <c r="A480" s="34">
        <v>479</v>
      </c>
      <c r="B480" s="34" t="s">
        <v>818</v>
      </c>
      <c r="C480" s="35">
        <v>191</v>
      </c>
      <c r="D480" s="36">
        <v>41754.884443913354</v>
      </c>
      <c r="E480" s="34">
        <f>VLOOKUP(FACT_INTERESTS[[#This Row],[DW Version]], VERSIONS[], 2)</f>
        <v>19</v>
      </c>
      <c r="F480" s="34">
        <f>VLOOKUP(FACT_INTERESTS[[#This Row],[DW Version]], VERSIONS[], 3)</f>
        <v>10.5</v>
      </c>
      <c r="G480" s="34" t="str">
        <f>VLOOKUP(FACT_INTERESTS[[#This Row],[DW Version]], VERSIONS[], 4)</f>
        <v>purple</v>
      </c>
      <c r="H480" s="40" t="str">
        <f>VLOOKUP(FACT_INTERESTS[[#This Row],[DW Version]], VERSIONS[], 6)</f>
        <v>Windrunner Jacket</v>
      </c>
      <c r="I480" s="40" t="str">
        <f>VLOOKUP(FACT_INTERESTS[[#This Row],[DW Version]], VERSIONS[], 7)</f>
        <v>Apparel</v>
      </c>
    </row>
    <row r="481" spans="1:9" ht="15.5" x14ac:dyDescent="0.3">
      <c r="A481" s="37">
        <v>480</v>
      </c>
      <c r="B481" s="41" t="s">
        <v>818</v>
      </c>
      <c r="C481" s="38">
        <v>68</v>
      </c>
      <c r="D481" s="39">
        <v>43236.687285834436</v>
      </c>
      <c r="E481" s="34">
        <f>VLOOKUP(FACT_INTERESTS[[#This Row],[DW Version]], VERSIONS[], 2)</f>
        <v>6</v>
      </c>
      <c r="F481" s="34">
        <f>VLOOKUP(FACT_INTERESTS[[#This Row],[DW Version]], VERSIONS[], 3)</f>
        <v>12.5</v>
      </c>
      <c r="G481" s="34" t="str">
        <f>VLOOKUP(FACT_INTERESTS[[#This Row],[DW Version]], VERSIONS[], 4)</f>
        <v>white</v>
      </c>
      <c r="H481" s="40" t="str">
        <f>VLOOKUP(FACT_INTERESTS[[#This Row],[DW Version]], VERSIONS[], 6)</f>
        <v>Tech Fleece Hoodie</v>
      </c>
      <c r="I481" s="40" t="str">
        <f>VLOOKUP(FACT_INTERESTS[[#This Row],[DW Version]], VERSIONS[], 7)</f>
        <v>Apparel</v>
      </c>
    </row>
    <row r="482" spans="1:9" ht="15.5" x14ac:dyDescent="0.3">
      <c r="A482" s="34">
        <v>481</v>
      </c>
      <c r="B482" s="34" t="s">
        <v>818</v>
      </c>
      <c r="C482" s="35">
        <v>853</v>
      </c>
      <c r="D482" s="36">
        <v>43210.629703906314</v>
      </c>
      <c r="E482" s="34">
        <f>VLOOKUP(FACT_INTERESTS[[#This Row],[DW Version]], VERSIONS[], 2)</f>
        <v>86</v>
      </c>
      <c r="F482" s="34">
        <f>VLOOKUP(FACT_INTERESTS[[#This Row],[DW Version]], VERSIONS[], 3)</f>
        <v>10.5</v>
      </c>
      <c r="G482" s="34" t="str">
        <f>VLOOKUP(FACT_INTERESTS[[#This Row],[DW Version]], VERSIONS[], 4)</f>
        <v>red</v>
      </c>
      <c r="H482" s="40" t="str">
        <f>VLOOKUP(FACT_INTERESTS[[#This Row],[DW Version]], VERSIONS[], 6)</f>
        <v>Challenger Long-Sleeve</v>
      </c>
      <c r="I482" s="40" t="str">
        <f>VLOOKUP(FACT_INTERESTS[[#This Row],[DW Version]], VERSIONS[], 7)</f>
        <v>Apparel</v>
      </c>
    </row>
    <row r="483" spans="1:9" ht="15.5" x14ac:dyDescent="0.3">
      <c r="A483" s="37">
        <v>482</v>
      </c>
      <c r="B483" s="41" t="s">
        <v>818</v>
      </c>
      <c r="C483" s="38">
        <v>565</v>
      </c>
      <c r="D483" s="39">
        <v>44286.597612427562</v>
      </c>
      <c r="E483" s="34">
        <f>VLOOKUP(FACT_INTERESTS[[#This Row],[DW Version]], VERSIONS[], 2)</f>
        <v>58</v>
      </c>
      <c r="F483" s="34">
        <f>VLOOKUP(FACT_INTERESTS[[#This Row],[DW Version]], VERSIONS[], 3)</f>
        <v>11.5</v>
      </c>
      <c r="G483" s="34" t="str">
        <f>VLOOKUP(FACT_INTERESTS[[#This Row],[DW Version]], VERSIONS[], 4)</f>
        <v>white</v>
      </c>
      <c r="H483" s="40" t="str">
        <f>VLOOKUP(FACT_INTERESTS[[#This Row],[DW Version]], VERSIONS[], 6)</f>
        <v>Mercurial Superfly</v>
      </c>
      <c r="I483" s="40" t="str">
        <f>VLOOKUP(FACT_INTERESTS[[#This Row],[DW Version]], VERSIONS[], 7)</f>
        <v>Shoe</v>
      </c>
    </row>
    <row r="484" spans="1:9" ht="15.5" x14ac:dyDescent="0.3">
      <c r="A484" s="34">
        <v>483</v>
      </c>
      <c r="B484" s="40" t="s">
        <v>818</v>
      </c>
      <c r="C484" s="35">
        <v>346</v>
      </c>
      <c r="D484" s="36">
        <v>41813.807412194103</v>
      </c>
      <c r="E484" s="34">
        <f>VLOOKUP(FACT_INTERESTS[[#This Row],[DW Version]], VERSIONS[], 2)</f>
        <v>35</v>
      </c>
      <c r="F484" s="34">
        <f>VLOOKUP(FACT_INTERESTS[[#This Row],[DW Version]], VERSIONS[], 3)</f>
        <v>7.5</v>
      </c>
      <c r="G484" s="34" t="str">
        <f>VLOOKUP(FACT_INTERESTS[[#This Row],[DW Version]], VERSIONS[], 4)</f>
        <v>purple lilac</v>
      </c>
      <c r="H484" s="40" t="str">
        <f>VLOOKUP(FACT_INTERESTS[[#This Row],[DW Version]], VERSIONS[], 6)</f>
        <v>Alphafly</v>
      </c>
      <c r="I484" s="40" t="str">
        <f>VLOOKUP(FACT_INTERESTS[[#This Row],[DW Version]], VERSIONS[], 7)</f>
        <v>Shoe</v>
      </c>
    </row>
    <row r="485" spans="1:9" ht="15.5" x14ac:dyDescent="0.3">
      <c r="A485" s="37">
        <v>484</v>
      </c>
      <c r="B485" s="41" t="s">
        <v>818</v>
      </c>
      <c r="C485" s="38">
        <v>877</v>
      </c>
      <c r="D485" s="39">
        <v>44389.195987806852</v>
      </c>
      <c r="E485" s="34">
        <f>VLOOKUP(FACT_INTERESTS[[#This Row],[DW Version]], VERSIONS[], 2)</f>
        <v>89</v>
      </c>
      <c r="F485" s="34">
        <f>VLOOKUP(FACT_INTERESTS[[#This Row],[DW Version]], VERSIONS[], 3)</f>
        <v>9</v>
      </c>
      <c r="G485" s="34" t="str">
        <f>VLOOKUP(FACT_INTERESTS[[#This Row],[DW Version]], VERSIONS[], 4)</f>
        <v>white</v>
      </c>
      <c r="H485" s="40" t="str">
        <f>VLOOKUP(FACT_INTERESTS[[#This Row],[DW Version]], VERSIONS[], 6)</f>
        <v>Wildhorse 7</v>
      </c>
      <c r="I485" s="40" t="str">
        <f>VLOOKUP(FACT_INTERESTS[[#This Row],[DW Version]], VERSIONS[], 7)</f>
        <v>Shoe</v>
      </c>
    </row>
    <row r="486" spans="1:9" ht="15.5" x14ac:dyDescent="0.3">
      <c r="A486" s="34">
        <v>485</v>
      </c>
      <c r="B486" s="40" t="s">
        <v>818</v>
      </c>
      <c r="C486" s="35">
        <v>837</v>
      </c>
      <c r="D486" s="36">
        <v>41878.548638863664</v>
      </c>
      <c r="E486" s="34">
        <f>VLOOKUP(FACT_INTERESTS[[#This Row],[DW Version]], VERSIONS[], 2)</f>
        <v>85</v>
      </c>
      <c r="F486" s="34">
        <f>VLOOKUP(FACT_INTERESTS[[#This Row],[DW Version]], VERSIONS[], 3)</f>
        <v>5.5</v>
      </c>
      <c r="G486" s="34" t="str">
        <f>VLOOKUP(FACT_INTERESTS[[#This Row],[DW Version]], VERSIONS[], 4)</f>
        <v>white</v>
      </c>
      <c r="H486" s="40" t="str">
        <f>VLOOKUP(FACT_INTERESTS[[#This Row],[DW Version]], VERSIONS[], 6)</f>
        <v>Nike Flex Stride</v>
      </c>
      <c r="I486" s="40" t="str">
        <f>VLOOKUP(FACT_INTERESTS[[#This Row],[DW Version]], VERSIONS[], 7)</f>
        <v>Apparel</v>
      </c>
    </row>
    <row r="487" spans="1:9" ht="15.5" x14ac:dyDescent="0.3">
      <c r="A487" s="37">
        <v>486</v>
      </c>
      <c r="B487" s="37" t="s">
        <v>730</v>
      </c>
      <c r="C487" s="38">
        <v>312</v>
      </c>
      <c r="D487" s="39">
        <v>38867.115405321645</v>
      </c>
      <c r="E487" s="34">
        <f>VLOOKUP(FACT_INTERESTS[[#This Row],[DW Version]], VERSIONS[], 2)</f>
        <v>31</v>
      </c>
      <c r="F487" s="34">
        <f>VLOOKUP(FACT_INTERESTS[[#This Row],[DW Version]], VERSIONS[], 3)</f>
        <v>9</v>
      </c>
      <c r="G487" s="34" t="str">
        <f>VLOOKUP(FACT_INTERESTS[[#This Row],[DW Version]], VERSIONS[], 4)</f>
        <v>white</v>
      </c>
      <c r="H487" s="40" t="str">
        <f>VLOOKUP(FACT_INTERESTS[[#This Row],[DW Version]], VERSIONS[], 6)</f>
        <v>React Element 55</v>
      </c>
      <c r="I487" s="40" t="str">
        <f>VLOOKUP(FACT_INTERESTS[[#This Row],[DW Version]], VERSIONS[], 7)</f>
        <v>Shoe</v>
      </c>
    </row>
    <row r="488" spans="1:9" ht="15.5" x14ac:dyDescent="0.3">
      <c r="A488" s="34">
        <v>487</v>
      </c>
      <c r="B488" s="40" t="s">
        <v>730</v>
      </c>
      <c r="C488" s="35">
        <v>938</v>
      </c>
      <c r="D488" s="36">
        <v>44895.084594293803</v>
      </c>
      <c r="E488" s="34">
        <f>VLOOKUP(FACT_INTERESTS[[#This Row],[DW Version]], VERSIONS[], 2)</f>
        <v>95</v>
      </c>
      <c r="F488" s="34">
        <f>VLOOKUP(FACT_INTERESTS[[#This Row],[DW Version]], VERSIONS[], 3)</f>
        <v>9.5</v>
      </c>
      <c r="G488" s="34" t="str">
        <f>VLOOKUP(FACT_INTERESTS[[#This Row],[DW Version]], VERSIONS[], 4)</f>
        <v>red</v>
      </c>
      <c r="H488" s="40" t="str">
        <f>VLOOKUP(FACT_INTERESTS[[#This Row],[DW Version]], VERSIONS[], 6)</f>
        <v>Nike Backpack</v>
      </c>
      <c r="I488" s="40" t="str">
        <f>VLOOKUP(FACT_INTERESTS[[#This Row],[DW Version]], VERSIONS[], 7)</f>
        <v>Accessories</v>
      </c>
    </row>
    <row r="489" spans="1:9" ht="15.5" x14ac:dyDescent="0.3">
      <c r="A489" s="37">
        <v>488</v>
      </c>
      <c r="B489" s="41" t="s">
        <v>730</v>
      </c>
      <c r="C489" s="38">
        <v>678</v>
      </c>
      <c r="D489" s="39">
        <v>42116.672031489601</v>
      </c>
      <c r="E489" s="34">
        <f>VLOOKUP(FACT_INTERESTS[[#This Row],[DW Version]], VERSIONS[], 2)</f>
        <v>68</v>
      </c>
      <c r="F489" s="34">
        <f>VLOOKUP(FACT_INTERESTS[[#This Row],[DW Version]], VERSIONS[], 3)</f>
        <v>12</v>
      </c>
      <c r="G489" s="34" t="str">
        <f>VLOOKUP(FACT_INTERESTS[[#This Row],[DW Version]], VERSIONS[], 4)</f>
        <v>white</v>
      </c>
      <c r="H489" s="40" t="str">
        <f>VLOOKUP(FACT_INTERESTS[[#This Row],[DW Version]], VERSIONS[], 6)</f>
        <v>React Miler</v>
      </c>
      <c r="I489" s="40" t="str">
        <f>VLOOKUP(FACT_INTERESTS[[#This Row],[DW Version]], VERSIONS[], 7)</f>
        <v>Shoe</v>
      </c>
    </row>
    <row r="490" spans="1:9" ht="15.5" x14ac:dyDescent="0.3">
      <c r="A490" s="34">
        <v>489</v>
      </c>
      <c r="B490" s="40" t="s">
        <v>730</v>
      </c>
      <c r="C490" s="35">
        <v>310</v>
      </c>
      <c r="D490" s="36">
        <v>39016.18343760728</v>
      </c>
      <c r="E490" s="34">
        <f>VLOOKUP(FACT_INTERESTS[[#This Row],[DW Version]], VERSIONS[], 2)</f>
        <v>31</v>
      </c>
      <c r="F490" s="34">
        <f>VLOOKUP(FACT_INTERESTS[[#This Row],[DW Version]], VERSIONS[], 3)</f>
        <v>8.5</v>
      </c>
      <c r="G490" s="34" t="str">
        <f>VLOOKUP(FACT_INTERESTS[[#This Row],[DW Version]], VERSIONS[], 4)</f>
        <v>white</v>
      </c>
      <c r="H490" s="40" t="str">
        <f>VLOOKUP(FACT_INTERESTS[[#This Row],[DW Version]], VERSIONS[], 6)</f>
        <v>React Element 55</v>
      </c>
      <c r="I490" s="40" t="str">
        <f>VLOOKUP(FACT_INTERESTS[[#This Row],[DW Version]], VERSIONS[], 7)</f>
        <v>Shoe</v>
      </c>
    </row>
    <row r="491" spans="1:9" ht="15.5" x14ac:dyDescent="0.3">
      <c r="A491" s="37">
        <v>490</v>
      </c>
      <c r="B491" s="41" t="s">
        <v>730</v>
      </c>
      <c r="C491" s="38">
        <v>558</v>
      </c>
      <c r="D491" s="39">
        <v>41431.250138751522</v>
      </c>
      <c r="E491" s="34">
        <f>VLOOKUP(FACT_INTERESTS[[#This Row],[DW Version]], VERSIONS[], 2)</f>
        <v>58</v>
      </c>
      <c r="F491" s="34">
        <f>VLOOKUP(FACT_INTERESTS[[#This Row],[DW Version]], VERSIONS[], 3)</f>
        <v>5.5</v>
      </c>
      <c r="G491" s="34" t="str">
        <f>VLOOKUP(FACT_INTERESTS[[#This Row],[DW Version]], VERSIONS[], 4)</f>
        <v>dark blue</v>
      </c>
      <c r="H491" s="40" t="str">
        <f>VLOOKUP(FACT_INTERESTS[[#This Row],[DW Version]], VERSIONS[], 6)</f>
        <v>Mercurial Superfly</v>
      </c>
      <c r="I491" s="40" t="str">
        <f>VLOOKUP(FACT_INTERESTS[[#This Row],[DW Version]], VERSIONS[], 7)</f>
        <v>Shoe</v>
      </c>
    </row>
    <row r="492" spans="1:9" ht="15.5" x14ac:dyDescent="0.3">
      <c r="A492" s="34">
        <v>491</v>
      </c>
      <c r="B492" s="34" t="s">
        <v>762</v>
      </c>
      <c r="C492" s="35">
        <v>967</v>
      </c>
      <c r="D492" s="36">
        <v>42601.110876755309</v>
      </c>
      <c r="E492" s="34">
        <f>VLOOKUP(FACT_INTERESTS[[#This Row],[DW Version]], VERSIONS[], 2)</f>
        <v>98</v>
      </c>
      <c r="F492" s="34">
        <f>VLOOKUP(FACT_INTERESTS[[#This Row],[DW Version]], VERSIONS[], 3)</f>
        <v>8.5</v>
      </c>
      <c r="G492" s="34" t="str">
        <f>VLOOKUP(FACT_INTERESTS[[#This Row],[DW Version]], VERSIONS[], 4)</f>
        <v>black</v>
      </c>
      <c r="H492" s="40" t="str">
        <f>VLOOKUP(FACT_INTERESTS[[#This Row],[DW Version]], VERSIONS[], 6)</f>
        <v>Zoom Rival Fly</v>
      </c>
      <c r="I492" s="40" t="str">
        <f>VLOOKUP(FACT_INTERESTS[[#This Row],[DW Version]], VERSIONS[], 7)</f>
        <v>Shoe</v>
      </c>
    </row>
    <row r="493" spans="1:9" ht="15.5" x14ac:dyDescent="0.3">
      <c r="A493" s="37">
        <v>492</v>
      </c>
      <c r="B493" s="41" t="s">
        <v>762</v>
      </c>
      <c r="C493" s="38">
        <v>255</v>
      </c>
      <c r="D493" s="39">
        <v>43844.363333258691</v>
      </c>
      <c r="E493" s="34">
        <f>VLOOKUP(FACT_INTERESTS[[#This Row],[DW Version]], VERSIONS[], 2)</f>
        <v>25</v>
      </c>
      <c r="F493" s="34">
        <f>VLOOKUP(FACT_INTERESTS[[#This Row],[DW Version]], VERSIONS[], 3)</f>
        <v>5.5</v>
      </c>
      <c r="G493" s="34" t="str">
        <f>VLOOKUP(FACT_INTERESTS[[#This Row],[DW Version]], VERSIONS[], 4)</f>
        <v>brown</v>
      </c>
      <c r="H493" s="40" t="str">
        <f>VLOOKUP(FACT_INTERESTS[[#This Row],[DW Version]], VERSIONS[], 6)</f>
        <v>Shox</v>
      </c>
      <c r="I493" s="40" t="str">
        <f>VLOOKUP(FACT_INTERESTS[[#This Row],[DW Version]], VERSIONS[], 7)</f>
        <v>Shoe</v>
      </c>
    </row>
    <row r="494" spans="1:9" ht="15.5" x14ac:dyDescent="0.3">
      <c r="A494" s="34">
        <v>493</v>
      </c>
      <c r="B494" s="40" t="s">
        <v>762</v>
      </c>
      <c r="C494" s="35">
        <v>24</v>
      </c>
      <c r="D494" s="36">
        <v>44905.561282386392</v>
      </c>
      <c r="E494" s="34">
        <f>VLOOKUP(FACT_INTERESTS[[#This Row],[DW Version]], VERSIONS[], 2)</f>
        <v>2</v>
      </c>
      <c r="F494" s="34">
        <f>VLOOKUP(FACT_INTERESTS[[#This Row],[DW Version]], VERSIONS[], 3)</f>
        <v>11</v>
      </c>
      <c r="G494" s="34" t="str">
        <f>VLOOKUP(FACT_INTERESTS[[#This Row],[DW Version]], VERSIONS[], 4)</f>
        <v>white</v>
      </c>
      <c r="H494" s="40" t="str">
        <f>VLOOKUP(FACT_INTERESTS[[#This Row],[DW Version]], VERSIONS[], 6)</f>
        <v>Air Force 1</v>
      </c>
      <c r="I494" s="40" t="str">
        <f>VLOOKUP(FACT_INTERESTS[[#This Row],[DW Version]], VERSIONS[], 7)</f>
        <v>Shoe</v>
      </c>
    </row>
    <row r="495" spans="1:9" ht="15.5" x14ac:dyDescent="0.3">
      <c r="A495" s="37">
        <v>494</v>
      </c>
      <c r="B495" s="41" t="s">
        <v>762</v>
      </c>
      <c r="C495" s="38">
        <v>138</v>
      </c>
      <c r="D495" s="39">
        <v>41675.319560785138</v>
      </c>
      <c r="E495" s="34">
        <f>VLOOKUP(FACT_INTERESTS[[#This Row],[DW Version]], VERSIONS[], 2)</f>
        <v>14</v>
      </c>
      <c r="F495" s="34">
        <f>VLOOKUP(FACT_INTERESTS[[#This Row],[DW Version]], VERSIONS[], 3)</f>
        <v>8</v>
      </c>
      <c r="G495" s="34" t="str">
        <f>VLOOKUP(FACT_INTERESTS[[#This Row],[DW Version]], VERSIONS[], 4)</f>
        <v>black</v>
      </c>
      <c r="H495" s="40" t="str">
        <f>VLOOKUP(FACT_INTERESTS[[#This Row],[DW Version]], VERSIONS[], 6)</f>
        <v>ZoomX</v>
      </c>
      <c r="I495" s="40" t="str">
        <f>VLOOKUP(FACT_INTERESTS[[#This Row],[DW Version]], VERSIONS[], 7)</f>
        <v>Shoe</v>
      </c>
    </row>
    <row r="496" spans="1:9" ht="15.5" x14ac:dyDescent="0.3">
      <c r="A496" s="34">
        <v>495</v>
      </c>
      <c r="B496" s="34" t="s">
        <v>762</v>
      </c>
      <c r="C496" s="35">
        <v>681</v>
      </c>
      <c r="D496" s="36">
        <v>42890.889105362832</v>
      </c>
      <c r="E496" s="34">
        <f>VLOOKUP(FACT_INTERESTS[[#This Row],[DW Version]], VERSIONS[], 2)</f>
        <v>69</v>
      </c>
      <c r="F496" s="34">
        <f>VLOOKUP(FACT_INTERESTS[[#This Row],[DW Version]], VERSIONS[], 3)</f>
        <v>4</v>
      </c>
      <c r="G496" s="34" t="str">
        <f>VLOOKUP(FACT_INTERESTS[[#This Row],[DW Version]], VERSIONS[], 4)</f>
        <v>red</v>
      </c>
      <c r="H496" s="40" t="str">
        <f>VLOOKUP(FACT_INTERESTS[[#This Row],[DW Version]], VERSIONS[], 6)</f>
        <v>Mercurial Vapor</v>
      </c>
      <c r="I496" s="40" t="str">
        <f>VLOOKUP(FACT_INTERESTS[[#This Row],[DW Version]], VERSIONS[], 7)</f>
        <v>Shoe</v>
      </c>
    </row>
    <row r="497" spans="1:9" ht="15.5" x14ac:dyDescent="0.3">
      <c r="A497" s="37">
        <v>496</v>
      </c>
      <c r="B497" s="37" t="s">
        <v>762</v>
      </c>
      <c r="C497" s="38">
        <v>170</v>
      </c>
      <c r="D497" s="39">
        <v>44078.782923063292</v>
      </c>
      <c r="E497" s="34">
        <f>VLOOKUP(FACT_INTERESTS[[#This Row],[DW Version]], VERSIONS[], 2)</f>
        <v>17</v>
      </c>
      <c r="F497" s="34">
        <f>VLOOKUP(FACT_INTERESTS[[#This Row],[DW Version]], VERSIONS[], 3)</f>
        <v>6</v>
      </c>
      <c r="G497" s="34" t="str">
        <f>VLOOKUP(FACT_INTERESTS[[#This Row],[DW Version]], VERSIONS[], 4)</f>
        <v>black</v>
      </c>
      <c r="H497" s="40" t="str">
        <f>VLOOKUP(FACT_INTERESTS[[#This Row],[DW Version]], VERSIONS[], 6)</f>
        <v>Free Run</v>
      </c>
      <c r="I497" s="40" t="str">
        <f>VLOOKUP(FACT_INTERESTS[[#This Row],[DW Version]], VERSIONS[], 7)</f>
        <v>Shoe</v>
      </c>
    </row>
    <row r="498" spans="1:9" ht="15.5" x14ac:dyDescent="0.3">
      <c r="A498" s="34">
        <v>497</v>
      </c>
      <c r="B498" s="40" t="s">
        <v>762</v>
      </c>
      <c r="C498" s="35">
        <v>423</v>
      </c>
      <c r="D498" s="36">
        <v>40565.774849917267</v>
      </c>
      <c r="E498" s="34">
        <f>VLOOKUP(FACT_INTERESTS[[#This Row],[DW Version]], VERSIONS[], 2)</f>
        <v>43</v>
      </c>
      <c r="F498" s="34">
        <f>VLOOKUP(FACT_INTERESTS[[#This Row],[DW Version]], VERSIONS[], 3)</f>
        <v>6.5</v>
      </c>
      <c r="G498" s="34" t="str">
        <f>VLOOKUP(FACT_INTERESTS[[#This Row],[DW Version]], VERSIONS[], 4)</f>
        <v>white</v>
      </c>
      <c r="H498" s="40" t="str">
        <f>VLOOKUP(FACT_INTERESTS[[#This Row],[DW Version]], VERSIONS[], 6)</f>
        <v>Flex Experience</v>
      </c>
      <c r="I498" s="40" t="str">
        <f>VLOOKUP(FACT_INTERESTS[[#This Row],[DW Version]], VERSIONS[], 7)</f>
        <v>Apparel</v>
      </c>
    </row>
    <row r="499" spans="1:9" ht="15.5" x14ac:dyDescent="0.3">
      <c r="A499" s="37">
        <v>498</v>
      </c>
      <c r="B499" s="41" t="s">
        <v>762</v>
      </c>
      <c r="C499" s="38">
        <v>752</v>
      </c>
      <c r="D499" s="39">
        <v>38978.013580122017</v>
      </c>
      <c r="E499" s="34">
        <f>VLOOKUP(FACT_INTERESTS[[#This Row],[DW Version]], VERSIONS[], 2)</f>
        <v>77</v>
      </c>
      <c r="F499" s="34">
        <f>VLOOKUP(FACT_INTERESTS[[#This Row],[DW Version]], VERSIONS[], 3)</f>
        <v>11.5</v>
      </c>
      <c r="G499" s="34" t="str">
        <f>VLOOKUP(FACT_INTERESTS[[#This Row],[DW Version]], VERSIONS[], 4)</f>
        <v>white</v>
      </c>
      <c r="H499" s="40" t="str">
        <f>VLOOKUP(FACT_INTERESTS[[#This Row],[DW Version]], VERSIONS[], 6)</f>
        <v>Nike Court Legacy</v>
      </c>
      <c r="I499" s="40" t="str">
        <f>VLOOKUP(FACT_INTERESTS[[#This Row],[DW Version]], VERSIONS[], 7)</f>
        <v>Shoe</v>
      </c>
    </row>
    <row r="500" spans="1:9" ht="15.5" x14ac:dyDescent="0.3">
      <c r="A500" s="34">
        <v>499</v>
      </c>
      <c r="B500" s="34" t="s">
        <v>762</v>
      </c>
      <c r="C500" s="35">
        <v>431</v>
      </c>
      <c r="D500" s="36">
        <v>44936.768715295148</v>
      </c>
      <c r="E500" s="34">
        <f>VLOOKUP(FACT_INTERESTS[[#This Row],[DW Version]], VERSIONS[], 2)</f>
        <v>44</v>
      </c>
      <c r="F500" s="34">
        <f>VLOOKUP(FACT_INTERESTS[[#This Row],[DW Version]], VERSIONS[], 3)</f>
        <v>9</v>
      </c>
      <c r="G500" s="34" t="str">
        <f>VLOOKUP(FACT_INTERESTS[[#This Row],[DW Version]], VERSIONS[], 4)</f>
        <v>white</v>
      </c>
      <c r="H500" s="40" t="str">
        <f>VLOOKUP(FACT_INTERESTS[[#This Row],[DW Version]], VERSIONS[], 6)</f>
        <v>Zoom Pegasus Turbo</v>
      </c>
      <c r="I500" s="40" t="str">
        <f>VLOOKUP(FACT_INTERESTS[[#This Row],[DW Version]], VERSIONS[], 7)</f>
        <v>Shoe</v>
      </c>
    </row>
    <row r="501" spans="1:9" ht="15.5" x14ac:dyDescent="0.3">
      <c r="A501" s="37">
        <v>500</v>
      </c>
      <c r="B501" s="41" t="s">
        <v>722</v>
      </c>
      <c r="C501" s="38">
        <v>304</v>
      </c>
      <c r="D501" s="39">
        <v>43561.079107195015</v>
      </c>
      <c r="E501" s="34">
        <f>VLOOKUP(FACT_INTERESTS[[#This Row],[DW Version]], VERSIONS[], 2)</f>
        <v>30</v>
      </c>
      <c r="F501" s="34">
        <f>VLOOKUP(FACT_INTERESTS[[#This Row],[DW Version]], VERSIONS[], 3)</f>
        <v>11.5</v>
      </c>
      <c r="G501" s="34" t="str">
        <f>VLOOKUP(FACT_INTERESTS[[#This Row],[DW Version]], VERSIONS[], 4)</f>
        <v>purple lilac</v>
      </c>
      <c r="H501" s="40" t="str">
        <f>VLOOKUP(FACT_INTERESTS[[#This Row],[DW Version]], VERSIONS[], 6)</f>
        <v>Air Zoom Terra Kiger</v>
      </c>
      <c r="I501" s="40" t="str">
        <f>VLOOKUP(FACT_INTERESTS[[#This Row],[DW Version]], VERSIONS[], 7)</f>
        <v>Shoe</v>
      </c>
    </row>
    <row r="502" spans="1:9" ht="15.5" x14ac:dyDescent="0.3">
      <c r="A502" s="34">
        <v>501</v>
      </c>
      <c r="B502" s="34" t="s">
        <v>722</v>
      </c>
      <c r="C502" s="35">
        <v>515</v>
      </c>
      <c r="D502" s="36">
        <v>39156.049078967895</v>
      </c>
      <c r="E502" s="34">
        <f>VLOOKUP(FACT_INTERESTS[[#This Row],[DW Version]], VERSIONS[], 2)</f>
        <v>54</v>
      </c>
      <c r="F502" s="34">
        <f>VLOOKUP(FACT_INTERESTS[[#This Row],[DW Version]], VERSIONS[], 3)</f>
        <v>3.5</v>
      </c>
      <c r="G502" s="34" t="str">
        <f>VLOOKUP(FACT_INTERESTS[[#This Row],[DW Version]], VERSIONS[], 4)</f>
        <v>white</v>
      </c>
      <c r="H502" s="40" t="str">
        <f>VLOOKUP(FACT_INTERESTS[[#This Row],[DW Version]], VERSIONS[], 6)</f>
        <v>Legend React</v>
      </c>
      <c r="I502" s="40" t="str">
        <f>VLOOKUP(FACT_INTERESTS[[#This Row],[DW Version]], VERSIONS[], 7)</f>
        <v>Shoe</v>
      </c>
    </row>
    <row r="503" spans="1:9" ht="15.5" x14ac:dyDescent="0.3">
      <c r="A503" s="37">
        <v>502</v>
      </c>
      <c r="B503" s="41" t="s">
        <v>722</v>
      </c>
      <c r="C503" s="38">
        <v>992</v>
      </c>
      <c r="D503" s="39">
        <v>42676.209922715854</v>
      </c>
      <c r="E503" s="34">
        <f>VLOOKUP(FACT_INTERESTS[[#This Row],[DW Version]], VERSIONS[], 2)</f>
        <v>100</v>
      </c>
      <c r="F503" s="34">
        <f>VLOOKUP(FACT_INTERESTS[[#This Row],[DW Version]], VERSIONS[], 3)</f>
        <v>11.5</v>
      </c>
      <c r="G503" s="34" t="str">
        <f>VLOOKUP(FACT_INTERESTS[[#This Row],[DW Version]], VERSIONS[], 4)</f>
        <v>orange</v>
      </c>
      <c r="H503" s="40" t="str">
        <f>VLOOKUP(FACT_INTERESTS[[#This Row],[DW Version]], VERSIONS[], 6)</f>
        <v>Nike Kettlebell</v>
      </c>
      <c r="I503" s="40" t="str">
        <f>VLOOKUP(FACT_INTERESTS[[#This Row],[DW Version]], VERSIONS[], 7)</f>
        <v>Sport Equipment</v>
      </c>
    </row>
    <row r="504" spans="1:9" ht="15.5" x14ac:dyDescent="0.3">
      <c r="A504" s="34">
        <v>503</v>
      </c>
      <c r="B504" s="34" t="s">
        <v>722</v>
      </c>
      <c r="C504" s="35">
        <v>575</v>
      </c>
      <c r="D504" s="36">
        <v>42093.181880334319</v>
      </c>
      <c r="E504" s="34">
        <f>VLOOKUP(FACT_INTERESTS[[#This Row],[DW Version]], VERSIONS[], 2)</f>
        <v>59</v>
      </c>
      <c r="F504" s="34">
        <f>VLOOKUP(FACT_INTERESTS[[#This Row],[DW Version]], VERSIONS[], 3)</f>
        <v>6.5</v>
      </c>
      <c r="G504" s="34" t="str">
        <f>VLOOKUP(FACT_INTERESTS[[#This Row],[DW Version]], VERSIONS[], 4)</f>
        <v>red</v>
      </c>
      <c r="H504" s="40" t="str">
        <f>VLOOKUP(FACT_INTERESTS[[#This Row],[DW Version]], VERSIONS[], 6)</f>
        <v>Hypervenom Phantom</v>
      </c>
      <c r="I504" s="40" t="str">
        <f>VLOOKUP(FACT_INTERESTS[[#This Row],[DW Version]], VERSIONS[], 7)</f>
        <v>Shoe</v>
      </c>
    </row>
    <row r="505" spans="1:9" ht="15.5" x14ac:dyDescent="0.3">
      <c r="A505" s="37">
        <v>504</v>
      </c>
      <c r="B505" s="41" t="s">
        <v>722</v>
      </c>
      <c r="C505" s="38">
        <v>152</v>
      </c>
      <c r="D505" s="39">
        <v>44331.442115922604</v>
      </c>
      <c r="E505" s="34">
        <f>VLOOKUP(FACT_INTERESTS[[#This Row],[DW Version]], VERSIONS[], 2)</f>
        <v>15</v>
      </c>
      <c r="F505" s="34">
        <f>VLOOKUP(FACT_INTERESTS[[#This Row],[DW Version]], VERSIONS[], 3)</f>
        <v>6</v>
      </c>
      <c r="G505" s="34" t="str">
        <f>VLOOKUP(FACT_INTERESTS[[#This Row],[DW Version]], VERSIONS[], 4)</f>
        <v>black</v>
      </c>
      <c r="H505" s="40" t="str">
        <f>VLOOKUP(FACT_INTERESTS[[#This Row],[DW Version]], VERSIONS[], 6)</f>
        <v>Sportswear Club Fleece</v>
      </c>
      <c r="I505" s="40" t="str">
        <f>VLOOKUP(FACT_INTERESTS[[#This Row],[DW Version]], VERSIONS[], 7)</f>
        <v>Apparel</v>
      </c>
    </row>
    <row r="506" spans="1:9" ht="15.5" x14ac:dyDescent="0.3">
      <c r="A506" s="34">
        <v>505</v>
      </c>
      <c r="B506" s="40" t="s">
        <v>722</v>
      </c>
      <c r="C506" s="35">
        <v>64</v>
      </c>
      <c r="D506" s="36">
        <v>40927.936609121018</v>
      </c>
      <c r="E506" s="34">
        <f>VLOOKUP(FACT_INTERESTS[[#This Row],[DW Version]], VERSIONS[], 2)</f>
        <v>6</v>
      </c>
      <c r="F506" s="34">
        <f>VLOOKUP(FACT_INTERESTS[[#This Row],[DW Version]], VERSIONS[], 3)</f>
        <v>6</v>
      </c>
      <c r="G506" s="34" t="str">
        <f>VLOOKUP(FACT_INTERESTS[[#This Row],[DW Version]], VERSIONS[], 4)</f>
        <v>white</v>
      </c>
      <c r="H506" s="40" t="str">
        <f>VLOOKUP(FACT_INTERESTS[[#This Row],[DW Version]], VERSIONS[], 6)</f>
        <v>Tech Fleece Hoodie</v>
      </c>
      <c r="I506" s="40" t="str">
        <f>VLOOKUP(FACT_INTERESTS[[#This Row],[DW Version]], VERSIONS[], 7)</f>
        <v>Apparel</v>
      </c>
    </row>
    <row r="507" spans="1:9" ht="15.5" x14ac:dyDescent="0.3">
      <c r="A507" s="37">
        <v>506</v>
      </c>
      <c r="B507" s="41" t="s">
        <v>722</v>
      </c>
      <c r="C507" s="38">
        <v>840</v>
      </c>
      <c r="D507" s="39">
        <v>45003.377820382346</v>
      </c>
      <c r="E507" s="34">
        <f>VLOOKUP(FACT_INTERESTS[[#This Row],[DW Version]], VERSIONS[], 2)</f>
        <v>85</v>
      </c>
      <c r="F507" s="34">
        <f>VLOOKUP(FACT_INTERESTS[[#This Row],[DW Version]], VERSIONS[], 3)</f>
        <v>7.5</v>
      </c>
      <c r="G507" s="34" t="str">
        <f>VLOOKUP(FACT_INTERESTS[[#This Row],[DW Version]], VERSIONS[], 4)</f>
        <v>red</v>
      </c>
      <c r="H507" s="40" t="str">
        <f>VLOOKUP(FACT_INTERESTS[[#This Row],[DW Version]], VERSIONS[], 6)</f>
        <v>Nike Flex Stride</v>
      </c>
      <c r="I507" s="40" t="str">
        <f>VLOOKUP(FACT_INTERESTS[[#This Row],[DW Version]], VERSIONS[], 7)</f>
        <v>Apparel</v>
      </c>
    </row>
    <row r="508" spans="1:9" ht="15.5" x14ac:dyDescent="0.3">
      <c r="A508" s="34">
        <v>507</v>
      </c>
      <c r="B508" s="40" t="s">
        <v>722</v>
      </c>
      <c r="C508" s="35">
        <v>546</v>
      </c>
      <c r="D508" s="36">
        <v>38915.237668767135</v>
      </c>
      <c r="E508" s="34">
        <f>VLOOKUP(FACT_INTERESTS[[#This Row],[DW Version]], VERSIONS[], 2)</f>
        <v>57</v>
      </c>
      <c r="F508" s="34">
        <f>VLOOKUP(FACT_INTERESTS[[#This Row],[DW Version]], VERSIONS[], 3)</f>
        <v>6</v>
      </c>
      <c r="G508" s="34" t="str">
        <f>VLOOKUP(FACT_INTERESTS[[#This Row],[DW Version]], VERSIONS[], 4)</f>
        <v>black</v>
      </c>
      <c r="H508" s="40" t="str">
        <f>VLOOKUP(FACT_INTERESTS[[#This Row],[DW Version]], VERSIONS[], 6)</f>
        <v>Phantom Vision</v>
      </c>
      <c r="I508" s="40" t="str">
        <f>VLOOKUP(FACT_INTERESTS[[#This Row],[DW Version]], VERSIONS[], 7)</f>
        <v>Shoe</v>
      </c>
    </row>
    <row r="509" spans="1:9" ht="15.5" x14ac:dyDescent="0.3">
      <c r="A509" s="37">
        <v>508</v>
      </c>
      <c r="B509" s="37" t="s">
        <v>722</v>
      </c>
      <c r="C509" s="38">
        <v>305</v>
      </c>
      <c r="D509" s="39">
        <v>40654.445786694487</v>
      </c>
      <c r="E509" s="34">
        <f>VLOOKUP(FACT_INTERESTS[[#This Row],[DW Version]], VERSIONS[], 2)</f>
        <v>30</v>
      </c>
      <c r="F509" s="34">
        <f>VLOOKUP(FACT_INTERESTS[[#This Row],[DW Version]], VERSIONS[], 3)</f>
        <v>12.5</v>
      </c>
      <c r="G509" s="34" t="str">
        <f>VLOOKUP(FACT_INTERESTS[[#This Row],[DW Version]], VERSIONS[], 4)</f>
        <v>white</v>
      </c>
      <c r="H509" s="40" t="str">
        <f>VLOOKUP(FACT_INTERESTS[[#This Row],[DW Version]], VERSIONS[], 6)</f>
        <v>Air Zoom Terra Kiger</v>
      </c>
      <c r="I509" s="40" t="str">
        <f>VLOOKUP(FACT_INTERESTS[[#This Row],[DW Version]], VERSIONS[], 7)</f>
        <v>Shoe</v>
      </c>
    </row>
    <row r="510" spans="1:9" ht="15.5" x14ac:dyDescent="0.3">
      <c r="A510" s="34">
        <v>509</v>
      </c>
      <c r="B510" s="40" t="s">
        <v>722</v>
      </c>
      <c r="C510" s="35">
        <v>38</v>
      </c>
      <c r="D510" s="36">
        <v>45431.499187308851</v>
      </c>
      <c r="E510" s="34">
        <f>VLOOKUP(FACT_INTERESTS[[#This Row],[DW Version]], VERSIONS[], 2)</f>
        <v>4</v>
      </c>
      <c r="F510" s="34">
        <f>VLOOKUP(FACT_INTERESTS[[#This Row],[DW Version]], VERSIONS[], 3)</f>
        <v>5.5</v>
      </c>
      <c r="G510" s="34" t="str">
        <f>VLOOKUP(FACT_INTERESTS[[#This Row],[DW Version]], VERSIONS[], 4)</f>
        <v>black</v>
      </c>
      <c r="H510" s="40" t="str">
        <f>VLOOKUP(FACT_INTERESTS[[#This Row],[DW Version]], VERSIONS[], 6)</f>
        <v>Cortez</v>
      </c>
      <c r="I510" s="40" t="str">
        <f>VLOOKUP(FACT_INTERESTS[[#This Row],[DW Version]], VERSIONS[], 7)</f>
        <v>Shoe</v>
      </c>
    </row>
    <row r="511" spans="1:9" ht="15.5" x14ac:dyDescent="0.3">
      <c r="A511" s="37">
        <v>510</v>
      </c>
      <c r="B511" s="41" t="s">
        <v>722</v>
      </c>
      <c r="C511" s="38">
        <v>231</v>
      </c>
      <c r="D511" s="39">
        <v>45228.821553238602</v>
      </c>
      <c r="E511" s="34">
        <f>VLOOKUP(FACT_INTERESTS[[#This Row],[DW Version]], VERSIONS[], 2)</f>
        <v>23</v>
      </c>
      <c r="F511" s="34">
        <f>VLOOKUP(FACT_INTERESTS[[#This Row],[DW Version]], VERSIONS[], 3)</f>
        <v>11</v>
      </c>
      <c r="G511" s="34" t="str">
        <f>VLOOKUP(FACT_INTERESTS[[#This Row],[DW Version]], VERSIONS[], 4)</f>
        <v>red</v>
      </c>
      <c r="H511" s="40" t="str">
        <f>VLOOKUP(FACT_INTERESTS[[#This Row],[DW Version]], VERSIONS[], 6)</f>
        <v>M2K Tekno</v>
      </c>
      <c r="I511" s="40" t="str">
        <f>VLOOKUP(FACT_INTERESTS[[#This Row],[DW Version]], VERSIONS[], 7)</f>
        <v>Shoe</v>
      </c>
    </row>
    <row r="512" spans="1:9" ht="15.5" x14ac:dyDescent="0.3">
      <c r="A512" s="34">
        <v>511</v>
      </c>
      <c r="B512" s="34" t="s">
        <v>806</v>
      </c>
      <c r="C512" s="35">
        <v>762</v>
      </c>
      <c r="D512" s="36">
        <v>42562.233855417951</v>
      </c>
      <c r="E512" s="34">
        <f>VLOOKUP(FACT_INTERESTS[[#This Row],[DW Version]], VERSIONS[], 2)</f>
        <v>78</v>
      </c>
      <c r="F512" s="34">
        <f>VLOOKUP(FACT_INTERESTS[[#This Row],[DW Version]], VERSIONS[], 3)</f>
        <v>9</v>
      </c>
      <c r="G512" s="34" t="str">
        <f>VLOOKUP(FACT_INTERESTS[[#This Row],[DW Version]], VERSIONS[], 4)</f>
        <v>black</v>
      </c>
      <c r="H512" s="40" t="str">
        <f>VLOOKUP(FACT_INTERESTS[[#This Row],[DW Version]], VERSIONS[], 6)</f>
        <v>Nike Air Tailwind</v>
      </c>
      <c r="I512" s="40" t="str">
        <f>VLOOKUP(FACT_INTERESTS[[#This Row],[DW Version]], VERSIONS[], 7)</f>
        <v>Shoe</v>
      </c>
    </row>
    <row r="513" spans="1:9" ht="15.5" x14ac:dyDescent="0.3">
      <c r="A513" s="37">
        <v>512</v>
      </c>
      <c r="B513" s="41" t="s">
        <v>806</v>
      </c>
      <c r="C513" s="38">
        <v>431</v>
      </c>
      <c r="D513" s="39">
        <v>43626.835753314277</v>
      </c>
      <c r="E513" s="34">
        <f>VLOOKUP(FACT_INTERESTS[[#This Row],[DW Version]], VERSIONS[], 2)</f>
        <v>44</v>
      </c>
      <c r="F513" s="34">
        <f>VLOOKUP(FACT_INTERESTS[[#This Row],[DW Version]], VERSIONS[], 3)</f>
        <v>9</v>
      </c>
      <c r="G513" s="34" t="str">
        <f>VLOOKUP(FACT_INTERESTS[[#This Row],[DW Version]], VERSIONS[], 4)</f>
        <v>white</v>
      </c>
      <c r="H513" s="40" t="str">
        <f>VLOOKUP(FACT_INTERESTS[[#This Row],[DW Version]], VERSIONS[], 6)</f>
        <v>Zoom Pegasus Turbo</v>
      </c>
      <c r="I513" s="40" t="str">
        <f>VLOOKUP(FACT_INTERESTS[[#This Row],[DW Version]], VERSIONS[], 7)</f>
        <v>Shoe</v>
      </c>
    </row>
    <row r="514" spans="1:9" ht="15.5" x14ac:dyDescent="0.3">
      <c r="A514" s="34">
        <v>513</v>
      </c>
      <c r="B514" s="34" t="s">
        <v>806</v>
      </c>
      <c r="C514" s="35">
        <v>203</v>
      </c>
      <c r="D514" s="36">
        <v>40126.839631212169</v>
      </c>
      <c r="E514" s="34">
        <f>VLOOKUP(FACT_INTERESTS[[#This Row],[DW Version]], VERSIONS[], 2)</f>
        <v>20</v>
      </c>
      <c r="F514" s="34">
        <f>VLOOKUP(FACT_INTERESTS[[#This Row],[DW Version]], VERSIONS[], 3)</f>
        <v>9</v>
      </c>
      <c r="G514" s="34" t="str">
        <f>VLOOKUP(FACT_INTERESTS[[#This Row],[DW Version]], VERSIONS[], 4)</f>
        <v>dark purple</v>
      </c>
      <c r="H514" s="40" t="str">
        <f>VLOOKUP(FACT_INTERESTS[[#This Row],[DW Version]], VERSIONS[], 6)</f>
        <v>Joyride</v>
      </c>
      <c r="I514" s="40" t="str">
        <f>VLOOKUP(FACT_INTERESTS[[#This Row],[DW Version]], VERSIONS[], 7)</f>
        <v>Shoe</v>
      </c>
    </row>
    <row r="515" spans="1:9" ht="15.5" x14ac:dyDescent="0.3">
      <c r="A515" s="37">
        <v>514</v>
      </c>
      <c r="B515" s="41" t="s">
        <v>806</v>
      </c>
      <c r="C515" s="38">
        <v>745</v>
      </c>
      <c r="D515" s="39">
        <v>42966.62836657717</v>
      </c>
      <c r="E515" s="34">
        <f>VLOOKUP(FACT_INTERESTS[[#This Row],[DW Version]], VERSIONS[], 2)</f>
        <v>76</v>
      </c>
      <c r="F515" s="34">
        <f>VLOOKUP(FACT_INTERESTS[[#This Row],[DW Version]], VERSIONS[], 3)</f>
        <v>12.5</v>
      </c>
      <c r="G515" s="34" t="str">
        <f>VLOOKUP(FACT_INTERESTS[[#This Row],[DW Version]], VERSIONS[], 4)</f>
        <v>purple lilac</v>
      </c>
      <c r="H515" s="40" t="str">
        <f>VLOOKUP(FACT_INTERESTS[[#This Row],[DW Version]], VERSIONS[], 6)</f>
        <v>Challenger Shorts</v>
      </c>
      <c r="I515" s="40" t="str">
        <f>VLOOKUP(FACT_INTERESTS[[#This Row],[DW Version]], VERSIONS[], 7)</f>
        <v>Apparel</v>
      </c>
    </row>
    <row r="516" spans="1:9" ht="15.5" x14ac:dyDescent="0.3">
      <c r="A516" s="34">
        <v>515</v>
      </c>
      <c r="B516" s="34" t="s">
        <v>806</v>
      </c>
      <c r="C516" s="35">
        <v>310</v>
      </c>
      <c r="D516" s="36">
        <v>42873.355937864166</v>
      </c>
      <c r="E516" s="34">
        <f>VLOOKUP(FACT_INTERESTS[[#This Row],[DW Version]], VERSIONS[], 2)</f>
        <v>31</v>
      </c>
      <c r="F516" s="34">
        <f>VLOOKUP(FACT_INTERESTS[[#This Row],[DW Version]], VERSIONS[], 3)</f>
        <v>8.5</v>
      </c>
      <c r="G516" s="34" t="str">
        <f>VLOOKUP(FACT_INTERESTS[[#This Row],[DW Version]], VERSIONS[], 4)</f>
        <v>white</v>
      </c>
      <c r="H516" s="40" t="str">
        <f>VLOOKUP(FACT_INTERESTS[[#This Row],[DW Version]], VERSIONS[], 6)</f>
        <v>React Element 55</v>
      </c>
      <c r="I516" s="40" t="str">
        <f>VLOOKUP(FACT_INTERESTS[[#This Row],[DW Version]], VERSIONS[], 7)</f>
        <v>Shoe</v>
      </c>
    </row>
    <row r="517" spans="1:9" ht="15.5" x14ac:dyDescent="0.3">
      <c r="A517" s="37">
        <v>516</v>
      </c>
      <c r="B517" s="41" t="s">
        <v>806</v>
      </c>
      <c r="C517" s="38">
        <v>902</v>
      </c>
      <c r="D517" s="39">
        <v>39837.613711516569</v>
      </c>
      <c r="E517" s="34">
        <f>VLOOKUP(FACT_INTERESTS[[#This Row],[DW Version]], VERSIONS[], 2)</f>
        <v>92</v>
      </c>
      <c r="F517" s="34">
        <f>VLOOKUP(FACT_INTERESTS[[#This Row],[DW Version]], VERSIONS[], 3)</f>
        <v>8</v>
      </c>
      <c r="G517" s="34" t="str">
        <f>VLOOKUP(FACT_INTERESTS[[#This Row],[DW Version]], VERSIONS[], 4)</f>
        <v>white</v>
      </c>
      <c r="H517" s="40" t="str">
        <f>VLOOKUP(FACT_INTERESTS[[#This Row],[DW Version]], VERSIONS[], 6)</f>
        <v>Nike Cap</v>
      </c>
      <c r="I517" s="40" t="str">
        <f>VLOOKUP(FACT_INTERESTS[[#This Row],[DW Version]], VERSIONS[], 7)</f>
        <v>Accessories</v>
      </c>
    </row>
    <row r="518" spans="1:9" ht="15.5" x14ac:dyDescent="0.3">
      <c r="A518" s="34">
        <v>517</v>
      </c>
      <c r="B518" s="34" t="s">
        <v>806</v>
      </c>
      <c r="C518" s="35">
        <v>93</v>
      </c>
      <c r="D518" s="36">
        <v>45250.661113629903</v>
      </c>
      <c r="E518" s="34">
        <f>VLOOKUP(FACT_INTERESTS[[#This Row],[DW Version]], VERSIONS[], 2)</f>
        <v>9</v>
      </c>
      <c r="F518" s="34">
        <f>VLOOKUP(FACT_INTERESTS[[#This Row],[DW Version]], VERSIONS[], 3)</f>
        <v>10</v>
      </c>
      <c r="G518" s="34" t="str">
        <f>VLOOKUP(FACT_INTERESTS[[#This Row],[DW Version]], VERSIONS[], 4)</f>
        <v>white</v>
      </c>
      <c r="H518" s="40" t="str">
        <f>VLOOKUP(FACT_INTERESTS[[#This Row],[DW Version]], VERSIONS[], 6)</f>
        <v>React</v>
      </c>
      <c r="I518" s="40" t="str">
        <f>VLOOKUP(FACT_INTERESTS[[#This Row],[DW Version]], VERSIONS[], 7)</f>
        <v>Shoe</v>
      </c>
    </row>
    <row r="519" spans="1:9" ht="15.5" x14ac:dyDescent="0.3">
      <c r="A519" s="37">
        <v>518</v>
      </c>
      <c r="B519" s="37" t="s">
        <v>806</v>
      </c>
      <c r="C519" s="38">
        <v>554</v>
      </c>
      <c r="D519" s="39">
        <v>42984.21241228508</v>
      </c>
      <c r="E519" s="34">
        <f>VLOOKUP(FACT_INTERESTS[[#This Row],[DW Version]], VERSIONS[], 2)</f>
        <v>57</v>
      </c>
      <c r="F519" s="34">
        <f>VLOOKUP(FACT_INTERESTS[[#This Row],[DW Version]], VERSIONS[], 3)</f>
        <v>10.5</v>
      </c>
      <c r="G519" s="34" t="str">
        <f>VLOOKUP(FACT_INTERESTS[[#This Row],[DW Version]], VERSIONS[], 4)</f>
        <v>gray</v>
      </c>
      <c r="H519" s="40" t="str">
        <f>VLOOKUP(FACT_INTERESTS[[#This Row],[DW Version]], VERSIONS[], 6)</f>
        <v>Phantom Vision</v>
      </c>
      <c r="I519" s="40" t="str">
        <f>VLOOKUP(FACT_INTERESTS[[#This Row],[DW Version]], VERSIONS[], 7)</f>
        <v>Shoe</v>
      </c>
    </row>
    <row r="520" spans="1:9" ht="15.5" x14ac:dyDescent="0.3">
      <c r="A520" s="34">
        <v>519</v>
      </c>
      <c r="B520" s="40" t="s">
        <v>806</v>
      </c>
      <c r="C520" s="35">
        <v>414</v>
      </c>
      <c r="D520" s="36">
        <v>44181.245288246799</v>
      </c>
      <c r="E520" s="34">
        <f>VLOOKUP(FACT_INTERESTS[[#This Row],[DW Version]], VERSIONS[], 2)</f>
        <v>42</v>
      </c>
      <c r="F520" s="34">
        <f>VLOOKUP(FACT_INTERESTS[[#This Row],[DW Version]], VERSIONS[], 3)</f>
        <v>4.5</v>
      </c>
      <c r="G520" s="34" t="str">
        <f>VLOOKUP(FACT_INTERESTS[[#This Row],[DW Version]], VERSIONS[], 4)</f>
        <v>blue</v>
      </c>
      <c r="H520" s="40" t="str">
        <f>VLOOKUP(FACT_INTERESTS[[#This Row],[DW Version]], VERSIONS[], 6)</f>
        <v>Air Max Thea</v>
      </c>
      <c r="I520" s="40" t="str">
        <f>VLOOKUP(FACT_INTERESTS[[#This Row],[DW Version]], VERSIONS[], 7)</f>
        <v>Shoe</v>
      </c>
    </row>
    <row r="521" spans="1:9" ht="15.5" x14ac:dyDescent="0.3">
      <c r="A521" s="37">
        <v>520</v>
      </c>
      <c r="B521" s="41" t="s">
        <v>701</v>
      </c>
      <c r="C521" s="38">
        <v>768</v>
      </c>
      <c r="D521" s="39">
        <v>44792.872748733316</v>
      </c>
      <c r="E521" s="34">
        <f>VLOOKUP(FACT_INTERESTS[[#This Row],[DW Version]], VERSIONS[], 2)</f>
        <v>79</v>
      </c>
      <c r="F521" s="34">
        <f>VLOOKUP(FACT_INTERESTS[[#This Row],[DW Version]], VERSIONS[], 3)</f>
        <v>7.5</v>
      </c>
      <c r="G521" s="34" t="str">
        <f>VLOOKUP(FACT_INTERESTS[[#This Row],[DW Version]], VERSIONS[], 4)</f>
        <v>black</v>
      </c>
      <c r="H521" s="40" t="str">
        <f>VLOOKUP(FACT_INTERESTS[[#This Row],[DW Version]], VERSIONS[], 6)</f>
        <v>Zoom Gravity</v>
      </c>
      <c r="I521" s="40" t="str">
        <f>VLOOKUP(FACT_INTERESTS[[#This Row],[DW Version]], VERSIONS[], 7)</f>
        <v>Shoe</v>
      </c>
    </row>
    <row r="522" spans="1:9" ht="15.5" x14ac:dyDescent="0.3">
      <c r="A522" s="34">
        <v>521</v>
      </c>
      <c r="B522" s="40" t="s">
        <v>701</v>
      </c>
      <c r="C522" s="35">
        <v>855</v>
      </c>
      <c r="D522" s="36">
        <v>39515.180277773383</v>
      </c>
      <c r="E522" s="34">
        <f>VLOOKUP(FACT_INTERESTS[[#This Row],[DW Version]], VERSIONS[], 2)</f>
        <v>87</v>
      </c>
      <c r="F522" s="34">
        <f>VLOOKUP(FACT_INTERESTS[[#This Row],[DW Version]], VERSIONS[], 3)</f>
        <v>3</v>
      </c>
      <c r="G522" s="34" t="str">
        <f>VLOOKUP(FACT_INTERESTS[[#This Row],[DW Version]], VERSIONS[], 4)</f>
        <v>orange</v>
      </c>
      <c r="H522" s="40" t="str">
        <f>VLOOKUP(FACT_INTERESTS[[#This Row],[DW Version]], VERSIONS[], 6)</f>
        <v>Challenger 7</v>
      </c>
      <c r="I522" s="40" t="str">
        <f>VLOOKUP(FACT_INTERESTS[[#This Row],[DW Version]], VERSIONS[], 7)</f>
        <v>Shoe</v>
      </c>
    </row>
    <row r="523" spans="1:9" ht="15.5" x14ac:dyDescent="0.3">
      <c r="A523" s="37">
        <v>522</v>
      </c>
      <c r="B523" s="41" t="s">
        <v>701</v>
      </c>
      <c r="C523" s="38">
        <v>903</v>
      </c>
      <c r="D523" s="39">
        <v>39434.157818595559</v>
      </c>
      <c r="E523" s="34">
        <f>VLOOKUP(FACT_INTERESTS[[#This Row],[DW Version]], VERSIONS[], 2)</f>
        <v>92</v>
      </c>
      <c r="F523" s="34">
        <f>VLOOKUP(FACT_INTERESTS[[#This Row],[DW Version]], VERSIONS[], 3)</f>
        <v>10.5</v>
      </c>
      <c r="G523" s="34" t="str">
        <f>VLOOKUP(FACT_INTERESTS[[#This Row],[DW Version]], VERSIONS[], 4)</f>
        <v>black</v>
      </c>
      <c r="H523" s="40" t="str">
        <f>VLOOKUP(FACT_INTERESTS[[#This Row],[DW Version]], VERSIONS[], 6)</f>
        <v>Nike Cap</v>
      </c>
      <c r="I523" s="40" t="str">
        <f>VLOOKUP(FACT_INTERESTS[[#This Row],[DW Version]], VERSIONS[], 7)</f>
        <v>Accessories</v>
      </c>
    </row>
    <row r="524" spans="1:9" ht="15.5" x14ac:dyDescent="0.3">
      <c r="A524" s="34">
        <v>523</v>
      </c>
      <c r="B524" s="40" t="s">
        <v>701</v>
      </c>
      <c r="C524" s="35">
        <v>132</v>
      </c>
      <c r="D524" s="36">
        <v>44550.397607115126</v>
      </c>
      <c r="E524" s="34">
        <f>VLOOKUP(FACT_INTERESTS[[#This Row],[DW Version]], VERSIONS[], 2)</f>
        <v>14</v>
      </c>
      <c r="F524" s="34">
        <f>VLOOKUP(FACT_INTERESTS[[#This Row],[DW Version]], VERSIONS[], 3)</f>
        <v>3</v>
      </c>
      <c r="G524" s="34" t="str">
        <f>VLOOKUP(FACT_INTERESTS[[#This Row],[DW Version]], VERSIONS[], 4)</f>
        <v>black</v>
      </c>
      <c r="H524" s="40" t="str">
        <f>VLOOKUP(FACT_INTERESTS[[#This Row],[DW Version]], VERSIONS[], 6)</f>
        <v>ZoomX</v>
      </c>
      <c r="I524" s="40" t="str">
        <f>VLOOKUP(FACT_INTERESTS[[#This Row],[DW Version]], VERSIONS[], 7)</f>
        <v>Shoe</v>
      </c>
    </row>
    <row r="525" spans="1:9" ht="15.5" x14ac:dyDescent="0.3">
      <c r="A525" s="37">
        <v>524</v>
      </c>
      <c r="B525" s="37" t="s">
        <v>701</v>
      </c>
      <c r="C525" s="38">
        <v>314</v>
      </c>
      <c r="D525" s="39">
        <v>40238.641980107648</v>
      </c>
      <c r="E525" s="34">
        <f>VLOOKUP(FACT_INTERESTS[[#This Row],[DW Version]], VERSIONS[], 2)</f>
        <v>31</v>
      </c>
      <c r="F525" s="34">
        <f>VLOOKUP(FACT_INTERESTS[[#This Row],[DW Version]], VERSIONS[], 3)</f>
        <v>10.5</v>
      </c>
      <c r="G525" s="34" t="str">
        <f>VLOOKUP(FACT_INTERESTS[[#This Row],[DW Version]], VERSIONS[], 4)</f>
        <v>purple</v>
      </c>
      <c r="H525" s="40" t="str">
        <f>VLOOKUP(FACT_INTERESTS[[#This Row],[DW Version]], VERSIONS[], 6)</f>
        <v>React Element 55</v>
      </c>
      <c r="I525" s="40" t="str">
        <f>VLOOKUP(FACT_INTERESTS[[#This Row],[DW Version]], VERSIONS[], 7)</f>
        <v>Shoe</v>
      </c>
    </row>
    <row r="526" spans="1:9" ht="15.5" x14ac:dyDescent="0.3">
      <c r="A526" s="34">
        <v>525</v>
      </c>
      <c r="B526" s="34" t="s">
        <v>701</v>
      </c>
      <c r="C526" s="35">
        <v>398</v>
      </c>
      <c r="D526" s="36">
        <v>43144.208115640955</v>
      </c>
      <c r="E526" s="34">
        <f>VLOOKUP(FACT_INTERESTS[[#This Row],[DW Version]], VERSIONS[], 2)</f>
        <v>40</v>
      </c>
      <c r="F526" s="34">
        <f>VLOOKUP(FACT_INTERESTS[[#This Row],[DW Version]], VERSIONS[], 3)</f>
        <v>12.5</v>
      </c>
      <c r="G526" s="34" t="str">
        <f>VLOOKUP(FACT_INTERESTS[[#This Row],[DW Version]], VERSIONS[], 4)</f>
        <v>white</v>
      </c>
      <c r="H526" s="40" t="str">
        <f>VLOOKUP(FACT_INTERESTS[[#This Row],[DW Version]], VERSIONS[], 6)</f>
        <v>Zoom Streak</v>
      </c>
      <c r="I526" s="40" t="str">
        <f>VLOOKUP(FACT_INTERESTS[[#This Row],[DW Version]], VERSIONS[], 7)</f>
        <v>Shoe</v>
      </c>
    </row>
    <row r="527" spans="1:9" ht="15.5" x14ac:dyDescent="0.3">
      <c r="A527" s="37">
        <v>526</v>
      </c>
      <c r="B527" s="37" t="s">
        <v>701</v>
      </c>
      <c r="C527" s="38">
        <v>786</v>
      </c>
      <c r="D527" s="39">
        <v>42132.908467524408</v>
      </c>
      <c r="E527" s="34">
        <f>VLOOKUP(FACT_INTERESTS[[#This Row],[DW Version]], VERSIONS[], 2)</f>
        <v>80</v>
      </c>
      <c r="F527" s="34">
        <f>VLOOKUP(FACT_INTERESTS[[#This Row],[DW Version]], VERSIONS[], 3)</f>
        <v>9</v>
      </c>
      <c r="G527" s="34" t="str">
        <f>VLOOKUP(FACT_INTERESTS[[#This Row],[DW Version]], VERSIONS[], 4)</f>
        <v>red</v>
      </c>
      <c r="H527" s="40" t="str">
        <f>VLOOKUP(FACT_INTERESTS[[#This Row],[DW Version]], VERSIONS[], 6)</f>
        <v>Quest 3</v>
      </c>
      <c r="I527" s="40" t="str">
        <f>VLOOKUP(FACT_INTERESTS[[#This Row],[DW Version]], VERSIONS[], 7)</f>
        <v>Shoe</v>
      </c>
    </row>
    <row r="528" spans="1:9" ht="15.5" x14ac:dyDescent="0.3">
      <c r="A528" s="34">
        <v>527</v>
      </c>
      <c r="B528" s="40" t="s">
        <v>701</v>
      </c>
      <c r="C528" s="35">
        <v>617</v>
      </c>
      <c r="D528" s="36">
        <v>41148.296335962987</v>
      </c>
      <c r="E528" s="34">
        <f>VLOOKUP(FACT_INTERESTS[[#This Row],[DW Version]], VERSIONS[], 2)</f>
        <v>63</v>
      </c>
      <c r="F528" s="34">
        <f>VLOOKUP(FACT_INTERESTS[[#This Row],[DW Version]], VERSIONS[], 3)</f>
        <v>3.5</v>
      </c>
      <c r="G528" s="34" t="str">
        <f>VLOOKUP(FACT_INTERESTS[[#This Row],[DW Version]], VERSIONS[], 4)</f>
        <v>black</v>
      </c>
      <c r="H528" s="40" t="str">
        <f>VLOOKUP(FACT_INTERESTS[[#This Row],[DW Version]], VERSIONS[], 6)</f>
        <v>CTR360</v>
      </c>
      <c r="I528" s="40" t="str">
        <f>VLOOKUP(FACT_INTERESTS[[#This Row],[DW Version]], VERSIONS[], 7)</f>
        <v>Shoe</v>
      </c>
    </row>
    <row r="529" spans="1:9" ht="15.5" x14ac:dyDescent="0.3">
      <c r="A529" s="37">
        <v>528</v>
      </c>
      <c r="B529" s="37" t="s">
        <v>701</v>
      </c>
      <c r="C529" s="38">
        <v>879</v>
      </c>
      <c r="D529" s="39">
        <v>45039.138190311998</v>
      </c>
      <c r="E529" s="34">
        <f>VLOOKUP(FACT_INTERESTS[[#This Row],[DW Version]], VERSIONS[], 2)</f>
        <v>89</v>
      </c>
      <c r="F529" s="34">
        <f>VLOOKUP(FACT_INTERESTS[[#This Row],[DW Version]], VERSIONS[], 3)</f>
        <v>11</v>
      </c>
      <c r="G529" s="34" t="str">
        <f>VLOOKUP(FACT_INTERESTS[[#This Row],[DW Version]], VERSIONS[], 4)</f>
        <v>white</v>
      </c>
      <c r="H529" s="40" t="str">
        <f>VLOOKUP(FACT_INTERESTS[[#This Row],[DW Version]], VERSIONS[], 6)</f>
        <v>Wildhorse 7</v>
      </c>
      <c r="I529" s="40" t="str">
        <f>VLOOKUP(FACT_INTERESTS[[#This Row],[DW Version]], VERSIONS[], 7)</f>
        <v>Shoe</v>
      </c>
    </row>
    <row r="530" spans="1:9" ht="15.5" x14ac:dyDescent="0.3">
      <c r="A530" s="34">
        <v>529</v>
      </c>
      <c r="B530" s="34" t="s">
        <v>701</v>
      </c>
      <c r="C530" s="35">
        <v>485</v>
      </c>
      <c r="D530" s="36">
        <v>39804.111488427872</v>
      </c>
      <c r="E530" s="34">
        <f>VLOOKUP(FACT_INTERESTS[[#This Row],[DW Version]], VERSIONS[], 2)</f>
        <v>51</v>
      </c>
      <c r="F530" s="34">
        <f>VLOOKUP(FACT_INTERESTS[[#This Row],[DW Version]], VERSIONS[], 3)</f>
        <v>6.5</v>
      </c>
      <c r="G530" s="34" t="str">
        <f>VLOOKUP(FACT_INTERESTS[[#This Row],[DW Version]], VERSIONS[], 4)</f>
        <v>white</v>
      </c>
      <c r="H530" s="40" t="str">
        <f>VLOOKUP(FACT_INTERESTS[[#This Row],[DW Version]], VERSIONS[], 6)</f>
        <v>Therma Sphere Hoodie</v>
      </c>
      <c r="I530" s="40" t="str">
        <f>VLOOKUP(FACT_INTERESTS[[#This Row],[DW Version]], VERSIONS[], 7)</f>
        <v>Apparel</v>
      </c>
    </row>
    <row r="531" spans="1:9" ht="15.5" x14ac:dyDescent="0.3">
      <c r="A531" s="37">
        <v>530</v>
      </c>
      <c r="B531" s="37" t="s">
        <v>701</v>
      </c>
      <c r="C531" s="38">
        <v>283</v>
      </c>
      <c r="D531" s="39">
        <v>43427.310783799301</v>
      </c>
      <c r="E531" s="34">
        <f>VLOOKUP(FACT_INTERESTS[[#This Row],[DW Version]], VERSIONS[], 2)</f>
        <v>27</v>
      </c>
      <c r="F531" s="34">
        <f>VLOOKUP(FACT_INTERESTS[[#This Row],[DW Version]], VERSIONS[], 3)</f>
        <v>12.5</v>
      </c>
      <c r="G531" s="34" t="str">
        <f>VLOOKUP(FACT_INTERESTS[[#This Row],[DW Version]], VERSIONS[], 4)</f>
        <v>dark green</v>
      </c>
      <c r="H531" s="40" t="str">
        <f>VLOOKUP(FACT_INTERESTS[[#This Row],[DW Version]], VERSIONS[], 6)</f>
        <v>Structure</v>
      </c>
      <c r="I531" s="40" t="str">
        <f>VLOOKUP(FACT_INTERESTS[[#This Row],[DW Version]], VERSIONS[], 7)</f>
        <v>Shoe</v>
      </c>
    </row>
    <row r="532" spans="1:9" ht="15.5" x14ac:dyDescent="0.3">
      <c r="A532" s="34">
        <v>531</v>
      </c>
      <c r="B532" s="34" t="s">
        <v>701</v>
      </c>
      <c r="C532" s="35">
        <v>125</v>
      </c>
      <c r="D532" s="36">
        <v>41604.032241546935</v>
      </c>
      <c r="E532" s="34">
        <f>VLOOKUP(FACT_INTERESTS[[#This Row],[DW Version]], VERSIONS[], 2)</f>
        <v>13</v>
      </c>
      <c r="F532" s="34">
        <f>VLOOKUP(FACT_INTERESTS[[#This Row],[DW Version]], VERSIONS[], 3)</f>
        <v>8</v>
      </c>
      <c r="G532" s="34" t="str">
        <f>VLOOKUP(FACT_INTERESTS[[#This Row],[DW Version]], VERSIONS[], 4)</f>
        <v>white</v>
      </c>
      <c r="H532" s="40" t="str">
        <f>VLOOKUP(FACT_INTERESTS[[#This Row],[DW Version]], VERSIONS[], 6)</f>
        <v>Therma Pants</v>
      </c>
      <c r="I532" s="40" t="str">
        <f>VLOOKUP(FACT_INTERESTS[[#This Row],[DW Version]], VERSIONS[], 7)</f>
        <v>Apparel</v>
      </c>
    </row>
    <row r="533" spans="1:9" ht="15.5" x14ac:dyDescent="0.3">
      <c r="A533" s="37">
        <v>532</v>
      </c>
      <c r="B533" s="41" t="s">
        <v>696</v>
      </c>
      <c r="C533" s="38">
        <v>641</v>
      </c>
      <c r="D533" s="39">
        <v>42966.891314570705</v>
      </c>
      <c r="E533" s="34">
        <f>VLOOKUP(FACT_INTERESTS[[#This Row],[DW Version]], VERSIONS[], 2)</f>
        <v>65</v>
      </c>
      <c r="F533" s="34">
        <f>VLOOKUP(FACT_INTERESTS[[#This Row],[DW Version]], VERSIONS[], 3)</f>
        <v>6</v>
      </c>
      <c r="G533" s="34" t="str">
        <f>VLOOKUP(FACT_INTERESTS[[#This Row],[DW Version]], VERSIONS[], 4)</f>
        <v>white</v>
      </c>
      <c r="H533" s="40" t="str">
        <f>VLOOKUP(FACT_INTERESTS[[#This Row],[DW Version]], VERSIONS[], 6)</f>
        <v>Flex Shorts</v>
      </c>
      <c r="I533" s="40" t="str">
        <f>VLOOKUP(FACT_INTERESTS[[#This Row],[DW Version]], VERSIONS[], 7)</f>
        <v>Apparel</v>
      </c>
    </row>
    <row r="534" spans="1:9" ht="15.5" x14ac:dyDescent="0.3">
      <c r="A534" s="34">
        <v>533</v>
      </c>
      <c r="B534" s="40" t="s">
        <v>696</v>
      </c>
      <c r="C534" s="35">
        <v>776</v>
      </c>
      <c r="D534" s="36">
        <v>39119.351976634338</v>
      </c>
      <c r="E534" s="34">
        <f>VLOOKUP(FACT_INTERESTS[[#This Row],[DW Version]], VERSIONS[], 2)</f>
        <v>79</v>
      </c>
      <c r="F534" s="34">
        <f>VLOOKUP(FACT_INTERESTS[[#This Row],[DW Version]], VERSIONS[], 3)</f>
        <v>12</v>
      </c>
      <c r="G534" s="34" t="str">
        <f>VLOOKUP(FACT_INTERESTS[[#This Row],[DW Version]], VERSIONS[], 4)</f>
        <v>black</v>
      </c>
      <c r="H534" s="40" t="str">
        <f>VLOOKUP(FACT_INTERESTS[[#This Row],[DW Version]], VERSIONS[], 6)</f>
        <v>Zoom Gravity</v>
      </c>
      <c r="I534" s="40" t="str">
        <f>VLOOKUP(FACT_INTERESTS[[#This Row],[DW Version]], VERSIONS[], 7)</f>
        <v>Shoe</v>
      </c>
    </row>
    <row r="535" spans="1:9" ht="15.5" x14ac:dyDescent="0.3">
      <c r="A535" s="37">
        <v>534</v>
      </c>
      <c r="B535" s="41" t="s">
        <v>696</v>
      </c>
      <c r="C535" s="38">
        <v>757</v>
      </c>
      <c r="D535" s="39">
        <v>43205.563566327895</v>
      </c>
      <c r="E535" s="34">
        <f>VLOOKUP(FACT_INTERESTS[[#This Row],[DW Version]], VERSIONS[], 2)</f>
        <v>78</v>
      </c>
      <c r="F535" s="34">
        <f>VLOOKUP(FACT_INTERESTS[[#This Row],[DW Version]], VERSIONS[], 3)</f>
        <v>5.5</v>
      </c>
      <c r="G535" s="34" t="str">
        <f>VLOOKUP(FACT_INTERESTS[[#This Row],[DW Version]], VERSIONS[], 4)</f>
        <v>red</v>
      </c>
      <c r="H535" s="40" t="str">
        <f>VLOOKUP(FACT_INTERESTS[[#This Row],[DW Version]], VERSIONS[], 6)</f>
        <v>Nike Air Tailwind</v>
      </c>
      <c r="I535" s="40" t="str">
        <f>VLOOKUP(FACT_INTERESTS[[#This Row],[DW Version]], VERSIONS[], 7)</f>
        <v>Shoe</v>
      </c>
    </row>
    <row r="536" spans="1:9" ht="15.5" x14ac:dyDescent="0.3">
      <c r="A536" s="34">
        <v>535</v>
      </c>
      <c r="B536" s="40" t="s">
        <v>696</v>
      </c>
      <c r="C536" s="35">
        <v>336</v>
      </c>
      <c r="D536" s="36">
        <v>43906.161052053707</v>
      </c>
      <c r="E536" s="34">
        <f>VLOOKUP(FACT_INTERESTS[[#This Row],[DW Version]], VERSIONS[], 2)</f>
        <v>34</v>
      </c>
      <c r="F536" s="34">
        <f>VLOOKUP(FACT_INTERESTS[[#This Row],[DW Version]], VERSIONS[], 3)</f>
        <v>11</v>
      </c>
      <c r="G536" s="34" t="str">
        <f>VLOOKUP(FACT_INTERESTS[[#This Row],[DW Version]], VERSIONS[], 4)</f>
        <v>black</v>
      </c>
      <c r="H536" s="40" t="str">
        <f>VLOOKUP(FACT_INTERESTS[[#This Row],[DW Version]], VERSIONS[], 6)</f>
        <v>Zoom Vomero</v>
      </c>
      <c r="I536" s="40" t="str">
        <f>VLOOKUP(FACT_INTERESTS[[#This Row],[DW Version]], VERSIONS[], 7)</f>
        <v>Shoe</v>
      </c>
    </row>
    <row r="537" spans="1:9" ht="15.5" x14ac:dyDescent="0.3">
      <c r="A537" s="37">
        <v>536</v>
      </c>
      <c r="B537" s="37" t="s">
        <v>696</v>
      </c>
      <c r="C537" s="38">
        <v>351</v>
      </c>
      <c r="D537" s="39">
        <v>43467.954044028964</v>
      </c>
      <c r="E537" s="34">
        <f>VLOOKUP(FACT_INTERESTS[[#This Row],[DW Version]], VERSIONS[], 2)</f>
        <v>35</v>
      </c>
      <c r="F537" s="34">
        <f>VLOOKUP(FACT_INTERESTS[[#This Row],[DW Version]], VERSIONS[], 3)</f>
        <v>12</v>
      </c>
      <c r="G537" s="34" t="str">
        <f>VLOOKUP(FACT_INTERESTS[[#This Row],[DW Version]], VERSIONS[], 4)</f>
        <v>white</v>
      </c>
      <c r="H537" s="40" t="str">
        <f>VLOOKUP(FACT_INTERESTS[[#This Row],[DW Version]], VERSIONS[], 6)</f>
        <v>Alphafly</v>
      </c>
      <c r="I537" s="40" t="str">
        <f>VLOOKUP(FACT_INTERESTS[[#This Row],[DW Version]], VERSIONS[], 7)</f>
        <v>Shoe</v>
      </c>
    </row>
    <row r="538" spans="1:9" ht="15.5" x14ac:dyDescent="0.3">
      <c r="A538" s="34">
        <v>537</v>
      </c>
      <c r="B538" s="34" t="s">
        <v>696</v>
      </c>
      <c r="C538" s="35">
        <v>524</v>
      </c>
      <c r="D538" s="36">
        <v>45108.610729197069</v>
      </c>
      <c r="E538" s="34">
        <f>VLOOKUP(FACT_INTERESTS[[#This Row],[DW Version]], VERSIONS[], 2)</f>
        <v>54</v>
      </c>
      <c r="F538" s="34">
        <f>VLOOKUP(FACT_INTERESTS[[#This Row],[DW Version]], VERSIONS[], 3)</f>
        <v>10.5</v>
      </c>
      <c r="G538" s="34" t="str">
        <f>VLOOKUP(FACT_INTERESTS[[#This Row],[DW Version]], VERSIONS[], 4)</f>
        <v>white</v>
      </c>
      <c r="H538" s="40" t="str">
        <f>VLOOKUP(FACT_INTERESTS[[#This Row],[DW Version]], VERSIONS[], 6)</f>
        <v>Legend React</v>
      </c>
      <c r="I538" s="40" t="str">
        <f>VLOOKUP(FACT_INTERESTS[[#This Row],[DW Version]], VERSIONS[], 7)</f>
        <v>Shoe</v>
      </c>
    </row>
    <row r="539" spans="1:9" ht="15.5" x14ac:dyDescent="0.3">
      <c r="A539" s="37">
        <v>538</v>
      </c>
      <c r="B539" s="37" t="s">
        <v>696</v>
      </c>
      <c r="C539" s="38">
        <v>767</v>
      </c>
      <c r="D539" s="39">
        <v>42316.521777762493</v>
      </c>
      <c r="E539" s="34">
        <f>VLOOKUP(FACT_INTERESTS[[#This Row],[DW Version]], VERSIONS[], 2)</f>
        <v>79</v>
      </c>
      <c r="F539" s="34">
        <f>VLOOKUP(FACT_INTERESTS[[#This Row],[DW Version]], VERSIONS[], 3)</f>
        <v>7.5</v>
      </c>
      <c r="G539" s="34" t="str">
        <f>VLOOKUP(FACT_INTERESTS[[#This Row],[DW Version]], VERSIONS[], 4)</f>
        <v>white</v>
      </c>
      <c r="H539" s="40" t="str">
        <f>VLOOKUP(FACT_INTERESTS[[#This Row],[DW Version]], VERSIONS[], 6)</f>
        <v>Zoom Gravity</v>
      </c>
      <c r="I539" s="40" t="str">
        <f>VLOOKUP(FACT_INTERESTS[[#This Row],[DW Version]], VERSIONS[], 7)</f>
        <v>Shoe</v>
      </c>
    </row>
    <row r="540" spans="1:9" ht="15.5" x14ac:dyDescent="0.3">
      <c r="A540" s="34">
        <v>539</v>
      </c>
      <c r="B540" s="40" t="s">
        <v>696</v>
      </c>
      <c r="C540" s="35">
        <v>292</v>
      </c>
      <c r="D540" s="36">
        <v>44461.841288166252</v>
      </c>
      <c r="E540" s="34">
        <f>VLOOKUP(FACT_INTERESTS[[#This Row],[DW Version]], VERSIONS[], 2)</f>
        <v>29</v>
      </c>
      <c r="F540" s="34">
        <f>VLOOKUP(FACT_INTERESTS[[#This Row],[DW Version]], VERSIONS[], 3)</f>
        <v>3</v>
      </c>
      <c r="G540" s="34" t="str">
        <f>VLOOKUP(FACT_INTERESTS[[#This Row],[DW Version]], VERSIONS[], 4)</f>
        <v>white</v>
      </c>
      <c r="H540" s="40" t="str">
        <f>VLOOKUP(FACT_INTERESTS[[#This Row],[DW Version]], VERSIONS[], 6)</f>
        <v>Wildhorse</v>
      </c>
      <c r="I540" s="40" t="str">
        <f>VLOOKUP(FACT_INTERESTS[[#This Row],[DW Version]], VERSIONS[], 7)</f>
        <v>Shoe</v>
      </c>
    </row>
    <row r="541" spans="1:9" ht="15.5" x14ac:dyDescent="0.3">
      <c r="A541" s="37">
        <v>540</v>
      </c>
      <c r="B541" s="37" t="s">
        <v>625</v>
      </c>
      <c r="C541" s="38">
        <v>898</v>
      </c>
      <c r="D541" s="39">
        <v>45217.671294595886</v>
      </c>
      <c r="E541" s="34">
        <f>VLOOKUP(FACT_INTERESTS[[#This Row],[DW Version]], VERSIONS[], 2)</f>
        <v>91</v>
      </c>
      <c r="F541" s="34">
        <f>VLOOKUP(FACT_INTERESTS[[#This Row],[DW Version]], VERSIONS[], 3)</f>
        <v>12.5</v>
      </c>
      <c r="G541" s="34" t="str">
        <f>VLOOKUP(FACT_INTERESTS[[#This Row],[DW Version]], VERSIONS[], 4)</f>
        <v>black</v>
      </c>
      <c r="H541" s="40" t="str">
        <f>VLOOKUP(FACT_INTERESTS[[#This Row],[DW Version]], VERSIONS[], 6)</f>
        <v>Alphafly NEXT%</v>
      </c>
      <c r="I541" s="40" t="str">
        <f>VLOOKUP(FACT_INTERESTS[[#This Row],[DW Version]], VERSIONS[], 7)</f>
        <v>Shoe</v>
      </c>
    </row>
    <row r="542" spans="1:9" ht="15.5" x14ac:dyDescent="0.3">
      <c r="A542" s="34">
        <v>541</v>
      </c>
      <c r="B542" s="34" t="s">
        <v>625</v>
      </c>
      <c r="C542" s="35">
        <v>66</v>
      </c>
      <c r="D542" s="36">
        <v>41692.492399659503</v>
      </c>
      <c r="E542" s="34">
        <f>VLOOKUP(FACT_INTERESTS[[#This Row],[DW Version]], VERSIONS[], 2)</f>
        <v>6</v>
      </c>
      <c r="F542" s="34">
        <f>VLOOKUP(FACT_INTERESTS[[#This Row],[DW Version]], VERSIONS[], 3)</f>
        <v>8.5</v>
      </c>
      <c r="G542" s="34" t="str">
        <f>VLOOKUP(FACT_INTERESTS[[#This Row],[DW Version]], VERSIONS[], 4)</f>
        <v>white</v>
      </c>
      <c r="H542" s="40" t="str">
        <f>VLOOKUP(FACT_INTERESTS[[#This Row],[DW Version]], VERSIONS[], 6)</f>
        <v>Tech Fleece Hoodie</v>
      </c>
      <c r="I542" s="40" t="str">
        <f>VLOOKUP(FACT_INTERESTS[[#This Row],[DW Version]], VERSIONS[], 7)</f>
        <v>Apparel</v>
      </c>
    </row>
    <row r="543" spans="1:9" ht="15.5" x14ac:dyDescent="0.3">
      <c r="A543" s="37">
        <v>542</v>
      </c>
      <c r="B543" s="41" t="s">
        <v>625</v>
      </c>
      <c r="C543" s="38">
        <v>923</v>
      </c>
      <c r="D543" s="39">
        <v>43398.659803559531</v>
      </c>
      <c r="E543" s="34">
        <f>VLOOKUP(FACT_INTERESTS[[#This Row],[DW Version]], VERSIONS[], 2)</f>
        <v>94</v>
      </c>
      <c r="F543" s="34">
        <f>VLOOKUP(FACT_INTERESTS[[#This Row],[DW Version]], VERSIONS[], 3)</f>
        <v>6</v>
      </c>
      <c r="G543" s="34" t="str">
        <f>VLOOKUP(FACT_INTERESTS[[#This Row],[DW Version]], VERSIONS[], 4)</f>
        <v>white</v>
      </c>
      <c r="H543" s="40" t="str">
        <f>VLOOKUP(FACT_INTERESTS[[#This Row],[DW Version]], VERSIONS[], 6)</f>
        <v>Joyride Run Flyknit</v>
      </c>
      <c r="I543" s="40" t="str">
        <f>VLOOKUP(FACT_INTERESTS[[#This Row],[DW Version]], VERSIONS[], 7)</f>
        <v>Shoe</v>
      </c>
    </row>
    <row r="544" spans="1:9" ht="15.5" x14ac:dyDescent="0.3">
      <c r="A544" s="34">
        <v>543</v>
      </c>
      <c r="B544" s="40" t="s">
        <v>625</v>
      </c>
      <c r="C544" s="35">
        <v>780</v>
      </c>
      <c r="D544" s="36">
        <v>41822.0198777654</v>
      </c>
      <c r="E544" s="34">
        <f>VLOOKUP(FACT_INTERESTS[[#This Row],[DW Version]], VERSIONS[], 2)</f>
        <v>80</v>
      </c>
      <c r="F544" s="34">
        <f>VLOOKUP(FACT_INTERESTS[[#This Row],[DW Version]], VERSIONS[], 3)</f>
        <v>3.5</v>
      </c>
      <c r="G544" s="34" t="str">
        <f>VLOOKUP(FACT_INTERESTS[[#This Row],[DW Version]], VERSIONS[], 4)</f>
        <v>blue</v>
      </c>
      <c r="H544" s="40" t="str">
        <f>VLOOKUP(FACT_INTERESTS[[#This Row],[DW Version]], VERSIONS[], 6)</f>
        <v>Quest 3</v>
      </c>
      <c r="I544" s="40" t="str">
        <f>VLOOKUP(FACT_INTERESTS[[#This Row],[DW Version]], VERSIONS[], 7)</f>
        <v>Shoe</v>
      </c>
    </row>
    <row r="545" spans="1:9" ht="15.5" x14ac:dyDescent="0.3">
      <c r="A545" s="37">
        <v>544</v>
      </c>
      <c r="B545" s="37" t="s">
        <v>625</v>
      </c>
      <c r="C545" s="38">
        <v>213</v>
      </c>
      <c r="D545" s="39">
        <v>40079.494068148102</v>
      </c>
      <c r="E545" s="34">
        <f>VLOOKUP(FACT_INTERESTS[[#This Row],[DW Version]], VERSIONS[], 2)</f>
        <v>21</v>
      </c>
      <c r="F545" s="34">
        <f>VLOOKUP(FACT_INTERESTS[[#This Row],[DW Version]], VERSIONS[], 3)</f>
        <v>9.5</v>
      </c>
      <c r="G545" s="34" t="str">
        <f>VLOOKUP(FACT_INTERESTS[[#This Row],[DW Version]], VERSIONS[], 4)</f>
        <v>white</v>
      </c>
      <c r="H545" s="40" t="str">
        <f>VLOOKUP(FACT_INTERESTS[[#This Row],[DW Version]], VERSIONS[], 6)</f>
        <v>Huarache</v>
      </c>
      <c r="I545" s="40" t="str">
        <f>VLOOKUP(FACT_INTERESTS[[#This Row],[DW Version]], VERSIONS[], 7)</f>
        <v>Shoe</v>
      </c>
    </row>
    <row r="546" spans="1:9" ht="15.5" x14ac:dyDescent="0.3">
      <c r="A546" s="34">
        <v>545</v>
      </c>
      <c r="B546" s="40" t="s">
        <v>625</v>
      </c>
      <c r="C546" s="35">
        <v>578</v>
      </c>
      <c r="D546" s="36">
        <v>41002.173517369432</v>
      </c>
      <c r="E546" s="34">
        <f>VLOOKUP(FACT_INTERESTS[[#This Row],[DW Version]], VERSIONS[], 2)</f>
        <v>59</v>
      </c>
      <c r="F546" s="34">
        <f>VLOOKUP(FACT_INTERESTS[[#This Row],[DW Version]], VERSIONS[], 3)</f>
        <v>7.5</v>
      </c>
      <c r="G546" s="34" t="str">
        <f>VLOOKUP(FACT_INTERESTS[[#This Row],[DW Version]], VERSIONS[], 4)</f>
        <v>white</v>
      </c>
      <c r="H546" s="40" t="str">
        <f>VLOOKUP(FACT_INTERESTS[[#This Row],[DW Version]], VERSIONS[], 6)</f>
        <v>Hypervenom Phantom</v>
      </c>
      <c r="I546" s="40" t="str">
        <f>VLOOKUP(FACT_INTERESTS[[#This Row],[DW Version]], VERSIONS[], 7)</f>
        <v>Shoe</v>
      </c>
    </row>
    <row r="547" spans="1:9" ht="15.5" x14ac:dyDescent="0.3">
      <c r="A547" s="37">
        <v>546</v>
      </c>
      <c r="B547" s="41" t="s">
        <v>625</v>
      </c>
      <c r="C547" s="38">
        <v>368</v>
      </c>
      <c r="D547" s="39">
        <v>42870.572932604548</v>
      </c>
      <c r="E547" s="34">
        <f>VLOOKUP(FACT_INTERESTS[[#This Row],[DW Version]], VERSIONS[], 2)</f>
        <v>37</v>
      </c>
      <c r="F547" s="34">
        <f>VLOOKUP(FACT_INTERESTS[[#This Row],[DW Version]], VERSIONS[], 3)</f>
        <v>6.5</v>
      </c>
      <c r="G547" s="34" t="str">
        <f>VLOOKUP(FACT_INTERESTS[[#This Row],[DW Version]], VERSIONS[], 4)</f>
        <v>black</v>
      </c>
      <c r="H547" s="40" t="str">
        <f>VLOOKUP(FACT_INTERESTS[[#This Row],[DW Version]], VERSIONS[], 6)</f>
        <v>Air Zoom Winflo</v>
      </c>
      <c r="I547" s="40" t="str">
        <f>VLOOKUP(FACT_INTERESTS[[#This Row],[DW Version]], VERSIONS[], 7)</f>
        <v>Shoe</v>
      </c>
    </row>
    <row r="548" spans="1:9" ht="15.5" x14ac:dyDescent="0.3">
      <c r="A548" s="34">
        <v>547</v>
      </c>
      <c r="B548" s="40" t="s">
        <v>625</v>
      </c>
      <c r="C548" s="35">
        <v>968</v>
      </c>
      <c r="D548" s="36">
        <v>39770.428571002609</v>
      </c>
      <c r="E548" s="34">
        <f>VLOOKUP(FACT_INTERESTS[[#This Row],[DW Version]], VERSIONS[], 2)</f>
        <v>98</v>
      </c>
      <c r="F548" s="34">
        <f>VLOOKUP(FACT_INTERESTS[[#This Row],[DW Version]], VERSIONS[], 3)</f>
        <v>11</v>
      </c>
      <c r="G548" s="34" t="str">
        <f>VLOOKUP(FACT_INTERESTS[[#This Row],[DW Version]], VERSIONS[], 4)</f>
        <v>dark purple</v>
      </c>
      <c r="H548" s="40" t="str">
        <f>VLOOKUP(FACT_INTERESTS[[#This Row],[DW Version]], VERSIONS[], 6)</f>
        <v>Zoom Rival Fly</v>
      </c>
      <c r="I548" s="40" t="str">
        <f>VLOOKUP(FACT_INTERESTS[[#This Row],[DW Version]], VERSIONS[], 7)</f>
        <v>Shoe</v>
      </c>
    </row>
    <row r="549" spans="1:9" ht="15.5" x14ac:dyDescent="0.3">
      <c r="A549" s="37">
        <v>548</v>
      </c>
      <c r="B549" s="41" t="s">
        <v>625</v>
      </c>
      <c r="C549" s="38">
        <v>868</v>
      </c>
      <c r="D549" s="39">
        <v>39879.607399071567</v>
      </c>
      <c r="E549" s="34">
        <f>VLOOKUP(FACT_INTERESTS[[#This Row],[DW Version]], VERSIONS[], 2)</f>
        <v>88</v>
      </c>
      <c r="F549" s="34">
        <f>VLOOKUP(FACT_INTERESTS[[#This Row],[DW Version]], VERSIONS[], 3)</f>
        <v>9.5</v>
      </c>
      <c r="G549" s="34" t="str">
        <f>VLOOKUP(FACT_INTERESTS[[#This Row],[DW Version]], VERSIONS[], 4)</f>
        <v>white</v>
      </c>
      <c r="H549" s="40" t="str">
        <f>VLOOKUP(FACT_INTERESTS[[#This Row],[DW Version]], VERSIONS[], 6)</f>
        <v>React Infinity Run</v>
      </c>
      <c r="I549" s="40" t="str">
        <f>VLOOKUP(FACT_INTERESTS[[#This Row],[DW Version]], VERSIONS[], 7)</f>
        <v>Shoe</v>
      </c>
    </row>
    <row r="550" spans="1:9" ht="15.5" x14ac:dyDescent="0.3">
      <c r="A550" s="34">
        <v>549</v>
      </c>
      <c r="B550" s="34" t="s">
        <v>769</v>
      </c>
      <c r="C550" s="35">
        <v>644</v>
      </c>
      <c r="D550" s="36">
        <v>39889.253992883096</v>
      </c>
      <c r="E550" s="34">
        <f>VLOOKUP(FACT_INTERESTS[[#This Row],[DW Version]], VERSIONS[], 2)</f>
        <v>65</v>
      </c>
      <c r="F550" s="34">
        <f>VLOOKUP(FACT_INTERESTS[[#This Row],[DW Version]], VERSIONS[], 3)</f>
        <v>10.5</v>
      </c>
      <c r="G550" s="34" t="str">
        <f>VLOOKUP(FACT_INTERESTS[[#This Row],[DW Version]], VERSIONS[], 4)</f>
        <v>black</v>
      </c>
      <c r="H550" s="40" t="str">
        <f>VLOOKUP(FACT_INTERESTS[[#This Row],[DW Version]], VERSIONS[], 6)</f>
        <v>Flex Shorts</v>
      </c>
      <c r="I550" s="40" t="str">
        <f>VLOOKUP(FACT_INTERESTS[[#This Row],[DW Version]], VERSIONS[], 7)</f>
        <v>Apparel</v>
      </c>
    </row>
    <row r="551" spans="1:9" ht="15.5" x14ac:dyDescent="0.3">
      <c r="A551" s="37">
        <v>550</v>
      </c>
      <c r="B551" s="37" t="s">
        <v>769</v>
      </c>
      <c r="C551" s="38">
        <v>414</v>
      </c>
      <c r="D551" s="39">
        <v>40378.521274983221</v>
      </c>
      <c r="E551" s="34">
        <f>VLOOKUP(FACT_INTERESTS[[#This Row],[DW Version]], VERSIONS[], 2)</f>
        <v>42</v>
      </c>
      <c r="F551" s="34">
        <f>VLOOKUP(FACT_INTERESTS[[#This Row],[DW Version]], VERSIONS[], 3)</f>
        <v>4.5</v>
      </c>
      <c r="G551" s="34" t="str">
        <f>VLOOKUP(FACT_INTERESTS[[#This Row],[DW Version]], VERSIONS[], 4)</f>
        <v>blue</v>
      </c>
      <c r="H551" s="40" t="str">
        <f>VLOOKUP(FACT_INTERESTS[[#This Row],[DW Version]], VERSIONS[], 6)</f>
        <v>Air Max Thea</v>
      </c>
      <c r="I551" s="40" t="str">
        <f>VLOOKUP(FACT_INTERESTS[[#This Row],[DW Version]], VERSIONS[], 7)</f>
        <v>Shoe</v>
      </c>
    </row>
    <row r="552" spans="1:9" ht="15.5" x14ac:dyDescent="0.3">
      <c r="A552" s="34">
        <v>551</v>
      </c>
      <c r="B552" s="40" t="s">
        <v>769</v>
      </c>
      <c r="C552" s="35">
        <v>224</v>
      </c>
      <c r="D552" s="36">
        <v>43641.777953612145</v>
      </c>
      <c r="E552" s="34">
        <f>VLOOKUP(FACT_INTERESTS[[#This Row],[DW Version]], VERSIONS[], 2)</f>
        <v>22</v>
      </c>
      <c r="F552" s="34">
        <f>VLOOKUP(FACT_INTERESTS[[#This Row],[DW Version]], VERSIONS[], 3)</f>
        <v>9</v>
      </c>
      <c r="G552" s="34" t="str">
        <f>VLOOKUP(FACT_INTERESTS[[#This Row],[DW Version]], VERSIONS[], 4)</f>
        <v>black</v>
      </c>
      <c r="H552" s="40" t="str">
        <f>VLOOKUP(FACT_INTERESTS[[#This Row],[DW Version]], VERSIONS[], 6)</f>
        <v>Daybreak</v>
      </c>
      <c r="I552" s="40" t="str">
        <f>VLOOKUP(FACT_INTERESTS[[#This Row],[DW Version]], VERSIONS[], 7)</f>
        <v>Shoe</v>
      </c>
    </row>
    <row r="553" spans="1:9" ht="15.5" x14ac:dyDescent="0.3">
      <c r="A553" s="37">
        <v>552</v>
      </c>
      <c r="B553" s="41" t="s">
        <v>769</v>
      </c>
      <c r="C553" s="38">
        <v>582</v>
      </c>
      <c r="D553" s="39">
        <v>38881.750575921789</v>
      </c>
      <c r="E553" s="34">
        <f>VLOOKUP(FACT_INTERESTS[[#This Row],[DW Version]], VERSIONS[], 2)</f>
        <v>60</v>
      </c>
      <c r="F553" s="34">
        <f>VLOOKUP(FACT_INTERESTS[[#This Row],[DW Version]], VERSIONS[], 3)</f>
        <v>3.5</v>
      </c>
      <c r="G553" s="34" t="str">
        <f>VLOOKUP(FACT_INTERESTS[[#This Row],[DW Version]], VERSIONS[], 4)</f>
        <v>red</v>
      </c>
      <c r="H553" s="40" t="str">
        <f>VLOOKUP(FACT_INTERESTS[[#This Row],[DW Version]], VERSIONS[], 6)</f>
        <v>Magista Obra</v>
      </c>
      <c r="I553" s="40" t="str">
        <f>VLOOKUP(FACT_INTERESTS[[#This Row],[DW Version]], VERSIONS[], 7)</f>
        <v>Shoe</v>
      </c>
    </row>
    <row r="554" spans="1:9" ht="15.5" x14ac:dyDescent="0.3">
      <c r="A554" s="34">
        <v>553</v>
      </c>
      <c r="B554" s="34" t="s">
        <v>769</v>
      </c>
      <c r="C554" s="35">
        <v>429</v>
      </c>
      <c r="D554" s="36">
        <v>39549.836132703676</v>
      </c>
      <c r="E554" s="34">
        <f>VLOOKUP(FACT_INTERESTS[[#This Row],[DW Version]], VERSIONS[], 2)</f>
        <v>44</v>
      </c>
      <c r="F554" s="34">
        <f>VLOOKUP(FACT_INTERESTS[[#This Row],[DW Version]], VERSIONS[], 3)</f>
        <v>4.5</v>
      </c>
      <c r="G554" s="34" t="str">
        <f>VLOOKUP(FACT_INTERESTS[[#This Row],[DW Version]], VERSIONS[], 4)</f>
        <v>white</v>
      </c>
      <c r="H554" s="40" t="str">
        <f>VLOOKUP(FACT_INTERESTS[[#This Row],[DW Version]], VERSIONS[], 6)</f>
        <v>Zoom Pegasus Turbo</v>
      </c>
      <c r="I554" s="40" t="str">
        <f>VLOOKUP(FACT_INTERESTS[[#This Row],[DW Version]], VERSIONS[], 7)</f>
        <v>Shoe</v>
      </c>
    </row>
    <row r="555" spans="1:9" ht="15.5" x14ac:dyDescent="0.3">
      <c r="A555" s="37">
        <v>554</v>
      </c>
      <c r="B555" s="37" t="s">
        <v>769</v>
      </c>
      <c r="C555" s="38">
        <v>574</v>
      </c>
      <c r="D555" s="39">
        <v>39298.027017497086</v>
      </c>
      <c r="E555" s="34">
        <f>VLOOKUP(FACT_INTERESTS[[#This Row],[DW Version]], VERSIONS[], 2)</f>
        <v>59</v>
      </c>
      <c r="F555" s="34">
        <f>VLOOKUP(FACT_INTERESTS[[#This Row],[DW Version]], VERSIONS[], 3)</f>
        <v>6</v>
      </c>
      <c r="G555" s="34" t="str">
        <f>VLOOKUP(FACT_INTERESTS[[#This Row],[DW Version]], VERSIONS[], 4)</f>
        <v>yellow</v>
      </c>
      <c r="H555" s="40" t="str">
        <f>VLOOKUP(FACT_INTERESTS[[#This Row],[DW Version]], VERSIONS[], 6)</f>
        <v>Hypervenom Phantom</v>
      </c>
      <c r="I555" s="40" t="str">
        <f>VLOOKUP(FACT_INTERESTS[[#This Row],[DW Version]], VERSIONS[], 7)</f>
        <v>Shoe</v>
      </c>
    </row>
    <row r="556" spans="1:9" ht="15.5" x14ac:dyDescent="0.3">
      <c r="A556" s="34">
        <v>555</v>
      </c>
      <c r="B556" s="34" t="s">
        <v>769</v>
      </c>
      <c r="C556" s="35">
        <v>707</v>
      </c>
      <c r="D556" s="36">
        <v>42628.984542241014</v>
      </c>
      <c r="E556" s="34">
        <f>VLOOKUP(FACT_INTERESTS[[#This Row],[DW Version]], VERSIONS[], 2)</f>
        <v>72</v>
      </c>
      <c r="F556" s="34">
        <f>VLOOKUP(FACT_INTERESTS[[#This Row],[DW Version]], VERSIONS[], 3)</f>
        <v>8</v>
      </c>
      <c r="G556" s="34" t="str">
        <f>VLOOKUP(FACT_INTERESTS[[#This Row],[DW Version]], VERSIONS[], 4)</f>
        <v>white</v>
      </c>
      <c r="H556" s="40" t="str">
        <f>VLOOKUP(FACT_INTERESTS[[#This Row],[DW Version]], VERSIONS[], 6)</f>
        <v>Zoom Structure 22</v>
      </c>
      <c r="I556" s="40" t="str">
        <f>VLOOKUP(FACT_INTERESTS[[#This Row],[DW Version]], VERSIONS[], 7)</f>
        <v>Shoe</v>
      </c>
    </row>
    <row r="557" spans="1:9" ht="15.5" x14ac:dyDescent="0.3">
      <c r="A557" s="37">
        <v>556</v>
      </c>
      <c r="B557" s="41" t="s">
        <v>769</v>
      </c>
      <c r="C557" s="38">
        <v>896</v>
      </c>
      <c r="D557" s="39">
        <v>40830.903469011202</v>
      </c>
      <c r="E557" s="34">
        <f>VLOOKUP(FACT_INTERESTS[[#This Row],[DW Version]], VERSIONS[], 2)</f>
        <v>91</v>
      </c>
      <c r="F557" s="34">
        <f>VLOOKUP(FACT_INTERESTS[[#This Row],[DW Version]], VERSIONS[], 3)</f>
        <v>11.5</v>
      </c>
      <c r="G557" s="34" t="str">
        <f>VLOOKUP(FACT_INTERESTS[[#This Row],[DW Version]], VERSIONS[], 4)</f>
        <v>yellow</v>
      </c>
      <c r="H557" s="40" t="str">
        <f>VLOOKUP(FACT_INTERESTS[[#This Row],[DW Version]], VERSIONS[], 6)</f>
        <v>Alphafly NEXT%</v>
      </c>
      <c r="I557" s="40" t="str">
        <f>VLOOKUP(FACT_INTERESTS[[#This Row],[DW Version]], VERSIONS[], 7)</f>
        <v>Shoe</v>
      </c>
    </row>
    <row r="558" spans="1:9" ht="15.5" x14ac:dyDescent="0.3">
      <c r="A558" s="34">
        <v>557</v>
      </c>
      <c r="B558" s="34" t="s">
        <v>769</v>
      </c>
      <c r="C558" s="35">
        <v>167</v>
      </c>
      <c r="D558" s="36">
        <v>42947.686926206727</v>
      </c>
      <c r="E558" s="34">
        <f>VLOOKUP(FACT_INTERESTS[[#This Row],[DW Version]], VERSIONS[], 2)</f>
        <v>16</v>
      </c>
      <c r="F558" s="34">
        <f>VLOOKUP(FACT_INTERESTS[[#This Row],[DW Version]], VERSIONS[], 3)</f>
        <v>12.5</v>
      </c>
      <c r="G558" s="34" t="str">
        <f>VLOOKUP(FACT_INTERESTS[[#This Row],[DW Version]], VERSIONS[], 4)</f>
        <v>white</v>
      </c>
      <c r="H558" s="40" t="str">
        <f>VLOOKUP(FACT_INTERESTS[[#This Row],[DW Version]], VERSIONS[], 6)</f>
        <v>Flyknit</v>
      </c>
      <c r="I558" s="40" t="str">
        <f>VLOOKUP(FACT_INTERESTS[[#This Row],[DW Version]], VERSIONS[], 7)</f>
        <v>Shoe</v>
      </c>
    </row>
    <row r="559" spans="1:9" ht="15.5" x14ac:dyDescent="0.3">
      <c r="A559" s="37">
        <v>558</v>
      </c>
      <c r="B559" s="37" t="s">
        <v>769</v>
      </c>
      <c r="C559" s="38">
        <v>658</v>
      </c>
      <c r="D559" s="39">
        <v>43487.881443562379</v>
      </c>
      <c r="E559" s="34">
        <f>VLOOKUP(FACT_INTERESTS[[#This Row],[DW Version]], VERSIONS[], 2)</f>
        <v>66</v>
      </c>
      <c r="F559" s="34">
        <f>VLOOKUP(FACT_INTERESTS[[#This Row],[DW Version]], VERSIONS[], 3)</f>
        <v>12.5</v>
      </c>
      <c r="G559" s="34" t="str">
        <f>VLOOKUP(FACT_INTERESTS[[#This Row],[DW Version]], VERSIONS[], 4)</f>
        <v>black</v>
      </c>
      <c r="H559" s="40" t="str">
        <f>VLOOKUP(FACT_INTERESTS[[#This Row],[DW Version]], VERSIONS[], 6)</f>
        <v>Therma Training Pants</v>
      </c>
      <c r="I559" s="40" t="str">
        <f>VLOOKUP(FACT_INTERESTS[[#This Row],[DW Version]], VERSIONS[], 7)</f>
        <v>Apparel</v>
      </c>
    </row>
    <row r="560" spans="1:9" ht="15.5" x14ac:dyDescent="0.3">
      <c r="A560" s="34">
        <v>559</v>
      </c>
      <c r="B560" s="34" t="s">
        <v>769</v>
      </c>
      <c r="C560" s="35">
        <v>498</v>
      </c>
      <c r="D560" s="36">
        <v>41166.206770997065</v>
      </c>
      <c r="E560" s="34">
        <f>VLOOKUP(FACT_INTERESTS[[#This Row],[DW Version]], VERSIONS[], 2)</f>
        <v>52</v>
      </c>
      <c r="F560" s="34">
        <f>VLOOKUP(FACT_INTERESTS[[#This Row],[DW Version]], VERSIONS[], 3)</f>
        <v>7</v>
      </c>
      <c r="G560" s="34" t="str">
        <f>VLOOKUP(FACT_INTERESTS[[#This Row],[DW Version]], VERSIONS[], 4)</f>
        <v>purple lilac</v>
      </c>
      <c r="H560" s="40" t="str">
        <f>VLOOKUP(FACT_INTERESTS[[#This Row],[DW Version]], VERSIONS[], 6)</f>
        <v>Tech Fleece Jogger</v>
      </c>
      <c r="I560" s="40" t="str">
        <f>VLOOKUP(FACT_INTERESTS[[#This Row],[DW Version]], VERSIONS[], 7)</f>
        <v>Apparel</v>
      </c>
    </row>
    <row r="561" spans="1:9" ht="15.5" x14ac:dyDescent="0.3">
      <c r="A561" s="37">
        <v>560</v>
      </c>
      <c r="B561" s="37" t="s">
        <v>809</v>
      </c>
      <c r="C561" s="38">
        <v>297</v>
      </c>
      <c r="D561" s="39">
        <v>38861.139288075472</v>
      </c>
      <c r="E561" s="34">
        <f>VLOOKUP(FACT_INTERESTS[[#This Row],[DW Version]], VERSIONS[], 2)</f>
        <v>29</v>
      </c>
      <c r="F561" s="34">
        <f>VLOOKUP(FACT_INTERESTS[[#This Row],[DW Version]], VERSIONS[], 3)</f>
        <v>12</v>
      </c>
      <c r="G561" s="34" t="str">
        <f>VLOOKUP(FACT_INTERESTS[[#This Row],[DW Version]], VERSIONS[], 4)</f>
        <v>black</v>
      </c>
      <c r="H561" s="40" t="str">
        <f>VLOOKUP(FACT_INTERESTS[[#This Row],[DW Version]], VERSIONS[], 6)</f>
        <v>Wildhorse</v>
      </c>
      <c r="I561" s="40" t="str">
        <f>VLOOKUP(FACT_INTERESTS[[#This Row],[DW Version]], VERSIONS[], 7)</f>
        <v>Shoe</v>
      </c>
    </row>
    <row r="562" spans="1:9" ht="15.5" x14ac:dyDescent="0.3">
      <c r="A562" s="34">
        <v>561</v>
      </c>
      <c r="B562" s="34" t="s">
        <v>809</v>
      </c>
      <c r="C562" s="35">
        <v>714</v>
      </c>
      <c r="D562" s="36">
        <v>45025.643856397961</v>
      </c>
      <c r="E562" s="34">
        <f>VLOOKUP(FACT_INTERESTS[[#This Row],[DW Version]], VERSIONS[], 2)</f>
        <v>73</v>
      </c>
      <c r="F562" s="34">
        <f>VLOOKUP(FACT_INTERESTS[[#This Row],[DW Version]], VERSIONS[], 3)</f>
        <v>6.5</v>
      </c>
      <c r="G562" s="34" t="str">
        <f>VLOOKUP(FACT_INTERESTS[[#This Row],[DW Version]], VERSIONS[], 4)</f>
        <v>silver</v>
      </c>
      <c r="H562" s="40" t="str">
        <f>VLOOKUP(FACT_INTERESTS[[#This Row],[DW Version]], VERSIONS[], 6)</f>
        <v>Air Max 720</v>
      </c>
      <c r="I562" s="40" t="str">
        <f>VLOOKUP(FACT_INTERESTS[[#This Row],[DW Version]], VERSIONS[], 7)</f>
        <v>Shoe</v>
      </c>
    </row>
    <row r="563" spans="1:9" ht="15.5" x14ac:dyDescent="0.3">
      <c r="A563" s="37">
        <v>562</v>
      </c>
      <c r="B563" s="41" t="s">
        <v>809</v>
      </c>
      <c r="C563" s="38">
        <v>917</v>
      </c>
      <c r="D563" s="39">
        <v>44668.285001780816</v>
      </c>
      <c r="E563" s="34">
        <f>VLOOKUP(FACT_INTERESTS[[#This Row],[DW Version]], VERSIONS[], 2)</f>
        <v>93</v>
      </c>
      <c r="F563" s="34">
        <f>VLOOKUP(FACT_INTERESTS[[#This Row],[DW Version]], VERSIONS[], 3)</f>
        <v>9.5</v>
      </c>
      <c r="G563" s="34" t="str">
        <f>VLOOKUP(FACT_INTERESTS[[#This Row],[DW Version]], VERSIONS[], 4)</f>
        <v>white</v>
      </c>
      <c r="H563" s="40" t="str">
        <f>VLOOKUP(FACT_INTERESTS[[#This Row],[DW Version]], VERSIONS[], 6)</f>
        <v>Therma Training Top</v>
      </c>
      <c r="I563" s="40" t="str">
        <f>VLOOKUP(FACT_INTERESTS[[#This Row],[DW Version]], VERSIONS[], 7)</f>
        <v>Apparel</v>
      </c>
    </row>
    <row r="564" spans="1:9" ht="15.5" x14ac:dyDescent="0.3">
      <c r="A564" s="34">
        <v>563</v>
      </c>
      <c r="B564" s="34" t="s">
        <v>809</v>
      </c>
      <c r="C564" s="35">
        <v>768</v>
      </c>
      <c r="D564" s="36">
        <v>42147.3963384046</v>
      </c>
      <c r="E564" s="34">
        <f>VLOOKUP(FACT_INTERESTS[[#This Row],[DW Version]], VERSIONS[], 2)</f>
        <v>79</v>
      </c>
      <c r="F564" s="34">
        <f>VLOOKUP(FACT_INTERESTS[[#This Row],[DW Version]], VERSIONS[], 3)</f>
        <v>7.5</v>
      </c>
      <c r="G564" s="34" t="str">
        <f>VLOOKUP(FACT_INTERESTS[[#This Row],[DW Version]], VERSIONS[], 4)</f>
        <v>black</v>
      </c>
      <c r="H564" s="40" t="str">
        <f>VLOOKUP(FACT_INTERESTS[[#This Row],[DW Version]], VERSIONS[], 6)</f>
        <v>Zoom Gravity</v>
      </c>
      <c r="I564" s="40" t="str">
        <f>VLOOKUP(FACT_INTERESTS[[#This Row],[DW Version]], VERSIONS[], 7)</f>
        <v>Shoe</v>
      </c>
    </row>
    <row r="565" spans="1:9" ht="15.5" x14ac:dyDescent="0.3">
      <c r="A565" s="37">
        <v>564</v>
      </c>
      <c r="B565" s="37" t="s">
        <v>809</v>
      </c>
      <c r="C565" s="38">
        <v>387</v>
      </c>
      <c r="D565" s="39">
        <v>40602.855573709159</v>
      </c>
      <c r="E565" s="34">
        <f>VLOOKUP(FACT_INTERESTS[[#This Row],[DW Version]], VERSIONS[], 2)</f>
        <v>39</v>
      </c>
      <c r="F565" s="34">
        <f>VLOOKUP(FACT_INTERESTS[[#This Row],[DW Version]], VERSIONS[], 3)</f>
        <v>10.5</v>
      </c>
      <c r="G565" s="34" t="str">
        <f>VLOOKUP(FACT_INTERESTS[[#This Row],[DW Version]], VERSIONS[], 4)</f>
        <v>white</v>
      </c>
      <c r="H565" s="40" t="str">
        <f>VLOOKUP(FACT_INTERESTS[[#This Row],[DW Version]], VERSIONS[], 6)</f>
        <v>Fast Track Jacket</v>
      </c>
      <c r="I565" s="40" t="str">
        <f>VLOOKUP(FACT_INTERESTS[[#This Row],[DW Version]], VERSIONS[], 7)</f>
        <v>Apparel</v>
      </c>
    </row>
    <row r="566" spans="1:9" ht="15.5" x14ac:dyDescent="0.3">
      <c r="A566" s="34">
        <v>565</v>
      </c>
      <c r="B566" s="40" t="s">
        <v>809</v>
      </c>
      <c r="C566" s="35">
        <v>208</v>
      </c>
      <c r="D566" s="36">
        <v>44122.912703540896</v>
      </c>
      <c r="E566" s="34">
        <f>VLOOKUP(FACT_INTERESTS[[#This Row],[DW Version]], VERSIONS[], 2)</f>
        <v>21</v>
      </c>
      <c r="F566" s="34">
        <f>VLOOKUP(FACT_INTERESTS[[#This Row],[DW Version]], VERSIONS[], 3)</f>
        <v>3</v>
      </c>
      <c r="G566" s="34" t="str">
        <f>VLOOKUP(FACT_INTERESTS[[#This Row],[DW Version]], VERSIONS[], 4)</f>
        <v>green</v>
      </c>
      <c r="H566" s="40" t="str">
        <f>VLOOKUP(FACT_INTERESTS[[#This Row],[DW Version]], VERSIONS[], 6)</f>
        <v>Huarache</v>
      </c>
      <c r="I566" s="40" t="str">
        <f>VLOOKUP(FACT_INTERESTS[[#This Row],[DW Version]], VERSIONS[], 7)</f>
        <v>Shoe</v>
      </c>
    </row>
    <row r="567" spans="1:9" ht="15.5" x14ac:dyDescent="0.3">
      <c r="A567" s="37">
        <v>566</v>
      </c>
      <c r="B567" s="37" t="s">
        <v>809</v>
      </c>
      <c r="C567" s="38">
        <v>834</v>
      </c>
      <c r="D567" s="39">
        <v>41689.564529633935</v>
      </c>
      <c r="E567" s="34">
        <f>VLOOKUP(FACT_INTERESTS[[#This Row],[DW Version]], VERSIONS[], 2)</f>
        <v>85</v>
      </c>
      <c r="F567" s="34">
        <f>VLOOKUP(FACT_INTERESTS[[#This Row],[DW Version]], VERSIONS[], 3)</f>
        <v>3.5</v>
      </c>
      <c r="G567" s="34" t="str">
        <f>VLOOKUP(FACT_INTERESTS[[#This Row],[DW Version]], VERSIONS[], 4)</f>
        <v>black</v>
      </c>
      <c r="H567" s="40" t="str">
        <f>VLOOKUP(FACT_INTERESTS[[#This Row],[DW Version]], VERSIONS[], 6)</f>
        <v>Nike Flex Stride</v>
      </c>
      <c r="I567" s="40" t="str">
        <f>VLOOKUP(FACT_INTERESTS[[#This Row],[DW Version]], VERSIONS[], 7)</f>
        <v>Apparel</v>
      </c>
    </row>
    <row r="568" spans="1:9" ht="15.5" x14ac:dyDescent="0.3">
      <c r="A568" s="34">
        <v>567</v>
      </c>
      <c r="B568" s="34" t="s">
        <v>809</v>
      </c>
      <c r="C568" s="35">
        <v>538</v>
      </c>
      <c r="D568" s="36">
        <v>42433.949874312631</v>
      </c>
      <c r="E568" s="34">
        <f>VLOOKUP(FACT_INTERESTS[[#This Row],[DW Version]], VERSIONS[], 2)</f>
        <v>56</v>
      </c>
      <c r="F568" s="34">
        <f>VLOOKUP(FACT_INTERESTS[[#This Row],[DW Version]], VERSIONS[], 3)</f>
        <v>10</v>
      </c>
      <c r="G568" s="34" t="str">
        <f>VLOOKUP(FACT_INTERESTS[[#This Row],[DW Version]], VERSIONS[], 4)</f>
        <v>white</v>
      </c>
      <c r="H568" s="40" t="str">
        <f>VLOOKUP(FACT_INTERESTS[[#This Row],[DW Version]], VERSIONS[], 6)</f>
        <v>Nike Yoga Mat</v>
      </c>
      <c r="I568" s="40" t="str">
        <f>VLOOKUP(FACT_INTERESTS[[#This Row],[DW Version]], VERSIONS[], 7)</f>
        <v>Sport Equipment</v>
      </c>
    </row>
    <row r="569" spans="1:9" ht="15.5" x14ac:dyDescent="0.3">
      <c r="A569" s="37">
        <v>568</v>
      </c>
      <c r="B569" s="37" t="s">
        <v>809</v>
      </c>
      <c r="C569" s="38">
        <v>889</v>
      </c>
      <c r="D569" s="39">
        <v>41982.527558565926</v>
      </c>
      <c r="E569" s="34">
        <f>VLOOKUP(FACT_INTERESTS[[#This Row],[DW Version]], VERSIONS[], 2)</f>
        <v>91</v>
      </c>
      <c r="F569" s="34">
        <f>VLOOKUP(FACT_INTERESTS[[#This Row],[DW Version]], VERSIONS[], 3)</f>
        <v>4.5</v>
      </c>
      <c r="G569" s="34" t="str">
        <f>VLOOKUP(FACT_INTERESTS[[#This Row],[DW Version]], VERSIONS[], 4)</f>
        <v>black</v>
      </c>
      <c r="H569" s="40" t="str">
        <f>VLOOKUP(FACT_INTERESTS[[#This Row],[DW Version]], VERSIONS[], 6)</f>
        <v>Alphafly NEXT%</v>
      </c>
      <c r="I569" s="40" t="str">
        <f>VLOOKUP(FACT_INTERESTS[[#This Row],[DW Version]], VERSIONS[], 7)</f>
        <v>Shoe</v>
      </c>
    </row>
    <row r="570" spans="1:9" ht="15.5" x14ac:dyDescent="0.3">
      <c r="A570" s="34">
        <v>569</v>
      </c>
      <c r="B570" s="34" t="s">
        <v>809</v>
      </c>
      <c r="C570" s="35">
        <v>328</v>
      </c>
      <c r="D570" s="36">
        <v>40698.37664051359</v>
      </c>
      <c r="E570" s="34">
        <f>VLOOKUP(FACT_INTERESTS[[#This Row],[DW Version]], VERSIONS[], 2)</f>
        <v>33</v>
      </c>
      <c r="F570" s="34">
        <f>VLOOKUP(FACT_INTERESTS[[#This Row],[DW Version]], VERSIONS[], 3)</f>
        <v>9</v>
      </c>
      <c r="G570" s="34" t="str">
        <f>VLOOKUP(FACT_INTERESTS[[#This Row],[DW Version]], VERSIONS[], 4)</f>
        <v>white</v>
      </c>
      <c r="H570" s="40" t="str">
        <f>VLOOKUP(FACT_INTERESTS[[#This Row],[DW Version]], VERSIONS[], 6)</f>
        <v>Element Running Top</v>
      </c>
      <c r="I570" s="40" t="str">
        <f>VLOOKUP(FACT_INTERESTS[[#This Row],[DW Version]], VERSIONS[], 7)</f>
        <v>Apparel</v>
      </c>
    </row>
    <row r="571" spans="1:9" ht="15.5" x14ac:dyDescent="0.3">
      <c r="A571" s="37">
        <v>570</v>
      </c>
      <c r="B571" s="37" t="s">
        <v>809</v>
      </c>
      <c r="C571" s="38">
        <v>138</v>
      </c>
      <c r="D571" s="39">
        <v>39198.57106326447</v>
      </c>
      <c r="E571" s="34">
        <f>VLOOKUP(FACT_INTERESTS[[#This Row],[DW Version]], VERSIONS[], 2)</f>
        <v>14</v>
      </c>
      <c r="F571" s="34">
        <f>VLOOKUP(FACT_INTERESTS[[#This Row],[DW Version]], VERSIONS[], 3)</f>
        <v>8</v>
      </c>
      <c r="G571" s="34" t="str">
        <f>VLOOKUP(FACT_INTERESTS[[#This Row],[DW Version]], VERSIONS[], 4)</f>
        <v>black</v>
      </c>
      <c r="H571" s="40" t="str">
        <f>VLOOKUP(FACT_INTERESTS[[#This Row],[DW Version]], VERSIONS[], 6)</f>
        <v>ZoomX</v>
      </c>
      <c r="I571" s="40" t="str">
        <f>VLOOKUP(FACT_INTERESTS[[#This Row],[DW Version]], VERSIONS[], 7)</f>
        <v>Shoe</v>
      </c>
    </row>
    <row r="572" spans="1:9" ht="15.5" x14ac:dyDescent="0.3">
      <c r="A572" s="34">
        <v>571</v>
      </c>
      <c r="B572" s="40" t="s">
        <v>809</v>
      </c>
      <c r="C572" s="35">
        <v>391</v>
      </c>
      <c r="D572" s="36">
        <v>42652.04607539397</v>
      </c>
      <c r="E572" s="34">
        <f>VLOOKUP(FACT_INTERESTS[[#This Row],[DW Version]], VERSIONS[], 2)</f>
        <v>40</v>
      </c>
      <c r="F572" s="34">
        <f>VLOOKUP(FACT_INTERESTS[[#This Row],[DW Version]], VERSIONS[], 3)</f>
        <v>5</v>
      </c>
      <c r="G572" s="34" t="str">
        <f>VLOOKUP(FACT_INTERESTS[[#This Row],[DW Version]], VERSIONS[], 4)</f>
        <v>white</v>
      </c>
      <c r="H572" s="40" t="str">
        <f>VLOOKUP(FACT_INTERESTS[[#This Row],[DW Version]], VERSIONS[], 6)</f>
        <v>Zoom Streak</v>
      </c>
      <c r="I572" s="40" t="str">
        <f>VLOOKUP(FACT_INTERESTS[[#This Row],[DW Version]], VERSIONS[], 7)</f>
        <v>Shoe</v>
      </c>
    </row>
    <row r="573" spans="1:9" ht="15.5" x14ac:dyDescent="0.3">
      <c r="A573" s="37">
        <v>572</v>
      </c>
      <c r="B573" s="37" t="s">
        <v>809</v>
      </c>
      <c r="C573" s="38">
        <v>794</v>
      </c>
      <c r="D573" s="39">
        <v>43432.126521438666</v>
      </c>
      <c r="E573" s="34">
        <f>VLOOKUP(FACT_INTERESTS[[#This Row],[DW Version]], VERSIONS[], 2)</f>
        <v>81</v>
      </c>
      <c r="F573" s="34">
        <f>VLOOKUP(FACT_INTERESTS[[#This Row],[DW Version]], VERSIONS[], 3)</f>
        <v>7</v>
      </c>
      <c r="G573" s="34" t="str">
        <f>VLOOKUP(FACT_INTERESTS[[#This Row],[DW Version]], VERSIONS[], 4)</f>
        <v>white</v>
      </c>
      <c r="H573" s="40" t="str">
        <f>VLOOKUP(FACT_INTERESTS[[#This Row],[DW Version]], VERSIONS[], 6)</f>
        <v>Air Max Fusion</v>
      </c>
      <c r="I573" s="40" t="str">
        <f>VLOOKUP(FACT_INTERESTS[[#This Row],[DW Version]], VERSIONS[], 7)</f>
        <v>Shoe</v>
      </c>
    </row>
    <row r="574" spans="1:9" ht="15.5" x14ac:dyDescent="0.3">
      <c r="A574" s="34">
        <v>573</v>
      </c>
      <c r="B574" s="34" t="s">
        <v>793</v>
      </c>
      <c r="C574" s="35">
        <v>558</v>
      </c>
      <c r="D574" s="36">
        <v>39464.360717449446</v>
      </c>
      <c r="E574" s="34">
        <f>VLOOKUP(FACT_INTERESTS[[#This Row],[DW Version]], VERSIONS[], 2)</f>
        <v>58</v>
      </c>
      <c r="F574" s="34">
        <f>VLOOKUP(FACT_INTERESTS[[#This Row],[DW Version]], VERSIONS[], 3)</f>
        <v>5.5</v>
      </c>
      <c r="G574" s="34" t="str">
        <f>VLOOKUP(FACT_INTERESTS[[#This Row],[DW Version]], VERSIONS[], 4)</f>
        <v>dark blue</v>
      </c>
      <c r="H574" s="40" t="str">
        <f>VLOOKUP(FACT_INTERESTS[[#This Row],[DW Version]], VERSIONS[], 6)</f>
        <v>Mercurial Superfly</v>
      </c>
      <c r="I574" s="40" t="str">
        <f>VLOOKUP(FACT_INTERESTS[[#This Row],[DW Version]], VERSIONS[], 7)</f>
        <v>Shoe</v>
      </c>
    </row>
    <row r="575" spans="1:9" ht="15.5" x14ac:dyDescent="0.3">
      <c r="A575" s="37">
        <v>574</v>
      </c>
      <c r="B575" s="41" t="s">
        <v>793</v>
      </c>
      <c r="C575" s="38">
        <v>578</v>
      </c>
      <c r="D575" s="39">
        <v>44837.08139505158</v>
      </c>
      <c r="E575" s="34">
        <f>VLOOKUP(FACT_INTERESTS[[#This Row],[DW Version]], VERSIONS[], 2)</f>
        <v>59</v>
      </c>
      <c r="F575" s="34">
        <f>VLOOKUP(FACT_INTERESTS[[#This Row],[DW Version]], VERSIONS[], 3)</f>
        <v>7.5</v>
      </c>
      <c r="G575" s="34" t="str">
        <f>VLOOKUP(FACT_INTERESTS[[#This Row],[DW Version]], VERSIONS[], 4)</f>
        <v>white</v>
      </c>
      <c r="H575" s="40" t="str">
        <f>VLOOKUP(FACT_INTERESTS[[#This Row],[DW Version]], VERSIONS[], 6)</f>
        <v>Hypervenom Phantom</v>
      </c>
      <c r="I575" s="40" t="str">
        <f>VLOOKUP(FACT_INTERESTS[[#This Row],[DW Version]], VERSIONS[], 7)</f>
        <v>Shoe</v>
      </c>
    </row>
    <row r="576" spans="1:9" ht="15.5" x14ac:dyDescent="0.3">
      <c r="A576" s="34">
        <v>575</v>
      </c>
      <c r="B576" s="34" t="s">
        <v>793</v>
      </c>
      <c r="C576" s="35">
        <v>323</v>
      </c>
      <c r="D576" s="36">
        <v>38762.651907986001</v>
      </c>
      <c r="E576" s="34">
        <f>VLOOKUP(FACT_INTERESTS[[#This Row],[DW Version]], VERSIONS[], 2)</f>
        <v>33</v>
      </c>
      <c r="F576" s="34">
        <f>VLOOKUP(FACT_INTERESTS[[#This Row],[DW Version]], VERSIONS[], 3)</f>
        <v>5</v>
      </c>
      <c r="G576" s="34" t="str">
        <f>VLOOKUP(FACT_INTERESTS[[#This Row],[DW Version]], VERSIONS[], 4)</f>
        <v>white</v>
      </c>
      <c r="H576" s="40" t="str">
        <f>VLOOKUP(FACT_INTERESTS[[#This Row],[DW Version]], VERSIONS[], 6)</f>
        <v>Element Running Top</v>
      </c>
      <c r="I576" s="40" t="str">
        <f>VLOOKUP(FACT_INTERESTS[[#This Row],[DW Version]], VERSIONS[], 7)</f>
        <v>Apparel</v>
      </c>
    </row>
    <row r="577" spans="1:9" ht="15.5" x14ac:dyDescent="0.3">
      <c r="A577" s="37">
        <v>576</v>
      </c>
      <c r="B577" s="41" t="s">
        <v>793</v>
      </c>
      <c r="C577" s="38">
        <v>36</v>
      </c>
      <c r="D577" s="39">
        <v>43314.382544236229</v>
      </c>
      <c r="E577" s="34">
        <f>VLOOKUP(FACT_INTERESTS[[#This Row],[DW Version]], VERSIONS[], 2)</f>
        <v>4</v>
      </c>
      <c r="F577" s="34">
        <f>VLOOKUP(FACT_INTERESTS[[#This Row],[DW Version]], VERSIONS[], 3)</f>
        <v>4.5</v>
      </c>
      <c r="G577" s="34" t="str">
        <f>VLOOKUP(FACT_INTERESTS[[#This Row],[DW Version]], VERSIONS[], 4)</f>
        <v>black</v>
      </c>
      <c r="H577" s="40" t="str">
        <f>VLOOKUP(FACT_INTERESTS[[#This Row],[DW Version]], VERSIONS[], 6)</f>
        <v>Cortez</v>
      </c>
      <c r="I577" s="40" t="str">
        <f>VLOOKUP(FACT_INTERESTS[[#This Row],[DW Version]], VERSIONS[], 7)</f>
        <v>Shoe</v>
      </c>
    </row>
    <row r="578" spans="1:9" ht="15.5" x14ac:dyDescent="0.3">
      <c r="A578" s="34">
        <v>577</v>
      </c>
      <c r="B578" s="40" t="s">
        <v>793</v>
      </c>
      <c r="C578" s="35">
        <v>278</v>
      </c>
      <c r="D578" s="36">
        <v>40933.013381249737</v>
      </c>
      <c r="E578" s="34">
        <f>VLOOKUP(FACT_INTERESTS[[#This Row],[DW Version]], VERSIONS[], 2)</f>
        <v>27</v>
      </c>
      <c r="F578" s="34">
        <f>VLOOKUP(FACT_INTERESTS[[#This Row],[DW Version]], VERSIONS[], 3)</f>
        <v>8.5</v>
      </c>
      <c r="G578" s="34" t="str">
        <f>VLOOKUP(FACT_INTERESTS[[#This Row],[DW Version]], VERSIONS[], 4)</f>
        <v>white</v>
      </c>
      <c r="H578" s="40" t="str">
        <f>VLOOKUP(FACT_INTERESTS[[#This Row],[DW Version]], VERSIONS[], 6)</f>
        <v>Structure</v>
      </c>
      <c r="I578" s="40" t="str">
        <f>VLOOKUP(FACT_INTERESTS[[#This Row],[DW Version]], VERSIONS[], 7)</f>
        <v>Shoe</v>
      </c>
    </row>
    <row r="579" spans="1:9" ht="15.5" x14ac:dyDescent="0.3">
      <c r="A579" s="37">
        <v>578</v>
      </c>
      <c r="B579" s="37" t="s">
        <v>793</v>
      </c>
      <c r="C579" s="38">
        <v>125</v>
      </c>
      <c r="D579" s="39">
        <v>43660.226588292317</v>
      </c>
      <c r="E579" s="34">
        <f>VLOOKUP(FACT_INTERESTS[[#This Row],[DW Version]], VERSIONS[], 2)</f>
        <v>13</v>
      </c>
      <c r="F579" s="34">
        <f>VLOOKUP(FACT_INTERESTS[[#This Row],[DW Version]], VERSIONS[], 3)</f>
        <v>8</v>
      </c>
      <c r="G579" s="34" t="str">
        <f>VLOOKUP(FACT_INTERESTS[[#This Row],[DW Version]], VERSIONS[], 4)</f>
        <v>white</v>
      </c>
      <c r="H579" s="40" t="str">
        <f>VLOOKUP(FACT_INTERESTS[[#This Row],[DW Version]], VERSIONS[], 6)</f>
        <v>Therma Pants</v>
      </c>
      <c r="I579" s="40" t="str">
        <f>VLOOKUP(FACT_INTERESTS[[#This Row],[DW Version]], VERSIONS[], 7)</f>
        <v>Apparel</v>
      </c>
    </row>
    <row r="580" spans="1:9" ht="15.5" x14ac:dyDescent="0.3">
      <c r="A580" s="34">
        <v>579</v>
      </c>
      <c r="B580" s="34" t="s">
        <v>793</v>
      </c>
      <c r="C580" s="35">
        <v>152</v>
      </c>
      <c r="D580" s="36">
        <v>40145.320591055817</v>
      </c>
      <c r="E580" s="34">
        <f>VLOOKUP(FACT_INTERESTS[[#This Row],[DW Version]], VERSIONS[], 2)</f>
        <v>15</v>
      </c>
      <c r="F580" s="34">
        <f>VLOOKUP(FACT_INTERESTS[[#This Row],[DW Version]], VERSIONS[], 3)</f>
        <v>6</v>
      </c>
      <c r="G580" s="34" t="str">
        <f>VLOOKUP(FACT_INTERESTS[[#This Row],[DW Version]], VERSIONS[], 4)</f>
        <v>black</v>
      </c>
      <c r="H580" s="40" t="str">
        <f>VLOOKUP(FACT_INTERESTS[[#This Row],[DW Version]], VERSIONS[], 6)</f>
        <v>Sportswear Club Fleece</v>
      </c>
      <c r="I580" s="40" t="str">
        <f>VLOOKUP(FACT_INTERESTS[[#This Row],[DW Version]], VERSIONS[], 7)</f>
        <v>Apparel</v>
      </c>
    </row>
    <row r="581" spans="1:9" ht="15.5" x14ac:dyDescent="0.3">
      <c r="A581" s="37">
        <v>580</v>
      </c>
      <c r="B581" s="41" t="s">
        <v>793</v>
      </c>
      <c r="C581" s="38">
        <v>635</v>
      </c>
      <c r="D581" s="39">
        <v>44733.64756912442</v>
      </c>
      <c r="E581" s="34">
        <f>VLOOKUP(FACT_INTERESTS[[#This Row],[DW Version]], VERSIONS[], 2)</f>
        <v>65</v>
      </c>
      <c r="F581" s="34">
        <f>VLOOKUP(FACT_INTERESTS[[#This Row],[DW Version]], VERSIONS[], 3)</f>
        <v>3</v>
      </c>
      <c r="G581" s="34" t="str">
        <f>VLOOKUP(FACT_INTERESTS[[#This Row],[DW Version]], VERSIONS[], 4)</f>
        <v>black</v>
      </c>
      <c r="H581" s="40" t="str">
        <f>VLOOKUP(FACT_INTERESTS[[#This Row],[DW Version]], VERSIONS[], 6)</f>
        <v>Flex Shorts</v>
      </c>
      <c r="I581" s="40" t="str">
        <f>VLOOKUP(FACT_INTERESTS[[#This Row],[DW Version]], VERSIONS[], 7)</f>
        <v>Apparel</v>
      </c>
    </row>
    <row r="582" spans="1:9" ht="15.5" x14ac:dyDescent="0.3">
      <c r="A582" s="34">
        <v>581</v>
      </c>
      <c r="B582" s="40" t="s">
        <v>793</v>
      </c>
      <c r="C582" s="35">
        <v>909</v>
      </c>
      <c r="D582" s="36">
        <v>44906.081069764121</v>
      </c>
      <c r="E582" s="34">
        <f>VLOOKUP(FACT_INTERESTS[[#This Row],[DW Version]], VERSIONS[], 2)</f>
        <v>93</v>
      </c>
      <c r="F582" s="34">
        <f>VLOOKUP(FACT_INTERESTS[[#This Row],[DW Version]], VERSIONS[], 3)</f>
        <v>5</v>
      </c>
      <c r="G582" s="34" t="str">
        <f>VLOOKUP(FACT_INTERESTS[[#This Row],[DW Version]], VERSIONS[], 4)</f>
        <v>red</v>
      </c>
      <c r="H582" s="40" t="str">
        <f>VLOOKUP(FACT_INTERESTS[[#This Row],[DW Version]], VERSIONS[], 6)</f>
        <v>Therma Training Top</v>
      </c>
      <c r="I582" s="40" t="str">
        <f>VLOOKUP(FACT_INTERESTS[[#This Row],[DW Version]], VERSIONS[], 7)</f>
        <v>Apparel</v>
      </c>
    </row>
    <row r="583" spans="1:9" ht="15.5" x14ac:dyDescent="0.3">
      <c r="A583" s="37">
        <v>582</v>
      </c>
      <c r="B583" s="37" t="s">
        <v>627</v>
      </c>
      <c r="C583" s="38">
        <v>222</v>
      </c>
      <c r="D583" s="39">
        <v>42418.222974527118</v>
      </c>
      <c r="E583" s="34">
        <f>VLOOKUP(FACT_INTERESTS[[#This Row],[DW Version]], VERSIONS[], 2)</f>
        <v>22</v>
      </c>
      <c r="F583" s="34">
        <f>VLOOKUP(FACT_INTERESTS[[#This Row],[DW Version]], VERSIONS[], 3)</f>
        <v>7.5</v>
      </c>
      <c r="G583" s="34" t="str">
        <f>VLOOKUP(FACT_INTERESTS[[#This Row],[DW Version]], VERSIONS[], 4)</f>
        <v>dark purple</v>
      </c>
      <c r="H583" s="40" t="str">
        <f>VLOOKUP(FACT_INTERESTS[[#This Row],[DW Version]], VERSIONS[], 6)</f>
        <v>Daybreak</v>
      </c>
      <c r="I583" s="40" t="str">
        <f>VLOOKUP(FACT_INTERESTS[[#This Row],[DW Version]], VERSIONS[], 7)</f>
        <v>Shoe</v>
      </c>
    </row>
    <row r="584" spans="1:9" ht="15.5" x14ac:dyDescent="0.3">
      <c r="A584" s="34">
        <v>583</v>
      </c>
      <c r="B584" s="40" t="s">
        <v>627</v>
      </c>
      <c r="C584" s="35">
        <v>298</v>
      </c>
      <c r="D584" s="36">
        <v>40657.883506235157</v>
      </c>
      <c r="E584" s="34">
        <f>VLOOKUP(FACT_INTERESTS[[#This Row],[DW Version]], VERSIONS[], 2)</f>
        <v>30</v>
      </c>
      <c r="F584" s="34">
        <f>VLOOKUP(FACT_INTERESTS[[#This Row],[DW Version]], VERSIONS[], 3)</f>
        <v>3.5</v>
      </c>
      <c r="G584" s="34" t="str">
        <f>VLOOKUP(FACT_INTERESTS[[#This Row],[DW Version]], VERSIONS[], 4)</f>
        <v>white</v>
      </c>
      <c r="H584" s="40" t="str">
        <f>VLOOKUP(FACT_INTERESTS[[#This Row],[DW Version]], VERSIONS[], 6)</f>
        <v>Air Zoom Terra Kiger</v>
      </c>
      <c r="I584" s="40" t="str">
        <f>VLOOKUP(FACT_INTERESTS[[#This Row],[DW Version]], VERSIONS[], 7)</f>
        <v>Shoe</v>
      </c>
    </row>
    <row r="585" spans="1:9" ht="15.5" x14ac:dyDescent="0.3">
      <c r="A585" s="37">
        <v>584</v>
      </c>
      <c r="B585" s="37" t="s">
        <v>627</v>
      </c>
      <c r="C585" s="38">
        <v>511</v>
      </c>
      <c r="D585" s="39">
        <v>39625.543916016388</v>
      </c>
      <c r="E585" s="34">
        <f>VLOOKUP(FACT_INTERESTS[[#This Row],[DW Version]], VERSIONS[], 2)</f>
        <v>53</v>
      </c>
      <c r="F585" s="34">
        <f>VLOOKUP(FACT_INTERESTS[[#This Row],[DW Version]], VERSIONS[], 3)</f>
        <v>10.5</v>
      </c>
      <c r="G585" s="34" t="str">
        <f>VLOOKUP(FACT_INTERESTS[[#This Row],[DW Version]], VERSIONS[], 4)</f>
        <v>black</v>
      </c>
      <c r="H585" s="40" t="str">
        <f>VLOOKUP(FACT_INTERESTS[[#This Row],[DW Version]], VERSIONS[], 6)</f>
        <v>Flex Stride Shorts</v>
      </c>
      <c r="I585" s="40" t="str">
        <f>VLOOKUP(FACT_INTERESTS[[#This Row],[DW Version]], VERSIONS[], 7)</f>
        <v>Apparel</v>
      </c>
    </row>
    <row r="586" spans="1:9" ht="15.5" x14ac:dyDescent="0.3">
      <c r="A586" s="34">
        <v>585</v>
      </c>
      <c r="B586" s="40" t="s">
        <v>627</v>
      </c>
      <c r="C586" s="35">
        <v>14</v>
      </c>
      <c r="D586" s="36">
        <v>40463.6589921618</v>
      </c>
      <c r="E586" s="34">
        <f>VLOOKUP(FACT_INTERESTS[[#This Row],[DW Version]], VERSIONS[], 2)</f>
        <v>2</v>
      </c>
      <c r="F586" s="34">
        <f>VLOOKUP(FACT_INTERESTS[[#This Row],[DW Version]], VERSIONS[], 3)</f>
        <v>4</v>
      </c>
      <c r="G586" s="34" t="str">
        <f>VLOOKUP(FACT_INTERESTS[[#This Row],[DW Version]], VERSIONS[], 4)</f>
        <v>red</v>
      </c>
      <c r="H586" s="40" t="str">
        <f>VLOOKUP(FACT_INTERESTS[[#This Row],[DW Version]], VERSIONS[], 6)</f>
        <v>Air Force 1</v>
      </c>
      <c r="I586" s="40" t="str">
        <f>VLOOKUP(FACT_INTERESTS[[#This Row],[DW Version]], VERSIONS[], 7)</f>
        <v>Shoe</v>
      </c>
    </row>
    <row r="587" spans="1:9" ht="15.5" x14ac:dyDescent="0.3">
      <c r="A587" s="37">
        <v>586</v>
      </c>
      <c r="B587" s="41" t="s">
        <v>627</v>
      </c>
      <c r="C587" s="38">
        <v>163</v>
      </c>
      <c r="D587" s="39">
        <v>43729.879479943353</v>
      </c>
      <c r="E587" s="34">
        <f>VLOOKUP(FACT_INTERESTS[[#This Row],[DW Version]], VERSIONS[], 2)</f>
        <v>16</v>
      </c>
      <c r="F587" s="34">
        <f>VLOOKUP(FACT_INTERESTS[[#This Row],[DW Version]], VERSIONS[], 3)</f>
        <v>6</v>
      </c>
      <c r="G587" s="34" t="str">
        <f>VLOOKUP(FACT_INTERESTS[[#This Row],[DW Version]], VERSIONS[], 4)</f>
        <v>blue</v>
      </c>
      <c r="H587" s="40" t="str">
        <f>VLOOKUP(FACT_INTERESTS[[#This Row],[DW Version]], VERSIONS[], 6)</f>
        <v>Flyknit</v>
      </c>
      <c r="I587" s="40" t="str">
        <f>VLOOKUP(FACT_INTERESTS[[#This Row],[DW Version]], VERSIONS[], 7)</f>
        <v>Shoe</v>
      </c>
    </row>
    <row r="588" spans="1:9" ht="15.5" x14ac:dyDescent="0.3">
      <c r="A588" s="34">
        <v>587</v>
      </c>
      <c r="B588" s="34" t="s">
        <v>627</v>
      </c>
      <c r="C588" s="35">
        <v>844</v>
      </c>
      <c r="D588" s="36">
        <v>39699.781106710419</v>
      </c>
      <c r="E588" s="34">
        <f>VLOOKUP(FACT_INTERESTS[[#This Row],[DW Version]], VERSIONS[], 2)</f>
        <v>86</v>
      </c>
      <c r="F588" s="34">
        <f>VLOOKUP(FACT_INTERESTS[[#This Row],[DW Version]], VERSIONS[], 3)</f>
        <v>4</v>
      </c>
      <c r="G588" s="34" t="str">
        <f>VLOOKUP(FACT_INTERESTS[[#This Row],[DW Version]], VERSIONS[], 4)</f>
        <v>black</v>
      </c>
      <c r="H588" s="40" t="str">
        <f>VLOOKUP(FACT_INTERESTS[[#This Row],[DW Version]], VERSIONS[], 6)</f>
        <v>Challenger Long-Sleeve</v>
      </c>
      <c r="I588" s="40" t="str">
        <f>VLOOKUP(FACT_INTERESTS[[#This Row],[DW Version]], VERSIONS[], 7)</f>
        <v>Apparel</v>
      </c>
    </row>
    <row r="589" spans="1:9" ht="15.5" x14ac:dyDescent="0.3">
      <c r="A589" s="37">
        <v>588</v>
      </c>
      <c r="B589" s="41" t="s">
        <v>627</v>
      </c>
      <c r="C589" s="38">
        <v>145</v>
      </c>
      <c r="D589" s="39">
        <v>44780.28845914558</v>
      </c>
      <c r="E589" s="34">
        <f>VLOOKUP(FACT_INTERESTS[[#This Row],[DW Version]], VERSIONS[], 2)</f>
        <v>14</v>
      </c>
      <c r="F589" s="34">
        <f>VLOOKUP(FACT_INTERESTS[[#This Row],[DW Version]], VERSIONS[], 3)</f>
        <v>11</v>
      </c>
      <c r="G589" s="34" t="str">
        <f>VLOOKUP(FACT_INTERESTS[[#This Row],[DW Version]], VERSIONS[], 4)</f>
        <v>white</v>
      </c>
      <c r="H589" s="40" t="str">
        <f>VLOOKUP(FACT_INTERESTS[[#This Row],[DW Version]], VERSIONS[], 6)</f>
        <v>ZoomX</v>
      </c>
      <c r="I589" s="40" t="str">
        <f>VLOOKUP(FACT_INTERESTS[[#This Row],[DW Version]], VERSIONS[], 7)</f>
        <v>Shoe</v>
      </c>
    </row>
    <row r="590" spans="1:9" ht="15.5" x14ac:dyDescent="0.3">
      <c r="A590" s="34">
        <v>589</v>
      </c>
      <c r="B590" s="40" t="s">
        <v>627</v>
      </c>
      <c r="C590" s="35">
        <v>572</v>
      </c>
      <c r="D590" s="36">
        <v>42271.975404463868</v>
      </c>
      <c r="E590" s="34">
        <f>VLOOKUP(FACT_INTERESTS[[#This Row],[DW Version]], VERSIONS[], 2)</f>
        <v>59</v>
      </c>
      <c r="F590" s="34">
        <f>VLOOKUP(FACT_INTERESTS[[#This Row],[DW Version]], VERSIONS[], 3)</f>
        <v>4.5</v>
      </c>
      <c r="G590" s="34" t="str">
        <f>VLOOKUP(FACT_INTERESTS[[#This Row],[DW Version]], VERSIONS[], 4)</f>
        <v>white</v>
      </c>
      <c r="H590" s="40" t="str">
        <f>VLOOKUP(FACT_INTERESTS[[#This Row],[DW Version]], VERSIONS[], 6)</f>
        <v>Hypervenom Phantom</v>
      </c>
      <c r="I590" s="40" t="str">
        <f>VLOOKUP(FACT_INTERESTS[[#This Row],[DW Version]], VERSIONS[], 7)</f>
        <v>Shoe</v>
      </c>
    </row>
    <row r="591" spans="1:9" ht="15.5" x14ac:dyDescent="0.3">
      <c r="A591" s="37">
        <v>590</v>
      </c>
      <c r="B591" s="41" t="s">
        <v>779</v>
      </c>
      <c r="C591" s="38">
        <v>867</v>
      </c>
      <c r="D591" s="39">
        <v>41548.243753116432</v>
      </c>
      <c r="E591" s="34">
        <f>VLOOKUP(FACT_INTERESTS[[#This Row],[DW Version]], VERSIONS[], 2)</f>
        <v>88</v>
      </c>
      <c r="F591" s="34">
        <f>VLOOKUP(FACT_INTERESTS[[#This Row],[DW Version]], VERSIONS[], 3)</f>
        <v>8.5</v>
      </c>
      <c r="G591" s="34" t="str">
        <f>VLOOKUP(FACT_INTERESTS[[#This Row],[DW Version]], VERSIONS[], 4)</f>
        <v>dark green</v>
      </c>
      <c r="H591" s="40" t="str">
        <f>VLOOKUP(FACT_INTERESTS[[#This Row],[DW Version]], VERSIONS[], 6)</f>
        <v>React Infinity Run</v>
      </c>
      <c r="I591" s="40" t="str">
        <f>VLOOKUP(FACT_INTERESTS[[#This Row],[DW Version]], VERSIONS[], 7)</f>
        <v>Shoe</v>
      </c>
    </row>
    <row r="592" spans="1:9" ht="15.5" x14ac:dyDescent="0.3">
      <c r="A592" s="34">
        <v>591</v>
      </c>
      <c r="B592" s="40" t="s">
        <v>779</v>
      </c>
      <c r="C592" s="35">
        <v>118</v>
      </c>
      <c r="D592" s="36">
        <v>42186.454630472734</v>
      </c>
      <c r="E592" s="34">
        <f>VLOOKUP(FACT_INTERESTS[[#This Row],[DW Version]], VERSIONS[], 2)</f>
        <v>12</v>
      </c>
      <c r="F592" s="34">
        <f>VLOOKUP(FACT_INTERESTS[[#This Row],[DW Version]], VERSIONS[], 3)</f>
        <v>8</v>
      </c>
      <c r="G592" s="34" t="str">
        <f>VLOOKUP(FACT_INTERESTS[[#This Row],[DW Version]], VERSIONS[], 4)</f>
        <v>white</v>
      </c>
      <c r="H592" s="40" t="str">
        <f>VLOOKUP(FACT_INTERESTS[[#This Row],[DW Version]], VERSIONS[], 6)</f>
        <v>Pegasus</v>
      </c>
      <c r="I592" s="40" t="str">
        <f>VLOOKUP(FACT_INTERESTS[[#This Row],[DW Version]], VERSIONS[], 7)</f>
        <v>Shoe</v>
      </c>
    </row>
    <row r="593" spans="1:9" ht="15.5" x14ac:dyDescent="0.3">
      <c r="A593" s="37">
        <v>592</v>
      </c>
      <c r="B593" s="37" t="s">
        <v>779</v>
      </c>
      <c r="C593" s="38">
        <v>156</v>
      </c>
      <c r="D593" s="39">
        <v>43523.441984683865</v>
      </c>
      <c r="E593" s="34">
        <f>VLOOKUP(FACT_INTERESTS[[#This Row],[DW Version]], VERSIONS[], 2)</f>
        <v>15</v>
      </c>
      <c r="F593" s="34">
        <f>VLOOKUP(FACT_INTERESTS[[#This Row],[DW Version]], VERSIONS[], 3)</f>
        <v>9.5</v>
      </c>
      <c r="G593" s="34" t="str">
        <f>VLOOKUP(FACT_INTERESTS[[#This Row],[DW Version]], VERSIONS[], 4)</f>
        <v>black</v>
      </c>
      <c r="H593" s="40" t="str">
        <f>VLOOKUP(FACT_INTERESTS[[#This Row],[DW Version]], VERSIONS[], 6)</f>
        <v>Sportswear Club Fleece</v>
      </c>
      <c r="I593" s="40" t="str">
        <f>VLOOKUP(FACT_INTERESTS[[#This Row],[DW Version]], VERSIONS[], 7)</f>
        <v>Apparel</v>
      </c>
    </row>
    <row r="594" spans="1:9" ht="15.5" x14ac:dyDescent="0.3">
      <c r="A594" s="34">
        <v>593</v>
      </c>
      <c r="B594" s="40" t="s">
        <v>779</v>
      </c>
      <c r="C594" s="35">
        <v>985</v>
      </c>
      <c r="D594" s="36">
        <v>41570.749003065277</v>
      </c>
      <c r="E594" s="34">
        <f>VLOOKUP(FACT_INTERESTS[[#This Row],[DW Version]], VERSIONS[], 2)</f>
        <v>100</v>
      </c>
      <c r="F594" s="34">
        <f>VLOOKUP(FACT_INTERESTS[[#This Row],[DW Version]], VERSIONS[], 3)</f>
        <v>5.5</v>
      </c>
      <c r="G594" s="34" t="str">
        <f>VLOOKUP(FACT_INTERESTS[[#This Row],[DW Version]], VERSIONS[], 4)</f>
        <v>black</v>
      </c>
      <c r="H594" s="40" t="str">
        <f>VLOOKUP(FACT_INTERESTS[[#This Row],[DW Version]], VERSIONS[], 6)</f>
        <v>Nike Kettlebell</v>
      </c>
      <c r="I594" s="40" t="str">
        <f>VLOOKUP(FACT_INTERESTS[[#This Row],[DW Version]], VERSIONS[], 7)</f>
        <v>Sport Equipment</v>
      </c>
    </row>
    <row r="595" spans="1:9" ht="15.5" x14ac:dyDescent="0.3">
      <c r="A595" s="37">
        <v>594</v>
      </c>
      <c r="B595" s="41" t="s">
        <v>779</v>
      </c>
      <c r="C595" s="38">
        <v>66</v>
      </c>
      <c r="D595" s="39">
        <v>45200.354963830177</v>
      </c>
      <c r="E595" s="34">
        <f>VLOOKUP(FACT_INTERESTS[[#This Row],[DW Version]], VERSIONS[], 2)</f>
        <v>6</v>
      </c>
      <c r="F595" s="34">
        <f>VLOOKUP(FACT_INTERESTS[[#This Row],[DW Version]], VERSIONS[], 3)</f>
        <v>8.5</v>
      </c>
      <c r="G595" s="34" t="str">
        <f>VLOOKUP(FACT_INTERESTS[[#This Row],[DW Version]], VERSIONS[], 4)</f>
        <v>white</v>
      </c>
      <c r="H595" s="40" t="str">
        <f>VLOOKUP(FACT_INTERESTS[[#This Row],[DW Version]], VERSIONS[], 6)</f>
        <v>Tech Fleece Hoodie</v>
      </c>
      <c r="I595" s="40" t="str">
        <f>VLOOKUP(FACT_INTERESTS[[#This Row],[DW Version]], VERSIONS[], 7)</f>
        <v>Apparel</v>
      </c>
    </row>
    <row r="596" spans="1:9" ht="15.5" x14ac:dyDescent="0.3">
      <c r="A596" s="34">
        <v>595</v>
      </c>
      <c r="B596" s="34" t="s">
        <v>779</v>
      </c>
      <c r="C596" s="35">
        <v>841</v>
      </c>
      <c r="D596" s="36">
        <v>40280.689873557676</v>
      </c>
      <c r="E596" s="34">
        <f>VLOOKUP(FACT_INTERESTS[[#This Row],[DW Version]], VERSIONS[], 2)</f>
        <v>85</v>
      </c>
      <c r="F596" s="34">
        <f>VLOOKUP(FACT_INTERESTS[[#This Row],[DW Version]], VERSIONS[], 3)</f>
        <v>9.5</v>
      </c>
      <c r="G596" s="34" t="str">
        <f>VLOOKUP(FACT_INTERESTS[[#This Row],[DW Version]], VERSIONS[], 4)</f>
        <v>white</v>
      </c>
      <c r="H596" s="40" t="str">
        <f>VLOOKUP(FACT_INTERESTS[[#This Row],[DW Version]], VERSIONS[], 6)</f>
        <v>Nike Flex Stride</v>
      </c>
      <c r="I596" s="40" t="str">
        <f>VLOOKUP(FACT_INTERESTS[[#This Row],[DW Version]], VERSIONS[], 7)</f>
        <v>Apparel</v>
      </c>
    </row>
    <row r="597" spans="1:9" ht="15.5" x14ac:dyDescent="0.3">
      <c r="A597" s="37">
        <v>596</v>
      </c>
      <c r="B597" s="41" t="s">
        <v>779</v>
      </c>
      <c r="C597" s="38">
        <v>625</v>
      </c>
      <c r="D597" s="39">
        <v>39309.670291166774</v>
      </c>
      <c r="E597" s="34">
        <f>VLOOKUP(FACT_INTERESTS[[#This Row],[DW Version]], VERSIONS[], 2)</f>
        <v>63</v>
      </c>
      <c r="F597" s="34">
        <f>VLOOKUP(FACT_INTERESTS[[#This Row],[DW Version]], VERSIONS[], 3)</f>
        <v>12</v>
      </c>
      <c r="G597" s="34" t="str">
        <f>VLOOKUP(FACT_INTERESTS[[#This Row],[DW Version]], VERSIONS[], 4)</f>
        <v>white</v>
      </c>
      <c r="H597" s="40" t="str">
        <f>VLOOKUP(FACT_INTERESTS[[#This Row],[DW Version]], VERSIONS[], 6)</f>
        <v>CTR360</v>
      </c>
      <c r="I597" s="40" t="str">
        <f>VLOOKUP(FACT_INTERESTS[[#This Row],[DW Version]], VERSIONS[], 7)</f>
        <v>Shoe</v>
      </c>
    </row>
    <row r="598" spans="1:9" ht="15.5" x14ac:dyDescent="0.3">
      <c r="A598" s="34">
        <v>597</v>
      </c>
      <c r="B598" s="34" t="s">
        <v>779</v>
      </c>
      <c r="C598" s="35">
        <v>775</v>
      </c>
      <c r="D598" s="36">
        <v>42919.29134168991</v>
      </c>
      <c r="E598" s="34">
        <f>VLOOKUP(FACT_INTERESTS[[#This Row],[DW Version]], VERSIONS[], 2)</f>
        <v>79</v>
      </c>
      <c r="F598" s="34">
        <f>VLOOKUP(FACT_INTERESTS[[#This Row],[DW Version]], VERSIONS[], 3)</f>
        <v>11.5</v>
      </c>
      <c r="G598" s="34" t="str">
        <f>VLOOKUP(FACT_INTERESTS[[#This Row],[DW Version]], VERSIONS[], 4)</f>
        <v>black</v>
      </c>
      <c r="H598" s="40" t="str">
        <f>VLOOKUP(FACT_INTERESTS[[#This Row],[DW Version]], VERSIONS[], 6)</f>
        <v>Zoom Gravity</v>
      </c>
      <c r="I598" s="40" t="str">
        <f>VLOOKUP(FACT_INTERESTS[[#This Row],[DW Version]], VERSIONS[], 7)</f>
        <v>Shoe</v>
      </c>
    </row>
    <row r="599" spans="1:9" ht="15.5" x14ac:dyDescent="0.3">
      <c r="A599" s="37">
        <v>598</v>
      </c>
      <c r="B599" s="41" t="s">
        <v>779</v>
      </c>
      <c r="C599" s="38">
        <v>263</v>
      </c>
      <c r="D599" s="39">
        <v>39982.375260938781</v>
      </c>
      <c r="E599" s="34">
        <f>VLOOKUP(FACT_INTERESTS[[#This Row],[DW Version]], VERSIONS[], 2)</f>
        <v>26</v>
      </c>
      <c r="F599" s="34">
        <f>VLOOKUP(FACT_INTERESTS[[#This Row],[DW Version]], VERSIONS[], 3)</f>
        <v>3.5</v>
      </c>
      <c r="G599" s="34" t="str">
        <f>VLOOKUP(FACT_INTERESTS[[#This Row],[DW Version]], VERSIONS[], 4)</f>
        <v>white</v>
      </c>
      <c r="H599" s="40" t="str">
        <f>VLOOKUP(FACT_INTERESTS[[#This Row],[DW Version]], VERSIONS[], 6)</f>
        <v>Infinity Run</v>
      </c>
      <c r="I599" s="40" t="str">
        <f>VLOOKUP(FACT_INTERESTS[[#This Row],[DW Version]], VERSIONS[], 7)</f>
        <v>Shoe</v>
      </c>
    </row>
    <row r="600" spans="1:9" ht="15.5" x14ac:dyDescent="0.3">
      <c r="A600" s="34">
        <v>599</v>
      </c>
      <c r="B600" s="40" t="s">
        <v>779</v>
      </c>
      <c r="C600" s="35">
        <v>871</v>
      </c>
      <c r="D600" s="36">
        <v>42879.773588212222</v>
      </c>
      <c r="E600" s="34">
        <f>VLOOKUP(FACT_INTERESTS[[#This Row],[DW Version]], VERSIONS[], 2)</f>
        <v>89</v>
      </c>
      <c r="F600" s="34">
        <f>VLOOKUP(FACT_INTERESTS[[#This Row],[DW Version]], VERSIONS[], 3)</f>
        <v>3.5</v>
      </c>
      <c r="G600" s="34" t="str">
        <f>VLOOKUP(FACT_INTERESTS[[#This Row],[DW Version]], VERSIONS[], 4)</f>
        <v>white</v>
      </c>
      <c r="H600" s="40" t="str">
        <f>VLOOKUP(FACT_INTERESTS[[#This Row],[DW Version]], VERSIONS[], 6)</f>
        <v>Wildhorse 7</v>
      </c>
      <c r="I600" s="40" t="str">
        <f>VLOOKUP(FACT_INTERESTS[[#This Row],[DW Version]], VERSIONS[], 7)</f>
        <v>Shoe</v>
      </c>
    </row>
    <row r="601" spans="1:9" ht="15.5" x14ac:dyDescent="0.3">
      <c r="A601" s="37">
        <v>600</v>
      </c>
      <c r="B601" s="37" t="s">
        <v>779</v>
      </c>
      <c r="C601" s="38">
        <v>106</v>
      </c>
      <c r="D601" s="39">
        <v>44502.43260084161</v>
      </c>
      <c r="E601" s="34">
        <f>VLOOKUP(FACT_INTERESTS[[#This Row],[DW Version]], VERSIONS[], 2)</f>
        <v>10</v>
      </c>
      <c r="F601" s="34">
        <f>VLOOKUP(FACT_INTERESTS[[#This Row],[DW Version]], VERSIONS[], 3)</f>
        <v>9</v>
      </c>
      <c r="G601" s="34" t="str">
        <f>VLOOKUP(FACT_INTERESTS[[#This Row],[DW Version]], VERSIONS[], 4)</f>
        <v>black</v>
      </c>
      <c r="H601" s="40" t="str">
        <f>VLOOKUP(FACT_INTERESTS[[#This Row],[DW Version]], VERSIONS[], 6)</f>
        <v>Vapormax</v>
      </c>
      <c r="I601" s="40" t="str">
        <f>VLOOKUP(FACT_INTERESTS[[#This Row],[DW Version]], VERSIONS[], 7)</f>
        <v>Shoe</v>
      </c>
    </row>
    <row r="602" spans="1:9" ht="15.5" x14ac:dyDescent="0.3">
      <c r="A602" s="34">
        <v>601</v>
      </c>
      <c r="B602" s="34" t="s">
        <v>779</v>
      </c>
      <c r="C602" s="35">
        <v>572</v>
      </c>
      <c r="D602" s="36">
        <v>42838.945922087798</v>
      </c>
      <c r="E602" s="34">
        <f>VLOOKUP(FACT_INTERESTS[[#This Row],[DW Version]], VERSIONS[], 2)</f>
        <v>59</v>
      </c>
      <c r="F602" s="34">
        <f>VLOOKUP(FACT_INTERESTS[[#This Row],[DW Version]], VERSIONS[], 3)</f>
        <v>4.5</v>
      </c>
      <c r="G602" s="34" t="str">
        <f>VLOOKUP(FACT_INTERESTS[[#This Row],[DW Version]], VERSIONS[], 4)</f>
        <v>white</v>
      </c>
      <c r="H602" s="40" t="str">
        <f>VLOOKUP(FACT_INTERESTS[[#This Row],[DW Version]], VERSIONS[], 6)</f>
        <v>Hypervenom Phantom</v>
      </c>
      <c r="I602" s="40" t="str">
        <f>VLOOKUP(FACT_INTERESTS[[#This Row],[DW Version]], VERSIONS[], 7)</f>
        <v>Shoe</v>
      </c>
    </row>
    <row r="603" spans="1:9" ht="15.5" x14ac:dyDescent="0.3">
      <c r="A603" s="37">
        <v>602</v>
      </c>
      <c r="B603" s="41" t="s">
        <v>779</v>
      </c>
      <c r="C603" s="38">
        <v>340</v>
      </c>
      <c r="D603" s="39">
        <v>43156.850280464401</v>
      </c>
      <c r="E603" s="34">
        <f>VLOOKUP(FACT_INTERESTS[[#This Row],[DW Version]], VERSIONS[], 2)</f>
        <v>34</v>
      </c>
      <c r="F603" s="34">
        <f>VLOOKUP(FACT_INTERESTS[[#This Row],[DW Version]], VERSIONS[], 3)</f>
        <v>12.5</v>
      </c>
      <c r="G603" s="34" t="str">
        <f>VLOOKUP(FACT_INTERESTS[[#This Row],[DW Version]], VERSIONS[], 4)</f>
        <v>yellow</v>
      </c>
      <c r="H603" s="40" t="str">
        <f>VLOOKUP(FACT_INTERESTS[[#This Row],[DW Version]], VERSIONS[], 6)</f>
        <v>Zoom Vomero</v>
      </c>
      <c r="I603" s="40" t="str">
        <f>VLOOKUP(FACT_INTERESTS[[#This Row],[DW Version]], VERSIONS[], 7)</f>
        <v>Shoe</v>
      </c>
    </row>
    <row r="604" spans="1:9" ht="15.5" x14ac:dyDescent="0.3">
      <c r="A604" s="34">
        <v>603</v>
      </c>
      <c r="B604" s="34" t="s">
        <v>709</v>
      </c>
      <c r="C604" s="35">
        <v>258</v>
      </c>
      <c r="D604" s="36">
        <v>41552.836129630356</v>
      </c>
      <c r="E604" s="34">
        <f>VLOOKUP(FACT_INTERESTS[[#This Row],[DW Version]], VERSIONS[], 2)</f>
        <v>25</v>
      </c>
      <c r="F604" s="34">
        <f>VLOOKUP(FACT_INTERESTS[[#This Row],[DW Version]], VERSIONS[], 3)</f>
        <v>8.5</v>
      </c>
      <c r="G604" s="34" t="str">
        <f>VLOOKUP(FACT_INTERESTS[[#This Row],[DW Version]], VERSIONS[], 4)</f>
        <v>gray</v>
      </c>
      <c r="H604" s="40" t="str">
        <f>VLOOKUP(FACT_INTERESTS[[#This Row],[DW Version]], VERSIONS[], 6)</f>
        <v>Shox</v>
      </c>
      <c r="I604" s="40" t="str">
        <f>VLOOKUP(FACT_INTERESTS[[#This Row],[DW Version]], VERSIONS[], 7)</f>
        <v>Shoe</v>
      </c>
    </row>
    <row r="605" spans="1:9" ht="15.5" x14ac:dyDescent="0.3">
      <c r="A605" s="37">
        <v>604</v>
      </c>
      <c r="B605" s="37" t="s">
        <v>709</v>
      </c>
      <c r="C605" s="38">
        <v>446</v>
      </c>
      <c r="D605" s="39">
        <v>41839.715684417009</v>
      </c>
      <c r="E605" s="34">
        <f>VLOOKUP(FACT_INTERESTS[[#This Row],[DW Version]], VERSIONS[], 2)</f>
        <v>46</v>
      </c>
      <c r="F605" s="34">
        <f>VLOOKUP(FACT_INTERESTS[[#This Row],[DW Version]], VERSIONS[], 3)</f>
        <v>7</v>
      </c>
      <c r="G605" s="34" t="str">
        <f>VLOOKUP(FACT_INTERESTS[[#This Row],[DW Version]], VERSIONS[], 4)</f>
        <v>black</v>
      </c>
      <c r="H605" s="40" t="str">
        <f>VLOOKUP(FACT_INTERESTS[[#This Row],[DW Version]], VERSIONS[], 6)</f>
        <v>Nike Basketball</v>
      </c>
      <c r="I605" s="40" t="str">
        <f>VLOOKUP(FACT_INTERESTS[[#This Row],[DW Version]], VERSIONS[], 7)</f>
        <v>Sport Equipment</v>
      </c>
    </row>
    <row r="606" spans="1:9" ht="15.5" x14ac:dyDescent="0.3">
      <c r="A606" s="34">
        <v>605</v>
      </c>
      <c r="B606" s="40" t="s">
        <v>709</v>
      </c>
      <c r="C606" s="35">
        <v>614</v>
      </c>
      <c r="D606" s="36">
        <v>40415.989150283145</v>
      </c>
      <c r="E606" s="34">
        <f>VLOOKUP(FACT_INTERESTS[[#This Row],[DW Version]], VERSIONS[], 2)</f>
        <v>62</v>
      </c>
      <c r="F606" s="34">
        <f>VLOOKUP(FACT_INTERESTS[[#This Row],[DW Version]], VERSIONS[], 3)</f>
        <v>11</v>
      </c>
      <c r="G606" s="34" t="str">
        <f>VLOOKUP(FACT_INTERESTS[[#This Row],[DW Version]], VERSIONS[], 4)</f>
        <v>white</v>
      </c>
      <c r="H606" s="40" t="str">
        <f>VLOOKUP(FACT_INTERESTS[[#This Row],[DW Version]], VERSIONS[], 6)</f>
        <v>Tiempo Legend</v>
      </c>
      <c r="I606" s="40" t="str">
        <f>VLOOKUP(FACT_INTERESTS[[#This Row],[DW Version]], VERSIONS[], 7)</f>
        <v>Shoe</v>
      </c>
    </row>
    <row r="607" spans="1:9" ht="15.5" x14ac:dyDescent="0.3">
      <c r="A607" s="37">
        <v>606</v>
      </c>
      <c r="B607" s="37" t="s">
        <v>709</v>
      </c>
      <c r="C607" s="38">
        <v>663</v>
      </c>
      <c r="D607" s="39">
        <v>40963.410223442312</v>
      </c>
      <c r="E607" s="34">
        <f>VLOOKUP(FACT_INTERESTS[[#This Row],[DW Version]], VERSIONS[], 2)</f>
        <v>67</v>
      </c>
      <c r="F607" s="34">
        <f>VLOOKUP(FACT_INTERESTS[[#This Row],[DW Version]], VERSIONS[], 3)</f>
        <v>8</v>
      </c>
      <c r="G607" s="34" t="str">
        <f>VLOOKUP(FACT_INTERESTS[[#This Row],[DW Version]], VERSIONS[], 4)</f>
        <v>white</v>
      </c>
      <c r="H607" s="40" t="str">
        <f>VLOOKUP(FACT_INTERESTS[[#This Row],[DW Version]], VERSIONS[], 6)</f>
        <v>Phantom VSN Elite</v>
      </c>
      <c r="I607" s="40" t="str">
        <f>VLOOKUP(FACT_INTERESTS[[#This Row],[DW Version]], VERSIONS[], 7)</f>
        <v>Shoe</v>
      </c>
    </row>
    <row r="608" spans="1:9" ht="15.5" x14ac:dyDescent="0.3">
      <c r="A608" s="34">
        <v>607</v>
      </c>
      <c r="B608" s="40" t="s">
        <v>709</v>
      </c>
      <c r="C608" s="35">
        <v>931</v>
      </c>
      <c r="D608" s="36">
        <v>43643.500413104695</v>
      </c>
      <c r="E608" s="34">
        <f>VLOOKUP(FACT_INTERESTS[[#This Row],[DW Version]], VERSIONS[], 2)</f>
        <v>95</v>
      </c>
      <c r="F608" s="34">
        <f>VLOOKUP(FACT_INTERESTS[[#This Row],[DW Version]], VERSIONS[], 3)</f>
        <v>5</v>
      </c>
      <c r="G608" s="34" t="str">
        <f>VLOOKUP(FACT_INTERESTS[[#This Row],[DW Version]], VERSIONS[], 4)</f>
        <v>white</v>
      </c>
      <c r="H608" s="40" t="str">
        <f>VLOOKUP(FACT_INTERESTS[[#This Row],[DW Version]], VERSIONS[], 6)</f>
        <v>Nike Backpack</v>
      </c>
      <c r="I608" s="40" t="str">
        <f>VLOOKUP(FACT_INTERESTS[[#This Row],[DW Version]], VERSIONS[], 7)</f>
        <v>Accessories</v>
      </c>
    </row>
    <row r="609" spans="1:9" ht="15.5" x14ac:dyDescent="0.3">
      <c r="A609" s="37">
        <v>608</v>
      </c>
      <c r="B609" s="41" t="s">
        <v>709</v>
      </c>
      <c r="C609" s="38">
        <v>416</v>
      </c>
      <c r="D609" s="39">
        <v>41002.356569268901</v>
      </c>
      <c r="E609" s="34">
        <f>VLOOKUP(FACT_INTERESTS[[#This Row],[DW Version]], VERSIONS[], 2)</f>
        <v>42</v>
      </c>
      <c r="F609" s="34">
        <f>VLOOKUP(FACT_INTERESTS[[#This Row],[DW Version]], VERSIONS[], 3)</f>
        <v>9</v>
      </c>
      <c r="G609" s="34" t="str">
        <f>VLOOKUP(FACT_INTERESTS[[#This Row],[DW Version]], VERSIONS[], 4)</f>
        <v>black</v>
      </c>
      <c r="H609" s="40" t="str">
        <f>VLOOKUP(FACT_INTERESTS[[#This Row],[DW Version]], VERSIONS[], 6)</f>
        <v>Air Max Thea</v>
      </c>
      <c r="I609" s="40" t="str">
        <f>VLOOKUP(FACT_INTERESTS[[#This Row],[DW Version]], VERSIONS[], 7)</f>
        <v>Shoe</v>
      </c>
    </row>
    <row r="610" spans="1:9" ht="15.5" x14ac:dyDescent="0.3">
      <c r="A610" s="34">
        <v>609</v>
      </c>
      <c r="B610" s="34" t="s">
        <v>709</v>
      </c>
      <c r="C610" s="35">
        <v>22</v>
      </c>
      <c r="D610" s="36">
        <v>43881.543479350039</v>
      </c>
      <c r="E610" s="34">
        <f>VLOOKUP(FACT_INTERESTS[[#This Row],[DW Version]], VERSIONS[], 2)</f>
        <v>2</v>
      </c>
      <c r="F610" s="34">
        <f>VLOOKUP(FACT_INTERESTS[[#This Row],[DW Version]], VERSIONS[], 3)</f>
        <v>8.5</v>
      </c>
      <c r="G610" s="34" t="str">
        <f>VLOOKUP(FACT_INTERESTS[[#This Row],[DW Version]], VERSIONS[], 4)</f>
        <v>pink</v>
      </c>
      <c r="H610" s="40" t="str">
        <f>VLOOKUP(FACT_INTERESTS[[#This Row],[DW Version]], VERSIONS[], 6)</f>
        <v>Air Force 1</v>
      </c>
      <c r="I610" s="40" t="str">
        <f>VLOOKUP(FACT_INTERESTS[[#This Row],[DW Version]], VERSIONS[], 7)</f>
        <v>Shoe</v>
      </c>
    </row>
    <row r="611" spans="1:9" ht="15.5" x14ac:dyDescent="0.3">
      <c r="A611" s="37">
        <v>610</v>
      </c>
      <c r="B611" s="37" t="s">
        <v>660</v>
      </c>
      <c r="C611" s="38">
        <v>806</v>
      </c>
      <c r="D611" s="39">
        <v>42718.021563795875</v>
      </c>
      <c r="E611" s="34">
        <f>VLOOKUP(FACT_INTERESTS[[#This Row],[DW Version]], VERSIONS[], 2)</f>
        <v>82</v>
      </c>
      <c r="F611" s="34">
        <f>VLOOKUP(FACT_INTERESTS[[#This Row],[DW Version]], VERSIONS[], 3)</f>
        <v>6.5</v>
      </c>
      <c r="G611" s="34" t="str">
        <f>VLOOKUP(FACT_INTERESTS[[#This Row],[DW Version]], VERSIONS[], 4)</f>
        <v>dark red</v>
      </c>
      <c r="H611" s="40" t="str">
        <f>VLOOKUP(FACT_INTERESTS[[#This Row],[DW Version]], VERSIONS[], 6)</f>
        <v>Flex 2-in-1 Shorts</v>
      </c>
      <c r="I611" s="40" t="str">
        <f>VLOOKUP(FACT_INTERESTS[[#This Row],[DW Version]], VERSIONS[], 7)</f>
        <v>Apparel</v>
      </c>
    </row>
    <row r="612" spans="1:9" ht="15.5" x14ac:dyDescent="0.3">
      <c r="A612" s="34">
        <v>611</v>
      </c>
      <c r="B612" s="40" t="s">
        <v>660</v>
      </c>
      <c r="C612" s="35">
        <v>847</v>
      </c>
      <c r="D612" s="36">
        <v>41179.037692539656</v>
      </c>
      <c r="E612" s="34">
        <f>VLOOKUP(FACT_INTERESTS[[#This Row],[DW Version]], VERSIONS[], 2)</f>
        <v>86</v>
      </c>
      <c r="F612" s="34">
        <f>VLOOKUP(FACT_INTERESTS[[#This Row],[DW Version]], VERSIONS[], 3)</f>
        <v>6</v>
      </c>
      <c r="G612" s="34" t="str">
        <f>VLOOKUP(FACT_INTERESTS[[#This Row],[DW Version]], VERSIONS[], 4)</f>
        <v>white</v>
      </c>
      <c r="H612" s="40" t="str">
        <f>VLOOKUP(FACT_INTERESTS[[#This Row],[DW Version]], VERSIONS[], 6)</f>
        <v>Challenger Long-Sleeve</v>
      </c>
      <c r="I612" s="40" t="str">
        <f>VLOOKUP(FACT_INTERESTS[[#This Row],[DW Version]], VERSIONS[], 7)</f>
        <v>Apparel</v>
      </c>
    </row>
    <row r="613" spans="1:9" ht="15.5" x14ac:dyDescent="0.3">
      <c r="A613" s="37">
        <v>612</v>
      </c>
      <c r="B613" s="37" t="s">
        <v>660</v>
      </c>
      <c r="C613" s="38">
        <v>826</v>
      </c>
      <c r="D613" s="39">
        <v>38867.794942306289</v>
      </c>
      <c r="E613" s="34">
        <f>VLOOKUP(FACT_INTERESTS[[#This Row],[DW Version]], VERSIONS[], 2)</f>
        <v>84</v>
      </c>
      <c r="F613" s="34">
        <f>VLOOKUP(FACT_INTERESTS[[#This Row],[DW Version]], VERSIONS[], 3)</f>
        <v>5.5</v>
      </c>
      <c r="G613" s="34" t="str">
        <f>VLOOKUP(FACT_INTERESTS[[#This Row],[DW Version]], VERSIONS[], 4)</f>
        <v>white</v>
      </c>
      <c r="H613" s="40" t="str">
        <f>VLOOKUP(FACT_INTERESTS[[#This Row],[DW Version]], VERSIONS[], 6)</f>
        <v>AeroLoft Running Vest</v>
      </c>
      <c r="I613" s="40" t="str">
        <f>VLOOKUP(FACT_INTERESTS[[#This Row],[DW Version]], VERSIONS[], 7)</f>
        <v>Apparel</v>
      </c>
    </row>
    <row r="614" spans="1:9" ht="15.5" x14ac:dyDescent="0.3">
      <c r="A614" s="34">
        <v>613</v>
      </c>
      <c r="B614" s="34" t="s">
        <v>660</v>
      </c>
      <c r="C614" s="35">
        <v>128</v>
      </c>
      <c r="D614" s="36">
        <v>45384.871636917829</v>
      </c>
      <c r="E614" s="34">
        <f>VLOOKUP(FACT_INTERESTS[[#This Row],[DW Version]], VERSIONS[], 2)</f>
        <v>13</v>
      </c>
      <c r="F614" s="34">
        <f>VLOOKUP(FACT_INTERESTS[[#This Row],[DW Version]], VERSIONS[], 3)</f>
        <v>10.5</v>
      </c>
      <c r="G614" s="34" t="str">
        <f>VLOOKUP(FACT_INTERESTS[[#This Row],[DW Version]], VERSIONS[], 4)</f>
        <v>white</v>
      </c>
      <c r="H614" s="40" t="str">
        <f>VLOOKUP(FACT_INTERESTS[[#This Row],[DW Version]], VERSIONS[], 6)</f>
        <v>Therma Pants</v>
      </c>
      <c r="I614" s="40" t="str">
        <f>VLOOKUP(FACT_INTERESTS[[#This Row],[DW Version]], VERSIONS[], 7)</f>
        <v>Apparel</v>
      </c>
    </row>
    <row r="615" spans="1:9" ht="15.5" x14ac:dyDescent="0.3">
      <c r="A615" s="37">
        <v>614</v>
      </c>
      <c r="B615" s="37" t="s">
        <v>660</v>
      </c>
      <c r="C615" s="38">
        <v>218</v>
      </c>
      <c r="D615" s="39">
        <v>42786.448668713769</v>
      </c>
      <c r="E615" s="34">
        <f>VLOOKUP(FACT_INTERESTS[[#This Row],[DW Version]], VERSIONS[], 2)</f>
        <v>22</v>
      </c>
      <c r="F615" s="34">
        <f>VLOOKUP(FACT_INTERESTS[[#This Row],[DW Version]], VERSIONS[], 3)</f>
        <v>5</v>
      </c>
      <c r="G615" s="34" t="str">
        <f>VLOOKUP(FACT_INTERESTS[[#This Row],[DW Version]], VERSIONS[], 4)</f>
        <v>pink</v>
      </c>
      <c r="H615" s="40" t="str">
        <f>VLOOKUP(FACT_INTERESTS[[#This Row],[DW Version]], VERSIONS[], 6)</f>
        <v>Daybreak</v>
      </c>
      <c r="I615" s="40" t="str">
        <f>VLOOKUP(FACT_INTERESTS[[#This Row],[DW Version]], VERSIONS[], 7)</f>
        <v>Shoe</v>
      </c>
    </row>
    <row r="616" spans="1:9" ht="15.5" x14ac:dyDescent="0.3">
      <c r="A616" s="34">
        <v>615</v>
      </c>
      <c r="B616" s="34" t="s">
        <v>660</v>
      </c>
      <c r="C616" s="35">
        <v>59</v>
      </c>
      <c r="D616" s="36">
        <v>41177.455783165555</v>
      </c>
      <c r="E616" s="34">
        <f>VLOOKUP(FACT_INTERESTS[[#This Row],[DW Version]], VERSIONS[], 2)</f>
        <v>5</v>
      </c>
      <c r="F616" s="34">
        <f>VLOOKUP(FACT_INTERESTS[[#This Row],[DW Version]], VERSIONS[], 3)</f>
        <v>12.5</v>
      </c>
      <c r="G616" s="34" t="str">
        <f>VLOOKUP(FACT_INTERESTS[[#This Row],[DW Version]], VERSIONS[], 4)</f>
        <v>white</v>
      </c>
      <c r="H616" s="40" t="str">
        <f>VLOOKUP(FACT_INTERESTS[[#This Row],[DW Version]], VERSIONS[], 6)</f>
        <v>Nike Football</v>
      </c>
      <c r="I616" s="40" t="str">
        <f>VLOOKUP(FACT_INTERESTS[[#This Row],[DW Version]], VERSIONS[], 7)</f>
        <v>Sport Equipment</v>
      </c>
    </row>
    <row r="617" spans="1:9" ht="15.5" x14ac:dyDescent="0.3">
      <c r="A617" s="37">
        <v>616</v>
      </c>
      <c r="B617" s="41" t="s">
        <v>660</v>
      </c>
      <c r="C617" s="38">
        <v>785</v>
      </c>
      <c r="D617" s="39">
        <v>40534.566230067554</v>
      </c>
      <c r="E617" s="34">
        <f>VLOOKUP(FACT_INTERESTS[[#This Row],[DW Version]], VERSIONS[], 2)</f>
        <v>80</v>
      </c>
      <c r="F617" s="34">
        <f>VLOOKUP(FACT_INTERESTS[[#This Row],[DW Version]], VERSIONS[], 3)</f>
        <v>8.5</v>
      </c>
      <c r="G617" s="34" t="str">
        <f>VLOOKUP(FACT_INTERESTS[[#This Row],[DW Version]], VERSIONS[], 4)</f>
        <v>black</v>
      </c>
      <c r="H617" s="40" t="str">
        <f>VLOOKUP(FACT_INTERESTS[[#This Row],[DW Version]], VERSIONS[], 6)</f>
        <v>Quest 3</v>
      </c>
      <c r="I617" s="40" t="str">
        <f>VLOOKUP(FACT_INTERESTS[[#This Row],[DW Version]], VERSIONS[], 7)</f>
        <v>Shoe</v>
      </c>
    </row>
    <row r="618" spans="1:9" ht="15.5" x14ac:dyDescent="0.3">
      <c r="A618" s="34">
        <v>617</v>
      </c>
      <c r="B618" s="34" t="s">
        <v>660</v>
      </c>
      <c r="C618" s="35">
        <v>939</v>
      </c>
      <c r="D618" s="36">
        <v>44196.634812804194</v>
      </c>
      <c r="E618" s="34">
        <f>VLOOKUP(FACT_INTERESTS[[#This Row],[DW Version]], VERSIONS[], 2)</f>
        <v>95</v>
      </c>
      <c r="F618" s="34">
        <f>VLOOKUP(FACT_INTERESTS[[#This Row],[DW Version]], VERSIONS[], 3)</f>
        <v>12</v>
      </c>
      <c r="G618" s="34" t="str">
        <f>VLOOKUP(FACT_INTERESTS[[#This Row],[DW Version]], VERSIONS[], 4)</f>
        <v>green</v>
      </c>
      <c r="H618" s="40" t="str">
        <f>VLOOKUP(FACT_INTERESTS[[#This Row],[DW Version]], VERSIONS[], 6)</f>
        <v>Nike Backpack</v>
      </c>
      <c r="I618" s="40" t="str">
        <f>VLOOKUP(FACT_INTERESTS[[#This Row],[DW Version]], VERSIONS[], 7)</f>
        <v>Accessories</v>
      </c>
    </row>
    <row r="619" spans="1:9" ht="15.5" x14ac:dyDescent="0.3">
      <c r="A619" s="37">
        <v>618</v>
      </c>
      <c r="B619" s="41" t="s">
        <v>660</v>
      </c>
      <c r="C619" s="38">
        <v>353</v>
      </c>
      <c r="D619" s="39">
        <v>42982.775113353004</v>
      </c>
      <c r="E619" s="34">
        <f>VLOOKUP(FACT_INTERESTS[[#This Row],[DW Version]], VERSIONS[], 2)</f>
        <v>36</v>
      </c>
      <c r="F619" s="34">
        <f>VLOOKUP(FACT_INTERESTS[[#This Row],[DW Version]], VERSIONS[], 3)</f>
        <v>4</v>
      </c>
      <c r="G619" s="34" t="str">
        <f>VLOOKUP(FACT_INTERESTS[[#This Row],[DW Version]], VERSIONS[], 4)</f>
        <v>black</v>
      </c>
      <c r="H619" s="40" t="str">
        <f>VLOOKUP(FACT_INTERESTS[[#This Row],[DW Version]], VERSIONS[], 6)</f>
        <v>Air Max 270</v>
      </c>
      <c r="I619" s="40" t="str">
        <f>VLOOKUP(FACT_INTERESTS[[#This Row],[DW Version]], VERSIONS[], 7)</f>
        <v>Shoe</v>
      </c>
    </row>
    <row r="620" spans="1:9" ht="15.5" x14ac:dyDescent="0.3">
      <c r="A620" s="34">
        <v>619</v>
      </c>
      <c r="B620" s="40" t="s">
        <v>753</v>
      </c>
      <c r="C620" s="35">
        <v>500</v>
      </c>
      <c r="D620" s="36">
        <v>40347.74383489343</v>
      </c>
      <c r="E620" s="34">
        <f>VLOOKUP(FACT_INTERESTS[[#This Row],[DW Version]], VERSIONS[], 2)</f>
        <v>52</v>
      </c>
      <c r="F620" s="34">
        <f>VLOOKUP(FACT_INTERESTS[[#This Row],[DW Version]], VERSIONS[], 3)</f>
        <v>12.5</v>
      </c>
      <c r="G620" s="34" t="str">
        <f>VLOOKUP(FACT_INTERESTS[[#This Row],[DW Version]], VERSIONS[], 4)</f>
        <v>red</v>
      </c>
      <c r="H620" s="40" t="str">
        <f>VLOOKUP(FACT_INTERESTS[[#This Row],[DW Version]], VERSIONS[], 6)</f>
        <v>Tech Fleece Jogger</v>
      </c>
      <c r="I620" s="40" t="str">
        <f>VLOOKUP(FACT_INTERESTS[[#This Row],[DW Version]], VERSIONS[], 7)</f>
        <v>Apparel</v>
      </c>
    </row>
    <row r="621" spans="1:9" ht="15.5" x14ac:dyDescent="0.3">
      <c r="A621" s="37">
        <v>620</v>
      </c>
      <c r="B621" s="41" t="s">
        <v>753</v>
      </c>
      <c r="C621" s="38">
        <v>255</v>
      </c>
      <c r="D621" s="39">
        <v>44624.198055278284</v>
      </c>
      <c r="E621" s="34">
        <f>VLOOKUP(FACT_INTERESTS[[#This Row],[DW Version]], VERSIONS[], 2)</f>
        <v>25</v>
      </c>
      <c r="F621" s="34">
        <f>VLOOKUP(FACT_INTERESTS[[#This Row],[DW Version]], VERSIONS[], 3)</f>
        <v>5.5</v>
      </c>
      <c r="G621" s="34" t="str">
        <f>VLOOKUP(FACT_INTERESTS[[#This Row],[DW Version]], VERSIONS[], 4)</f>
        <v>brown</v>
      </c>
      <c r="H621" s="40" t="str">
        <f>VLOOKUP(FACT_INTERESTS[[#This Row],[DW Version]], VERSIONS[], 6)</f>
        <v>Shox</v>
      </c>
      <c r="I621" s="40" t="str">
        <f>VLOOKUP(FACT_INTERESTS[[#This Row],[DW Version]], VERSIONS[], 7)</f>
        <v>Shoe</v>
      </c>
    </row>
    <row r="622" spans="1:9" ht="15.5" x14ac:dyDescent="0.3">
      <c r="A622" s="34">
        <v>621</v>
      </c>
      <c r="B622" s="40" t="s">
        <v>753</v>
      </c>
      <c r="C622" s="35">
        <v>243</v>
      </c>
      <c r="D622" s="36">
        <v>41675.472099704406</v>
      </c>
      <c r="E622" s="34">
        <f>VLOOKUP(FACT_INTERESTS[[#This Row],[DW Version]], VERSIONS[], 2)</f>
        <v>24</v>
      </c>
      <c r="F622" s="34">
        <f>VLOOKUP(FACT_INTERESTS[[#This Row],[DW Version]], VERSIONS[], 3)</f>
        <v>5.5</v>
      </c>
      <c r="G622" s="34" t="str">
        <f>VLOOKUP(FACT_INTERESTS[[#This Row],[DW Version]], VERSIONS[], 4)</f>
        <v>white</v>
      </c>
      <c r="H622" s="40" t="str">
        <f>VLOOKUP(FACT_INTERESTS[[#This Row],[DW Version]], VERSIONS[], 6)</f>
        <v>Zoom Fly</v>
      </c>
      <c r="I622" s="40" t="str">
        <f>VLOOKUP(FACT_INTERESTS[[#This Row],[DW Version]], VERSIONS[], 7)</f>
        <v>Shoe</v>
      </c>
    </row>
    <row r="623" spans="1:9" ht="15.5" x14ac:dyDescent="0.3">
      <c r="A623" s="37">
        <v>622</v>
      </c>
      <c r="B623" s="41" t="s">
        <v>753</v>
      </c>
      <c r="C623" s="38">
        <v>737</v>
      </c>
      <c r="D623" s="39">
        <v>45396.380016272444</v>
      </c>
      <c r="E623" s="34">
        <f>VLOOKUP(FACT_INTERESTS[[#This Row],[DW Version]], VERSIONS[], 2)</f>
        <v>75</v>
      </c>
      <c r="F623" s="34">
        <f>VLOOKUP(FACT_INTERESTS[[#This Row],[DW Version]], VERSIONS[], 3)</f>
        <v>11.5</v>
      </c>
      <c r="G623" s="34" t="str">
        <f>VLOOKUP(FACT_INTERESTS[[#This Row],[DW Version]], VERSIONS[], 4)</f>
        <v>purple</v>
      </c>
      <c r="H623" s="40" t="str">
        <f>VLOOKUP(FACT_INTERESTS[[#This Row],[DW Version]], VERSIONS[], 6)</f>
        <v>React Presto</v>
      </c>
      <c r="I623" s="40" t="str">
        <f>VLOOKUP(FACT_INTERESTS[[#This Row],[DW Version]], VERSIONS[], 7)</f>
        <v>Shoe</v>
      </c>
    </row>
    <row r="624" spans="1:9" ht="15.5" x14ac:dyDescent="0.3">
      <c r="A624" s="34">
        <v>623</v>
      </c>
      <c r="B624" s="34" t="s">
        <v>753</v>
      </c>
      <c r="C624" s="35">
        <v>154</v>
      </c>
      <c r="D624" s="36">
        <v>44268.95981515052</v>
      </c>
      <c r="E624" s="34">
        <f>VLOOKUP(FACT_INTERESTS[[#This Row],[DW Version]], VERSIONS[], 2)</f>
        <v>15</v>
      </c>
      <c r="F624" s="34">
        <f>VLOOKUP(FACT_INTERESTS[[#This Row],[DW Version]], VERSIONS[], 3)</f>
        <v>9</v>
      </c>
      <c r="G624" s="34" t="str">
        <f>VLOOKUP(FACT_INTERESTS[[#This Row],[DW Version]], VERSIONS[], 4)</f>
        <v>white</v>
      </c>
      <c r="H624" s="40" t="str">
        <f>VLOOKUP(FACT_INTERESTS[[#This Row],[DW Version]], VERSIONS[], 6)</f>
        <v>Sportswear Club Fleece</v>
      </c>
      <c r="I624" s="40" t="str">
        <f>VLOOKUP(FACT_INTERESTS[[#This Row],[DW Version]], VERSIONS[], 7)</f>
        <v>Apparel</v>
      </c>
    </row>
    <row r="625" spans="1:9" ht="15.5" x14ac:dyDescent="0.3">
      <c r="A625" s="37">
        <v>624</v>
      </c>
      <c r="B625" s="37" t="s">
        <v>753</v>
      </c>
      <c r="C625" s="38">
        <v>902</v>
      </c>
      <c r="D625" s="39">
        <v>43247.429181936765</v>
      </c>
      <c r="E625" s="34">
        <f>VLOOKUP(FACT_INTERESTS[[#This Row],[DW Version]], VERSIONS[], 2)</f>
        <v>92</v>
      </c>
      <c r="F625" s="34">
        <f>VLOOKUP(FACT_INTERESTS[[#This Row],[DW Version]], VERSIONS[], 3)</f>
        <v>8</v>
      </c>
      <c r="G625" s="34" t="str">
        <f>VLOOKUP(FACT_INTERESTS[[#This Row],[DW Version]], VERSIONS[], 4)</f>
        <v>white</v>
      </c>
      <c r="H625" s="40" t="str">
        <f>VLOOKUP(FACT_INTERESTS[[#This Row],[DW Version]], VERSIONS[], 6)</f>
        <v>Nike Cap</v>
      </c>
      <c r="I625" s="40" t="str">
        <f>VLOOKUP(FACT_INTERESTS[[#This Row],[DW Version]], VERSIONS[], 7)</f>
        <v>Accessories</v>
      </c>
    </row>
    <row r="626" spans="1:9" ht="15.5" x14ac:dyDescent="0.3">
      <c r="A626" s="34">
        <v>625</v>
      </c>
      <c r="B626" s="34" t="s">
        <v>753</v>
      </c>
      <c r="C626" s="35">
        <v>2</v>
      </c>
      <c r="D626" s="36">
        <v>40585.31235625501</v>
      </c>
      <c r="E626" s="34">
        <f>VLOOKUP(FACT_INTERESTS[[#This Row],[DW Version]], VERSIONS[], 2)</f>
        <v>1</v>
      </c>
      <c r="F626" s="34">
        <f>VLOOKUP(FACT_INTERESTS[[#This Row],[DW Version]], VERSIONS[], 3)</f>
        <v>3</v>
      </c>
      <c r="G626" s="34" t="str">
        <f>VLOOKUP(FACT_INTERESTS[[#This Row],[DW Version]], VERSIONS[], 4)</f>
        <v>turquoise</v>
      </c>
      <c r="H626" s="40" t="str">
        <f>VLOOKUP(FACT_INTERESTS[[#This Row],[DW Version]], VERSIONS[], 6)</f>
        <v>Air Max</v>
      </c>
      <c r="I626" s="40" t="str">
        <f>VLOOKUP(FACT_INTERESTS[[#This Row],[DW Version]], VERSIONS[], 7)</f>
        <v>Shoe</v>
      </c>
    </row>
    <row r="627" spans="1:9" ht="15.5" x14ac:dyDescent="0.3">
      <c r="A627" s="37">
        <v>626</v>
      </c>
      <c r="B627" s="37" t="s">
        <v>753</v>
      </c>
      <c r="C627" s="38">
        <v>305</v>
      </c>
      <c r="D627" s="39">
        <v>43162.508749061941</v>
      </c>
      <c r="E627" s="34">
        <f>VLOOKUP(FACT_INTERESTS[[#This Row],[DW Version]], VERSIONS[], 2)</f>
        <v>30</v>
      </c>
      <c r="F627" s="34">
        <f>VLOOKUP(FACT_INTERESTS[[#This Row],[DW Version]], VERSIONS[], 3)</f>
        <v>12.5</v>
      </c>
      <c r="G627" s="34" t="str">
        <f>VLOOKUP(FACT_INTERESTS[[#This Row],[DW Version]], VERSIONS[], 4)</f>
        <v>white</v>
      </c>
      <c r="H627" s="40" t="str">
        <f>VLOOKUP(FACT_INTERESTS[[#This Row],[DW Version]], VERSIONS[], 6)</f>
        <v>Air Zoom Terra Kiger</v>
      </c>
      <c r="I627" s="40" t="str">
        <f>VLOOKUP(FACT_INTERESTS[[#This Row],[DW Version]], VERSIONS[], 7)</f>
        <v>Shoe</v>
      </c>
    </row>
    <row r="628" spans="1:9" ht="15.5" x14ac:dyDescent="0.3">
      <c r="A628" s="34">
        <v>627</v>
      </c>
      <c r="B628" s="40" t="s">
        <v>753</v>
      </c>
      <c r="C628" s="35">
        <v>936</v>
      </c>
      <c r="D628" s="36">
        <v>42848.685737750129</v>
      </c>
      <c r="E628" s="34">
        <f>VLOOKUP(FACT_INTERESTS[[#This Row],[DW Version]], VERSIONS[], 2)</f>
        <v>95</v>
      </c>
      <c r="F628" s="34">
        <f>VLOOKUP(FACT_INTERESTS[[#This Row],[DW Version]], VERSIONS[], 3)</f>
        <v>7.5</v>
      </c>
      <c r="G628" s="34" t="str">
        <f>VLOOKUP(FACT_INTERESTS[[#This Row],[DW Version]], VERSIONS[], 4)</f>
        <v>white</v>
      </c>
      <c r="H628" s="40" t="str">
        <f>VLOOKUP(FACT_INTERESTS[[#This Row],[DW Version]], VERSIONS[], 6)</f>
        <v>Nike Backpack</v>
      </c>
      <c r="I628" s="40" t="str">
        <f>VLOOKUP(FACT_INTERESTS[[#This Row],[DW Version]], VERSIONS[], 7)</f>
        <v>Accessories</v>
      </c>
    </row>
    <row r="629" spans="1:9" ht="15.5" x14ac:dyDescent="0.3">
      <c r="A629" s="37">
        <v>628</v>
      </c>
      <c r="B629" s="37" t="s">
        <v>753</v>
      </c>
      <c r="C629" s="38">
        <v>858</v>
      </c>
      <c r="D629" s="39">
        <v>41186.345122861698</v>
      </c>
      <c r="E629" s="34">
        <f>VLOOKUP(FACT_INTERESTS[[#This Row],[DW Version]], VERSIONS[], 2)</f>
        <v>87</v>
      </c>
      <c r="F629" s="34">
        <f>VLOOKUP(FACT_INTERESTS[[#This Row],[DW Version]], VERSIONS[], 3)</f>
        <v>6.5</v>
      </c>
      <c r="G629" s="34" t="str">
        <f>VLOOKUP(FACT_INTERESTS[[#This Row],[DW Version]], VERSIONS[], 4)</f>
        <v>white</v>
      </c>
      <c r="H629" s="40" t="str">
        <f>VLOOKUP(FACT_INTERESTS[[#This Row],[DW Version]], VERSIONS[], 6)</f>
        <v>Challenger 7</v>
      </c>
      <c r="I629" s="40" t="str">
        <f>VLOOKUP(FACT_INTERESTS[[#This Row],[DW Version]], VERSIONS[], 7)</f>
        <v>Shoe</v>
      </c>
    </row>
    <row r="630" spans="1:9" ht="15.5" x14ac:dyDescent="0.3">
      <c r="A630" s="34">
        <v>629</v>
      </c>
      <c r="B630" s="34" t="s">
        <v>753</v>
      </c>
      <c r="C630" s="35">
        <v>487</v>
      </c>
      <c r="D630" s="36">
        <v>44471.262971742319</v>
      </c>
      <c r="E630" s="34">
        <f>VLOOKUP(FACT_INTERESTS[[#This Row],[DW Version]], VERSIONS[], 2)</f>
        <v>51</v>
      </c>
      <c r="F630" s="34">
        <f>VLOOKUP(FACT_INTERESTS[[#This Row],[DW Version]], VERSIONS[], 3)</f>
        <v>8</v>
      </c>
      <c r="G630" s="34" t="str">
        <f>VLOOKUP(FACT_INTERESTS[[#This Row],[DW Version]], VERSIONS[], 4)</f>
        <v>white</v>
      </c>
      <c r="H630" s="40" t="str">
        <f>VLOOKUP(FACT_INTERESTS[[#This Row],[DW Version]], VERSIONS[], 6)</f>
        <v>Therma Sphere Hoodie</v>
      </c>
      <c r="I630" s="40" t="str">
        <f>VLOOKUP(FACT_INTERESTS[[#This Row],[DW Version]], VERSIONS[], 7)</f>
        <v>Apparel</v>
      </c>
    </row>
    <row r="631" spans="1:9" ht="15.5" x14ac:dyDescent="0.3">
      <c r="A631" s="37">
        <v>630</v>
      </c>
      <c r="B631" s="41" t="s">
        <v>753</v>
      </c>
      <c r="C631" s="38">
        <v>412</v>
      </c>
      <c r="D631" s="39">
        <v>42923.676119886324</v>
      </c>
      <c r="E631" s="34">
        <f>VLOOKUP(FACT_INTERESTS[[#This Row],[DW Version]], VERSIONS[], 2)</f>
        <v>42</v>
      </c>
      <c r="F631" s="34">
        <f>VLOOKUP(FACT_INTERESTS[[#This Row],[DW Version]], VERSIONS[], 3)</f>
        <v>3</v>
      </c>
      <c r="G631" s="34" t="str">
        <f>VLOOKUP(FACT_INTERESTS[[#This Row],[DW Version]], VERSIONS[], 4)</f>
        <v>white</v>
      </c>
      <c r="H631" s="40" t="str">
        <f>VLOOKUP(FACT_INTERESTS[[#This Row],[DW Version]], VERSIONS[], 6)</f>
        <v>Air Max Thea</v>
      </c>
      <c r="I631" s="40" t="str">
        <f>VLOOKUP(FACT_INTERESTS[[#This Row],[DW Version]], VERSIONS[], 7)</f>
        <v>Shoe</v>
      </c>
    </row>
    <row r="632" spans="1:9" ht="15.5" x14ac:dyDescent="0.3">
      <c r="A632" s="34">
        <v>631</v>
      </c>
      <c r="B632" s="40" t="s">
        <v>753</v>
      </c>
      <c r="C632" s="35">
        <v>716</v>
      </c>
      <c r="D632" s="36">
        <v>38963.355011087355</v>
      </c>
      <c r="E632" s="34">
        <f>VLOOKUP(FACT_INTERESTS[[#This Row],[DW Version]], VERSIONS[], 2)</f>
        <v>73</v>
      </c>
      <c r="F632" s="34">
        <f>VLOOKUP(FACT_INTERESTS[[#This Row],[DW Version]], VERSIONS[], 3)</f>
        <v>10</v>
      </c>
      <c r="G632" s="34" t="str">
        <f>VLOOKUP(FACT_INTERESTS[[#This Row],[DW Version]], VERSIONS[], 4)</f>
        <v>white</v>
      </c>
      <c r="H632" s="40" t="str">
        <f>VLOOKUP(FACT_INTERESTS[[#This Row],[DW Version]], VERSIONS[], 6)</f>
        <v>Air Max 720</v>
      </c>
      <c r="I632" s="40" t="str">
        <f>VLOOKUP(FACT_INTERESTS[[#This Row],[DW Version]], VERSIONS[], 7)</f>
        <v>Shoe</v>
      </c>
    </row>
    <row r="633" spans="1:9" ht="15.5" x14ac:dyDescent="0.3">
      <c r="A633" s="37">
        <v>632</v>
      </c>
      <c r="B633" s="37" t="s">
        <v>788</v>
      </c>
      <c r="C633" s="38">
        <v>868</v>
      </c>
      <c r="D633" s="39">
        <v>41880.351342659953</v>
      </c>
      <c r="E633" s="34">
        <f>VLOOKUP(FACT_INTERESTS[[#This Row],[DW Version]], VERSIONS[], 2)</f>
        <v>88</v>
      </c>
      <c r="F633" s="34">
        <f>VLOOKUP(FACT_INTERESTS[[#This Row],[DW Version]], VERSIONS[], 3)</f>
        <v>9.5</v>
      </c>
      <c r="G633" s="34" t="str">
        <f>VLOOKUP(FACT_INTERESTS[[#This Row],[DW Version]], VERSIONS[], 4)</f>
        <v>white</v>
      </c>
      <c r="H633" s="40" t="str">
        <f>VLOOKUP(FACT_INTERESTS[[#This Row],[DW Version]], VERSIONS[], 6)</f>
        <v>React Infinity Run</v>
      </c>
      <c r="I633" s="40" t="str">
        <f>VLOOKUP(FACT_INTERESTS[[#This Row],[DW Version]], VERSIONS[], 7)</f>
        <v>Shoe</v>
      </c>
    </row>
    <row r="634" spans="1:9" ht="15.5" x14ac:dyDescent="0.3">
      <c r="A634" s="34">
        <v>633</v>
      </c>
      <c r="B634" s="40" t="s">
        <v>788</v>
      </c>
      <c r="C634" s="35">
        <v>922</v>
      </c>
      <c r="D634" s="36">
        <v>42426.901867976092</v>
      </c>
      <c r="E634" s="34">
        <f>VLOOKUP(FACT_INTERESTS[[#This Row],[DW Version]], VERSIONS[], 2)</f>
        <v>94</v>
      </c>
      <c r="F634" s="34">
        <f>VLOOKUP(FACT_INTERESTS[[#This Row],[DW Version]], VERSIONS[], 3)</f>
        <v>4.5</v>
      </c>
      <c r="G634" s="34" t="str">
        <f>VLOOKUP(FACT_INTERESTS[[#This Row],[DW Version]], VERSIONS[], 4)</f>
        <v>khaki</v>
      </c>
      <c r="H634" s="40" t="str">
        <f>VLOOKUP(FACT_INTERESTS[[#This Row],[DW Version]], VERSIONS[], 6)</f>
        <v>Joyride Run Flyknit</v>
      </c>
      <c r="I634" s="40" t="str">
        <f>VLOOKUP(FACT_INTERESTS[[#This Row],[DW Version]], VERSIONS[], 7)</f>
        <v>Shoe</v>
      </c>
    </row>
    <row r="635" spans="1:9" ht="15.5" x14ac:dyDescent="0.3">
      <c r="A635" s="37">
        <v>634</v>
      </c>
      <c r="B635" s="37" t="s">
        <v>788</v>
      </c>
      <c r="C635" s="38">
        <v>166</v>
      </c>
      <c r="D635" s="39">
        <v>39097.997233669979</v>
      </c>
      <c r="E635" s="34">
        <f>VLOOKUP(FACT_INTERESTS[[#This Row],[DW Version]], VERSIONS[], 2)</f>
        <v>16</v>
      </c>
      <c r="F635" s="34">
        <f>VLOOKUP(FACT_INTERESTS[[#This Row],[DW Version]], VERSIONS[], 3)</f>
        <v>12</v>
      </c>
      <c r="G635" s="34" t="str">
        <f>VLOOKUP(FACT_INTERESTS[[#This Row],[DW Version]], VERSIONS[], 4)</f>
        <v>red</v>
      </c>
      <c r="H635" s="40" t="str">
        <f>VLOOKUP(FACT_INTERESTS[[#This Row],[DW Version]], VERSIONS[], 6)</f>
        <v>Flyknit</v>
      </c>
      <c r="I635" s="40" t="str">
        <f>VLOOKUP(FACT_INTERESTS[[#This Row],[DW Version]], VERSIONS[], 7)</f>
        <v>Shoe</v>
      </c>
    </row>
    <row r="636" spans="1:9" ht="15.5" x14ac:dyDescent="0.3">
      <c r="A636" s="34">
        <v>635</v>
      </c>
      <c r="B636" s="40" t="s">
        <v>788</v>
      </c>
      <c r="C636" s="35">
        <v>611</v>
      </c>
      <c r="D636" s="36">
        <v>44482.221087627586</v>
      </c>
      <c r="E636" s="34">
        <f>VLOOKUP(FACT_INTERESTS[[#This Row],[DW Version]], VERSIONS[], 2)</f>
        <v>62</v>
      </c>
      <c r="F636" s="34">
        <f>VLOOKUP(FACT_INTERESTS[[#This Row],[DW Version]], VERSIONS[], 3)</f>
        <v>8</v>
      </c>
      <c r="G636" s="34" t="str">
        <f>VLOOKUP(FACT_INTERESTS[[#This Row],[DW Version]], VERSIONS[], 4)</f>
        <v>khaki</v>
      </c>
      <c r="H636" s="40" t="str">
        <f>VLOOKUP(FACT_INTERESTS[[#This Row],[DW Version]], VERSIONS[], 6)</f>
        <v>Tiempo Legend</v>
      </c>
      <c r="I636" s="40" t="str">
        <f>VLOOKUP(FACT_INTERESTS[[#This Row],[DW Version]], VERSIONS[], 7)</f>
        <v>Shoe</v>
      </c>
    </row>
    <row r="637" spans="1:9" ht="15.5" x14ac:dyDescent="0.3">
      <c r="A637" s="37">
        <v>636</v>
      </c>
      <c r="B637" s="41" t="s">
        <v>788</v>
      </c>
      <c r="C637" s="38">
        <v>431</v>
      </c>
      <c r="D637" s="39">
        <v>38886.958898548583</v>
      </c>
      <c r="E637" s="34">
        <f>VLOOKUP(FACT_INTERESTS[[#This Row],[DW Version]], VERSIONS[], 2)</f>
        <v>44</v>
      </c>
      <c r="F637" s="34">
        <f>VLOOKUP(FACT_INTERESTS[[#This Row],[DW Version]], VERSIONS[], 3)</f>
        <v>9</v>
      </c>
      <c r="G637" s="34" t="str">
        <f>VLOOKUP(FACT_INTERESTS[[#This Row],[DW Version]], VERSIONS[], 4)</f>
        <v>white</v>
      </c>
      <c r="H637" s="40" t="str">
        <f>VLOOKUP(FACT_INTERESTS[[#This Row],[DW Version]], VERSIONS[], 6)</f>
        <v>Zoom Pegasus Turbo</v>
      </c>
      <c r="I637" s="40" t="str">
        <f>VLOOKUP(FACT_INTERESTS[[#This Row],[DW Version]], VERSIONS[], 7)</f>
        <v>Shoe</v>
      </c>
    </row>
    <row r="638" spans="1:9" ht="15.5" x14ac:dyDescent="0.3">
      <c r="A638" s="34">
        <v>637</v>
      </c>
      <c r="B638" s="34" t="s">
        <v>788</v>
      </c>
      <c r="C638" s="35">
        <v>424</v>
      </c>
      <c r="D638" s="36">
        <v>42705.970659456536</v>
      </c>
      <c r="E638" s="34">
        <f>VLOOKUP(FACT_INTERESTS[[#This Row],[DW Version]], VERSIONS[], 2)</f>
        <v>43</v>
      </c>
      <c r="F638" s="34">
        <f>VLOOKUP(FACT_INTERESTS[[#This Row],[DW Version]], VERSIONS[], 3)</f>
        <v>8</v>
      </c>
      <c r="G638" s="34" t="str">
        <f>VLOOKUP(FACT_INTERESTS[[#This Row],[DW Version]], VERSIONS[], 4)</f>
        <v>white</v>
      </c>
      <c r="H638" s="40" t="str">
        <f>VLOOKUP(FACT_INTERESTS[[#This Row],[DW Version]], VERSIONS[], 6)</f>
        <v>Flex Experience</v>
      </c>
      <c r="I638" s="40" t="str">
        <f>VLOOKUP(FACT_INTERESTS[[#This Row],[DW Version]], VERSIONS[], 7)</f>
        <v>Apparel</v>
      </c>
    </row>
    <row r="639" spans="1:9" ht="15.5" x14ac:dyDescent="0.3">
      <c r="A639" s="37">
        <v>638</v>
      </c>
      <c r="B639" s="37" t="s">
        <v>788</v>
      </c>
      <c r="C639" s="38">
        <v>846</v>
      </c>
      <c r="D639" s="39">
        <v>45209.783835141774</v>
      </c>
      <c r="E639" s="34">
        <f>VLOOKUP(FACT_INTERESTS[[#This Row],[DW Version]], VERSIONS[], 2)</f>
        <v>86</v>
      </c>
      <c r="F639" s="34">
        <f>VLOOKUP(FACT_INTERESTS[[#This Row],[DW Version]], VERSIONS[], 3)</f>
        <v>5.5</v>
      </c>
      <c r="G639" s="34" t="str">
        <f>VLOOKUP(FACT_INTERESTS[[#This Row],[DW Version]], VERSIONS[], 4)</f>
        <v>white</v>
      </c>
      <c r="H639" s="40" t="str">
        <f>VLOOKUP(FACT_INTERESTS[[#This Row],[DW Version]], VERSIONS[], 6)</f>
        <v>Challenger Long-Sleeve</v>
      </c>
      <c r="I639" s="40" t="str">
        <f>VLOOKUP(FACT_INTERESTS[[#This Row],[DW Version]], VERSIONS[], 7)</f>
        <v>Apparel</v>
      </c>
    </row>
    <row r="640" spans="1:9" ht="15.5" x14ac:dyDescent="0.3">
      <c r="A640" s="34">
        <v>639</v>
      </c>
      <c r="B640" s="40" t="s">
        <v>788</v>
      </c>
      <c r="C640" s="35">
        <v>357</v>
      </c>
      <c r="D640" s="36">
        <v>41562.726854995635</v>
      </c>
      <c r="E640" s="34">
        <f>VLOOKUP(FACT_INTERESTS[[#This Row],[DW Version]], VERSIONS[], 2)</f>
        <v>36</v>
      </c>
      <c r="F640" s="34">
        <f>VLOOKUP(FACT_INTERESTS[[#This Row],[DW Version]], VERSIONS[], 3)</f>
        <v>6.5</v>
      </c>
      <c r="G640" s="34" t="str">
        <f>VLOOKUP(FACT_INTERESTS[[#This Row],[DW Version]], VERSIONS[], 4)</f>
        <v>black</v>
      </c>
      <c r="H640" s="40" t="str">
        <f>VLOOKUP(FACT_INTERESTS[[#This Row],[DW Version]], VERSIONS[], 6)</f>
        <v>Air Max 270</v>
      </c>
      <c r="I640" s="40" t="str">
        <f>VLOOKUP(FACT_INTERESTS[[#This Row],[DW Version]], VERSIONS[], 7)</f>
        <v>Shoe</v>
      </c>
    </row>
    <row r="641" spans="1:9" ht="15.5" x14ac:dyDescent="0.3">
      <c r="A641" s="37">
        <v>640</v>
      </c>
      <c r="B641" s="37" t="s">
        <v>805</v>
      </c>
      <c r="C641" s="38">
        <v>864</v>
      </c>
      <c r="D641" s="39">
        <v>41690.689836986225</v>
      </c>
      <c r="E641" s="34">
        <f>VLOOKUP(FACT_INTERESTS[[#This Row],[DW Version]], VERSIONS[], 2)</f>
        <v>88</v>
      </c>
      <c r="F641" s="34">
        <f>VLOOKUP(FACT_INTERESTS[[#This Row],[DW Version]], VERSIONS[], 3)</f>
        <v>5.5</v>
      </c>
      <c r="G641" s="34" t="str">
        <f>VLOOKUP(FACT_INTERESTS[[#This Row],[DW Version]], VERSIONS[], 4)</f>
        <v>white</v>
      </c>
      <c r="H641" s="40" t="str">
        <f>VLOOKUP(FACT_INTERESTS[[#This Row],[DW Version]], VERSIONS[], 6)</f>
        <v>React Infinity Run</v>
      </c>
      <c r="I641" s="40" t="str">
        <f>VLOOKUP(FACT_INTERESTS[[#This Row],[DW Version]], VERSIONS[], 7)</f>
        <v>Shoe</v>
      </c>
    </row>
    <row r="642" spans="1:9" ht="15.5" x14ac:dyDescent="0.3">
      <c r="A642" s="34">
        <v>641</v>
      </c>
      <c r="B642" s="34" t="s">
        <v>805</v>
      </c>
      <c r="C642" s="35">
        <v>39</v>
      </c>
      <c r="D642" s="36">
        <v>40606.883689585229</v>
      </c>
      <c r="E642" s="34">
        <f>VLOOKUP(FACT_INTERESTS[[#This Row],[DW Version]], VERSIONS[], 2)</f>
        <v>4</v>
      </c>
      <c r="F642" s="34">
        <f>VLOOKUP(FACT_INTERESTS[[#This Row],[DW Version]], VERSIONS[], 3)</f>
        <v>6</v>
      </c>
      <c r="G642" s="34" t="str">
        <f>VLOOKUP(FACT_INTERESTS[[#This Row],[DW Version]], VERSIONS[], 4)</f>
        <v>white</v>
      </c>
      <c r="H642" s="40" t="str">
        <f>VLOOKUP(FACT_INTERESTS[[#This Row],[DW Version]], VERSIONS[], 6)</f>
        <v>Cortez</v>
      </c>
      <c r="I642" s="40" t="str">
        <f>VLOOKUP(FACT_INTERESTS[[#This Row],[DW Version]], VERSIONS[], 7)</f>
        <v>Shoe</v>
      </c>
    </row>
    <row r="643" spans="1:9" ht="15.5" x14ac:dyDescent="0.3">
      <c r="A643" s="37">
        <v>642</v>
      </c>
      <c r="B643" s="41" t="s">
        <v>805</v>
      </c>
      <c r="C643" s="38">
        <v>452</v>
      </c>
      <c r="D643" s="39">
        <v>45375.334196796306</v>
      </c>
      <c r="E643" s="34">
        <f>VLOOKUP(FACT_INTERESTS[[#This Row],[DW Version]], VERSIONS[], 2)</f>
        <v>47</v>
      </c>
      <c r="F643" s="34">
        <f>VLOOKUP(FACT_INTERESTS[[#This Row],[DW Version]], VERSIONS[], 3)</f>
        <v>7</v>
      </c>
      <c r="G643" s="34" t="str">
        <f>VLOOKUP(FACT_INTERESTS[[#This Row],[DW Version]], VERSIONS[], 4)</f>
        <v>white</v>
      </c>
      <c r="H643" s="40" t="str">
        <f>VLOOKUP(FACT_INTERESTS[[#This Row],[DW Version]], VERSIONS[], 6)</f>
        <v>Court Royale</v>
      </c>
      <c r="I643" s="40" t="str">
        <f>VLOOKUP(FACT_INTERESTS[[#This Row],[DW Version]], VERSIONS[], 7)</f>
        <v>Shoe</v>
      </c>
    </row>
    <row r="644" spans="1:9" ht="15.5" x14ac:dyDescent="0.3">
      <c r="A644" s="34">
        <v>643</v>
      </c>
      <c r="B644" s="34" t="s">
        <v>805</v>
      </c>
      <c r="C644" s="35">
        <v>26</v>
      </c>
      <c r="D644" s="36">
        <v>43221.298781425015</v>
      </c>
      <c r="E644" s="34">
        <f>VLOOKUP(FACT_INTERESTS[[#This Row],[DW Version]], VERSIONS[], 2)</f>
        <v>2</v>
      </c>
      <c r="F644" s="34">
        <f>VLOOKUP(FACT_INTERESTS[[#This Row],[DW Version]], VERSIONS[], 3)</f>
        <v>12.5</v>
      </c>
      <c r="G644" s="34" t="str">
        <f>VLOOKUP(FACT_INTERESTS[[#This Row],[DW Version]], VERSIONS[], 4)</f>
        <v>black</v>
      </c>
      <c r="H644" s="40" t="str">
        <f>VLOOKUP(FACT_INTERESTS[[#This Row],[DW Version]], VERSIONS[], 6)</f>
        <v>Air Force 1</v>
      </c>
      <c r="I644" s="40" t="str">
        <f>VLOOKUP(FACT_INTERESTS[[#This Row],[DW Version]], VERSIONS[], 7)</f>
        <v>Shoe</v>
      </c>
    </row>
    <row r="645" spans="1:9" ht="15.5" x14ac:dyDescent="0.3">
      <c r="A645" s="37">
        <v>644</v>
      </c>
      <c r="B645" s="37" t="s">
        <v>805</v>
      </c>
      <c r="C645" s="38">
        <v>937</v>
      </c>
      <c r="D645" s="39">
        <v>44903.63478455499</v>
      </c>
      <c r="E645" s="34">
        <f>VLOOKUP(FACT_INTERESTS[[#This Row],[DW Version]], VERSIONS[], 2)</f>
        <v>95</v>
      </c>
      <c r="F645" s="34">
        <f>VLOOKUP(FACT_INTERESTS[[#This Row],[DW Version]], VERSIONS[], 3)</f>
        <v>8</v>
      </c>
      <c r="G645" s="34" t="str">
        <f>VLOOKUP(FACT_INTERESTS[[#This Row],[DW Version]], VERSIONS[], 4)</f>
        <v>red</v>
      </c>
      <c r="H645" s="40" t="str">
        <f>VLOOKUP(FACT_INTERESTS[[#This Row],[DW Version]], VERSIONS[], 6)</f>
        <v>Nike Backpack</v>
      </c>
      <c r="I645" s="40" t="str">
        <f>VLOOKUP(FACT_INTERESTS[[#This Row],[DW Version]], VERSIONS[], 7)</f>
        <v>Accessories</v>
      </c>
    </row>
    <row r="646" spans="1:9" ht="15.5" x14ac:dyDescent="0.3">
      <c r="A646" s="34">
        <v>645</v>
      </c>
      <c r="B646" s="34" t="s">
        <v>805</v>
      </c>
      <c r="C646" s="35">
        <v>70</v>
      </c>
      <c r="D646" s="36">
        <v>42756.743682451801</v>
      </c>
      <c r="E646" s="34">
        <f>VLOOKUP(FACT_INTERESTS[[#This Row],[DW Version]], VERSIONS[], 2)</f>
        <v>7</v>
      </c>
      <c r="F646" s="34">
        <f>VLOOKUP(FACT_INTERESTS[[#This Row],[DW Version]], VERSIONS[], 3)</f>
        <v>3</v>
      </c>
      <c r="G646" s="34" t="str">
        <f>VLOOKUP(FACT_INTERESTS[[#This Row],[DW Version]], VERSIONS[], 4)</f>
        <v>dark purple</v>
      </c>
      <c r="H646" s="40" t="str">
        <f>VLOOKUP(FACT_INTERESTS[[#This Row],[DW Version]], VERSIONS[], 6)</f>
        <v>Blazer</v>
      </c>
      <c r="I646" s="40" t="str">
        <f>VLOOKUP(FACT_INTERESTS[[#This Row],[DW Version]], VERSIONS[], 7)</f>
        <v>Shoe</v>
      </c>
    </row>
    <row r="647" spans="1:9" ht="15.5" x14ac:dyDescent="0.3">
      <c r="A647" s="37">
        <v>646</v>
      </c>
      <c r="B647" s="37" t="s">
        <v>805</v>
      </c>
      <c r="C647" s="38">
        <v>369</v>
      </c>
      <c r="D647" s="39">
        <v>42604.830812370012</v>
      </c>
      <c r="E647" s="34">
        <f>VLOOKUP(FACT_INTERESTS[[#This Row],[DW Version]], VERSIONS[], 2)</f>
        <v>37</v>
      </c>
      <c r="F647" s="34">
        <f>VLOOKUP(FACT_INTERESTS[[#This Row],[DW Version]], VERSIONS[], 3)</f>
        <v>8</v>
      </c>
      <c r="G647" s="34" t="str">
        <f>VLOOKUP(FACT_INTERESTS[[#This Row],[DW Version]], VERSIONS[], 4)</f>
        <v>black</v>
      </c>
      <c r="H647" s="40" t="str">
        <f>VLOOKUP(FACT_INTERESTS[[#This Row],[DW Version]], VERSIONS[], 6)</f>
        <v>Air Zoom Winflo</v>
      </c>
      <c r="I647" s="40" t="str">
        <f>VLOOKUP(FACT_INTERESTS[[#This Row],[DW Version]], VERSIONS[], 7)</f>
        <v>Shoe</v>
      </c>
    </row>
    <row r="648" spans="1:9" ht="15.5" x14ac:dyDescent="0.3">
      <c r="A648" s="34">
        <v>647</v>
      </c>
      <c r="B648" s="34" t="s">
        <v>805</v>
      </c>
      <c r="C648" s="35">
        <v>719</v>
      </c>
      <c r="D648" s="36">
        <v>39984.55152334927</v>
      </c>
      <c r="E648" s="34">
        <f>VLOOKUP(FACT_INTERESTS[[#This Row],[DW Version]], VERSIONS[], 2)</f>
        <v>74</v>
      </c>
      <c r="F648" s="34">
        <f>VLOOKUP(FACT_INTERESTS[[#This Row],[DW Version]], VERSIONS[], 3)</f>
        <v>3</v>
      </c>
      <c r="G648" s="34" t="str">
        <f>VLOOKUP(FACT_INTERESTS[[#This Row],[DW Version]], VERSIONS[], 4)</f>
        <v>white</v>
      </c>
      <c r="H648" s="40" t="str">
        <f>VLOOKUP(FACT_INTERESTS[[#This Row],[DW Version]], VERSIONS[], 6)</f>
        <v>Nike Soccer Ball</v>
      </c>
      <c r="I648" s="40" t="str">
        <f>VLOOKUP(FACT_INTERESTS[[#This Row],[DW Version]], VERSIONS[], 7)</f>
        <v>Sport Equipment</v>
      </c>
    </row>
    <row r="649" spans="1:9" ht="15.5" x14ac:dyDescent="0.3">
      <c r="A649" s="37">
        <v>648</v>
      </c>
      <c r="B649" s="41" t="s">
        <v>805</v>
      </c>
      <c r="C649" s="38">
        <v>661</v>
      </c>
      <c r="D649" s="39">
        <v>45248.599936217732</v>
      </c>
      <c r="E649" s="34">
        <f>VLOOKUP(FACT_INTERESTS[[#This Row],[DW Version]], VERSIONS[], 2)</f>
        <v>67</v>
      </c>
      <c r="F649" s="34">
        <f>VLOOKUP(FACT_INTERESTS[[#This Row],[DW Version]], VERSIONS[], 3)</f>
        <v>3.5</v>
      </c>
      <c r="G649" s="34" t="str">
        <f>VLOOKUP(FACT_INTERESTS[[#This Row],[DW Version]], VERSIONS[], 4)</f>
        <v>khaki</v>
      </c>
      <c r="H649" s="40" t="str">
        <f>VLOOKUP(FACT_INTERESTS[[#This Row],[DW Version]], VERSIONS[], 6)</f>
        <v>Phantom VSN Elite</v>
      </c>
      <c r="I649" s="40" t="str">
        <f>VLOOKUP(FACT_INTERESTS[[#This Row],[DW Version]], VERSIONS[], 7)</f>
        <v>Shoe</v>
      </c>
    </row>
    <row r="650" spans="1:9" ht="15.5" x14ac:dyDescent="0.3">
      <c r="A650" s="34">
        <v>649</v>
      </c>
      <c r="B650" s="34" t="s">
        <v>805</v>
      </c>
      <c r="C650" s="35">
        <v>578</v>
      </c>
      <c r="D650" s="36">
        <v>41918.377586428993</v>
      </c>
      <c r="E650" s="34">
        <f>VLOOKUP(FACT_INTERESTS[[#This Row],[DW Version]], VERSIONS[], 2)</f>
        <v>59</v>
      </c>
      <c r="F650" s="34">
        <f>VLOOKUP(FACT_INTERESTS[[#This Row],[DW Version]], VERSIONS[], 3)</f>
        <v>7.5</v>
      </c>
      <c r="G650" s="34" t="str">
        <f>VLOOKUP(FACT_INTERESTS[[#This Row],[DW Version]], VERSIONS[], 4)</f>
        <v>white</v>
      </c>
      <c r="H650" s="40" t="str">
        <f>VLOOKUP(FACT_INTERESTS[[#This Row],[DW Version]], VERSIONS[], 6)</f>
        <v>Hypervenom Phantom</v>
      </c>
      <c r="I650" s="40" t="str">
        <f>VLOOKUP(FACT_INTERESTS[[#This Row],[DW Version]], VERSIONS[], 7)</f>
        <v>Shoe</v>
      </c>
    </row>
    <row r="651" spans="1:9" ht="15.5" x14ac:dyDescent="0.3">
      <c r="A651" s="37">
        <v>650</v>
      </c>
      <c r="B651" s="37" t="s">
        <v>805</v>
      </c>
      <c r="C651" s="38">
        <v>7</v>
      </c>
      <c r="D651" s="39">
        <v>45035.895553523398</v>
      </c>
      <c r="E651" s="34">
        <f>VLOOKUP(FACT_INTERESTS[[#This Row],[DW Version]], VERSIONS[], 2)</f>
        <v>1</v>
      </c>
      <c r="F651" s="34">
        <f>VLOOKUP(FACT_INTERESTS[[#This Row],[DW Version]], VERSIONS[], 3)</f>
        <v>5.5</v>
      </c>
      <c r="G651" s="34" t="str">
        <f>VLOOKUP(FACT_INTERESTS[[#This Row],[DW Version]], VERSIONS[], 4)</f>
        <v>white</v>
      </c>
      <c r="H651" s="40" t="str">
        <f>VLOOKUP(FACT_INTERESTS[[#This Row],[DW Version]], VERSIONS[], 6)</f>
        <v>Air Max</v>
      </c>
      <c r="I651" s="40" t="str">
        <f>VLOOKUP(FACT_INTERESTS[[#This Row],[DW Version]], VERSIONS[], 7)</f>
        <v>Shoe</v>
      </c>
    </row>
    <row r="652" spans="1:9" ht="15.5" x14ac:dyDescent="0.3">
      <c r="A652" s="34">
        <v>651</v>
      </c>
      <c r="B652" s="34" t="s">
        <v>805</v>
      </c>
      <c r="C652" s="35">
        <v>224</v>
      </c>
      <c r="D652" s="36">
        <v>41166.824586589872</v>
      </c>
      <c r="E652" s="34">
        <f>VLOOKUP(FACT_INTERESTS[[#This Row],[DW Version]], VERSIONS[], 2)</f>
        <v>22</v>
      </c>
      <c r="F652" s="34">
        <f>VLOOKUP(FACT_INTERESTS[[#This Row],[DW Version]], VERSIONS[], 3)</f>
        <v>9</v>
      </c>
      <c r="G652" s="34" t="str">
        <f>VLOOKUP(FACT_INTERESTS[[#This Row],[DW Version]], VERSIONS[], 4)</f>
        <v>black</v>
      </c>
      <c r="H652" s="40" t="str">
        <f>VLOOKUP(FACT_INTERESTS[[#This Row],[DW Version]], VERSIONS[], 6)</f>
        <v>Daybreak</v>
      </c>
      <c r="I652" s="40" t="str">
        <f>VLOOKUP(FACT_INTERESTS[[#This Row],[DW Version]], VERSIONS[], 7)</f>
        <v>Shoe</v>
      </c>
    </row>
    <row r="653" spans="1:9" ht="15.5" x14ac:dyDescent="0.3">
      <c r="A653" s="37">
        <v>652</v>
      </c>
      <c r="B653" s="37" t="s">
        <v>646</v>
      </c>
      <c r="C653" s="38">
        <v>100</v>
      </c>
      <c r="D653" s="39">
        <v>43924.239717447017</v>
      </c>
      <c r="E653" s="34">
        <f>VLOOKUP(FACT_INTERESTS[[#This Row],[DW Version]], VERSIONS[], 2)</f>
        <v>10</v>
      </c>
      <c r="F653" s="34">
        <f>VLOOKUP(FACT_INTERESTS[[#This Row],[DW Version]], VERSIONS[], 3)</f>
        <v>5.5</v>
      </c>
      <c r="G653" s="34" t="str">
        <f>VLOOKUP(FACT_INTERESTS[[#This Row],[DW Version]], VERSIONS[], 4)</f>
        <v>purple lilac</v>
      </c>
      <c r="H653" s="40" t="str">
        <f>VLOOKUP(FACT_INTERESTS[[#This Row],[DW Version]], VERSIONS[], 6)</f>
        <v>Vapormax</v>
      </c>
      <c r="I653" s="40" t="str">
        <f>VLOOKUP(FACT_INTERESTS[[#This Row],[DW Version]], VERSIONS[], 7)</f>
        <v>Shoe</v>
      </c>
    </row>
    <row r="654" spans="1:9" ht="15.5" x14ac:dyDescent="0.3">
      <c r="A654" s="34">
        <v>653</v>
      </c>
      <c r="B654" s="34" t="s">
        <v>646</v>
      </c>
      <c r="C654" s="35">
        <v>532</v>
      </c>
      <c r="D654" s="36">
        <v>41689.705913486308</v>
      </c>
      <c r="E654" s="34">
        <f>VLOOKUP(FACT_INTERESTS[[#This Row],[DW Version]], VERSIONS[], 2)</f>
        <v>55</v>
      </c>
      <c r="F654" s="34">
        <f>VLOOKUP(FACT_INTERESTS[[#This Row],[DW Version]], VERSIONS[], 3)</f>
        <v>6.5</v>
      </c>
      <c r="G654" s="34" t="str">
        <f>VLOOKUP(FACT_INTERESTS[[#This Row],[DW Version]], VERSIONS[], 4)</f>
        <v>red</v>
      </c>
      <c r="H654" s="40" t="str">
        <f>VLOOKUP(FACT_INTERESTS[[#This Row],[DW Version]], VERSIONS[], 6)</f>
        <v>Vapor Street</v>
      </c>
      <c r="I654" s="40" t="str">
        <f>VLOOKUP(FACT_INTERESTS[[#This Row],[DW Version]], VERSIONS[], 7)</f>
        <v>Shoe</v>
      </c>
    </row>
    <row r="655" spans="1:9" ht="15.5" x14ac:dyDescent="0.3">
      <c r="A655" s="37">
        <v>654</v>
      </c>
      <c r="B655" s="41" t="s">
        <v>646</v>
      </c>
      <c r="C655" s="38">
        <v>134</v>
      </c>
      <c r="D655" s="39">
        <v>40969.571659454501</v>
      </c>
      <c r="E655" s="34">
        <f>VLOOKUP(FACT_INTERESTS[[#This Row],[DW Version]], VERSIONS[], 2)</f>
        <v>14</v>
      </c>
      <c r="F655" s="34">
        <f>VLOOKUP(FACT_INTERESTS[[#This Row],[DW Version]], VERSIONS[], 3)</f>
        <v>4.5</v>
      </c>
      <c r="G655" s="34" t="str">
        <f>VLOOKUP(FACT_INTERESTS[[#This Row],[DW Version]], VERSIONS[], 4)</f>
        <v>gold</v>
      </c>
      <c r="H655" s="40" t="str">
        <f>VLOOKUP(FACT_INTERESTS[[#This Row],[DW Version]], VERSIONS[], 6)</f>
        <v>ZoomX</v>
      </c>
      <c r="I655" s="40" t="str">
        <f>VLOOKUP(FACT_INTERESTS[[#This Row],[DW Version]], VERSIONS[], 7)</f>
        <v>Shoe</v>
      </c>
    </row>
    <row r="656" spans="1:9" ht="15.5" x14ac:dyDescent="0.3">
      <c r="A656" s="34">
        <v>655</v>
      </c>
      <c r="B656" s="34" t="s">
        <v>646</v>
      </c>
      <c r="C656" s="35">
        <v>498</v>
      </c>
      <c r="D656" s="36">
        <v>40838.102246575763</v>
      </c>
      <c r="E656" s="34">
        <f>VLOOKUP(FACT_INTERESTS[[#This Row],[DW Version]], VERSIONS[], 2)</f>
        <v>52</v>
      </c>
      <c r="F656" s="34">
        <f>VLOOKUP(FACT_INTERESTS[[#This Row],[DW Version]], VERSIONS[], 3)</f>
        <v>7</v>
      </c>
      <c r="G656" s="34" t="str">
        <f>VLOOKUP(FACT_INTERESTS[[#This Row],[DW Version]], VERSIONS[], 4)</f>
        <v>purple lilac</v>
      </c>
      <c r="H656" s="40" t="str">
        <f>VLOOKUP(FACT_INTERESTS[[#This Row],[DW Version]], VERSIONS[], 6)</f>
        <v>Tech Fleece Jogger</v>
      </c>
      <c r="I656" s="40" t="str">
        <f>VLOOKUP(FACT_INTERESTS[[#This Row],[DW Version]], VERSIONS[], 7)</f>
        <v>Apparel</v>
      </c>
    </row>
    <row r="657" spans="1:9" ht="15.5" x14ac:dyDescent="0.3">
      <c r="A657" s="37">
        <v>656</v>
      </c>
      <c r="B657" s="41" t="s">
        <v>646</v>
      </c>
      <c r="C657" s="38">
        <v>414</v>
      </c>
      <c r="D657" s="39">
        <v>39074.358922526524</v>
      </c>
      <c r="E657" s="34">
        <f>VLOOKUP(FACT_INTERESTS[[#This Row],[DW Version]], VERSIONS[], 2)</f>
        <v>42</v>
      </c>
      <c r="F657" s="34">
        <f>VLOOKUP(FACT_INTERESTS[[#This Row],[DW Version]], VERSIONS[], 3)</f>
        <v>4.5</v>
      </c>
      <c r="G657" s="34" t="str">
        <f>VLOOKUP(FACT_INTERESTS[[#This Row],[DW Version]], VERSIONS[], 4)</f>
        <v>blue</v>
      </c>
      <c r="H657" s="40" t="str">
        <f>VLOOKUP(FACT_INTERESTS[[#This Row],[DW Version]], VERSIONS[], 6)</f>
        <v>Air Max Thea</v>
      </c>
      <c r="I657" s="40" t="str">
        <f>VLOOKUP(FACT_INTERESTS[[#This Row],[DW Version]], VERSIONS[], 7)</f>
        <v>Shoe</v>
      </c>
    </row>
    <row r="658" spans="1:9" ht="15.5" x14ac:dyDescent="0.3">
      <c r="A658" s="34">
        <v>657</v>
      </c>
      <c r="B658" s="34" t="s">
        <v>646</v>
      </c>
      <c r="C658" s="35">
        <v>789</v>
      </c>
      <c r="D658" s="36">
        <v>43496.991739819699</v>
      </c>
      <c r="E658" s="34">
        <f>VLOOKUP(FACT_INTERESTS[[#This Row],[DW Version]], VERSIONS[], 2)</f>
        <v>81</v>
      </c>
      <c r="F658" s="34">
        <f>VLOOKUP(FACT_INTERESTS[[#This Row],[DW Version]], VERSIONS[], 3)</f>
        <v>3.5</v>
      </c>
      <c r="G658" s="34" t="str">
        <f>VLOOKUP(FACT_INTERESTS[[#This Row],[DW Version]], VERSIONS[], 4)</f>
        <v>black</v>
      </c>
      <c r="H658" s="40" t="str">
        <f>VLOOKUP(FACT_INTERESTS[[#This Row],[DW Version]], VERSIONS[], 6)</f>
        <v>Air Max Fusion</v>
      </c>
      <c r="I658" s="40" t="str">
        <f>VLOOKUP(FACT_INTERESTS[[#This Row],[DW Version]], VERSIONS[], 7)</f>
        <v>Shoe</v>
      </c>
    </row>
    <row r="659" spans="1:9" ht="15.5" x14ac:dyDescent="0.3">
      <c r="A659" s="37">
        <v>658</v>
      </c>
      <c r="B659" s="37" t="s">
        <v>646</v>
      </c>
      <c r="C659" s="38">
        <v>187</v>
      </c>
      <c r="D659" s="39">
        <v>43194.664700345849</v>
      </c>
      <c r="E659" s="34">
        <f>VLOOKUP(FACT_INTERESTS[[#This Row],[DW Version]], VERSIONS[], 2)</f>
        <v>19</v>
      </c>
      <c r="F659" s="34">
        <f>VLOOKUP(FACT_INTERESTS[[#This Row],[DW Version]], VERSIONS[], 3)</f>
        <v>7.5</v>
      </c>
      <c r="G659" s="34" t="str">
        <f>VLOOKUP(FACT_INTERESTS[[#This Row],[DW Version]], VERSIONS[], 4)</f>
        <v>black</v>
      </c>
      <c r="H659" s="40" t="str">
        <f>VLOOKUP(FACT_INTERESTS[[#This Row],[DW Version]], VERSIONS[], 6)</f>
        <v>Windrunner Jacket</v>
      </c>
      <c r="I659" s="40" t="str">
        <f>VLOOKUP(FACT_INTERESTS[[#This Row],[DW Version]], VERSIONS[], 7)</f>
        <v>Apparel</v>
      </c>
    </row>
    <row r="660" spans="1:9" ht="15.5" x14ac:dyDescent="0.3">
      <c r="A660" s="34">
        <v>659</v>
      </c>
      <c r="B660" s="40" t="s">
        <v>646</v>
      </c>
      <c r="C660" s="35">
        <v>260</v>
      </c>
      <c r="D660" s="36">
        <v>42138.825752950295</v>
      </c>
      <c r="E660" s="34">
        <f>VLOOKUP(FACT_INTERESTS[[#This Row],[DW Version]], VERSIONS[], 2)</f>
        <v>25</v>
      </c>
      <c r="F660" s="34">
        <f>VLOOKUP(FACT_INTERESTS[[#This Row],[DW Version]], VERSIONS[], 3)</f>
        <v>11.5</v>
      </c>
      <c r="G660" s="34" t="str">
        <f>VLOOKUP(FACT_INTERESTS[[#This Row],[DW Version]], VERSIONS[], 4)</f>
        <v>purple</v>
      </c>
      <c r="H660" s="40" t="str">
        <f>VLOOKUP(FACT_INTERESTS[[#This Row],[DW Version]], VERSIONS[], 6)</f>
        <v>Shox</v>
      </c>
      <c r="I660" s="40" t="str">
        <f>VLOOKUP(FACT_INTERESTS[[#This Row],[DW Version]], VERSIONS[], 7)</f>
        <v>Shoe</v>
      </c>
    </row>
    <row r="661" spans="1:9" ht="15.5" x14ac:dyDescent="0.3">
      <c r="A661" s="37">
        <v>660</v>
      </c>
      <c r="B661" s="41" t="s">
        <v>646</v>
      </c>
      <c r="C661" s="38">
        <v>184</v>
      </c>
      <c r="D661" s="39">
        <v>39313.933799435443</v>
      </c>
      <c r="E661" s="34">
        <f>VLOOKUP(FACT_INTERESTS[[#This Row],[DW Version]], VERSIONS[], 2)</f>
        <v>19</v>
      </c>
      <c r="F661" s="34">
        <f>VLOOKUP(FACT_INTERESTS[[#This Row],[DW Version]], VERSIONS[], 3)</f>
        <v>3</v>
      </c>
      <c r="G661" s="34" t="str">
        <f>VLOOKUP(FACT_INTERESTS[[#This Row],[DW Version]], VERSIONS[], 4)</f>
        <v>white</v>
      </c>
      <c r="H661" s="40" t="str">
        <f>VLOOKUP(FACT_INTERESTS[[#This Row],[DW Version]], VERSIONS[], 6)</f>
        <v>Windrunner Jacket</v>
      </c>
      <c r="I661" s="40" t="str">
        <f>VLOOKUP(FACT_INTERESTS[[#This Row],[DW Version]], VERSIONS[], 7)</f>
        <v>Apparel</v>
      </c>
    </row>
    <row r="662" spans="1:9" ht="15.5" x14ac:dyDescent="0.3">
      <c r="A662" s="34">
        <v>661</v>
      </c>
      <c r="B662" s="40" t="s">
        <v>646</v>
      </c>
      <c r="C662" s="35">
        <v>832</v>
      </c>
      <c r="D662" s="36">
        <v>39258.321018276707</v>
      </c>
      <c r="E662" s="34">
        <f>VLOOKUP(FACT_INTERESTS[[#This Row],[DW Version]], VERSIONS[], 2)</f>
        <v>84</v>
      </c>
      <c r="F662" s="34">
        <f>VLOOKUP(FACT_INTERESTS[[#This Row],[DW Version]], VERSIONS[], 3)</f>
        <v>9.5</v>
      </c>
      <c r="G662" s="34" t="str">
        <f>VLOOKUP(FACT_INTERESTS[[#This Row],[DW Version]], VERSIONS[], 4)</f>
        <v>white</v>
      </c>
      <c r="H662" s="40" t="str">
        <f>VLOOKUP(FACT_INTERESTS[[#This Row],[DW Version]], VERSIONS[], 6)</f>
        <v>AeroLoft Running Vest</v>
      </c>
      <c r="I662" s="40" t="str">
        <f>VLOOKUP(FACT_INTERESTS[[#This Row],[DW Version]], VERSIONS[], 7)</f>
        <v>Apparel</v>
      </c>
    </row>
    <row r="663" spans="1:9" ht="15.5" x14ac:dyDescent="0.3">
      <c r="A663" s="37">
        <v>662</v>
      </c>
      <c r="B663" s="41" t="s">
        <v>646</v>
      </c>
      <c r="C663" s="38">
        <v>363</v>
      </c>
      <c r="D663" s="39">
        <v>38754.156503699895</v>
      </c>
      <c r="E663" s="34">
        <f>VLOOKUP(FACT_INTERESTS[[#This Row],[DW Version]], VERSIONS[], 2)</f>
        <v>36</v>
      </c>
      <c r="F663" s="34">
        <f>VLOOKUP(FACT_INTERESTS[[#This Row],[DW Version]], VERSIONS[], 3)</f>
        <v>10.5</v>
      </c>
      <c r="G663" s="34" t="str">
        <f>VLOOKUP(FACT_INTERESTS[[#This Row],[DW Version]], VERSIONS[], 4)</f>
        <v>white</v>
      </c>
      <c r="H663" s="40" t="str">
        <f>VLOOKUP(FACT_INTERESTS[[#This Row],[DW Version]], VERSIONS[], 6)</f>
        <v>Air Max 270</v>
      </c>
      <c r="I663" s="40" t="str">
        <f>VLOOKUP(FACT_INTERESTS[[#This Row],[DW Version]], VERSIONS[], 7)</f>
        <v>Shoe</v>
      </c>
    </row>
    <row r="664" spans="1:9" ht="15.5" x14ac:dyDescent="0.3">
      <c r="A664" s="34">
        <v>663</v>
      </c>
      <c r="B664" s="40" t="s">
        <v>720</v>
      </c>
      <c r="C664" s="35">
        <v>916</v>
      </c>
      <c r="D664" s="36">
        <v>42860.445312567696</v>
      </c>
      <c r="E664" s="34">
        <f>VLOOKUP(FACT_INTERESTS[[#This Row],[DW Version]], VERSIONS[], 2)</f>
        <v>93</v>
      </c>
      <c r="F664" s="34">
        <f>VLOOKUP(FACT_INTERESTS[[#This Row],[DW Version]], VERSIONS[], 3)</f>
        <v>9</v>
      </c>
      <c r="G664" s="34" t="str">
        <f>VLOOKUP(FACT_INTERESTS[[#This Row],[DW Version]], VERSIONS[], 4)</f>
        <v>white</v>
      </c>
      <c r="H664" s="40" t="str">
        <f>VLOOKUP(FACT_INTERESTS[[#This Row],[DW Version]], VERSIONS[], 6)</f>
        <v>Therma Training Top</v>
      </c>
      <c r="I664" s="40" t="str">
        <f>VLOOKUP(FACT_INTERESTS[[#This Row],[DW Version]], VERSIONS[], 7)</f>
        <v>Apparel</v>
      </c>
    </row>
    <row r="665" spans="1:9" ht="15.5" x14ac:dyDescent="0.3">
      <c r="A665" s="37">
        <v>664</v>
      </c>
      <c r="B665" s="37" t="s">
        <v>720</v>
      </c>
      <c r="C665" s="38">
        <v>505</v>
      </c>
      <c r="D665" s="39">
        <v>41075.261166746524</v>
      </c>
      <c r="E665" s="34">
        <f>VLOOKUP(FACT_INTERESTS[[#This Row],[DW Version]], VERSIONS[], 2)</f>
        <v>53</v>
      </c>
      <c r="F665" s="34">
        <f>VLOOKUP(FACT_INTERESTS[[#This Row],[DW Version]], VERSIONS[], 3)</f>
        <v>6</v>
      </c>
      <c r="G665" s="34" t="str">
        <f>VLOOKUP(FACT_INTERESTS[[#This Row],[DW Version]], VERSIONS[], 4)</f>
        <v>purple</v>
      </c>
      <c r="H665" s="40" t="str">
        <f>VLOOKUP(FACT_INTERESTS[[#This Row],[DW Version]], VERSIONS[], 6)</f>
        <v>Flex Stride Shorts</v>
      </c>
      <c r="I665" s="40" t="str">
        <f>VLOOKUP(FACT_INTERESTS[[#This Row],[DW Version]], VERSIONS[], 7)</f>
        <v>Apparel</v>
      </c>
    </row>
    <row r="666" spans="1:9" ht="15.5" x14ac:dyDescent="0.3">
      <c r="A666" s="34">
        <v>665</v>
      </c>
      <c r="B666" s="34" t="s">
        <v>720</v>
      </c>
      <c r="C666" s="35">
        <v>389</v>
      </c>
      <c r="D666" s="36">
        <v>45099.210418125083</v>
      </c>
      <c r="E666" s="34">
        <f>VLOOKUP(FACT_INTERESTS[[#This Row],[DW Version]], VERSIONS[], 2)</f>
        <v>40</v>
      </c>
      <c r="F666" s="34">
        <f>VLOOKUP(FACT_INTERESTS[[#This Row],[DW Version]], VERSIONS[], 3)</f>
        <v>4.5</v>
      </c>
      <c r="G666" s="34" t="str">
        <f>VLOOKUP(FACT_INTERESTS[[#This Row],[DW Version]], VERSIONS[], 4)</f>
        <v>black</v>
      </c>
      <c r="H666" s="40" t="str">
        <f>VLOOKUP(FACT_INTERESTS[[#This Row],[DW Version]], VERSIONS[], 6)</f>
        <v>Zoom Streak</v>
      </c>
      <c r="I666" s="40" t="str">
        <f>VLOOKUP(FACT_INTERESTS[[#This Row],[DW Version]], VERSIONS[], 7)</f>
        <v>Shoe</v>
      </c>
    </row>
    <row r="667" spans="1:9" ht="15.5" x14ac:dyDescent="0.3">
      <c r="A667" s="37">
        <v>666</v>
      </c>
      <c r="B667" s="41" t="s">
        <v>720</v>
      </c>
      <c r="C667" s="38">
        <v>740</v>
      </c>
      <c r="D667" s="39">
        <v>39352.419117974416</v>
      </c>
      <c r="E667" s="34">
        <f>VLOOKUP(FACT_INTERESTS[[#This Row],[DW Version]], VERSIONS[], 2)</f>
        <v>76</v>
      </c>
      <c r="F667" s="34">
        <f>VLOOKUP(FACT_INTERESTS[[#This Row],[DW Version]], VERSIONS[], 3)</f>
        <v>7.5</v>
      </c>
      <c r="G667" s="34" t="str">
        <f>VLOOKUP(FACT_INTERESTS[[#This Row],[DW Version]], VERSIONS[], 4)</f>
        <v>white</v>
      </c>
      <c r="H667" s="40" t="str">
        <f>VLOOKUP(FACT_INTERESTS[[#This Row],[DW Version]], VERSIONS[], 6)</f>
        <v>Challenger Shorts</v>
      </c>
      <c r="I667" s="40" t="str">
        <f>VLOOKUP(FACT_INTERESTS[[#This Row],[DW Version]], VERSIONS[], 7)</f>
        <v>Apparel</v>
      </c>
    </row>
    <row r="668" spans="1:9" ht="15.5" x14ac:dyDescent="0.3">
      <c r="A668" s="34">
        <v>667</v>
      </c>
      <c r="B668" s="40" t="s">
        <v>720</v>
      </c>
      <c r="C668" s="35">
        <v>759</v>
      </c>
      <c r="D668" s="36">
        <v>42883.277264227087</v>
      </c>
      <c r="E668" s="34">
        <f>VLOOKUP(FACT_INTERESTS[[#This Row],[DW Version]], VERSIONS[], 2)</f>
        <v>78</v>
      </c>
      <c r="F668" s="34">
        <f>VLOOKUP(FACT_INTERESTS[[#This Row],[DW Version]], VERSIONS[], 3)</f>
        <v>6.5</v>
      </c>
      <c r="G668" s="34" t="str">
        <f>VLOOKUP(FACT_INTERESTS[[#This Row],[DW Version]], VERSIONS[], 4)</f>
        <v>white</v>
      </c>
      <c r="H668" s="40" t="str">
        <f>VLOOKUP(FACT_INTERESTS[[#This Row],[DW Version]], VERSIONS[], 6)</f>
        <v>Nike Air Tailwind</v>
      </c>
      <c r="I668" s="40" t="str">
        <f>VLOOKUP(FACT_INTERESTS[[#This Row],[DW Version]], VERSIONS[], 7)</f>
        <v>Shoe</v>
      </c>
    </row>
    <row r="669" spans="1:9" ht="15.5" x14ac:dyDescent="0.3">
      <c r="A669" s="37">
        <v>668</v>
      </c>
      <c r="B669" s="41" t="s">
        <v>720</v>
      </c>
      <c r="C669" s="38">
        <v>185</v>
      </c>
      <c r="D669" s="39">
        <v>38756.522980714632</v>
      </c>
      <c r="E669" s="34">
        <f>VLOOKUP(FACT_INTERESTS[[#This Row],[DW Version]], VERSIONS[], 2)</f>
        <v>19</v>
      </c>
      <c r="F669" s="34">
        <f>VLOOKUP(FACT_INTERESTS[[#This Row],[DW Version]], VERSIONS[], 3)</f>
        <v>3.5</v>
      </c>
      <c r="G669" s="34" t="str">
        <f>VLOOKUP(FACT_INTERESTS[[#This Row],[DW Version]], VERSIONS[], 4)</f>
        <v>gray</v>
      </c>
      <c r="H669" s="40" t="str">
        <f>VLOOKUP(FACT_INTERESTS[[#This Row],[DW Version]], VERSIONS[], 6)</f>
        <v>Windrunner Jacket</v>
      </c>
      <c r="I669" s="40" t="str">
        <f>VLOOKUP(FACT_INTERESTS[[#This Row],[DW Version]], VERSIONS[], 7)</f>
        <v>Apparel</v>
      </c>
    </row>
    <row r="670" spans="1:9" ht="15.5" x14ac:dyDescent="0.3">
      <c r="A670" s="34">
        <v>669</v>
      </c>
      <c r="B670" s="40" t="s">
        <v>720</v>
      </c>
      <c r="C670" s="35">
        <v>636</v>
      </c>
      <c r="D670" s="36">
        <v>39123.209394703103</v>
      </c>
      <c r="E670" s="34">
        <f>VLOOKUP(FACT_INTERESTS[[#This Row],[DW Version]], VERSIONS[], 2)</f>
        <v>65</v>
      </c>
      <c r="F670" s="34">
        <f>VLOOKUP(FACT_INTERESTS[[#This Row],[DW Version]], VERSIONS[], 3)</f>
        <v>4.5</v>
      </c>
      <c r="G670" s="34" t="str">
        <f>VLOOKUP(FACT_INTERESTS[[#This Row],[DW Version]], VERSIONS[], 4)</f>
        <v>white</v>
      </c>
      <c r="H670" s="40" t="str">
        <f>VLOOKUP(FACT_INTERESTS[[#This Row],[DW Version]], VERSIONS[], 6)</f>
        <v>Flex Shorts</v>
      </c>
      <c r="I670" s="40" t="str">
        <f>VLOOKUP(FACT_INTERESTS[[#This Row],[DW Version]], VERSIONS[], 7)</f>
        <v>Apparel</v>
      </c>
    </row>
    <row r="671" spans="1:9" ht="15.5" x14ac:dyDescent="0.3">
      <c r="A671" s="37">
        <v>670</v>
      </c>
      <c r="B671" s="41" t="s">
        <v>720</v>
      </c>
      <c r="C671" s="38">
        <v>874</v>
      </c>
      <c r="D671" s="39">
        <v>39256.576877974388</v>
      </c>
      <c r="E671" s="34">
        <f>VLOOKUP(FACT_INTERESTS[[#This Row],[DW Version]], VERSIONS[], 2)</f>
        <v>89</v>
      </c>
      <c r="F671" s="34">
        <f>VLOOKUP(FACT_INTERESTS[[#This Row],[DW Version]], VERSIONS[], 3)</f>
        <v>7</v>
      </c>
      <c r="G671" s="34" t="str">
        <f>VLOOKUP(FACT_INTERESTS[[#This Row],[DW Version]], VERSIONS[], 4)</f>
        <v>white</v>
      </c>
      <c r="H671" s="40" t="str">
        <f>VLOOKUP(FACT_INTERESTS[[#This Row],[DW Version]], VERSIONS[], 6)</f>
        <v>Wildhorse 7</v>
      </c>
      <c r="I671" s="40" t="str">
        <f>VLOOKUP(FACT_INTERESTS[[#This Row],[DW Version]], VERSIONS[], 7)</f>
        <v>Shoe</v>
      </c>
    </row>
    <row r="672" spans="1:9" ht="15.5" x14ac:dyDescent="0.3">
      <c r="A672" s="34">
        <v>671</v>
      </c>
      <c r="B672" s="40" t="s">
        <v>720</v>
      </c>
      <c r="C672" s="35">
        <v>460</v>
      </c>
      <c r="D672" s="36">
        <v>42967.377879756474</v>
      </c>
      <c r="E672" s="34">
        <f>VLOOKUP(FACT_INTERESTS[[#This Row],[DW Version]], VERSIONS[], 2)</f>
        <v>48</v>
      </c>
      <c r="F672" s="34">
        <f>VLOOKUP(FACT_INTERESTS[[#This Row],[DW Version]], VERSIONS[], 3)</f>
        <v>6</v>
      </c>
      <c r="G672" s="34" t="str">
        <f>VLOOKUP(FACT_INTERESTS[[#This Row],[DW Version]], VERSIONS[], 4)</f>
        <v>white</v>
      </c>
      <c r="H672" s="40" t="str">
        <f>VLOOKUP(FACT_INTERESTS[[#This Row],[DW Version]], VERSIONS[], 6)</f>
        <v>Miler Tank</v>
      </c>
      <c r="I672" s="40" t="str">
        <f>VLOOKUP(FACT_INTERESTS[[#This Row],[DW Version]], VERSIONS[], 7)</f>
        <v>Apparel</v>
      </c>
    </row>
    <row r="673" spans="1:9" ht="15.5" x14ac:dyDescent="0.3">
      <c r="A673" s="37">
        <v>672</v>
      </c>
      <c r="B673" s="41" t="s">
        <v>720</v>
      </c>
      <c r="C673" s="38">
        <v>113</v>
      </c>
      <c r="D673" s="39">
        <v>44676.043645987636</v>
      </c>
      <c r="E673" s="34">
        <f>VLOOKUP(FACT_INTERESTS[[#This Row],[DW Version]], VERSIONS[], 2)</f>
        <v>11</v>
      </c>
      <c r="F673" s="34">
        <f>VLOOKUP(FACT_INTERESTS[[#This Row],[DW Version]], VERSIONS[], 3)</f>
        <v>7.5</v>
      </c>
      <c r="G673" s="34" t="str">
        <f>VLOOKUP(FACT_INTERESTS[[#This Row],[DW Version]], VERSIONS[], 4)</f>
        <v>black</v>
      </c>
      <c r="H673" s="40" t="str">
        <f>VLOOKUP(FACT_INTERESTS[[#This Row],[DW Version]], VERSIONS[], 6)</f>
        <v>Pro Compression Tights</v>
      </c>
      <c r="I673" s="40" t="str">
        <f>VLOOKUP(FACT_INTERESTS[[#This Row],[DW Version]], VERSIONS[], 7)</f>
        <v>Apparel</v>
      </c>
    </row>
    <row r="674" spans="1:9" ht="15.5" x14ac:dyDescent="0.3">
      <c r="A674" s="34">
        <v>673</v>
      </c>
      <c r="B674" s="34" t="s">
        <v>720</v>
      </c>
      <c r="C674" s="35">
        <v>924</v>
      </c>
      <c r="D674" s="36">
        <v>40801.533418679624</v>
      </c>
      <c r="E674" s="34">
        <f>VLOOKUP(FACT_INTERESTS[[#This Row],[DW Version]], VERSIONS[], 2)</f>
        <v>94</v>
      </c>
      <c r="F674" s="34">
        <f>VLOOKUP(FACT_INTERESTS[[#This Row],[DW Version]], VERSIONS[], 3)</f>
        <v>6.5</v>
      </c>
      <c r="G674" s="34" t="str">
        <f>VLOOKUP(FACT_INTERESTS[[#This Row],[DW Version]], VERSIONS[], 4)</f>
        <v>white</v>
      </c>
      <c r="H674" s="40" t="str">
        <f>VLOOKUP(FACT_INTERESTS[[#This Row],[DW Version]], VERSIONS[], 6)</f>
        <v>Joyride Run Flyknit</v>
      </c>
      <c r="I674" s="40" t="str">
        <f>VLOOKUP(FACT_INTERESTS[[#This Row],[DW Version]], VERSIONS[], 7)</f>
        <v>Shoe</v>
      </c>
    </row>
    <row r="675" spans="1:9" ht="15.5" x14ac:dyDescent="0.3">
      <c r="A675" s="37">
        <v>674</v>
      </c>
      <c r="B675" s="41" t="s">
        <v>775</v>
      </c>
      <c r="C675" s="38">
        <v>745</v>
      </c>
      <c r="D675" s="39">
        <v>44550.510317814289</v>
      </c>
      <c r="E675" s="34">
        <f>VLOOKUP(FACT_INTERESTS[[#This Row],[DW Version]], VERSIONS[], 2)</f>
        <v>76</v>
      </c>
      <c r="F675" s="34">
        <f>VLOOKUP(FACT_INTERESTS[[#This Row],[DW Version]], VERSIONS[], 3)</f>
        <v>12.5</v>
      </c>
      <c r="G675" s="34" t="str">
        <f>VLOOKUP(FACT_INTERESTS[[#This Row],[DW Version]], VERSIONS[], 4)</f>
        <v>purple lilac</v>
      </c>
      <c r="H675" s="40" t="str">
        <f>VLOOKUP(FACT_INTERESTS[[#This Row],[DW Version]], VERSIONS[], 6)</f>
        <v>Challenger Shorts</v>
      </c>
      <c r="I675" s="40" t="str">
        <f>VLOOKUP(FACT_INTERESTS[[#This Row],[DW Version]], VERSIONS[], 7)</f>
        <v>Apparel</v>
      </c>
    </row>
    <row r="676" spans="1:9" ht="15.5" x14ac:dyDescent="0.3">
      <c r="A676" s="34">
        <v>675</v>
      </c>
      <c r="B676" s="34" t="s">
        <v>775</v>
      </c>
      <c r="C676" s="35">
        <v>173</v>
      </c>
      <c r="D676" s="36">
        <v>39271.353657382926</v>
      </c>
      <c r="E676" s="34">
        <f>VLOOKUP(FACT_INTERESTS[[#This Row],[DW Version]], VERSIONS[], 2)</f>
        <v>17</v>
      </c>
      <c r="F676" s="34">
        <f>VLOOKUP(FACT_INTERESTS[[#This Row],[DW Version]], VERSIONS[], 3)</f>
        <v>8</v>
      </c>
      <c r="G676" s="34" t="str">
        <f>VLOOKUP(FACT_INTERESTS[[#This Row],[DW Version]], VERSIONS[], 4)</f>
        <v>silver</v>
      </c>
      <c r="H676" s="40" t="str">
        <f>VLOOKUP(FACT_INTERESTS[[#This Row],[DW Version]], VERSIONS[], 6)</f>
        <v>Free Run</v>
      </c>
      <c r="I676" s="40" t="str">
        <f>VLOOKUP(FACT_INTERESTS[[#This Row],[DW Version]], VERSIONS[], 7)</f>
        <v>Shoe</v>
      </c>
    </row>
    <row r="677" spans="1:9" ht="15.5" x14ac:dyDescent="0.3">
      <c r="A677" s="37">
        <v>676</v>
      </c>
      <c r="B677" s="37" t="s">
        <v>775</v>
      </c>
      <c r="C677" s="38">
        <v>422</v>
      </c>
      <c r="D677" s="39">
        <v>45275.692909261648</v>
      </c>
      <c r="E677" s="34">
        <f>VLOOKUP(FACT_INTERESTS[[#This Row],[DW Version]], VERSIONS[], 2)</f>
        <v>43</v>
      </c>
      <c r="F677" s="34">
        <f>VLOOKUP(FACT_INTERESTS[[#This Row],[DW Version]], VERSIONS[], 3)</f>
        <v>5.5</v>
      </c>
      <c r="G677" s="34" t="str">
        <f>VLOOKUP(FACT_INTERESTS[[#This Row],[DW Version]], VERSIONS[], 4)</f>
        <v>red</v>
      </c>
      <c r="H677" s="40" t="str">
        <f>VLOOKUP(FACT_INTERESTS[[#This Row],[DW Version]], VERSIONS[], 6)</f>
        <v>Flex Experience</v>
      </c>
      <c r="I677" s="40" t="str">
        <f>VLOOKUP(FACT_INTERESTS[[#This Row],[DW Version]], VERSIONS[], 7)</f>
        <v>Apparel</v>
      </c>
    </row>
    <row r="678" spans="1:9" ht="15.5" x14ac:dyDescent="0.3">
      <c r="A678" s="34">
        <v>677</v>
      </c>
      <c r="B678" s="40" t="s">
        <v>775</v>
      </c>
      <c r="C678" s="35">
        <v>535</v>
      </c>
      <c r="D678" s="36">
        <v>39554.438173718969</v>
      </c>
      <c r="E678" s="34">
        <f>VLOOKUP(FACT_INTERESTS[[#This Row],[DW Version]], VERSIONS[], 2)</f>
        <v>56</v>
      </c>
      <c r="F678" s="34">
        <f>VLOOKUP(FACT_INTERESTS[[#This Row],[DW Version]], VERSIONS[], 3)</f>
        <v>4.5</v>
      </c>
      <c r="G678" s="34" t="str">
        <f>VLOOKUP(FACT_INTERESTS[[#This Row],[DW Version]], VERSIONS[], 4)</f>
        <v>blue</v>
      </c>
      <c r="H678" s="40" t="str">
        <f>VLOOKUP(FACT_INTERESTS[[#This Row],[DW Version]], VERSIONS[], 6)</f>
        <v>Nike Yoga Mat</v>
      </c>
      <c r="I678" s="40" t="str">
        <f>VLOOKUP(FACT_INTERESTS[[#This Row],[DW Version]], VERSIONS[], 7)</f>
        <v>Sport Equipment</v>
      </c>
    </row>
    <row r="679" spans="1:9" ht="15.5" x14ac:dyDescent="0.3">
      <c r="A679" s="37">
        <v>678</v>
      </c>
      <c r="B679" s="37" t="s">
        <v>775</v>
      </c>
      <c r="C679" s="38">
        <v>193</v>
      </c>
      <c r="D679" s="39">
        <v>43988.308149001205</v>
      </c>
      <c r="E679" s="34">
        <f>VLOOKUP(FACT_INTERESTS[[#This Row],[DW Version]], VERSIONS[], 2)</f>
        <v>19</v>
      </c>
      <c r="F679" s="34">
        <f>VLOOKUP(FACT_INTERESTS[[#This Row],[DW Version]], VERSIONS[], 3)</f>
        <v>12</v>
      </c>
      <c r="G679" s="34" t="str">
        <f>VLOOKUP(FACT_INTERESTS[[#This Row],[DW Version]], VERSIONS[], 4)</f>
        <v>black</v>
      </c>
      <c r="H679" s="40" t="str">
        <f>VLOOKUP(FACT_INTERESTS[[#This Row],[DW Version]], VERSIONS[], 6)</f>
        <v>Windrunner Jacket</v>
      </c>
      <c r="I679" s="40" t="str">
        <f>VLOOKUP(FACT_INTERESTS[[#This Row],[DW Version]], VERSIONS[], 7)</f>
        <v>Apparel</v>
      </c>
    </row>
    <row r="680" spans="1:9" ht="15.5" x14ac:dyDescent="0.3">
      <c r="A680" s="34">
        <v>679</v>
      </c>
      <c r="B680" s="40" t="s">
        <v>775</v>
      </c>
      <c r="C680" s="35">
        <v>743</v>
      </c>
      <c r="D680" s="36">
        <v>44438.272651378575</v>
      </c>
      <c r="E680" s="34">
        <f>VLOOKUP(FACT_INTERESTS[[#This Row],[DW Version]], VERSIONS[], 2)</f>
        <v>76</v>
      </c>
      <c r="F680" s="34">
        <f>VLOOKUP(FACT_INTERESTS[[#This Row],[DW Version]], VERSIONS[], 3)</f>
        <v>11</v>
      </c>
      <c r="G680" s="34" t="str">
        <f>VLOOKUP(FACT_INTERESTS[[#This Row],[DW Version]], VERSIONS[], 4)</f>
        <v>white</v>
      </c>
      <c r="H680" s="40" t="str">
        <f>VLOOKUP(FACT_INTERESTS[[#This Row],[DW Version]], VERSIONS[], 6)</f>
        <v>Challenger Shorts</v>
      </c>
      <c r="I680" s="40" t="str">
        <f>VLOOKUP(FACT_INTERESTS[[#This Row],[DW Version]], VERSIONS[], 7)</f>
        <v>Apparel</v>
      </c>
    </row>
    <row r="681" spans="1:9" ht="15.5" x14ac:dyDescent="0.3">
      <c r="A681" s="37">
        <v>680</v>
      </c>
      <c r="B681" s="41" t="s">
        <v>775</v>
      </c>
      <c r="C681" s="38">
        <v>657</v>
      </c>
      <c r="D681" s="39">
        <v>38839.202378689122</v>
      </c>
      <c r="E681" s="34">
        <f>VLOOKUP(FACT_INTERESTS[[#This Row],[DW Version]], VERSIONS[], 2)</f>
        <v>66</v>
      </c>
      <c r="F681" s="34">
        <f>VLOOKUP(FACT_INTERESTS[[#This Row],[DW Version]], VERSIONS[], 3)</f>
        <v>12</v>
      </c>
      <c r="G681" s="34" t="str">
        <f>VLOOKUP(FACT_INTERESTS[[#This Row],[DW Version]], VERSIONS[], 4)</f>
        <v>white</v>
      </c>
      <c r="H681" s="40" t="str">
        <f>VLOOKUP(FACT_INTERESTS[[#This Row],[DW Version]], VERSIONS[], 6)</f>
        <v>Therma Training Pants</v>
      </c>
      <c r="I681" s="40" t="str">
        <f>VLOOKUP(FACT_INTERESTS[[#This Row],[DW Version]], VERSIONS[], 7)</f>
        <v>Apparel</v>
      </c>
    </row>
    <row r="682" spans="1:9" ht="15.5" x14ac:dyDescent="0.3">
      <c r="A682" s="34">
        <v>681</v>
      </c>
      <c r="B682" s="40" t="s">
        <v>770</v>
      </c>
      <c r="C682" s="35">
        <v>146</v>
      </c>
      <c r="D682" s="36">
        <v>45286.037079442933</v>
      </c>
      <c r="E682" s="34">
        <f>VLOOKUP(FACT_INTERESTS[[#This Row],[DW Version]], VERSIONS[], 2)</f>
        <v>14</v>
      </c>
      <c r="F682" s="34">
        <f>VLOOKUP(FACT_INTERESTS[[#This Row],[DW Version]], VERSIONS[], 3)</f>
        <v>11.5</v>
      </c>
      <c r="G682" s="34" t="str">
        <f>VLOOKUP(FACT_INTERESTS[[#This Row],[DW Version]], VERSIONS[], 4)</f>
        <v>white</v>
      </c>
      <c r="H682" s="40" t="str">
        <f>VLOOKUP(FACT_INTERESTS[[#This Row],[DW Version]], VERSIONS[], 6)</f>
        <v>ZoomX</v>
      </c>
      <c r="I682" s="40" t="str">
        <f>VLOOKUP(FACT_INTERESTS[[#This Row],[DW Version]], VERSIONS[], 7)</f>
        <v>Shoe</v>
      </c>
    </row>
    <row r="683" spans="1:9" ht="15.5" x14ac:dyDescent="0.3">
      <c r="A683" s="37">
        <v>682</v>
      </c>
      <c r="B683" s="41" t="s">
        <v>770</v>
      </c>
      <c r="C683" s="38">
        <v>358</v>
      </c>
      <c r="D683" s="39">
        <v>41898.397683206218</v>
      </c>
      <c r="E683" s="34">
        <f>VLOOKUP(FACT_INTERESTS[[#This Row],[DW Version]], VERSIONS[], 2)</f>
        <v>36</v>
      </c>
      <c r="F683" s="34">
        <f>VLOOKUP(FACT_INTERESTS[[#This Row],[DW Version]], VERSIONS[], 3)</f>
        <v>7.5</v>
      </c>
      <c r="G683" s="34" t="str">
        <f>VLOOKUP(FACT_INTERESTS[[#This Row],[DW Version]], VERSIONS[], 4)</f>
        <v>black</v>
      </c>
      <c r="H683" s="40" t="str">
        <f>VLOOKUP(FACT_INTERESTS[[#This Row],[DW Version]], VERSIONS[], 6)</f>
        <v>Air Max 270</v>
      </c>
      <c r="I683" s="40" t="str">
        <f>VLOOKUP(FACT_INTERESTS[[#This Row],[DW Version]], VERSIONS[], 7)</f>
        <v>Shoe</v>
      </c>
    </row>
    <row r="684" spans="1:9" ht="15.5" x14ac:dyDescent="0.3">
      <c r="A684" s="34">
        <v>683</v>
      </c>
      <c r="B684" s="40" t="s">
        <v>770</v>
      </c>
      <c r="C684" s="35">
        <v>184</v>
      </c>
      <c r="D684" s="36">
        <v>39422.919994342978</v>
      </c>
      <c r="E684" s="34">
        <f>VLOOKUP(FACT_INTERESTS[[#This Row],[DW Version]], VERSIONS[], 2)</f>
        <v>19</v>
      </c>
      <c r="F684" s="34">
        <f>VLOOKUP(FACT_INTERESTS[[#This Row],[DW Version]], VERSIONS[], 3)</f>
        <v>3</v>
      </c>
      <c r="G684" s="34" t="str">
        <f>VLOOKUP(FACT_INTERESTS[[#This Row],[DW Version]], VERSIONS[], 4)</f>
        <v>white</v>
      </c>
      <c r="H684" s="40" t="str">
        <f>VLOOKUP(FACT_INTERESTS[[#This Row],[DW Version]], VERSIONS[], 6)</f>
        <v>Windrunner Jacket</v>
      </c>
      <c r="I684" s="40" t="str">
        <f>VLOOKUP(FACT_INTERESTS[[#This Row],[DW Version]], VERSIONS[], 7)</f>
        <v>Apparel</v>
      </c>
    </row>
    <row r="685" spans="1:9" ht="15.5" x14ac:dyDescent="0.3">
      <c r="A685" s="37">
        <v>684</v>
      </c>
      <c r="B685" s="37" t="s">
        <v>770</v>
      </c>
      <c r="C685" s="38">
        <v>555</v>
      </c>
      <c r="D685" s="39">
        <v>42305.913914761069</v>
      </c>
      <c r="E685" s="34">
        <f>VLOOKUP(FACT_INTERESTS[[#This Row],[DW Version]], VERSIONS[], 2)</f>
        <v>57</v>
      </c>
      <c r="F685" s="34">
        <f>VLOOKUP(FACT_INTERESTS[[#This Row],[DW Version]], VERSIONS[], 3)</f>
        <v>11.5</v>
      </c>
      <c r="G685" s="34" t="str">
        <f>VLOOKUP(FACT_INTERESTS[[#This Row],[DW Version]], VERSIONS[], 4)</f>
        <v>black</v>
      </c>
      <c r="H685" s="40" t="str">
        <f>VLOOKUP(FACT_INTERESTS[[#This Row],[DW Version]], VERSIONS[], 6)</f>
        <v>Phantom Vision</v>
      </c>
      <c r="I685" s="40" t="str">
        <f>VLOOKUP(FACT_INTERESTS[[#This Row],[DW Version]], VERSIONS[], 7)</f>
        <v>Shoe</v>
      </c>
    </row>
    <row r="686" spans="1:9" ht="15.5" x14ac:dyDescent="0.3">
      <c r="A686" s="34">
        <v>685</v>
      </c>
      <c r="B686" s="34" t="s">
        <v>770</v>
      </c>
      <c r="C686" s="35">
        <v>784</v>
      </c>
      <c r="D686" s="36">
        <v>38778.15672215871</v>
      </c>
      <c r="E686" s="34">
        <f>VLOOKUP(FACT_INTERESTS[[#This Row],[DW Version]], VERSIONS[], 2)</f>
        <v>80</v>
      </c>
      <c r="F686" s="34">
        <f>VLOOKUP(FACT_INTERESTS[[#This Row],[DW Version]], VERSIONS[], 3)</f>
        <v>7.5</v>
      </c>
      <c r="G686" s="34" t="str">
        <f>VLOOKUP(FACT_INTERESTS[[#This Row],[DW Version]], VERSIONS[], 4)</f>
        <v>black</v>
      </c>
      <c r="H686" s="40" t="str">
        <f>VLOOKUP(FACT_INTERESTS[[#This Row],[DW Version]], VERSIONS[], 6)</f>
        <v>Quest 3</v>
      </c>
      <c r="I686" s="40" t="str">
        <f>VLOOKUP(FACT_INTERESTS[[#This Row],[DW Version]], VERSIONS[], 7)</f>
        <v>Shoe</v>
      </c>
    </row>
    <row r="687" spans="1:9" ht="15.5" x14ac:dyDescent="0.3">
      <c r="A687" s="37">
        <v>686</v>
      </c>
      <c r="B687" s="41" t="s">
        <v>770</v>
      </c>
      <c r="C687" s="38">
        <v>685</v>
      </c>
      <c r="D687" s="39">
        <v>39154.429631059749</v>
      </c>
      <c r="E687" s="34">
        <f>VLOOKUP(FACT_INTERESTS[[#This Row],[DW Version]], VERSIONS[], 2)</f>
        <v>69</v>
      </c>
      <c r="F687" s="34">
        <f>VLOOKUP(FACT_INTERESTS[[#This Row],[DW Version]], VERSIONS[], 3)</f>
        <v>7</v>
      </c>
      <c r="G687" s="34" t="str">
        <f>VLOOKUP(FACT_INTERESTS[[#This Row],[DW Version]], VERSIONS[], 4)</f>
        <v>red</v>
      </c>
      <c r="H687" s="40" t="str">
        <f>VLOOKUP(FACT_INTERESTS[[#This Row],[DW Version]], VERSIONS[], 6)</f>
        <v>Mercurial Vapor</v>
      </c>
      <c r="I687" s="40" t="str">
        <f>VLOOKUP(FACT_INTERESTS[[#This Row],[DW Version]], VERSIONS[], 7)</f>
        <v>Shoe</v>
      </c>
    </row>
    <row r="688" spans="1:9" ht="15.5" x14ac:dyDescent="0.3">
      <c r="A688" s="34">
        <v>687</v>
      </c>
      <c r="B688" s="34" t="s">
        <v>770</v>
      </c>
      <c r="C688" s="35">
        <v>432</v>
      </c>
      <c r="D688" s="36">
        <v>41570.017011679818</v>
      </c>
      <c r="E688" s="34">
        <f>VLOOKUP(FACT_INTERESTS[[#This Row],[DW Version]], VERSIONS[], 2)</f>
        <v>44</v>
      </c>
      <c r="F688" s="34">
        <f>VLOOKUP(FACT_INTERESTS[[#This Row],[DW Version]], VERSIONS[], 3)</f>
        <v>10.5</v>
      </c>
      <c r="G688" s="34" t="str">
        <f>VLOOKUP(FACT_INTERESTS[[#This Row],[DW Version]], VERSIONS[], 4)</f>
        <v>white</v>
      </c>
      <c r="H688" s="40" t="str">
        <f>VLOOKUP(FACT_INTERESTS[[#This Row],[DW Version]], VERSIONS[], 6)</f>
        <v>Zoom Pegasus Turbo</v>
      </c>
      <c r="I688" s="40" t="str">
        <f>VLOOKUP(FACT_INTERESTS[[#This Row],[DW Version]], VERSIONS[], 7)</f>
        <v>Shoe</v>
      </c>
    </row>
    <row r="689" spans="1:9" ht="15.5" x14ac:dyDescent="0.3">
      <c r="A689" s="37">
        <v>688</v>
      </c>
      <c r="B689" s="37" t="s">
        <v>770</v>
      </c>
      <c r="C689" s="38">
        <v>155</v>
      </c>
      <c r="D689" s="39">
        <v>43645.138514906786</v>
      </c>
      <c r="E689" s="34">
        <f>VLOOKUP(FACT_INTERESTS[[#This Row],[DW Version]], VERSIONS[], 2)</f>
        <v>15</v>
      </c>
      <c r="F689" s="34">
        <f>VLOOKUP(FACT_INTERESTS[[#This Row],[DW Version]], VERSIONS[], 3)</f>
        <v>9.5</v>
      </c>
      <c r="G689" s="34" t="str">
        <f>VLOOKUP(FACT_INTERESTS[[#This Row],[DW Version]], VERSIONS[], 4)</f>
        <v>white</v>
      </c>
      <c r="H689" s="40" t="str">
        <f>VLOOKUP(FACT_INTERESTS[[#This Row],[DW Version]], VERSIONS[], 6)</f>
        <v>Sportswear Club Fleece</v>
      </c>
      <c r="I689" s="40" t="str">
        <f>VLOOKUP(FACT_INTERESTS[[#This Row],[DW Version]], VERSIONS[], 7)</f>
        <v>Apparel</v>
      </c>
    </row>
    <row r="690" spans="1:9" ht="15.5" x14ac:dyDescent="0.3">
      <c r="A690" s="34">
        <v>689</v>
      </c>
      <c r="B690" s="40" t="s">
        <v>770</v>
      </c>
      <c r="C690" s="35">
        <v>45</v>
      </c>
      <c r="D690" s="36">
        <v>41403.925953163511</v>
      </c>
      <c r="E690" s="34">
        <f>VLOOKUP(FACT_INTERESTS[[#This Row],[DW Version]], VERSIONS[], 2)</f>
        <v>4</v>
      </c>
      <c r="F690" s="34">
        <f>VLOOKUP(FACT_INTERESTS[[#This Row],[DW Version]], VERSIONS[], 3)</f>
        <v>12</v>
      </c>
      <c r="G690" s="34" t="str">
        <f>VLOOKUP(FACT_INTERESTS[[#This Row],[DW Version]], VERSIONS[], 4)</f>
        <v>white</v>
      </c>
      <c r="H690" s="40" t="str">
        <f>VLOOKUP(FACT_INTERESTS[[#This Row],[DW Version]], VERSIONS[], 6)</f>
        <v>Cortez</v>
      </c>
      <c r="I690" s="40" t="str">
        <f>VLOOKUP(FACT_INTERESTS[[#This Row],[DW Version]], VERSIONS[], 7)</f>
        <v>Shoe</v>
      </c>
    </row>
    <row r="691" spans="1:9" ht="15.5" x14ac:dyDescent="0.3">
      <c r="A691" s="37">
        <v>690</v>
      </c>
      <c r="B691" s="37" t="s">
        <v>770</v>
      </c>
      <c r="C691" s="38">
        <v>240</v>
      </c>
      <c r="D691" s="39">
        <v>39485.265959693323</v>
      </c>
      <c r="E691" s="34">
        <f>VLOOKUP(FACT_INTERESTS[[#This Row],[DW Version]], VERSIONS[], 2)</f>
        <v>24</v>
      </c>
      <c r="F691" s="34">
        <f>VLOOKUP(FACT_INTERESTS[[#This Row],[DW Version]], VERSIONS[], 3)</f>
        <v>4.5</v>
      </c>
      <c r="G691" s="34" t="str">
        <f>VLOOKUP(FACT_INTERESTS[[#This Row],[DW Version]], VERSIONS[], 4)</f>
        <v>white</v>
      </c>
      <c r="H691" s="40" t="str">
        <f>VLOOKUP(FACT_INTERESTS[[#This Row],[DW Version]], VERSIONS[], 6)</f>
        <v>Zoom Fly</v>
      </c>
      <c r="I691" s="40" t="str">
        <f>VLOOKUP(FACT_INTERESTS[[#This Row],[DW Version]], VERSIONS[], 7)</f>
        <v>Shoe</v>
      </c>
    </row>
    <row r="692" spans="1:9" ht="15.5" x14ac:dyDescent="0.3">
      <c r="A692" s="34">
        <v>691</v>
      </c>
      <c r="B692" s="40" t="s">
        <v>770</v>
      </c>
      <c r="C692" s="35">
        <v>540</v>
      </c>
      <c r="D692" s="36">
        <v>39846.269465688216</v>
      </c>
      <c r="E692" s="34">
        <f>VLOOKUP(FACT_INTERESTS[[#This Row],[DW Version]], VERSIONS[], 2)</f>
        <v>57</v>
      </c>
      <c r="F692" s="34">
        <f>VLOOKUP(FACT_INTERESTS[[#This Row],[DW Version]], VERSIONS[], 3)</f>
        <v>3.5</v>
      </c>
      <c r="G692" s="34" t="str">
        <f>VLOOKUP(FACT_INTERESTS[[#This Row],[DW Version]], VERSIONS[], 4)</f>
        <v>white</v>
      </c>
      <c r="H692" s="40" t="str">
        <f>VLOOKUP(FACT_INTERESTS[[#This Row],[DW Version]], VERSIONS[], 6)</f>
        <v>Phantom Vision</v>
      </c>
      <c r="I692" s="40" t="str">
        <f>VLOOKUP(FACT_INTERESTS[[#This Row],[DW Version]], VERSIONS[], 7)</f>
        <v>Shoe</v>
      </c>
    </row>
    <row r="693" spans="1:9" ht="15.5" x14ac:dyDescent="0.3">
      <c r="A693" s="37">
        <v>692</v>
      </c>
      <c r="B693" s="41" t="s">
        <v>770</v>
      </c>
      <c r="C693" s="38">
        <v>914</v>
      </c>
      <c r="D693" s="39">
        <v>43299.20937456112</v>
      </c>
      <c r="E693" s="34">
        <f>VLOOKUP(FACT_INTERESTS[[#This Row],[DW Version]], VERSIONS[], 2)</f>
        <v>93</v>
      </c>
      <c r="F693" s="34">
        <f>VLOOKUP(FACT_INTERESTS[[#This Row],[DW Version]], VERSIONS[], 3)</f>
        <v>8.5</v>
      </c>
      <c r="G693" s="34" t="str">
        <f>VLOOKUP(FACT_INTERESTS[[#This Row],[DW Version]], VERSIONS[], 4)</f>
        <v>black</v>
      </c>
      <c r="H693" s="40" t="str">
        <f>VLOOKUP(FACT_INTERESTS[[#This Row],[DW Version]], VERSIONS[], 6)</f>
        <v>Therma Training Top</v>
      </c>
      <c r="I693" s="40" t="str">
        <f>VLOOKUP(FACT_INTERESTS[[#This Row],[DW Version]], VERSIONS[], 7)</f>
        <v>Apparel</v>
      </c>
    </row>
    <row r="694" spans="1:9" ht="15.5" x14ac:dyDescent="0.3">
      <c r="A694" s="34">
        <v>693</v>
      </c>
      <c r="B694" s="34" t="s">
        <v>770</v>
      </c>
      <c r="C694" s="35">
        <v>176</v>
      </c>
      <c r="D694" s="36">
        <v>41296.549197340304</v>
      </c>
      <c r="E694" s="34">
        <f>VLOOKUP(FACT_INTERESTS[[#This Row],[DW Version]], VERSIONS[], 2)</f>
        <v>17</v>
      </c>
      <c r="F694" s="34">
        <f>VLOOKUP(FACT_INTERESTS[[#This Row],[DW Version]], VERSIONS[], 3)</f>
        <v>9</v>
      </c>
      <c r="G694" s="34" t="str">
        <f>VLOOKUP(FACT_INTERESTS[[#This Row],[DW Version]], VERSIONS[], 4)</f>
        <v>green</v>
      </c>
      <c r="H694" s="40" t="str">
        <f>VLOOKUP(FACT_INTERESTS[[#This Row],[DW Version]], VERSIONS[], 6)</f>
        <v>Free Run</v>
      </c>
      <c r="I694" s="40" t="str">
        <f>VLOOKUP(FACT_INTERESTS[[#This Row],[DW Version]], VERSIONS[], 7)</f>
        <v>Shoe</v>
      </c>
    </row>
    <row r="695" spans="1:9" ht="15.5" x14ac:dyDescent="0.3">
      <c r="A695" s="37">
        <v>694</v>
      </c>
      <c r="B695" s="37" t="s">
        <v>770</v>
      </c>
      <c r="C695" s="38">
        <v>898</v>
      </c>
      <c r="D695" s="39">
        <v>39682.172809770753</v>
      </c>
      <c r="E695" s="34">
        <f>VLOOKUP(FACT_INTERESTS[[#This Row],[DW Version]], VERSIONS[], 2)</f>
        <v>91</v>
      </c>
      <c r="F695" s="34">
        <f>VLOOKUP(FACT_INTERESTS[[#This Row],[DW Version]], VERSIONS[], 3)</f>
        <v>12.5</v>
      </c>
      <c r="G695" s="34" t="str">
        <f>VLOOKUP(FACT_INTERESTS[[#This Row],[DW Version]], VERSIONS[], 4)</f>
        <v>black</v>
      </c>
      <c r="H695" s="40" t="str">
        <f>VLOOKUP(FACT_INTERESTS[[#This Row],[DW Version]], VERSIONS[], 6)</f>
        <v>Alphafly NEXT%</v>
      </c>
      <c r="I695" s="40" t="str">
        <f>VLOOKUP(FACT_INTERESTS[[#This Row],[DW Version]], VERSIONS[], 7)</f>
        <v>Shoe</v>
      </c>
    </row>
    <row r="696" spans="1:9" ht="15.5" x14ac:dyDescent="0.3">
      <c r="A696" s="34">
        <v>695</v>
      </c>
      <c r="B696" s="34" t="s">
        <v>770</v>
      </c>
      <c r="C696" s="35">
        <v>728</v>
      </c>
      <c r="D696" s="36">
        <v>40636.757308450979</v>
      </c>
      <c r="E696" s="34">
        <f>VLOOKUP(FACT_INTERESTS[[#This Row],[DW Version]], VERSIONS[], 2)</f>
        <v>75</v>
      </c>
      <c r="F696" s="34">
        <f>VLOOKUP(FACT_INTERESTS[[#This Row],[DW Version]], VERSIONS[], 3)</f>
        <v>3</v>
      </c>
      <c r="G696" s="34" t="str">
        <f>VLOOKUP(FACT_INTERESTS[[#This Row],[DW Version]], VERSIONS[], 4)</f>
        <v>white</v>
      </c>
      <c r="H696" s="40" t="str">
        <f>VLOOKUP(FACT_INTERESTS[[#This Row],[DW Version]], VERSIONS[], 6)</f>
        <v>React Presto</v>
      </c>
      <c r="I696" s="40" t="str">
        <f>VLOOKUP(FACT_INTERESTS[[#This Row],[DW Version]], VERSIONS[], 7)</f>
        <v>Shoe</v>
      </c>
    </row>
    <row r="697" spans="1:9" ht="15.5" x14ac:dyDescent="0.3">
      <c r="A697" s="37">
        <v>696</v>
      </c>
      <c r="B697" s="37" t="s">
        <v>770</v>
      </c>
      <c r="C697" s="38">
        <v>960</v>
      </c>
      <c r="D697" s="39">
        <v>43874.054353154082</v>
      </c>
      <c r="E697" s="34">
        <f>VLOOKUP(FACT_INTERESTS[[#This Row],[DW Version]], VERSIONS[], 2)</f>
        <v>98</v>
      </c>
      <c r="F697" s="34">
        <f>VLOOKUP(FACT_INTERESTS[[#This Row],[DW Version]], VERSIONS[], 3)</f>
        <v>4</v>
      </c>
      <c r="G697" s="34" t="str">
        <f>VLOOKUP(FACT_INTERESTS[[#This Row],[DW Version]], VERSIONS[], 4)</f>
        <v>dark green</v>
      </c>
      <c r="H697" s="40" t="str">
        <f>VLOOKUP(FACT_INTERESTS[[#This Row],[DW Version]], VERSIONS[], 6)</f>
        <v>Zoom Rival Fly</v>
      </c>
      <c r="I697" s="40" t="str">
        <f>VLOOKUP(FACT_INTERESTS[[#This Row],[DW Version]], VERSIONS[], 7)</f>
        <v>Shoe</v>
      </c>
    </row>
    <row r="698" spans="1:9" ht="15.5" x14ac:dyDescent="0.3">
      <c r="A698" s="34">
        <v>697</v>
      </c>
      <c r="B698" s="40" t="s">
        <v>770</v>
      </c>
      <c r="C698" s="35">
        <v>895</v>
      </c>
      <c r="D698" s="36">
        <v>42243.699358531812</v>
      </c>
      <c r="E698" s="34">
        <f>VLOOKUP(FACT_INTERESTS[[#This Row],[DW Version]], VERSIONS[], 2)</f>
        <v>91</v>
      </c>
      <c r="F698" s="34">
        <f>VLOOKUP(FACT_INTERESTS[[#This Row],[DW Version]], VERSIONS[], 3)</f>
        <v>9.5</v>
      </c>
      <c r="G698" s="34" t="str">
        <f>VLOOKUP(FACT_INTERESTS[[#This Row],[DW Version]], VERSIONS[], 4)</f>
        <v>orange</v>
      </c>
      <c r="H698" s="40" t="str">
        <f>VLOOKUP(FACT_INTERESTS[[#This Row],[DW Version]], VERSIONS[], 6)</f>
        <v>Alphafly NEXT%</v>
      </c>
      <c r="I698" s="40" t="str">
        <f>VLOOKUP(FACT_INTERESTS[[#This Row],[DW Version]], VERSIONS[], 7)</f>
        <v>Shoe</v>
      </c>
    </row>
    <row r="699" spans="1:9" ht="15.5" x14ac:dyDescent="0.3">
      <c r="A699" s="37">
        <v>698</v>
      </c>
      <c r="B699" s="41" t="s">
        <v>643</v>
      </c>
      <c r="C699" s="38">
        <v>886</v>
      </c>
      <c r="D699" s="39">
        <v>42704.679899930823</v>
      </c>
      <c r="E699" s="34">
        <f>VLOOKUP(FACT_INTERESTS[[#This Row],[DW Version]], VERSIONS[], 2)</f>
        <v>90</v>
      </c>
      <c r="F699" s="34">
        <f>VLOOKUP(FACT_INTERESTS[[#This Row],[DW Version]], VERSIONS[], 3)</f>
        <v>10.5</v>
      </c>
      <c r="G699" s="34" t="str">
        <f>VLOOKUP(FACT_INTERESTS[[#This Row],[DW Version]], VERSIONS[], 4)</f>
        <v>white</v>
      </c>
      <c r="H699" s="40" t="str">
        <f>VLOOKUP(FACT_INTERESTS[[#This Row],[DW Version]], VERSIONS[], 6)</f>
        <v>Air Zoom Terra Kiger 6</v>
      </c>
      <c r="I699" s="40" t="str">
        <f>VLOOKUP(FACT_INTERESTS[[#This Row],[DW Version]], VERSIONS[], 7)</f>
        <v>Shoe</v>
      </c>
    </row>
    <row r="700" spans="1:9" ht="15.5" x14ac:dyDescent="0.3">
      <c r="A700" s="34">
        <v>699</v>
      </c>
      <c r="B700" s="34" t="s">
        <v>643</v>
      </c>
      <c r="C700" s="35">
        <v>947</v>
      </c>
      <c r="D700" s="36">
        <v>40162.555129352055</v>
      </c>
      <c r="E700" s="34">
        <f>VLOOKUP(FACT_INTERESTS[[#This Row],[DW Version]], VERSIONS[], 2)</f>
        <v>96</v>
      </c>
      <c r="F700" s="34">
        <f>VLOOKUP(FACT_INTERESTS[[#This Row],[DW Version]], VERSIONS[], 3)</f>
        <v>8</v>
      </c>
      <c r="G700" s="34" t="str">
        <f>VLOOKUP(FACT_INTERESTS[[#This Row],[DW Version]], VERSIONS[], 4)</f>
        <v>red</v>
      </c>
      <c r="H700" s="40" t="str">
        <f>VLOOKUP(FACT_INTERESTS[[#This Row],[DW Version]], VERSIONS[], 6)</f>
        <v>Epic Phantom React</v>
      </c>
      <c r="I700" s="40" t="str">
        <f>VLOOKUP(FACT_INTERESTS[[#This Row],[DW Version]], VERSIONS[], 7)</f>
        <v>Shoe</v>
      </c>
    </row>
    <row r="701" spans="1:9" ht="15.5" x14ac:dyDescent="0.3">
      <c r="A701" s="37">
        <v>700</v>
      </c>
      <c r="B701" s="41" t="s">
        <v>643</v>
      </c>
      <c r="C701" s="38">
        <v>657</v>
      </c>
      <c r="D701" s="39">
        <v>43536.16885098788</v>
      </c>
      <c r="E701" s="34">
        <f>VLOOKUP(FACT_INTERESTS[[#This Row],[DW Version]], VERSIONS[], 2)</f>
        <v>66</v>
      </c>
      <c r="F701" s="34">
        <f>VLOOKUP(FACT_INTERESTS[[#This Row],[DW Version]], VERSIONS[], 3)</f>
        <v>12</v>
      </c>
      <c r="G701" s="34" t="str">
        <f>VLOOKUP(FACT_INTERESTS[[#This Row],[DW Version]], VERSIONS[], 4)</f>
        <v>white</v>
      </c>
      <c r="H701" s="40" t="str">
        <f>VLOOKUP(FACT_INTERESTS[[#This Row],[DW Version]], VERSIONS[], 6)</f>
        <v>Therma Training Pants</v>
      </c>
      <c r="I701" s="40" t="str">
        <f>VLOOKUP(FACT_INTERESTS[[#This Row],[DW Version]], VERSIONS[], 7)</f>
        <v>Apparel</v>
      </c>
    </row>
    <row r="702" spans="1:9" ht="15.5" x14ac:dyDescent="0.3">
      <c r="A702" s="34">
        <v>701</v>
      </c>
      <c r="B702" s="40" t="s">
        <v>643</v>
      </c>
      <c r="C702" s="35">
        <v>883</v>
      </c>
      <c r="D702" s="36">
        <v>38863.08193175924</v>
      </c>
      <c r="E702" s="34">
        <f>VLOOKUP(FACT_INTERESTS[[#This Row],[DW Version]], VERSIONS[], 2)</f>
        <v>90</v>
      </c>
      <c r="F702" s="34">
        <f>VLOOKUP(FACT_INTERESTS[[#This Row],[DW Version]], VERSIONS[], 3)</f>
        <v>6.5</v>
      </c>
      <c r="G702" s="34" t="str">
        <f>VLOOKUP(FACT_INTERESTS[[#This Row],[DW Version]], VERSIONS[], 4)</f>
        <v>white</v>
      </c>
      <c r="H702" s="40" t="str">
        <f>VLOOKUP(FACT_INTERESTS[[#This Row],[DW Version]], VERSIONS[], 6)</f>
        <v>Air Zoom Terra Kiger 6</v>
      </c>
      <c r="I702" s="40" t="str">
        <f>VLOOKUP(FACT_INTERESTS[[#This Row],[DW Version]], VERSIONS[], 7)</f>
        <v>Shoe</v>
      </c>
    </row>
    <row r="703" spans="1:9" ht="15.5" x14ac:dyDescent="0.3">
      <c r="A703" s="37">
        <v>702</v>
      </c>
      <c r="B703" s="41" t="s">
        <v>643</v>
      </c>
      <c r="C703" s="38">
        <v>416</v>
      </c>
      <c r="D703" s="39">
        <v>39856.984574773072</v>
      </c>
      <c r="E703" s="34">
        <f>VLOOKUP(FACT_INTERESTS[[#This Row],[DW Version]], VERSIONS[], 2)</f>
        <v>42</v>
      </c>
      <c r="F703" s="34">
        <f>VLOOKUP(FACT_INTERESTS[[#This Row],[DW Version]], VERSIONS[], 3)</f>
        <v>9</v>
      </c>
      <c r="G703" s="34" t="str">
        <f>VLOOKUP(FACT_INTERESTS[[#This Row],[DW Version]], VERSIONS[], 4)</f>
        <v>black</v>
      </c>
      <c r="H703" s="40" t="str">
        <f>VLOOKUP(FACT_INTERESTS[[#This Row],[DW Version]], VERSIONS[], 6)</f>
        <v>Air Max Thea</v>
      </c>
      <c r="I703" s="40" t="str">
        <f>VLOOKUP(FACT_INTERESTS[[#This Row],[DW Version]], VERSIONS[], 7)</f>
        <v>Shoe</v>
      </c>
    </row>
    <row r="704" spans="1:9" ht="15.5" x14ac:dyDescent="0.3">
      <c r="A704" s="34">
        <v>703</v>
      </c>
      <c r="B704" s="40" t="s">
        <v>643</v>
      </c>
      <c r="C704" s="35">
        <v>691</v>
      </c>
      <c r="D704" s="36">
        <v>39255.403602829647</v>
      </c>
      <c r="E704" s="34">
        <f>VLOOKUP(FACT_INTERESTS[[#This Row],[DW Version]], VERSIONS[], 2)</f>
        <v>71</v>
      </c>
      <c r="F704" s="34">
        <f>VLOOKUP(FACT_INTERESTS[[#This Row],[DW Version]], VERSIONS[], 3)</f>
        <v>5</v>
      </c>
      <c r="G704" s="34" t="str">
        <f>VLOOKUP(FACT_INTERESTS[[#This Row],[DW Version]], VERSIONS[], 4)</f>
        <v>gold</v>
      </c>
      <c r="H704" s="40" t="str">
        <f>VLOOKUP(FACT_INTERESTS[[#This Row],[DW Version]], VERSIONS[], 6)</f>
        <v>AeroSwift Running Top</v>
      </c>
      <c r="I704" s="40" t="str">
        <f>VLOOKUP(FACT_INTERESTS[[#This Row],[DW Version]], VERSIONS[], 7)</f>
        <v>Apparel</v>
      </c>
    </row>
    <row r="705" spans="1:9" ht="15.5" x14ac:dyDescent="0.3">
      <c r="A705" s="37">
        <v>704</v>
      </c>
      <c r="B705" s="37" t="s">
        <v>643</v>
      </c>
      <c r="C705" s="38">
        <v>623</v>
      </c>
      <c r="D705" s="39">
        <v>41348.839067152468</v>
      </c>
      <c r="E705" s="34">
        <f>VLOOKUP(FACT_INTERESTS[[#This Row],[DW Version]], VERSIONS[], 2)</f>
        <v>63</v>
      </c>
      <c r="F705" s="34">
        <f>VLOOKUP(FACT_INTERESTS[[#This Row],[DW Version]], VERSIONS[], 3)</f>
        <v>11.5</v>
      </c>
      <c r="G705" s="34" t="str">
        <f>VLOOKUP(FACT_INTERESTS[[#This Row],[DW Version]], VERSIONS[], 4)</f>
        <v>white</v>
      </c>
      <c r="H705" s="40" t="str">
        <f>VLOOKUP(FACT_INTERESTS[[#This Row],[DW Version]], VERSIONS[], 6)</f>
        <v>CTR360</v>
      </c>
      <c r="I705" s="40" t="str">
        <f>VLOOKUP(FACT_INTERESTS[[#This Row],[DW Version]], VERSIONS[], 7)</f>
        <v>Shoe</v>
      </c>
    </row>
    <row r="706" spans="1:9" ht="15.5" x14ac:dyDescent="0.3">
      <c r="A706" s="34">
        <v>705</v>
      </c>
      <c r="B706" s="34" t="s">
        <v>816</v>
      </c>
      <c r="C706" s="35">
        <v>702</v>
      </c>
      <c r="D706" s="36">
        <v>43078.275272936349</v>
      </c>
      <c r="E706" s="34">
        <f>VLOOKUP(FACT_INTERESTS[[#This Row],[DW Version]], VERSIONS[], 2)</f>
        <v>72</v>
      </c>
      <c r="F706" s="34">
        <f>VLOOKUP(FACT_INTERESTS[[#This Row],[DW Version]], VERSIONS[], 3)</f>
        <v>6</v>
      </c>
      <c r="G706" s="34" t="str">
        <f>VLOOKUP(FACT_INTERESTS[[#This Row],[DW Version]], VERSIONS[], 4)</f>
        <v>white</v>
      </c>
      <c r="H706" s="40" t="str">
        <f>VLOOKUP(FACT_INTERESTS[[#This Row],[DW Version]], VERSIONS[], 6)</f>
        <v>Zoom Structure 22</v>
      </c>
      <c r="I706" s="40" t="str">
        <f>VLOOKUP(FACT_INTERESTS[[#This Row],[DW Version]], VERSIONS[], 7)</f>
        <v>Shoe</v>
      </c>
    </row>
    <row r="707" spans="1:9" ht="15.5" x14ac:dyDescent="0.3">
      <c r="A707" s="37">
        <v>706</v>
      </c>
      <c r="B707" s="37" t="s">
        <v>816</v>
      </c>
      <c r="C707" s="38">
        <v>333</v>
      </c>
      <c r="D707" s="39">
        <v>39248.078719412879</v>
      </c>
      <c r="E707" s="34">
        <f>VLOOKUP(FACT_INTERESTS[[#This Row],[DW Version]], VERSIONS[], 2)</f>
        <v>34</v>
      </c>
      <c r="F707" s="34">
        <f>VLOOKUP(FACT_INTERESTS[[#This Row],[DW Version]], VERSIONS[], 3)</f>
        <v>8</v>
      </c>
      <c r="G707" s="34" t="str">
        <f>VLOOKUP(FACT_INTERESTS[[#This Row],[DW Version]], VERSIONS[], 4)</f>
        <v>white</v>
      </c>
      <c r="H707" s="40" t="str">
        <f>VLOOKUP(FACT_INTERESTS[[#This Row],[DW Version]], VERSIONS[], 6)</f>
        <v>Zoom Vomero</v>
      </c>
      <c r="I707" s="40" t="str">
        <f>VLOOKUP(FACT_INTERESTS[[#This Row],[DW Version]], VERSIONS[], 7)</f>
        <v>Shoe</v>
      </c>
    </row>
    <row r="708" spans="1:9" ht="15.5" x14ac:dyDescent="0.3">
      <c r="A708" s="34">
        <v>707</v>
      </c>
      <c r="B708" s="40" t="s">
        <v>816</v>
      </c>
      <c r="C708" s="35">
        <v>694</v>
      </c>
      <c r="D708" s="36">
        <v>39809.508755136681</v>
      </c>
      <c r="E708" s="34">
        <f>VLOOKUP(FACT_INTERESTS[[#This Row],[DW Version]], VERSIONS[], 2)</f>
        <v>71</v>
      </c>
      <c r="F708" s="34">
        <f>VLOOKUP(FACT_INTERESTS[[#This Row],[DW Version]], VERSIONS[], 3)</f>
        <v>6</v>
      </c>
      <c r="G708" s="34" t="str">
        <f>VLOOKUP(FACT_INTERESTS[[#This Row],[DW Version]], VERSIONS[], 4)</f>
        <v>black</v>
      </c>
      <c r="H708" s="40" t="str">
        <f>VLOOKUP(FACT_INTERESTS[[#This Row],[DW Version]], VERSIONS[], 6)</f>
        <v>AeroSwift Running Top</v>
      </c>
      <c r="I708" s="40" t="str">
        <f>VLOOKUP(FACT_INTERESTS[[#This Row],[DW Version]], VERSIONS[], 7)</f>
        <v>Apparel</v>
      </c>
    </row>
    <row r="709" spans="1:9" ht="15.5" x14ac:dyDescent="0.3">
      <c r="A709" s="37">
        <v>708</v>
      </c>
      <c r="B709" s="41" t="s">
        <v>816</v>
      </c>
      <c r="C709" s="38">
        <v>666</v>
      </c>
      <c r="D709" s="39">
        <v>45039.962550898483</v>
      </c>
      <c r="E709" s="34">
        <f>VLOOKUP(FACT_INTERESTS[[#This Row],[DW Version]], VERSIONS[], 2)</f>
        <v>67</v>
      </c>
      <c r="F709" s="34">
        <f>VLOOKUP(FACT_INTERESTS[[#This Row],[DW Version]], VERSIONS[], 3)</f>
        <v>11.5</v>
      </c>
      <c r="G709" s="34" t="str">
        <f>VLOOKUP(FACT_INTERESTS[[#This Row],[DW Version]], VERSIONS[], 4)</f>
        <v>pink</v>
      </c>
      <c r="H709" s="40" t="str">
        <f>VLOOKUP(FACT_INTERESTS[[#This Row],[DW Version]], VERSIONS[], 6)</f>
        <v>Phantom VSN Elite</v>
      </c>
      <c r="I709" s="40" t="str">
        <f>VLOOKUP(FACT_INTERESTS[[#This Row],[DW Version]], VERSIONS[], 7)</f>
        <v>Shoe</v>
      </c>
    </row>
    <row r="710" spans="1:9" ht="15.5" x14ac:dyDescent="0.3">
      <c r="A710" s="34">
        <v>709</v>
      </c>
      <c r="B710" s="34" t="s">
        <v>816</v>
      </c>
      <c r="C710" s="35">
        <v>609</v>
      </c>
      <c r="D710" s="36">
        <v>43424.125852571633</v>
      </c>
      <c r="E710" s="34">
        <f>VLOOKUP(FACT_INTERESTS[[#This Row],[DW Version]], VERSIONS[], 2)</f>
        <v>62</v>
      </c>
      <c r="F710" s="34">
        <f>VLOOKUP(FACT_INTERESTS[[#This Row],[DW Version]], VERSIONS[], 3)</f>
        <v>7.5</v>
      </c>
      <c r="G710" s="34" t="str">
        <f>VLOOKUP(FACT_INTERESTS[[#This Row],[DW Version]], VERSIONS[], 4)</f>
        <v>black</v>
      </c>
      <c r="H710" s="40" t="str">
        <f>VLOOKUP(FACT_INTERESTS[[#This Row],[DW Version]], VERSIONS[], 6)</f>
        <v>Tiempo Legend</v>
      </c>
      <c r="I710" s="40" t="str">
        <f>VLOOKUP(FACT_INTERESTS[[#This Row],[DW Version]], VERSIONS[], 7)</f>
        <v>Shoe</v>
      </c>
    </row>
    <row r="711" spans="1:9" ht="15.5" x14ac:dyDescent="0.3">
      <c r="A711" s="37">
        <v>710</v>
      </c>
      <c r="B711" s="41" t="s">
        <v>816</v>
      </c>
      <c r="C711" s="38">
        <v>678</v>
      </c>
      <c r="D711" s="39">
        <v>42122.652410396702</v>
      </c>
      <c r="E711" s="34">
        <f>VLOOKUP(FACT_INTERESTS[[#This Row],[DW Version]], VERSIONS[], 2)</f>
        <v>68</v>
      </c>
      <c r="F711" s="34">
        <f>VLOOKUP(FACT_INTERESTS[[#This Row],[DW Version]], VERSIONS[], 3)</f>
        <v>12</v>
      </c>
      <c r="G711" s="34" t="str">
        <f>VLOOKUP(FACT_INTERESTS[[#This Row],[DW Version]], VERSIONS[], 4)</f>
        <v>white</v>
      </c>
      <c r="H711" s="40" t="str">
        <f>VLOOKUP(FACT_INTERESTS[[#This Row],[DW Version]], VERSIONS[], 6)</f>
        <v>React Miler</v>
      </c>
      <c r="I711" s="40" t="str">
        <f>VLOOKUP(FACT_INTERESTS[[#This Row],[DW Version]], VERSIONS[], 7)</f>
        <v>Shoe</v>
      </c>
    </row>
    <row r="712" spans="1:9" ht="15.5" x14ac:dyDescent="0.3">
      <c r="A712" s="34">
        <v>711</v>
      </c>
      <c r="B712" s="40" t="s">
        <v>816</v>
      </c>
      <c r="C712" s="35">
        <v>515</v>
      </c>
      <c r="D712" s="36">
        <v>45077.484913650413</v>
      </c>
      <c r="E712" s="34">
        <f>VLOOKUP(FACT_INTERESTS[[#This Row],[DW Version]], VERSIONS[], 2)</f>
        <v>54</v>
      </c>
      <c r="F712" s="34">
        <f>VLOOKUP(FACT_INTERESTS[[#This Row],[DW Version]], VERSIONS[], 3)</f>
        <v>3.5</v>
      </c>
      <c r="G712" s="34" t="str">
        <f>VLOOKUP(FACT_INTERESTS[[#This Row],[DW Version]], VERSIONS[], 4)</f>
        <v>white</v>
      </c>
      <c r="H712" s="40" t="str">
        <f>VLOOKUP(FACT_INTERESTS[[#This Row],[DW Version]], VERSIONS[], 6)</f>
        <v>Legend React</v>
      </c>
      <c r="I712" s="40" t="str">
        <f>VLOOKUP(FACT_INTERESTS[[#This Row],[DW Version]], VERSIONS[], 7)</f>
        <v>Shoe</v>
      </c>
    </row>
    <row r="713" spans="1:9" ht="15.5" x14ac:dyDescent="0.3">
      <c r="A713" s="37">
        <v>712</v>
      </c>
      <c r="B713" s="41" t="s">
        <v>816</v>
      </c>
      <c r="C713" s="38">
        <v>222</v>
      </c>
      <c r="D713" s="39">
        <v>39121.985818189802</v>
      </c>
      <c r="E713" s="34">
        <f>VLOOKUP(FACT_INTERESTS[[#This Row],[DW Version]], VERSIONS[], 2)</f>
        <v>22</v>
      </c>
      <c r="F713" s="34">
        <f>VLOOKUP(FACT_INTERESTS[[#This Row],[DW Version]], VERSIONS[], 3)</f>
        <v>7.5</v>
      </c>
      <c r="G713" s="34" t="str">
        <f>VLOOKUP(FACT_INTERESTS[[#This Row],[DW Version]], VERSIONS[], 4)</f>
        <v>dark purple</v>
      </c>
      <c r="H713" s="40" t="str">
        <f>VLOOKUP(FACT_INTERESTS[[#This Row],[DW Version]], VERSIONS[], 6)</f>
        <v>Daybreak</v>
      </c>
      <c r="I713" s="40" t="str">
        <f>VLOOKUP(FACT_INTERESTS[[#This Row],[DW Version]], VERSIONS[], 7)</f>
        <v>Shoe</v>
      </c>
    </row>
    <row r="714" spans="1:9" ht="15.5" x14ac:dyDescent="0.3">
      <c r="A714" s="34">
        <v>713</v>
      </c>
      <c r="B714" s="40" t="s">
        <v>816</v>
      </c>
      <c r="C714" s="35">
        <v>542</v>
      </c>
      <c r="D714" s="36">
        <v>44761.33824349974</v>
      </c>
      <c r="E714" s="34">
        <f>VLOOKUP(FACT_INTERESTS[[#This Row],[DW Version]], VERSIONS[], 2)</f>
        <v>57</v>
      </c>
      <c r="F714" s="34">
        <f>VLOOKUP(FACT_INTERESTS[[#This Row],[DW Version]], VERSIONS[], 3)</f>
        <v>4.5</v>
      </c>
      <c r="G714" s="34" t="str">
        <f>VLOOKUP(FACT_INTERESTS[[#This Row],[DW Version]], VERSIONS[], 4)</f>
        <v>white</v>
      </c>
      <c r="H714" s="40" t="str">
        <f>VLOOKUP(FACT_INTERESTS[[#This Row],[DW Version]], VERSIONS[], 6)</f>
        <v>Phantom Vision</v>
      </c>
      <c r="I714" s="40" t="str">
        <f>VLOOKUP(FACT_INTERESTS[[#This Row],[DW Version]], VERSIONS[], 7)</f>
        <v>Shoe</v>
      </c>
    </row>
    <row r="715" spans="1:9" ht="15.5" x14ac:dyDescent="0.3">
      <c r="A715" s="37">
        <v>714</v>
      </c>
      <c r="B715" s="37" t="s">
        <v>816</v>
      </c>
      <c r="C715" s="38">
        <v>839</v>
      </c>
      <c r="D715" s="39">
        <v>44923.124475515688</v>
      </c>
      <c r="E715" s="34">
        <f>VLOOKUP(FACT_INTERESTS[[#This Row],[DW Version]], VERSIONS[], 2)</f>
        <v>85</v>
      </c>
      <c r="F715" s="34">
        <f>VLOOKUP(FACT_INTERESTS[[#This Row],[DW Version]], VERSIONS[], 3)</f>
        <v>7.5</v>
      </c>
      <c r="G715" s="34" t="str">
        <f>VLOOKUP(FACT_INTERESTS[[#This Row],[DW Version]], VERSIONS[], 4)</f>
        <v>dark purple</v>
      </c>
      <c r="H715" s="40" t="str">
        <f>VLOOKUP(FACT_INTERESTS[[#This Row],[DW Version]], VERSIONS[], 6)</f>
        <v>Nike Flex Stride</v>
      </c>
      <c r="I715" s="40" t="str">
        <f>VLOOKUP(FACT_INTERESTS[[#This Row],[DW Version]], VERSIONS[], 7)</f>
        <v>Apparel</v>
      </c>
    </row>
    <row r="716" spans="1:9" ht="15.5" x14ac:dyDescent="0.3">
      <c r="A716" s="34">
        <v>715</v>
      </c>
      <c r="B716" s="40" t="s">
        <v>816</v>
      </c>
      <c r="C716" s="35">
        <v>526</v>
      </c>
      <c r="D716" s="36">
        <v>40115.793660444207</v>
      </c>
      <c r="E716" s="34">
        <f>VLOOKUP(FACT_INTERESTS[[#This Row],[DW Version]], VERSIONS[], 2)</f>
        <v>54</v>
      </c>
      <c r="F716" s="34">
        <f>VLOOKUP(FACT_INTERESTS[[#This Row],[DW Version]], VERSIONS[], 3)</f>
        <v>12</v>
      </c>
      <c r="G716" s="34" t="str">
        <f>VLOOKUP(FACT_INTERESTS[[#This Row],[DW Version]], VERSIONS[], 4)</f>
        <v>black</v>
      </c>
      <c r="H716" s="40" t="str">
        <f>VLOOKUP(FACT_INTERESTS[[#This Row],[DW Version]], VERSIONS[], 6)</f>
        <v>Legend React</v>
      </c>
      <c r="I716" s="40" t="str">
        <f>VLOOKUP(FACT_INTERESTS[[#This Row],[DW Version]], VERSIONS[], 7)</f>
        <v>Shoe</v>
      </c>
    </row>
    <row r="717" spans="1:9" ht="15.5" x14ac:dyDescent="0.3">
      <c r="A717" s="37">
        <v>716</v>
      </c>
      <c r="B717" s="41" t="s">
        <v>684</v>
      </c>
      <c r="C717" s="38">
        <v>732</v>
      </c>
      <c r="D717" s="39">
        <v>43310.93613666937</v>
      </c>
      <c r="E717" s="34">
        <f>VLOOKUP(FACT_INTERESTS[[#This Row],[DW Version]], VERSIONS[], 2)</f>
        <v>75</v>
      </c>
      <c r="F717" s="34">
        <f>VLOOKUP(FACT_INTERESTS[[#This Row],[DW Version]], VERSIONS[], 3)</f>
        <v>7.5</v>
      </c>
      <c r="G717" s="34" t="str">
        <f>VLOOKUP(FACT_INTERESTS[[#This Row],[DW Version]], VERSIONS[], 4)</f>
        <v>white</v>
      </c>
      <c r="H717" s="40" t="str">
        <f>VLOOKUP(FACT_INTERESTS[[#This Row],[DW Version]], VERSIONS[], 6)</f>
        <v>React Presto</v>
      </c>
      <c r="I717" s="40" t="str">
        <f>VLOOKUP(FACT_INTERESTS[[#This Row],[DW Version]], VERSIONS[], 7)</f>
        <v>Shoe</v>
      </c>
    </row>
    <row r="718" spans="1:9" ht="15.5" x14ac:dyDescent="0.3">
      <c r="A718" s="34">
        <v>717</v>
      </c>
      <c r="B718" s="40" t="s">
        <v>684</v>
      </c>
      <c r="C718" s="35">
        <v>40</v>
      </c>
      <c r="D718" s="36">
        <v>41102.577444074552</v>
      </c>
      <c r="E718" s="34">
        <f>VLOOKUP(FACT_INTERESTS[[#This Row],[DW Version]], VERSIONS[], 2)</f>
        <v>4</v>
      </c>
      <c r="F718" s="34">
        <f>VLOOKUP(FACT_INTERESTS[[#This Row],[DW Version]], VERSIONS[], 3)</f>
        <v>6.5</v>
      </c>
      <c r="G718" s="34" t="str">
        <f>VLOOKUP(FACT_INTERESTS[[#This Row],[DW Version]], VERSIONS[], 4)</f>
        <v>black</v>
      </c>
      <c r="H718" s="40" t="str">
        <f>VLOOKUP(FACT_INTERESTS[[#This Row],[DW Version]], VERSIONS[], 6)</f>
        <v>Cortez</v>
      </c>
      <c r="I718" s="40" t="str">
        <f>VLOOKUP(FACT_INTERESTS[[#This Row],[DW Version]], VERSIONS[], 7)</f>
        <v>Shoe</v>
      </c>
    </row>
    <row r="719" spans="1:9" ht="15.5" x14ac:dyDescent="0.3">
      <c r="A719" s="37">
        <v>718</v>
      </c>
      <c r="B719" s="41" t="s">
        <v>684</v>
      </c>
      <c r="C719" s="38">
        <v>672</v>
      </c>
      <c r="D719" s="39">
        <v>41397.051928142217</v>
      </c>
      <c r="E719" s="34">
        <f>VLOOKUP(FACT_INTERESTS[[#This Row],[DW Version]], VERSIONS[], 2)</f>
        <v>68</v>
      </c>
      <c r="F719" s="34">
        <f>VLOOKUP(FACT_INTERESTS[[#This Row],[DW Version]], VERSIONS[], 3)</f>
        <v>5.5</v>
      </c>
      <c r="G719" s="34" t="str">
        <f>VLOOKUP(FACT_INTERESTS[[#This Row],[DW Version]], VERSIONS[], 4)</f>
        <v>black</v>
      </c>
      <c r="H719" s="40" t="str">
        <f>VLOOKUP(FACT_INTERESTS[[#This Row],[DW Version]], VERSIONS[], 6)</f>
        <v>React Miler</v>
      </c>
      <c r="I719" s="40" t="str">
        <f>VLOOKUP(FACT_INTERESTS[[#This Row],[DW Version]], VERSIONS[], 7)</f>
        <v>Shoe</v>
      </c>
    </row>
    <row r="720" spans="1:9" ht="15.5" x14ac:dyDescent="0.3">
      <c r="A720" s="34">
        <v>719</v>
      </c>
      <c r="B720" s="34" t="s">
        <v>684</v>
      </c>
      <c r="C720" s="35">
        <v>987</v>
      </c>
      <c r="D720" s="36">
        <v>41988.079855963704</v>
      </c>
      <c r="E720" s="34">
        <f>VLOOKUP(FACT_INTERESTS[[#This Row],[DW Version]], VERSIONS[], 2)</f>
        <v>100</v>
      </c>
      <c r="F720" s="34">
        <f>VLOOKUP(FACT_INTERESTS[[#This Row],[DW Version]], VERSIONS[], 3)</f>
        <v>7.5</v>
      </c>
      <c r="G720" s="34" t="str">
        <f>VLOOKUP(FACT_INTERESTS[[#This Row],[DW Version]], VERSIONS[], 4)</f>
        <v>black</v>
      </c>
      <c r="H720" s="40" t="str">
        <f>VLOOKUP(FACT_INTERESTS[[#This Row],[DW Version]], VERSIONS[], 6)</f>
        <v>Nike Kettlebell</v>
      </c>
      <c r="I720" s="40" t="str">
        <f>VLOOKUP(FACT_INTERESTS[[#This Row],[DW Version]], VERSIONS[], 7)</f>
        <v>Sport Equipment</v>
      </c>
    </row>
    <row r="721" spans="1:9" ht="15.5" x14ac:dyDescent="0.3">
      <c r="A721" s="37">
        <v>720</v>
      </c>
      <c r="B721" s="37" t="s">
        <v>684</v>
      </c>
      <c r="C721" s="38">
        <v>487</v>
      </c>
      <c r="D721" s="39">
        <v>43305.7402645814</v>
      </c>
      <c r="E721" s="34">
        <f>VLOOKUP(FACT_INTERESTS[[#This Row],[DW Version]], VERSIONS[], 2)</f>
        <v>51</v>
      </c>
      <c r="F721" s="34">
        <f>VLOOKUP(FACT_INTERESTS[[#This Row],[DW Version]], VERSIONS[], 3)</f>
        <v>8</v>
      </c>
      <c r="G721" s="34" t="str">
        <f>VLOOKUP(FACT_INTERESTS[[#This Row],[DW Version]], VERSIONS[], 4)</f>
        <v>white</v>
      </c>
      <c r="H721" s="40" t="str">
        <f>VLOOKUP(FACT_INTERESTS[[#This Row],[DW Version]], VERSIONS[], 6)</f>
        <v>Therma Sphere Hoodie</v>
      </c>
      <c r="I721" s="40" t="str">
        <f>VLOOKUP(FACT_INTERESTS[[#This Row],[DW Version]], VERSIONS[], 7)</f>
        <v>Apparel</v>
      </c>
    </row>
    <row r="722" spans="1:9" ht="15.5" x14ac:dyDescent="0.3">
      <c r="A722" s="34">
        <v>721</v>
      </c>
      <c r="B722" s="40" t="s">
        <v>684</v>
      </c>
      <c r="C722" s="35">
        <v>413</v>
      </c>
      <c r="D722" s="36">
        <v>40365.612207337595</v>
      </c>
      <c r="E722" s="34">
        <f>VLOOKUP(FACT_INTERESTS[[#This Row],[DW Version]], VERSIONS[], 2)</f>
        <v>42</v>
      </c>
      <c r="F722" s="34">
        <f>VLOOKUP(FACT_INTERESTS[[#This Row],[DW Version]], VERSIONS[], 3)</f>
        <v>3</v>
      </c>
      <c r="G722" s="34" t="str">
        <f>VLOOKUP(FACT_INTERESTS[[#This Row],[DW Version]], VERSIONS[], 4)</f>
        <v>red</v>
      </c>
      <c r="H722" s="40" t="str">
        <f>VLOOKUP(FACT_INTERESTS[[#This Row],[DW Version]], VERSIONS[], 6)</f>
        <v>Air Max Thea</v>
      </c>
      <c r="I722" s="40" t="str">
        <f>VLOOKUP(FACT_INTERESTS[[#This Row],[DW Version]], VERSIONS[], 7)</f>
        <v>Shoe</v>
      </c>
    </row>
    <row r="723" spans="1:9" ht="15.5" x14ac:dyDescent="0.3">
      <c r="A723" s="37">
        <v>722</v>
      </c>
      <c r="B723" s="41" t="s">
        <v>684</v>
      </c>
      <c r="C723" s="38">
        <v>900</v>
      </c>
      <c r="D723" s="39">
        <v>43282.458945518403</v>
      </c>
      <c r="E723" s="34">
        <f>VLOOKUP(FACT_INTERESTS[[#This Row],[DW Version]], VERSIONS[], 2)</f>
        <v>92</v>
      </c>
      <c r="F723" s="34">
        <f>VLOOKUP(FACT_INTERESTS[[#This Row],[DW Version]], VERSIONS[], 3)</f>
        <v>4</v>
      </c>
      <c r="G723" s="34" t="str">
        <f>VLOOKUP(FACT_INTERESTS[[#This Row],[DW Version]], VERSIONS[], 4)</f>
        <v>black</v>
      </c>
      <c r="H723" s="40" t="str">
        <f>VLOOKUP(FACT_INTERESTS[[#This Row],[DW Version]], VERSIONS[], 6)</f>
        <v>Nike Cap</v>
      </c>
      <c r="I723" s="40" t="str">
        <f>VLOOKUP(FACT_INTERESTS[[#This Row],[DW Version]], VERSIONS[], 7)</f>
        <v>Accessories</v>
      </c>
    </row>
    <row r="724" spans="1:9" ht="15.5" x14ac:dyDescent="0.3">
      <c r="A724" s="34">
        <v>723</v>
      </c>
      <c r="B724" s="40" t="s">
        <v>684</v>
      </c>
      <c r="C724" s="35">
        <v>286</v>
      </c>
      <c r="D724" s="36">
        <v>41284.479587048816</v>
      </c>
      <c r="E724" s="34">
        <f>VLOOKUP(FACT_INTERESTS[[#This Row],[DW Version]], VERSIONS[], 2)</f>
        <v>28</v>
      </c>
      <c r="F724" s="34">
        <f>VLOOKUP(FACT_INTERESTS[[#This Row],[DW Version]], VERSIONS[], 3)</f>
        <v>4</v>
      </c>
      <c r="G724" s="34" t="str">
        <f>VLOOKUP(FACT_INTERESTS[[#This Row],[DW Version]], VERSIONS[], 4)</f>
        <v>white</v>
      </c>
      <c r="H724" s="40" t="str">
        <f>VLOOKUP(FACT_INTERESTS[[#This Row],[DW Version]], VERSIONS[], 6)</f>
        <v>Odyssey React</v>
      </c>
      <c r="I724" s="40" t="str">
        <f>VLOOKUP(FACT_INTERESTS[[#This Row],[DW Version]], VERSIONS[], 7)</f>
        <v>Shoe</v>
      </c>
    </row>
    <row r="725" spans="1:9" ht="15.5" x14ac:dyDescent="0.3">
      <c r="A725" s="37">
        <v>724</v>
      </c>
      <c r="B725" s="37" t="s">
        <v>684</v>
      </c>
      <c r="C725" s="38">
        <v>342</v>
      </c>
      <c r="D725" s="39">
        <v>43937.508953848039</v>
      </c>
      <c r="E725" s="34">
        <f>VLOOKUP(FACT_INTERESTS[[#This Row],[DW Version]], VERSIONS[], 2)</f>
        <v>35</v>
      </c>
      <c r="F725" s="34">
        <f>VLOOKUP(FACT_INTERESTS[[#This Row],[DW Version]], VERSIONS[], 3)</f>
        <v>4.5</v>
      </c>
      <c r="G725" s="34" t="str">
        <f>VLOOKUP(FACT_INTERESTS[[#This Row],[DW Version]], VERSIONS[], 4)</f>
        <v>black</v>
      </c>
      <c r="H725" s="40" t="str">
        <f>VLOOKUP(FACT_INTERESTS[[#This Row],[DW Version]], VERSIONS[], 6)</f>
        <v>Alphafly</v>
      </c>
      <c r="I725" s="40" t="str">
        <f>VLOOKUP(FACT_INTERESTS[[#This Row],[DW Version]], VERSIONS[], 7)</f>
        <v>Shoe</v>
      </c>
    </row>
    <row r="726" spans="1:9" ht="15.5" x14ac:dyDescent="0.3">
      <c r="A726" s="34">
        <v>725</v>
      </c>
      <c r="B726" s="34" t="s">
        <v>782</v>
      </c>
      <c r="C726" s="35">
        <v>428</v>
      </c>
      <c r="D726" s="36">
        <v>44769.345658342056</v>
      </c>
      <c r="E726" s="34">
        <f>VLOOKUP(FACT_INTERESTS[[#This Row],[DW Version]], VERSIONS[], 2)</f>
        <v>44</v>
      </c>
      <c r="F726" s="34">
        <f>VLOOKUP(FACT_INTERESTS[[#This Row],[DW Version]], VERSIONS[], 3)</f>
        <v>4</v>
      </c>
      <c r="G726" s="34" t="str">
        <f>VLOOKUP(FACT_INTERESTS[[#This Row],[DW Version]], VERSIONS[], 4)</f>
        <v>white</v>
      </c>
      <c r="H726" s="40" t="str">
        <f>VLOOKUP(FACT_INTERESTS[[#This Row],[DW Version]], VERSIONS[], 6)</f>
        <v>Zoom Pegasus Turbo</v>
      </c>
      <c r="I726" s="40" t="str">
        <f>VLOOKUP(FACT_INTERESTS[[#This Row],[DW Version]], VERSIONS[], 7)</f>
        <v>Shoe</v>
      </c>
    </row>
    <row r="727" spans="1:9" ht="15.5" x14ac:dyDescent="0.3">
      <c r="A727" s="37">
        <v>726</v>
      </c>
      <c r="B727" s="41" t="s">
        <v>782</v>
      </c>
      <c r="C727" s="38">
        <v>419</v>
      </c>
      <c r="D727" s="39">
        <v>40960.646219995971</v>
      </c>
      <c r="E727" s="34">
        <f>VLOOKUP(FACT_INTERESTS[[#This Row],[DW Version]], VERSIONS[], 2)</f>
        <v>42</v>
      </c>
      <c r="F727" s="34">
        <f>VLOOKUP(FACT_INTERESTS[[#This Row],[DW Version]], VERSIONS[], 3)</f>
        <v>10</v>
      </c>
      <c r="G727" s="34" t="str">
        <f>VLOOKUP(FACT_INTERESTS[[#This Row],[DW Version]], VERSIONS[], 4)</f>
        <v>white</v>
      </c>
      <c r="H727" s="40" t="str">
        <f>VLOOKUP(FACT_INTERESTS[[#This Row],[DW Version]], VERSIONS[], 6)</f>
        <v>Air Max Thea</v>
      </c>
      <c r="I727" s="40" t="str">
        <f>VLOOKUP(FACT_INTERESTS[[#This Row],[DW Version]], VERSIONS[], 7)</f>
        <v>Shoe</v>
      </c>
    </row>
    <row r="728" spans="1:9" ht="15.5" x14ac:dyDescent="0.3">
      <c r="A728" s="34">
        <v>727</v>
      </c>
      <c r="B728" s="34" t="s">
        <v>782</v>
      </c>
      <c r="C728" s="35">
        <v>642</v>
      </c>
      <c r="D728" s="36">
        <v>40907.143157587714</v>
      </c>
      <c r="E728" s="34">
        <f>VLOOKUP(FACT_INTERESTS[[#This Row],[DW Version]], VERSIONS[], 2)</f>
        <v>65</v>
      </c>
      <c r="F728" s="34">
        <f>VLOOKUP(FACT_INTERESTS[[#This Row],[DW Version]], VERSIONS[], 3)</f>
        <v>9</v>
      </c>
      <c r="G728" s="34" t="str">
        <f>VLOOKUP(FACT_INTERESTS[[#This Row],[DW Version]], VERSIONS[], 4)</f>
        <v>white</v>
      </c>
      <c r="H728" s="40" t="str">
        <f>VLOOKUP(FACT_INTERESTS[[#This Row],[DW Version]], VERSIONS[], 6)</f>
        <v>Flex Shorts</v>
      </c>
      <c r="I728" s="40" t="str">
        <f>VLOOKUP(FACT_INTERESTS[[#This Row],[DW Version]], VERSIONS[], 7)</f>
        <v>Apparel</v>
      </c>
    </row>
    <row r="729" spans="1:9" ht="15.5" x14ac:dyDescent="0.3">
      <c r="A729" s="37">
        <v>728</v>
      </c>
      <c r="B729" s="41" t="s">
        <v>714</v>
      </c>
      <c r="C729" s="38">
        <v>215</v>
      </c>
      <c r="D729" s="39">
        <v>43491.064244570887</v>
      </c>
      <c r="E729" s="34">
        <f>VLOOKUP(FACT_INTERESTS[[#This Row],[DW Version]], VERSIONS[], 2)</f>
        <v>21</v>
      </c>
      <c r="F729" s="34">
        <f>VLOOKUP(FACT_INTERESTS[[#This Row],[DW Version]], VERSIONS[], 3)</f>
        <v>11.5</v>
      </c>
      <c r="G729" s="34" t="str">
        <f>VLOOKUP(FACT_INTERESTS[[#This Row],[DW Version]], VERSIONS[], 4)</f>
        <v>black</v>
      </c>
      <c r="H729" s="40" t="str">
        <f>VLOOKUP(FACT_INTERESTS[[#This Row],[DW Version]], VERSIONS[], 6)</f>
        <v>Huarache</v>
      </c>
      <c r="I729" s="40" t="str">
        <f>VLOOKUP(FACT_INTERESTS[[#This Row],[DW Version]], VERSIONS[], 7)</f>
        <v>Shoe</v>
      </c>
    </row>
    <row r="730" spans="1:9" ht="15.5" x14ac:dyDescent="0.3">
      <c r="A730" s="34">
        <v>729</v>
      </c>
      <c r="B730" s="40" t="s">
        <v>714</v>
      </c>
      <c r="C730" s="35">
        <v>407</v>
      </c>
      <c r="D730" s="36">
        <v>45354.896290604935</v>
      </c>
      <c r="E730" s="34">
        <f>VLOOKUP(FACT_INTERESTS[[#This Row],[DW Version]], VERSIONS[], 2)</f>
        <v>41</v>
      </c>
      <c r="F730" s="34">
        <f>VLOOKUP(FACT_INTERESTS[[#This Row],[DW Version]], VERSIONS[], 3)</f>
        <v>8</v>
      </c>
      <c r="G730" s="34" t="str">
        <f>VLOOKUP(FACT_INTERESTS[[#This Row],[DW Version]], VERSIONS[], 4)</f>
        <v>red</v>
      </c>
      <c r="H730" s="40" t="str">
        <f>VLOOKUP(FACT_INTERESTS[[#This Row],[DW Version]], VERSIONS[], 6)</f>
        <v>LunarGlide</v>
      </c>
      <c r="I730" s="40" t="str">
        <f>VLOOKUP(FACT_INTERESTS[[#This Row],[DW Version]], VERSIONS[], 7)</f>
        <v>Shoe</v>
      </c>
    </row>
    <row r="731" spans="1:9" ht="15.5" x14ac:dyDescent="0.3">
      <c r="A731" s="37">
        <v>730</v>
      </c>
      <c r="B731" s="37" t="s">
        <v>714</v>
      </c>
      <c r="C731" s="38">
        <v>55</v>
      </c>
      <c r="D731" s="39">
        <v>43647.17924297462</v>
      </c>
      <c r="E731" s="34">
        <f>VLOOKUP(FACT_INTERESTS[[#This Row],[DW Version]], VERSIONS[], 2)</f>
        <v>5</v>
      </c>
      <c r="F731" s="34">
        <f>VLOOKUP(FACT_INTERESTS[[#This Row],[DW Version]], VERSIONS[], 3)</f>
        <v>9.5</v>
      </c>
      <c r="G731" s="34" t="str">
        <f>VLOOKUP(FACT_INTERESTS[[#This Row],[DW Version]], VERSIONS[], 4)</f>
        <v>red</v>
      </c>
      <c r="H731" s="40" t="str">
        <f>VLOOKUP(FACT_INTERESTS[[#This Row],[DW Version]], VERSIONS[], 6)</f>
        <v>Nike Football</v>
      </c>
      <c r="I731" s="40" t="str">
        <f>VLOOKUP(FACT_INTERESTS[[#This Row],[DW Version]], VERSIONS[], 7)</f>
        <v>Sport Equipment</v>
      </c>
    </row>
    <row r="732" spans="1:9" ht="15.5" x14ac:dyDescent="0.3">
      <c r="A732" s="34">
        <v>731</v>
      </c>
      <c r="B732" s="40" t="s">
        <v>714</v>
      </c>
      <c r="C732" s="35">
        <v>860</v>
      </c>
      <c r="D732" s="36">
        <v>44646.137820287426</v>
      </c>
      <c r="E732" s="34">
        <f>VLOOKUP(FACT_INTERESTS[[#This Row],[DW Version]], VERSIONS[], 2)</f>
        <v>88</v>
      </c>
      <c r="F732" s="34">
        <f>VLOOKUP(FACT_INTERESTS[[#This Row],[DW Version]], VERSIONS[], 3)</f>
        <v>3.5</v>
      </c>
      <c r="G732" s="34" t="str">
        <f>VLOOKUP(FACT_INTERESTS[[#This Row],[DW Version]], VERSIONS[], 4)</f>
        <v>dark blue</v>
      </c>
      <c r="H732" s="40" t="str">
        <f>VLOOKUP(FACT_INTERESTS[[#This Row],[DW Version]], VERSIONS[], 6)</f>
        <v>React Infinity Run</v>
      </c>
      <c r="I732" s="40" t="str">
        <f>VLOOKUP(FACT_INTERESTS[[#This Row],[DW Version]], VERSIONS[], 7)</f>
        <v>Shoe</v>
      </c>
    </row>
    <row r="733" spans="1:9" ht="15.5" x14ac:dyDescent="0.3">
      <c r="A733" s="37">
        <v>732</v>
      </c>
      <c r="B733" s="37" t="s">
        <v>714</v>
      </c>
      <c r="C733" s="38">
        <v>513</v>
      </c>
      <c r="D733" s="39">
        <v>41400.495220656558</v>
      </c>
      <c r="E733" s="34">
        <f>VLOOKUP(FACT_INTERESTS[[#This Row],[DW Version]], VERSIONS[], 2)</f>
        <v>53</v>
      </c>
      <c r="F733" s="34">
        <f>VLOOKUP(FACT_INTERESTS[[#This Row],[DW Version]], VERSIONS[], 3)</f>
        <v>12.5</v>
      </c>
      <c r="G733" s="34" t="str">
        <f>VLOOKUP(FACT_INTERESTS[[#This Row],[DW Version]], VERSIONS[], 4)</f>
        <v>white</v>
      </c>
      <c r="H733" s="40" t="str">
        <f>VLOOKUP(FACT_INTERESTS[[#This Row],[DW Version]], VERSIONS[], 6)</f>
        <v>Flex Stride Shorts</v>
      </c>
      <c r="I733" s="40" t="str">
        <f>VLOOKUP(FACT_INTERESTS[[#This Row],[DW Version]], VERSIONS[], 7)</f>
        <v>Apparel</v>
      </c>
    </row>
    <row r="734" spans="1:9" ht="15.5" x14ac:dyDescent="0.3">
      <c r="A734" s="34">
        <v>733</v>
      </c>
      <c r="B734" s="40" t="s">
        <v>714</v>
      </c>
      <c r="C734" s="35">
        <v>694</v>
      </c>
      <c r="D734" s="36">
        <v>40641.061713711097</v>
      </c>
      <c r="E734" s="34">
        <f>VLOOKUP(FACT_INTERESTS[[#This Row],[DW Version]], VERSIONS[], 2)</f>
        <v>71</v>
      </c>
      <c r="F734" s="34">
        <f>VLOOKUP(FACT_INTERESTS[[#This Row],[DW Version]], VERSIONS[], 3)</f>
        <v>6</v>
      </c>
      <c r="G734" s="34" t="str">
        <f>VLOOKUP(FACT_INTERESTS[[#This Row],[DW Version]], VERSIONS[], 4)</f>
        <v>black</v>
      </c>
      <c r="H734" s="40" t="str">
        <f>VLOOKUP(FACT_INTERESTS[[#This Row],[DW Version]], VERSIONS[], 6)</f>
        <v>AeroSwift Running Top</v>
      </c>
      <c r="I734" s="40" t="str">
        <f>VLOOKUP(FACT_INTERESTS[[#This Row],[DW Version]], VERSIONS[], 7)</f>
        <v>Apparel</v>
      </c>
    </row>
    <row r="735" spans="1:9" ht="15.5" x14ac:dyDescent="0.3">
      <c r="A735" s="37">
        <v>734</v>
      </c>
      <c r="B735" s="37" t="s">
        <v>714</v>
      </c>
      <c r="C735" s="38">
        <v>444</v>
      </c>
      <c r="D735" s="39">
        <v>42688.376078144654</v>
      </c>
      <c r="E735" s="34">
        <f>VLOOKUP(FACT_INTERESTS[[#This Row],[DW Version]], VERSIONS[], 2)</f>
        <v>46</v>
      </c>
      <c r="F735" s="34">
        <f>VLOOKUP(FACT_INTERESTS[[#This Row],[DW Version]], VERSIONS[], 3)</f>
        <v>5.5</v>
      </c>
      <c r="G735" s="34" t="str">
        <f>VLOOKUP(FACT_INTERESTS[[#This Row],[DW Version]], VERSIONS[], 4)</f>
        <v>red</v>
      </c>
      <c r="H735" s="40" t="str">
        <f>VLOOKUP(FACT_INTERESTS[[#This Row],[DW Version]], VERSIONS[], 6)</f>
        <v>Nike Basketball</v>
      </c>
      <c r="I735" s="40" t="str">
        <f>VLOOKUP(FACT_INTERESTS[[#This Row],[DW Version]], VERSIONS[], 7)</f>
        <v>Sport Equipment</v>
      </c>
    </row>
    <row r="736" spans="1:9" ht="15.5" x14ac:dyDescent="0.3">
      <c r="A736" s="34">
        <v>735</v>
      </c>
      <c r="B736" s="34" t="s">
        <v>714</v>
      </c>
      <c r="C736" s="35">
        <v>528</v>
      </c>
      <c r="D736" s="36">
        <v>44019.755214039549</v>
      </c>
      <c r="E736" s="34">
        <f>VLOOKUP(FACT_INTERESTS[[#This Row],[DW Version]], VERSIONS[], 2)</f>
        <v>55</v>
      </c>
      <c r="F736" s="34">
        <f>VLOOKUP(FACT_INTERESTS[[#This Row],[DW Version]], VERSIONS[], 3)</f>
        <v>3</v>
      </c>
      <c r="G736" s="34" t="str">
        <f>VLOOKUP(FACT_INTERESTS[[#This Row],[DW Version]], VERSIONS[], 4)</f>
        <v>dark red</v>
      </c>
      <c r="H736" s="40" t="str">
        <f>VLOOKUP(FACT_INTERESTS[[#This Row],[DW Version]], VERSIONS[], 6)</f>
        <v>Vapor Street</v>
      </c>
      <c r="I736" s="40" t="str">
        <f>VLOOKUP(FACT_INTERESTS[[#This Row],[DW Version]], VERSIONS[], 7)</f>
        <v>Shoe</v>
      </c>
    </row>
    <row r="737" spans="1:9" ht="15.5" x14ac:dyDescent="0.3">
      <c r="A737" s="37">
        <v>736</v>
      </c>
      <c r="B737" s="41" t="s">
        <v>714</v>
      </c>
      <c r="C737" s="38">
        <v>504</v>
      </c>
      <c r="D737" s="39">
        <v>42927.65839999642</v>
      </c>
      <c r="E737" s="34">
        <f>VLOOKUP(FACT_INTERESTS[[#This Row],[DW Version]], VERSIONS[], 2)</f>
        <v>53</v>
      </c>
      <c r="F737" s="34">
        <f>VLOOKUP(FACT_INTERESTS[[#This Row],[DW Version]], VERSIONS[], 3)</f>
        <v>5.5</v>
      </c>
      <c r="G737" s="34" t="str">
        <f>VLOOKUP(FACT_INTERESTS[[#This Row],[DW Version]], VERSIONS[], 4)</f>
        <v>dark blue</v>
      </c>
      <c r="H737" s="40" t="str">
        <f>VLOOKUP(FACT_INTERESTS[[#This Row],[DW Version]], VERSIONS[], 6)</f>
        <v>Flex Stride Shorts</v>
      </c>
      <c r="I737" s="40" t="str">
        <f>VLOOKUP(FACT_INTERESTS[[#This Row],[DW Version]], VERSIONS[], 7)</f>
        <v>Apparel</v>
      </c>
    </row>
    <row r="738" spans="1:9" ht="15.5" x14ac:dyDescent="0.3">
      <c r="A738" s="34">
        <v>737</v>
      </c>
      <c r="B738" s="34" t="s">
        <v>714</v>
      </c>
      <c r="C738" s="35">
        <v>517</v>
      </c>
      <c r="D738" s="36">
        <v>43179.91313260993</v>
      </c>
      <c r="E738" s="34">
        <f>VLOOKUP(FACT_INTERESTS[[#This Row],[DW Version]], VERSIONS[], 2)</f>
        <v>54</v>
      </c>
      <c r="F738" s="34">
        <f>VLOOKUP(FACT_INTERESTS[[#This Row],[DW Version]], VERSIONS[], 3)</f>
        <v>4.5</v>
      </c>
      <c r="G738" s="34" t="str">
        <f>VLOOKUP(FACT_INTERESTS[[#This Row],[DW Version]], VERSIONS[], 4)</f>
        <v>gold</v>
      </c>
      <c r="H738" s="40" t="str">
        <f>VLOOKUP(FACT_INTERESTS[[#This Row],[DW Version]], VERSIONS[], 6)</f>
        <v>Legend React</v>
      </c>
      <c r="I738" s="40" t="str">
        <f>VLOOKUP(FACT_INTERESTS[[#This Row],[DW Version]], VERSIONS[], 7)</f>
        <v>Shoe</v>
      </c>
    </row>
    <row r="739" spans="1:9" ht="15.5" x14ac:dyDescent="0.3">
      <c r="A739" s="37">
        <v>738</v>
      </c>
      <c r="B739" s="41" t="s">
        <v>714</v>
      </c>
      <c r="C739" s="38">
        <v>670</v>
      </c>
      <c r="D739" s="39">
        <v>40315.579575745389</v>
      </c>
      <c r="E739" s="34">
        <f>VLOOKUP(FACT_INTERESTS[[#This Row],[DW Version]], VERSIONS[], 2)</f>
        <v>68</v>
      </c>
      <c r="F739" s="34">
        <f>VLOOKUP(FACT_INTERESTS[[#This Row],[DW Version]], VERSIONS[], 3)</f>
        <v>4</v>
      </c>
      <c r="G739" s="34" t="str">
        <f>VLOOKUP(FACT_INTERESTS[[#This Row],[DW Version]], VERSIONS[], 4)</f>
        <v>red</v>
      </c>
      <c r="H739" s="40" t="str">
        <f>VLOOKUP(FACT_INTERESTS[[#This Row],[DW Version]], VERSIONS[], 6)</f>
        <v>React Miler</v>
      </c>
      <c r="I739" s="40" t="str">
        <f>VLOOKUP(FACT_INTERESTS[[#This Row],[DW Version]], VERSIONS[], 7)</f>
        <v>Shoe</v>
      </c>
    </row>
    <row r="740" spans="1:9" ht="15.5" x14ac:dyDescent="0.3">
      <c r="A740" s="34">
        <v>739</v>
      </c>
      <c r="B740" s="34" t="s">
        <v>714</v>
      </c>
      <c r="C740" s="35">
        <v>144</v>
      </c>
      <c r="D740" s="36">
        <v>39564.778923802965</v>
      </c>
      <c r="E740" s="34">
        <f>VLOOKUP(FACT_INTERESTS[[#This Row],[DW Version]], VERSIONS[], 2)</f>
        <v>14</v>
      </c>
      <c r="F740" s="34">
        <f>VLOOKUP(FACT_INTERESTS[[#This Row],[DW Version]], VERSIONS[], 3)</f>
        <v>10.5</v>
      </c>
      <c r="G740" s="34" t="str">
        <f>VLOOKUP(FACT_INTERESTS[[#This Row],[DW Version]], VERSIONS[], 4)</f>
        <v>white</v>
      </c>
      <c r="H740" s="40" t="str">
        <f>VLOOKUP(FACT_INTERESTS[[#This Row],[DW Version]], VERSIONS[], 6)</f>
        <v>ZoomX</v>
      </c>
      <c r="I740" s="40" t="str">
        <f>VLOOKUP(FACT_INTERESTS[[#This Row],[DW Version]], VERSIONS[], 7)</f>
        <v>Shoe</v>
      </c>
    </row>
    <row r="741" spans="1:9" ht="15.5" x14ac:dyDescent="0.3">
      <c r="A741" s="37">
        <v>740</v>
      </c>
      <c r="B741" s="37" t="s">
        <v>714</v>
      </c>
      <c r="C741" s="38">
        <v>742</v>
      </c>
      <c r="D741" s="39">
        <v>39402.582718695412</v>
      </c>
      <c r="E741" s="34">
        <f>VLOOKUP(FACT_INTERESTS[[#This Row],[DW Version]], VERSIONS[], 2)</f>
        <v>76</v>
      </c>
      <c r="F741" s="34">
        <f>VLOOKUP(FACT_INTERESTS[[#This Row],[DW Version]], VERSIONS[], 3)</f>
        <v>9</v>
      </c>
      <c r="G741" s="34" t="str">
        <f>VLOOKUP(FACT_INTERESTS[[#This Row],[DW Version]], VERSIONS[], 4)</f>
        <v>red</v>
      </c>
      <c r="H741" s="40" t="str">
        <f>VLOOKUP(FACT_INTERESTS[[#This Row],[DW Version]], VERSIONS[], 6)</f>
        <v>Challenger Shorts</v>
      </c>
      <c r="I741" s="40" t="str">
        <f>VLOOKUP(FACT_INTERESTS[[#This Row],[DW Version]], VERSIONS[], 7)</f>
        <v>Apparel</v>
      </c>
    </row>
    <row r="742" spans="1:9" ht="15.5" x14ac:dyDescent="0.3">
      <c r="A742" s="34">
        <v>741</v>
      </c>
      <c r="B742" s="40" t="s">
        <v>682</v>
      </c>
      <c r="C742" s="35">
        <v>725</v>
      </c>
      <c r="D742" s="36">
        <v>41140.534163713761</v>
      </c>
      <c r="E742" s="34">
        <f>VLOOKUP(FACT_INTERESTS[[#This Row],[DW Version]], VERSIONS[], 2)</f>
        <v>74</v>
      </c>
      <c r="F742" s="34">
        <f>VLOOKUP(FACT_INTERESTS[[#This Row],[DW Version]], VERSIONS[], 3)</f>
        <v>7.5</v>
      </c>
      <c r="G742" s="34" t="str">
        <f>VLOOKUP(FACT_INTERESTS[[#This Row],[DW Version]], VERSIONS[], 4)</f>
        <v>black</v>
      </c>
      <c r="H742" s="40" t="str">
        <f>VLOOKUP(FACT_INTERESTS[[#This Row],[DW Version]], VERSIONS[], 6)</f>
        <v>Nike Soccer Ball</v>
      </c>
      <c r="I742" s="40" t="str">
        <f>VLOOKUP(FACT_INTERESTS[[#This Row],[DW Version]], VERSIONS[], 7)</f>
        <v>Sport Equipment</v>
      </c>
    </row>
    <row r="743" spans="1:9" ht="15.5" x14ac:dyDescent="0.3">
      <c r="A743" s="37">
        <v>742</v>
      </c>
      <c r="B743" s="41" t="s">
        <v>682</v>
      </c>
      <c r="C743" s="38">
        <v>785</v>
      </c>
      <c r="D743" s="39">
        <v>43206.767800970971</v>
      </c>
      <c r="E743" s="34">
        <f>VLOOKUP(FACT_INTERESTS[[#This Row],[DW Version]], VERSIONS[], 2)</f>
        <v>80</v>
      </c>
      <c r="F743" s="34">
        <f>VLOOKUP(FACT_INTERESTS[[#This Row],[DW Version]], VERSIONS[], 3)</f>
        <v>8.5</v>
      </c>
      <c r="G743" s="34" t="str">
        <f>VLOOKUP(FACT_INTERESTS[[#This Row],[DW Version]], VERSIONS[], 4)</f>
        <v>black</v>
      </c>
      <c r="H743" s="40" t="str">
        <f>VLOOKUP(FACT_INTERESTS[[#This Row],[DW Version]], VERSIONS[], 6)</f>
        <v>Quest 3</v>
      </c>
      <c r="I743" s="40" t="str">
        <f>VLOOKUP(FACT_INTERESTS[[#This Row],[DW Version]], VERSIONS[], 7)</f>
        <v>Shoe</v>
      </c>
    </row>
    <row r="744" spans="1:9" ht="15.5" x14ac:dyDescent="0.3">
      <c r="A744" s="34">
        <v>743</v>
      </c>
      <c r="B744" s="34" t="s">
        <v>682</v>
      </c>
      <c r="C744" s="35">
        <v>624</v>
      </c>
      <c r="D744" s="36">
        <v>39243.450717330619</v>
      </c>
      <c r="E744" s="34">
        <f>VLOOKUP(FACT_INTERESTS[[#This Row],[DW Version]], VERSIONS[], 2)</f>
        <v>63</v>
      </c>
      <c r="F744" s="34">
        <f>VLOOKUP(FACT_INTERESTS[[#This Row],[DW Version]], VERSIONS[], 3)</f>
        <v>11.5</v>
      </c>
      <c r="G744" s="34" t="str">
        <f>VLOOKUP(FACT_INTERESTS[[#This Row],[DW Version]], VERSIONS[], 4)</f>
        <v>khaki</v>
      </c>
      <c r="H744" s="40" t="str">
        <f>VLOOKUP(FACT_INTERESTS[[#This Row],[DW Version]], VERSIONS[], 6)</f>
        <v>CTR360</v>
      </c>
      <c r="I744" s="40" t="str">
        <f>VLOOKUP(FACT_INTERESTS[[#This Row],[DW Version]], VERSIONS[], 7)</f>
        <v>Shoe</v>
      </c>
    </row>
    <row r="745" spans="1:9" ht="15.5" x14ac:dyDescent="0.3">
      <c r="A745" s="37">
        <v>744</v>
      </c>
      <c r="B745" s="37" t="s">
        <v>682</v>
      </c>
      <c r="C745" s="38">
        <v>895</v>
      </c>
      <c r="D745" s="39">
        <v>45290.933647317535</v>
      </c>
      <c r="E745" s="34">
        <f>VLOOKUP(FACT_INTERESTS[[#This Row],[DW Version]], VERSIONS[], 2)</f>
        <v>91</v>
      </c>
      <c r="F745" s="34">
        <f>VLOOKUP(FACT_INTERESTS[[#This Row],[DW Version]], VERSIONS[], 3)</f>
        <v>9.5</v>
      </c>
      <c r="G745" s="34" t="str">
        <f>VLOOKUP(FACT_INTERESTS[[#This Row],[DW Version]], VERSIONS[], 4)</f>
        <v>orange</v>
      </c>
      <c r="H745" s="40" t="str">
        <f>VLOOKUP(FACT_INTERESTS[[#This Row],[DW Version]], VERSIONS[], 6)</f>
        <v>Alphafly NEXT%</v>
      </c>
      <c r="I745" s="40" t="str">
        <f>VLOOKUP(FACT_INTERESTS[[#This Row],[DW Version]], VERSIONS[], 7)</f>
        <v>Shoe</v>
      </c>
    </row>
    <row r="746" spans="1:9" ht="15.5" x14ac:dyDescent="0.3">
      <c r="A746" s="34">
        <v>745</v>
      </c>
      <c r="B746" s="34" t="s">
        <v>682</v>
      </c>
      <c r="C746" s="35">
        <v>102</v>
      </c>
      <c r="D746" s="36">
        <v>40649.797725822595</v>
      </c>
      <c r="E746" s="34">
        <f>VLOOKUP(FACT_INTERESTS[[#This Row],[DW Version]], VERSIONS[], 2)</f>
        <v>10</v>
      </c>
      <c r="F746" s="34">
        <f>VLOOKUP(FACT_INTERESTS[[#This Row],[DW Version]], VERSIONS[], 3)</f>
        <v>7</v>
      </c>
      <c r="G746" s="34" t="str">
        <f>VLOOKUP(FACT_INTERESTS[[#This Row],[DW Version]], VERSIONS[], 4)</f>
        <v>white</v>
      </c>
      <c r="H746" s="40" t="str">
        <f>VLOOKUP(FACT_INTERESTS[[#This Row],[DW Version]], VERSIONS[], 6)</f>
        <v>Vapormax</v>
      </c>
      <c r="I746" s="40" t="str">
        <f>VLOOKUP(FACT_INTERESTS[[#This Row],[DW Version]], VERSIONS[], 7)</f>
        <v>Shoe</v>
      </c>
    </row>
    <row r="747" spans="1:9" ht="15.5" x14ac:dyDescent="0.3">
      <c r="A747" s="37">
        <v>746</v>
      </c>
      <c r="B747" s="37" t="s">
        <v>682</v>
      </c>
      <c r="C747" s="38">
        <v>904</v>
      </c>
      <c r="D747" s="39">
        <v>43773.861682712246</v>
      </c>
      <c r="E747" s="34">
        <f>VLOOKUP(FACT_INTERESTS[[#This Row],[DW Version]], VERSIONS[], 2)</f>
        <v>92</v>
      </c>
      <c r="F747" s="34">
        <f>VLOOKUP(FACT_INTERESTS[[#This Row],[DW Version]], VERSIONS[], 3)</f>
        <v>12</v>
      </c>
      <c r="G747" s="34" t="str">
        <f>VLOOKUP(FACT_INTERESTS[[#This Row],[DW Version]], VERSIONS[], 4)</f>
        <v>black</v>
      </c>
      <c r="H747" s="40" t="str">
        <f>VLOOKUP(FACT_INTERESTS[[#This Row],[DW Version]], VERSIONS[], 6)</f>
        <v>Nike Cap</v>
      </c>
      <c r="I747" s="40" t="str">
        <f>VLOOKUP(FACT_INTERESTS[[#This Row],[DW Version]], VERSIONS[], 7)</f>
        <v>Accessories</v>
      </c>
    </row>
    <row r="748" spans="1:9" ht="15.5" x14ac:dyDescent="0.3">
      <c r="A748" s="34">
        <v>747</v>
      </c>
      <c r="B748" s="34" t="s">
        <v>682</v>
      </c>
      <c r="C748" s="35">
        <v>557</v>
      </c>
      <c r="D748" s="36">
        <v>42841.222085924717</v>
      </c>
      <c r="E748" s="34">
        <f>VLOOKUP(FACT_INTERESTS[[#This Row],[DW Version]], VERSIONS[], 2)</f>
        <v>58</v>
      </c>
      <c r="F748" s="34">
        <f>VLOOKUP(FACT_INTERESTS[[#This Row],[DW Version]], VERSIONS[], 3)</f>
        <v>5.5</v>
      </c>
      <c r="G748" s="34" t="str">
        <f>VLOOKUP(FACT_INTERESTS[[#This Row],[DW Version]], VERSIONS[], 4)</f>
        <v>white</v>
      </c>
      <c r="H748" s="40" t="str">
        <f>VLOOKUP(FACT_INTERESTS[[#This Row],[DW Version]], VERSIONS[], 6)</f>
        <v>Mercurial Superfly</v>
      </c>
      <c r="I748" s="40" t="str">
        <f>VLOOKUP(FACT_INTERESTS[[#This Row],[DW Version]], VERSIONS[], 7)</f>
        <v>Shoe</v>
      </c>
    </row>
    <row r="749" spans="1:9" ht="15.5" x14ac:dyDescent="0.3">
      <c r="A749" s="37">
        <v>748</v>
      </c>
      <c r="B749" s="37" t="s">
        <v>735</v>
      </c>
      <c r="C749" s="38">
        <v>683</v>
      </c>
      <c r="D749" s="39">
        <v>41202.168889072345</v>
      </c>
      <c r="E749" s="34">
        <f>VLOOKUP(FACT_INTERESTS[[#This Row],[DW Version]], VERSIONS[], 2)</f>
        <v>69</v>
      </c>
      <c r="F749" s="34">
        <f>VLOOKUP(FACT_INTERESTS[[#This Row],[DW Version]], VERSIONS[], 3)</f>
        <v>5.5</v>
      </c>
      <c r="G749" s="34" t="str">
        <f>VLOOKUP(FACT_INTERESTS[[#This Row],[DW Version]], VERSIONS[], 4)</f>
        <v>red</v>
      </c>
      <c r="H749" s="40" t="str">
        <f>VLOOKUP(FACT_INTERESTS[[#This Row],[DW Version]], VERSIONS[], 6)</f>
        <v>Mercurial Vapor</v>
      </c>
      <c r="I749" s="40" t="str">
        <f>VLOOKUP(FACT_INTERESTS[[#This Row],[DW Version]], VERSIONS[], 7)</f>
        <v>Shoe</v>
      </c>
    </row>
    <row r="750" spans="1:9" ht="15.5" x14ac:dyDescent="0.3">
      <c r="A750" s="34">
        <v>749</v>
      </c>
      <c r="B750" s="40" t="s">
        <v>735</v>
      </c>
      <c r="C750" s="35">
        <v>862</v>
      </c>
      <c r="D750" s="36">
        <v>42048.529849340805</v>
      </c>
      <c r="E750" s="34">
        <f>VLOOKUP(FACT_INTERESTS[[#This Row],[DW Version]], VERSIONS[], 2)</f>
        <v>88</v>
      </c>
      <c r="F750" s="34">
        <f>VLOOKUP(FACT_INTERESTS[[#This Row],[DW Version]], VERSIONS[], 3)</f>
        <v>4.5</v>
      </c>
      <c r="G750" s="34" t="str">
        <f>VLOOKUP(FACT_INTERESTS[[#This Row],[DW Version]], VERSIONS[], 4)</f>
        <v>silver</v>
      </c>
      <c r="H750" s="40" t="str">
        <f>VLOOKUP(FACT_INTERESTS[[#This Row],[DW Version]], VERSIONS[], 6)</f>
        <v>React Infinity Run</v>
      </c>
      <c r="I750" s="40" t="str">
        <f>VLOOKUP(FACT_INTERESTS[[#This Row],[DW Version]], VERSIONS[], 7)</f>
        <v>Shoe</v>
      </c>
    </row>
    <row r="751" spans="1:9" ht="15.5" x14ac:dyDescent="0.3">
      <c r="A751" s="37">
        <v>750</v>
      </c>
      <c r="B751" s="41" t="s">
        <v>735</v>
      </c>
      <c r="C751" s="38">
        <v>556</v>
      </c>
      <c r="D751" s="39">
        <v>42551.431775156998</v>
      </c>
      <c r="E751" s="34">
        <f>VLOOKUP(FACT_INTERESTS[[#This Row],[DW Version]], VERSIONS[], 2)</f>
        <v>58</v>
      </c>
      <c r="F751" s="34">
        <f>VLOOKUP(FACT_INTERESTS[[#This Row],[DW Version]], VERSIONS[], 3)</f>
        <v>4</v>
      </c>
      <c r="G751" s="34" t="str">
        <f>VLOOKUP(FACT_INTERESTS[[#This Row],[DW Version]], VERSIONS[], 4)</f>
        <v>turquoise</v>
      </c>
      <c r="H751" s="40" t="str">
        <f>VLOOKUP(FACT_INTERESTS[[#This Row],[DW Version]], VERSIONS[], 6)</f>
        <v>Mercurial Superfly</v>
      </c>
      <c r="I751" s="40" t="str">
        <f>VLOOKUP(FACT_INTERESTS[[#This Row],[DW Version]], VERSIONS[], 7)</f>
        <v>Shoe</v>
      </c>
    </row>
    <row r="752" spans="1:9" ht="15.5" x14ac:dyDescent="0.3">
      <c r="A752" s="34">
        <v>751</v>
      </c>
      <c r="B752" s="40" t="s">
        <v>735</v>
      </c>
      <c r="C752" s="35">
        <v>15</v>
      </c>
      <c r="D752" s="36">
        <v>40027.036319467414</v>
      </c>
      <c r="E752" s="34">
        <f>VLOOKUP(FACT_INTERESTS[[#This Row],[DW Version]], VERSIONS[], 2)</f>
        <v>2</v>
      </c>
      <c r="F752" s="34">
        <f>VLOOKUP(FACT_INTERESTS[[#This Row],[DW Version]], VERSIONS[], 3)</f>
        <v>4</v>
      </c>
      <c r="G752" s="34" t="str">
        <f>VLOOKUP(FACT_INTERESTS[[#This Row],[DW Version]], VERSIONS[], 4)</f>
        <v>white</v>
      </c>
      <c r="H752" s="40" t="str">
        <f>VLOOKUP(FACT_INTERESTS[[#This Row],[DW Version]], VERSIONS[], 6)</f>
        <v>Air Force 1</v>
      </c>
      <c r="I752" s="40" t="str">
        <f>VLOOKUP(FACT_INTERESTS[[#This Row],[DW Version]], VERSIONS[], 7)</f>
        <v>Shoe</v>
      </c>
    </row>
    <row r="753" spans="1:9" ht="15.5" x14ac:dyDescent="0.3">
      <c r="A753" s="37">
        <v>752</v>
      </c>
      <c r="B753" s="41" t="s">
        <v>735</v>
      </c>
      <c r="C753" s="38">
        <v>385</v>
      </c>
      <c r="D753" s="39">
        <v>41910.644995455266</v>
      </c>
      <c r="E753" s="34">
        <f>VLOOKUP(FACT_INTERESTS[[#This Row],[DW Version]], VERSIONS[], 2)</f>
        <v>39</v>
      </c>
      <c r="F753" s="34">
        <f>VLOOKUP(FACT_INTERESTS[[#This Row],[DW Version]], VERSIONS[], 3)</f>
        <v>7.5</v>
      </c>
      <c r="G753" s="34" t="str">
        <f>VLOOKUP(FACT_INTERESTS[[#This Row],[DW Version]], VERSIONS[], 4)</f>
        <v>white</v>
      </c>
      <c r="H753" s="40" t="str">
        <f>VLOOKUP(FACT_INTERESTS[[#This Row],[DW Version]], VERSIONS[], 6)</f>
        <v>Fast Track Jacket</v>
      </c>
      <c r="I753" s="40" t="str">
        <f>VLOOKUP(FACT_INTERESTS[[#This Row],[DW Version]], VERSIONS[], 7)</f>
        <v>Apparel</v>
      </c>
    </row>
    <row r="754" spans="1:9" ht="15.5" x14ac:dyDescent="0.3">
      <c r="A754" s="34">
        <v>753</v>
      </c>
      <c r="B754" s="40" t="s">
        <v>735</v>
      </c>
      <c r="C754" s="35">
        <v>54</v>
      </c>
      <c r="D754" s="36">
        <v>40852.440162062252</v>
      </c>
      <c r="E754" s="34">
        <f>VLOOKUP(FACT_INTERESTS[[#This Row],[DW Version]], VERSIONS[], 2)</f>
        <v>5</v>
      </c>
      <c r="F754" s="34">
        <f>VLOOKUP(FACT_INTERESTS[[#This Row],[DW Version]], VERSIONS[], 3)</f>
        <v>9.5</v>
      </c>
      <c r="G754" s="34" t="str">
        <f>VLOOKUP(FACT_INTERESTS[[#This Row],[DW Version]], VERSIONS[], 4)</f>
        <v>white</v>
      </c>
      <c r="H754" s="40" t="str">
        <f>VLOOKUP(FACT_INTERESTS[[#This Row],[DW Version]], VERSIONS[], 6)</f>
        <v>Nike Football</v>
      </c>
      <c r="I754" s="40" t="str">
        <f>VLOOKUP(FACT_INTERESTS[[#This Row],[DW Version]], VERSIONS[], 7)</f>
        <v>Sport Equipment</v>
      </c>
    </row>
    <row r="755" spans="1:9" ht="15.5" x14ac:dyDescent="0.3">
      <c r="A755" s="37">
        <v>754</v>
      </c>
      <c r="B755" s="41" t="s">
        <v>735</v>
      </c>
      <c r="C755" s="38">
        <v>381</v>
      </c>
      <c r="D755" s="39">
        <v>42154.765865351394</v>
      </c>
      <c r="E755" s="34">
        <f>VLOOKUP(FACT_INTERESTS[[#This Row],[DW Version]], VERSIONS[], 2)</f>
        <v>39</v>
      </c>
      <c r="F755" s="34">
        <f>VLOOKUP(FACT_INTERESTS[[#This Row],[DW Version]], VERSIONS[], 3)</f>
        <v>3</v>
      </c>
      <c r="G755" s="34" t="str">
        <f>VLOOKUP(FACT_INTERESTS[[#This Row],[DW Version]], VERSIONS[], 4)</f>
        <v>white</v>
      </c>
      <c r="H755" s="40" t="str">
        <f>VLOOKUP(FACT_INTERESTS[[#This Row],[DW Version]], VERSIONS[], 6)</f>
        <v>Fast Track Jacket</v>
      </c>
      <c r="I755" s="40" t="str">
        <f>VLOOKUP(FACT_INTERESTS[[#This Row],[DW Version]], VERSIONS[], 7)</f>
        <v>Apparel</v>
      </c>
    </row>
    <row r="756" spans="1:9" ht="15.5" x14ac:dyDescent="0.3">
      <c r="A756" s="34">
        <v>755</v>
      </c>
      <c r="B756" s="34" t="s">
        <v>735</v>
      </c>
      <c r="C756" s="35">
        <v>988</v>
      </c>
      <c r="D756" s="36">
        <v>45173.02653728953</v>
      </c>
      <c r="E756" s="34">
        <f>VLOOKUP(FACT_INTERESTS[[#This Row],[DW Version]], VERSIONS[], 2)</f>
        <v>100</v>
      </c>
      <c r="F756" s="34">
        <f>VLOOKUP(FACT_INTERESTS[[#This Row],[DW Version]], VERSIONS[], 3)</f>
        <v>9</v>
      </c>
      <c r="G756" s="34" t="str">
        <f>VLOOKUP(FACT_INTERESTS[[#This Row],[DW Version]], VERSIONS[], 4)</f>
        <v>white</v>
      </c>
      <c r="H756" s="40" t="str">
        <f>VLOOKUP(FACT_INTERESTS[[#This Row],[DW Version]], VERSIONS[], 6)</f>
        <v>Nike Kettlebell</v>
      </c>
      <c r="I756" s="40" t="str">
        <f>VLOOKUP(FACT_INTERESTS[[#This Row],[DW Version]], VERSIONS[], 7)</f>
        <v>Sport Equipment</v>
      </c>
    </row>
    <row r="757" spans="1:9" ht="15.5" x14ac:dyDescent="0.3">
      <c r="A757" s="37">
        <v>756</v>
      </c>
      <c r="B757" s="41" t="s">
        <v>735</v>
      </c>
      <c r="C757" s="38">
        <v>264</v>
      </c>
      <c r="D757" s="39">
        <v>40964.296573432905</v>
      </c>
      <c r="E757" s="34">
        <f>VLOOKUP(FACT_INTERESTS[[#This Row],[DW Version]], VERSIONS[], 2)</f>
        <v>26</v>
      </c>
      <c r="F757" s="34">
        <f>VLOOKUP(FACT_INTERESTS[[#This Row],[DW Version]], VERSIONS[], 3)</f>
        <v>4.5</v>
      </c>
      <c r="G757" s="34" t="str">
        <f>VLOOKUP(FACT_INTERESTS[[#This Row],[DW Version]], VERSIONS[], 4)</f>
        <v>khaki</v>
      </c>
      <c r="H757" s="40" t="str">
        <f>VLOOKUP(FACT_INTERESTS[[#This Row],[DW Version]], VERSIONS[], 6)</f>
        <v>Infinity Run</v>
      </c>
      <c r="I757" s="40" t="str">
        <f>VLOOKUP(FACT_INTERESTS[[#This Row],[DW Version]], VERSIONS[], 7)</f>
        <v>Shoe</v>
      </c>
    </row>
    <row r="758" spans="1:9" ht="15.5" x14ac:dyDescent="0.3">
      <c r="A758" s="34">
        <v>757</v>
      </c>
      <c r="B758" s="34" t="s">
        <v>735</v>
      </c>
      <c r="C758" s="35">
        <v>992</v>
      </c>
      <c r="D758" s="36">
        <v>39438.282336293814</v>
      </c>
      <c r="E758" s="34">
        <f>VLOOKUP(FACT_INTERESTS[[#This Row],[DW Version]], VERSIONS[], 2)</f>
        <v>100</v>
      </c>
      <c r="F758" s="34">
        <f>VLOOKUP(FACT_INTERESTS[[#This Row],[DW Version]], VERSIONS[], 3)</f>
        <v>11.5</v>
      </c>
      <c r="G758" s="34" t="str">
        <f>VLOOKUP(FACT_INTERESTS[[#This Row],[DW Version]], VERSIONS[], 4)</f>
        <v>orange</v>
      </c>
      <c r="H758" s="40" t="str">
        <f>VLOOKUP(FACT_INTERESTS[[#This Row],[DW Version]], VERSIONS[], 6)</f>
        <v>Nike Kettlebell</v>
      </c>
      <c r="I758" s="40" t="str">
        <f>VLOOKUP(FACT_INTERESTS[[#This Row],[DW Version]], VERSIONS[], 7)</f>
        <v>Sport Equipment</v>
      </c>
    </row>
    <row r="759" spans="1:9" ht="15.5" x14ac:dyDescent="0.3">
      <c r="A759" s="37">
        <v>758</v>
      </c>
      <c r="B759" s="37" t="s">
        <v>735</v>
      </c>
      <c r="C759" s="38">
        <v>558</v>
      </c>
      <c r="D759" s="39">
        <v>42687.084986104979</v>
      </c>
      <c r="E759" s="34">
        <f>VLOOKUP(FACT_INTERESTS[[#This Row],[DW Version]], VERSIONS[], 2)</f>
        <v>58</v>
      </c>
      <c r="F759" s="34">
        <f>VLOOKUP(FACT_INTERESTS[[#This Row],[DW Version]], VERSIONS[], 3)</f>
        <v>5.5</v>
      </c>
      <c r="G759" s="34" t="str">
        <f>VLOOKUP(FACT_INTERESTS[[#This Row],[DW Version]], VERSIONS[], 4)</f>
        <v>dark blue</v>
      </c>
      <c r="H759" s="40" t="str">
        <f>VLOOKUP(FACT_INTERESTS[[#This Row],[DW Version]], VERSIONS[], 6)</f>
        <v>Mercurial Superfly</v>
      </c>
      <c r="I759" s="40" t="str">
        <f>VLOOKUP(FACT_INTERESTS[[#This Row],[DW Version]], VERSIONS[], 7)</f>
        <v>Shoe</v>
      </c>
    </row>
    <row r="760" spans="1:9" ht="15.5" x14ac:dyDescent="0.3">
      <c r="A760" s="34">
        <v>759</v>
      </c>
      <c r="B760" s="34" t="s">
        <v>640</v>
      </c>
      <c r="C760" s="35">
        <v>305</v>
      </c>
      <c r="D760" s="36">
        <v>42348.897974363506</v>
      </c>
      <c r="E760" s="34">
        <f>VLOOKUP(FACT_INTERESTS[[#This Row],[DW Version]], VERSIONS[], 2)</f>
        <v>30</v>
      </c>
      <c r="F760" s="34">
        <f>VLOOKUP(FACT_INTERESTS[[#This Row],[DW Version]], VERSIONS[], 3)</f>
        <v>12.5</v>
      </c>
      <c r="G760" s="34" t="str">
        <f>VLOOKUP(FACT_INTERESTS[[#This Row],[DW Version]], VERSIONS[], 4)</f>
        <v>white</v>
      </c>
      <c r="H760" s="40" t="str">
        <f>VLOOKUP(FACT_INTERESTS[[#This Row],[DW Version]], VERSIONS[], 6)</f>
        <v>Air Zoom Terra Kiger</v>
      </c>
      <c r="I760" s="40" t="str">
        <f>VLOOKUP(FACT_INTERESTS[[#This Row],[DW Version]], VERSIONS[], 7)</f>
        <v>Shoe</v>
      </c>
    </row>
    <row r="761" spans="1:9" ht="15.5" x14ac:dyDescent="0.3">
      <c r="A761" s="37">
        <v>760</v>
      </c>
      <c r="B761" s="41" t="s">
        <v>640</v>
      </c>
      <c r="C761" s="38">
        <v>629</v>
      </c>
      <c r="D761" s="39">
        <v>38898.178670786634</v>
      </c>
      <c r="E761" s="34">
        <f>VLOOKUP(FACT_INTERESTS[[#This Row],[DW Version]], VERSIONS[], 2)</f>
        <v>64</v>
      </c>
      <c r="F761" s="34">
        <f>VLOOKUP(FACT_INTERESTS[[#This Row],[DW Version]], VERSIONS[], 3)</f>
        <v>9.5</v>
      </c>
      <c r="G761" s="34" t="str">
        <f>VLOOKUP(FACT_INTERESTS[[#This Row],[DW Version]], VERSIONS[], 4)</f>
        <v>black</v>
      </c>
      <c r="H761" s="40" t="str">
        <f>VLOOKUP(FACT_INTERESTS[[#This Row],[DW Version]], VERSIONS[], 6)</f>
        <v>Hyperdunk</v>
      </c>
      <c r="I761" s="40" t="str">
        <f>VLOOKUP(FACT_INTERESTS[[#This Row],[DW Version]], VERSIONS[], 7)</f>
        <v>Shoe</v>
      </c>
    </row>
    <row r="762" spans="1:9" ht="15.5" x14ac:dyDescent="0.3">
      <c r="A762" s="34">
        <v>761</v>
      </c>
      <c r="B762" s="40" t="s">
        <v>640</v>
      </c>
      <c r="C762" s="35">
        <v>812</v>
      </c>
      <c r="D762" s="36">
        <v>41909.577888313215</v>
      </c>
      <c r="E762" s="34">
        <f>VLOOKUP(FACT_INTERESTS[[#This Row],[DW Version]], VERSIONS[], 2)</f>
        <v>82</v>
      </c>
      <c r="F762" s="34">
        <f>VLOOKUP(FACT_INTERESTS[[#This Row],[DW Version]], VERSIONS[], 3)</f>
        <v>11.5</v>
      </c>
      <c r="G762" s="34" t="str">
        <f>VLOOKUP(FACT_INTERESTS[[#This Row],[DW Version]], VERSIONS[], 4)</f>
        <v>red</v>
      </c>
      <c r="H762" s="40" t="str">
        <f>VLOOKUP(FACT_INTERESTS[[#This Row],[DW Version]], VERSIONS[], 6)</f>
        <v>Flex 2-in-1 Shorts</v>
      </c>
      <c r="I762" s="40" t="str">
        <f>VLOOKUP(FACT_INTERESTS[[#This Row],[DW Version]], VERSIONS[], 7)</f>
        <v>Apparel</v>
      </c>
    </row>
    <row r="763" spans="1:9" ht="15.5" x14ac:dyDescent="0.3">
      <c r="A763" s="37">
        <v>762</v>
      </c>
      <c r="B763" s="41" t="s">
        <v>640</v>
      </c>
      <c r="C763" s="38">
        <v>930</v>
      </c>
      <c r="D763" s="39">
        <v>45178.628910133048</v>
      </c>
      <c r="E763" s="34">
        <f>VLOOKUP(FACT_INTERESTS[[#This Row],[DW Version]], VERSIONS[], 2)</f>
        <v>95</v>
      </c>
      <c r="F763" s="34">
        <f>VLOOKUP(FACT_INTERESTS[[#This Row],[DW Version]], VERSIONS[], 3)</f>
        <v>5</v>
      </c>
      <c r="G763" s="34" t="str">
        <f>VLOOKUP(FACT_INTERESTS[[#This Row],[DW Version]], VERSIONS[], 4)</f>
        <v>black</v>
      </c>
      <c r="H763" s="40" t="str">
        <f>VLOOKUP(FACT_INTERESTS[[#This Row],[DW Version]], VERSIONS[], 6)</f>
        <v>Nike Backpack</v>
      </c>
      <c r="I763" s="40" t="str">
        <f>VLOOKUP(FACT_INTERESTS[[#This Row],[DW Version]], VERSIONS[], 7)</f>
        <v>Accessories</v>
      </c>
    </row>
    <row r="764" spans="1:9" ht="15.5" x14ac:dyDescent="0.3">
      <c r="A764" s="34">
        <v>763</v>
      </c>
      <c r="B764" s="40" t="s">
        <v>640</v>
      </c>
      <c r="C764" s="35">
        <v>525</v>
      </c>
      <c r="D764" s="36">
        <v>39913.334538425959</v>
      </c>
      <c r="E764" s="34">
        <f>VLOOKUP(FACT_INTERESTS[[#This Row],[DW Version]], VERSIONS[], 2)</f>
        <v>54</v>
      </c>
      <c r="F764" s="34">
        <f>VLOOKUP(FACT_INTERESTS[[#This Row],[DW Version]], VERSIONS[], 3)</f>
        <v>11</v>
      </c>
      <c r="G764" s="34" t="str">
        <f>VLOOKUP(FACT_INTERESTS[[#This Row],[DW Version]], VERSIONS[], 4)</f>
        <v>red</v>
      </c>
      <c r="H764" s="40" t="str">
        <f>VLOOKUP(FACT_INTERESTS[[#This Row],[DW Version]], VERSIONS[], 6)</f>
        <v>Legend React</v>
      </c>
      <c r="I764" s="40" t="str">
        <f>VLOOKUP(FACT_INTERESTS[[#This Row],[DW Version]], VERSIONS[], 7)</f>
        <v>Shoe</v>
      </c>
    </row>
    <row r="765" spans="1:9" ht="15.5" x14ac:dyDescent="0.3">
      <c r="A765" s="37">
        <v>764</v>
      </c>
      <c r="B765" s="37" t="s">
        <v>640</v>
      </c>
      <c r="C765" s="38">
        <v>394</v>
      </c>
      <c r="D765" s="39">
        <v>41973.531691990822</v>
      </c>
      <c r="E765" s="34">
        <f>VLOOKUP(FACT_INTERESTS[[#This Row],[DW Version]], VERSIONS[], 2)</f>
        <v>40</v>
      </c>
      <c r="F765" s="34">
        <f>VLOOKUP(FACT_INTERESTS[[#This Row],[DW Version]], VERSIONS[], 3)</f>
        <v>10.5</v>
      </c>
      <c r="G765" s="34" t="str">
        <f>VLOOKUP(FACT_INTERESTS[[#This Row],[DW Version]], VERSIONS[], 4)</f>
        <v>white</v>
      </c>
      <c r="H765" s="40" t="str">
        <f>VLOOKUP(FACT_INTERESTS[[#This Row],[DW Version]], VERSIONS[], 6)</f>
        <v>Zoom Streak</v>
      </c>
      <c r="I765" s="40" t="str">
        <f>VLOOKUP(FACT_INTERESTS[[#This Row],[DW Version]], VERSIONS[], 7)</f>
        <v>Shoe</v>
      </c>
    </row>
    <row r="766" spans="1:9" ht="15.5" x14ac:dyDescent="0.3">
      <c r="A766" s="34">
        <v>765</v>
      </c>
      <c r="B766" s="34" t="s">
        <v>640</v>
      </c>
      <c r="C766" s="35">
        <v>297</v>
      </c>
      <c r="D766" s="36">
        <v>41145.238045158512</v>
      </c>
      <c r="E766" s="34">
        <f>VLOOKUP(FACT_INTERESTS[[#This Row],[DW Version]], VERSIONS[], 2)</f>
        <v>29</v>
      </c>
      <c r="F766" s="34">
        <f>VLOOKUP(FACT_INTERESTS[[#This Row],[DW Version]], VERSIONS[], 3)</f>
        <v>12</v>
      </c>
      <c r="G766" s="34" t="str">
        <f>VLOOKUP(FACT_INTERESTS[[#This Row],[DW Version]], VERSIONS[], 4)</f>
        <v>black</v>
      </c>
      <c r="H766" s="40" t="str">
        <f>VLOOKUP(FACT_INTERESTS[[#This Row],[DW Version]], VERSIONS[], 6)</f>
        <v>Wildhorse</v>
      </c>
      <c r="I766" s="40" t="str">
        <f>VLOOKUP(FACT_INTERESTS[[#This Row],[DW Version]], VERSIONS[], 7)</f>
        <v>Shoe</v>
      </c>
    </row>
    <row r="767" spans="1:9" ht="15.5" x14ac:dyDescent="0.3">
      <c r="A767" s="37">
        <v>766</v>
      </c>
      <c r="B767" s="41" t="s">
        <v>640</v>
      </c>
      <c r="C767" s="38">
        <v>318</v>
      </c>
      <c r="D767" s="39">
        <v>42277.494809334145</v>
      </c>
      <c r="E767" s="34">
        <f>VLOOKUP(FACT_INTERESTS[[#This Row],[DW Version]], VERSIONS[], 2)</f>
        <v>32</v>
      </c>
      <c r="F767" s="34">
        <f>VLOOKUP(FACT_INTERESTS[[#This Row],[DW Version]], VERSIONS[], 3)</f>
        <v>7.5</v>
      </c>
      <c r="G767" s="34" t="str">
        <f>VLOOKUP(FACT_INTERESTS[[#This Row],[DW Version]], VERSIONS[], 4)</f>
        <v>white</v>
      </c>
      <c r="H767" s="40" t="str">
        <f>VLOOKUP(FACT_INTERESTS[[#This Row],[DW Version]], VERSIONS[], 6)</f>
        <v>SB Dunk</v>
      </c>
      <c r="I767" s="40" t="str">
        <f>VLOOKUP(FACT_INTERESTS[[#This Row],[DW Version]], VERSIONS[], 7)</f>
        <v>Shoe</v>
      </c>
    </row>
    <row r="768" spans="1:9" ht="15.5" x14ac:dyDescent="0.3">
      <c r="A768" s="34">
        <v>767</v>
      </c>
      <c r="B768" s="40" t="s">
        <v>640</v>
      </c>
      <c r="C768" s="35">
        <v>269</v>
      </c>
      <c r="D768" s="36">
        <v>40023.199763749246</v>
      </c>
      <c r="E768" s="34">
        <f>VLOOKUP(FACT_INTERESTS[[#This Row],[DW Version]], VERSIONS[], 2)</f>
        <v>26</v>
      </c>
      <c r="F768" s="34">
        <f>VLOOKUP(FACT_INTERESTS[[#This Row],[DW Version]], VERSIONS[], 3)</f>
        <v>7.5</v>
      </c>
      <c r="G768" s="34" t="str">
        <f>VLOOKUP(FACT_INTERESTS[[#This Row],[DW Version]], VERSIONS[], 4)</f>
        <v>black</v>
      </c>
      <c r="H768" s="40" t="str">
        <f>VLOOKUP(FACT_INTERESTS[[#This Row],[DW Version]], VERSIONS[], 6)</f>
        <v>Infinity Run</v>
      </c>
      <c r="I768" s="40" t="str">
        <f>VLOOKUP(FACT_INTERESTS[[#This Row],[DW Version]], VERSIONS[], 7)</f>
        <v>Shoe</v>
      </c>
    </row>
    <row r="769" spans="1:9" ht="15.5" x14ac:dyDescent="0.3">
      <c r="A769" s="37">
        <v>768</v>
      </c>
      <c r="B769" s="37" t="s">
        <v>676</v>
      </c>
      <c r="C769" s="38">
        <v>135</v>
      </c>
      <c r="D769" s="39">
        <v>45304.386388642277</v>
      </c>
      <c r="E769" s="34">
        <f>VLOOKUP(FACT_INTERESTS[[#This Row],[DW Version]], VERSIONS[], 2)</f>
        <v>14</v>
      </c>
      <c r="F769" s="34">
        <f>VLOOKUP(FACT_INTERESTS[[#This Row],[DW Version]], VERSIONS[], 3)</f>
        <v>5.5</v>
      </c>
      <c r="G769" s="34" t="str">
        <f>VLOOKUP(FACT_INTERESTS[[#This Row],[DW Version]], VERSIONS[], 4)</f>
        <v>white</v>
      </c>
      <c r="H769" s="40" t="str">
        <f>VLOOKUP(FACT_INTERESTS[[#This Row],[DW Version]], VERSIONS[], 6)</f>
        <v>ZoomX</v>
      </c>
      <c r="I769" s="40" t="str">
        <f>VLOOKUP(FACT_INTERESTS[[#This Row],[DW Version]], VERSIONS[], 7)</f>
        <v>Shoe</v>
      </c>
    </row>
    <row r="770" spans="1:9" ht="15.5" x14ac:dyDescent="0.3">
      <c r="A770" s="34">
        <v>769</v>
      </c>
      <c r="B770" s="40" t="s">
        <v>676</v>
      </c>
      <c r="C770" s="35">
        <v>492</v>
      </c>
      <c r="D770" s="36">
        <v>44319.440706481415</v>
      </c>
      <c r="E770" s="34">
        <f>VLOOKUP(FACT_INTERESTS[[#This Row],[DW Version]], VERSIONS[], 2)</f>
        <v>52</v>
      </c>
      <c r="F770" s="34">
        <f>VLOOKUP(FACT_INTERESTS[[#This Row],[DW Version]], VERSIONS[], 3)</f>
        <v>3</v>
      </c>
      <c r="G770" s="34" t="str">
        <f>VLOOKUP(FACT_INTERESTS[[#This Row],[DW Version]], VERSIONS[], 4)</f>
        <v>dark purple</v>
      </c>
      <c r="H770" s="40" t="str">
        <f>VLOOKUP(FACT_INTERESTS[[#This Row],[DW Version]], VERSIONS[], 6)</f>
        <v>Tech Fleece Jogger</v>
      </c>
      <c r="I770" s="40" t="str">
        <f>VLOOKUP(FACT_INTERESTS[[#This Row],[DW Version]], VERSIONS[], 7)</f>
        <v>Apparel</v>
      </c>
    </row>
    <row r="771" spans="1:9" ht="15.5" x14ac:dyDescent="0.3">
      <c r="A771" s="37">
        <v>770</v>
      </c>
      <c r="B771" s="37" t="s">
        <v>676</v>
      </c>
      <c r="C771" s="38">
        <v>24</v>
      </c>
      <c r="D771" s="39">
        <v>40396.430413698232</v>
      </c>
      <c r="E771" s="34">
        <f>VLOOKUP(FACT_INTERESTS[[#This Row],[DW Version]], VERSIONS[], 2)</f>
        <v>2</v>
      </c>
      <c r="F771" s="34">
        <f>VLOOKUP(FACT_INTERESTS[[#This Row],[DW Version]], VERSIONS[], 3)</f>
        <v>11</v>
      </c>
      <c r="G771" s="34" t="str">
        <f>VLOOKUP(FACT_INTERESTS[[#This Row],[DW Version]], VERSIONS[], 4)</f>
        <v>white</v>
      </c>
      <c r="H771" s="40" t="str">
        <f>VLOOKUP(FACT_INTERESTS[[#This Row],[DW Version]], VERSIONS[], 6)</f>
        <v>Air Force 1</v>
      </c>
      <c r="I771" s="40" t="str">
        <f>VLOOKUP(FACT_INTERESTS[[#This Row],[DW Version]], VERSIONS[], 7)</f>
        <v>Shoe</v>
      </c>
    </row>
    <row r="772" spans="1:9" ht="15.5" x14ac:dyDescent="0.3">
      <c r="A772" s="34">
        <v>771</v>
      </c>
      <c r="B772" s="40" t="s">
        <v>676</v>
      </c>
      <c r="C772" s="35">
        <v>354</v>
      </c>
      <c r="D772" s="36">
        <v>45230.548287976118</v>
      </c>
      <c r="E772" s="34">
        <f>VLOOKUP(FACT_INTERESTS[[#This Row],[DW Version]], VERSIONS[], 2)</f>
        <v>36</v>
      </c>
      <c r="F772" s="34">
        <f>VLOOKUP(FACT_INTERESTS[[#This Row],[DW Version]], VERSIONS[], 3)</f>
        <v>4</v>
      </c>
      <c r="G772" s="34" t="str">
        <f>VLOOKUP(FACT_INTERESTS[[#This Row],[DW Version]], VERSIONS[], 4)</f>
        <v>dark blue</v>
      </c>
      <c r="H772" s="40" t="str">
        <f>VLOOKUP(FACT_INTERESTS[[#This Row],[DW Version]], VERSIONS[], 6)</f>
        <v>Air Max 270</v>
      </c>
      <c r="I772" s="40" t="str">
        <f>VLOOKUP(FACT_INTERESTS[[#This Row],[DW Version]], VERSIONS[], 7)</f>
        <v>Shoe</v>
      </c>
    </row>
    <row r="773" spans="1:9" ht="15.5" x14ac:dyDescent="0.3">
      <c r="A773" s="37">
        <v>772</v>
      </c>
      <c r="B773" s="37" t="s">
        <v>676</v>
      </c>
      <c r="C773" s="38">
        <v>185</v>
      </c>
      <c r="D773" s="39">
        <v>41070.02601721372</v>
      </c>
      <c r="E773" s="34">
        <f>VLOOKUP(FACT_INTERESTS[[#This Row],[DW Version]], VERSIONS[], 2)</f>
        <v>19</v>
      </c>
      <c r="F773" s="34">
        <f>VLOOKUP(FACT_INTERESTS[[#This Row],[DW Version]], VERSIONS[], 3)</f>
        <v>3.5</v>
      </c>
      <c r="G773" s="34" t="str">
        <f>VLOOKUP(FACT_INTERESTS[[#This Row],[DW Version]], VERSIONS[], 4)</f>
        <v>gray</v>
      </c>
      <c r="H773" s="40" t="str">
        <f>VLOOKUP(FACT_INTERESTS[[#This Row],[DW Version]], VERSIONS[], 6)</f>
        <v>Windrunner Jacket</v>
      </c>
      <c r="I773" s="40" t="str">
        <f>VLOOKUP(FACT_INTERESTS[[#This Row],[DW Version]], VERSIONS[], 7)</f>
        <v>Apparel</v>
      </c>
    </row>
    <row r="774" spans="1:9" ht="15.5" x14ac:dyDescent="0.3">
      <c r="A774" s="34">
        <v>773</v>
      </c>
      <c r="B774" s="34" t="s">
        <v>692</v>
      </c>
      <c r="C774" s="35">
        <v>342</v>
      </c>
      <c r="D774" s="36">
        <v>39409.756869395147</v>
      </c>
      <c r="E774" s="34">
        <f>VLOOKUP(FACT_INTERESTS[[#This Row],[DW Version]], VERSIONS[], 2)</f>
        <v>35</v>
      </c>
      <c r="F774" s="34">
        <f>VLOOKUP(FACT_INTERESTS[[#This Row],[DW Version]], VERSIONS[], 3)</f>
        <v>4.5</v>
      </c>
      <c r="G774" s="34" t="str">
        <f>VLOOKUP(FACT_INTERESTS[[#This Row],[DW Version]], VERSIONS[], 4)</f>
        <v>black</v>
      </c>
      <c r="H774" s="40" t="str">
        <f>VLOOKUP(FACT_INTERESTS[[#This Row],[DW Version]], VERSIONS[], 6)</f>
        <v>Alphafly</v>
      </c>
      <c r="I774" s="40" t="str">
        <f>VLOOKUP(FACT_INTERESTS[[#This Row],[DW Version]], VERSIONS[], 7)</f>
        <v>Shoe</v>
      </c>
    </row>
    <row r="775" spans="1:9" ht="15.5" x14ac:dyDescent="0.3">
      <c r="A775" s="37">
        <v>774</v>
      </c>
      <c r="B775" s="41" t="s">
        <v>692</v>
      </c>
      <c r="C775" s="38">
        <v>958</v>
      </c>
      <c r="D775" s="39">
        <v>44692.405754500527</v>
      </c>
      <c r="E775" s="34">
        <f>VLOOKUP(FACT_INTERESTS[[#This Row],[DW Version]], VERSIONS[], 2)</f>
        <v>98</v>
      </c>
      <c r="F775" s="34">
        <f>VLOOKUP(FACT_INTERESTS[[#This Row],[DW Version]], VERSIONS[], 3)</f>
        <v>3.5</v>
      </c>
      <c r="G775" s="34" t="str">
        <f>VLOOKUP(FACT_INTERESTS[[#This Row],[DW Version]], VERSIONS[], 4)</f>
        <v>white</v>
      </c>
      <c r="H775" s="40" t="str">
        <f>VLOOKUP(FACT_INTERESTS[[#This Row],[DW Version]], VERSIONS[], 6)</f>
        <v>Zoom Rival Fly</v>
      </c>
      <c r="I775" s="40" t="str">
        <f>VLOOKUP(FACT_INTERESTS[[#This Row],[DW Version]], VERSIONS[], 7)</f>
        <v>Shoe</v>
      </c>
    </row>
    <row r="776" spans="1:9" ht="15.5" x14ac:dyDescent="0.3">
      <c r="A776" s="34">
        <v>775</v>
      </c>
      <c r="B776" s="40" t="s">
        <v>692</v>
      </c>
      <c r="C776" s="35">
        <v>683</v>
      </c>
      <c r="D776" s="36">
        <v>41598.439278180835</v>
      </c>
      <c r="E776" s="34">
        <f>VLOOKUP(FACT_INTERESTS[[#This Row],[DW Version]], VERSIONS[], 2)</f>
        <v>69</v>
      </c>
      <c r="F776" s="34">
        <f>VLOOKUP(FACT_INTERESTS[[#This Row],[DW Version]], VERSIONS[], 3)</f>
        <v>5.5</v>
      </c>
      <c r="G776" s="34" t="str">
        <f>VLOOKUP(FACT_INTERESTS[[#This Row],[DW Version]], VERSIONS[], 4)</f>
        <v>red</v>
      </c>
      <c r="H776" s="40" t="str">
        <f>VLOOKUP(FACT_INTERESTS[[#This Row],[DW Version]], VERSIONS[], 6)</f>
        <v>Mercurial Vapor</v>
      </c>
      <c r="I776" s="40" t="str">
        <f>VLOOKUP(FACT_INTERESTS[[#This Row],[DW Version]], VERSIONS[], 7)</f>
        <v>Shoe</v>
      </c>
    </row>
    <row r="777" spans="1:9" ht="15.5" x14ac:dyDescent="0.3">
      <c r="A777" s="37">
        <v>776</v>
      </c>
      <c r="B777" s="37" t="s">
        <v>692</v>
      </c>
      <c r="C777" s="38">
        <v>552</v>
      </c>
      <c r="D777" s="39">
        <v>43517.417297194188</v>
      </c>
      <c r="E777" s="34">
        <f>VLOOKUP(FACT_INTERESTS[[#This Row],[DW Version]], VERSIONS[], 2)</f>
        <v>57</v>
      </c>
      <c r="F777" s="34">
        <f>VLOOKUP(FACT_INTERESTS[[#This Row],[DW Version]], VERSIONS[], 3)</f>
        <v>9</v>
      </c>
      <c r="G777" s="34" t="str">
        <f>VLOOKUP(FACT_INTERESTS[[#This Row],[DW Version]], VERSIONS[], 4)</f>
        <v>black</v>
      </c>
      <c r="H777" s="40" t="str">
        <f>VLOOKUP(FACT_INTERESTS[[#This Row],[DW Version]], VERSIONS[], 6)</f>
        <v>Phantom Vision</v>
      </c>
      <c r="I777" s="40" t="str">
        <f>VLOOKUP(FACT_INTERESTS[[#This Row],[DW Version]], VERSIONS[], 7)</f>
        <v>Shoe</v>
      </c>
    </row>
    <row r="778" spans="1:9" ht="15.5" x14ac:dyDescent="0.3">
      <c r="A778" s="34">
        <v>777</v>
      </c>
      <c r="B778" s="40" t="s">
        <v>692</v>
      </c>
      <c r="C778" s="35">
        <v>348</v>
      </c>
      <c r="D778" s="36">
        <v>42374.102177917863</v>
      </c>
      <c r="E778" s="34">
        <f>VLOOKUP(FACT_INTERESTS[[#This Row],[DW Version]], VERSIONS[], 2)</f>
        <v>35</v>
      </c>
      <c r="F778" s="34">
        <f>VLOOKUP(FACT_INTERESTS[[#This Row],[DW Version]], VERSIONS[], 3)</f>
        <v>9.5</v>
      </c>
      <c r="G778" s="34" t="str">
        <f>VLOOKUP(FACT_INTERESTS[[#This Row],[DW Version]], VERSIONS[], 4)</f>
        <v>white</v>
      </c>
      <c r="H778" s="40" t="str">
        <f>VLOOKUP(FACT_INTERESTS[[#This Row],[DW Version]], VERSIONS[], 6)</f>
        <v>Alphafly</v>
      </c>
      <c r="I778" s="40" t="str">
        <f>VLOOKUP(FACT_INTERESTS[[#This Row],[DW Version]], VERSIONS[], 7)</f>
        <v>Shoe</v>
      </c>
    </row>
    <row r="779" spans="1:9" ht="15.5" x14ac:dyDescent="0.3">
      <c r="A779" s="37">
        <v>778</v>
      </c>
      <c r="B779" s="37" t="s">
        <v>692</v>
      </c>
      <c r="C779" s="38">
        <v>373</v>
      </c>
      <c r="D779" s="39">
        <v>41590.560684738455</v>
      </c>
      <c r="E779" s="34">
        <f>VLOOKUP(FACT_INTERESTS[[#This Row],[DW Version]], VERSIONS[], 2)</f>
        <v>38</v>
      </c>
      <c r="F779" s="34">
        <f>VLOOKUP(FACT_INTERESTS[[#This Row],[DW Version]], VERSIONS[], 3)</f>
        <v>3.5</v>
      </c>
      <c r="G779" s="34" t="str">
        <f>VLOOKUP(FACT_INTERESTS[[#This Row],[DW Version]], VERSIONS[], 4)</f>
        <v>white</v>
      </c>
      <c r="H779" s="40" t="str">
        <f>VLOOKUP(FACT_INTERESTS[[#This Row],[DW Version]], VERSIONS[], 6)</f>
        <v>Free RN 5.0</v>
      </c>
      <c r="I779" s="40" t="str">
        <f>VLOOKUP(FACT_INTERESTS[[#This Row],[DW Version]], VERSIONS[], 7)</f>
        <v>Shoe</v>
      </c>
    </row>
    <row r="780" spans="1:9" ht="15.5" x14ac:dyDescent="0.3">
      <c r="A780" s="34">
        <v>779</v>
      </c>
      <c r="B780" s="40" t="s">
        <v>692</v>
      </c>
      <c r="C780" s="35">
        <v>470</v>
      </c>
      <c r="D780" s="36">
        <v>45160.878660681265</v>
      </c>
      <c r="E780" s="34">
        <f>VLOOKUP(FACT_INTERESTS[[#This Row],[DW Version]], VERSIONS[], 2)</f>
        <v>49</v>
      </c>
      <c r="F780" s="34">
        <f>VLOOKUP(FACT_INTERESTS[[#This Row],[DW Version]], VERSIONS[], 3)</f>
        <v>9.5</v>
      </c>
      <c r="G780" s="34" t="str">
        <f>VLOOKUP(FACT_INTERESTS[[#This Row],[DW Version]], VERSIONS[], 4)</f>
        <v>white</v>
      </c>
      <c r="H780" s="40" t="str">
        <f>VLOOKUP(FACT_INTERESTS[[#This Row],[DW Version]], VERSIONS[], 6)</f>
        <v>Air Zoom Pegasus</v>
      </c>
      <c r="I780" s="40" t="str">
        <f>VLOOKUP(FACT_INTERESTS[[#This Row],[DW Version]], VERSIONS[], 7)</f>
        <v>Shoe</v>
      </c>
    </row>
    <row r="781" spans="1:9" ht="15.5" x14ac:dyDescent="0.3">
      <c r="A781" s="37">
        <v>780</v>
      </c>
      <c r="B781" s="41" t="s">
        <v>692</v>
      </c>
      <c r="C781" s="38">
        <v>380</v>
      </c>
      <c r="D781" s="39">
        <v>44564.406060848072</v>
      </c>
      <c r="E781" s="34">
        <f>VLOOKUP(FACT_INTERESTS[[#This Row],[DW Version]], VERSIONS[], 2)</f>
        <v>38</v>
      </c>
      <c r="F781" s="34">
        <f>VLOOKUP(FACT_INTERESTS[[#This Row],[DW Version]], VERSIONS[], 3)</f>
        <v>12.5</v>
      </c>
      <c r="G781" s="34" t="str">
        <f>VLOOKUP(FACT_INTERESTS[[#This Row],[DW Version]], VERSIONS[], 4)</f>
        <v>white</v>
      </c>
      <c r="H781" s="40" t="str">
        <f>VLOOKUP(FACT_INTERESTS[[#This Row],[DW Version]], VERSIONS[], 6)</f>
        <v>Free RN 5.0</v>
      </c>
      <c r="I781" s="40" t="str">
        <f>VLOOKUP(FACT_INTERESTS[[#This Row],[DW Version]], VERSIONS[], 7)</f>
        <v>Shoe</v>
      </c>
    </row>
    <row r="782" spans="1:9" ht="15.5" x14ac:dyDescent="0.3">
      <c r="A782" s="34">
        <v>781</v>
      </c>
      <c r="B782" s="34" t="s">
        <v>692</v>
      </c>
      <c r="C782" s="35">
        <v>391</v>
      </c>
      <c r="D782" s="36">
        <v>41708.490941918353</v>
      </c>
      <c r="E782" s="34">
        <f>VLOOKUP(FACT_INTERESTS[[#This Row],[DW Version]], VERSIONS[], 2)</f>
        <v>40</v>
      </c>
      <c r="F782" s="34">
        <f>VLOOKUP(FACT_INTERESTS[[#This Row],[DW Version]], VERSIONS[], 3)</f>
        <v>5</v>
      </c>
      <c r="G782" s="34" t="str">
        <f>VLOOKUP(FACT_INTERESTS[[#This Row],[DW Version]], VERSIONS[], 4)</f>
        <v>white</v>
      </c>
      <c r="H782" s="40" t="str">
        <f>VLOOKUP(FACT_INTERESTS[[#This Row],[DW Version]], VERSIONS[], 6)</f>
        <v>Zoom Streak</v>
      </c>
      <c r="I782" s="40" t="str">
        <f>VLOOKUP(FACT_INTERESTS[[#This Row],[DW Version]], VERSIONS[], 7)</f>
        <v>Shoe</v>
      </c>
    </row>
    <row r="783" spans="1:9" ht="15.5" x14ac:dyDescent="0.3">
      <c r="A783" s="37">
        <v>782</v>
      </c>
      <c r="B783" s="41" t="s">
        <v>692</v>
      </c>
      <c r="C783" s="38">
        <v>733</v>
      </c>
      <c r="D783" s="39">
        <v>40996.183487288225</v>
      </c>
      <c r="E783" s="34">
        <f>VLOOKUP(FACT_INTERESTS[[#This Row],[DW Version]], VERSIONS[], 2)</f>
        <v>75</v>
      </c>
      <c r="F783" s="34">
        <f>VLOOKUP(FACT_INTERESTS[[#This Row],[DW Version]], VERSIONS[], 3)</f>
        <v>8</v>
      </c>
      <c r="G783" s="34" t="str">
        <f>VLOOKUP(FACT_INTERESTS[[#This Row],[DW Version]], VERSIONS[], 4)</f>
        <v>green</v>
      </c>
      <c r="H783" s="40" t="str">
        <f>VLOOKUP(FACT_INTERESTS[[#This Row],[DW Version]], VERSIONS[], 6)</f>
        <v>React Presto</v>
      </c>
      <c r="I783" s="40" t="str">
        <f>VLOOKUP(FACT_INTERESTS[[#This Row],[DW Version]], VERSIONS[], 7)</f>
        <v>Shoe</v>
      </c>
    </row>
    <row r="784" spans="1:9" ht="15.5" x14ac:dyDescent="0.3">
      <c r="A784" s="34">
        <v>783</v>
      </c>
      <c r="B784" s="40" t="s">
        <v>692</v>
      </c>
      <c r="C784" s="35">
        <v>538</v>
      </c>
      <c r="D784" s="36">
        <v>45184.978060859452</v>
      </c>
      <c r="E784" s="34">
        <f>VLOOKUP(FACT_INTERESTS[[#This Row],[DW Version]], VERSIONS[], 2)</f>
        <v>56</v>
      </c>
      <c r="F784" s="34">
        <f>VLOOKUP(FACT_INTERESTS[[#This Row],[DW Version]], VERSIONS[], 3)</f>
        <v>10</v>
      </c>
      <c r="G784" s="34" t="str">
        <f>VLOOKUP(FACT_INTERESTS[[#This Row],[DW Version]], VERSIONS[], 4)</f>
        <v>white</v>
      </c>
      <c r="H784" s="40" t="str">
        <f>VLOOKUP(FACT_INTERESTS[[#This Row],[DW Version]], VERSIONS[], 6)</f>
        <v>Nike Yoga Mat</v>
      </c>
      <c r="I784" s="40" t="str">
        <f>VLOOKUP(FACT_INTERESTS[[#This Row],[DW Version]], VERSIONS[], 7)</f>
        <v>Sport Equipment</v>
      </c>
    </row>
    <row r="785" spans="1:9" ht="15.5" x14ac:dyDescent="0.3">
      <c r="A785" s="37">
        <v>784</v>
      </c>
      <c r="B785" s="41" t="s">
        <v>692</v>
      </c>
      <c r="C785" s="38">
        <v>937</v>
      </c>
      <c r="D785" s="39">
        <v>41648.225510079115</v>
      </c>
      <c r="E785" s="34">
        <f>VLOOKUP(FACT_INTERESTS[[#This Row],[DW Version]], VERSIONS[], 2)</f>
        <v>95</v>
      </c>
      <c r="F785" s="34">
        <f>VLOOKUP(FACT_INTERESTS[[#This Row],[DW Version]], VERSIONS[], 3)</f>
        <v>8</v>
      </c>
      <c r="G785" s="34" t="str">
        <f>VLOOKUP(FACT_INTERESTS[[#This Row],[DW Version]], VERSIONS[], 4)</f>
        <v>red</v>
      </c>
      <c r="H785" s="40" t="str">
        <f>VLOOKUP(FACT_INTERESTS[[#This Row],[DW Version]], VERSIONS[], 6)</f>
        <v>Nike Backpack</v>
      </c>
      <c r="I785" s="40" t="str">
        <f>VLOOKUP(FACT_INTERESTS[[#This Row],[DW Version]], VERSIONS[], 7)</f>
        <v>Accessories</v>
      </c>
    </row>
    <row r="786" spans="1:9" ht="15.5" x14ac:dyDescent="0.3">
      <c r="A786" s="34">
        <v>785</v>
      </c>
      <c r="B786" s="40" t="s">
        <v>698</v>
      </c>
      <c r="C786" s="35">
        <v>507</v>
      </c>
      <c r="D786" s="36">
        <v>41651.14199513878</v>
      </c>
      <c r="E786" s="34">
        <f>VLOOKUP(FACT_INTERESTS[[#This Row],[DW Version]], VERSIONS[], 2)</f>
        <v>53</v>
      </c>
      <c r="F786" s="34">
        <f>VLOOKUP(FACT_INTERESTS[[#This Row],[DW Version]], VERSIONS[], 3)</f>
        <v>6.5</v>
      </c>
      <c r="G786" s="34" t="str">
        <f>VLOOKUP(FACT_INTERESTS[[#This Row],[DW Version]], VERSIONS[], 4)</f>
        <v>black</v>
      </c>
      <c r="H786" s="40" t="str">
        <f>VLOOKUP(FACT_INTERESTS[[#This Row],[DW Version]], VERSIONS[], 6)</f>
        <v>Flex Stride Shorts</v>
      </c>
      <c r="I786" s="40" t="str">
        <f>VLOOKUP(FACT_INTERESTS[[#This Row],[DW Version]], VERSIONS[], 7)</f>
        <v>Apparel</v>
      </c>
    </row>
    <row r="787" spans="1:9" ht="15.5" x14ac:dyDescent="0.3">
      <c r="A787" s="37">
        <v>786</v>
      </c>
      <c r="B787" s="41" t="s">
        <v>698</v>
      </c>
      <c r="C787" s="38">
        <v>547</v>
      </c>
      <c r="D787" s="39">
        <v>41590.67673922731</v>
      </c>
      <c r="E787" s="34">
        <f>VLOOKUP(FACT_INTERESTS[[#This Row],[DW Version]], VERSIONS[], 2)</f>
        <v>57</v>
      </c>
      <c r="F787" s="34">
        <f>VLOOKUP(FACT_INTERESTS[[#This Row],[DW Version]], VERSIONS[], 3)</f>
        <v>6.5</v>
      </c>
      <c r="G787" s="34" t="str">
        <f>VLOOKUP(FACT_INTERESTS[[#This Row],[DW Version]], VERSIONS[], 4)</f>
        <v>silver</v>
      </c>
      <c r="H787" s="40" t="str">
        <f>VLOOKUP(FACT_INTERESTS[[#This Row],[DW Version]], VERSIONS[], 6)</f>
        <v>Phantom Vision</v>
      </c>
      <c r="I787" s="40" t="str">
        <f>VLOOKUP(FACT_INTERESTS[[#This Row],[DW Version]], VERSIONS[], 7)</f>
        <v>Shoe</v>
      </c>
    </row>
    <row r="788" spans="1:9" ht="15.5" x14ac:dyDescent="0.3">
      <c r="A788" s="34">
        <v>787</v>
      </c>
      <c r="B788" s="34" t="s">
        <v>698</v>
      </c>
      <c r="C788" s="35">
        <v>694</v>
      </c>
      <c r="D788" s="36">
        <v>42210.02754215616</v>
      </c>
      <c r="E788" s="34">
        <f>VLOOKUP(FACT_INTERESTS[[#This Row],[DW Version]], VERSIONS[], 2)</f>
        <v>71</v>
      </c>
      <c r="F788" s="34">
        <f>VLOOKUP(FACT_INTERESTS[[#This Row],[DW Version]], VERSIONS[], 3)</f>
        <v>6</v>
      </c>
      <c r="G788" s="34" t="str">
        <f>VLOOKUP(FACT_INTERESTS[[#This Row],[DW Version]], VERSIONS[], 4)</f>
        <v>black</v>
      </c>
      <c r="H788" s="40" t="str">
        <f>VLOOKUP(FACT_INTERESTS[[#This Row],[DW Version]], VERSIONS[], 6)</f>
        <v>AeroSwift Running Top</v>
      </c>
      <c r="I788" s="40" t="str">
        <f>VLOOKUP(FACT_INTERESTS[[#This Row],[DW Version]], VERSIONS[], 7)</f>
        <v>Apparel</v>
      </c>
    </row>
    <row r="789" spans="1:9" ht="15.5" x14ac:dyDescent="0.3">
      <c r="A789" s="37">
        <v>788</v>
      </c>
      <c r="B789" s="37" t="s">
        <v>698</v>
      </c>
      <c r="C789" s="38">
        <v>605</v>
      </c>
      <c r="D789" s="39">
        <v>42209.211456840319</v>
      </c>
      <c r="E789" s="34">
        <f>VLOOKUP(FACT_INTERESTS[[#This Row],[DW Version]], VERSIONS[], 2)</f>
        <v>62</v>
      </c>
      <c r="F789" s="34">
        <f>VLOOKUP(FACT_INTERESTS[[#This Row],[DW Version]], VERSIONS[], 3)</f>
        <v>5</v>
      </c>
      <c r="G789" s="34" t="str">
        <f>VLOOKUP(FACT_INTERESTS[[#This Row],[DW Version]], VERSIONS[], 4)</f>
        <v>khaki</v>
      </c>
      <c r="H789" s="40" t="str">
        <f>VLOOKUP(FACT_INTERESTS[[#This Row],[DW Version]], VERSIONS[], 6)</f>
        <v>Tiempo Legend</v>
      </c>
      <c r="I789" s="40" t="str">
        <f>VLOOKUP(FACT_INTERESTS[[#This Row],[DW Version]], VERSIONS[], 7)</f>
        <v>Shoe</v>
      </c>
    </row>
    <row r="790" spans="1:9" ht="15.5" x14ac:dyDescent="0.3">
      <c r="A790" s="34">
        <v>789</v>
      </c>
      <c r="B790" s="40" t="s">
        <v>698</v>
      </c>
      <c r="C790" s="35">
        <v>384</v>
      </c>
      <c r="D790" s="36">
        <v>38939.190300748975</v>
      </c>
      <c r="E790" s="34">
        <f>VLOOKUP(FACT_INTERESTS[[#This Row],[DW Version]], VERSIONS[], 2)</f>
        <v>39</v>
      </c>
      <c r="F790" s="34">
        <f>VLOOKUP(FACT_INTERESTS[[#This Row],[DW Version]], VERSIONS[], 3)</f>
        <v>5.5</v>
      </c>
      <c r="G790" s="34" t="str">
        <f>VLOOKUP(FACT_INTERESTS[[#This Row],[DW Version]], VERSIONS[], 4)</f>
        <v>white</v>
      </c>
      <c r="H790" s="40" t="str">
        <f>VLOOKUP(FACT_INTERESTS[[#This Row],[DW Version]], VERSIONS[], 6)</f>
        <v>Fast Track Jacket</v>
      </c>
      <c r="I790" s="40" t="str">
        <f>VLOOKUP(FACT_INTERESTS[[#This Row],[DW Version]], VERSIONS[], 7)</f>
        <v>Apparel</v>
      </c>
    </row>
    <row r="791" spans="1:9" ht="15.5" x14ac:dyDescent="0.3">
      <c r="A791" s="37">
        <v>790</v>
      </c>
      <c r="B791" s="37" t="s">
        <v>698</v>
      </c>
      <c r="C791" s="38">
        <v>350</v>
      </c>
      <c r="D791" s="39">
        <v>38932.485600378779</v>
      </c>
      <c r="E791" s="34">
        <f>VLOOKUP(FACT_INTERESTS[[#This Row],[DW Version]], VERSIONS[], 2)</f>
        <v>35</v>
      </c>
      <c r="F791" s="34">
        <f>VLOOKUP(FACT_INTERESTS[[#This Row],[DW Version]], VERSIONS[], 3)</f>
        <v>11.5</v>
      </c>
      <c r="G791" s="34" t="str">
        <f>VLOOKUP(FACT_INTERESTS[[#This Row],[DW Version]], VERSIONS[], 4)</f>
        <v>gray</v>
      </c>
      <c r="H791" s="40" t="str">
        <f>VLOOKUP(FACT_INTERESTS[[#This Row],[DW Version]], VERSIONS[], 6)</f>
        <v>Alphafly</v>
      </c>
      <c r="I791" s="40" t="str">
        <f>VLOOKUP(FACT_INTERESTS[[#This Row],[DW Version]], VERSIONS[], 7)</f>
        <v>Shoe</v>
      </c>
    </row>
    <row r="792" spans="1:9" ht="15.5" x14ac:dyDescent="0.3">
      <c r="A792" s="34">
        <v>791</v>
      </c>
      <c r="B792" s="34" t="s">
        <v>698</v>
      </c>
      <c r="C792" s="35">
        <v>705</v>
      </c>
      <c r="D792" s="36">
        <v>44640.05138927498</v>
      </c>
      <c r="E792" s="34">
        <f>VLOOKUP(FACT_INTERESTS[[#This Row],[DW Version]], VERSIONS[], 2)</f>
        <v>72</v>
      </c>
      <c r="F792" s="34">
        <f>VLOOKUP(FACT_INTERESTS[[#This Row],[DW Version]], VERSIONS[], 3)</f>
        <v>6.5</v>
      </c>
      <c r="G792" s="34" t="str">
        <f>VLOOKUP(FACT_INTERESTS[[#This Row],[DW Version]], VERSIONS[], 4)</f>
        <v>black</v>
      </c>
      <c r="H792" s="40" t="str">
        <f>VLOOKUP(FACT_INTERESTS[[#This Row],[DW Version]], VERSIONS[], 6)</f>
        <v>Zoom Structure 22</v>
      </c>
      <c r="I792" s="40" t="str">
        <f>VLOOKUP(FACT_INTERESTS[[#This Row],[DW Version]], VERSIONS[], 7)</f>
        <v>Shoe</v>
      </c>
    </row>
    <row r="793" spans="1:9" ht="15.5" x14ac:dyDescent="0.3">
      <c r="A793" s="37">
        <v>792</v>
      </c>
      <c r="B793" s="41" t="s">
        <v>698</v>
      </c>
      <c r="C793" s="38">
        <v>787</v>
      </c>
      <c r="D793" s="39">
        <v>39025.27101486396</v>
      </c>
      <c r="E793" s="34">
        <f>VLOOKUP(FACT_INTERESTS[[#This Row],[DW Version]], VERSIONS[], 2)</f>
        <v>80</v>
      </c>
      <c r="F793" s="34">
        <f>VLOOKUP(FACT_INTERESTS[[#This Row],[DW Version]], VERSIONS[], 3)</f>
        <v>10</v>
      </c>
      <c r="G793" s="34" t="str">
        <f>VLOOKUP(FACT_INTERESTS[[#This Row],[DW Version]], VERSIONS[], 4)</f>
        <v>white</v>
      </c>
      <c r="H793" s="40" t="str">
        <f>VLOOKUP(FACT_INTERESTS[[#This Row],[DW Version]], VERSIONS[], 6)</f>
        <v>Quest 3</v>
      </c>
      <c r="I793" s="40" t="str">
        <f>VLOOKUP(FACT_INTERESTS[[#This Row],[DW Version]], VERSIONS[], 7)</f>
        <v>Shoe</v>
      </c>
    </row>
    <row r="794" spans="1:9" ht="15.5" x14ac:dyDescent="0.3">
      <c r="A794" s="34">
        <v>793</v>
      </c>
      <c r="B794" s="34" t="s">
        <v>698</v>
      </c>
      <c r="C794" s="35">
        <v>447</v>
      </c>
      <c r="D794" s="36">
        <v>40980.541693331732</v>
      </c>
      <c r="E794" s="34">
        <f>VLOOKUP(FACT_INTERESTS[[#This Row],[DW Version]], VERSIONS[], 2)</f>
        <v>46</v>
      </c>
      <c r="F794" s="34">
        <f>VLOOKUP(FACT_INTERESTS[[#This Row],[DW Version]], VERSIONS[], 3)</f>
        <v>8.5</v>
      </c>
      <c r="G794" s="34" t="str">
        <f>VLOOKUP(FACT_INTERESTS[[#This Row],[DW Version]], VERSIONS[], 4)</f>
        <v>white</v>
      </c>
      <c r="H794" s="40" t="str">
        <f>VLOOKUP(FACT_INTERESTS[[#This Row],[DW Version]], VERSIONS[], 6)</f>
        <v>Nike Basketball</v>
      </c>
      <c r="I794" s="40" t="str">
        <f>VLOOKUP(FACT_INTERESTS[[#This Row],[DW Version]], VERSIONS[], 7)</f>
        <v>Sport Equipment</v>
      </c>
    </row>
    <row r="795" spans="1:9" ht="15.5" x14ac:dyDescent="0.3">
      <c r="A795" s="37">
        <v>794</v>
      </c>
      <c r="B795" s="37" t="s">
        <v>698</v>
      </c>
      <c r="C795" s="38">
        <v>669</v>
      </c>
      <c r="D795" s="39">
        <v>42276.945141124816</v>
      </c>
      <c r="E795" s="34">
        <f>VLOOKUP(FACT_INTERESTS[[#This Row],[DW Version]], VERSIONS[], 2)</f>
        <v>68</v>
      </c>
      <c r="F795" s="34">
        <f>VLOOKUP(FACT_INTERESTS[[#This Row],[DW Version]], VERSIONS[], 3)</f>
        <v>3</v>
      </c>
      <c r="G795" s="34" t="str">
        <f>VLOOKUP(FACT_INTERESTS[[#This Row],[DW Version]], VERSIONS[], 4)</f>
        <v>white</v>
      </c>
      <c r="H795" s="40" t="str">
        <f>VLOOKUP(FACT_INTERESTS[[#This Row],[DW Version]], VERSIONS[], 6)</f>
        <v>React Miler</v>
      </c>
      <c r="I795" s="40" t="str">
        <f>VLOOKUP(FACT_INTERESTS[[#This Row],[DW Version]], VERSIONS[], 7)</f>
        <v>Shoe</v>
      </c>
    </row>
    <row r="796" spans="1:9" ht="15.5" x14ac:dyDescent="0.3">
      <c r="A796" s="34">
        <v>795</v>
      </c>
      <c r="B796" s="34" t="s">
        <v>698</v>
      </c>
      <c r="C796" s="35">
        <v>287</v>
      </c>
      <c r="D796" s="36">
        <v>41865.902336539599</v>
      </c>
      <c r="E796" s="34">
        <f>VLOOKUP(FACT_INTERESTS[[#This Row],[DW Version]], VERSIONS[], 2)</f>
        <v>28</v>
      </c>
      <c r="F796" s="34">
        <f>VLOOKUP(FACT_INTERESTS[[#This Row],[DW Version]], VERSIONS[], 3)</f>
        <v>5.5</v>
      </c>
      <c r="G796" s="34" t="str">
        <f>VLOOKUP(FACT_INTERESTS[[#This Row],[DW Version]], VERSIONS[], 4)</f>
        <v>yellow</v>
      </c>
      <c r="H796" s="40" t="str">
        <f>VLOOKUP(FACT_INTERESTS[[#This Row],[DW Version]], VERSIONS[], 6)</f>
        <v>Odyssey React</v>
      </c>
      <c r="I796" s="40" t="str">
        <f>VLOOKUP(FACT_INTERESTS[[#This Row],[DW Version]], VERSIONS[], 7)</f>
        <v>Shoe</v>
      </c>
    </row>
    <row r="797" spans="1:9" ht="15.5" x14ac:dyDescent="0.3">
      <c r="A797" s="37">
        <v>796</v>
      </c>
      <c r="B797" s="41" t="s">
        <v>698</v>
      </c>
      <c r="C797" s="38">
        <v>979</v>
      </c>
      <c r="D797" s="39">
        <v>44737.915189065861</v>
      </c>
      <c r="E797" s="34">
        <f>VLOOKUP(FACT_INTERESTS[[#This Row],[DW Version]], VERSIONS[], 2)</f>
        <v>99</v>
      </c>
      <c r="F797" s="34">
        <f>VLOOKUP(FACT_INTERESTS[[#This Row],[DW Version]], VERSIONS[], 3)</f>
        <v>12.5</v>
      </c>
      <c r="G797" s="34" t="str">
        <f>VLOOKUP(FACT_INTERESTS[[#This Row],[DW Version]], VERSIONS[], 4)</f>
        <v>white</v>
      </c>
      <c r="H797" s="40" t="str">
        <f>VLOOKUP(FACT_INTERESTS[[#This Row],[DW Version]], VERSIONS[], 6)</f>
        <v>Flex Training Hoodie</v>
      </c>
      <c r="I797" s="40" t="str">
        <f>VLOOKUP(FACT_INTERESTS[[#This Row],[DW Version]], VERSIONS[], 7)</f>
        <v>Apparel</v>
      </c>
    </row>
    <row r="798" spans="1:9" ht="15.5" x14ac:dyDescent="0.3">
      <c r="A798" s="34">
        <v>797</v>
      </c>
      <c r="B798" s="40" t="s">
        <v>698</v>
      </c>
      <c r="C798" s="35">
        <v>112</v>
      </c>
      <c r="D798" s="36">
        <v>43721.329351679844</v>
      </c>
      <c r="E798" s="34">
        <f>VLOOKUP(FACT_INTERESTS[[#This Row],[DW Version]], VERSIONS[], 2)</f>
        <v>11</v>
      </c>
      <c r="F798" s="34">
        <f>VLOOKUP(FACT_INTERESTS[[#This Row],[DW Version]], VERSIONS[], 3)</f>
        <v>5.5</v>
      </c>
      <c r="G798" s="34" t="str">
        <f>VLOOKUP(FACT_INTERESTS[[#This Row],[DW Version]], VERSIONS[], 4)</f>
        <v>white</v>
      </c>
      <c r="H798" s="40" t="str">
        <f>VLOOKUP(FACT_INTERESTS[[#This Row],[DW Version]], VERSIONS[], 6)</f>
        <v>Pro Compression Tights</v>
      </c>
      <c r="I798" s="40" t="str">
        <f>VLOOKUP(FACT_INTERESTS[[#This Row],[DW Version]], VERSIONS[], 7)</f>
        <v>Apparel</v>
      </c>
    </row>
    <row r="799" spans="1:9" ht="15.5" x14ac:dyDescent="0.3">
      <c r="A799" s="37">
        <v>798</v>
      </c>
      <c r="B799" s="37" t="s">
        <v>781</v>
      </c>
      <c r="C799" s="38">
        <v>587</v>
      </c>
      <c r="D799" s="39">
        <v>45363.885261876385</v>
      </c>
      <c r="E799" s="34">
        <f>VLOOKUP(FACT_INTERESTS[[#This Row],[DW Version]], VERSIONS[], 2)</f>
        <v>60</v>
      </c>
      <c r="F799" s="34">
        <f>VLOOKUP(FACT_INTERESTS[[#This Row],[DW Version]], VERSIONS[], 3)</f>
        <v>6</v>
      </c>
      <c r="G799" s="34" t="str">
        <f>VLOOKUP(FACT_INTERESTS[[#This Row],[DW Version]], VERSIONS[], 4)</f>
        <v>black</v>
      </c>
      <c r="H799" s="40" t="str">
        <f>VLOOKUP(FACT_INTERESTS[[#This Row],[DW Version]], VERSIONS[], 6)</f>
        <v>Magista Obra</v>
      </c>
      <c r="I799" s="40" t="str">
        <f>VLOOKUP(FACT_INTERESTS[[#This Row],[DW Version]], VERSIONS[], 7)</f>
        <v>Shoe</v>
      </c>
    </row>
    <row r="800" spans="1:9" ht="15.5" x14ac:dyDescent="0.3">
      <c r="A800" s="34">
        <v>799</v>
      </c>
      <c r="B800" s="40" t="s">
        <v>781</v>
      </c>
      <c r="C800" s="35">
        <v>791</v>
      </c>
      <c r="D800" s="36">
        <v>40746.38559456545</v>
      </c>
      <c r="E800" s="34">
        <f>VLOOKUP(FACT_INTERESTS[[#This Row],[DW Version]], VERSIONS[], 2)</f>
        <v>81</v>
      </c>
      <c r="F800" s="34">
        <f>VLOOKUP(FACT_INTERESTS[[#This Row],[DW Version]], VERSIONS[], 3)</f>
        <v>5.5</v>
      </c>
      <c r="G800" s="34" t="str">
        <f>VLOOKUP(FACT_INTERESTS[[#This Row],[DW Version]], VERSIONS[], 4)</f>
        <v>white</v>
      </c>
      <c r="H800" s="40" t="str">
        <f>VLOOKUP(FACT_INTERESTS[[#This Row],[DW Version]], VERSIONS[], 6)</f>
        <v>Air Max Fusion</v>
      </c>
      <c r="I800" s="40" t="str">
        <f>VLOOKUP(FACT_INTERESTS[[#This Row],[DW Version]], VERSIONS[], 7)</f>
        <v>Shoe</v>
      </c>
    </row>
    <row r="801" spans="1:9" ht="15.5" x14ac:dyDescent="0.3">
      <c r="A801" s="37">
        <v>800</v>
      </c>
      <c r="B801" s="37" t="s">
        <v>781</v>
      </c>
      <c r="C801" s="38">
        <v>221</v>
      </c>
      <c r="D801" s="39">
        <v>38891.839899570594</v>
      </c>
      <c r="E801" s="34">
        <f>VLOOKUP(FACT_INTERESTS[[#This Row],[DW Version]], VERSIONS[], 2)</f>
        <v>22</v>
      </c>
      <c r="F801" s="34">
        <f>VLOOKUP(FACT_INTERESTS[[#This Row],[DW Version]], VERSIONS[], 3)</f>
        <v>6.5</v>
      </c>
      <c r="G801" s="34" t="str">
        <f>VLOOKUP(FACT_INTERESTS[[#This Row],[DW Version]], VERSIONS[], 4)</f>
        <v>blue</v>
      </c>
      <c r="H801" s="40" t="str">
        <f>VLOOKUP(FACT_INTERESTS[[#This Row],[DW Version]], VERSIONS[], 6)</f>
        <v>Daybreak</v>
      </c>
      <c r="I801" s="40" t="str">
        <f>VLOOKUP(FACT_INTERESTS[[#This Row],[DW Version]], VERSIONS[], 7)</f>
        <v>Shoe</v>
      </c>
    </row>
    <row r="802" spans="1:9" ht="15.5" x14ac:dyDescent="0.3">
      <c r="A802" s="34">
        <v>801</v>
      </c>
      <c r="B802" s="34" t="s">
        <v>781</v>
      </c>
      <c r="C802" s="35">
        <v>237</v>
      </c>
      <c r="D802" s="36">
        <v>41227.943028604175</v>
      </c>
      <c r="E802" s="34">
        <f>VLOOKUP(FACT_INTERESTS[[#This Row],[DW Version]], VERSIONS[], 2)</f>
        <v>24</v>
      </c>
      <c r="F802" s="34">
        <f>VLOOKUP(FACT_INTERESTS[[#This Row],[DW Version]], VERSIONS[], 3)</f>
        <v>4</v>
      </c>
      <c r="G802" s="34" t="str">
        <f>VLOOKUP(FACT_INTERESTS[[#This Row],[DW Version]], VERSIONS[], 4)</f>
        <v>dark blue</v>
      </c>
      <c r="H802" s="40" t="str">
        <f>VLOOKUP(FACT_INTERESTS[[#This Row],[DW Version]], VERSIONS[], 6)</f>
        <v>Zoom Fly</v>
      </c>
      <c r="I802" s="40" t="str">
        <f>VLOOKUP(FACT_INTERESTS[[#This Row],[DW Version]], VERSIONS[], 7)</f>
        <v>Shoe</v>
      </c>
    </row>
    <row r="803" spans="1:9" ht="15.5" x14ac:dyDescent="0.3">
      <c r="A803" s="37">
        <v>802</v>
      </c>
      <c r="B803" s="37" t="s">
        <v>781</v>
      </c>
      <c r="C803" s="38">
        <v>436</v>
      </c>
      <c r="D803" s="39">
        <v>39843.725713021377</v>
      </c>
      <c r="E803" s="34">
        <f>VLOOKUP(FACT_INTERESTS[[#This Row],[DW Version]], VERSIONS[], 2)</f>
        <v>45</v>
      </c>
      <c r="F803" s="34">
        <f>VLOOKUP(FACT_INTERESTS[[#This Row],[DW Version]], VERSIONS[], 3)</f>
        <v>8</v>
      </c>
      <c r="G803" s="34" t="str">
        <f>VLOOKUP(FACT_INTERESTS[[#This Row],[DW Version]], VERSIONS[], 4)</f>
        <v>black</v>
      </c>
      <c r="H803" s="40" t="str">
        <f>VLOOKUP(FACT_INTERESTS[[#This Row],[DW Version]], VERSIONS[], 6)</f>
        <v>Vapor Cage 4</v>
      </c>
      <c r="I803" s="40" t="str">
        <f>VLOOKUP(FACT_INTERESTS[[#This Row],[DW Version]], VERSIONS[], 7)</f>
        <v>Shoe</v>
      </c>
    </row>
    <row r="804" spans="1:9" ht="15.5" x14ac:dyDescent="0.3">
      <c r="A804" s="34">
        <v>803</v>
      </c>
      <c r="B804" s="40" t="s">
        <v>781</v>
      </c>
      <c r="C804" s="35">
        <v>716</v>
      </c>
      <c r="D804" s="36">
        <v>44134.504518874688</v>
      </c>
      <c r="E804" s="34">
        <f>VLOOKUP(FACT_INTERESTS[[#This Row],[DW Version]], VERSIONS[], 2)</f>
        <v>73</v>
      </c>
      <c r="F804" s="34">
        <f>VLOOKUP(FACT_INTERESTS[[#This Row],[DW Version]], VERSIONS[], 3)</f>
        <v>10</v>
      </c>
      <c r="G804" s="34" t="str">
        <f>VLOOKUP(FACT_INTERESTS[[#This Row],[DW Version]], VERSIONS[], 4)</f>
        <v>white</v>
      </c>
      <c r="H804" s="40" t="str">
        <f>VLOOKUP(FACT_INTERESTS[[#This Row],[DW Version]], VERSIONS[], 6)</f>
        <v>Air Max 720</v>
      </c>
      <c r="I804" s="40" t="str">
        <f>VLOOKUP(FACT_INTERESTS[[#This Row],[DW Version]], VERSIONS[], 7)</f>
        <v>Shoe</v>
      </c>
    </row>
    <row r="805" spans="1:9" ht="15.5" x14ac:dyDescent="0.3">
      <c r="A805" s="37">
        <v>804</v>
      </c>
      <c r="B805" s="41" t="s">
        <v>781</v>
      </c>
      <c r="C805" s="38">
        <v>260</v>
      </c>
      <c r="D805" s="39">
        <v>43430.815820015567</v>
      </c>
      <c r="E805" s="34">
        <f>VLOOKUP(FACT_INTERESTS[[#This Row],[DW Version]], VERSIONS[], 2)</f>
        <v>25</v>
      </c>
      <c r="F805" s="34">
        <f>VLOOKUP(FACT_INTERESTS[[#This Row],[DW Version]], VERSIONS[], 3)</f>
        <v>11.5</v>
      </c>
      <c r="G805" s="34" t="str">
        <f>VLOOKUP(FACT_INTERESTS[[#This Row],[DW Version]], VERSIONS[], 4)</f>
        <v>purple</v>
      </c>
      <c r="H805" s="40" t="str">
        <f>VLOOKUP(FACT_INTERESTS[[#This Row],[DW Version]], VERSIONS[], 6)</f>
        <v>Shox</v>
      </c>
      <c r="I805" s="40" t="str">
        <f>VLOOKUP(FACT_INTERESTS[[#This Row],[DW Version]], VERSIONS[], 7)</f>
        <v>Shoe</v>
      </c>
    </row>
    <row r="806" spans="1:9" ht="15.5" x14ac:dyDescent="0.3">
      <c r="A806" s="34">
        <v>805</v>
      </c>
      <c r="B806" s="34" t="s">
        <v>781</v>
      </c>
      <c r="C806" s="35">
        <v>882</v>
      </c>
      <c r="D806" s="36">
        <v>42020.672488777011</v>
      </c>
      <c r="E806" s="34">
        <f>VLOOKUP(FACT_INTERESTS[[#This Row],[DW Version]], VERSIONS[], 2)</f>
        <v>90</v>
      </c>
      <c r="F806" s="34">
        <f>VLOOKUP(FACT_INTERESTS[[#This Row],[DW Version]], VERSIONS[], 3)</f>
        <v>6.5</v>
      </c>
      <c r="G806" s="34" t="str">
        <f>VLOOKUP(FACT_INTERESTS[[#This Row],[DW Version]], VERSIONS[], 4)</f>
        <v>black</v>
      </c>
      <c r="H806" s="40" t="str">
        <f>VLOOKUP(FACT_INTERESTS[[#This Row],[DW Version]], VERSIONS[], 6)</f>
        <v>Air Zoom Terra Kiger 6</v>
      </c>
      <c r="I806" s="40" t="str">
        <f>VLOOKUP(FACT_INTERESTS[[#This Row],[DW Version]], VERSIONS[], 7)</f>
        <v>Shoe</v>
      </c>
    </row>
    <row r="807" spans="1:9" ht="15.5" x14ac:dyDescent="0.3">
      <c r="A807" s="37">
        <v>806</v>
      </c>
      <c r="B807" s="37" t="s">
        <v>781</v>
      </c>
      <c r="C807" s="38">
        <v>763</v>
      </c>
      <c r="D807" s="39">
        <v>39498.83266105676</v>
      </c>
      <c r="E807" s="34">
        <f>VLOOKUP(FACT_INTERESTS[[#This Row],[DW Version]], VERSIONS[], 2)</f>
        <v>78</v>
      </c>
      <c r="F807" s="34">
        <f>VLOOKUP(FACT_INTERESTS[[#This Row],[DW Version]], VERSIONS[], 3)</f>
        <v>11</v>
      </c>
      <c r="G807" s="34" t="str">
        <f>VLOOKUP(FACT_INTERESTS[[#This Row],[DW Version]], VERSIONS[], 4)</f>
        <v>white</v>
      </c>
      <c r="H807" s="40" t="str">
        <f>VLOOKUP(FACT_INTERESTS[[#This Row],[DW Version]], VERSIONS[], 6)</f>
        <v>Nike Air Tailwind</v>
      </c>
      <c r="I807" s="40" t="str">
        <f>VLOOKUP(FACT_INTERESTS[[#This Row],[DW Version]], VERSIONS[], 7)</f>
        <v>Shoe</v>
      </c>
    </row>
    <row r="808" spans="1:9" ht="15.5" x14ac:dyDescent="0.3">
      <c r="A808" s="34">
        <v>807</v>
      </c>
      <c r="B808" s="34" t="s">
        <v>781</v>
      </c>
      <c r="C808" s="35">
        <v>955</v>
      </c>
      <c r="D808" s="36">
        <v>39089.03271228652</v>
      </c>
      <c r="E808" s="34">
        <f>VLOOKUP(FACT_INTERESTS[[#This Row],[DW Version]], VERSIONS[], 2)</f>
        <v>97</v>
      </c>
      <c r="F808" s="34">
        <f>VLOOKUP(FACT_INTERESTS[[#This Row],[DW Version]], VERSIONS[], 3)</f>
        <v>10.5</v>
      </c>
      <c r="G808" s="34" t="str">
        <f>VLOOKUP(FACT_INTERESTS[[#This Row],[DW Version]], VERSIONS[], 4)</f>
        <v>white</v>
      </c>
      <c r="H808" s="40" t="str">
        <f>VLOOKUP(FACT_INTERESTS[[#This Row],[DW Version]], VERSIONS[], 6)</f>
        <v>Nike Socks</v>
      </c>
      <c r="I808" s="40" t="str">
        <f>VLOOKUP(FACT_INTERESTS[[#This Row],[DW Version]], VERSIONS[], 7)</f>
        <v>Accessories</v>
      </c>
    </row>
    <row r="809" spans="1:9" ht="15.5" x14ac:dyDescent="0.3">
      <c r="A809" s="37">
        <v>808</v>
      </c>
      <c r="B809" s="41" t="s">
        <v>781</v>
      </c>
      <c r="C809" s="38">
        <v>407</v>
      </c>
      <c r="D809" s="39">
        <v>42299.537636477857</v>
      </c>
      <c r="E809" s="34">
        <f>VLOOKUP(FACT_INTERESTS[[#This Row],[DW Version]], VERSIONS[], 2)</f>
        <v>41</v>
      </c>
      <c r="F809" s="34">
        <f>VLOOKUP(FACT_INTERESTS[[#This Row],[DW Version]], VERSIONS[], 3)</f>
        <v>8</v>
      </c>
      <c r="G809" s="34" t="str">
        <f>VLOOKUP(FACT_INTERESTS[[#This Row],[DW Version]], VERSIONS[], 4)</f>
        <v>red</v>
      </c>
      <c r="H809" s="40" t="str">
        <f>VLOOKUP(FACT_INTERESTS[[#This Row],[DW Version]], VERSIONS[], 6)</f>
        <v>LunarGlide</v>
      </c>
      <c r="I809" s="40" t="str">
        <f>VLOOKUP(FACT_INTERESTS[[#This Row],[DW Version]], VERSIONS[], 7)</f>
        <v>Shoe</v>
      </c>
    </row>
    <row r="810" spans="1:9" ht="15.5" x14ac:dyDescent="0.3">
      <c r="A810" s="34">
        <v>809</v>
      </c>
      <c r="B810" s="40" t="s">
        <v>781</v>
      </c>
      <c r="C810" s="35">
        <v>78</v>
      </c>
      <c r="D810" s="36">
        <v>45210.993197419448</v>
      </c>
      <c r="E810" s="34">
        <f>VLOOKUP(FACT_INTERESTS[[#This Row],[DW Version]], VERSIONS[], 2)</f>
        <v>8</v>
      </c>
      <c r="F810" s="34">
        <f>VLOOKUP(FACT_INTERESTS[[#This Row],[DW Version]], VERSIONS[], 3)</f>
        <v>5</v>
      </c>
      <c r="G810" s="34" t="str">
        <f>VLOOKUP(FACT_INTERESTS[[#This Row],[DW Version]], VERSIONS[], 4)</f>
        <v>white</v>
      </c>
      <c r="H810" s="40" t="str">
        <f>VLOOKUP(FACT_INTERESTS[[#This Row],[DW Version]], VERSIONS[], 6)</f>
        <v>Dunk</v>
      </c>
      <c r="I810" s="40" t="str">
        <f>VLOOKUP(FACT_INTERESTS[[#This Row],[DW Version]], VERSIONS[], 7)</f>
        <v>Shoe</v>
      </c>
    </row>
    <row r="811" spans="1:9" ht="15.5" x14ac:dyDescent="0.3">
      <c r="A811" s="37">
        <v>810</v>
      </c>
      <c r="B811" s="37" t="s">
        <v>623</v>
      </c>
      <c r="C811" s="38">
        <v>965</v>
      </c>
      <c r="D811" s="39">
        <v>39899.415315850143</v>
      </c>
      <c r="E811" s="34">
        <f>VLOOKUP(FACT_INTERESTS[[#This Row],[DW Version]], VERSIONS[], 2)</f>
        <v>98</v>
      </c>
      <c r="F811" s="34">
        <f>VLOOKUP(FACT_INTERESTS[[#This Row],[DW Version]], VERSIONS[], 3)</f>
        <v>8</v>
      </c>
      <c r="G811" s="34" t="str">
        <f>VLOOKUP(FACT_INTERESTS[[#This Row],[DW Version]], VERSIONS[], 4)</f>
        <v>blue</v>
      </c>
      <c r="H811" s="40" t="str">
        <f>VLOOKUP(FACT_INTERESTS[[#This Row],[DW Version]], VERSIONS[], 6)</f>
        <v>Zoom Rival Fly</v>
      </c>
      <c r="I811" s="40" t="str">
        <f>VLOOKUP(FACT_INTERESTS[[#This Row],[DW Version]], VERSIONS[], 7)</f>
        <v>Shoe</v>
      </c>
    </row>
    <row r="812" spans="1:9" ht="15.5" x14ac:dyDescent="0.3">
      <c r="A812" s="34">
        <v>811</v>
      </c>
      <c r="B812" s="34" t="s">
        <v>623</v>
      </c>
      <c r="C812" s="35">
        <v>226</v>
      </c>
      <c r="D812" s="36">
        <v>44677.627081478655</v>
      </c>
      <c r="E812" s="34">
        <f>VLOOKUP(FACT_INTERESTS[[#This Row],[DW Version]], VERSIONS[], 2)</f>
        <v>22</v>
      </c>
      <c r="F812" s="34">
        <f>VLOOKUP(FACT_INTERESTS[[#This Row],[DW Version]], VERSIONS[], 3)</f>
        <v>11</v>
      </c>
      <c r="G812" s="34" t="str">
        <f>VLOOKUP(FACT_INTERESTS[[#This Row],[DW Version]], VERSIONS[], 4)</f>
        <v>white</v>
      </c>
      <c r="H812" s="40" t="str">
        <f>VLOOKUP(FACT_INTERESTS[[#This Row],[DW Version]], VERSIONS[], 6)</f>
        <v>Daybreak</v>
      </c>
      <c r="I812" s="40" t="str">
        <f>VLOOKUP(FACT_INTERESTS[[#This Row],[DW Version]], VERSIONS[], 7)</f>
        <v>Shoe</v>
      </c>
    </row>
    <row r="813" spans="1:9" ht="15.5" x14ac:dyDescent="0.3">
      <c r="A813" s="37">
        <v>812</v>
      </c>
      <c r="B813" s="41" t="s">
        <v>623</v>
      </c>
      <c r="C813" s="38">
        <v>8</v>
      </c>
      <c r="D813" s="39">
        <v>39393.921780352299</v>
      </c>
      <c r="E813" s="34">
        <f>VLOOKUP(FACT_INTERESTS[[#This Row],[DW Version]], VERSIONS[], 2)</f>
        <v>1</v>
      </c>
      <c r="F813" s="34">
        <f>VLOOKUP(FACT_INTERESTS[[#This Row],[DW Version]], VERSIONS[], 3)</f>
        <v>6</v>
      </c>
      <c r="G813" s="34" t="str">
        <f>VLOOKUP(FACT_INTERESTS[[#This Row],[DW Version]], VERSIONS[], 4)</f>
        <v>white</v>
      </c>
      <c r="H813" s="40" t="str">
        <f>VLOOKUP(FACT_INTERESTS[[#This Row],[DW Version]], VERSIONS[], 6)</f>
        <v>Air Max</v>
      </c>
      <c r="I813" s="40" t="str">
        <f>VLOOKUP(FACT_INTERESTS[[#This Row],[DW Version]], VERSIONS[], 7)</f>
        <v>Shoe</v>
      </c>
    </row>
    <row r="814" spans="1:9" ht="15.5" x14ac:dyDescent="0.3">
      <c r="A814" s="34">
        <v>813</v>
      </c>
      <c r="B814" s="34" t="s">
        <v>623</v>
      </c>
      <c r="C814" s="35">
        <v>624</v>
      </c>
      <c r="D814" s="36">
        <v>39709.707714408156</v>
      </c>
      <c r="E814" s="34">
        <f>VLOOKUP(FACT_INTERESTS[[#This Row],[DW Version]], VERSIONS[], 2)</f>
        <v>63</v>
      </c>
      <c r="F814" s="34">
        <f>VLOOKUP(FACT_INTERESTS[[#This Row],[DW Version]], VERSIONS[], 3)</f>
        <v>11.5</v>
      </c>
      <c r="G814" s="34" t="str">
        <f>VLOOKUP(FACT_INTERESTS[[#This Row],[DW Version]], VERSIONS[], 4)</f>
        <v>khaki</v>
      </c>
      <c r="H814" s="40" t="str">
        <f>VLOOKUP(FACT_INTERESTS[[#This Row],[DW Version]], VERSIONS[], 6)</f>
        <v>CTR360</v>
      </c>
      <c r="I814" s="40" t="str">
        <f>VLOOKUP(FACT_INTERESTS[[#This Row],[DW Version]], VERSIONS[], 7)</f>
        <v>Shoe</v>
      </c>
    </row>
    <row r="815" spans="1:9" ht="15.5" x14ac:dyDescent="0.3">
      <c r="A815" s="37">
        <v>814</v>
      </c>
      <c r="B815" s="41" t="s">
        <v>623</v>
      </c>
      <c r="C815" s="38">
        <v>398</v>
      </c>
      <c r="D815" s="39">
        <v>44819.035550003842</v>
      </c>
      <c r="E815" s="34">
        <f>VLOOKUP(FACT_INTERESTS[[#This Row],[DW Version]], VERSIONS[], 2)</f>
        <v>40</v>
      </c>
      <c r="F815" s="34">
        <f>VLOOKUP(FACT_INTERESTS[[#This Row],[DW Version]], VERSIONS[], 3)</f>
        <v>12.5</v>
      </c>
      <c r="G815" s="34" t="str">
        <f>VLOOKUP(FACT_INTERESTS[[#This Row],[DW Version]], VERSIONS[], 4)</f>
        <v>white</v>
      </c>
      <c r="H815" s="40" t="str">
        <f>VLOOKUP(FACT_INTERESTS[[#This Row],[DW Version]], VERSIONS[], 6)</f>
        <v>Zoom Streak</v>
      </c>
      <c r="I815" s="40" t="str">
        <f>VLOOKUP(FACT_INTERESTS[[#This Row],[DW Version]], VERSIONS[], 7)</f>
        <v>Shoe</v>
      </c>
    </row>
    <row r="816" spans="1:9" ht="15.5" x14ac:dyDescent="0.3">
      <c r="A816" s="34">
        <v>815</v>
      </c>
      <c r="B816" s="34" t="s">
        <v>623</v>
      </c>
      <c r="C816" s="35">
        <v>606</v>
      </c>
      <c r="D816" s="36">
        <v>43793.647738646679</v>
      </c>
      <c r="E816" s="34">
        <f>VLOOKUP(FACT_INTERESTS[[#This Row],[DW Version]], VERSIONS[], 2)</f>
        <v>62</v>
      </c>
      <c r="F816" s="34">
        <f>VLOOKUP(FACT_INTERESTS[[#This Row],[DW Version]], VERSIONS[], 3)</f>
        <v>5.5</v>
      </c>
      <c r="G816" s="34" t="str">
        <f>VLOOKUP(FACT_INTERESTS[[#This Row],[DW Version]], VERSIONS[], 4)</f>
        <v>silver</v>
      </c>
      <c r="H816" s="40" t="str">
        <f>VLOOKUP(FACT_INTERESTS[[#This Row],[DW Version]], VERSIONS[], 6)</f>
        <v>Tiempo Legend</v>
      </c>
      <c r="I816" s="40" t="str">
        <f>VLOOKUP(FACT_INTERESTS[[#This Row],[DW Version]], VERSIONS[], 7)</f>
        <v>Shoe</v>
      </c>
    </row>
    <row r="817" spans="1:9" ht="15.5" x14ac:dyDescent="0.3">
      <c r="A817" s="37">
        <v>816</v>
      </c>
      <c r="B817" s="41" t="s">
        <v>623</v>
      </c>
      <c r="C817" s="38">
        <v>823</v>
      </c>
      <c r="D817" s="39">
        <v>41716.245446840316</v>
      </c>
      <c r="E817" s="34">
        <f>VLOOKUP(FACT_INTERESTS[[#This Row],[DW Version]], VERSIONS[], 2)</f>
        <v>83</v>
      </c>
      <c r="F817" s="34">
        <f>VLOOKUP(FACT_INTERESTS[[#This Row],[DW Version]], VERSIONS[], 3)</f>
        <v>11</v>
      </c>
      <c r="G817" s="34" t="str">
        <f>VLOOKUP(FACT_INTERESTS[[#This Row],[DW Version]], VERSIONS[], 4)</f>
        <v>dark blue</v>
      </c>
      <c r="H817" s="40" t="str">
        <f>VLOOKUP(FACT_INTERESTS[[#This Row],[DW Version]], VERSIONS[], 6)</f>
        <v>Dri-FIT Academy Pants</v>
      </c>
      <c r="I817" s="40" t="str">
        <f>VLOOKUP(FACT_INTERESTS[[#This Row],[DW Version]], VERSIONS[], 7)</f>
        <v>Apparel</v>
      </c>
    </row>
    <row r="818" spans="1:9" ht="15.5" x14ac:dyDescent="0.3">
      <c r="A818" s="34">
        <v>817</v>
      </c>
      <c r="B818" s="40" t="s">
        <v>623</v>
      </c>
      <c r="C818" s="35">
        <v>192</v>
      </c>
      <c r="D818" s="36">
        <v>42725.76911931776</v>
      </c>
      <c r="E818" s="34">
        <f>VLOOKUP(FACT_INTERESTS[[#This Row],[DW Version]], VERSIONS[], 2)</f>
        <v>19</v>
      </c>
      <c r="F818" s="34">
        <f>VLOOKUP(FACT_INTERESTS[[#This Row],[DW Version]], VERSIONS[], 3)</f>
        <v>10.5</v>
      </c>
      <c r="G818" s="34" t="str">
        <f>VLOOKUP(FACT_INTERESTS[[#This Row],[DW Version]], VERSIONS[], 4)</f>
        <v>white</v>
      </c>
      <c r="H818" s="40" t="str">
        <f>VLOOKUP(FACT_INTERESTS[[#This Row],[DW Version]], VERSIONS[], 6)</f>
        <v>Windrunner Jacket</v>
      </c>
      <c r="I818" s="40" t="str">
        <f>VLOOKUP(FACT_INTERESTS[[#This Row],[DW Version]], VERSIONS[], 7)</f>
        <v>Apparel</v>
      </c>
    </row>
    <row r="819" spans="1:9" ht="15.5" x14ac:dyDescent="0.3">
      <c r="A819" s="37">
        <v>818</v>
      </c>
      <c r="B819" s="37" t="s">
        <v>690</v>
      </c>
      <c r="C819" s="38">
        <v>881</v>
      </c>
      <c r="D819" s="39">
        <v>40338.640936253389</v>
      </c>
      <c r="E819" s="34">
        <f>VLOOKUP(FACT_INTERESTS[[#This Row],[DW Version]], VERSIONS[], 2)</f>
        <v>90</v>
      </c>
      <c r="F819" s="34">
        <f>VLOOKUP(FACT_INTERESTS[[#This Row],[DW Version]], VERSIONS[], 3)</f>
        <v>5</v>
      </c>
      <c r="G819" s="34" t="str">
        <f>VLOOKUP(FACT_INTERESTS[[#This Row],[DW Version]], VERSIONS[], 4)</f>
        <v>white</v>
      </c>
      <c r="H819" s="40" t="str">
        <f>VLOOKUP(FACT_INTERESTS[[#This Row],[DW Version]], VERSIONS[], 6)</f>
        <v>Air Zoom Terra Kiger 6</v>
      </c>
      <c r="I819" s="40" t="str">
        <f>VLOOKUP(FACT_INTERESTS[[#This Row],[DW Version]], VERSIONS[], 7)</f>
        <v>Shoe</v>
      </c>
    </row>
    <row r="820" spans="1:9" ht="15.5" x14ac:dyDescent="0.3">
      <c r="A820" s="34">
        <v>819</v>
      </c>
      <c r="B820" s="40" t="s">
        <v>690</v>
      </c>
      <c r="C820" s="35">
        <v>138</v>
      </c>
      <c r="D820" s="36">
        <v>45330.466772434796</v>
      </c>
      <c r="E820" s="34">
        <f>VLOOKUP(FACT_INTERESTS[[#This Row],[DW Version]], VERSIONS[], 2)</f>
        <v>14</v>
      </c>
      <c r="F820" s="34">
        <f>VLOOKUP(FACT_INTERESTS[[#This Row],[DW Version]], VERSIONS[], 3)</f>
        <v>8</v>
      </c>
      <c r="G820" s="34" t="str">
        <f>VLOOKUP(FACT_INTERESTS[[#This Row],[DW Version]], VERSIONS[], 4)</f>
        <v>black</v>
      </c>
      <c r="H820" s="40" t="str">
        <f>VLOOKUP(FACT_INTERESTS[[#This Row],[DW Version]], VERSIONS[], 6)</f>
        <v>ZoomX</v>
      </c>
      <c r="I820" s="40" t="str">
        <f>VLOOKUP(FACT_INTERESTS[[#This Row],[DW Version]], VERSIONS[], 7)</f>
        <v>Shoe</v>
      </c>
    </row>
    <row r="821" spans="1:9" ht="15.5" x14ac:dyDescent="0.3">
      <c r="A821" s="37">
        <v>820</v>
      </c>
      <c r="B821" s="37" t="s">
        <v>690</v>
      </c>
      <c r="C821" s="38">
        <v>778</v>
      </c>
      <c r="D821" s="39">
        <v>43566.236900035386</v>
      </c>
      <c r="E821" s="34">
        <f>VLOOKUP(FACT_INTERESTS[[#This Row],[DW Version]], VERSIONS[], 2)</f>
        <v>79</v>
      </c>
      <c r="F821" s="34">
        <f>VLOOKUP(FACT_INTERESTS[[#This Row],[DW Version]], VERSIONS[], 3)</f>
        <v>12.5</v>
      </c>
      <c r="G821" s="34" t="str">
        <f>VLOOKUP(FACT_INTERESTS[[#This Row],[DW Version]], VERSIONS[], 4)</f>
        <v>white</v>
      </c>
      <c r="H821" s="40" t="str">
        <f>VLOOKUP(FACT_INTERESTS[[#This Row],[DW Version]], VERSIONS[], 6)</f>
        <v>Zoom Gravity</v>
      </c>
      <c r="I821" s="40" t="str">
        <f>VLOOKUP(FACT_INTERESTS[[#This Row],[DW Version]], VERSIONS[], 7)</f>
        <v>Shoe</v>
      </c>
    </row>
    <row r="822" spans="1:9" ht="15.5" x14ac:dyDescent="0.3">
      <c r="A822" s="34">
        <v>821</v>
      </c>
      <c r="B822" s="40" t="s">
        <v>690</v>
      </c>
      <c r="C822" s="35">
        <v>437</v>
      </c>
      <c r="D822" s="36">
        <v>43619.109734168575</v>
      </c>
      <c r="E822" s="34">
        <f>VLOOKUP(FACT_INTERESTS[[#This Row],[DW Version]], VERSIONS[], 2)</f>
        <v>45</v>
      </c>
      <c r="F822" s="34">
        <f>VLOOKUP(FACT_INTERESTS[[#This Row],[DW Version]], VERSIONS[], 3)</f>
        <v>8.5</v>
      </c>
      <c r="G822" s="34" t="str">
        <f>VLOOKUP(FACT_INTERESTS[[#This Row],[DW Version]], VERSIONS[], 4)</f>
        <v>black</v>
      </c>
      <c r="H822" s="40" t="str">
        <f>VLOOKUP(FACT_INTERESTS[[#This Row],[DW Version]], VERSIONS[], 6)</f>
        <v>Vapor Cage 4</v>
      </c>
      <c r="I822" s="40" t="str">
        <f>VLOOKUP(FACT_INTERESTS[[#This Row],[DW Version]], VERSIONS[], 7)</f>
        <v>Shoe</v>
      </c>
    </row>
    <row r="823" spans="1:9" ht="15.5" x14ac:dyDescent="0.3">
      <c r="A823" s="37">
        <v>822</v>
      </c>
      <c r="B823" s="37" t="s">
        <v>690</v>
      </c>
      <c r="C823" s="38">
        <v>777</v>
      </c>
      <c r="D823" s="39">
        <v>43297.918517482547</v>
      </c>
      <c r="E823" s="34">
        <f>VLOOKUP(FACT_INTERESTS[[#This Row],[DW Version]], VERSIONS[], 2)</f>
        <v>79</v>
      </c>
      <c r="F823" s="34">
        <f>VLOOKUP(FACT_INTERESTS[[#This Row],[DW Version]], VERSIONS[], 3)</f>
        <v>12.5</v>
      </c>
      <c r="G823" s="34" t="str">
        <f>VLOOKUP(FACT_INTERESTS[[#This Row],[DW Version]], VERSIONS[], 4)</f>
        <v>dark red</v>
      </c>
      <c r="H823" s="40" t="str">
        <f>VLOOKUP(FACT_INTERESTS[[#This Row],[DW Version]], VERSIONS[], 6)</f>
        <v>Zoom Gravity</v>
      </c>
      <c r="I823" s="40" t="str">
        <f>VLOOKUP(FACT_INTERESTS[[#This Row],[DW Version]], VERSIONS[], 7)</f>
        <v>Shoe</v>
      </c>
    </row>
    <row r="824" spans="1:9" ht="15.5" x14ac:dyDescent="0.3">
      <c r="A824" s="34">
        <v>823</v>
      </c>
      <c r="B824" s="40" t="s">
        <v>690</v>
      </c>
      <c r="C824" s="35">
        <v>978</v>
      </c>
      <c r="D824" s="36">
        <v>40107.06502506596</v>
      </c>
      <c r="E824" s="34">
        <f>VLOOKUP(FACT_INTERESTS[[#This Row],[DW Version]], VERSIONS[], 2)</f>
        <v>99</v>
      </c>
      <c r="F824" s="34">
        <f>VLOOKUP(FACT_INTERESTS[[#This Row],[DW Version]], VERSIONS[], 3)</f>
        <v>11.5</v>
      </c>
      <c r="G824" s="34" t="str">
        <f>VLOOKUP(FACT_INTERESTS[[#This Row],[DW Version]], VERSIONS[], 4)</f>
        <v>white</v>
      </c>
      <c r="H824" s="40" t="str">
        <f>VLOOKUP(FACT_INTERESTS[[#This Row],[DW Version]], VERSIONS[], 6)</f>
        <v>Flex Training Hoodie</v>
      </c>
      <c r="I824" s="40" t="str">
        <f>VLOOKUP(FACT_INTERESTS[[#This Row],[DW Version]], VERSIONS[], 7)</f>
        <v>Apparel</v>
      </c>
    </row>
    <row r="825" spans="1:9" ht="15.5" x14ac:dyDescent="0.3">
      <c r="A825" s="37">
        <v>824</v>
      </c>
      <c r="B825" s="37" t="s">
        <v>732</v>
      </c>
      <c r="C825" s="38">
        <v>215</v>
      </c>
      <c r="D825" s="39">
        <v>44971.712051321505</v>
      </c>
      <c r="E825" s="34">
        <f>VLOOKUP(FACT_INTERESTS[[#This Row],[DW Version]], VERSIONS[], 2)</f>
        <v>21</v>
      </c>
      <c r="F825" s="34">
        <f>VLOOKUP(FACT_INTERESTS[[#This Row],[DW Version]], VERSIONS[], 3)</f>
        <v>11.5</v>
      </c>
      <c r="G825" s="34" t="str">
        <f>VLOOKUP(FACT_INTERESTS[[#This Row],[DW Version]], VERSIONS[], 4)</f>
        <v>black</v>
      </c>
      <c r="H825" s="40" t="str">
        <f>VLOOKUP(FACT_INTERESTS[[#This Row],[DW Version]], VERSIONS[], 6)</f>
        <v>Huarache</v>
      </c>
      <c r="I825" s="40" t="str">
        <f>VLOOKUP(FACT_INTERESTS[[#This Row],[DW Version]], VERSIONS[], 7)</f>
        <v>Shoe</v>
      </c>
    </row>
    <row r="826" spans="1:9" ht="15.5" x14ac:dyDescent="0.3">
      <c r="A826" s="34">
        <v>825</v>
      </c>
      <c r="B826" s="34" t="s">
        <v>732</v>
      </c>
      <c r="C826" s="35">
        <v>90</v>
      </c>
      <c r="D826" s="36">
        <v>45056.287145612878</v>
      </c>
      <c r="E826" s="34">
        <f>VLOOKUP(FACT_INTERESTS[[#This Row],[DW Version]], VERSIONS[], 2)</f>
        <v>9</v>
      </c>
      <c r="F826" s="34">
        <f>VLOOKUP(FACT_INTERESTS[[#This Row],[DW Version]], VERSIONS[], 3)</f>
        <v>8.5</v>
      </c>
      <c r="G826" s="34" t="str">
        <f>VLOOKUP(FACT_INTERESTS[[#This Row],[DW Version]], VERSIONS[], 4)</f>
        <v>white</v>
      </c>
      <c r="H826" s="40" t="str">
        <f>VLOOKUP(FACT_INTERESTS[[#This Row],[DW Version]], VERSIONS[], 6)</f>
        <v>React</v>
      </c>
      <c r="I826" s="40" t="str">
        <f>VLOOKUP(FACT_INTERESTS[[#This Row],[DW Version]], VERSIONS[], 7)</f>
        <v>Shoe</v>
      </c>
    </row>
    <row r="827" spans="1:9" ht="15.5" x14ac:dyDescent="0.3">
      <c r="A827" s="37">
        <v>826</v>
      </c>
      <c r="B827" s="41" t="s">
        <v>732</v>
      </c>
      <c r="C827" s="38">
        <v>144</v>
      </c>
      <c r="D827" s="39">
        <v>45379.217133873775</v>
      </c>
      <c r="E827" s="34">
        <f>VLOOKUP(FACT_INTERESTS[[#This Row],[DW Version]], VERSIONS[], 2)</f>
        <v>14</v>
      </c>
      <c r="F827" s="34">
        <f>VLOOKUP(FACT_INTERESTS[[#This Row],[DW Version]], VERSIONS[], 3)</f>
        <v>10.5</v>
      </c>
      <c r="G827" s="34" t="str">
        <f>VLOOKUP(FACT_INTERESTS[[#This Row],[DW Version]], VERSIONS[], 4)</f>
        <v>white</v>
      </c>
      <c r="H827" s="40" t="str">
        <f>VLOOKUP(FACT_INTERESTS[[#This Row],[DW Version]], VERSIONS[], 6)</f>
        <v>ZoomX</v>
      </c>
      <c r="I827" s="40" t="str">
        <f>VLOOKUP(FACT_INTERESTS[[#This Row],[DW Version]], VERSIONS[], 7)</f>
        <v>Shoe</v>
      </c>
    </row>
    <row r="828" spans="1:9" ht="15.5" x14ac:dyDescent="0.3">
      <c r="A828" s="34">
        <v>827</v>
      </c>
      <c r="B828" s="40" t="s">
        <v>732</v>
      </c>
      <c r="C828" s="35">
        <v>526</v>
      </c>
      <c r="D828" s="36">
        <v>45251.998967288491</v>
      </c>
      <c r="E828" s="34">
        <f>VLOOKUP(FACT_INTERESTS[[#This Row],[DW Version]], VERSIONS[], 2)</f>
        <v>54</v>
      </c>
      <c r="F828" s="34">
        <f>VLOOKUP(FACT_INTERESTS[[#This Row],[DW Version]], VERSIONS[], 3)</f>
        <v>12</v>
      </c>
      <c r="G828" s="34" t="str">
        <f>VLOOKUP(FACT_INTERESTS[[#This Row],[DW Version]], VERSIONS[], 4)</f>
        <v>black</v>
      </c>
      <c r="H828" s="40" t="str">
        <f>VLOOKUP(FACT_INTERESTS[[#This Row],[DW Version]], VERSIONS[], 6)</f>
        <v>Legend React</v>
      </c>
      <c r="I828" s="40" t="str">
        <f>VLOOKUP(FACT_INTERESTS[[#This Row],[DW Version]], VERSIONS[], 7)</f>
        <v>Shoe</v>
      </c>
    </row>
    <row r="829" spans="1:9" ht="15.5" x14ac:dyDescent="0.3">
      <c r="A829" s="37">
        <v>828</v>
      </c>
      <c r="B829" s="41" t="s">
        <v>732</v>
      </c>
      <c r="C829" s="38">
        <v>650</v>
      </c>
      <c r="D829" s="39">
        <v>39890.009890494046</v>
      </c>
      <c r="E829" s="34">
        <f>VLOOKUP(FACT_INTERESTS[[#This Row],[DW Version]], VERSIONS[], 2)</f>
        <v>66</v>
      </c>
      <c r="F829" s="34">
        <f>VLOOKUP(FACT_INTERESTS[[#This Row],[DW Version]], VERSIONS[], 3)</f>
        <v>4</v>
      </c>
      <c r="G829" s="34" t="str">
        <f>VLOOKUP(FACT_INTERESTS[[#This Row],[DW Version]], VERSIONS[], 4)</f>
        <v>green</v>
      </c>
      <c r="H829" s="40" t="str">
        <f>VLOOKUP(FACT_INTERESTS[[#This Row],[DW Version]], VERSIONS[], 6)</f>
        <v>Therma Training Pants</v>
      </c>
      <c r="I829" s="40" t="str">
        <f>VLOOKUP(FACT_INTERESTS[[#This Row],[DW Version]], VERSIONS[], 7)</f>
        <v>Apparel</v>
      </c>
    </row>
    <row r="830" spans="1:9" ht="15.5" x14ac:dyDescent="0.3">
      <c r="A830" s="34">
        <v>829</v>
      </c>
      <c r="B830" s="40" t="s">
        <v>647</v>
      </c>
      <c r="C830" s="35">
        <v>445</v>
      </c>
      <c r="D830" s="36">
        <v>41319.268525360378</v>
      </c>
      <c r="E830" s="34">
        <f>VLOOKUP(FACT_INTERESTS[[#This Row],[DW Version]], VERSIONS[], 2)</f>
        <v>46</v>
      </c>
      <c r="F830" s="34">
        <f>VLOOKUP(FACT_INTERESTS[[#This Row],[DW Version]], VERSIONS[], 3)</f>
        <v>6</v>
      </c>
      <c r="G830" s="34" t="str">
        <f>VLOOKUP(FACT_INTERESTS[[#This Row],[DW Version]], VERSIONS[], 4)</f>
        <v>red</v>
      </c>
      <c r="H830" s="40" t="str">
        <f>VLOOKUP(FACT_INTERESTS[[#This Row],[DW Version]], VERSIONS[], 6)</f>
        <v>Nike Basketball</v>
      </c>
      <c r="I830" s="40" t="str">
        <f>VLOOKUP(FACT_INTERESTS[[#This Row],[DW Version]], VERSIONS[], 7)</f>
        <v>Sport Equipment</v>
      </c>
    </row>
    <row r="831" spans="1:9" ht="15.5" x14ac:dyDescent="0.3">
      <c r="A831" s="37">
        <v>830</v>
      </c>
      <c r="B831" s="37" t="s">
        <v>647</v>
      </c>
      <c r="C831" s="38">
        <v>233</v>
      </c>
      <c r="D831" s="39">
        <v>44016.321596478665</v>
      </c>
      <c r="E831" s="34">
        <f>VLOOKUP(FACT_INTERESTS[[#This Row],[DW Version]], VERSIONS[], 2)</f>
        <v>23</v>
      </c>
      <c r="F831" s="34">
        <f>VLOOKUP(FACT_INTERESTS[[#This Row],[DW Version]], VERSIONS[], 3)</f>
        <v>12</v>
      </c>
      <c r="G831" s="34" t="str">
        <f>VLOOKUP(FACT_INTERESTS[[#This Row],[DW Version]], VERSIONS[], 4)</f>
        <v>black</v>
      </c>
      <c r="H831" s="40" t="str">
        <f>VLOOKUP(FACT_INTERESTS[[#This Row],[DW Version]], VERSIONS[], 6)</f>
        <v>M2K Tekno</v>
      </c>
      <c r="I831" s="40" t="str">
        <f>VLOOKUP(FACT_INTERESTS[[#This Row],[DW Version]], VERSIONS[], 7)</f>
        <v>Shoe</v>
      </c>
    </row>
    <row r="832" spans="1:9" ht="15.5" x14ac:dyDescent="0.3">
      <c r="A832" s="34">
        <v>831</v>
      </c>
      <c r="B832" s="34" t="s">
        <v>647</v>
      </c>
      <c r="C832" s="35">
        <v>894</v>
      </c>
      <c r="D832" s="36">
        <v>41178.076346454662</v>
      </c>
      <c r="E832" s="34">
        <f>VLOOKUP(FACT_INTERESTS[[#This Row],[DW Version]], VERSIONS[], 2)</f>
        <v>91</v>
      </c>
      <c r="F832" s="34">
        <f>VLOOKUP(FACT_INTERESTS[[#This Row],[DW Version]], VERSIONS[], 3)</f>
        <v>8</v>
      </c>
      <c r="G832" s="34" t="str">
        <f>VLOOKUP(FACT_INTERESTS[[#This Row],[DW Version]], VERSIONS[], 4)</f>
        <v>white</v>
      </c>
      <c r="H832" s="40" t="str">
        <f>VLOOKUP(FACT_INTERESTS[[#This Row],[DW Version]], VERSIONS[], 6)</f>
        <v>Alphafly NEXT%</v>
      </c>
      <c r="I832" s="40" t="str">
        <f>VLOOKUP(FACT_INTERESTS[[#This Row],[DW Version]], VERSIONS[], 7)</f>
        <v>Shoe</v>
      </c>
    </row>
    <row r="833" spans="1:9" ht="15.5" x14ac:dyDescent="0.3">
      <c r="A833" s="37">
        <v>832</v>
      </c>
      <c r="B833" s="37" t="s">
        <v>647</v>
      </c>
      <c r="C833" s="38">
        <v>611</v>
      </c>
      <c r="D833" s="39">
        <v>40543.570946902175</v>
      </c>
      <c r="E833" s="34">
        <f>VLOOKUP(FACT_INTERESTS[[#This Row],[DW Version]], VERSIONS[], 2)</f>
        <v>62</v>
      </c>
      <c r="F833" s="34">
        <f>VLOOKUP(FACT_INTERESTS[[#This Row],[DW Version]], VERSIONS[], 3)</f>
        <v>8</v>
      </c>
      <c r="G833" s="34" t="str">
        <f>VLOOKUP(FACT_INTERESTS[[#This Row],[DW Version]], VERSIONS[], 4)</f>
        <v>khaki</v>
      </c>
      <c r="H833" s="40" t="str">
        <f>VLOOKUP(FACT_INTERESTS[[#This Row],[DW Version]], VERSIONS[], 6)</f>
        <v>Tiempo Legend</v>
      </c>
      <c r="I833" s="40" t="str">
        <f>VLOOKUP(FACT_INTERESTS[[#This Row],[DW Version]], VERSIONS[], 7)</f>
        <v>Shoe</v>
      </c>
    </row>
    <row r="834" spans="1:9" ht="15.5" x14ac:dyDescent="0.3">
      <c r="A834" s="34">
        <v>833</v>
      </c>
      <c r="B834" s="34" t="s">
        <v>647</v>
      </c>
      <c r="C834" s="35">
        <v>889</v>
      </c>
      <c r="D834" s="36">
        <v>40710.250274125472</v>
      </c>
      <c r="E834" s="34">
        <f>VLOOKUP(FACT_INTERESTS[[#This Row],[DW Version]], VERSIONS[], 2)</f>
        <v>91</v>
      </c>
      <c r="F834" s="34">
        <f>VLOOKUP(FACT_INTERESTS[[#This Row],[DW Version]], VERSIONS[], 3)</f>
        <v>4.5</v>
      </c>
      <c r="G834" s="34" t="str">
        <f>VLOOKUP(FACT_INTERESTS[[#This Row],[DW Version]], VERSIONS[], 4)</f>
        <v>black</v>
      </c>
      <c r="H834" s="40" t="str">
        <f>VLOOKUP(FACT_INTERESTS[[#This Row],[DW Version]], VERSIONS[], 6)</f>
        <v>Alphafly NEXT%</v>
      </c>
      <c r="I834" s="40" t="str">
        <f>VLOOKUP(FACT_INTERESTS[[#This Row],[DW Version]], VERSIONS[], 7)</f>
        <v>Shoe</v>
      </c>
    </row>
    <row r="835" spans="1:9" ht="15.5" x14ac:dyDescent="0.3">
      <c r="A835" s="37">
        <v>834</v>
      </c>
      <c r="B835" s="37" t="s">
        <v>647</v>
      </c>
      <c r="C835" s="38">
        <v>365</v>
      </c>
      <c r="D835" s="39">
        <v>41556.831533385724</v>
      </c>
      <c r="E835" s="34">
        <f>VLOOKUP(FACT_INTERESTS[[#This Row],[DW Version]], VERSIONS[], 2)</f>
        <v>37</v>
      </c>
      <c r="F835" s="34">
        <f>VLOOKUP(FACT_INTERESTS[[#This Row],[DW Version]], VERSIONS[], 3)</f>
        <v>5</v>
      </c>
      <c r="G835" s="34" t="str">
        <f>VLOOKUP(FACT_INTERESTS[[#This Row],[DW Version]], VERSIONS[], 4)</f>
        <v>white</v>
      </c>
      <c r="H835" s="40" t="str">
        <f>VLOOKUP(FACT_INTERESTS[[#This Row],[DW Version]], VERSIONS[], 6)</f>
        <v>Air Zoom Winflo</v>
      </c>
      <c r="I835" s="40" t="str">
        <f>VLOOKUP(FACT_INTERESTS[[#This Row],[DW Version]], VERSIONS[], 7)</f>
        <v>Shoe</v>
      </c>
    </row>
    <row r="836" spans="1:9" ht="15.5" x14ac:dyDescent="0.3">
      <c r="A836" s="34">
        <v>835</v>
      </c>
      <c r="B836" s="40" t="s">
        <v>647</v>
      </c>
      <c r="C836" s="35">
        <v>486</v>
      </c>
      <c r="D836" s="36">
        <v>39608.504539105597</v>
      </c>
      <c r="E836" s="34">
        <f>VLOOKUP(FACT_INTERESTS[[#This Row],[DW Version]], VERSIONS[], 2)</f>
        <v>51</v>
      </c>
      <c r="F836" s="34">
        <f>VLOOKUP(FACT_INTERESTS[[#This Row],[DW Version]], VERSIONS[], 3)</f>
        <v>7</v>
      </c>
      <c r="G836" s="34" t="str">
        <f>VLOOKUP(FACT_INTERESTS[[#This Row],[DW Version]], VERSIONS[], 4)</f>
        <v>white</v>
      </c>
      <c r="H836" s="40" t="str">
        <f>VLOOKUP(FACT_INTERESTS[[#This Row],[DW Version]], VERSIONS[], 6)</f>
        <v>Therma Sphere Hoodie</v>
      </c>
      <c r="I836" s="40" t="str">
        <f>VLOOKUP(FACT_INTERESTS[[#This Row],[DW Version]], VERSIONS[], 7)</f>
        <v>Apparel</v>
      </c>
    </row>
    <row r="837" spans="1:9" ht="15.5" x14ac:dyDescent="0.3">
      <c r="A837" s="37">
        <v>836</v>
      </c>
      <c r="B837" s="37" t="s">
        <v>647</v>
      </c>
      <c r="C837" s="38">
        <v>341</v>
      </c>
      <c r="D837" s="39">
        <v>43571.648939428967</v>
      </c>
      <c r="E837" s="34">
        <f>VLOOKUP(FACT_INTERESTS[[#This Row],[DW Version]], VERSIONS[], 2)</f>
        <v>35</v>
      </c>
      <c r="F837" s="34">
        <f>VLOOKUP(FACT_INTERESTS[[#This Row],[DW Version]], VERSIONS[], 3)</f>
        <v>3</v>
      </c>
      <c r="G837" s="34" t="str">
        <f>VLOOKUP(FACT_INTERESTS[[#This Row],[DW Version]], VERSIONS[], 4)</f>
        <v>white</v>
      </c>
      <c r="H837" s="40" t="str">
        <f>VLOOKUP(FACT_INTERESTS[[#This Row],[DW Version]], VERSIONS[], 6)</f>
        <v>Alphafly</v>
      </c>
      <c r="I837" s="40" t="str">
        <f>VLOOKUP(FACT_INTERESTS[[#This Row],[DW Version]], VERSIONS[], 7)</f>
        <v>Shoe</v>
      </c>
    </row>
    <row r="838" spans="1:9" ht="15.5" x14ac:dyDescent="0.3">
      <c r="A838" s="34">
        <v>837</v>
      </c>
      <c r="B838" s="34" t="s">
        <v>647</v>
      </c>
      <c r="C838" s="35">
        <v>84</v>
      </c>
      <c r="D838" s="36">
        <v>44375.91831708762</v>
      </c>
      <c r="E838" s="34">
        <f>VLOOKUP(FACT_INTERESTS[[#This Row],[DW Version]], VERSIONS[], 2)</f>
        <v>8</v>
      </c>
      <c r="F838" s="34">
        <f>VLOOKUP(FACT_INTERESTS[[#This Row],[DW Version]], VERSIONS[], 3)</f>
        <v>12</v>
      </c>
      <c r="G838" s="34" t="str">
        <f>VLOOKUP(FACT_INTERESTS[[#This Row],[DW Version]], VERSIONS[], 4)</f>
        <v>white</v>
      </c>
      <c r="H838" s="40" t="str">
        <f>VLOOKUP(FACT_INTERESTS[[#This Row],[DW Version]], VERSIONS[], 6)</f>
        <v>Dunk</v>
      </c>
      <c r="I838" s="40" t="str">
        <f>VLOOKUP(FACT_INTERESTS[[#This Row],[DW Version]], VERSIONS[], 7)</f>
        <v>Shoe</v>
      </c>
    </row>
    <row r="839" spans="1:9" ht="15.5" x14ac:dyDescent="0.3">
      <c r="A839" s="37">
        <v>838</v>
      </c>
      <c r="B839" s="37" t="s">
        <v>647</v>
      </c>
      <c r="C839" s="38">
        <v>796</v>
      </c>
      <c r="D839" s="39">
        <v>39423.131116316887</v>
      </c>
      <c r="E839" s="34">
        <f>VLOOKUP(FACT_INTERESTS[[#This Row],[DW Version]], VERSIONS[], 2)</f>
        <v>81</v>
      </c>
      <c r="F839" s="34">
        <f>VLOOKUP(FACT_INTERESTS[[#This Row],[DW Version]], VERSIONS[], 3)</f>
        <v>8</v>
      </c>
      <c r="G839" s="34" t="str">
        <f>VLOOKUP(FACT_INTERESTS[[#This Row],[DW Version]], VERSIONS[], 4)</f>
        <v>black</v>
      </c>
      <c r="H839" s="40" t="str">
        <f>VLOOKUP(FACT_INTERESTS[[#This Row],[DW Version]], VERSIONS[], 6)</f>
        <v>Air Max Fusion</v>
      </c>
      <c r="I839" s="40" t="str">
        <f>VLOOKUP(FACT_INTERESTS[[#This Row],[DW Version]], VERSIONS[], 7)</f>
        <v>Shoe</v>
      </c>
    </row>
    <row r="840" spans="1:9" ht="15.5" x14ac:dyDescent="0.3">
      <c r="A840" s="34">
        <v>839</v>
      </c>
      <c r="B840" s="34" t="s">
        <v>748</v>
      </c>
      <c r="C840" s="35">
        <v>610</v>
      </c>
      <c r="D840" s="36">
        <v>43312.424562507433</v>
      </c>
      <c r="E840" s="34">
        <f>VLOOKUP(FACT_INTERESTS[[#This Row],[DW Version]], VERSIONS[], 2)</f>
        <v>62</v>
      </c>
      <c r="F840" s="34">
        <f>VLOOKUP(FACT_INTERESTS[[#This Row],[DW Version]], VERSIONS[], 3)</f>
        <v>7.5</v>
      </c>
      <c r="G840" s="34" t="str">
        <f>VLOOKUP(FACT_INTERESTS[[#This Row],[DW Version]], VERSIONS[], 4)</f>
        <v>white</v>
      </c>
      <c r="H840" s="40" t="str">
        <f>VLOOKUP(FACT_INTERESTS[[#This Row],[DW Version]], VERSIONS[], 6)</f>
        <v>Tiempo Legend</v>
      </c>
      <c r="I840" s="40" t="str">
        <f>VLOOKUP(FACT_INTERESTS[[#This Row],[DW Version]], VERSIONS[], 7)</f>
        <v>Shoe</v>
      </c>
    </row>
    <row r="841" spans="1:9" ht="15.5" x14ac:dyDescent="0.3">
      <c r="A841" s="37">
        <v>840</v>
      </c>
      <c r="B841" s="37" t="s">
        <v>748</v>
      </c>
      <c r="C841" s="38">
        <v>333</v>
      </c>
      <c r="D841" s="39">
        <v>43378.066129929764</v>
      </c>
      <c r="E841" s="34">
        <f>VLOOKUP(FACT_INTERESTS[[#This Row],[DW Version]], VERSIONS[], 2)</f>
        <v>34</v>
      </c>
      <c r="F841" s="34">
        <f>VLOOKUP(FACT_INTERESTS[[#This Row],[DW Version]], VERSIONS[], 3)</f>
        <v>8</v>
      </c>
      <c r="G841" s="34" t="str">
        <f>VLOOKUP(FACT_INTERESTS[[#This Row],[DW Version]], VERSIONS[], 4)</f>
        <v>white</v>
      </c>
      <c r="H841" s="40" t="str">
        <f>VLOOKUP(FACT_INTERESTS[[#This Row],[DW Version]], VERSIONS[], 6)</f>
        <v>Zoom Vomero</v>
      </c>
      <c r="I841" s="40" t="str">
        <f>VLOOKUP(FACT_INTERESTS[[#This Row],[DW Version]], VERSIONS[], 7)</f>
        <v>Shoe</v>
      </c>
    </row>
    <row r="842" spans="1:9" ht="15.5" x14ac:dyDescent="0.3">
      <c r="A842" s="34">
        <v>841</v>
      </c>
      <c r="B842" s="40" t="s">
        <v>748</v>
      </c>
      <c r="C842" s="35">
        <v>504</v>
      </c>
      <c r="D842" s="36">
        <v>41006.426759419963</v>
      </c>
      <c r="E842" s="34">
        <f>VLOOKUP(FACT_INTERESTS[[#This Row],[DW Version]], VERSIONS[], 2)</f>
        <v>53</v>
      </c>
      <c r="F842" s="34">
        <f>VLOOKUP(FACT_INTERESTS[[#This Row],[DW Version]], VERSIONS[], 3)</f>
        <v>5.5</v>
      </c>
      <c r="G842" s="34" t="str">
        <f>VLOOKUP(FACT_INTERESTS[[#This Row],[DW Version]], VERSIONS[], 4)</f>
        <v>dark blue</v>
      </c>
      <c r="H842" s="40" t="str">
        <f>VLOOKUP(FACT_INTERESTS[[#This Row],[DW Version]], VERSIONS[], 6)</f>
        <v>Flex Stride Shorts</v>
      </c>
      <c r="I842" s="40" t="str">
        <f>VLOOKUP(FACT_INTERESTS[[#This Row],[DW Version]], VERSIONS[], 7)</f>
        <v>Apparel</v>
      </c>
    </row>
    <row r="843" spans="1:9" ht="15.5" x14ac:dyDescent="0.3">
      <c r="A843" s="37">
        <v>842</v>
      </c>
      <c r="B843" s="37" t="s">
        <v>748</v>
      </c>
      <c r="C843" s="38">
        <v>989</v>
      </c>
      <c r="D843" s="39">
        <v>41692.622377486943</v>
      </c>
      <c r="E843" s="34">
        <f>VLOOKUP(FACT_INTERESTS[[#This Row],[DW Version]], VERSIONS[], 2)</f>
        <v>100</v>
      </c>
      <c r="F843" s="34">
        <f>VLOOKUP(FACT_INTERESTS[[#This Row],[DW Version]], VERSIONS[], 3)</f>
        <v>10.5</v>
      </c>
      <c r="G843" s="34" t="str">
        <f>VLOOKUP(FACT_INTERESTS[[#This Row],[DW Version]], VERSIONS[], 4)</f>
        <v>black</v>
      </c>
      <c r="H843" s="40" t="str">
        <f>VLOOKUP(FACT_INTERESTS[[#This Row],[DW Version]], VERSIONS[], 6)</f>
        <v>Nike Kettlebell</v>
      </c>
      <c r="I843" s="40" t="str">
        <f>VLOOKUP(FACT_INTERESTS[[#This Row],[DW Version]], VERSIONS[], 7)</f>
        <v>Sport Equipment</v>
      </c>
    </row>
    <row r="844" spans="1:9" ht="15.5" x14ac:dyDescent="0.3">
      <c r="A844" s="34">
        <v>843</v>
      </c>
      <c r="B844" s="34" t="s">
        <v>748</v>
      </c>
      <c r="C844" s="35">
        <v>969</v>
      </c>
      <c r="D844" s="36">
        <v>40316.95775165454</v>
      </c>
      <c r="E844" s="34">
        <f>VLOOKUP(FACT_INTERESTS[[#This Row],[DW Version]], VERSIONS[], 2)</f>
        <v>98</v>
      </c>
      <c r="F844" s="34">
        <f>VLOOKUP(FACT_INTERESTS[[#This Row],[DW Version]], VERSIONS[], 3)</f>
        <v>12.5</v>
      </c>
      <c r="G844" s="34" t="str">
        <f>VLOOKUP(FACT_INTERESTS[[#This Row],[DW Version]], VERSIONS[], 4)</f>
        <v>white</v>
      </c>
      <c r="H844" s="40" t="str">
        <f>VLOOKUP(FACT_INTERESTS[[#This Row],[DW Version]], VERSIONS[], 6)</f>
        <v>Zoom Rival Fly</v>
      </c>
      <c r="I844" s="40" t="str">
        <f>VLOOKUP(FACT_INTERESTS[[#This Row],[DW Version]], VERSIONS[], 7)</f>
        <v>Shoe</v>
      </c>
    </row>
    <row r="845" spans="1:9" ht="15.5" x14ac:dyDescent="0.3">
      <c r="A845" s="37">
        <v>844</v>
      </c>
      <c r="B845" s="37" t="s">
        <v>748</v>
      </c>
      <c r="C845" s="38">
        <v>972</v>
      </c>
      <c r="D845" s="39">
        <v>39639.636445969285</v>
      </c>
      <c r="E845" s="34">
        <f>VLOOKUP(FACT_INTERESTS[[#This Row],[DW Version]], VERSIONS[], 2)</f>
        <v>99</v>
      </c>
      <c r="F845" s="34">
        <f>VLOOKUP(FACT_INTERESTS[[#This Row],[DW Version]], VERSIONS[], 3)</f>
        <v>5.5</v>
      </c>
      <c r="G845" s="34" t="str">
        <f>VLOOKUP(FACT_INTERESTS[[#This Row],[DW Version]], VERSIONS[], 4)</f>
        <v>black</v>
      </c>
      <c r="H845" s="40" t="str">
        <f>VLOOKUP(FACT_INTERESTS[[#This Row],[DW Version]], VERSIONS[], 6)</f>
        <v>Flex Training Hoodie</v>
      </c>
      <c r="I845" s="40" t="str">
        <f>VLOOKUP(FACT_INTERESTS[[#This Row],[DW Version]], VERSIONS[], 7)</f>
        <v>Apparel</v>
      </c>
    </row>
    <row r="846" spans="1:9" ht="15.5" x14ac:dyDescent="0.3">
      <c r="A846" s="34">
        <v>845</v>
      </c>
      <c r="B846" s="34" t="s">
        <v>748</v>
      </c>
      <c r="C846" s="35">
        <v>706</v>
      </c>
      <c r="D846" s="36">
        <v>44762.596428337609</v>
      </c>
      <c r="E846" s="34">
        <f>VLOOKUP(FACT_INTERESTS[[#This Row],[DW Version]], VERSIONS[], 2)</f>
        <v>72</v>
      </c>
      <c r="F846" s="34">
        <f>VLOOKUP(FACT_INTERESTS[[#This Row],[DW Version]], VERSIONS[], 3)</f>
        <v>7</v>
      </c>
      <c r="G846" s="34" t="str">
        <f>VLOOKUP(FACT_INTERESTS[[#This Row],[DW Version]], VERSIONS[], 4)</f>
        <v>white</v>
      </c>
      <c r="H846" s="40" t="str">
        <f>VLOOKUP(FACT_INTERESTS[[#This Row],[DW Version]], VERSIONS[], 6)</f>
        <v>Zoom Structure 22</v>
      </c>
      <c r="I846" s="40" t="str">
        <f>VLOOKUP(FACT_INTERESTS[[#This Row],[DW Version]], VERSIONS[], 7)</f>
        <v>Shoe</v>
      </c>
    </row>
    <row r="847" spans="1:9" ht="15.5" x14ac:dyDescent="0.3">
      <c r="A847" s="37">
        <v>846</v>
      </c>
      <c r="B847" s="41" t="s">
        <v>748</v>
      </c>
      <c r="C847" s="38">
        <v>631</v>
      </c>
      <c r="D847" s="39">
        <v>39564.242415713154</v>
      </c>
      <c r="E847" s="34">
        <f>VLOOKUP(FACT_INTERESTS[[#This Row],[DW Version]], VERSIONS[], 2)</f>
        <v>64</v>
      </c>
      <c r="F847" s="34">
        <f>VLOOKUP(FACT_INTERESTS[[#This Row],[DW Version]], VERSIONS[], 3)</f>
        <v>12</v>
      </c>
      <c r="G847" s="34" t="str">
        <f>VLOOKUP(FACT_INTERESTS[[#This Row],[DW Version]], VERSIONS[], 4)</f>
        <v>white</v>
      </c>
      <c r="H847" s="40" t="str">
        <f>VLOOKUP(FACT_INTERESTS[[#This Row],[DW Version]], VERSIONS[], 6)</f>
        <v>Hyperdunk</v>
      </c>
      <c r="I847" s="40" t="str">
        <f>VLOOKUP(FACT_INTERESTS[[#This Row],[DW Version]], VERSIONS[], 7)</f>
        <v>Shoe</v>
      </c>
    </row>
    <row r="848" spans="1:9" ht="15.5" x14ac:dyDescent="0.3">
      <c r="A848" s="34">
        <v>847</v>
      </c>
      <c r="B848" s="34" t="s">
        <v>717</v>
      </c>
      <c r="C848" s="35">
        <v>351</v>
      </c>
      <c r="D848" s="36">
        <v>41359.286201262104</v>
      </c>
      <c r="E848" s="34">
        <f>VLOOKUP(FACT_INTERESTS[[#This Row],[DW Version]], VERSIONS[], 2)</f>
        <v>35</v>
      </c>
      <c r="F848" s="34">
        <f>VLOOKUP(FACT_INTERESTS[[#This Row],[DW Version]], VERSIONS[], 3)</f>
        <v>12</v>
      </c>
      <c r="G848" s="34" t="str">
        <f>VLOOKUP(FACT_INTERESTS[[#This Row],[DW Version]], VERSIONS[], 4)</f>
        <v>white</v>
      </c>
      <c r="H848" s="40" t="str">
        <f>VLOOKUP(FACT_INTERESTS[[#This Row],[DW Version]], VERSIONS[], 6)</f>
        <v>Alphafly</v>
      </c>
      <c r="I848" s="40" t="str">
        <f>VLOOKUP(FACT_INTERESTS[[#This Row],[DW Version]], VERSIONS[], 7)</f>
        <v>Shoe</v>
      </c>
    </row>
    <row r="849" spans="1:9" ht="15.5" x14ac:dyDescent="0.3">
      <c r="A849" s="37">
        <v>848</v>
      </c>
      <c r="B849" s="41" t="s">
        <v>717</v>
      </c>
      <c r="C849" s="38">
        <v>709</v>
      </c>
      <c r="D849" s="39">
        <v>42079.275377587706</v>
      </c>
      <c r="E849" s="34">
        <f>VLOOKUP(FACT_INTERESTS[[#This Row],[DW Version]], VERSIONS[], 2)</f>
        <v>72</v>
      </c>
      <c r="F849" s="34">
        <f>VLOOKUP(FACT_INTERESTS[[#This Row],[DW Version]], VERSIONS[], 3)</f>
        <v>10</v>
      </c>
      <c r="G849" s="34" t="str">
        <f>VLOOKUP(FACT_INTERESTS[[#This Row],[DW Version]], VERSIONS[], 4)</f>
        <v>orange</v>
      </c>
      <c r="H849" s="40" t="str">
        <f>VLOOKUP(FACT_INTERESTS[[#This Row],[DW Version]], VERSIONS[], 6)</f>
        <v>Zoom Structure 22</v>
      </c>
      <c r="I849" s="40" t="str">
        <f>VLOOKUP(FACT_INTERESTS[[#This Row],[DW Version]], VERSIONS[], 7)</f>
        <v>Shoe</v>
      </c>
    </row>
    <row r="850" spans="1:9" ht="15.5" x14ac:dyDescent="0.3">
      <c r="A850" s="34">
        <v>849</v>
      </c>
      <c r="B850" s="40" t="s">
        <v>717</v>
      </c>
      <c r="C850" s="35">
        <v>470</v>
      </c>
      <c r="D850" s="36">
        <v>44381.575508433991</v>
      </c>
      <c r="E850" s="34">
        <f>VLOOKUP(FACT_INTERESTS[[#This Row],[DW Version]], VERSIONS[], 2)</f>
        <v>49</v>
      </c>
      <c r="F850" s="34">
        <f>VLOOKUP(FACT_INTERESTS[[#This Row],[DW Version]], VERSIONS[], 3)</f>
        <v>9.5</v>
      </c>
      <c r="G850" s="34" t="str">
        <f>VLOOKUP(FACT_INTERESTS[[#This Row],[DW Version]], VERSIONS[], 4)</f>
        <v>white</v>
      </c>
      <c r="H850" s="40" t="str">
        <f>VLOOKUP(FACT_INTERESTS[[#This Row],[DW Version]], VERSIONS[], 6)</f>
        <v>Air Zoom Pegasus</v>
      </c>
      <c r="I850" s="40" t="str">
        <f>VLOOKUP(FACT_INTERESTS[[#This Row],[DW Version]], VERSIONS[], 7)</f>
        <v>Shoe</v>
      </c>
    </row>
    <row r="851" spans="1:9" ht="15.5" x14ac:dyDescent="0.3">
      <c r="A851" s="37">
        <v>850</v>
      </c>
      <c r="B851" s="41" t="s">
        <v>717</v>
      </c>
      <c r="C851" s="38">
        <v>685</v>
      </c>
      <c r="D851" s="39">
        <v>41755.933429348726</v>
      </c>
      <c r="E851" s="34">
        <f>VLOOKUP(FACT_INTERESTS[[#This Row],[DW Version]], VERSIONS[], 2)</f>
        <v>69</v>
      </c>
      <c r="F851" s="34">
        <f>VLOOKUP(FACT_INTERESTS[[#This Row],[DW Version]], VERSIONS[], 3)</f>
        <v>7</v>
      </c>
      <c r="G851" s="34" t="str">
        <f>VLOOKUP(FACT_INTERESTS[[#This Row],[DW Version]], VERSIONS[], 4)</f>
        <v>red</v>
      </c>
      <c r="H851" s="40" t="str">
        <f>VLOOKUP(FACT_INTERESTS[[#This Row],[DW Version]], VERSIONS[], 6)</f>
        <v>Mercurial Vapor</v>
      </c>
      <c r="I851" s="40" t="str">
        <f>VLOOKUP(FACT_INTERESTS[[#This Row],[DW Version]], VERSIONS[], 7)</f>
        <v>Shoe</v>
      </c>
    </row>
    <row r="852" spans="1:9" ht="15.5" x14ac:dyDescent="0.3">
      <c r="A852" s="34">
        <v>851</v>
      </c>
      <c r="B852" s="40" t="s">
        <v>717</v>
      </c>
      <c r="C852" s="35">
        <v>250</v>
      </c>
      <c r="D852" s="36">
        <v>40472.57843071629</v>
      </c>
      <c r="E852" s="34">
        <f>VLOOKUP(FACT_INTERESTS[[#This Row],[DW Version]], VERSIONS[], 2)</f>
        <v>24</v>
      </c>
      <c r="F852" s="34">
        <f>VLOOKUP(FACT_INTERESTS[[#This Row],[DW Version]], VERSIONS[], 3)</f>
        <v>12.5</v>
      </c>
      <c r="G852" s="34" t="str">
        <f>VLOOKUP(FACT_INTERESTS[[#This Row],[DW Version]], VERSIONS[], 4)</f>
        <v>black</v>
      </c>
      <c r="H852" s="40" t="str">
        <f>VLOOKUP(FACT_INTERESTS[[#This Row],[DW Version]], VERSIONS[], 6)</f>
        <v>Zoom Fly</v>
      </c>
      <c r="I852" s="40" t="str">
        <f>VLOOKUP(FACT_INTERESTS[[#This Row],[DW Version]], VERSIONS[], 7)</f>
        <v>Shoe</v>
      </c>
    </row>
    <row r="853" spans="1:9" ht="15.5" x14ac:dyDescent="0.3">
      <c r="A853" s="37">
        <v>852</v>
      </c>
      <c r="B853" s="41" t="s">
        <v>717</v>
      </c>
      <c r="C853" s="38">
        <v>730</v>
      </c>
      <c r="D853" s="39">
        <v>42731.346137119101</v>
      </c>
      <c r="E853" s="34">
        <f>VLOOKUP(FACT_INTERESTS[[#This Row],[DW Version]], VERSIONS[], 2)</f>
        <v>75</v>
      </c>
      <c r="F853" s="34">
        <f>VLOOKUP(FACT_INTERESTS[[#This Row],[DW Version]], VERSIONS[], 3)</f>
        <v>5</v>
      </c>
      <c r="G853" s="34" t="str">
        <f>VLOOKUP(FACT_INTERESTS[[#This Row],[DW Version]], VERSIONS[], 4)</f>
        <v>purple</v>
      </c>
      <c r="H853" s="40" t="str">
        <f>VLOOKUP(FACT_INTERESTS[[#This Row],[DW Version]], VERSIONS[], 6)</f>
        <v>React Presto</v>
      </c>
      <c r="I853" s="40" t="str">
        <f>VLOOKUP(FACT_INTERESTS[[#This Row],[DW Version]], VERSIONS[], 7)</f>
        <v>Shoe</v>
      </c>
    </row>
    <row r="854" spans="1:9" ht="15.5" x14ac:dyDescent="0.3">
      <c r="A854" s="34">
        <v>853</v>
      </c>
      <c r="B854" s="40" t="s">
        <v>717</v>
      </c>
      <c r="C854" s="35">
        <v>738</v>
      </c>
      <c r="D854" s="36">
        <v>44213.808020547069</v>
      </c>
      <c r="E854" s="34">
        <f>VLOOKUP(FACT_INTERESTS[[#This Row],[DW Version]], VERSIONS[], 2)</f>
        <v>75</v>
      </c>
      <c r="F854" s="34">
        <f>VLOOKUP(FACT_INTERESTS[[#This Row],[DW Version]], VERSIONS[], 3)</f>
        <v>12</v>
      </c>
      <c r="G854" s="34" t="str">
        <f>VLOOKUP(FACT_INTERESTS[[#This Row],[DW Version]], VERSIONS[], 4)</f>
        <v>white</v>
      </c>
      <c r="H854" s="40" t="str">
        <f>VLOOKUP(FACT_INTERESTS[[#This Row],[DW Version]], VERSIONS[], 6)</f>
        <v>React Presto</v>
      </c>
      <c r="I854" s="40" t="str">
        <f>VLOOKUP(FACT_INTERESTS[[#This Row],[DW Version]], VERSIONS[], 7)</f>
        <v>Shoe</v>
      </c>
    </row>
    <row r="855" spans="1:9" ht="15.5" x14ac:dyDescent="0.3">
      <c r="A855" s="37">
        <v>854</v>
      </c>
      <c r="B855" s="37" t="s">
        <v>717</v>
      </c>
      <c r="C855" s="38">
        <v>809</v>
      </c>
      <c r="D855" s="39">
        <v>43104.137550630847</v>
      </c>
      <c r="E855" s="34">
        <f>VLOOKUP(FACT_INTERESTS[[#This Row],[DW Version]], VERSIONS[], 2)</f>
        <v>82</v>
      </c>
      <c r="F855" s="34">
        <f>VLOOKUP(FACT_INTERESTS[[#This Row],[DW Version]], VERSIONS[], 3)</f>
        <v>9</v>
      </c>
      <c r="G855" s="34" t="str">
        <f>VLOOKUP(FACT_INTERESTS[[#This Row],[DW Version]], VERSIONS[], 4)</f>
        <v>black</v>
      </c>
      <c r="H855" s="40" t="str">
        <f>VLOOKUP(FACT_INTERESTS[[#This Row],[DW Version]], VERSIONS[], 6)</f>
        <v>Flex 2-in-1 Shorts</v>
      </c>
      <c r="I855" s="40" t="str">
        <f>VLOOKUP(FACT_INTERESTS[[#This Row],[DW Version]], VERSIONS[], 7)</f>
        <v>Apparel</v>
      </c>
    </row>
    <row r="856" spans="1:9" ht="15.5" x14ac:dyDescent="0.3">
      <c r="A856" s="34">
        <v>855</v>
      </c>
      <c r="B856" s="34" t="s">
        <v>717</v>
      </c>
      <c r="C856" s="35">
        <v>372</v>
      </c>
      <c r="D856" s="36">
        <v>45335.769640285362</v>
      </c>
      <c r="E856" s="34">
        <f>VLOOKUP(FACT_INTERESTS[[#This Row],[DW Version]], VERSIONS[], 2)</f>
        <v>37</v>
      </c>
      <c r="F856" s="34">
        <f>VLOOKUP(FACT_INTERESTS[[#This Row],[DW Version]], VERSIONS[], 3)</f>
        <v>11</v>
      </c>
      <c r="G856" s="34" t="str">
        <f>VLOOKUP(FACT_INTERESTS[[#This Row],[DW Version]], VERSIONS[], 4)</f>
        <v>red</v>
      </c>
      <c r="H856" s="40" t="str">
        <f>VLOOKUP(FACT_INTERESTS[[#This Row],[DW Version]], VERSIONS[], 6)</f>
        <v>Air Zoom Winflo</v>
      </c>
      <c r="I856" s="40" t="str">
        <f>VLOOKUP(FACT_INTERESTS[[#This Row],[DW Version]], VERSIONS[], 7)</f>
        <v>Shoe</v>
      </c>
    </row>
    <row r="857" spans="1:9" ht="15.5" x14ac:dyDescent="0.3">
      <c r="A857" s="37">
        <v>856</v>
      </c>
      <c r="B857" s="41" t="s">
        <v>717</v>
      </c>
      <c r="C857" s="38">
        <v>326</v>
      </c>
      <c r="D857" s="39">
        <v>42699.686147842767</v>
      </c>
      <c r="E857" s="34">
        <f>VLOOKUP(FACT_INTERESTS[[#This Row],[DW Version]], VERSIONS[], 2)</f>
        <v>33</v>
      </c>
      <c r="F857" s="34">
        <f>VLOOKUP(FACT_INTERESTS[[#This Row],[DW Version]], VERSIONS[], 3)</f>
        <v>7.5</v>
      </c>
      <c r="G857" s="34" t="str">
        <f>VLOOKUP(FACT_INTERESTS[[#This Row],[DW Version]], VERSIONS[], 4)</f>
        <v>pink</v>
      </c>
      <c r="H857" s="40" t="str">
        <f>VLOOKUP(FACT_INTERESTS[[#This Row],[DW Version]], VERSIONS[], 6)</f>
        <v>Element Running Top</v>
      </c>
      <c r="I857" s="40" t="str">
        <f>VLOOKUP(FACT_INTERESTS[[#This Row],[DW Version]], VERSIONS[], 7)</f>
        <v>Apparel</v>
      </c>
    </row>
    <row r="858" spans="1:9" ht="15.5" x14ac:dyDescent="0.3">
      <c r="A858" s="34">
        <v>857</v>
      </c>
      <c r="B858" s="34" t="s">
        <v>776</v>
      </c>
      <c r="C858" s="35">
        <v>36</v>
      </c>
      <c r="D858" s="36">
        <v>44327.496882034116</v>
      </c>
      <c r="E858" s="34">
        <f>VLOOKUP(FACT_INTERESTS[[#This Row],[DW Version]], VERSIONS[], 2)</f>
        <v>4</v>
      </c>
      <c r="F858" s="34">
        <f>VLOOKUP(FACT_INTERESTS[[#This Row],[DW Version]], VERSIONS[], 3)</f>
        <v>4.5</v>
      </c>
      <c r="G858" s="34" t="str">
        <f>VLOOKUP(FACT_INTERESTS[[#This Row],[DW Version]], VERSIONS[], 4)</f>
        <v>black</v>
      </c>
      <c r="H858" s="40" t="str">
        <f>VLOOKUP(FACT_INTERESTS[[#This Row],[DW Version]], VERSIONS[], 6)</f>
        <v>Cortez</v>
      </c>
      <c r="I858" s="40" t="str">
        <f>VLOOKUP(FACT_INTERESTS[[#This Row],[DW Version]], VERSIONS[], 7)</f>
        <v>Shoe</v>
      </c>
    </row>
    <row r="859" spans="1:9" ht="15.5" x14ac:dyDescent="0.3">
      <c r="A859" s="37">
        <v>858</v>
      </c>
      <c r="B859" s="37" t="s">
        <v>776</v>
      </c>
      <c r="C859" s="38">
        <v>545</v>
      </c>
      <c r="D859" s="39">
        <v>44773.160585257458</v>
      </c>
      <c r="E859" s="34">
        <f>VLOOKUP(FACT_INTERESTS[[#This Row],[DW Version]], VERSIONS[], 2)</f>
        <v>57</v>
      </c>
      <c r="F859" s="34">
        <f>VLOOKUP(FACT_INTERESTS[[#This Row],[DW Version]], VERSIONS[], 3)</f>
        <v>5.5</v>
      </c>
      <c r="G859" s="34" t="str">
        <f>VLOOKUP(FACT_INTERESTS[[#This Row],[DW Version]], VERSIONS[], 4)</f>
        <v>yellow</v>
      </c>
      <c r="H859" s="40" t="str">
        <f>VLOOKUP(FACT_INTERESTS[[#This Row],[DW Version]], VERSIONS[], 6)</f>
        <v>Phantom Vision</v>
      </c>
      <c r="I859" s="40" t="str">
        <f>VLOOKUP(FACT_INTERESTS[[#This Row],[DW Version]], VERSIONS[], 7)</f>
        <v>Shoe</v>
      </c>
    </row>
    <row r="860" spans="1:9" ht="15.5" x14ac:dyDescent="0.3">
      <c r="A860" s="34">
        <v>859</v>
      </c>
      <c r="B860" s="34" t="s">
        <v>776</v>
      </c>
      <c r="C860" s="35">
        <v>252</v>
      </c>
      <c r="D860" s="36">
        <v>39310.8233962702</v>
      </c>
      <c r="E860" s="34">
        <f>VLOOKUP(FACT_INTERESTS[[#This Row],[DW Version]], VERSIONS[], 2)</f>
        <v>25</v>
      </c>
      <c r="F860" s="34">
        <f>VLOOKUP(FACT_INTERESTS[[#This Row],[DW Version]], VERSIONS[], 3)</f>
        <v>4</v>
      </c>
      <c r="G860" s="34" t="str">
        <f>VLOOKUP(FACT_INTERESTS[[#This Row],[DW Version]], VERSIONS[], 4)</f>
        <v>white</v>
      </c>
      <c r="H860" s="40" t="str">
        <f>VLOOKUP(FACT_INTERESTS[[#This Row],[DW Version]], VERSIONS[], 6)</f>
        <v>Shox</v>
      </c>
      <c r="I860" s="40" t="str">
        <f>VLOOKUP(FACT_INTERESTS[[#This Row],[DW Version]], VERSIONS[], 7)</f>
        <v>Shoe</v>
      </c>
    </row>
    <row r="861" spans="1:9" ht="15.5" x14ac:dyDescent="0.3">
      <c r="A861" s="37">
        <v>860</v>
      </c>
      <c r="B861" s="41" t="s">
        <v>776</v>
      </c>
      <c r="C861" s="38">
        <v>453</v>
      </c>
      <c r="D861" s="39">
        <v>41860.621052788716</v>
      </c>
      <c r="E861" s="34">
        <f>VLOOKUP(FACT_INTERESTS[[#This Row],[DW Version]], VERSIONS[], 2)</f>
        <v>47</v>
      </c>
      <c r="F861" s="34">
        <f>VLOOKUP(FACT_INTERESTS[[#This Row],[DW Version]], VERSIONS[], 3)</f>
        <v>9.5</v>
      </c>
      <c r="G861" s="34" t="str">
        <f>VLOOKUP(FACT_INTERESTS[[#This Row],[DW Version]], VERSIONS[], 4)</f>
        <v>white</v>
      </c>
      <c r="H861" s="40" t="str">
        <f>VLOOKUP(FACT_INTERESTS[[#This Row],[DW Version]], VERSIONS[], 6)</f>
        <v>Court Royale</v>
      </c>
      <c r="I861" s="40" t="str">
        <f>VLOOKUP(FACT_INTERESTS[[#This Row],[DW Version]], VERSIONS[], 7)</f>
        <v>Shoe</v>
      </c>
    </row>
    <row r="862" spans="1:9" ht="15.5" x14ac:dyDescent="0.3">
      <c r="A862" s="34">
        <v>861</v>
      </c>
      <c r="B862" s="40" t="s">
        <v>776</v>
      </c>
      <c r="C862" s="35">
        <v>556</v>
      </c>
      <c r="D862" s="36">
        <v>39922.297138158465</v>
      </c>
      <c r="E862" s="34">
        <f>VLOOKUP(FACT_INTERESTS[[#This Row],[DW Version]], VERSIONS[], 2)</f>
        <v>58</v>
      </c>
      <c r="F862" s="34">
        <f>VLOOKUP(FACT_INTERESTS[[#This Row],[DW Version]], VERSIONS[], 3)</f>
        <v>4</v>
      </c>
      <c r="G862" s="34" t="str">
        <f>VLOOKUP(FACT_INTERESTS[[#This Row],[DW Version]], VERSIONS[], 4)</f>
        <v>turquoise</v>
      </c>
      <c r="H862" s="40" t="str">
        <f>VLOOKUP(FACT_INTERESTS[[#This Row],[DW Version]], VERSIONS[], 6)</f>
        <v>Mercurial Superfly</v>
      </c>
      <c r="I862" s="40" t="str">
        <f>VLOOKUP(FACT_INTERESTS[[#This Row],[DW Version]], VERSIONS[], 7)</f>
        <v>Shoe</v>
      </c>
    </row>
    <row r="863" spans="1:9" ht="15.5" x14ac:dyDescent="0.3">
      <c r="A863" s="37">
        <v>862</v>
      </c>
      <c r="B863" s="41" t="s">
        <v>776</v>
      </c>
      <c r="C863" s="38">
        <v>283</v>
      </c>
      <c r="D863" s="39">
        <v>41071.359541585538</v>
      </c>
      <c r="E863" s="34">
        <f>VLOOKUP(FACT_INTERESTS[[#This Row],[DW Version]], VERSIONS[], 2)</f>
        <v>27</v>
      </c>
      <c r="F863" s="34">
        <f>VLOOKUP(FACT_INTERESTS[[#This Row],[DW Version]], VERSIONS[], 3)</f>
        <v>12.5</v>
      </c>
      <c r="G863" s="34" t="str">
        <f>VLOOKUP(FACT_INTERESTS[[#This Row],[DW Version]], VERSIONS[], 4)</f>
        <v>dark green</v>
      </c>
      <c r="H863" s="40" t="str">
        <f>VLOOKUP(FACT_INTERESTS[[#This Row],[DW Version]], VERSIONS[], 6)</f>
        <v>Structure</v>
      </c>
      <c r="I863" s="40" t="str">
        <f>VLOOKUP(FACT_INTERESTS[[#This Row],[DW Version]], VERSIONS[], 7)</f>
        <v>Shoe</v>
      </c>
    </row>
    <row r="864" spans="1:9" ht="15.5" x14ac:dyDescent="0.3">
      <c r="A864" s="34">
        <v>863</v>
      </c>
      <c r="B864" s="40" t="s">
        <v>776</v>
      </c>
      <c r="C864" s="35">
        <v>698</v>
      </c>
      <c r="D864" s="36">
        <v>40994.241396211604</v>
      </c>
      <c r="E864" s="34">
        <f>VLOOKUP(FACT_INTERESTS[[#This Row],[DW Version]], VERSIONS[], 2)</f>
        <v>71</v>
      </c>
      <c r="F864" s="34">
        <f>VLOOKUP(FACT_INTERESTS[[#This Row],[DW Version]], VERSIONS[], 3)</f>
        <v>11</v>
      </c>
      <c r="G864" s="34" t="str">
        <f>VLOOKUP(FACT_INTERESTS[[#This Row],[DW Version]], VERSIONS[], 4)</f>
        <v>white</v>
      </c>
      <c r="H864" s="40" t="str">
        <f>VLOOKUP(FACT_INTERESTS[[#This Row],[DW Version]], VERSIONS[], 6)</f>
        <v>AeroSwift Running Top</v>
      </c>
      <c r="I864" s="40" t="str">
        <f>VLOOKUP(FACT_INTERESTS[[#This Row],[DW Version]], VERSIONS[], 7)</f>
        <v>Apparel</v>
      </c>
    </row>
    <row r="865" spans="1:9" ht="15.5" x14ac:dyDescent="0.3">
      <c r="A865" s="37">
        <v>864</v>
      </c>
      <c r="B865" s="37" t="s">
        <v>776</v>
      </c>
      <c r="C865" s="38">
        <v>668</v>
      </c>
      <c r="D865" s="39">
        <v>43178.749802948078</v>
      </c>
      <c r="E865" s="34">
        <f>VLOOKUP(FACT_INTERESTS[[#This Row],[DW Version]], VERSIONS[], 2)</f>
        <v>67</v>
      </c>
      <c r="F865" s="34">
        <f>VLOOKUP(FACT_INTERESTS[[#This Row],[DW Version]], VERSIONS[], 3)</f>
        <v>12.5</v>
      </c>
      <c r="G865" s="34" t="str">
        <f>VLOOKUP(FACT_INTERESTS[[#This Row],[DW Version]], VERSIONS[], 4)</f>
        <v>blue</v>
      </c>
      <c r="H865" s="40" t="str">
        <f>VLOOKUP(FACT_INTERESTS[[#This Row],[DW Version]], VERSIONS[], 6)</f>
        <v>Phantom VSN Elite</v>
      </c>
      <c r="I865" s="40" t="str">
        <f>VLOOKUP(FACT_INTERESTS[[#This Row],[DW Version]], VERSIONS[], 7)</f>
        <v>Shoe</v>
      </c>
    </row>
    <row r="866" spans="1:9" ht="15.5" x14ac:dyDescent="0.3">
      <c r="A866" s="34">
        <v>865</v>
      </c>
      <c r="B866" s="40" t="s">
        <v>776</v>
      </c>
      <c r="C866" s="35">
        <v>981</v>
      </c>
      <c r="D866" s="36">
        <v>38877.904277229478</v>
      </c>
      <c r="E866" s="34">
        <f>VLOOKUP(FACT_INTERESTS[[#This Row],[DW Version]], VERSIONS[], 2)</f>
        <v>100</v>
      </c>
      <c r="F866" s="34">
        <f>VLOOKUP(FACT_INTERESTS[[#This Row],[DW Version]], VERSIONS[], 3)</f>
        <v>3</v>
      </c>
      <c r="G866" s="34" t="str">
        <f>VLOOKUP(FACT_INTERESTS[[#This Row],[DW Version]], VERSIONS[], 4)</f>
        <v>red</v>
      </c>
      <c r="H866" s="40" t="str">
        <f>VLOOKUP(FACT_INTERESTS[[#This Row],[DW Version]], VERSIONS[], 6)</f>
        <v>Nike Kettlebell</v>
      </c>
      <c r="I866" s="40" t="str">
        <f>VLOOKUP(FACT_INTERESTS[[#This Row],[DW Version]], VERSIONS[], 7)</f>
        <v>Sport Equipment</v>
      </c>
    </row>
    <row r="867" spans="1:9" ht="15.5" x14ac:dyDescent="0.3">
      <c r="A867" s="37">
        <v>866</v>
      </c>
      <c r="B867" s="37" t="s">
        <v>776</v>
      </c>
      <c r="C867" s="38">
        <v>977</v>
      </c>
      <c r="D867" s="39">
        <v>40089.759072522291</v>
      </c>
      <c r="E867" s="34">
        <f>VLOOKUP(FACT_INTERESTS[[#This Row],[DW Version]], VERSIONS[], 2)</f>
        <v>99</v>
      </c>
      <c r="F867" s="34">
        <f>VLOOKUP(FACT_INTERESTS[[#This Row],[DW Version]], VERSIONS[], 3)</f>
        <v>10.5</v>
      </c>
      <c r="G867" s="34" t="str">
        <f>VLOOKUP(FACT_INTERESTS[[#This Row],[DW Version]], VERSIONS[], 4)</f>
        <v>white</v>
      </c>
      <c r="H867" s="40" t="str">
        <f>VLOOKUP(FACT_INTERESTS[[#This Row],[DW Version]], VERSIONS[], 6)</f>
        <v>Flex Training Hoodie</v>
      </c>
      <c r="I867" s="40" t="str">
        <f>VLOOKUP(FACT_INTERESTS[[#This Row],[DW Version]], VERSIONS[], 7)</f>
        <v>Apparel</v>
      </c>
    </row>
    <row r="868" spans="1:9" ht="15.5" x14ac:dyDescent="0.3">
      <c r="A868" s="34">
        <v>867</v>
      </c>
      <c r="B868" s="40" t="s">
        <v>776</v>
      </c>
      <c r="C868" s="35">
        <v>15</v>
      </c>
      <c r="D868" s="36">
        <v>38851.891908094389</v>
      </c>
      <c r="E868" s="34">
        <f>VLOOKUP(FACT_INTERESTS[[#This Row],[DW Version]], VERSIONS[], 2)</f>
        <v>2</v>
      </c>
      <c r="F868" s="34">
        <f>VLOOKUP(FACT_INTERESTS[[#This Row],[DW Version]], VERSIONS[], 3)</f>
        <v>4</v>
      </c>
      <c r="G868" s="34" t="str">
        <f>VLOOKUP(FACT_INTERESTS[[#This Row],[DW Version]], VERSIONS[], 4)</f>
        <v>white</v>
      </c>
      <c r="H868" s="40" t="str">
        <f>VLOOKUP(FACT_INTERESTS[[#This Row],[DW Version]], VERSIONS[], 6)</f>
        <v>Air Force 1</v>
      </c>
      <c r="I868" s="40" t="str">
        <f>VLOOKUP(FACT_INTERESTS[[#This Row],[DW Version]], VERSIONS[], 7)</f>
        <v>Shoe</v>
      </c>
    </row>
    <row r="869" spans="1:9" ht="15.5" x14ac:dyDescent="0.3">
      <c r="A869" s="37">
        <v>868</v>
      </c>
      <c r="B869" s="41" t="s">
        <v>776</v>
      </c>
      <c r="C869" s="38">
        <v>427</v>
      </c>
      <c r="D869" s="39">
        <v>40439.513029106667</v>
      </c>
      <c r="E869" s="34">
        <f>VLOOKUP(FACT_INTERESTS[[#This Row],[DW Version]], VERSIONS[], 2)</f>
        <v>43</v>
      </c>
      <c r="F869" s="34">
        <f>VLOOKUP(FACT_INTERESTS[[#This Row],[DW Version]], VERSIONS[], 3)</f>
        <v>12.5</v>
      </c>
      <c r="G869" s="34" t="str">
        <f>VLOOKUP(FACT_INTERESTS[[#This Row],[DW Version]], VERSIONS[], 4)</f>
        <v>white</v>
      </c>
      <c r="H869" s="40" t="str">
        <f>VLOOKUP(FACT_INTERESTS[[#This Row],[DW Version]], VERSIONS[], 6)</f>
        <v>Flex Experience</v>
      </c>
      <c r="I869" s="40" t="str">
        <f>VLOOKUP(FACT_INTERESTS[[#This Row],[DW Version]], VERSIONS[], 7)</f>
        <v>Apparel</v>
      </c>
    </row>
    <row r="870" spans="1:9" ht="15.5" x14ac:dyDescent="0.3">
      <c r="A870" s="34">
        <v>869</v>
      </c>
      <c r="B870" s="40" t="s">
        <v>776</v>
      </c>
      <c r="C870" s="35">
        <v>810</v>
      </c>
      <c r="D870" s="36">
        <v>43398.178595274883</v>
      </c>
      <c r="E870" s="34">
        <f>VLOOKUP(FACT_INTERESTS[[#This Row],[DW Version]], VERSIONS[], 2)</f>
        <v>82</v>
      </c>
      <c r="F870" s="34">
        <f>VLOOKUP(FACT_INTERESTS[[#This Row],[DW Version]], VERSIONS[], 3)</f>
        <v>10</v>
      </c>
      <c r="G870" s="34" t="str">
        <f>VLOOKUP(FACT_INTERESTS[[#This Row],[DW Version]], VERSIONS[], 4)</f>
        <v>white</v>
      </c>
      <c r="H870" s="40" t="str">
        <f>VLOOKUP(FACT_INTERESTS[[#This Row],[DW Version]], VERSIONS[], 6)</f>
        <v>Flex 2-in-1 Shorts</v>
      </c>
      <c r="I870" s="40" t="str">
        <f>VLOOKUP(FACT_INTERESTS[[#This Row],[DW Version]], VERSIONS[], 7)</f>
        <v>Apparel</v>
      </c>
    </row>
    <row r="871" spans="1:9" ht="15.5" x14ac:dyDescent="0.3">
      <c r="A871" s="37">
        <v>870</v>
      </c>
      <c r="B871" s="41" t="s">
        <v>776</v>
      </c>
      <c r="C871" s="38">
        <v>680</v>
      </c>
      <c r="D871" s="39">
        <v>39278.280732674561</v>
      </c>
      <c r="E871" s="34">
        <f>VLOOKUP(FACT_INTERESTS[[#This Row],[DW Version]], VERSIONS[], 2)</f>
        <v>68</v>
      </c>
      <c r="F871" s="34">
        <f>VLOOKUP(FACT_INTERESTS[[#This Row],[DW Version]], VERSIONS[], 3)</f>
        <v>12.5</v>
      </c>
      <c r="G871" s="34" t="str">
        <f>VLOOKUP(FACT_INTERESTS[[#This Row],[DW Version]], VERSIONS[], 4)</f>
        <v>white</v>
      </c>
      <c r="H871" s="40" t="str">
        <f>VLOOKUP(FACT_INTERESTS[[#This Row],[DW Version]], VERSIONS[], 6)</f>
        <v>React Miler</v>
      </c>
      <c r="I871" s="40" t="str">
        <f>VLOOKUP(FACT_INTERESTS[[#This Row],[DW Version]], VERSIONS[], 7)</f>
        <v>Shoe</v>
      </c>
    </row>
    <row r="872" spans="1:9" ht="15.5" x14ac:dyDescent="0.3">
      <c r="A872" s="34">
        <v>871</v>
      </c>
      <c r="B872" s="34" t="s">
        <v>772</v>
      </c>
      <c r="C872" s="35">
        <v>88</v>
      </c>
      <c r="D872" s="36">
        <v>44811.613316367948</v>
      </c>
      <c r="E872" s="34">
        <f>VLOOKUP(FACT_INTERESTS[[#This Row],[DW Version]], VERSIONS[], 2)</f>
        <v>9</v>
      </c>
      <c r="F872" s="34">
        <f>VLOOKUP(FACT_INTERESTS[[#This Row],[DW Version]], VERSIONS[], 3)</f>
        <v>5</v>
      </c>
      <c r="G872" s="34" t="str">
        <f>VLOOKUP(FACT_INTERESTS[[#This Row],[DW Version]], VERSIONS[], 4)</f>
        <v>black</v>
      </c>
      <c r="H872" s="40" t="str">
        <f>VLOOKUP(FACT_INTERESTS[[#This Row],[DW Version]], VERSIONS[], 6)</f>
        <v>React</v>
      </c>
      <c r="I872" s="40" t="str">
        <f>VLOOKUP(FACT_INTERESTS[[#This Row],[DW Version]], VERSIONS[], 7)</f>
        <v>Shoe</v>
      </c>
    </row>
    <row r="873" spans="1:9" ht="15.5" x14ac:dyDescent="0.3">
      <c r="A873" s="37">
        <v>872</v>
      </c>
      <c r="B873" s="41" t="s">
        <v>772</v>
      </c>
      <c r="C873" s="38">
        <v>75</v>
      </c>
      <c r="D873" s="39">
        <v>39231.633168794928</v>
      </c>
      <c r="E873" s="34">
        <f>VLOOKUP(FACT_INTERESTS[[#This Row],[DW Version]], VERSIONS[], 2)</f>
        <v>7</v>
      </c>
      <c r="F873" s="34">
        <f>VLOOKUP(FACT_INTERESTS[[#This Row],[DW Version]], VERSIONS[], 3)</f>
        <v>11.5</v>
      </c>
      <c r="G873" s="34" t="str">
        <f>VLOOKUP(FACT_INTERESTS[[#This Row],[DW Version]], VERSIONS[], 4)</f>
        <v>white</v>
      </c>
      <c r="H873" s="40" t="str">
        <f>VLOOKUP(FACT_INTERESTS[[#This Row],[DW Version]], VERSIONS[], 6)</f>
        <v>Blazer</v>
      </c>
      <c r="I873" s="40" t="str">
        <f>VLOOKUP(FACT_INTERESTS[[#This Row],[DW Version]], VERSIONS[], 7)</f>
        <v>Shoe</v>
      </c>
    </row>
    <row r="874" spans="1:9" ht="15.5" x14ac:dyDescent="0.3">
      <c r="A874" s="34">
        <v>873</v>
      </c>
      <c r="B874" s="34" t="s">
        <v>772</v>
      </c>
      <c r="C874" s="35">
        <v>501</v>
      </c>
      <c r="D874" s="36">
        <v>42369.095585843119</v>
      </c>
      <c r="E874" s="34">
        <f>VLOOKUP(FACT_INTERESTS[[#This Row],[DW Version]], VERSIONS[], 2)</f>
        <v>53</v>
      </c>
      <c r="F874" s="34">
        <f>VLOOKUP(FACT_INTERESTS[[#This Row],[DW Version]], VERSIONS[], 3)</f>
        <v>3.5</v>
      </c>
      <c r="G874" s="34" t="str">
        <f>VLOOKUP(FACT_INTERESTS[[#This Row],[DW Version]], VERSIONS[], 4)</f>
        <v>white</v>
      </c>
      <c r="H874" s="40" t="str">
        <f>VLOOKUP(FACT_INTERESTS[[#This Row],[DW Version]], VERSIONS[], 6)</f>
        <v>Flex Stride Shorts</v>
      </c>
      <c r="I874" s="40" t="str">
        <f>VLOOKUP(FACT_INTERESTS[[#This Row],[DW Version]], VERSIONS[], 7)</f>
        <v>Apparel</v>
      </c>
    </row>
    <row r="875" spans="1:9" ht="15.5" x14ac:dyDescent="0.3">
      <c r="A875" s="37">
        <v>874</v>
      </c>
      <c r="B875" s="41" t="s">
        <v>772</v>
      </c>
      <c r="C875" s="38">
        <v>903</v>
      </c>
      <c r="D875" s="39">
        <v>40325.863468066818</v>
      </c>
      <c r="E875" s="34">
        <f>VLOOKUP(FACT_INTERESTS[[#This Row],[DW Version]], VERSIONS[], 2)</f>
        <v>92</v>
      </c>
      <c r="F875" s="34">
        <f>VLOOKUP(FACT_INTERESTS[[#This Row],[DW Version]], VERSIONS[], 3)</f>
        <v>10.5</v>
      </c>
      <c r="G875" s="34" t="str">
        <f>VLOOKUP(FACT_INTERESTS[[#This Row],[DW Version]], VERSIONS[], 4)</f>
        <v>black</v>
      </c>
      <c r="H875" s="40" t="str">
        <f>VLOOKUP(FACT_INTERESTS[[#This Row],[DW Version]], VERSIONS[], 6)</f>
        <v>Nike Cap</v>
      </c>
      <c r="I875" s="40" t="str">
        <f>VLOOKUP(FACT_INTERESTS[[#This Row],[DW Version]], VERSIONS[], 7)</f>
        <v>Accessories</v>
      </c>
    </row>
    <row r="876" spans="1:9" ht="15.5" x14ac:dyDescent="0.3">
      <c r="A876" s="34">
        <v>875</v>
      </c>
      <c r="B876" s="34" t="s">
        <v>772</v>
      </c>
      <c r="C876" s="35">
        <v>469</v>
      </c>
      <c r="D876" s="36">
        <v>44505.903637899122</v>
      </c>
      <c r="E876" s="34">
        <f>VLOOKUP(FACT_INTERESTS[[#This Row],[DW Version]], VERSIONS[], 2)</f>
        <v>49</v>
      </c>
      <c r="F876" s="34">
        <f>VLOOKUP(FACT_INTERESTS[[#This Row],[DW Version]], VERSIONS[], 3)</f>
        <v>5</v>
      </c>
      <c r="G876" s="34" t="str">
        <f>VLOOKUP(FACT_INTERESTS[[#This Row],[DW Version]], VERSIONS[], 4)</f>
        <v>white</v>
      </c>
      <c r="H876" s="40" t="str">
        <f>VLOOKUP(FACT_INTERESTS[[#This Row],[DW Version]], VERSIONS[], 6)</f>
        <v>Air Zoom Pegasus</v>
      </c>
      <c r="I876" s="40" t="str">
        <f>VLOOKUP(FACT_INTERESTS[[#This Row],[DW Version]], VERSIONS[], 7)</f>
        <v>Shoe</v>
      </c>
    </row>
    <row r="877" spans="1:9" ht="15.5" x14ac:dyDescent="0.3">
      <c r="A877" s="37">
        <v>876</v>
      </c>
      <c r="B877" s="37" t="s">
        <v>772</v>
      </c>
      <c r="C877" s="38">
        <v>158</v>
      </c>
      <c r="D877" s="39">
        <v>44271.035282890203</v>
      </c>
      <c r="E877" s="34">
        <f>VLOOKUP(FACT_INTERESTS[[#This Row],[DW Version]], VERSIONS[], 2)</f>
        <v>15</v>
      </c>
      <c r="F877" s="34">
        <f>VLOOKUP(FACT_INTERESTS[[#This Row],[DW Version]], VERSIONS[], 3)</f>
        <v>12</v>
      </c>
      <c r="G877" s="34" t="str">
        <f>VLOOKUP(FACT_INTERESTS[[#This Row],[DW Version]], VERSIONS[], 4)</f>
        <v>white</v>
      </c>
      <c r="H877" s="40" t="str">
        <f>VLOOKUP(FACT_INTERESTS[[#This Row],[DW Version]], VERSIONS[], 6)</f>
        <v>Sportswear Club Fleece</v>
      </c>
      <c r="I877" s="40" t="str">
        <f>VLOOKUP(FACT_INTERESTS[[#This Row],[DW Version]], VERSIONS[], 7)</f>
        <v>Apparel</v>
      </c>
    </row>
    <row r="878" spans="1:9" ht="15.5" x14ac:dyDescent="0.3">
      <c r="A878" s="34">
        <v>877</v>
      </c>
      <c r="B878" s="34" t="s">
        <v>772</v>
      </c>
      <c r="C878" s="35">
        <v>297</v>
      </c>
      <c r="D878" s="36">
        <v>42263.763364283892</v>
      </c>
      <c r="E878" s="34">
        <f>VLOOKUP(FACT_INTERESTS[[#This Row],[DW Version]], VERSIONS[], 2)</f>
        <v>29</v>
      </c>
      <c r="F878" s="34">
        <f>VLOOKUP(FACT_INTERESTS[[#This Row],[DW Version]], VERSIONS[], 3)</f>
        <v>12</v>
      </c>
      <c r="G878" s="34" t="str">
        <f>VLOOKUP(FACT_INTERESTS[[#This Row],[DW Version]], VERSIONS[], 4)</f>
        <v>black</v>
      </c>
      <c r="H878" s="40" t="str">
        <f>VLOOKUP(FACT_INTERESTS[[#This Row],[DW Version]], VERSIONS[], 6)</f>
        <v>Wildhorse</v>
      </c>
      <c r="I878" s="40" t="str">
        <f>VLOOKUP(FACT_INTERESTS[[#This Row],[DW Version]], VERSIONS[], 7)</f>
        <v>Shoe</v>
      </c>
    </row>
    <row r="879" spans="1:9" ht="15.5" x14ac:dyDescent="0.3">
      <c r="A879" s="37">
        <v>878</v>
      </c>
      <c r="B879" s="41" t="s">
        <v>772</v>
      </c>
      <c r="C879" s="38">
        <v>627</v>
      </c>
      <c r="D879" s="39">
        <v>41831.081784688482</v>
      </c>
      <c r="E879" s="34">
        <f>VLOOKUP(FACT_INTERESTS[[#This Row],[DW Version]], VERSIONS[], 2)</f>
        <v>64</v>
      </c>
      <c r="F879" s="34">
        <f>VLOOKUP(FACT_INTERESTS[[#This Row],[DW Version]], VERSIONS[], 3)</f>
        <v>6</v>
      </c>
      <c r="G879" s="34" t="str">
        <f>VLOOKUP(FACT_INTERESTS[[#This Row],[DW Version]], VERSIONS[], 4)</f>
        <v>dark red</v>
      </c>
      <c r="H879" s="40" t="str">
        <f>VLOOKUP(FACT_INTERESTS[[#This Row],[DW Version]], VERSIONS[], 6)</f>
        <v>Hyperdunk</v>
      </c>
      <c r="I879" s="40" t="str">
        <f>VLOOKUP(FACT_INTERESTS[[#This Row],[DW Version]], VERSIONS[], 7)</f>
        <v>Shoe</v>
      </c>
    </row>
    <row r="880" spans="1:9" ht="15.5" x14ac:dyDescent="0.3">
      <c r="A880" s="34">
        <v>879</v>
      </c>
      <c r="B880" s="34" t="s">
        <v>772</v>
      </c>
      <c r="C880" s="35">
        <v>394</v>
      </c>
      <c r="D880" s="36">
        <v>38819.019000569024</v>
      </c>
      <c r="E880" s="34">
        <f>VLOOKUP(FACT_INTERESTS[[#This Row],[DW Version]], VERSIONS[], 2)</f>
        <v>40</v>
      </c>
      <c r="F880" s="34">
        <f>VLOOKUP(FACT_INTERESTS[[#This Row],[DW Version]], VERSIONS[], 3)</f>
        <v>10.5</v>
      </c>
      <c r="G880" s="34" t="str">
        <f>VLOOKUP(FACT_INTERESTS[[#This Row],[DW Version]], VERSIONS[], 4)</f>
        <v>white</v>
      </c>
      <c r="H880" s="40" t="str">
        <f>VLOOKUP(FACT_INTERESTS[[#This Row],[DW Version]], VERSIONS[], 6)</f>
        <v>Zoom Streak</v>
      </c>
      <c r="I880" s="40" t="str">
        <f>VLOOKUP(FACT_INTERESTS[[#This Row],[DW Version]], VERSIONS[], 7)</f>
        <v>Shoe</v>
      </c>
    </row>
    <row r="881" spans="1:9" ht="15.5" x14ac:dyDescent="0.3">
      <c r="A881" s="37">
        <v>880</v>
      </c>
      <c r="B881" s="37" t="s">
        <v>772</v>
      </c>
      <c r="C881" s="38">
        <v>235</v>
      </c>
      <c r="D881" s="39">
        <v>44482.946222183171</v>
      </c>
      <c r="E881" s="34">
        <f>VLOOKUP(FACT_INTERESTS[[#This Row],[DW Version]], VERSIONS[], 2)</f>
        <v>24</v>
      </c>
      <c r="F881" s="34">
        <f>VLOOKUP(FACT_INTERESTS[[#This Row],[DW Version]], VERSIONS[], 3)</f>
        <v>3.5</v>
      </c>
      <c r="G881" s="34" t="str">
        <f>VLOOKUP(FACT_INTERESTS[[#This Row],[DW Version]], VERSIONS[], 4)</f>
        <v>white</v>
      </c>
      <c r="H881" s="40" t="str">
        <f>VLOOKUP(FACT_INTERESTS[[#This Row],[DW Version]], VERSIONS[], 6)</f>
        <v>Zoom Fly</v>
      </c>
      <c r="I881" s="40" t="str">
        <f>VLOOKUP(FACT_INTERESTS[[#This Row],[DW Version]], VERSIONS[], 7)</f>
        <v>Shoe</v>
      </c>
    </row>
    <row r="882" spans="1:9" ht="15.5" x14ac:dyDescent="0.3">
      <c r="A882" s="34">
        <v>881</v>
      </c>
      <c r="B882" s="34" t="s">
        <v>772</v>
      </c>
      <c r="C882" s="35">
        <v>314</v>
      </c>
      <c r="D882" s="36">
        <v>39632.647155047904</v>
      </c>
      <c r="E882" s="34">
        <f>VLOOKUP(FACT_INTERESTS[[#This Row],[DW Version]], VERSIONS[], 2)</f>
        <v>31</v>
      </c>
      <c r="F882" s="34">
        <f>VLOOKUP(FACT_INTERESTS[[#This Row],[DW Version]], VERSIONS[], 3)</f>
        <v>10.5</v>
      </c>
      <c r="G882" s="34" t="str">
        <f>VLOOKUP(FACT_INTERESTS[[#This Row],[DW Version]], VERSIONS[], 4)</f>
        <v>purple</v>
      </c>
      <c r="H882" s="40" t="str">
        <f>VLOOKUP(FACT_INTERESTS[[#This Row],[DW Version]], VERSIONS[], 6)</f>
        <v>React Element 55</v>
      </c>
      <c r="I882" s="40" t="str">
        <f>VLOOKUP(FACT_INTERESTS[[#This Row],[DW Version]], VERSIONS[], 7)</f>
        <v>Shoe</v>
      </c>
    </row>
    <row r="883" spans="1:9" ht="15.5" x14ac:dyDescent="0.3">
      <c r="A883" s="37">
        <v>882</v>
      </c>
      <c r="B883" s="37" t="s">
        <v>626</v>
      </c>
      <c r="C883" s="38">
        <v>146</v>
      </c>
      <c r="D883" s="39">
        <v>44218.51740435791</v>
      </c>
      <c r="E883" s="34">
        <f>VLOOKUP(FACT_INTERESTS[[#This Row],[DW Version]], VERSIONS[], 2)</f>
        <v>14</v>
      </c>
      <c r="F883" s="34">
        <f>VLOOKUP(FACT_INTERESTS[[#This Row],[DW Version]], VERSIONS[], 3)</f>
        <v>11.5</v>
      </c>
      <c r="G883" s="34" t="str">
        <f>VLOOKUP(FACT_INTERESTS[[#This Row],[DW Version]], VERSIONS[], 4)</f>
        <v>white</v>
      </c>
      <c r="H883" s="40" t="str">
        <f>VLOOKUP(FACT_INTERESTS[[#This Row],[DW Version]], VERSIONS[], 6)</f>
        <v>ZoomX</v>
      </c>
      <c r="I883" s="40" t="str">
        <f>VLOOKUP(FACT_INTERESTS[[#This Row],[DW Version]], VERSIONS[], 7)</f>
        <v>Shoe</v>
      </c>
    </row>
    <row r="884" spans="1:9" ht="15.5" x14ac:dyDescent="0.3">
      <c r="A884" s="34">
        <v>883</v>
      </c>
      <c r="B884" s="34" t="s">
        <v>626</v>
      </c>
      <c r="C884" s="35">
        <v>682</v>
      </c>
      <c r="D884" s="36">
        <v>44929.05509547855</v>
      </c>
      <c r="E884" s="34">
        <f>VLOOKUP(FACT_INTERESTS[[#This Row],[DW Version]], VERSIONS[], 2)</f>
        <v>69</v>
      </c>
      <c r="F884" s="34">
        <f>VLOOKUP(FACT_INTERESTS[[#This Row],[DW Version]], VERSIONS[], 3)</f>
        <v>5</v>
      </c>
      <c r="G884" s="34" t="str">
        <f>VLOOKUP(FACT_INTERESTS[[#This Row],[DW Version]], VERSIONS[], 4)</f>
        <v>black</v>
      </c>
      <c r="H884" s="40" t="str">
        <f>VLOOKUP(FACT_INTERESTS[[#This Row],[DW Version]], VERSIONS[], 6)</f>
        <v>Mercurial Vapor</v>
      </c>
      <c r="I884" s="40" t="str">
        <f>VLOOKUP(FACT_INTERESTS[[#This Row],[DW Version]], VERSIONS[], 7)</f>
        <v>Shoe</v>
      </c>
    </row>
    <row r="885" spans="1:9" ht="15.5" x14ac:dyDescent="0.3">
      <c r="A885" s="37">
        <v>884</v>
      </c>
      <c r="B885" s="41" t="s">
        <v>626</v>
      </c>
      <c r="C885" s="38">
        <v>406</v>
      </c>
      <c r="D885" s="39">
        <v>42989.218629384704</v>
      </c>
      <c r="E885" s="34">
        <f>VLOOKUP(FACT_INTERESTS[[#This Row],[DW Version]], VERSIONS[], 2)</f>
        <v>41</v>
      </c>
      <c r="F885" s="34">
        <f>VLOOKUP(FACT_INTERESTS[[#This Row],[DW Version]], VERSIONS[], 3)</f>
        <v>7.5</v>
      </c>
      <c r="G885" s="34" t="str">
        <f>VLOOKUP(FACT_INTERESTS[[#This Row],[DW Version]], VERSIONS[], 4)</f>
        <v>white</v>
      </c>
      <c r="H885" s="40" t="str">
        <f>VLOOKUP(FACT_INTERESTS[[#This Row],[DW Version]], VERSIONS[], 6)</f>
        <v>LunarGlide</v>
      </c>
      <c r="I885" s="40" t="str">
        <f>VLOOKUP(FACT_INTERESTS[[#This Row],[DW Version]], VERSIONS[], 7)</f>
        <v>Shoe</v>
      </c>
    </row>
    <row r="886" spans="1:9" ht="15.5" x14ac:dyDescent="0.3">
      <c r="A886" s="34">
        <v>885</v>
      </c>
      <c r="B886" s="34" t="s">
        <v>626</v>
      </c>
      <c r="C886" s="35">
        <v>180</v>
      </c>
      <c r="D886" s="36">
        <v>40461.912009368927</v>
      </c>
      <c r="E886" s="34">
        <f>VLOOKUP(FACT_INTERESTS[[#This Row],[DW Version]], VERSIONS[], 2)</f>
        <v>18</v>
      </c>
      <c r="F886" s="34">
        <f>VLOOKUP(FACT_INTERESTS[[#This Row],[DW Version]], VERSIONS[], 3)</f>
        <v>8.5</v>
      </c>
      <c r="G886" s="34" t="str">
        <f>VLOOKUP(FACT_INTERESTS[[#This Row],[DW Version]], VERSIONS[], 4)</f>
        <v>black</v>
      </c>
      <c r="H886" s="40" t="str">
        <f>VLOOKUP(FACT_INTERESTS[[#This Row],[DW Version]], VERSIONS[], 6)</f>
        <v>Metcon</v>
      </c>
      <c r="I886" s="40" t="str">
        <f>VLOOKUP(FACT_INTERESTS[[#This Row],[DW Version]], VERSIONS[], 7)</f>
        <v>Shoe</v>
      </c>
    </row>
    <row r="887" spans="1:9" ht="15.5" x14ac:dyDescent="0.3">
      <c r="A887" s="37">
        <v>886</v>
      </c>
      <c r="B887" s="41" t="s">
        <v>626</v>
      </c>
      <c r="C887" s="38">
        <v>647</v>
      </c>
      <c r="D887" s="39">
        <v>43471.122695773207</v>
      </c>
      <c r="E887" s="34">
        <f>VLOOKUP(FACT_INTERESTS[[#This Row],[DW Version]], VERSIONS[], 2)</f>
        <v>65</v>
      </c>
      <c r="F887" s="34">
        <f>VLOOKUP(FACT_INTERESTS[[#This Row],[DW Version]], VERSIONS[], 3)</f>
        <v>12</v>
      </c>
      <c r="G887" s="34" t="str">
        <f>VLOOKUP(FACT_INTERESTS[[#This Row],[DW Version]], VERSIONS[], 4)</f>
        <v>white</v>
      </c>
      <c r="H887" s="40" t="str">
        <f>VLOOKUP(FACT_INTERESTS[[#This Row],[DW Version]], VERSIONS[], 6)</f>
        <v>Flex Shorts</v>
      </c>
      <c r="I887" s="40" t="str">
        <f>VLOOKUP(FACT_INTERESTS[[#This Row],[DW Version]], VERSIONS[], 7)</f>
        <v>Apparel</v>
      </c>
    </row>
    <row r="888" spans="1:9" ht="15.5" x14ac:dyDescent="0.3">
      <c r="A888" s="34">
        <v>887</v>
      </c>
      <c r="B888" s="34" t="s">
        <v>626</v>
      </c>
      <c r="C888" s="35">
        <v>100</v>
      </c>
      <c r="D888" s="36">
        <v>44676.229617116238</v>
      </c>
      <c r="E888" s="34">
        <f>VLOOKUP(FACT_INTERESTS[[#This Row],[DW Version]], VERSIONS[], 2)</f>
        <v>10</v>
      </c>
      <c r="F888" s="34">
        <f>VLOOKUP(FACT_INTERESTS[[#This Row],[DW Version]], VERSIONS[], 3)</f>
        <v>5.5</v>
      </c>
      <c r="G888" s="34" t="str">
        <f>VLOOKUP(FACT_INTERESTS[[#This Row],[DW Version]], VERSIONS[], 4)</f>
        <v>purple lilac</v>
      </c>
      <c r="H888" s="40" t="str">
        <f>VLOOKUP(FACT_INTERESTS[[#This Row],[DW Version]], VERSIONS[], 6)</f>
        <v>Vapormax</v>
      </c>
      <c r="I888" s="40" t="str">
        <f>VLOOKUP(FACT_INTERESTS[[#This Row],[DW Version]], VERSIONS[], 7)</f>
        <v>Shoe</v>
      </c>
    </row>
    <row r="889" spans="1:9" ht="15.5" x14ac:dyDescent="0.3">
      <c r="A889" s="37">
        <v>888</v>
      </c>
      <c r="B889" s="41" t="s">
        <v>626</v>
      </c>
      <c r="C889" s="38">
        <v>586</v>
      </c>
      <c r="D889" s="39">
        <v>38738.829417493209</v>
      </c>
      <c r="E889" s="34">
        <f>VLOOKUP(FACT_INTERESTS[[#This Row],[DW Version]], VERSIONS[], 2)</f>
        <v>60</v>
      </c>
      <c r="F889" s="34">
        <f>VLOOKUP(FACT_INTERESTS[[#This Row],[DW Version]], VERSIONS[], 3)</f>
        <v>5</v>
      </c>
      <c r="G889" s="34" t="str">
        <f>VLOOKUP(FACT_INTERESTS[[#This Row],[DW Version]], VERSIONS[], 4)</f>
        <v>black</v>
      </c>
      <c r="H889" s="40" t="str">
        <f>VLOOKUP(FACT_INTERESTS[[#This Row],[DW Version]], VERSIONS[], 6)</f>
        <v>Magista Obra</v>
      </c>
      <c r="I889" s="40" t="str">
        <f>VLOOKUP(FACT_INTERESTS[[#This Row],[DW Version]], VERSIONS[], 7)</f>
        <v>Shoe</v>
      </c>
    </row>
    <row r="890" spans="1:9" ht="15.5" x14ac:dyDescent="0.3">
      <c r="A890" s="34">
        <v>889</v>
      </c>
      <c r="B890" s="34" t="s">
        <v>626</v>
      </c>
      <c r="C890" s="35">
        <v>383</v>
      </c>
      <c r="D890" s="36">
        <v>43524.543365215242</v>
      </c>
      <c r="E890" s="34">
        <f>VLOOKUP(FACT_INTERESTS[[#This Row],[DW Version]], VERSIONS[], 2)</f>
        <v>39</v>
      </c>
      <c r="F890" s="34">
        <f>VLOOKUP(FACT_INTERESTS[[#This Row],[DW Version]], VERSIONS[], 3)</f>
        <v>3.5</v>
      </c>
      <c r="G890" s="34" t="str">
        <f>VLOOKUP(FACT_INTERESTS[[#This Row],[DW Version]], VERSIONS[], 4)</f>
        <v>white</v>
      </c>
      <c r="H890" s="40" t="str">
        <f>VLOOKUP(FACT_INTERESTS[[#This Row],[DW Version]], VERSIONS[], 6)</f>
        <v>Fast Track Jacket</v>
      </c>
      <c r="I890" s="40" t="str">
        <f>VLOOKUP(FACT_INTERESTS[[#This Row],[DW Version]], VERSIONS[], 7)</f>
        <v>Apparel</v>
      </c>
    </row>
    <row r="891" spans="1:9" ht="15.5" x14ac:dyDescent="0.3">
      <c r="A891" s="37">
        <v>890</v>
      </c>
      <c r="B891" s="41" t="s">
        <v>626</v>
      </c>
      <c r="C891" s="38">
        <v>366</v>
      </c>
      <c r="D891" s="39">
        <v>44115.039987921722</v>
      </c>
      <c r="E891" s="34">
        <f>VLOOKUP(FACT_INTERESTS[[#This Row],[DW Version]], VERSIONS[], 2)</f>
        <v>37</v>
      </c>
      <c r="F891" s="34">
        <f>VLOOKUP(FACT_INTERESTS[[#This Row],[DW Version]], VERSIONS[], 3)</f>
        <v>5.5</v>
      </c>
      <c r="G891" s="34" t="str">
        <f>VLOOKUP(FACT_INTERESTS[[#This Row],[DW Version]], VERSIONS[], 4)</f>
        <v>black</v>
      </c>
      <c r="H891" s="40" t="str">
        <f>VLOOKUP(FACT_INTERESTS[[#This Row],[DW Version]], VERSIONS[], 6)</f>
        <v>Air Zoom Winflo</v>
      </c>
      <c r="I891" s="40" t="str">
        <f>VLOOKUP(FACT_INTERESTS[[#This Row],[DW Version]], VERSIONS[], 7)</f>
        <v>Shoe</v>
      </c>
    </row>
    <row r="892" spans="1:9" ht="15.5" x14ac:dyDescent="0.3">
      <c r="A892" s="34">
        <v>891</v>
      </c>
      <c r="B892" s="40" t="s">
        <v>741</v>
      </c>
      <c r="C892" s="35">
        <v>843</v>
      </c>
      <c r="D892" s="36">
        <v>39718.057425246632</v>
      </c>
      <c r="E892" s="34">
        <f>VLOOKUP(FACT_INTERESTS[[#This Row],[DW Version]], VERSIONS[], 2)</f>
        <v>86</v>
      </c>
      <c r="F892" s="34">
        <f>VLOOKUP(FACT_INTERESTS[[#This Row],[DW Version]], VERSIONS[], 3)</f>
        <v>4</v>
      </c>
      <c r="G892" s="34" t="str">
        <f>VLOOKUP(FACT_INTERESTS[[#This Row],[DW Version]], VERSIONS[], 4)</f>
        <v>red</v>
      </c>
      <c r="H892" s="40" t="str">
        <f>VLOOKUP(FACT_INTERESTS[[#This Row],[DW Version]], VERSIONS[], 6)</f>
        <v>Challenger Long-Sleeve</v>
      </c>
      <c r="I892" s="40" t="str">
        <f>VLOOKUP(FACT_INTERESTS[[#This Row],[DW Version]], VERSIONS[], 7)</f>
        <v>Apparel</v>
      </c>
    </row>
    <row r="893" spans="1:9" ht="15.5" x14ac:dyDescent="0.3">
      <c r="A893" s="37">
        <v>892</v>
      </c>
      <c r="B893" s="37" t="s">
        <v>741</v>
      </c>
      <c r="C893" s="38">
        <v>204</v>
      </c>
      <c r="D893" s="39">
        <v>39144.858604377077</v>
      </c>
      <c r="E893" s="34">
        <f>VLOOKUP(FACT_INTERESTS[[#This Row],[DW Version]], VERSIONS[], 2)</f>
        <v>20</v>
      </c>
      <c r="F893" s="34">
        <f>VLOOKUP(FACT_INTERESTS[[#This Row],[DW Version]], VERSIONS[], 3)</f>
        <v>9</v>
      </c>
      <c r="G893" s="34" t="str">
        <f>VLOOKUP(FACT_INTERESTS[[#This Row],[DW Version]], VERSIONS[], 4)</f>
        <v>yellow</v>
      </c>
      <c r="H893" s="40" t="str">
        <f>VLOOKUP(FACT_INTERESTS[[#This Row],[DW Version]], VERSIONS[], 6)</f>
        <v>Joyride</v>
      </c>
      <c r="I893" s="40" t="str">
        <f>VLOOKUP(FACT_INTERESTS[[#This Row],[DW Version]], VERSIONS[], 7)</f>
        <v>Shoe</v>
      </c>
    </row>
    <row r="894" spans="1:9" ht="15.5" x14ac:dyDescent="0.3">
      <c r="A894" s="34">
        <v>893</v>
      </c>
      <c r="B894" s="40" t="s">
        <v>741</v>
      </c>
      <c r="C894" s="35">
        <v>427</v>
      </c>
      <c r="D894" s="36">
        <v>41136.140325898588</v>
      </c>
      <c r="E894" s="34">
        <f>VLOOKUP(FACT_INTERESTS[[#This Row],[DW Version]], VERSIONS[], 2)</f>
        <v>43</v>
      </c>
      <c r="F894" s="34">
        <f>VLOOKUP(FACT_INTERESTS[[#This Row],[DW Version]], VERSIONS[], 3)</f>
        <v>12.5</v>
      </c>
      <c r="G894" s="34" t="str">
        <f>VLOOKUP(FACT_INTERESTS[[#This Row],[DW Version]], VERSIONS[], 4)</f>
        <v>white</v>
      </c>
      <c r="H894" s="40" t="str">
        <f>VLOOKUP(FACT_INTERESTS[[#This Row],[DW Version]], VERSIONS[], 6)</f>
        <v>Flex Experience</v>
      </c>
      <c r="I894" s="40" t="str">
        <f>VLOOKUP(FACT_INTERESTS[[#This Row],[DW Version]], VERSIONS[], 7)</f>
        <v>Apparel</v>
      </c>
    </row>
    <row r="895" spans="1:9" ht="15.5" x14ac:dyDescent="0.3">
      <c r="A895" s="37">
        <v>894</v>
      </c>
      <c r="B895" s="41" t="s">
        <v>741</v>
      </c>
      <c r="C895" s="38">
        <v>500</v>
      </c>
      <c r="D895" s="39">
        <v>41324.014907393655</v>
      </c>
      <c r="E895" s="34">
        <f>VLOOKUP(FACT_INTERESTS[[#This Row],[DW Version]], VERSIONS[], 2)</f>
        <v>52</v>
      </c>
      <c r="F895" s="34">
        <f>VLOOKUP(FACT_INTERESTS[[#This Row],[DW Version]], VERSIONS[], 3)</f>
        <v>12.5</v>
      </c>
      <c r="G895" s="34" t="str">
        <f>VLOOKUP(FACT_INTERESTS[[#This Row],[DW Version]], VERSIONS[], 4)</f>
        <v>red</v>
      </c>
      <c r="H895" s="40" t="str">
        <f>VLOOKUP(FACT_INTERESTS[[#This Row],[DW Version]], VERSIONS[], 6)</f>
        <v>Tech Fleece Jogger</v>
      </c>
      <c r="I895" s="40" t="str">
        <f>VLOOKUP(FACT_INTERESTS[[#This Row],[DW Version]], VERSIONS[], 7)</f>
        <v>Apparel</v>
      </c>
    </row>
    <row r="896" spans="1:9" ht="15.5" x14ac:dyDescent="0.3">
      <c r="A896" s="34">
        <v>895</v>
      </c>
      <c r="B896" s="34" t="s">
        <v>741</v>
      </c>
      <c r="C896" s="35">
        <v>856</v>
      </c>
      <c r="D896" s="36">
        <v>43912.654357616404</v>
      </c>
      <c r="E896" s="34">
        <f>VLOOKUP(FACT_INTERESTS[[#This Row],[DW Version]], VERSIONS[], 2)</f>
        <v>87</v>
      </c>
      <c r="F896" s="34">
        <f>VLOOKUP(FACT_INTERESTS[[#This Row],[DW Version]], VERSIONS[], 3)</f>
        <v>3</v>
      </c>
      <c r="G896" s="34" t="str">
        <f>VLOOKUP(FACT_INTERESTS[[#This Row],[DW Version]], VERSIONS[], 4)</f>
        <v>white</v>
      </c>
      <c r="H896" s="40" t="str">
        <f>VLOOKUP(FACT_INTERESTS[[#This Row],[DW Version]], VERSIONS[], 6)</f>
        <v>Challenger 7</v>
      </c>
      <c r="I896" s="40" t="str">
        <f>VLOOKUP(FACT_INTERESTS[[#This Row],[DW Version]], VERSIONS[], 7)</f>
        <v>Shoe</v>
      </c>
    </row>
    <row r="897" spans="1:9" ht="15.5" x14ac:dyDescent="0.3">
      <c r="A897" s="37">
        <v>896</v>
      </c>
      <c r="B897" s="41" t="s">
        <v>741</v>
      </c>
      <c r="C897" s="38">
        <v>3</v>
      </c>
      <c r="D897" s="39">
        <v>44579.400732656068</v>
      </c>
      <c r="E897" s="34">
        <f>VLOOKUP(FACT_INTERESTS[[#This Row],[DW Version]], VERSIONS[], 2)</f>
        <v>1</v>
      </c>
      <c r="F897" s="34">
        <f>VLOOKUP(FACT_INTERESTS[[#This Row],[DW Version]], VERSIONS[], 3)</f>
        <v>3</v>
      </c>
      <c r="G897" s="34" t="str">
        <f>VLOOKUP(FACT_INTERESTS[[#This Row],[DW Version]], VERSIONS[], 4)</f>
        <v>black</v>
      </c>
      <c r="H897" s="40" t="str">
        <f>VLOOKUP(FACT_INTERESTS[[#This Row],[DW Version]], VERSIONS[], 6)</f>
        <v>Air Max</v>
      </c>
      <c r="I897" s="40" t="str">
        <f>VLOOKUP(FACT_INTERESTS[[#This Row],[DW Version]], VERSIONS[], 7)</f>
        <v>Shoe</v>
      </c>
    </row>
    <row r="898" spans="1:9" ht="15.5" x14ac:dyDescent="0.3">
      <c r="A898" s="34">
        <v>897</v>
      </c>
      <c r="B898" s="34" t="s">
        <v>741</v>
      </c>
      <c r="C898" s="35">
        <v>495</v>
      </c>
      <c r="D898" s="36">
        <v>39228.768755408375</v>
      </c>
      <c r="E898" s="34">
        <f>VLOOKUP(FACT_INTERESTS[[#This Row],[DW Version]], VERSIONS[], 2)</f>
        <v>52</v>
      </c>
      <c r="F898" s="34">
        <f>VLOOKUP(FACT_INTERESTS[[#This Row],[DW Version]], VERSIONS[], 3)</f>
        <v>4.5</v>
      </c>
      <c r="G898" s="34" t="str">
        <f>VLOOKUP(FACT_INTERESTS[[#This Row],[DW Version]], VERSIONS[], 4)</f>
        <v>green</v>
      </c>
      <c r="H898" s="40" t="str">
        <f>VLOOKUP(FACT_INTERESTS[[#This Row],[DW Version]], VERSIONS[], 6)</f>
        <v>Tech Fleece Jogger</v>
      </c>
      <c r="I898" s="40" t="str">
        <f>VLOOKUP(FACT_INTERESTS[[#This Row],[DW Version]], VERSIONS[], 7)</f>
        <v>Apparel</v>
      </c>
    </row>
    <row r="899" spans="1:9" ht="15.5" x14ac:dyDescent="0.3">
      <c r="A899" s="37">
        <v>898</v>
      </c>
      <c r="B899" s="41" t="s">
        <v>741</v>
      </c>
      <c r="C899" s="38">
        <v>487</v>
      </c>
      <c r="D899" s="39">
        <v>41036.927810133217</v>
      </c>
      <c r="E899" s="34">
        <f>VLOOKUP(FACT_INTERESTS[[#This Row],[DW Version]], VERSIONS[], 2)</f>
        <v>51</v>
      </c>
      <c r="F899" s="34">
        <f>VLOOKUP(FACT_INTERESTS[[#This Row],[DW Version]], VERSIONS[], 3)</f>
        <v>8</v>
      </c>
      <c r="G899" s="34" t="str">
        <f>VLOOKUP(FACT_INTERESTS[[#This Row],[DW Version]], VERSIONS[], 4)</f>
        <v>white</v>
      </c>
      <c r="H899" s="40" t="str">
        <f>VLOOKUP(FACT_INTERESTS[[#This Row],[DW Version]], VERSIONS[], 6)</f>
        <v>Therma Sphere Hoodie</v>
      </c>
      <c r="I899" s="40" t="str">
        <f>VLOOKUP(FACT_INTERESTS[[#This Row],[DW Version]], VERSIONS[], 7)</f>
        <v>Apparel</v>
      </c>
    </row>
    <row r="900" spans="1:9" ht="15.5" x14ac:dyDescent="0.3">
      <c r="A900" s="34">
        <v>899</v>
      </c>
      <c r="B900" s="34" t="s">
        <v>741</v>
      </c>
      <c r="C900" s="35">
        <v>292</v>
      </c>
      <c r="D900" s="36">
        <v>39462.788448284657</v>
      </c>
      <c r="E900" s="34">
        <f>VLOOKUP(FACT_INTERESTS[[#This Row],[DW Version]], VERSIONS[], 2)</f>
        <v>29</v>
      </c>
      <c r="F900" s="34">
        <f>VLOOKUP(FACT_INTERESTS[[#This Row],[DW Version]], VERSIONS[], 3)</f>
        <v>3</v>
      </c>
      <c r="G900" s="34" t="str">
        <f>VLOOKUP(FACT_INTERESTS[[#This Row],[DW Version]], VERSIONS[], 4)</f>
        <v>white</v>
      </c>
      <c r="H900" s="40" t="str">
        <f>VLOOKUP(FACT_INTERESTS[[#This Row],[DW Version]], VERSIONS[], 6)</f>
        <v>Wildhorse</v>
      </c>
      <c r="I900" s="40" t="str">
        <f>VLOOKUP(FACT_INTERESTS[[#This Row],[DW Version]], VERSIONS[], 7)</f>
        <v>Shoe</v>
      </c>
    </row>
    <row r="901" spans="1:9" ht="15.5" x14ac:dyDescent="0.3">
      <c r="A901" s="37">
        <v>900</v>
      </c>
      <c r="B901" s="41" t="s">
        <v>741</v>
      </c>
      <c r="C901" s="38">
        <v>28</v>
      </c>
      <c r="D901" s="39">
        <v>43830.28231501313</v>
      </c>
      <c r="E901" s="34">
        <f>VLOOKUP(FACT_INTERESTS[[#This Row],[DW Version]], VERSIONS[], 2)</f>
        <v>3</v>
      </c>
      <c r="F901" s="34">
        <f>VLOOKUP(FACT_INTERESTS[[#This Row],[DW Version]], VERSIONS[], 3)</f>
        <v>3.5</v>
      </c>
      <c r="G901" s="34" t="str">
        <f>VLOOKUP(FACT_INTERESTS[[#This Row],[DW Version]], VERSIONS[], 4)</f>
        <v>white</v>
      </c>
      <c r="H901" s="40" t="str">
        <f>VLOOKUP(FACT_INTERESTS[[#This Row],[DW Version]], VERSIONS[], 6)</f>
        <v>Dri-FIT Shirt</v>
      </c>
      <c r="I901" s="40" t="str">
        <f>VLOOKUP(FACT_INTERESTS[[#This Row],[DW Version]], VERSIONS[], 7)</f>
        <v>Apparel</v>
      </c>
    </row>
    <row r="902" spans="1:9" ht="15.5" x14ac:dyDescent="0.3">
      <c r="A902" s="34">
        <v>901</v>
      </c>
      <c r="B902" s="40" t="s">
        <v>741</v>
      </c>
      <c r="C902" s="35">
        <v>566</v>
      </c>
      <c r="D902" s="36">
        <v>44551.977437173824</v>
      </c>
      <c r="E902" s="34">
        <f>VLOOKUP(FACT_INTERESTS[[#This Row],[DW Version]], VERSIONS[], 2)</f>
        <v>58</v>
      </c>
      <c r="F902" s="34">
        <f>VLOOKUP(FACT_INTERESTS[[#This Row],[DW Version]], VERSIONS[], 3)</f>
        <v>12</v>
      </c>
      <c r="G902" s="34" t="str">
        <f>VLOOKUP(FACT_INTERESTS[[#This Row],[DW Version]], VERSIONS[], 4)</f>
        <v>gray</v>
      </c>
      <c r="H902" s="40" t="str">
        <f>VLOOKUP(FACT_INTERESTS[[#This Row],[DW Version]], VERSIONS[], 6)</f>
        <v>Mercurial Superfly</v>
      </c>
      <c r="I902" s="40" t="str">
        <f>VLOOKUP(FACT_INTERESTS[[#This Row],[DW Version]], VERSIONS[], 7)</f>
        <v>Shoe</v>
      </c>
    </row>
    <row r="903" spans="1:9" ht="15.5" x14ac:dyDescent="0.3">
      <c r="A903" s="37">
        <v>902</v>
      </c>
      <c r="B903" s="41" t="s">
        <v>741</v>
      </c>
      <c r="C903" s="38">
        <v>840</v>
      </c>
      <c r="D903" s="39">
        <v>41035.036860427048</v>
      </c>
      <c r="E903" s="34">
        <f>VLOOKUP(FACT_INTERESTS[[#This Row],[DW Version]], VERSIONS[], 2)</f>
        <v>85</v>
      </c>
      <c r="F903" s="34">
        <f>VLOOKUP(FACT_INTERESTS[[#This Row],[DW Version]], VERSIONS[], 3)</f>
        <v>7.5</v>
      </c>
      <c r="G903" s="34" t="str">
        <f>VLOOKUP(FACT_INTERESTS[[#This Row],[DW Version]], VERSIONS[], 4)</f>
        <v>red</v>
      </c>
      <c r="H903" s="40" t="str">
        <f>VLOOKUP(FACT_INTERESTS[[#This Row],[DW Version]], VERSIONS[], 6)</f>
        <v>Nike Flex Stride</v>
      </c>
      <c r="I903" s="40" t="str">
        <f>VLOOKUP(FACT_INTERESTS[[#This Row],[DW Version]], VERSIONS[], 7)</f>
        <v>Apparel</v>
      </c>
    </row>
    <row r="904" spans="1:9" ht="15.5" x14ac:dyDescent="0.3">
      <c r="A904" s="34">
        <v>903</v>
      </c>
      <c r="B904" s="40" t="s">
        <v>741</v>
      </c>
      <c r="C904" s="35">
        <v>241</v>
      </c>
      <c r="D904" s="36">
        <v>41892.034756334542</v>
      </c>
      <c r="E904" s="34">
        <f>VLOOKUP(FACT_INTERESTS[[#This Row],[DW Version]], VERSIONS[], 2)</f>
        <v>24</v>
      </c>
      <c r="F904" s="34">
        <f>VLOOKUP(FACT_INTERESTS[[#This Row],[DW Version]], VERSIONS[], 3)</f>
        <v>5</v>
      </c>
      <c r="G904" s="34" t="str">
        <f>VLOOKUP(FACT_INTERESTS[[#This Row],[DW Version]], VERSIONS[], 4)</f>
        <v>white</v>
      </c>
      <c r="H904" s="40" t="str">
        <f>VLOOKUP(FACT_INTERESTS[[#This Row],[DW Version]], VERSIONS[], 6)</f>
        <v>Zoom Fly</v>
      </c>
      <c r="I904" s="40" t="str">
        <f>VLOOKUP(FACT_INTERESTS[[#This Row],[DW Version]], VERSIONS[], 7)</f>
        <v>Shoe</v>
      </c>
    </row>
    <row r="905" spans="1:9" ht="15.5" x14ac:dyDescent="0.3">
      <c r="A905" s="37">
        <v>904</v>
      </c>
      <c r="B905" s="37" t="s">
        <v>777</v>
      </c>
      <c r="C905" s="38">
        <v>351</v>
      </c>
      <c r="D905" s="39">
        <v>43287.419712735704</v>
      </c>
      <c r="E905" s="34">
        <f>VLOOKUP(FACT_INTERESTS[[#This Row],[DW Version]], VERSIONS[], 2)</f>
        <v>35</v>
      </c>
      <c r="F905" s="34">
        <f>VLOOKUP(FACT_INTERESTS[[#This Row],[DW Version]], VERSIONS[], 3)</f>
        <v>12</v>
      </c>
      <c r="G905" s="34" t="str">
        <f>VLOOKUP(FACT_INTERESTS[[#This Row],[DW Version]], VERSIONS[], 4)</f>
        <v>white</v>
      </c>
      <c r="H905" s="40" t="str">
        <f>VLOOKUP(FACT_INTERESTS[[#This Row],[DW Version]], VERSIONS[], 6)</f>
        <v>Alphafly</v>
      </c>
      <c r="I905" s="40" t="str">
        <f>VLOOKUP(FACT_INTERESTS[[#This Row],[DW Version]], VERSIONS[], 7)</f>
        <v>Shoe</v>
      </c>
    </row>
    <row r="906" spans="1:9" ht="15.5" x14ac:dyDescent="0.3">
      <c r="A906" s="34">
        <v>905</v>
      </c>
      <c r="B906" s="34" t="s">
        <v>777</v>
      </c>
      <c r="C906" s="35">
        <v>504</v>
      </c>
      <c r="D906" s="36">
        <v>41981.370269747582</v>
      </c>
      <c r="E906" s="34">
        <f>VLOOKUP(FACT_INTERESTS[[#This Row],[DW Version]], VERSIONS[], 2)</f>
        <v>53</v>
      </c>
      <c r="F906" s="34">
        <f>VLOOKUP(FACT_INTERESTS[[#This Row],[DW Version]], VERSIONS[], 3)</f>
        <v>5.5</v>
      </c>
      <c r="G906" s="34" t="str">
        <f>VLOOKUP(FACT_INTERESTS[[#This Row],[DW Version]], VERSIONS[], 4)</f>
        <v>dark blue</v>
      </c>
      <c r="H906" s="40" t="str">
        <f>VLOOKUP(FACT_INTERESTS[[#This Row],[DW Version]], VERSIONS[], 6)</f>
        <v>Flex Stride Shorts</v>
      </c>
      <c r="I906" s="40" t="str">
        <f>VLOOKUP(FACT_INTERESTS[[#This Row],[DW Version]], VERSIONS[], 7)</f>
        <v>Apparel</v>
      </c>
    </row>
    <row r="907" spans="1:9" ht="15.5" x14ac:dyDescent="0.3">
      <c r="A907" s="37">
        <v>906</v>
      </c>
      <c r="B907" s="37" t="s">
        <v>777</v>
      </c>
      <c r="C907" s="38">
        <v>805</v>
      </c>
      <c r="D907" s="39">
        <v>43308.861639734365</v>
      </c>
      <c r="E907" s="34">
        <f>VLOOKUP(FACT_INTERESTS[[#This Row],[DW Version]], VERSIONS[], 2)</f>
        <v>82</v>
      </c>
      <c r="F907" s="34">
        <f>VLOOKUP(FACT_INTERESTS[[#This Row],[DW Version]], VERSIONS[], 3)</f>
        <v>6</v>
      </c>
      <c r="G907" s="34" t="str">
        <f>VLOOKUP(FACT_INTERESTS[[#This Row],[DW Version]], VERSIONS[], 4)</f>
        <v>gold</v>
      </c>
      <c r="H907" s="40" t="str">
        <f>VLOOKUP(FACT_INTERESTS[[#This Row],[DW Version]], VERSIONS[], 6)</f>
        <v>Flex 2-in-1 Shorts</v>
      </c>
      <c r="I907" s="40" t="str">
        <f>VLOOKUP(FACT_INTERESTS[[#This Row],[DW Version]], VERSIONS[], 7)</f>
        <v>Apparel</v>
      </c>
    </row>
    <row r="908" spans="1:9" ht="15.5" x14ac:dyDescent="0.3">
      <c r="A908" s="34">
        <v>907</v>
      </c>
      <c r="B908" s="40" t="s">
        <v>777</v>
      </c>
      <c r="C908" s="35">
        <v>967</v>
      </c>
      <c r="D908" s="36">
        <v>42681.794795230584</v>
      </c>
      <c r="E908" s="34">
        <f>VLOOKUP(FACT_INTERESTS[[#This Row],[DW Version]], VERSIONS[], 2)</f>
        <v>98</v>
      </c>
      <c r="F908" s="34">
        <f>VLOOKUP(FACT_INTERESTS[[#This Row],[DW Version]], VERSIONS[], 3)</f>
        <v>8.5</v>
      </c>
      <c r="G908" s="34" t="str">
        <f>VLOOKUP(FACT_INTERESTS[[#This Row],[DW Version]], VERSIONS[], 4)</f>
        <v>black</v>
      </c>
      <c r="H908" s="40" t="str">
        <f>VLOOKUP(FACT_INTERESTS[[#This Row],[DW Version]], VERSIONS[], 6)</f>
        <v>Zoom Rival Fly</v>
      </c>
      <c r="I908" s="40" t="str">
        <f>VLOOKUP(FACT_INTERESTS[[#This Row],[DW Version]], VERSIONS[], 7)</f>
        <v>Shoe</v>
      </c>
    </row>
    <row r="909" spans="1:9" ht="15.5" x14ac:dyDescent="0.3">
      <c r="A909" s="37">
        <v>908</v>
      </c>
      <c r="B909" s="37" t="s">
        <v>777</v>
      </c>
      <c r="C909" s="38">
        <v>811</v>
      </c>
      <c r="D909" s="39">
        <v>45044.392889556213</v>
      </c>
      <c r="E909" s="34">
        <f>VLOOKUP(FACT_INTERESTS[[#This Row],[DW Version]], VERSIONS[], 2)</f>
        <v>82</v>
      </c>
      <c r="F909" s="34">
        <f>VLOOKUP(FACT_INTERESTS[[#This Row],[DW Version]], VERSIONS[], 3)</f>
        <v>11</v>
      </c>
      <c r="G909" s="34" t="str">
        <f>VLOOKUP(FACT_INTERESTS[[#This Row],[DW Version]], VERSIONS[], 4)</f>
        <v>black</v>
      </c>
      <c r="H909" s="40" t="str">
        <f>VLOOKUP(FACT_INTERESTS[[#This Row],[DW Version]], VERSIONS[], 6)</f>
        <v>Flex 2-in-1 Shorts</v>
      </c>
      <c r="I909" s="40" t="str">
        <f>VLOOKUP(FACT_INTERESTS[[#This Row],[DW Version]], VERSIONS[], 7)</f>
        <v>Apparel</v>
      </c>
    </row>
    <row r="910" spans="1:9" ht="15.5" x14ac:dyDescent="0.3">
      <c r="A910" s="34">
        <v>909</v>
      </c>
      <c r="B910" s="34" t="s">
        <v>777</v>
      </c>
      <c r="C910" s="35">
        <v>641</v>
      </c>
      <c r="D910" s="36">
        <v>43333.248782598224</v>
      </c>
      <c r="E910" s="34">
        <f>VLOOKUP(FACT_INTERESTS[[#This Row],[DW Version]], VERSIONS[], 2)</f>
        <v>65</v>
      </c>
      <c r="F910" s="34">
        <f>VLOOKUP(FACT_INTERESTS[[#This Row],[DW Version]], VERSIONS[], 3)</f>
        <v>6</v>
      </c>
      <c r="G910" s="34" t="str">
        <f>VLOOKUP(FACT_INTERESTS[[#This Row],[DW Version]], VERSIONS[], 4)</f>
        <v>white</v>
      </c>
      <c r="H910" s="40" t="str">
        <f>VLOOKUP(FACT_INTERESTS[[#This Row],[DW Version]], VERSIONS[], 6)</f>
        <v>Flex Shorts</v>
      </c>
      <c r="I910" s="40" t="str">
        <f>VLOOKUP(FACT_INTERESTS[[#This Row],[DW Version]], VERSIONS[], 7)</f>
        <v>Apparel</v>
      </c>
    </row>
    <row r="911" spans="1:9" ht="15.5" x14ac:dyDescent="0.3">
      <c r="A911" s="37">
        <v>910</v>
      </c>
      <c r="B911" s="41" t="s">
        <v>777</v>
      </c>
      <c r="C911" s="38">
        <v>970</v>
      </c>
      <c r="D911" s="39">
        <v>40472.049832507153</v>
      </c>
      <c r="E911" s="34">
        <f>VLOOKUP(FACT_INTERESTS[[#This Row],[DW Version]], VERSIONS[], 2)</f>
        <v>99</v>
      </c>
      <c r="F911" s="34">
        <f>VLOOKUP(FACT_INTERESTS[[#This Row],[DW Version]], VERSIONS[], 3)</f>
        <v>4.5</v>
      </c>
      <c r="G911" s="34" t="str">
        <f>VLOOKUP(FACT_INTERESTS[[#This Row],[DW Version]], VERSIONS[], 4)</f>
        <v>white</v>
      </c>
      <c r="H911" s="40" t="str">
        <f>VLOOKUP(FACT_INTERESTS[[#This Row],[DW Version]], VERSIONS[], 6)</f>
        <v>Flex Training Hoodie</v>
      </c>
      <c r="I911" s="40" t="str">
        <f>VLOOKUP(FACT_INTERESTS[[#This Row],[DW Version]], VERSIONS[], 7)</f>
        <v>Apparel</v>
      </c>
    </row>
    <row r="912" spans="1:9" ht="15.5" x14ac:dyDescent="0.3">
      <c r="A912" s="34">
        <v>911</v>
      </c>
      <c r="B912" s="40" t="s">
        <v>777</v>
      </c>
      <c r="C912" s="35">
        <v>900</v>
      </c>
      <c r="D912" s="36">
        <v>39217.093440257486</v>
      </c>
      <c r="E912" s="34">
        <f>VLOOKUP(FACT_INTERESTS[[#This Row],[DW Version]], VERSIONS[], 2)</f>
        <v>92</v>
      </c>
      <c r="F912" s="34">
        <f>VLOOKUP(FACT_INTERESTS[[#This Row],[DW Version]], VERSIONS[], 3)</f>
        <v>4</v>
      </c>
      <c r="G912" s="34" t="str">
        <f>VLOOKUP(FACT_INTERESTS[[#This Row],[DW Version]], VERSIONS[], 4)</f>
        <v>black</v>
      </c>
      <c r="H912" s="40" t="str">
        <f>VLOOKUP(FACT_INTERESTS[[#This Row],[DW Version]], VERSIONS[], 6)</f>
        <v>Nike Cap</v>
      </c>
      <c r="I912" s="40" t="str">
        <f>VLOOKUP(FACT_INTERESTS[[#This Row],[DW Version]], VERSIONS[], 7)</f>
        <v>Accessories</v>
      </c>
    </row>
    <row r="913" spans="1:9" ht="15.5" x14ac:dyDescent="0.3">
      <c r="A913" s="37">
        <v>912</v>
      </c>
      <c r="B913" s="41" t="s">
        <v>777</v>
      </c>
      <c r="C913" s="38">
        <v>870</v>
      </c>
      <c r="D913" s="39">
        <v>44650.13202756473</v>
      </c>
      <c r="E913" s="34">
        <f>VLOOKUP(FACT_INTERESTS[[#This Row],[DW Version]], VERSIONS[], 2)</f>
        <v>88</v>
      </c>
      <c r="F913" s="34">
        <f>VLOOKUP(FACT_INTERESTS[[#This Row],[DW Version]], VERSIONS[], 3)</f>
        <v>12</v>
      </c>
      <c r="G913" s="34" t="str">
        <f>VLOOKUP(FACT_INTERESTS[[#This Row],[DW Version]], VERSIONS[], 4)</f>
        <v>dark blue</v>
      </c>
      <c r="H913" s="40" t="str">
        <f>VLOOKUP(FACT_INTERESTS[[#This Row],[DW Version]], VERSIONS[], 6)</f>
        <v>React Infinity Run</v>
      </c>
      <c r="I913" s="40" t="str">
        <f>VLOOKUP(FACT_INTERESTS[[#This Row],[DW Version]], VERSIONS[], 7)</f>
        <v>Shoe</v>
      </c>
    </row>
    <row r="914" spans="1:9" ht="15.5" x14ac:dyDescent="0.3">
      <c r="A914" s="34">
        <v>913</v>
      </c>
      <c r="B914" s="34" t="s">
        <v>777</v>
      </c>
      <c r="C914" s="35">
        <v>455</v>
      </c>
      <c r="D914" s="36">
        <v>41145.624009420972</v>
      </c>
      <c r="E914" s="34">
        <f>VLOOKUP(FACT_INTERESTS[[#This Row],[DW Version]], VERSIONS[], 2)</f>
        <v>47</v>
      </c>
      <c r="F914" s="34">
        <f>VLOOKUP(FACT_INTERESTS[[#This Row],[DW Version]], VERSIONS[], 3)</f>
        <v>10</v>
      </c>
      <c r="G914" s="34" t="str">
        <f>VLOOKUP(FACT_INTERESTS[[#This Row],[DW Version]], VERSIONS[], 4)</f>
        <v>black</v>
      </c>
      <c r="H914" s="40" t="str">
        <f>VLOOKUP(FACT_INTERESTS[[#This Row],[DW Version]], VERSIONS[], 6)</f>
        <v>Court Royale</v>
      </c>
      <c r="I914" s="40" t="str">
        <f>VLOOKUP(FACT_INTERESTS[[#This Row],[DW Version]], VERSIONS[], 7)</f>
        <v>Shoe</v>
      </c>
    </row>
    <row r="915" spans="1:9" ht="15.5" x14ac:dyDescent="0.3">
      <c r="A915" s="37">
        <v>914</v>
      </c>
      <c r="B915" s="41" t="s">
        <v>795</v>
      </c>
      <c r="C915" s="38">
        <v>495</v>
      </c>
      <c r="D915" s="39">
        <v>41300.264086883624</v>
      </c>
      <c r="E915" s="34">
        <f>VLOOKUP(FACT_INTERESTS[[#This Row],[DW Version]], VERSIONS[], 2)</f>
        <v>52</v>
      </c>
      <c r="F915" s="34">
        <f>VLOOKUP(FACT_INTERESTS[[#This Row],[DW Version]], VERSIONS[], 3)</f>
        <v>4.5</v>
      </c>
      <c r="G915" s="34" t="str">
        <f>VLOOKUP(FACT_INTERESTS[[#This Row],[DW Version]], VERSIONS[], 4)</f>
        <v>green</v>
      </c>
      <c r="H915" s="40" t="str">
        <f>VLOOKUP(FACT_INTERESTS[[#This Row],[DW Version]], VERSIONS[], 6)</f>
        <v>Tech Fleece Jogger</v>
      </c>
      <c r="I915" s="40" t="str">
        <f>VLOOKUP(FACT_INTERESTS[[#This Row],[DW Version]], VERSIONS[], 7)</f>
        <v>Apparel</v>
      </c>
    </row>
    <row r="916" spans="1:9" ht="15.5" x14ac:dyDescent="0.3">
      <c r="A916" s="34">
        <v>915</v>
      </c>
      <c r="B916" s="34" t="s">
        <v>795</v>
      </c>
      <c r="C916" s="35">
        <v>261</v>
      </c>
      <c r="D916" s="36">
        <v>42105.342629814331</v>
      </c>
      <c r="E916" s="34">
        <f>VLOOKUP(FACT_INTERESTS[[#This Row],[DW Version]], VERSIONS[], 2)</f>
        <v>25</v>
      </c>
      <c r="F916" s="34">
        <f>VLOOKUP(FACT_INTERESTS[[#This Row],[DW Version]], VERSIONS[], 3)</f>
        <v>12</v>
      </c>
      <c r="G916" s="34" t="str">
        <f>VLOOKUP(FACT_INTERESTS[[#This Row],[DW Version]], VERSIONS[], 4)</f>
        <v>khaki</v>
      </c>
      <c r="H916" s="40" t="str">
        <f>VLOOKUP(FACT_INTERESTS[[#This Row],[DW Version]], VERSIONS[], 6)</f>
        <v>Shox</v>
      </c>
      <c r="I916" s="40" t="str">
        <f>VLOOKUP(FACT_INTERESTS[[#This Row],[DW Version]], VERSIONS[], 7)</f>
        <v>Shoe</v>
      </c>
    </row>
    <row r="917" spans="1:9" ht="15.5" x14ac:dyDescent="0.3">
      <c r="A917" s="37">
        <v>916</v>
      </c>
      <c r="B917" s="37" t="s">
        <v>795</v>
      </c>
      <c r="C917" s="38">
        <v>560</v>
      </c>
      <c r="D917" s="39">
        <v>42092.925298402253</v>
      </c>
      <c r="E917" s="34">
        <f>VLOOKUP(FACT_INTERESTS[[#This Row],[DW Version]], VERSIONS[], 2)</f>
        <v>58</v>
      </c>
      <c r="F917" s="34">
        <f>VLOOKUP(FACT_INTERESTS[[#This Row],[DW Version]], VERSIONS[], 3)</f>
        <v>8</v>
      </c>
      <c r="G917" s="34" t="str">
        <f>VLOOKUP(FACT_INTERESTS[[#This Row],[DW Version]], VERSIONS[], 4)</f>
        <v>black</v>
      </c>
      <c r="H917" s="40" t="str">
        <f>VLOOKUP(FACT_INTERESTS[[#This Row],[DW Version]], VERSIONS[], 6)</f>
        <v>Mercurial Superfly</v>
      </c>
      <c r="I917" s="40" t="str">
        <f>VLOOKUP(FACT_INTERESTS[[#This Row],[DW Version]], VERSIONS[], 7)</f>
        <v>Shoe</v>
      </c>
    </row>
    <row r="918" spans="1:9" ht="15.5" x14ac:dyDescent="0.3">
      <c r="A918" s="34">
        <v>917</v>
      </c>
      <c r="B918" s="40" t="s">
        <v>795</v>
      </c>
      <c r="C918" s="35">
        <v>803</v>
      </c>
      <c r="D918" s="36">
        <v>40119.833246614093</v>
      </c>
      <c r="E918" s="34">
        <f>VLOOKUP(FACT_INTERESTS[[#This Row],[DW Version]], VERSIONS[], 2)</f>
        <v>82</v>
      </c>
      <c r="F918" s="34">
        <f>VLOOKUP(FACT_INTERESTS[[#This Row],[DW Version]], VERSIONS[], 3)</f>
        <v>5</v>
      </c>
      <c r="G918" s="34" t="str">
        <f>VLOOKUP(FACT_INTERESTS[[#This Row],[DW Version]], VERSIONS[], 4)</f>
        <v>white</v>
      </c>
      <c r="H918" s="40" t="str">
        <f>VLOOKUP(FACT_INTERESTS[[#This Row],[DW Version]], VERSIONS[], 6)</f>
        <v>Flex 2-in-1 Shorts</v>
      </c>
      <c r="I918" s="40" t="str">
        <f>VLOOKUP(FACT_INTERESTS[[#This Row],[DW Version]], VERSIONS[], 7)</f>
        <v>Apparel</v>
      </c>
    </row>
    <row r="919" spans="1:9" ht="15.5" x14ac:dyDescent="0.3">
      <c r="A919" s="37">
        <v>918</v>
      </c>
      <c r="B919" s="37" t="s">
        <v>795</v>
      </c>
      <c r="C919" s="38">
        <v>441</v>
      </c>
      <c r="D919" s="39">
        <v>39267.553900271472</v>
      </c>
      <c r="E919" s="34">
        <f>VLOOKUP(FACT_INTERESTS[[#This Row],[DW Version]], VERSIONS[], 2)</f>
        <v>46</v>
      </c>
      <c r="F919" s="34">
        <f>VLOOKUP(FACT_INTERESTS[[#This Row],[DW Version]], VERSIONS[], 3)</f>
        <v>5</v>
      </c>
      <c r="G919" s="34" t="str">
        <f>VLOOKUP(FACT_INTERESTS[[#This Row],[DW Version]], VERSIONS[], 4)</f>
        <v>white</v>
      </c>
      <c r="H919" s="40" t="str">
        <f>VLOOKUP(FACT_INTERESTS[[#This Row],[DW Version]], VERSIONS[], 6)</f>
        <v>Nike Basketball</v>
      </c>
      <c r="I919" s="40" t="str">
        <f>VLOOKUP(FACT_INTERESTS[[#This Row],[DW Version]], VERSIONS[], 7)</f>
        <v>Sport Equipment</v>
      </c>
    </row>
    <row r="920" spans="1:9" ht="15.5" x14ac:dyDescent="0.3">
      <c r="A920" s="34">
        <v>919</v>
      </c>
      <c r="B920" s="34" t="s">
        <v>795</v>
      </c>
      <c r="C920" s="35">
        <v>87</v>
      </c>
      <c r="D920" s="36">
        <v>41098.486945543431</v>
      </c>
      <c r="E920" s="34">
        <f>VLOOKUP(FACT_INTERESTS[[#This Row],[DW Version]], VERSIONS[], 2)</f>
        <v>9</v>
      </c>
      <c r="F920" s="34">
        <f>VLOOKUP(FACT_INTERESTS[[#This Row],[DW Version]], VERSIONS[], 3)</f>
        <v>4</v>
      </c>
      <c r="G920" s="34" t="str">
        <f>VLOOKUP(FACT_INTERESTS[[#This Row],[DW Version]], VERSIONS[], 4)</f>
        <v>red</v>
      </c>
      <c r="H920" s="40" t="str">
        <f>VLOOKUP(FACT_INTERESTS[[#This Row],[DW Version]], VERSIONS[], 6)</f>
        <v>React</v>
      </c>
      <c r="I920" s="40" t="str">
        <f>VLOOKUP(FACT_INTERESTS[[#This Row],[DW Version]], VERSIONS[], 7)</f>
        <v>Shoe</v>
      </c>
    </row>
    <row r="921" spans="1:9" ht="15.5" x14ac:dyDescent="0.3">
      <c r="A921" s="37">
        <v>920</v>
      </c>
      <c r="B921" s="41" t="s">
        <v>795</v>
      </c>
      <c r="C921" s="38">
        <v>862</v>
      </c>
      <c r="D921" s="39">
        <v>40451.287814850541</v>
      </c>
      <c r="E921" s="34">
        <f>VLOOKUP(FACT_INTERESTS[[#This Row],[DW Version]], VERSIONS[], 2)</f>
        <v>88</v>
      </c>
      <c r="F921" s="34">
        <f>VLOOKUP(FACT_INTERESTS[[#This Row],[DW Version]], VERSIONS[], 3)</f>
        <v>4.5</v>
      </c>
      <c r="G921" s="34" t="str">
        <f>VLOOKUP(FACT_INTERESTS[[#This Row],[DW Version]], VERSIONS[], 4)</f>
        <v>silver</v>
      </c>
      <c r="H921" s="40" t="str">
        <f>VLOOKUP(FACT_INTERESTS[[#This Row],[DW Version]], VERSIONS[], 6)</f>
        <v>React Infinity Run</v>
      </c>
      <c r="I921" s="40" t="str">
        <f>VLOOKUP(FACT_INTERESTS[[#This Row],[DW Version]], VERSIONS[], 7)</f>
        <v>Shoe</v>
      </c>
    </row>
    <row r="922" spans="1:9" ht="15.5" x14ac:dyDescent="0.3">
      <c r="A922" s="34">
        <v>921</v>
      </c>
      <c r="B922" s="34" t="s">
        <v>795</v>
      </c>
      <c r="C922" s="35">
        <v>608</v>
      </c>
      <c r="D922" s="36">
        <v>39873.113616030088</v>
      </c>
      <c r="E922" s="34">
        <f>VLOOKUP(FACT_INTERESTS[[#This Row],[DW Version]], VERSIONS[], 2)</f>
        <v>62</v>
      </c>
      <c r="F922" s="34">
        <f>VLOOKUP(FACT_INTERESTS[[#This Row],[DW Version]], VERSIONS[], 3)</f>
        <v>6.5</v>
      </c>
      <c r="G922" s="34" t="str">
        <f>VLOOKUP(FACT_INTERESTS[[#This Row],[DW Version]], VERSIONS[], 4)</f>
        <v>black</v>
      </c>
      <c r="H922" s="40" t="str">
        <f>VLOOKUP(FACT_INTERESTS[[#This Row],[DW Version]], VERSIONS[], 6)</f>
        <v>Tiempo Legend</v>
      </c>
      <c r="I922" s="40" t="str">
        <f>VLOOKUP(FACT_INTERESTS[[#This Row],[DW Version]], VERSIONS[], 7)</f>
        <v>Shoe</v>
      </c>
    </row>
    <row r="923" spans="1:9" ht="15.5" x14ac:dyDescent="0.3">
      <c r="A923" s="37">
        <v>922</v>
      </c>
      <c r="B923" s="41" t="s">
        <v>795</v>
      </c>
      <c r="C923" s="38">
        <v>643</v>
      </c>
      <c r="D923" s="39">
        <v>38823.899349317129</v>
      </c>
      <c r="E923" s="34">
        <f>VLOOKUP(FACT_INTERESTS[[#This Row],[DW Version]], VERSIONS[], 2)</f>
        <v>65</v>
      </c>
      <c r="F923" s="34">
        <f>VLOOKUP(FACT_INTERESTS[[#This Row],[DW Version]], VERSIONS[], 3)</f>
        <v>10</v>
      </c>
      <c r="G923" s="34" t="str">
        <f>VLOOKUP(FACT_INTERESTS[[#This Row],[DW Version]], VERSIONS[], 4)</f>
        <v>white</v>
      </c>
      <c r="H923" s="40" t="str">
        <f>VLOOKUP(FACT_INTERESTS[[#This Row],[DW Version]], VERSIONS[], 6)</f>
        <v>Flex Shorts</v>
      </c>
      <c r="I923" s="40" t="str">
        <f>VLOOKUP(FACT_INTERESTS[[#This Row],[DW Version]], VERSIONS[], 7)</f>
        <v>Apparel</v>
      </c>
    </row>
    <row r="924" spans="1:9" ht="15.5" x14ac:dyDescent="0.3">
      <c r="A924" s="34">
        <v>923</v>
      </c>
      <c r="B924" s="40" t="s">
        <v>725</v>
      </c>
      <c r="C924" s="35">
        <v>730</v>
      </c>
      <c r="D924" s="36">
        <v>39055.83687940002</v>
      </c>
      <c r="E924" s="34">
        <f>VLOOKUP(FACT_INTERESTS[[#This Row],[DW Version]], VERSIONS[], 2)</f>
        <v>75</v>
      </c>
      <c r="F924" s="34">
        <f>VLOOKUP(FACT_INTERESTS[[#This Row],[DW Version]], VERSIONS[], 3)</f>
        <v>5</v>
      </c>
      <c r="G924" s="34" t="str">
        <f>VLOOKUP(FACT_INTERESTS[[#This Row],[DW Version]], VERSIONS[], 4)</f>
        <v>purple</v>
      </c>
      <c r="H924" s="40" t="str">
        <f>VLOOKUP(FACT_INTERESTS[[#This Row],[DW Version]], VERSIONS[], 6)</f>
        <v>React Presto</v>
      </c>
      <c r="I924" s="40" t="str">
        <f>VLOOKUP(FACT_INTERESTS[[#This Row],[DW Version]], VERSIONS[], 7)</f>
        <v>Shoe</v>
      </c>
    </row>
    <row r="925" spans="1:9" ht="15.5" x14ac:dyDescent="0.3">
      <c r="A925" s="37">
        <v>924</v>
      </c>
      <c r="B925" s="37" t="s">
        <v>725</v>
      </c>
      <c r="C925" s="38">
        <v>459</v>
      </c>
      <c r="D925" s="39">
        <v>40379.315604273172</v>
      </c>
      <c r="E925" s="34">
        <f>VLOOKUP(FACT_INTERESTS[[#This Row],[DW Version]], VERSIONS[], 2)</f>
        <v>47</v>
      </c>
      <c r="F925" s="34">
        <f>VLOOKUP(FACT_INTERESTS[[#This Row],[DW Version]], VERSIONS[], 3)</f>
        <v>12</v>
      </c>
      <c r="G925" s="34" t="str">
        <f>VLOOKUP(FACT_INTERESTS[[#This Row],[DW Version]], VERSIONS[], 4)</f>
        <v>black</v>
      </c>
      <c r="H925" s="40" t="str">
        <f>VLOOKUP(FACT_INTERESTS[[#This Row],[DW Version]], VERSIONS[], 6)</f>
        <v>Court Royale</v>
      </c>
      <c r="I925" s="40" t="str">
        <f>VLOOKUP(FACT_INTERESTS[[#This Row],[DW Version]], VERSIONS[], 7)</f>
        <v>Shoe</v>
      </c>
    </row>
    <row r="926" spans="1:9" ht="15.5" x14ac:dyDescent="0.3">
      <c r="A926" s="34">
        <v>925</v>
      </c>
      <c r="B926" s="34" t="s">
        <v>725</v>
      </c>
      <c r="C926" s="35">
        <v>122</v>
      </c>
      <c r="D926" s="36">
        <v>38988.262721608597</v>
      </c>
      <c r="E926" s="34">
        <f>VLOOKUP(FACT_INTERESTS[[#This Row],[DW Version]], VERSIONS[], 2)</f>
        <v>13</v>
      </c>
      <c r="F926" s="34">
        <f>VLOOKUP(FACT_INTERESTS[[#This Row],[DW Version]], VERSIONS[], 3)</f>
        <v>3</v>
      </c>
      <c r="G926" s="34" t="str">
        <f>VLOOKUP(FACT_INTERESTS[[#This Row],[DW Version]], VERSIONS[], 4)</f>
        <v>black</v>
      </c>
      <c r="H926" s="40" t="str">
        <f>VLOOKUP(FACT_INTERESTS[[#This Row],[DW Version]], VERSIONS[], 6)</f>
        <v>Therma Pants</v>
      </c>
      <c r="I926" s="40" t="str">
        <f>VLOOKUP(FACT_INTERESTS[[#This Row],[DW Version]], VERSIONS[], 7)</f>
        <v>Apparel</v>
      </c>
    </row>
    <row r="927" spans="1:9" ht="15.5" x14ac:dyDescent="0.3">
      <c r="A927" s="37">
        <v>926</v>
      </c>
      <c r="B927" s="37" t="s">
        <v>725</v>
      </c>
      <c r="C927" s="38">
        <v>983</v>
      </c>
      <c r="D927" s="39">
        <v>43175.816397579423</v>
      </c>
      <c r="E927" s="34">
        <f>VLOOKUP(FACT_INTERESTS[[#This Row],[DW Version]], VERSIONS[], 2)</f>
        <v>100</v>
      </c>
      <c r="F927" s="34">
        <f>VLOOKUP(FACT_INTERESTS[[#This Row],[DW Version]], VERSIONS[], 3)</f>
        <v>5</v>
      </c>
      <c r="G927" s="34" t="str">
        <f>VLOOKUP(FACT_INTERESTS[[#This Row],[DW Version]], VERSIONS[], 4)</f>
        <v>white</v>
      </c>
      <c r="H927" s="40" t="str">
        <f>VLOOKUP(FACT_INTERESTS[[#This Row],[DW Version]], VERSIONS[], 6)</f>
        <v>Nike Kettlebell</v>
      </c>
      <c r="I927" s="40" t="str">
        <f>VLOOKUP(FACT_INTERESTS[[#This Row],[DW Version]], VERSIONS[], 7)</f>
        <v>Sport Equipment</v>
      </c>
    </row>
    <row r="928" spans="1:9" ht="15.5" x14ac:dyDescent="0.3">
      <c r="A928" s="34">
        <v>927</v>
      </c>
      <c r="B928" s="40" t="s">
        <v>725</v>
      </c>
      <c r="C928" s="35">
        <v>925</v>
      </c>
      <c r="D928" s="36">
        <v>39100.18186737199</v>
      </c>
      <c r="E928" s="34">
        <f>VLOOKUP(FACT_INTERESTS[[#This Row],[DW Version]], VERSIONS[], 2)</f>
        <v>94</v>
      </c>
      <c r="F928" s="34">
        <f>VLOOKUP(FACT_INTERESTS[[#This Row],[DW Version]], VERSIONS[], 3)</f>
        <v>12</v>
      </c>
      <c r="G928" s="34" t="str">
        <f>VLOOKUP(FACT_INTERESTS[[#This Row],[DW Version]], VERSIONS[], 4)</f>
        <v>black</v>
      </c>
      <c r="H928" s="40" t="str">
        <f>VLOOKUP(FACT_INTERESTS[[#This Row],[DW Version]], VERSIONS[], 6)</f>
        <v>Joyride Run Flyknit</v>
      </c>
      <c r="I928" s="40" t="str">
        <f>VLOOKUP(FACT_INTERESTS[[#This Row],[DW Version]], VERSIONS[], 7)</f>
        <v>Shoe</v>
      </c>
    </row>
    <row r="929" spans="1:9" ht="15.5" x14ac:dyDescent="0.3">
      <c r="A929" s="37">
        <v>928</v>
      </c>
      <c r="B929" s="41" t="s">
        <v>725</v>
      </c>
      <c r="C929" s="38">
        <v>698</v>
      </c>
      <c r="D929" s="39">
        <v>42079.696570260552</v>
      </c>
      <c r="E929" s="34">
        <f>VLOOKUP(FACT_INTERESTS[[#This Row],[DW Version]], VERSIONS[], 2)</f>
        <v>71</v>
      </c>
      <c r="F929" s="34">
        <f>VLOOKUP(FACT_INTERESTS[[#This Row],[DW Version]], VERSIONS[], 3)</f>
        <v>11</v>
      </c>
      <c r="G929" s="34" t="str">
        <f>VLOOKUP(FACT_INTERESTS[[#This Row],[DW Version]], VERSIONS[], 4)</f>
        <v>white</v>
      </c>
      <c r="H929" s="40" t="str">
        <f>VLOOKUP(FACT_INTERESTS[[#This Row],[DW Version]], VERSIONS[], 6)</f>
        <v>AeroSwift Running Top</v>
      </c>
      <c r="I929" s="40" t="str">
        <f>VLOOKUP(FACT_INTERESTS[[#This Row],[DW Version]], VERSIONS[], 7)</f>
        <v>Apparel</v>
      </c>
    </row>
    <row r="930" spans="1:9" ht="15.5" x14ac:dyDescent="0.3">
      <c r="A930" s="34">
        <v>929</v>
      </c>
      <c r="B930" s="40" t="s">
        <v>637</v>
      </c>
      <c r="C930" s="35">
        <v>278</v>
      </c>
      <c r="D930" s="36">
        <v>42881.824394653231</v>
      </c>
      <c r="E930" s="34">
        <f>VLOOKUP(FACT_INTERESTS[[#This Row],[DW Version]], VERSIONS[], 2)</f>
        <v>27</v>
      </c>
      <c r="F930" s="34">
        <f>VLOOKUP(FACT_INTERESTS[[#This Row],[DW Version]], VERSIONS[], 3)</f>
        <v>8.5</v>
      </c>
      <c r="G930" s="34" t="str">
        <f>VLOOKUP(FACT_INTERESTS[[#This Row],[DW Version]], VERSIONS[], 4)</f>
        <v>white</v>
      </c>
      <c r="H930" s="40" t="str">
        <f>VLOOKUP(FACT_INTERESTS[[#This Row],[DW Version]], VERSIONS[], 6)</f>
        <v>Structure</v>
      </c>
      <c r="I930" s="40" t="str">
        <f>VLOOKUP(FACT_INTERESTS[[#This Row],[DW Version]], VERSIONS[], 7)</f>
        <v>Shoe</v>
      </c>
    </row>
    <row r="931" spans="1:9" ht="15.5" x14ac:dyDescent="0.3">
      <c r="A931" s="37">
        <v>930</v>
      </c>
      <c r="B931" s="37" t="s">
        <v>637</v>
      </c>
      <c r="C931" s="38">
        <v>358</v>
      </c>
      <c r="D931" s="39">
        <v>43218.770944986769</v>
      </c>
      <c r="E931" s="34">
        <f>VLOOKUP(FACT_INTERESTS[[#This Row],[DW Version]], VERSIONS[], 2)</f>
        <v>36</v>
      </c>
      <c r="F931" s="34">
        <f>VLOOKUP(FACT_INTERESTS[[#This Row],[DW Version]], VERSIONS[], 3)</f>
        <v>7.5</v>
      </c>
      <c r="G931" s="34" t="str">
        <f>VLOOKUP(FACT_INTERESTS[[#This Row],[DW Version]], VERSIONS[], 4)</f>
        <v>black</v>
      </c>
      <c r="H931" s="40" t="str">
        <f>VLOOKUP(FACT_INTERESTS[[#This Row],[DW Version]], VERSIONS[], 6)</f>
        <v>Air Max 270</v>
      </c>
      <c r="I931" s="40" t="str">
        <f>VLOOKUP(FACT_INTERESTS[[#This Row],[DW Version]], VERSIONS[], 7)</f>
        <v>Shoe</v>
      </c>
    </row>
    <row r="932" spans="1:9" ht="15.5" x14ac:dyDescent="0.3">
      <c r="A932" s="34">
        <v>931</v>
      </c>
      <c r="B932" s="34" t="s">
        <v>637</v>
      </c>
      <c r="C932" s="35">
        <v>387</v>
      </c>
      <c r="D932" s="36">
        <v>42646.947325638423</v>
      </c>
      <c r="E932" s="34">
        <f>VLOOKUP(FACT_INTERESTS[[#This Row],[DW Version]], VERSIONS[], 2)</f>
        <v>39</v>
      </c>
      <c r="F932" s="34">
        <f>VLOOKUP(FACT_INTERESTS[[#This Row],[DW Version]], VERSIONS[], 3)</f>
        <v>10.5</v>
      </c>
      <c r="G932" s="34" t="str">
        <f>VLOOKUP(FACT_INTERESTS[[#This Row],[DW Version]], VERSIONS[], 4)</f>
        <v>white</v>
      </c>
      <c r="H932" s="40" t="str">
        <f>VLOOKUP(FACT_INTERESTS[[#This Row],[DW Version]], VERSIONS[], 6)</f>
        <v>Fast Track Jacket</v>
      </c>
      <c r="I932" s="40" t="str">
        <f>VLOOKUP(FACT_INTERESTS[[#This Row],[DW Version]], VERSIONS[], 7)</f>
        <v>Apparel</v>
      </c>
    </row>
    <row r="933" spans="1:9" ht="15.5" x14ac:dyDescent="0.3">
      <c r="A933" s="37">
        <v>932</v>
      </c>
      <c r="B933" s="37" t="s">
        <v>637</v>
      </c>
      <c r="C933" s="38">
        <v>765</v>
      </c>
      <c r="D933" s="39">
        <v>41920.294821595227</v>
      </c>
      <c r="E933" s="34">
        <f>VLOOKUP(FACT_INTERESTS[[#This Row],[DW Version]], VERSIONS[], 2)</f>
        <v>79</v>
      </c>
      <c r="F933" s="34">
        <f>VLOOKUP(FACT_INTERESTS[[#This Row],[DW Version]], VERSIONS[], 3)</f>
        <v>5.5</v>
      </c>
      <c r="G933" s="34" t="str">
        <f>VLOOKUP(FACT_INTERESTS[[#This Row],[DW Version]], VERSIONS[], 4)</f>
        <v>white</v>
      </c>
      <c r="H933" s="40" t="str">
        <f>VLOOKUP(FACT_INTERESTS[[#This Row],[DW Version]], VERSIONS[], 6)</f>
        <v>Zoom Gravity</v>
      </c>
      <c r="I933" s="40" t="str">
        <f>VLOOKUP(FACT_INTERESTS[[#This Row],[DW Version]], VERSIONS[], 7)</f>
        <v>Shoe</v>
      </c>
    </row>
    <row r="934" spans="1:9" ht="15.5" x14ac:dyDescent="0.3">
      <c r="A934" s="34">
        <v>933</v>
      </c>
      <c r="B934" s="34" t="s">
        <v>637</v>
      </c>
      <c r="C934" s="35">
        <v>355</v>
      </c>
      <c r="D934" s="36">
        <v>44484.535473592347</v>
      </c>
      <c r="E934" s="34">
        <f>VLOOKUP(FACT_INTERESTS[[#This Row],[DW Version]], VERSIONS[], 2)</f>
        <v>36</v>
      </c>
      <c r="F934" s="34">
        <f>VLOOKUP(FACT_INTERESTS[[#This Row],[DW Version]], VERSIONS[], 3)</f>
        <v>5.5</v>
      </c>
      <c r="G934" s="34" t="str">
        <f>VLOOKUP(FACT_INTERESTS[[#This Row],[DW Version]], VERSIONS[], 4)</f>
        <v>red</v>
      </c>
      <c r="H934" s="40" t="str">
        <f>VLOOKUP(FACT_INTERESTS[[#This Row],[DW Version]], VERSIONS[], 6)</f>
        <v>Air Max 270</v>
      </c>
      <c r="I934" s="40" t="str">
        <f>VLOOKUP(FACT_INTERESTS[[#This Row],[DW Version]], VERSIONS[], 7)</f>
        <v>Shoe</v>
      </c>
    </row>
    <row r="935" spans="1:9" ht="15.5" x14ac:dyDescent="0.3">
      <c r="A935" s="37">
        <v>934</v>
      </c>
      <c r="B935" s="37" t="s">
        <v>637</v>
      </c>
      <c r="C935" s="38">
        <v>500</v>
      </c>
      <c r="D935" s="39">
        <v>41508.372934339888</v>
      </c>
      <c r="E935" s="34">
        <f>VLOOKUP(FACT_INTERESTS[[#This Row],[DW Version]], VERSIONS[], 2)</f>
        <v>52</v>
      </c>
      <c r="F935" s="34">
        <f>VLOOKUP(FACT_INTERESTS[[#This Row],[DW Version]], VERSIONS[], 3)</f>
        <v>12.5</v>
      </c>
      <c r="G935" s="34" t="str">
        <f>VLOOKUP(FACT_INTERESTS[[#This Row],[DW Version]], VERSIONS[], 4)</f>
        <v>red</v>
      </c>
      <c r="H935" s="40" t="str">
        <f>VLOOKUP(FACT_INTERESTS[[#This Row],[DW Version]], VERSIONS[], 6)</f>
        <v>Tech Fleece Jogger</v>
      </c>
      <c r="I935" s="40" t="str">
        <f>VLOOKUP(FACT_INTERESTS[[#This Row],[DW Version]], VERSIONS[], 7)</f>
        <v>Apparel</v>
      </c>
    </row>
    <row r="936" spans="1:9" ht="15.5" x14ac:dyDescent="0.3">
      <c r="A936" s="34">
        <v>935</v>
      </c>
      <c r="B936" s="34" t="s">
        <v>756</v>
      </c>
      <c r="C936" s="35">
        <v>871</v>
      </c>
      <c r="D936" s="36">
        <v>44232.175484456136</v>
      </c>
      <c r="E936" s="34">
        <f>VLOOKUP(FACT_INTERESTS[[#This Row],[DW Version]], VERSIONS[], 2)</f>
        <v>89</v>
      </c>
      <c r="F936" s="34">
        <f>VLOOKUP(FACT_INTERESTS[[#This Row],[DW Version]], VERSIONS[], 3)</f>
        <v>3.5</v>
      </c>
      <c r="G936" s="34" t="str">
        <f>VLOOKUP(FACT_INTERESTS[[#This Row],[DW Version]], VERSIONS[], 4)</f>
        <v>white</v>
      </c>
      <c r="H936" s="40" t="str">
        <f>VLOOKUP(FACT_INTERESTS[[#This Row],[DW Version]], VERSIONS[], 6)</f>
        <v>Wildhorse 7</v>
      </c>
      <c r="I936" s="40" t="str">
        <f>VLOOKUP(FACT_INTERESTS[[#This Row],[DW Version]], VERSIONS[], 7)</f>
        <v>Shoe</v>
      </c>
    </row>
    <row r="937" spans="1:9" ht="15.5" x14ac:dyDescent="0.3">
      <c r="A937" s="37">
        <v>936</v>
      </c>
      <c r="B937" s="37" t="s">
        <v>756</v>
      </c>
      <c r="C937" s="38">
        <v>725</v>
      </c>
      <c r="D937" s="39">
        <v>41490.738528778907</v>
      </c>
      <c r="E937" s="34">
        <f>VLOOKUP(FACT_INTERESTS[[#This Row],[DW Version]], VERSIONS[], 2)</f>
        <v>74</v>
      </c>
      <c r="F937" s="34">
        <f>VLOOKUP(FACT_INTERESTS[[#This Row],[DW Version]], VERSIONS[], 3)</f>
        <v>7.5</v>
      </c>
      <c r="G937" s="34" t="str">
        <f>VLOOKUP(FACT_INTERESTS[[#This Row],[DW Version]], VERSIONS[], 4)</f>
        <v>black</v>
      </c>
      <c r="H937" s="40" t="str">
        <f>VLOOKUP(FACT_INTERESTS[[#This Row],[DW Version]], VERSIONS[], 6)</f>
        <v>Nike Soccer Ball</v>
      </c>
      <c r="I937" s="40" t="str">
        <f>VLOOKUP(FACT_INTERESTS[[#This Row],[DW Version]], VERSIONS[], 7)</f>
        <v>Sport Equipment</v>
      </c>
    </row>
    <row r="938" spans="1:9" ht="15.5" x14ac:dyDescent="0.3">
      <c r="A938" s="34">
        <v>937</v>
      </c>
      <c r="B938" s="40" t="s">
        <v>756</v>
      </c>
      <c r="C938" s="35">
        <v>485</v>
      </c>
      <c r="D938" s="36">
        <v>43655.339896160025</v>
      </c>
      <c r="E938" s="34">
        <f>VLOOKUP(FACT_INTERESTS[[#This Row],[DW Version]], VERSIONS[], 2)</f>
        <v>51</v>
      </c>
      <c r="F938" s="34">
        <f>VLOOKUP(FACT_INTERESTS[[#This Row],[DW Version]], VERSIONS[], 3)</f>
        <v>6.5</v>
      </c>
      <c r="G938" s="34" t="str">
        <f>VLOOKUP(FACT_INTERESTS[[#This Row],[DW Version]], VERSIONS[], 4)</f>
        <v>white</v>
      </c>
      <c r="H938" s="40" t="str">
        <f>VLOOKUP(FACT_INTERESTS[[#This Row],[DW Version]], VERSIONS[], 6)</f>
        <v>Therma Sphere Hoodie</v>
      </c>
      <c r="I938" s="40" t="str">
        <f>VLOOKUP(FACT_INTERESTS[[#This Row],[DW Version]], VERSIONS[], 7)</f>
        <v>Apparel</v>
      </c>
    </row>
    <row r="939" spans="1:9" ht="15.5" x14ac:dyDescent="0.3">
      <c r="A939" s="37">
        <v>938</v>
      </c>
      <c r="B939" s="37" t="s">
        <v>756</v>
      </c>
      <c r="C939" s="38">
        <v>320</v>
      </c>
      <c r="D939" s="39">
        <v>43395.155324328378</v>
      </c>
      <c r="E939" s="34">
        <f>VLOOKUP(FACT_INTERESTS[[#This Row],[DW Version]], VERSIONS[], 2)</f>
        <v>32</v>
      </c>
      <c r="F939" s="34">
        <f>VLOOKUP(FACT_INTERESTS[[#This Row],[DW Version]], VERSIONS[], 3)</f>
        <v>9.5</v>
      </c>
      <c r="G939" s="34" t="str">
        <f>VLOOKUP(FACT_INTERESTS[[#This Row],[DW Version]], VERSIONS[], 4)</f>
        <v>turquoise</v>
      </c>
      <c r="H939" s="40" t="str">
        <f>VLOOKUP(FACT_INTERESTS[[#This Row],[DW Version]], VERSIONS[], 6)</f>
        <v>SB Dunk</v>
      </c>
      <c r="I939" s="40" t="str">
        <f>VLOOKUP(FACT_INTERESTS[[#This Row],[DW Version]], VERSIONS[], 7)</f>
        <v>Shoe</v>
      </c>
    </row>
    <row r="940" spans="1:9" ht="15.5" x14ac:dyDescent="0.3">
      <c r="A940" s="34">
        <v>939</v>
      </c>
      <c r="B940" s="34" t="s">
        <v>756</v>
      </c>
      <c r="C940" s="35">
        <v>225</v>
      </c>
      <c r="D940" s="36">
        <v>44064.012331128375</v>
      </c>
      <c r="E940" s="34">
        <f>VLOOKUP(FACT_INTERESTS[[#This Row],[DW Version]], VERSIONS[], 2)</f>
        <v>22</v>
      </c>
      <c r="F940" s="34">
        <f>VLOOKUP(FACT_INTERESTS[[#This Row],[DW Version]], VERSIONS[], 3)</f>
        <v>9.5</v>
      </c>
      <c r="G940" s="34" t="str">
        <f>VLOOKUP(FACT_INTERESTS[[#This Row],[DW Version]], VERSIONS[], 4)</f>
        <v>red</v>
      </c>
      <c r="H940" s="40" t="str">
        <f>VLOOKUP(FACT_INTERESTS[[#This Row],[DW Version]], VERSIONS[], 6)</f>
        <v>Daybreak</v>
      </c>
      <c r="I940" s="40" t="str">
        <f>VLOOKUP(FACT_INTERESTS[[#This Row],[DW Version]], VERSIONS[], 7)</f>
        <v>Shoe</v>
      </c>
    </row>
    <row r="941" spans="1:9" ht="15.5" x14ac:dyDescent="0.3">
      <c r="A941" s="37">
        <v>940</v>
      </c>
      <c r="B941" s="41" t="s">
        <v>756</v>
      </c>
      <c r="C941" s="38">
        <v>486</v>
      </c>
      <c r="D941" s="39">
        <v>43761.757362621742</v>
      </c>
      <c r="E941" s="34">
        <f>VLOOKUP(FACT_INTERESTS[[#This Row],[DW Version]], VERSIONS[], 2)</f>
        <v>51</v>
      </c>
      <c r="F941" s="34">
        <f>VLOOKUP(FACT_INTERESTS[[#This Row],[DW Version]], VERSIONS[], 3)</f>
        <v>7</v>
      </c>
      <c r="G941" s="34" t="str">
        <f>VLOOKUP(FACT_INTERESTS[[#This Row],[DW Version]], VERSIONS[], 4)</f>
        <v>white</v>
      </c>
      <c r="H941" s="40" t="str">
        <f>VLOOKUP(FACT_INTERESTS[[#This Row],[DW Version]], VERSIONS[], 6)</f>
        <v>Therma Sphere Hoodie</v>
      </c>
      <c r="I941" s="40" t="str">
        <f>VLOOKUP(FACT_INTERESTS[[#This Row],[DW Version]], VERSIONS[], 7)</f>
        <v>Apparel</v>
      </c>
    </row>
    <row r="942" spans="1:9" ht="15.5" x14ac:dyDescent="0.3">
      <c r="A942" s="34">
        <v>941</v>
      </c>
      <c r="B942" s="34" t="s">
        <v>756</v>
      </c>
      <c r="C942" s="35">
        <v>587</v>
      </c>
      <c r="D942" s="36">
        <v>41922.77051717171</v>
      </c>
      <c r="E942" s="34">
        <f>VLOOKUP(FACT_INTERESTS[[#This Row],[DW Version]], VERSIONS[], 2)</f>
        <v>60</v>
      </c>
      <c r="F942" s="34">
        <f>VLOOKUP(FACT_INTERESTS[[#This Row],[DW Version]], VERSIONS[], 3)</f>
        <v>6</v>
      </c>
      <c r="G942" s="34" t="str">
        <f>VLOOKUP(FACT_INTERESTS[[#This Row],[DW Version]], VERSIONS[], 4)</f>
        <v>black</v>
      </c>
      <c r="H942" s="40" t="str">
        <f>VLOOKUP(FACT_INTERESTS[[#This Row],[DW Version]], VERSIONS[], 6)</f>
        <v>Magista Obra</v>
      </c>
      <c r="I942" s="40" t="str">
        <f>VLOOKUP(FACT_INTERESTS[[#This Row],[DW Version]], VERSIONS[], 7)</f>
        <v>Shoe</v>
      </c>
    </row>
    <row r="943" spans="1:9" ht="15.5" x14ac:dyDescent="0.3">
      <c r="A943" s="37">
        <v>942</v>
      </c>
      <c r="B943" s="41" t="s">
        <v>756</v>
      </c>
      <c r="C943" s="38">
        <v>54</v>
      </c>
      <c r="D943" s="39">
        <v>43083.436792319138</v>
      </c>
      <c r="E943" s="34">
        <f>VLOOKUP(FACT_INTERESTS[[#This Row],[DW Version]], VERSIONS[], 2)</f>
        <v>5</v>
      </c>
      <c r="F943" s="34">
        <f>VLOOKUP(FACT_INTERESTS[[#This Row],[DW Version]], VERSIONS[], 3)</f>
        <v>9.5</v>
      </c>
      <c r="G943" s="34" t="str">
        <f>VLOOKUP(FACT_INTERESTS[[#This Row],[DW Version]], VERSIONS[], 4)</f>
        <v>white</v>
      </c>
      <c r="H943" s="40" t="str">
        <f>VLOOKUP(FACT_INTERESTS[[#This Row],[DW Version]], VERSIONS[], 6)</f>
        <v>Nike Football</v>
      </c>
      <c r="I943" s="40" t="str">
        <f>VLOOKUP(FACT_INTERESTS[[#This Row],[DW Version]], VERSIONS[], 7)</f>
        <v>Sport Equipment</v>
      </c>
    </row>
    <row r="944" spans="1:9" ht="15.5" x14ac:dyDescent="0.3">
      <c r="A944" s="34">
        <v>943</v>
      </c>
      <c r="B944" s="40" t="s">
        <v>756</v>
      </c>
      <c r="C944" s="35">
        <v>212</v>
      </c>
      <c r="D944" s="36">
        <v>41108.872986591843</v>
      </c>
      <c r="E944" s="34">
        <f>VLOOKUP(FACT_INTERESTS[[#This Row],[DW Version]], VERSIONS[], 2)</f>
        <v>21</v>
      </c>
      <c r="F944" s="34">
        <f>VLOOKUP(FACT_INTERESTS[[#This Row],[DW Version]], VERSIONS[], 3)</f>
        <v>7</v>
      </c>
      <c r="G944" s="34" t="str">
        <f>VLOOKUP(FACT_INTERESTS[[#This Row],[DW Version]], VERSIONS[], 4)</f>
        <v>brown</v>
      </c>
      <c r="H944" s="40" t="str">
        <f>VLOOKUP(FACT_INTERESTS[[#This Row],[DW Version]], VERSIONS[], 6)</f>
        <v>Huarache</v>
      </c>
      <c r="I944" s="40" t="str">
        <f>VLOOKUP(FACT_INTERESTS[[#This Row],[DW Version]], VERSIONS[], 7)</f>
        <v>Shoe</v>
      </c>
    </row>
    <row r="945" spans="1:9" ht="15.5" x14ac:dyDescent="0.3">
      <c r="A945" s="37">
        <v>944</v>
      </c>
      <c r="B945" s="41" t="s">
        <v>756</v>
      </c>
      <c r="C945" s="38">
        <v>509</v>
      </c>
      <c r="D945" s="39">
        <v>39793.903520687265</v>
      </c>
      <c r="E945" s="34">
        <f>VLOOKUP(FACT_INTERESTS[[#This Row],[DW Version]], VERSIONS[], 2)</f>
        <v>53</v>
      </c>
      <c r="F945" s="34">
        <f>VLOOKUP(FACT_INTERESTS[[#This Row],[DW Version]], VERSIONS[], 3)</f>
        <v>10</v>
      </c>
      <c r="G945" s="34" t="str">
        <f>VLOOKUP(FACT_INTERESTS[[#This Row],[DW Version]], VERSIONS[], 4)</f>
        <v>black</v>
      </c>
      <c r="H945" s="40" t="str">
        <f>VLOOKUP(FACT_INTERESTS[[#This Row],[DW Version]], VERSIONS[], 6)</f>
        <v>Flex Stride Shorts</v>
      </c>
      <c r="I945" s="40" t="str">
        <f>VLOOKUP(FACT_INTERESTS[[#This Row],[DW Version]], VERSIONS[], 7)</f>
        <v>Apparel</v>
      </c>
    </row>
    <row r="946" spans="1:9" ht="15.5" x14ac:dyDescent="0.3">
      <c r="A946" s="34">
        <v>945</v>
      </c>
      <c r="B946" s="34" t="s">
        <v>756</v>
      </c>
      <c r="C946" s="35">
        <v>973</v>
      </c>
      <c r="D946" s="36">
        <v>41979.802653615123</v>
      </c>
      <c r="E946" s="34">
        <f>VLOOKUP(FACT_INTERESTS[[#This Row],[DW Version]], VERSIONS[], 2)</f>
        <v>99</v>
      </c>
      <c r="F946" s="34">
        <f>VLOOKUP(FACT_INTERESTS[[#This Row],[DW Version]], VERSIONS[], 3)</f>
        <v>5.5</v>
      </c>
      <c r="G946" s="34" t="str">
        <f>VLOOKUP(FACT_INTERESTS[[#This Row],[DW Version]], VERSIONS[], 4)</f>
        <v>white</v>
      </c>
      <c r="H946" s="40" t="str">
        <f>VLOOKUP(FACT_INTERESTS[[#This Row],[DW Version]], VERSIONS[], 6)</f>
        <v>Flex Training Hoodie</v>
      </c>
      <c r="I946" s="40" t="str">
        <f>VLOOKUP(FACT_INTERESTS[[#This Row],[DW Version]], VERSIONS[], 7)</f>
        <v>Apparel</v>
      </c>
    </row>
    <row r="947" spans="1:9" ht="15.5" x14ac:dyDescent="0.3">
      <c r="A947" s="37">
        <v>946</v>
      </c>
      <c r="B947" s="37" t="s">
        <v>669</v>
      </c>
      <c r="C947" s="38">
        <v>5</v>
      </c>
      <c r="D947" s="39">
        <v>44237.545727554396</v>
      </c>
      <c r="E947" s="34">
        <f>VLOOKUP(FACT_INTERESTS[[#This Row],[DW Version]], VERSIONS[], 2)</f>
        <v>1</v>
      </c>
      <c r="F947" s="34">
        <f>VLOOKUP(FACT_INTERESTS[[#This Row],[DW Version]], VERSIONS[], 3)</f>
        <v>4.5</v>
      </c>
      <c r="G947" s="34" t="str">
        <f>VLOOKUP(FACT_INTERESTS[[#This Row],[DW Version]], VERSIONS[], 4)</f>
        <v>white</v>
      </c>
      <c r="H947" s="40" t="str">
        <f>VLOOKUP(FACT_INTERESTS[[#This Row],[DW Version]], VERSIONS[], 6)</f>
        <v>Air Max</v>
      </c>
      <c r="I947" s="40" t="str">
        <f>VLOOKUP(FACT_INTERESTS[[#This Row],[DW Version]], VERSIONS[], 7)</f>
        <v>Shoe</v>
      </c>
    </row>
    <row r="948" spans="1:9" ht="15.5" x14ac:dyDescent="0.3">
      <c r="A948" s="34">
        <v>947</v>
      </c>
      <c r="B948" s="40" t="s">
        <v>669</v>
      </c>
      <c r="C948" s="35">
        <v>958</v>
      </c>
      <c r="D948" s="36">
        <v>43466.350169786492</v>
      </c>
      <c r="E948" s="34">
        <f>VLOOKUP(FACT_INTERESTS[[#This Row],[DW Version]], VERSIONS[], 2)</f>
        <v>98</v>
      </c>
      <c r="F948" s="34">
        <f>VLOOKUP(FACT_INTERESTS[[#This Row],[DW Version]], VERSIONS[], 3)</f>
        <v>3.5</v>
      </c>
      <c r="G948" s="34" t="str">
        <f>VLOOKUP(FACT_INTERESTS[[#This Row],[DW Version]], VERSIONS[], 4)</f>
        <v>white</v>
      </c>
      <c r="H948" s="40" t="str">
        <f>VLOOKUP(FACT_INTERESTS[[#This Row],[DW Version]], VERSIONS[], 6)</f>
        <v>Zoom Rival Fly</v>
      </c>
      <c r="I948" s="40" t="str">
        <f>VLOOKUP(FACT_INTERESTS[[#This Row],[DW Version]], VERSIONS[], 7)</f>
        <v>Shoe</v>
      </c>
    </row>
    <row r="949" spans="1:9" ht="15.5" x14ac:dyDescent="0.3">
      <c r="A949" s="37">
        <v>948</v>
      </c>
      <c r="B949" s="41" t="s">
        <v>669</v>
      </c>
      <c r="C949" s="38">
        <v>337</v>
      </c>
      <c r="D949" s="39">
        <v>39719.895915347872</v>
      </c>
      <c r="E949" s="34">
        <f>VLOOKUP(FACT_INTERESTS[[#This Row],[DW Version]], VERSIONS[], 2)</f>
        <v>34</v>
      </c>
      <c r="F949" s="34">
        <f>VLOOKUP(FACT_INTERESTS[[#This Row],[DW Version]], VERSIONS[], 3)</f>
        <v>11</v>
      </c>
      <c r="G949" s="34" t="str">
        <f>VLOOKUP(FACT_INTERESTS[[#This Row],[DW Version]], VERSIONS[], 4)</f>
        <v>white</v>
      </c>
      <c r="H949" s="40" t="str">
        <f>VLOOKUP(FACT_INTERESTS[[#This Row],[DW Version]], VERSIONS[], 6)</f>
        <v>Zoom Vomero</v>
      </c>
      <c r="I949" s="40" t="str">
        <f>VLOOKUP(FACT_INTERESTS[[#This Row],[DW Version]], VERSIONS[], 7)</f>
        <v>Shoe</v>
      </c>
    </row>
    <row r="950" spans="1:9" ht="15.5" x14ac:dyDescent="0.3">
      <c r="A950" s="34">
        <v>949</v>
      </c>
      <c r="B950" s="34" t="s">
        <v>669</v>
      </c>
      <c r="C950" s="35">
        <v>590</v>
      </c>
      <c r="D950" s="36">
        <v>42854.625115310788</v>
      </c>
      <c r="E950" s="34">
        <f>VLOOKUP(FACT_INTERESTS[[#This Row],[DW Version]], VERSIONS[], 2)</f>
        <v>60</v>
      </c>
      <c r="F950" s="34">
        <f>VLOOKUP(FACT_INTERESTS[[#This Row],[DW Version]], VERSIONS[], 3)</f>
        <v>6.5</v>
      </c>
      <c r="G950" s="34" t="str">
        <f>VLOOKUP(FACT_INTERESTS[[#This Row],[DW Version]], VERSIONS[], 4)</f>
        <v>gray</v>
      </c>
      <c r="H950" s="40" t="str">
        <f>VLOOKUP(FACT_INTERESTS[[#This Row],[DW Version]], VERSIONS[], 6)</f>
        <v>Magista Obra</v>
      </c>
      <c r="I950" s="40" t="str">
        <f>VLOOKUP(FACT_INTERESTS[[#This Row],[DW Version]], VERSIONS[], 7)</f>
        <v>Shoe</v>
      </c>
    </row>
    <row r="951" spans="1:9" ht="15.5" x14ac:dyDescent="0.3">
      <c r="A951" s="37">
        <v>950</v>
      </c>
      <c r="B951" s="37" t="s">
        <v>669</v>
      </c>
      <c r="C951" s="38">
        <v>261</v>
      </c>
      <c r="D951" s="39">
        <v>43541.634998881505</v>
      </c>
      <c r="E951" s="34">
        <f>VLOOKUP(FACT_INTERESTS[[#This Row],[DW Version]], VERSIONS[], 2)</f>
        <v>25</v>
      </c>
      <c r="F951" s="34">
        <f>VLOOKUP(FACT_INTERESTS[[#This Row],[DW Version]], VERSIONS[], 3)</f>
        <v>12</v>
      </c>
      <c r="G951" s="34" t="str">
        <f>VLOOKUP(FACT_INTERESTS[[#This Row],[DW Version]], VERSIONS[], 4)</f>
        <v>khaki</v>
      </c>
      <c r="H951" s="40" t="str">
        <f>VLOOKUP(FACT_INTERESTS[[#This Row],[DW Version]], VERSIONS[], 6)</f>
        <v>Shox</v>
      </c>
      <c r="I951" s="40" t="str">
        <f>VLOOKUP(FACT_INTERESTS[[#This Row],[DW Version]], VERSIONS[], 7)</f>
        <v>Shoe</v>
      </c>
    </row>
    <row r="952" spans="1:9" ht="15.5" x14ac:dyDescent="0.3">
      <c r="A952" s="34">
        <v>951</v>
      </c>
      <c r="B952" s="34" t="s">
        <v>669</v>
      </c>
      <c r="C952" s="35">
        <v>491</v>
      </c>
      <c r="D952" s="36">
        <v>44959.999863364319</v>
      </c>
      <c r="E952" s="34">
        <f>VLOOKUP(FACT_INTERESTS[[#This Row],[DW Version]], VERSIONS[], 2)</f>
        <v>51</v>
      </c>
      <c r="F952" s="34">
        <f>VLOOKUP(FACT_INTERESTS[[#This Row],[DW Version]], VERSIONS[], 3)</f>
        <v>12</v>
      </c>
      <c r="G952" s="34" t="str">
        <f>VLOOKUP(FACT_INTERESTS[[#This Row],[DW Version]], VERSIONS[], 4)</f>
        <v>red</v>
      </c>
      <c r="H952" s="40" t="str">
        <f>VLOOKUP(FACT_INTERESTS[[#This Row],[DW Version]], VERSIONS[], 6)</f>
        <v>Therma Sphere Hoodie</v>
      </c>
      <c r="I952" s="40" t="str">
        <f>VLOOKUP(FACT_INTERESTS[[#This Row],[DW Version]], VERSIONS[], 7)</f>
        <v>Apparel</v>
      </c>
    </row>
    <row r="953" spans="1:9" ht="15.5" x14ac:dyDescent="0.3">
      <c r="A953" s="37">
        <v>952</v>
      </c>
      <c r="B953" s="41" t="s">
        <v>669</v>
      </c>
      <c r="C953" s="38">
        <v>35</v>
      </c>
      <c r="D953" s="39">
        <v>41595.964552219717</v>
      </c>
      <c r="E953" s="34">
        <f>VLOOKUP(FACT_INTERESTS[[#This Row],[DW Version]], VERSIONS[], 2)</f>
        <v>3</v>
      </c>
      <c r="F953" s="34">
        <f>VLOOKUP(FACT_INTERESTS[[#This Row],[DW Version]], VERSIONS[], 3)</f>
        <v>12</v>
      </c>
      <c r="G953" s="34" t="str">
        <f>VLOOKUP(FACT_INTERESTS[[#This Row],[DW Version]], VERSIONS[], 4)</f>
        <v>white</v>
      </c>
      <c r="H953" s="40" t="str">
        <f>VLOOKUP(FACT_INTERESTS[[#This Row],[DW Version]], VERSIONS[], 6)</f>
        <v>Dri-FIT Shirt</v>
      </c>
      <c r="I953" s="40" t="str">
        <f>VLOOKUP(FACT_INTERESTS[[#This Row],[DW Version]], VERSIONS[], 7)</f>
        <v>Apparel</v>
      </c>
    </row>
    <row r="954" spans="1:9" ht="15.5" x14ac:dyDescent="0.3">
      <c r="A954" s="34">
        <v>953</v>
      </c>
      <c r="B954" s="40" t="s">
        <v>669</v>
      </c>
      <c r="C954" s="35">
        <v>8</v>
      </c>
      <c r="D954" s="36">
        <v>41136.444194498785</v>
      </c>
      <c r="E954" s="34">
        <f>VLOOKUP(FACT_INTERESTS[[#This Row],[DW Version]], VERSIONS[], 2)</f>
        <v>1</v>
      </c>
      <c r="F954" s="34">
        <f>VLOOKUP(FACT_INTERESTS[[#This Row],[DW Version]], VERSIONS[], 3)</f>
        <v>6</v>
      </c>
      <c r="G954" s="34" t="str">
        <f>VLOOKUP(FACT_INTERESTS[[#This Row],[DW Version]], VERSIONS[], 4)</f>
        <v>white</v>
      </c>
      <c r="H954" s="40" t="str">
        <f>VLOOKUP(FACT_INTERESTS[[#This Row],[DW Version]], VERSIONS[], 6)</f>
        <v>Air Max</v>
      </c>
      <c r="I954" s="40" t="str">
        <f>VLOOKUP(FACT_INTERESTS[[#This Row],[DW Version]], VERSIONS[], 7)</f>
        <v>Shoe</v>
      </c>
    </row>
    <row r="955" spans="1:9" ht="15.5" x14ac:dyDescent="0.3">
      <c r="A955" s="37">
        <v>954</v>
      </c>
      <c r="B955" s="37" t="s">
        <v>669</v>
      </c>
      <c r="C955" s="38">
        <v>641</v>
      </c>
      <c r="D955" s="39">
        <v>44601.990566182714</v>
      </c>
      <c r="E955" s="34">
        <f>VLOOKUP(FACT_INTERESTS[[#This Row],[DW Version]], VERSIONS[], 2)</f>
        <v>65</v>
      </c>
      <c r="F955" s="34">
        <f>VLOOKUP(FACT_INTERESTS[[#This Row],[DW Version]], VERSIONS[], 3)</f>
        <v>6</v>
      </c>
      <c r="G955" s="34" t="str">
        <f>VLOOKUP(FACT_INTERESTS[[#This Row],[DW Version]], VERSIONS[], 4)</f>
        <v>white</v>
      </c>
      <c r="H955" s="40" t="str">
        <f>VLOOKUP(FACT_INTERESTS[[#This Row],[DW Version]], VERSIONS[], 6)</f>
        <v>Flex Shorts</v>
      </c>
      <c r="I955" s="40" t="str">
        <f>VLOOKUP(FACT_INTERESTS[[#This Row],[DW Version]], VERSIONS[], 7)</f>
        <v>Apparel</v>
      </c>
    </row>
    <row r="956" spans="1:9" ht="15.5" x14ac:dyDescent="0.3">
      <c r="A956" s="34">
        <v>955</v>
      </c>
      <c r="B956" s="34" t="s">
        <v>669</v>
      </c>
      <c r="C956" s="35">
        <v>579</v>
      </c>
      <c r="D956" s="36">
        <v>39525.470501167874</v>
      </c>
      <c r="E956" s="34">
        <f>VLOOKUP(FACT_INTERESTS[[#This Row],[DW Version]], VERSIONS[], 2)</f>
        <v>59</v>
      </c>
      <c r="F956" s="34">
        <f>VLOOKUP(FACT_INTERESTS[[#This Row],[DW Version]], VERSIONS[], 3)</f>
        <v>10.5</v>
      </c>
      <c r="G956" s="34" t="str">
        <f>VLOOKUP(FACT_INTERESTS[[#This Row],[DW Version]], VERSIONS[], 4)</f>
        <v>gray</v>
      </c>
      <c r="H956" s="40" t="str">
        <f>VLOOKUP(FACT_INTERESTS[[#This Row],[DW Version]], VERSIONS[], 6)</f>
        <v>Hypervenom Phantom</v>
      </c>
      <c r="I956" s="40" t="str">
        <f>VLOOKUP(FACT_INTERESTS[[#This Row],[DW Version]], VERSIONS[], 7)</f>
        <v>Shoe</v>
      </c>
    </row>
    <row r="957" spans="1:9" ht="15.5" x14ac:dyDescent="0.3">
      <c r="A957" s="37">
        <v>956</v>
      </c>
      <c r="B957" s="41" t="s">
        <v>669</v>
      </c>
      <c r="C957" s="38">
        <v>973</v>
      </c>
      <c r="D957" s="39">
        <v>40566.326952070034</v>
      </c>
      <c r="E957" s="34">
        <f>VLOOKUP(FACT_INTERESTS[[#This Row],[DW Version]], VERSIONS[], 2)</f>
        <v>99</v>
      </c>
      <c r="F957" s="34">
        <f>VLOOKUP(FACT_INTERESTS[[#This Row],[DW Version]], VERSIONS[], 3)</f>
        <v>5.5</v>
      </c>
      <c r="G957" s="34" t="str">
        <f>VLOOKUP(FACT_INTERESTS[[#This Row],[DW Version]], VERSIONS[], 4)</f>
        <v>white</v>
      </c>
      <c r="H957" s="40" t="str">
        <f>VLOOKUP(FACT_INTERESTS[[#This Row],[DW Version]], VERSIONS[], 6)</f>
        <v>Flex Training Hoodie</v>
      </c>
      <c r="I957" s="40" t="str">
        <f>VLOOKUP(FACT_INTERESTS[[#This Row],[DW Version]], VERSIONS[], 7)</f>
        <v>Apparel</v>
      </c>
    </row>
    <row r="958" spans="1:9" ht="15.5" x14ac:dyDescent="0.3">
      <c r="A958" s="34">
        <v>957</v>
      </c>
      <c r="B958" s="40" t="s">
        <v>669</v>
      </c>
      <c r="C958" s="35">
        <v>559</v>
      </c>
      <c r="D958" s="36">
        <v>39821.498419104937</v>
      </c>
      <c r="E958" s="34">
        <f>VLOOKUP(FACT_INTERESTS[[#This Row],[DW Version]], VERSIONS[], 2)</f>
        <v>58</v>
      </c>
      <c r="F958" s="34">
        <f>VLOOKUP(FACT_INTERESTS[[#This Row],[DW Version]], VERSIONS[], 3)</f>
        <v>6.5</v>
      </c>
      <c r="G958" s="34" t="str">
        <f>VLOOKUP(FACT_INTERESTS[[#This Row],[DW Version]], VERSIONS[], 4)</f>
        <v>white</v>
      </c>
      <c r="H958" s="40" t="str">
        <f>VLOOKUP(FACT_INTERESTS[[#This Row],[DW Version]], VERSIONS[], 6)</f>
        <v>Mercurial Superfly</v>
      </c>
      <c r="I958" s="40" t="str">
        <f>VLOOKUP(FACT_INTERESTS[[#This Row],[DW Version]], VERSIONS[], 7)</f>
        <v>Shoe</v>
      </c>
    </row>
    <row r="959" spans="1:9" ht="15.5" x14ac:dyDescent="0.3">
      <c r="A959" s="37">
        <v>958</v>
      </c>
      <c r="B959" s="41" t="s">
        <v>669</v>
      </c>
      <c r="C959" s="38">
        <v>508</v>
      </c>
      <c r="D959" s="39">
        <v>44881.216137215793</v>
      </c>
      <c r="E959" s="34">
        <f>VLOOKUP(FACT_INTERESTS[[#This Row],[DW Version]], VERSIONS[], 2)</f>
        <v>53</v>
      </c>
      <c r="F959" s="34">
        <f>VLOOKUP(FACT_INTERESTS[[#This Row],[DW Version]], VERSIONS[], 3)</f>
        <v>8</v>
      </c>
      <c r="G959" s="34" t="str">
        <f>VLOOKUP(FACT_INTERESTS[[#This Row],[DW Version]], VERSIONS[], 4)</f>
        <v>white</v>
      </c>
      <c r="H959" s="40" t="str">
        <f>VLOOKUP(FACT_INTERESTS[[#This Row],[DW Version]], VERSIONS[], 6)</f>
        <v>Flex Stride Shorts</v>
      </c>
      <c r="I959" s="40" t="str">
        <f>VLOOKUP(FACT_INTERESTS[[#This Row],[DW Version]], VERSIONS[], 7)</f>
        <v>Apparel</v>
      </c>
    </row>
    <row r="960" spans="1:9" ht="15.5" x14ac:dyDescent="0.3">
      <c r="A960" s="34">
        <v>959</v>
      </c>
      <c r="B960" s="34" t="s">
        <v>669</v>
      </c>
      <c r="C960" s="35">
        <v>215</v>
      </c>
      <c r="D960" s="36">
        <v>41405.683456357452</v>
      </c>
      <c r="E960" s="34">
        <f>VLOOKUP(FACT_INTERESTS[[#This Row],[DW Version]], VERSIONS[], 2)</f>
        <v>21</v>
      </c>
      <c r="F960" s="34">
        <f>VLOOKUP(FACT_INTERESTS[[#This Row],[DW Version]], VERSIONS[], 3)</f>
        <v>11.5</v>
      </c>
      <c r="G960" s="34" t="str">
        <f>VLOOKUP(FACT_INTERESTS[[#This Row],[DW Version]], VERSIONS[], 4)</f>
        <v>black</v>
      </c>
      <c r="H960" s="40" t="str">
        <f>VLOOKUP(FACT_INTERESTS[[#This Row],[DW Version]], VERSIONS[], 6)</f>
        <v>Huarache</v>
      </c>
      <c r="I960" s="40" t="str">
        <f>VLOOKUP(FACT_INTERESTS[[#This Row],[DW Version]], VERSIONS[], 7)</f>
        <v>Shoe</v>
      </c>
    </row>
    <row r="961" spans="1:9" ht="15.5" x14ac:dyDescent="0.3">
      <c r="A961" s="37">
        <v>960</v>
      </c>
      <c r="B961" s="37" t="s">
        <v>669</v>
      </c>
      <c r="C961" s="38">
        <v>842</v>
      </c>
      <c r="D961" s="39">
        <v>41005.363924690995</v>
      </c>
      <c r="E961" s="34">
        <f>VLOOKUP(FACT_INTERESTS[[#This Row],[DW Version]], VERSIONS[], 2)</f>
        <v>86</v>
      </c>
      <c r="F961" s="34">
        <f>VLOOKUP(FACT_INTERESTS[[#This Row],[DW Version]], VERSIONS[], 3)</f>
        <v>3</v>
      </c>
      <c r="G961" s="34" t="str">
        <f>VLOOKUP(FACT_INTERESTS[[#This Row],[DW Version]], VERSIONS[], 4)</f>
        <v>white</v>
      </c>
      <c r="H961" s="40" t="str">
        <f>VLOOKUP(FACT_INTERESTS[[#This Row],[DW Version]], VERSIONS[], 6)</f>
        <v>Challenger Long-Sleeve</v>
      </c>
      <c r="I961" s="40" t="str">
        <f>VLOOKUP(FACT_INTERESTS[[#This Row],[DW Version]], VERSIONS[], 7)</f>
        <v>Apparel</v>
      </c>
    </row>
    <row r="962" spans="1:9" ht="15.5" x14ac:dyDescent="0.3">
      <c r="A962" s="34">
        <v>961</v>
      </c>
      <c r="B962" s="40" t="s">
        <v>669</v>
      </c>
      <c r="C962" s="35">
        <v>295</v>
      </c>
      <c r="D962" s="36">
        <v>40017.051882855718</v>
      </c>
      <c r="E962" s="34">
        <f>VLOOKUP(FACT_INTERESTS[[#This Row],[DW Version]], VERSIONS[], 2)</f>
        <v>29</v>
      </c>
      <c r="F962" s="34">
        <f>VLOOKUP(FACT_INTERESTS[[#This Row],[DW Version]], VERSIONS[], 3)</f>
        <v>5.5</v>
      </c>
      <c r="G962" s="34" t="str">
        <f>VLOOKUP(FACT_INTERESTS[[#This Row],[DW Version]], VERSIONS[], 4)</f>
        <v>white</v>
      </c>
      <c r="H962" s="40" t="str">
        <f>VLOOKUP(FACT_INTERESTS[[#This Row],[DW Version]], VERSIONS[], 6)</f>
        <v>Wildhorse</v>
      </c>
      <c r="I962" s="40" t="str">
        <f>VLOOKUP(FACT_INTERESTS[[#This Row],[DW Version]], VERSIONS[], 7)</f>
        <v>Shoe</v>
      </c>
    </row>
    <row r="963" spans="1:9" ht="15.5" x14ac:dyDescent="0.3">
      <c r="A963" s="37">
        <v>962</v>
      </c>
      <c r="B963" s="37" t="s">
        <v>669</v>
      </c>
      <c r="C963" s="38">
        <v>549</v>
      </c>
      <c r="D963" s="39">
        <v>40343.004342021064</v>
      </c>
      <c r="E963" s="34">
        <f>VLOOKUP(FACT_INTERESTS[[#This Row],[DW Version]], VERSIONS[], 2)</f>
        <v>57</v>
      </c>
      <c r="F963" s="34">
        <f>VLOOKUP(FACT_INTERESTS[[#This Row],[DW Version]], VERSIONS[], 3)</f>
        <v>7</v>
      </c>
      <c r="G963" s="34" t="str">
        <f>VLOOKUP(FACT_INTERESTS[[#This Row],[DW Version]], VERSIONS[], 4)</f>
        <v>white</v>
      </c>
      <c r="H963" s="40" t="str">
        <f>VLOOKUP(FACT_INTERESTS[[#This Row],[DW Version]], VERSIONS[], 6)</f>
        <v>Phantom Vision</v>
      </c>
      <c r="I963" s="40" t="str">
        <f>VLOOKUP(FACT_INTERESTS[[#This Row],[DW Version]], VERSIONS[], 7)</f>
        <v>Shoe</v>
      </c>
    </row>
    <row r="964" spans="1:9" ht="15.5" x14ac:dyDescent="0.3">
      <c r="A964" s="34">
        <v>963</v>
      </c>
      <c r="B964" s="34" t="s">
        <v>639</v>
      </c>
      <c r="C964" s="35">
        <v>497</v>
      </c>
      <c r="D964" s="36">
        <v>41276.355663270624</v>
      </c>
      <c r="E964" s="34">
        <f>VLOOKUP(FACT_INTERESTS[[#This Row],[DW Version]], VERSIONS[], 2)</f>
        <v>52</v>
      </c>
      <c r="F964" s="34">
        <f>VLOOKUP(FACT_INTERESTS[[#This Row],[DW Version]], VERSIONS[], 3)</f>
        <v>5.5</v>
      </c>
      <c r="G964" s="34" t="str">
        <f>VLOOKUP(FACT_INTERESTS[[#This Row],[DW Version]], VERSIONS[], 4)</f>
        <v>yellow</v>
      </c>
      <c r="H964" s="40" t="str">
        <f>VLOOKUP(FACT_INTERESTS[[#This Row],[DW Version]], VERSIONS[], 6)</f>
        <v>Tech Fleece Jogger</v>
      </c>
      <c r="I964" s="40" t="str">
        <f>VLOOKUP(FACT_INTERESTS[[#This Row],[DW Version]], VERSIONS[], 7)</f>
        <v>Apparel</v>
      </c>
    </row>
    <row r="965" spans="1:9" ht="15.5" x14ac:dyDescent="0.3">
      <c r="A965" s="37">
        <v>964</v>
      </c>
      <c r="B965" s="41" t="s">
        <v>639</v>
      </c>
      <c r="C965" s="38">
        <v>287</v>
      </c>
      <c r="D965" s="39">
        <v>44669.617472913305</v>
      </c>
      <c r="E965" s="34">
        <f>VLOOKUP(FACT_INTERESTS[[#This Row],[DW Version]], VERSIONS[], 2)</f>
        <v>28</v>
      </c>
      <c r="F965" s="34">
        <f>VLOOKUP(FACT_INTERESTS[[#This Row],[DW Version]], VERSIONS[], 3)</f>
        <v>5.5</v>
      </c>
      <c r="G965" s="34" t="str">
        <f>VLOOKUP(FACT_INTERESTS[[#This Row],[DW Version]], VERSIONS[], 4)</f>
        <v>yellow</v>
      </c>
      <c r="H965" s="40" t="str">
        <f>VLOOKUP(FACT_INTERESTS[[#This Row],[DW Version]], VERSIONS[], 6)</f>
        <v>Odyssey React</v>
      </c>
      <c r="I965" s="40" t="str">
        <f>VLOOKUP(FACT_INTERESTS[[#This Row],[DW Version]], VERSIONS[], 7)</f>
        <v>Shoe</v>
      </c>
    </row>
    <row r="966" spans="1:9" ht="15.5" x14ac:dyDescent="0.3">
      <c r="A966" s="34">
        <v>965</v>
      </c>
      <c r="B966" s="40" t="s">
        <v>639</v>
      </c>
      <c r="C966" s="35">
        <v>261</v>
      </c>
      <c r="D966" s="36">
        <v>39291.561225485551</v>
      </c>
      <c r="E966" s="34">
        <f>VLOOKUP(FACT_INTERESTS[[#This Row],[DW Version]], VERSIONS[], 2)</f>
        <v>25</v>
      </c>
      <c r="F966" s="34">
        <f>VLOOKUP(FACT_INTERESTS[[#This Row],[DW Version]], VERSIONS[], 3)</f>
        <v>12</v>
      </c>
      <c r="G966" s="34" t="str">
        <f>VLOOKUP(FACT_INTERESTS[[#This Row],[DW Version]], VERSIONS[], 4)</f>
        <v>khaki</v>
      </c>
      <c r="H966" s="40" t="str">
        <f>VLOOKUP(FACT_INTERESTS[[#This Row],[DW Version]], VERSIONS[], 6)</f>
        <v>Shox</v>
      </c>
      <c r="I966" s="40" t="str">
        <f>VLOOKUP(FACT_INTERESTS[[#This Row],[DW Version]], VERSIONS[], 7)</f>
        <v>Shoe</v>
      </c>
    </row>
    <row r="967" spans="1:9" ht="15.5" x14ac:dyDescent="0.3">
      <c r="A967" s="37">
        <v>966</v>
      </c>
      <c r="B967" s="41" t="s">
        <v>639</v>
      </c>
      <c r="C967" s="38">
        <v>794</v>
      </c>
      <c r="D967" s="39">
        <v>43606.093807937839</v>
      </c>
      <c r="E967" s="34">
        <f>VLOOKUP(FACT_INTERESTS[[#This Row],[DW Version]], VERSIONS[], 2)</f>
        <v>81</v>
      </c>
      <c r="F967" s="34">
        <f>VLOOKUP(FACT_INTERESTS[[#This Row],[DW Version]], VERSIONS[], 3)</f>
        <v>7</v>
      </c>
      <c r="G967" s="34" t="str">
        <f>VLOOKUP(FACT_INTERESTS[[#This Row],[DW Version]], VERSIONS[], 4)</f>
        <v>white</v>
      </c>
      <c r="H967" s="40" t="str">
        <f>VLOOKUP(FACT_INTERESTS[[#This Row],[DW Version]], VERSIONS[], 6)</f>
        <v>Air Max Fusion</v>
      </c>
      <c r="I967" s="40" t="str">
        <f>VLOOKUP(FACT_INTERESTS[[#This Row],[DW Version]], VERSIONS[], 7)</f>
        <v>Shoe</v>
      </c>
    </row>
    <row r="968" spans="1:9" ht="15.5" x14ac:dyDescent="0.3">
      <c r="A968" s="34">
        <v>967</v>
      </c>
      <c r="B968" s="34" t="s">
        <v>639</v>
      </c>
      <c r="C968" s="35">
        <v>186</v>
      </c>
      <c r="D968" s="36">
        <v>41316.993302367198</v>
      </c>
      <c r="E968" s="34">
        <f>VLOOKUP(FACT_INTERESTS[[#This Row],[DW Version]], VERSIONS[], 2)</f>
        <v>19</v>
      </c>
      <c r="F968" s="34">
        <f>VLOOKUP(FACT_INTERESTS[[#This Row],[DW Version]], VERSIONS[], 3)</f>
        <v>7</v>
      </c>
      <c r="G968" s="34" t="str">
        <f>VLOOKUP(FACT_INTERESTS[[#This Row],[DW Version]], VERSIONS[], 4)</f>
        <v>dark purple</v>
      </c>
      <c r="H968" s="40" t="str">
        <f>VLOOKUP(FACT_INTERESTS[[#This Row],[DW Version]], VERSIONS[], 6)</f>
        <v>Windrunner Jacket</v>
      </c>
      <c r="I968" s="40" t="str">
        <f>VLOOKUP(FACT_INTERESTS[[#This Row],[DW Version]], VERSIONS[], 7)</f>
        <v>Apparel</v>
      </c>
    </row>
    <row r="969" spans="1:9" ht="15.5" x14ac:dyDescent="0.3">
      <c r="A969" s="37">
        <v>968</v>
      </c>
      <c r="B969" s="37" t="s">
        <v>639</v>
      </c>
      <c r="C969" s="38">
        <v>491</v>
      </c>
      <c r="D969" s="39">
        <v>44885.081658667819</v>
      </c>
      <c r="E969" s="34">
        <f>VLOOKUP(FACT_INTERESTS[[#This Row],[DW Version]], VERSIONS[], 2)</f>
        <v>51</v>
      </c>
      <c r="F969" s="34">
        <f>VLOOKUP(FACT_INTERESTS[[#This Row],[DW Version]], VERSIONS[], 3)</f>
        <v>12</v>
      </c>
      <c r="G969" s="34" t="str">
        <f>VLOOKUP(FACT_INTERESTS[[#This Row],[DW Version]], VERSIONS[], 4)</f>
        <v>red</v>
      </c>
      <c r="H969" s="40" t="str">
        <f>VLOOKUP(FACT_INTERESTS[[#This Row],[DW Version]], VERSIONS[], 6)</f>
        <v>Therma Sphere Hoodie</v>
      </c>
      <c r="I969" s="40" t="str">
        <f>VLOOKUP(FACT_INTERESTS[[#This Row],[DW Version]], VERSIONS[], 7)</f>
        <v>Apparel</v>
      </c>
    </row>
    <row r="970" spans="1:9" ht="15.5" x14ac:dyDescent="0.3">
      <c r="A970" s="34">
        <v>969</v>
      </c>
      <c r="B970" s="40" t="s">
        <v>639</v>
      </c>
      <c r="C970" s="35">
        <v>190</v>
      </c>
      <c r="D970" s="36">
        <v>43221.687386299855</v>
      </c>
      <c r="E970" s="34">
        <f>VLOOKUP(FACT_INTERESTS[[#This Row],[DW Version]], VERSIONS[], 2)</f>
        <v>19</v>
      </c>
      <c r="F970" s="34">
        <f>VLOOKUP(FACT_INTERESTS[[#This Row],[DW Version]], VERSIONS[], 3)</f>
        <v>8.5</v>
      </c>
      <c r="G970" s="34" t="str">
        <f>VLOOKUP(FACT_INTERESTS[[#This Row],[DW Version]], VERSIONS[], 4)</f>
        <v>gray</v>
      </c>
      <c r="H970" s="40" t="str">
        <f>VLOOKUP(FACT_INTERESTS[[#This Row],[DW Version]], VERSIONS[], 6)</f>
        <v>Windrunner Jacket</v>
      </c>
      <c r="I970" s="40" t="str">
        <f>VLOOKUP(FACT_INTERESTS[[#This Row],[DW Version]], VERSIONS[], 7)</f>
        <v>Apparel</v>
      </c>
    </row>
    <row r="971" spans="1:9" ht="15.5" x14ac:dyDescent="0.3">
      <c r="A971" s="37">
        <v>970</v>
      </c>
      <c r="B971" s="37" t="s">
        <v>811</v>
      </c>
      <c r="C971" s="38">
        <v>606</v>
      </c>
      <c r="D971" s="39">
        <v>41346.487861356996</v>
      </c>
      <c r="E971" s="34">
        <f>VLOOKUP(FACT_INTERESTS[[#This Row],[DW Version]], VERSIONS[], 2)</f>
        <v>62</v>
      </c>
      <c r="F971" s="34">
        <f>VLOOKUP(FACT_INTERESTS[[#This Row],[DW Version]], VERSIONS[], 3)</f>
        <v>5.5</v>
      </c>
      <c r="G971" s="34" t="str">
        <f>VLOOKUP(FACT_INTERESTS[[#This Row],[DW Version]], VERSIONS[], 4)</f>
        <v>silver</v>
      </c>
      <c r="H971" s="40" t="str">
        <f>VLOOKUP(FACT_INTERESTS[[#This Row],[DW Version]], VERSIONS[], 6)</f>
        <v>Tiempo Legend</v>
      </c>
      <c r="I971" s="40" t="str">
        <f>VLOOKUP(FACT_INTERESTS[[#This Row],[DW Version]], VERSIONS[], 7)</f>
        <v>Shoe</v>
      </c>
    </row>
    <row r="972" spans="1:9" ht="15.5" x14ac:dyDescent="0.3">
      <c r="A972" s="34">
        <v>971</v>
      </c>
      <c r="B972" s="40" t="s">
        <v>811</v>
      </c>
      <c r="C972" s="35">
        <v>74</v>
      </c>
      <c r="D972" s="36">
        <v>43794.426889152717</v>
      </c>
      <c r="E972" s="34">
        <f>VLOOKUP(FACT_INTERESTS[[#This Row],[DW Version]], VERSIONS[], 2)</f>
        <v>7</v>
      </c>
      <c r="F972" s="34">
        <f>VLOOKUP(FACT_INTERESTS[[#This Row],[DW Version]], VERSIONS[], 3)</f>
        <v>11.5</v>
      </c>
      <c r="G972" s="34" t="str">
        <f>VLOOKUP(FACT_INTERESTS[[#This Row],[DW Version]], VERSIONS[], 4)</f>
        <v>purple</v>
      </c>
      <c r="H972" s="40" t="str">
        <f>VLOOKUP(FACT_INTERESTS[[#This Row],[DW Version]], VERSIONS[], 6)</f>
        <v>Blazer</v>
      </c>
      <c r="I972" s="40" t="str">
        <f>VLOOKUP(FACT_INTERESTS[[#This Row],[DW Version]], VERSIONS[], 7)</f>
        <v>Shoe</v>
      </c>
    </row>
    <row r="973" spans="1:9" ht="15.5" x14ac:dyDescent="0.3">
      <c r="A973" s="37">
        <v>972</v>
      </c>
      <c r="B973" s="41" t="s">
        <v>811</v>
      </c>
      <c r="C973" s="38">
        <v>169</v>
      </c>
      <c r="D973" s="39">
        <v>42241.500142415774</v>
      </c>
      <c r="E973" s="34">
        <f>VLOOKUP(FACT_INTERESTS[[#This Row],[DW Version]], VERSIONS[], 2)</f>
        <v>17</v>
      </c>
      <c r="F973" s="34">
        <f>VLOOKUP(FACT_INTERESTS[[#This Row],[DW Version]], VERSIONS[], 3)</f>
        <v>4.5</v>
      </c>
      <c r="G973" s="34" t="str">
        <f>VLOOKUP(FACT_INTERESTS[[#This Row],[DW Version]], VERSIONS[], 4)</f>
        <v>purple lilac</v>
      </c>
      <c r="H973" s="40" t="str">
        <f>VLOOKUP(FACT_INTERESTS[[#This Row],[DW Version]], VERSIONS[], 6)</f>
        <v>Free Run</v>
      </c>
      <c r="I973" s="40" t="str">
        <f>VLOOKUP(FACT_INTERESTS[[#This Row],[DW Version]], VERSIONS[], 7)</f>
        <v>Shoe</v>
      </c>
    </row>
    <row r="974" spans="1:9" ht="15.5" x14ac:dyDescent="0.3">
      <c r="A974" s="34">
        <v>973</v>
      </c>
      <c r="B974" s="34" t="s">
        <v>811</v>
      </c>
      <c r="C974" s="35">
        <v>484</v>
      </c>
      <c r="D974" s="36">
        <v>40772.374142022549</v>
      </c>
      <c r="E974" s="34">
        <f>VLOOKUP(FACT_INTERESTS[[#This Row],[DW Version]], VERSIONS[], 2)</f>
        <v>51</v>
      </c>
      <c r="F974" s="34">
        <f>VLOOKUP(FACT_INTERESTS[[#This Row],[DW Version]], VERSIONS[], 3)</f>
        <v>6</v>
      </c>
      <c r="G974" s="34" t="str">
        <f>VLOOKUP(FACT_INTERESTS[[#This Row],[DW Version]], VERSIONS[], 4)</f>
        <v>white</v>
      </c>
      <c r="H974" s="40" t="str">
        <f>VLOOKUP(FACT_INTERESTS[[#This Row],[DW Version]], VERSIONS[], 6)</f>
        <v>Therma Sphere Hoodie</v>
      </c>
      <c r="I974" s="40" t="str">
        <f>VLOOKUP(FACT_INTERESTS[[#This Row],[DW Version]], VERSIONS[], 7)</f>
        <v>Apparel</v>
      </c>
    </row>
    <row r="975" spans="1:9" ht="15.5" x14ac:dyDescent="0.3">
      <c r="A975" s="37">
        <v>974</v>
      </c>
      <c r="B975" s="37" t="s">
        <v>811</v>
      </c>
      <c r="C975" s="38">
        <v>423</v>
      </c>
      <c r="D975" s="39">
        <v>44150.642345028005</v>
      </c>
      <c r="E975" s="34">
        <f>VLOOKUP(FACT_INTERESTS[[#This Row],[DW Version]], VERSIONS[], 2)</f>
        <v>43</v>
      </c>
      <c r="F975" s="34">
        <f>VLOOKUP(FACT_INTERESTS[[#This Row],[DW Version]], VERSIONS[], 3)</f>
        <v>6.5</v>
      </c>
      <c r="G975" s="34" t="str">
        <f>VLOOKUP(FACT_INTERESTS[[#This Row],[DW Version]], VERSIONS[], 4)</f>
        <v>white</v>
      </c>
      <c r="H975" s="40" t="str">
        <f>VLOOKUP(FACT_INTERESTS[[#This Row],[DW Version]], VERSIONS[], 6)</f>
        <v>Flex Experience</v>
      </c>
      <c r="I975" s="40" t="str">
        <f>VLOOKUP(FACT_INTERESTS[[#This Row],[DW Version]], VERSIONS[], 7)</f>
        <v>Apparel</v>
      </c>
    </row>
    <row r="976" spans="1:9" ht="15.5" x14ac:dyDescent="0.3">
      <c r="A976" s="34">
        <v>975</v>
      </c>
      <c r="B976" s="34" t="s">
        <v>811</v>
      </c>
      <c r="C976" s="35">
        <v>64</v>
      </c>
      <c r="D976" s="36">
        <v>45097.737368130467</v>
      </c>
      <c r="E976" s="34">
        <f>VLOOKUP(FACT_INTERESTS[[#This Row],[DW Version]], VERSIONS[], 2)</f>
        <v>6</v>
      </c>
      <c r="F976" s="34">
        <f>VLOOKUP(FACT_INTERESTS[[#This Row],[DW Version]], VERSIONS[], 3)</f>
        <v>6</v>
      </c>
      <c r="G976" s="34" t="str">
        <f>VLOOKUP(FACT_INTERESTS[[#This Row],[DW Version]], VERSIONS[], 4)</f>
        <v>white</v>
      </c>
      <c r="H976" s="40" t="str">
        <f>VLOOKUP(FACT_INTERESTS[[#This Row],[DW Version]], VERSIONS[], 6)</f>
        <v>Tech Fleece Hoodie</v>
      </c>
      <c r="I976" s="40" t="str">
        <f>VLOOKUP(FACT_INTERESTS[[#This Row],[DW Version]], VERSIONS[], 7)</f>
        <v>Apparel</v>
      </c>
    </row>
    <row r="977" spans="1:9" ht="15.5" x14ac:dyDescent="0.3">
      <c r="A977" s="37">
        <v>976</v>
      </c>
      <c r="B977" s="41" t="s">
        <v>811</v>
      </c>
      <c r="C977" s="38">
        <v>394</v>
      </c>
      <c r="D977" s="39">
        <v>39190.515995209535</v>
      </c>
      <c r="E977" s="34">
        <f>VLOOKUP(FACT_INTERESTS[[#This Row],[DW Version]], VERSIONS[], 2)</f>
        <v>40</v>
      </c>
      <c r="F977" s="34">
        <f>VLOOKUP(FACT_INTERESTS[[#This Row],[DW Version]], VERSIONS[], 3)</f>
        <v>10.5</v>
      </c>
      <c r="G977" s="34" t="str">
        <f>VLOOKUP(FACT_INTERESTS[[#This Row],[DW Version]], VERSIONS[], 4)</f>
        <v>white</v>
      </c>
      <c r="H977" s="40" t="str">
        <f>VLOOKUP(FACT_INTERESTS[[#This Row],[DW Version]], VERSIONS[], 6)</f>
        <v>Zoom Streak</v>
      </c>
      <c r="I977" s="40" t="str">
        <f>VLOOKUP(FACT_INTERESTS[[#This Row],[DW Version]], VERSIONS[], 7)</f>
        <v>Shoe</v>
      </c>
    </row>
    <row r="978" spans="1:9" ht="15.5" x14ac:dyDescent="0.3">
      <c r="A978" s="34">
        <v>977</v>
      </c>
      <c r="B978" s="34" t="s">
        <v>811</v>
      </c>
      <c r="C978" s="35">
        <v>917</v>
      </c>
      <c r="D978" s="36">
        <v>41292.760906545613</v>
      </c>
      <c r="E978" s="34">
        <f>VLOOKUP(FACT_INTERESTS[[#This Row],[DW Version]], VERSIONS[], 2)</f>
        <v>93</v>
      </c>
      <c r="F978" s="34">
        <f>VLOOKUP(FACT_INTERESTS[[#This Row],[DW Version]], VERSIONS[], 3)</f>
        <v>9.5</v>
      </c>
      <c r="G978" s="34" t="str">
        <f>VLOOKUP(FACT_INTERESTS[[#This Row],[DW Version]], VERSIONS[], 4)</f>
        <v>white</v>
      </c>
      <c r="H978" s="40" t="str">
        <f>VLOOKUP(FACT_INTERESTS[[#This Row],[DW Version]], VERSIONS[], 6)</f>
        <v>Therma Training Top</v>
      </c>
      <c r="I978" s="40" t="str">
        <f>VLOOKUP(FACT_INTERESTS[[#This Row],[DW Version]], VERSIONS[], 7)</f>
        <v>Apparel</v>
      </c>
    </row>
    <row r="979" spans="1:9" ht="15.5" x14ac:dyDescent="0.3">
      <c r="A979" s="37">
        <v>978</v>
      </c>
      <c r="B979" s="37" t="s">
        <v>813</v>
      </c>
      <c r="C979" s="38">
        <v>688</v>
      </c>
      <c r="D979" s="39">
        <v>42295.175055336331</v>
      </c>
      <c r="E979" s="34">
        <f>VLOOKUP(FACT_INTERESTS[[#This Row],[DW Version]], VERSIONS[], 2)</f>
        <v>69</v>
      </c>
      <c r="F979" s="34">
        <f>VLOOKUP(FACT_INTERESTS[[#This Row],[DW Version]], VERSIONS[], 3)</f>
        <v>8.5</v>
      </c>
      <c r="G979" s="34" t="str">
        <f>VLOOKUP(FACT_INTERESTS[[#This Row],[DW Version]], VERSIONS[], 4)</f>
        <v>black</v>
      </c>
      <c r="H979" s="40" t="str">
        <f>VLOOKUP(FACT_INTERESTS[[#This Row],[DW Version]], VERSIONS[], 6)</f>
        <v>Mercurial Vapor</v>
      </c>
      <c r="I979" s="40" t="str">
        <f>VLOOKUP(FACT_INTERESTS[[#This Row],[DW Version]], VERSIONS[], 7)</f>
        <v>Shoe</v>
      </c>
    </row>
    <row r="980" spans="1:9" ht="15.5" x14ac:dyDescent="0.3">
      <c r="A980" s="34">
        <v>979</v>
      </c>
      <c r="B980" s="34" t="s">
        <v>813</v>
      </c>
      <c r="C980" s="35">
        <v>904</v>
      </c>
      <c r="D980" s="36">
        <v>45353.251787556364</v>
      </c>
      <c r="E980" s="34">
        <f>VLOOKUP(FACT_INTERESTS[[#This Row],[DW Version]], VERSIONS[], 2)</f>
        <v>92</v>
      </c>
      <c r="F980" s="34">
        <f>VLOOKUP(FACT_INTERESTS[[#This Row],[DW Version]], VERSIONS[], 3)</f>
        <v>12</v>
      </c>
      <c r="G980" s="34" t="str">
        <f>VLOOKUP(FACT_INTERESTS[[#This Row],[DW Version]], VERSIONS[], 4)</f>
        <v>black</v>
      </c>
      <c r="H980" s="40" t="str">
        <f>VLOOKUP(FACT_INTERESTS[[#This Row],[DW Version]], VERSIONS[], 6)</f>
        <v>Nike Cap</v>
      </c>
      <c r="I980" s="40" t="str">
        <f>VLOOKUP(FACT_INTERESTS[[#This Row],[DW Version]], VERSIONS[], 7)</f>
        <v>Accessories</v>
      </c>
    </row>
    <row r="981" spans="1:9" ht="15.5" x14ac:dyDescent="0.3">
      <c r="A981" s="37">
        <v>980</v>
      </c>
      <c r="B981" s="37" t="s">
        <v>813</v>
      </c>
      <c r="C981" s="38">
        <v>937</v>
      </c>
      <c r="D981" s="39">
        <v>39891.644576252227</v>
      </c>
      <c r="E981" s="34">
        <f>VLOOKUP(FACT_INTERESTS[[#This Row],[DW Version]], VERSIONS[], 2)</f>
        <v>95</v>
      </c>
      <c r="F981" s="34">
        <f>VLOOKUP(FACT_INTERESTS[[#This Row],[DW Version]], VERSIONS[], 3)</f>
        <v>8</v>
      </c>
      <c r="G981" s="34" t="str">
        <f>VLOOKUP(FACT_INTERESTS[[#This Row],[DW Version]], VERSIONS[], 4)</f>
        <v>red</v>
      </c>
      <c r="H981" s="40" t="str">
        <f>VLOOKUP(FACT_INTERESTS[[#This Row],[DW Version]], VERSIONS[], 6)</f>
        <v>Nike Backpack</v>
      </c>
      <c r="I981" s="40" t="str">
        <f>VLOOKUP(FACT_INTERESTS[[#This Row],[DW Version]], VERSIONS[], 7)</f>
        <v>Accessories</v>
      </c>
    </row>
    <row r="982" spans="1:9" ht="15.5" x14ac:dyDescent="0.3">
      <c r="A982" s="34">
        <v>981</v>
      </c>
      <c r="B982" s="40" t="s">
        <v>813</v>
      </c>
      <c r="C982" s="35">
        <v>979</v>
      </c>
      <c r="D982" s="36">
        <v>39308.969268457899</v>
      </c>
      <c r="E982" s="34">
        <f>VLOOKUP(FACT_INTERESTS[[#This Row],[DW Version]], VERSIONS[], 2)</f>
        <v>99</v>
      </c>
      <c r="F982" s="34">
        <f>VLOOKUP(FACT_INTERESTS[[#This Row],[DW Version]], VERSIONS[], 3)</f>
        <v>12.5</v>
      </c>
      <c r="G982" s="34" t="str">
        <f>VLOOKUP(FACT_INTERESTS[[#This Row],[DW Version]], VERSIONS[], 4)</f>
        <v>white</v>
      </c>
      <c r="H982" s="40" t="str">
        <f>VLOOKUP(FACT_INTERESTS[[#This Row],[DW Version]], VERSIONS[], 6)</f>
        <v>Flex Training Hoodie</v>
      </c>
      <c r="I982" s="40" t="str">
        <f>VLOOKUP(FACT_INTERESTS[[#This Row],[DW Version]], VERSIONS[], 7)</f>
        <v>Apparel</v>
      </c>
    </row>
    <row r="983" spans="1:9" ht="15.5" x14ac:dyDescent="0.3">
      <c r="A983" s="37">
        <v>982</v>
      </c>
      <c r="B983" s="37" t="s">
        <v>813</v>
      </c>
      <c r="C983" s="38">
        <v>40</v>
      </c>
      <c r="D983" s="39">
        <v>41702.540696337259</v>
      </c>
      <c r="E983" s="34">
        <f>VLOOKUP(FACT_INTERESTS[[#This Row],[DW Version]], VERSIONS[], 2)</f>
        <v>4</v>
      </c>
      <c r="F983" s="34">
        <f>VLOOKUP(FACT_INTERESTS[[#This Row],[DW Version]], VERSIONS[], 3)</f>
        <v>6.5</v>
      </c>
      <c r="G983" s="34" t="str">
        <f>VLOOKUP(FACT_INTERESTS[[#This Row],[DW Version]], VERSIONS[], 4)</f>
        <v>black</v>
      </c>
      <c r="H983" s="40" t="str">
        <f>VLOOKUP(FACT_INTERESTS[[#This Row],[DW Version]], VERSIONS[], 6)</f>
        <v>Cortez</v>
      </c>
      <c r="I983" s="40" t="str">
        <f>VLOOKUP(FACT_INTERESTS[[#This Row],[DW Version]], VERSIONS[], 7)</f>
        <v>Shoe</v>
      </c>
    </row>
    <row r="984" spans="1:9" ht="15.5" x14ac:dyDescent="0.3">
      <c r="A984" s="34">
        <v>983</v>
      </c>
      <c r="B984" s="40" t="s">
        <v>813</v>
      </c>
      <c r="C984" s="35">
        <v>64</v>
      </c>
      <c r="D984" s="36">
        <v>41389.181237332778</v>
      </c>
      <c r="E984" s="34">
        <f>VLOOKUP(FACT_INTERESTS[[#This Row],[DW Version]], VERSIONS[], 2)</f>
        <v>6</v>
      </c>
      <c r="F984" s="34">
        <f>VLOOKUP(FACT_INTERESTS[[#This Row],[DW Version]], VERSIONS[], 3)</f>
        <v>6</v>
      </c>
      <c r="G984" s="34" t="str">
        <f>VLOOKUP(FACT_INTERESTS[[#This Row],[DW Version]], VERSIONS[], 4)</f>
        <v>white</v>
      </c>
      <c r="H984" s="40" t="str">
        <f>VLOOKUP(FACT_INTERESTS[[#This Row],[DW Version]], VERSIONS[], 6)</f>
        <v>Tech Fleece Hoodie</v>
      </c>
      <c r="I984" s="40" t="str">
        <f>VLOOKUP(FACT_INTERESTS[[#This Row],[DW Version]], VERSIONS[], 7)</f>
        <v>Apparel</v>
      </c>
    </row>
    <row r="985" spans="1:9" ht="15.5" x14ac:dyDescent="0.3">
      <c r="A985" s="37">
        <v>984</v>
      </c>
      <c r="B985" s="37" t="s">
        <v>813</v>
      </c>
      <c r="C985" s="38">
        <v>508</v>
      </c>
      <c r="D985" s="39">
        <v>44086.69974864598</v>
      </c>
      <c r="E985" s="34">
        <f>VLOOKUP(FACT_INTERESTS[[#This Row],[DW Version]], VERSIONS[], 2)</f>
        <v>53</v>
      </c>
      <c r="F985" s="34">
        <f>VLOOKUP(FACT_INTERESTS[[#This Row],[DW Version]], VERSIONS[], 3)</f>
        <v>8</v>
      </c>
      <c r="G985" s="34" t="str">
        <f>VLOOKUP(FACT_INTERESTS[[#This Row],[DW Version]], VERSIONS[], 4)</f>
        <v>white</v>
      </c>
      <c r="H985" s="40" t="str">
        <f>VLOOKUP(FACT_INTERESTS[[#This Row],[DW Version]], VERSIONS[], 6)</f>
        <v>Flex Stride Shorts</v>
      </c>
      <c r="I985" s="40" t="str">
        <f>VLOOKUP(FACT_INTERESTS[[#This Row],[DW Version]], VERSIONS[], 7)</f>
        <v>Apparel</v>
      </c>
    </row>
    <row r="986" spans="1:9" ht="15.5" x14ac:dyDescent="0.3">
      <c r="A986" s="34">
        <v>985</v>
      </c>
      <c r="B986" s="34" t="s">
        <v>813</v>
      </c>
      <c r="C986" s="35">
        <v>153</v>
      </c>
      <c r="D986" s="36">
        <v>43177.872194261792</v>
      </c>
      <c r="E986" s="34">
        <f>VLOOKUP(FACT_INTERESTS[[#This Row],[DW Version]], VERSIONS[], 2)</f>
        <v>15</v>
      </c>
      <c r="F986" s="34">
        <f>VLOOKUP(FACT_INTERESTS[[#This Row],[DW Version]], VERSIONS[], 3)</f>
        <v>7.5</v>
      </c>
      <c r="G986" s="34" t="str">
        <f>VLOOKUP(FACT_INTERESTS[[#This Row],[DW Version]], VERSIONS[], 4)</f>
        <v>white</v>
      </c>
      <c r="H986" s="40" t="str">
        <f>VLOOKUP(FACT_INTERESTS[[#This Row],[DW Version]], VERSIONS[], 6)</f>
        <v>Sportswear Club Fleece</v>
      </c>
      <c r="I986" s="40" t="str">
        <f>VLOOKUP(FACT_INTERESTS[[#This Row],[DW Version]], VERSIONS[], 7)</f>
        <v>Apparel</v>
      </c>
    </row>
    <row r="987" spans="1:9" ht="15.5" x14ac:dyDescent="0.3">
      <c r="A987" s="37">
        <v>986</v>
      </c>
      <c r="B987" s="37" t="s">
        <v>813</v>
      </c>
      <c r="C987" s="38">
        <v>272</v>
      </c>
      <c r="D987" s="39">
        <v>43719.94157868297</v>
      </c>
      <c r="E987" s="34">
        <f>VLOOKUP(FACT_INTERESTS[[#This Row],[DW Version]], VERSIONS[], 2)</f>
        <v>26</v>
      </c>
      <c r="F987" s="34">
        <f>VLOOKUP(FACT_INTERESTS[[#This Row],[DW Version]], VERSIONS[], 3)</f>
        <v>11</v>
      </c>
      <c r="G987" s="34" t="str">
        <f>VLOOKUP(FACT_INTERESTS[[#This Row],[DW Version]], VERSIONS[], 4)</f>
        <v>white</v>
      </c>
      <c r="H987" s="40" t="str">
        <f>VLOOKUP(FACT_INTERESTS[[#This Row],[DW Version]], VERSIONS[], 6)</f>
        <v>Infinity Run</v>
      </c>
      <c r="I987" s="40" t="str">
        <f>VLOOKUP(FACT_INTERESTS[[#This Row],[DW Version]], VERSIONS[], 7)</f>
        <v>Shoe</v>
      </c>
    </row>
    <row r="988" spans="1:9" ht="15.5" x14ac:dyDescent="0.3">
      <c r="A988" s="34">
        <v>987</v>
      </c>
      <c r="B988" s="34" t="s">
        <v>813</v>
      </c>
      <c r="C988" s="35">
        <v>851</v>
      </c>
      <c r="D988" s="36">
        <v>44556.413505576915</v>
      </c>
      <c r="E988" s="34">
        <f>VLOOKUP(FACT_INTERESTS[[#This Row],[DW Version]], VERSIONS[], 2)</f>
        <v>86</v>
      </c>
      <c r="F988" s="34">
        <f>VLOOKUP(FACT_INTERESTS[[#This Row],[DW Version]], VERSIONS[], 3)</f>
        <v>9.5</v>
      </c>
      <c r="G988" s="34" t="str">
        <f>VLOOKUP(FACT_INTERESTS[[#This Row],[DW Version]], VERSIONS[], 4)</f>
        <v>white</v>
      </c>
      <c r="H988" s="40" t="str">
        <f>VLOOKUP(FACT_INTERESTS[[#This Row],[DW Version]], VERSIONS[], 6)</f>
        <v>Challenger Long-Sleeve</v>
      </c>
      <c r="I988" s="40" t="str">
        <f>VLOOKUP(FACT_INTERESTS[[#This Row],[DW Version]], VERSIONS[], 7)</f>
        <v>Apparel</v>
      </c>
    </row>
    <row r="989" spans="1:9" ht="15.5" x14ac:dyDescent="0.3">
      <c r="A989" s="37">
        <v>988</v>
      </c>
      <c r="B989" s="41" t="s">
        <v>813</v>
      </c>
      <c r="C989" s="38">
        <v>22</v>
      </c>
      <c r="D989" s="39">
        <v>41577.990282919571</v>
      </c>
      <c r="E989" s="34">
        <f>VLOOKUP(FACT_INTERESTS[[#This Row],[DW Version]], VERSIONS[], 2)</f>
        <v>2</v>
      </c>
      <c r="F989" s="34">
        <f>VLOOKUP(FACT_INTERESTS[[#This Row],[DW Version]], VERSIONS[], 3)</f>
        <v>8.5</v>
      </c>
      <c r="G989" s="34" t="str">
        <f>VLOOKUP(FACT_INTERESTS[[#This Row],[DW Version]], VERSIONS[], 4)</f>
        <v>pink</v>
      </c>
      <c r="H989" s="40" t="str">
        <f>VLOOKUP(FACT_INTERESTS[[#This Row],[DW Version]], VERSIONS[], 6)</f>
        <v>Air Force 1</v>
      </c>
      <c r="I989" s="40" t="str">
        <f>VLOOKUP(FACT_INTERESTS[[#This Row],[DW Version]], VERSIONS[], 7)</f>
        <v>Shoe</v>
      </c>
    </row>
    <row r="990" spans="1:9" ht="15.5" x14ac:dyDescent="0.3">
      <c r="A990" s="34">
        <v>989</v>
      </c>
      <c r="B990" s="34" t="s">
        <v>813</v>
      </c>
      <c r="C990" s="35">
        <v>93</v>
      </c>
      <c r="D990" s="36">
        <v>44898.905894761505</v>
      </c>
      <c r="E990" s="34">
        <f>VLOOKUP(FACT_INTERESTS[[#This Row],[DW Version]], VERSIONS[], 2)</f>
        <v>9</v>
      </c>
      <c r="F990" s="34">
        <f>VLOOKUP(FACT_INTERESTS[[#This Row],[DW Version]], VERSIONS[], 3)</f>
        <v>10</v>
      </c>
      <c r="G990" s="34" t="str">
        <f>VLOOKUP(FACT_INTERESTS[[#This Row],[DW Version]], VERSIONS[], 4)</f>
        <v>white</v>
      </c>
      <c r="H990" s="40" t="str">
        <f>VLOOKUP(FACT_INTERESTS[[#This Row],[DW Version]], VERSIONS[], 6)</f>
        <v>React</v>
      </c>
      <c r="I990" s="40" t="str">
        <f>VLOOKUP(FACT_INTERESTS[[#This Row],[DW Version]], VERSIONS[], 7)</f>
        <v>Shoe</v>
      </c>
    </row>
    <row r="991" spans="1:9" ht="15.5" x14ac:dyDescent="0.3">
      <c r="A991" s="37">
        <v>990</v>
      </c>
      <c r="B991" s="41" t="s">
        <v>813</v>
      </c>
      <c r="C991" s="38">
        <v>134</v>
      </c>
      <c r="D991" s="39">
        <v>40984.06269650552</v>
      </c>
      <c r="E991" s="34">
        <f>VLOOKUP(FACT_INTERESTS[[#This Row],[DW Version]], VERSIONS[], 2)</f>
        <v>14</v>
      </c>
      <c r="F991" s="34">
        <f>VLOOKUP(FACT_INTERESTS[[#This Row],[DW Version]], VERSIONS[], 3)</f>
        <v>4.5</v>
      </c>
      <c r="G991" s="34" t="str">
        <f>VLOOKUP(FACT_INTERESTS[[#This Row],[DW Version]], VERSIONS[], 4)</f>
        <v>gold</v>
      </c>
      <c r="H991" s="40" t="str">
        <f>VLOOKUP(FACT_INTERESTS[[#This Row],[DW Version]], VERSIONS[], 6)</f>
        <v>ZoomX</v>
      </c>
      <c r="I991" s="40" t="str">
        <f>VLOOKUP(FACT_INTERESTS[[#This Row],[DW Version]], VERSIONS[], 7)</f>
        <v>Shoe</v>
      </c>
    </row>
    <row r="992" spans="1:9" ht="15.5" x14ac:dyDescent="0.3">
      <c r="A992" s="34">
        <v>991</v>
      </c>
      <c r="B992" s="34" t="s">
        <v>813</v>
      </c>
      <c r="C992" s="35">
        <v>252</v>
      </c>
      <c r="D992" s="36">
        <v>39450.300771420581</v>
      </c>
      <c r="E992" s="34">
        <f>VLOOKUP(FACT_INTERESTS[[#This Row],[DW Version]], VERSIONS[], 2)</f>
        <v>25</v>
      </c>
      <c r="F992" s="34">
        <f>VLOOKUP(FACT_INTERESTS[[#This Row],[DW Version]], VERSIONS[], 3)</f>
        <v>4</v>
      </c>
      <c r="G992" s="34" t="str">
        <f>VLOOKUP(FACT_INTERESTS[[#This Row],[DW Version]], VERSIONS[], 4)</f>
        <v>white</v>
      </c>
      <c r="H992" s="40" t="str">
        <f>VLOOKUP(FACT_INTERESTS[[#This Row],[DW Version]], VERSIONS[], 6)</f>
        <v>Shox</v>
      </c>
      <c r="I992" s="40" t="str">
        <f>VLOOKUP(FACT_INTERESTS[[#This Row],[DW Version]], VERSIONS[], 7)</f>
        <v>Shoe</v>
      </c>
    </row>
    <row r="993" spans="1:9" ht="15.5" x14ac:dyDescent="0.3">
      <c r="A993" s="37">
        <v>992</v>
      </c>
      <c r="B993" s="41" t="s">
        <v>813</v>
      </c>
      <c r="C993" s="38">
        <v>371</v>
      </c>
      <c r="D993" s="39">
        <v>41194.308939445342</v>
      </c>
      <c r="E993" s="34">
        <f>VLOOKUP(FACT_INTERESTS[[#This Row],[DW Version]], VERSIONS[], 2)</f>
        <v>37</v>
      </c>
      <c r="F993" s="34">
        <f>VLOOKUP(FACT_INTERESTS[[#This Row],[DW Version]], VERSIONS[], 3)</f>
        <v>9</v>
      </c>
      <c r="G993" s="34" t="str">
        <f>VLOOKUP(FACT_INTERESTS[[#This Row],[DW Version]], VERSIONS[], 4)</f>
        <v>black</v>
      </c>
      <c r="H993" s="40" t="str">
        <f>VLOOKUP(FACT_INTERESTS[[#This Row],[DW Version]], VERSIONS[], 6)</f>
        <v>Air Zoom Winflo</v>
      </c>
      <c r="I993" s="40" t="str">
        <f>VLOOKUP(FACT_INTERESTS[[#This Row],[DW Version]], VERSIONS[], 7)</f>
        <v>Shoe</v>
      </c>
    </row>
    <row r="994" spans="1:9" ht="15.5" x14ac:dyDescent="0.3">
      <c r="A994" s="34">
        <v>993</v>
      </c>
      <c r="B994" s="34" t="s">
        <v>812</v>
      </c>
      <c r="C994" s="35">
        <v>376</v>
      </c>
      <c r="D994" s="36">
        <v>43692.677618441434</v>
      </c>
      <c r="E994" s="34">
        <f>VLOOKUP(FACT_INTERESTS[[#This Row],[DW Version]], VERSIONS[], 2)</f>
        <v>38</v>
      </c>
      <c r="F994" s="34">
        <f>VLOOKUP(FACT_INTERESTS[[#This Row],[DW Version]], VERSIONS[], 3)</f>
        <v>6.5</v>
      </c>
      <c r="G994" s="34" t="str">
        <f>VLOOKUP(FACT_INTERESTS[[#This Row],[DW Version]], VERSIONS[], 4)</f>
        <v>white</v>
      </c>
      <c r="H994" s="40" t="str">
        <f>VLOOKUP(FACT_INTERESTS[[#This Row],[DW Version]], VERSIONS[], 6)</f>
        <v>Free RN 5.0</v>
      </c>
      <c r="I994" s="40" t="str">
        <f>VLOOKUP(FACT_INTERESTS[[#This Row],[DW Version]], VERSIONS[], 7)</f>
        <v>Shoe</v>
      </c>
    </row>
    <row r="995" spans="1:9" ht="15.5" x14ac:dyDescent="0.3">
      <c r="A995" s="37">
        <v>994</v>
      </c>
      <c r="B995" s="41" t="s">
        <v>812</v>
      </c>
      <c r="C995" s="38">
        <v>920</v>
      </c>
      <c r="D995" s="39">
        <v>45150.7026663988</v>
      </c>
      <c r="E995" s="34">
        <f>VLOOKUP(FACT_INTERESTS[[#This Row],[DW Version]], VERSIONS[], 2)</f>
        <v>93</v>
      </c>
      <c r="F995" s="34">
        <f>VLOOKUP(FACT_INTERESTS[[#This Row],[DW Version]], VERSIONS[], 3)</f>
        <v>9.5</v>
      </c>
      <c r="G995" s="34" t="str">
        <f>VLOOKUP(FACT_INTERESTS[[#This Row],[DW Version]], VERSIONS[], 4)</f>
        <v>silver</v>
      </c>
      <c r="H995" s="40" t="str">
        <f>VLOOKUP(FACT_INTERESTS[[#This Row],[DW Version]], VERSIONS[], 6)</f>
        <v>Therma Training Top</v>
      </c>
      <c r="I995" s="40" t="str">
        <f>VLOOKUP(FACT_INTERESTS[[#This Row],[DW Version]], VERSIONS[], 7)</f>
        <v>Apparel</v>
      </c>
    </row>
    <row r="996" spans="1:9" ht="15.5" x14ac:dyDescent="0.3">
      <c r="A996" s="34">
        <v>995</v>
      </c>
      <c r="B996" s="40" t="s">
        <v>812</v>
      </c>
      <c r="C996" s="35">
        <v>186</v>
      </c>
      <c r="D996" s="36">
        <v>38996.776026637992</v>
      </c>
      <c r="E996" s="34">
        <f>VLOOKUP(FACT_INTERESTS[[#This Row],[DW Version]], VERSIONS[], 2)</f>
        <v>19</v>
      </c>
      <c r="F996" s="34">
        <f>VLOOKUP(FACT_INTERESTS[[#This Row],[DW Version]], VERSIONS[], 3)</f>
        <v>7</v>
      </c>
      <c r="G996" s="34" t="str">
        <f>VLOOKUP(FACT_INTERESTS[[#This Row],[DW Version]], VERSIONS[], 4)</f>
        <v>dark purple</v>
      </c>
      <c r="H996" s="40" t="str">
        <f>VLOOKUP(FACT_INTERESTS[[#This Row],[DW Version]], VERSIONS[], 6)</f>
        <v>Windrunner Jacket</v>
      </c>
      <c r="I996" s="40" t="str">
        <f>VLOOKUP(FACT_INTERESTS[[#This Row],[DW Version]], VERSIONS[], 7)</f>
        <v>Apparel</v>
      </c>
    </row>
    <row r="997" spans="1:9" ht="15.5" x14ac:dyDescent="0.3">
      <c r="A997" s="37">
        <v>996</v>
      </c>
      <c r="B997" s="37" t="s">
        <v>812</v>
      </c>
      <c r="C997" s="38">
        <v>800</v>
      </c>
      <c r="D997" s="39">
        <v>45157.549466941215</v>
      </c>
      <c r="E997" s="34">
        <f>VLOOKUP(FACT_INTERESTS[[#This Row],[DW Version]], VERSIONS[], 2)</f>
        <v>82</v>
      </c>
      <c r="F997" s="34">
        <f>VLOOKUP(FACT_INTERESTS[[#This Row],[DW Version]], VERSIONS[], 3)</f>
        <v>3</v>
      </c>
      <c r="G997" s="34" t="str">
        <f>VLOOKUP(FACT_INTERESTS[[#This Row],[DW Version]], VERSIONS[], 4)</f>
        <v>white</v>
      </c>
      <c r="H997" s="40" t="str">
        <f>VLOOKUP(FACT_INTERESTS[[#This Row],[DW Version]], VERSIONS[], 6)</f>
        <v>Flex 2-in-1 Shorts</v>
      </c>
      <c r="I997" s="40" t="str">
        <f>VLOOKUP(FACT_INTERESTS[[#This Row],[DW Version]], VERSIONS[], 7)</f>
        <v>Apparel</v>
      </c>
    </row>
    <row r="998" spans="1:9" ht="15.5" x14ac:dyDescent="0.3">
      <c r="A998" s="34">
        <v>997</v>
      </c>
      <c r="B998" s="40" t="s">
        <v>812</v>
      </c>
      <c r="C998" s="35">
        <v>44</v>
      </c>
      <c r="D998" s="36">
        <v>41985.609544042956</v>
      </c>
      <c r="E998" s="34">
        <f>VLOOKUP(FACT_INTERESTS[[#This Row],[DW Version]], VERSIONS[], 2)</f>
        <v>4</v>
      </c>
      <c r="F998" s="34">
        <f>VLOOKUP(FACT_INTERESTS[[#This Row],[DW Version]], VERSIONS[], 3)</f>
        <v>11.5</v>
      </c>
      <c r="G998" s="34" t="str">
        <f>VLOOKUP(FACT_INTERESTS[[#This Row],[DW Version]], VERSIONS[], 4)</f>
        <v>black</v>
      </c>
      <c r="H998" s="40" t="str">
        <f>VLOOKUP(FACT_INTERESTS[[#This Row],[DW Version]], VERSIONS[], 6)</f>
        <v>Cortez</v>
      </c>
      <c r="I998" s="40" t="str">
        <f>VLOOKUP(FACT_INTERESTS[[#This Row],[DW Version]], VERSIONS[], 7)</f>
        <v>Shoe</v>
      </c>
    </row>
    <row r="999" spans="1:9" ht="15.5" x14ac:dyDescent="0.3">
      <c r="A999" s="37">
        <v>998</v>
      </c>
      <c r="B999" s="37" t="s">
        <v>812</v>
      </c>
      <c r="C999" s="38">
        <v>254</v>
      </c>
      <c r="D999" s="39">
        <v>44668.776184494658</v>
      </c>
      <c r="E999" s="34">
        <f>VLOOKUP(FACT_INTERESTS[[#This Row],[DW Version]], VERSIONS[], 2)</f>
        <v>25</v>
      </c>
      <c r="F999" s="34">
        <f>VLOOKUP(FACT_INTERESTS[[#This Row],[DW Version]], VERSIONS[], 3)</f>
        <v>5</v>
      </c>
      <c r="G999" s="34" t="str">
        <f>VLOOKUP(FACT_INTERESTS[[#This Row],[DW Version]], VERSIONS[], 4)</f>
        <v>black</v>
      </c>
      <c r="H999" s="40" t="str">
        <f>VLOOKUP(FACT_INTERESTS[[#This Row],[DW Version]], VERSIONS[], 6)</f>
        <v>Shox</v>
      </c>
      <c r="I999" s="40" t="str">
        <f>VLOOKUP(FACT_INTERESTS[[#This Row],[DW Version]], VERSIONS[], 7)</f>
        <v>Shoe</v>
      </c>
    </row>
    <row r="1000" spans="1:9" ht="15.5" x14ac:dyDescent="0.3">
      <c r="A1000" s="34">
        <v>999</v>
      </c>
      <c r="B1000" s="34" t="s">
        <v>812</v>
      </c>
      <c r="C1000" s="35">
        <v>450</v>
      </c>
      <c r="D1000" s="36">
        <v>40723.802231322676</v>
      </c>
      <c r="E1000" s="34">
        <f>VLOOKUP(FACT_INTERESTS[[#This Row],[DW Version]], VERSIONS[], 2)</f>
        <v>46</v>
      </c>
      <c r="F1000" s="34">
        <f>VLOOKUP(FACT_INTERESTS[[#This Row],[DW Version]], VERSIONS[], 3)</f>
        <v>10</v>
      </c>
      <c r="G1000" s="34" t="str">
        <f>VLOOKUP(FACT_INTERESTS[[#This Row],[DW Version]], VERSIONS[], 4)</f>
        <v>black</v>
      </c>
      <c r="H1000" s="40" t="str">
        <f>VLOOKUP(FACT_INTERESTS[[#This Row],[DW Version]], VERSIONS[], 6)</f>
        <v>Nike Basketball</v>
      </c>
      <c r="I1000" s="40" t="str">
        <f>VLOOKUP(FACT_INTERESTS[[#This Row],[DW Version]], VERSIONS[], 7)</f>
        <v>Sport Equipment</v>
      </c>
    </row>
    <row r="1001" spans="1:9" ht="15.5" x14ac:dyDescent="0.3">
      <c r="A1001" s="37">
        <v>1000</v>
      </c>
      <c r="B1001" s="41" t="s">
        <v>812</v>
      </c>
      <c r="C1001" s="38">
        <v>620</v>
      </c>
      <c r="D1001" s="39">
        <v>41358.19830215774</v>
      </c>
      <c r="E1001" s="34">
        <f>VLOOKUP(FACT_INTERESTS[[#This Row],[DW Version]], VERSIONS[], 2)</f>
        <v>63</v>
      </c>
      <c r="F1001" s="34">
        <f>VLOOKUP(FACT_INTERESTS[[#This Row],[DW Version]], VERSIONS[], 3)</f>
        <v>6</v>
      </c>
      <c r="G1001" s="34" t="str">
        <f>VLOOKUP(FACT_INTERESTS[[#This Row],[DW Version]], VERSIONS[], 4)</f>
        <v>white</v>
      </c>
      <c r="H1001" s="40" t="str">
        <f>VLOOKUP(FACT_INTERESTS[[#This Row],[DW Version]], VERSIONS[], 6)</f>
        <v>CTR360</v>
      </c>
      <c r="I1001" s="40" t="str">
        <f>VLOOKUP(FACT_INTERESTS[[#This Row],[DW Version]], VERSIONS[], 7)</f>
        <v>Shoe</v>
      </c>
    </row>
    <row r="1002" spans="1:9" ht="15.5" x14ac:dyDescent="0.3">
      <c r="A1002" s="34">
        <v>1001</v>
      </c>
      <c r="B1002" s="40" t="s">
        <v>694</v>
      </c>
      <c r="C1002" s="35">
        <v>736</v>
      </c>
      <c r="D1002" s="36">
        <v>39561.776310142275</v>
      </c>
      <c r="E1002" s="34">
        <f>VLOOKUP(FACT_INTERESTS[[#This Row],[DW Version]], VERSIONS[], 2)</f>
        <v>75</v>
      </c>
      <c r="F1002" s="34">
        <f>VLOOKUP(FACT_INTERESTS[[#This Row],[DW Version]], VERSIONS[], 3)</f>
        <v>10.5</v>
      </c>
      <c r="G1002" s="34" t="str">
        <f>VLOOKUP(FACT_INTERESTS[[#This Row],[DW Version]], VERSIONS[], 4)</f>
        <v>dark purple</v>
      </c>
      <c r="H1002" s="40" t="str">
        <f>VLOOKUP(FACT_INTERESTS[[#This Row],[DW Version]], VERSIONS[], 6)</f>
        <v>React Presto</v>
      </c>
      <c r="I1002" s="40" t="str">
        <f>VLOOKUP(FACT_INTERESTS[[#This Row],[DW Version]], VERSIONS[], 7)</f>
        <v>Shoe</v>
      </c>
    </row>
    <row r="1003" spans="1:9" ht="15.5" x14ac:dyDescent="0.3">
      <c r="A1003" s="37">
        <v>1002</v>
      </c>
      <c r="B1003" s="37" t="s">
        <v>694</v>
      </c>
      <c r="C1003" s="38">
        <v>645</v>
      </c>
      <c r="D1003" s="39">
        <v>39331.778899290046</v>
      </c>
      <c r="E1003" s="34">
        <f>VLOOKUP(FACT_INTERESTS[[#This Row],[DW Version]], VERSIONS[], 2)</f>
        <v>65</v>
      </c>
      <c r="F1003" s="34">
        <f>VLOOKUP(FACT_INTERESTS[[#This Row],[DW Version]], VERSIONS[], 3)</f>
        <v>11.5</v>
      </c>
      <c r="G1003" s="34" t="str">
        <f>VLOOKUP(FACT_INTERESTS[[#This Row],[DW Version]], VERSIONS[], 4)</f>
        <v>white</v>
      </c>
      <c r="H1003" s="40" t="str">
        <f>VLOOKUP(FACT_INTERESTS[[#This Row],[DW Version]], VERSIONS[], 6)</f>
        <v>Flex Shorts</v>
      </c>
      <c r="I1003" s="40" t="str">
        <f>VLOOKUP(FACT_INTERESTS[[#This Row],[DW Version]], VERSIONS[], 7)</f>
        <v>Apparel</v>
      </c>
    </row>
    <row r="1004" spans="1:9" ht="15.5" x14ac:dyDescent="0.3">
      <c r="A1004" s="34">
        <v>1003</v>
      </c>
      <c r="B1004" s="40" t="s">
        <v>694</v>
      </c>
      <c r="C1004" s="35">
        <v>703</v>
      </c>
      <c r="D1004" s="36">
        <v>42680.254451065797</v>
      </c>
      <c r="E1004" s="34">
        <f>VLOOKUP(FACT_INTERESTS[[#This Row],[DW Version]], VERSIONS[], 2)</f>
        <v>72</v>
      </c>
      <c r="F1004" s="34">
        <f>VLOOKUP(FACT_INTERESTS[[#This Row],[DW Version]], VERSIONS[], 3)</f>
        <v>6</v>
      </c>
      <c r="G1004" s="34" t="str">
        <f>VLOOKUP(FACT_INTERESTS[[#This Row],[DW Version]], VERSIONS[], 4)</f>
        <v>black</v>
      </c>
      <c r="H1004" s="40" t="str">
        <f>VLOOKUP(FACT_INTERESTS[[#This Row],[DW Version]], VERSIONS[], 6)</f>
        <v>Zoom Structure 22</v>
      </c>
      <c r="I1004" s="40" t="str">
        <f>VLOOKUP(FACT_INTERESTS[[#This Row],[DW Version]], VERSIONS[], 7)</f>
        <v>Shoe</v>
      </c>
    </row>
    <row r="1005" spans="1:9" ht="15.5" x14ac:dyDescent="0.3">
      <c r="A1005" s="37">
        <v>1004</v>
      </c>
      <c r="B1005" s="41" t="s">
        <v>694</v>
      </c>
      <c r="C1005" s="38">
        <v>273</v>
      </c>
      <c r="D1005" s="39">
        <v>44598.294394659599</v>
      </c>
      <c r="E1005" s="34">
        <f>VLOOKUP(FACT_INTERESTS[[#This Row],[DW Version]], VERSIONS[], 2)</f>
        <v>27</v>
      </c>
      <c r="F1005" s="34">
        <f>VLOOKUP(FACT_INTERESTS[[#This Row],[DW Version]], VERSIONS[], 3)</f>
        <v>3</v>
      </c>
      <c r="G1005" s="34" t="str">
        <f>VLOOKUP(FACT_INTERESTS[[#This Row],[DW Version]], VERSIONS[], 4)</f>
        <v>red</v>
      </c>
      <c r="H1005" s="40" t="str">
        <f>VLOOKUP(FACT_INTERESTS[[#This Row],[DW Version]], VERSIONS[], 6)</f>
        <v>Structure</v>
      </c>
      <c r="I1005" s="40" t="str">
        <f>VLOOKUP(FACT_INTERESTS[[#This Row],[DW Version]], VERSIONS[], 7)</f>
        <v>Shoe</v>
      </c>
    </row>
    <row r="1006" spans="1:9" ht="15.5" x14ac:dyDescent="0.3">
      <c r="A1006" s="34">
        <v>1005</v>
      </c>
      <c r="B1006" s="40" t="s">
        <v>694</v>
      </c>
      <c r="C1006" s="35">
        <v>92</v>
      </c>
      <c r="D1006" s="36">
        <v>40876.310904811362</v>
      </c>
      <c r="E1006" s="34">
        <f>VLOOKUP(FACT_INTERESTS[[#This Row],[DW Version]], VERSIONS[], 2)</f>
        <v>9</v>
      </c>
      <c r="F1006" s="34">
        <f>VLOOKUP(FACT_INTERESTS[[#This Row],[DW Version]], VERSIONS[], 3)</f>
        <v>9</v>
      </c>
      <c r="G1006" s="34" t="str">
        <f>VLOOKUP(FACT_INTERESTS[[#This Row],[DW Version]], VERSIONS[], 4)</f>
        <v>red</v>
      </c>
      <c r="H1006" s="40" t="str">
        <f>VLOOKUP(FACT_INTERESTS[[#This Row],[DW Version]], VERSIONS[], 6)</f>
        <v>React</v>
      </c>
      <c r="I1006" s="40" t="str">
        <f>VLOOKUP(FACT_INTERESTS[[#This Row],[DW Version]], VERSIONS[], 7)</f>
        <v>Shoe</v>
      </c>
    </row>
    <row r="1007" spans="1:9" ht="15.5" x14ac:dyDescent="0.3">
      <c r="A1007" s="37">
        <v>1006</v>
      </c>
      <c r="B1007" s="37" t="s">
        <v>694</v>
      </c>
      <c r="C1007" s="38">
        <v>750</v>
      </c>
      <c r="D1007" s="39">
        <v>41787.536828415301</v>
      </c>
      <c r="E1007" s="34">
        <f>VLOOKUP(FACT_INTERESTS[[#This Row],[DW Version]], VERSIONS[], 2)</f>
        <v>77</v>
      </c>
      <c r="F1007" s="34">
        <f>VLOOKUP(FACT_INTERESTS[[#This Row],[DW Version]], VERSIONS[], 3)</f>
        <v>9.5</v>
      </c>
      <c r="G1007" s="34" t="str">
        <f>VLOOKUP(FACT_INTERESTS[[#This Row],[DW Version]], VERSIONS[], 4)</f>
        <v>white</v>
      </c>
      <c r="H1007" s="40" t="str">
        <f>VLOOKUP(FACT_INTERESTS[[#This Row],[DW Version]], VERSIONS[], 6)</f>
        <v>Nike Court Legacy</v>
      </c>
      <c r="I1007" s="40" t="str">
        <f>VLOOKUP(FACT_INTERESTS[[#This Row],[DW Version]], VERSIONS[], 7)</f>
        <v>Shoe</v>
      </c>
    </row>
    <row r="1008" spans="1:9" ht="15.5" x14ac:dyDescent="0.3">
      <c r="A1008" s="34">
        <v>1007</v>
      </c>
      <c r="B1008" s="40" t="s">
        <v>694</v>
      </c>
      <c r="C1008" s="35">
        <v>505</v>
      </c>
      <c r="D1008" s="36">
        <v>44057.248702786434</v>
      </c>
      <c r="E1008" s="34">
        <f>VLOOKUP(FACT_INTERESTS[[#This Row],[DW Version]], VERSIONS[], 2)</f>
        <v>53</v>
      </c>
      <c r="F1008" s="34">
        <f>VLOOKUP(FACT_INTERESTS[[#This Row],[DW Version]], VERSIONS[], 3)</f>
        <v>6</v>
      </c>
      <c r="G1008" s="34" t="str">
        <f>VLOOKUP(FACT_INTERESTS[[#This Row],[DW Version]], VERSIONS[], 4)</f>
        <v>purple</v>
      </c>
      <c r="H1008" s="40" t="str">
        <f>VLOOKUP(FACT_INTERESTS[[#This Row],[DW Version]], VERSIONS[], 6)</f>
        <v>Flex Stride Shorts</v>
      </c>
      <c r="I1008" s="40" t="str">
        <f>VLOOKUP(FACT_INTERESTS[[#This Row],[DW Version]], VERSIONS[], 7)</f>
        <v>Apparel</v>
      </c>
    </row>
    <row r="1009" spans="1:9" ht="15.5" x14ac:dyDescent="0.3">
      <c r="A1009" s="37">
        <v>1008</v>
      </c>
      <c r="B1009" s="37" t="s">
        <v>694</v>
      </c>
      <c r="C1009" s="38">
        <v>631</v>
      </c>
      <c r="D1009" s="39">
        <v>42154.073720761844</v>
      </c>
      <c r="E1009" s="34">
        <f>VLOOKUP(FACT_INTERESTS[[#This Row],[DW Version]], VERSIONS[], 2)</f>
        <v>64</v>
      </c>
      <c r="F1009" s="34">
        <f>VLOOKUP(FACT_INTERESTS[[#This Row],[DW Version]], VERSIONS[], 3)</f>
        <v>12</v>
      </c>
      <c r="G1009" s="34" t="str">
        <f>VLOOKUP(FACT_INTERESTS[[#This Row],[DW Version]], VERSIONS[], 4)</f>
        <v>white</v>
      </c>
      <c r="H1009" s="40" t="str">
        <f>VLOOKUP(FACT_INTERESTS[[#This Row],[DW Version]], VERSIONS[], 6)</f>
        <v>Hyperdunk</v>
      </c>
      <c r="I1009" s="40" t="str">
        <f>VLOOKUP(FACT_INTERESTS[[#This Row],[DW Version]], VERSIONS[], 7)</f>
        <v>Shoe</v>
      </c>
    </row>
    <row r="1010" spans="1:9" ht="15.5" x14ac:dyDescent="0.3">
      <c r="A1010" s="34">
        <v>1009</v>
      </c>
      <c r="B1010" s="34" t="s">
        <v>694</v>
      </c>
      <c r="C1010" s="35">
        <v>363</v>
      </c>
      <c r="D1010" s="36">
        <v>44062.921801734177</v>
      </c>
      <c r="E1010" s="34">
        <f>VLOOKUP(FACT_INTERESTS[[#This Row],[DW Version]], VERSIONS[], 2)</f>
        <v>36</v>
      </c>
      <c r="F1010" s="34">
        <f>VLOOKUP(FACT_INTERESTS[[#This Row],[DW Version]], VERSIONS[], 3)</f>
        <v>10.5</v>
      </c>
      <c r="G1010" s="34" t="str">
        <f>VLOOKUP(FACT_INTERESTS[[#This Row],[DW Version]], VERSIONS[], 4)</f>
        <v>white</v>
      </c>
      <c r="H1010" s="40" t="str">
        <f>VLOOKUP(FACT_INTERESTS[[#This Row],[DW Version]], VERSIONS[], 6)</f>
        <v>Air Max 270</v>
      </c>
      <c r="I1010" s="40" t="str">
        <f>VLOOKUP(FACT_INTERESTS[[#This Row],[DW Version]], VERSIONS[], 7)</f>
        <v>Shoe</v>
      </c>
    </row>
    <row r="1011" spans="1:9" ht="15.5" x14ac:dyDescent="0.3">
      <c r="A1011" s="37">
        <v>1010</v>
      </c>
      <c r="B1011" s="37" t="s">
        <v>694</v>
      </c>
      <c r="C1011" s="38">
        <v>5</v>
      </c>
      <c r="D1011" s="39">
        <v>45159.057196645474</v>
      </c>
      <c r="E1011" s="34">
        <f>VLOOKUP(FACT_INTERESTS[[#This Row],[DW Version]], VERSIONS[], 2)</f>
        <v>1</v>
      </c>
      <c r="F1011" s="34">
        <f>VLOOKUP(FACT_INTERESTS[[#This Row],[DW Version]], VERSIONS[], 3)</f>
        <v>4.5</v>
      </c>
      <c r="G1011" s="34" t="str">
        <f>VLOOKUP(FACT_INTERESTS[[#This Row],[DW Version]], VERSIONS[], 4)</f>
        <v>white</v>
      </c>
      <c r="H1011" s="40" t="str">
        <f>VLOOKUP(FACT_INTERESTS[[#This Row],[DW Version]], VERSIONS[], 6)</f>
        <v>Air Max</v>
      </c>
      <c r="I1011" s="40" t="str">
        <f>VLOOKUP(FACT_INTERESTS[[#This Row],[DW Version]], VERSIONS[], 7)</f>
        <v>Shoe</v>
      </c>
    </row>
    <row r="1012" spans="1:9" ht="15.5" x14ac:dyDescent="0.3">
      <c r="A1012" s="34">
        <v>1011</v>
      </c>
      <c r="B1012" s="40" t="s">
        <v>694</v>
      </c>
      <c r="C1012" s="35">
        <v>911</v>
      </c>
      <c r="D1012" s="36">
        <v>40385.064058896591</v>
      </c>
      <c r="E1012" s="34">
        <f>VLOOKUP(FACT_INTERESTS[[#This Row],[DW Version]], VERSIONS[], 2)</f>
        <v>93</v>
      </c>
      <c r="F1012" s="34">
        <f>VLOOKUP(FACT_INTERESTS[[#This Row],[DW Version]], VERSIONS[], 3)</f>
        <v>5.5</v>
      </c>
      <c r="G1012" s="34" t="str">
        <f>VLOOKUP(FACT_INTERESTS[[#This Row],[DW Version]], VERSIONS[], 4)</f>
        <v>black</v>
      </c>
      <c r="H1012" s="40" t="str">
        <f>VLOOKUP(FACT_INTERESTS[[#This Row],[DW Version]], VERSIONS[], 6)</f>
        <v>Therma Training Top</v>
      </c>
      <c r="I1012" s="40" t="str">
        <f>VLOOKUP(FACT_INTERESTS[[#This Row],[DW Version]], VERSIONS[], 7)</f>
        <v>Apparel</v>
      </c>
    </row>
    <row r="1013" spans="1:9" ht="15.5" x14ac:dyDescent="0.3">
      <c r="A1013" s="37">
        <v>1012</v>
      </c>
      <c r="B1013" s="37" t="s">
        <v>786</v>
      </c>
      <c r="C1013" s="38">
        <v>120</v>
      </c>
      <c r="D1013" s="39">
        <v>45219.417982179846</v>
      </c>
      <c r="E1013" s="34">
        <f>VLOOKUP(FACT_INTERESTS[[#This Row],[DW Version]], VERSIONS[], 2)</f>
        <v>12</v>
      </c>
      <c r="F1013" s="34">
        <f>VLOOKUP(FACT_INTERESTS[[#This Row],[DW Version]], VERSIONS[], 3)</f>
        <v>9.5</v>
      </c>
      <c r="G1013" s="34" t="str">
        <f>VLOOKUP(FACT_INTERESTS[[#This Row],[DW Version]], VERSIONS[], 4)</f>
        <v>red</v>
      </c>
      <c r="H1013" s="40" t="str">
        <f>VLOOKUP(FACT_INTERESTS[[#This Row],[DW Version]], VERSIONS[], 6)</f>
        <v>Pegasus</v>
      </c>
      <c r="I1013" s="40" t="str">
        <f>VLOOKUP(FACT_INTERESTS[[#This Row],[DW Version]], VERSIONS[], 7)</f>
        <v>Shoe</v>
      </c>
    </row>
    <row r="1014" spans="1:9" ht="15.5" x14ac:dyDescent="0.3">
      <c r="A1014" s="34">
        <v>1013</v>
      </c>
      <c r="B1014" s="40" t="s">
        <v>786</v>
      </c>
      <c r="C1014" s="35">
        <v>186</v>
      </c>
      <c r="D1014" s="36">
        <v>42699.073094982894</v>
      </c>
      <c r="E1014" s="34">
        <f>VLOOKUP(FACT_INTERESTS[[#This Row],[DW Version]], VERSIONS[], 2)</f>
        <v>19</v>
      </c>
      <c r="F1014" s="34">
        <f>VLOOKUP(FACT_INTERESTS[[#This Row],[DW Version]], VERSIONS[], 3)</f>
        <v>7</v>
      </c>
      <c r="G1014" s="34" t="str">
        <f>VLOOKUP(FACT_INTERESTS[[#This Row],[DW Version]], VERSIONS[], 4)</f>
        <v>dark purple</v>
      </c>
      <c r="H1014" s="40" t="str">
        <f>VLOOKUP(FACT_INTERESTS[[#This Row],[DW Version]], VERSIONS[], 6)</f>
        <v>Windrunner Jacket</v>
      </c>
      <c r="I1014" s="40" t="str">
        <f>VLOOKUP(FACT_INTERESTS[[#This Row],[DW Version]], VERSIONS[], 7)</f>
        <v>Apparel</v>
      </c>
    </row>
    <row r="1015" spans="1:9" ht="15.5" x14ac:dyDescent="0.3">
      <c r="A1015" s="37">
        <v>1014</v>
      </c>
      <c r="B1015" s="41" t="s">
        <v>786</v>
      </c>
      <c r="C1015" s="38">
        <v>96</v>
      </c>
      <c r="D1015" s="39">
        <v>44043.046369083684</v>
      </c>
      <c r="E1015" s="34">
        <f>VLOOKUP(FACT_INTERESTS[[#This Row],[DW Version]], VERSIONS[], 2)</f>
        <v>9</v>
      </c>
      <c r="F1015" s="34">
        <f>VLOOKUP(FACT_INTERESTS[[#This Row],[DW Version]], VERSIONS[], 3)</f>
        <v>11</v>
      </c>
      <c r="G1015" s="34" t="str">
        <f>VLOOKUP(FACT_INTERESTS[[#This Row],[DW Version]], VERSIONS[], 4)</f>
        <v>dark blue</v>
      </c>
      <c r="H1015" s="40" t="str">
        <f>VLOOKUP(FACT_INTERESTS[[#This Row],[DW Version]], VERSIONS[], 6)</f>
        <v>React</v>
      </c>
      <c r="I1015" s="40" t="str">
        <f>VLOOKUP(FACT_INTERESTS[[#This Row],[DW Version]], VERSIONS[], 7)</f>
        <v>Shoe</v>
      </c>
    </row>
    <row r="1016" spans="1:9" ht="15.5" x14ac:dyDescent="0.3">
      <c r="A1016" s="34">
        <v>1015</v>
      </c>
      <c r="B1016" s="34" t="s">
        <v>786</v>
      </c>
      <c r="C1016" s="35">
        <v>940</v>
      </c>
      <c r="D1016" s="36">
        <v>39540.085067254855</v>
      </c>
      <c r="E1016" s="34">
        <f>VLOOKUP(FACT_INTERESTS[[#This Row],[DW Version]], VERSIONS[], 2)</f>
        <v>95</v>
      </c>
      <c r="F1016" s="34">
        <f>VLOOKUP(FACT_INTERESTS[[#This Row],[DW Version]], VERSIONS[], 3)</f>
        <v>12</v>
      </c>
      <c r="G1016" s="34" t="str">
        <f>VLOOKUP(FACT_INTERESTS[[#This Row],[DW Version]], VERSIONS[], 4)</f>
        <v>red</v>
      </c>
      <c r="H1016" s="40" t="str">
        <f>VLOOKUP(FACT_INTERESTS[[#This Row],[DW Version]], VERSIONS[], 6)</f>
        <v>Nike Backpack</v>
      </c>
      <c r="I1016" s="40" t="str">
        <f>VLOOKUP(FACT_INTERESTS[[#This Row],[DW Version]], VERSIONS[], 7)</f>
        <v>Accessories</v>
      </c>
    </row>
    <row r="1017" spans="1:9" ht="15.5" x14ac:dyDescent="0.3">
      <c r="A1017" s="37">
        <v>1016</v>
      </c>
      <c r="B1017" s="41" t="s">
        <v>786</v>
      </c>
      <c r="C1017" s="38">
        <v>813</v>
      </c>
      <c r="D1017" s="39">
        <v>43234.210432172957</v>
      </c>
      <c r="E1017" s="34">
        <f>VLOOKUP(FACT_INTERESTS[[#This Row],[DW Version]], VERSIONS[], 2)</f>
        <v>82</v>
      </c>
      <c r="F1017" s="34">
        <f>VLOOKUP(FACT_INTERESTS[[#This Row],[DW Version]], VERSIONS[], 3)</f>
        <v>12</v>
      </c>
      <c r="G1017" s="34" t="str">
        <f>VLOOKUP(FACT_INTERESTS[[#This Row],[DW Version]], VERSIONS[], 4)</f>
        <v>white</v>
      </c>
      <c r="H1017" s="40" t="str">
        <f>VLOOKUP(FACT_INTERESTS[[#This Row],[DW Version]], VERSIONS[], 6)</f>
        <v>Flex 2-in-1 Shorts</v>
      </c>
      <c r="I1017" s="40" t="str">
        <f>VLOOKUP(FACT_INTERESTS[[#This Row],[DW Version]], VERSIONS[], 7)</f>
        <v>Apparel</v>
      </c>
    </row>
    <row r="1018" spans="1:9" ht="15.5" x14ac:dyDescent="0.3">
      <c r="A1018" s="34">
        <v>1017</v>
      </c>
      <c r="B1018" s="34" t="s">
        <v>786</v>
      </c>
      <c r="C1018" s="35">
        <v>624</v>
      </c>
      <c r="D1018" s="36">
        <v>41894.926980528682</v>
      </c>
      <c r="E1018" s="34">
        <f>VLOOKUP(FACT_INTERESTS[[#This Row],[DW Version]], VERSIONS[], 2)</f>
        <v>63</v>
      </c>
      <c r="F1018" s="34">
        <f>VLOOKUP(FACT_INTERESTS[[#This Row],[DW Version]], VERSIONS[], 3)</f>
        <v>11.5</v>
      </c>
      <c r="G1018" s="34" t="str">
        <f>VLOOKUP(FACT_INTERESTS[[#This Row],[DW Version]], VERSIONS[], 4)</f>
        <v>khaki</v>
      </c>
      <c r="H1018" s="40" t="str">
        <f>VLOOKUP(FACT_INTERESTS[[#This Row],[DW Version]], VERSIONS[], 6)</f>
        <v>CTR360</v>
      </c>
      <c r="I1018" s="40" t="str">
        <f>VLOOKUP(FACT_INTERESTS[[#This Row],[DW Version]], VERSIONS[], 7)</f>
        <v>Shoe</v>
      </c>
    </row>
    <row r="1019" spans="1:9" ht="15.5" x14ac:dyDescent="0.3">
      <c r="A1019" s="37">
        <v>1018</v>
      </c>
      <c r="B1019" s="37" t="s">
        <v>786</v>
      </c>
      <c r="C1019" s="38">
        <v>340</v>
      </c>
      <c r="D1019" s="39">
        <v>41743.188697622856</v>
      </c>
      <c r="E1019" s="34">
        <f>VLOOKUP(FACT_INTERESTS[[#This Row],[DW Version]], VERSIONS[], 2)</f>
        <v>34</v>
      </c>
      <c r="F1019" s="34">
        <f>VLOOKUP(FACT_INTERESTS[[#This Row],[DW Version]], VERSIONS[], 3)</f>
        <v>12.5</v>
      </c>
      <c r="G1019" s="34" t="str">
        <f>VLOOKUP(FACT_INTERESTS[[#This Row],[DW Version]], VERSIONS[], 4)</f>
        <v>yellow</v>
      </c>
      <c r="H1019" s="40" t="str">
        <f>VLOOKUP(FACT_INTERESTS[[#This Row],[DW Version]], VERSIONS[], 6)</f>
        <v>Zoom Vomero</v>
      </c>
      <c r="I1019" s="40" t="str">
        <f>VLOOKUP(FACT_INTERESTS[[#This Row],[DW Version]], VERSIONS[], 7)</f>
        <v>Shoe</v>
      </c>
    </row>
    <row r="1020" spans="1:9" ht="15.5" x14ac:dyDescent="0.3">
      <c r="A1020" s="34">
        <v>1019</v>
      </c>
      <c r="B1020" s="40" t="s">
        <v>786</v>
      </c>
      <c r="C1020" s="35">
        <v>399</v>
      </c>
      <c r="D1020" s="36">
        <v>40510.18263591834</v>
      </c>
      <c r="E1020" s="34">
        <f>VLOOKUP(FACT_INTERESTS[[#This Row],[DW Version]], VERSIONS[], 2)</f>
        <v>41</v>
      </c>
      <c r="F1020" s="34">
        <f>VLOOKUP(FACT_INTERESTS[[#This Row],[DW Version]], VERSIONS[], 3)</f>
        <v>3</v>
      </c>
      <c r="G1020" s="34" t="str">
        <f>VLOOKUP(FACT_INTERESTS[[#This Row],[DW Version]], VERSIONS[], 4)</f>
        <v>white</v>
      </c>
      <c r="H1020" s="40" t="str">
        <f>VLOOKUP(FACT_INTERESTS[[#This Row],[DW Version]], VERSIONS[], 6)</f>
        <v>LunarGlide</v>
      </c>
      <c r="I1020" s="40" t="str">
        <f>VLOOKUP(FACT_INTERESTS[[#This Row],[DW Version]], VERSIONS[], 7)</f>
        <v>Shoe</v>
      </c>
    </row>
    <row r="1021" spans="1:9" ht="15.5" x14ac:dyDescent="0.3">
      <c r="A1021" s="37">
        <v>1020</v>
      </c>
      <c r="B1021" s="37" t="s">
        <v>786</v>
      </c>
      <c r="C1021" s="38">
        <v>271</v>
      </c>
      <c r="D1021" s="39">
        <v>41708.398957607249</v>
      </c>
      <c r="E1021" s="34">
        <f>VLOOKUP(FACT_INTERESTS[[#This Row],[DW Version]], VERSIONS[], 2)</f>
        <v>26</v>
      </c>
      <c r="F1021" s="34">
        <f>VLOOKUP(FACT_INTERESTS[[#This Row],[DW Version]], VERSIONS[], 3)</f>
        <v>10.5</v>
      </c>
      <c r="G1021" s="34" t="str">
        <f>VLOOKUP(FACT_INTERESTS[[#This Row],[DW Version]], VERSIONS[], 4)</f>
        <v>white</v>
      </c>
      <c r="H1021" s="40" t="str">
        <f>VLOOKUP(FACT_INTERESTS[[#This Row],[DW Version]], VERSIONS[], 6)</f>
        <v>Infinity Run</v>
      </c>
      <c r="I1021" s="40" t="str">
        <f>VLOOKUP(FACT_INTERESTS[[#This Row],[DW Version]], VERSIONS[], 7)</f>
        <v>Shoe</v>
      </c>
    </row>
    <row r="1022" spans="1:9" ht="15.5" x14ac:dyDescent="0.3">
      <c r="A1022" s="34">
        <v>1021</v>
      </c>
      <c r="B1022" s="34" t="s">
        <v>786</v>
      </c>
      <c r="C1022" s="35">
        <v>800</v>
      </c>
      <c r="D1022" s="36">
        <v>45058.359301424156</v>
      </c>
      <c r="E1022" s="34">
        <f>VLOOKUP(FACT_INTERESTS[[#This Row],[DW Version]], VERSIONS[], 2)</f>
        <v>82</v>
      </c>
      <c r="F1022" s="34">
        <f>VLOOKUP(FACT_INTERESTS[[#This Row],[DW Version]], VERSIONS[], 3)</f>
        <v>3</v>
      </c>
      <c r="G1022" s="34" t="str">
        <f>VLOOKUP(FACT_INTERESTS[[#This Row],[DW Version]], VERSIONS[], 4)</f>
        <v>white</v>
      </c>
      <c r="H1022" s="40" t="str">
        <f>VLOOKUP(FACT_INTERESTS[[#This Row],[DW Version]], VERSIONS[], 6)</f>
        <v>Flex 2-in-1 Shorts</v>
      </c>
      <c r="I1022" s="40" t="str">
        <f>VLOOKUP(FACT_INTERESTS[[#This Row],[DW Version]], VERSIONS[], 7)</f>
        <v>Apparel</v>
      </c>
    </row>
    <row r="1023" spans="1:9" ht="15.5" x14ac:dyDescent="0.3">
      <c r="A1023" s="37">
        <v>1022</v>
      </c>
      <c r="B1023" s="41" t="s">
        <v>786</v>
      </c>
      <c r="C1023" s="38">
        <v>577</v>
      </c>
      <c r="D1023" s="39">
        <v>44093.095614634927</v>
      </c>
      <c r="E1023" s="34">
        <f>VLOOKUP(FACT_INTERESTS[[#This Row],[DW Version]], VERSIONS[], 2)</f>
        <v>59</v>
      </c>
      <c r="F1023" s="34">
        <f>VLOOKUP(FACT_INTERESTS[[#This Row],[DW Version]], VERSIONS[], 3)</f>
        <v>7</v>
      </c>
      <c r="G1023" s="34" t="str">
        <f>VLOOKUP(FACT_INTERESTS[[#This Row],[DW Version]], VERSIONS[], 4)</f>
        <v>black</v>
      </c>
      <c r="H1023" s="40" t="str">
        <f>VLOOKUP(FACT_INTERESTS[[#This Row],[DW Version]], VERSIONS[], 6)</f>
        <v>Hypervenom Phantom</v>
      </c>
      <c r="I1023" s="40" t="str">
        <f>VLOOKUP(FACT_INTERESTS[[#This Row],[DW Version]], VERSIONS[], 7)</f>
        <v>Shoe</v>
      </c>
    </row>
    <row r="1024" spans="1:9" ht="15.5" x14ac:dyDescent="0.3">
      <c r="A1024" s="34">
        <v>1023</v>
      </c>
      <c r="B1024" s="40" t="s">
        <v>635</v>
      </c>
      <c r="C1024" s="35">
        <v>61</v>
      </c>
      <c r="D1024" s="36">
        <v>39648.255959653827</v>
      </c>
      <c r="E1024" s="34">
        <f>VLOOKUP(FACT_INTERESTS[[#This Row],[DW Version]], VERSIONS[], 2)</f>
        <v>6</v>
      </c>
      <c r="F1024" s="34">
        <f>VLOOKUP(FACT_INTERESTS[[#This Row],[DW Version]], VERSIONS[], 3)</f>
        <v>4</v>
      </c>
      <c r="G1024" s="34" t="str">
        <f>VLOOKUP(FACT_INTERESTS[[#This Row],[DW Version]], VERSIONS[], 4)</f>
        <v>white</v>
      </c>
      <c r="H1024" s="40" t="str">
        <f>VLOOKUP(FACT_INTERESTS[[#This Row],[DW Version]], VERSIONS[], 6)</f>
        <v>Tech Fleece Hoodie</v>
      </c>
      <c r="I1024" s="40" t="str">
        <f>VLOOKUP(FACT_INTERESTS[[#This Row],[DW Version]], VERSIONS[], 7)</f>
        <v>Apparel</v>
      </c>
    </row>
    <row r="1025" spans="1:9" ht="15.5" x14ac:dyDescent="0.3">
      <c r="A1025" s="37">
        <v>1024</v>
      </c>
      <c r="B1025" s="37" t="s">
        <v>635</v>
      </c>
      <c r="C1025" s="38">
        <v>467</v>
      </c>
      <c r="D1025" s="39">
        <v>38949.664267935193</v>
      </c>
      <c r="E1025" s="34">
        <f>VLOOKUP(FACT_INTERESTS[[#This Row],[DW Version]], VERSIONS[], 2)</f>
        <v>48</v>
      </c>
      <c r="F1025" s="34">
        <f>VLOOKUP(FACT_INTERESTS[[#This Row],[DW Version]], VERSIONS[], 3)</f>
        <v>12</v>
      </c>
      <c r="G1025" s="34" t="str">
        <f>VLOOKUP(FACT_INTERESTS[[#This Row],[DW Version]], VERSIONS[], 4)</f>
        <v>red</v>
      </c>
      <c r="H1025" s="40" t="str">
        <f>VLOOKUP(FACT_INTERESTS[[#This Row],[DW Version]], VERSIONS[], 6)</f>
        <v>Miler Tank</v>
      </c>
      <c r="I1025" s="40" t="str">
        <f>VLOOKUP(FACT_INTERESTS[[#This Row],[DW Version]], VERSIONS[], 7)</f>
        <v>Apparel</v>
      </c>
    </row>
    <row r="1026" spans="1:9" ht="15.5" x14ac:dyDescent="0.3">
      <c r="A1026" s="34">
        <v>1025</v>
      </c>
      <c r="B1026" s="40" t="s">
        <v>635</v>
      </c>
      <c r="C1026" s="35">
        <v>447</v>
      </c>
      <c r="D1026" s="36">
        <v>44555.971226612986</v>
      </c>
      <c r="E1026" s="34">
        <f>VLOOKUP(FACT_INTERESTS[[#This Row],[DW Version]], VERSIONS[], 2)</f>
        <v>46</v>
      </c>
      <c r="F1026" s="34">
        <f>VLOOKUP(FACT_INTERESTS[[#This Row],[DW Version]], VERSIONS[], 3)</f>
        <v>8.5</v>
      </c>
      <c r="G1026" s="34" t="str">
        <f>VLOOKUP(FACT_INTERESTS[[#This Row],[DW Version]], VERSIONS[], 4)</f>
        <v>white</v>
      </c>
      <c r="H1026" s="40" t="str">
        <f>VLOOKUP(FACT_INTERESTS[[#This Row],[DW Version]], VERSIONS[], 6)</f>
        <v>Nike Basketball</v>
      </c>
      <c r="I1026" s="40" t="str">
        <f>VLOOKUP(FACT_INTERESTS[[#This Row],[DW Version]], VERSIONS[], 7)</f>
        <v>Sport Equipment</v>
      </c>
    </row>
    <row r="1027" spans="1:9" ht="15.5" x14ac:dyDescent="0.3">
      <c r="A1027" s="37">
        <v>1026</v>
      </c>
      <c r="B1027" s="37" t="s">
        <v>635</v>
      </c>
      <c r="C1027" s="38">
        <v>444</v>
      </c>
      <c r="D1027" s="39">
        <v>41606.644515031709</v>
      </c>
      <c r="E1027" s="34">
        <f>VLOOKUP(FACT_INTERESTS[[#This Row],[DW Version]], VERSIONS[], 2)</f>
        <v>46</v>
      </c>
      <c r="F1027" s="34">
        <f>VLOOKUP(FACT_INTERESTS[[#This Row],[DW Version]], VERSIONS[], 3)</f>
        <v>5.5</v>
      </c>
      <c r="G1027" s="34" t="str">
        <f>VLOOKUP(FACT_INTERESTS[[#This Row],[DW Version]], VERSIONS[], 4)</f>
        <v>red</v>
      </c>
      <c r="H1027" s="40" t="str">
        <f>VLOOKUP(FACT_INTERESTS[[#This Row],[DW Version]], VERSIONS[], 6)</f>
        <v>Nike Basketball</v>
      </c>
      <c r="I1027" s="40" t="str">
        <f>VLOOKUP(FACT_INTERESTS[[#This Row],[DW Version]], VERSIONS[], 7)</f>
        <v>Sport Equipment</v>
      </c>
    </row>
    <row r="1028" spans="1:9" ht="15.5" x14ac:dyDescent="0.3">
      <c r="A1028" s="34">
        <v>1027</v>
      </c>
      <c r="B1028" s="34" t="s">
        <v>635</v>
      </c>
      <c r="C1028" s="35">
        <v>443</v>
      </c>
      <c r="D1028" s="36">
        <v>41777.269018547828</v>
      </c>
      <c r="E1028" s="34">
        <f>VLOOKUP(FACT_INTERESTS[[#This Row],[DW Version]], VERSIONS[], 2)</f>
        <v>46</v>
      </c>
      <c r="F1028" s="34">
        <f>VLOOKUP(FACT_INTERESTS[[#This Row],[DW Version]], VERSIONS[], 3)</f>
        <v>5.5</v>
      </c>
      <c r="G1028" s="34" t="str">
        <f>VLOOKUP(FACT_INTERESTS[[#This Row],[DW Version]], VERSIONS[], 4)</f>
        <v>white</v>
      </c>
      <c r="H1028" s="40" t="str">
        <f>VLOOKUP(FACT_INTERESTS[[#This Row],[DW Version]], VERSIONS[], 6)</f>
        <v>Nike Basketball</v>
      </c>
      <c r="I1028" s="40" t="str">
        <f>VLOOKUP(FACT_INTERESTS[[#This Row],[DW Version]], VERSIONS[], 7)</f>
        <v>Sport Equipment</v>
      </c>
    </row>
    <row r="1029" spans="1:9" ht="15.5" x14ac:dyDescent="0.3">
      <c r="A1029" s="37">
        <v>1028</v>
      </c>
      <c r="B1029" s="37" t="s">
        <v>635</v>
      </c>
      <c r="C1029" s="38">
        <v>319</v>
      </c>
      <c r="D1029" s="39">
        <v>44746.888829810166</v>
      </c>
      <c r="E1029" s="34">
        <f>VLOOKUP(FACT_INTERESTS[[#This Row],[DW Version]], VERSIONS[], 2)</f>
        <v>32</v>
      </c>
      <c r="F1029" s="34">
        <f>VLOOKUP(FACT_INTERESTS[[#This Row],[DW Version]], VERSIONS[], 3)</f>
        <v>9.5</v>
      </c>
      <c r="G1029" s="34" t="str">
        <f>VLOOKUP(FACT_INTERESTS[[#This Row],[DW Version]], VERSIONS[], 4)</f>
        <v>white</v>
      </c>
      <c r="H1029" s="40" t="str">
        <f>VLOOKUP(FACT_INTERESTS[[#This Row],[DW Version]], VERSIONS[], 6)</f>
        <v>SB Dunk</v>
      </c>
      <c r="I1029" s="40" t="str">
        <f>VLOOKUP(FACT_INTERESTS[[#This Row],[DW Version]], VERSIONS[], 7)</f>
        <v>Shoe</v>
      </c>
    </row>
    <row r="1030" spans="1:9" ht="15.5" x14ac:dyDescent="0.3">
      <c r="A1030" s="34">
        <v>1029</v>
      </c>
      <c r="B1030" s="34" t="s">
        <v>635</v>
      </c>
      <c r="C1030" s="35">
        <v>205</v>
      </c>
      <c r="D1030" s="36">
        <v>42528.609858707845</v>
      </c>
      <c r="E1030" s="34">
        <f>VLOOKUP(FACT_INTERESTS[[#This Row],[DW Version]], VERSIONS[], 2)</f>
        <v>20</v>
      </c>
      <c r="F1030" s="34">
        <f>VLOOKUP(FACT_INTERESTS[[#This Row],[DW Version]], VERSIONS[], 3)</f>
        <v>10</v>
      </c>
      <c r="G1030" s="34" t="str">
        <f>VLOOKUP(FACT_INTERESTS[[#This Row],[DW Version]], VERSIONS[], 4)</f>
        <v>white</v>
      </c>
      <c r="H1030" s="40" t="str">
        <f>VLOOKUP(FACT_INTERESTS[[#This Row],[DW Version]], VERSIONS[], 6)</f>
        <v>Joyride</v>
      </c>
      <c r="I1030" s="40" t="str">
        <f>VLOOKUP(FACT_INTERESTS[[#This Row],[DW Version]], VERSIONS[], 7)</f>
        <v>Shoe</v>
      </c>
    </row>
    <row r="1031" spans="1:9" ht="15.5" x14ac:dyDescent="0.3">
      <c r="A1031" s="37">
        <v>1030</v>
      </c>
      <c r="B1031" s="41" t="s">
        <v>635</v>
      </c>
      <c r="C1031" s="38">
        <v>53</v>
      </c>
      <c r="D1031" s="39">
        <v>41998.32663029831</v>
      </c>
      <c r="E1031" s="34">
        <f>VLOOKUP(FACT_INTERESTS[[#This Row],[DW Version]], VERSIONS[], 2)</f>
        <v>5</v>
      </c>
      <c r="F1031" s="34">
        <f>VLOOKUP(FACT_INTERESTS[[#This Row],[DW Version]], VERSIONS[], 3)</f>
        <v>9</v>
      </c>
      <c r="G1031" s="34" t="str">
        <f>VLOOKUP(FACT_INTERESTS[[#This Row],[DW Version]], VERSIONS[], 4)</f>
        <v>white</v>
      </c>
      <c r="H1031" s="40" t="str">
        <f>VLOOKUP(FACT_INTERESTS[[#This Row],[DW Version]], VERSIONS[], 6)</f>
        <v>Nike Football</v>
      </c>
      <c r="I1031" s="40" t="str">
        <f>VLOOKUP(FACT_INTERESTS[[#This Row],[DW Version]], VERSIONS[], 7)</f>
        <v>Sport Equipment</v>
      </c>
    </row>
    <row r="1032" spans="1:9" ht="15.5" x14ac:dyDescent="0.3">
      <c r="A1032" s="34">
        <v>1031</v>
      </c>
      <c r="B1032" s="34" t="s">
        <v>778</v>
      </c>
      <c r="C1032" s="35">
        <v>377</v>
      </c>
      <c r="D1032" s="36">
        <v>43669.373942876133</v>
      </c>
      <c r="E1032" s="34">
        <f>VLOOKUP(FACT_INTERESTS[[#This Row],[DW Version]], VERSIONS[], 2)</f>
        <v>38</v>
      </c>
      <c r="F1032" s="34">
        <f>VLOOKUP(FACT_INTERESTS[[#This Row],[DW Version]], VERSIONS[], 3)</f>
        <v>6.5</v>
      </c>
      <c r="G1032" s="34" t="str">
        <f>VLOOKUP(FACT_INTERESTS[[#This Row],[DW Version]], VERSIONS[], 4)</f>
        <v>black</v>
      </c>
      <c r="H1032" s="40" t="str">
        <f>VLOOKUP(FACT_INTERESTS[[#This Row],[DW Version]], VERSIONS[], 6)</f>
        <v>Free RN 5.0</v>
      </c>
      <c r="I1032" s="40" t="str">
        <f>VLOOKUP(FACT_INTERESTS[[#This Row],[DW Version]], VERSIONS[], 7)</f>
        <v>Shoe</v>
      </c>
    </row>
    <row r="1033" spans="1:9" ht="15.5" x14ac:dyDescent="0.3">
      <c r="A1033" s="37">
        <v>1032</v>
      </c>
      <c r="B1033" s="37" t="s">
        <v>778</v>
      </c>
      <c r="C1033" s="38">
        <v>546</v>
      </c>
      <c r="D1033" s="39">
        <v>44614.088018220136</v>
      </c>
      <c r="E1033" s="34">
        <f>VLOOKUP(FACT_INTERESTS[[#This Row],[DW Version]], VERSIONS[], 2)</f>
        <v>57</v>
      </c>
      <c r="F1033" s="34">
        <f>VLOOKUP(FACT_INTERESTS[[#This Row],[DW Version]], VERSIONS[], 3)</f>
        <v>6</v>
      </c>
      <c r="G1033" s="34" t="str">
        <f>VLOOKUP(FACT_INTERESTS[[#This Row],[DW Version]], VERSIONS[], 4)</f>
        <v>black</v>
      </c>
      <c r="H1033" s="40" t="str">
        <f>VLOOKUP(FACT_INTERESTS[[#This Row],[DW Version]], VERSIONS[], 6)</f>
        <v>Phantom Vision</v>
      </c>
      <c r="I1033" s="40" t="str">
        <f>VLOOKUP(FACT_INTERESTS[[#This Row],[DW Version]], VERSIONS[], 7)</f>
        <v>Shoe</v>
      </c>
    </row>
    <row r="1034" spans="1:9" ht="15.5" x14ac:dyDescent="0.3">
      <c r="A1034" s="34">
        <v>1033</v>
      </c>
      <c r="B1034" s="40" t="s">
        <v>778</v>
      </c>
      <c r="C1034" s="35">
        <v>639</v>
      </c>
      <c r="D1034" s="36">
        <v>42844.915629722556</v>
      </c>
      <c r="E1034" s="34">
        <f>VLOOKUP(FACT_INTERESTS[[#This Row],[DW Version]], VERSIONS[], 2)</f>
        <v>65</v>
      </c>
      <c r="F1034" s="34">
        <f>VLOOKUP(FACT_INTERESTS[[#This Row],[DW Version]], VERSIONS[], 3)</f>
        <v>5.5</v>
      </c>
      <c r="G1034" s="34" t="str">
        <f>VLOOKUP(FACT_INTERESTS[[#This Row],[DW Version]], VERSIONS[], 4)</f>
        <v>white</v>
      </c>
      <c r="H1034" s="40" t="str">
        <f>VLOOKUP(FACT_INTERESTS[[#This Row],[DW Version]], VERSIONS[], 6)</f>
        <v>Flex Shorts</v>
      </c>
      <c r="I1034" s="40" t="str">
        <f>VLOOKUP(FACT_INTERESTS[[#This Row],[DW Version]], VERSIONS[], 7)</f>
        <v>Apparel</v>
      </c>
    </row>
    <row r="1035" spans="1:9" ht="15.5" x14ac:dyDescent="0.3">
      <c r="A1035" s="37">
        <v>1034</v>
      </c>
      <c r="B1035" s="41" t="s">
        <v>778</v>
      </c>
      <c r="C1035" s="38">
        <v>418</v>
      </c>
      <c r="D1035" s="39">
        <v>42710.108568610733</v>
      </c>
      <c r="E1035" s="34">
        <f>VLOOKUP(FACT_INTERESTS[[#This Row],[DW Version]], VERSIONS[], 2)</f>
        <v>42</v>
      </c>
      <c r="F1035" s="34">
        <f>VLOOKUP(FACT_INTERESTS[[#This Row],[DW Version]], VERSIONS[], 3)</f>
        <v>9.5</v>
      </c>
      <c r="G1035" s="34" t="str">
        <f>VLOOKUP(FACT_INTERESTS[[#This Row],[DW Version]], VERSIONS[], 4)</f>
        <v>black</v>
      </c>
      <c r="H1035" s="40" t="str">
        <f>VLOOKUP(FACT_INTERESTS[[#This Row],[DW Version]], VERSIONS[], 6)</f>
        <v>Air Max Thea</v>
      </c>
      <c r="I1035" s="40" t="str">
        <f>VLOOKUP(FACT_INTERESTS[[#This Row],[DW Version]], VERSIONS[], 7)</f>
        <v>Shoe</v>
      </c>
    </row>
    <row r="1036" spans="1:9" ht="15.5" x14ac:dyDescent="0.3">
      <c r="A1036" s="34">
        <v>1035</v>
      </c>
      <c r="B1036" s="34" t="s">
        <v>778</v>
      </c>
      <c r="C1036" s="35">
        <v>96</v>
      </c>
      <c r="D1036" s="36">
        <v>41982.97443466595</v>
      </c>
      <c r="E1036" s="34">
        <f>VLOOKUP(FACT_INTERESTS[[#This Row],[DW Version]], VERSIONS[], 2)</f>
        <v>9</v>
      </c>
      <c r="F1036" s="34">
        <f>VLOOKUP(FACT_INTERESTS[[#This Row],[DW Version]], VERSIONS[], 3)</f>
        <v>11</v>
      </c>
      <c r="G1036" s="34" t="str">
        <f>VLOOKUP(FACT_INTERESTS[[#This Row],[DW Version]], VERSIONS[], 4)</f>
        <v>dark blue</v>
      </c>
      <c r="H1036" s="40" t="str">
        <f>VLOOKUP(FACT_INTERESTS[[#This Row],[DW Version]], VERSIONS[], 6)</f>
        <v>React</v>
      </c>
      <c r="I1036" s="40" t="str">
        <f>VLOOKUP(FACT_INTERESTS[[#This Row],[DW Version]], VERSIONS[], 7)</f>
        <v>Shoe</v>
      </c>
    </row>
    <row r="1037" spans="1:9" ht="15.5" x14ac:dyDescent="0.3">
      <c r="A1037" s="37">
        <v>1036</v>
      </c>
      <c r="B1037" s="41" t="s">
        <v>778</v>
      </c>
      <c r="C1037" s="38">
        <v>942</v>
      </c>
      <c r="D1037" s="39">
        <v>41035.188384382323</v>
      </c>
      <c r="E1037" s="34">
        <f>VLOOKUP(FACT_INTERESTS[[#This Row],[DW Version]], VERSIONS[], 2)</f>
        <v>96</v>
      </c>
      <c r="F1037" s="34">
        <f>VLOOKUP(FACT_INTERESTS[[#This Row],[DW Version]], VERSIONS[], 3)</f>
        <v>5</v>
      </c>
      <c r="G1037" s="34" t="str">
        <f>VLOOKUP(FACT_INTERESTS[[#This Row],[DW Version]], VERSIONS[], 4)</f>
        <v>turquoise</v>
      </c>
      <c r="H1037" s="40" t="str">
        <f>VLOOKUP(FACT_INTERESTS[[#This Row],[DW Version]], VERSIONS[], 6)</f>
        <v>Epic Phantom React</v>
      </c>
      <c r="I1037" s="40" t="str">
        <f>VLOOKUP(FACT_INTERESTS[[#This Row],[DW Version]], VERSIONS[], 7)</f>
        <v>Shoe</v>
      </c>
    </row>
    <row r="1038" spans="1:9" ht="15.5" x14ac:dyDescent="0.3">
      <c r="A1038" s="34">
        <v>1037</v>
      </c>
      <c r="B1038" s="34" t="s">
        <v>778</v>
      </c>
      <c r="C1038" s="35">
        <v>125</v>
      </c>
      <c r="D1038" s="36">
        <v>44701.552166506328</v>
      </c>
      <c r="E1038" s="34">
        <f>VLOOKUP(FACT_INTERESTS[[#This Row],[DW Version]], VERSIONS[], 2)</f>
        <v>13</v>
      </c>
      <c r="F1038" s="34">
        <f>VLOOKUP(FACT_INTERESTS[[#This Row],[DW Version]], VERSIONS[], 3)</f>
        <v>8</v>
      </c>
      <c r="G1038" s="34" t="str">
        <f>VLOOKUP(FACT_INTERESTS[[#This Row],[DW Version]], VERSIONS[], 4)</f>
        <v>white</v>
      </c>
      <c r="H1038" s="40" t="str">
        <f>VLOOKUP(FACT_INTERESTS[[#This Row],[DW Version]], VERSIONS[], 6)</f>
        <v>Therma Pants</v>
      </c>
      <c r="I1038" s="40" t="str">
        <f>VLOOKUP(FACT_INTERESTS[[#This Row],[DW Version]], VERSIONS[], 7)</f>
        <v>Apparel</v>
      </c>
    </row>
    <row r="1039" spans="1:9" ht="15.5" x14ac:dyDescent="0.3">
      <c r="A1039" s="37">
        <v>1038</v>
      </c>
      <c r="B1039" s="37" t="s">
        <v>778</v>
      </c>
      <c r="C1039" s="38">
        <v>568</v>
      </c>
      <c r="D1039" s="39">
        <v>42951.381584241411</v>
      </c>
      <c r="E1039" s="34">
        <f>VLOOKUP(FACT_INTERESTS[[#This Row],[DW Version]], VERSIONS[], 2)</f>
        <v>59</v>
      </c>
      <c r="F1039" s="34">
        <f>VLOOKUP(FACT_INTERESTS[[#This Row],[DW Version]], VERSIONS[], 3)</f>
        <v>3.5</v>
      </c>
      <c r="G1039" s="34" t="str">
        <f>VLOOKUP(FACT_INTERESTS[[#This Row],[DW Version]], VERSIONS[], 4)</f>
        <v>white</v>
      </c>
      <c r="H1039" s="40" t="str">
        <f>VLOOKUP(FACT_INTERESTS[[#This Row],[DW Version]], VERSIONS[], 6)</f>
        <v>Hypervenom Phantom</v>
      </c>
      <c r="I1039" s="40" t="str">
        <f>VLOOKUP(FACT_INTERESTS[[#This Row],[DW Version]], VERSIONS[], 7)</f>
        <v>Shoe</v>
      </c>
    </row>
    <row r="1040" spans="1:9" ht="15.5" x14ac:dyDescent="0.3">
      <c r="A1040" s="34">
        <v>1039</v>
      </c>
      <c r="B1040" s="34" t="s">
        <v>778</v>
      </c>
      <c r="C1040" s="35">
        <v>343</v>
      </c>
      <c r="D1040" s="36">
        <v>39629.93867336175</v>
      </c>
      <c r="E1040" s="34">
        <f>VLOOKUP(FACT_INTERESTS[[#This Row],[DW Version]], VERSIONS[], 2)</f>
        <v>35</v>
      </c>
      <c r="F1040" s="34">
        <f>VLOOKUP(FACT_INTERESTS[[#This Row],[DW Version]], VERSIONS[], 3)</f>
        <v>6</v>
      </c>
      <c r="G1040" s="34" t="str">
        <f>VLOOKUP(FACT_INTERESTS[[#This Row],[DW Version]], VERSIONS[], 4)</f>
        <v>white</v>
      </c>
      <c r="H1040" s="40" t="str">
        <f>VLOOKUP(FACT_INTERESTS[[#This Row],[DW Version]], VERSIONS[], 6)</f>
        <v>Alphafly</v>
      </c>
      <c r="I1040" s="40" t="str">
        <f>VLOOKUP(FACT_INTERESTS[[#This Row],[DW Version]], VERSIONS[], 7)</f>
        <v>Shoe</v>
      </c>
    </row>
    <row r="1041" spans="1:9" ht="15.5" x14ac:dyDescent="0.3">
      <c r="A1041" s="37">
        <v>1040</v>
      </c>
      <c r="B1041" s="37" t="s">
        <v>778</v>
      </c>
      <c r="C1041" s="38">
        <v>881</v>
      </c>
      <c r="D1041" s="39">
        <v>40035.427445046749</v>
      </c>
      <c r="E1041" s="34">
        <f>VLOOKUP(FACT_INTERESTS[[#This Row],[DW Version]], VERSIONS[], 2)</f>
        <v>90</v>
      </c>
      <c r="F1041" s="34">
        <f>VLOOKUP(FACT_INTERESTS[[#This Row],[DW Version]], VERSIONS[], 3)</f>
        <v>5</v>
      </c>
      <c r="G1041" s="34" t="str">
        <f>VLOOKUP(FACT_INTERESTS[[#This Row],[DW Version]], VERSIONS[], 4)</f>
        <v>white</v>
      </c>
      <c r="H1041" s="40" t="str">
        <f>VLOOKUP(FACT_INTERESTS[[#This Row],[DW Version]], VERSIONS[], 6)</f>
        <v>Air Zoom Terra Kiger 6</v>
      </c>
      <c r="I1041" s="40" t="str">
        <f>VLOOKUP(FACT_INTERESTS[[#This Row],[DW Version]], VERSIONS[], 7)</f>
        <v>Shoe</v>
      </c>
    </row>
    <row r="1042" spans="1:9" ht="15.5" x14ac:dyDescent="0.3">
      <c r="A1042" s="34">
        <v>1041</v>
      </c>
      <c r="B1042" s="40" t="s">
        <v>667</v>
      </c>
      <c r="C1042" s="35">
        <v>646</v>
      </c>
      <c r="D1042" s="36">
        <v>41861.334124173074</v>
      </c>
      <c r="E1042" s="34">
        <f>VLOOKUP(FACT_INTERESTS[[#This Row],[DW Version]], VERSIONS[], 2)</f>
        <v>65</v>
      </c>
      <c r="F1042" s="34">
        <f>VLOOKUP(FACT_INTERESTS[[#This Row],[DW Version]], VERSIONS[], 3)</f>
        <v>12</v>
      </c>
      <c r="G1042" s="34" t="str">
        <f>VLOOKUP(FACT_INTERESTS[[#This Row],[DW Version]], VERSIONS[], 4)</f>
        <v>dark blue</v>
      </c>
      <c r="H1042" s="40" t="str">
        <f>VLOOKUP(FACT_INTERESTS[[#This Row],[DW Version]], VERSIONS[], 6)</f>
        <v>Flex Shorts</v>
      </c>
      <c r="I1042" s="40" t="str">
        <f>VLOOKUP(FACT_INTERESTS[[#This Row],[DW Version]], VERSIONS[], 7)</f>
        <v>Apparel</v>
      </c>
    </row>
    <row r="1043" spans="1:9" ht="15.5" x14ac:dyDescent="0.3">
      <c r="A1043" s="37">
        <v>1042</v>
      </c>
      <c r="B1043" s="41" t="s">
        <v>667</v>
      </c>
      <c r="C1043" s="38">
        <v>226</v>
      </c>
      <c r="D1043" s="39">
        <v>40633.684321074215</v>
      </c>
      <c r="E1043" s="34">
        <f>VLOOKUP(FACT_INTERESTS[[#This Row],[DW Version]], VERSIONS[], 2)</f>
        <v>22</v>
      </c>
      <c r="F1043" s="34">
        <f>VLOOKUP(FACT_INTERESTS[[#This Row],[DW Version]], VERSIONS[], 3)</f>
        <v>11</v>
      </c>
      <c r="G1043" s="34" t="str">
        <f>VLOOKUP(FACT_INTERESTS[[#This Row],[DW Version]], VERSIONS[], 4)</f>
        <v>white</v>
      </c>
      <c r="H1043" s="40" t="str">
        <f>VLOOKUP(FACT_INTERESTS[[#This Row],[DW Version]], VERSIONS[], 6)</f>
        <v>Daybreak</v>
      </c>
      <c r="I1043" s="40" t="str">
        <f>VLOOKUP(FACT_INTERESTS[[#This Row],[DW Version]], VERSIONS[], 7)</f>
        <v>Shoe</v>
      </c>
    </row>
    <row r="1044" spans="1:9" ht="15.5" x14ac:dyDescent="0.3">
      <c r="A1044" s="34">
        <v>1043</v>
      </c>
      <c r="B1044" s="40" t="s">
        <v>667</v>
      </c>
      <c r="C1044" s="35">
        <v>943</v>
      </c>
      <c r="D1044" s="36">
        <v>43559.771192536304</v>
      </c>
      <c r="E1044" s="34">
        <f>VLOOKUP(FACT_INTERESTS[[#This Row],[DW Version]], VERSIONS[], 2)</f>
        <v>96</v>
      </c>
      <c r="F1044" s="34">
        <f>VLOOKUP(FACT_INTERESTS[[#This Row],[DW Version]], VERSIONS[], 3)</f>
        <v>6.5</v>
      </c>
      <c r="G1044" s="34" t="str">
        <f>VLOOKUP(FACT_INTERESTS[[#This Row],[DW Version]], VERSIONS[], 4)</f>
        <v>red</v>
      </c>
      <c r="H1044" s="40" t="str">
        <f>VLOOKUP(FACT_INTERESTS[[#This Row],[DW Version]], VERSIONS[], 6)</f>
        <v>Epic Phantom React</v>
      </c>
      <c r="I1044" s="40" t="str">
        <f>VLOOKUP(FACT_INTERESTS[[#This Row],[DW Version]], VERSIONS[], 7)</f>
        <v>Shoe</v>
      </c>
    </row>
    <row r="1045" spans="1:9" ht="15.5" x14ac:dyDescent="0.3">
      <c r="A1045" s="37">
        <v>1044</v>
      </c>
      <c r="B1045" s="41" t="s">
        <v>667</v>
      </c>
      <c r="C1045" s="38">
        <v>631</v>
      </c>
      <c r="D1045" s="39">
        <v>42702.660682272159</v>
      </c>
      <c r="E1045" s="34">
        <f>VLOOKUP(FACT_INTERESTS[[#This Row],[DW Version]], VERSIONS[], 2)</f>
        <v>64</v>
      </c>
      <c r="F1045" s="34">
        <f>VLOOKUP(FACT_INTERESTS[[#This Row],[DW Version]], VERSIONS[], 3)</f>
        <v>12</v>
      </c>
      <c r="G1045" s="34" t="str">
        <f>VLOOKUP(FACT_INTERESTS[[#This Row],[DW Version]], VERSIONS[], 4)</f>
        <v>white</v>
      </c>
      <c r="H1045" s="40" t="str">
        <f>VLOOKUP(FACT_INTERESTS[[#This Row],[DW Version]], VERSIONS[], 6)</f>
        <v>Hyperdunk</v>
      </c>
      <c r="I1045" s="40" t="str">
        <f>VLOOKUP(FACT_INTERESTS[[#This Row],[DW Version]], VERSIONS[], 7)</f>
        <v>Shoe</v>
      </c>
    </row>
    <row r="1046" spans="1:9" ht="15.5" x14ac:dyDescent="0.3">
      <c r="A1046" s="34">
        <v>1045</v>
      </c>
      <c r="B1046" s="40" t="s">
        <v>667</v>
      </c>
      <c r="C1046" s="35">
        <v>466</v>
      </c>
      <c r="D1046" s="36">
        <v>39866.708864763037</v>
      </c>
      <c r="E1046" s="34">
        <f>VLOOKUP(FACT_INTERESTS[[#This Row],[DW Version]], VERSIONS[], 2)</f>
        <v>48</v>
      </c>
      <c r="F1046" s="34">
        <f>VLOOKUP(FACT_INTERESTS[[#This Row],[DW Version]], VERSIONS[], 3)</f>
        <v>11</v>
      </c>
      <c r="G1046" s="34" t="str">
        <f>VLOOKUP(FACT_INTERESTS[[#This Row],[DW Version]], VERSIONS[], 4)</f>
        <v>black</v>
      </c>
      <c r="H1046" s="40" t="str">
        <f>VLOOKUP(FACT_INTERESTS[[#This Row],[DW Version]], VERSIONS[], 6)</f>
        <v>Miler Tank</v>
      </c>
      <c r="I1046" s="40" t="str">
        <f>VLOOKUP(FACT_INTERESTS[[#This Row],[DW Version]], VERSIONS[], 7)</f>
        <v>Apparel</v>
      </c>
    </row>
    <row r="1047" spans="1:9" ht="15.5" x14ac:dyDescent="0.3">
      <c r="A1047" s="37">
        <v>1046</v>
      </c>
      <c r="B1047" s="37" t="s">
        <v>667</v>
      </c>
      <c r="C1047" s="38">
        <v>148</v>
      </c>
      <c r="D1047" s="39">
        <v>43854.088540795761</v>
      </c>
      <c r="E1047" s="34">
        <f>VLOOKUP(FACT_INTERESTS[[#This Row],[DW Version]], VERSIONS[], 2)</f>
        <v>15</v>
      </c>
      <c r="F1047" s="34">
        <f>VLOOKUP(FACT_INTERESTS[[#This Row],[DW Version]], VERSIONS[], 3)</f>
        <v>3</v>
      </c>
      <c r="G1047" s="34" t="str">
        <f>VLOOKUP(FACT_INTERESTS[[#This Row],[DW Version]], VERSIONS[], 4)</f>
        <v>white</v>
      </c>
      <c r="H1047" s="40" t="str">
        <f>VLOOKUP(FACT_INTERESTS[[#This Row],[DW Version]], VERSIONS[], 6)</f>
        <v>Sportswear Club Fleece</v>
      </c>
      <c r="I1047" s="40" t="str">
        <f>VLOOKUP(FACT_INTERESTS[[#This Row],[DW Version]], VERSIONS[], 7)</f>
        <v>Apparel</v>
      </c>
    </row>
    <row r="1048" spans="1:9" ht="15.5" x14ac:dyDescent="0.3">
      <c r="A1048" s="34">
        <v>1047</v>
      </c>
      <c r="B1048" s="34" t="s">
        <v>667</v>
      </c>
      <c r="C1048" s="35">
        <v>298</v>
      </c>
      <c r="D1048" s="36">
        <v>44475.627828887446</v>
      </c>
      <c r="E1048" s="34">
        <f>VLOOKUP(FACT_INTERESTS[[#This Row],[DW Version]], VERSIONS[], 2)</f>
        <v>30</v>
      </c>
      <c r="F1048" s="34">
        <f>VLOOKUP(FACT_INTERESTS[[#This Row],[DW Version]], VERSIONS[], 3)</f>
        <v>3.5</v>
      </c>
      <c r="G1048" s="34" t="str">
        <f>VLOOKUP(FACT_INTERESTS[[#This Row],[DW Version]], VERSIONS[], 4)</f>
        <v>white</v>
      </c>
      <c r="H1048" s="40" t="str">
        <f>VLOOKUP(FACT_INTERESTS[[#This Row],[DW Version]], VERSIONS[], 6)</f>
        <v>Air Zoom Terra Kiger</v>
      </c>
      <c r="I1048" s="40" t="str">
        <f>VLOOKUP(FACT_INTERESTS[[#This Row],[DW Version]], VERSIONS[], 7)</f>
        <v>Shoe</v>
      </c>
    </row>
    <row r="1049" spans="1:9" ht="15.5" x14ac:dyDescent="0.3">
      <c r="A1049" s="37">
        <v>1048</v>
      </c>
      <c r="B1049" s="41" t="s">
        <v>667</v>
      </c>
      <c r="C1049" s="38">
        <v>440</v>
      </c>
      <c r="D1049" s="39">
        <v>40653.643998361156</v>
      </c>
      <c r="E1049" s="34">
        <f>VLOOKUP(FACT_INTERESTS[[#This Row],[DW Version]], VERSIONS[], 2)</f>
        <v>46</v>
      </c>
      <c r="F1049" s="34">
        <f>VLOOKUP(FACT_INTERESTS[[#This Row],[DW Version]], VERSIONS[], 3)</f>
        <v>4</v>
      </c>
      <c r="G1049" s="34" t="str">
        <f>VLOOKUP(FACT_INTERESTS[[#This Row],[DW Version]], VERSIONS[], 4)</f>
        <v>gold</v>
      </c>
      <c r="H1049" s="40" t="str">
        <f>VLOOKUP(FACT_INTERESTS[[#This Row],[DW Version]], VERSIONS[], 6)</f>
        <v>Nike Basketball</v>
      </c>
      <c r="I1049" s="40" t="str">
        <f>VLOOKUP(FACT_INTERESTS[[#This Row],[DW Version]], VERSIONS[], 7)</f>
        <v>Sport Equipment</v>
      </c>
    </row>
    <row r="1050" spans="1:9" ht="15.5" x14ac:dyDescent="0.3">
      <c r="A1050" s="34">
        <v>1049</v>
      </c>
      <c r="B1050" s="34" t="s">
        <v>650</v>
      </c>
      <c r="C1050" s="35">
        <v>573</v>
      </c>
      <c r="D1050" s="36">
        <v>45271.986948711005</v>
      </c>
      <c r="E1050" s="34">
        <f>VLOOKUP(FACT_INTERESTS[[#This Row],[DW Version]], VERSIONS[], 2)</f>
        <v>59</v>
      </c>
      <c r="F1050" s="34">
        <f>VLOOKUP(FACT_INTERESTS[[#This Row],[DW Version]], VERSIONS[], 3)</f>
        <v>6</v>
      </c>
      <c r="G1050" s="34" t="str">
        <f>VLOOKUP(FACT_INTERESTS[[#This Row],[DW Version]], VERSIONS[], 4)</f>
        <v>white</v>
      </c>
      <c r="H1050" s="40" t="str">
        <f>VLOOKUP(FACT_INTERESTS[[#This Row],[DW Version]], VERSIONS[], 6)</f>
        <v>Hypervenom Phantom</v>
      </c>
      <c r="I1050" s="40" t="str">
        <f>VLOOKUP(FACT_INTERESTS[[#This Row],[DW Version]], VERSIONS[], 7)</f>
        <v>Shoe</v>
      </c>
    </row>
    <row r="1051" spans="1:9" ht="15.5" x14ac:dyDescent="0.3">
      <c r="A1051" s="37">
        <v>1050</v>
      </c>
      <c r="B1051" s="41" t="s">
        <v>650</v>
      </c>
      <c r="C1051" s="38">
        <v>361</v>
      </c>
      <c r="D1051" s="39">
        <v>41382.712920970996</v>
      </c>
      <c r="E1051" s="34">
        <f>VLOOKUP(FACT_INTERESTS[[#This Row],[DW Version]], VERSIONS[], 2)</f>
        <v>36</v>
      </c>
      <c r="F1051" s="34">
        <f>VLOOKUP(FACT_INTERESTS[[#This Row],[DW Version]], VERSIONS[], 3)</f>
        <v>8</v>
      </c>
      <c r="G1051" s="34" t="str">
        <f>VLOOKUP(FACT_INTERESTS[[#This Row],[DW Version]], VERSIONS[], 4)</f>
        <v>white</v>
      </c>
      <c r="H1051" s="40" t="str">
        <f>VLOOKUP(FACT_INTERESTS[[#This Row],[DW Version]], VERSIONS[], 6)</f>
        <v>Air Max 270</v>
      </c>
      <c r="I1051" s="40" t="str">
        <f>VLOOKUP(FACT_INTERESTS[[#This Row],[DW Version]], VERSIONS[], 7)</f>
        <v>Shoe</v>
      </c>
    </row>
    <row r="1052" spans="1:9" ht="15.5" x14ac:dyDescent="0.3">
      <c r="A1052" s="34">
        <v>1051</v>
      </c>
      <c r="B1052" s="40" t="s">
        <v>650</v>
      </c>
      <c r="C1052" s="35">
        <v>834</v>
      </c>
      <c r="D1052" s="36">
        <v>42834.610479353636</v>
      </c>
      <c r="E1052" s="34">
        <f>VLOOKUP(FACT_INTERESTS[[#This Row],[DW Version]], VERSIONS[], 2)</f>
        <v>85</v>
      </c>
      <c r="F1052" s="34">
        <f>VLOOKUP(FACT_INTERESTS[[#This Row],[DW Version]], VERSIONS[], 3)</f>
        <v>3.5</v>
      </c>
      <c r="G1052" s="34" t="str">
        <f>VLOOKUP(FACT_INTERESTS[[#This Row],[DW Version]], VERSIONS[], 4)</f>
        <v>black</v>
      </c>
      <c r="H1052" s="40" t="str">
        <f>VLOOKUP(FACT_INTERESTS[[#This Row],[DW Version]], VERSIONS[], 6)</f>
        <v>Nike Flex Stride</v>
      </c>
      <c r="I1052" s="40" t="str">
        <f>VLOOKUP(FACT_INTERESTS[[#This Row],[DW Version]], VERSIONS[], 7)</f>
        <v>Apparel</v>
      </c>
    </row>
    <row r="1053" spans="1:9" ht="15.5" x14ac:dyDescent="0.3">
      <c r="A1053" s="37">
        <v>1052</v>
      </c>
      <c r="B1053" s="37" t="s">
        <v>650</v>
      </c>
      <c r="C1053" s="38">
        <v>296</v>
      </c>
      <c r="D1053" s="39">
        <v>40008.484049023995</v>
      </c>
      <c r="E1053" s="34">
        <f>VLOOKUP(FACT_INTERESTS[[#This Row],[DW Version]], VERSIONS[], 2)</f>
        <v>29</v>
      </c>
      <c r="F1053" s="34">
        <f>VLOOKUP(FACT_INTERESTS[[#This Row],[DW Version]], VERSIONS[], 3)</f>
        <v>12</v>
      </c>
      <c r="G1053" s="34" t="str">
        <f>VLOOKUP(FACT_INTERESTS[[#This Row],[DW Version]], VERSIONS[], 4)</f>
        <v>red</v>
      </c>
      <c r="H1053" s="40" t="str">
        <f>VLOOKUP(FACT_INTERESTS[[#This Row],[DW Version]], VERSIONS[], 6)</f>
        <v>Wildhorse</v>
      </c>
      <c r="I1053" s="40" t="str">
        <f>VLOOKUP(FACT_INTERESTS[[#This Row],[DW Version]], VERSIONS[], 7)</f>
        <v>Shoe</v>
      </c>
    </row>
    <row r="1054" spans="1:9" ht="15.5" x14ac:dyDescent="0.3">
      <c r="A1054" s="34">
        <v>1053</v>
      </c>
      <c r="B1054" s="34" t="s">
        <v>650</v>
      </c>
      <c r="C1054" s="35">
        <v>707</v>
      </c>
      <c r="D1054" s="36">
        <v>39017.823810133428</v>
      </c>
      <c r="E1054" s="34">
        <f>VLOOKUP(FACT_INTERESTS[[#This Row],[DW Version]], VERSIONS[], 2)</f>
        <v>72</v>
      </c>
      <c r="F1054" s="34">
        <f>VLOOKUP(FACT_INTERESTS[[#This Row],[DW Version]], VERSIONS[], 3)</f>
        <v>8</v>
      </c>
      <c r="G1054" s="34" t="str">
        <f>VLOOKUP(FACT_INTERESTS[[#This Row],[DW Version]], VERSIONS[], 4)</f>
        <v>white</v>
      </c>
      <c r="H1054" s="40" t="str">
        <f>VLOOKUP(FACT_INTERESTS[[#This Row],[DW Version]], VERSIONS[], 6)</f>
        <v>Zoom Structure 22</v>
      </c>
      <c r="I1054" s="40" t="str">
        <f>VLOOKUP(FACT_INTERESTS[[#This Row],[DW Version]], VERSIONS[], 7)</f>
        <v>Shoe</v>
      </c>
    </row>
    <row r="1055" spans="1:9" ht="15.5" x14ac:dyDescent="0.3">
      <c r="A1055" s="37">
        <v>1054</v>
      </c>
      <c r="B1055" s="41" t="s">
        <v>650</v>
      </c>
      <c r="C1055" s="38">
        <v>430</v>
      </c>
      <c r="D1055" s="39">
        <v>40514.944118884348</v>
      </c>
      <c r="E1055" s="34">
        <f>VLOOKUP(FACT_INTERESTS[[#This Row],[DW Version]], VERSIONS[], 2)</f>
        <v>44</v>
      </c>
      <c r="F1055" s="34">
        <f>VLOOKUP(FACT_INTERESTS[[#This Row],[DW Version]], VERSIONS[], 3)</f>
        <v>6.5</v>
      </c>
      <c r="G1055" s="34" t="str">
        <f>VLOOKUP(FACT_INTERESTS[[#This Row],[DW Version]], VERSIONS[], 4)</f>
        <v>white</v>
      </c>
      <c r="H1055" s="40" t="str">
        <f>VLOOKUP(FACT_INTERESTS[[#This Row],[DW Version]], VERSIONS[], 6)</f>
        <v>Zoom Pegasus Turbo</v>
      </c>
      <c r="I1055" s="40" t="str">
        <f>VLOOKUP(FACT_INTERESTS[[#This Row],[DW Version]], VERSIONS[], 7)</f>
        <v>Shoe</v>
      </c>
    </row>
    <row r="1056" spans="1:9" ht="15.5" x14ac:dyDescent="0.3">
      <c r="A1056" s="34">
        <v>1055</v>
      </c>
      <c r="B1056" s="34" t="s">
        <v>650</v>
      </c>
      <c r="C1056" s="35">
        <v>521</v>
      </c>
      <c r="D1056" s="36">
        <v>42915.08844097182</v>
      </c>
      <c r="E1056" s="34">
        <f>VLOOKUP(FACT_INTERESTS[[#This Row],[DW Version]], VERSIONS[], 2)</f>
        <v>54</v>
      </c>
      <c r="F1056" s="34">
        <f>VLOOKUP(FACT_INTERESTS[[#This Row],[DW Version]], VERSIONS[], 3)</f>
        <v>6.5</v>
      </c>
      <c r="G1056" s="34" t="str">
        <f>VLOOKUP(FACT_INTERESTS[[#This Row],[DW Version]], VERSIONS[], 4)</f>
        <v>white</v>
      </c>
      <c r="H1056" s="40" t="str">
        <f>VLOOKUP(FACT_INTERESTS[[#This Row],[DW Version]], VERSIONS[], 6)</f>
        <v>Legend React</v>
      </c>
      <c r="I1056" s="40" t="str">
        <f>VLOOKUP(FACT_INTERESTS[[#This Row],[DW Version]], VERSIONS[], 7)</f>
        <v>Shoe</v>
      </c>
    </row>
    <row r="1057" spans="1:9" ht="15.5" x14ac:dyDescent="0.3">
      <c r="A1057" s="37">
        <v>1056</v>
      </c>
      <c r="B1057" s="41" t="s">
        <v>650</v>
      </c>
      <c r="C1057" s="38">
        <v>235</v>
      </c>
      <c r="D1057" s="39">
        <v>44234.345876193758</v>
      </c>
      <c r="E1057" s="34">
        <f>VLOOKUP(FACT_INTERESTS[[#This Row],[DW Version]], VERSIONS[], 2)</f>
        <v>24</v>
      </c>
      <c r="F1057" s="34">
        <f>VLOOKUP(FACT_INTERESTS[[#This Row],[DW Version]], VERSIONS[], 3)</f>
        <v>3.5</v>
      </c>
      <c r="G1057" s="34" t="str">
        <f>VLOOKUP(FACT_INTERESTS[[#This Row],[DW Version]], VERSIONS[], 4)</f>
        <v>white</v>
      </c>
      <c r="H1057" s="40" t="str">
        <f>VLOOKUP(FACT_INTERESTS[[#This Row],[DW Version]], VERSIONS[], 6)</f>
        <v>Zoom Fly</v>
      </c>
      <c r="I1057" s="40" t="str">
        <f>VLOOKUP(FACT_INTERESTS[[#This Row],[DW Version]], VERSIONS[], 7)</f>
        <v>Shoe</v>
      </c>
    </row>
    <row r="1058" spans="1:9" ht="15.5" x14ac:dyDescent="0.3">
      <c r="A1058" s="34">
        <v>1057</v>
      </c>
      <c r="B1058" s="34" t="s">
        <v>763</v>
      </c>
      <c r="C1058" s="35">
        <v>623</v>
      </c>
      <c r="D1058" s="36">
        <v>41267.926891694529</v>
      </c>
      <c r="E1058" s="34">
        <f>VLOOKUP(FACT_INTERESTS[[#This Row],[DW Version]], VERSIONS[], 2)</f>
        <v>63</v>
      </c>
      <c r="F1058" s="34">
        <f>VLOOKUP(FACT_INTERESTS[[#This Row],[DW Version]], VERSIONS[], 3)</f>
        <v>11.5</v>
      </c>
      <c r="G1058" s="34" t="str">
        <f>VLOOKUP(FACT_INTERESTS[[#This Row],[DW Version]], VERSIONS[], 4)</f>
        <v>white</v>
      </c>
      <c r="H1058" s="40" t="str">
        <f>VLOOKUP(FACT_INTERESTS[[#This Row],[DW Version]], VERSIONS[], 6)</f>
        <v>CTR360</v>
      </c>
      <c r="I1058" s="40" t="str">
        <f>VLOOKUP(FACT_INTERESTS[[#This Row],[DW Version]], VERSIONS[], 7)</f>
        <v>Shoe</v>
      </c>
    </row>
    <row r="1059" spans="1:9" ht="15.5" x14ac:dyDescent="0.3">
      <c r="A1059" s="37">
        <v>1058</v>
      </c>
      <c r="B1059" s="37" t="s">
        <v>763</v>
      </c>
      <c r="C1059" s="38">
        <v>907</v>
      </c>
      <c r="D1059" s="39">
        <v>39708.124894780914</v>
      </c>
      <c r="E1059" s="34">
        <f>VLOOKUP(FACT_INTERESTS[[#This Row],[DW Version]], VERSIONS[], 2)</f>
        <v>93</v>
      </c>
      <c r="F1059" s="34">
        <f>VLOOKUP(FACT_INTERESTS[[#This Row],[DW Version]], VERSIONS[], 3)</f>
        <v>3.5</v>
      </c>
      <c r="G1059" s="34" t="str">
        <f>VLOOKUP(FACT_INTERESTS[[#This Row],[DW Version]], VERSIONS[], 4)</f>
        <v>blue</v>
      </c>
      <c r="H1059" s="40" t="str">
        <f>VLOOKUP(FACT_INTERESTS[[#This Row],[DW Version]], VERSIONS[], 6)</f>
        <v>Therma Training Top</v>
      </c>
      <c r="I1059" s="40" t="str">
        <f>VLOOKUP(FACT_INTERESTS[[#This Row],[DW Version]], VERSIONS[], 7)</f>
        <v>Apparel</v>
      </c>
    </row>
    <row r="1060" spans="1:9" ht="15.5" x14ac:dyDescent="0.3">
      <c r="A1060" s="34">
        <v>1059</v>
      </c>
      <c r="B1060" s="34" t="s">
        <v>763</v>
      </c>
      <c r="C1060" s="35">
        <v>397</v>
      </c>
      <c r="D1060" s="36">
        <v>39327.396396965356</v>
      </c>
      <c r="E1060" s="34">
        <f>VLOOKUP(FACT_INTERESTS[[#This Row],[DW Version]], VERSIONS[], 2)</f>
        <v>40</v>
      </c>
      <c r="F1060" s="34">
        <f>VLOOKUP(FACT_INTERESTS[[#This Row],[DW Version]], VERSIONS[], 3)</f>
        <v>12</v>
      </c>
      <c r="G1060" s="34" t="str">
        <f>VLOOKUP(FACT_INTERESTS[[#This Row],[DW Version]], VERSIONS[], 4)</f>
        <v>white</v>
      </c>
      <c r="H1060" s="40" t="str">
        <f>VLOOKUP(FACT_INTERESTS[[#This Row],[DW Version]], VERSIONS[], 6)</f>
        <v>Zoom Streak</v>
      </c>
      <c r="I1060" s="40" t="str">
        <f>VLOOKUP(FACT_INTERESTS[[#This Row],[DW Version]], VERSIONS[], 7)</f>
        <v>Shoe</v>
      </c>
    </row>
    <row r="1061" spans="1:9" ht="15.5" x14ac:dyDescent="0.3">
      <c r="A1061" s="37">
        <v>1060</v>
      </c>
      <c r="B1061" s="41" t="s">
        <v>763</v>
      </c>
      <c r="C1061" s="38">
        <v>657</v>
      </c>
      <c r="D1061" s="39">
        <v>43581.732938158806</v>
      </c>
      <c r="E1061" s="34">
        <f>VLOOKUP(FACT_INTERESTS[[#This Row],[DW Version]], VERSIONS[], 2)</f>
        <v>66</v>
      </c>
      <c r="F1061" s="34">
        <f>VLOOKUP(FACT_INTERESTS[[#This Row],[DW Version]], VERSIONS[], 3)</f>
        <v>12</v>
      </c>
      <c r="G1061" s="34" t="str">
        <f>VLOOKUP(FACT_INTERESTS[[#This Row],[DW Version]], VERSIONS[], 4)</f>
        <v>white</v>
      </c>
      <c r="H1061" s="40" t="str">
        <f>VLOOKUP(FACT_INTERESTS[[#This Row],[DW Version]], VERSIONS[], 6)</f>
        <v>Therma Training Pants</v>
      </c>
      <c r="I1061" s="40" t="str">
        <f>VLOOKUP(FACT_INTERESTS[[#This Row],[DW Version]], VERSIONS[], 7)</f>
        <v>Apparel</v>
      </c>
    </row>
    <row r="1062" spans="1:9" ht="15.5" x14ac:dyDescent="0.3">
      <c r="A1062" s="34">
        <v>1061</v>
      </c>
      <c r="B1062" s="40" t="s">
        <v>763</v>
      </c>
      <c r="C1062" s="35">
        <v>828</v>
      </c>
      <c r="D1062" s="36">
        <v>38989.740427557794</v>
      </c>
      <c r="E1062" s="34">
        <f>VLOOKUP(FACT_INTERESTS[[#This Row],[DW Version]], VERSIONS[], 2)</f>
        <v>84</v>
      </c>
      <c r="F1062" s="34">
        <f>VLOOKUP(FACT_INTERESTS[[#This Row],[DW Version]], VERSIONS[], 3)</f>
        <v>7.5</v>
      </c>
      <c r="G1062" s="34" t="str">
        <f>VLOOKUP(FACT_INTERESTS[[#This Row],[DW Version]], VERSIONS[], 4)</f>
        <v>blue</v>
      </c>
      <c r="H1062" s="40" t="str">
        <f>VLOOKUP(FACT_INTERESTS[[#This Row],[DW Version]], VERSIONS[], 6)</f>
        <v>AeroLoft Running Vest</v>
      </c>
      <c r="I1062" s="40" t="str">
        <f>VLOOKUP(FACT_INTERESTS[[#This Row],[DW Version]], VERSIONS[], 7)</f>
        <v>Apparel</v>
      </c>
    </row>
    <row r="1063" spans="1:9" ht="15.5" x14ac:dyDescent="0.3">
      <c r="A1063" s="37">
        <v>1062</v>
      </c>
      <c r="B1063" s="37" t="s">
        <v>763</v>
      </c>
      <c r="C1063" s="38">
        <v>291</v>
      </c>
      <c r="D1063" s="39">
        <v>45007.56285813851</v>
      </c>
      <c r="E1063" s="34">
        <f>VLOOKUP(FACT_INTERESTS[[#This Row],[DW Version]], VERSIONS[], 2)</f>
        <v>28</v>
      </c>
      <c r="F1063" s="34">
        <f>VLOOKUP(FACT_INTERESTS[[#This Row],[DW Version]], VERSIONS[], 3)</f>
        <v>12</v>
      </c>
      <c r="G1063" s="34" t="str">
        <f>VLOOKUP(FACT_INTERESTS[[#This Row],[DW Version]], VERSIONS[], 4)</f>
        <v>white</v>
      </c>
      <c r="H1063" s="40" t="str">
        <f>VLOOKUP(FACT_INTERESTS[[#This Row],[DW Version]], VERSIONS[], 6)</f>
        <v>Odyssey React</v>
      </c>
      <c r="I1063" s="40" t="str">
        <f>VLOOKUP(FACT_INTERESTS[[#This Row],[DW Version]], VERSIONS[], 7)</f>
        <v>Shoe</v>
      </c>
    </row>
    <row r="1064" spans="1:9" ht="15.5" x14ac:dyDescent="0.3">
      <c r="A1064" s="34">
        <v>1063</v>
      </c>
      <c r="B1064" s="34" t="s">
        <v>763</v>
      </c>
      <c r="C1064" s="35">
        <v>548</v>
      </c>
      <c r="D1064" s="36">
        <v>41250.231757197907</v>
      </c>
      <c r="E1064" s="34">
        <f>VLOOKUP(FACT_INTERESTS[[#This Row],[DW Version]], VERSIONS[], 2)</f>
        <v>57</v>
      </c>
      <c r="F1064" s="34">
        <f>VLOOKUP(FACT_INTERESTS[[#This Row],[DW Version]], VERSIONS[], 3)</f>
        <v>6.5</v>
      </c>
      <c r="G1064" s="34" t="str">
        <f>VLOOKUP(FACT_INTERESTS[[#This Row],[DW Version]], VERSIONS[], 4)</f>
        <v>black</v>
      </c>
      <c r="H1064" s="40" t="str">
        <f>VLOOKUP(FACT_INTERESTS[[#This Row],[DW Version]], VERSIONS[], 6)</f>
        <v>Phantom Vision</v>
      </c>
      <c r="I1064" s="40" t="str">
        <f>VLOOKUP(FACT_INTERESTS[[#This Row],[DW Version]], VERSIONS[], 7)</f>
        <v>Shoe</v>
      </c>
    </row>
    <row r="1065" spans="1:9" ht="15.5" x14ac:dyDescent="0.3">
      <c r="A1065" s="37">
        <v>1064</v>
      </c>
      <c r="B1065" s="37" t="s">
        <v>763</v>
      </c>
      <c r="C1065" s="38">
        <v>549</v>
      </c>
      <c r="D1065" s="39">
        <v>40393.470454546434</v>
      </c>
      <c r="E1065" s="34">
        <f>VLOOKUP(FACT_INTERESTS[[#This Row],[DW Version]], VERSIONS[], 2)</f>
        <v>57</v>
      </c>
      <c r="F1065" s="34">
        <f>VLOOKUP(FACT_INTERESTS[[#This Row],[DW Version]], VERSIONS[], 3)</f>
        <v>7</v>
      </c>
      <c r="G1065" s="34" t="str">
        <f>VLOOKUP(FACT_INTERESTS[[#This Row],[DW Version]], VERSIONS[], 4)</f>
        <v>white</v>
      </c>
      <c r="H1065" s="40" t="str">
        <f>VLOOKUP(FACT_INTERESTS[[#This Row],[DW Version]], VERSIONS[], 6)</f>
        <v>Phantom Vision</v>
      </c>
      <c r="I1065" s="40" t="str">
        <f>VLOOKUP(FACT_INTERESTS[[#This Row],[DW Version]], VERSIONS[], 7)</f>
        <v>Shoe</v>
      </c>
    </row>
    <row r="1066" spans="1:9" ht="15.5" x14ac:dyDescent="0.3">
      <c r="A1066" s="34">
        <v>1065</v>
      </c>
      <c r="B1066" s="40" t="s">
        <v>763</v>
      </c>
      <c r="C1066" s="35">
        <v>308</v>
      </c>
      <c r="D1066" s="36">
        <v>42418.406769866488</v>
      </c>
      <c r="E1066" s="34">
        <f>VLOOKUP(FACT_INTERESTS[[#This Row],[DW Version]], VERSIONS[], 2)</f>
        <v>31</v>
      </c>
      <c r="F1066" s="34">
        <f>VLOOKUP(FACT_INTERESTS[[#This Row],[DW Version]], VERSIONS[], 3)</f>
        <v>6.5</v>
      </c>
      <c r="G1066" s="34" t="str">
        <f>VLOOKUP(FACT_INTERESTS[[#This Row],[DW Version]], VERSIONS[], 4)</f>
        <v>black</v>
      </c>
      <c r="H1066" s="40" t="str">
        <f>VLOOKUP(FACT_INTERESTS[[#This Row],[DW Version]], VERSIONS[], 6)</f>
        <v>React Element 55</v>
      </c>
      <c r="I1066" s="40" t="str">
        <f>VLOOKUP(FACT_INTERESTS[[#This Row],[DW Version]], VERSIONS[], 7)</f>
        <v>Shoe</v>
      </c>
    </row>
    <row r="1067" spans="1:9" ht="15.5" x14ac:dyDescent="0.3">
      <c r="A1067" s="37">
        <v>1066</v>
      </c>
      <c r="B1067" s="41" t="s">
        <v>763</v>
      </c>
      <c r="C1067" s="38">
        <v>460</v>
      </c>
      <c r="D1067" s="39">
        <v>44852.469182841625</v>
      </c>
      <c r="E1067" s="34">
        <f>VLOOKUP(FACT_INTERESTS[[#This Row],[DW Version]], VERSIONS[], 2)</f>
        <v>48</v>
      </c>
      <c r="F1067" s="34">
        <f>VLOOKUP(FACT_INTERESTS[[#This Row],[DW Version]], VERSIONS[], 3)</f>
        <v>6</v>
      </c>
      <c r="G1067" s="34" t="str">
        <f>VLOOKUP(FACT_INTERESTS[[#This Row],[DW Version]], VERSIONS[], 4)</f>
        <v>white</v>
      </c>
      <c r="H1067" s="40" t="str">
        <f>VLOOKUP(FACT_INTERESTS[[#This Row],[DW Version]], VERSIONS[], 6)</f>
        <v>Miler Tank</v>
      </c>
      <c r="I1067" s="40" t="str">
        <f>VLOOKUP(FACT_INTERESTS[[#This Row],[DW Version]], VERSIONS[], 7)</f>
        <v>Apparel</v>
      </c>
    </row>
    <row r="1068" spans="1:9" ht="15.5" x14ac:dyDescent="0.3">
      <c r="A1068" s="34">
        <v>1067</v>
      </c>
      <c r="B1068" s="34" t="s">
        <v>763</v>
      </c>
      <c r="C1068" s="35">
        <v>399</v>
      </c>
      <c r="D1068" s="36">
        <v>40540.668502288201</v>
      </c>
      <c r="E1068" s="34">
        <f>VLOOKUP(FACT_INTERESTS[[#This Row],[DW Version]], VERSIONS[], 2)</f>
        <v>41</v>
      </c>
      <c r="F1068" s="34">
        <f>VLOOKUP(FACT_INTERESTS[[#This Row],[DW Version]], VERSIONS[], 3)</f>
        <v>3</v>
      </c>
      <c r="G1068" s="34" t="str">
        <f>VLOOKUP(FACT_INTERESTS[[#This Row],[DW Version]], VERSIONS[], 4)</f>
        <v>white</v>
      </c>
      <c r="H1068" s="40" t="str">
        <f>VLOOKUP(FACT_INTERESTS[[#This Row],[DW Version]], VERSIONS[], 6)</f>
        <v>LunarGlide</v>
      </c>
      <c r="I1068" s="40" t="str">
        <f>VLOOKUP(FACT_INTERESTS[[#This Row],[DW Version]], VERSIONS[], 7)</f>
        <v>Shoe</v>
      </c>
    </row>
    <row r="1069" spans="1:9" ht="15.5" x14ac:dyDescent="0.3">
      <c r="A1069" s="37">
        <v>1068</v>
      </c>
      <c r="B1069" s="37" t="s">
        <v>763</v>
      </c>
      <c r="C1069" s="38">
        <v>39</v>
      </c>
      <c r="D1069" s="39">
        <v>38775.884517330545</v>
      </c>
      <c r="E1069" s="34">
        <f>VLOOKUP(FACT_INTERESTS[[#This Row],[DW Version]], VERSIONS[], 2)</f>
        <v>4</v>
      </c>
      <c r="F1069" s="34">
        <f>VLOOKUP(FACT_INTERESTS[[#This Row],[DW Version]], VERSIONS[], 3)</f>
        <v>6</v>
      </c>
      <c r="G1069" s="34" t="str">
        <f>VLOOKUP(FACT_INTERESTS[[#This Row],[DW Version]], VERSIONS[], 4)</f>
        <v>white</v>
      </c>
      <c r="H1069" s="40" t="str">
        <f>VLOOKUP(FACT_INTERESTS[[#This Row],[DW Version]], VERSIONS[], 6)</f>
        <v>Cortez</v>
      </c>
      <c r="I1069" s="40" t="str">
        <f>VLOOKUP(FACT_INTERESTS[[#This Row],[DW Version]], VERSIONS[], 7)</f>
        <v>Shoe</v>
      </c>
    </row>
    <row r="1070" spans="1:9" ht="15.5" x14ac:dyDescent="0.3">
      <c r="A1070" s="34">
        <v>1069</v>
      </c>
      <c r="B1070" s="34" t="s">
        <v>763</v>
      </c>
      <c r="C1070" s="35">
        <v>787</v>
      </c>
      <c r="D1070" s="36">
        <v>39972.736926293066</v>
      </c>
      <c r="E1070" s="34">
        <f>VLOOKUP(FACT_INTERESTS[[#This Row],[DW Version]], VERSIONS[], 2)</f>
        <v>80</v>
      </c>
      <c r="F1070" s="34">
        <f>VLOOKUP(FACT_INTERESTS[[#This Row],[DW Version]], VERSIONS[], 3)</f>
        <v>10</v>
      </c>
      <c r="G1070" s="34" t="str">
        <f>VLOOKUP(FACT_INTERESTS[[#This Row],[DW Version]], VERSIONS[], 4)</f>
        <v>white</v>
      </c>
      <c r="H1070" s="40" t="str">
        <f>VLOOKUP(FACT_INTERESTS[[#This Row],[DW Version]], VERSIONS[], 6)</f>
        <v>Quest 3</v>
      </c>
      <c r="I1070" s="40" t="str">
        <f>VLOOKUP(FACT_INTERESTS[[#This Row],[DW Version]], VERSIONS[], 7)</f>
        <v>Shoe</v>
      </c>
    </row>
    <row r="1071" spans="1:9" ht="15.5" x14ac:dyDescent="0.3">
      <c r="A1071" s="37">
        <v>1070</v>
      </c>
      <c r="B1071" s="37" t="s">
        <v>763</v>
      </c>
      <c r="C1071" s="38">
        <v>292</v>
      </c>
      <c r="D1071" s="39">
        <v>41903.188670507348</v>
      </c>
      <c r="E1071" s="34">
        <f>VLOOKUP(FACT_INTERESTS[[#This Row],[DW Version]], VERSIONS[], 2)</f>
        <v>29</v>
      </c>
      <c r="F1071" s="34">
        <f>VLOOKUP(FACT_INTERESTS[[#This Row],[DW Version]], VERSIONS[], 3)</f>
        <v>3</v>
      </c>
      <c r="G1071" s="34" t="str">
        <f>VLOOKUP(FACT_INTERESTS[[#This Row],[DW Version]], VERSIONS[], 4)</f>
        <v>white</v>
      </c>
      <c r="H1071" s="40" t="str">
        <f>VLOOKUP(FACT_INTERESTS[[#This Row],[DW Version]], VERSIONS[], 6)</f>
        <v>Wildhorse</v>
      </c>
      <c r="I1071" s="40" t="str">
        <f>VLOOKUP(FACT_INTERESTS[[#This Row],[DW Version]], VERSIONS[], 7)</f>
        <v>Shoe</v>
      </c>
    </row>
    <row r="1072" spans="1:9" ht="15.5" x14ac:dyDescent="0.3">
      <c r="A1072" s="34">
        <v>1071</v>
      </c>
      <c r="B1072" s="40" t="s">
        <v>763</v>
      </c>
      <c r="C1072" s="35">
        <v>866</v>
      </c>
      <c r="D1072" s="36">
        <v>44304.707058630971</v>
      </c>
      <c r="E1072" s="34">
        <f>VLOOKUP(FACT_INTERESTS[[#This Row],[DW Version]], VERSIONS[], 2)</f>
        <v>88</v>
      </c>
      <c r="F1072" s="34">
        <f>VLOOKUP(FACT_INTERESTS[[#This Row],[DW Version]], VERSIONS[], 3)</f>
        <v>8.5</v>
      </c>
      <c r="G1072" s="34" t="str">
        <f>VLOOKUP(FACT_INTERESTS[[#This Row],[DW Version]], VERSIONS[], 4)</f>
        <v>white</v>
      </c>
      <c r="H1072" s="40" t="str">
        <f>VLOOKUP(FACT_INTERESTS[[#This Row],[DW Version]], VERSIONS[], 6)</f>
        <v>React Infinity Run</v>
      </c>
      <c r="I1072" s="40" t="str">
        <f>VLOOKUP(FACT_INTERESTS[[#This Row],[DW Version]], VERSIONS[], 7)</f>
        <v>Shoe</v>
      </c>
    </row>
    <row r="1073" spans="1:9" ht="15.5" x14ac:dyDescent="0.3">
      <c r="A1073" s="37">
        <v>1072</v>
      </c>
      <c r="B1073" s="41" t="s">
        <v>763</v>
      </c>
      <c r="C1073" s="38">
        <v>951</v>
      </c>
      <c r="D1073" s="39">
        <v>44908.607272602341</v>
      </c>
      <c r="E1073" s="34">
        <f>VLOOKUP(FACT_INTERESTS[[#This Row],[DW Version]], VERSIONS[], 2)</f>
        <v>96</v>
      </c>
      <c r="F1073" s="34">
        <f>VLOOKUP(FACT_INTERESTS[[#This Row],[DW Version]], VERSIONS[], 3)</f>
        <v>12</v>
      </c>
      <c r="G1073" s="34" t="str">
        <f>VLOOKUP(FACT_INTERESTS[[#This Row],[DW Version]], VERSIONS[], 4)</f>
        <v>dark blue</v>
      </c>
      <c r="H1073" s="40" t="str">
        <f>VLOOKUP(FACT_INTERESTS[[#This Row],[DW Version]], VERSIONS[], 6)</f>
        <v>Epic Phantom React</v>
      </c>
      <c r="I1073" s="40" t="str">
        <f>VLOOKUP(FACT_INTERESTS[[#This Row],[DW Version]], VERSIONS[], 7)</f>
        <v>Shoe</v>
      </c>
    </row>
    <row r="1074" spans="1:9" ht="15.5" x14ac:dyDescent="0.3">
      <c r="A1074" s="34">
        <v>1073</v>
      </c>
      <c r="B1074" s="40" t="s">
        <v>763</v>
      </c>
      <c r="C1074" s="35">
        <v>148</v>
      </c>
      <c r="D1074" s="36">
        <v>45232.241390053379</v>
      </c>
      <c r="E1074" s="34">
        <f>VLOOKUP(FACT_INTERESTS[[#This Row],[DW Version]], VERSIONS[], 2)</f>
        <v>15</v>
      </c>
      <c r="F1074" s="34">
        <f>VLOOKUP(FACT_INTERESTS[[#This Row],[DW Version]], VERSIONS[], 3)</f>
        <v>3</v>
      </c>
      <c r="G1074" s="34" t="str">
        <f>VLOOKUP(FACT_INTERESTS[[#This Row],[DW Version]], VERSIONS[], 4)</f>
        <v>white</v>
      </c>
      <c r="H1074" s="40" t="str">
        <f>VLOOKUP(FACT_INTERESTS[[#This Row],[DW Version]], VERSIONS[], 6)</f>
        <v>Sportswear Club Fleece</v>
      </c>
      <c r="I1074" s="40" t="str">
        <f>VLOOKUP(FACT_INTERESTS[[#This Row],[DW Version]], VERSIONS[], 7)</f>
        <v>Apparel</v>
      </c>
    </row>
    <row r="1075" spans="1:9" ht="15.5" x14ac:dyDescent="0.3">
      <c r="A1075" s="37">
        <v>1074</v>
      </c>
      <c r="B1075" s="37" t="s">
        <v>763</v>
      </c>
      <c r="C1075" s="38">
        <v>221</v>
      </c>
      <c r="D1075" s="39">
        <v>40486.506211961154</v>
      </c>
      <c r="E1075" s="34">
        <f>VLOOKUP(FACT_INTERESTS[[#This Row],[DW Version]], VERSIONS[], 2)</f>
        <v>22</v>
      </c>
      <c r="F1075" s="34">
        <f>VLOOKUP(FACT_INTERESTS[[#This Row],[DW Version]], VERSIONS[], 3)</f>
        <v>6.5</v>
      </c>
      <c r="G1075" s="34" t="str">
        <f>VLOOKUP(FACT_INTERESTS[[#This Row],[DW Version]], VERSIONS[], 4)</f>
        <v>blue</v>
      </c>
      <c r="H1075" s="40" t="str">
        <f>VLOOKUP(FACT_INTERESTS[[#This Row],[DW Version]], VERSIONS[], 6)</f>
        <v>Daybreak</v>
      </c>
      <c r="I1075" s="40" t="str">
        <f>VLOOKUP(FACT_INTERESTS[[#This Row],[DW Version]], VERSIONS[], 7)</f>
        <v>Shoe</v>
      </c>
    </row>
    <row r="1076" spans="1:9" ht="15.5" x14ac:dyDescent="0.3">
      <c r="A1076" s="34">
        <v>1075</v>
      </c>
      <c r="B1076" s="34" t="s">
        <v>654</v>
      </c>
      <c r="C1076" s="35">
        <v>932</v>
      </c>
      <c r="D1076" s="36">
        <v>38986.164574445604</v>
      </c>
      <c r="E1076" s="34">
        <f>VLOOKUP(FACT_INTERESTS[[#This Row],[DW Version]], VERSIONS[], 2)</f>
        <v>95</v>
      </c>
      <c r="F1076" s="34">
        <f>VLOOKUP(FACT_INTERESTS[[#This Row],[DW Version]], VERSIONS[], 3)</f>
        <v>6</v>
      </c>
      <c r="G1076" s="34" t="str">
        <f>VLOOKUP(FACT_INTERESTS[[#This Row],[DW Version]], VERSIONS[], 4)</f>
        <v>white</v>
      </c>
      <c r="H1076" s="40" t="str">
        <f>VLOOKUP(FACT_INTERESTS[[#This Row],[DW Version]], VERSIONS[], 6)</f>
        <v>Nike Backpack</v>
      </c>
      <c r="I1076" s="40" t="str">
        <f>VLOOKUP(FACT_INTERESTS[[#This Row],[DW Version]], VERSIONS[], 7)</f>
        <v>Accessories</v>
      </c>
    </row>
    <row r="1077" spans="1:9" ht="15.5" x14ac:dyDescent="0.3">
      <c r="A1077" s="37">
        <v>1076</v>
      </c>
      <c r="B1077" s="41" t="s">
        <v>654</v>
      </c>
      <c r="C1077" s="38">
        <v>57</v>
      </c>
      <c r="D1077" s="39">
        <v>40812.830916246385</v>
      </c>
      <c r="E1077" s="34">
        <f>VLOOKUP(FACT_INTERESTS[[#This Row],[DW Version]], VERSIONS[], 2)</f>
        <v>5</v>
      </c>
      <c r="F1077" s="34">
        <f>VLOOKUP(FACT_INTERESTS[[#This Row],[DW Version]], VERSIONS[], 3)</f>
        <v>12</v>
      </c>
      <c r="G1077" s="34" t="str">
        <f>VLOOKUP(FACT_INTERESTS[[#This Row],[DW Version]], VERSIONS[], 4)</f>
        <v>white</v>
      </c>
      <c r="H1077" s="40" t="str">
        <f>VLOOKUP(FACT_INTERESTS[[#This Row],[DW Version]], VERSIONS[], 6)</f>
        <v>Nike Football</v>
      </c>
      <c r="I1077" s="40" t="str">
        <f>VLOOKUP(FACT_INTERESTS[[#This Row],[DW Version]], VERSIONS[], 7)</f>
        <v>Sport Equipment</v>
      </c>
    </row>
    <row r="1078" spans="1:9" ht="15.5" x14ac:dyDescent="0.3">
      <c r="A1078" s="34">
        <v>1077</v>
      </c>
      <c r="B1078" s="40" t="s">
        <v>654</v>
      </c>
      <c r="C1078" s="35">
        <v>904</v>
      </c>
      <c r="D1078" s="36">
        <v>40502.894041423249</v>
      </c>
      <c r="E1078" s="34">
        <f>VLOOKUP(FACT_INTERESTS[[#This Row],[DW Version]], VERSIONS[], 2)</f>
        <v>92</v>
      </c>
      <c r="F1078" s="34">
        <f>VLOOKUP(FACT_INTERESTS[[#This Row],[DW Version]], VERSIONS[], 3)</f>
        <v>12</v>
      </c>
      <c r="G1078" s="34" t="str">
        <f>VLOOKUP(FACT_INTERESTS[[#This Row],[DW Version]], VERSIONS[], 4)</f>
        <v>black</v>
      </c>
      <c r="H1078" s="40" t="str">
        <f>VLOOKUP(FACT_INTERESTS[[#This Row],[DW Version]], VERSIONS[], 6)</f>
        <v>Nike Cap</v>
      </c>
      <c r="I1078" s="40" t="str">
        <f>VLOOKUP(FACT_INTERESTS[[#This Row],[DW Version]], VERSIONS[], 7)</f>
        <v>Accessories</v>
      </c>
    </row>
    <row r="1079" spans="1:9" ht="15.5" x14ac:dyDescent="0.3">
      <c r="A1079" s="37">
        <v>1078</v>
      </c>
      <c r="B1079" s="37" t="s">
        <v>654</v>
      </c>
      <c r="C1079" s="38">
        <v>713</v>
      </c>
      <c r="D1079" s="39">
        <v>44346.266187850801</v>
      </c>
      <c r="E1079" s="34">
        <f>VLOOKUP(FACT_INTERESTS[[#This Row],[DW Version]], VERSIONS[], 2)</f>
        <v>73</v>
      </c>
      <c r="F1079" s="34">
        <f>VLOOKUP(FACT_INTERESTS[[#This Row],[DW Version]], VERSIONS[], 3)</f>
        <v>5.5</v>
      </c>
      <c r="G1079" s="34" t="str">
        <f>VLOOKUP(FACT_INTERESTS[[#This Row],[DW Version]], VERSIONS[], 4)</f>
        <v>black</v>
      </c>
      <c r="H1079" s="40" t="str">
        <f>VLOOKUP(FACT_INTERESTS[[#This Row],[DW Version]], VERSIONS[], 6)</f>
        <v>Air Max 720</v>
      </c>
      <c r="I1079" s="40" t="str">
        <f>VLOOKUP(FACT_INTERESTS[[#This Row],[DW Version]], VERSIONS[], 7)</f>
        <v>Shoe</v>
      </c>
    </row>
    <row r="1080" spans="1:9" ht="15.5" x14ac:dyDescent="0.3">
      <c r="A1080" s="34">
        <v>1079</v>
      </c>
      <c r="B1080" s="34" t="s">
        <v>654</v>
      </c>
      <c r="C1080" s="35">
        <v>35</v>
      </c>
      <c r="D1080" s="36">
        <v>45166.282745112694</v>
      </c>
      <c r="E1080" s="34">
        <f>VLOOKUP(FACT_INTERESTS[[#This Row],[DW Version]], VERSIONS[], 2)</f>
        <v>3</v>
      </c>
      <c r="F1080" s="34">
        <f>VLOOKUP(FACT_INTERESTS[[#This Row],[DW Version]], VERSIONS[], 3)</f>
        <v>12</v>
      </c>
      <c r="G1080" s="34" t="str">
        <f>VLOOKUP(FACT_INTERESTS[[#This Row],[DW Version]], VERSIONS[], 4)</f>
        <v>white</v>
      </c>
      <c r="H1080" s="40" t="str">
        <f>VLOOKUP(FACT_INTERESTS[[#This Row],[DW Version]], VERSIONS[], 6)</f>
        <v>Dri-FIT Shirt</v>
      </c>
      <c r="I1080" s="40" t="str">
        <f>VLOOKUP(FACT_INTERESTS[[#This Row],[DW Version]], VERSIONS[], 7)</f>
        <v>Apparel</v>
      </c>
    </row>
    <row r="1081" spans="1:9" ht="15.5" x14ac:dyDescent="0.3">
      <c r="A1081" s="37">
        <v>1080</v>
      </c>
      <c r="B1081" s="37" t="s">
        <v>654</v>
      </c>
      <c r="C1081" s="38">
        <v>642</v>
      </c>
      <c r="D1081" s="39">
        <v>41045.782721095107</v>
      </c>
      <c r="E1081" s="34">
        <f>VLOOKUP(FACT_INTERESTS[[#This Row],[DW Version]], VERSIONS[], 2)</f>
        <v>65</v>
      </c>
      <c r="F1081" s="34">
        <f>VLOOKUP(FACT_INTERESTS[[#This Row],[DW Version]], VERSIONS[], 3)</f>
        <v>9</v>
      </c>
      <c r="G1081" s="34" t="str">
        <f>VLOOKUP(FACT_INTERESTS[[#This Row],[DW Version]], VERSIONS[], 4)</f>
        <v>white</v>
      </c>
      <c r="H1081" s="40" t="str">
        <f>VLOOKUP(FACT_INTERESTS[[#This Row],[DW Version]], VERSIONS[], 6)</f>
        <v>Flex Shorts</v>
      </c>
      <c r="I1081" s="40" t="str">
        <f>VLOOKUP(FACT_INTERESTS[[#This Row],[DW Version]], VERSIONS[], 7)</f>
        <v>Apparel</v>
      </c>
    </row>
    <row r="1082" spans="1:9" ht="15.5" x14ac:dyDescent="0.3">
      <c r="A1082" s="34">
        <v>1081</v>
      </c>
      <c r="B1082" s="40" t="s">
        <v>654</v>
      </c>
      <c r="C1082" s="35">
        <v>613</v>
      </c>
      <c r="D1082" s="36">
        <v>43270.158827282678</v>
      </c>
      <c r="E1082" s="34">
        <f>VLOOKUP(FACT_INTERESTS[[#This Row],[DW Version]], VERSIONS[], 2)</f>
        <v>62</v>
      </c>
      <c r="F1082" s="34">
        <f>VLOOKUP(FACT_INTERESTS[[#This Row],[DW Version]], VERSIONS[], 3)</f>
        <v>10.5</v>
      </c>
      <c r="G1082" s="34" t="str">
        <f>VLOOKUP(FACT_INTERESTS[[#This Row],[DW Version]], VERSIONS[], 4)</f>
        <v>black</v>
      </c>
      <c r="H1082" s="40" t="str">
        <f>VLOOKUP(FACT_INTERESTS[[#This Row],[DW Version]], VERSIONS[], 6)</f>
        <v>Tiempo Legend</v>
      </c>
      <c r="I1082" s="40" t="str">
        <f>VLOOKUP(FACT_INTERESTS[[#This Row],[DW Version]], VERSIONS[], 7)</f>
        <v>Shoe</v>
      </c>
    </row>
    <row r="1083" spans="1:9" ht="15.5" x14ac:dyDescent="0.3">
      <c r="A1083" s="37">
        <v>1082</v>
      </c>
      <c r="B1083" s="41" t="s">
        <v>654</v>
      </c>
      <c r="C1083" s="38">
        <v>150</v>
      </c>
      <c r="D1083" s="39">
        <v>45240.773704371451</v>
      </c>
      <c r="E1083" s="34">
        <f>VLOOKUP(FACT_INTERESTS[[#This Row],[DW Version]], VERSIONS[], 2)</f>
        <v>15</v>
      </c>
      <c r="F1083" s="34">
        <f>VLOOKUP(FACT_INTERESTS[[#This Row],[DW Version]], VERSIONS[], 3)</f>
        <v>5</v>
      </c>
      <c r="G1083" s="34" t="str">
        <f>VLOOKUP(FACT_INTERESTS[[#This Row],[DW Version]], VERSIONS[], 4)</f>
        <v>white</v>
      </c>
      <c r="H1083" s="40" t="str">
        <f>VLOOKUP(FACT_INTERESTS[[#This Row],[DW Version]], VERSIONS[], 6)</f>
        <v>Sportswear Club Fleece</v>
      </c>
      <c r="I1083" s="40" t="str">
        <f>VLOOKUP(FACT_INTERESTS[[#This Row],[DW Version]], VERSIONS[], 7)</f>
        <v>Apparel</v>
      </c>
    </row>
    <row r="1084" spans="1:9" ht="15.5" x14ac:dyDescent="0.3">
      <c r="A1084" s="34">
        <v>1083</v>
      </c>
      <c r="B1084" s="34" t="s">
        <v>654</v>
      </c>
      <c r="C1084" s="35">
        <v>333</v>
      </c>
      <c r="D1084" s="36">
        <v>41144.585656092248</v>
      </c>
      <c r="E1084" s="34">
        <f>VLOOKUP(FACT_INTERESTS[[#This Row],[DW Version]], VERSIONS[], 2)</f>
        <v>34</v>
      </c>
      <c r="F1084" s="34">
        <f>VLOOKUP(FACT_INTERESTS[[#This Row],[DW Version]], VERSIONS[], 3)</f>
        <v>8</v>
      </c>
      <c r="G1084" s="34" t="str">
        <f>VLOOKUP(FACT_INTERESTS[[#This Row],[DW Version]], VERSIONS[], 4)</f>
        <v>white</v>
      </c>
      <c r="H1084" s="40" t="str">
        <f>VLOOKUP(FACT_INTERESTS[[#This Row],[DW Version]], VERSIONS[], 6)</f>
        <v>Zoom Vomero</v>
      </c>
      <c r="I1084" s="40" t="str">
        <f>VLOOKUP(FACT_INTERESTS[[#This Row],[DW Version]], VERSIONS[], 7)</f>
        <v>Shoe</v>
      </c>
    </row>
    <row r="1085" spans="1:9" ht="15.5" x14ac:dyDescent="0.3">
      <c r="A1085" s="37">
        <v>1084</v>
      </c>
      <c r="B1085" s="37" t="s">
        <v>633</v>
      </c>
      <c r="C1085" s="38">
        <v>946</v>
      </c>
      <c r="D1085" s="39">
        <v>44760.36067594937</v>
      </c>
      <c r="E1085" s="34">
        <f>VLOOKUP(FACT_INTERESTS[[#This Row],[DW Version]], VERSIONS[], 2)</f>
        <v>96</v>
      </c>
      <c r="F1085" s="34">
        <f>VLOOKUP(FACT_INTERESTS[[#This Row],[DW Version]], VERSIONS[], 3)</f>
        <v>7.5</v>
      </c>
      <c r="G1085" s="34" t="str">
        <f>VLOOKUP(FACT_INTERESTS[[#This Row],[DW Version]], VERSIONS[], 4)</f>
        <v>white</v>
      </c>
      <c r="H1085" s="40" t="str">
        <f>VLOOKUP(FACT_INTERESTS[[#This Row],[DW Version]], VERSIONS[], 6)</f>
        <v>Epic Phantom React</v>
      </c>
      <c r="I1085" s="40" t="str">
        <f>VLOOKUP(FACT_INTERESTS[[#This Row],[DW Version]], VERSIONS[], 7)</f>
        <v>Shoe</v>
      </c>
    </row>
    <row r="1086" spans="1:9" ht="15.5" x14ac:dyDescent="0.3">
      <c r="A1086" s="34">
        <v>1085</v>
      </c>
      <c r="B1086" s="34" t="s">
        <v>633</v>
      </c>
      <c r="C1086" s="35">
        <v>524</v>
      </c>
      <c r="D1086" s="36">
        <v>43210.258731633003</v>
      </c>
      <c r="E1086" s="34">
        <f>VLOOKUP(FACT_INTERESTS[[#This Row],[DW Version]], VERSIONS[], 2)</f>
        <v>54</v>
      </c>
      <c r="F1086" s="34">
        <f>VLOOKUP(FACT_INTERESTS[[#This Row],[DW Version]], VERSIONS[], 3)</f>
        <v>10.5</v>
      </c>
      <c r="G1086" s="34" t="str">
        <f>VLOOKUP(FACT_INTERESTS[[#This Row],[DW Version]], VERSIONS[], 4)</f>
        <v>white</v>
      </c>
      <c r="H1086" s="40" t="str">
        <f>VLOOKUP(FACT_INTERESTS[[#This Row],[DW Version]], VERSIONS[], 6)</f>
        <v>Legend React</v>
      </c>
      <c r="I1086" s="40" t="str">
        <f>VLOOKUP(FACT_INTERESTS[[#This Row],[DW Version]], VERSIONS[], 7)</f>
        <v>Shoe</v>
      </c>
    </row>
    <row r="1087" spans="1:9" ht="15.5" x14ac:dyDescent="0.3">
      <c r="A1087" s="37">
        <v>1086</v>
      </c>
      <c r="B1087" s="41" t="s">
        <v>633</v>
      </c>
      <c r="C1087" s="38">
        <v>633</v>
      </c>
      <c r="D1087" s="39">
        <v>42099.475781416069</v>
      </c>
      <c r="E1087" s="34">
        <f>VLOOKUP(FACT_INTERESTS[[#This Row],[DW Version]], VERSIONS[], 2)</f>
        <v>64</v>
      </c>
      <c r="F1087" s="34">
        <f>VLOOKUP(FACT_INTERESTS[[#This Row],[DW Version]], VERSIONS[], 3)</f>
        <v>12.5</v>
      </c>
      <c r="G1087" s="34" t="str">
        <f>VLOOKUP(FACT_INTERESTS[[#This Row],[DW Version]], VERSIONS[], 4)</f>
        <v>white</v>
      </c>
      <c r="H1087" s="40" t="str">
        <f>VLOOKUP(FACT_INTERESTS[[#This Row],[DW Version]], VERSIONS[], 6)</f>
        <v>Hyperdunk</v>
      </c>
      <c r="I1087" s="40" t="str">
        <f>VLOOKUP(FACT_INTERESTS[[#This Row],[DW Version]], VERSIONS[], 7)</f>
        <v>Shoe</v>
      </c>
    </row>
    <row r="1088" spans="1:9" ht="15.5" x14ac:dyDescent="0.3">
      <c r="A1088" s="34">
        <v>1087</v>
      </c>
      <c r="B1088" s="40" t="s">
        <v>633</v>
      </c>
      <c r="C1088" s="35">
        <v>724</v>
      </c>
      <c r="D1088" s="36">
        <v>45371.848758743341</v>
      </c>
      <c r="E1088" s="34">
        <f>VLOOKUP(FACT_INTERESTS[[#This Row],[DW Version]], VERSIONS[], 2)</f>
        <v>74</v>
      </c>
      <c r="F1088" s="34">
        <f>VLOOKUP(FACT_INTERESTS[[#This Row],[DW Version]], VERSIONS[], 3)</f>
        <v>6.5</v>
      </c>
      <c r="G1088" s="34" t="str">
        <f>VLOOKUP(FACT_INTERESTS[[#This Row],[DW Version]], VERSIONS[], 4)</f>
        <v>dark blue</v>
      </c>
      <c r="H1088" s="40" t="str">
        <f>VLOOKUP(FACT_INTERESTS[[#This Row],[DW Version]], VERSIONS[], 6)</f>
        <v>Nike Soccer Ball</v>
      </c>
      <c r="I1088" s="40" t="str">
        <f>VLOOKUP(FACT_INTERESTS[[#This Row],[DW Version]], VERSIONS[], 7)</f>
        <v>Sport Equipment</v>
      </c>
    </row>
    <row r="1089" spans="1:9" ht="15.5" x14ac:dyDescent="0.3">
      <c r="A1089" s="37">
        <v>1088</v>
      </c>
      <c r="B1089" s="37" t="s">
        <v>633</v>
      </c>
      <c r="C1089" s="38">
        <v>264</v>
      </c>
      <c r="D1089" s="39">
        <v>43755.728438892605</v>
      </c>
      <c r="E1089" s="34">
        <f>VLOOKUP(FACT_INTERESTS[[#This Row],[DW Version]], VERSIONS[], 2)</f>
        <v>26</v>
      </c>
      <c r="F1089" s="34">
        <f>VLOOKUP(FACT_INTERESTS[[#This Row],[DW Version]], VERSIONS[], 3)</f>
        <v>4.5</v>
      </c>
      <c r="G1089" s="34" t="str">
        <f>VLOOKUP(FACT_INTERESTS[[#This Row],[DW Version]], VERSIONS[], 4)</f>
        <v>khaki</v>
      </c>
      <c r="H1089" s="40" t="str">
        <f>VLOOKUP(FACT_INTERESTS[[#This Row],[DW Version]], VERSIONS[], 6)</f>
        <v>Infinity Run</v>
      </c>
      <c r="I1089" s="40" t="str">
        <f>VLOOKUP(FACT_INTERESTS[[#This Row],[DW Version]], VERSIONS[], 7)</f>
        <v>Shoe</v>
      </c>
    </row>
    <row r="1090" spans="1:9" ht="15.5" x14ac:dyDescent="0.3">
      <c r="A1090" s="34">
        <v>1089</v>
      </c>
      <c r="B1090" s="34" t="s">
        <v>633</v>
      </c>
      <c r="C1090" s="35">
        <v>835</v>
      </c>
      <c r="D1090" s="36">
        <v>39390.548629987497</v>
      </c>
      <c r="E1090" s="34">
        <f>VLOOKUP(FACT_INTERESTS[[#This Row],[DW Version]], VERSIONS[], 2)</f>
        <v>85</v>
      </c>
      <c r="F1090" s="34">
        <f>VLOOKUP(FACT_INTERESTS[[#This Row],[DW Version]], VERSIONS[], 3)</f>
        <v>4.5</v>
      </c>
      <c r="G1090" s="34" t="str">
        <f>VLOOKUP(FACT_INTERESTS[[#This Row],[DW Version]], VERSIONS[], 4)</f>
        <v>white</v>
      </c>
      <c r="H1090" s="40" t="str">
        <f>VLOOKUP(FACT_INTERESTS[[#This Row],[DW Version]], VERSIONS[], 6)</f>
        <v>Nike Flex Stride</v>
      </c>
      <c r="I1090" s="40" t="str">
        <f>VLOOKUP(FACT_INTERESTS[[#This Row],[DW Version]], VERSIONS[], 7)</f>
        <v>Apparel</v>
      </c>
    </row>
    <row r="1091" spans="1:9" ht="15.5" x14ac:dyDescent="0.3">
      <c r="A1091" s="37">
        <v>1090</v>
      </c>
      <c r="B1091" s="37" t="s">
        <v>633</v>
      </c>
      <c r="C1091" s="38">
        <v>754</v>
      </c>
      <c r="D1091" s="39">
        <v>40627.640192666164</v>
      </c>
      <c r="E1091" s="34">
        <f>VLOOKUP(FACT_INTERESTS[[#This Row],[DW Version]], VERSIONS[], 2)</f>
        <v>78</v>
      </c>
      <c r="F1091" s="34">
        <f>VLOOKUP(FACT_INTERESTS[[#This Row],[DW Version]], VERSIONS[], 3)</f>
        <v>4</v>
      </c>
      <c r="G1091" s="34" t="str">
        <f>VLOOKUP(FACT_INTERESTS[[#This Row],[DW Version]], VERSIONS[], 4)</f>
        <v>black</v>
      </c>
      <c r="H1091" s="40" t="str">
        <f>VLOOKUP(FACT_INTERESTS[[#This Row],[DW Version]], VERSIONS[], 6)</f>
        <v>Nike Air Tailwind</v>
      </c>
      <c r="I1091" s="40" t="str">
        <f>VLOOKUP(FACT_INTERESTS[[#This Row],[DW Version]], VERSIONS[], 7)</f>
        <v>Shoe</v>
      </c>
    </row>
    <row r="1092" spans="1:9" ht="15.5" x14ac:dyDescent="0.3">
      <c r="A1092" s="34">
        <v>1091</v>
      </c>
      <c r="B1092" s="40" t="s">
        <v>633</v>
      </c>
      <c r="C1092" s="35">
        <v>962</v>
      </c>
      <c r="D1092" s="36">
        <v>43897.226929790224</v>
      </c>
      <c r="E1092" s="34">
        <f>VLOOKUP(FACT_INTERESTS[[#This Row],[DW Version]], VERSIONS[], 2)</f>
        <v>98</v>
      </c>
      <c r="F1092" s="34">
        <f>VLOOKUP(FACT_INTERESTS[[#This Row],[DW Version]], VERSIONS[], 3)</f>
        <v>4.5</v>
      </c>
      <c r="G1092" s="34" t="str">
        <f>VLOOKUP(FACT_INTERESTS[[#This Row],[DW Version]], VERSIONS[], 4)</f>
        <v>black</v>
      </c>
      <c r="H1092" s="40" t="str">
        <f>VLOOKUP(FACT_INTERESTS[[#This Row],[DW Version]], VERSIONS[], 6)</f>
        <v>Zoom Rival Fly</v>
      </c>
      <c r="I1092" s="40" t="str">
        <f>VLOOKUP(FACT_INTERESTS[[#This Row],[DW Version]], VERSIONS[], 7)</f>
        <v>Shoe</v>
      </c>
    </row>
    <row r="1093" spans="1:9" ht="15.5" x14ac:dyDescent="0.3">
      <c r="A1093" s="37">
        <v>1092</v>
      </c>
      <c r="B1093" s="37" t="s">
        <v>773</v>
      </c>
      <c r="C1093" s="38">
        <v>228</v>
      </c>
      <c r="D1093" s="39">
        <v>40999.199944764579</v>
      </c>
      <c r="E1093" s="34">
        <f>VLOOKUP(FACT_INTERESTS[[#This Row],[DW Version]], VERSIONS[], 2)</f>
        <v>23</v>
      </c>
      <c r="F1093" s="34">
        <f>VLOOKUP(FACT_INTERESTS[[#This Row],[DW Version]], VERSIONS[], 3)</f>
        <v>6.5</v>
      </c>
      <c r="G1093" s="34" t="str">
        <f>VLOOKUP(FACT_INTERESTS[[#This Row],[DW Version]], VERSIONS[], 4)</f>
        <v>black</v>
      </c>
      <c r="H1093" s="40" t="str">
        <f>VLOOKUP(FACT_INTERESTS[[#This Row],[DW Version]], VERSIONS[], 6)</f>
        <v>M2K Tekno</v>
      </c>
      <c r="I1093" s="40" t="str">
        <f>VLOOKUP(FACT_INTERESTS[[#This Row],[DW Version]], VERSIONS[], 7)</f>
        <v>Shoe</v>
      </c>
    </row>
    <row r="1094" spans="1:9" ht="15.5" x14ac:dyDescent="0.3">
      <c r="A1094" s="34">
        <v>1093</v>
      </c>
      <c r="B1094" s="40" t="s">
        <v>773</v>
      </c>
      <c r="C1094" s="35">
        <v>390</v>
      </c>
      <c r="D1094" s="36">
        <v>40571.020445994705</v>
      </c>
      <c r="E1094" s="34">
        <f>VLOOKUP(FACT_INTERESTS[[#This Row],[DW Version]], VERSIONS[], 2)</f>
        <v>40</v>
      </c>
      <c r="F1094" s="34">
        <f>VLOOKUP(FACT_INTERESTS[[#This Row],[DW Version]], VERSIONS[], 3)</f>
        <v>4.5</v>
      </c>
      <c r="G1094" s="34" t="str">
        <f>VLOOKUP(FACT_INTERESTS[[#This Row],[DW Version]], VERSIONS[], 4)</f>
        <v>white</v>
      </c>
      <c r="H1094" s="40" t="str">
        <f>VLOOKUP(FACT_INTERESTS[[#This Row],[DW Version]], VERSIONS[], 6)</f>
        <v>Zoom Streak</v>
      </c>
      <c r="I1094" s="40" t="str">
        <f>VLOOKUP(FACT_INTERESTS[[#This Row],[DW Version]], VERSIONS[], 7)</f>
        <v>Shoe</v>
      </c>
    </row>
    <row r="1095" spans="1:9" ht="15.5" x14ac:dyDescent="0.3">
      <c r="A1095" s="37">
        <v>1094</v>
      </c>
      <c r="B1095" s="41" t="s">
        <v>773</v>
      </c>
      <c r="C1095" s="38">
        <v>827</v>
      </c>
      <c r="D1095" s="39">
        <v>39811.044821912372</v>
      </c>
      <c r="E1095" s="34">
        <f>VLOOKUP(FACT_INTERESTS[[#This Row],[DW Version]], VERSIONS[], 2)</f>
        <v>84</v>
      </c>
      <c r="F1095" s="34">
        <f>VLOOKUP(FACT_INTERESTS[[#This Row],[DW Version]], VERSIONS[], 3)</f>
        <v>6.5</v>
      </c>
      <c r="G1095" s="34" t="str">
        <f>VLOOKUP(FACT_INTERESTS[[#This Row],[DW Version]], VERSIONS[], 4)</f>
        <v>red</v>
      </c>
      <c r="H1095" s="40" t="str">
        <f>VLOOKUP(FACT_INTERESTS[[#This Row],[DW Version]], VERSIONS[], 6)</f>
        <v>AeroLoft Running Vest</v>
      </c>
      <c r="I1095" s="40" t="str">
        <f>VLOOKUP(FACT_INTERESTS[[#This Row],[DW Version]], VERSIONS[], 7)</f>
        <v>Apparel</v>
      </c>
    </row>
    <row r="1096" spans="1:9" ht="15.5" x14ac:dyDescent="0.3">
      <c r="A1096" s="34">
        <v>1095</v>
      </c>
      <c r="B1096" s="40" t="s">
        <v>773</v>
      </c>
      <c r="C1096" s="35">
        <v>447</v>
      </c>
      <c r="D1096" s="36">
        <v>43425.133808443112</v>
      </c>
      <c r="E1096" s="34">
        <f>VLOOKUP(FACT_INTERESTS[[#This Row],[DW Version]], VERSIONS[], 2)</f>
        <v>46</v>
      </c>
      <c r="F1096" s="34">
        <f>VLOOKUP(FACT_INTERESTS[[#This Row],[DW Version]], VERSIONS[], 3)</f>
        <v>8.5</v>
      </c>
      <c r="G1096" s="34" t="str">
        <f>VLOOKUP(FACT_INTERESTS[[#This Row],[DW Version]], VERSIONS[], 4)</f>
        <v>white</v>
      </c>
      <c r="H1096" s="40" t="str">
        <f>VLOOKUP(FACT_INTERESTS[[#This Row],[DW Version]], VERSIONS[], 6)</f>
        <v>Nike Basketball</v>
      </c>
      <c r="I1096" s="40" t="str">
        <f>VLOOKUP(FACT_INTERESTS[[#This Row],[DW Version]], VERSIONS[], 7)</f>
        <v>Sport Equipment</v>
      </c>
    </row>
    <row r="1097" spans="1:9" ht="15.5" x14ac:dyDescent="0.3">
      <c r="A1097" s="37">
        <v>1096</v>
      </c>
      <c r="B1097" s="41" t="s">
        <v>773</v>
      </c>
      <c r="C1097" s="38">
        <v>88</v>
      </c>
      <c r="D1097" s="39">
        <v>43219.725268521426</v>
      </c>
      <c r="E1097" s="34">
        <f>VLOOKUP(FACT_INTERESTS[[#This Row],[DW Version]], VERSIONS[], 2)</f>
        <v>9</v>
      </c>
      <c r="F1097" s="34">
        <f>VLOOKUP(FACT_INTERESTS[[#This Row],[DW Version]], VERSIONS[], 3)</f>
        <v>5</v>
      </c>
      <c r="G1097" s="34" t="str">
        <f>VLOOKUP(FACT_INTERESTS[[#This Row],[DW Version]], VERSIONS[], 4)</f>
        <v>black</v>
      </c>
      <c r="H1097" s="40" t="str">
        <f>VLOOKUP(FACT_INTERESTS[[#This Row],[DW Version]], VERSIONS[], 6)</f>
        <v>React</v>
      </c>
      <c r="I1097" s="40" t="str">
        <f>VLOOKUP(FACT_INTERESTS[[#This Row],[DW Version]], VERSIONS[], 7)</f>
        <v>Shoe</v>
      </c>
    </row>
    <row r="1098" spans="1:9" ht="15.5" x14ac:dyDescent="0.3">
      <c r="A1098" s="34">
        <v>1097</v>
      </c>
      <c r="B1098" s="34" t="s">
        <v>773</v>
      </c>
      <c r="C1098" s="35">
        <v>685</v>
      </c>
      <c r="D1098" s="36">
        <v>39643.470819070935</v>
      </c>
      <c r="E1098" s="34">
        <f>VLOOKUP(FACT_INTERESTS[[#This Row],[DW Version]], VERSIONS[], 2)</f>
        <v>69</v>
      </c>
      <c r="F1098" s="34">
        <f>VLOOKUP(FACT_INTERESTS[[#This Row],[DW Version]], VERSIONS[], 3)</f>
        <v>7</v>
      </c>
      <c r="G1098" s="34" t="str">
        <f>VLOOKUP(FACT_INTERESTS[[#This Row],[DW Version]], VERSIONS[], 4)</f>
        <v>red</v>
      </c>
      <c r="H1098" s="40" t="str">
        <f>VLOOKUP(FACT_INTERESTS[[#This Row],[DW Version]], VERSIONS[], 6)</f>
        <v>Mercurial Vapor</v>
      </c>
      <c r="I1098" s="40" t="str">
        <f>VLOOKUP(FACT_INTERESTS[[#This Row],[DW Version]], VERSIONS[], 7)</f>
        <v>Shoe</v>
      </c>
    </row>
    <row r="1099" spans="1:9" ht="15.5" x14ac:dyDescent="0.3">
      <c r="A1099" s="37">
        <v>1098</v>
      </c>
      <c r="B1099" s="37" t="s">
        <v>773</v>
      </c>
      <c r="C1099" s="38">
        <v>169</v>
      </c>
      <c r="D1099" s="39">
        <v>41207.38939787454</v>
      </c>
      <c r="E1099" s="34">
        <f>VLOOKUP(FACT_INTERESTS[[#This Row],[DW Version]], VERSIONS[], 2)</f>
        <v>17</v>
      </c>
      <c r="F1099" s="34">
        <f>VLOOKUP(FACT_INTERESTS[[#This Row],[DW Version]], VERSIONS[], 3)</f>
        <v>4.5</v>
      </c>
      <c r="G1099" s="34" t="str">
        <f>VLOOKUP(FACT_INTERESTS[[#This Row],[DW Version]], VERSIONS[], 4)</f>
        <v>purple lilac</v>
      </c>
      <c r="H1099" s="40" t="str">
        <f>VLOOKUP(FACT_INTERESTS[[#This Row],[DW Version]], VERSIONS[], 6)</f>
        <v>Free Run</v>
      </c>
      <c r="I1099" s="40" t="str">
        <f>VLOOKUP(FACT_INTERESTS[[#This Row],[DW Version]], VERSIONS[], 7)</f>
        <v>Shoe</v>
      </c>
    </row>
    <row r="1100" spans="1:9" ht="15.5" x14ac:dyDescent="0.3">
      <c r="A1100" s="34">
        <v>1099</v>
      </c>
      <c r="B1100" s="34" t="s">
        <v>773</v>
      </c>
      <c r="C1100" s="35">
        <v>659</v>
      </c>
      <c r="D1100" s="36">
        <v>40068.720064368819</v>
      </c>
      <c r="E1100" s="34">
        <f>VLOOKUP(FACT_INTERESTS[[#This Row],[DW Version]], VERSIONS[], 2)</f>
        <v>67</v>
      </c>
      <c r="F1100" s="34">
        <f>VLOOKUP(FACT_INTERESTS[[#This Row],[DW Version]], VERSIONS[], 3)</f>
        <v>3</v>
      </c>
      <c r="G1100" s="34" t="str">
        <f>VLOOKUP(FACT_INTERESTS[[#This Row],[DW Version]], VERSIONS[], 4)</f>
        <v>white</v>
      </c>
      <c r="H1100" s="40" t="str">
        <f>VLOOKUP(FACT_INTERESTS[[#This Row],[DW Version]], VERSIONS[], 6)</f>
        <v>Phantom VSN Elite</v>
      </c>
      <c r="I1100" s="40" t="str">
        <f>VLOOKUP(FACT_INTERESTS[[#This Row],[DW Version]], VERSIONS[], 7)</f>
        <v>Shoe</v>
      </c>
    </row>
    <row r="1101" spans="1:9" ht="15.5" x14ac:dyDescent="0.3">
      <c r="A1101" s="37">
        <v>1100</v>
      </c>
      <c r="B1101" s="41" t="s">
        <v>773</v>
      </c>
      <c r="C1101" s="38">
        <v>609</v>
      </c>
      <c r="D1101" s="39">
        <v>45329.875063238425</v>
      </c>
      <c r="E1101" s="34">
        <f>VLOOKUP(FACT_INTERESTS[[#This Row],[DW Version]], VERSIONS[], 2)</f>
        <v>62</v>
      </c>
      <c r="F1101" s="34">
        <f>VLOOKUP(FACT_INTERESTS[[#This Row],[DW Version]], VERSIONS[], 3)</f>
        <v>7.5</v>
      </c>
      <c r="G1101" s="34" t="str">
        <f>VLOOKUP(FACT_INTERESTS[[#This Row],[DW Version]], VERSIONS[], 4)</f>
        <v>black</v>
      </c>
      <c r="H1101" s="40" t="str">
        <f>VLOOKUP(FACT_INTERESTS[[#This Row],[DW Version]], VERSIONS[], 6)</f>
        <v>Tiempo Legend</v>
      </c>
      <c r="I1101" s="40" t="str">
        <f>VLOOKUP(FACT_INTERESTS[[#This Row],[DW Version]], VERSIONS[], 7)</f>
        <v>Shoe</v>
      </c>
    </row>
    <row r="1102" spans="1:9" ht="15.5" x14ac:dyDescent="0.3">
      <c r="A1102" s="34">
        <v>1101</v>
      </c>
      <c r="B1102" s="40" t="s">
        <v>773</v>
      </c>
      <c r="C1102" s="35">
        <v>358</v>
      </c>
      <c r="D1102" s="36">
        <v>39617.876231279726</v>
      </c>
      <c r="E1102" s="34">
        <f>VLOOKUP(FACT_INTERESTS[[#This Row],[DW Version]], VERSIONS[], 2)</f>
        <v>36</v>
      </c>
      <c r="F1102" s="34">
        <f>VLOOKUP(FACT_INTERESTS[[#This Row],[DW Version]], VERSIONS[], 3)</f>
        <v>7.5</v>
      </c>
      <c r="G1102" s="34" t="str">
        <f>VLOOKUP(FACT_INTERESTS[[#This Row],[DW Version]], VERSIONS[], 4)</f>
        <v>black</v>
      </c>
      <c r="H1102" s="40" t="str">
        <f>VLOOKUP(FACT_INTERESTS[[#This Row],[DW Version]], VERSIONS[], 6)</f>
        <v>Air Max 270</v>
      </c>
      <c r="I1102" s="40" t="str">
        <f>VLOOKUP(FACT_INTERESTS[[#This Row],[DW Version]], VERSIONS[], 7)</f>
        <v>Shoe</v>
      </c>
    </row>
    <row r="1103" spans="1:9" ht="15.5" x14ac:dyDescent="0.3">
      <c r="A1103" s="37">
        <v>1102</v>
      </c>
      <c r="B1103" s="41" t="s">
        <v>773</v>
      </c>
      <c r="C1103" s="38">
        <v>851</v>
      </c>
      <c r="D1103" s="39">
        <v>41111.799755052256</v>
      </c>
      <c r="E1103" s="34">
        <f>VLOOKUP(FACT_INTERESTS[[#This Row],[DW Version]], VERSIONS[], 2)</f>
        <v>86</v>
      </c>
      <c r="F1103" s="34">
        <f>VLOOKUP(FACT_INTERESTS[[#This Row],[DW Version]], VERSIONS[], 3)</f>
        <v>9.5</v>
      </c>
      <c r="G1103" s="34" t="str">
        <f>VLOOKUP(FACT_INTERESTS[[#This Row],[DW Version]], VERSIONS[], 4)</f>
        <v>white</v>
      </c>
      <c r="H1103" s="40" t="str">
        <f>VLOOKUP(FACT_INTERESTS[[#This Row],[DW Version]], VERSIONS[], 6)</f>
        <v>Challenger Long-Sleeve</v>
      </c>
      <c r="I1103" s="40" t="str">
        <f>VLOOKUP(FACT_INTERESTS[[#This Row],[DW Version]], VERSIONS[], 7)</f>
        <v>Apparel</v>
      </c>
    </row>
    <row r="1104" spans="1:9" ht="15.5" x14ac:dyDescent="0.3">
      <c r="A1104" s="34">
        <v>1103</v>
      </c>
      <c r="B1104" s="40" t="s">
        <v>773</v>
      </c>
      <c r="C1104" s="35">
        <v>277</v>
      </c>
      <c r="D1104" s="36">
        <v>39080.306851244372</v>
      </c>
      <c r="E1104" s="34">
        <f>VLOOKUP(FACT_INTERESTS[[#This Row],[DW Version]], VERSIONS[], 2)</f>
        <v>27</v>
      </c>
      <c r="F1104" s="34">
        <f>VLOOKUP(FACT_INTERESTS[[#This Row],[DW Version]], VERSIONS[], 3)</f>
        <v>8.5</v>
      </c>
      <c r="G1104" s="34" t="str">
        <f>VLOOKUP(FACT_INTERESTS[[#This Row],[DW Version]], VERSIONS[], 4)</f>
        <v>red</v>
      </c>
      <c r="H1104" s="40" t="str">
        <f>VLOOKUP(FACT_INTERESTS[[#This Row],[DW Version]], VERSIONS[], 6)</f>
        <v>Structure</v>
      </c>
      <c r="I1104" s="40" t="str">
        <f>VLOOKUP(FACT_INTERESTS[[#This Row],[DW Version]], VERSIONS[], 7)</f>
        <v>Shoe</v>
      </c>
    </row>
    <row r="1105" spans="1:9" ht="15.5" x14ac:dyDescent="0.3">
      <c r="A1105" s="37">
        <v>1104</v>
      </c>
      <c r="B1105" s="41" t="s">
        <v>750</v>
      </c>
      <c r="C1105" s="38">
        <v>425</v>
      </c>
      <c r="D1105" s="39">
        <v>45241.627033936486</v>
      </c>
      <c r="E1105" s="34">
        <f>VLOOKUP(FACT_INTERESTS[[#This Row],[DW Version]], VERSIONS[], 2)</f>
        <v>43</v>
      </c>
      <c r="F1105" s="34">
        <f>VLOOKUP(FACT_INTERESTS[[#This Row],[DW Version]], VERSIONS[], 3)</f>
        <v>9.5</v>
      </c>
      <c r="G1105" s="34" t="str">
        <f>VLOOKUP(FACT_INTERESTS[[#This Row],[DW Version]], VERSIONS[], 4)</f>
        <v>black</v>
      </c>
      <c r="H1105" s="40" t="str">
        <f>VLOOKUP(FACT_INTERESTS[[#This Row],[DW Version]], VERSIONS[], 6)</f>
        <v>Flex Experience</v>
      </c>
      <c r="I1105" s="40" t="str">
        <f>VLOOKUP(FACT_INTERESTS[[#This Row],[DW Version]], VERSIONS[], 7)</f>
        <v>Apparel</v>
      </c>
    </row>
    <row r="1106" spans="1:9" ht="15.5" x14ac:dyDescent="0.3">
      <c r="A1106" s="34">
        <v>1105</v>
      </c>
      <c r="B1106" s="34" t="s">
        <v>750</v>
      </c>
      <c r="C1106" s="35">
        <v>636</v>
      </c>
      <c r="D1106" s="36">
        <v>44565.169515335554</v>
      </c>
      <c r="E1106" s="34">
        <f>VLOOKUP(FACT_INTERESTS[[#This Row],[DW Version]], VERSIONS[], 2)</f>
        <v>65</v>
      </c>
      <c r="F1106" s="34">
        <f>VLOOKUP(FACT_INTERESTS[[#This Row],[DW Version]], VERSIONS[], 3)</f>
        <v>4.5</v>
      </c>
      <c r="G1106" s="34" t="str">
        <f>VLOOKUP(FACT_INTERESTS[[#This Row],[DW Version]], VERSIONS[], 4)</f>
        <v>white</v>
      </c>
      <c r="H1106" s="40" t="str">
        <f>VLOOKUP(FACT_INTERESTS[[#This Row],[DW Version]], VERSIONS[], 6)</f>
        <v>Flex Shorts</v>
      </c>
      <c r="I1106" s="40" t="str">
        <f>VLOOKUP(FACT_INTERESTS[[#This Row],[DW Version]], VERSIONS[], 7)</f>
        <v>Apparel</v>
      </c>
    </row>
    <row r="1107" spans="1:9" ht="15.5" x14ac:dyDescent="0.3">
      <c r="A1107" s="37">
        <v>1106</v>
      </c>
      <c r="B1107" s="41" t="s">
        <v>750</v>
      </c>
      <c r="C1107" s="38">
        <v>51</v>
      </c>
      <c r="D1107" s="39">
        <v>44076.398140026169</v>
      </c>
      <c r="E1107" s="34">
        <f>VLOOKUP(FACT_INTERESTS[[#This Row],[DW Version]], VERSIONS[], 2)</f>
        <v>5</v>
      </c>
      <c r="F1107" s="34">
        <f>VLOOKUP(FACT_INTERESTS[[#This Row],[DW Version]], VERSIONS[], 3)</f>
        <v>8</v>
      </c>
      <c r="G1107" s="34" t="str">
        <f>VLOOKUP(FACT_INTERESTS[[#This Row],[DW Version]], VERSIONS[], 4)</f>
        <v>white</v>
      </c>
      <c r="H1107" s="40" t="str">
        <f>VLOOKUP(FACT_INTERESTS[[#This Row],[DW Version]], VERSIONS[], 6)</f>
        <v>Nike Football</v>
      </c>
      <c r="I1107" s="40" t="str">
        <f>VLOOKUP(FACT_INTERESTS[[#This Row],[DW Version]], VERSIONS[], 7)</f>
        <v>Sport Equipment</v>
      </c>
    </row>
    <row r="1108" spans="1:9" ht="15.5" x14ac:dyDescent="0.3">
      <c r="A1108" s="34">
        <v>1107</v>
      </c>
      <c r="B1108" s="34" t="s">
        <v>750</v>
      </c>
      <c r="C1108" s="35">
        <v>297</v>
      </c>
      <c r="D1108" s="36">
        <v>44008.482095687352</v>
      </c>
      <c r="E1108" s="34">
        <f>VLOOKUP(FACT_INTERESTS[[#This Row],[DW Version]], VERSIONS[], 2)</f>
        <v>29</v>
      </c>
      <c r="F1108" s="34">
        <f>VLOOKUP(FACT_INTERESTS[[#This Row],[DW Version]], VERSIONS[], 3)</f>
        <v>12</v>
      </c>
      <c r="G1108" s="34" t="str">
        <f>VLOOKUP(FACT_INTERESTS[[#This Row],[DW Version]], VERSIONS[], 4)</f>
        <v>black</v>
      </c>
      <c r="H1108" s="40" t="str">
        <f>VLOOKUP(FACT_INTERESTS[[#This Row],[DW Version]], VERSIONS[], 6)</f>
        <v>Wildhorse</v>
      </c>
      <c r="I1108" s="40" t="str">
        <f>VLOOKUP(FACT_INTERESTS[[#This Row],[DW Version]], VERSIONS[], 7)</f>
        <v>Shoe</v>
      </c>
    </row>
    <row r="1109" spans="1:9" ht="15.5" x14ac:dyDescent="0.3">
      <c r="A1109" s="37">
        <v>1108</v>
      </c>
      <c r="B1109" s="37" t="s">
        <v>750</v>
      </c>
      <c r="C1109" s="38">
        <v>431</v>
      </c>
      <c r="D1109" s="39">
        <v>42265.987159698328</v>
      </c>
      <c r="E1109" s="34">
        <f>VLOOKUP(FACT_INTERESTS[[#This Row],[DW Version]], VERSIONS[], 2)</f>
        <v>44</v>
      </c>
      <c r="F1109" s="34">
        <f>VLOOKUP(FACT_INTERESTS[[#This Row],[DW Version]], VERSIONS[], 3)</f>
        <v>9</v>
      </c>
      <c r="G1109" s="34" t="str">
        <f>VLOOKUP(FACT_INTERESTS[[#This Row],[DW Version]], VERSIONS[], 4)</f>
        <v>white</v>
      </c>
      <c r="H1109" s="40" t="str">
        <f>VLOOKUP(FACT_INTERESTS[[#This Row],[DW Version]], VERSIONS[], 6)</f>
        <v>Zoom Pegasus Turbo</v>
      </c>
      <c r="I1109" s="40" t="str">
        <f>VLOOKUP(FACT_INTERESTS[[#This Row],[DW Version]], VERSIONS[], 7)</f>
        <v>Shoe</v>
      </c>
    </row>
    <row r="1110" spans="1:9" ht="15.5" x14ac:dyDescent="0.3">
      <c r="A1110" s="34">
        <v>1109</v>
      </c>
      <c r="B1110" s="34" t="s">
        <v>750</v>
      </c>
      <c r="C1110" s="35">
        <v>351</v>
      </c>
      <c r="D1110" s="36">
        <v>41352.876011410837</v>
      </c>
      <c r="E1110" s="34">
        <f>VLOOKUP(FACT_INTERESTS[[#This Row],[DW Version]], VERSIONS[], 2)</f>
        <v>35</v>
      </c>
      <c r="F1110" s="34">
        <f>VLOOKUP(FACT_INTERESTS[[#This Row],[DW Version]], VERSIONS[], 3)</f>
        <v>12</v>
      </c>
      <c r="G1110" s="34" t="str">
        <f>VLOOKUP(FACT_INTERESTS[[#This Row],[DW Version]], VERSIONS[], 4)</f>
        <v>white</v>
      </c>
      <c r="H1110" s="40" t="str">
        <f>VLOOKUP(FACT_INTERESTS[[#This Row],[DW Version]], VERSIONS[], 6)</f>
        <v>Alphafly</v>
      </c>
      <c r="I1110" s="40" t="str">
        <f>VLOOKUP(FACT_INTERESTS[[#This Row],[DW Version]], VERSIONS[], 7)</f>
        <v>Shoe</v>
      </c>
    </row>
    <row r="1111" spans="1:9" ht="15.5" x14ac:dyDescent="0.3">
      <c r="A1111" s="37">
        <v>1110</v>
      </c>
      <c r="B1111" s="37" t="s">
        <v>750</v>
      </c>
      <c r="C1111" s="38">
        <v>444</v>
      </c>
      <c r="D1111" s="39">
        <v>41920.095702669183</v>
      </c>
      <c r="E1111" s="34">
        <f>VLOOKUP(FACT_INTERESTS[[#This Row],[DW Version]], VERSIONS[], 2)</f>
        <v>46</v>
      </c>
      <c r="F1111" s="34">
        <f>VLOOKUP(FACT_INTERESTS[[#This Row],[DW Version]], VERSIONS[], 3)</f>
        <v>5.5</v>
      </c>
      <c r="G1111" s="34" t="str">
        <f>VLOOKUP(FACT_INTERESTS[[#This Row],[DW Version]], VERSIONS[], 4)</f>
        <v>red</v>
      </c>
      <c r="H1111" s="40" t="str">
        <f>VLOOKUP(FACT_INTERESTS[[#This Row],[DW Version]], VERSIONS[], 6)</f>
        <v>Nike Basketball</v>
      </c>
      <c r="I1111" s="40" t="str">
        <f>VLOOKUP(FACT_INTERESTS[[#This Row],[DW Version]], VERSIONS[], 7)</f>
        <v>Sport Equipment</v>
      </c>
    </row>
    <row r="1112" spans="1:9" ht="15.5" x14ac:dyDescent="0.3">
      <c r="A1112" s="34">
        <v>1111</v>
      </c>
      <c r="B1112" s="34" t="s">
        <v>750</v>
      </c>
      <c r="C1112" s="35">
        <v>620</v>
      </c>
      <c r="D1112" s="36">
        <v>41427.621846344089</v>
      </c>
      <c r="E1112" s="34">
        <f>VLOOKUP(FACT_INTERESTS[[#This Row],[DW Version]], VERSIONS[], 2)</f>
        <v>63</v>
      </c>
      <c r="F1112" s="34">
        <f>VLOOKUP(FACT_INTERESTS[[#This Row],[DW Version]], VERSIONS[], 3)</f>
        <v>6</v>
      </c>
      <c r="G1112" s="34" t="str">
        <f>VLOOKUP(FACT_INTERESTS[[#This Row],[DW Version]], VERSIONS[], 4)</f>
        <v>white</v>
      </c>
      <c r="H1112" s="40" t="str">
        <f>VLOOKUP(FACT_INTERESTS[[#This Row],[DW Version]], VERSIONS[], 6)</f>
        <v>CTR360</v>
      </c>
      <c r="I1112" s="40" t="str">
        <f>VLOOKUP(FACT_INTERESTS[[#This Row],[DW Version]], VERSIONS[], 7)</f>
        <v>Shoe</v>
      </c>
    </row>
    <row r="1113" spans="1:9" ht="15.5" x14ac:dyDescent="0.3">
      <c r="A1113" s="37">
        <v>1112</v>
      </c>
      <c r="B1113" s="41" t="s">
        <v>750</v>
      </c>
      <c r="C1113" s="38">
        <v>590</v>
      </c>
      <c r="D1113" s="39">
        <v>44088.430688305627</v>
      </c>
      <c r="E1113" s="34">
        <f>VLOOKUP(FACT_INTERESTS[[#This Row],[DW Version]], VERSIONS[], 2)</f>
        <v>60</v>
      </c>
      <c r="F1113" s="34">
        <f>VLOOKUP(FACT_INTERESTS[[#This Row],[DW Version]], VERSIONS[], 3)</f>
        <v>6.5</v>
      </c>
      <c r="G1113" s="34" t="str">
        <f>VLOOKUP(FACT_INTERESTS[[#This Row],[DW Version]], VERSIONS[], 4)</f>
        <v>gray</v>
      </c>
      <c r="H1113" s="40" t="str">
        <f>VLOOKUP(FACT_INTERESTS[[#This Row],[DW Version]], VERSIONS[], 6)</f>
        <v>Magista Obra</v>
      </c>
      <c r="I1113" s="40" t="str">
        <f>VLOOKUP(FACT_INTERESTS[[#This Row],[DW Version]], VERSIONS[], 7)</f>
        <v>Shoe</v>
      </c>
    </row>
    <row r="1114" spans="1:9" ht="15.5" x14ac:dyDescent="0.3">
      <c r="A1114" s="34">
        <v>1113</v>
      </c>
      <c r="B1114" s="40" t="s">
        <v>750</v>
      </c>
      <c r="C1114" s="35">
        <v>622</v>
      </c>
      <c r="D1114" s="36">
        <v>42321.009141649134</v>
      </c>
      <c r="E1114" s="34">
        <f>VLOOKUP(FACT_INTERESTS[[#This Row],[DW Version]], VERSIONS[], 2)</f>
        <v>63</v>
      </c>
      <c r="F1114" s="34">
        <f>VLOOKUP(FACT_INTERESTS[[#This Row],[DW Version]], VERSIONS[], 3)</f>
        <v>11</v>
      </c>
      <c r="G1114" s="34" t="str">
        <f>VLOOKUP(FACT_INTERESTS[[#This Row],[DW Version]], VERSIONS[], 4)</f>
        <v>purple lilac</v>
      </c>
      <c r="H1114" s="40" t="str">
        <f>VLOOKUP(FACT_INTERESTS[[#This Row],[DW Version]], VERSIONS[], 6)</f>
        <v>CTR360</v>
      </c>
      <c r="I1114" s="40" t="str">
        <f>VLOOKUP(FACT_INTERESTS[[#This Row],[DW Version]], VERSIONS[], 7)</f>
        <v>Shoe</v>
      </c>
    </row>
    <row r="1115" spans="1:9" ht="15.5" x14ac:dyDescent="0.3">
      <c r="A1115" s="37">
        <v>1114</v>
      </c>
      <c r="B1115" s="37" t="s">
        <v>751</v>
      </c>
      <c r="C1115" s="38">
        <v>194</v>
      </c>
      <c r="D1115" s="39">
        <v>38817.613118328227</v>
      </c>
      <c r="E1115" s="34">
        <f>VLOOKUP(FACT_INTERESTS[[#This Row],[DW Version]], VERSIONS[], 2)</f>
        <v>19</v>
      </c>
      <c r="F1115" s="34">
        <f>VLOOKUP(FACT_INTERESTS[[#This Row],[DW Version]], VERSIONS[], 3)</f>
        <v>12.5</v>
      </c>
      <c r="G1115" s="34" t="str">
        <f>VLOOKUP(FACT_INTERESTS[[#This Row],[DW Version]], VERSIONS[], 4)</f>
        <v>black</v>
      </c>
      <c r="H1115" s="40" t="str">
        <f>VLOOKUP(FACT_INTERESTS[[#This Row],[DW Version]], VERSIONS[], 6)</f>
        <v>Windrunner Jacket</v>
      </c>
      <c r="I1115" s="40" t="str">
        <f>VLOOKUP(FACT_INTERESTS[[#This Row],[DW Version]], VERSIONS[], 7)</f>
        <v>Apparel</v>
      </c>
    </row>
    <row r="1116" spans="1:9" ht="15.5" x14ac:dyDescent="0.3">
      <c r="A1116" s="34">
        <v>1115</v>
      </c>
      <c r="B1116" s="40" t="s">
        <v>751</v>
      </c>
      <c r="C1116" s="35">
        <v>425</v>
      </c>
      <c r="D1116" s="36">
        <v>45300.546086248811</v>
      </c>
      <c r="E1116" s="34">
        <f>VLOOKUP(FACT_INTERESTS[[#This Row],[DW Version]], VERSIONS[], 2)</f>
        <v>43</v>
      </c>
      <c r="F1116" s="34">
        <f>VLOOKUP(FACT_INTERESTS[[#This Row],[DW Version]], VERSIONS[], 3)</f>
        <v>9.5</v>
      </c>
      <c r="G1116" s="34" t="str">
        <f>VLOOKUP(FACT_INTERESTS[[#This Row],[DW Version]], VERSIONS[], 4)</f>
        <v>black</v>
      </c>
      <c r="H1116" s="40" t="str">
        <f>VLOOKUP(FACT_INTERESTS[[#This Row],[DW Version]], VERSIONS[], 6)</f>
        <v>Flex Experience</v>
      </c>
      <c r="I1116" s="40" t="str">
        <f>VLOOKUP(FACT_INTERESTS[[#This Row],[DW Version]], VERSIONS[], 7)</f>
        <v>Apparel</v>
      </c>
    </row>
    <row r="1117" spans="1:9" ht="15.5" x14ac:dyDescent="0.3">
      <c r="A1117" s="37">
        <v>1116</v>
      </c>
      <c r="B1117" s="41" t="s">
        <v>751</v>
      </c>
      <c r="C1117" s="38">
        <v>173</v>
      </c>
      <c r="D1117" s="39">
        <v>40694.965921080176</v>
      </c>
      <c r="E1117" s="34">
        <f>VLOOKUP(FACT_INTERESTS[[#This Row],[DW Version]], VERSIONS[], 2)</f>
        <v>17</v>
      </c>
      <c r="F1117" s="34">
        <f>VLOOKUP(FACT_INTERESTS[[#This Row],[DW Version]], VERSIONS[], 3)</f>
        <v>8</v>
      </c>
      <c r="G1117" s="34" t="str">
        <f>VLOOKUP(FACT_INTERESTS[[#This Row],[DW Version]], VERSIONS[], 4)</f>
        <v>silver</v>
      </c>
      <c r="H1117" s="40" t="str">
        <f>VLOOKUP(FACT_INTERESTS[[#This Row],[DW Version]], VERSIONS[], 6)</f>
        <v>Free Run</v>
      </c>
      <c r="I1117" s="40" t="str">
        <f>VLOOKUP(FACT_INTERESTS[[#This Row],[DW Version]], VERSIONS[], 7)</f>
        <v>Shoe</v>
      </c>
    </row>
    <row r="1118" spans="1:9" ht="15.5" x14ac:dyDescent="0.3">
      <c r="A1118" s="34">
        <v>1117</v>
      </c>
      <c r="B1118" s="34" t="s">
        <v>751</v>
      </c>
      <c r="C1118" s="35">
        <v>33</v>
      </c>
      <c r="D1118" s="36">
        <v>42542.438936069622</v>
      </c>
      <c r="E1118" s="34">
        <f>VLOOKUP(FACT_INTERESTS[[#This Row],[DW Version]], VERSIONS[], 2)</f>
        <v>3</v>
      </c>
      <c r="F1118" s="34">
        <f>VLOOKUP(FACT_INTERESTS[[#This Row],[DW Version]], VERSIONS[], 3)</f>
        <v>9</v>
      </c>
      <c r="G1118" s="34" t="str">
        <f>VLOOKUP(FACT_INTERESTS[[#This Row],[DW Version]], VERSIONS[], 4)</f>
        <v>black</v>
      </c>
      <c r="H1118" s="40" t="str">
        <f>VLOOKUP(FACT_INTERESTS[[#This Row],[DW Version]], VERSIONS[], 6)</f>
        <v>Dri-FIT Shirt</v>
      </c>
      <c r="I1118" s="40" t="str">
        <f>VLOOKUP(FACT_INTERESTS[[#This Row],[DW Version]], VERSIONS[], 7)</f>
        <v>Apparel</v>
      </c>
    </row>
    <row r="1119" spans="1:9" ht="15.5" x14ac:dyDescent="0.3">
      <c r="A1119" s="37">
        <v>1118</v>
      </c>
      <c r="B1119" s="41" t="s">
        <v>751</v>
      </c>
      <c r="C1119" s="38">
        <v>303</v>
      </c>
      <c r="D1119" s="39">
        <v>41846.779540604111</v>
      </c>
      <c r="E1119" s="34">
        <f>VLOOKUP(FACT_INTERESTS[[#This Row],[DW Version]], VERSIONS[], 2)</f>
        <v>30</v>
      </c>
      <c r="F1119" s="34">
        <f>VLOOKUP(FACT_INTERESTS[[#This Row],[DW Version]], VERSIONS[], 3)</f>
        <v>11</v>
      </c>
      <c r="G1119" s="34" t="str">
        <f>VLOOKUP(FACT_INTERESTS[[#This Row],[DW Version]], VERSIONS[], 4)</f>
        <v>blue</v>
      </c>
      <c r="H1119" s="40" t="str">
        <f>VLOOKUP(FACT_INTERESTS[[#This Row],[DW Version]], VERSIONS[], 6)</f>
        <v>Air Zoom Terra Kiger</v>
      </c>
      <c r="I1119" s="40" t="str">
        <f>VLOOKUP(FACT_INTERESTS[[#This Row],[DW Version]], VERSIONS[], 7)</f>
        <v>Shoe</v>
      </c>
    </row>
    <row r="1120" spans="1:9" ht="15.5" x14ac:dyDescent="0.3">
      <c r="A1120" s="34">
        <v>1119</v>
      </c>
      <c r="B1120" s="34" t="s">
        <v>751</v>
      </c>
      <c r="C1120" s="35">
        <v>458</v>
      </c>
      <c r="D1120" s="36">
        <v>42982.704997250519</v>
      </c>
      <c r="E1120" s="34">
        <f>VLOOKUP(FACT_INTERESTS[[#This Row],[DW Version]], VERSIONS[], 2)</f>
        <v>47</v>
      </c>
      <c r="F1120" s="34">
        <f>VLOOKUP(FACT_INTERESTS[[#This Row],[DW Version]], VERSIONS[], 3)</f>
        <v>12</v>
      </c>
      <c r="G1120" s="34" t="str">
        <f>VLOOKUP(FACT_INTERESTS[[#This Row],[DW Version]], VERSIONS[], 4)</f>
        <v>red</v>
      </c>
      <c r="H1120" s="40" t="str">
        <f>VLOOKUP(FACT_INTERESTS[[#This Row],[DW Version]], VERSIONS[], 6)</f>
        <v>Court Royale</v>
      </c>
      <c r="I1120" s="40" t="str">
        <f>VLOOKUP(FACT_INTERESTS[[#This Row],[DW Version]], VERSIONS[], 7)</f>
        <v>Shoe</v>
      </c>
    </row>
    <row r="1121" spans="1:9" ht="15.5" x14ac:dyDescent="0.3">
      <c r="A1121" s="37">
        <v>1120</v>
      </c>
      <c r="B1121" s="37" t="s">
        <v>751</v>
      </c>
      <c r="C1121" s="38">
        <v>399</v>
      </c>
      <c r="D1121" s="39">
        <v>42776.319302706135</v>
      </c>
      <c r="E1121" s="34">
        <f>VLOOKUP(FACT_INTERESTS[[#This Row],[DW Version]], VERSIONS[], 2)</f>
        <v>41</v>
      </c>
      <c r="F1121" s="34">
        <f>VLOOKUP(FACT_INTERESTS[[#This Row],[DW Version]], VERSIONS[], 3)</f>
        <v>3</v>
      </c>
      <c r="G1121" s="34" t="str">
        <f>VLOOKUP(FACT_INTERESTS[[#This Row],[DW Version]], VERSIONS[], 4)</f>
        <v>white</v>
      </c>
      <c r="H1121" s="40" t="str">
        <f>VLOOKUP(FACT_INTERESTS[[#This Row],[DW Version]], VERSIONS[], 6)</f>
        <v>LunarGlide</v>
      </c>
      <c r="I1121" s="40" t="str">
        <f>VLOOKUP(FACT_INTERESTS[[#This Row],[DW Version]], VERSIONS[], 7)</f>
        <v>Shoe</v>
      </c>
    </row>
    <row r="1122" spans="1:9" ht="15.5" x14ac:dyDescent="0.3">
      <c r="A1122" s="34">
        <v>1121</v>
      </c>
      <c r="B1122" s="40" t="s">
        <v>751</v>
      </c>
      <c r="C1122" s="35">
        <v>32</v>
      </c>
      <c r="D1122" s="36">
        <v>40801.299317353929</v>
      </c>
      <c r="E1122" s="34">
        <f>VLOOKUP(FACT_INTERESTS[[#This Row],[DW Version]], VERSIONS[], 2)</f>
        <v>3</v>
      </c>
      <c r="F1122" s="34">
        <f>VLOOKUP(FACT_INTERESTS[[#This Row],[DW Version]], VERSIONS[], 3)</f>
        <v>7.5</v>
      </c>
      <c r="G1122" s="34" t="str">
        <f>VLOOKUP(FACT_INTERESTS[[#This Row],[DW Version]], VERSIONS[], 4)</f>
        <v>white</v>
      </c>
      <c r="H1122" s="40" t="str">
        <f>VLOOKUP(FACT_INTERESTS[[#This Row],[DW Version]], VERSIONS[], 6)</f>
        <v>Dri-FIT Shirt</v>
      </c>
      <c r="I1122" s="40" t="str">
        <f>VLOOKUP(FACT_INTERESTS[[#This Row],[DW Version]], VERSIONS[], 7)</f>
        <v>Apparel</v>
      </c>
    </row>
    <row r="1123" spans="1:9" ht="15.5" x14ac:dyDescent="0.3">
      <c r="A1123" s="37">
        <v>1122</v>
      </c>
      <c r="B1123" s="37" t="s">
        <v>751</v>
      </c>
      <c r="C1123" s="38">
        <v>874</v>
      </c>
      <c r="D1123" s="39">
        <v>42925.482719011394</v>
      </c>
      <c r="E1123" s="34">
        <f>VLOOKUP(FACT_INTERESTS[[#This Row],[DW Version]], VERSIONS[], 2)</f>
        <v>89</v>
      </c>
      <c r="F1123" s="34">
        <f>VLOOKUP(FACT_INTERESTS[[#This Row],[DW Version]], VERSIONS[], 3)</f>
        <v>7</v>
      </c>
      <c r="G1123" s="34" t="str">
        <f>VLOOKUP(FACT_INTERESTS[[#This Row],[DW Version]], VERSIONS[], 4)</f>
        <v>white</v>
      </c>
      <c r="H1123" s="40" t="str">
        <f>VLOOKUP(FACT_INTERESTS[[#This Row],[DW Version]], VERSIONS[], 6)</f>
        <v>Wildhorse 7</v>
      </c>
      <c r="I1123" s="40" t="str">
        <f>VLOOKUP(FACT_INTERESTS[[#This Row],[DW Version]], VERSIONS[], 7)</f>
        <v>Shoe</v>
      </c>
    </row>
    <row r="1124" spans="1:9" ht="15.5" x14ac:dyDescent="0.3">
      <c r="A1124" s="34">
        <v>1123</v>
      </c>
      <c r="B1124" s="34" t="s">
        <v>808</v>
      </c>
      <c r="C1124" s="35">
        <v>323</v>
      </c>
      <c r="D1124" s="36">
        <v>41235.352878148486</v>
      </c>
      <c r="E1124" s="34">
        <f>VLOOKUP(FACT_INTERESTS[[#This Row],[DW Version]], VERSIONS[], 2)</f>
        <v>33</v>
      </c>
      <c r="F1124" s="34">
        <f>VLOOKUP(FACT_INTERESTS[[#This Row],[DW Version]], VERSIONS[], 3)</f>
        <v>5</v>
      </c>
      <c r="G1124" s="34" t="str">
        <f>VLOOKUP(FACT_INTERESTS[[#This Row],[DW Version]], VERSIONS[], 4)</f>
        <v>white</v>
      </c>
      <c r="H1124" s="40" t="str">
        <f>VLOOKUP(FACT_INTERESTS[[#This Row],[DW Version]], VERSIONS[], 6)</f>
        <v>Element Running Top</v>
      </c>
      <c r="I1124" s="40" t="str">
        <f>VLOOKUP(FACT_INTERESTS[[#This Row],[DW Version]], VERSIONS[], 7)</f>
        <v>Apparel</v>
      </c>
    </row>
    <row r="1125" spans="1:9" ht="15.5" x14ac:dyDescent="0.3">
      <c r="A1125" s="37">
        <v>1124</v>
      </c>
      <c r="B1125" s="41" t="s">
        <v>808</v>
      </c>
      <c r="C1125" s="38">
        <v>409</v>
      </c>
      <c r="D1125" s="39">
        <v>39444.884235353064</v>
      </c>
      <c r="E1125" s="34">
        <f>VLOOKUP(FACT_INTERESTS[[#This Row],[DW Version]], VERSIONS[], 2)</f>
        <v>41</v>
      </c>
      <c r="F1125" s="34">
        <f>VLOOKUP(FACT_INTERESTS[[#This Row],[DW Version]], VERSIONS[], 3)</f>
        <v>8.5</v>
      </c>
      <c r="G1125" s="34" t="str">
        <f>VLOOKUP(FACT_INTERESTS[[#This Row],[DW Version]], VERSIONS[], 4)</f>
        <v>khaki</v>
      </c>
      <c r="H1125" s="40" t="str">
        <f>VLOOKUP(FACT_INTERESTS[[#This Row],[DW Version]], VERSIONS[], 6)</f>
        <v>LunarGlide</v>
      </c>
      <c r="I1125" s="40" t="str">
        <f>VLOOKUP(FACT_INTERESTS[[#This Row],[DW Version]], VERSIONS[], 7)</f>
        <v>Shoe</v>
      </c>
    </row>
    <row r="1126" spans="1:9" ht="15.5" x14ac:dyDescent="0.3">
      <c r="A1126" s="34">
        <v>1125</v>
      </c>
      <c r="B1126" s="40" t="s">
        <v>808</v>
      </c>
      <c r="C1126" s="35">
        <v>729</v>
      </c>
      <c r="D1126" s="36">
        <v>45392.42927244294</v>
      </c>
      <c r="E1126" s="34">
        <f>VLOOKUP(FACT_INTERESTS[[#This Row],[DW Version]], VERSIONS[], 2)</f>
        <v>75</v>
      </c>
      <c r="F1126" s="34">
        <f>VLOOKUP(FACT_INTERESTS[[#This Row],[DW Version]], VERSIONS[], 3)</f>
        <v>4</v>
      </c>
      <c r="G1126" s="34" t="str">
        <f>VLOOKUP(FACT_INTERESTS[[#This Row],[DW Version]], VERSIONS[], 4)</f>
        <v>yellow</v>
      </c>
      <c r="H1126" s="40" t="str">
        <f>VLOOKUP(FACT_INTERESTS[[#This Row],[DW Version]], VERSIONS[], 6)</f>
        <v>React Presto</v>
      </c>
      <c r="I1126" s="40" t="str">
        <f>VLOOKUP(FACT_INTERESTS[[#This Row],[DW Version]], VERSIONS[], 7)</f>
        <v>Shoe</v>
      </c>
    </row>
    <row r="1127" spans="1:9" ht="15.5" x14ac:dyDescent="0.3">
      <c r="A1127" s="37">
        <v>1126</v>
      </c>
      <c r="B1127" s="41" t="s">
        <v>808</v>
      </c>
      <c r="C1127" s="38">
        <v>245</v>
      </c>
      <c r="D1127" s="39">
        <v>44351.246711283791</v>
      </c>
      <c r="E1127" s="34">
        <f>VLOOKUP(FACT_INTERESTS[[#This Row],[DW Version]], VERSIONS[], 2)</f>
        <v>24</v>
      </c>
      <c r="F1127" s="34">
        <f>VLOOKUP(FACT_INTERESTS[[#This Row],[DW Version]], VERSIONS[], 3)</f>
        <v>6.5</v>
      </c>
      <c r="G1127" s="34" t="str">
        <f>VLOOKUP(FACT_INTERESTS[[#This Row],[DW Version]], VERSIONS[], 4)</f>
        <v>white</v>
      </c>
      <c r="H1127" s="40" t="str">
        <f>VLOOKUP(FACT_INTERESTS[[#This Row],[DW Version]], VERSIONS[], 6)</f>
        <v>Zoom Fly</v>
      </c>
      <c r="I1127" s="40" t="str">
        <f>VLOOKUP(FACT_INTERESTS[[#This Row],[DW Version]], VERSIONS[], 7)</f>
        <v>Shoe</v>
      </c>
    </row>
    <row r="1128" spans="1:9" ht="15.5" x14ac:dyDescent="0.3">
      <c r="A1128" s="34">
        <v>1127</v>
      </c>
      <c r="B1128" s="40" t="s">
        <v>808</v>
      </c>
      <c r="C1128" s="35">
        <v>556</v>
      </c>
      <c r="D1128" s="36">
        <v>44934.604061027458</v>
      </c>
      <c r="E1128" s="34">
        <f>VLOOKUP(FACT_INTERESTS[[#This Row],[DW Version]], VERSIONS[], 2)</f>
        <v>58</v>
      </c>
      <c r="F1128" s="34">
        <f>VLOOKUP(FACT_INTERESTS[[#This Row],[DW Version]], VERSIONS[], 3)</f>
        <v>4</v>
      </c>
      <c r="G1128" s="34" t="str">
        <f>VLOOKUP(FACT_INTERESTS[[#This Row],[DW Version]], VERSIONS[], 4)</f>
        <v>turquoise</v>
      </c>
      <c r="H1128" s="40" t="str">
        <f>VLOOKUP(FACT_INTERESTS[[#This Row],[DW Version]], VERSIONS[], 6)</f>
        <v>Mercurial Superfly</v>
      </c>
      <c r="I1128" s="40" t="str">
        <f>VLOOKUP(FACT_INTERESTS[[#This Row],[DW Version]], VERSIONS[], 7)</f>
        <v>Shoe</v>
      </c>
    </row>
    <row r="1129" spans="1:9" ht="15.5" x14ac:dyDescent="0.3">
      <c r="A1129" s="37">
        <v>1128</v>
      </c>
      <c r="B1129" s="37" t="s">
        <v>808</v>
      </c>
      <c r="C1129" s="38">
        <v>108</v>
      </c>
      <c r="D1129" s="39">
        <v>38993.705584430587</v>
      </c>
      <c r="E1129" s="34">
        <f>VLOOKUP(FACT_INTERESTS[[#This Row],[DW Version]], VERSIONS[], 2)</f>
        <v>11</v>
      </c>
      <c r="F1129" s="34">
        <f>VLOOKUP(FACT_INTERESTS[[#This Row],[DW Version]], VERSIONS[], 3)</f>
        <v>3.5</v>
      </c>
      <c r="G1129" s="34" t="str">
        <f>VLOOKUP(FACT_INTERESTS[[#This Row],[DW Version]], VERSIONS[], 4)</f>
        <v>gold</v>
      </c>
      <c r="H1129" s="40" t="str">
        <f>VLOOKUP(FACT_INTERESTS[[#This Row],[DW Version]], VERSIONS[], 6)</f>
        <v>Pro Compression Tights</v>
      </c>
      <c r="I1129" s="40" t="str">
        <f>VLOOKUP(FACT_INTERESTS[[#This Row],[DW Version]], VERSIONS[], 7)</f>
        <v>Apparel</v>
      </c>
    </row>
    <row r="1130" spans="1:9" ht="15.5" x14ac:dyDescent="0.3">
      <c r="A1130" s="34">
        <v>1129</v>
      </c>
      <c r="B1130" s="40" t="s">
        <v>808</v>
      </c>
      <c r="C1130" s="35">
        <v>134</v>
      </c>
      <c r="D1130" s="36">
        <v>41842.577914461057</v>
      </c>
      <c r="E1130" s="34">
        <f>VLOOKUP(FACT_INTERESTS[[#This Row],[DW Version]], VERSIONS[], 2)</f>
        <v>14</v>
      </c>
      <c r="F1130" s="34">
        <f>VLOOKUP(FACT_INTERESTS[[#This Row],[DW Version]], VERSIONS[], 3)</f>
        <v>4.5</v>
      </c>
      <c r="G1130" s="34" t="str">
        <f>VLOOKUP(FACT_INTERESTS[[#This Row],[DW Version]], VERSIONS[], 4)</f>
        <v>gold</v>
      </c>
      <c r="H1130" s="40" t="str">
        <f>VLOOKUP(FACT_INTERESTS[[#This Row],[DW Version]], VERSIONS[], 6)</f>
        <v>ZoomX</v>
      </c>
      <c r="I1130" s="40" t="str">
        <f>VLOOKUP(FACT_INTERESTS[[#This Row],[DW Version]], VERSIONS[], 7)</f>
        <v>Shoe</v>
      </c>
    </row>
    <row r="1131" spans="1:9" ht="15.5" x14ac:dyDescent="0.3">
      <c r="A1131" s="37">
        <v>1130</v>
      </c>
      <c r="B1131" s="37" t="s">
        <v>713</v>
      </c>
      <c r="C1131" s="38">
        <v>945</v>
      </c>
      <c r="D1131" s="39">
        <v>40597.278166929835</v>
      </c>
      <c r="E1131" s="34">
        <f>VLOOKUP(FACT_INTERESTS[[#This Row],[DW Version]], VERSIONS[], 2)</f>
        <v>96</v>
      </c>
      <c r="F1131" s="34">
        <f>VLOOKUP(FACT_INTERESTS[[#This Row],[DW Version]], VERSIONS[], 3)</f>
        <v>7</v>
      </c>
      <c r="G1131" s="34" t="str">
        <f>VLOOKUP(FACT_INTERESTS[[#This Row],[DW Version]], VERSIONS[], 4)</f>
        <v>black</v>
      </c>
      <c r="H1131" s="40" t="str">
        <f>VLOOKUP(FACT_INTERESTS[[#This Row],[DW Version]], VERSIONS[], 6)</f>
        <v>Epic Phantom React</v>
      </c>
      <c r="I1131" s="40" t="str">
        <f>VLOOKUP(FACT_INTERESTS[[#This Row],[DW Version]], VERSIONS[], 7)</f>
        <v>Shoe</v>
      </c>
    </row>
    <row r="1132" spans="1:9" ht="15.5" x14ac:dyDescent="0.3">
      <c r="A1132" s="34">
        <v>1131</v>
      </c>
      <c r="B1132" s="34" t="s">
        <v>713</v>
      </c>
      <c r="C1132" s="35">
        <v>36</v>
      </c>
      <c r="D1132" s="36">
        <v>45337.284736212932</v>
      </c>
      <c r="E1132" s="34">
        <f>VLOOKUP(FACT_INTERESTS[[#This Row],[DW Version]], VERSIONS[], 2)</f>
        <v>4</v>
      </c>
      <c r="F1132" s="34">
        <f>VLOOKUP(FACT_INTERESTS[[#This Row],[DW Version]], VERSIONS[], 3)</f>
        <v>4.5</v>
      </c>
      <c r="G1132" s="34" t="str">
        <f>VLOOKUP(FACT_INTERESTS[[#This Row],[DW Version]], VERSIONS[], 4)</f>
        <v>black</v>
      </c>
      <c r="H1132" s="40" t="str">
        <f>VLOOKUP(FACT_INTERESTS[[#This Row],[DW Version]], VERSIONS[], 6)</f>
        <v>Cortez</v>
      </c>
      <c r="I1132" s="40" t="str">
        <f>VLOOKUP(FACT_INTERESTS[[#This Row],[DW Version]], VERSIONS[], 7)</f>
        <v>Shoe</v>
      </c>
    </row>
    <row r="1133" spans="1:9" ht="15.5" x14ac:dyDescent="0.3">
      <c r="A1133" s="37">
        <v>1132</v>
      </c>
      <c r="B1133" s="37" t="s">
        <v>713</v>
      </c>
      <c r="C1133" s="38">
        <v>193</v>
      </c>
      <c r="D1133" s="39">
        <v>44091.586711610675</v>
      </c>
      <c r="E1133" s="34">
        <f>VLOOKUP(FACT_INTERESTS[[#This Row],[DW Version]], VERSIONS[], 2)</f>
        <v>19</v>
      </c>
      <c r="F1133" s="34">
        <f>VLOOKUP(FACT_INTERESTS[[#This Row],[DW Version]], VERSIONS[], 3)</f>
        <v>12</v>
      </c>
      <c r="G1133" s="34" t="str">
        <f>VLOOKUP(FACT_INTERESTS[[#This Row],[DW Version]], VERSIONS[], 4)</f>
        <v>black</v>
      </c>
      <c r="H1133" s="40" t="str">
        <f>VLOOKUP(FACT_INTERESTS[[#This Row],[DW Version]], VERSIONS[], 6)</f>
        <v>Windrunner Jacket</v>
      </c>
      <c r="I1133" s="40" t="str">
        <f>VLOOKUP(FACT_INTERESTS[[#This Row],[DW Version]], VERSIONS[], 7)</f>
        <v>Apparel</v>
      </c>
    </row>
    <row r="1134" spans="1:9" ht="15.5" x14ac:dyDescent="0.3">
      <c r="A1134" s="34">
        <v>1133</v>
      </c>
      <c r="B1134" s="34" t="s">
        <v>713</v>
      </c>
      <c r="C1134" s="35">
        <v>934</v>
      </c>
      <c r="D1134" s="36">
        <v>39787.133007174547</v>
      </c>
      <c r="E1134" s="34">
        <f>VLOOKUP(FACT_INTERESTS[[#This Row],[DW Version]], VERSIONS[], 2)</f>
        <v>95</v>
      </c>
      <c r="F1134" s="34">
        <f>VLOOKUP(FACT_INTERESTS[[#This Row],[DW Version]], VERSIONS[], 3)</f>
        <v>7</v>
      </c>
      <c r="G1134" s="34" t="str">
        <f>VLOOKUP(FACT_INTERESTS[[#This Row],[DW Version]], VERSIONS[], 4)</f>
        <v>white</v>
      </c>
      <c r="H1134" s="40" t="str">
        <f>VLOOKUP(FACT_INTERESTS[[#This Row],[DW Version]], VERSIONS[], 6)</f>
        <v>Nike Backpack</v>
      </c>
      <c r="I1134" s="40" t="str">
        <f>VLOOKUP(FACT_INTERESTS[[#This Row],[DW Version]], VERSIONS[], 7)</f>
        <v>Accessories</v>
      </c>
    </row>
    <row r="1135" spans="1:9" ht="15.5" x14ac:dyDescent="0.3">
      <c r="A1135" s="37">
        <v>1134</v>
      </c>
      <c r="B1135" s="41" t="s">
        <v>713</v>
      </c>
      <c r="C1135" s="38">
        <v>723</v>
      </c>
      <c r="D1135" s="39">
        <v>45100.251474048026</v>
      </c>
      <c r="E1135" s="34">
        <f>VLOOKUP(FACT_INTERESTS[[#This Row],[DW Version]], VERSIONS[], 2)</f>
        <v>74</v>
      </c>
      <c r="F1135" s="34">
        <f>VLOOKUP(FACT_INTERESTS[[#This Row],[DW Version]], VERSIONS[], 3)</f>
        <v>5.5</v>
      </c>
      <c r="G1135" s="34" t="str">
        <f>VLOOKUP(FACT_INTERESTS[[#This Row],[DW Version]], VERSIONS[], 4)</f>
        <v>white</v>
      </c>
      <c r="H1135" s="40" t="str">
        <f>VLOOKUP(FACT_INTERESTS[[#This Row],[DW Version]], VERSIONS[], 6)</f>
        <v>Nike Soccer Ball</v>
      </c>
      <c r="I1135" s="40" t="str">
        <f>VLOOKUP(FACT_INTERESTS[[#This Row],[DW Version]], VERSIONS[], 7)</f>
        <v>Sport Equipment</v>
      </c>
    </row>
    <row r="1136" spans="1:9" ht="15.5" x14ac:dyDescent="0.3">
      <c r="A1136" s="34">
        <v>1135</v>
      </c>
      <c r="B1136" s="40" t="s">
        <v>713</v>
      </c>
      <c r="C1136" s="35">
        <v>827</v>
      </c>
      <c r="D1136" s="36">
        <v>40293.167165176914</v>
      </c>
      <c r="E1136" s="34">
        <f>VLOOKUP(FACT_INTERESTS[[#This Row],[DW Version]], VERSIONS[], 2)</f>
        <v>84</v>
      </c>
      <c r="F1136" s="34">
        <f>VLOOKUP(FACT_INTERESTS[[#This Row],[DW Version]], VERSIONS[], 3)</f>
        <v>6.5</v>
      </c>
      <c r="G1136" s="34" t="str">
        <f>VLOOKUP(FACT_INTERESTS[[#This Row],[DW Version]], VERSIONS[], 4)</f>
        <v>red</v>
      </c>
      <c r="H1136" s="40" t="str">
        <f>VLOOKUP(FACT_INTERESTS[[#This Row],[DW Version]], VERSIONS[], 6)</f>
        <v>AeroLoft Running Vest</v>
      </c>
      <c r="I1136" s="40" t="str">
        <f>VLOOKUP(FACT_INTERESTS[[#This Row],[DW Version]], VERSIONS[], 7)</f>
        <v>Apparel</v>
      </c>
    </row>
    <row r="1137" spans="1:9" ht="15.5" x14ac:dyDescent="0.3">
      <c r="A1137" s="37">
        <v>1136</v>
      </c>
      <c r="B1137" s="41" t="s">
        <v>713</v>
      </c>
      <c r="C1137" s="38">
        <v>412</v>
      </c>
      <c r="D1137" s="39">
        <v>39684.587009786621</v>
      </c>
      <c r="E1137" s="34">
        <f>VLOOKUP(FACT_INTERESTS[[#This Row],[DW Version]], VERSIONS[], 2)</f>
        <v>42</v>
      </c>
      <c r="F1137" s="34">
        <f>VLOOKUP(FACT_INTERESTS[[#This Row],[DW Version]], VERSIONS[], 3)</f>
        <v>3</v>
      </c>
      <c r="G1137" s="34" t="str">
        <f>VLOOKUP(FACT_INTERESTS[[#This Row],[DW Version]], VERSIONS[], 4)</f>
        <v>white</v>
      </c>
      <c r="H1137" s="40" t="str">
        <f>VLOOKUP(FACT_INTERESTS[[#This Row],[DW Version]], VERSIONS[], 6)</f>
        <v>Air Max Thea</v>
      </c>
      <c r="I1137" s="40" t="str">
        <f>VLOOKUP(FACT_INTERESTS[[#This Row],[DW Version]], VERSIONS[], 7)</f>
        <v>Shoe</v>
      </c>
    </row>
    <row r="1138" spans="1:9" ht="15.5" x14ac:dyDescent="0.3">
      <c r="A1138" s="34">
        <v>1137</v>
      </c>
      <c r="B1138" s="40" t="s">
        <v>713</v>
      </c>
      <c r="C1138" s="35">
        <v>432</v>
      </c>
      <c r="D1138" s="36">
        <v>41242.963671450234</v>
      </c>
      <c r="E1138" s="34">
        <f>VLOOKUP(FACT_INTERESTS[[#This Row],[DW Version]], VERSIONS[], 2)</f>
        <v>44</v>
      </c>
      <c r="F1138" s="34">
        <f>VLOOKUP(FACT_INTERESTS[[#This Row],[DW Version]], VERSIONS[], 3)</f>
        <v>10.5</v>
      </c>
      <c r="G1138" s="34" t="str">
        <f>VLOOKUP(FACT_INTERESTS[[#This Row],[DW Version]], VERSIONS[], 4)</f>
        <v>white</v>
      </c>
      <c r="H1138" s="40" t="str">
        <f>VLOOKUP(FACT_INTERESTS[[#This Row],[DW Version]], VERSIONS[], 6)</f>
        <v>Zoom Pegasus Turbo</v>
      </c>
      <c r="I1138" s="40" t="str">
        <f>VLOOKUP(FACT_INTERESTS[[#This Row],[DW Version]], VERSIONS[], 7)</f>
        <v>Shoe</v>
      </c>
    </row>
    <row r="1139" spans="1:9" ht="15.5" x14ac:dyDescent="0.3">
      <c r="A1139" s="37">
        <v>1138</v>
      </c>
      <c r="B1139" s="41" t="s">
        <v>713</v>
      </c>
      <c r="C1139" s="38">
        <v>116</v>
      </c>
      <c r="D1139" s="39">
        <v>39033.697463727411</v>
      </c>
      <c r="E1139" s="34">
        <f>VLOOKUP(FACT_INTERESTS[[#This Row],[DW Version]], VERSIONS[], 2)</f>
        <v>12</v>
      </c>
      <c r="F1139" s="34">
        <f>VLOOKUP(FACT_INTERESTS[[#This Row],[DW Version]], VERSIONS[], 3)</f>
        <v>4</v>
      </c>
      <c r="G1139" s="34" t="str">
        <f>VLOOKUP(FACT_INTERESTS[[#This Row],[DW Version]], VERSIONS[], 4)</f>
        <v>white</v>
      </c>
      <c r="H1139" s="40" t="str">
        <f>VLOOKUP(FACT_INTERESTS[[#This Row],[DW Version]], VERSIONS[], 6)</f>
        <v>Pegasus</v>
      </c>
      <c r="I1139" s="40" t="str">
        <f>VLOOKUP(FACT_INTERESTS[[#This Row],[DW Version]], VERSIONS[], 7)</f>
        <v>Shoe</v>
      </c>
    </row>
    <row r="1140" spans="1:9" ht="15.5" x14ac:dyDescent="0.3">
      <c r="A1140" s="34">
        <v>1139</v>
      </c>
      <c r="B1140" s="34" t="s">
        <v>713</v>
      </c>
      <c r="C1140" s="35">
        <v>176</v>
      </c>
      <c r="D1140" s="36">
        <v>39729.8338931463</v>
      </c>
      <c r="E1140" s="34">
        <f>VLOOKUP(FACT_INTERESTS[[#This Row],[DW Version]], VERSIONS[], 2)</f>
        <v>17</v>
      </c>
      <c r="F1140" s="34">
        <f>VLOOKUP(FACT_INTERESTS[[#This Row],[DW Version]], VERSIONS[], 3)</f>
        <v>9</v>
      </c>
      <c r="G1140" s="34" t="str">
        <f>VLOOKUP(FACT_INTERESTS[[#This Row],[DW Version]], VERSIONS[], 4)</f>
        <v>green</v>
      </c>
      <c r="H1140" s="40" t="str">
        <f>VLOOKUP(FACT_INTERESTS[[#This Row],[DW Version]], VERSIONS[], 6)</f>
        <v>Free Run</v>
      </c>
      <c r="I1140" s="40" t="str">
        <f>VLOOKUP(FACT_INTERESTS[[#This Row],[DW Version]], VERSIONS[], 7)</f>
        <v>Shoe</v>
      </c>
    </row>
    <row r="1141" spans="1:9" ht="15.5" x14ac:dyDescent="0.3">
      <c r="A1141" s="37">
        <v>1140</v>
      </c>
      <c r="B1141" s="41" t="s">
        <v>713</v>
      </c>
      <c r="C1141" s="38">
        <v>838</v>
      </c>
      <c r="D1141" s="39">
        <v>44282.372116731436</v>
      </c>
      <c r="E1141" s="34">
        <f>VLOOKUP(FACT_INTERESTS[[#This Row],[DW Version]], VERSIONS[], 2)</f>
        <v>85</v>
      </c>
      <c r="F1141" s="34">
        <f>VLOOKUP(FACT_INTERESTS[[#This Row],[DW Version]], VERSIONS[], 3)</f>
        <v>6</v>
      </c>
      <c r="G1141" s="34" t="str">
        <f>VLOOKUP(FACT_INTERESTS[[#This Row],[DW Version]], VERSIONS[], 4)</f>
        <v>white</v>
      </c>
      <c r="H1141" s="40" t="str">
        <f>VLOOKUP(FACT_INTERESTS[[#This Row],[DW Version]], VERSIONS[], 6)</f>
        <v>Nike Flex Stride</v>
      </c>
      <c r="I1141" s="40" t="str">
        <f>VLOOKUP(FACT_INTERESTS[[#This Row],[DW Version]], VERSIONS[], 7)</f>
        <v>Apparel</v>
      </c>
    </row>
    <row r="1142" spans="1:9" ht="15.5" x14ac:dyDescent="0.3">
      <c r="A1142" s="34">
        <v>1141</v>
      </c>
      <c r="B1142" s="34" t="s">
        <v>713</v>
      </c>
      <c r="C1142" s="35">
        <v>83</v>
      </c>
      <c r="D1142" s="36">
        <v>40486.665094491625</v>
      </c>
      <c r="E1142" s="34">
        <f>VLOOKUP(FACT_INTERESTS[[#This Row],[DW Version]], VERSIONS[], 2)</f>
        <v>8</v>
      </c>
      <c r="F1142" s="34">
        <f>VLOOKUP(FACT_INTERESTS[[#This Row],[DW Version]], VERSIONS[], 3)</f>
        <v>12</v>
      </c>
      <c r="G1142" s="34" t="str">
        <f>VLOOKUP(FACT_INTERESTS[[#This Row],[DW Version]], VERSIONS[], 4)</f>
        <v>black</v>
      </c>
      <c r="H1142" s="40" t="str">
        <f>VLOOKUP(FACT_INTERESTS[[#This Row],[DW Version]], VERSIONS[], 6)</f>
        <v>Dunk</v>
      </c>
      <c r="I1142" s="40" t="str">
        <f>VLOOKUP(FACT_INTERESTS[[#This Row],[DW Version]], VERSIONS[], 7)</f>
        <v>Shoe</v>
      </c>
    </row>
    <row r="1143" spans="1:9" ht="15.5" x14ac:dyDescent="0.3">
      <c r="A1143" s="37">
        <v>1142</v>
      </c>
      <c r="B1143" s="41" t="s">
        <v>652</v>
      </c>
      <c r="C1143" s="38">
        <v>656</v>
      </c>
      <c r="D1143" s="39">
        <v>42942.774621676399</v>
      </c>
      <c r="E1143" s="34">
        <f>VLOOKUP(FACT_INTERESTS[[#This Row],[DW Version]], VERSIONS[], 2)</f>
        <v>66</v>
      </c>
      <c r="F1143" s="34">
        <f>VLOOKUP(FACT_INTERESTS[[#This Row],[DW Version]], VERSIONS[], 3)</f>
        <v>10.5</v>
      </c>
      <c r="G1143" s="34" t="str">
        <f>VLOOKUP(FACT_INTERESTS[[#This Row],[DW Version]], VERSIONS[], 4)</f>
        <v>white</v>
      </c>
      <c r="H1143" s="40" t="str">
        <f>VLOOKUP(FACT_INTERESTS[[#This Row],[DW Version]], VERSIONS[], 6)</f>
        <v>Therma Training Pants</v>
      </c>
      <c r="I1143" s="40" t="str">
        <f>VLOOKUP(FACT_INTERESTS[[#This Row],[DW Version]], VERSIONS[], 7)</f>
        <v>Apparel</v>
      </c>
    </row>
    <row r="1144" spans="1:9" ht="15.5" x14ac:dyDescent="0.3">
      <c r="A1144" s="34">
        <v>1143</v>
      </c>
      <c r="B1144" s="40" t="s">
        <v>652</v>
      </c>
      <c r="C1144" s="35">
        <v>910</v>
      </c>
      <c r="D1144" s="36">
        <v>41586.692280088435</v>
      </c>
      <c r="E1144" s="34">
        <f>VLOOKUP(FACT_INTERESTS[[#This Row],[DW Version]], VERSIONS[], 2)</f>
        <v>93</v>
      </c>
      <c r="F1144" s="34">
        <f>VLOOKUP(FACT_INTERESTS[[#This Row],[DW Version]], VERSIONS[], 3)</f>
        <v>5</v>
      </c>
      <c r="G1144" s="34" t="str">
        <f>VLOOKUP(FACT_INTERESTS[[#This Row],[DW Version]], VERSIONS[], 4)</f>
        <v>white</v>
      </c>
      <c r="H1144" s="40" t="str">
        <f>VLOOKUP(FACT_INTERESTS[[#This Row],[DW Version]], VERSIONS[], 6)</f>
        <v>Therma Training Top</v>
      </c>
      <c r="I1144" s="40" t="str">
        <f>VLOOKUP(FACT_INTERESTS[[#This Row],[DW Version]], VERSIONS[], 7)</f>
        <v>Apparel</v>
      </c>
    </row>
    <row r="1145" spans="1:9" ht="15.5" x14ac:dyDescent="0.3">
      <c r="A1145" s="37">
        <v>1144</v>
      </c>
      <c r="B1145" s="37" t="s">
        <v>652</v>
      </c>
      <c r="C1145" s="38">
        <v>366</v>
      </c>
      <c r="D1145" s="39">
        <v>40179.578336149825</v>
      </c>
      <c r="E1145" s="34">
        <f>VLOOKUP(FACT_INTERESTS[[#This Row],[DW Version]], VERSIONS[], 2)</f>
        <v>37</v>
      </c>
      <c r="F1145" s="34">
        <f>VLOOKUP(FACT_INTERESTS[[#This Row],[DW Version]], VERSIONS[], 3)</f>
        <v>5.5</v>
      </c>
      <c r="G1145" s="34" t="str">
        <f>VLOOKUP(FACT_INTERESTS[[#This Row],[DW Version]], VERSIONS[], 4)</f>
        <v>black</v>
      </c>
      <c r="H1145" s="40" t="str">
        <f>VLOOKUP(FACT_INTERESTS[[#This Row],[DW Version]], VERSIONS[], 6)</f>
        <v>Air Zoom Winflo</v>
      </c>
      <c r="I1145" s="40" t="str">
        <f>VLOOKUP(FACT_INTERESTS[[#This Row],[DW Version]], VERSIONS[], 7)</f>
        <v>Shoe</v>
      </c>
    </row>
    <row r="1146" spans="1:9" ht="15.5" x14ac:dyDescent="0.3">
      <c r="A1146" s="34">
        <v>1145</v>
      </c>
      <c r="B1146" s="40" t="s">
        <v>652</v>
      </c>
      <c r="C1146" s="35">
        <v>953</v>
      </c>
      <c r="D1146" s="36">
        <v>43982.462397965632</v>
      </c>
      <c r="E1146" s="34">
        <f>VLOOKUP(FACT_INTERESTS[[#This Row],[DW Version]], VERSIONS[], 2)</f>
        <v>97</v>
      </c>
      <c r="F1146" s="34">
        <f>VLOOKUP(FACT_INTERESTS[[#This Row],[DW Version]], VERSIONS[], 3)</f>
        <v>7.5</v>
      </c>
      <c r="G1146" s="34" t="str">
        <f>VLOOKUP(FACT_INTERESTS[[#This Row],[DW Version]], VERSIONS[], 4)</f>
        <v>white</v>
      </c>
      <c r="H1146" s="40" t="str">
        <f>VLOOKUP(FACT_INTERESTS[[#This Row],[DW Version]], VERSIONS[], 6)</f>
        <v>Nike Socks</v>
      </c>
      <c r="I1146" s="40" t="str">
        <f>VLOOKUP(FACT_INTERESTS[[#This Row],[DW Version]], VERSIONS[], 7)</f>
        <v>Accessories</v>
      </c>
    </row>
    <row r="1147" spans="1:9" ht="15.5" x14ac:dyDescent="0.3">
      <c r="A1147" s="37">
        <v>1146</v>
      </c>
      <c r="B1147" s="37" t="s">
        <v>652</v>
      </c>
      <c r="C1147" s="38">
        <v>477</v>
      </c>
      <c r="D1147" s="39">
        <v>44832.666354993402</v>
      </c>
      <c r="E1147" s="34">
        <f>VLOOKUP(FACT_INTERESTS[[#This Row],[DW Version]], VERSIONS[], 2)</f>
        <v>50</v>
      </c>
      <c r="F1147" s="34">
        <f>VLOOKUP(FACT_INTERESTS[[#This Row],[DW Version]], VERSIONS[], 3)</f>
        <v>8</v>
      </c>
      <c r="G1147" s="34" t="str">
        <f>VLOOKUP(FACT_INTERESTS[[#This Row],[DW Version]], VERSIONS[], 4)</f>
        <v>black</v>
      </c>
      <c r="H1147" s="40" t="str">
        <f>VLOOKUP(FACT_INTERESTS[[#This Row],[DW Version]], VERSIONS[], 6)</f>
        <v>Air Zoom Elite</v>
      </c>
      <c r="I1147" s="40" t="str">
        <f>VLOOKUP(FACT_INTERESTS[[#This Row],[DW Version]], VERSIONS[], 7)</f>
        <v>Shoe</v>
      </c>
    </row>
    <row r="1148" spans="1:9" ht="15.5" x14ac:dyDescent="0.3">
      <c r="A1148" s="34">
        <v>1147</v>
      </c>
      <c r="B1148" s="34" t="s">
        <v>652</v>
      </c>
      <c r="C1148" s="35">
        <v>872</v>
      </c>
      <c r="D1148" s="36">
        <v>45161.266779422753</v>
      </c>
      <c r="E1148" s="34">
        <f>VLOOKUP(FACT_INTERESTS[[#This Row],[DW Version]], VERSIONS[], 2)</f>
        <v>89</v>
      </c>
      <c r="F1148" s="34">
        <f>VLOOKUP(FACT_INTERESTS[[#This Row],[DW Version]], VERSIONS[], 3)</f>
        <v>6</v>
      </c>
      <c r="G1148" s="34" t="str">
        <f>VLOOKUP(FACT_INTERESTS[[#This Row],[DW Version]], VERSIONS[], 4)</f>
        <v>white</v>
      </c>
      <c r="H1148" s="40" t="str">
        <f>VLOOKUP(FACT_INTERESTS[[#This Row],[DW Version]], VERSIONS[], 6)</f>
        <v>Wildhorse 7</v>
      </c>
      <c r="I1148" s="40" t="str">
        <f>VLOOKUP(FACT_INTERESTS[[#This Row],[DW Version]], VERSIONS[], 7)</f>
        <v>Shoe</v>
      </c>
    </row>
    <row r="1149" spans="1:9" ht="15.5" x14ac:dyDescent="0.3">
      <c r="A1149" s="37">
        <v>1148</v>
      </c>
      <c r="B1149" s="37" t="s">
        <v>652</v>
      </c>
      <c r="C1149" s="38">
        <v>683</v>
      </c>
      <c r="D1149" s="39">
        <v>41304.117735268992</v>
      </c>
      <c r="E1149" s="34">
        <f>VLOOKUP(FACT_INTERESTS[[#This Row],[DW Version]], VERSIONS[], 2)</f>
        <v>69</v>
      </c>
      <c r="F1149" s="34">
        <f>VLOOKUP(FACT_INTERESTS[[#This Row],[DW Version]], VERSIONS[], 3)</f>
        <v>5.5</v>
      </c>
      <c r="G1149" s="34" t="str">
        <f>VLOOKUP(FACT_INTERESTS[[#This Row],[DW Version]], VERSIONS[], 4)</f>
        <v>red</v>
      </c>
      <c r="H1149" s="40" t="str">
        <f>VLOOKUP(FACT_INTERESTS[[#This Row],[DW Version]], VERSIONS[], 6)</f>
        <v>Mercurial Vapor</v>
      </c>
      <c r="I1149" s="40" t="str">
        <f>VLOOKUP(FACT_INTERESTS[[#This Row],[DW Version]], VERSIONS[], 7)</f>
        <v>Shoe</v>
      </c>
    </row>
    <row r="1150" spans="1:9" ht="15.5" x14ac:dyDescent="0.3">
      <c r="A1150" s="34">
        <v>1149</v>
      </c>
      <c r="B1150" s="40" t="s">
        <v>681</v>
      </c>
      <c r="C1150" s="35">
        <v>321</v>
      </c>
      <c r="D1150" s="36">
        <v>40389.603191371541</v>
      </c>
      <c r="E1150" s="34">
        <f>VLOOKUP(FACT_INTERESTS[[#This Row],[DW Version]], VERSIONS[], 2)</f>
        <v>32</v>
      </c>
      <c r="F1150" s="34">
        <f>VLOOKUP(FACT_INTERESTS[[#This Row],[DW Version]], VERSIONS[], 3)</f>
        <v>11.5</v>
      </c>
      <c r="G1150" s="34" t="str">
        <f>VLOOKUP(FACT_INTERESTS[[#This Row],[DW Version]], VERSIONS[], 4)</f>
        <v>white</v>
      </c>
      <c r="H1150" s="40" t="str">
        <f>VLOOKUP(FACT_INTERESTS[[#This Row],[DW Version]], VERSIONS[], 6)</f>
        <v>SB Dunk</v>
      </c>
      <c r="I1150" s="40" t="str">
        <f>VLOOKUP(FACT_INTERESTS[[#This Row],[DW Version]], VERSIONS[], 7)</f>
        <v>Shoe</v>
      </c>
    </row>
    <row r="1151" spans="1:9" ht="15.5" x14ac:dyDescent="0.3">
      <c r="A1151" s="37">
        <v>1150</v>
      </c>
      <c r="B1151" s="41" t="s">
        <v>681</v>
      </c>
      <c r="C1151" s="38">
        <v>146</v>
      </c>
      <c r="D1151" s="39">
        <v>45187.307737646202</v>
      </c>
      <c r="E1151" s="34">
        <f>VLOOKUP(FACT_INTERESTS[[#This Row],[DW Version]], VERSIONS[], 2)</f>
        <v>14</v>
      </c>
      <c r="F1151" s="34">
        <f>VLOOKUP(FACT_INTERESTS[[#This Row],[DW Version]], VERSIONS[], 3)</f>
        <v>11.5</v>
      </c>
      <c r="G1151" s="34" t="str">
        <f>VLOOKUP(FACT_INTERESTS[[#This Row],[DW Version]], VERSIONS[], 4)</f>
        <v>white</v>
      </c>
      <c r="H1151" s="40" t="str">
        <f>VLOOKUP(FACT_INTERESTS[[#This Row],[DW Version]], VERSIONS[], 6)</f>
        <v>ZoomX</v>
      </c>
      <c r="I1151" s="40" t="str">
        <f>VLOOKUP(FACT_INTERESTS[[#This Row],[DW Version]], VERSIONS[], 7)</f>
        <v>Shoe</v>
      </c>
    </row>
    <row r="1152" spans="1:9" ht="15.5" x14ac:dyDescent="0.3">
      <c r="A1152" s="34">
        <v>1151</v>
      </c>
      <c r="B1152" s="40" t="s">
        <v>681</v>
      </c>
      <c r="C1152" s="35">
        <v>930</v>
      </c>
      <c r="D1152" s="36">
        <v>45393.330370990705</v>
      </c>
      <c r="E1152" s="34">
        <f>VLOOKUP(FACT_INTERESTS[[#This Row],[DW Version]], VERSIONS[], 2)</f>
        <v>95</v>
      </c>
      <c r="F1152" s="34">
        <f>VLOOKUP(FACT_INTERESTS[[#This Row],[DW Version]], VERSIONS[], 3)</f>
        <v>5</v>
      </c>
      <c r="G1152" s="34" t="str">
        <f>VLOOKUP(FACT_INTERESTS[[#This Row],[DW Version]], VERSIONS[], 4)</f>
        <v>black</v>
      </c>
      <c r="H1152" s="40" t="str">
        <f>VLOOKUP(FACT_INTERESTS[[#This Row],[DW Version]], VERSIONS[], 6)</f>
        <v>Nike Backpack</v>
      </c>
      <c r="I1152" s="40" t="str">
        <f>VLOOKUP(FACT_INTERESTS[[#This Row],[DW Version]], VERSIONS[], 7)</f>
        <v>Accessories</v>
      </c>
    </row>
    <row r="1153" spans="1:9" ht="15.5" x14ac:dyDescent="0.3">
      <c r="A1153" s="37">
        <v>1152</v>
      </c>
      <c r="B1153" s="41" t="s">
        <v>681</v>
      </c>
      <c r="C1153" s="38">
        <v>676</v>
      </c>
      <c r="D1153" s="39">
        <v>44563.982552380083</v>
      </c>
      <c r="E1153" s="34">
        <f>VLOOKUP(FACT_INTERESTS[[#This Row],[DW Version]], VERSIONS[], 2)</f>
        <v>68</v>
      </c>
      <c r="F1153" s="34">
        <f>VLOOKUP(FACT_INTERESTS[[#This Row],[DW Version]], VERSIONS[], 3)</f>
        <v>9</v>
      </c>
      <c r="G1153" s="34" t="str">
        <f>VLOOKUP(FACT_INTERESTS[[#This Row],[DW Version]], VERSIONS[], 4)</f>
        <v>white</v>
      </c>
      <c r="H1153" s="40" t="str">
        <f>VLOOKUP(FACT_INTERESTS[[#This Row],[DW Version]], VERSIONS[], 6)</f>
        <v>React Miler</v>
      </c>
      <c r="I1153" s="40" t="str">
        <f>VLOOKUP(FACT_INTERESTS[[#This Row],[DW Version]], VERSIONS[], 7)</f>
        <v>Shoe</v>
      </c>
    </row>
    <row r="1154" spans="1:9" ht="15.5" x14ac:dyDescent="0.3">
      <c r="A1154" s="34">
        <v>1153</v>
      </c>
      <c r="B1154" s="34" t="s">
        <v>681</v>
      </c>
      <c r="C1154" s="35">
        <v>790</v>
      </c>
      <c r="D1154" s="36">
        <v>40827.974925118826</v>
      </c>
      <c r="E1154" s="34">
        <f>VLOOKUP(FACT_INTERESTS[[#This Row],[DW Version]], VERSIONS[], 2)</f>
        <v>81</v>
      </c>
      <c r="F1154" s="34">
        <f>VLOOKUP(FACT_INTERESTS[[#This Row],[DW Version]], VERSIONS[], 3)</f>
        <v>5</v>
      </c>
      <c r="G1154" s="34" t="str">
        <f>VLOOKUP(FACT_INTERESTS[[#This Row],[DW Version]], VERSIONS[], 4)</f>
        <v>silver</v>
      </c>
      <c r="H1154" s="40" t="str">
        <f>VLOOKUP(FACT_INTERESTS[[#This Row],[DW Version]], VERSIONS[], 6)</f>
        <v>Air Max Fusion</v>
      </c>
      <c r="I1154" s="40" t="str">
        <f>VLOOKUP(FACT_INTERESTS[[#This Row],[DW Version]], VERSIONS[], 7)</f>
        <v>Shoe</v>
      </c>
    </row>
    <row r="1155" spans="1:9" ht="15.5" x14ac:dyDescent="0.3">
      <c r="A1155" s="37">
        <v>1154</v>
      </c>
      <c r="B1155" s="41" t="s">
        <v>681</v>
      </c>
      <c r="C1155" s="38">
        <v>189</v>
      </c>
      <c r="D1155" s="39">
        <v>41064.730881768512</v>
      </c>
      <c r="E1155" s="34">
        <f>VLOOKUP(FACT_INTERESTS[[#This Row],[DW Version]], VERSIONS[], 2)</f>
        <v>19</v>
      </c>
      <c r="F1155" s="34">
        <f>VLOOKUP(FACT_INTERESTS[[#This Row],[DW Version]], VERSIONS[], 3)</f>
        <v>8</v>
      </c>
      <c r="G1155" s="34" t="str">
        <f>VLOOKUP(FACT_INTERESTS[[#This Row],[DW Version]], VERSIONS[], 4)</f>
        <v>black</v>
      </c>
      <c r="H1155" s="40" t="str">
        <f>VLOOKUP(FACT_INTERESTS[[#This Row],[DW Version]], VERSIONS[], 6)</f>
        <v>Windrunner Jacket</v>
      </c>
      <c r="I1155" s="40" t="str">
        <f>VLOOKUP(FACT_INTERESTS[[#This Row],[DW Version]], VERSIONS[], 7)</f>
        <v>Apparel</v>
      </c>
    </row>
    <row r="1156" spans="1:9" ht="15.5" x14ac:dyDescent="0.3">
      <c r="A1156" s="34">
        <v>1155</v>
      </c>
      <c r="B1156" s="40" t="s">
        <v>681</v>
      </c>
      <c r="C1156" s="35">
        <v>225</v>
      </c>
      <c r="D1156" s="36">
        <v>44309.28256839954</v>
      </c>
      <c r="E1156" s="34">
        <f>VLOOKUP(FACT_INTERESTS[[#This Row],[DW Version]], VERSIONS[], 2)</f>
        <v>22</v>
      </c>
      <c r="F1156" s="34">
        <f>VLOOKUP(FACT_INTERESTS[[#This Row],[DW Version]], VERSIONS[], 3)</f>
        <v>9.5</v>
      </c>
      <c r="G1156" s="34" t="str">
        <f>VLOOKUP(FACT_INTERESTS[[#This Row],[DW Version]], VERSIONS[], 4)</f>
        <v>red</v>
      </c>
      <c r="H1156" s="40" t="str">
        <f>VLOOKUP(FACT_INTERESTS[[#This Row],[DW Version]], VERSIONS[], 6)</f>
        <v>Daybreak</v>
      </c>
      <c r="I1156" s="40" t="str">
        <f>VLOOKUP(FACT_INTERESTS[[#This Row],[DW Version]], VERSIONS[], 7)</f>
        <v>Shoe</v>
      </c>
    </row>
    <row r="1157" spans="1:9" ht="15.5" x14ac:dyDescent="0.3">
      <c r="A1157" s="37">
        <v>1156</v>
      </c>
      <c r="B1157" s="37" t="s">
        <v>681</v>
      </c>
      <c r="C1157" s="38">
        <v>483</v>
      </c>
      <c r="D1157" s="39">
        <v>41314.839235168212</v>
      </c>
      <c r="E1157" s="34">
        <f>VLOOKUP(FACT_INTERESTS[[#This Row],[DW Version]], VERSIONS[], 2)</f>
        <v>51</v>
      </c>
      <c r="F1157" s="34">
        <f>VLOOKUP(FACT_INTERESTS[[#This Row],[DW Version]], VERSIONS[], 3)</f>
        <v>4</v>
      </c>
      <c r="G1157" s="34" t="str">
        <f>VLOOKUP(FACT_INTERESTS[[#This Row],[DW Version]], VERSIONS[], 4)</f>
        <v>white</v>
      </c>
      <c r="H1157" s="40" t="str">
        <f>VLOOKUP(FACT_INTERESTS[[#This Row],[DW Version]], VERSIONS[], 6)</f>
        <v>Therma Sphere Hoodie</v>
      </c>
      <c r="I1157" s="40" t="str">
        <f>VLOOKUP(FACT_INTERESTS[[#This Row],[DW Version]], VERSIONS[], 7)</f>
        <v>Apparel</v>
      </c>
    </row>
    <row r="1158" spans="1:9" ht="15.5" x14ac:dyDescent="0.3">
      <c r="A1158" s="34">
        <v>1157</v>
      </c>
      <c r="B1158" s="40" t="s">
        <v>678</v>
      </c>
      <c r="C1158" s="35">
        <v>146</v>
      </c>
      <c r="D1158" s="36">
        <v>41366.085335913442</v>
      </c>
      <c r="E1158" s="34">
        <f>VLOOKUP(FACT_INTERESTS[[#This Row],[DW Version]], VERSIONS[], 2)</f>
        <v>14</v>
      </c>
      <c r="F1158" s="34">
        <f>VLOOKUP(FACT_INTERESTS[[#This Row],[DW Version]], VERSIONS[], 3)</f>
        <v>11.5</v>
      </c>
      <c r="G1158" s="34" t="str">
        <f>VLOOKUP(FACT_INTERESTS[[#This Row],[DW Version]], VERSIONS[], 4)</f>
        <v>white</v>
      </c>
      <c r="H1158" s="40" t="str">
        <f>VLOOKUP(FACT_INTERESTS[[#This Row],[DW Version]], VERSIONS[], 6)</f>
        <v>ZoomX</v>
      </c>
      <c r="I1158" s="40" t="str">
        <f>VLOOKUP(FACT_INTERESTS[[#This Row],[DW Version]], VERSIONS[], 7)</f>
        <v>Shoe</v>
      </c>
    </row>
    <row r="1159" spans="1:9" ht="15.5" x14ac:dyDescent="0.3">
      <c r="A1159" s="37">
        <v>1158</v>
      </c>
      <c r="B1159" s="37" t="s">
        <v>678</v>
      </c>
      <c r="C1159" s="38">
        <v>110</v>
      </c>
      <c r="D1159" s="39">
        <v>43095.186923215384</v>
      </c>
      <c r="E1159" s="34">
        <f>VLOOKUP(FACT_INTERESTS[[#This Row],[DW Version]], VERSIONS[], 2)</f>
        <v>11</v>
      </c>
      <c r="F1159" s="34">
        <f>VLOOKUP(FACT_INTERESTS[[#This Row],[DW Version]], VERSIONS[], 3)</f>
        <v>5</v>
      </c>
      <c r="G1159" s="34" t="str">
        <f>VLOOKUP(FACT_INTERESTS[[#This Row],[DW Version]], VERSIONS[], 4)</f>
        <v>white</v>
      </c>
      <c r="H1159" s="40" t="str">
        <f>VLOOKUP(FACT_INTERESTS[[#This Row],[DW Version]], VERSIONS[], 6)</f>
        <v>Pro Compression Tights</v>
      </c>
      <c r="I1159" s="40" t="str">
        <f>VLOOKUP(FACT_INTERESTS[[#This Row],[DW Version]], VERSIONS[], 7)</f>
        <v>Apparel</v>
      </c>
    </row>
    <row r="1160" spans="1:9" ht="15.5" x14ac:dyDescent="0.3">
      <c r="A1160" s="34">
        <v>1159</v>
      </c>
      <c r="B1160" s="34" t="s">
        <v>678</v>
      </c>
      <c r="C1160" s="35">
        <v>143</v>
      </c>
      <c r="D1160" s="36">
        <v>44290.310056894865</v>
      </c>
      <c r="E1160" s="34">
        <f>VLOOKUP(FACT_INTERESTS[[#This Row],[DW Version]], VERSIONS[], 2)</f>
        <v>14</v>
      </c>
      <c r="F1160" s="34">
        <f>VLOOKUP(FACT_INTERESTS[[#This Row],[DW Version]], VERSIONS[], 3)</f>
        <v>10</v>
      </c>
      <c r="G1160" s="34" t="str">
        <f>VLOOKUP(FACT_INTERESTS[[#This Row],[DW Version]], VERSIONS[], 4)</f>
        <v>red</v>
      </c>
      <c r="H1160" s="40" t="str">
        <f>VLOOKUP(FACT_INTERESTS[[#This Row],[DW Version]], VERSIONS[], 6)</f>
        <v>ZoomX</v>
      </c>
      <c r="I1160" s="40" t="str">
        <f>VLOOKUP(FACT_INTERESTS[[#This Row],[DW Version]], VERSIONS[], 7)</f>
        <v>Shoe</v>
      </c>
    </row>
    <row r="1161" spans="1:9" ht="15.5" x14ac:dyDescent="0.3">
      <c r="A1161" s="37">
        <v>1160</v>
      </c>
      <c r="B1161" s="41" t="s">
        <v>678</v>
      </c>
      <c r="C1161" s="38">
        <v>370</v>
      </c>
      <c r="D1161" s="39">
        <v>41468.816235978215</v>
      </c>
      <c r="E1161" s="34">
        <f>VLOOKUP(FACT_INTERESTS[[#This Row],[DW Version]], VERSIONS[], 2)</f>
        <v>37</v>
      </c>
      <c r="F1161" s="34">
        <f>VLOOKUP(FACT_INTERESTS[[#This Row],[DW Version]], VERSIONS[], 3)</f>
        <v>8</v>
      </c>
      <c r="G1161" s="34" t="str">
        <f>VLOOKUP(FACT_INTERESTS[[#This Row],[DW Version]], VERSIONS[], 4)</f>
        <v>white</v>
      </c>
      <c r="H1161" s="40" t="str">
        <f>VLOOKUP(FACT_INTERESTS[[#This Row],[DW Version]], VERSIONS[], 6)</f>
        <v>Air Zoom Winflo</v>
      </c>
      <c r="I1161" s="40" t="str">
        <f>VLOOKUP(FACT_INTERESTS[[#This Row],[DW Version]], VERSIONS[], 7)</f>
        <v>Shoe</v>
      </c>
    </row>
    <row r="1162" spans="1:9" ht="15.5" x14ac:dyDescent="0.3">
      <c r="A1162" s="34">
        <v>1161</v>
      </c>
      <c r="B1162" s="34" t="s">
        <v>678</v>
      </c>
      <c r="C1162" s="35">
        <v>411</v>
      </c>
      <c r="D1162" s="36">
        <v>43252.475641228048</v>
      </c>
      <c r="E1162" s="34">
        <f>VLOOKUP(FACT_INTERESTS[[#This Row],[DW Version]], VERSIONS[], 2)</f>
        <v>41</v>
      </c>
      <c r="F1162" s="34">
        <f>VLOOKUP(FACT_INTERESTS[[#This Row],[DW Version]], VERSIONS[], 3)</f>
        <v>12</v>
      </c>
      <c r="G1162" s="34" t="str">
        <f>VLOOKUP(FACT_INTERESTS[[#This Row],[DW Version]], VERSIONS[], 4)</f>
        <v>white</v>
      </c>
      <c r="H1162" s="40" t="str">
        <f>VLOOKUP(FACT_INTERESTS[[#This Row],[DW Version]], VERSIONS[], 6)</f>
        <v>LunarGlide</v>
      </c>
      <c r="I1162" s="40" t="str">
        <f>VLOOKUP(FACT_INTERESTS[[#This Row],[DW Version]], VERSIONS[], 7)</f>
        <v>Shoe</v>
      </c>
    </row>
    <row r="1163" spans="1:9" ht="15.5" x14ac:dyDescent="0.3">
      <c r="A1163" s="37">
        <v>1162</v>
      </c>
      <c r="B1163" s="41" t="s">
        <v>678</v>
      </c>
      <c r="C1163" s="38">
        <v>299</v>
      </c>
      <c r="D1163" s="39">
        <v>44022.019537529923</v>
      </c>
      <c r="E1163" s="34">
        <f>VLOOKUP(FACT_INTERESTS[[#This Row],[DW Version]], VERSIONS[], 2)</f>
        <v>30</v>
      </c>
      <c r="F1163" s="34">
        <f>VLOOKUP(FACT_INTERESTS[[#This Row],[DW Version]], VERSIONS[], 3)</f>
        <v>5.5</v>
      </c>
      <c r="G1163" s="34" t="str">
        <f>VLOOKUP(FACT_INTERESTS[[#This Row],[DW Version]], VERSIONS[], 4)</f>
        <v>black</v>
      </c>
      <c r="H1163" s="40" t="str">
        <f>VLOOKUP(FACT_INTERESTS[[#This Row],[DW Version]], VERSIONS[], 6)</f>
        <v>Air Zoom Terra Kiger</v>
      </c>
      <c r="I1163" s="40" t="str">
        <f>VLOOKUP(FACT_INTERESTS[[#This Row],[DW Version]], VERSIONS[], 7)</f>
        <v>Shoe</v>
      </c>
    </row>
    <row r="1164" spans="1:9" ht="15.5" x14ac:dyDescent="0.3">
      <c r="A1164" s="34">
        <v>1163</v>
      </c>
      <c r="B1164" s="40" t="s">
        <v>678</v>
      </c>
      <c r="C1164" s="35">
        <v>684</v>
      </c>
      <c r="D1164" s="36">
        <v>45301.624129002266</v>
      </c>
      <c r="E1164" s="34">
        <f>VLOOKUP(FACT_INTERESTS[[#This Row],[DW Version]], VERSIONS[], 2)</f>
        <v>69</v>
      </c>
      <c r="F1164" s="34">
        <f>VLOOKUP(FACT_INTERESTS[[#This Row],[DW Version]], VERSIONS[], 3)</f>
        <v>6.5</v>
      </c>
      <c r="G1164" s="34" t="str">
        <f>VLOOKUP(FACT_INTERESTS[[#This Row],[DW Version]], VERSIONS[], 4)</f>
        <v>white</v>
      </c>
      <c r="H1164" s="40" t="str">
        <f>VLOOKUP(FACT_INTERESTS[[#This Row],[DW Version]], VERSIONS[], 6)</f>
        <v>Mercurial Vapor</v>
      </c>
      <c r="I1164" s="40" t="str">
        <f>VLOOKUP(FACT_INTERESTS[[#This Row],[DW Version]], VERSIONS[], 7)</f>
        <v>Shoe</v>
      </c>
    </row>
    <row r="1165" spans="1:9" ht="15.5" x14ac:dyDescent="0.3">
      <c r="A1165" s="37">
        <v>1164</v>
      </c>
      <c r="B1165" s="37" t="s">
        <v>678</v>
      </c>
      <c r="C1165" s="38">
        <v>178</v>
      </c>
      <c r="D1165" s="39">
        <v>41375.928871711927</v>
      </c>
      <c r="E1165" s="34">
        <f>VLOOKUP(FACT_INTERESTS[[#This Row],[DW Version]], VERSIONS[], 2)</f>
        <v>18</v>
      </c>
      <c r="F1165" s="34">
        <f>VLOOKUP(FACT_INTERESTS[[#This Row],[DW Version]], VERSIONS[], 3)</f>
        <v>5</v>
      </c>
      <c r="G1165" s="34" t="str">
        <f>VLOOKUP(FACT_INTERESTS[[#This Row],[DW Version]], VERSIONS[], 4)</f>
        <v>orange</v>
      </c>
      <c r="H1165" s="40" t="str">
        <f>VLOOKUP(FACT_INTERESTS[[#This Row],[DW Version]], VERSIONS[], 6)</f>
        <v>Metcon</v>
      </c>
      <c r="I1165" s="40" t="str">
        <f>VLOOKUP(FACT_INTERESTS[[#This Row],[DW Version]], VERSIONS[], 7)</f>
        <v>Shoe</v>
      </c>
    </row>
    <row r="1166" spans="1:9" ht="15.5" x14ac:dyDescent="0.3">
      <c r="A1166" s="34">
        <v>1165</v>
      </c>
      <c r="B1166" s="40" t="s">
        <v>678</v>
      </c>
      <c r="C1166" s="35">
        <v>659</v>
      </c>
      <c r="D1166" s="36">
        <v>39700.449556924592</v>
      </c>
      <c r="E1166" s="34">
        <f>VLOOKUP(FACT_INTERESTS[[#This Row],[DW Version]], VERSIONS[], 2)</f>
        <v>67</v>
      </c>
      <c r="F1166" s="34">
        <f>VLOOKUP(FACT_INTERESTS[[#This Row],[DW Version]], VERSIONS[], 3)</f>
        <v>3</v>
      </c>
      <c r="G1166" s="34" t="str">
        <f>VLOOKUP(FACT_INTERESTS[[#This Row],[DW Version]], VERSIONS[], 4)</f>
        <v>white</v>
      </c>
      <c r="H1166" s="40" t="str">
        <f>VLOOKUP(FACT_INTERESTS[[#This Row],[DW Version]], VERSIONS[], 6)</f>
        <v>Phantom VSN Elite</v>
      </c>
      <c r="I1166" s="40" t="str">
        <f>VLOOKUP(FACT_INTERESTS[[#This Row],[DW Version]], VERSIONS[], 7)</f>
        <v>Shoe</v>
      </c>
    </row>
    <row r="1167" spans="1:9" ht="15.5" x14ac:dyDescent="0.3">
      <c r="A1167" s="37">
        <v>1166</v>
      </c>
      <c r="B1167" s="41" t="s">
        <v>678</v>
      </c>
      <c r="C1167" s="38">
        <v>268</v>
      </c>
      <c r="D1167" s="39">
        <v>44535.670557893187</v>
      </c>
      <c r="E1167" s="34">
        <f>VLOOKUP(FACT_INTERESTS[[#This Row],[DW Version]], VERSIONS[], 2)</f>
        <v>26</v>
      </c>
      <c r="F1167" s="34">
        <f>VLOOKUP(FACT_INTERESTS[[#This Row],[DW Version]], VERSIONS[], 3)</f>
        <v>7.5</v>
      </c>
      <c r="G1167" s="34" t="str">
        <f>VLOOKUP(FACT_INTERESTS[[#This Row],[DW Version]], VERSIONS[], 4)</f>
        <v>white</v>
      </c>
      <c r="H1167" s="40" t="str">
        <f>VLOOKUP(FACT_INTERESTS[[#This Row],[DW Version]], VERSIONS[], 6)</f>
        <v>Infinity Run</v>
      </c>
      <c r="I1167" s="40" t="str">
        <f>VLOOKUP(FACT_INTERESTS[[#This Row],[DW Version]], VERSIONS[], 7)</f>
        <v>Shoe</v>
      </c>
    </row>
    <row r="1168" spans="1:9" ht="15.5" x14ac:dyDescent="0.3">
      <c r="A1168" s="34">
        <v>1167</v>
      </c>
      <c r="B1168" s="34" t="s">
        <v>678</v>
      </c>
      <c r="C1168" s="35">
        <v>452</v>
      </c>
      <c r="D1168" s="36">
        <v>42336.611907156737</v>
      </c>
      <c r="E1168" s="34">
        <f>VLOOKUP(FACT_INTERESTS[[#This Row],[DW Version]], VERSIONS[], 2)</f>
        <v>47</v>
      </c>
      <c r="F1168" s="34">
        <f>VLOOKUP(FACT_INTERESTS[[#This Row],[DW Version]], VERSIONS[], 3)</f>
        <v>7</v>
      </c>
      <c r="G1168" s="34" t="str">
        <f>VLOOKUP(FACT_INTERESTS[[#This Row],[DW Version]], VERSIONS[], 4)</f>
        <v>white</v>
      </c>
      <c r="H1168" s="40" t="str">
        <f>VLOOKUP(FACT_INTERESTS[[#This Row],[DW Version]], VERSIONS[], 6)</f>
        <v>Court Royale</v>
      </c>
      <c r="I1168" s="40" t="str">
        <f>VLOOKUP(FACT_INTERESTS[[#This Row],[DW Version]], VERSIONS[], 7)</f>
        <v>Shoe</v>
      </c>
    </row>
    <row r="1169" spans="1:9" ht="15.5" x14ac:dyDescent="0.3">
      <c r="A1169" s="37">
        <v>1168</v>
      </c>
      <c r="B1169" s="41" t="s">
        <v>678</v>
      </c>
      <c r="C1169" s="38">
        <v>297</v>
      </c>
      <c r="D1169" s="39">
        <v>43943.91801310872</v>
      </c>
      <c r="E1169" s="34">
        <f>VLOOKUP(FACT_INTERESTS[[#This Row],[DW Version]], VERSIONS[], 2)</f>
        <v>29</v>
      </c>
      <c r="F1169" s="34">
        <f>VLOOKUP(FACT_INTERESTS[[#This Row],[DW Version]], VERSIONS[], 3)</f>
        <v>12</v>
      </c>
      <c r="G1169" s="34" t="str">
        <f>VLOOKUP(FACT_INTERESTS[[#This Row],[DW Version]], VERSIONS[], 4)</f>
        <v>black</v>
      </c>
      <c r="H1169" s="40" t="str">
        <f>VLOOKUP(FACT_INTERESTS[[#This Row],[DW Version]], VERSIONS[], 6)</f>
        <v>Wildhorse</v>
      </c>
      <c r="I1169" s="40" t="str">
        <f>VLOOKUP(FACT_INTERESTS[[#This Row],[DW Version]], VERSIONS[], 7)</f>
        <v>Shoe</v>
      </c>
    </row>
    <row r="1170" spans="1:9" ht="15.5" x14ac:dyDescent="0.3">
      <c r="A1170" s="34">
        <v>1169</v>
      </c>
      <c r="B1170" s="34" t="s">
        <v>675</v>
      </c>
      <c r="C1170" s="35">
        <v>729</v>
      </c>
      <c r="D1170" s="36">
        <v>40544.063554563421</v>
      </c>
      <c r="E1170" s="34">
        <f>VLOOKUP(FACT_INTERESTS[[#This Row],[DW Version]], VERSIONS[], 2)</f>
        <v>75</v>
      </c>
      <c r="F1170" s="34">
        <f>VLOOKUP(FACT_INTERESTS[[#This Row],[DW Version]], VERSIONS[], 3)</f>
        <v>4</v>
      </c>
      <c r="G1170" s="34" t="str">
        <f>VLOOKUP(FACT_INTERESTS[[#This Row],[DW Version]], VERSIONS[], 4)</f>
        <v>yellow</v>
      </c>
      <c r="H1170" s="40" t="str">
        <f>VLOOKUP(FACT_INTERESTS[[#This Row],[DW Version]], VERSIONS[], 6)</f>
        <v>React Presto</v>
      </c>
      <c r="I1170" s="40" t="str">
        <f>VLOOKUP(FACT_INTERESTS[[#This Row],[DW Version]], VERSIONS[], 7)</f>
        <v>Shoe</v>
      </c>
    </row>
    <row r="1171" spans="1:9" ht="15.5" x14ac:dyDescent="0.3">
      <c r="A1171" s="37">
        <v>1170</v>
      </c>
      <c r="B1171" s="41" t="s">
        <v>675</v>
      </c>
      <c r="C1171" s="38">
        <v>204</v>
      </c>
      <c r="D1171" s="39">
        <v>44541.574633437078</v>
      </c>
      <c r="E1171" s="34">
        <f>VLOOKUP(FACT_INTERESTS[[#This Row],[DW Version]], VERSIONS[], 2)</f>
        <v>20</v>
      </c>
      <c r="F1171" s="34">
        <f>VLOOKUP(FACT_INTERESTS[[#This Row],[DW Version]], VERSIONS[], 3)</f>
        <v>9</v>
      </c>
      <c r="G1171" s="34" t="str">
        <f>VLOOKUP(FACT_INTERESTS[[#This Row],[DW Version]], VERSIONS[], 4)</f>
        <v>yellow</v>
      </c>
      <c r="H1171" s="40" t="str">
        <f>VLOOKUP(FACT_INTERESTS[[#This Row],[DW Version]], VERSIONS[], 6)</f>
        <v>Joyride</v>
      </c>
      <c r="I1171" s="40" t="str">
        <f>VLOOKUP(FACT_INTERESTS[[#This Row],[DW Version]], VERSIONS[], 7)</f>
        <v>Shoe</v>
      </c>
    </row>
    <row r="1172" spans="1:9" ht="15.5" x14ac:dyDescent="0.3">
      <c r="A1172" s="34">
        <v>1171</v>
      </c>
      <c r="B1172" s="34" t="s">
        <v>675</v>
      </c>
      <c r="C1172" s="35">
        <v>48</v>
      </c>
      <c r="D1172" s="36">
        <v>42370.518009809297</v>
      </c>
      <c r="E1172" s="34">
        <f>VLOOKUP(FACT_INTERESTS[[#This Row],[DW Version]], VERSIONS[], 2)</f>
        <v>5</v>
      </c>
      <c r="F1172" s="34">
        <f>VLOOKUP(FACT_INTERESTS[[#This Row],[DW Version]], VERSIONS[], 3)</f>
        <v>4</v>
      </c>
      <c r="G1172" s="34" t="str">
        <f>VLOOKUP(FACT_INTERESTS[[#This Row],[DW Version]], VERSIONS[], 4)</f>
        <v>white</v>
      </c>
      <c r="H1172" s="40" t="str">
        <f>VLOOKUP(FACT_INTERESTS[[#This Row],[DW Version]], VERSIONS[], 6)</f>
        <v>Nike Football</v>
      </c>
      <c r="I1172" s="40" t="str">
        <f>VLOOKUP(FACT_INTERESTS[[#This Row],[DW Version]], VERSIONS[], 7)</f>
        <v>Sport Equipment</v>
      </c>
    </row>
    <row r="1173" spans="1:9" ht="15.5" x14ac:dyDescent="0.3">
      <c r="A1173" s="37">
        <v>1172</v>
      </c>
      <c r="B1173" s="37" t="s">
        <v>675</v>
      </c>
      <c r="C1173" s="38">
        <v>869</v>
      </c>
      <c r="D1173" s="39">
        <v>41978.218423234583</v>
      </c>
      <c r="E1173" s="34">
        <f>VLOOKUP(FACT_INTERESTS[[#This Row],[DW Version]], VERSIONS[], 2)</f>
        <v>88</v>
      </c>
      <c r="F1173" s="34">
        <f>VLOOKUP(FACT_INTERESTS[[#This Row],[DW Version]], VERSIONS[], 3)</f>
        <v>11</v>
      </c>
      <c r="G1173" s="34" t="str">
        <f>VLOOKUP(FACT_INTERESTS[[#This Row],[DW Version]], VERSIONS[], 4)</f>
        <v>black</v>
      </c>
      <c r="H1173" s="40" t="str">
        <f>VLOOKUP(FACT_INTERESTS[[#This Row],[DW Version]], VERSIONS[], 6)</f>
        <v>React Infinity Run</v>
      </c>
      <c r="I1173" s="40" t="str">
        <f>VLOOKUP(FACT_INTERESTS[[#This Row],[DW Version]], VERSIONS[], 7)</f>
        <v>Shoe</v>
      </c>
    </row>
    <row r="1174" spans="1:9" ht="15.5" x14ac:dyDescent="0.3">
      <c r="A1174" s="34">
        <v>1173</v>
      </c>
      <c r="B1174" s="34" t="s">
        <v>675</v>
      </c>
      <c r="C1174" s="35">
        <v>544</v>
      </c>
      <c r="D1174" s="36">
        <v>41636.395993107202</v>
      </c>
      <c r="E1174" s="34">
        <f>VLOOKUP(FACT_INTERESTS[[#This Row],[DW Version]], VERSIONS[], 2)</f>
        <v>57</v>
      </c>
      <c r="F1174" s="34">
        <f>VLOOKUP(FACT_INTERESTS[[#This Row],[DW Version]], VERSIONS[], 3)</f>
        <v>5.5</v>
      </c>
      <c r="G1174" s="34" t="str">
        <f>VLOOKUP(FACT_INTERESTS[[#This Row],[DW Version]], VERSIONS[], 4)</f>
        <v>white</v>
      </c>
      <c r="H1174" s="40" t="str">
        <f>VLOOKUP(FACT_INTERESTS[[#This Row],[DW Version]], VERSIONS[], 6)</f>
        <v>Phantom Vision</v>
      </c>
      <c r="I1174" s="40" t="str">
        <f>VLOOKUP(FACT_INTERESTS[[#This Row],[DW Version]], VERSIONS[], 7)</f>
        <v>Shoe</v>
      </c>
    </row>
    <row r="1175" spans="1:9" ht="15.5" x14ac:dyDescent="0.3">
      <c r="A1175" s="37">
        <v>1174</v>
      </c>
      <c r="B1175" s="37" t="s">
        <v>675</v>
      </c>
      <c r="C1175" s="38">
        <v>579</v>
      </c>
      <c r="D1175" s="39">
        <v>42441.962032232434</v>
      </c>
      <c r="E1175" s="34">
        <f>VLOOKUP(FACT_INTERESTS[[#This Row],[DW Version]], VERSIONS[], 2)</f>
        <v>59</v>
      </c>
      <c r="F1175" s="34">
        <f>VLOOKUP(FACT_INTERESTS[[#This Row],[DW Version]], VERSIONS[], 3)</f>
        <v>10.5</v>
      </c>
      <c r="G1175" s="34" t="str">
        <f>VLOOKUP(FACT_INTERESTS[[#This Row],[DW Version]], VERSIONS[], 4)</f>
        <v>gray</v>
      </c>
      <c r="H1175" s="40" t="str">
        <f>VLOOKUP(FACT_INTERESTS[[#This Row],[DW Version]], VERSIONS[], 6)</f>
        <v>Hypervenom Phantom</v>
      </c>
      <c r="I1175" s="40" t="str">
        <f>VLOOKUP(FACT_INTERESTS[[#This Row],[DW Version]], VERSIONS[], 7)</f>
        <v>Shoe</v>
      </c>
    </row>
    <row r="1176" spans="1:9" ht="15.5" x14ac:dyDescent="0.3">
      <c r="A1176" s="34">
        <v>1175</v>
      </c>
      <c r="B1176" s="34" t="s">
        <v>675</v>
      </c>
      <c r="C1176" s="35">
        <v>917</v>
      </c>
      <c r="D1176" s="36">
        <v>40084.332321560505</v>
      </c>
      <c r="E1176" s="34">
        <f>VLOOKUP(FACT_INTERESTS[[#This Row],[DW Version]], VERSIONS[], 2)</f>
        <v>93</v>
      </c>
      <c r="F1176" s="34">
        <f>VLOOKUP(FACT_INTERESTS[[#This Row],[DW Version]], VERSIONS[], 3)</f>
        <v>9.5</v>
      </c>
      <c r="G1176" s="34" t="str">
        <f>VLOOKUP(FACT_INTERESTS[[#This Row],[DW Version]], VERSIONS[], 4)</f>
        <v>white</v>
      </c>
      <c r="H1176" s="40" t="str">
        <f>VLOOKUP(FACT_INTERESTS[[#This Row],[DW Version]], VERSIONS[], 6)</f>
        <v>Therma Training Top</v>
      </c>
      <c r="I1176" s="40" t="str">
        <f>VLOOKUP(FACT_INTERESTS[[#This Row],[DW Version]], VERSIONS[], 7)</f>
        <v>Apparel</v>
      </c>
    </row>
    <row r="1177" spans="1:9" ht="15.5" x14ac:dyDescent="0.3">
      <c r="A1177" s="37">
        <v>1176</v>
      </c>
      <c r="B1177" s="37" t="s">
        <v>675</v>
      </c>
      <c r="C1177" s="38">
        <v>86</v>
      </c>
      <c r="D1177" s="39">
        <v>42045.472603704729</v>
      </c>
      <c r="E1177" s="34">
        <f>VLOOKUP(FACT_INTERESTS[[#This Row],[DW Version]], VERSIONS[], 2)</f>
        <v>9</v>
      </c>
      <c r="F1177" s="34">
        <f>VLOOKUP(FACT_INTERESTS[[#This Row],[DW Version]], VERSIONS[], 3)</f>
        <v>4</v>
      </c>
      <c r="G1177" s="34" t="str">
        <f>VLOOKUP(FACT_INTERESTS[[#This Row],[DW Version]], VERSIONS[], 4)</f>
        <v>black</v>
      </c>
      <c r="H1177" s="40" t="str">
        <f>VLOOKUP(FACT_INTERESTS[[#This Row],[DW Version]], VERSIONS[], 6)</f>
        <v>React</v>
      </c>
      <c r="I1177" s="40" t="str">
        <f>VLOOKUP(FACT_INTERESTS[[#This Row],[DW Version]], VERSIONS[], 7)</f>
        <v>Shoe</v>
      </c>
    </row>
    <row r="1178" spans="1:9" ht="15.5" x14ac:dyDescent="0.3">
      <c r="A1178" s="34">
        <v>1177</v>
      </c>
      <c r="B1178" s="34" t="s">
        <v>675</v>
      </c>
      <c r="C1178" s="35">
        <v>512</v>
      </c>
      <c r="D1178" s="36">
        <v>41359.156166226749</v>
      </c>
      <c r="E1178" s="34">
        <f>VLOOKUP(FACT_INTERESTS[[#This Row],[DW Version]], VERSIONS[], 2)</f>
        <v>53</v>
      </c>
      <c r="F1178" s="34">
        <f>VLOOKUP(FACT_INTERESTS[[#This Row],[DW Version]], VERSIONS[], 3)</f>
        <v>11</v>
      </c>
      <c r="G1178" s="34" t="str">
        <f>VLOOKUP(FACT_INTERESTS[[#This Row],[DW Version]], VERSIONS[], 4)</f>
        <v>white</v>
      </c>
      <c r="H1178" s="40" t="str">
        <f>VLOOKUP(FACT_INTERESTS[[#This Row],[DW Version]], VERSIONS[], 6)</f>
        <v>Flex Stride Shorts</v>
      </c>
      <c r="I1178" s="40" t="str">
        <f>VLOOKUP(FACT_INTERESTS[[#This Row],[DW Version]], VERSIONS[], 7)</f>
        <v>Apparel</v>
      </c>
    </row>
    <row r="1179" spans="1:9" ht="15.5" x14ac:dyDescent="0.3">
      <c r="A1179" s="37">
        <v>1178</v>
      </c>
      <c r="B1179" s="41" t="s">
        <v>675</v>
      </c>
      <c r="C1179" s="38">
        <v>491</v>
      </c>
      <c r="D1179" s="39">
        <v>42657.070409663604</v>
      </c>
      <c r="E1179" s="34">
        <f>VLOOKUP(FACT_INTERESTS[[#This Row],[DW Version]], VERSIONS[], 2)</f>
        <v>51</v>
      </c>
      <c r="F1179" s="34">
        <f>VLOOKUP(FACT_INTERESTS[[#This Row],[DW Version]], VERSIONS[], 3)</f>
        <v>12</v>
      </c>
      <c r="G1179" s="34" t="str">
        <f>VLOOKUP(FACT_INTERESTS[[#This Row],[DW Version]], VERSIONS[], 4)</f>
        <v>red</v>
      </c>
      <c r="H1179" s="40" t="str">
        <f>VLOOKUP(FACT_INTERESTS[[#This Row],[DW Version]], VERSIONS[], 6)</f>
        <v>Therma Sphere Hoodie</v>
      </c>
      <c r="I1179" s="40" t="str">
        <f>VLOOKUP(FACT_INTERESTS[[#This Row],[DW Version]], VERSIONS[], 7)</f>
        <v>Apparel</v>
      </c>
    </row>
    <row r="1180" spans="1:9" ht="15.5" x14ac:dyDescent="0.3">
      <c r="A1180" s="34">
        <v>1179</v>
      </c>
      <c r="B1180" s="34" t="s">
        <v>675</v>
      </c>
      <c r="C1180" s="35">
        <v>298</v>
      </c>
      <c r="D1180" s="36">
        <v>43701.398208013787</v>
      </c>
      <c r="E1180" s="34">
        <f>VLOOKUP(FACT_INTERESTS[[#This Row],[DW Version]], VERSIONS[], 2)</f>
        <v>30</v>
      </c>
      <c r="F1180" s="34">
        <f>VLOOKUP(FACT_INTERESTS[[#This Row],[DW Version]], VERSIONS[], 3)</f>
        <v>3.5</v>
      </c>
      <c r="G1180" s="34" t="str">
        <f>VLOOKUP(FACT_INTERESTS[[#This Row],[DW Version]], VERSIONS[], 4)</f>
        <v>white</v>
      </c>
      <c r="H1180" s="40" t="str">
        <f>VLOOKUP(FACT_INTERESTS[[#This Row],[DW Version]], VERSIONS[], 6)</f>
        <v>Air Zoom Terra Kiger</v>
      </c>
      <c r="I1180" s="40" t="str">
        <f>VLOOKUP(FACT_INTERESTS[[#This Row],[DW Version]], VERSIONS[], 7)</f>
        <v>Shoe</v>
      </c>
    </row>
    <row r="1181" spans="1:9" ht="15.5" x14ac:dyDescent="0.3">
      <c r="A1181" s="37">
        <v>1180</v>
      </c>
      <c r="B1181" s="41" t="s">
        <v>675</v>
      </c>
      <c r="C1181" s="38">
        <v>149</v>
      </c>
      <c r="D1181" s="39">
        <v>45368.086496414369</v>
      </c>
      <c r="E1181" s="34">
        <f>VLOOKUP(FACT_INTERESTS[[#This Row],[DW Version]], VERSIONS[], 2)</f>
        <v>15</v>
      </c>
      <c r="F1181" s="34">
        <f>VLOOKUP(FACT_INTERESTS[[#This Row],[DW Version]], VERSIONS[], 3)</f>
        <v>4</v>
      </c>
      <c r="G1181" s="34" t="str">
        <f>VLOOKUP(FACT_INTERESTS[[#This Row],[DW Version]], VERSIONS[], 4)</f>
        <v>white</v>
      </c>
      <c r="H1181" s="40" t="str">
        <f>VLOOKUP(FACT_INTERESTS[[#This Row],[DW Version]], VERSIONS[], 6)</f>
        <v>Sportswear Club Fleece</v>
      </c>
      <c r="I1181" s="40" t="str">
        <f>VLOOKUP(FACT_INTERESTS[[#This Row],[DW Version]], VERSIONS[], 7)</f>
        <v>Apparel</v>
      </c>
    </row>
    <row r="1182" spans="1:9" ht="15.5" x14ac:dyDescent="0.3">
      <c r="A1182" s="34">
        <v>1181</v>
      </c>
      <c r="B1182" s="40" t="s">
        <v>631</v>
      </c>
      <c r="C1182" s="35">
        <v>802</v>
      </c>
      <c r="D1182" s="36">
        <v>44415.773008932287</v>
      </c>
      <c r="E1182" s="34">
        <f>VLOOKUP(FACT_INTERESTS[[#This Row],[DW Version]], VERSIONS[], 2)</f>
        <v>82</v>
      </c>
      <c r="F1182" s="34">
        <f>VLOOKUP(FACT_INTERESTS[[#This Row],[DW Version]], VERSIONS[], 3)</f>
        <v>4.5</v>
      </c>
      <c r="G1182" s="34" t="str">
        <f>VLOOKUP(FACT_INTERESTS[[#This Row],[DW Version]], VERSIONS[], 4)</f>
        <v>dark blue</v>
      </c>
      <c r="H1182" s="40" t="str">
        <f>VLOOKUP(FACT_INTERESTS[[#This Row],[DW Version]], VERSIONS[], 6)</f>
        <v>Flex 2-in-1 Shorts</v>
      </c>
      <c r="I1182" s="40" t="str">
        <f>VLOOKUP(FACT_INTERESTS[[#This Row],[DW Version]], VERSIONS[], 7)</f>
        <v>Apparel</v>
      </c>
    </row>
    <row r="1183" spans="1:9" ht="15.5" x14ac:dyDescent="0.3">
      <c r="A1183" s="37">
        <v>1182</v>
      </c>
      <c r="B1183" s="37" t="s">
        <v>631</v>
      </c>
      <c r="C1183" s="38">
        <v>223</v>
      </c>
      <c r="D1183" s="39">
        <v>40185.546271808562</v>
      </c>
      <c r="E1183" s="34">
        <f>VLOOKUP(FACT_INTERESTS[[#This Row],[DW Version]], VERSIONS[], 2)</f>
        <v>22</v>
      </c>
      <c r="F1183" s="34">
        <f>VLOOKUP(FACT_INTERESTS[[#This Row],[DW Version]], VERSIONS[], 3)</f>
        <v>9</v>
      </c>
      <c r="G1183" s="34" t="str">
        <f>VLOOKUP(FACT_INTERESTS[[#This Row],[DW Version]], VERSIONS[], 4)</f>
        <v>yellow</v>
      </c>
      <c r="H1183" s="40" t="str">
        <f>VLOOKUP(FACT_INTERESTS[[#This Row],[DW Version]], VERSIONS[], 6)</f>
        <v>Daybreak</v>
      </c>
      <c r="I1183" s="40" t="str">
        <f>VLOOKUP(FACT_INTERESTS[[#This Row],[DW Version]], VERSIONS[], 7)</f>
        <v>Shoe</v>
      </c>
    </row>
    <row r="1184" spans="1:9" ht="15.5" x14ac:dyDescent="0.3">
      <c r="A1184" s="34">
        <v>1183</v>
      </c>
      <c r="B1184" s="34" t="s">
        <v>631</v>
      </c>
      <c r="C1184" s="35">
        <v>466</v>
      </c>
      <c r="D1184" s="36">
        <v>41437.088703888498</v>
      </c>
      <c r="E1184" s="34">
        <f>VLOOKUP(FACT_INTERESTS[[#This Row],[DW Version]], VERSIONS[], 2)</f>
        <v>48</v>
      </c>
      <c r="F1184" s="34">
        <f>VLOOKUP(FACT_INTERESTS[[#This Row],[DW Version]], VERSIONS[], 3)</f>
        <v>11</v>
      </c>
      <c r="G1184" s="34" t="str">
        <f>VLOOKUP(FACT_INTERESTS[[#This Row],[DW Version]], VERSIONS[], 4)</f>
        <v>black</v>
      </c>
      <c r="H1184" s="40" t="str">
        <f>VLOOKUP(FACT_INTERESTS[[#This Row],[DW Version]], VERSIONS[], 6)</f>
        <v>Miler Tank</v>
      </c>
      <c r="I1184" s="40" t="str">
        <f>VLOOKUP(FACT_INTERESTS[[#This Row],[DW Version]], VERSIONS[], 7)</f>
        <v>Apparel</v>
      </c>
    </row>
    <row r="1185" spans="1:9" ht="15.5" x14ac:dyDescent="0.3">
      <c r="A1185" s="37">
        <v>1184</v>
      </c>
      <c r="B1185" s="37" t="s">
        <v>631</v>
      </c>
      <c r="C1185" s="38">
        <v>788</v>
      </c>
      <c r="D1185" s="39">
        <v>44511.335476761124</v>
      </c>
      <c r="E1185" s="34">
        <f>VLOOKUP(FACT_INTERESTS[[#This Row],[DW Version]], VERSIONS[], 2)</f>
        <v>80</v>
      </c>
      <c r="F1185" s="34">
        <f>VLOOKUP(FACT_INTERESTS[[#This Row],[DW Version]], VERSIONS[], 3)</f>
        <v>11.5</v>
      </c>
      <c r="G1185" s="34" t="str">
        <f>VLOOKUP(FACT_INTERESTS[[#This Row],[DW Version]], VERSIONS[], 4)</f>
        <v>gold</v>
      </c>
      <c r="H1185" s="40" t="str">
        <f>VLOOKUP(FACT_INTERESTS[[#This Row],[DW Version]], VERSIONS[], 6)</f>
        <v>Quest 3</v>
      </c>
      <c r="I1185" s="40" t="str">
        <f>VLOOKUP(FACT_INTERESTS[[#This Row],[DW Version]], VERSIONS[], 7)</f>
        <v>Shoe</v>
      </c>
    </row>
    <row r="1186" spans="1:9" ht="15.5" x14ac:dyDescent="0.3">
      <c r="A1186" s="34">
        <v>1185</v>
      </c>
      <c r="B1186" s="34" t="s">
        <v>631</v>
      </c>
      <c r="C1186" s="35">
        <v>987</v>
      </c>
      <c r="D1186" s="36">
        <v>42304.453743168655</v>
      </c>
      <c r="E1186" s="34">
        <f>VLOOKUP(FACT_INTERESTS[[#This Row],[DW Version]], VERSIONS[], 2)</f>
        <v>100</v>
      </c>
      <c r="F1186" s="34">
        <f>VLOOKUP(FACT_INTERESTS[[#This Row],[DW Version]], VERSIONS[], 3)</f>
        <v>7.5</v>
      </c>
      <c r="G1186" s="34" t="str">
        <f>VLOOKUP(FACT_INTERESTS[[#This Row],[DW Version]], VERSIONS[], 4)</f>
        <v>black</v>
      </c>
      <c r="H1186" s="40" t="str">
        <f>VLOOKUP(FACT_INTERESTS[[#This Row],[DW Version]], VERSIONS[], 6)</f>
        <v>Nike Kettlebell</v>
      </c>
      <c r="I1186" s="40" t="str">
        <f>VLOOKUP(FACT_INTERESTS[[#This Row],[DW Version]], VERSIONS[], 7)</f>
        <v>Sport Equipment</v>
      </c>
    </row>
    <row r="1187" spans="1:9" ht="15.5" x14ac:dyDescent="0.3">
      <c r="A1187" s="37">
        <v>1186</v>
      </c>
      <c r="B1187" s="37" t="s">
        <v>631</v>
      </c>
      <c r="C1187" s="38">
        <v>638</v>
      </c>
      <c r="D1187" s="39">
        <v>39511.888025114124</v>
      </c>
      <c r="E1187" s="34">
        <f>VLOOKUP(FACT_INTERESTS[[#This Row],[DW Version]], VERSIONS[], 2)</f>
        <v>65</v>
      </c>
      <c r="F1187" s="34">
        <f>VLOOKUP(FACT_INTERESTS[[#This Row],[DW Version]], VERSIONS[], 3)</f>
        <v>5</v>
      </c>
      <c r="G1187" s="34" t="str">
        <f>VLOOKUP(FACT_INTERESTS[[#This Row],[DW Version]], VERSIONS[], 4)</f>
        <v>black</v>
      </c>
      <c r="H1187" s="40" t="str">
        <f>VLOOKUP(FACT_INTERESTS[[#This Row],[DW Version]], VERSIONS[], 6)</f>
        <v>Flex Shorts</v>
      </c>
      <c r="I1187" s="40" t="str">
        <f>VLOOKUP(FACT_INTERESTS[[#This Row],[DW Version]], VERSIONS[], 7)</f>
        <v>Apparel</v>
      </c>
    </row>
    <row r="1188" spans="1:9" ht="15.5" x14ac:dyDescent="0.3">
      <c r="A1188" s="34">
        <v>1187</v>
      </c>
      <c r="B1188" s="34" t="s">
        <v>631</v>
      </c>
      <c r="C1188" s="35">
        <v>508</v>
      </c>
      <c r="D1188" s="36">
        <v>40160.355384811577</v>
      </c>
      <c r="E1188" s="34">
        <f>VLOOKUP(FACT_INTERESTS[[#This Row],[DW Version]], VERSIONS[], 2)</f>
        <v>53</v>
      </c>
      <c r="F1188" s="34">
        <f>VLOOKUP(FACT_INTERESTS[[#This Row],[DW Version]], VERSIONS[], 3)</f>
        <v>8</v>
      </c>
      <c r="G1188" s="34" t="str">
        <f>VLOOKUP(FACT_INTERESTS[[#This Row],[DW Version]], VERSIONS[], 4)</f>
        <v>white</v>
      </c>
      <c r="H1188" s="40" t="str">
        <f>VLOOKUP(FACT_INTERESTS[[#This Row],[DW Version]], VERSIONS[], 6)</f>
        <v>Flex Stride Shorts</v>
      </c>
      <c r="I1188" s="40" t="str">
        <f>VLOOKUP(FACT_INTERESTS[[#This Row],[DW Version]], VERSIONS[], 7)</f>
        <v>Apparel</v>
      </c>
    </row>
    <row r="1189" spans="1:9" ht="15.5" x14ac:dyDescent="0.3">
      <c r="A1189" s="37">
        <v>1188</v>
      </c>
      <c r="B1189" s="41" t="s">
        <v>631</v>
      </c>
      <c r="C1189" s="38">
        <v>863</v>
      </c>
      <c r="D1189" s="39">
        <v>44608.256209138657</v>
      </c>
      <c r="E1189" s="34">
        <f>VLOOKUP(FACT_INTERESTS[[#This Row],[DW Version]], VERSIONS[], 2)</f>
        <v>88</v>
      </c>
      <c r="F1189" s="34">
        <f>VLOOKUP(FACT_INTERESTS[[#This Row],[DW Version]], VERSIONS[], 3)</f>
        <v>4.5</v>
      </c>
      <c r="G1189" s="34" t="str">
        <f>VLOOKUP(FACT_INTERESTS[[#This Row],[DW Version]], VERSIONS[], 4)</f>
        <v>red</v>
      </c>
      <c r="H1189" s="40" t="str">
        <f>VLOOKUP(FACT_INTERESTS[[#This Row],[DW Version]], VERSIONS[], 6)</f>
        <v>React Infinity Run</v>
      </c>
      <c r="I1189" s="40" t="str">
        <f>VLOOKUP(FACT_INTERESTS[[#This Row],[DW Version]], VERSIONS[], 7)</f>
        <v>Shoe</v>
      </c>
    </row>
    <row r="1190" spans="1:9" ht="15.5" x14ac:dyDescent="0.3">
      <c r="A1190" s="34">
        <v>1189</v>
      </c>
      <c r="B1190" s="34" t="s">
        <v>631</v>
      </c>
      <c r="C1190" s="35">
        <v>876</v>
      </c>
      <c r="D1190" s="36">
        <v>39338.955928267074</v>
      </c>
      <c r="E1190" s="34">
        <f>VLOOKUP(FACT_INTERESTS[[#This Row],[DW Version]], VERSIONS[], 2)</f>
        <v>89</v>
      </c>
      <c r="F1190" s="34">
        <f>VLOOKUP(FACT_INTERESTS[[#This Row],[DW Version]], VERSIONS[], 3)</f>
        <v>9</v>
      </c>
      <c r="G1190" s="34" t="str">
        <f>VLOOKUP(FACT_INTERESTS[[#This Row],[DW Version]], VERSIONS[], 4)</f>
        <v>black</v>
      </c>
      <c r="H1190" s="40" t="str">
        <f>VLOOKUP(FACT_INTERESTS[[#This Row],[DW Version]], VERSIONS[], 6)</f>
        <v>Wildhorse 7</v>
      </c>
      <c r="I1190" s="40" t="str">
        <f>VLOOKUP(FACT_INTERESTS[[#This Row],[DW Version]], VERSIONS[], 7)</f>
        <v>Shoe</v>
      </c>
    </row>
    <row r="1191" spans="1:9" ht="15.5" x14ac:dyDescent="0.3">
      <c r="A1191" s="37">
        <v>1190</v>
      </c>
      <c r="B1191" s="41" t="s">
        <v>631</v>
      </c>
      <c r="C1191" s="38">
        <v>264</v>
      </c>
      <c r="D1191" s="39">
        <v>42019.639957249092</v>
      </c>
      <c r="E1191" s="34">
        <f>VLOOKUP(FACT_INTERESTS[[#This Row],[DW Version]], VERSIONS[], 2)</f>
        <v>26</v>
      </c>
      <c r="F1191" s="34">
        <f>VLOOKUP(FACT_INTERESTS[[#This Row],[DW Version]], VERSIONS[], 3)</f>
        <v>4.5</v>
      </c>
      <c r="G1191" s="34" t="str">
        <f>VLOOKUP(FACT_INTERESTS[[#This Row],[DW Version]], VERSIONS[], 4)</f>
        <v>khaki</v>
      </c>
      <c r="H1191" s="40" t="str">
        <f>VLOOKUP(FACT_INTERESTS[[#This Row],[DW Version]], VERSIONS[], 6)</f>
        <v>Infinity Run</v>
      </c>
      <c r="I1191" s="40" t="str">
        <f>VLOOKUP(FACT_INTERESTS[[#This Row],[DW Version]], VERSIONS[], 7)</f>
        <v>Shoe</v>
      </c>
    </row>
    <row r="1192" spans="1:9" ht="15.5" x14ac:dyDescent="0.3">
      <c r="A1192" s="34">
        <v>1191</v>
      </c>
      <c r="B1192" s="40" t="s">
        <v>631</v>
      </c>
      <c r="C1192" s="35">
        <v>551</v>
      </c>
      <c r="D1192" s="36">
        <v>38860.958418891016</v>
      </c>
      <c r="E1192" s="34">
        <f>VLOOKUP(FACT_INTERESTS[[#This Row],[DW Version]], VERSIONS[], 2)</f>
        <v>57</v>
      </c>
      <c r="F1192" s="34">
        <f>VLOOKUP(FACT_INTERESTS[[#This Row],[DW Version]], VERSIONS[], 3)</f>
        <v>8.5</v>
      </c>
      <c r="G1192" s="34" t="str">
        <f>VLOOKUP(FACT_INTERESTS[[#This Row],[DW Version]], VERSIONS[], 4)</f>
        <v>black</v>
      </c>
      <c r="H1192" s="40" t="str">
        <f>VLOOKUP(FACT_INTERESTS[[#This Row],[DW Version]], VERSIONS[], 6)</f>
        <v>Phantom Vision</v>
      </c>
      <c r="I1192" s="40" t="str">
        <f>VLOOKUP(FACT_INTERESTS[[#This Row],[DW Version]], VERSIONS[], 7)</f>
        <v>Shoe</v>
      </c>
    </row>
    <row r="1193" spans="1:9" ht="15.5" x14ac:dyDescent="0.3">
      <c r="A1193" s="37">
        <v>1192</v>
      </c>
      <c r="B1193" s="37" t="s">
        <v>820</v>
      </c>
      <c r="C1193" s="38">
        <v>160</v>
      </c>
      <c r="D1193" s="39">
        <v>41407.642137076742</v>
      </c>
      <c r="E1193" s="34">
        <f>VLOOKUP(FACT_INTERESTS[[#This Row],[DW Version]], VERSIONS[], 2)</f>
        <v>15</v>
      </c>
      <c r="F1193" s="34">
        <f>VLOOKUP(FACT_INTERESTS[[#This Row],[DW Version]], VERSIONS[], 3)</f>
        <v>12.5</v>
      </c>
      <c r="G1193" s="34" t="str">
        <f>VLOOKUP(FACT_INTERESTS[[#This Row],[DW Version]], VERSIONS[], 4)</f>
        <v>white</v>
      </c>
      <c r="H1193" s="40" t="str">
        <f>VLOOKUP(FACT_INTERESTS[[#This Row],[DW Version]], VERSIONS[], 6)</f>
        <v>Sportswear Club Fleece</v>
      </c>
      <c r="I1193" s="40" t="str">
        <f>VLOOKUP(FACT_INTERESTS[[#This Row],[DW Version]], VERSIONS[], 7)</f>
        <v>Apparel</v>
      </c>
    </row>
    <row r="1194" spans="1:9" ht="15.5" x14ac:dyDescent="0.3">
      <c r="A1194" s="34">
        <v>1193</v>
      </c>
      <c r="B1194" s="40" t="s">
        <v>820</v>
      </c>
      <c r="C1194" s="35">
        <v>917</v>
      </c>
      <c r="D1194" s="36">
        <v>40471.617732819257</v>
      </c>
      <c r="E1194" s="34">
        <f>VLOOKUP(FACT_INTERESTS[[#This Row],[DW Version]], VERSIONS[], 2)</f>
        <v>93</v>
      </c>
      <c r="F1194" s="34">
        <f>VLOOKUP(FACT_INTERESTS[[#This Row],[DW Version]], VERSIONS[], 3)</f>
        <v>9.5</v>
      </c>
      <c r="G1194" s="34" t="str">
        <f>VLOOKUP(FACT_INTERESTS[[#This Row],[DW Version]], VERSIONS[], 4)</f>
        <v>white</v>
      </c>
      <c r="H1194" s="40" t="str">
        <f>VLOOKUP(FACT_INTERESTS[[#This Row],[DW Version]], VERSIONS[], 6)</f>
        <v>Therma Training Top</v>
      </c>
      <c r="I1194" s="40" t="str">
        <f>VLOOKUP(FACT_INTERESTS[[#This Row],[DW Version]], VERSIONS[], 7)</f>
        <v>Apparel</v>
      </c>
    </row>
    <row r="1195" spans="1:9" ht="15.5" x14ac:dyDescent="0.3">
      <c r="A1195" s="37">
        <v>1194</v>
      </c>
      <c r="B1195" s="37" t="s">
        <v>820</v>
      </c>
      <c r="C1195" s="38">
        <v>373</v>
      </c>
      <c r="D1195" s="39">
        <v>44903.420429828984</v>
      </c>
      <c r="E1195" s="34">
        <f>VLOOKUP(FACT_INTERESTS[[#This Row],[DW Version]], VERSIONS[], 2)</f>
        <v>38</v>
      </c>
      <c r="F1195" s="34">
        <f>VLOOKUP(FACT_INTERESTS[[#This Row],[DW Version]], VERSIONS[], 3)</f>
        <v>3.5</v>
      </c>
      <c r="G1195" s="34" t="str">
        <f>VLOOKUP(FACT_INTERESTS[[#This Row],[DW Version]], VERSIONS[], 4)</f>
        <v>white</v>
      </c>
      <c r="H1195" s="40" t="str">
        <f>VLOOKUP(FACT_INTERESTS[[#This Row],[DW Version]], VERSIONS[], 6)</f>
        <v>Free RN 5.0</v>
      </c>
      <c r="I1195" s="40" t="str">
        <f>VLOOKUP(FACT_INTERESTS[[#This Row],[DW Version]], VERSIONS[], 7)</f>
        <v>Shoe</v>
      </c>
    </row>
    <row r="1196" spans="1:9" ht="15.5" x14ac:dyDescent="0.3">
      <c r="A1196" s="34">
        <v>1195</v>
      </c>
      <c r="B1196" s="34" t="s">
        <v>820</v>
      </c>
      <c r="C1196" s="35">
        <v>351</v>
      </c>
      <c r="D1196" s="36">
        <v>40256.465834955939</v>
      </c>
      <c r="E1196" s="34">
        <f>VLOOKUP(FACT_INTERESTS[[#This Row],[DW Version]], VERSIONS[], 2)</f>
        <v>35</v>
      </c>
      <c r="F1196" s="34">
        <f>VLOOKUP(FACT_INTERESTS[[#This Row],[DW Version]], VERSIONS[], 3)</f>
        <v>12</v>
      </c>
      <c r="G1196" s="34" t="str">
        <f>VLOOKUP(FACT_INTERESTS[[#This Row],[DW Version]], VERSIONS[], 4)</f>
        <v>white</v>
      </c>
      <c r="H1196" s="40" t="str">
        <f>VLOOKUP(FACT_INTERESTS[[#This Row],[DW Version]], VERSIONS[], 6)</f>
        <v>Alphafly</v>
      </c>
      <c r="I1196" s="40" t="str">
        <f>VLOOKUP(FACT_INTERESTS[[#This Row],[DW Version]], VERSIONS[], 7)</f>
        <v>Shoe</v>
      </c>
    </row>
    <row r="1197" spans="1:9" ht="15.5" x14ac:dyDescent="0.3">
      <c r="A1197" s="37">
        <v>1196</v>
      </c>
      <c r="B1197" s="41" t="s">
        <v>820</v>
      </c>
      <c r="C1197" s="38">
        <v>538</v>
      </c>
      <c r="D1197" s="39">
        <v>40570.617567683374</v>
      </c>
      <c r="E1197" s="34">
        <f>VLOOKUP(FACT_INTERESTS[[#This Row],[DW Version]], VERSIONS[], 2)</f>
        <v>56</v>
      </c>
      <c r="F1197" s="34">
        <f>VLOOKUP(FACT_INTERESTS[[#This Row],[DW Version]], VERSIONS[], 3)</f>
        <v>10</v>
      </c>
      <c r="G1197" s="34" t="str">
        <f>VLOOKUP(FACT_INTERESTS[[#This Row],[DW Version]], VERSIONS[], 4)</f>
        <v>white</v>
      </c>
      <c r="H1197" s="40" t="str">
        <f>VLOOKUP(FACT_INTERESTS[[#This Row],[DW Version]], VERSIONS[], 6)</f>
        <v>Nike Yoga Mat</v>
      </c>
      <c r="I1197" s="40" t="str">
        <f>VLOOKUP(FACT_INTERESTS[[#This Row],[DW Version]], VERSIONS[], 7)</f>
        <v>Sport Equipment</v>
      </c>
    </row>
    <row r="1198" spans="1:9" ht="15.5" x14ac:dyDescent="0.3">
      <c r="A1198" s="34">
        <v>1197</v>
      </c>
      <c r="B1198" s="40" t="s">
        <v>820</v>
      </c>
      <c r="C1198" s="35">
        <v>365</v>
      </c>
      <c r="D1198" s="36">
        <v>43682.242924425074</v>
      </c>
      <c r="E1198" s="34">
        <f>VLOOKUP(FACT_INTERESTS[[#This Row],[DW Version]], VERSIONS[], 2)</f>
        <v>37</v>
      </c>
      <c r="F1198" s="34">
        <f>VLOOKUP(FACT_INTERESTS[[#This Row],[DW Version]], VERSIONS[], 3)</f>
        <v>5</v>
      </c>
      <c r="G1198" s="34" t="str">
        <f>VLOOKUP(FACT_INTERESTS[[#This Row],[DW Version]], VERSIONS[], 4)</f>
        <v>white</v>
      </c>
      <c r="H1198" s="40" t="str">
        <f>VLOOKUP(FACT_INTERESTS[[#This Row],[DW Version]], VERSIONS[], 6)</f>
        <v>Air Zoom Winflo</v>
      </c>
      <c r="I1198" s="40" t="str">
        <f>VLOOKUP(FACT_INTERESTS[[#This Row],[DW Version]], VERSIONS[], 7)</f>
        <v>Shoe</v>
      </c>
    </row>
    <row r="1199" spans="1:9" ht="15.5" x14ac:dyDescent="0.3">
      <c r="A1199" s="37">
        <v>1198</v>
      </c>
      <c r="B1199" s="37" t="s">
        <v>820</v>
      </c>
      <c r="C1199" s="38">
        <v>334</v>
      </c>
      <c r="D1199" s="39">
        <v>40802.4018828271</v>
      </c>
      <c r="E1199" s="34">
        <f>VLOOKUP(FACT_INTERESTS[[#This Row],[DW Version]], VERSIONS[], 2)</f>
        <v>34</v>
      </c>
      <c r="F1199" s="34">
        <f>VLOOKUP(FACT_INTERESTS[[#This Row],[DW Version]], VERSIONS[], 3)</f>
        <v>8.5</v>
      </c>
      <c r="G1199" s="34" t="str">
        <f>VLOOKUP(FACT_INTERESTS[[#This Row],[DW Version]], VERSIONS[], 4)</f>
        <v>white</v>
      </c>
      <c r="H1199" s="40" t="str">
        <f>VLOOKUP(FACT_INTERESTS[[#This Row],[DW Version]], VERSIONS[], 6)</f>
        <v>Zoom Vomero</v>
      </c>
      <c r="I1199" s="40" t="str">
        <f>VLOOKUP(FACT_INTERESTS[[#This Row],[DW Version]], VERSIONS[], 7)</f>
        <v>Shoe</v>
      </c>
    </row>
    <row r="1200" spans="1:9" ht="15.5" x14ac:dyDescent="0.3">
      <c r="A1200" s="34">
        <v>1199</v>
      </c>
      <c r="B1200" s="34" t="s">
        <v>820</v>
      </c>
      <c r="C1200" s="35">
        <v>794</v>
      </c>
      <c r="D1200" s="36">
        <v>45158.442040017486</v>
      </c>
      <c r="E1200" s="34">
        <f>VLOOKUP(FACT_INTERESTS[[#This Row],[DW Version]], VERSIONS[], 2)</f>
        <v>81</v>
      </c>
      <c r="F1200" s="34">
        <f>VLOOKUP(FACT_INTERESTS[[#This Row],[DW Version]], VERSIONS[], 3)</f>
        <v>7</v>
      </c>
      <c r="G1200" s="34" t="str">
        <f>VLOOKUP(FACT_INTERESTS[[#This Row],[DW Version]], VERSIONS[], 4)</f>
        <v>white</v>
      </c>
      <c r="H1200" s="40" t="str">
        <f>VLOOKUP(FACT_INTERESTS[[#This Row],[DW Version]], VERSIONS[], 6)</f>
        <v>Air Max Fusion</v>
      </c>
      <c r="I1200" s="40" t="str">
        <f>VLOOKUP(FACT_INTERESTS[[#This Row],[DW Version]], VERSIONS[], 7)</f>
        <v>Shoe</v>
      </c>
    </row>
    <row r="1201" spans="1:9" ht="15.5" x14ac:dyDescent="0.3">
      <c r="A1201" s="37">
        <v>1200</v>
      </c>
      <c r="B1201" s="37" t="s">
        <v>820</v>
      </c>
      <c r="C1201" s="38">
        <v>514</v>
      </c>
      <c r="D1201" s="39">
        <v>45019.020221241764</v>
      </c>
      <c r="E1201" s="34">
        <f>VLOOKUP(FACT_INTERESTS[[#This Row],[DW Version]], VERSIONS[], 2)</f>
        <v>54</v>
      </c>
      <c r="F1201" s="34">
        <f>VLOOKUP(FACT_INTERESTS[[#This Row],[DW Version]], VERSIONS[], 3)</f>
        <v>3.5</v>
      </c>
      <c r="G1201" s="34" t="str">
        <f>VLOOKUP(FACT_INTERESTS[[#This Row],[DW Version]], VERSIONS[], 4)</f>
        <v>black</v>
      </c>
      <c r="H1201" s="40" t="str">
        <f>VLOOKUP(FACT_INTERESTS[[#This Row],[DW Version]], VERSIONS[], 6)</f>
        <v>Legend React</v>
      </c>
      <c r="I1201" s="40" t="str">
        <f>VLOOKUP(FACT_INTERESTS[[#This Row],[DW Version]], VERSIONS[], 7)</f>
        <v>Shoe</v>
      </c>
    </row>
    <row r="1202" spans="1:9" ht="15.5" x14ac:dyDescent="0.3">
      <c r="A1202" s="34">
        <v>1201</v>
      </c>
      <c r="B1202" s="34" t="s">
        <v>820</v>
      </c>
      <c r="C1202" s="35">
        <v>73</v>
      </c>
      <c r="D1202" s="36">
        <v>40586.209206113352</v>
      </c>
      <c r="E1202" s="34">
        <f>VLOOKUP(FACT_INTERESTS[[#This Row],[DW Version]], VERSIONS[], 2)</f>
        <v>7</v>
      </c>
      <c r="F1202" s="34">
        <f>VLOOKUP(FACT_INTERESTS[[#This Row],[DW Version]], VERSIONS[], 3)</f>
        <v>10</v>
      </c>
      <c r="G1202" s="34" t="str">
        <f>VLOOKUP(FACT_INTERESTS[[#This Row],[DW Version]], VERSIONS[], 4)</f>
        <v>white</v>
      </c>
      <c r="H1202" s="40" t="str">
        <f>VLOOKUP(FACT_INTERESTS[[#This Row],[DW Version]], VERSIONS[], 6)</f>
        <v>Blazer</v>
      </c>
      <c r="I1202" s="40" t="str">
        <f>VLOOKUP(FACT_INTERESTS[[#This Row],[DW Version]], VERSIONS[], 7)</f>
        <v>Shoe</v>
      </c>
    </row>
    <row r="1203" spans="1:9" ht="15.5" x14ac:dyDescent="0.3">
      <c r="A1203" s="37">
        <v>1202</v>
      </c>
      <c r="B1203" s="37" t="s">
        <v>820</v>
      </c>
      <c r="C1203" s="38">
        <v>135</v>
      </c>
      <c r="D1203" s="39">
        <v>38784.850721834227</v>
      </c>
      <c r="E1203" s="34">
        <f>VLOOKUP(FACT_INTERESTS[[#This Row],[DW Version]], VERSIONS[], 2)</f>
        <v>14</v>
      </c>
      <c r="F1203" s="34">
        <f>VLOOKUP(FACT_INTERESTS[[#This Row],[DW Version]], VERSIONS[], 3)</f>
        <v>5.5</v>
      </c>
      <c r="G1203" s="34" t="str">
        <f>VLOOKUP(FACT_INTERESTS[[#This Row],[DW Version]], VERSIONS[], 4)</f>
        <v>white</v>
      </c>
      <c r="H1203" s="40" t="str">
        <f>VLOOKUP(FACT_INTERESTS[[#This Row],[DW Version]], VERSIONS[], 6)</f>
        <v>ZoomX</v>
      </c>
      <c r="I1203" s="40" t="str">
        <f>VLOOKUP(FACT_INTERESTS[[#This Row],[DW Version]], VERSIONS[], 7)</f>
        <v>Shoe</v>
      </c>
    </row>
    <row r="1204" spans="1:9" ht="15.5" x14ac:dyDescent="0.3">
      <c r="A1204" s="34">
        <v>1203</v>
      </c>
      <c r="B1204" s="34" t="s">
        <v>820</v>
      </c>
      <c r="C1204" s="35">
        <v>985</v>
      </c>
      <c r="D1204" s="36">
        <v>45317.944141673899</v>
      </c>
      <c r="E1204" s="34">
        <f>VLOOKUP(FACT_INTERESTS[[#This Row],[DW Version]], VERSIONS[], 2)</f>
        <v>100</v>
      </c>
      <c r="F1204" s="34">
        <f>VLOOKUP(FACT_INTERESTS[[#This Row],[DW Version]], VERSIONS[], 3)</f>
        <v>5.5</v>
      </c>
      <c r="G1204" s="34" t="str">
        <f>VLOOKUP(FACT_INTERESTS[[#This Row],[DW Version]], VERSIONS[], 4)</f>
        <v>black</v>
      </c>
      <c r="H1204" s="40" t="str">
        <f>VLOOKUP(FACT_INTERESTS[[#This Row],[DW Version]], VERSIONS[], 6)</f>
        <v>Nike Kettlebell</v>
      </c>
      <c r="I1204" s="40" t="str">
        <f>VLOOKUP(FACT_INTERESTS[[#This Row],[DW Version]], VERSIONS[], 7)</f>
        <v>Sport Equipment</v>
      </c>
    </row>
    <row r="1205" spans="1:9" ht="15.5" x14ac:dyDescent="0.3">
      <c r="A1205" s="37">
        <v>1204</v>
      </c>
      <c r="B1205" s="37" t="s">
        <v>820</v>
      </c>
      <c r="C1205" s="38">
        <v>424</v>
      </c>
      <c r="D1205" s="39">
        <v>42517.152694429504</v>
      </c>
      <c r="E1205" s="34">
        <f>VLOOKUP(FACT_INTERESTS[[#This Row],[DW Version]], VERSIONS[], 2)</f>
        <v>43</v>
      </c>
      <c r="F1205" s="34">
        <f>VLOOKUP(FACT_INTERESTS[[#This Row],[DW Version]], VERSIONS[], 3)</f>
        <v>8</v>
      </c>
      <c r="G1205" s="34" t="str">
        <f>VLOOKUP(FACT_INTERESTS[[#This Row],[DW Version]], VERSIONS[], 4)</f>
        <v>white</v>
      </c>
      <c r="H1205" s="40" t="str">
        <f>VLOOKUP(FACT_INTERESTS[[#This Row],[DW Version]], VERSIONS[], 6)</f>
        <v>Flex Experience</v>
      </c>
      <c r="I1205" s="40" t="str">
        <f>VLOOKUP(FACT_INTERESTS[[#This Row],[DW Version]], VERSIONS[], 7)</f>
        <v>Apparel</v>
      </c>
    </row>
    <row r="1206" spans="1:9" ht="15.5" x14ac:dyDescent="0.3">
      <c r="A1206" s="34">
        <v>1205</v>
      </c>
      <c r="B1206" s="34" t="s">
        <v>771</v>
      </c>
      <c r="C1206" s="35">
        <v>158</v>
      </c>
      <c r="D1206" s="36">
        <v>41709.228993312376</v>
      </c>
      <c r="E1206" s="34">
        <f>VLOOKUP(FACT_INTERESTS[[#This Row],[DW Version]], VERSIONS[], 2)</f>
        <v>15</v>
      </c>
      <c r="F1206" s="34">
        <f>VLOOKUP(FACT_INTERESTS[[#This Row],[DW Version]], VERSIONS[], 3)</f>
        <v>12</v>
      </c>
      <c r="G1206" s="34" t="str">
        <f>VLOOKUP(FACT_INTERESTS[[#This Row],[DW Version]], VERSIONS[], 4)</f>
        <v>white</v>
      </c>
      <c r="H1206" s="40" t="str">
        <f>VLOOKUP(FACT_INTERESTS[[#This Row],[DW Version]], VERSIONS[], 6)</f>
        <v>Sportswear Club Fleece</v>
      </c>
      <c r="I1206" s="40" t="str">
        <f>VLOOKUP(FACT_INTERESTS[[#This Row],[DW Version]], VERSIONS[], 7)</f>
        <v>Apparel</v>
      </c>
    </row>
    <row r="1207" spans="1:9" ht="15.5" x14ac:dyDescent="0.3">
      <c r="A1207" s="37">
        <v>1206</v>
      </c>
      <c r="B1207" s="41" t="s">
        <v>771</v>
      </c>
      <c r="C1207" s="38">
        <v>869</v>
      </c>
      <c r="D1207" s="39">
        <v>44805.106151834516</v>
      </c>
      <c r="E1207" s="34">
        <f>VLOOKUP(FACT_INTERESTS[[#This Row],[DW Version]], VERSIONS[], 2)</f>
        <v>88</v>
      </c>
      <c r="F1207" s="34">
        <f>VLOOKUP(FACT_INTERESTS[[#This Row],[DW Version]], VERSIONS[], 3)</f>
        <v>11</v>
      </c>
      <c r="G1207" s="34" t="str">
        <f>VLOOKUP(FACT_INTERESTS[[#This Row],[DW Version]], VERSIONS[], 4)</f>
        <v>black</v>
      </c>
      <c r="H1207" s="40" t="str">
        <f>VLOOKUP(FACT_INTERESTS[[#This Row],[DW Version]], VERSIONS[], 6)</f>
        <v>React Infinity Run</v>
      </c>
      <c r="I1207" s="40" t="str">
        <f>VLOOKUP(FACT_INTERESTS[[#This Row],[DW Version]], VERSIONS[], 7)</f>
        <v>Shoe</v>
      </c>
    </row>
    <row r="1208" spans="1:9" ht="15.5" x14ac:dyDescent="0.3">
      <c r="A1208" s="34">
        <v>1207</v>
      </c>
      <c r="B1208" s="40" t="s">
        <v>771</v>
      </c>
      <c r="C1208" s="35">
        <v>340</v>
      </c>
      <c r="D1208" s="36">
        <v>44083.901352025408</v>
      </c>
      <c r="E1208" s="34">
        <f>VLOOKUP(FACT_INTERESTS[[#This Row],[DW Version]], VERSIONS[], 2)</f>
        <v>34</v>
      </c>
      <c r="F1208" s="34">
        <f>VLOOKUP(FACT_INTERESTS[[#This Row],[DW Version]], VERSIONS[], 3)</f>
        <v>12.5</v>
      </c>
      <c r="G1208" s="34" t="str">
        <f>VLOOKUP(FACT_INTERESTS[[#This Row],[DW Version]], VERSIONS[], 4)</f>
        <v>yellow</v>
      </c>
      <c r="H1208" s="40" t="str">
        <f>VLOOKUP(FACT_INTERESTS[[#This Row],[DW Version]], VERSIONS[], 6)</f>
        <v>Zoom Vomero</v>
      </c>
      <c r="I1208" s="40" t="str">
        <f>VLOOKUP(FACT_INTERESTS[[#This Row],[DW Version]], VERSIONS[], 7)</f>
        <v>Shoe</v>
      </c>
    </row>
    <row r="1209" spans="1:9" ht="15.5" x14ac:dyDescent="0.3">
      <c r="A1209" s="37">
        <v>1208</v>
      </c>
      <c r="B1209" s="37" t="s">
        <v>771</v>
      </c>
      <c r="C1209" s="38">
        <v>966</v>
      </c>
      <c r="D1209" s="39">
        <v>41706.070828775584</v>
      </c>
      <c r="E1209" s="34">
        <f>VLOOKUP(FACT_INTERESTS[[#This Row],[DW Version]], VERSIONS[], 2)</f>
        <v>98</v>
      </c>
      <c r="F1209" s="34">
        <f>VLOOKUP(FACT_INTERESTS[[#This Row],[DW Version]], VERSIONS[], 3)</f>
        <v>8.5</v>
      </c>
      <c r="G1209" s="34" t="str">
        <f>VLOOKUP(FACT_INTERESTS[[#This Row],[DW Version]], VERSIONS[], 4)</f>
        <v>dark blue</v>
      </c>
      <c r="H1209" s="40" t="str">
        <f>VLOOKUP(FACT_INTERESTS[[#This Row],[DW Version]], VERSIONS[], 6)</f>
        <v>Zoom Rival Fly</v>
      </c>
      <c r="I1209" s="40" t="str">
        <f>VLOOKUP(FACT_INTERESTS[[#This Row],[DW Version]], VERSIONS[], 7)</f>
        <v>Shoe</v>
      </c>
    </row>
    <row r="1210" spans="1:9" ht="15.5" x14ac:dyDescent="0.3">
      <c r="A1210" s="34">
        <v>1209</v>
      </c>
      <c r="B1210" s="40" t="s">
        <v>771</v>
      </c>
      <c r="C1210" s="35">
        <v>394</v>
      </c>
      <c r="D1210" s="36">
        <v>40933.938170371512</v>
      </c>
      <c r="E1210" s="34">
        <f>VLOOKUP(FACT_INTERESTS[[#This Row],[DW Version]], VERSIONS[], 2)</f>
        <v>40</v>
      </c>
      <c r="F1210" s="34">
        <f>VLOOKUP(FACT_INTERESTS[[#This Row],[DW Version]], VERSIONS[], 3)</f>
        <v>10.5</v>
      </c>
      <c r="G1210" s="34" t="str">
        <f>VLOOKUP(FACT_INTERESTS[[#This Row],[DW Version]], VERSIONS[], 4)</f>
        <v>white</v>
      </c>
      <c r="H1210" s="40" t="str">
        <f>VLOOKUP(FACT_INTERESTS[[#This Row],[DW Version]], VERSIONS[], 6)</f>
        <v>Zoom Streak</v>
      </c>
      <c r="I1210" s="40" t="str">
        <f>VLOOKUP(FACT_INTERESTS[[#This Row],[DW Version]], VERSIONS[], 7)</f>
        <v>Shoe</v>
      </c>
    </row>
    <row r="1211" spans="1:9" ht="15.5" x14ac:dyDescent="0.3">
      <c r="A1211" s="37">
        <v>1210</v>
      </c>
      <c r="B1211" s="37" t="s">
        <v>771</v>
      </c>
      <c r="C1211" s="38">
        <v>361</v>
      </c>
      <c r="D1211" s="39">
        <v>38922.720751521992</v>
      </c>
      <c r="E1211" s="34">
        <f>VLOOKUP(FACT_INTERESTS[[#This Row],[DW Version]], VERSIONS[], 2)</f>
        <v>36</v>
      </c>
      <c r="F1211" s="34">
        <f>VLOOKUP(FACT_INTERESTS[[#This Row],[DW Version]], VERSIONS[], 3)</f>
        <v>8</v>
      </c>
      <c r="G1211" s="34" t="str">
        <f>VLOOKUP(FACT_INTERESTS[[#This Row],[DW Version]], VERSIONS[], 4)</f>
        <v>white</v>
      </c>
      <c r="H1211" s="40" t="str">
        <f>VLOOKUP(FACT_INTERESTS[[#This Row],[DW Version]], VERSIONS[], 6)</f>
        <v>Air Max 270</v>
      </c>
      <c r="I1211" s="40" t="str">
        <f>VLOOKUP(FACT_INTERESTS[[#This Row],[DW Version]], VERSIONS[], 7)</f>
        <v>Shoe</v>
      </c>
    </row>
    <row r="1212" spans="1:9" ht="15.5" x14ac:dyDescent="0.3">
      <c r="A1212" s="34">
        <v>1211</v>
      </c>
      <c r="B1212" s="34" t="s">
        <v>771</v>
      </c>
      <c r="C1212" s="35">
        <v>136</v>
      </c>
      <c r="D1212" s="36">
        <v>44089.211723420391</v>
      </c>
      <c r="E1212" s="34">
        <f>VLOOKUP(FACT_INTERESTS[[#This Row],[DW Version]], VERSIONS[], 2)</f>
        <v>14</v>
      </c>
      <c r="F1212" s="34">
        <f>VLOOKUP(FACT_INTERESTS[[#This Row],[DW Version]], VERSIONS[], 3)</f>
        <v>7</v>
      </c>
      <c r="G1212" s="34" t="str">
        <f>VLOOKUP(FACT_INTERESTS[[#This Row],[DW Version]], VERSIONS[], 4)</f>
        <v>white</v>
      </c>
      <c r="H1212" s="40" t="str">
        <f>VLOOKUP(FACT_INTERESTS[[#This Row],[DW Version]], VERSIONS[], 6)</f>
        <v>ZoomX</v>
      </c>
      <c r="I1212" s="40" t="str">
        <f>VLOOKUP(FACT_INTERESTS[[#This Row],[DW Version]], VERSIONS[], 7)</f>
        <v>Shoe</v>
      </c>
    </row>
    <row r="1213" spans="1:9" ht="15.5" x14ac:dyDescent="0.3">
      <c r="A1213" s="37">
        <v>1212</v>
      </c>
      <c r="B1213" s="37" t="s">
        <v>771</v>
      </c>
      <c r="C1213" s="38">
        <v>724</v>
      </c>
      <c r="D1213" s="39">
        <v>40996.310649843144</v>
      </c>
      <c r="E1213" s="34">
        <f>VLOOKUP(FACT_INTERESTS[[#This Row],[DW Version]], VERSIONS[], 2)</f>
        <v>74</v>
      </c>
      <c r="F1213" s="34">
        <f>VLOOKUP(FACT_INTERESTS[[#This Row],[DW Version]], VERSIONS[], 3)</f>
        <v>6.5</v>
      </c>
      <c r="G1213" s="34" t="str">
        <f>VLOOKUP(FACT_INTERESTS[[#This Row],[DW Version]], VERSIONS[], 4)</f>
        <v>dark blue</v>
      </c>
      <c r="H1213" s="40" t="str">
        <f>VLOOKUP(FACT_INTERESTS[[#This Row],[DW Version]], VERSIONS[], 6)</f>
        <v>Nike Soccer Ball</v>
      </c>
      <c r="I1213" s="40" t="str">
        <f>VLOOKUP(FACT_INTERESTS[[#This Row],[DW Version]], VERSIONS[], 7)</f>
        <v>Sport Equipment</v>
      </c>
    </row>
    <row r="1214" spans="1:9" ht="15.5" x14ac:dyDescent="0.3">
      <c r="A1214" s="34">
        <v>1213</v>
      </c>
      <c r="B1214" s="40" t="s">
        <v>651</v>
      </c>
      <c r="C1214" s="35">
        <v>321</v>
      </c>
      <c r="D1214" s="36">
        <v>45433.201672985626</v>
      </c>
      <c r="E1214" s="34">
        <f>VLOOKUP(FACT_INTERESTS[[#This Row],[DW Version]], VERSIONS[], 2)</f>
        <v>32</v>
      </c>
      <c r="F1214" s="34">
        <f>VLOOKUP(FACT_INTERESTS[[#This Row],[DW Version]], VERSIONS[], 3)</f>
        <v>11.5</v>
      </c>
      <c r="G1214" s="34" t="str">
        <f>VLOOKUP(FACT_INTERESTS[[#This Row],[DW Version]], VERSIONS[], 4)</f>
        <v>white</v>
      </c>
      <c r="H1214" s="40" t="str">
        <f>VLOOKUP(FACT_INTERESTS[[#This Row],[DW Version]], VERSIONS[], 6)</f>
        <v>SB Dunk</v>
      </c>
      <c r="I1214" s="40" t="str">
        <f>VLOOKUP(FACT_INTERESTS[[#This Row],[DW Version]], VERSIONS[], 7)</f>
        <v>Shoe</v>
      </c>
    </row>
    <row r="1215" spans="1:9" ht="15.5" x14ac:dyDescent="0.3">
      <c r="A1215" s="37">
        <v>1214</v>
      </c>
      <c r="B1215" s="41" t="s">
        <v>651</v>
      </c>
      <c r="C1215" s="38">
        <v>670</v>
      </c>
      <c r="D1215" s="39">
        <v>43015.55080337682</v>
      </c>
      <c r="E1215" s="34">
        <f>VLOOKUP(FACT_INTERESTS[[#This Row],[DW Version]], VERSIONS[], 2)</f>
        <v>68</v>
      </c>
      <c r="F1215" s="34">
        <f>VLOOKUP(FACT_INTERESTS[[#This Row],[DW Version]], VERSIONS[], 3)</f>
        <v>4</v>
      </c>
      <c r="G1215" s="34" t="str">
        <f>VLOOKUP(FACT_INTERESTS[[#This Row],[DW Version]], VERSIONS[], 4)</f>
        <v>red</v>
      </c>
      <c r="H1215" s="40" t="str">
        <f>VLOOKUP(FACT_INTERESTS[[#This Row],[DW Version]], VERSIONS[], 6)</f>
        <v>React Miler</v>
      </c>
      <c r="I1215" s="40" t="str">
        <f>VLOOKUP(FACT_INTERESTS[[#This Row],[DW Version]], VERSIONS[], 7)</f>
        <v>Shoe</v>
      </c>
    </row>
    <row r="1216" spans="1:9" ht="15.5" x14ac:dyDescent="0.3">
      <c r="A1216" s="34">
        <v>1215</v>
      </c>
      <c r="B1216" s="34" t="s">
        <v>651</v>
      </c>
      <c r="C1216" s="35">
        <v>550</v>
      </c>
      <c r="D1216" s="36">
        <v>42948.434443068028</v>
      </c>
      <c r="E1216" s="34">
        <f>VLOOKUP(FACT_INTERESTS[[#This Row],[DW Version]], VERSIONS[], 2)</f>
        <v>57</v>
      </c>
      <c r="F1216" s="34">
        <f>VLOOKUP(FACT_INTERESTS[[#This Row],[DW Version]], VERSIONS[], 3)</f>
        <v>8</v>
      </c>
      <c r="G1216" s="34" t="str">
        <f>VLOOKUP(FACT_INTERESTS[[#This Row],[DW Version]], VERSIONS[], 4)</f>
        <v>black</v>
      </c>
      <c r="H1216" s="40" t="str">
        <f>VLOOKUP(FACT_INTERESTS[[#This Row],[DW Version]], VERSIONS[], 6)</f>
        <v>Phantom Vision</v>
      </c>
      <c r="I1216" s="40" t="str">
        <f>VLOOKUP(FACT_INTERESTS[[#This Row],[DW Version]], VERSIONS[], 7)</f>
        <v>Shoe</v>
      </c>
    </row>
    <row r="1217" spans="1:9" ht="15.5" x14ac:dyDescent="0.3">
      <c r="A1217" s="37">
        <v>1216</v>
      </c>
      <c r="B1217" s="37" t="s">
        <v>651</v>
      </c>
      <c r="C1217" s="38">
        <v>386</v>
      </c>
      <c r="D1217" s="39">
        <v>43197.597081601023</v>
      </c>
      <c r="E1217" s="34">
        <f>VLOOKUP(FACT_INTERESTS[[#This Row],[DW Version]], VERSIONS[], 2)</f>
        <v>39</v>
      </c>
      <c r="F1217" s="34">
        <f>VLOOKUP(FACT_INTERESTS[[#This Row],[DW Version]], VERSIONS[], 3)</f>
        <v>10</v>
      </c>
      <c r="G1217" s="34" t="str">
        <f>VLOOKUP(FACT_INTERESTS[[#This Row],[DW Version]], VERSIONS[], 4)</f>
        <v>white</v>
      </c>
      <c r="H1217" s="40" t="str">
        <f>VLOOKUP(FACT_INTERESTS[[#This Row],[DW Version]], VERSIONS[], 6)</f>
        <v>Fast Track Jacket</v>
      </c>
      <c r="I1217" s="40" t="str">
        <f>VLOOKUP(FACT_INTERESTS[[#This Row],[DW Version]], VERSIONS[], 7)</f>
        <v>Apparel</v>
      </c>
    </row>
    <row r="1218" spans="1:9" ht="15.5" x14ac:dyDescent="0.3">
      <c r="A1218" s="34">
        <v>1217</v>
      </c>
      <c r="B1218" s="40" t="s">
        <v>651</v>
      </c>
      <c r="C1218" s="35">
        <v>96</v>
      </c>
      <c r="D1218" s="36">
        <v>42259.641416990387</v>
      </c>
      <c r="E1218" s="34">
        <f>VLOOKUP(FACT_INTERESTS[[#This Row],[DW Version]], VERSIONS[], 2)</f>
        <v>9</v>
      </c>
      <c r="F1218" s="34">
        <f>VLOOKUP(FACT_INTERESTS[[#This Row],[DW Version]], VERSIONS[], 3)</f>
        <v>11</v>
      </c>
      <c r="G1218" s="34" t="str">
        <f>VLOOKUP(FACT_INTERESTS[[#This Row],[DW Version]], VERSIONS[], 4)</f>
        <v>dark blue</v>
      </c>
      <c r="H1218" s="40" t="str">
        <f>VLOOKUP(FACT_INTERESTS[[#This Row],[DW Version]], VERSIONS[], 6)</f>
        <v>React</v>
      </c>
      <c r="I1218" s="40" t="str">
        <f>VLOOKUP(FACT_INTERESTS[[#This Row],[DW Version]], VERSIONS[], 7)</f>
        <v>Shoe</v>
      </c>
    </row>
    <row r="1219" spans="1:9" ht="15.5" x14ac:dyDescent="0.3">
      <c r="A1219" s="37">
        <v>1218</v>
      </c>
      <c r="B1219" s="37" t="s">
        <v>651</v>
      </c>
      <c r="C1219" s="38">
        <v>351</v>
      </c>
      <c r="D1219" s="39">
        <v>44538.434747296997</v>
      </c>
      <c r="E1219" s="34">
        <f>VLOOKUP(FACT_INTERESTS[[#This Row],[DW Version]], VERSIONS[], 2)</f>
        <v>35</v>
      </c>
      <c r="F1219" s="34">
        <f>VLOOKUP(FACT_INTERESTS[[#This Row],[DW Version]], VERSIONS[], 3)</f>
        <v>12</v>
      </c>
      <c r="G1219" s="34" t="str">
        <f>VLOOKUP(FACT_INTERESTS[[#This Row],[DW Version]], VERSIONS[], 4)</f>
        <v>white</v>
      </c>
      <c r="H1219" s="40" t="str">
        <f>VLOOKUP(FACT_INTERESTS[[#This Row],[DW Version]], VERSIONS[], 6)</f>
        <v>Alphafly</v>
      </c>
      <c r="I1219" s="40" t="str">
        <f>VLOOKUP(FACT_INTERESTS[[#This Row],[DW Version]], VERSIONS[], 7)</f>
        <v>Shoe</v>
      </c>
    </row>
    <row r="1220" spans="1:9" ht="15.5" x14ac:dyDescent="0.3">
      <c r="A1220" s="34">
        <v>1219</v>
      </c>
      <c r="B1220" s="40" t="s">
        <v>651</v>
      </c>
      <c r="C1220" s="35">
        <v>312</v>
      </c>
      <c r="D1220" s="36">
        <v>44374.165993592665</v>
      </c>
      <c r="E1220" s="34">
        <f>VLOOKUP(FACT_INTERESTS[[#This Row],[DW Version]], VERSIONS[], 2)</f>
        <v>31</v>
      </c>
      <c r="F1220" s="34">
        <f>VLOOKUP(FACT_INTERESTS[[#This Row],[DW Version]], VERSIONS[], 3)</f>
        <v>9</v>
      </c>
      <c r="G1220" s="34" t="str">
        <f>VLOOKUP(FACT_INTERESTS[[#This Row],[DW Version]], VERSIONS[], 4)</f>
        <v>white</v>
      </c>
      <c r="H1220" s="40" t="str">
        <f>VLOOKUP(FACT_INTERESTS[[#This Row],[DW Version]], VERSIONS[], 6)</f>
        <v>React Element 55</v>
      </c>
      <c r="I1220" s="40" t="str">
        <f>VLOOKUP(FACT_INTERESTS[[#This Row],[DW Version]], VERSIONS[], 7)</f>
        <v>Shoe</v>
      </c>
    </row>
    <row r="1221" spans="1:9" ht="15.5" x14ac:dyDescent="0.3">
      <c r="A1221" s="37">
        <v>1220</v>
      </c>
      <c r="B1221" s="37" t="s">
        <v>651</v>
      </c>
      <c r="C1221" s="38">
        <v>423</v>
      </c>
      <c r="D1221" s="39">
        <v>39524.366198319804</v>
      </c>
      <c r="E1221" s="34">
        <f>VLOOKUP(FACT_INTERESTS[[#This Row],[DW Version]], VERSIONS[], 2)</f>
        <v>43</v>
      </c>
      <c r="F1221" s="34">
        <f>VLOOKUP(FACT_INTERESTS[[#This Row],[DW Version]], VERSIONS[], 3)</f>
        <v>6.5</v>
      </c>
      <c r="G1221" s="34" t="str">
        <f>VLOOKUP(FACT_INTERESTS[[#This Row],[DW Version]], VERSIONS[], 4)</f>
        <v>white</v>
      </c>
      <c r="H1221" s="40" t="str">
        <f>VLOOKUP(FACT_INTERESTS[[#This Row],[DW Version]], VERSIONS[], 6)</f>
        <v>Flex Experience</v>
      </c>
      <c r="I1221" s="40" t="str">
        <f>VLOOKUP(FACT_INTERESTS[[#This Row],[DW Version]], VERSIONS[], 7)</f>
        <v>Apparel</v>
      </c>
    </row>
    <row r="1222" spans="1:9" ht="15.5" x14ac:dyDescent="0.3">
      <c r="A1222" s="34">
        <v>1221</v>
      </c>
      <c r="B1222" s="40" t="s">
        <v>747</v>
      </c>
      <c r="C1222" s="35">
        <v>945</v>
      </c>
      <c r="D1222" s="36">
        <v>38736.915802854332</v>
      </c>
      <c r="E1222" s="34">
        <f>VLOOKUP(FACT_INTERESTS[[#This Row],[DW Version]], VERSIONS[], 2)</f>
        <v>96</v>
      </c>
      <c r="F1222" s="34">
        <f>VLOOKUP(FACT_INTERESTS[[#This Row],[DW Version]], VERSIONS[], 3)</f>
        <v>7</v>
      </c>
      <c r="G1222" s="34" t="str">
        <f>VLOOKUP(FACT_INTERESTS[[#This Row],[DW Version]], VERSIONS[], 4)</f>
        <v>black</v>
      </c>
      <c r="H1222" s="40" t="str">
        <f>VLOOKUP(FACT_INTERESTS[[#This Row],[DW Version]], VERSIONS[], 6)</f>
        <v>Epic Phantom React</v>
      </c>
      <c r="I1222" s="40" t="str">
        <f>VLOOKUP(FACT_INTERESTS[[#This Row],[DW Version]], VERSIONS[], 7)</f>
        <v>Shoe</v>
      </c>
    </row>
    <row r="1223" spans="1:9" ht="15.5" x14ac:dyDescent="0.3">
      <c r="A1223" s="37">
        <v>1222</v>
      </c>
      <c r="B1223" s="37" t="s">
        <v>747</v>
      </c>
      <c r="C1223" s="38">
        <v>205</v>
      </c>
      <c r="D1223" s="39">
        <v>39048.619275219426</v>
      </c>
      <c r="E1223" s="34">
        <f>VLOOKUP(FACT_INTERESTS[[#This Row],[DW Version]], VERSIONS[], 2)</f>
        <v>20</v>
      </c>
      <c r="F1223" s="34">
        <f>VLOOKUP(FACT_INTERESTS[[#This Row],[DW Version]], VERSIONS[], 3)</f>
        <v>10</v>
      </c>
      <c r="G1223" s="34" t="str">
        <f>VLOOKUP(FACT_INTERESTS[[#This Row],[DW Version]], VERSIONS[], 4)</f>
        <v>white</v>
      </c>
      <c r="H1223" s="40" t="str">
        <f>VLOOKUP(FACT_INTERESTS[[#This Row],[DW Version]], VERSIONS[], 6)</f>
        <v>Joyride</v>
      </c>
      <c r="I1223" s="40" t="str">
        <f>VLOOKUP(FACT_INTERESTS[[#This Row],[DW Version]], VERSIONS[], 7)</f>
        <v>Shoe</v>
      </c>
    </row>
    <row r="1224" spans="1:9" ht="15.5" x14ac:dyDescent="0.3">
      <c r="A1224" s="34">
        <v>1223</v>
      </c>
      <c r="B1224" s="34" t="s">
        <v>747</v>
      </c>
      <c r="C1224" s="35">
        <v>602</v>
      </c>
      <c r="D1224" s="36">
        <v>39224.713316307738</v>
      </c>
      <c r="E1224" s="34">
        <f>VLOOKUP(FACT_INTERESTS[[#This Row],[DW Version]], VERSIONS[], 2)</f>
        <v>61</v>
      </c>
      <c r="F1224" s="34">
        <f>VLOOKUP(FACT_INTERESTS[[#This Row],[DW Version]], VERSIONS[], 3)</f>
        <v>11</v>
      </c>
      <c r="G1224" s="34" t="str">
        <f>VLOOKUP(FACT_INTERESTS[[#This Row],[DW Version]], VERSIONS[], 4)</f>
        <v>white</v>
      </c>
      <c r="H1224" s="40" t="str">
        <f>VLOOKUP(FACT_INTERESTS[[#This Row],[DW Version]], VERSIONS[], 6)</f>
        <v>Phantom Venom</v>
      </c>
      <c r="I1224" s="40" t="str">
        <f>VLOOKUP(FACT_INTERESTS[[#This Row],[DW Version]], VERSIONS[], 7)</f>
        <v>Shoe</v>
      </c>
    </row>
    <row r="1225" spans="1:9" ht="15.5" x14ac:dyDescent="0.3">
      <c r="A1225" s="37">
        <v>1224</v>
      </c>
      <c r="B1225" s="41" t="s">
        <v>747</v>
      </c>
      <c r="C1225" s="38">
        <v>890</v>
      </c>
      <c r="D1225" s="39">
        <v>39351.210373480142</v>
      </c>
      <c r="E1225" s="34">
        <f>VLOOKUP(FACT_INTERESTS[[#This Row],[DW Version]], VERSIONS[], 2)</f>
        <v>91</v>
      </c>
      <c r="F1225" s="34">
        <f>VLOOKUP(FACT_INTERESTS[[#This Row],[DW Version]], VERSIONS[], 3)</f>
        <v>4.5</v>
      </c>
      <c r="G1225" s="34" t="str">
        <f>VLOOKUP(FACT_INTERESTS[[#This Row],[DW Version]], VERSIONS[], 4)</f>
        <v>white</v>
      </c>
      <c r="H1225" s="40" t="str">
        <f>VLOOKUP(FACT_INTERESTS[[#This Row],[DW Version]], VERSIONS[], 6)</f>
        <v>Alphafly NEXT%</v>
      </c>
      <c r="I1225" s="40" t="str">
        <f>VLOOKUP(FACT_INTERESTS[[#This Row],[DW Version]], VERSIONS[], 7)</f>
        <v>Shoe</v>
      </c>
    </row>
    <row r="1226" spans="1:9" ht="15.5" x14ac:dyDescent="0.3">
      <c r="A1226" s="34">
        <v>1225</v>
      </c>
      <c r="B1226" s="34" t="s">
        <v>747</v>
      </c>
      <c r="C1226" s="35">
        <v>409</v>
      </c>
      <c r="D1226" s="36">
        <v>39297.576522144896</v>
      </c>
      <c r="E1226" s="34">
        <f>VLOOKUP(FACT_INTERESTS[[#This Row],[DW Version]], VERSIONS[], 2)</f>
        <v>41</v>
      </c>
      <c r="F1226" s="34">
        <f>VLOOKUP(FACT_INTERESTS[[#This Row],[DW Version]], VERSIONS[], 3)</f>
        <v>8.5</v>
      </c>
      <c r="G1226" s="34" t="str">
        <f>VLOOKUP(FACT_INTERESTS[[#This Row],[DW Version]], VERSIONS[], 4)</f>
        <v>khaki</v>
      </c>
      <c r="H1226" s="40" t="str">
        <f>VLOOKUP(FACT_INTERESTS[[#This Row],[DW Version]], VERSIONS[], 6)</f>
        <v>LunarGlide</v>
      </c>
      <c r="I1226" s="40" t="str">
        <f>VLOOKUP(FACT_INTERESTS[[#This Row],[DW Version]], VERSIONS[], 7)</f>
        <v>Shoe</v>
      </c>
    </row>
    <row r="1227" spans="1:9" ht="15.5" x14ac:dyDescent="0.3">
      <c r="A1227" s="37">
        <v>1226</v>
      </c>
      <c r="B1227" s="41" t="s">
        <v>747</v>
      </c>
      <c r="C1227" s="38">
        <v>852</v>
      </c>
      <c r="D1227" s="39">
        <v>43958.40789677501</v>
      </c>
      <c r="E1227" s="34">
        <f>VLOOKUP(FACT_INTERESTS[[#This Row],[DW Version]], VERSIONS[], 2)</f>
        <v>86</v>
      </c>
      <c r="F1227" s="34">
        <f>VLOOKUP(FACT_INTERESTS[[#This Row],[DW Version]], VERSIONS[], 3)</f>
        <v>10</v>
      </c>
      <c r="G1227" s="34" t="str">
        <f>VLOOKUP(FACT_INTERESTS[[#This Row],[DW Version]], VERSIONS[], 4)</f>
        <v>white</v>
      </c>
      <c r="H1227" s="40" t="str">
        <f>VLOOKUP(FACT_INTERESTS[[#This Row],[DW Version]], VERSIONS[], 6)</f>
        <v>Challenger Long-Sleeve</v>
      </c>
      <c r="I1227" s="40" t="str">
        <f>VLOOKUP(FACT_INTERESTS[[#This Row],[DW Version]], VERSIONS[], 7)</f>
        <v>Apparel</v>
      </c>
    </row>
    <row r="1228" spans="1:9" ht="15.5" x14ac:dyDescent="0.3">
      <c r="A1228" s="34">
        <v>1227</v>
      </c>
      <c r="B1228" s="40" t="s">
        <v>747</v>
      </c>
      <c r="C1228" s="35">
        <v>569</v>
      </c>
      <c r="D1228" s="36">
        <v>44381.998741630836</v>
      </c>
      <c r="E1228" s="34">
        <f>VLOOKUP(FACT_INTERESTS[[#This Row],[DW Version]], VERSIONS[], 2)</f>
        <v>59</v>
      </c>
      <c r="F1228" s="34">
        <f>VLOOKUP(FACT_INTERESTS[[#This Row],[DW Version]], VERSIONS[], 3)</f>
        <v>3.5</v>
      </c>
      <c r="G1228" s="34" t="str">
        <f>VLOOKUP(FACT_INTERESTS[[#This Row],[DW Version]], VERSIONS[], 4)</f>
        <v>red</v>
      </c>
      <c r="H1228" s="40" t="str">
        <f>VLOOKUP(FACT_INTERESTS[[#This Row],[DW Version]], VERSIONS[], 6)</f>
        <v>Hypervenom Phantom</v>
      </c>
      <c r="I1228" s="40" t="str">
        <f>VLOOKUP(FACT_INTERESTS[[#This Row],[DW Version]], VERSIONS[], 7)</f>
        <v>Shoe</v>
      </c>
    </row>
    <row r="1229" spans="1:9" ht="15.5" x14ac:dyDescent="0.3">
      <c r="A1229" s="37">
        <v>1228</v>
      </c>
      <c r="B1229" s="37" t="s">
        <v>747</v>
      </c>
      <c r="C1229" s="38">
        <v>525</v>
      </c>
      <c r="D1229" s="39">
        <v>44394.211208039073</v>
      </c>
      <c r="E1229" s="34">
        <f>VLOOKUP(FACT_INTERESTS[[#This Row],[DW Version]], VERSIONS[], 2)</f>
        <v>54</v>
      </c>
      <c r="F1229" s="34">
        <f>VLOOKUP(FACT_INTERESTS[[#This Row],[DW Version]], VERSIONS[], 3)</f>
        <v>11</v>
      </c>
      <c r="G1229" s="34" t="str">
        <f>VLOOKUP(FACT_INTERESTS[[#This Row],[DW Version]], VERSIONS[], 4)</f>
        <v>red</v>
      </c>
      <c r="H1229" s="40" t="str">
        <f>VLOOKUP(FACT_INTERESTS[[#This Row],[DW Version]], VERSIONS[], 6)</f>
        <v>Legend React</v>
      </c>
      <c r="I1229" s="40" t="str">
        <f>VLOOKUP(FACT_INTERESTS[[#This Row],[DW Version]], VERSIONS[], 7)</f>
        <v>Shoe</v>
      </c>
    </row>
    <row r="1230" spans="1:9" ht="15.5" x14ac:dyDescent="0.3">
      <c r="A1230" s="34">
        <v>1229</v>
      </c>
      <c r="B1230" s="40" t="s">
        <v>702</v>
      </c>
      <c r="C1230" s="35">
        <v>708</v>
      </c>
      <c r="D1230" s="36">
        <v>42829.097266648925</v>
      </c>
      <c r="E1230" s="34">
        <f>VLOOKUP(FACT_INTERESTS[[#This Row],[DW Version]], VERSIONS[], 2)</f>
        <v>72</v>
      </c>
      <c r="F1230" s="34">
        <f>VLOOKUP(FACT_INTERESTS[[#This Row],[DW Version]], VERSIONS[], 3)</f>
        <v>8.5</v>
      </c>
      <c r="G1230" s="34" t="str">
        <f>VLOOKUP(FACT_INTERESTS[[#This Row],[DW Version]], VERSIONS[], 4)</f>
        <v>black</v>
      </c>
      <c r="H1230" s="40" t="str">
        <f>VLOOKUP(FACT_INTERESTS[[#This Row],[DW Version]], VERSIONS[], 6)</f>
        <v>Zoom Structure 22</v>
      </c>
      <c r="I1230" s="40" t="str">
        <f>VLOOKUP(FACT_INTERESTS[[#This Row],[DW Version]], VERSIONS[], 7)</f>
        <v>Shoe</v>
      </c>
    </row>
    <row r="1231" spans="1:9" ht="15.5" x14ac:dyDescent="0.3">
      <c r="A1231" s="37">
        <v>1230</v>
      </c>
      <c r="B1231" s="41" t="s">
        <v>702</v>
      </c>
      <c r="C1231" s="38">
        <v>115</v>
      </c>
      <c r="D1231" s="39">
        <v>42164.347962684726</v>
      </c>
      <c r="E1231" s="34">
        <f>VLOOKUP(FACT_INTERESTS[[#This Row],[DW Version]], VERSIONS[], 2)</f>
        <v>11</v>
      </c>
      <c r="F1231" s="34">
        <f>VLOOKUP(FACT_INTERESTS[[#This Row],[DW Version]], VERSIONS[], 3)</f>
        <v>12</v>
      </c>
      <c r="G1231" s="34" t="str">
        <f>VLOOKUP(FACT_INTERESTS[[#This Row],[DW Version]], VERSIONS[], 4)</f>
        <v>white</v>
      </c>
      <c r="H1231" s="40" t="str">
        <f>VLOOKUP(FACT_INTERESTS[[#This Row],[DW Version]], VERSIONS[], 6)</f>
        <v>Pro Compression Tights</v>
      </c>
      <c r="I1231" s="40" t="str">
        <f>VLOOKUP(FACT_INTERESTS[[#This Row],[DW Version]], VERSIONS[], 7)</f>
        <v>Apparel</v>
      </c>
    </row>
    <row r="1232" spans="1:9" ht="15.5" x14ac:dyDescent="0.3">
      <c r="A1232" s="34">
        <v>1231</v>
      </c>
      <c r="B1232" s="34" t="s">
        <v>702</v>
      </c>
      <c r="C1232" s="35">
        <v>906</v>
      </c>
      <c r="D1232" s="36">
        <v>45137.46143949042</v>
      </c>
      <c r="E1232" s="34">
        <f>VLOOKUP(FACT_INTERESTS[[#This Row],[DW Version]], VERSIONS[], 2)</f>
        <v>92</v>
      </c>
      <c r="F1232" s="34">
        <f>VLOOKUP(FACT_INTERESTS[[#This Row],[DW Version]], VERSIONS[], 3)</f>
        <v>12</v>
      </c>
      <c r="G1232" s="34" t="str">
        <f>VLOOKUP(FACT_INTERESTS[[#This Row],[DW Version]], VERSIONS[], 4)</f>
        <v>white</v>
      </c>
      <c r="H1232" s="40" t="str">
        <f>VLOOKUP(FACT_INTERESTS[[#This Row],[DW Version]], VERSIONS[], 6)</f>
        <v>Nike Cap</v>
      </c>
      <c r="I1232" s="40" t="str">
        <f>VLOOKUP(FACT_INTERESTS[[#This Row],[DW Version]], VERSIONS[], 7)</f>
        <v>Accessories</v>
      </c>
    </row>
    <row r="1233" spans="1:9" ht="15.5" x14ac:dyDescent="0.3">
      <c r="A1233" s="37">
        <v>1232</v>
      </c>
      <c r="B1233" s="41" t="s">
        <v>702</v>
      </c>
      <c r="C1233" s="38">
        <v>987</v>
      </c>
      <c r="D1233" s="39">
        <v>39839.902732483242</v>
      </c>
      <c r="E1233" s="34">
        <f>VLOOKUP(FACT_INTERESTS[[#This Row],[DW Version]], VERSIONS[], 2)</f>
        <v>100</v>
      </c>
      <c r="F1233" s="34">
        <f>VLOOKUP(FACT_INTERESTS[[#This Row],[DW Version]], VERSIONS[], 3)</f>
        <v>7.5</v>
      </c>
      <c r="G1233" s="34" t="str">
        <f>VLOOKUP(FACT_INTERESTS[[#This Row],[DW Version]], VERSIONS[], 4)</f>
        <v>black</v>
      </c>
      <c r="H1233" s="40" t="str">
        <f>VLOOKUP(FACT_INTERESTS[[#This Row],[DW Version]], VERSIONS[], 6)</f>
        <v>Nike Kettlebell</v>
      </c>
      <c r="I1233" s="40" t="str">
        <f>VLOOKUP(FACT_INTERESTS[[#This Row],[DW Version]], VERSIONS[], 7)</f>
        <v>Sport Equipment</v>
      </c>
    </row>
    <row r="1234" spans="1:9" ht="15.5" x14ac:dyDescent="0.3">
      <c r="A1234" s="34">
        <v>1233</v>
      </c>
      <c r="B1234" s="34" t="s">
        <v>754</v>
      </c>
      <c r="C1234" s="35">
        <v>204</v>
      </c>
      <c r="D1234" s="36">
        <v>38803.326582405745</v>
      </c>
      <c r="E1234" s="34">
        <f>VLOOKUP(FACT_INTERESTS[[#This Row],[DW Version]], VERSIONS[], 2)</f>
        <v>20</v>
      </c>
      <c r="F1234" s="34">
        <f>VLOOKUP(FACT_INTERESTS[[#This Row],[DW Version]], VERSIONS[], 3)</f>
        <v>9</v>
      </c>
      <c r="G1234" s="34" t="str">
        <f>VLOOKUP(FACT_INTERESTS[[#This Row],[DW Version]], VERSIONS[], 4)</f>
        <v>yellow</v>
      </c>
      <c r="H1234" s="40" t="str">
        <f>VLOOKUP(FACT_INTERESTS[[#This Row],[DW Version]], VERSIONS[], 6)</f>
        <v>Joyride</v>
      </c>
      <c r="I1234" s="40" t="str">
        <f>VLOOKUP(FACT_INTERESTS[[#This Row],[DW Version]], VERSIONS[], 7)</f>
        <v>Shoe</v>
      </c>
    </row>
    <row r="1235" spans="1:9" ht="15.5" x14ac:dyDescent="0.3">
      <c r="A1235" s="37">
        <v>1234</v>
      </c>
      <c r="B1235" s="37" t="s">
        <v>754</v>
      </c>
      <c r="C1235" s="38">
        <v>553</v>
      </c>
      <c r="D1235" s="39">
        <v>44144.718087261266</v>
      </c>
      <c r="E1235" s="34">
        <f>VLOOKUP(FACT_INTERESTS[[#This Row],[DW Version]], VERSIONS[], 2)</f>
        <v>57</v>
      </c>
      <c r="F1235" s="34">
        <f>VLOOKUP(FACT_INTERESTS[[#This Row],[DW Version]], VERSIONS[], 3)</f>
        <v>9.5</v>
      </c>
      <c r="G1235" s="34" t="str">
        <f>VLOOKUP(FACT_INTERESTS[[#This Row],[DW Version]], VERSIONS[], 4)</f>
        <v>black</v>
      </c>
      <c r="H1235" s="40" t="str">
        <f>VLOOKUP(FACT_INTERESTS[[#This Row],[DW Version]], VERSIONS[], 6)</f>
        <v>Phantom Vision</v>
      </c>
      <c r="I1235" s="40" t="str">
        <f>VLOOKUP(FACT_INTERESTS[[#This Row],[DW Version]], VERSIONS[], 7)</f>
        <v>Shoe</v>
      </c>
    </row>
    <row r="1236" spans="1:9" ht="15.5" x14ac:dyDescent="0.3">
      <c r="A1236" s="34">
        <v>1235</v>
      </c>
      <c r="B1236" s="40" t="s">
        <v>754</v>
      </c>
      <c r="C1236" s="35">
        <v>2</v>
      </c>
      <c r="D1236" s="36">
        <v>40865.692097844512</v>
      </c>
      <c r="E1236" s="34">
        <f>VLOOKUP(FACT_INTERESTS[[#This Row],[DW Version]], VERSIONS[], 2)</f>
        <v>1</v>
      </c>
      <c r="F1236" s="34">
        <f>VLOOKUP(FACT_INTERESTS[[#This Row],[DW Version]], VERSIONS[], 3)</f>
        <v>3</v>
      </c>
      <c r="G1236" s="34" t="str">
        <f>VLOOKUP(FACT_INTERESTS[[#This Row],[DW Version]], VERSIONS[], 4)</f>
        <v>turquoise</v>
      </c>
      <c r="H1236" s="40" t="str">
        <f>VLOOKUP(FACT_INTERESTS[[#This Row],[DW Version]], VERSIONS[], 6)</f>
        <v>Air Max</v>
      </c>
      <c r="I1236" s="40" t="str">
        <f>VLOOKUP(FACT_INTERESTS[[#This Row],[DW Version]], VERSIONS[], 7)</f>
        <v>Shoe</v>
      </c>
    </row>
    <row r="1237" spans="1:9" ht="15.5" x14ac:dyDescent="0.3">
      <c r="A1237" s="37">
        <v>1236</v>
      </c>
      <c r="B1237" s="41" t="s">
        <v>754</v>
      </c>
      <c r="C1237" s="38">
        <v>71</v>
      </c>
      <c r="D1237" s="39">
        <v>40624.424078283497</v>
      </c>
      <c r="E1237" s="34">
        <f>VLOOKUP(FACT_INTERESTS[[#This Row],[DW Version]], VERSIONS[], 2)</f>
        <v>7</v>
      </c>
      <c r="F1237" s="34">
        <f>VLOOKUP(FACT_INTERESTS[[#This Row],[DW Version]], VERSIONS[], 3)</f>
        <v>6</v>
      </c>
      <c r="G1237" s="34" t="str">
        <f>VLOOKUP(FACT_INTERESTS[[#This Row],[DW Version]], VERSIONS[], 4)</f>
        <v>white</v>
      </c>
      <c r="H1237" s="40" t="str">
        <f>VLOOKUP(FACT_INTERESTS[[#This Row],[DW Version]], VERSIONS[], 6)</f>
        <v>Blazer</v>
      </c>
      <c r="I1237" s="40" t="str">
        <f>VLOOKUP(FACT_INTERESTS[[#This Row],[DW Version]], VERSIONS[], 7)</f>
        <v>Shoe</v>
      </c>
    </row>
    <row r="1238" spans="1:9" ht="15.5" x14ac:dyDescent="0.3">
      <c r="A1238" s="34">
        <v>1237</v>
      </c>
      <c r="B1238" s="40" t="s">
        <v>754</v>
      </c>
      <c r="C1238" s="35">
        <v>958</v>
      </c>
      <c r="D1238" s="36">
        <v>44187.587050352085</v>
      </c>
      <c r="E1238" s="34">
        <f>VLOOKUP(FACT_INTERESTS[[#This Row],[DW Version]], VERSIONS[], 2)</f>
        <v>98</v>
      </c>
      <c r="F1238" s="34">
        <f>VLOOKUP(FACT_INTERESTS[[#This Row],[DW Version]], VERSIONS[], 3)</f>
        <v>3.5</v>
      </c>
      <c r="G1238" s="34" t="str">
        <f>VLOOKUP(FACT_INTERESTS[[#This Row],[DW Version]], VERSIONS[], 4)</f>
        <v>white</v>
      </c>
      <c r="H1238" s="40" t="str">
        <f>VLOOKUP(FACT_INTERESTS[[#This Row],[DW Version]], VERSIONS[], 6)</f>
        <v>Zoom Rival Fly</v>
      </c>
      <c r="I1238" s="40" t="str">
        <f>VLOOKUP(FACT_INTERESTS[[#This Row],[DW Version]], VERSIONS[], 7)</f>
        <v>Shoe</v>
      </c>
    </row>
    <row r="1239" spans="1:9" ht="15.5" x14ac:dyDescent="0.3">
      <c r="A1239" s="37">
        <v>1238</v>
      </c>
      <c r="B1239" s="41" t="s">
        <v>754</v>
      </c>
      <c r="C1239" s="38">
        <v>36</v>
      </c>
      <c r="D1239" s="39">
        <v>44470.495526078361</v>
      </c>
      <c r="E1239" s="34">
        <f>VLOOKUP(FACT_INTERESTS[[#This Row],[DW Version]], VERSIONS[], 2)</f>
        <v>4</v>
      </c>
      <c r="F1239" s="34">
        <f>VLOOKUP(FACT_INTERESTS[[#This Row],[DW Version]], VERSIONS[], 3)</f>
        <v>4.5</v>
      </c>
      <c r="G1239" s="34" t="str">
        <f>VLOOKUP(FACT_INTERESTS[[#This Row],[DW Version]], VERSIONS[], 4)</f>
        <v>black</v>
      </c>
      <c r="H1239" s="40" t="str">
        <f>VLOOKUP(FACT_INTERESTS[[#This Row],[DW Version]], VERSIONS[], 6)</f>
        <v>Cortez</v>
      </c>
      <c r="I1239" s="40" t="str">
        <f>VLOOKUP(FACT_INTERESTS[[#This Row],[DW Version]], VERSIONS[], 7)</f>
        <v>Shoe</v>
      </c>
    </row>
    <row r="1240" spans="1:9" ht="15.5" x14ac:dyDescent="0.3">
      <c r="A1240" s="34">
        <v>1239</v>
      </c>
      <c r="B1240" s="40" t="s">
        <v>754</v>
      </c>
      <c r="C1240" s="35">
        <v>750</v>
      </c>
      <c r="D1240" s="36">
        <v>39974.962500822847</v>
      </c>
      <c r="E1240" s="34">
        <f>VLOOKUP(FACT_INTERESTS[[#This Row],[DW Version]], VERSIONS[], 2)</f>
        <v>77</v>
      </c>
      <c r="F1240" s="34">
        <f>VLOOKUP(FACT_INTERESTS[[#This Row],[DW Version]], VERSIONS[], 3)</f>
        <v>9.5</v>
      </c>
      <c r="G1240" s="34" t="str">
        <f>VLOOKUP(FACT_INTERESTS[[#This Row],[DW Version]], VERSIONS[], 4)</f>
        <v>white</v>
      </c>
      <c r="H1240" s="40" t="str">
        <f>VLOOKUP(FACT_INTERESTS[[#This Row],[DW Version]], VERSIONS[], 6)</f>
        <v>Nike Court Legacy</v>
      </c>
      <c r="I1240" s="40" t="str">
        <f>VLOOKUP(FACT_INTERESTS[[#This Row],[DW Version]], VERSIONS[], 7)</f>
        <v>Shoe</v>
      </c>
    </row>
    <row r="1241" spans="1:9" ht="15.5" x14ac:dyDescent="0.3">
      <c r="A1241" s="37">
        <v>1240</v>
      </c>
      <c r="B1241" s="37" t="s">
        <v>754</v>
      </c>
      <c r="C1241" s="38">
        <v>118</v>
      </c>
      <c r="D1241" s="39">
        <v>42482.710265140697</v>
      </c>
      <c r="E1241" s="34">
        <f>VLOOKUP(FACT_INTERESTS[[#This Row],[DW Version]], VERSIONS[], 2)</f>
        <v>12</v>
      </c>
      <c r="F1241" s="34">
        <f>VLOOKUP(FACT_INTERESTS[[#This Row],[DW Version]], VERSIONS[], 3)</f>
        <v>8</v>
      </c>
      <c r="G1241" s="34" t="str">
        <f>VLOOKUP(FACT_INTERESTS[[#This Row],[DW Version]], VERSIONS[], 4)</f>
        <v>white</v>
      </c>
      <c r="H1241" s="40" t="str">
        <f>VLOOKUP(FACT_INTERESTS[[#This Row],[DW Version]], VERSIONS[], 6)</f>
        <v>Pegasus</v>
      </c>
      <c r="I1241" s="40" t="str">
        <f>VLOOKUP(FACT_INTERESTS[[#This Row],[DW Version]], VERSIONS[], 7)</f>
        <v>Shoe</v>
      </c>
    </row>
    <row r="1242" spans="1:9" ht="15.5" x14ac:dyDescent="0.3">
      <c r="A1242" s="34">
        <v>1241</v>
      </c>
      <c r="B1242" s="40" t="s">
        <v>754</v>
      </c>
      <c r="C1242" s="35">
        <v>989</v>
      </c>
      <c r="D1242" s="36">
        <v>41577.317402605295</v>
      </c>
      <c r="E1242" s="34">
        <f>VLOOKUP(FACT_INTERESTS[[#This Row],[DW Version]], VERSIONS[], 2)</f>
        <v>100</v>
      </c>
      <c r="F1242" s="34">
        <f>VLOOKUP(FACT_INTERESTS[[#This Row],[DW Version]], VERSIONS[], 3)</f>
        <v>10.5</v>
      </c>
      <c r="G1242" s="34" t="str">
        <f>VLOOKUP(FACT_INTERESTS[[#This Row],[DW Version]], VERSIONS[], 4)</f>
        <v>black</v>
      </c>
      <c r="H1242" s="40" t="str">
        <f>VLOOKUP(FACT_INTERESTS[[#This Row],[DW Version]], VERSIONS[], 6)</f>
        <v>Nike Kettlebell</v>
      </c>
      <c r="I1242" s="40" t="str">
        <f>VLOOKUP(FACT_INTERESTS[[#This Row],[DW Version]], VERSIONS[], 7)</f>
        <v>Sport Equipment</v>
      </c>
    </row>
    <row r="1243" spans="1:9" ht="15.5" x14ac:dyDescent="0.3">
      <c r="A1243" s="37">
        <v>1242</v>
      </c>
      <c r="B1243" s="41" t="s">
        <v>754</v>
      </c>
      <c r="C1243" s="38">
        <v>413</v>
      </c>
      <c r="D1243" s="39">
        <v>39444.253788100068</v>
      </c>
      <c r="E1243" s="34">
        <f>VLOOKUP(FACT_INTERESTS[[#This Row],[DW Version]], VERSIONS[], 2)</f>
        <v>42</v>
      </c>
      <c r="F1243" s="34">
        <f>VLOOKUP(FACT_INTERESTS[[#This Row],[DW Version]], VERSIONS[], 3)</f>
        <v>3</v>
      </c>
      <c r="G1243" s="34" t="str">
        <f>VLOOKUP(FACT_INTERESTS[[#This Row],[DW Version]], VERSIONS[], 4)</f>
        <v>red</v>
      </c>
      <c r="H1243" s="40" t="str">
        <f>VLOOKUP(FACT_INTERESTS[[#This Row],[DW Version]], VERSIONS[], 6)</f>
        <v>Air Max Thea</v>
      </c>
      <c r="I1243" s="40" t="str">
        <f>VLOOKUP(FACT_INTERESTS[[#This Row],[DW Version]], VERSIONS[], 7)</f>
        <v>Shoe</v>
      </c>
    </row>
    <row r="1244" spans="1:9" ht="15.5" x14ac:dyDescent="0.3">
      <c r="A1244" s="34">
        <v>1243</v>
      </c>
      <c r="B1244" s="40" t="s">
        <v>754</v>
      </c>
      <c r="C1244" s="35">
        <v>580</v>
      </c>
      <c r="D1244" s="36">
        <v>41193.946837720883</v>
      </c>
      <c r="E1244" s="34">
        <f>VLOOKUP(FACT_INTERESTS[[#This Row],[DW Version]], VERSIONS[], 2)</f>
        <v>59</v>
      </c>
      <c r="F1244" s="34">
        <f>VLOOKUP(FACT_INTERESTS[[#This Row],[DW Version]], VERSIONS[], 3)</f>
        <v>12</v>
      </c>
      <c r="G1244" s="34" t="str">
        <f>VLOOKUP(FACT_INTERESTS[[#This Row],[DW Version]], VERSIONS[], 4)</f>
        <v>white</v>
      </c>
      <c r="H1244" s="40" t="str">
        <f>VLOOKUP(FACT_INTERESTS[[#This Row],[DW Version]], VERSIONS[], 6)</f>
        <v>Hypervenom Phantom</v>
      </c>
      <c r="I1244" s="40" t="str">
        <f>VLOOKUP(FACT_INTERESTS[[#This Row],[DW Version]], VERSIONS[], 7)</f>
        <v>Shoe</v>
      </c>
    </row>
    <row r="1245" spans="1:9" ht="15.5" x14ac:dyDescent="0.3">
      <c r="A1245" s="37">
        <v>1244</v>
      </c>
      <c r="B1245" s="41" t="s">
        <v>754</v>
      </c>
      <c r="C1245" s="38">
        <v>130</v>
      </c>
      <c r="D1245" s="39">
        <v>39105.082745141779</v>
      </c>
      <c r="E1245" s="34">
        <f>VLOOKUP(FACT_INTERESTS[[#This Row],[DW Version]], VERSIONS[], 2)</f>
        <v>13</v>
      </c>
      <c r="F1245" s="34">
        <f>VLOOKUP(FACT_INTERESTS[[#This Row],[DW Version]], VERSIONS[], 3)</f>
        <v>12.5</v>
      </c>
      <c r="G1245" s="34" t="str">
        <f>VLOOKUP(FACT_INTERESTS[[#This Row],[DW Version]], VERSIONS[], 4)</f>
        <v>white</v>
      </c>
      <c r="H1245" s="40" t="str">
        <f>VLOOKUP(FACT_INTERESTS[[#This Row],[DW Version]], VERSIONS[], 6)</f>
        <v>Therma Pants</v>
      </c>
      <c r="I1245" s="40" t="str">
        <f>VLOOKUP(FACT_INTERESTS[[#This Row],[DW Version]], VERSIONS[], 7)</f>
        <v>Apparel</v>
      </c>
    </row>
    <row r="1246" spans="1:9" ht="15.5" x14ac:dyDescent="0.3">
      <c r="A1246" s="34">
        <v>1245</v>
      </c>
      <c r="B1246" s="40" t="s">
        <v>754</v>
      </c>
      <c r="C1246" s="35">
        <v>328</v>
      </c>
      <c r="D1246" s="36">
        <v>42394.014671299483</v>
      </c>
      <c r="E1246" s="34">
        <f>VLOOKUP(FACT_INTERESTS[[#This Row],[DW Version]], VERSIONS[], 2)</f>
        <v>33</v>
      </c>
      <c r="F1246" s="34">
        <f>VLOOKUP(FACT_INTERESTS[[#This Row],[DW Version]], VERSIONS[], 3)</f>
        <v>9</v>
      </c>
      <c r="G1246" s="34" t="str">
        <f>VLOOKUP(FACT_INTERESTS[[#This Row],[DW Version]], VERSIONS[], 4)</f>
        <v>white</v>
      </c>
      <c r="H1246" s="40" t="str">
        <f>VLOOKUP(FACT_INTERESTS[[#This Row],[DW Version]], VERSIONS[], 6)</f>
        <v>Element Running Top</v>
      </c>
      <c r="I1246" s="40" t="str">
        <f>VLOOKUP(FACT_INTERESTS[[#This Row],[DW Version]], VERSIONS[], 7)</f>
        <v>Apparel</v>
      </c>
    </row>
    <row r="1247" spans="1:9" ht="15.5" x14ac:dyDescent="0.3">
      <c r="A1247" s="37">
        <v>1246</v>
      </c>
      <c r="B1247" s="41" t="s">
        <v>754</v>
      </c>
      <c r="C1247" s="38">
        <v>399</v>
      </c>
      <c r="D1247" s="39">
        <v>42071.846335253562</v>
      </c>
      <c r="E1247" s="34">
        <f>VLOOKUP(FACT_INTERESTS[[#This Row],[DW Version]], VERSIONS[], 2)</f>
        <v>41</v>
      </c>
      <c r="F1247" s="34">
        <f>VLOOKUP(FACT_INTERESTS[[#This Row],[DW Version]], VERSIONS[], 3)</f>
        <v>3</v>
      </c>
      <c r="G1247" s="34" t="str">
        <f>VLOOKUP(FACT_INTERESTS[[#This Row],[DW Version]], VERSIONS[], 4)</f>
        <v>white</v>
      </c>
      <c r="H1247" s="40" t="str">
        <f>VLOOKUP(FACT_INTERESTS[[#This Row],[DW Version]], VERSIONS[], 6)</f>
        <v>LunarGlide</v>
      </c>
      <c r="I1247" s="40" t="str">
        <f>VLOOKUP(FACT_INTERESTS[[#This Row],[DW Version]], VERSIONS[], 7)</f>
        <v>Shoe</v>
      </c>
    </row>
    <row r="1248" spans="1:9" ht="15.5" x14ac:dyDescent="0.3">
      <c r="A1248" s="34">
        <v>1247</v>
      </c>
      <c r="B1248" s="34" t="s">
        <v>754</v>
      </c>
      <c r="C1248" s="35">
        <v>241</v>
      </c>
      <c r="D1248" s="36">
        <v>39492.636551749631</v>
      </c>
      <c r="E1248" s="34">
        <f>VLOOKUP(FACT_INTERESTS[[#This Row],[DW Version]], VERSIONS[], 2)</f>
        <v>24</v>
      </c>
      <c r="F1248" s="34">
        <f>VLOOKUP(FACT_INTERESTS[[#This Row],[DW Version]], VERSIONS[], 3)</f>
        <v>5</v>
      </c>
      <c r="G1248" s="34" t="str">
        <f>VLOOKUP(FACT_INTERESTS[[#This Row],[DW Version]], VERSIONS[], 4)</f>
        <v>white</v>
      </c>
      <c r="H1248" s="40" t="str">
        <f>VLOOKUP(FACT_INTERESTS[[#This Row],[DW Version]], VERSIONS[], 6)</f>
        <v>Zoom Fly</v>
      </c>
      <c r="I1248" s="40" t="str">
        <f>VLOOKUP(FACT_INTERESTS[[#This Row],[DW Version]], VERSIONS[], 7)</f>
        <v>Shoe</v>
      </c>
    </row>
    <row r="1249" spans="1:9" ht="15.5" x14ac:dyDescent="0.3">
      <c r="A1249" s="37">
        <v>1248</v>
      </c>
      <c r="B1249" s="37" t="s">
        <v>754</v>
      </c>
      <c r="C1249" s="38">
        <v>521</v>
      </c>
      <c r="D1249" s="39">
        <v>42856.043268969901</v>
      </c>
      <c r="E1249" s="34">
        <f>VLOOKUP(FACT_INTERESTS[[#This Row],[DW Version]], VERSIONS[], 2)</f>
        <v>54</v>
      </c>
      <c r="F1249" s="34">
        <f>VLOOKUP(FACT_INTERESTS[[#This Row],[DW Version]], VERSIONS[], 3)</f>
        <v>6.5</v>
      </c>
      <c r="G1249" s="34" t="str">
        <f>VLOOKUP(FACT_INTERESTS[[#This Row],[DW Version]], VERSIONS[], 4)</f>
        <v>white</v>
      </c>
      <c r="H1249" s="40" t="str">
        <f>VLOOKUP(FACT_INTERESTS[[#This Row],[DW Version]], VERSIONS[], 6)</f>
        <v>Legend React</v>
      </c>
      <c r="I1249" s="40" t="str">
        <f>VLOOKUP(FACT_INTERESTS[[#This Row],[DW Version]], VERSIONS[], 7)</f>
        <v>Shoe</v>
      </c>
    </row>
    <row r="1250" spans="1:9" ht="15.5" x14ac:dyDescent="0.3">
      <c r="A1250" s="34">
        <v>1249</v>
      </c>
      <c r="B1250" s="40" t="s">
        <v>754</v>
      </c>
      <c r="C1250" s="35">
        <v>537</v>
      </c>
      <c r="D1250" s="36">
        <v>43152.571166928152</v>
      </c>
      <c r="E1250" s="34">
        <f>VLOOKUP(FACT_INTERESTS[[#This Row],[DW Version]], VERSIONS[], 2)</f>
        <v>56</v>
      </c>
      <c r="F1250" s="34">
        <f>VLOOKUP(FACT_INTERESTS[[#This Row],[DW Version]], VERSIONS[], 3)</f>
        <v>5</v>
      </c>
      <c r="G1250" s="34" t="str">
        <f>VLOOKUP(FACT_INTERESTS[[#This Row],[DW Version]], VERSIONS[], 4)</f>
        <v>white</v>
      </c>
      <c r="H1250" s="40" t="str">
        <f>VLOOKUP(FACT_INTERESTS[[#This Row],[DW Version]], VERSIONS[], 6)</f>
        <v>Nike Yoga Mat</v>
      </c>
      <c r="I1250" s="40" t="str">
        <f>VLOOKUP(FACT_INTERESTS[[#This Row],[DW Version]], VERSIONS[], 7)</f>
        <v>Sport Equipment</v>
      </c>
    </row>
    <row r="1251" spans="1:9" ht="15.5" x14ac:dyDescent="0.3">
      <c r="A1251" s="37">
        <v>1250</v>
      </c>
      <c r="B1251" s="41" t="s">
        <v>754</v>
      </c>
      <c r="C1251" s="38">
        <v>95</v>
      </c>
      <c r="D1251" s="39">
        <v>40008.023496529786</v>
      </c>
      <c r="E1251" s="34">
        <f>VLOOKUP(FACT_INTERESTS[[#This Row],[DW Version]], VERSIONS[], 2)</f>
        <v>9</v>
      </c>
      <c r="F1251" s="34">
        <f>VLOOKUP(FACT_INTERESTS[[#This Row],[DW Version]], VERSIONS[], 3)</f>
        <v>11</v>
      </c>
      <c r="G1251" s="34" t="str">
        <f>VLOOKUP(FACT_INTERESTS[[#This Row],[DW Version]], VERSIONS[], 4)</f>
        <v>white</v>
      </c>
      <c r="H1251" s="40" t="str">
        <f>VLOOKUP(FACT_INTERESTS[[#This Row],[DW Version]], VERSIONS[], 6)</f>
        <v>React</v>
      </c>
      <c r="I1251" s="40" t="str">
        <f>VLOOKUP(FACT_INTERESTS[[#This Row],[DW Version]], VERSIONS[], 7)</f>
        <v>Shoe</v>
      </c>
    </row>
    <row r="1252" spans="1:9" ht="15.5" x14ac:dyDescent="0.3">
      <c r="A1252" s="34">
        <v>1251</v>
      </c>
      <c r="B1252" s="40" t="s">
        <v>754</v>
      </c>
      <c r="C1252" s="35">
        <v>442</v>
      </c>
      <c r="D1252" s="36">
        <v>43240.714571432349</v>
      </c>
      <c r="E1252" s="34">
        <f>VLOOKUP(FACT_INTERESTS[[#This Row],[DW Version]], VERSIONS[], 2)</f>
        <v>46</v>
      </c>
      <c r="F1252" s="34">
        <f>VLOOKUP(FACT_INTERESTS[[#This Row],[DW Version]], VERSIONS[], 3)</f>
        <v>5</v>
      </c>
      <c r="G1252" s="34" t="str">
        <f>VLOOKUP(FACT_INTERESTS[[#This Row],[DW Version]], VERSIONS[], 4)</f>
        <v>dark red</v>
      </c>
      <c r="H1252" s="40" t="str">
        <f>VLOOKUP(FACT_INTERESTS[[#This Row],[DW Version]], VERSIONS[], 6)</f>
        <v>Nike Basketball</v>
      </c>
      <c r="I1252" s="40" t="str">
        <f>VLOOKUP(FACT_INTERESTS[[#This Row],[DW Version]], VERSIONS[], 7)</f>
        <v>Sport Equipment</v>
      </c>
    </row>
    <row r="1253" spans="1:9" ht="15.5" x14ac:dyDescent="0.3">
      <c r="A1253" s="37">
        <v>1252</v>
      </c>
      <c r="B1253" s="37" t="s">
        <v>784</v>
      </c>
      <c r="C1253" s="38">
        <v>394</v>
      </c>
      <c r="D1253" s="39">
        <v>42411.526112568063</v>
      </c>
      <c r="E1253" s="34">
        <f>VLOOKUP(FACT_INTERESTS[[#This Row],[DW Version]], VERSIONS[], 2)</f>
        <v>40</v>
      </c>
      <c r="F1253" s="34">
        <f>VLOOKUP(FACT_INTERESTS[[#This Row],[DW Version]], VERSIONS[], 3)</f>
        <v>10.5</v>
      </c>
      <c r="G1253" s="34" t="str">
        <f>VLOOKUP(FACT_INTERESTS[[#This Row],[DW Version]], VERSIONS[], 4)</f>
        <v>white</v>
      </c>
      <c r="H1253" s="40" t="str">
        <f>VLOOKUP(FACT_INTERESTS[[#This Row],[DW Version]], VERSIONS[], 6)</f>
        <v>Zoom Streak</v>
      </c>
      <c r="I1253" s="40" t="str">
        <f>VLOOKUP(FACT_INTERESTS[[#This Row],[DW Version]], VERSIONS[], 7)</f>
        <v>Shoe</v>
      </c>
    </row>
    <row r="1254" spans="1:9" ht="15.5" x14ac:dyDescent="0.3">
      <c r="A1254" s="34">
        <v>1253</v>
      </c>
      <c r="B1254" s="34" t="s">
        <v>784</v>
      </c>
      <c r="C1254" s="35">
        <v>328</v>
      </c>
      <c r="D1254" s="36">
        <v>45369.180368960668</v>
      </c>
      <c r="E1254" s="34">
        <f>VLOOKUP(FACT_INTERESTS[[#This Row],[DW Version]], VERSIONS[], 2)</f>
        <v>33</v>
      </c>
      <c r="F1254" s="34">
        <f>VLOOKUP(FACT_INTERESTS[[#This Row],[DW Version]], VERSIONS[], 3)</f>
        <v>9</v>
      </c>
      <c r="G1254" s="34" t="str">
        <f>VLOOKUP(FACT_INTERESTS[[#This Row],[DW Version]], VERSIONS[], 4)</f>
        <v>white</v>
      </c>
      <c r="H1254" s="40" t="str">
        <f>VLOOKUP(FACT_INTERESTS[[#This Row],[DW Version]], VERSIONS[], 6)</f>
        <v>Element Running Top</v>
      </c>
      <c r="I1254" s="40" t="str">
        <f>VLOOKUP(FACT_INTERESTS[[#This Row],[DW Version]], VERSIONS[], 7)</f>
        <v>Apparel</v>
      </c>
    </row>
    <row r="1255" spans="1:9" ht="15.5" x14ac:dyDescent="0.3">
      <c r="A1255" s="37">
        <v>1254</v>
      </c>
      <c r="B1255" s="41" t="s">
        <v>784</v>
      </c>
      <c r="C1255" s="38">
        <v>805</v>
      </c>
      <c r="D1255" s="39">
        <v>41363.822428063708</v>
      </c>
      <c r="E1255" s="34">
        <f>VLOOKUP(FACT_INTERESTS[[#This Row],[DW Version]], VERSIONS[], 2)</f>
        <v>82</v>
      </c>
      <c r="F1255" s="34">
        <f>VLOOKUP(FACT_INTERESTS[[#This Row],[DW Version]], VERSIONS[], 3)</f>
        <v>6</v>
      </c>
      <c r="G1255" s="34" t="str">
        <f>VLOOKUP(FACT_INTERESTS[[#This Row],[DW Version]], VERSIONS[], 4)</f>
        <v>gold</v>
      </c>
      <c r="H1255" s="40" t="str">
        <f>VLOOKUP(FACT_INTERESTS[[#This Row],[DW Version]], VERSIONS[], 6)</f>
        <v>Flex 2-in-1 Shorts</v>
      </c>
      <c r="I1255" s="40" t="str">
        <f>VLOOKUP(FACT_INTERESTS[[#This Row],[DW Version]], VERSIONS[], 7)</f>
        <v>Apparel</v>
      </c>
    </row>
    <row r="1256" spans="1:9" ht="15.5" x14ac:dyDescent="0.3">
      <c r="A1256" s="34">
        <v>1255</v>
      </c>
      <c r="B1256" s="34" t="s">
        <v>784</v>
      </c>
      <c r="C1256" s="35">
        <v>798</v>
      </c>
      <c r="D1256" s="36">
        <v>41502.956719725706</v>
      </c>
      <c r="E1256" s="34">
        <f>VLOOKUP(FACT_INTERESTS[[#This Row],[DW Version]], VERSIONS[], 2)</f>
        <v>81</v>
      </c>
      <c r="F1256" s="34">
        <f>VLOOKUP(FACT_INTERESTS[[#This Row],[DW Version]], VERSIONS[], 3)</f>
        <v>9</v>
      </c>
      <c r="G1256" s="34" t="str">
        <f>VLOOKUP(FACT_INTERESTS[[#This Row],[DW Version]], VERSIONS[], 4)</f>
        <v>white</v>
      </c>
      <c r="H1256" s="40" t="str">
        <f>VLOOKUP(FACT_INTERESTS[[#This Row],[DW Version]], VERSIONS[], 6)</f>
        <v>Air Max Fusion</v>
      </c>
      <c r="I1256" s="40" t="str">
        <f>VLOOKUP(FACT_INTERESTS[[#This Row],[DW Version]], VERSIONS[], 7)</f>
        <v>Shoe</v>
      </c>
    </row>
    <row r="1257" spans="1:9" ht="15.5" x14ac:dyDescent="0.3">
      <c r="A1257" s="37">
        <v>1256</v>
      </c>
      <c r="B1257" s="37" t="s">
        <v>784</v>
      </c>
      <c r="C1257" s="38">
        <v>514</v>
      </c>
      <c r="D1257" s="39">
        <v>39982.308408344106</v>
      </c>
      <c r="E1257" s="34">
        <f>VLOOKUP(FACT_INTERESTS[[#This Row],[DW Version]], VERSIONS[], 2)</f>
        <v>54</v>
      </c>
      <c r="F1257" s="34">
        <f>VLOOKUP(FACT_INTERESTS[[#This Row],[DW Version]], VERSIONS[], 3)</f>
        <v>3.5</v>
      </c>
      <c r="G1257" s="34" t="str">
        <f>VLOOKUP(FACT_INTERESTS[[#This Row],[DW Version]], VERSIONS[], 4)</f>
        <v>black</v>
      </c>
      <c r="H1257" s="40" t="str">
        <f>VLOOKUP(FACT_INTERESTS[[#This Row],[DW Version]], VERSIONS[], 6)</f>
        <v>Legend React</v>
      </c>
      <c r="I1257" s="40" t="str">
        <f>VLOOKUP(FACT_INTERESTS[[#This Row],[DW Version]], VERSIONS[], 7)</f>
        <v>Shoe</v>
      </c>
    </row>
    <row r="1258" spans="1:9" ht="15.5" x14ac:dyDescent="0.3">
      <c r="A1258" s="34">
        <v>1257</v>
      </c>
      <c r="B1258" s="34" t="s">
        <v>784</v>
      </c>
      <c r="C1258" s="35">
        <v>889</v>
      </c>
      <c r="D1258" s="36">
        <v>39377.456467213102</v>
      </c>
      <c r="E1258" s="34">
        <f>VLOOKUP(FACT_INTERESTS[[#This Row],[DW Version]], VERSIONS[], 2)</f>
        <v>91</v>
      </c>
      <c r="F1258" s="34">
        <f>VLOOKUP(FACT_INTERESTS[[#This Row],[DW Version]], VERSIONS[], 3)</f>
        <v>4.5</v>
      </c>
      <c r="G1258" s="34" t="str">
        <f>VLOOKUP(FACT_INTERESTS[[#This Row],[DW Version]], VERSIONS[], 4)</f>
        <v>black</v>
      </c>
      <c r="H1258" s="40" t="str">
        <f>VLOOKUP(FACT_INTERESTS[[#This Row],[DW Version]], VERSIONS[], 6)</f>
        <v>Alphafly NEXT%</v>
      </c>
      <c r="I1258" s="40" t="str">
        <f>VLOOKUP(FACT_INTERESTS[[#This Row],[DW Version]], VERSIONS[], 7)</f>
        <v>Shoe</v>
      </c>
    </row>
    <row r="1259" spans="1:9" ht="15.5" x14ac:dyDescent="0.3">
      <c r="A1259" s="37">
        <v>1258</v>
      </c>
      <c r="B1259" s="41" t="s">
        <v>784</v>
      </c>
      <c r="C1259" s="38">
        <v>401</v>
      </c>
      <c r="D1259" s="39">
        <v>40677.008854127154</v>
      </c>
      <c r="E1259" s="34">
        <f>VLOOKUP(FACT_INTERESTS[[#This Row],[DW Version]], VERSIONS[], 2)</f>
        <v>41</v>
      </c>
      <c r="F1259" s="34">
        <f>VLOOKUP(FACT_INTERESTS[[#This Row],[DW Version]], VERSIONS[], 3)</f>
        <v>3.5</v>
      </c>
      <c r="G1259" s="34" t="str">
        <f>VLOOKUP(FACT_INTERESTS[[#This Row],[DW Version]], VERSIONS[], 4)</f>
        <v>dark green</v>
      </c>
      <c r="H1259" s="40" t="str">
        <f>VLOOKUP(FACT_INTERESTS[[#This Row],[DW Version]], VERSIONS[], 6)</f>
        <v>LunarGlide</v>
      </c>
      <c r="I1259" s="40" t="str">
        <f>VLOOKUP(FACT_INTERESTS[[#This Row],[DW Version]], VERSIONS[], 7)</f>
        <v>Shoe</v>
      </c>
    </row>
    <row r="1260" spans="1:9" ht="15.5" x14ac:dyDescent="0.3">
      <c r="A1260" s="34">
        <v>1259</v>
      </c>
      <c r="B1260" s="34" t="s">
        <v>784</v>
      </c>
      <c r="C1260" s="35">
        <v>808</v>
      </c>
      <c r="D1260" s="36">
        <v>43963.101111622957</v>
      </c>
      <c r="E1260" s="34">
        <f>VLOOKUP(FACT_INTERESTS[[#This Row],[DW Version]], VERSIONS[], 2)</f>
        <v>82</v>
      </c>
      <c r="F1260" s="34">
        <f>VLOOKUP(FACT_INTERESTS[[#This Row],[DW Version]], VERSIONS[], 3)</f>
        <v>8.5</v>
      </c>
      <c r="G1260" s="34" t="str">
        <f>VLOOKUP(FACT_INTERESTS[[#This Row],[DW Version]], VERSIONS[], 4)</f>
        <v>white</v>
      </c>
      <c r="H1260" s="40" t="str">
        <f>VLOOKUP(FACT_INTERESTS[[#This Row],[DW Version]], VERSIONS[], 6)</f>
        <v>Flex 2-in-1 Shorts</v>
      </c>
      <c r="I1260" s="40" t="str">
        <f>VLOOKUP(FACT_INTERESTS[[#This Row],[DW Version]], VERSIONS[], 7)</f>
        <v>Apparel</v>
      </c>
    </row>
    <row r="1261" spans="1:9" ht="15.5" x14ac:dyDescent="0.3">
      <c r="A1261" s="37">
        <v>1260</v>
      </c>
      <c r="B1261" s="37" t="s">
        <v>784</v>
      </c>
      <c r="C1261" s="38">
        <v>952</v>
      </c>
      <c r="D1261" s="39">
        <v>43807.796378119157</v>
      </c>
      <c r="E1261" s="34">
        <f>VLOOKUP(FACT_INTERESTS[[#This Row],[DW Version]], VERSIONS[], 2)</f>
        <v>96</v>
      </c>
      <c r="F1261" s="34">
        <f>VLOOKUP(FACT_INTERESTS[[#This Row],[DW Version]], VERSIONS[], 3)</f>
        <v>12</v>
      </c>
      <c r="G1261" s="34" t="str">
        <f>VLOOKUP(FACT_INTERESTS[[#This Row],[DW Version]], VERSIONS[], 4)</f>
        <v>black</v>
      </c>
      <c r="H1261" s="40" t="str">
        <f>VLOOKUP(FACT_INTERESTS[[#This Row],[DW Version]], VERSIONS[], 6)</f>
        <v>Epic Phantom React</v>
      </c>
      <c r="I1261" s="40" t="str">
        <f>VLOOKUP(FACT_INTERESTS[[#This Row],[DW Version]], VERSIONS[], 7)</f>
        <v>Shoe</v>
      </c>
    </row>
    <row r="1262" spans="1:9" ht="15.5" x14ac:dyDescent="0.3">
      <c r="A1262" s="34">
        <v>1261</v>
      </c>
      <c r="B1262" s="34" t="s">
        <v>784</v>
      </c>
      <c r="C1262" s="35">
        <v>528</v>
      </c>
      <c r="D1262" s="36">
        <v>44641.960846057686</v>
      </c>
      <c r="E1262" s="34">
        <f>VLOOKUP(FACT_INTERESTS[[#This Row],[DW Version]], VERSIONS[], 2)</f>
        <v>55</v>
      </c>
      <c r="F1262" s="34">
        <f>VLOOKUP(FACT_INTERESTS[[#This Row],[DW Version]], VERSIONS[], 3)</f>
        <v>3</v>
      </c>
      <c r="G1262" s="34" t="str">
        <f>VLOOKUP(FACT_INTERESTS[[#This Row],[DW Version]], VERSIONS[], 4)</f>
        <v>dark red</v>
      </c>
      <c r="H1262" s="40" t="str">
        <f>VLOOKUP(FACT_INTERESTS[[#This Row],[DW Version]], VERSIONS[], 6)</f>
        <v>Vapor Street</v>
      </c>
      <c r="I1262" s="40" t="str">
        <f>VLOOKUP(FACT_INTERESTS[[#This Row],[DW Version]], VERSIONS[], 7)</f>
        <v>Shoe</v>
      </c>
    </row>
    <row r="1263" spans="1:9" ht="15.5" x14ac:dyDescent="0.3">
      <c r="A1263" s="37">
        <v>1262</v>
      </c>
      <c r="B1263" s="41" t="s">
        <v>784</v>
      </c>
      <c r="C1263" s="38">
        <v>548</v>
      </c>
      <c r="D1263" s="39">
        <v>39134.36622347957</v>
      </c>
      <c r="E1263" s="34">
        <f>VLOOKUP(FACT_INTERESTS[[#This Row],[DW Version]], VERSIONS[], 2)</f>
        <v>57</v>
      </c>
      <c r="F1263" s="34">
        <f>VLOOKUP(FACT_INTERESTS[[#This Row],[DW Version]], VERSIONS[], 3)</f>
        <v>6.5</v>
      </c>
      <c r="G1263" s="34" t="str">
        <f>VLOOKUP(FACT_INTERESTS[[#This Row],[DW Version]], VERSIONS[], 4)</f>
        <v>black</v>
      </c>
      <c r="H1263" s="40" t="str">
        <f>VLOOKUP(FACT_INTERESTS[[#This Row],[DW Version]], VERSIONS[], 6)</f>
        <v>Phantom Vision</v>
      </c>
      <c r="I1263" s="40" t="str">
        <f>VLOOKUP(FACT_INTERESTS[[#This Row],[DW Version]], VERSIONS[], 7)</f>
        <v>Shoe</v>
      </c>
    </row>
    <row r="1264" spans="1:9" ht="15.5" x14ac:dyDescent="0.3">
      <c r="A1264" s="34">
        <v>1263</v>
      </c>
      <c r="B1264" s="40" t="s">
        <v>744</v>
      </c>
      <c r="C1264" s="35">
        <v>482</v>
      </c>
      <c r="D1264" s="36">
        <v>39561.603020697861</v>
      </c>
      <c r="E1264" s="34">
        <f>VLOOKUP(FACT_INTERESTS[[#This Row],[DW Version]], VERSIONS[], 2)</f>
        <v>51</v>
      </c>
      <c r="F1264" s="34">
        <f>VLOOKUP(FACT_INTERESTS[[#This Row],[DW Version]], VERSIONS[], 3)</f>
        <v>3</v>
      </c>
      <c r="G1264" s="34" t="str">
        <f>VLOOKUP(FACT_INTERESTS[[#This Row],[DW Version]], VERSIONS[], 4)</f>
        <v>black</v>
      </c>
      <c r="H1264" s="40" t="str">
        <f>VLOOKUP(FACT_INTERESTS[[#This Row],[DW Version]], VERSIONS[], 6)</f>
        <v>Therma Sphere Hoodie</v>
      </c>
      <c r="I1264" s="40" t="str">
        <f>VLOOKUP(FACT_INTERESTS[[#This Row],[DW Version]], VERSIONS[], 7)</f>
        <v>Apparel</v>
      </c>
    </row>
    <row r="1265" spans="1:9" ht="15.5" x14ac:dyDescent="0.3">
      <c r="A1265" s="37">
        <v>1264</v>
      </c>
      <c r="B1265" s="37" t="s">
        <v>744</v>
      </c>
      <c r="C1265" s="38">
        <v>259</v>
      </c>
      <c r="D1265" s="39">
        <v>41382.443216310763</v>
      </c>
      <c r="E1265" s="34">
        <f>VLOOKUP(FACT_INTERESTS[[#This Row],[DW Version]], VERSIONS[], 2)</f>
        <v>25</v>
      </c>
      <c r="F1265" s="34">
        <f>VLOOKUP(FACT_INTERESTS[[#This Row],[DW Version]], VERSIONS[], 3)</f>
        <v>11</v>
      </c>
      <c r="G1265" s="34" t="str">
        <f>VLOOKUP(FACT_INTERESTS[[#This Row],[DW Version]], VERSIONS[], 4)</f>
        <v>black</v>
      </c>
      <c r="H1265" s="40" t="str">
        <f>VLOOKUP(FACT_INTERESTS[[#This Row],[DW Version]], VERSIONS[], 6)</f>
        <v>Shox</v>
      </c>
      <c r="I1265" s="40" t="str">
        <f>VLOOKUP(FACT_INTERESTS[[#This Row],[DW Version]], VERSIONS[], 7)</f>
        <v>Shoe</v>
      </c>
    </row>
    <row r="1266" spans="1:9" ht="15.5" x14ac:dyDescent="0.3">
      <c r="A1266" s="34">
        <v>1265</v>
      </c>
      <c r="B1266" s="34" t="s">
        <v>744</v>
      </c>
      <c r="C1266" s="35">
        <v>387</v>
      </c>
      <c r="D1266" s="36">
        <v>40525.699653746604</v>
      </c>
      <c r="E1266" s="34">
        <f>VLOOKUP(FACT_INTERESTS[[#This Row],[DW Version]], VERSIONS[], 2)</f>
        <v>39</v>
      </c>
      <c r="F1266" s="34">
        <f>VLOOKUP(FACT_INTERESTS[[#This Row],[DW Version]], VERSIONS[], 3)</f>
        <v>10.5</v>
      </c>
      <c r="G1266" s="34" t="str">
        <f>VLOOKUP(FACT_INTERESTS[[#This Row],[DW Version]], VERSIONS[], 4)</f>
        <v>white</v>
      </c>
      <c r="H1266" s="40" t="str">
        <f>VLOOKUP(FACT_INTERESTS[[#This Row],[DW Version]], VERSIONS[], 6)</f>
        <v>Fast Track Jacket</v>
      </c>
      <c r="I1266" s="40" t="str">
        <f>VLOOKUP(FACT_INTERESTS[[#This Row],[DW Version]], VERSIONS[], 7)</f>
        <v>Apparel</v>
      </c>
    </row>
    <row r="1267" spans="1:9" ht="15.5" x14ac:dyDescent="0.3">
      <c r="A1267" s="37">
        <v>1266</v>
      </c>
      <c r="B1267" s="41" t="s">
        <v>744</v>
      </c>
      <c r="C1267" s="38">
        <v>716</v>
      </c>
      <c r="D1267" s="39">
        <v>40005.830718411176</v>
      </c>
      <c r="E1267" s="34">
        <f>VLOOKUP(FACT_INTERESTS[[#This Row],[DW Version]], VERSIONS[], 2)</f>
        <v>73</v>
      </c>
      <c r="F1267" s="34">
        <f>VLOOKUP(FACT_INTERESTS[[#This Row],[DW Version]], VERSIONS[], 3)</f>
        <v>10</v>
      </c>
      <c r="G1267" s="34" t="str">
        <f>VLOOKUP(FACT_INTERESTS[[#This Row],[DW Version]], VERSIONS[], 4)</f>
        <v>white</v>
      </c>
      <c r="H1267" s="40" t="str">
        <f>VLOOKUP(FACT_INTERESTS[[#This Row],[DW Version]], VERSIONS[], 6)</f>
        <v>Air Max 720</v>
      </c>
      <c r="I1267" s="40" t="str">
        <f>VLOOKUP(FACT_INTERESTS[[#This Row],[DW Version]], VERSIONS[], 7)</f>
        <v>Shoe</v>
      </c>
    </row>
    <row r="1268" spans="1:9" ht="15.5" x14ac:dyDescent="0.3">
      <c r="A1268" s="34">
        <v>1267</v>
      </c>
      <c r="B1268" s="34" t="s">
        <v>744</v>
      </c>
      <c r="C1268" s="35">
        <v>620</v>
      </c>
      <c r="D1268" s="36">
        <v>44078.749269210617</v>
      </c>
      <c r="E1268" s="34">
        <f>VLOOKUP(FACT_INTERESTS[[#This Row],[DW Version]], VERSIONS[], 2)</f>
        <v>63</v>
      </c>
      <c r="F1268" s="34">
        <f>VLOOKUP(FACT_INTERESTS[[#This Row],[DW Version]], VERSIONS[], 3)</f>
        <v>6</v>
      </c>
      <c r="G1268" s="34" t="str">
        <f>VLOOKUP(FACT_INTERESTS[[#This Row],[DW Version]], VERSIONS[], 4)</f>
        <v>white</v>
      </c>
      <c r="H1268" s="40" t="str">
        <f>VLOOKUP(FACT_INTERESTS[[#This Row],[DW Version]], VERSIONS[], 6)</f>
        <v>CTR360</v>
      </c>
      <c r="I1268" s="40" t="str">
        <f>VLOOKUP(FACT_INTERESTS[[#This Row],[DW Version]], VERSIONS[], 7)</f>
        <v>Shoe</v>
      </c>
    </row>
    <row r="1269" spans="1:9" ht="15.5" x14ac:dyDescent="0.3">
      <c r="A1269" s="37">
        <v>1268</v>
      </c>
      <c r="B1269" s="37" t="s">
        <v>744</v>
      </c>
      <c r="C1269" s="38">
        <v>324</v>
      </c>
      <c r="D1269" s="39">
        <v>43215.253316774055</v>
      </c>
      <c r="E1269" s="34">
        <f>VLOOKUP(FACT_INTERESTS[[#This Row],[DW Version]], VERSIONS[], 2)</f>
        <v>33</v>
      </c>
      <c r="F1269" s="34">
        <f>VLOOKUP(FACT_INTERESTS[[#This Row],[DW Version]], VERSIONS[], 3)</f>
        <v>6</v>
      </c>
      <c r="G1269" s="34" t="str">
        <f>VLOOKUP(FACT_INTERESTS[[#This Row],[DW Version]], VERSIONS[], 4)</f>
        <v>black</v>
      </c>
      <c r="H1269" s="40" t="str">
        <f>VLOOKUP(FACT_INTERESTS[[#This Row],[DW Version]], VERSIONS[], 6)</f>
        <v>Element Running Top</v>
      </c>
      <c r="I1269" s="40" t="str">
        <f>VLOOKUP(FACT_INTERESTS[[#This Row],[DW Version]], VERSIONS[], 7)</f>
        <v>Apparel</v>
      </c>
    </row>
    <row r="1270" spans="1:9" ht="15.5" x14ac:dyDescent="0.3">
      <c r="A1270" s="34">
        <v>1269</v>
      </c>
      <c r="B1270" s="40" t="s">
        <v>744</v>
      </c>
      <c r="C1270" s="35">
        <v>543</v>
      </c>
      <c r="D1270" s="36">
        <v>45027.832000894821</v>
      </c>
      <c r="E1270" s="34">
        <f>VLOOKUP(FACT_INTERESTS[[#This Row],[DW Version]], VERSIONS[], 2)</f>
        <v>57</v>
      </c>
      <c r="F1270" s="34">
        <f>VLOOKUP(FACT_INTERESTS[[#This Row],[DW Version]], VERSIONS[], 3)</f>
        <v>5</v>
      </c>
      <c r="G1270" s="34" t="str">
        <f>VLOOKUP(FACT_INTERESTS[[#This Row],[DW Version]], VERSIONS[], 4)</f>
        <v>black</v>
      </c>
      <c r="H1270" s="40" t="str">
        <f>VLOOKUP(FACT_INTERESTS[[#This Row],[DW Version]], VERSIONS[], 6)</f>
        <v>Phantom Vision</v>
      </c>
      <c r="I1270" s="40" t="str">
        <f>VLOOKUP(FACT_INTERESTS[[#This Row],[DW Version]], VERSIONS[], 7)</f>
        <v>Shoe</v>
      </c>
    </row>
    <row r="1271" spans="1:9" ht="15.5" x14ac:dyDescent="0.3">
      <c r="A1271" s="37">
        <v>1270</v>
      </c>
      <c r="B1271" s="37" t="s">
        <v>744</v>
      </c>
      <c r="C1271" s="38">
        <v>411</v>
      </c>
      <c r="D1271" s="39">
        <v>42574.201802849115</v>
      </c>
      <c r="E1271" s="34">
        <f>VLOOKUP(FACT_INTERESTS[[#This Row],[DW Version]], VERSIONS[], 2)</f>
        <v>41</v>
      </c>
      <c r="F1271" s="34">
        <f>VLOOKUP(FACT_INTERESTS[[#This Row],[DW Version]], VERSIONS[], 3)</f>
        <v>12</v>
      </c>
      <c r="G1271" s="34" t="str">
        <f>VLOOKUP(FACT_INTERESTS[[#This Row],[DW Version]], VERSIONS[], 4)</f>
        <v>white</v>
      </c>
      <c r="H1271" s="40" t="str">
        <f>VLOOKUP(FACT_INTERESTS[[#This Row],[DW Version]], VERSIONS[], 6)</f>
        <v>LunarGlide</v>
      </c>
      <c r="I1271" s="40" t="str">
        <f>VLOOKUP(FACT_INTERESTS[[#This Row],[DW Version]], VERSIONS[], 7)</f>
        <v>Shoe</v>
      </c>
    </row>
    <row r="1272" spans="1:9" ht="15.5" x14ac:dyDescent="0.3">
      <c r="A1272" s="34">
        <v>1271</v>
      </c>
      <c r="B1272" s="40" t="s">
        <v>744</v>
      </c>
      <c r="C1272" s="35">
        <v>988</v>
      </c>
      <c r="D1272" s="36">
        <v>40811.144328947034</v>
      </c>
      <c r="E1272" s="34">
        <f>VLOOKUP(FACT_INTERESTS[[#This Row],[DW Version]], VERSIONS[], 2)</f>
        <v>100</v>
      </c>
      <c r="F1272" s="34">
        <f>VLOOKUP(FACT_INTERESTS[[#This Row],[DW Version]], VERSIONS[], 3)</f>
        <v>9</v>
      </c>
      <c r="G1272" s="34" t="str">
        <f>VLOOKUP(FACT_INTERESTS[[#This Row],[DW Version]], VERSIONS[], 4)</f>
        <v>white</v>
      </c>
      <c r="H1272" s="40" t="str">
        <f>VLOOKUP(FACT_INTERESTS[[#This Row],[DW Version]], VERSIONS[], 6)</f>
        <v>Nike Kettlebell</v>
      </c>
      <c r="I1272" s="40" t="str">
        <f>VLOOKUP(FACT_INTERESTS[[#This Row],[DW Version]], VERSIONS[], 7)</f>
        <v>Sport Equipment</v>
      </c>
    </row>
    <row r="1273" spans="1:9" ht="15.5" x14ac:dyDescent="0.3">
      <c r="A1273" s="37">
        <v>1272</v>
      </c>
      <c r="B1273" s="37" t="s">
        <v>744</v>
      </c>
      <c r="C1273" s="38">
        <v>370</v>
      </c>
      <c r="D1273" s="39">
        <v>42808.361362353906</v>
      </c>
      <c r="E1273" s="34">
        <f>VLOOKUP(FACT_INTERESTS[[#This Row],[DW Version]], VERSIONS[], 2)</f>
        <v>37</v>
      </c>
      <c r="F1273" s="34">
        <f>VLOOKUP(FACT_INTERESTS[[#This Row],[DW Version]], VERSIONS[], 3)</f>
        <v>8</v>
      </c>
      <c r="G1273" s="34" t="str">
        <f>VLOOKUP(FACT_INTERESTS[[#This Row],[DW Version]], VERSIONS[], 4)</f>
        <v>white</v>
      </c>
      <c r="H1273" s="40" t="str">
        <f>VLOOKUP(FACT_INTERESTS[[#This Row],[DW Version]], VERSIONS[], 6)</f>
        <v>Air Zoom Winflo</v>
      </c>
      <c r="I1273" s="40" t="str">
        <f>VLOOKUP(FACT_INTERESTS[[#This Row],[DW Version]], VERSIONS[], 7)</f>
        <v>Shoe</v>
      </c>
    </row>
    <row r="1274" spans="1:9" ht="15.5" x14ac:dyDescent="0.3">
      <c r="A1274" s="34">
        <v>1273</v>
      </c>
      <c r="B1274" s="34" t="s">
        <v>744</v>
      </c>
      <c r="C1274" s="35">
        <v>99</v>
      </c>
      <c r="D1274" s="36">
        <v>44603.196790873531</v>
      </c>
      <c r="E1274" s="34">
        <f>VLOOKUP(FACT_INTERESTS[[#This Row],[DW Version]], VERSIONS[], 2)</f>
        <v>10</v>
      </c>
      <c r="F1274" s="34">
        <f>VLOOKUP(FACT_INTERESTS[[#This Row],[DW Version]], VERSIONS[], 3)</f>
        <v>5</v>
      </c>
      <c r="G1274" s="34" t="str">
        <f>VLOOKUP(FACT_INTERESTS[[#This Row],[DW Version]], VERSIONS[], 4)</f>
        <v>white</v>
      </c>
      <c r="H1274" s="40" t="str">
        <f>VLOOKUP(FACT_INTERESTS[[#This Row],[DW Version]], VERSIONS[], 6)</f>
        <v>Vapormax</v>
      </c>
      <c r="I1274" s="40" t="str">
        <f>VLOOKUP(FACT_INTERESTS[[#This Row],[DW Version]], VERSIONS[], 7)</f>
        <v>Shoe</v>
      </c>
    </row>
    <row r="1275" spans="1:9" ht="15.5" x14ac:dyDescent="0.3">
      <c r="A1275" s="37">
        <v>1274</v>
      </c>
      <c r="B1275" s="37" t="s">
        <v>744</v>
      </c>
      <c r="C1275" s="38">
        <v>586</v>
      </c>
      <c r="D1275" s="39">
        <v>38951.305599757296</v>
      </c>
      <c r="E1275" s="34">
        <f>VLOOKUP(FACT_INTERESTS[[#This Row],[DW Version]], VERSIONS[], 2)</f>
        <v>60</v>
      </c>
      <c r="F1275" s="34">
        <f>VLOOKUP(FACT_INTERESTS[[#This Row],[DW Version]], VERSIONS[], 3)</f>
        <v>5</v>
      </c>
      <c r="G1275" s="34" t="str">
        <f>VLOOKUP(FACT_INTERESTS[[#This Row],[DW Version]], VERSIONS[], 4)</f>
        <v>black</v>
      </c>
      <c r="H1275" s="40" t="str">
        <f>VLOOKUP(FACT_INTERESTS[[#This Row],[DW Version]], VERSIONS[], 6)</f>
        <v>Magista Obra</v>
      </c>
      <c r="I1275" s="40" t="str">
        <f>VLOOKUP(FACT_INTERESTS[[#This Row],[DW Version]], VERSIONS[], 7)</f>
        <v>Shoe</v>
      </c>
    </row>
    <row r="1276" spans="1:9" ht="15.5" x14ac:dyDescent="0.3">
      <c r="A1276" s="34">
        <v>1275</v>
      </c>
      <c r="B1276" s="34" t="s">
        <v>744</v>
      </c>
      <c r="C1276" s="35">
        <v>25</v>
      </c>
      <c r="D1276" s="36">
        <v>44092.583061982114</v>
      </c>
      <c r="E1276" s="34">
        <f>VLOOKUP(FACT_INTERESTS[[#This Row],[DW Version]], VERSIONS[], 2)</f>
        <v>2</v>
      </c>
      <c r="F1276" s="34">
        <f>VLOOKUP(FACT_INTERESTS[[#This Row],[DW Version]], VERSIONS[], 3)</f>
        <v>12</v>
      </c>
      <c r="G1276" s="34" t="str">
        <f>VLOOKUP(FACT_INTERESTS[[#This Row],[DW Version]], VERSIONS[], 4)</f>
        <v>white</v>
      </c>
      <c r="H1276" s="40" t="str">
        <f>VLOOKUP(FACT_INTERESTS[[#This Row],[DW Version]], VERSIONS[], 6)</f>
        <v>Air Force 1</v>
      </c>
      <c r="I1276" s="40" t="str">
        <f>VLOOKUP(FACT_INTERESTS[[#This Row],[DW Version]], VERSIONS[], 7)</f>
        <v>Shoe</v>
      </c>
    </row>
    <row r="1277" spans="1:9" ht="15.5" x14ac:dyDescent="0.3">
      <c r="A1277" s="37">
        <v>1276</v>
      </c>
      <c r="B1277" s="41" t="s">
        <v>641</v>
      </c>
      <c r="C1277" s="38">
        <v>803</v>
      </c>
      <c r="D1277" s="39">
        <v>42818.115077916053</v>
      </c>
      <c r="E1277" s="34">
        <f>VLOOKUP(FACT_INTERESTS[[#This Row],[DW Version]], VERSIONS[], 2)</f>
        <v>82</v>
      </c>
      <c r="F1277" s="34">
        <f>VLOOKUP(FACT_INTERESTS[[#This Row],[DW Version]], VERSIONS[], 3)</f>
        <v>5</v>
      </c>
      <c r="G1277" s="34" t="str">
        <f>VLOOKUP(FACT_INTERESTS[[#This Row],[DW Version]], VERSIONS[], 4)</f>
        <v>white</v>
      </c>
      <c r="H1277" s="40" t="str">
        <f>VLOOKUP(FACT_INTERESTS[[#This Row],[DW Version]], VERSIONS[], 6)</f>
        <v>Flex 2-in-1 Shorts</v>
      </c>
      <c r="I1277" s="40" t="str">
        <f>VLOOKUP(FACT_INTERESTS[[#This Row],[DW Version]], VERSIONS[], 7)</f>
        <v>Apparel</v>
      </c>
    </row>
    <row r="1278" spans="1:9" ht="15.5" x14ac:dyDescent="0.3">
      <c r="A1278" s="34">
        <v>1277</v>
      </c>
      <c r="B1278" s="34" t="s">
        <v>641</v>
      </c>
      <c r="C1278" s="35">
        <v>992</v>
      </c>
      <c r="D1278" s="36">
        <v>41170.563416544835</v>
      </c>
      <c r="E1278" s="34">
        <f>VLOOKUP(FACT_INTERESTS[[#This Row],[DW Version]], VERSIONS[], 2)</f>
        <v>100</v>
      </c>
      <c r="F1278" s="34">
        <f>VLOOKUP(FACT_INTERESTS[[#This Row],[DW Version]], VERSIONS[], 3)</f>
        <v>11.5</v>
      </c>
      <c r="G1278" s="34" t="str">
        <f>VLOOKUP(FACT_INTERESTS[[#This Row],[DW Version]], VERSIONS[], 4)</f>
        <v>orange</v>
      </c>
      <c r="H1278" s="40" t="str">
        <f>VLOOKUP(FACT_INTERESTS[[#This Row],[DW Version]], VERSIONS[], 6)</f>
        <v>Nike Kettlebell</v>
      </c>
      <c r="I1278" s="40" t="str">
        <f>VLOOKUP(FACT_INTERESTS[[#This Row],[DW Version]], VERSIONS[], 7)</f>
        <v>Sport Equipment</v>
      </c>
    </row>
    <row r="1279" spans="1:9" ht="15.5" x14ac:dyDescent="0.3">
      <c r="A1279" s="37">
        <v>1278</v>
      </c>
      <c r="B1279" s="41" t="s">
        <v>641</v>
      </c>
      <c r="C1279" s="38">
        <v>78</v>
      </c>
      <c r="D1279" s="39">
        <v>42370.812362448778</v>
      </c>
      <c r="E1279" s="34">
        <f>VLOOKUP(FACT_INTERESTS[[#This Row],[DW Version]], VERSIONS[], 2)</f>
        <v>8</v>
      </c>
      <c r="F1279" s="34">
        <f>VLOOKUP(FACT_INTERESTS[[#This Row],[DW Version]], VERSIONS[], 3)</f>
        <v>5</v>
      </c>
      <c r="G1279" s="34" t="str">
        <f>VLOOKUP(FACT_INTERESTS[[#This Row],[DW Version]], VERSIONS[], 4)</f>
        <v>white</v>
      </c>
      <c r="H1279" s="40" t="str">
        <f>VLOOKUP(FACT_INTERESTS[[#This Row],[DW Version]], VERSIONS[], 6)</f>
        <v>Dunk</v>
      </c>
      <c r="I1279" s="40" t="str">
        <f>VLOOKUP(FACT_INTERESTS[[#This Row],[DW Version]], VERSIONS[], 7)</f>
        <v>Shoe</v>
      </c>
    </row>
    <row r="1280" spans="1:9" ht="15.5" x14ac:dyDescent="0.3">
      <c r="A1280" s="34">
        <v>1279</v>
      </c>
      <c r="B1280" s="40" t="s">
        <v>641</v>
      </c>
      <c r="C1280" s="35">
        <v>487</v>
      </c>
      <c r="D1280" s="36">
        <v>39284.353727836722</v>
      </c>
      <c r="E1280" s="34">
        <f>VLOOKUP(FACT_INTERESTS[[#This Row],[DW Version]], VERSIONS[], 2)</f>
        <v>51</v>
      </c>
      <c r="F1280" s="34">
        <f>VLOOKUP(FACT_INTERESTS[[#This Row],[DW Version]], VERSIONS[], 3)</f>
        <v>8</v>
      </c>
      <c r="G1280" s="34" t="str">
        <f>VLOOKUP(FACT_INTERESTS[[#This Row],[DW Version]], VERSIONS[], 4)</f>
        <v>white</v>
      </c>
      <c r="H1280" s="40" t="str">
        <f>VLOOKUP(FACT_INTERESTS[[#This Row],[DW Version]], VERSIONS[], 6)</f>
        <v>Therma Sphere Hoodie</v>
      </c>
      <c r="I1280" s="40" t="str">
        <f>VLOOKUP(FACT_INTERESTS[[#This Row],[DW Version]], VERSIONS[], 7)</f>
        <v>Apparel</v>
      </c>
    </row>
    <row r="1281" spans="1:9" ht="15.5" x14ac:dyDescent="0.3">
      <c r="A1281" s="37">
        <v>1280</v>
      </c>
      <c r="B1281" s="37" t="s">
        <v>641</v>
      </c>
      <c r="C1281" s="38">
        <v>313</v>
      </c>
      <c r="D1281" s="39">
        <v>42845.923679885142</v>
      </c>
      <c r="E1281" s="34">
        <f>VLOOKUP(FACT_INTERESTS[[#This Row],[DW Version]], VERSIONS[], 2)</f>
        <v>31</v>
      </c>
      <c r="F1281" s="34">
        <f>VLOOKUP(FACT_INTERESTS[[#This Row],[DW Version]], VERSIONS[], 3)</f>
        <v>9.5</v>
      </c>
      <c r="G1281" s="34" t="str">
        <f>VLOOKUP(FACT_INTERESTS[[#This Row],[DW Version]], VERSIONS[], 4)</f>
        <v>white</v>
      </c>
      <c r="H1281" s="40" t="str">
        <f>VLOOKUP(FACT_INTERESTS[[#This Row],[DW Version]], VERSIONS[], 6)</f>
        <v>React Element 55</v>
      </c>
      <c r="I1281" s="40" t="str">
        <f>VLOOKUP(FACT_INTERESTS[[#This Row],[DW Version]], VERSIONS[], 7)</f>
        <v>Shoe</v>
      </c>
    </row>
    <row r="1282" spans="1:9" ht="15.5" x14ac:dyDescent="0.3">
      <c r="A1282" s="34">
        <v>1281</v>
      </c>
      <c r="B1282" s="34" t="s">
        <v>641</v>
      </c>
      <c r="C1282" s="35">
        <v>547</v>
      </c>
      <c r="D1282" s="36">
        <v>41257.432798968082</v>
      </c>
      <c r="E1282" s="34">
        <f>VLOOKUP(FACT_INTERESTS[[#This Row],[DW Version]], VERSIONS[], 2)</f>
        <v>57</v>
      </c>
      <c r="F1282" s="34">
        <f>VLOOKUP(FACT_INTERESTS[[#This Row],[DW Version]], VERSIONS[], 3)</f>
        <v>6.5</v>
      </c>
      <c r="G1282" s="34" t="str">
        <f>VLOOKUP(FACT_INTERESTS[[#This Row],[DW Version]], VERSIONS[], 4)</f>
        <v>silver</v>
      </c>
      <c r="H1282" s="40" t="str">
        <f>VLOOKUP(FACT_INTERESTS[[#This Row],[DW Version]], VERSIONS[], 6)</f>
        <v>Phantom Vision</v>
      </c>
      <c r="I1282" s="40" t="str">
        <f>VLOOKUP(FACT_INTERESTS[[#This Row],[DW Version]], VERSIONS[], 7)</f>
        <v>Shoe</v>
      </c>
    </row>
    <row r="1283" spans="1:9" ht="15.5" x14ac:dyDescent="0.3">
      <c r="A1283" s="37">
        <v>1282</v>
      </c>
      <c r="B1283" s="41" t="s">
        <v>641</v>
      </c>
      <c r="C1283" s="38">
        <v>48</v>
      </c>
      <c r="D1283" s="39">
        <v>41445.700844519721</v>
      </c>
      <c r="E1283" s="34">
        <f>VLOOKUP(FACT_INTERESTS[[#This Row],[DW Version]], VERSIONS[], 2)</f>
        <v>5</v>
      </c>
      <c r="F1283" s="34">
        <f>VLOOKUP(FACT_INTERESTS[[#This Row],[DW Version]], VERSIONS[], 3)</f>
        <v>4</v>
      </c>
      <c r="G1283" s="34" t="str">
        <f>VLOOKUP(FACT_INTERESTS[[#This Row],[DW Version]], VERSIONS[], 4)</f>
        <v>white</v>
      </c>
      <c r="H1283" s="40" t="str">
        <f>VLOOKUP(FACT_INTERESTS[[#This Row],[DW Version]], VERSIONS[], 6)</f>
        <v>Nike Football</v>
      </c>
      <c r="I1283" s="40" t="str">
        <f>VLOOKUP(FACT_INTERESTS[[#This Row],[DW Version]], VERSIONS[], 7)</f>
        <v>Sport Equipment</v>
      </c>
    </row>
    <row r="1284" spans="1:9" ht="15.5" x14ac:dyDescent="0.3">
      <c r="A1284" s="34">
        <v>1283</v>
      </c>
      <c r="B1284" s="34" t="s">
        <v>641</v>
      </c>
      <c r="C1284" s="35">
        <v>811</v>
      </c>
      <c r="D1284" s="36">
        <v>40394.288362127045</v>
      </c>
      <c r="E1284" s="34">
        <f>VLOOKUP(FACT_INTERESTS[[#This Row],[DW Version]], VERSIONS[], 2)</f>
        <v>82</v>
      </c>
      <c r="F1284" s="34">
        <f>VLOOKUP(FACT_INTERESTS[[#This Row],[DW Version]], VERSIONS[], 3)</f>
        <v>11</v>
      </c>
      <c r="G1284" s="34" t="str">
        <f>VLOOKUP(FACT_INTERESTS[[#This Row],[DW Version]], VERSIONS[], 4)</f>
        <v>black</v>
      </c>
      <c r="H1284" s="40" t="str">
        <f>VLOOKUP(FACT_INTERESTS[[#This Row],[DW Version]], VERSIONS[], 6)</f>
        <v>Flex 2-in-1 Shorts</v>
      </c>
      <c r="I1284" s="40" t="str">
        <f>VLOOKUP(FACT_INTERESTS[[#This Row],[DW Version]], VERSIONS[], 7)</f>
        <v>Apparel</v>
      </c>
    </row>
    <row r="1285" spans="1:9" ht="15.5" x14ac:dyDescent="0.3">
      <c r="A1285" s="37">
        <v>1284</v>
      </c>
      <c r="B1285" s="37" t="s">
        <v>641</v>
      </c>
      <c r="C1285" s="38">
        <v>82</v>
      </c>
      <c r="D1285" s="39">
        <v>41278.431808877242</v>
      </c>
      <c r="E1285" s="34">
        <f>VLOOKUP(FACT_INTERESTS[[#This Row],[DW Version]], VERSIONS[], 2)</f>
        <v>8</v>
      </c>
      <c r="F1285" s="34">
        <f>VLOOKUP(FACT_INTERESTS[[#This Row],[DW Version]], VERSIONS[], 3)</f>
        <v>11</v>
      </c>
      <c r="G1285" s="34" t="str">
        <f>VLOOKUP(FACT_INTERESTS[[#This Row],[DW Version]], VERSIONS[], 4)</f>
        <v>white</v>
      </c>
      <c r="H1285" s="40" t="str">
        <f>VLOOKUP(FACT_INTERESTS[[#This Row],[DW Version]], VERSIONS[], 6)</f>
        <v>Dunk</v>
      </c>
      <c r="I1285" s="40" t="str">
        <f>VLOOKUP(FACT_INTERESTS[[#This Row],[DW Version]], VERSIONS[], 7)</f>
        <v>Shoe</v>
      </c>
    </row>
    <row r="1286" spans="1:9" ht="15.5" x14ac:dyDescent="0.3">
      <c r="A1286" s="34">
        <v>1285</v>
      </c>
      <c r="B1286" s="40" t="s">
        <v>695</v>
      </c>
      <c r="C1286" s="35">
        <v>286</v>
      </c>
      <c r="D1286" s="36">
        <v>45000.980603024</v>
      </c>
      <c r="E1286" s="34">
        <f>VLOOKUP(FACT_INTERESTS[[#This Row],[DW Version]], VERSIONS[], 2)</f>
        <v>28</v>
      </c>
      <c r="F1286" s="34">
        <f>VLOOKUP(FACT_INTERESTS[[#This Row],[DW Version]], VERSIONS[], 3)</f>
        <v>4</v>
      </c>
      <c r="G1286" s="34" t="str">
        <f>VLOOKUP(FACT_INTERESTS[[#This Row],[DW Version]], VERSIONS[], 4)</f>
        <v>white</v>
      </c>
      <c r="H1286" s="40" t="str">
        <f>VLOOKUP(FACT_INTERESTS[[#This Row],[DW Version]], VERSIONS[], 6)</f>
        <v>Odyssey React</v>
      </c>
      <c r="I1286" s="40" t="str">
        <f>VLOOKUP(FACT_INTERESTS[[#This Row],[DW Version]], VERSIONS[], 7)</f>
        <v>Shoe</v>
      </c>
    </row>
    <row r="1287" spans="1:9" ht="15.5" x14ac:dyDescent="0.3">
      <c r="A1287" s="37">
        <v>1286</v>
      </c>
      <c r="B1287" s="41" t="s">
        <v>695</v>
      </c>
      <c r="C1287" s="38">
        <v>413</v>
      </c>
      <c r="D1287" s="39">
        <v>43137.071321075397</v>
      </c>
      <c r="E1287" s="34">
        <f>VLOOKUP(FACT_INTERESTS[[#This Row],[DW Version]], VERSIONS[], 2)</f>
        <v>42</v>
      </c>
      <c r="F1287" s="34">
        <f>VLOOKUP(FACT_INTERESTS[[#This Row],[DW Version]], VERSIONS[], 3)</f>
        <v>3</v>
      </c>
      <c r="G1287" s="34" t="str">
        <f>VLOOKUP(FACT_INTERESTS[[#This Row],[DW Version]], VERSIONS[], 4)</f>
        <v>red</v>
      </c>
      <c r="H1287" s="40" t="str">
        <f>VLOOKUP(FACT_INTERESTS[[#This Row],[DW Version]], VERSIONS[], 6)</f>
        <v>Air Max Thea</v>
      </c>
      <c r="I1287" s="40" t="str">
        <f>VLOOKUP(FACT_INTERESTS[[#This Row],[DW Version]], VERSIONS[], 7)</f>
        <v>Shoe</v>
      </c>
    </row>
    <row r="1288" spans="1:9" ht="15.5" x14ac:dyDescent="0.3">
      <c r="A1288" s="34">
        <v>1287</v>
      </c>
      <c r="B1288" s="40" t="s">
        <v>695</v>
      </c>
      <c r="C1288" s="35">
        <v>528</v>
      </c>
      <c r="D1288" s="36">
        <v>42266.554764745299</v>
      </c>
      <c r="E1288" s="34">
        <f>VLOOKUP(FACT_INTERESTS[[#This Row],[DW Version]], VERSIONS[], 2)</f>
        <v>55</v>
      </c>
      <c r="F1288" s="34">
        <f>VLOOKUP(FACT_INTERESTS[[#This Row],[DW Version]], VERSIONS[], 3)</f>
        <v>3</v>
      </c>
      <c r="G1288" s="34" t="str">
        <f>VLOOKUP(FACT_INTERESTS[[#This Row],[DW Version]], VERSIONS[], 4)</f>
        <v>dark red</v>
      </c>
      <c r="H1288" s="40" t="str">
        <f>VLOOKUP(FACT_INTERESTS[[#This Row],[DW Version]], VERSIONS[], 6)</f>
        <v>Vapor Street</v>
      </c>
      <c r="I1288" s="40" t="str">
        <f>VLOOKUP(FACT_INTERESTS[[#This Row],[DW Version]], VERSIONS[], 7)</f>
        <v>Shoe</v>
      </c>
    </row>
    <row r="1289" spans="1:9" ht="15.5" x14ac:dyDescent="0.3">
      <c r="A1289" s="37">
        <v>1288</v>
      </c>
      <c r="B1289" s="41" t="s">
        <v>695</v>
      </c>
      <c r="C1289" s="38">
        <v>221</v>
      </c>
      <c r="D1289" s="39">
        <v>43429.542055781843</v>
      </c>
      <c r="E1289" s="34">
        <f>VLOOKUP(FACT_INTERESTS[[#This Row],[DW Version]], VERSIONS[], 2)</f>
        <v>22</v>
      </c>
      <c r="F1289" s="34">
        <f>VLOOKUP(FACT_INTERESTS[[#This Row],[DW Version]], VERSIONS[], 3)</f>
        <v>6.5</v>
      </c>
      <c r="G1289" s="34" t="str">
        <f>VLOOKUP(FACT_INTERESTS[[#This Row],[DW Version]], VERSIONS[], 4)</f>
        <v>blue</v>
      </c>
      <c r="H1289" s="40" t="str">
        <f>VLOOKUP(FACT_INTERESTS[[#This Row],[DW Version]], VERSIONS[], 6)</f>
        <v>Daybreak</v>
      </c>
      <c r="I1289" s="40" t="str">
        <f>VLOOKUP(FACT_INTERESTS[[#This Row],[DW Version]], VERSIONS[], 7)</f>
        <v>Shoe</v>
      </c>
    </row>
    <row r="1290" spans="1:9" ht="15.5" x14ac:dyDescent="0.3">
      <c r="A1290" s="34">
        <v>1289</v>
      </c>
      <c r="B1290" s="40" t="s">
        <v>695</v>
      </c>
      <c r="C1290" s="35">
        <v>81</v>
      </c>
      <c r="D1290" s="36">
        <v>41810.290509253042</v>
      </c>
      <c r="E1290" s="34">
        <f>VLOOKUP(FACT_INTERESTS[[#This Row],[DW Version]], VERSIONS[], 2)</f>
        <v>8</v>
      </c>
      <c r="F1290" s="34">
        <f>VLOOKUP(FACT_INTERESTS[[#This Row],[DW Version]], VERSIONS[], 3)</f>
        <v>9</v>
      </c>
      <c r="G1290" s="34" t="str">
        <f>VLOOKUP(FACT_INTERESTS[[#This Row],[DW Version]], VERSIONS[], 4)</f>
        <v>red</v>
      </c>
      <c r="H1290" s="40" t="str">
        <f>VLOOKUP(FACT_INTERESTS[[#This Row],[DW Version]], VERSIONS[], 6)</f>
        <v>Dunk</v>
      </c>
      <c r="I1290" s="40" t="str">
        <f>VLOOKUP(FACT_INTERESTS[[#This Row],[DW Version]], VERSIONS[], 7)</f>
        <v>Shoe</v>
      </c>
    </row>
    <row r="1291" spans="1:9" ht="15.5" x14ac:dyDescent="0.3">
      <c r="A1291" s="37">
        <v>1290</v>
      </c>
      <c r="B1291" s="37" t="s">
        <v>695</v>
      </c>
      <c r="C1291" s="38">
        <v>385</v>
      </c>
      <c r="D1291" s="39">
        <v>45277.127010534052</v>
      </c>
      <c r="E1291" s="34">
        <f>VLOOKUP(FACT_INTERESTS[[#This Row],[DW Version]], VERSIONS[], 2)</f>
        <v>39</v>
      </c>
      <c r="F1291" s="34">
        <f>VLOOKUP(FACT_INTERESTS[[#This Row],[DW Version]], VERSIONS[], 3)</f>
        <v>7.5</v>
      </c>
      <c r="G1291" s="34" t="str">
        <f>VLOOKUP(FACT_INTERESTS[[#This Row],[DW Version]], VERSIONS[], 4)</f>
        <v>white</v>
      </c>
      <c r="H1291" s="40" t="str">
        <f>VLOOKUP(FACT_INTERESTS[[#This Row],[DW Version]], VERSIONS[], 6)</f>
        <v>Fast Track Jacket</v>
      </c>
      <c r="I1291" s="40" t="str">
        <f>VLOOKUP(FACT_INTERESTS[[#This Row],[DW Version]], VERSIONS[], 7)</f>
        <v>Apparel</v>
      </c>
    </row>
    <row r="1292" spans="1:9" ht="15.5" x14ac:dyDescent="0.3">
      <c r="A1292" s="34">
        <v>1291</v>
      </c>
      <c r="B1292" s="40" t="s">
        <v>695</v>
      </c>
      <c r="C1292" s="35">
        <v>727</v>
      </c>
      <c r="D1292" s="36">
        <v>42924.262150938361</v>
      </c>
      <c r="E1292" s="34">
        <f>VLOOKUP(FACT_INTERESTS[[#This Row],[DW Version]], VERSIONS[], 2)</f>
        <v>74</v>
      </c>
      <c r="F1292" s="34">
        <f>VLOOKUP(FACT_INTERESTS[[#This Row],[DW Version]], VERSIONS[], 3)</f>
        <v>9.5</v>
      </c>
      <c r="G1292" s="34" t="str">
        <f>VLOOKUP(FACT_INTERESTS[[#This Row],[DW Version]], VERSIONS[], 4)</f>
        <v>black</v>
      </c>
      <c r="H1292" s="40" t="str">
        <f>VLOOKUP(FACT_INTERESTS[[#This Row],[DW Version]], VERSIONS[], 6)</f>
        <v>Nike Soccer Ball</v>
      </c>
      <c r="I1292" s="40" t="str">
        <f>VLOOKUP(FACT_INTERESTS[[#This Row],[DW Version]], VERSIONS[], 7)</f>
        <v>Sport Equipment</v>
      </c>
    </row>
    <row r="1293" spans="1:9" ht="15.5" x14ac:dyDescent="0.3">
      <c r="A1293" s="37">
        <v>1292</v>
      </c>
      <c r="B1293" s="37" t="s">
        <v>695</v>
      </c>
      <c r="C1293" s="38">
        <v>867</v>
      </c>
      <c r="D1293" s="39">
        <v>44752.420139582056</v>
      </c>
      <c r="E1293" s="34">
        <f>VLOOKUP(FACT_INTERESTS[[#This Row],[DW Version]], VERSIONS[], 2)</f>
        <v>88</v>
      </c>
      <c r="F1293" s="34">
        <f>VLOOKUP(FACT_INTERESTS[[#This Row],[DW Version]], VERSIONS[], 3)</f>
        <v>8.5</v>
      </c>
      <c r="G1293" s="34" t="str">
        <f>VLOOKUP(FACT_INTERESTS[[#This Row],[DW Version]], VERSIONS[], 4)</f>
        <v>dark green</v>
      </c>
      <c r="H1293" s="40" t="str">
        <f>VLOOKUP(FACT_INTERESTS[[#This Row],[DW Version]], VERSIONS[], 6)</f>
        <v>React Infinity Run</v>
      </c>
      <c r="I1293" s="40" t="str">
        <f>VLOOKUP(FACT_INTERESTS[[#This Row],[DW Version]], VERSIONS[], 7)</f>
        <v>Shoe</v>
      </c>
    </row>
    <row r="1294" spans="1:9" ht="15.5" x14ac:dyDescent="0.3">
      <c r="A1294" s="34">
        <v>1293</v>
      </c>
      <c r="B1294" s="34" t="s">
        <v>734</v>
      </c>
      <c r="C1294" s="35">
        <v>896</v>
      </c>
      <c r="D1294" s="36">
        <v>43530.972058995008</v>
      </c>
      <c r="E1294" s="34">
        <f>VLOOKUP(FACT_INTERESTS[[#This Row],[DW Version]], VERSIONS[], 2)</f>
        <v>91</v>
      </c>
      <c r="F1294" s="34">
        <f>VLOOKUP(FACT_INTERESTS[[#This Row],[DW Version]], VERSIONS[], 3)</f>
        <v>11.5</v>
      </c>
      <c r="G1294" s="34" t="str">
        <f>VLOOKUP(FACT_INTERESTS[[#This Row],[DW Version]], VERSIONS[], 4)</f>
        <v>yellow</v>
      </c>
      <c r="H1294" s="40" t="str">
        <f>VLOOKUP(FACT_INTERESTS[[#This Row],[DW Version]], VERSIONS[], 6)</f>
        <v>Alphafly NEXT%</v>
      </c>
      <c r="I1294" s="40" t="str">
        <f>VLOOKUP(FACT_INTERESTS[[#This Row],[DW Version]], VERSIONS[], 7)</f>
        <v>Shoe</v>
      </c>
    </row>
    <row r="1295" spans="1:9" ht="15.5" x14ac:dyDescent="0.3">
      <c r="A1295" s="37">
        <v>1294</v>
      </c>
      <c r="B1295" s="41" t="s">
        <v>734</v>
      </c>
      <c r="C1295" s="38">
        <v>348</v>
      </c>
      <c r="D1295" s="39">
        <v>43702.548780386751</v>
      </c>
      <c r="E1295" s="34">
        <f>VLOOKUP(FACT_INTERESTS[[#This Row],[DW Version]], VERSIONS[], 2)</f>
        <v>35</v>
      </c>
      <c r="F1295" s="34">
        <f>VLOOKUP(FACT_INTERESTS[[#This Row],[DW Version]], VERSIONS[], 3)</f>
        <v>9.5</v>
      </c>
      <c r="G1295" s="34" t="str">
        <f>VLOOKUP(FACT_INTERESTS[[#This Row],[DW Version]], VERSIONS[], 4)</f>
        <v>white</v>
      </c>
      <c r="H1295" s="40" t="str">
        <f>VLOOKUP(FACT_INTERESTS[[#This Row],[DW Version]], VERSIONS[], 6)</f>
        <v>Alphafly</v>
      </c>
      <c r="I1295" s="40" t="str">
        <f>VLOOKUP(FACT_INTERESTS[[#This Row],[DW Version]], VERSIONS[], 7)</f>
        <v>Shoe</v>
      </c>
    </row>
    <row r="1296" spans="1:9" ht="15.5" x14ac:dyDescent="0.3">
      <c r="A1296" s="34">
        <v>1295</v>
      </c>
      <c r="B1296" s="34" t="s">
        <v>734</v>
      </c>
      <c r="C1296" s="35">
        <v>113</v>
      </c>
      <c r="D1296" s="36">
        <v>42310.614211288841</v>
      </c>
      <c r="E1296" s="34">
        <f>VLOOKUP(FACT_INTERESTS[[#This Row],[DW Version]], VERSIONS[], 2)</f>
        <v>11</v>
      </c>
      <c r="F1296" s="34">
        <f>VLOOKUP(FACT_INTERESTS[[#This Row],[DW Version]], VERSIONS[], 3)</f>
        <v>7.5</v>
      </c>
      <c r="G1296" s="34" t="str">
        <f>VLOOKUP(FACT_INTERESTS[[#This Row],[DW Version]], VERSIONS[], 4)</f>
        <v>black</v>
      </c>
      <c r="H1296" s="40" t="str">
        <f>VLOOKUP(FACT_INTERESTS[[#This Row],[DW Version]], VERSIONS[], 6)</f>
        <v>Pro Compression Tights</v>
      </c>
      <c r="I1296" s="40" t="str">
        <f>VLOOKUP(FACT_INTERESTS[[#This Row],[DW Version]], VERSIONS[], 7)</f>
        <v>Apparel</v>
      </c>
    </row>
    <row r="1297" spans="1:9" ht="15.5" x14ac:dyDescent="0.3">
      <c r="A1297" s="37">
        <v>1296</v>
      </c>
      <c r="B1297" s="37" t="s">
        <v>734</v>
      </c>
      <c r="C1297" s="38">
        <v>818</v>
      </c>
      <c r="D1297" s="39">
        <v>43442.39657174387</v>
      </c>
      <c r="E1297" s="34">
        <f>VLOOKUP(FACT_INTERESTS[[#This Row],[DW Version]], VERSIONS[], 2)</f>
        <v>83</v>
      </c>
      <c r="F1297" s="34">
        <f>VLOOKUP(FACT_INTERESTS[[#This Row],[DW Version]], VERSIONS[], 3)</f>
        <v>8</v>
      </c>
      <c r="G1297" s="34" t="str">
        <f>VLOOKUP(FACT_INTERESTS[[#This Row],[DW Version]], VERSIONS[], 4)</f>
        <v>gray</v>
      </c>
      <c r="H1297" s="40" t="str">
        <f>VLOOKUP(FACT_INTERESTS[[#This Row],[DW Version]], VERSIONS[], 6)</f>
        <v>Dri-FIT Academy Pants</v>
      </c>
      <c r="I1297" s="40" t="str">
        <f>VLOOKUP(FACT_INTERESTS[[#This Row],[DW Version]], VERSIONS[], 7)</f>
        <v>Apparel</v>
      </c>
    </row>
    <row r="1298" spans="1:9" ht="15.5" x14ac:dyDescent="0.3">
      <c r="A1298" s="34">
        <v>1297</v>
      </c>
      <c r="B1298" s="34" t="s">
        <v>734</v>
      </c>
      <c r="C1298" s="35">
        <v>340</v>
      </c>
      <c r="D1298" s="36">
        <v>45243.285387398391</v>
      </c>
      <c r="E1298" s="34">
        <f>VLOOKUP(FACT_INTERESTS[[#This Row],[DW Version]], VERSIONS[], 2)</f>
        <v>34</v>
      </c>
      <c r="F1298" s="34">
        <f>VLOOKUP(FACT_INTERESTS[[#This Row],[DW Version]], VERSIONS[], 3)</f>
        <v>12.5</v>
      </c>
      <c r="G1298" s="34" t="str">
        <f>VLOOKUP(FACT_INTERESTS[[#This Row],[DW Version]], VERSIONS[], 4)</f>
        <v>yellow</v>
      </c>
      <c r="H1298" s="40" t="str">
        <f>VLOOKUP(FACT_INTERESTS[[#This Row],[DW Version]], VERSIONS[], 6)</f>
        <v>Zoom Vomero</v>
      </c>
      <c r="I1298" s="40" t="str">
        <f>VLOOKUP(FACT_INTERESTS[[#This Row],[DW Version]], VERSIONS[], 7)</f>
        <v>Shoe</v>
      </c>
    </row>
    <row r="1299" spans="1:9" ht="15.5" x14ac:dyDescent="0.3">
      <c r="A1299" s="37">
        <v>1298</v>
      </c>
      <c r="B1299" s="37" t="s">
        <v>734</v>
      </c>
      <c r="C1299" s="38">
        <v>942</v>
      </c>
      <c r="D1299" s="39">
        <v>43219.704873429408</v>
      </c>
      <c r="E1299" s="34">
        <f>VLOOKUP(FACT_INTERESTS[[#This Row],[DW Version]], VERSIONS[], 2)</f>
        <v>96</v>
      </c>
      <c r="F1299" s="34">
        <f>VLOOKUP(FACT_INTERESTS[[#This Row],[DW Version]], VERSIONS[], 3)</f>
        <v>5</v>
      </c>
      <c r="G1299" s="34" t="str">
        <f>VLOOKUP(FACT_INTERESTS[[#This Row],[DW Version]], VERSIONS[], 4)</f>
        <v>turquoise</v>
      </c>
      <c r="H1299" s="40" t="str">
        <f>VLOOKUP(FACT_INTERESTS[[#This Row],[DW Version]], VERSIONS[], 6)</f>
        <v>Epic Phantom React</v>
      </c>
      <c r="I1299" s="40" t="str">
        <f>VLOOKUP(FACT_INTERESTS[[#This Row],[DW Version]], VERSIONS[], 7)</f>
        <v>Shoe</v>
      </c>
    </row>
    <row r="1300" spans="1:9" ht="15.5" x14ac:dyDescent="0.3">
      <c r="A1300" s="34">
        <v>1299</v>
      </c>
      <c r="B1300" s="40" t="s">
        <v>734</v>
      </c>
      <c r="C1300" s="35">
        <v>212</v>
      </c>
      <c r="D1300" s="36">
        <v>41709.693586332483</v>
      </c>
      <c r="E1300" s="34">
        <f>VLOOKUP(FACT_INTERESTS[[#This Row],[DW Version]], VERSIONS[], 2)</f>
        <v>21</v>
      </c>
      <c r="F1300" s="34">
        <f>VLOOKUP(FACT_INTERESTS[[#This Row],[DW Version]], VERSIONS[], 3)</f>
        <v>7</v>
      </c>
      <c r="G1300" s="34" t="str">
        <f>VLOOKUP(FACT_INTERESTS[[#This Row],[DW Version]], VERSIONS[], 4)</f>
        <v>brown</v>
      </c>
      <c r="H1300" s="40" t="str">
        <f>VLOOKUP(FACT_INTERESTS[[#This Row],[DW Version]], VERSIONS[], 6)</f>
        <v>Huarache</v>
      </c>
      <c r="I1300" s="40" t="str">
        <f>VLOOKUP(FACT_INTERESTS[[#This Row],[DW Version]], VERSIONS[], 7)</f>
        <v>Shoe</v>
      </c>
    </row>
    <row r="1301" spans="1:9" ht="15.5" x14ac:dyDescent="0.3">
      <c r="A1301" s="37">
        <v>1300</v>
      </c>
      <c r="B1301" s="37" t="s">
        <v>734</v>
      </c>
      <c r="C1301" s="38">
        <v>207</v>
      </c>
      <c r="D1301" s="39">
        <v>42862.893103460068</v>
      </c>
      <c r="E1301" s="34">
        <f>VLOOKUP(FACT_INTERESTS[[#This Row],[DW Version]], VERSIONS[], 2)</f>
        <v>20</v>
      </c>
      <c r="F1301" s="34">
        <f>VLOOKUP(FACT_INTERESTS[[#This Row],[DW Version]], VERSIONS[], 3)</f>
        <v>12.5</v>
      </c>
      <c r="G1301" s="34" t="str">
        <f>VLOOKUP(FACT_INTERESTS[[#This Row],[DW Version]], VERSIONS[], 4)</f>
        <v>white</v>
      </c>
      <c r="H1301" s="40" t="str">
        <f>VLOOKUP(FACT_INTERESTS[[#This Row],[DW Version]], VERSIONS[], 6)</f>
        <v>Joyride</v>
      </c>
      <c r="I1301" s="40" t="str">
        <f>VLOOKUP(FACT_INTERESTS[[#This Row],[DW Version]], VERSIONS[], 7)</f>
        <v>Shoe</v>
      </c>
    </row>
    <row r="1302" spans="1:9" ht="15.5" x14ac:dyDescent="0.3">
      <c r="A1302" s="34">
        <v>1301</v>
      </c>
      <c r="B1302" s="40" t="s">
        <v>734</v>
      </c>
      <c r="C1302" s="35">
        <v>161</v>
      </c>
      <c r="D1302" s="36">
        <v>42478.838761080398</v>
      </c>
      <c r="E1302" s="34">
        <f>VLOOKUP(FACT_INTERESTS[[#This Row],[DW Version]], VERSIONS[], 2)</f>
        <v>16</v>
      </c>
      <c r="F1302" s="34">
        <f>VLOOKUP(FACT_INTERESTS[[#This Row],[DW Version]], VERSIONS[], 3)</f>
        <v>3</v>
      </c>
      <c r="G1302" s="34" t="str">
        <f>VLOOKUP(FACT_INTERESTS[[#This Row],[DW Version]], VERSIONS[], 4)</f>
        <v>red</v>
      </c>
      <c r="H1302" s="40" t="str">
        <f>VLOOKUP(FACT_INTERESTS[[#This Row],[DW Version]], VERSIONS[], 6)</f>
        <v>Flyknit</v>
      </c>
      <c r="I1302" s="40" t="str">
        <f>VLOOKUP(FACT_INTERESTS[[#This Row],[DW Version]], VERSIONS[], 7)</f>
        <v>Shoe</v>
      </c>
    </row>
    <row r="1303" spans="1:9" ht="15.5" x14ac:dyDescent="0.3">
      <c r="A1303" s="37">
        <v>1302</v>
      </c>
      <c r="B1303" s="41" t="s">
        <v>715</v>
      </c>
      <c r="C1303" s="38">
        <v>452</v>
      </c>
      <c r="D1303" s="39">
        <v>43651.774546811117</v>
      </c>
      <c r="E1303" s="34">
        <f>VLOOKUP(FACT_INTERESTS[[#This Row],[DW Version]], VERSIONS[], 2)</f>
        <v>47</v>
      </c>
      <c r="F1303" s="34">
        <f>VLOOKUP(FACT_INTERESTS[[#This Row],[DW Version]], VERSIONS[], 3)</f>
        <v>7</v>
      </c>
      <c r="G1303" s="34" t="str">
        <f>VLOOKUP(FACT_INTERESTS[[#This Row],[DW Version]], VERSIONS[], 4)</f>
        <v>white</v>
      </c>
      <c r="H1303" s="40" t="str">
        <f>VLOOKUP(FACT_INTERESTS[[#This Row],[DW Version]], VERSIONS[], 6)</f>
        <v>Court Royale</v>
      </c>
      <c r="I1303" s="40" t="str">
        <f>VLOOKUP(FACT_INTERESTS[[#This Row],[DW Version]], VERSIONS[], 7)</f>
        <v>Shoe</v>
      </c>
    </row>
    <row r="1304" spans="1:9" ht="15.5" x14ac:dyDescent="0.3">
      <c r="A1304" s="34">
        <v>1303</v>
      </c>
      <c r="B1304" s="40" t="s">
        <v>715</v>
      </c>
      <c r="C1304" s="35">
        <v>613</v>
      </c>
      <c r="D1304" s="36">
        <v>40928.541525302317</v>
      </c>
      <c r="E1304" s="34">
        <f>VLOOKUP(FACT_INTERESTS[[#This Row],[DW Version]], VERSIONS[], 2)</f>
        <v>62</v>
      </c>
      <c r="F1304" s="34">
        <f>VLOOKUP(FACT_INTERESTS[[#This Row],[DW Version]], VERSIONS[], 3)</f>
        <v>10.5</v>
      </c>
      <c r="G1304" s="34" t="str">
        <f>VLOOKUP(FACT_INTERESTS[[#This Row],[DW Version]], VERSIONS[], 4)</f>
        <v>black</v>
      </c>
      <c r="H1304" s="40" t="str">
        <f>VLOOKUP(FACT_INTERESTS[[#This Row],[DW Version]], VERSIONS[], 6)</f>
        <v>Tiempo Legend</v>
      </c>
      <c r="I1304" s="40" t="str">
        <f>VLOOKUP(FACT_INTERESTS[[#This Row],[DW Version]], VERSIONS[], 7)</f>
        <v>Shoe</v>
      </c>
    </row>
    <row r="1305" spans="1:9" ht="15.5" x14ac:dyDescent="0.3">
      <c r="A1305" s="37">
        <v>1304</v>
      </c>
      <c r="B1305" s="41" t="s">
        <v>715</v>
      </c>
      <c r="C1305" s="38">
        <v>341</v>
      </c>
      <c r="D1305" s="39">
        <v>39642.38558188764</v>
      </c>
      <c r="E1305" s="34">
        <f>VLOOKUP(FACT_INTERESTS[[#This Row],[DW Version]], VERSIONS[], 2)</f>
        <v>35</v>
      </c>
      <c r="F1305" s="34">
        <f>VLOOKUP(FACT_INTERESTS[[#This Row],[DW Version]], VERSIONS[], 3)</f>
        <v>3</v>
      </c>
      <c r="G1305" s="34" t="str">
        <f>VLOOKUP(FACT_INTERESTS[[#This Row],[DW Version]], VERSIONS[], 4)</f>
        <v>white</v>
      </c>
      <c r="H1305" s="40" t="str">
        <f>VLOOKUP(FACT_INTERESTS[[#This Row],[DW Version]], VERSIONS[], 6)</f>
        <v>Alphafly</v>
      </c>
      <c r="I1305" s="40" t="str">
        <f>VLOOKUP(FACT_INTERESTS[[#This Row],[DW Version]], VERSIONS[], 7)</f>
        <v>Shoe</v>
      </c>
    </row>
    <row r="1306" spans="1:9" ht="15.5" x14ac:dyDescent="0.3">
      <c r="A1306" s="34">
        <v>1305</v>
      </c>
      <c r="B1306" s="40" t="s">
        <v>715</v>
      </c>
      <c r="C1306" s="35">
        <v>186</v>
      </c>
      <c r="D1306" s="36">
        <v>39130.936812541491</v>
      </c>
      <c r="E1306" s="34">
        <f>VLOOKUP(FACT_INTERESTS[[#This Row],[DW Version]], VERSIONS[], 2)</f>
        <v>19</v>
      </c>
      <c r="F1306" s="34">
        <f>VLOOKUP(FACT_INTERESTS[[#This Row],[DW Version]], VERSIONS[], 3)</f>
        <v>7</v>
      </c>
      <c r="G1306" s="34" t="str">
        <f>VLOOKUP(FACT_INTERESTS[[#This Row],[DW Version]], VERSIONS[], 4)</f>
        <v>dark purple</v>
      </c>
      <c r="H1306" s="40" t="str">
        <f>VLOOKUP(FACT_INTERESTS[[#This Row],[DW Version]], VERSIONS[], 6)</f>
        <v>Windrunner Jacket</v>
      </c>
      <c r="I1306" s="40" t="str">
        <f>VLOOKUP(FACT_INTERESTS[[#This Row],[DW Version]], VERSIONS[], 7)</f>
        <v>Apparel</v>
      </c>
    </row>
    <row r="1307" spans="1:9" ht="15.5" x14ac:dyDescent="0.3">
      <c r="A1307" s="37">
        <v>1306</v>
      </c>
      <c r="B1307" s="37" t="s">
        <v>715</v>
      </c>
      <c r="C1307" s="38">
        <v>744</v>
      </c>
      <c r="D1307" s="39">
        <v>38834.098258585676</v>
      </c>
      <c r="E1307" s="34">
        <f>VLOOKUP(FACT_INTERESTS[[#This Row],[DW Version]], VERSIONS[], 2)</f>
        <v>76</v>
      </c>
      <c r="F1307" s="34">
        <f>VLOOKUP(FACT_INTERESTS[[#This Row],[DW Version]], VERSIONS[], 3)</f>
        <v>12.5</v>
      </c>
      <c r="G1307" s="34" t="str">
        <f>VLOOKUP(FACT_INTERESTS[[#This Row],[DW Version]], VERSIONS[], 4)</f>
        <v>black</v>
      </c>
      <c r="H1307" s="40" t="str">
        <f>VLOOKUP(FACT_INTERESTS[[#This Row],[DW Version]], VERSIONS[], 6)</f>
        <v>Challenger Shorts</v>
      </c>
      <c r="I1307" s="40" t="str">
        <f>VLOOKUP(FACT_INTERESTS[[#This Row],[DW Version]], VERSIONS[], 7)</f>
        <v>Apparel</v>
      </c>
    </row>
    <row r="1308" spans="1:9" ht="15.5" x14ac:dyDescent="0.3">
      <c r="A1308" s="34">
        <v>1307</v>
      </c>
      <c r="B1308" s="34" t="s">
        <v>715</v>
      </c>
      <c r="C1308" s="35">
        <v>600</v>
      </c>
      <c r="D1308" s="36">
        <v>41457.537450191034</v>
      </c>
      <c r="E1308" s="34">
        <f>VLOOKUP(FACT_INTERESTS[[#This Row],[DW Version]], VERSIONS[], 2)</f>
        <v>61</v>
      </c>
      <c r="F1308" s="34">
        <f>VLOOKUP(FACT_INTERESTS[[#This Row],[DW Version]], VERSIONS[], 3)</f>
        <v>9.5</v>
      </c>
      <c r="G1308" s="34" t="str">
        <f>VLOOKUP(FACT_INTERESTS[[#This Row],[DW Version]], VERSIONS[], 4)</f>
        <v>purple</v>
      </c>
      <c r="H1308" s="40" t="str">
        <f>VLOOKUP(FACT_INTERESTS[[#This Row],[DW Version]], VERSIONS[], 6)</f>
        <v>Phantom Venom</v>
      </c>
      <c r="I1308" s="40" t="str">
        <f>VLOOKUP(FACT_INTERESTS[[#This Row],[DW Version]], VERSIONS[], 7)</f>
        <v>Shoe</v>
      </c>
    </row>
    <row r="1309" spans="1:9" ht="15.5" x14ac:dyDescent="0.3">
      <c r="A1309" s="37">
        <v>1308</v>
      </c>
      <c r="B1309" s="37" t="s">
        <v>715</v>
      </c>
      <c r="C1309" s="38">
        <v>819</v>
      </c>
      <c r="D1309" s="39">
        <v>42737.692600033239</v>
      </c>
      <c r="E1309" s="34">
        <f>VLOOKUP(FACT_INTERESTS[[#This Row],[DW Version]], VERSIONS[], 2)</f>
        <v>83</v>
      </c>
      <c r="F1309" s="34">
        <f>VLOOKUP(FACT_INTERESTS[[#This Row],[DW Version]], VERSIONS[], 3)</f>
        <v>8.5</v>
      </c>
      <c r="G1309" s="34" t="str">
        <f>VLOOKUP(FACT_INTERESTS[[#This Row],[DW Version]], VERSIONS[], 4)</f>
        <v>blue</v>
      </c>
      <c r="H1309" s="40" t="str">
        <f>VLOOKUP(FACT_INTERESTS[[#This Row],[DW Version]], VERSIONS[], 6)</f>
        <v>Dri-FIT Academy Pants</v>
      </c>
      <c r="I1309" s="40" t="str">
        <f>VLOOKUP(FACT_INTERESTS[[#This Row],[DW Version]], VERSIONS[], 7)</f>
        <v>Apparel</v>
      </c>
    </row>
    <row r="1310" spans="1:9" ht="15.5" x14ac:dyDescent="0.3">
      <c r="A1310" s="34">
        <v>1309</v>
      </c>
      <c r="B1310" s="34" t="s">
        <v>715</v>
      </c>
      <c r="C1310" s="35">
        <v>6</v>
      </c>
      <c r="D1310" s="36">
        <v>42217.579225968067</v>
      </c>
      <c r="E1310" s="34">
        <f>VLOOKUP(FACT_INTERESTS[[#This Row],[DW Version]], VERSIONS[], 2)</f>
        <v>1</v>
      </c>
      <c r="F1310" s="34">
        <f>VLOOKUP(FACT_INTERESTS[[#This Row],[DW Version]], VERSIONS[], 3)</f>
        <v>5</v>
      </c>
      <c r="G1310" s="34" t="str">
        <f>VLOOKUP(FACT_INTERESTS[[#This Row],[DW Version]], VERSIONS[], 4)</f>
        <v>black</v>
      </c>
      <c r="H1310" s="40" t="str">
        <f>VLOOKUP(FACT_INTERESTS[[#This Row],[DW Version]], VERSIONS[], 6)</f>
        <v>Air Max</v>
      </c>
      <c r="I1310" s="40" t="str">
        <f>VLOOKUP(FACT_INTERESTS[[#This Row],[DW Version]], VERSIONS[], 7)</f>
        <v>Shoe</v>
      </c>
    </row>
    <row r="1311" spans="1:9" ht="15.5" x14ac:dyDescent="0.3">
      <c r="A1311" s="37">
        <v>1310</v>
      </c>
      <c r="B1311" s="41" t="s">
        <v>715</v>
      </c>
      <c r="C1311" s="38">
        <v>479</v>
      </c>
      <c r="D1311" s="39">
        <v>43413.12177935199</v>
      </c>
      <c r="E1311" s="34">
        <f>VLOOKUP(FACT_INTERESTS[[#This Row],[DW Version]], VERSIONS[], 2)</f>
        <v>50</v>
      </c>
      <c r="F1311" s="34">
        <f>VLOOKUP(FACT_INTERESTS[[#This Row],[DW Version]], VERSIONS[], 3)</f>
        <v>10.5</v>
      </c>
      <c r="G1311" s="34" t="str">
        <f>VLOOKUP(FACT_INTERESTS[[#This Row],[DW Version]], VERSIONS[], 4)</f>
        <v>white</v>
      </c>
      <c r="H1311" s="40" t="str">
        <f>VLOOKUP(FACT_INTERESTS[[#This Row],[DW Version]], VERSIONS[], 6)</f>
        <v>Air Zoom Elite</v>
      </c>
      <c r="I1311" s="40" t="str">
        <f>VLOOKUP(FACT_INTERESTS[[#This Row],[DW Version]], VERSIONS[], 7)</f>
        <v>Shoe</v>
      </c>
    </row>
    <row r="1312" spans="1:9" ht="15.5" x14ac:dyDescent="0.3">
      <c r="A1312" s="34">
        <v>1311</v>
      </c>
      <c r="B1312" s="34" t="s">
        <v>715</v>
      </c>
      <c r="C1312" s="35">
        <v>521</v>
      </c>
      <c r="D1312" s="36">
        <v>42868.866409108268</v>
      </c>
      <c r="E1312" s="34">
        <f>VLOOKUP(FACT_INTERESTS[[#This Row],[DW Version]], VERSIONS[], 2)</f>
        <v>54</v>
      </c>
      <c r="F1312" s="34">
        <f>VLOOKUP(FACT_INTERESTS[[#This Row],[DW Version]], VERSIONS[], 3)</f>
        <v>6.5</v>
      </c>
      <c r="G1312" s="34" t="str">
        <f>VLOOKUP(FACT_INTERESTS[[#This Row],[DW Version]], VERSIONS[], 4)</f>
        <v>white</v>
      </c>
      <c r="H1312" s="40" t="str">
        <f>VLOOKUP(FACT_INTERESTS[[#This Row],[DW Version]], VERSIONS[], 6)</f>
        <v>Legend React</v>
      </c>
      <c r="I1312" s="40" t="str">
        <f>VLOOKUP(FACT_INTERESTS[[#This Row],[DW Version]], VERSIONS[], 7)</f>
        <v>Shoe</v>
      </c>
    </row>
    <row r="1313" spans="1:9" ht="15.5" x14ac:dyDescent="0.3">
      <c r="A1313" s="37">
        <v>1312</v>
      </c>
      <c r="B1313" s="41" t="s">
        <v>715</v>
      </c>
      <c r="C1313" s="38">
        <v>368</v>
      </c>
      <c r="D1313" s="39">
        <v>42929.480862161974</v>
      </c>
      <c r="E1313" s="34">
        <f>VLOOKUP(FACT_INTERESTS[[#This Row],[DW Version]], VERSIONS[], 2)</f>
        <v>37</v>
      </c>
      <c r="F1313" s="34">
        <f>VLOOKUP(FACT_INTERESTS[[#This Row],[DW Version]], VERSIONS[], 3)</f>
        <v>6.5</v>
      </c>
      <c r="G1313" s="34" t="str">
        <f>VLOOKUP(FACT_INTERESTS[[#This Row],[DW Version]], VERSIONS[], 4)</f>
        <v>black</v>
      </c>
      <c r="H1313" s="40" t="str">
        <f>VLOOKUP(FACT_INTERESTS[[#This Row],[DW Version]], VERSIONS[], 6)</f>
        <v>Air Zoom Winflo</v>
      </c>
      <c r="I1313" s="40" t="str">
        <f>VLOOKUP(FACT_INTERESTS[[#This Row],[DW Version]], VERSIONS[], 7)</f>
        <v>Shoe</v>
      </c>
    </row>
    <row r="1314" spans="1:9" ht="15.5" x14ac:dyDescent="0.3">
      <c r="A1314" s="34">
        <v>1313</v>
      </c>
      <c r="B1314" s="40" t="s">
        <v>796</v>
      </c>
      <c r="C1314" s="35">
        <v>638</v>
      </c>
      <c r="D1314" s="36">
        <v>41231.808489231778</v>
      </c>
      <c r="E1314" s="34">
        <f>VLOOKUP(FACT_INTERESTS[[#This Row],[DW Version]], VERSIONS[], 2)</f>
        <v>65</v>
      </c>
      <c r="F1314" s="34">
        <f>VLOOKUP(FACT_INTERESTS[[#This Row],[DW Version]], VERSIONS[], 3)</f>
        <v>5</v>
      </c>
      <c r="G1314" s="34" t="str">
        <f>VLOOKUP(FACT_INTERESTS[[#This Row],[DW Version]], VERSIONS[], 4)</f>
        <v>black</v>
      </c>
      <c r="H1314" s="40" t="str">
        <f>VLOOKUP(FACT_INTERESTS[[#This Row],[DW Version]], VERSIONS[], 6)</f>
        <v>Flex Shorts</v>
      </c>
      <c r="I1314" s="40" t="str">
        <f>VLOOKUP(FACT_INTERESTS[[#This Row],[DW Version]], VERSIONS[], 7)</f>
        <v>Apparel</v>
      </c>
    </row>
    <row r="1315" spans="1:9" ht="15.5" x14ac:dyDescent="0.3">
      <c r="A1315" s="37">
        <v>1314</v>
      </c>
      <c r="B1315" s="41" t="s">
        <v>796</v>
      </c>
      <c r="C1315" s="38">
        <v>184</v>
      </c>
      <c r="D1315" s="39">
        <v>38927.172927939755</v>
      </c>
      <c r="E1315" s="34">
        <f>VLOOKUP(FACT_INTERESTS[[#This Row],[DW Version]], VERSIONS[], 2)</f>
        <v>19</v>
      </c>
      <c r="F1315" s="34">
        <f>VLOOKUP(FACT_INTERESTS[[#This Row],[DW Version]], VERSIONS[], 3)</f>
        <v>3</v>
      </c>
      <c r="G1315" s="34" t="str">
        <f>VLOOKUP(FACT_INTERESTS[[#This Row],[DW Version]], VERSIONS[], 4)</f>
        <v>white</v>
      </c>
      <c r="H1315" s="40" t="str">
        <f>VLOOKUP(FACT_INTERESTS[[#This Row],[DW Version]], VERSIONS[], 6)</f>
        <v>Windrunner Jacket</v>
      </c>
      <c r="I1315" s="40" t="str">
        <f>VLOOKUP(FACT_INTERESTS[[#This Row],[DW Version]], VERSIONS[], 7)</f>
        <v>Apparel</v>
      </c>
    </row>
    <row r="1316" spans="1:9" ht="15.5" x14ac:dyDescent="0.3">
      <c r="A1316" s="34">
        <v>1315</v>
      </c>
      <c r="B1316" s="34" t="s">
        <v>796</v>
      </c>
      <c r="C1316" s="35">
        <v>378</v>
      </c>
      <c r="D1316" s="36">
        <v>39340.938400608225</v>
      </c>
      <c r="E1316" s="34">
        <f>VLOOKUP(FACT_INTERESTS[[#This Row],[DW Version]], VERSIONS[], 2)</f>
        <v>38</v>
      </c>
      <c r="F1316" s="34">
        <f>VLOOKUP(FACT_INTERESTS[[#This Row],[DW Version]], VERSIONS[], 3)</f>
        <v>9.5</v>
      </c>
      <c r="G1316" s="34" t="str">
        <f>VLOOKUP(FACT_INTERESTS[[#This Row],[DW Version]], VERSIONS[], 4)</f>
        <v>pink</v>
      </c>
      <c r="H1316" s="40" t="str">
        <f>VLOOKUP(FACT_INTERESTS[[#This Row],[DW Version]], VERSIONS[], 6)</f>
        <v>Free RN 5.0</v>
      </c>
      <c r="I1316" s="40" t="str">
        <f>VLOOKUP(FACT_INTERESTS[[#This Row],[DW Version]], VERSIONS[], 7)</f>
        <v>Shoe</v>
      </c>
    </row>
    <row r="1317" spans="1:9" ht="15.5" x14ac:dyDescent="0.3">
      <c r="A1317" s="37">
        <v>1316</v>
      </c>
      <c r="B1317" s="41" t="s">
        <v>796</v>
      </c>
      <c r="C1317" s="38">
        <v>496</v>
      </c>
      <c r="D1317" s="39">
        <v>42762.483284750619</v>
      </c>
      <c r="E1317" s="34">
        <f>VLOOKUP(FACT_INTERESTS[[#This Row],[DW Version]], VERSIONS[], 2)</f>
        <v>52</v>
      </c>
      <c r="F1317" s="34">
        <f>VLOOKUP(FACT_INTERESTS[[#This Row],[DW Version]], VERSIONS[], 3)</f>
        <v>5</v>
      </c>
      <c r="G1317" s="34" t="str">
        <f>VLOOKUP(FACT_INTERESTS[[#This Row],[DW Version]], VERSIONS[], 4)</f>
        <v>white</v>
      </c>
      <c r="H1317" s="40" t="str">
        <f>VLOOKUP(FACT_INTERESTS[[#This Row],[DW Version]], VERSIONS[], 6)</f>
        <v>Tech Fleece Jogger</v>
      </c>
      <c r="I1317" s="40" t="str">
        <f>VLOOKUP(FACT_INTERESTS[[#This Row],[DW Version]], VERSIONS[], 7)</f>
        <v>Apparel</v>
      </c>
    </row>
    <row r="1318" spans="1:9" ht="15.5" x14ac:dyDescent="0.3">
      <c r="A1318" s="34">
        <v>1317</v>
      </c>
      <c r="B1318" s="40" t="s">
        <v>796</v>
      </c>
      <c r="C1318" s="35">
        <v>794</v>
      </c>
      <c r="D1318" s="36">
        <v>38995.707449141373</v>
      </c>
      <c r="E1318" s="34">
        <f>VLOOKUP(FACT_INTERESTS[[#This Row],[DW Version]], VERSIONS[], 2)</f>
        <v>81</v>
      </c>
      <c r="F1318" s="34">
        <f>VLOOKUP(FACT_INTERESTS[[#This Row],[DW Version]], VERSIONS[], 3)</f>
        <v>7</v>
      </c>
      <c r="G1318" s="34" t="str">
        <f>VLOOKUP(FACT_INTERESTS[[#This Row],[DW Version]], VERSIONS[], 4)</f>
        <v>white</v>
      </c>
      <c r="H1318" s="40" t="str">
        <f>VLOOKUP(FACT_INTERESTS[[#This Row],[DW Version]], VERSIONS[], 6)</f>
        <v>Air Max Fusion</v>
      </c>
      <c r="I1318" s="40" t="str">
        <f>VLOOKUP(FACT_INTERESTS[[#This Row],[DW Version]], VERSIONS[], 7)</f>
        <v>Shoe</v>
      </c>
    </row>
    <row r="1319" spans="1:9" ht="15.5" x14ac:dyDescent="0.3">
      <c r="A1319" s="37">
        <v>1318</v>
      </c>
      <c r="B1319" s="37" t="s">
        <v>796</v>
      </c>
      <c r="C1319" s="38">
        <v>751</v>
      </c>
      <c r="D1319" s="39">
        <v>41903.968179437448</v>
      </c>
      <c r="E1319" s="34">
        <f>VLOOKUP(FACT_INTERESTS[[#This Row],[DW Version]], VERSIONS[], 2)</f>
        <v>77</v>
      </c>
      <c r="F1319" s="34">
        <f>VLOOKUP(FACT_INTERESTS[[#This Row],[DW Version]], VERSIONS[], 3)</f>
        <v>11.5</v>
      </c>
      <c r="G1319" s="34" t="str">
        <f>VLOOKUP(FACT_INTERESTS[[#This Row],[DW Version]], VERSIONS[], 4)</f>
        <v>black</v>
      </c>
      <c r="H1319" s="40" t="str">
        <f>VLOOKUP(FACT_INTERESTS[[#This Row],[DW Version]], VERSIONS[], 6)</f>
        <v>Nike Court Legacy</v>
      </c>
      <c r="I1319" s="40" t="str">
        <f>VLOOKUP(FACT_INTERESTS[[#This Row],[DW Version]], VERSIONS[], 7)</f>
        <v>Shoe</v>
      </c>
    </row>
    <row r="1320" spans="1:9" ht="15.5" x14ac:dyDescent="0.3">
      <c r="A1320" s="34">
        <v>1319</v>
      </c>
      <c r="B1320" s="34" t="s">
        <v>796</v>
      </c>
      <c r="C1320" s="35">
        <v>394</v>
      </c>
      <c r="D1320" s="36">
        <v>43248.677315363355</v>
      </c>
      <c r="E1320" s="34">
        <f>VLOOKUP(FACT_INTERESTS[[#This Row],[DW Version]], VERSIONS[], 2)</f>
        <v>40</v>
      </c>
      <c r="F1320" s="34">
        <f>VLOOKUP(FACT_INTERESTS[[#This Row],[DW Version]], VERSIONS[], 3)</f>
        <v>10.5</v>
      </c>
      <c r="G1320" s="34" t="str">
        <f>VLOOKUP(FACT_INTERESTS[[#This Row],[DW Version]], VERSIONS[], 4)</f>
        <v>white</v>
      </c>
      <c r="H1320" s="40" t="str">
        <f>VLOOKUP(FACT_INTERESTS[[#This Row],[DW Version]], VERSIONS[], 6)</f>
        <v>Zoom Streak</v>
      </c>
      <c r="I1320" s="40" t="str">
        <f>VLOOKUP(FACT_INTERESTS[[#This Row],[DW Version]], VERSIONS[], 7)</f>
        <v>Shoe</v>
      </c>
    </row>
    <row r="1321" spans="1:9" ht="15.5" x14ac:dyDescent="0.3">
      <c r="A1321" s="37">
        <v>1320</v>
      </c>
      <c r="B1321" s="37" t="s">
        <v>796</v>
      </c>
      <c r="C1321" s="38">
        <v>431</v>
      </c>
      <c r="D1321" s="39">
        <v>45030.484009019499</v>
      </c>
      <c r="E1321" s="34">
        <f>VLOOKUP(FACT_INTERESTS[[#This Row],[DW Version]], VERSIONS[], 2)</f>
        <v>44</v>
      </c>
      <c r="F1321" s="34">
        <f>VLOOKUP(FACT_INTERESTS[[#This Row],[DW Version]], VERSIONS[], 3)</f>
        <v>9</v>
      </c>
      <c r="G1321" s="34" t="str">
        <f>VLOOKUP(FACT_INTERESTS[[#This Row],[DW Version]], VERSIONS[], 4)</f>
        <v>white</v>
      </c>
      <c r="H1321" s="40" t="str">
        <f>VLOOKUP(FACT_INTERESTS[[#This Row],[DW Version]], VERSIONS[], 6)</f>
        <v>Zoom Pegasus Turbo</v>
      </c>
      <c r="I1321" s="40" t="str">
        <f>VLOOKUP(FACT_INTERESTS[[#This Row],[DW Version]], VERSIONS[], 7)</f>
        <v>Shoe</v>
      </c>
    </row>
    <row r="1322" spans="1:9" ht="15.5" x14ac:dyDescent="0.3">
      <c r="A1322" s="34">
        <v>1321</v>
      </c>
      <c r="B1322" s="40" t="s">
        <v>796</v>
      </c>
      <c r="C1322" s="35">
        <v>330</v>
      </c>
      <c r="D1322" s="36">
        <v>42955.481175640867</v>
      </c>
      <c r="E1322" s="34">
        <f>VLOOKUP(FACT_INTERESTS[[#This Row],[DW Version]], VERSIONS[], 2)</f>
        <v>34</v>
      </c>
      <c r="F1322" s="34">
        <f>VLOOKUP(FACT_INTERESTS[[#This Row],[DW Version]], VERSIONS[], 3)</f>
        <v>3</v>
      </c>
      <c r="G1322" s="34" t="str">
        <f>VLOOKUP(FACT_INTERESTS[[#This Row],[DW Version]], VERSIONS[], 4)</f>
        <v>white</v>
      </c>
      <c r="H1322" s="40" t="str">
        <f>VLOOKUP(FACT_INTERESTS[[#This Row],[DW Version]], VERSIONS[], 6)</f>
        <v>Zoom Vomero</v>
      </c>
      <c r="I1322" s="40" t="str">
        <f>VLOOKUP(FACT_INTERESTS[[#This Row],[DW Version]], VERSIONS[], 7)</f>
        <v>Shoe</v>
      </c>
    </row>
    <row r="1323" spans="1:9" ht="15.5" x14ac:dyDescent="0.3">
      <c r="A1323" s="37">
        <v>1322</v>
      </c>
      <c r="B1323" s="41" t="s">
        <v>796</v>
      </c>
      <c r="C1323" s="38">
        <v>920</v>
      </c>
      <c r="D1323" s="39">
        <v>38920.72033887919</v>
      </c>
      <c r="E1323" s="34">
        <f>VLOOKUP(FACT_INTERESTS[[#This Row],[DW Version]], VERSIONS[], 2)</f>
        <v>93</v>
      </c>
      <c r="F1323" s="34">
        <f>VLOOKUP(FACT_INTERESTS[[#This Row],[DW Version]], VERSIONS[], 3)</f>
        <v>9.5</v>
      </c>
      <c r="G1323" s="34" t="str">
        <f>VLOOKUP(FACT_INTERESTS[[#This Row],[DW Version]], VERSIONS[], 4)</f>
        <v>silver</v>
      </c>
      <c r="H1323" s="40" t="str">
        <f>VLOOKUP(FACT_INTERESTS[[#This Row],[DW Version]], VERSIONS[], 6)</f>
        <v>Therma Training Top</v>
      </c>
      <c r="I1323" s="40" t="str">
        <f>VLOOKUP(FACT_INTERESTS[[#This Row],[DW Version]], VERSIONS[], 7)</f>
        <v>Apparel</v>
      </c>
    </row>
    <row r="1324" spans="1:9" ht="15.5" x14ac:dyDescent="0.3">
      <c r="A1324" s="34">
        <v>1323</v>
      </c>
      <c r="B1324" s="34" t="s">
        <v>796</v>
      </c>
      <c r="C1324" s="35">
        <v>990</v>
      </c>
      <c r="D1324" s="36">
        <v>45302.637180700192</v>
      </c>
      <c r="E1324" s="34">
        <f>VLOOKUP(FACT_INTERESTS[[#This Row],[DW Version]], VERSIONS[], 2)</f>
        <v>100</v>
      </c>
      <c r="F1324" s="34">
        <f>VLOOKUP(FACT_INTERESTS[[#This Row],[DW Version]], VERSIONS[], 3)</f>
        <v>11</v>
      </c>
      <c r="G1324" s="34" t="str">
        <f>VLOOKUP(FACT_INTERESTS[[#This Row],[DW Version]], VERSIONS[], 4)</f>
        <v>white</v>
      </c>
      <c r="H1324" s="40" t="str">
        <f>VLOOKUP(FACT_INTERESTS[[#This Row],[DW Version]], VERSIONS[], 6)</f>
        <v>Nike Kettlebell</v>
      </c>
      <c r="I1324" s="40" t="str">
        <f>VLOOKUP(FACT_INTERESTS[[#This Row],[DW Version]], VERSIONS[], 7)</f>
        <v>Sport Equipment</v>
      </c>
    </row>
    <row r="1325" spans="1:9" ht="15.5" x14ac:dyDescent="0.3">
      <c r="A1325" s="37">
        <v>1324</v>
      </c>
      <c r="B1325" s="37" t="s">
        <v>790</v>
      </c>
      <c r="C1325" s="38">
        <v>867</v>
      </c>
      <c r="D1325" s="39">
        <v>41011.709110101612</v>
      </c>
      <c r="E1325" s="34">
        <f>VLOOKUP(FACT_INTERESTS[[#This Row],[DW Version]], VERSIONS[], 2)</f>
        <v>88</v>
      </c>
      <c r="F1325" s="34">
        <f>VLOOKUP(FACT_INTERESTS[[#This Row],[DW Version]], VERSIONS[], 3)</f>
        <v>8.5</v>
      </c>
      <c r="G1325" s="34" t="str">
        <f>VLOOKUP(FACT_INTERESTS[[#This Row],[DW Version]], VERSIONS[], 4)</f>
        <v>dark green</v>
      </c>
      <c r="H1325" s="40" t="str">
        <f>VLOOKUP(FACT_INTERESTS[[#This Row],[DW Version]], VERSIONS[], 6)</f>
        <v>React Infinity Run</v>
      </c>
      <c r="I1325" s="40" t="str">
        <f>VLOOKUP(FACT_INTERESTS[[#This Row],[DW Version]], VERSIONS[], 7)</f>
        <v>Shoe</v>
      </c>
    </row>
    <row r="1326" spans="1:9" ht="15.5" x14ac:dyDescent="0.3">
      <c r="A1326" s="34">
        <v>1325</v>
      </c>
      <c r="B1326" s="34" t="s">
        <v>790</v>
      </c>
      <c r="C1326" s="35">
        <v>570</v>
      </c>
      <c r="D1326" s="36">
        <v>38872.035852718684</v>
      </c>
      <c r="E1326" s="34">
        <f>VLOOKUP(FACT_INTERESTS[[#This Row],[DW Version]], VERSIONS[], 2)</f>
        <v>59</v>
      </c>
      <c r="F1326" s="34">
        <f>VLOOKUP(FACT_INTERESTS[[#This Row],[DW Version]], VERSIONS[], 3)</f>
        <v>4</v>
      </c>
      <c r="G1326" s="34" t="str">
        <f>VLOOKUP(FACT_INTERESTS[[#This Row],[DW Version]], VERSIONS[], 4)</f>
        <v>white</v>
      </c>
      <c r="H1326" s="40" t="str">
        <f>VLOOKUP(FACT_INTERESTS[[#This Row],[DW Version]], VERSIONS[], 6)</f>
        <v>Hypervenom Phantom</v>
      </c>
      <c r="I1326" s="40" t="str">
        <f>VLOOKUP(FACT_INTERESTS[[#This Row],[DW Version]], VERSIONS[], 7)</f>
        <v>Shoe</v>
      </c>
    </row>
    <row r="1327" spans="1:9" ht="15.5" x14ac:dyDescent="0.3">
      <c r="A1327" s="37">
        <v>1326</v>
      </c>
      <c r="B1327" s="41" t="s">
        <v>790</v>
      </c>
      <c r="C1327" s="38">
        <v>950</v>
      </c>
      <c r="D1327" s="39">
        <v>42613.891240720121</v>
      </c>
      <c r="E1327" s="34">
        <f>VLOOKUP(FACT_INTERESTS[[#This Row],[DW Version]], VERSIONS[], 2)</f>
        <v>96</v>
      </c>
      <c r="F1327" s="34">
        <f>VLOOKUP(FACT_INTERESTS[[#This Row],[DW Version]], VERSIONS[], 3)</f>
        <v>11.5</v>
      </c>
      <c r="G1327" s="34" t="str">
        <f>VLOOKUP(FACT_INTERESTS[[#This Row],[DW Version]], VERSIONS[], 4)</f>
        <v>white</v>
      </c>
      <c r="H1327" s="40" t="str">
        <f>VLOOKUP(FACT_INTERESTS[[#This Row],[DW Version]], VERSIONS[], 6)</f>
        <v>Epic Phantom React</v>
      </c>
      <c r="I1327" s="40" t="str">
        <f>VLOOKUP(FACT_INTERESTS[[#This Row],[DW Version]], VERSIONS[], 7)</f>
        <v>Shoe</v>
      </c>
    </row>
    <row r="1328" spans="1:9" ht="15.5" x14ac:dyDescent="0.3">
      <c r="A1328" s="34">
        <v>1327</v>
      </c>
      <c r="B1328" s="34" t="s">
        <v>790</v>
      </c>
      <c r="C1328" s="35">
        <v>403</v>
      </c>
      <c r="D1328" s="36">
        <v>43344.664851478126</v>
      </c>
      <c r="E1328" s="34">
        <f>VLOOKUP(FACT_INTERESTS[[#This Row],[DW Version]], VERSIONS[], 2)</f>
        <v>41</v>
      </c>
      <c r="F1328" s="34">
        <f>VLOOKUP(FACT_INTERESTS[[#This Row],[DW Version]], VERSIONS[], 3)</f>
        <v>5.5</v>
      </c>
      <c r="G1328" s="34" t="str">
        <f>VLOOKUP(FACT_INTERESTS[[#This Row],[DW Version]], VERSIONS[], 4)</f>
        <v>black</v>
      </c>
      <c r="H1328" s="40" t="str">
        <f>VLOOKUP(FACT_INTERESTS[[#This Row],[DW Version]], VERSIONS[], 6)</f>
        <v>LunarGlide</v>
      </c>
      <c r="I1328" s="40" t="str">
        <f>VLOOKUP(FACT_INTERESTS[[#This Row],[DW Version]], VERSIONS[], 7)</f>
        <v>Shoe</v>
      </c>
    </row>
    <row r="1329" spans="1:9" ht="15.5" x14ac:dyDescent="0.3">
      <c r="A1329" s="37">
        <v>1328</v>
      </c>
      <c r="B1329" s="41" t="s">
        <v>790</v>
      </c>
      <c r="C1329" s="38">
        <v>401</v>
      </c>
      <c r="D1329" s="39">
        <v>41688.741585594493</v>
      </c>
      <c r="E1329" s="34">
        <f>VLOOKUP(FACT_INTERESTS[[#This Row],[DW Version]], VERSIONS[], 2)</f>
        <v>41</v>
      </c>
      <c r="F1329" s="34">
        <f>VLOOKUP(FACT_INTERESTS[[#This Row],[DW Version]], VERSIONS[], 3)</f>
        <v>3.5</v>
      </c>
      <c r="G1329" s="34" t="str">
        <f>VLOOKUP(FACT_INTERESTS[[#This Row],[DW Version]], VERSIONS[], 4)</f>
        <v>dark green</v>
      </c>
      <c r="H1329" s="40" t="str">
        <f>VLOOKUP(FACT_INTERESTS[[#This Row],[DW Version]], VERSIONS[], 6)</f>
        <v>LunarGlide</v>
      </c>
      <c r="I1329" s="40" t="str">
        <f>VLOOKUP(FACT_INTERESTS[[#This Row],[DW Version]], VERSIONS[], 7)</f>
        <v>Shoe</v>
      </c>
    </row>
    <row r="1330" spans="1:9" ht="15.5" x14ac:dyDescent="0.3">
      <c r="A1330" s="34">
        <v>1329</v>
      </c>
      <c r="B1330" s="34" t="s">
        <v>790</v>
      </c>
      <c r="C1330" s="35">
        <v>233</v>
      </c>
      <c r="D1330" s="36">
        <v>40331.89502783311</v>
      </c>
      <c r="E1330" s="34">
        <f>VLOOKUP(FACT_INTERESTS[[#This Row],[DW Version]], VERSIONS[], 2)</f>
        <v>23</v>
      </c>
      <c r="F1330" s="34">
        <f>VLOOKUP(FACT_INTERESTS[[#This Row],[DW Version]], VERSIONS[], 3)</f>
        <v>12</v>
      </c>
      <c r="G1330" s="34" t="str">
        <f>VLOOKUP(FACT_INTERESTS[[#This Row],[DW Version]], VERSIONS[], 4)</f>
        <v>black</v>
      </c>
      <c r="H1330" s="40" t="str">
        <f>VLOOKUP(FACT_INTERESTS[[#This Row],[DW Version]], VERSIONS[], 6)</f>
        <v>M2K Tekno</v>
      </c>
      <c r="I1330" s="40" t="str">
        <f>VLOOKUP(FACT_INTERESTS[[#This Row],[DW Version]], VERSIONS[], 7)</f>
        <v>Shoe</v>
      </c>
    </row>
    <row r="1331" spans="1:9" ht="15.5" x14ac:dyDescent="0.3">
      <c r="A1331" s="37">
        <v>1330</v>
      </c>
      <c r="B1331" s="41" t="s">
        <v>790</v>
      </c>
      <c r="C1331" s="38">
        <v>938</v>
      </c>
      <c r="D1331" s="39">
        <v>41847.095009827033</v>
      </c>
      <c r="E1331" s="34">
        <f>VLOOKUP(FACT_INTERESTS[[#This Row],[DW Version]], VERSIONS[], 2)</f>
        <v>95</v>
      </c>
      <c r="F1331" s="34">
        <f>VLOOKUP(FACT_INTERESTS[[#This Row],[DW Version]], VERSIONS[], 3)</f>
        <v>9.5</v>
      </c>
      <c r="G1331" s="34" t="str">
        <f>VLOOKUP(FACT_INTERESTS[[#This Row],[DW Version]], VERSIONS[], 4)</f>
        <v>red</v>
      </c>
      <c r="H1331" s="40" t="str">
        <f>VLOOKUP(FACT_INTERESTS[[#This Row],[DW Version]], VERSIONS[], 6)</f>
        <v>Nike Backpack</v>
      </c>
      <c r="I1331" s="40" t="str">
        <f>VLOOKUP(FACT_INTERESTS[[#This Row],[DW Version]], VERSIONS[], 7)</f>
        <v>Accessories</v>
      </c>
    </row>
    <row r="1332" spans="1:9" ht="15.5" x14ac:dyDescent="0.3">
      <c r="A1332" s="34">
        <v>1331</v>
      </c>
      <c r="B1332" s="34" t="s">
        <v>790</v>
      </c>
      <c r="C1332" s="35">
        <v>9</v>
      </c>
      <c r="D1332" s="36">
        <v>40927.932279532804</v>
      </c>
      <c r="E1332" s="34">
        <f>VLOOKUP(FACT_INTERESTS[[#This Row],[DW Version]], VERSIONS[], 2)</f>
        <v>1</v>
      </c>
      <c r="F1332" s="34">
        <f>VLOOKUP(FACT_INTERESTS[[#This Row],[DW Version]], VERSIONS[], 3)</f>
        <v>8.5</v>
      </c>
      <c r="G1332" s="34" t="str">
        <f>VLOOKUP(FACT_INTERESTS[[#This Row],[DW Version]], VERSIONS[], 4)</f>
        <v>white</v>
      </c>
      <c r="H1332" s="40" t="str">
        <f>VLOOKUP(FACT_INTERESTS[[#This Row],[DW Version]], VERSIONS[], 6)</f>
        <v>Air Max</v>
      </c>
      <c r="I1332" s="40" t="str">
        <f>VLOOKUP(FACT_INTERESTS[[#This Row],[DW Version]], VERSIONS[], 7)</f>
        <v>Shoe</v>
      </c>
    </row>
    <row r="1333" spans="1:9" ht="15.5" x14ac:dyDescent="0.3">
      <c r="A1333" s="37">
        <v>1332</v>
      </c>
      <c r="B1333" s="41" t="s">
        <v>790</v>
      </c>
      <c r="C1333" s="38">
        <v>398</v>
      </c>
      <c r="D1333" s="39">
        <v>41169.355705884889</v>
      </c>
      <c r="E1333" s="34">
        <f>VLOOKUP(FACT_INTERESTS[[#This Row],[DW Version]], VERSIONS[], 2)</f>
        <v>40</v>
      </c>
      <c r="F1333" s="34">
        <f>VLOOKUP(FACT_INTERESTS[[#This Row],[DW Version]], VERSIONS[], 3)</f>
        <v>12.5</v>
      </c>
      <c r="G1333" s="34" t="str">
        <f>VLOOKUP(FACT_INTERESTS[[#This Row],[DW Version]], VERSIONS[], 4)</f>
        <v>white</v>
      </c>
      <c r="H1333" s="40" t="str">
        <f>VLOOKUP(FACT_INTERESTS[[#This Row],[DW Version]], VERSIONS[], 6)</f>
        <v>Zoom Streak</v>
      </c>
      <c r="I1333" s="40" t="str">
        <f>VLOOKUP(FACT_INTERESTS[[#This Row],[DW Version]], VERSIONS[], 7)</f>
        <v>Shoe</v>
      </c>
    </row>
    <row r="1334" spans="1:9" ht="15.5" x14ac:dyDescent="0.3">
      <c r="A1334" s="34">
        <v>1333</v>
      </c>
      <c r="B1334" s="34" t="s">
        <v>790</v>
      </c>
      <c r="C1334" s="35">
        <v>198</v>
      </c>
      <c r="D1334" s="36">
        <v>39806.763915875723</v>
      </c>
      <c r="E1334" s="34">
        <f>VLOOKUP(FACT_INTERESTS[[#This Row],[DW Version]], VERSIONS[], 2)</f>
        <v>20</v>
      </c>
      <c r="F1334" s="34">
        <f>VLOOKUP(FACT_INTERESTS[[#This Row],[DW Version]], VERSIONS[], 3)</f>
        <v>6.5</v>
      </c>
      <c r="G1334" s="34" t="str">
        <f>VLOOKUP(FACT_INTERESTS[[#This Row],[DW Version]], VERSIONS[], 4)</f>
        <v>white</v>
      </c>
      <c r="H1334" s="40" t="str">
        <f>VLOOKUP(FACT_INTERESTS[[#This Row],[DW Version]], VERSIONS[], 6)</f>
        <v>Joyride</v>
      </c>
      <c r="I1334" s="40" t="str">
        <f>VLOOKUP(FACT_INTERESTS[[#This Row],[DW Version]], VERSIONS[], 7)</f>
        <v>Shoe</v>
      </c>
    </row>
    <row r="1335" spans="1:9" ht="15.5" x14ac:dyDescent="0.3">
      <c r="A1335" s="37">
        <v>1334</v>
      </c>
      <c r="B1335" s="37" t="s">
        <v>802</v>
      </c>
      <c r="C1335" s="38">
        <v>517</v>
      </c>
      <c r="D1335" s="39">
        <v>44645.244061940386</v>
      </c>
      <c r="E1335" s="34">
        <f>VLOOKUP(FACT_INTERESTS[[#This Row],[DW Version]], VERSIONS[], 2)</f>
        <v>54</v>
      </c>
      <c r="F1335" s="34">
        <f>VLOOKUP(FACT_INTERESTS[[#This Row],[DW Version]], VERSIONS[], 3)</f>
        <v>4.5</v>
      </c>
      <c r="G1335" s="34" t="str">
        <f>VLOOKUP(FACT_INTERESTS[[#This Row],[DW Version]], VERSIONS[], 4)</f>
        <v>gold</v>
      </c>
      <c r="H1335" s="40" t="str">
        <f>VLOOKUP(FACT_INTERESTS[[#This Row],[DW Version]], VERSIONS[], 6)</f>
        <v>Legend React</v>
      </c>
      <c r="I1335" s="40" t="str">
        <f>VLOOKUP(FACT_INTERESTS[[#This Row],[DW Version]], VERSIONS[], 7)</f>
        <v>Shoe</v>
      </c>
    </row>
    <row r="1336" spans="1:9" ht="15.5" x14ac:dyDescent="0.3">
      <c r="A1336" s="34">
        <v>1335</v>
      </c>
      <c r="B1336" s="40" t="s">
        <v>802</v>
      </c>
      <c r="C1336" s="35">
        <v>684</v>
      </c>
      <c r="D1336" s="36">
        <v>41983.863848313697</v>
      </c>
      <c r="E1336" s="34">
        <f>VLOOKUP(FACT_INTERESTS[[#This Row],[DW Version]], VERSIONS[], 2)</f>
        <v>69</v>
      </c>
      <c r="F1336" s="34">
        <f>VLOOKUP(FACT_INTERESTS[[#This Row],[DW Version]], VERSIONS[], 3)</f>
        <v>6.5</v>
      </c>
      <c r="G1336" s="34" t="str">
        <f>VLOOKUP(FACT_INTERESTS[[#This Row],[DW Version]], VERSIONS[], 4)</f>
        <v>white</v>
      </c>
      <c r="H1336" s="40" t="str">
        <f>VLOOKUP(FACT_INTERESTS[[#This Row],[DW Version]], VERSIONS[], 6)</f>
        <v>Mercurial Vapor</v>
      </c>
      <c r="I1336" s="40" t="str">
        <f>VLOOKUP(FACT_INTERESTS[[#This Row],[DW Version]], VERSIONS[], 7)</f>
        <v>Shoe</v>
      </c>
    </row>
    <row r="1337" spans="1:9" ht="15.5" x14ac:dyDescent="0.3">
      <c r="A1337" s="37">
        <v>1336</v>
      </c>
      <c r="B1337" s="41" t="s">
        <v>802</v>
      </c>
      <c r="C1337" s="38">
        <v>217</v>
      </c>
      <c r="D1337" s="39">
        <v>40244.771794480526</v>
      </c>
      <c r="E1337" s="34">
        <f>VLOOKUP(FACT_INTERESTS[[#This Row],[DW Version]], VERSIONS[], 2)</f>
        <v>22</v>
      </c>
      <c r="F1337" s="34">
        <f>VLOOKUP(FACT_INTERESTS[[#This Row],[DW Version]], VERSIONS[], 3)</f>
        <v>3.5</v>
      </c>
      <c r="G1337" s="34" t="str">
        <f>VLOOKUP(FACT_INTERESTS[[#This Row],[DW Version]], VERSIONS[], 4)</f>
        <v>white</v>
      </c>
      <c r="H1337" s="40" t="str">
        <f>VLOOKUP(FACT_INTERESTS[[#This Row],[DW Version]], VERSIONS[], 6)</f>
        <v>Daybreak</v>
      </c>
      <c r="I1337" s="40" t="str">
        <f>VLOOKUP(FACT_INTERESTS[[#This Row],[DW Version]], VERSIONS[], 7)</f>
        <v>Shoe</v>
      </c>
    </row>
    <row r="1338" spans="1:9" ht="15.5" x14ac:dyDescent="0.3">
      <c r="A1338" s="34">
        <v>1337</v>
      </c>
      <c r="B1338" s="40" t="s">
        <v>802</v>
      </c>
      <c r="C1338" s="35">
        <v>403</v>
      </c>
      <c r="D1338" s="36">
        <v>40155.83159949071</v>
      </c>
      <c r="E1338" s="34">
        <f>VLOOKUP(FACT_INTERESTS[[#This Row],[DW Version]], VERSIONS[], 2)</f>
        <v>41</v>
      </c>
      <c r="F1338" s="34">
        <f>VLOOKUP(FACT_INTERESTS[[#This Row],[DW Version]], VERSIONS[], 3)</f>
        <v>5.5</v>
      </c>
      <c r="G1338" s="34" t="str">
        <f>VLOOKUP(FACT_INTERESTS[[#This Row],[DW Version]], VERSIONS[], 4)</f>
        <v>black</v>
      </c>
      <c r="H1338" s="40" t="str">
        <f>VLOOKUP(FACT_INTERESTS[[#This Row],[DW Version]], VERSIONS[], 6)</f>
        <v>LunarGlide</v>
      </c>
      <c r="I1338" s="40" t="str">
        <f>VLOOKUP(FACT_INTERESTS[[#This Row],[DW Version]], VERSIONS[], 7)</f>
        <v>Shoe</v>
      </c>
    </row>
    <row r="1339" spans="1:9" ht="15.5" x14ac:dyDescent="0.3">
      <c r="A1339" s="37">
        <v>1338</v>
      </c>
      <c r="B1339" s="41" t="s">
        <v>802</v>
      </c>
      <c r="C1339" s="38">
        <v>112</v>
      </c>
      <c r="D1339" s="39">
        <v>44073.480004608893</v>
      </c>
      <c r="E1339" s="34">
        <f>VLOOKUP(FACT_INTERESTS[[#This Row],[DW Version]], VERSIONS[], 2)</f>
        <v>11</v>
      </c>
      <c r="F1339" s="34">
        <f>VLOOKUP(FACT_INTERESTS[[#This Row],[DW Version]], VERSIONS[], 3)</f>
        <v>5.5</v>
      </c>
      <c r="G1339" s="34" t="str">
        <f>VLOOKUP(FACT_INTERESTS[[#This Row],[DW Version]], VERSIONS[], 4)</f>
        <v>white</v>
      </c>
      <c r="H1339" s="40" t="str">
        <f>VLOOKUP(FACT_INTERESTS[[#This Row],[DW Version]], VERSIONS[], 6)</f>
        <v>Pro Compression Tights</v>
      </c>
      <c r="I1339" s="40" t="str">
        <f>VLOOKUP(FACT_INTERESTS[[#This Row],[DW Version]], VERSIONS[], 7)</f>
        <v>Apparel</v>
      </c>
    </row>
    <row r="1340" spans="1:9" ht="15.5" x14ac:dyDescent="0.3">
      <c r="A1340" s="34">
        <v>1339</v>
      </c>
      <c r="B1340" s="34" t="s">
        <v>802</v>
      </c>
      <c r="C1340" s="35">
        <v>798</v>
      </c>
      <c r="D1340" s="36">
        <v>42263.839744075834</v>
      </c>
      <c r="E1340" s="34">
        <f>VLOOKUP(FACT_INTERESTS[[#This Row],[DW Version]], VERSIONS[], 2)</f>
        <v>81</v>
      </c>
      <c r="F1340" s="34">
        <f>VLOOKUP(FACT_INTERESTS[[#This Row],[DW Version]], VERSIONS[], 3)</f>
        <v>9</v>
      </c>
      <c r="G1340" s="34" t="str">
        <f>VLOOKUP(FACT_INTERESTS[[#This Row],[DW Version]], VERSIONS[], 4)</f>
        <v>white</v>
      </c>
      <c r="H1340" s="40" t="str">
        <f>VLOOKUP(FACT_INTERESTS[[#This Row],[DW Version]], VERSIONS[], 6)</f>
        <v>Air Max Fusion</v>
      </c>
      <c r="I1340" s="40" t="str">
        <f>VLOOKUP(FACT_INTERESTS[[#This Row],[DW Version]], VERSIONS[], 7)</f>
        <v>Shoe</v>
      </c>
    </row>
    <row r="1341" spans="1:9" ht="15.5" x14ac:dyDescent="0.3">
      <c r="A1341" s="37">
        <v>1340</v>
      </c>
      <c r="B1341" s="37" t="s">
        <v>802</v>
      </c>
      <c r="C1341" s="38">
        <v>381</v>
      </c>
      <c r="D1341" s="39">
        <v>41115.419258130481</v>
      </c>
      <c r="E1341" s="34">
        <f>VLOOKUP(FACT_INTERESTS[[#This Row],[DW Version]], VERSIONS[], 2)</f>
        <v>39</v>
      </c>
      <c r="F1341" s="34">
        <f>VLOOKUP(FACT_INTERESTS[[#This Row],[DW Version]], VERSIONS[], 3)</f>
        <v>3</v>
      </c>
      <c r="G1341" s="34" t="str">
        <f>VLOOKUP(FACT_INTERESTS[[#This Row],[DW Version]], VERSIONS[], 4)</f>
        <v>white</v>
      </c>
      <c r="H1341" s="40" t="str">
        <f>VLOOKUP(FACT_INTERESTS[[#This Row],[DW Version]], VERSIONS[], 6)</f>
        <v>Fast Track Jacket</v>
      </c>
      <c r="I1341" s="40" t="str">
        <f>VLOOKUP(FACT_INTERESTS[[#This Row],[DW Version]], VERSIONS[], 7)</f>
        <v>Apparel</v>
      </c>
    </row>
    <row r="1342" spans="1:9" ht="15.5" x14ac:dyDescent="0.3">
      <c r="A1342" s="34">
        <v>1341</v>
      </c>
      <c r="B1342" s="40" t="s">
        <v>802</v>
      </c>
      <c r="C1342" s="35">
        <v>398</v>
      </c>
      <c r="D1342" s="36">
        <v>40807.089793449231</v>
      </c>
      <c r="E1342" s="34">
        <f>VLOOKUP(FACT_INTERESTS[[#This Row],[DW Version]], VERSIONS[], 2)</f>
        <v>40</v>
      </c>
      <c r="F1342" s="34">
        <f>VLOOKUP(FACT_INTERESTS[[#This Row],[DW Version]], VERSIONS[], 3)</f>
        <v>12.5</v>
      </c>
      <c r="G1342" s="34" t="str">
        <f>VLOOKUP(FACT_INTERESTS[[#This Row],[DW Version]], VERSIONS[], 4)</f>
        <v>white</v>
      </c>
      <c r="H1342" s="40" t="str">
        <f>VLOOKUP(FACT_INTERESTS[[#This Row],[DW Version]], VERSIONS[], 6)</f>
        <v>Zoom Streak</v>
      </c>
      <c r="I1342" s="40" t="str">
        <f>VLOOKUP(FACT_INTERESTS[[#This Row],[DW Version]], VERSIONS[], 7)</f>
        <v>Shoe</v>
      </c>
    </row>
    <row r="1343" spans="1:9" ht="15.5" x14ac:dyDescent="0.3">
      <c r="A1343" s="37">
        <v>1342</v>
      </c>
      <c r="B1343" s="37" t="s">
        <v>802</v>
      </c>
      <c r="C1343" s="38">
        <v>601</v>
      </c>
      <c r="D1343" s="39">
        <v>41616.909612003379</v>
      </c>
      <c r="E1343" s="34">
        <f>VLOOKUP(FACT_INTERESTS[[#This Row],[DW Version]], VERSIONS[], 2)</f>
        <v>61</v>
      </c>
      <c r="F1343" s="34">
        <f>VLOOKUP(FACT_INTERESTS[[#This Row],[DW Version]], VERSIONS[], 3)</f>
        <v>9.5</v>
      </c>
      <c r="G1343" s="34" t="str">
        <f>VLOOKUP(FACT_INTERESTS[[#This Row],[DW Version]], VERSIONS[], 4)</f>
        <v>blue</v>
      </c>
      <c r="H1343" s="40" t="str">
        <f>VLOOKUP(FACT_INTERESTS[[#This Row],[DW Version]], VERSIONS[], 6)</f>
        <v>Phantom Venom</v>
      </c>
      <c r="I1343" s="40" t="str">
        <f>VLOOKUP(FACT_INTERESTS[[#This Row],[DW Version]], VERSIONS[], 7)</f>
        <v>Shoe</v>
      </c>
    </row>
    <row r="1344" spans="1:9" ht="15.5" x14ac:dyDescent="0.3">
      <c r="A1344" s="34">
        <v>1343</v>
      </c>
      <c r="B1344" s="34" t="s">
        <v>802</v>
      </c>
      <c r="C1344" s="35">
        <v>318</v>
      </c>
      <c r="D1344" s="36">
        <v>40600.763061525802</v>
      </c>
      <c r="E1344" s="34">
        <f>VLOOKUP(FACT_INTERESTS[[#This Row],[DW Version]], VERSIONS[], 2)</f>
        <v>32</v>
      </c>
      <c r="F1344" s="34">
        <f>VLOOKUP(FACT_INTERESTS[[#This Row],[DW Version]], VERSIONS[], 3)</f>
        <v>7.5</v>
      </c>
      <c r="G1344" s="34" t="str">
        <f>VLOOKUP(FACT_INTERESTS[[#This Row],[DW Version]], VERSIONS[], 4)</f>
        <v>white</v>
      </c>
      <c r="H1344" s="40" t="str">
        <f>VLOOKUP(FACT_INTERESTS[[#This Row],[DW Version]], VERSIONS[], 6)</f>
        <v>SB Dunk</v>
      </c>
      <c r="I1344" s="40" t="str">
        <f>VLOOKUP(FACT_INTERESTS[[#This Row],[DW Version]], VERSIONS[], 7)</f>
        <v>Shoe</v>
      </c>
    </row>
    <row r="1345" spans="1:9" ht="15.5" x14ac:dyDescent="0.3">
      <c r="A1345" s="37">
        <v>1344</v>
      </c>
      <c r="B1345" s="37" t="s">
        <v>802</v>
      </c>
      <c r="C1345" s="38">
        <v>416</v>
      </c>
      <c r="D1345" s="39">
        <v>38995.835149963263</v>
      </c>
      <c r="E1345" s="34">
        <f>VLOOKUP(FACT_INTERESTS[[#This Row],[DW Version]], VERSIONS[], 2)</f>
        <v>42</v>
      </c>
      <c r="F1345" s="34">
        <f>VLOOKUP(FACT_INTERESTS[[#This Row],[DW Version]], VERSIONS[], 3)</f>
        <v>9</v>
      </c>
      <c r="G1345" s="34" t="str">
        <f>VLOOKUP(FACT_INTERESTS[[#This Row],[DW Version]], VERSIONS[], 4)</f>
        <v>black</v>
      </c>
      <c r="H1345" s="40" t="str">
        <f>VLOOKUP(FACT_INTERESTS[[#This Row],[DW Version]], VERSIONS[], 6)</f>
        <v>Air Max Thea</v>
      </c>
      <c r="I1345" s="40" t="str">
        <f>VLOOKUP(FACT_INTERESTS[[#This Row],[DW Version]], VERSIONS[], 7)</f>
        <v>Shoe</v>
      </c>
    </row>
    <row r="1346" spans="1:9" ht="15.5" x14ac:dyDescent="0.3">
      <c r="A1346" s="34">
        <v>1345</v>
      </c>
      <c r="B1346" s="34" t="s">
        <v>802</v>
      </c>
      <c r="C1346" s="35">
        <v>952</v>
      </c>
      <c r="D1346" s="36">
        <v>41791.826716946554</v>
      </c>
      <c r="E1346" s="34">
        <f>VLOOKUP(FACT_INTERESTS[[#This Row],[DW Version]], VERSIONS[], 2)</f>
        <v>96</v>
      </c>
      <c r="F1346" s="34">
        <f>VLOOKUP(FACT_INTERESTS[[#This Row],[DW Version]], VERSIONS[], 3)</f>
        <v>12</v>
      </c>
      <c r="G1346" s="34" t="str">
        <f>VLOOKUP(FACT_INTERESTS[[#This Row],[DW Version]], VERSIONS[], 4)</f>
        <v>black</v>
      </c>
      <c r="H1346" s="40" t="str">
        <f>VLOOKUP(FACT_INTERESTS[[#This Row],[DW Version]], VERSIONS[], 6)</f>
        <v>Epic Phantom React</v>
      </c>
      <c r="I1346" s="40" t="str">
        <f>VLOOKUP(FACT_INTERESTS[[#This Row],[DW Version]], VERSIONS[], 7)</f>
        <v>Shoe</v>
      </c>
    </row>
    <row r="1347" spans="1:9" ht="15.5" x14ac:dyDescent="0.3">
      <c r="A1347" s="37">
        <v>1346</v>
      </c>
      <c r="B1347" s="41" t="s">
        <v>802</v>
      </c>
      <c r="C1347" s="38">
        <v>246</v>
      </c>
      <c r="D1347" s="39">
        <v>41870.13561115264</v>
      </c>
      <c r="E1347" s="34">
        <f>VLOOKUP(FACT_INTERESTS[[#This Row],[DW Version]], VERSIONS[], 2)</f>
        <v>24</v>
      </c>
      <c r="F1347" s="34">
        <f>VLOOKUP(FACT_INTERESTS[[#This Row],[DW Version]], VERSIONS[], 3)</f>
        <v>8</v>
      </c>
      <c r="G1347" s="34" t="str">
        <f>VLOOKUP(FACT_INTERESTS[[#This Row],[DW Version]], VERSIONS[], 4)</f>
        <v>white</v>
      </c>
      <c r="H1347" s="40" t="str">
        <f>VLOOKUP(FACT_INTERESTS[[#This Row],[DW Version]], VERSIONS[], 6)</f>
        <v>Zoom Fly</v>
      </c>
      <c r="I1347" s="40" t="str">
        <f>VLOOKUP(FACT_INTERESTS[[#This Row],[DW Version]], VERSIONS[], 7)</f>
        <v>Shoe</v>
      </c>
    </row>
    <row r="1348" spans="1:9" ht="15.5" x14ac:dyDescent="0.3">
      <c r="A1348" s="34">
        <v>1347</v>
      </c>
      <c r="B1348" s="34" t="s">
        <v>802</v>
      </c>
      <c r="C1348" s="35">
        <v>458</v>
      </c>
      <c r="D1348" s="36">
        <v>42464.432937116952</v>
      </c>
      <c r="E1348" s="34">
        <f>VLOOKUP(FACT_INTERESTS[[#This Row],[DW Version]], VERSIONS[], 2)</f>
        <v>47</v>
      </c>
      <c r="F1348" s="34">
        <f>VLOOKUP(FACT_INTERESTS[[#This Row],[DW Version]], VERSIONS[], 3)</f>
        <v>12</v>
      </c>
      <c r="G1348" s="34" t="str">
        <f>VLOOKUP(FACT_INTERESTS[[#This Row],[DW Version]], VERSIONS[], 4)</f>
        <v>red</v>
      </c>
      <c r="H1348" s="40" t="str">
        <f>VLOOKUP(FACT_INTERESTS[[#This Row],[DW Version]], VERSIONS[], 6)</f>
        <v>Court Royale</v>
      </c>
      <c r="I1348" s="40" t="str">
        <f>VLOOKUP(FACT_INTERESTS[[#This Row],[DW Version]], VERSIONS[], 7)</f>
        <v>Shoe</v>
      </c>
    </row>
    <row r="1349" spans="1:9" ht="15.5" x14ac:dyDescent="0.3">
      <c r="A1349" s="37">
        <v>1348</v>
      </c>
      <c r="B1349" s="37" t="s">
        <v>802</v>
      </c>
      <c r="C1349" s="38">
        <v>292</v>
      </c>
      <c r="D1349" s="39">
        <v>40257.903607335684</v>
      </c>
      <c r="E1349" s="34">
        <f>VLOOKUP(FACT_INTERESTS[[#This Row],[DW Version]], VERSIONS[], 2)</f>
        <v>29</v>
      </c>
      <c r="F1349" s="34">
        <f>VLOOKUP(FACT_INTERESTS[[#This Row],[DW Version]], VERSIONS[], 3)</f>
        <v>3</v>
      </c>
      <c r="G1349" s="34" t="str">
        <f>VLOOKUP(FACT_INTERESTS[[#This Row],[DW Version]], VERSIONS[], 4)</f>
        <v>white</v>
      </c>
      <c r="H1349" s="40" t="str">
        <f>VLOOKUP(FACT_INTERESTS[[#This Row],[DW Version]], VERSIONS[], 6)</f>
        <v>Wildhorse</v>
      </c>
      <c r="I1349" s="40" t="str">
        <f>VLOOKUP(FACT_INTERESTS[[#This Row],[DW Version]], VERSIONS[], 7)</f>
        <v>Shoe</v>
      </c>
    </row>
    <row r="1350" spans="1:9" ht="15.5" x14ac:dyDescent="0.3">
      <c r="A1350" s="34">
        <v>1349</v>
      </c>
      <c r="B1350" s="40" t="s">
        <v>802</v>
      </c>
      <c r="C1350" s="35">
        <v>96</v>
      </c>
      <c r="D1350" s="36">
        <v>40976.608811130638</v>
      </c>
      <c r="E1350" s="34">
        <f>VLOOKUP(FACT_INTERESTS[[#This Row],[DW Version]], VERSIONS[], 2)</f>
        <v>9</v>
      </c>
      <c r="F1350" s="34">
        <f>VLOOKUP(FACT_INTERESTS[[#This Row],[DW Version]], VERSIONS[], 3)</f>
        <v>11</v>
      </c>
      <c r="G1350" s="34" t="str">
        <f>VLOOKUP(FACT_INTERESTS[[#This Row],[DW Version]], VERSIONS[], 4)</f>
        <v>dark blue</v>
      </c>
      <c r="H1350" s="40" t="str">
        <f>VLOOKUP(FACT_INTERESTS[[#This Row],[DW Version]], VERSIONS[], 6)</f>
        <v>React</v>
      </c>
      <c r="I1350" s="40" t="str">
        <f>VLOOKUP(FACT_INTERESTS[[#This Row],[DW Version]], VERSIONS[], 7)</f>
        <v>Shoe</v>
      </c>
    </row>
    <row r="1351" spans="1:9" ht="15.5" x14ac:dyDescent="0.3">
      <c r="A1351" s="37">
        <v>1350</v>
      </c>
      <c r="B1351" s="37" t="s">
        <v>697</v>
      </c>
      <c r="C1351" s="38">
        <v>550</v>
      </c>
      <c r="D1351" s="39">
        <v>39897.863428236247</v>
      </c>
      <c r="E1351" s="34">
        <f>VLOOKUP(FACT_INTERESTS[[#This Row],[DW Version]], VERSIONS[], 2)</f>
        <v>57</v>
      </c>
      <c r="F1351" s="34">
        <f>VLOOKUP(FACT_INTERESTS[[#This Row],[DW Version]], VERSIONS[], 3)</f>
        <v>8</v>
      </c>
      <c r="G1351" s="34" t="str">
        <f>VLOOKUP(FACT_INTERESTS[[#This Row],[DW Version]], VERSIONS[], 4)</f>
        <v>black</v>
      </c>
      <c r="H1351" s="40" t="str">
        <f>VLOOKUP(FACT_INTERESTS[[#This Row],[DW Version]], VERSIONS[], 6)</f>
        <v>Phantom Vision</v>
      </c>
      <c r="I1351" s="40" t="str">
        <f>VLOOKUP(FACT_INTERESTS[[#This Row],[DW Version]], VERSIONS[], 7)</f>
        <v>Shoe</v>
      </c>
    </row>
    <row r="1352" spans="1:9" ht="15.5" x14ac:dyDescent="0.3">
      <c r="A1352" s="34">
        <v>1351</v>
      </c>
      <c r="B1352" s="34" t="s">
        <v>697</v>
      </c>
      <c r="C1352" s="35">
        <v>869</v>
      </c>
      <c r="D1352" s="36">
        <v>42452.540983484178</v>
      </c>
      <c r="E1352" s="34">
        <f>VLOOKUP(FACT_INTERESTS[[#This Row],[DW Version]], VERSIONS[], 2)</f>
        <v>88</v>
      </c>
      <c r="F1352" s="34">
        <f>VLOOKUP(FACT_INTERESTS[[#This Row],[DW Version]], VERSIONS[], 3)</f>
        <v>11</v>
      </c>
      <c r="G1352" s="34" t="str">
        <f>VLOOKUP(FACT_INTERESTS[[#This Row],[DW Version]], VERSIONS[], 4)</f>
        <v>black</v>
      </c>
      <c r="H1352" s="40" t="str">
        <f>VLOOKUP(FACT_INTERESTS[[#This Row],[DW Version]], VERSIONS[], 6)</f>
        <v>React Infinity Run</v>
      </c>
      <c r="I1352" s="40" t="str">
        <f>VLOOKUP(FACT_INTERESTS[[#This Row],[DW Version]], VERSIONS[], 7)</f>
        <v>Shoe</v>
      </c>
    </row>
    <row r="1353" spans="1:9" ht="15.5" x14ac:dyDescent="0.3">
      <c r="A1353" s="37">
        <v>1352</v>
      </c>
      <c r="B1353" s="37" t="s">
        <v>697</v>
      </c>
      <c r="C1353" s="38">
        <v>289</v>
      </c>
      <c r="D1353" s="39">
        <v>42597.872326996105</v>
      </c>
      <c r="E1353" s="34">
        <f>VLOOKUP(FACT_INTERESTS[[#This Row],[DW Version]], VERSIONS[], 2)</f>
        <v>28</v>
      </c>
      <c r="F1353" s="34">
        <f>VLOOKUP(FACT_INTERESTS[[#This Row],[DW Version]], VERSIONS[], 3)</f>
        <v>10</v>
      </c>
      <c r="G1353" s="34" t="str">
        <f>VLOOKUP(FACT_INTERESTS[[#This Row],[DW Version]], VERSIONS[], 4)</f>
        <v>red</v>
      </c>
      <c r="H1353" s="40" t="str">
        <f>VLOOKUP(FACT_INTERESTS[[#This Row],[DW Version]], VERSIONS[], 6)</f>
        <v>Odyssey React</v>
      </c>
      <c r="I1353" s="40" t="str">
        <f>VLOOKUP(FACT_INTERESTS[[#This Row],[DW Version]], VERSIONS[], 7)</f>
        <v>Shoe</v>
      </c>
    </row>
    <row r="1354" spans="1:9" ht="15.5" x14ac:dyDescent="0.3">
      <c r="A1354" s="34">
        <v>1353</v>
      </c>
      <c r="B1354" s="40" t="s">
        <v>697</v>
      </c>
      <c r="C1354" s="35">
        <v>65</v>
      </c>
      <c r="D1354" s="36">
        <v>45158.975521344175</v>
      </c>
      <c r="E1354" s="34">
        <f>VLOOKUP(FACT_INTERESTS[[#This Row],[DW Version]], VERSIONS[], 2)</f>
        <v>6</v>
      </c>
      <c r="F1354" s="34">
        <f>VLOOKUP(FACT_INTERESTS[[#This Row],[DW Version]], VERSIONS[], 3)</f>
        <v>7</v>
      </c>
      <c r="G1354" s="34" t="str">
        <f>VLOOKUP(FACT_INTERESTS[[#This Row],[DW Version]], VERSIONS[], 4)</f>
        <v>khaki</v>
      </c>
      <c r="H1354" s="40" t="str">
        <f>VLOOKUP(FACT_INTERESTS[[#This Row],[DW Version]], VERSIONS[], 6)</f>
        <v>Tech Fleece Hoodie</v>
      </c>
      <c r="I1354" s="40" t="str">
        <f>VLOOKUP(FACT_INTERESTS[[#This Row],[DW Version]], VERSIONS[], 7)</f>
        <v>Apparel</v>
      </c>
    </row>
    <row r="1355" spans="1:9" ht="15.5" x14ac:dyDescent="0.3">
      <c r="A1355" s="37">
        <v>1354</v>
      </c>
      <c r="B1355" s="41" t="s">
        <v>697</v>
      </c>
      <c r="C1355" s="38">
        <v>248</v>
      </c>
      <c r="D1355" s="39">
        <v>39304.730083123104</v>
      </c>
      <c r="E1355" s="34">
        <f>VLOOKUP(FACT_INTERESTS[[#This Row],[DW Version]], VERSIONS[], 2)</f>
        <v>24</v>
      </c>
      <c r="F1355" s="34">
        <f>VLOOKUP(FACT_INTERESTS[[#This Row],[DW Version]], VERSIONS[], 3)</f>
        <v>12</v>
      </c>
      <c r="G1355" s="34" t="str">
        <f>VLOOKUP(FACT_INTERESTS[[#This Row],[DW Version]], VERSIONS[], 4)</f>
        <v>red</v>
      </c>
      <c r="H1355" s="40" t="str">
        <f>VLOOKUP(FACT_INTERESTS[[#This Row],[DW Version]], VERSIONS[], 6)</f>
        <v>Zoom Fly</v>
      </c>
      <c r="I1355" s="40" t="str">
        <f>VLOOKUP(FACT_INTERESTS[[#This Row],[DW Version]], VERSIONS[], 7)</f>
        <v>Shoe</v>
      </c>
    </row>
    <row r="1356" spans="1:9" ht="15.5" x14ac:dyDescent="0.3">
      <c r="A1356" s="34">
        <v>1355</v>
      </c>
      <c r="B1356" s="40" t="s">
        <v>697</v>
      </c>
      <c r="C1356" s="35">
        <v>587</v>
      </c>
      <c r="D1356" s="36">
        <v>40126.967145709496</v>
      </c>
      <c r="E1356" s="34">
        <f>VLOOKUP(FACT_INTERESTS[[#This Row],[DW Version]], VERSIONS[], 2)</f>
        <v>60</v>
      </c>
      <c r="F1356" s="34">
        <f>VLOOKUP(FACT_INTERESTS[[#This Row],[DW Version]], VERSIONS[], 3)</f>
        <v>6</v>
      </c>
      <c r="G1356" s="34" t="str">
        <f>VLOOKUP(FACT_INTERESTS[[#This Row],[DW Version]], VERSIONS[], 4)</f>
        <v>black</v>
      </c>
      <c r="H1356" s="40" t="str">
        <f>VLOOKUP(FACT_INTERESTS[[#This Row],[DW Version]], VERSIONS[], 6)</f>
        <v>Magista Obra</v>
      </c>
      <c r="I1356" s="40" t="str">
        <f>VLOOKUP(FACT_INTERESTS[[#This Row],[DW Version]], VERSIONS[], 7)</f>
        <v>Shoe</v>
      </c>
    </row>
    <row r="1357" spans="1:9" ht="15.5" x14ac:dyDescent="0.3">
      <c r="A1357" s="37">
        <v>1356</v>
      </c>
      <c r="B1357" s="41" t="s">
        <v>697</v>
      </c>
      <c r="C1357" s="38">
        <v>868</v>
      </c>
      <c r="D1357" s="39">
        <v>45252.876987993557</v>
      </c>
      <c r="E1357" s="34">
        <f>VLOOKUP(FACT_INTERESTS[[#This Row],[DW Version]], VERSIONS[], 2)</f>
        <v>88</v>
      </c>
      <c r="F1357" s="34">
        <f>VLOOKUP(FACT_INTERESTS[[#This Row],[DW Version]], VERSIONS[], 3)</f>
        <v>9.5</v>
      </c>
      <c r="G1357" s="34" t="str">
        <f>VLOOKUP(FACT_INTERESTS[[#This Row],[DW Version]], VERSIONS[], 4)</f>
        <v>white</v>
      </c>
      <c r="H1357" s="40" t="str">
        <f>VLOOKUP(FACT_INTERESTS[[#This Row],[DW Version]], VERSIONS[], 6)</f>
        <v>React Infinity Run</v>
      </c>
      <c r="I1357" s="40" t="str">
        <f>VLOOKUP(FACT_INTERESTS[[#This Row],[DW Version]], VERSIONS[], 7)</f>
        <v>Shoe</v>
      </c>
    </row>
    <row r="1358" spans="1:9" ht="15.5" x14ac:dyDescent="0.3">
      <c r="A1358" s="34">
        <v>1357</v>
      </c>
      <c r="B1358" s="34" t="s">
        <v>785</v>
      </c>
      <c r="C1358" s="35">
        <v>420</v>
      </c>
      <c r="D1358" s="36">
        <v>39228.305105900654</v>
      </c>
      <c r="E1358" s="34">
        <f>VLOOKUP(FACT_INTERESTS[[#This Row],[DW Version]], VERSIONS[], 2)</f>
        <v>42</v>
      </c>
      <c r="F1358" s="34">
        <f>VLOOKUP(FACT_INTERESTS[[#This Row],[DW Version]], VERSIONS[], 3)</f>
        <v>11</v>
      </c>
      <c r="G1358" s="34" t="str">
        <f>VLOOKUP(FACT_INTERESTS[[#This Row],[DW Version]], VERSIONS[], 4)</f>
        <v>white</v>
      </c>
      <c r="H1358" s="40" t="str">
        <f>VLOOKUP(FACT_INTERESTS[[#This Row],[DW Version]], VERSIONS[], 6)</f>
        <v>Air Max Thea</v>
      </c>
      <c r="I1358" s="40" t="str">
        <f>VLOOKUP(FACT_INTERESTS[[#This Row],[DW Version]], VERSIONS[], 7)</f>
        <v>Shoe</v>
      </c>
    </row>
    <row r="1359" spans="1:9" ht="15.5" x14ac:dyDescent="0.3">
      <c r="A1359" s="37">
        <v>1358</v>
      </c>
      <c r="B1359" s="37" t="s">
        <v>785</v>
      </c>
      <c r="C1359" s="38">
        <v>283</v>
      </c>
      <c r="D1359" s="39">
        <v>43605.803011864919</v>
      </c>
      <c r="E1359" s="34">
        <f>VLOOKUP(FACT_INTERESTS[[#This Row],[DW Version]], VERSIONS[], 2)</f>
        <v>27</v>
      </c>
      <c r="F1359" s="34">
        <f>VLOOKUP(FACT_INTERESTS[[#This Row],[DW Version]], VERSIONS[], 3)</f>
        <v>12.5</v>
      </c>
      <c r="G1359" s="34" t="str">
        <f>VLOOKUP(FACT_INTERESTS[[#This Row],[DW Version]], VERSIONS[], 4)</f>
        <v>dark green</v>
      </c>
      <c r="H1359" s="40" t="str">
        <f>VLOOKUP(FACT_INTERESTS[[#This Row],[DW Version]], VERSIONS[], 6)</f>
        <v>Structure</v>
      </c>
      <c r="I1359" s="40" t="str">
        <f>VLOOKUP(FACT_INTERESTS[[#This Row],[DW Version]], VERSIONS[], 7)</f>
        <v>Shoe</v>
      </c>
    </row>
    <row r="1360" spans="1:9" ht="15.5" x14ac:dyDescent="0.3">
      <c r="A1360" s="34">
        <v>1359</v>
      </c>
      <c r="B1360" s="40" t="s">
        <v>785</v>
      </c>
      <c r="C1360" s="35">
        <v>423</v>
      </c>
      <c r="D1360" s="36">
        <v>43411.067854540037</v>
      </c>
      <c r="E1360" s="34">
        <f>VLOOKUP(FACT_INTERESTS[[#This Row],[DW Version]], VERSIONS[], 2)</f>
        <v>43</v>
      </c>
      <c r="F1360" s="34">
        <f>VLOOKUP(FACT_INTERESTS[[#This Row],[DW Version]], VERSIONS[], 3)</f>
        <v>6.5</v>
      </c>
      <c r="G1360" s="34" t="str">
        <f>VLOOKUP(FACT_INTERESTS[[#This Row],[DW Version]], VERSIONS[], 4)</f>
        <v>white</v>
      </c>
      <c r="H1360" s="40" t="str">
        <f>VLOOKUP(FACT_INTERESTS[[#This Row],[DW Version]], VERSIONS[], 6)</f>
        <v>Flex Experience</v>
      </c>
      <c r="I1360" s="40" t="str">
        <f>VLOOKUP(FACT_INTERESTS[[#This Row],[DW Version]], VERSIONS[], 7)</f>
        <v>Apparel</v>
      </c>
    </row>
    <row r="1361" spans="1:9" ht="15.5" x14ac:dyDescent="0.3">
      <c r="A1361" s="37">
        <v>1360</v>
      </c>
      <c r="B1361" s="37" t="s">
        <v>785</v>
      </c>
      <c r="C1361" s="38">
        <v>746</v>
      </c>
      <c r="D1361" s="39">
        <v>41335.703989057278</v>
      </c>
      <c r="E1361" s="34">
        <f>VLOOKUP(FACT_INTERESTS[[#This Row],[DW Version]], VERSIONS[], 2)</f>
        <v>77</v>
      </c>
      <c r="F1361" s="34">
        <f>VLOOKUP(FACT_INTERESTS[[#This Row],[DW Version]], VERSIONS[], 3)</f>
        <v>3.5</v>
      </c>
      <c r="G1361" s="34" t="str">
        <f>VLOOKUP(FACT_INTERESTS[[#This Row],[DW Version]], VERSIONS[], 4)</f>
        <v>white</v>
      </c>
      <c r="H1361" s="40" t="str">
        <f>VLOOKUP(FACT_INTERESTS[[#This Row],[DW Version]], VERSIONS[], 6)</f>
        <v>Nike Court Legacy</v>
      </c>
      <c r="I1361" s="40" t="str">
        <f>VLOOKUP(FACT_INTERESTS[[#This Row],[DW Version]], VERSIONS[], 7)</f>
        <v>Shoe</v>
      </c>
    </row>
    <row r="1362" spans="1:9" ht="15.5" x14ac:dyDescent="0.3">
      <c r="A1362" s="34">
        <v>1361</v>
      </c>
      <c r="B1362" s="34" t="s">
        <v>785</v>
      </c>
      <c r="C1362" s="35">
        <v>93</v>
      </c>
      <c r="D1362" s="36">
        <v>44478.432708466971</v>
      </c>
      <c r="E1362" s="34">
        <f>VLOOKUP(FACT_INTERESTS[[#This Row],[DW Version]], VERSIONS[], 2)</f>
        <v>9</v>
      </c>
      <c r="F1362" s="34">
        <f>VLOOKUP(FACT_INTERESTS[[#This Row],[DW Version]], VERSIONS[], 3)</f>
        <v>10</v>
      </c>
      <c r="G1362" s="34" t="str">
        <f>VLOOKUP(FACT_INTERESTS[[#This Row],[DW Version]], VERSIONS[], 4)</f>
        <v>white</v>
      </c>
      <c r="H1362" s="40" t="str">
        <f>VLOOKUP(FACT_INTERESTS[[#This Row],[DW Version]], VERSIONS[], 6)</f>
        <v>React</v>
      </c>
      <c r="I1362" s="40" t="str">
        <f>VLOOKUP(FACT_INTERESTS[[#This Row],[DW Version]], VERSIONS[], 7)</f>
        <v>Shoe</v>
      </c>
    </row>
    <row r="1363" spans="1:9" ht="15.5" x14ac:dyDescent="0.3">
      <c r="A1363" s="37">
        <v>1362</v>
      </c>
      <c r="B1363" s="41" t="s">
        <v>785</v>
      </c>
      <c r="C1363" s="38">
        <v>943</v>
      </c>
      <c r="D1363" s="39">
        <v>43098.870243003388</v>
      </c>
      <c r="E1363" s="34">
        <f>VLOOKUP(FACT_INTERESTS[[#This Row],[DW Version]], VERSIONS[], 2)</f>
        <v>96</v>
      </c>
      <c r="F1363" s="34">
        <f>VLOOKUP(FACT_INTERESTS[[#This Row],[DW Version]], VERSIONS[], 3)</f>
        <v>6.5</v>
      </c>
      <c r="G1363" s="34" t="str">
        <f>VLOOKUP(FACT_INTERESTS[[#This Row],[DW Version]], VERSIONS[], 4)</f>
        <v>red</v>
      </c>
      <c r="H1363" s="40" t="str">
        <f>VLOOKUP(FACT_INTERESTS[[#This Row],[DW Version]], VERSIONS[], 6)</f>
        <v>Epic Phantom React</v>
      </c>
      <c r="I1363" s="40" t="str">
        <f>VLOOKUP(FACT_INTERESTS[[#This Row],[DW Version]], VERSIONS[], 7)</f>
        <v>Shoe</v>
      </c>
    </row>
    <row r="1364" spans="1:9" ht="15.5" x14ac:dyDescent="0.3">
      <c r="A1364" s="34">
        <v>1363</v>
      </c>
      <c r="B1364" s="40" t="s">
        <v>785</v>
      </c>
      <c r="C1364" s="35">
        <v>545</v>
      </c>
      <c r="D1364" s="36">
        <v>44818.37753359323</v>
      </c>
      <c r="E1364" s="34">
        <f>VLOOKUP(FACT_INTERESTS[[#This Row],[DW Version]], VERSIONS[], 2)</f>
        <v>57</v>
      </c>
      <c r="F1364" s="34">
        <f>VLOOKUP(FACT_INTERESTS[[#This Row],[DW Version]], VERSIONS[], 3)</f>
        <v>5.5</v>
      </c>
      <c r="G1364" s="34" t="str">
        <f>VLOOKUP(FACT_INTERESTS[[#This Row],[DW Version]], VERSIONS[], 4)</f>
        <v>yellow</v>
      </c>
      <c r="H1364" s="40" t="str">
        <f>VLOOKUP(FACT_INTERESTS[[#This Row],[DW Version]], VERSIONS[], 6)</f>
        <v>Phantom Vision</v>
      </c>
      <c r="I1364" s="40" t="str">
        <f>VLOOKUP(FACT_INTERESTS[[#This Row],[DW Version]], VERSIONS[], 7)</f>
        <v>Shoe</v>
      </c>
    </row>
    <row r="1365" spans="1:9" ht="15.5" x14ac:dyDescent="0.3">
      <c r="A1365" s="37">
        <v>1364</v>
      </c>
      <c r="B1365" s="41" t="s">
        <v>785</v>
      </c>
      <c r="C1365" s="38">
        <v>633</v>
      </c>
      <c r="D1365" s="39">
        <v>44991.944376283463</v>
      </c>
      <c r="E1365" s="34">
        <f>VLOOKUP(FACT_INTERESTS[[#This Row],[DW Version]], VERSIONS[], 2)</f>
        <v>64</v>
      </c>
      <c r="F1365" s="34">
        <f>VLOOKUP(FACT_INTERESTS[[#This Row],[DW Version]], VERSIONS[], 3)</f>
        <v>12.5</v>
      </c>
      <c r="G1365" s="34" t="str">
        <f>VLOOKUP(FACT_INTERESTS[[#This Row],[DW Version]], VERSIONS[], 4)</f>
        <v>white</v>
      </c>
      <c r="H1365" s="40" t="str">
        <f>VLOOKUP(FACT_INTERESTS[[#This Row],[DW Version]], VERSIONS[], 6)</f>
        <v>Hyperdunk</v>
      </c>
      <c r="I1365" s="40" t="str">
        <f>VLOOKUP(FACT_INTERESTS[[#This Row],[DW Version]], VERSIONS[], 7)</f>
        <v>Shoe</v>
      </c>
    </row>
    <row r="1366" spans="1:9" ht="15.5" x14ac:dyDescent="0.3">
      <c r="A1366" s="34">
        <v>1365</v>
      </c>
      <c r="B1366" s="40" t="s">
        <v>785</v>
      </c>
      <c r="C1366" s="35">
        <v>777</v>
      </c>
      <c r="D1366" s="36">
        <v>43765.933658780821</v>
      </c>
      <c r="E1366" s="34">
        <f>VLOOKUP(FACT_INTERESTS[[#This Row],[DW Version]], VERSIONS[], 2)</f>
        <v>79</v>
      </c>
      <c r="F1366" s="34">
        <f>VLOOKUP(FACT_INTERESTS[[#This Row],[DW Version]], VERSIONS[], 3)</f>
        <v>12.5</v>
      </c>
      <c r="G1366" s="34" t="str">
        <f>VLOOKUP(FACT_INTERESTS[[#This Row],[DW Version]], VERSIONS[], 4)</f>
        <v>dark red</v>
      </c>
      <c r="H1366" s="40" t="str">
        <f>VLOOKUP(FACT_INTERESTS[[#This Row],[DW Version]], VERSIONS[], 6)</f>
        <v>Zoom Gravity</v>
      </c>
      <c r="I1366" s="40" t="str">
        <f>VLOOKUP(FACT_INTERESTS[[#This Row],[DW Version]], VERSIONS[], 7)</f>
        <v>Shoe</v>
      </c>
    </row>
    <row r="1367" spans="1:9" ht="15.5" x14ac:dyDescent="0.3">
      <c r="A1367" s="37">
        <v>1366</v>
      </c>
      <c r="B1367" s="37" t="s">
        <v>785</v>
      </c>
      <c r="C1367" s="38">
        <v>537</v>
      </c>
      <c r="D1367" s="39">
        <v>43771.53184652028</v>
      </c>
      <c r="E1367" s="34">
        <f>VLOOKUP(FACT_INTERESTS[[#This Row],[DW Version]], VERSIONS[], 2)</f>
        <v>56</v>
      </c>
      <c r="F1367" s="34">
        <f>VLOOKUP(FACT_INTERESTS[[#This Row],[DW Version]], VERSIONS[], 3)</f>
        <v>5</v>
      </c>
      <c r="G1367" s="34" t="str">
        <f>VLOOKUP(FACT_INTERESTS[[#This Row],[DW Version]], VERSIONS[], 4)</f>
        <v>white</v>
      </c>
      <c r="H1367" s="40" t="str">
        <f>VLOOKUP(FACT_INTERESTS[[#This Row],[DW Version]], VERSIONS[], 6)</f>
        <v>Nike Yoga Mat</v>
      </c>
      <c r="I1367" s="40" t="str">
        <f>VLOOKUP(FACT_INTERESTS[[#This Row],[DW Version]], VERSIONS[], 7)</f>
        <v>Sport Equipment</v>
      </c>
    </row>
    <row r="1368" spans="1:9" ht="15.5" x14ac:dyDescent="0.3">
      <c r="A1368" s="34">
        <v>1367</v>
      </c>
      <c r="B1368" s="34" t="s">
        <v>785</v>
      </c>
      <c r="C1368" s="35">
        <v>63</v>
      </c>
      <c r="D1368" s="36">
        <v>41953.562077737777</v>
      </c>
      <c r="E1368" s="34">
        <f>VLOOKUP(FACT_INTERESTS[[#This Row],[DW Version]], VERSIONS[], 2)</f>
        <v>6</v>
      </c>
      <c r="F1368" s="34">
        <f>VLOOKUP(FACT_INTERESTS[[#This Row],[DW Version]], VERSIONS[], 3)</f>
        <v>5</v>
      </c>
      <c r="G1368" s="34" t="str">
        <f>VLOOKUP(FACT_INTERESTS[[#This Row],[DW Version]], VERSIONS[], 4)</f>
        <v>black</v>
      </c>
      <c r="H1368" s="40" t="str">
        <f>VLOOKUP(FACT_INTERESTS[[#This Row],[DW Version]], VERSIONS[], 6)</f>
        <v>Tech Fleece Hoodie</v>
      </c>
      <c r="I1368" s="40" t="str">
        <f>VLOOKUP(FACT_INTERESTS[[#This Row],[DW Version]], VERSIONS[], 7)</f>
        <v>Apparel</v>
      </c>
    </row>
    <row r="1369" spans="1:9" ht="15.5" x14ac:dyDescent="0.3">
      <c r="A1369" s="37">
        <v>1368</v>
      </c>
      <c r="B1369" s="37" t="s">
        <v>785</v>
      </c>
      <c r="C1369" s="38">
        <v>282</v>
      </c>
      <c r="D1369" s="39">
        <v>44855.211434576129</v>
      </c>
      <c r="E1369" s="34">
        <f>VLOOKUP(FACT_INTERESTS[[#This Row],[DW Version]], VERSIONS[], 2)</f>
        <v>27</v>
      </c>
      <c r="F1369" s="34">
        <f>VLOOKUP(FACT_INTERESTS[[#This Row],[DW Version]], VERSIONS[], 3)</f>
        <v>11.5</v>
      </c>
      <c r="G1369" s="34" t="str">
        <f>VLOOKUP(FACT_INTERESTS[[#This Row],[DW Version]], VERSIONS[], 4)</f>
        <v>white</v>
      </c>
      <c r="H1369" s="40" t="str">
        <f>VLOOKUP(FACT_INTERESTS[[#This Row],[DW Version]], VERSIONS[], 6)</f>
        <v>Structure</v>
      </c>
      <c r="I1369" s="40" t="str">
        <f>VLOOKUP(FACT_INTERESTS[[#This Row],[DW Version]], VERSIONS[], 7)</f>
        <v>Shoe</v>
      </c>
    </row>
    <row r="1370" spans="1:9" ht="15.5" x14ac:dyDescent="0.3">
      <c r="A1370" s="34">
        <v>1369</v>
      </c>
      <c r="B1370" s="34" t="s">
        <v>785</v>
      </c>
      <c r="C1370" s="35">
        <v>549</v>
      </c>
      <c r="D1370" s="36">
        <v>41190.579244357512</v>
      </c>
      <c r="E1370" s="34">
        <f>VLOOKUP(FACT_INTERESTS[[#This Row],[DW Version]], VERSIONS[], 2)</f>
        <v>57</v>
      </c>
      <c r="F1370" s="34">
        <f>VLOOKUP(FACT_INTERESTS[[#This Row],[DW Version]], VERSIONS[], 3)</f>
        <v>7</v>
      </c>
      <c r="G1370" s="34" t="str">
        <f>VLOOKUP(FACT_INTERESTS[[#This Row],[DW Version]], VERSIONS[], 4)</f>
        <v>white</v>
      </c>
      <c r="H1370" s="40" t="str">
        <f>VLOOKUP(FACT_INTERESTS[[#This Row],[DW Version]], VERSIONS[], 6)</f>
        <v>Phantom Vision</v>
      </c>
      <c r="I1370" s="40" t="str">
        <f>VLOOKUP(FACT_INTERESTS[[#This Row],[DW Version]], VERSIONS[], 7)</f>
        <v>Shoe</v>
      </c>
    </row>
    <row r="1371" spans="1:9" ht="15.5" x14ac:dyDescent="0.3">
      <c r="A1371" s="37">
        <v>1370</v>
      </c>
      <c r="B1371" s="37" t="s">
        <v>785</v>
      </c>
      <c r="C1371" s="38">
        <v>652</v>
      </c>
      <c r="D1371" s="39">
        <v>45098.940230352317</v>
      </c>
      <c r="E1371" s="34">
        <f>VLOOKUP(FACT_INTERESTS[[#This Row],[DW Version]], VERSIONS[], 2)</f>
        <v>66</v>
      </c>
      <c r="F1371" s="34">
        <f>VLOOKUP(FACT_INTERESTS[[#This Row],[DW Version]], VERSIONS[], 3)</f>
        <v>6.5</v>
      </c>
      <c r="G1371" s="34" t="str">
        <f>VLOOKUP(FACT_INTERESTS[[#This Row],[DW Version]], VERSIONS[], 4)</f>
        <v>white</v>
      </c>
      <c r="H1371" s="40" t="str">
        <f>VLOOKUP(FACT_INTERESTS[[#This Row],[DW Version]], VERSIONS[], 6)</f>
        <v>Therma Training Pants</v>
      </c>
      <c r="I1371" s="40" t="str">
        <f>VLOOKUP(FACT_INTERESTS[[#This Row],[DW Version]], VERSIONS[], 7)</f>
        <v>Apparel</v>
      </c>
    </row>
    <row r="1372" spans="1:9" ht="15.5" x14ac:dyDescent="0.3">
      <c r="A1372" s="34">
        <v>1371</v>
      </c>
      <c r="B1372" s="40" t="s">
        <v>785</v>
      </c>
      <c r="C1372" s="35">
        <v>616</v>
      </c>
      <c r="D1372" s="36">
        <v>40295.714375319963</v>
      </c>
      <c r="E1372" s="34">
        <f>VLOOKUP(FACT_INTERESTS[[#This Row],[DW Version]], VERSIONS[], 2)</f>
        <v>63</v>
      </c>
      <c r="F1372" s="34">
        <f>VLOOKUP(FACT_INTERESTS[[#This Row],[DW Version]], VERSIONS[], 3)</f>
        <v>3</v>
      </c>
      <c r="G1372" s="34" t="str">
        <f>VLOOKUP(FACT_INTERESTS[[#This Row],[DW Version]], VERSIONS[], 4)</f>
        <v>white</v>
      </c>
      <c r="H1372" s="40" t="str">
        <f>VLOOKUP(FACT_INTERESTS[[#This Row],[DW Version]], VERSIONS[], 6)</f>
        <v>CTR360</v>
      </c>
      <c r="I1372" s="40" t="str">
        <f>VLOOKUP(FACT_INTERESTS[[#This Row],[DW Version]], VERSIONS[], 7)</f>
        <v>Shoe</v>
      </c>
    </row>
    <row r="1373" spans="1:9" ht="15.5" x14ac:dyDescent="0.3">
      <c r="A1373" s="37">
        <v>1372</v>
      </c>
      <c r="B1373" s="41" t="s">
        <v>785</v>
      </c>
      <c r="C1373" s="38">
        <v>436</v>
      </c>
      <c r="D1373" s="39">
        <v>42304.84826691886</v>
      </c>
      <c r="E1373" s="34">
        <f>VLOOKUP(FACT_INTERESTS[[#This Row],[DW Version]], VERSIONS[], 2)</f>
        <v>45</v>
      </c>
      <c r="F1373" s="34">
        <f>VLOOKUP(FACT_INTERESTS[[#This Row],[DW Version]], VERSIONS[], 3)</f>
        <v>8</v>
      </c>
      <c r="G1373" s="34" t="str">
        <f>VLOOKUP(FACT_INTERESTS[[#This Row],[DW Version]], VERSIONS[], 4)</f>
        <v>black</v>
      </c>
      <c r="H1373" s="40" t="str">
        <f>VLOOKUP(FACT_INTERESTS[[#This Row],[DW Version]], VERSIONS[], 6)</f>
        <v>Vapor Cage 4</v>
      </c>
      <c r="I1373" s="40" t="str">
        <f>VLOOKUP(FACT_INTERESTS[[#This Row],[DW Version]], VERSIONS[], 7)</f>
        <v>Shoe</v>
      </c>
    </row>
    <row r="1374" spans="1:9" ht="15.5" x14ac:dyDescent="0.3">
      <c r="A1374" s="34">
        <v>1373</v>
      </c>
      <c r="B1374" s="34" t="s">
        <v>711</v>
      </c>
      <c r="C1374" s="35">
        <v>365</v>
      </c>
      <c r="D1374" s="36">
        <v>45107.369373948059</v>
      </c>
      <c r="E1374" s="34">
        <f>VLOOKUP(FACT_INTERESTS[[#This Row],[DW Version]], VERSIONS[], 2)</f>
        <v>37</v>
      </c>
      <c r="F1374" s="34">
        <f>VLOOKUP(FACT_INTERESTS[[#This Row],[DW Version]], VERSIONS[], 3)</f>
        <v>5</v>
      </c>
      <c r="G1374" s="34" t="str">
        <f>VLOOKUP(FACT_INTERESTS[[#This Row],[DW Version]], VERSIONS[], 4)</f>
        <v>white</v>
      </c>
      <c r="H1374" s="40" t="str">
        <f>VLOOKUP(FACT_INTERESTS[[#This Row],[DW Version]], VERSIONS[], 6)</f>
        <v>Air Zoom Winflo</v>
      </c>
      <c r="I1374" s="40" t="str">
        <f>VLOOKUP(FACT_INTERESTS[[#This Row],[DW Version]], VERSIONS[], 7)</f>
        <v>Shoe</v>
      </c>
    </row>
    <row r="1375" spans="1:9" ht="15.5" x14ac:dyDescent="0.3">
      <c r="A1375" s="37">
        <v>1374</v>
      </c>
      <c r="B1375" s="37" t="s">
        <v>711</v>
      </c>
      <c r="C1375" s="38">
        <v>513</v>
      </c>
      <c r="D1375" s="39">
        <v>43498.632899829587</v>
      </c>
      <c r="E1375" s="34">
        <f>VLOOKUP(FACT_INTERESTS[[#This Row],[DW Version]], VERSIONS[], 2)</f>
        <v>53</v>
      </c>
      <c r="F1375" s="34">
        <f>VLOOKUP(FACT_INTERESTS[[#This Row],[DW Version]], VERSIONS[], 3)</f>
        <v>12.5</v>
      </c>
      <c r="G1375" s="34" t="str">
        <f>VLOOKUP(FACT_INTERESTS[[#This Row],[DW Version]], VERSIONS[], 4)</f>
        <v>white</v>
      </c>
      <c r="H1375" s="40" t="str">
        <f>VLOOKUP(FACT_INTERESTS[[#This Row],[DW Version]], VERSIONS[], 6)</f>
        <v>Flex Stride Shorts</v>
      </c>
      <c r="I1375" s="40" t="str">
        <f>VLOOKUP(FACT_INTERESTS[[#This Row],[DW Version]], VERSIONS[], 7)</f>
        <v>Apparel</v>
      </c>
    </row>
    <row r="1376" spans="1:9" ht="15.5" x14ac:dyDescent="0.3">
      <c r="A1376" s="34">
        <v>1375</v>
      </c>
      <c r="B1376" s="40" t="s">
        <v>711</v>
      </c>
      <c r="C1376" s="35">
        <v>191</v>
      </c>
      <c r="D1376" s="36">
        <v>42635.709353504375</v>
      </c>
      <c r="E1376" s="34">
        <f>VLOOKUP(FACT_INTERESTS[[#This Row],[DW Version]], VERSIONS[], 2)</f>
        <v>19</v>
      </c>
      <c r="F1376" s="34">
        <f>VLOOKUP(FACT_INTERESTS[[#This Row],[DW Version]], VERSIONS[], 3)</f>
        <v>10.5</v>
      </c>
      <c r="G1376" s="34" t="str">
        <f>VLOOKUP(FACT_INTERESTS[[#This Row],[DW Version]], VERSIONS[], 4)</f>
        <v>purple</v>
      </c>
      <c r="H1376" s="40" t="str">
        <f>VLOOKUP(FACT_INTERESTS[[#This Row],[DW Version]], VERSIONS[], 6)</f>
        <v>Windrunner Jacket</v>
      </c>
      <c r="I1376" s="40" t="str">
        <f>VLOOKUP(FACT_INTERESTS[[#This Row],[DW Version]], VERSIONS[], 7)</f>
        <v>Apparel</v>
      </c>
    </row>
    <row r="1377" spans="1:9" ht="15.5" x14ac:dyDescent="0.3">
      <c r="A1377" s="37">
        <v>1376</v>
      </c>
      <c r="B1377" s="41" t="s">
        <v>711</v>
      </c>
      <c r="C1377" s="38">
        <v>535</v>
      </c>
      <c r="D1377" s="39">
        <v>40634.862885231953</v>
      </c>
      <c r="E1377" s="34">
        <f>VLOOKUP(FACT_INTERESTS[[#This Row],[DW Version]], VERSIONS[], 2)</f>
        <v>56</v>
      </c>
      <c r="F1377" s="34">
        <f>VLOOKUP(FACT_INTERESTS[[#This Row],[DW Version]], VERSIONS[], 3)</f>
        <v>4.5</v>
      </c>
      <c r="G1377" s="34" t="str">
        <f>VLOOKUP(FACT_INTERESTS[[#This Row],[DW Version]], VERSIONS[], 4)</f>
        <v>blue</v>
      </c>
      <c r="H1377" s="40" t="str">
        <f>VLOOKUP(FACT_INTERESTS[[#This Row],[DW Version]], VERSIONS[], 6)</f>
        <v>Nike Yoga Mat</v>
      </c>
      <c r="I1377" s="40" t="str">
        <f>VLOOKUP(FACT_INTERESTS[[#This Row],[DW Version]], VERSIONS[], 7)</f>
        <v>Sport Equipment</v>
      </c>
    </row>
    <row r="1378" spans="1:9" ht="15.5" x14ac:dyDescent="0.3">
      <c r="A1378" s="34">
        <v>1377</v>
      </c>
      <c r="B1378" s="34" t="s">
        <v>711</v>
      </c>
      <c r="C1378" s="35">
        <v>488</v>
      </c>
      <c r="D1378" s="36">
        <v>41926.990279162164</v>
      </c>
      <c r="E1378" s="34">
        <f>VLOOKUP(FACT_INTERESTS[[#This Row],[DW Version]], VERSIONS[], 2)</f>
        <v>51</v>
      </c>
      <c r="F1378" s="34">
        <f>VLOOKUP(FACT_INTERESTS[[#This Row],[DW Version]], VERSIONS[], 3)</f>
        <v>10</v>
      </c>
      <c r="G1378" s="34" t="str">
        <f>VLOOKUP(FACT_INTERESTS[[#This Row],[DW Version]], VERSIONS[], 4)</f>
        <v>white</v>
      </c>
      <c r="H1378" s="40" t="str">
        <f>VLOOKUP(FACT_INTERESTS[[#This Row],[DW Version]], VERSIONS[], 6)</f>
        <v>Therma Sphere Hoodie</v>
      </c>
      <c r="I1378" s="40" t="str">
        <f>VLOOKUP(FACT_INTERESTS[[#This Row],[DW Version]], VERSIONS[], 7)</f>
        <v>Apparel</v>
      </c>
    </row>
    <row r="1379" spans="1:9" ht="15.5" x14ac:dyDescent="0.3">
      <c r="A1379" s="37">
        <v>1378</v>
      </c>
      <c r="B1379" s="41" t="s">
        <v>711</v>
      </c>
      <c r="C1379" s="38">
        <v>836</v>
      </c>
      <c r="D1379" s="39">
        <v>43644.591870196768</v>
      </c>
      <c r="E1379" s="34">
        <f>VLOOKUP(FACT_INTERESTS[[#This Row],[DW Version]], VERSIONS[], 2)</f>
        <v>85</v>
      </c>
      <c r="F1379" s="34">
        <f>VLOOKUP(FACT_INTERESTS[[#This Row],[DW Version]], VERSIONS[], 3)</f>
        <v>5</v>
      </c>
      <c r="G1379" s="34" t="str">
        <f>VLOOKUP(FACT_INTERESTS[[#This Row],[DW Version]], VERSIONS[], 4)</f>
        <v>white</v>
      </c>
      <c r="H1379" s="40" t="str">
        <f>VLOOKUP(FACT_INTERESTS[[#This Row],[DW Version]], VERSIONS[], 6)</f>
        <v>Nike Flex Stride</v>
      </c>
      <c r="I1379" s="40" t="str">
        <f>VLOOKUP(FACT_INTERESTS[[#This Row],[DW Version]], VERSIONS[], 7)</f>
        <v>Apparel</v>
      </c>
    </row>
    <row r="1380" spans="1:9" ht="15.5" x14ac:dyDescent="0.3">
      <c r="A1380" s="34">
        <v>1379</v>
      </c>
      <c r="B1380" s="40" t="s">
        <v>711</v>
      </c>
      <c r="C1380" s="35">
        <v>557</v>
      </c>
      <c r="D1380" s="36">
        <v>43011.410233931529</v>
      </c>
      <c r="E1380" s="34">
        <f>VLOOKUP(FACT_INTERESTS[[#This Row],[DW Version]], VERSIONS[], 2)</f>
        <v>58</v>
      </c>
      <c r="F1380" s="34">
        <f>VLOOKUP(FACT_INTERESTS[[#This Row],[DW Version]], VERSIONS[], 3)</f>
        <v>5.5</v>
      </c>
      <c r="G1380" s="34" t="str">
        <f>VLOOKUP(FACT_INTERESTS[[#This Row],[DW Version]], VERSIONS[], 4)</f>
        <v>white</v>
      </c>
      <c r="H1380" s="40" t="str">
        <f>VLOOKUP(FACT_INTERESTS[[#This Row],[DW Version]], VERSIONS[], 6)</f>
        <v>Mercurial Superfly</v>
      </c>
      <c r="I1380" s="40" t="str">
        <f>VLOOKUP(FACT_INTERESTS[[#This Row],[DW Version]], VERSIONS[], 7)</f>
        <v>Shoe</v>
      </c>
    </row>
    <row r="1381" spans="1:9" ht="15.5" x14ac:dyDescent="0.3">
      <c r="A1381" s="37">
        <v>1380</v>
      </c>
      <c r="B1381" s="41" t="s">
        <v>711</v>
      </c>
      <c r="C1381" s="38">
        <v>428</v>
      </c>
      <c r="D1381" s="39">
        <v>43337.724690575385</v>
      </c>
      <c r="E1381" s="34">
        <f>VLOOKUP(FACT_INTERESTS[[#This Row],[DW Version]], VERSIONS[], 2)</f>
        <v>44</v>
      </c>
      <c r="F1381" s="34">
        <f>VLOOKUP(FACT_INTERESTS[[#This Row],[DW Version]], VERSIONS[], 3)</f>
        <v>4</v>
      </c>
      <c r="G1381" s="34" t="str">
        <f>VLOOKUP(FACT_INTERESTS[[#This Row],[DW Version]], VERSIONS[], 4)</f>
        <v>white</v>
      </c>
      <c r="H1381" s="40" t="str">
        <f>VLOOKUP(FACT_INTERESTS[[#This Row],[DW Version]], VERSIONS[], 6)</f>
        <v>Zoom Pegasus Turbo</v>
      </c>
      <c r="I1381" s="40" t="str">
        <f>VLOOKUP(FACT_INTERESTS[[#This Row],[DW Version]], VERSIONS[], 7)</f>
        <v>Shoe</v>
      </c>
    </row>
    <row r="1382" spans="1:9" ht="15.5" x14ac:dyDescent="0.3">
      <c r="A1382" s="34">
        <v>1381</v>
      </c>
      <c r="B1382" s="40" t="s">
        <v>711</v>
      </c>
      <c r="C1382" s="35">
        <v>695</v>
      </c>
      <c r="D1382" s="36">
        <v>42986.70118390266</v>
      </c>
      <c r="E1382" s="34">
        <f>VLOOKUP(FACT_INTERESTS[[#This Row],[DW Version]], VERSIONS[], 2)</f>
        <v>71</v>
      </c>
      <c r="F1382" s="34">
        <f>VLOOKUP(FACT_INTERESTS[[#This Row],[DW Version]], VERSIONS[], 3)</f>
        <v>7</v>
      </c>
      <c r="G1382" s="34" t="str">
        <f>VLOOKUP(FACT_INTERESTS[[#This Row],[DW Version]], VERSIONS[], 4)</f>
        <v>white</v>
      </c>
      <c r="H1382" s="40" t="str">
        <f>VLOOKUP(FACT_INTERESTS[[#This Row],[DW Version]], VERSIONS[], 6)</f>
        <v>AeroSwift Running Top</v>
      </c>
      <c r="I1382" s="40" t="str">
        <f>VLOOKUP(FACT_INTERESTS[[#This Row],[DW Version]], VERSIONS[], 7)</f>
        <v>Apparel</v>
      </c>
    </row>
    <row r="1383" spans="1:9" ht="15.5" x14ac:dyDescent="0.3">
      <c r="A1383" s="37">
        <v>1382</v>
      </c>
      <c r="B1383" s="37" t="s">
        <v>711</v>
      </c>
      <c r="C1383" s="38">
        <v>33</v>
      </c>
      <c r="D1383" s="39">
        <v>43076.707658193794</v>
      </c>
      <c r="E1383" s="34">
        <f>VLOOKUP(FACT_INTERESTS[[#This Row],[DW Version]], VERSIONS[], 2)</f>
        <v>3</v>
      </c>
      <c r="F1383" s="34">
        <f>VLOOKUP(FACT_INTERESTS[[#This Row],[DW Version]], VERSIONS[], 3)</f>
        <v>9</v>
      </c>
      <c r="G1383" s="34" t="str">
        <f>VLOOKUP(FACT_INTERESTS[[#This Row],[DW Version]], VERSIONS[], 4)</f>
        <v>black</v>
      </c>
      <c r="H1383" s="40" t="str">
        <f>VLOOKUP(FACT_INTERESTS[[#This Row],[DW Version]], VERSIONS[], 6)</f>
        <v>Dri-FIT Shirt</v>
      </c>
      <c r="I1383" s="40" t="str">
        <f>VLOOKUP(FACT_INTERESTS[[#This Row],[DW Version]], VERSIONS[], 7)</f>
        <v>Apparel</v>
      </c>
    </row>
    <row r="1384" spans="1:9" ht="15.5" x14ac:dyDescent="0.3">
      <c r="A1384" s="34">
        <v>1383</v>
      </c>
      <c r="B1384" s="40" t="s">
        <v>794</v>
      </c>
      <c r="C1384" s="35">
        <v>122</v>
      </c>
      <c r="D1384" s="36">
        <v>44869.223143244446</v>
      </c>
      <c r="E1384" s="34">
        <f>VLOOKUP(FACT_INTERESTS[[#This Row],[DW Version]], VERSIONS[], 2)</f>
        <v>13</v>
      </c>
      <c r="F1384" s="34">
        <f>VLOOKUP(FACT_INTERESTS[[#This Row],[DW Version]], VERSIONS[], 3)</f>
        <v>3</v>
      </c>
      <c r="G1384" s="34" t="str">
        <f>VLOOKUP(FACT_INTERESTS[[#This Row],[DW Version]], VERSIONS[], 4)</f>
        <v>black</v>
      </c>
      <c r="H1384" s="40" t="str">
        <f>VLOOKUP(FACT_INTERESTS[[#This Row],[DW Version]], VERSIONS[], 6)</f>
        <v>Therma Pants</v>
      </c>
      <c r="I1384" s="40" t="str">
        <f>VLOOKUP(FACT_INTERESTS[[#This Row],[DW Version]], VERSIONS[], 7)</f>
        <v>Apparel</v>
      </c>
    </row>
    <row r="1385" spans="1:9" ht="15.5" x14ac:dyDescent="0.3">
      <c r="A1385" s="37">
        <v>1384</v>
      </c>
      <c r="B1385" s="37" t="s">
        <v>794</v>
      </c>
      <c r="C1385" s="38">
        <v>257</v>
      </c>
      <c r="D1385" s="39">
        <v>39022.776831539049</v>
      </c>
      <c r="E1385" s="34">
        <f>VLOOKUP(FACT_INTERESTS[[#This Row],[DW Version]], VERSIONS[], 2)</f>
        <v>25</v>
      </c>
      <c r="F1385" s="34">
        <f>VLOOKUP(FACT_INTERESTS[[#This Row],[DW Version]], VERSIONS[], 3)</f>
        <v>8</v>
      </c>
      <c r="G1385" s="34" t="str">
        <f>VLOOKUP(FACT_INTERESTS[[#This Row],[DW Version]], VERSIONS[], 4)</f>
        <v>white</v>
      </c>
      <c r="H1385" s="40" t="str">
        <f>VLOOKUP(FACT_INTERESTS[[#This Row],[DW Version]], VERSIONS[], 6)</f>
        <v>Shox</v>
      </c>
      <c r="I1385" s="40" t="str">
        <f>VLOOKUP(FACT_INTERESTS[[#This Row],[DW Version]], VERSIONS[], 7)</f>
        <v>Shoe</v>
      </c>
    </row>
    <row r="1386" spans="1:9" ht="15.5" x14ac:dyDescent="0.3">
      <c r="A1386" s="34">
        <v>1385</v>
      </c>
      <c r="B1386" s="40" t="s">
        <v>794</v>
      </c>
      <c r="C1386" s="35">
        <v>917</v>
      </c>
      <c r="D1386" s="36">
        <v>44956.430240994116</v>
      </c>
      <c r="E1386" s="34">
        <f>VLOOKUP(FACT_INTERESTS[[#This Row],[DW Version]], VERSIONS[], 2)</f>
        <v>93</v>
      </c>
      <c r="F1386" s="34">
        <f>VLOOKUP(FACT_INTERESTS[[#This Row],[DW Version]], VERSIONS[], 3)</f>
        <v>9.5</v>
      </c>
      <c r="G1386" s="34" t="str">
        <f>VLOOKUP(FACT_INTERESTS[[#This Row],[DW Version]], VERSIONS[], 4)</f>
        <v>white</v>
      </c>
      <c r="H1386" s="40" t="str">
        <f>VLOOKUP(FACT_INTERESTS[[#This Row],[DW Version]], VERSIONS[], 6)</f>
        <v>Therma Training Top</v>
      </c>
      <c r="I1386" s="40" t="str">
        <f>VLOOKUP(FACT_INTERESTS[[#This Row],[DW Version]], VERSIONS[], 7)</f>
        <v>Apparel</v>
      </c>
    </row>
    <row r="1387" spans="1:9" ht="15.5" x14ac:dyDescent="0.3">
      <c r="A1387" s="37">
        <v>1386</v>
      </c>
      <c r="B1387" s="41" t="s">
        <v>794</v>
      </c>
      <c r="C1387" s="38">
        <v>809</v>
      </c>
      <c r="D1387" s="39">
        <v>41859.382931026623</v>
      </c>
      <c r="E1387" s="34">
        <f>VLOOKUP(FACT_INTERESTS[[#This Row],[DW Version]], VERSIONS[], 2)</f>
        <v>82</v>
      </c>
      <c r="F1387" s="34">
        <f>VLOOKUP(FACT_INTERESTS[[#This Row],[DW Version]], VERSIONS[], 3)</f>
        <v>9</v>
      </c>
      <c r="G1387" s="34" t="str">
        <f>VLOOKUP(FACT_INTERESTS[[#This Row],[DW Version]], VERSIONS[], 4)</f>
        <v>black</v>
      </c>
      <c r="H1387" s="40" t="str">
        <f>VLOOKUP(FACT_INTERESTS[[#This Row],[DW Version]], VERSIONS[], 6)</f>
        <v>Flex 2-in-1 Shorts</v>
      </c>
      <c r="I1387" s="40" t="str">
        <f>VLOOKUP(FACT_INTERESTS[[#This Row],[DW Version]], VERSIONS[], 7)</f>
        <v>Apparel</v>
      </c>
    </row>
    <row r="1388" spans="1:9" ht="15.5" x14ac:dyDescent="0.3">
      <c r="A1388" s="34">
        <v>1387</v>
      </c>
      <c r="B1388" s="40" t="s">
        <v>794</v>
      </c>
      <c r="C1388" s="35">
        <v>99</v>
      </c>
      <c r="D1388" s="36">
        <v>43552.03263567575</v>
      </c>
      <c r="E1388" s="34">
        <f>VLOOKUP(FACT_INTERESTS[[#This Row],[DW Version]], VERSIONS[], 2)</f>
        <v>10</v>
      </c>
      <c r="F1388" s="34">
        <f>VLOOKUP(FACT_INTERESTS[[#This Row],[DW Version]], VERSIONS[], 3)</f>
        <v>5</v>
      </c>
      <c r="G1388" s="34" t="str">
        <f>VLOOKUP(FACT_INTERESTS[[#This Row],[DW Version]], VERSIONS[], 4)</f>
        <v>white</v>
      </c>
      <c r="H1388" s="40" t="str">
        <f>VLOOKUP(FACT_INTERESTS[[#This Row],[DW Version]], VERSIONS[], 6)</f>
        <v>Vapormax</v>
      </c>
      <c r="I1388" s="40" t="str">
        <f>VLOOKUP(FACT_INTERESTS[[#This Row],[DW Version]], VERSIONS[], 7)</f>
        <v>Shoe</v>
      </c>
    </row>
    <row r="1389" spans="1:9" ht="15.5" x14ac:dyDescent="0.3">
      <c r="A1389" s="37">
        <v>1388</v>
      </c>
      <c r="B1389" s="41" t="s">
        <v>794</v>
      </c>
      <c r="C1389" s="38">
        <v>203</v>
      </c>
      <c r="D1389" s="39">
        <v>43822.173669619107</v>
      </c>
      <c r="E1389" s="34">
        <f>VLOOKUP(FACT_INTERESTS[[#This Row],[DW Version]], VERSIONS[], 2)</f>
        <v>20</v>
      </c>
      <c r="F1389" s="34">
        <f>VLOOKUP(FACT_INTERESTS[[#This Row],[DW Version]], VERSIONS[], 3)</f>
        <v>9</v>
      </c>
      <c r="G1389" s="34" t="str">
        <f>VLOOKUP(FACT_INTERESTS[[#This Row],[DW Version]], VERSIONS[], 4)</f>
        <v>dark purple</v>
      </c>
      <c r="H1389" s="40" t="str">
        <f>VLOOKUP(FACT_INTERESTS[[#This Row],[DW Version]], VERSIONS[], 6)</f>
        <v>Joyride</v>
      </c>
      <c r="I1389" s="40" t="str">
        <f>VLOOKUP(FACT_INTERESTS[[#This Row],[DW Version]], VERSIONS[], 7)</f>
        <v>Shoe</v>
      </c>
    </row>
    <row r="1390" spans="1:9" ht="15.5" x14ac:dyDescent="0.3">
      <c r="A1390" s="34">
        <v>1389</v>
      </c>
      <c r="B1390" s="40" t="s">
        <v>794</v>
      </c>
      <c r="C1390" s="35">
        <v>557</v>
      </c>
      <c r="D1390" s="36">
        <v>41344.088310308958</v>
      </c>
      <c r="E1390" s="34">
        <f>VLOOKUP(FACT_INTERESTS[[#This Row],[DW Version]], VERSIONS[], 2)</f>
        <v>58</v>
      </c>
      <c r="F1390" s="34">
        <f>VLOOKUP(FACT_INTERESTS[[#This Row],[DW Version]], VERSIONS[], 3)</f>
        <v>5.5</v>
      </c>
      <c r="G1390" s="34" t="str">
        <f>VLOOKUP(FACT_INTERESTS[[#This Row],[DW Version]], VERSIONS[], 4)</f>
        <v>white</v>
      </c>
      <c r="H1390" s="40" t="str">
        <f>VLOOKUP(FACT_INTERESTS[[#This Row],[DW Version]], VERSIONS[], 6)</f>
        <v>Mercurial Superfly</v>
      </c>
      <c r="I1390" s="40" t="str">
        <f>VLOOKUP(FACT_INTERESTS[[#This Row],[DW Version]], VERSIONS[], 7)</f>
        <v>Shoe</v>
      </c>
    </row>
    <row r="1391" spans="1:9" ht="15.5" x14ac:dyDescent="0.3">
      <c r="A1391" s="37">
        <v>1390</v>
      </c>
      <c r="B1391" s="37" t="s">
        <v>794</v>
      </c>
      <c r="C1391" s="38">
        <v>41</v>
      </c>
      <c r="D1391" s="39">
        <v>43735.872147956892</v>
      </c>
      <c r="E1391" s="34">
        <f>VLOOKUP(FACT_INTERESTS[[#This Row],[DW Version]], VERSIONS[], 2)</f>
        <v>4</v>
      </c>
      <c r="F1391" s="34">
        <f>VLOOKUP(FACT_INTERESTS[[#This Row],[DW Version]], VERSIONS[], 3)</f>
        <v>8</v>
      </c>
      <c r="G1391" s="34" t="str">
        <f>VLOOKUP(FACT_INTERESTS[[#This Row],[DW Version]], VERSIONS[], 4)</f>
        <v>white</v>
      </c>
      <c r="H1391" s="40" t="str">
        <f>VLOOKUP(FACT_INTERESTS[[#This Row],[DW Version]], VERSIONS[], 6)</f>
        <v>Cortez</v>
      </c>
      <c r="I1391" s="40" t="str">
        <f>VLOOKUP(FACT_INTERESTS[[#This Row],[DW Version]], VERSIONS[], 7)</f>
        <v>Shoe</v>
      </c>
    </row>
    <row r="1392" spans="1:9" ht="15.5" x14ac:dyDescent="0.3">
      <c r="A1392" s="34">
        <v>1391</v>
      </c>
      <c r="B1392" s="40" t="s">
        <v>794</v>
      </c>
      <c r="C1392" s="35">
        <v>558</v>
      </c>
      <c r="D1392" s="36">
        <v>39078.473865147134</v>
      </c>
      <c r="E1392" s="34">
        <f>VLOOKUP(FACT_INTERESTS[[#This Row],[DW Version]], VERSIONS[], 2)</f>
        <v>58</v>
      </c>
      <c r="F1392" s="34">
        <f>VLOOKUP(FACT_INTERESTS[[#This Row],[DW Version]], VERSIONS[], 3)</f>
        <v>5.5</v>
      </c>
      <c r="G1392" s="34" t="str">
        <f>VLOOKUP(FACT_INTERESTS[[#This Row],[DW Version]], VERSIONS[], 4)</f>
        <v>dark blue</v>
      </c>
      <c r="H1392" s="40" t="str">
        <f>VLOOKUP(FACT_INTERESTS[[#This Row],[DW Version]], VERSIONS[], 6)</f>
        <v>Mercurial Superfly</v>
      </c>
      <c r="I1392" s="40" t="str">
        <f>VLOOKUP(FACT_INTERESTS[[#This Row],[DW Version]], VERSIONS[], 7)</f>
        <v>Shoe</v>
      </c>
    </row>
    <row r="1393" spans="1:9" ht="15.5" x14ac:dyDescent="0.3">
      <c r="A1393" s="37">
        <v>1392</v>
      </c>
      <c r="B1393" s="37" t="s">
        <v>794</v>
      </c>
      <c r="C1393" s="38">
        <v>358</v>
      </c>
      <c r="D1393" s="39">
        <v>42817.46338086656</v>
      </c>
      <c r="E1393" s="34">
        <f>VLOOKUP(FACT_INTERESTS[[#This Row],[DW Version]], VERSIONS[], 2)</f>
        <v>36</v>
      </c>
      <c r="F1393" s="34">
        <f>VLOOKUP(FACT_INTERESTS[[#This Row],[DW Version]], VERSIONS[], 3)</f>
        <v>7.5</v>
      </c>
      <c r="G1393" s="34" t="str">
        <f>VLOOKUP(FACT_INTERESTS[[#This Row],[DW Version]], VERSIONS[], 4)</f>
        <v>black</v>
      </c>
      <c r="H1393" s="40" t="str">
        <f>VLOOKUP(FACT_INTERESTS[[#This Row],[DW Version]], VERSIONS[], 6)</f>
        <v>Air Max 270</v>
      </c>
      <c r="I1393" s="40" t="str">
        <f>VLOOKUP(FACT_INTERESTS[[#This Row],[DW Version]], VERSIONS[], 7)</f>
        <v>Shoe</v>
      </c>
    </row>
    <row r="1394" spans="1:9" ht="15.5" x14ac:dyDescent="0.3">
      <c r="A1394" s="34">
        <v>1393</v>
      </c>
      <c r="B1394" s="40" t="s">
        <v>794</v>
      </c>
      <c r="C1394" s="35">
        <v>333</v>
      </c>
      <c r="D1394" s="36">
        <v>40711.825079596165</v>
      </c>
      <c r="E1394" s="34">
        <f>VLOOKUP(FACT_INTERESTS[[#This Row],[DW Version]], VERSIONS[], 2)</f>
        <v>34</v>
      </c>
      <c r="F1394" s="34">
        <f>VLOOKUP(FACT_INTERESTS[[#This Row],[DW Version]], VERSIONS[], 3)</f>
        <v>8</v>
      </c>
      <c r="G1394" s="34" t="str">
        <f>VLOOKUP(FACT_INTERESTS[[#This Row],[DW Version]], VERSIONS[], 4)</f>
        <v>white</v>
      </c>
      <c r="H1394" s="40" t="str">
        <f>VLOOKUP(FACT_INTERESTS[[#This Row],[DW Version]], VERSIONS[], 6)</f>
        <v>Zoom Vomero</v>
      </c>
      <c r="I1394" s="40" t="str">
        <f>VLOOKUP(FACT_INTERESTS[[#This Row],[DW Version]], VERSIONS[], 7)</f>
        <v>Shoe</v>
      </c>
    </row>
    <row r="1395" spans="1:9" ht="15.5" x14ac:dyDescent="0.3">
      <c r="A1395" s="37">
        <v>1394</v>
      </c>
      <c r="B1395" s="41" t="s">
        <v>794</v>
      </c>
      <c r="C1395" s="38">
        <v>335</v>
      </c>
      <c r="D1395" s="39">
        <v>40954.657536759289</v>
      </c>
      <c r="E1395" s="34">
        <f>VLOOKUP(FACT_INTERESTS[[#This Row],[DW Version]], VERSIONS[], 2)</f>
        <v>34</v>
      </c>
      <c r="F1395" s="34">
        <f>VLOOKUP(FACT_INTERESTS[[#This Row],[DW Version]], VERSIONS[], 3)</f>
        <v>10.5</v>
      </c>
      <c r="G1395" s="34" t="str">
        <f>VLOOKUP(FACT_INTERESTS[[#This Row],[DW Version]], VERSIONS[], 4)</f>
        <v>red</v>
      </c>
      <c r="H1395" s="40" t="str">
        <f>VLOOKUP(FACT_INTERESTS[[#This Row],[DW Version]], VERSIONS[], 6)</f>
        <v>Zoom Vomero</v>
      </c>
      <c r="I1395" s="40" t="str">
        <f>VLOOKUP(FACT_INTERESTS[[#This Row],[DW Version]], VERSIONS[], 7)</f>
        <v>Shoe</v>
      </c>
    </row>
    <row r="1396" spans="1:9" ht="15.5" x14ac:dyDescent="0.3">
      <c r="A1396" s="34">
        <v>1395</v>
      </c>
      <c r="B1396" s="40" t="s">
        <v>794</v>
      </c>
      <c r="C1396" s="35">
        <v>50</v>
      </c>
      <c r="D1396" s="36">
        <v>41255.160225875974</v>
      </c>
      <c r="E1396" s="34">
        <f>VLOOKUP(FACT_INTERESTS[[#This Row],[DW Version]], VERSIONS[], 2)</f>
        <v>5</v>
      </c>
      <c r="F1396" s="34">
        <f>VLOOKUP(FACT_INTERESTS[[#This Row],[DW Version]], VERSIONS[], 3)</f>
        <v>7</v>
      </c>
      <c r="G1396" s="34" t="str">
        <f>VLOOKUP(FACT_INTERESTS[[#This Row],[DW Version]], VERSIONS[], 4)</f>
        <v>black</v>
      </c>
      <c r="H1396" s="40" t="str">
        <f>VLOOKUP(FACT_INTERESTS[[#This Row],[DW Version]], VERSIONS[], 6)</f>
        <v>Nike Football</v>
      </c>
      <c r="I1396" s="40" t="str">
        <f>VLOOKUP(FACT_INTERESTS[[#This Row],[DW Version]], VERSIONS[], 7)</f>
        <v>Sport Equipment</v>
      </c>
    </row>
    <row r="1397" spans="1:9" ht="15.5" x14ac:dyDescent="0.3">
      <c r="A1397" s="37">
        <v>1396</v>
      </c>
      <c r="B1397" s="41" t="s">
        <v>794</v>
      </c>
      <c r="C1397" s="38">
        <v>478</v>
      </c>
      <c r="D1397" s="39">
        <v>44263.204295973184</v>
      </c>
      <c r="E1397" s="34">
        <f>VLOOKUP(FACT_INTERESTS[[#This Row],[DW Version]], VERSIONS[], 2)</f>
        <v>50</v>
      </c>
      <c r="F1397" s="34">
        <f>VLOOKUP(FACT_INTERESTS[[#This Row],[DW Version]], VERSIONS[], 3)</f>
        <v>9</v>
      </c>
      <c r="G1397" s="34" t="str">
        <f>VLOOKUP(FACT_INTERESTS[[#This Row],[DW Version]], VERSIONS[], 4)</f>
        <v>white</v>
      </c>
      <c r="H1397" s="40" t="str">
        <f>VLOOKUP(FACT_INTERESTS[[#This Row],[DW Version]], VERSIONS[], 6)</f>
        <v>Air Zoom Elite</v>
      </c>
      <c r="I1397" s="40" t="str">
        <f>VLOOKUP(FACT_INTERESTS[[#This Row],[DW Version]], VERSIONS[], 7)</f>
        <v>Shoe</v>
      </c>
    </row>
    <row r="1398" spans="1:9" ht="15.5" x14ac:dyDescent="0.3">
      <c r="A1398" s="34">
        <v>1397</v>
      </c>
      <c r="B1398" s="40" t="s">
        <v>794</v>
      </c>
      <c r="C1398" s="35">
        <v>801</v>
      </c>
      <c r="D1398" s="36">
        <v>39768.540976271841</v>
      </c>
      <c r="E1398" s="34">
        <f>VLOOKUP(FACT_INTERESTS[[#This Row],[DW Version]], VERSIONS[], 2)</f>
        <v>82</v>
      </c>
      <c r="F1398" s="34">
        <f>VLOOKUP(FACT_INTERESTS[[#This Row],[DW Version]], VERSIONS[], 3)</f>
        <v>4.5</v>
      </c>
      <c r="G1398" s="34" t="str">
        <f>VLOOKUP(FACT_INTERESTS[[#This Row],[DW Version]], VERSIONS[], 4)</f>
        <v>white</v>
      </c>
      <c r="H1398" s="40" t="str">
        <f>VLOOKUP(FACT_INTERESTS[[#This Row],[DW Version]], VERSIONS[], 6)</f>
        <v>Flex 2-in-1 Shorts</v>
      </c>
      <c r="I1398" s="40" t="str">
        <f>VLOOKUP(FACT_INTERESTS[[#This Row],[DW Version]], VERSIONS[], 7)</f>
        <v>Apparel</v>
      </c>
    </row>
    <row r="1399" spans="1:9" ht="15.5" x14ac:dyDescent="0.3">
      <c r="A1399" s="37">
        <v>1398</v>
      </c>
      <c r="B1399" s="37" t="s">
        <v>794</v>
      </c>
      <c r="C1399" s="38">
        <v>894</v>
      </c>
      <c r="D1399" s="39">
        <v>41191.358908808434</v>
      </c>
      <c r="E1399" s="34">
        <f>VLOOKUP(FACT_INTERESTS[[#This Row],[DW Version]], VERSIONS[], 2)</f>
        <v>91</v>
      </c>
      <c r="F1399" s="34">
        <f>VLOOKUP(FACT_INTERESTS[[#This Row],[DW Version]], VERSIONS[], 3)</f>
        <v>8</v>
      </c>
      <c r="G1399" s="34" t="str">
        <f>VLOOKUP(FACT_INTERESTS[[#This Row],[DW Version]], VERSIONS[], 4)</f>
        <v>white</v>
      </c>
      <c r="H1399" s="40" t="str">
        <f>VLOOKUP(FACT_INTERESTS[[#This Row],[DW Version]], VERSIONS[], 6)</f>
        <v>Alphafly NEXT%</v>
      </c>
      <c r="I1399" s="40" t="str">
        <f>VLOOKUP(FACT_INTERESTS[[#This Row],[DW Version]], VERSIONS[], 7)</f>
        <v>Shoe</v>
      </c>
    </row>
    <row r="1400" spans="1:9" ht="15.5" x14ac:dyDescent="0.3">
      <c r="A1400" s="34">
        <v>1399</v>
      </c>
      <c r="B1400" s="34" t="s">
        <v>738</v>
      </c>
      <c r="C1400" s="35">
        <v>142</v>
      </c>
      <c r="D1400" s="36">
        <v>39747.011667809878</v>
      </c>
      <c r="E1400" s="34">
        <f>VLOOKUP(FACT_INTERESTS[[#This Row],[DW Version]], VERSIONS[], 2)</f>
        <v>14</v>
      </c>
      <c r="F1400" s="34">
        <f>VLOOKUP(FACT_INTERESTS[[#This Row],[DW Version]], VERSIONS[], 3)</f>
        <v>9.5</v>
      </c>
      <c r="G1400" s="34" t="str">
        <f>VLOOKUP(FACT_INTERESTS[[#This Row],[DW Version]], VERSIONS[], 4)</f>
        <v>red</v>
      </c>
      <c r="H1400" s="40" t="str">
        <f>VLOOKUP(FACT_INTERESTS[[#This Row],[DW Version]], VERSIONS[], 6)</f>
        <v>ZoomX</v>
      </c>
      <c r="I1400" s="40" t="str">
        <f>VLOOKUP(FACT_INTERESTS[[#This Row],[DW Version]], VERSIONS[], 7)</f>
        <v>Shoe</v>
      </c>
    </row>
    <row r="1401" spans="1:9" ht="15.5" x14ac:dyDescent="0.3">
      <c r="A1401" s="37">
        <v>1400</v>
      </c>
      <c r="B1401" s="37" t="s">
        <v>738</v>
      </c>
      <c r="C1401" s="38">
        <v>285</v>
      </c>
      <c r="D1401" s="39">
        <v>42373.475358645912</v>
      </c>
      <c r="E1401" s="34">
        <f>VLOOKUP(FACT_INTERESTS[[#This Row],[DW Version]], VERSIONS[], 2)</f>
        <v>28</v>
      </c>
      <c r="F1401" s="34">
        <f>VLOOKUP(FACT_INTERESTS[[#This Row],[DW Version]], VERSIONS[], 3)</f>
        <v>3.5</v>
      </c>
      <c r="G1401" s="34" t="str">
        <f>VLOOKUP(FACT_INTERESTS[[#This Row],[DW Version]], VERSIONS[], 4)</f>
        <v>black</v>
      </c>
      <c r="H1401" s="40" t="str">
        <f>VLOOKUP(FACT_INTERESTS[[#This Row],[DW Version]], VERSIONS[], 6)</f>
        <v>Odyssey React</v>
      </c>
      <c r="I1401" s="40" t="str">
        <f>VLOOKUP(FACT_INTERESTS[[#This Row],[DW Version]], VERSIONS[], 7)</f>
        <v>Shoe</v>
      </c>
    </row>
    <row r="1402" spans="1:9" ht="15.5" x14ac:dyDescent="0.3">
      <c r="A1402" s="34">
        <v>1401</v>
      </c>
      <c r="B1402" s="40" t="s">
        <v>738</v>
      </c>
      <c r="C1402" s="35">
        <v>228</v>
      </c>
      <c r="D1402" s="36">
        <v>42543.896267176184</v>
      </c>
      <c r="E1402" s="34">
        <f>VLOOKUP(FACT_INTERESTS[[#This Row],[DW Version]], VERSIONS[], 2)</f>
        <v>23</v>
      </c>
      <c r="F1402" s="34">
        <f>VLOOKUP(FACT_INTERESTS[[#This Row],[DW Version]], VERSIONS[], 3)</f>
        <v>6.5</v>
      </c>
      <c r="G1402" s="34" t="str">
        <f>VLOOKUP(FACT_INTERESTS[[#This Row],[DW Version]], VERSIONS[], 4)</f>
        <v>black</v>
      </c>
      <c r="H1402" s="40" t="str">
        <f>VLOOKUP(FACT_INTERESTS[[#This Row],[DW Version]], VERSIONS[], 6)</f>
        <v>M2K Tekno</v>
      </c>
      <c r="I1402" s="40" t="str">
        <f>VLOOKUP(FACT_INTERESTS[[#This Row],[DW Version]], VERSIONS[], 7)</f>
        <v>Shoe</v>
      </c>
    </row>
    <row r="1403" spans="1:9" ht="15.5" x14ac:dyDescent="0.3">
      <c r="A1403" s="37">
        <v>1402</v>
      </c>
      <c r="B1403" s="41" t="s">
        <v>738</v>
      </c>
      <c r="C1403" s="38">
        <v>50</v>
      </c>
      <c r="D1403" s="39">
        <v>40305.465730128097</v>
      </c>
      <c r="E1403" s="34">
        <f>VLOOKUP(FACT_INTERESTS[[#This Row],[DW Version]], VERSIONS[], 2)</f>
        <v>5</v>
      </c>
      <c r="F1403" s="34">
        <f>VLOOKUP(FACT_INTERESTS[[#This Row],[DW Version]], VERSIONS[], 3)</f>
        <v>7</v>
      </c>
      <c r="G1403" s="34" t="str">
        <f>VLOOKUP(FACT_INTERESTS[[#This Row],[DW Version]], VERSIONS[], 4)</f>
        <v>black</v>
      </c>
      <c r="H1403" s="40" t="str">
        <f>VLOOKUP(FACT_INTERESTS[[#This Row],[DW Version]], VERSIONS[], 6)</f>
        <v>Nike Football</v>
      </c>
      <c r="I1403" s="40" t="str">
        <f>VLOOKUP(FACT_INTERESTS[[#This Row],[DW Version]], VERSIONS[], 7)</f>
        <v>Sport Equipment</v>
      </c>
    </row>
    <row r="1404" spans="1:9" ht="15.5" x14ac:dyDescent="0.3">
      <c r="A1404" s="34">
        <v>1403</v>
      </c>
      <c r="B1404" s="40" t="s">
        <v>738</v>
      </c>
      <c r="C1404" s="35">
        <v>79</v>
      </c>
      <c r="D1404" s="36">
        <v>38938.345835757136</v>
      </c>
      <c r="E1404" s="34">
        <f>VLOOKUP(FACT_INTERESTS[[#This Row],[DW Version]], VERSIONS[], 2)</f>
        <v>8</v>
      </c>
      <c r="F1404" s="34">
        <f>VLOOKUP(FACT_INTERESTS[[#This Row],[DW Version]], VERSIONS[], 3)</f>
        <v>7.5</v>
      </c>
      <c r="G1404" s="34" t="str">
        <f>VLOOKUP(FACT_INTERESTS[[#This Row],[DW Version]], VERSIONS[], 4)</f>
        <v>white</v>
      </c>
      <c r="H1404" s="40" t="str">
        <f>VLOOKUP(FACT_INTERESTS[[#This Row],[DW Version]], VERSIONS[], 6)</f>
        <v>Dunk</v>
      </c>
      <c r="I1404" s="40" t="str">
        <f>VLOOKUP(FACT_INTERESTS[[#This Row],[DW Version]], VERSIONS[], 7)</f>
        <v>Shoe</v>
      </c>
    </row>
    <row r="1405" spans="1:9" ht="15.5" x14ac:dyDescent="0.3">
      <c r="A1405" s="37">
        <v>1404</v>
      </c>
      <c r="B1405" s="41" t="s">
        <v>738</v>
      </c>
      <c r="C1405" s="38">
        <v>263</v>
      </c>
      <c r="D1405" s="39">
        <v>40634.317967092844</v>
      </c>
      <c r="E1405" s="34">
        <f>VLOOKUP(FACT_INTERESTS[[#This Row],[DW Version]], VERSIONS[], 2)</f>
        <v>26</v>
      </c>
      <c r="F1405" s="34">
        <f>VLOOKUP(FACT_INTERESTS[[#This Row],[DW Version]], VERSIONS[], 3)</f>
        <v>3.5</v>
      </c>
      <c r="G1405" s="34" t="str">
        <f>VLOOKUP(FACT_INTERESTS[[#This Row],[DW Version]], VERSIONS[], 4)</f>
        <v>white</v>
      </c>
      <c r="H1405" s="40" t="str">
        <f>VLOOKUP(FACT_INTERESTS[[#This Row],[DW Version]], VERSIONS[], 6)</f>
        <v>Infinity Run</v>
      </c>
      <c r="I1405" s="40" t="str">
        <f>VLOOKUP(FACT_INTERESTS[[#This Row],[DW Version]], VERSIONS[], 7)</f>
        <v>Shoe</v>
      </c>
    </row>
    <row r="1406" spans="1:9" ht="15.5" x14ac:dyDescent="0.3">
      <c r="A1406" s="34">
        <v>1405</v>
      </c>
      <c r="B1406" s="40" t="s">
        <v>664</v>
      </c>
      <c r="C1406" s="35">
        <v>235</v>
      </c>
      <c r="D1406" s="36">
        <v>43431.857543398131</v>
      </c>
      <c r="E1406" s="34">
        <f>VLOOKUP(FACT_INTERESTS[[#This Row],[DW Version]], VERSIONS[], 2)</f>
        <v>24</v>
      </c>
      <c r="F1406" s="34">
        <f>VLOOKUP(FACT_INTERESTS[[#This Row],[DW Version]], VERSIONS[], 3)</f>
        <v>3.5</v>
      </c>
      <c r="G1406" s="34" t="str">
        <f>VLOOKUP(FACT_INTERESTS[[#This Row],[DW Version]], VERSIONS[], 4)</f>
        <v>white</v>
      </c>
      <c r="H1406" s="40" t="str">
        <f>VLOOKUP(FACT_INTERESTS[[#This Row],[DW Version]], VERSIONS[], 6)</f>
        <v>Zoom Fly</v>
      </c>
      <c r="I1406" s="40" t="str">
        <f>VLOOKUP(FACT_INTERESTS[[#This Row],[DW Version]], VERSIONS[], 7)</f>
        <v>Shoe</v>
      </c>
    </row>
    <row r="1407" spans="1:9" ht="15.5" x14ac:dyDescent="0.3">
      <c r="A1407" s="37">
        <v>1406</v>
      </c>
      <c r="B1407" s="37" t="s">
        <v>664</v>
      </c>
      <c r="C1407" s="38">
        <v>222</v>
      </c>
      <c r="D1407" s="39">
        <v>39397.120606148768</v>
      </c>
      <c r="E1407" s="34">
        <f>VLOOKUP(FACT_INTERESTS[[#This Row],[DW Version]], VERSIONS[], 2)</f>
        <v>22</v>
      </c>
      <c r="F1407" s="34">
        <f>VLOOKUP(FACT_INTERESTS[[#This Row],[DW Version]], VERSIONS[], 3)</f>
        <v>7.5</v>
      </c>
      <c r="G1407" s="34" t="str">
        <f>VLOOKUP(FACT_INTERESTS[[#This Row],[DW Version]], VERSIONS[], 4)</f>
        <v>dark purple</v>
      </c>
      <c r="H1407" s="40" t="str">
        <f>VLOOKUP(FACT_INTERESTS[[#This Row],[DW Version]], VERSIONS[], 6)</f>
        <v>Daybreak</v>
      </c>
      <c r="I1407" s="40" t="str">
        <f>VLOOKUP(FACT_INTERESTS[[#This Row],[DW Version]], VERSIONS[], 7)</f>
        <v>Shoe</v>
      </c>
    </row>
    <row r="1408" spans="1:9" ht="15.5" x14ac:dyDescent="0.3">
      <c r="A1408" s="34">
        <v>1407</v>
      </c>
      <c r="B1408" s="40" t="s">
        <v>664</v>
      </c>
      <c r="C1408" s="35">
        <v>941</v>
      </c>
      <c r="D1408" s="36">
        <v>45060.072727268154</v>
      </c>
      <c r="E1408" s="34">
        <f>VLOOKUP(FACT_INTERESTS[[#This Row],[DW Version]], VERSIONS[], 2)</f>
        <v>96</v>
      </c>
      <c r="F1408" s="34">
        <f>VLOOKUP(FACT_INTERESTS[[#This Row],[DW Version]], VERSIONS[], 3)</f>
        <v>3.5</v>
      </c>
      <c r="G1408" s="34" t="str">
        <f>VLOOKUP(FACT_INTERESTS[[#This Row],[DW Version]], VERSIONS[], 4)</f>
        <v>purple lilac</v>
      </c>
      <c r="H1408" s="40" t="str">
        <f>VLOOKUP(FACT_INTERESTS[[#This Row],[DW Version]], VERSIONS[], 6)</f>
        <v>Epic Phantom React</v>
      </c>
      <c r="I1408" s="40" t="str">
        <f>VLOOKUP(FACT_INTERESTS[[#This Row],[DW Version]], VERSIONS[], 7)</f>
        <v>Shoe</v>
      </c>
    </row>
    <row r="1409" spans="1:9" ht="15.5" x14ac:dyDescent="0.3">
      <c r="A1409" s="37">
        <v>1408</v>
      </c>
      <c r="B1409" s="41" t="s">
        <v>664</v>
      </c>
      <c r="C1409" s="38">
        <v>344</v>
      </c>
      <c r="D1409" s="39">
        <v>44640.258502931487</v>
      </c>
      <c r="E1409" s="34">
        <f>VLOOKUP(FACT_INTERESTS[[#This Row],[DW Version]], VERSIONS[], 2)</f>
        <v>35</v>
      </c>
      <c r="F1409" s="34">
        <f>VLOOKUP(FACT_INTERESTS[[#This Row],[DW Version]], VERSIONS[], 3)</f>
        <v>6.5</v>
      </c>
      <c r="G1409" s="34" t="str">
        <f>VLOOKUP(FACT_INTERESTS[[#This Row],[DW Version]], VERSIONS[], 4)</f>
        <v>white</v>
      </c>
      <c r="H1409" s="40" t="str">
        <f>VLOOKUP(FACT_INTERESTS[[#This Row],[DW Version]], VERSIONS[], 6)</f>
        <v>Alphafly</v>
      </c>
      <c r="I1409" s="40" t="str">
        <f>VLOOKUP(FACT_INTERESTS[[#This Row],[DW Version]], VERSIONS[], 7)</f>
        <v>Shoe</v>
      </c>
    </row>
    <row r="1410" spans="1:9" ht="15.5" x14ac:dyDescent="0.3">
      <c r="A1410" s="34">
        <v>1409</v>
      </c>
      <c r="B1410" s="40" t="s">
        <v>664</v>
      </c>
      <c r="C1410" s="35">
        <v>503</v>
      </c>
      <c r="D1410" s="36">
        <v>43041.683844654777</v>
      </c>
      <c r="E1410" s="34">
        <f>VLOOKUP(FACT_INTERESTS[[#This Row],[DW Version]], VERSIONS[], 2)</f>
        <v>53</v>
      </c>
      <c r="F1410" s="34">
        <f>VLOOKUP(FACT_INTERESTS[[#This Row],[DW Version]], VERSIONS[], 3)</f>
        <v>4.5</v>
      </c>
      <c r="G1410" s="34" t="str">
        <f>VLOOKUP(FACT_INTERESTS[[#This Row],[DW Version]], VERSIONS[], 4)</f>
        <v>white</v>
      </c>
      <c r="H1410" s="40" t="str">
        <f>VLOOKUP(FACT_INTERESTS[[#This Row],[DW Version]], VERSIONS[], 6)</f>
        <v>Flex Stride Shorts</v>
      </c>
      <c r="I1410" s="40" t="str">
        <f>VLOOKUP(FACT_INTERESTS[[#This Row],[DW Version]], VERSIONS[], 7)</f>
        <v>Apparel</v>
      </c>
    </row>
    <row r="1411" spans="1:9" ht="15.5" x14ac:dyDescent="0.3">
      <c r="A1411" s="37">
        <v>1410</v>
      </c>
      <c r="B1411" s="41" t="s">
        <v>664</v>
      </c>
      <c r="C1411" s="38">
        <v>176</v>
      </c>
      <c r="D1411" s="39">
        <v>39554.494976167538</v>
      </c>
      <c r="E1411" s="34">
        <f>VLOOKUP(FACT_INTERESTS[[#This Row],[DW Version]], VERSIONS[], 2)</f>
        <v>17</v>
      </c>
      <c r="F1411" s="34">
        <f>VLOOKUP(FACT_INTERESTS[[#This Row],[DW Version]], VERSIONS[], 3)</f>
        <v>9</v>
      </c>
      <c r="G1411" s="34" t="str">
        <f>VLOOKUP(FACT_INTERESTS[[#This Row],[DW Version]], VERSIONS[], 4)</f>
        <v>green</v>
      </c>
      <c r="H1411" s="40" t="str">
        <f>VLOOKUP(FACT_INTERESTS[[#This Row],[DW Version]], VERSIONS[], 6)</f>
        <v>Free Run</v>
      </c>
      <c r="I1411" s="40" t="str">
        <f>VLOOKUP(FACT_INTERESTS[[#This Row],[DW Version]], VERSIONS[], 7)</f>
        <v>Shoe</v>
      </c>
    </row>
    <row r="1412" spans="1:9" ht="15.5" x14ac:dyDescent="0.3">
      <c r="A1412" s="34">
        <v>1411</v>
      </c>
      <c r="B1412" s="40" t="s">
        <v>664</v>
      </c>
      <c r="C1412" s="35">
        <v>243</v>
      </c>
      <c r="D1412" s="36">
        <v>38781.772154528524</v>
      </c>
      <c r="E1412" s="34">
        <f>VLOOKUP(FACT_INTERESTS[[#This Row],[DW Version]], VERSIONS[], 2)</f>
        <v>24</v>
      </c>
      <c r="F1412" s="34">
        <f>VLOOKUP(FACT_INTERESTS[[#This Row],[DW Version]], VERSIONS[], 3)</f>
        <v>5.5</v>
      </c>
      <c r="G1412" s="34" t="str">
        <f>VLOOKUP(FACT_INTERESTS[[#This Row],[DW Version]], VERSIONS[], 4)</f>
        <v>white</v>
      </c>
      <c r="H1412" s="40" t="str">
        <f>VLOOKUP(FACT_INTERESTS[[#This Row],[DW Version]], VERSIONS[], 6)</f>
        <v>Zoom Fly</v>
      </c>
      <c r="I1412" s="40" t="str">
        <f>VLOOKUP(FACT_INTERESTS[[#This Row],[DW Version]], VERSIONS[], 7)</f>
        <v>Shoe</v>
      </c>
    </row>
    <row r="1413" spans="1:9" ht="15.5" x14ac:dyDescent="0.3">
      <c r="A1413" s="37">
        <v>1412</v>
      </c>
      <c r="B1413" s="37" t="s">
        <v>664</v>
      </c>
      <c r="C1413" s="38">
        <v>290</v>
      </c>
      <c r="D1413" s="39">
        <v>40283.487277265172</v>
      </c>
      <c r="E1413" s="34">
        <f>VLOOKUP(FACT_INTERESTS[[#This Row],[DW Version]], VERSIONS[], 2)</f>
        <v>28</v>
      </c>
      <c r="F1413" s="34">
        <f>VLOOKUP(FACT_INTERESTS[[#This Row],[DW Version]], VERSIONS[], 3)</f>
        <v>10</v>
      </c>
      <c r="G1413" s="34" t="str">
        <f>VLOOKUP(FACT_INTERESTS[[#This Row],[DW Version]], VERSIONS[], 4)</f>
        <v>white</v>
      </c>
      <c r="H1413" s="40" t="str">
        <f>VLOOKUP(FACT_INTERESTS[[#This Row],[DW Version]], VERSIONS[], 6)</f>
        <v>Odyssey React</v>
      </c>
      <c r="I1413" s="40" t="str">
        <f>VLOOKUP(FACT_INTERESTS[[#This Row],[DW Version]], VERSIONS[], 7)</f>
        <v>Shoe</v>
      </c>
    </row>
    <row r="1414" spans="1:9" ht="15.5" x14ac:dyDescent="0.3">
      <c r="A1414" s="34">
        <v>1413</v>
      </c>
      <c r="B1414" s="34" t="s">
        <v>664</v>
      </c>
      <c r="C1414" s="35">
        <v>435</v>
      </c>
      <c r="D1414" s="36">
        <v>40581.208444583077</v>
      </c>
      <c r="E1414" s="34">
        <f>VLOOKUP(FACT_INTERESTS[[#This Row],[DW Version]], VERSIONS[], 2)</f>
        <v>45</v>
      </c>
      <c r="F1414" s="34">
        <f>VLOOKUP(FACT_INTERESTS[[#This Row],[DW Version]], VERSIONS[], 3)</f>
        <v>6.5</v>
      </c>
      <c r="G1414" s="34" t="str">
        <f>VLOOKUP(FACT_INTERESTS[[#This Row],[DW Version]], VERSIONS[], 4)</f>
        <v>white</v>
      </c>
      <c r="H1414" s="40" t="str">
        <f>VLOOKUP(FACT_INTERESTS[[#This Row],[DW Version]], VERSIONS[], 6)</f>
        <v>Vapor Cage 4</v>
      </c>
      <c r="I1414" s="40" t="str">
        <f>VLOOKUP(FACT_INTERESTS[[#This Row],[DW Version]], VERSIONS[], 7)</f>
        <v>Shoe</v>
      </c>
    </row>
    <row r="1415" spans="1:9" ht="15.5" x14ac:dyDescent="0.3">
      <c r="A1415" s="37">
        <v>1414</v>
      </c>
      <c r="B1415" s="41" t="s">
        <v>664</v>
      </c>
      <c r="C1415" s="38">
        <v>798</v>
      </c>
      <c r="D1415" s="39">
        <v>41218.907456647925</v>
      </c>
      <c r="E1415" s="34">
        <f>VLOOKUP(FACT_INTERESTS[[#This Row],[DW Version]], VERSIONS[], 2)</f>
        <v>81</v>
      </c>
      <c r="F1415" s="34">
        <f>VLOOKUP(FACT_INTERESTS[[#This Row],[DW Version]], VERSIONS[], 3)</f>
        <v>9</v>
      </c>
      <c r="G1415" s="34" t="str">
        <f>VLOOKUP(FACT_INTERESTS[[#This Row],[DW Version]], VERSIONS[], 4)</f>
        <v>white</v>
      </c>
      <c r="H1415" s="40" t="str">
        <f>VLOOKUP(FACT_INTERESTS[[#This Row],[DW Version]], VERSIONS[], 6)</f>
        <v>Air Max Fusion</v>
      </c>
      <c r="I1415" s="40" t="str">
        <f>VLOOKUP(FACT_INTERESTS[[#This Row],[DW Version]], VERSIONS[], 7)</f>
        <v>Shoe</v>
      </c>
    </row>
    <row r="1416" spans="1:9" ht="15.5" x14ac:dyDescent="0.3">
      <c r="A1416" s="34">
        <v>1415</v>
      </c>
      <c r="B1416" s="34" t="s">
        <v>664</v>
      </c>
      <c r="C1416" s="35">
        <v>40</v>
      </c>
      <c r="D1416" s="36">
        <v>44516.469913408007</v>
      </c>
      <c r="E1416" s="34">
        <f>VLOOKUP(FACT_INTERESTS[[#This Row],[DW Version]], VERSIONS[], 2)</f>
        <v>4</v>
      </c>
      <c r="F1416" s="34">
        <f>VLOOKUP(FACT_INTERESTS[[#This Row],[DW Version]], VERSIONS[], 3)</f>
        <v>6.5</v>
      </c>
      <c r="G1416" s="34" t="str">
        <f>VLOOKUP(FACT_INTERESTS[[#This Row],[DW Version]], VERSIONS[], 4)</f>
        <v>black</v>
      </c>
      <c r="H1416" s="40" t="str">
        <f>VLOOKUP(FACT_INTERESTS[[#This Row],[DW Version]], VERSIONS[], 6)</f>
        <v>Cortez</v>
      </c>
      <c r="I1416" s="40" t="str">
        <f>VLOOKUP(FACT_INTERESTS[[#This Row],[DW Version]], VERSIONS[], 7)</f>
        <v>Shoe</v>
      </c>
    </row>
    <row r="1417" spans="1:9" ht="15.5" x14ac:dyDescent="0.3">
      <c r="A1417" s="37">
        <v>1416</v>
      </c>
      <c r="B1417" s="37" t="s">
        <v>664</v>
      </c>
      <c r="C1417" s="38">
        <v>727</v>
      </c>
      <c r="D1417" s="39">
        <v>41380.959489984445</v>
      </c>
      <c r="E1417" s="34">
        <f>VLOOKUP(FACT_INTERESTS[[#This Row],[DW Version]], VERSIONS[], 2)</f>
        <v>74</v>
      </c>
      <c r="F1417" s="34">
        <f>VLOOKUP(FACT_INTERESTS[[#This Row],[DW Version]], VERSIONS[], 3)</f>
        <v>9.5</v>
      </c>
      <c r="G1417" s="34" t="str">
        <f>VLOOKUP(FACT_INTERESTS[[#This Row],[DW Version]], VERSIONS[], 4)</f>
        <v>black</v>
      </c>
      <c r="H1417" s="40" t="str">
        <f>VLOOKUP(FACT_INTERESTS[[#This Row],[DW Version]], VERSIONS[], 6)</f>
        <v>Nike Soccer Ball</v>
      </c>
      <c r="I1417" s="40" t="str">
        <f>VLOOKUP(FACT_INTERESTS[[#This Row],[DW Version]], VERSIONS[], 7)</f>
        <v>Sport Equipment</v>
      </c>
    </row>
    <row r="1418" spans="1:9" ht="15.5" x14ac:dyDescent="0.3">
      <c r="A1418" s="34">
        <v>1417</v>
      </c>
      <c r="B1418" s="34" t="s">
        <v>664</v>
      </c>
      <c r="C1418" s="35">
        <v>832</v>
      </c>
      <c r="D1418" s="36">
        <v>41569.615399280381</v>
      </c>
      <c r="E1418" s="34">
        <f>VLOOKUP(FACT_INTERESTS[[#This Row],[DW Version]], VERSIONS[], 2)</f>
        <v>84</v>
      </c>
      <c r="F1418" s="34">
        <f>VLOOKUP(FACT_INTERESTS[[#This Row],[DW Version]], VERSIONS[], 3)</f>
        <v>9.5</v>
      </c>
      <c r="G1418" s="34" t="str">
        <f>VLOOKUP(FACT_INTERESTS[[#This Row],[DW Version]], VERSIONS[], 4)</f>
        <v>white</v>
      </c>
      <c r="H1418" s="40" t="str">
        <f>VLOOKUP(FACT_INTERESTS[[#This Row],[DW Version]], VERSIONS[], 6)</f>
        <v>AeroLoft Running Vest</v>
      </c>
      <c r="I1418" s="40" t="str">
        <f>VLOOKUP(FACT_INTERESTS[[#This Row],[DW Version]], VERSIONS[], 7)</f>
        <v>Apparel</v>
      </c>
    </row>
    <row r="1419" spans="1:9" ht="15.5" x14ac:dyDescent="0.3">
      <c r="A1419" s="37">
        <v>1418</v>
      </c>
      <c r="B1419" s="37" t="s">
        <v>791</v>
      </c>
      <c r="C1419" s="38">
        <v>230</v>
      </c>
      <c r="D1419" s="39">
        <v>43008.967516130491</v>
      </c>
      <c r="E1419" s="34">
        <f>VLOOKUP(FACT_INTERESTS[[#This Row],[DW Version]], VERSIONS[], 2)</f>
        <v>23</v>
      </c>
      <c r="F1419" s="34">
        <f>VLOOKUP(FACT_INTERESTS[[#This Row],[DW Version]], VERSIONS[], 3)</f>
        <v>10.5</v>
      </c>
      <c r="G1419" s="34" t="str">
        <f>VLOOKUP(FACT_INTERESTS[[#This Row],[DW Version]], VERSIONS[], 4)</f>
        <v>silver</v>
      </c>
      <c r="H1419" s="40" t="str">
        <f>VLOOKUP(FACT_INTERESTS[[#This Row],[DW Version]], VERSIONS[], 6)</f>
        <v>M2K Tekno</v>
      </c>
      <c r="I1419" s="40" t="str">
        <f>VLOOKUP(FACT_INTERESTS[[#This Row],[DW Version]], VERSIONS[], 7)</f>
        <v>Shoe</v>
      </c>
    </row>
    <row r="1420" spans="1:9" ht="15.5" x14ac:dyDescent="0.3">
      <c r="A1420" s="34">
        <v>1419</v>
      </c>
      <c r="B1420" s="40" t="s">
        <v>791</v>
      </c>
      <c r="C1420" s="35">
        <v>390</v>
      </c>
      <c r="D1420" s="36">
        <v>42174.00551576243</v>
      </c>
      <c r="E1420" s="34">
        <f>VLOOKUP(FACT_INTERESTS[[#This Row],[DW Version]], VERSIONS[], 2)</f>
        <v>40</v>
      </c>
      <c r="F1420" s="34">
        <f>VLOOKUP(FACT_INTERESTS[[#This Row],[DW Version]], VERSIONS[], 3)</f>
        <v>4.5</v>
      </c>
      <c r="G1420" s="34" t="str">
        <f>VLOOKUP(FACT_INTERESTS[[#This Row],[DW Version]], VERSIONS[], 4)</f>
        <v>white</v>
      </c>
      <c r="H1420" s="40" t="str">
        <f>VLOOKUP(FACT_INTERESTS[[#This Row],[DW Version]], VERSIONS[], 6)</f>
        <v>Zoom Streak</v>
      </c>
      <c r="I1420" s="40" t="str">
        <f>VLOOKUP(FACT_INTERESTS[[#This Row],[DW Version]], VERSIONS[], 7)</f>
        <v>Shoe</v>
      </c>
    </row>
    <row r="1421" spans="1:9" ht="15.5" x14ac:dyDescent="0.3">
      <c r="A1421" s="37">
        <v>1420</v>
      </c>
      <c r="B1421" s="37" t="s">
        <v>791</v>
      </c>
      <c r="C1421" s="38">
        <v>61</v>
      </c>
      <c r="D1421" s="39">
        <v>39634.652874515727</v>
      </c>
      <c r="E1421" s="34">
        <f>VLOOKUP(FACT_INTERESTS[[#This Row],[DW Version]], VERSIONS[], 2)</f>
        <v>6</v>
      </c>
      <c r="F1421" s="34">
        <f>VLOOKUP(FACT_INTERESTS[[#This Row],[DW Version]], VERSIONS[], 3)</f>
        <v>4</v>
      </c>
      <c r="G1421" s="34" t="str">
        <f>VLOOKUP(FACT_INTERESTS[[#This Row],[DW Version]], VERSIONS[], 4)</f>
        <v>white</v>
      </c>
      <c r="H1421" s="40" t="str">
        <f>VLOOKUP(FACT_INTERESTS[[#This Row],[DW Version]], VERSIONS[], 6)</f>
        <v>Tech Fleece Hoodie</v>
      </c>
      <c r="I1421" s="40" t="str">
        <f>VLOOKUP(FACT_INTERESTS[[#This Row],[DW Version]], VERSIONS[], 7)</f>
        <v>Apparel</v>
      </c>
    </row>
    <row r="1422" spans="1:9" ht="15.5" x14ac:dyDescent="0.3">
      <c r="A1422" s="34">
        <v>1421</v>
      </c>
      <c r="B1422" s="40" t="s">
        <v>791</v>
      </c>
      <c r="C1422" s="35">
        <v>143</v>
      </c>
      <c r="D1422" s="36">
        <v>39821.356180897172</v>
      </c>
      <c r="E1422" s="34">
        <f>VLOOKUP(FACT_INTERESTS[[#This Row],[DW Version]], VERSIONS[], 2)</f>
        <v>14</v>
      </c>
      <c r="F1422" s="34">
        <f>VLOOKUP(FACT_INTERESTS[[#This Row],[DW Version]], VERSIONS[], 3)</f>
        <v>10</v>
      </c>
      <c r="G1422" s="34" t="str">
        <f>VLOOKUP(FACT_INTERESTS[[#This Row],[DW Version]], VERSIONS[], 4)</f>
        <v>red</v>
      </c>
      <c r="H1422" s="40" t="str">
        <f>VLOOKUP(FACT_INTERESTS[[#This Row],[DW Version]], VERSIONS[], 6)</f>
        <v>ZoomX</v>
      </c>
      <c r="I1422" s="40" t="str">
        <f>VLOOKUP(FACT_INTERESTS[[#This Row],[DW Version]], VERSIONS[], 7)</f>
        <v>Shoe</v>
      </c>
    </row>
    <row r="1423" spans="1:9" ht="15.5" x14ac:dyDescent="0.3">
      <c r="A1423" s="37">
        <v>1422</v>
      </c>
      <c r="B1423" s="37" t="s">
        <v>791</v>
      </c>
      <c r="C1423" s="38">
        <v>25</v>
      </c>
      <c r="D1423" s="39">
        <v>40486.462874586345</v>
      </c>
      <c r="E1423" s="34">
        <f>VLOOKUP(FACT_INTERESTS[[#This Row],[DW Version]], VERSIONS[], 2)</f>
        <v>2</v>
      </c>
      <c r="F1423" s="34">
        <f>VLOOKUP(FACT_INTERESTS[[#This Row],[DW Version]], VERSIONS[], 3)</f>
        <v>12</v>
      </c>
      <c r="G1423" s="34" t="str">
        <f>VLOOKUP(FACT_INTERESTS[[#This Row],[DW Version]], VERSIONS[], 4)</f>
        <v>white</v>
      </c>
      <c r="H1423" s="40" t="str">
        <f>VLOOKUP(FACT_INTERESTS[[#This Row],[DW Version]], VERSIONS[], 6)</f>
        <v>Air Force 1</v>
      </c>
      <c r="I1423" s="40" t="str">
        <f>VLOOKUP(FACT_INTERESTS[[#This Row],[DW Version]], VERSIONS[], 7)</f>
        <v>Shoe</v>
      </c>
    </row>
    <row r="1424" spans="1:9" ht="15.5" x14ac:dyDescent="0.3">
      <c r="A1424" s="34">
        <v>1423</v>
      </c>
      <c r="B1424" s="34" t="s">
        <v>791</v>
      </c>
      <c r="C1424" s="35">
        <v>324</v>
      </c>
      <c r="D1424" s="36">
        <v>45196.240329946406</v>
      </c>
      <c r="E1424" s="34">
        <f>VLOOKUP(FACT_INTERESTS[[#This Row],[DW Version]], VERSIONS[], 2)</f>
        <v>33</v>
      </c>
      <c r="F1424" s="34">
        <f>VLOOKUP(FACT_INTERESTS[[#This Row],[DW Version]], VERSIONS[], 3)</f>
        <v>6</v>
      </c>
      <c r="G1424" s="34" t="str">
        <f>VLOOKUP(FACT_INTERESTS[[#This Row],[DW Version]], VERSIONS[], 4)</f>
        <v>black</v>
      </c>
      <c r="H1424" s="40" t="str">
        <f>VLOOKUP(FACT_INTERESTS[[#This Row],[DW Version]], VERSIONS[], 6)</f>
        <v>Element Running Top</v>
      </c>
      <c r="I1424" s="40" t="str">
        <f>VLOOKUP(FACT_INTERESTS[[#This Row],[DW Version]], VERSIONS[], 7)</f>
        <v>Apparel</v>
      </c>
    </row>
    <row r="1425" spans="1:9" ht="15.5" x14ac:dyDescent="0.3">
      <c r="A1425" s="37">
        <v>1424</v>
      </c>
      <c r="B1425" s="37" t="s">
        <v>791</v>
      </c>
      <c r="C1425" s="38">
        <v>394</v>
      </c>
      <c r="D1425" s="39">
        <v>40751.411666000473</v>
      </c>
      <c r="E1425" s="34">
        <f>VLOOKUP(FACT_INTERESTS[[#This Row],[DW Version]], VERSIONS[], 2)</f>
        <v>40</v>
      </c>
      <c r="F1425" s="34">
        <f>VLOOKUP(FACT_INTERESTS[[#This Row],[DW Version]], VERSIONS[], 3)</f>
        <v>10.5</v>
      </c>
      <c r="G1425" s="34" t="str">
        <f>VLOOKUP(FACT_INTERESTS[[#This Row],[DW Version]], VERSIONS[], 4)</f>
        <v>white</v>
      </c>
      <c r="H1425" s="40" t="str">
        <f>VLOOKUP(FACT_INTERESTS[[#This Row],[DW Version]], VERSIONS[], 6)</f>
        <v>Zoom Streak</v>
      </c>
      <c r="I1425" s="40" t="str">
        <f>VLOOKUP(FACT_INTERESTS[[#This Row],[DW Version]], VERSIONS[], 7)</f>
        <v>Shoe</v>
      </c>
    </row>
    <row r="1426" spans="1:9" ht="15.5" x14ac:dyDescent="0.3">
      <c r="A1426" s="34">
        <v>1425</v>
      </c>
      <c r="B1426" s="34" t="s">
        <v>791</v>
      </c>
      <c r="C1426" s="35">
        <v>516</v>
      </c>
      <c r="D1426" s="36">
        <v>42445.354502357266</v>
      </c>
      <c r="E1426" s="34">
        <f>VLOOKUP(FACT_INTERESTS[[#This Row],[DW Version]], VERSIONS[], 2)</f>
        <v>54</v>
      </c>
      <c r="F1426" s="34">
        <f>VLOOKUP(FACT_INTERESTS[[#This Row],[DW Version]], VERSIONS[], 3)</f>
        <v>4</v>
      </c>
      <c r="G1426" s="34" t="str">
        <f>VLOOKUP(FACT_INTERESTS[[#This Row],[DW Version]], VERSIONS[], 4)</f>
        <v>white</v>
      </c>
      <c r="H1426" s="40" t="str">
        <f>VLOOKUP(FACT_INTERESTS[[#This Row],[DW Version]], VERSIONS[], 6)</f>
        <v>Legend React</v>
      </c>
      <c r="I1426" s="40" t="str">
        <f>VLOOKUP(FACT_INTERESTS[[#This Row],[DW Version]], VERSIONS[], 7)</f>
        <v>Shoe</v>
      </c>
    </row>
    <row r="1427" spans="1:9" ht="15.5" x14ac:dyDescent="0.3">
      <c r="A1427" s="37">
        <v>1426</v>
      </c>
      <c r="B1427" s="37" t="s">
        <v>791</v>
      </c>
      <c r="C1427" s="38">
        <v>850</v>
      </c>
      <c r="D1427" s="39">
        <v>42051.326104483582</v>
      </c>
      <c r="E1427" s="34">
        <f>VLOOKUP(FACT_INTERESTS[[#This Row],[DW Version]], VERSIONS[], 2)</f>
        <v>86</v>
      </c>
      <c r="F1427" s="34">
        <f>VLOOKUP(FACT_INTERESTS[[#This Row],[DW Version]], VERSIONS[], 3)</f>
        <v>8</v>
      </c>
      <c r="G1427" s="34" t="str">
        <f>VLOOKUP(FACT_INTERESTS[[#This Row],[DW Version]], VERSIONS[], 4)</f>
        <v>dark blue</v>
      </c>
      <c r="H1427" s="40" t="str">
        <f>VLOOKUP(FACT_INTERESTS[[#This Row],[DW Version]], VERSIONS[], 6)</f>
        <v>Challenger Long-Sleeve</v>
      </c>
      <c r="I1427" s="40" t="str">
        <f>VLOOKUP(FACT_INTERESTS[[#This Row],[DW Version]], VERSIONS[], 7)</f>
        <v>Apparel</v>
      </c>
    </row>
    <row r="1428" spans="1:9" ht="15.5" x14ac:dyDescent="0.3">
      <c r="A1428" s="34">
        <v>1427</v>
      </c>
      <c r="B1428" s="34" t="s">
        <v>783</v>
      </c>
      <c r="C1428" s="35">
        <v>917</v>
      </c>
      <c r="D1428" s="36">
        <v>43840.868238879135</v>
      </c>
      <c r="E1428" s="34">
        <f>VLOOKUP(FACT_INTERESTS[[#This Row],[DW Version]], VERSIONS[], 2)</f>
        <v>93</v>
      </c>
      <c r="F1428" s="34">
        <f>VLOOKUP(FACT_INTERESTS[[#This Row],[DW Version]], VERSIONS[], 3)</f>
        <v>9.5</v>
      </c>
      <c r="G1428" s="34" t="str">
        <f>VLOOKUP(FACT_INTERESTS[[#This Row],[DW Version]], VERSIONS[], 4)</f>
        <v>white</v>
      </c>
      <c r="H1428" s="40" t="str">
        <f>VLOOKUP(FACT_INTERESTS[[#This Row],[DW Version]], VERSIONS[], 6)</f>
        <v>Therma Training Top</v>
      </c>
      <c r="I1428" s="40" t="str">
        <f>VLOOKUP(FACT_INTERESTS[[#This Row],[DW Version]], VERSIONS[], 7)</f>
        <v>Apparel</v>
      </c>
    </row>
    <row r="1429" spans="1:9" ht="15.5" x14ac:dyDescent="0.3">
      <c r="A1429" s="37">
        <v>1428</v>
      </c>
      <c r="B1429" s="41" t="s">
        <v>783</v>
      </c>
      <c r="C1429" s="38">
        <v>501</v>
      </c>
      <c r="D1429" s="39">
        <v>43537.881606920899</v>
      </c>
      <c r="E1429" s="34">
        <f>VLOOKUP(FACT_INTERESTS[[#This Row],[DW Version]], VERSIONS[], 2)</f>
        <v>53</v>
      </c>
      <c r="F1429" s="34">
        <f>VLOOKUP(FACT_INTERESTS[[#This Row],[DW Version]], VERSIONS[], 3)</f>
        <v>3.5</v>
      </c>
      <c r="G1429" s="34" t="str">
        <f>VLOOKUP(FACT_INTERESTS[[#This Row],[DW Version]], VERSIONS[], 4)</f>
        <v>white</v>
      </c>
      <c r="H1429" s="40" t="str">
        <f>VLOOKUP(FACT_INTERESTS[[#This Row],[DW Version]], VERSIONS[], 6)</f>
        <v>Flex Stride Shorts</v>
      </c>
      <c r="I1429" s="40" t="str">
        <f>VLOOKUP(FACT_INTERESTS[[#This Row],[DW Version]], VERSIONS[], 7)</f>
        <v>Apparel</v>
      </c>
    </row>
    <row r="1430" spans="1:9" ht="15.5" x14ac:dyDescent="0.3">
      <c r="A1430" s="34">
        <v>1429</v>
      </c>
      <c r="B1430" s="40" t="s">
        <v>783</v>
      </c>
      <c r="C1430" s="35">
        <v>819</v>
      </c>
      <c r="D1430" s="36">
        <v>38871.269715081624</v>
      </c>
      <c r="E1430" s="34">
        <f>VLOOKUP(FACT_INTERESTS[[#This Row],[DW Version]], VERSIONS[], 2)</f>
        <v>83</v>
      </c>
      <c r="F1430" s="34">
        <f>VLOOKUP(FACT_INTERESTS[[#This Row],[DW Version]], VERSIONS[], 3)</f>
        <v>8.5</v>
      </c>
      <c r="G1430" s="34" t="str">
        <f>VLOOKUP(FACT_INTERESTS[[#This Row],[DW Version]], VERSIONS[], 4)</f>
        <v>blue</v>
      </c>
      <c r="H1430" s="40" t="str">
        <f>VLOOKUP(FACT_INTERESTS[[#This Row],[DW Version]], VERSIONS[], 6)</f>
        <v>Dri-FIT Academy Pants</v>
      </c>
      <c r="I1430" s="40" t="str">
        <f>VLOOKUP(FACT_INTERESTS[[#This Row],[DW Version]], VERSIONS[], 7)</f>
        <v>Apparel</v>
      </c>
    </row>
    <row r="1431" spans="1:9" ht="15.5" x14ac:dyDescent="0.3">
      <c r="A1431" s="37">
        <v>1430</v>
      </c>
      <c r="B1431" s="41" t="s">
        <v>783</v>
      </c>
      <c r="C1431" s="38">
        <v>663</v>
      </c>
      <c r="D1431" s="39">
        <v>41129.404316078559</v>
      </c>
      <c r="E1431" s="34">
        <f>VLOOKUP(FACT_INTERESTS[[#This Row],[DW Version]], VERSIONS[], 2)</f>
        <v>67</v>
      </c>
      <c r="F1431" s="34">
        <f>VLOOKUP(FACT_INTERESTS[[#This Row],[DW Version]], VERSIONS[], 3)</f>
        <v>8</v>
      </c>
      <c r="G1431" s="34" t="str">
        <f>VLOOKUP(FACT_INTERESTS[[#This Row],[DW Version]], VERSIONS[], 4)</f>
        <v>white</v>
      </c>
      <c r="H1431" s="40" t="str">
        <f>VLOOKUP(FACT_INTERESTS[[#This Row],[DW Version]], VERSIONS[], 6)</f>
        <v>Phantom VSN Elite</v>
      </c>
      <c r="I1431" s="40" t="str">
        <f>VLOOKUP(FACT_INTERESTS[[#This Row],[DW Version]], VERSIONS[], 7)</f>
        <v>Shoe</v>
      </c>
    </row>
    <row r="1432" spans="1:9" ht="15.5" x14ac:dyDescent="0.3">
      <c r="A1432" s="34">
        <v>1431</v>
      </c>
      <c r="B1432" s="34" t="s">
        <v>783</v>
      </c>
      <c r="C1432" s="35">
        <v>530</v>
      </c>
      <c r="D1432" s="36">
        <v>41037.945925145352</v>
      </c>
      <c r="E1432" s="34">
        <f>VLOOKUP(FACT_INTERESTS[[#This Row],[DW Version]], VERSIONS[], 2)</f>
        <v>55</v>
      </c>
      <c r="F1432" s="34">
        <f>VLOOKUP(FACT_INTERESTS[[#This Row],[DW Version]], VERSIONS[], 3)</f>
        <v>3.5</v>
      </c>
      <c r="G1432" s="34" t="str">
        <f>VLOOKUP(FACT_INTERESTS[[#This Row],[DW Version]], VERSIONS[], 4)</f>
        <v>black</v>
      </c>
      <c r="H1432" s="40" t="str">
        <f>VLOOKUP(FACT_INTERESTS[[#This Row],[DW Version]], VERSIONS[], 6)</f>
        <v>Vapor Street</v>
      </c>
      <c r="I1432" s="40" t="str">
        <f>VLOOKUP(FACT_INTERESTS[[#This Row],[DW Version]], VERSIONS[], 7)</f>
        <v>Shoe</v>
      </c>
    </row>
    <row r="1433" spans="1:9" ht="15.5" x14ac:dyDescent="0.3">
      <c r="A1433" s="37">
        <v>1432</v>
      </c>
      <c r="B1433" s="37" t="s">
        <v>783</v>
      </c>
      <c r="C1433" s="38">
        <v>890</v>
      </c>
      <c r="D1433" s="39">
        <v>40078.458351424037</v>
      </c>
      <c r="E1433" s="34">
        <f>VLOOKUP(FACT_INTERESTS[[#This Row],[DW Version]], VERSIONS[], 2)</f>
        <v>91</v>
      </c>
      <c r="F1433" s="34">
        <f>VLOOKUP(FACT_INTERESTS[[#This Row],[DW Version]], VERSIONS[], 3)</f>
        <v>4.5</v>
      </c>
      <c r="G1433" s="34" t="str">
        <f>VLOOKUP(FACT_INTERESTS[[#This Row],[DW Version]], VERSIONS[], 4)</f>
        <v>white</v>
      </c>
      <c r="H1433" s="40" t="str">
        <f>VLOOKUP(FACT_INTERESTS[[#This Row],[DW Version]], VERSIONS[], 6)</f>
        <v>Alphafly NEXT%</v>
      </c>
      <c r="I1433" s="40" t="str">
        <f>VLOOKUP(FACT_INTERESTS[[#This Row],[DW Version]], VERSIONS[], 7)</f>
        <v>Shoe</v>
      </c>
    </row>
    <row r="1434" spans="1:9" ht="15.5" x14ac:dyDescent="0.3">
      <c r="A1434" s="34">
        <v>1433</v>
      </c>
      <c r="B1434" s="34" t="s">
        <v>783</v>
      </c>
      <c r="C1434" s="35">
        <v>545</v>
      </c>
      <c r="D1434" s="36">
        <v>45217.648807664526</v>
      </c>
      <c r="E1434" s="34">
        <f>VLOOKUP(FACT_INTERESTS[[#This Row],[DW Version]], VERSIONS[], 2)</f>
        <v>57</v>
      </c>
      <c r="F1434" s="34">
        <f>VLOOKUP(FACT_INTERESTS[[#This Row],[DW Version]], VERSIONS[], 3)</f>
        <v>5.5</v>
      </c>
      <c r="G1434" s="34" t="str">
        <f>VLOOKUP(FACT_INTERESTS[[#This Row],[DW Version]], VERSIONS[], 4)</f>
        <v>yellow</v>
      </c>
      <c r="H1434" s="40" t="str">
        <f>VLOOKUP(FACT_INTERESTS[[#This Row],[DW Version]], VERSIONS[], 6)</f>
        <v>Phantom Vision</v>
      </c>
      <c r="I1434" s="40" t="str">
        <f>VLOOKUP(FACT_INTERESTS[[#This Row],[DW Version]], VERSIONS[], 7)</f>
        <v>Shoe</v>
      </c>
    </row>
    <row r="1435" spans="1:9" ht="15.5" x14ac:dyDescent="0.3">
      <c r="A1435" s="37">
        <v>1434</v>
      </c>
      <c r="B1435" s="41" t="s">
        <v>783</v>
      </c>
      <c r="C1435" s="38">
        <v>826</v>
      </c>
      <c r="D1435" s="39">
        <v>44808.770071794206</v>
      </c>
      <c r="E1435" s="34">
        <f>VLOOKUP(FACT_INTERESTS[[#This Row],[DW Version]], VERSIONS[], 2)</f>
        <v>84</v>
      </c>
      <c r="F1435" s="34">
        <f>VLOOKUP(FACT_INTERESTS[[#This Row],[DW Version]], VERSIONS[], 3)</f>
        <v>5.5</v>
      </c>
      <c r="G1435" s="34" t="str">
        <f>VLOOKUP(FACT_INTERESTS[[#This Row],[DW Version]], VERSIONS[], 4)</f>
        <v>white</v>
      </c>
      <c r="H1435" s="40" t="str">
        <f>VLOOKUP(FACT_INTERESTS[[#This Row],[DW Version]], VERSIONS[], 6)</f>
        <v>AeroLoft Running Vest</v>
      </c>
      <c r="I1435" s="40" t="str">
        <f>VLOOKUP(FACT_INTERESTS[[#This Row],[DW Version]], VERSIONS[], 7)</f>
        <v>Apparel</v>
      </c>
    </row>
    <row r="1436" spans="1:9" ht="15.5" x14ac:dyDescent="0.3">
      <c r="A1436" s="34">
        <v>1435</v>
      </c>
      <c r="B1436" s="40" t="s">
        <v>783</v>
      </c>
      <c r="C1436" s="35">
        <v>52</v>
      </c>
      <c r="D1436" s="36">
        <v>39196.423606483928</v>
      </c>
      <c r="E1436" s="34">
        <f>VLOOKUP(FACT_INTERESTS[[#This Row],[DW Version]], VERSIONS[], 2)</f>
        <v>5</v>
      </c>
      <c r="F1436" s="34">
        <f>VLOOKUP(FACT_INTERESTS[[#This Row],[DW Version]], VERSIONS[], 3)</f>
        <v>9</v>
      </c>
      <c r="G1436" s="34" t="str">
        <f>VLOOKUP(FACT_INTERESTS[[#This Row],[DW Version]], VERSIONS[], 4)</f>
        <v>red</v>
      </c>
      <c r="H1436" s="40" t="str">
        <f>VLOOKUP(FACT_INTERESTS[[#This Row],[DW Version]], VERSIONS[], 6)</f>
        <v>Nike Football</v>
      </c>
      <c r="I1436" s="40" t="str">
        <f>VLOOKUP(FACT_INTERESTS[[#This Row],[DW Version]], VERSIONS[], 7)</f>
        <v>Sport Equipment</v>
      </c>
    </row>
    <row r="1437" spans="1:9" ht="15.5" x14ac:dyDescent="0.3">
      <c r="A1437" s="37">
        <v>1436</v>
      </c>
      <c r="B1437" s="41" t="s">
        <v>629</v>
      </c>
      <c r="C1437" s="38">
        <v>803</v>
      </c>
      <c r="D1437" s="39">
        <v>43088.289424470269</v>
      </c>
      <c r="E1437" s="34">
        <f>VLOOKUP(FACT_INTERESTS[[#This Row],[DW Version]], VERSIONS[], 2)</f>
        <v>82</v>
      </c>
      <c r="F1437" s="34">
        <f>VLOOKUP(FACT_INTERESTS[[#This Row],[DW Version]], VERSIONS[], 3)</f>
        <v>5</v>
      </c>
      <c r="G1437" s="34" t="str">
        <f>VLOOKUP(FACT_INTERESTS[[#This Row],[DW Version]], VERSIONS[], 4)</f>
        <v>white</v>
      </c>
      <c r="H1437" s="40" t="str">
        <f>VLOOKUP(FACT_INTERESTS[[#This Row],[DW Version]], VERSIONS[], 6)</f>
        <v>Flex 2-in-1 Shorts</v>
      </c>
      <c r="I1437" s="40" t="str">
        <f>VLOOKUP(FACT_INTERESTS[[#This Row],[DW Version]], VERSIONS[], 7)</f>
        <v>Apparel</v>
      </c>
    </row>
    <row r="1438" spans="1:9" ht="15.5" x14ac:dyDescent="0.3">
      <c r="A1438" s="34">
        <v>1437</v>
      </c>
      <c r="B1438" s="34" t="s">
        <v>629</v>
      </c>
      <c r="C1438" s="35">
        <v>818</v>
      </c>
      <c r="D1438" s="36">
        <v>44199.846236649748</v>
      </c>
      <c r="E1438" s="34">
        <f>VLOOKUP(FACT_INTERESTS[[#This Row],[DW Version]], VERSIONS[], 2)</f>
        <v>83</v>
      </c>
      <c r="F1438" s="34">
        <f>VLOOKUP(FACT_INTERESTS[[#This Row],[DW Version]], VERSIONS[], 3)</f>
        <v>8</v>
      </c>
      <c r="G1438" s="34" t="str">
        <f>VLOOKUP(FACT_INTERESTS[[#This Row],[DW Version]], VERSIONS[], 4)</f>
        <v>gray</v>
      </c>
      <c r="H1438" s="40" t="str">
        <f>VLOOKUP(FACT_INTERESTS[[#This Row],[DW Version]], VERSIONS[], 6)</f>
        <v>Dri-FIT Academy Pants</v>
      </c>
      <c r="I1438" s="40" t="str">
        <f>VLOOKUP(FACT_INTERESTS[[#This Row],[DW Version]], VERSIONS[], 7)</f>
        <v>Apparel</v>
      </c>
    </row>
    <row r="1439" spans="1:9" ht="15.5" x14ac:dyDescent="0.3">
      <c r="A1439" s="37">
        <v>1438</v>
      </c>
      <c r="B1439" s="41" t="s">
        <v>629</v>
      </c>
      <c r="C1439" s="38">
        <v>126</v>
      </c>
      <c r="D1439" s="39">
        <v>40165.110015961647</v>
      </c>
      <c r="E1439" s="34">
        <f>VLOOKUP(FACT_INTERESTS[[#This Row],[DW Version]], VERSIONS[], 2)</f>
        <v>13</v>
      </c>
      <c r="F1439" s="34">
        <f>VLOOKUP(FACT_INTERESTS[[#This Row],[DW Version]], VERSIONS[], 3)</f>
        <v>9</v>
      </c>
      <c r="G1439" s="34" t="str">
        <f>VLOOKUP(FACT_INTERESTS[[#This Row],[DW Version]], VERSIONS[], 4)</f>
        <v>white</v>
      </c>
      <c r="H1439" s="40" t="str">
        <f>VLOOKUP(FACT_INTERESTS[[#This Row],[DW Version]], VERSIONS[], 6)</f>
        <v>Therma Pants</v>
      </c>
      <c r="I1439" s="40" t="str">
        <f>VLOOKUP(FACT_INTERESTS[[#This Row],[DW Version]], VERSIONS[], 7)</f>
        <v>Apparel</v>
      </c>
    </row>
    <row r="1440" spans="1:9" ht="15.5" x14ac:dyDescent="0.3">
      <c r="A1440" s="34">
        <v>1439</v>
      </c>
      <c r="B1440" s="40" t="s">
        <v>629</v>
      </c>
      <c r="C1440" s="35">
        <v>173</v>
      </c>
      <c r="D1440" s="36">
        <v>40837.059623842353</v>
      </c>
      <c r="E1440" s="34">
        <f>VLOOKUP(FACT_INTERESTS[[#This Row],[DW Version]], VERSIONS[], 2)</f>
        <v>17</v>
      </c>
      <c r="F1440" s="34">
        <f>VLOOKUP(FACT_INTERESTS[[#This Row],[DW Version]], VERSIONS[], 3)</f>
        <v>8</v>
      </c>
      <c r="G1440" s="34" t="str">
        <f>VLOOKUP(FACT_INTERESTS[[#This Row],[DW Version]], VERSIONS[], 4)</f>
        <v>silver</v>
      </c>
      <c r="H1440" s="40" t="str">
        <f>VLOOKUP(FACT_INTERESTS[[#This Row],[DW Version]], VERSIONS[], 6)</f>
        <v>Free Run</v>
      </c>
      <c r="I1440" s="40" t="str">
        <f>VLOOKUP(FACT_INTERESTS[[#This Row],[DW Version]], VERSIONS[], 7)</f>
        <v>Shoe</v>
      </c>
    </row>
    <row r="1441" spans="1:9" ht="15.5" x14ac:dyDescent="0.3">
      <c r="A1441" s="37">
        <v>1440</v>
      </c>
      <c r="B1441" s="41" t="s">
        <v>629</v>
      </c>
      <c r="C1441" s="38">
        <v>263</v>
      </c>
      <c r="D1441" s="39">
        <v>44291.385449508634</v>
      </c>
      <c r="E1441" s="34">
        <f>VLOOKUP(FACT_INTERESTS[[#This Row],[DW Version]], VERSIONS[], 2)</f>
        <v>26</v>
      </c>
      <c r="F1441" s="34">
        <f>VLOOKUP(FACT_INTERESTS[[#This Row],[DW Version]], VERSIONS[], 3)</f>
        <v>3.5</v>
      </c>
      <c r="G1441" s="34" t="str">
        <f>VLOOKUP(FACT_INTERESTS[[#This Row],[DW Version]], VERSIONS[], 4)</f>
        <v>white</v>
      </c>
      <c r="H1441" s="40" t="str">
        <f>VLOOKUP(FACT_INTERESTS[[#This Row],[DW Version]], VERSIONS[], 6)</f>
        <v>Infinity Run</v>
      </c>
      <c r="I1441" s="40" t="str">
        <f>VLOOKUP(FACT_INTERESTS[[#This Row],[DW Version]], VERSIONS[], 7)</f>
        <v>Shoe</v>
      </c>
    </row>
    <row r="1442" spans="1:9" ht="15.5" x14ac:dyDescent="0.3">
      <c r="A1442" s="34">
        <v>1441</v>
      </c>
      <c r="B1442" s="34" t="s">
        <v>629</v>
      </c>
      <c r="C1442" s="35">
        <v>856</v>
      </c>
      <c r="D1442" s="36">
        <v>45401.205172593211</v>
      </c>
      <c r="E1442" s="34">
        <f>VLOOKUP(FACT_INTERESTS[[#This Row],[DW Version]], VERSIONS[], 2)</f>
        <v>87</v>
      </c>
      <c r="F1442" s="34">
        <f>VLOOKUP(FACT_INTERESTS[[#This Row],[DW Version]], VERSIONS[], 3)</f>
        <v>3</v>
      </c>
      <c r="G1442" s="34" t="str">
        <f>VLOOKUP(FACT_INTERESTS[[#This Row],[DW Version]], VERSIONS[], 4)</f>
        <v>white</v>
      </c>
      <c r="H1442" s="40" t="str">
        <f>VLOOKUP(FACT_INTERESTS[[#This Row],[DW Version]], VERSIONS[], 6)</f>
        <v>Challenger 7</v>
      </c>
      <c r="I1442" s="40" t="str">
        <f>VLOOKUP(FACT_INTERESTS[[#This Row],[DW Version]], VERSIONS[], 7)</f>
        <v>Shoe</v>
      </c>
    </row>
    <row r="1443" spans="1:9" ht="15.5" x14ac:dyDescent="0.3">
      <c r="A1443" s="37">
        <v>1442</v>
      </c>
      <c r="B1443" s="37" t="s">
        <v>629</v>
      </c>
      <c r="C1443" s="38">
        <v>240</v>
      </c>
      <c r="D1443" s="39">
        <v>39422.832253602151</v>
      </c>
      <c r="E1443" s="34">
        <f>VLOOKUP(FACT_INTERESTS[[#This Row],[DW Version]], VERSIONS[], 2)</f>
        <v>24</v>
      </c>
      <c r="F1443" s="34">
        <f>VLOOKUP(FACT_INTERESTS[[#This Row],[DW Version]], VERSIONS[], 3)</f>
        <v>4.5</v>
      </c>
      <c r="G1443" s="34" t="str">
        <f>VLOOKUP(FACT_INTERESTS[[#This Row],[DW Version]], VERSIONS[], 4)</f>
        <v>white</v>
      </c>
      <c r="H1443" s="40" t="str">
        <f>VLOOKUP(FACT_INTERESTS[[#This Row],[DW Version]], VERSIONS[], 6)</f>
        <v>Zoom Fly</v>
      </c>
      <c r="I1443" s="40" t="str">
        <f>VLOOKUP(FACT_INTERESTS[[#This Row],[DW Version]], VERSIONS[], 7)</f>
        <v>Shoe</v>
      </c>
    </row>
    <row r="1444" spans="1:9" ht="15.5" x14ac:dyDescent="0.3">
      <c r="A1444" s="34">
        <v>1443</v>
      </c>
      <c r="B1444" s="34" t="s">
        <v>629</v>
      </c>
      <c r="C1444" s="35">
        <v>838</v>
      </c>
      <c r="D1444" s="36">
        <v>43009.013013293756</v>
      </c>
      <c r="E1444" s="34">
        <f>VLOOKUP(FACT_INTERESTS[[#This Row],[DW Version]], VERSIONS[], 2)</f>
        <v>85</v>
      </c>
      <c r="F1444" s="34">
        <f>VLOOKUP(FACT_INTERESTS[[#This Row],[DW Version]], VERSIONS[], 3)</f>
        <v>6</v>
      </c>
      <c r="G1444" s="34" t="str">
        <f>VLOOKUP(FACT_INTERESTS[[#This Row],[DW Version]], VERSIONS[], 4)</f>
        <v>white</v>
      </c>
      <c r="H1444" s="40" t="str">
        <f>VLOOKUP(FACT_INTERESTS[[#This Row],[DW Version]], VERSIONS[], 6)</f>
        <v>Nike Flex Stride</v>
      </c>
      <c r="I1444" s="40" t="str">
        <f>VLOOKUP(FACT_INTERESTS[[#This Row],[DW Version]], VERSIONS[], 7)</f>
        <v>Apparel</v>
      </c>
    </row>
    <row r="1445" spans="1:9" ht="15.5" x14ac:dyDescent="0.3">
      <c r="A1445" s="37">
        <v>1444</v>
      </c>
      <c r="B1445" s="41" t="s">
        <v>629</v>
      </c>
      <c r="C1445" s="38">
        <v>746</v>
      </c>
      <c r="D1445" s="39">
        <v>39415.758240505049</v>
      </c>
      <c r="E1445" s="34">
        <f>VLOOKUP(FACT_INTERESTS[[#This Row],[DW Version]], VERSIONS[], 2)</f>
        <v>77</v>
      </c>
      <c r="F1445" s="34">
        <f>VLOOKUP(FACT_INTERESTS[[#This Row],[DW Version]], VERSIONS[], 3)</f>
        <v>3.5</v>
      </c>
      <c r="G1445" s="34" t="str">
        <f>VLOOKUP(FACT_INTERESTS[[#This Row],[DW Version]], VERSIONS[], 4)</f>
        <v>white</v>
      </c>
      <c r="H1445" s="40" t="str">
        <f>VLOOKUP(FACT_INTERESTS[[#This Row],[DW Version]], VERSIONS[], 6)</f>
        <v>Nike Court Legacy</v>
      </c>
      <c r="I1445" s="40" t="str">
        <f>VLOOKUP(FACT_INTERESTS[[#This Row],[DW Version]], VERSIONS[], 7)</f>
        <v>Shoe</v>
      </c>
    </row>
    <row r="1446" spans="1:9" ht="15.5" x14ac:dyDescent="0.3">
      <c r="A1446" s="34">
        <v>1445</v>
      </c>
      <c r="B1446" s="34" t="s">
        <v>629</v>
      </c>
      <c r="C1446" s="35">
        <v>836</v>
      </c>
      <c r="D1446" s="36">
        <v>44573.213020349096</v>
      </c>
      <c r="E1446" s="34">
        <f>VLOOKUP(FACT_INTERESTS[[#This Row],[DW Version]], VERSIONS[], 2)</f>
        <v>85</v>
      </c>
      <c r="F1446" s="34">
        <f>VLOOKUP(FACT_INTERESTS[[#This Row],[DW Version]], VERSIONS[], 3)</f>
        <v>5</v>
      </c>
      <c r="G1446" s="34" t="str">
        <f>VLOOKUP(FACT_INTERESTS[[#This Row],[DW Version]], VERSIONS[], 4)</f>
        <v>white</v>
      </c>
      <c r="H1446" s="40" t="str">
        <f>VLOOKUP(FACT_INTERESTS[[#This Row],[DW Version]], VERSIONS[], 6)</f>
        <v>Nike Flex Stride</v>
      </c>
      <c r="I1446" s="40" t="str">
        <f>VLOOKUP(FACT_INTERESTS[[#This Row],[DW Version]], VERSIONS[], 7)</f>
        <v>Apparel</v>
      </c>
    </row>
    <row r="1447" spans="1:9" ht="15.5" x14ac:dyDescent="0.3">
      <c r="A1447" s="37">
        <v>1446</v>
      </c>
      <c r="B1447" s="41" t="s">
        <v>807</v>
      </c>
      <c r="C1447" s="38">
        <v>38</v>
      </c>
      <c r="D1447" s="39">
        <v>44321.660062301977</v>
      </c>
      <c r="E1447" s="34">
        <f>VLOOKUP(FACT_INTERESTS[[#This Row],[DW Version]], VERSIONS[], 2)</f>
        <v>4</v>
      </c>
      <c r="F1447" s="34">
        <f>VLOOKUP(FACT_INTERESTS[[#This Row],[DW Version]], VERSIONS[], 3)</f>
        <v>5.5</v>
      </c>
      <c r="G1447" s="34" t="str">
        <f>VLOOKUP(FACT_INTERESTS[[#This Row],[DW Version]], VERSIONS[], 4)</f>
        <v>black</v>
      </c>
      <c r="H1447" s="40" t="str">
        <f>VLOOKUP(FACT_INTERESTS[[#This Row],[DW Version]], VERSIONS[], 6)</f>
        <v>Cortez</v>
      </c>
      <c r="I1447" s="40" t="str">
        <f>VLOOKUP(FACT_INTERESTS[[#This Row],[DW Version]], VERSIONS[], 7)</f>
        <v>Shoe</v>
      </c>
    </row>
    <row r="1448" spans="1:9" ht="15.5" x14ac:dyDescent="0.3">
      <c r="A1448" s="34">
        <v>1447</v>
      </c>
      <c r="B1448" s="40" t="s">
        <v>807</v>
      </c>
      <c r="C1448" s="35">
        <v>677</v>
      </c>
      <c r="D1448" s="36">
        <v>43422.466924969085</v>
      </c>
      <c r="E1448" s="34">
        <f>VLOOKUP(FACT_INTERESTS[[#This Row],[DW Version]], VERSIONS[], 2)</f>
        <v>68</v>
      </c>
      <c r="F1448" s="34">
        <f>VLOOKUP(FACT_INTERESTS[[#This Row],[DW Version]], VERSIONS[], 3)</f>
        <v>11</v>
      </c>
      <c r="G1448" s="34" t="str">
        <f>VLOOKUP(FACT_INTERESTS[[#This Row],[DW Version]], VERSIONS[], 4)</f>
        <v>dark red</v>
      </c>
      <c r="H1448" s="40" t="str">
        <f>VLOOKUP(FACT_INTERESTS[[#This Row],[DW Version]], VERSIONS[], 6)</f>
        <v>React Miler</v>
      </c>
      <c r="I1448" s="40" t="str">
        <f>VLOOKUP(FACT_INTERESTS[[#This Row],[DW Version]], VERSIONS[], 7)</f>
        <v>Shoe</v>
      </c>
    </row>
    <row r="1449" spans="1:9" ht="15.5" x14ac:dyDescent="0.3">
      <c r="A1449" s="37">
        <v>1448</v>
      </c>
      <c r="B1449" s="41" t="s">
        <v>807</v>
      </c>
      <c r="C1449" s="38">
        <v>641</v>
      </c>
      <c r="D1449" s="39">
        <v>40445.124986502262</v>
      </c>
      <c r="E1449" s="34">
        <f>VLOOKUP(FACT_INTERESTS[[#This Row],[DW Version]], VERSIONS[], 2)</f>
        <v>65</v>
      </c>
      <c r="F1449" s="34">
        <f>VLOOKUP(FACT_INTERESTS[[#This Row],[DW Version]], VERSIONS[], 3)</f>
        <v>6</v>
      </c>
      <c r="G1449" s="34" t="str">
        <f>VLOOKUP(FACT_INTERESTS[[#This Row],[DW Version]], VERSIONS[], 4)</f>
        <v>white</v>
      </c>
      <c r="H1449" s="40" t="str">
        <f>VLOOKUP(FACT_INTERESTS[[#This Row],[DW Version]], VERSIONS[], 6)</f>
        <v>Flex Shorts</v>
      </c>
      <c r="I1449" s="40" t="str">
        <f>VLOOKUP(FACT_INTERESTS[[#This Row],[DW Version]], VERSIONS[], 7)</f>
        <v>Apparel</v>
      </c>
    </row>
    <row r="1450" spans="1:9" ht="15.5" x14ac:dyDescent="0.3">
      <c r="A1450" s="34">
        <v>1449</v>
      </c>
      <c r="B1450" s="40" t="s">
        <v>807</v>
      </c>
      <c r="C1450" s="35">
        <v>647</v>
      </c>
      <c r="D1450" s="36">
        <v>39431.025675729397</v>
      </c>
      <c r="E1450" s="34">
        <f>VLOOKUP(FACT_INTERESTS[[#This Row],[DW Version]], VERSIONS[], 2)</f>
        <v>65</v>
      </c>
      <c r="F1450" s="34">
        <f>VLOOKUP(FACT_INTERESTS[[#This Row],[DW Version]], VERSIONS[], 3)</f>
        <v>12</v>
      </c>
      <c r="G1450" s="34" t="str">
        <f>VLOOKUP(FACT_INTERESTS[[#This Row],[DW Version]], VERSIONS[], 4)</f>
        <v>white</v>
      </c>
      <c r="H1450" s="40" t="str">
        <f>VLOOKUP(FACT_INTERESTS[[#This Row],[DW Version]], VERSIONS[], 6)</f>
        <v>Flex Shorts</v>
      </c>
      <c r="I1450" s="40" t="str">
        <f>VLOOKUP(FACT_INTERESTS[[#This Row],[DW Version]], VERSIONS[], 7)</f>
        <v>Apparel</v>
      </c>
    </row>
    <row r="1451" spans="1:9" ht="15.5" x14ac:dyDescent="0.3">
      <c r="A1451" s="37">
        <v>1450</v>
      </c>
      <c r="B1451" s="41" t="s">
        <v>807</v>
      </c>
      <c r="C1451" s="38">
        <v>418</v>
      </c>
      <c r="D1451" s="39">
        <v>44843.527918738961</v>
      </c>
      <c r="E1451" s="34">
        <f>VLOOKUP(FACT_INTERESTS[[#This Row],[DW Version]], VERSIONS[], 2)</f>
        <v>42</v>
      </c>
      <c r="F1451" s="34">
        <f>VLOOKUP(FACT_INTERESTS[[#This Row],[DW Version]], VERSIONS[], 3)</f>
        <v>9.5</v>
      </c>
      <c r="G1451" s="34" t="str">
        <f>VLOOKUP(FACT_INTERESTS[[#This Row],[DW Version]], VERSIONS[], 4)</f>
        <v>black</v>
      </c>
      <c r="H1451" s="40" t="str">
        <f>VLOOKUP(FACT_INTERESTS[[#This Row],[DW Version]], VERSIONS[], 6)</f>
        <v>Air Max Thea</v>
      </c>
      <c r="I1451" s="40" t="str">
        <f>VLOOKUP(FACT_INTERESTS[[#This Row],[DW Version]], VERSIONS[], 7)</f>
        <v>Shoe</v>
      </c>
    </row>
    <row r="1452" spans="1:9" ht="15.5" x14ac:dyDescent="0.3">
      <c r="A1452" s="34">
        <v>1451</v>
      </c>
      <c r="B1452" s="34" t="s">
        <v>807</v>
      </c>
      <c r="C1452" s="35">
        <v>714</v>
      </c>
      <c r="D1452" s="36">
        <v>41441.375227303106</v>
      </c>
      <c r="E1452" s="34">
        <f>VLOOKUP(FACT_INTERESTS[[#This Row],[DW Version]], VERSIONS[], 2)</f>
        <v>73</v>
      </c>
      <c r="F1452" s="34">
        <f>VLOOKUP(FACT_INTERESTS[[#This Row],[DW Version]], VERSIONS[], 3)</f>
        <v>6.5</v>
      </c>
      <c r="G1452" s="34" t="str">
        <f>VLOOKUP(FACT_INTERESTS[[#This Row],[DW Version]], VERSIONS[], 4)</f>
        <v>silver</v>
      </c>
      <c r="H1452" s="40" t="str">
        <f>VLOOKUP(FACT_INTERESTS[[#This Row],[DW Version]], VERSIONS[], 6)</f>
        <v>Air Max 720</v>
      </c>
      <c r="I1452" s="40" t="str">
        <f>VLOOKUP(FACT_INTERESTS[[#This Row],[DW Version]], VERSIONS[], 7)</f>
        <v>Shoe</v>
      </c>
    </row>
    <row r="1453" spans="1:9" ht="15.5" x14ac:dyDescent="0.3">
      <c r="A1453" s="37">
        <v>1452</v>
      </c>
      <c r="B1453" s="41" t="s">
        <v>807</v>
      </c>
      <c r="C1453" s="38">
        <v>253</v>
      </c>
      <c r="D1453" s="39">
        <v>39734.161773732005</v>
      </c>
      <c r="E1453" s="34">
        <f>VLOOKUP(FACT_INTERESTS[[#This Row],[DW Version]], VERSIONS[], 2)</f>
        <v>25</v>
      </c>
      <c r="F1453" s="34">
        <f>VLOOKUP(FACT_INTERESTS[[#This Row],[DW Version]], VERSIONS[], 3)</f>
        <v>4</v>
      </c>
      <c r="G1453" s="34" t="str">
        <f>VLOOKUP(FACT_INTERESTS[[#This Row],[DW Version]], VERSIONS[], 4)</f>
        <v>brown</v>
      </c>
      <c r="H1453" s="40" t="str">
        <f>VLOOKUP(FACT_INTERESTS[[#This Row],[DW Version]], VERSIONS[], 6)</f>
        <v>Shox</v>
      </c>
      <c r="I1453" s="40" t="str">
        <f>VLOOKUP(FACT_INTERESTS[[#This Row],[DW Version]], VERSIONS[], 7)</f>
        <v>Shoe</v>
      </c>
    </row>
    <row r="1454" spans="1:9" ht="15.5" x14ac:dyDescent="0.3">
      <c r="A1454" s="34">
        <v>1453</v>
      </c>
      <c r="B1454" s="40" t="s">
        <v>807</v>
      </c>
      <c r="C1454" s="35">
        <v>131</v>
      </c>
      <c r="D1454" s="36">
        <v>41945.807124419764</v>
      </c>
      <c r="E1454" s="34">
        <f>VLOOKUP(FACT_INTERESTS[[#This Row],[DW Version]], VERSIONS[], 2)</f>
        <v>14</v>
      </c>
      <c r="F1454" s="34">
        <f>VLOOKUP(FACT_INTERESTS[[#This Row],[DW Version]], VERSIONS[], 3)</f>
        <v>3</v>
      </c>
      <c r="G1454" s="34" t="str">
        <f>VLOOKUP(FACT_INTERESTS[[#This Row],[DW Version]], VERSIONS[], 4)</f>
        <v>white</v>
      </c>
      <c r="H1454" s="40" t="str">
        <f>VLOOKUP(FACT_INTERESTS[[#This Row],[DW Version]], VERSIONS[], 6)</f>
        <v>ZoomX</v>
      </c>
      <c r="I1454" s="40" t="str">
        <f>VLOOKUP(FACT_INTERESTS[[#This Row],[DW Version]], VERSIONS[], 7)</f>
        <v>Shoe</v>
      </c>
    </row>
    <row r="1455" spans="1:9" ht="15.5" x14ac:dyDescent="0.3">
      <c r="A1455" s="37">
        <v>1454</v>
      </c>
      <c r="B1455" s="41" t="s">
        <v>807</v>
      </c>
      <c r="C1455" s="38">
        <v>847</v>
      </c>
      <c r="D1455" s="39">
        <v>44347.474518085677</v>
      </c>
      <c r="E1455" s="34">
        <f>VLOOKUP(FACT_INTERESTS[[#This Row],[DW Version]], VERSIONS[], 2)</f>
        <v>86</v>
      </c>
      <c r="F1455" s="34">
        <f>VLOOKUP(FACT_INTERESTS[[#This Row],[DW Version]], VERSIONS[], 3)</f>
        <v>6</v>
      </c>
      <c r="G1455" s="34" t="str">
        <f>VLOOKUP(FACT_INTERESTS[[#This Row],[DW Version]], VERSIONS[], 4)</f>
        <v>white</v>
      </c>
      <c r="H1455" s="40" t="str">
        <f>VLOOKUP(FACT_INTERESTS[[#This Row],[DW Version]], VERSIONS[], 6)</f>
        <v>Challenger Long-Sleeve</v>
      </c>
      <c r="I1455" s="40" t="str">
        <f>VLOOKUP(FACT_INTERESTS[[#This Row],[DW Version]], VERSIONS[], 7)</f>
        <v>Apparel</v>
      </c>
    </row>
    <row r="1456" spans="1:9" ht="15.5" x14ac:dyDescent="0.3">
      <c r="A1456" s="34">
        <v>1455</v>
      </c>
      <c r="B1456" s="34" t="s">
        <v>807</v>
      </c>
      <c r="C1456" s="35">
        <v>356</v>
      </c>
      <c r="D1456" s="36">
        <v>42282.806543208098</v>
      </c>
      <c r="E1456" s="34">
        <f>VLOOKUP(FACT_INTERESTS[[#This Row],[DW Version]], VERSIONS[], 2)</f>
        <v>36</v>
      </c>
      <c r="F1456" s="34">
        <f>VLOOKUP(FACT_INTERESTS[[#This Row],[DW Version]], VERSIONS[], 3)</f>
        <v>5.5</v>
      </c>
      <c r="G1456" s="34" t="str">
        <f>VLOOKUP(FACT_INTERESTS[[#This Row],[DW Version]], VERSIONS[], 4)</f>
        <v>white</v>
      </c>
      <c r="H1456" s="40" t="str">
        <f>VLOOKUP(FACT_INTERESTS[[#This Row],[DW Version]], VERSIONS[], 6)</f>
        <v>Air Max 270</v>
      </c>
      <c r="I1456" s="40" t="str">
        <f>VLOOKUP(FACT_INTERESTS[[#This Row],[DW Version]], VERSIONS[], 7)</f>
        <v>Shoe</v>
      </c>
    </row>
    <row r="1457" spans="1:9" ht="15.5" x14ac:dyDescent="0.3">
      <c r="A1457" s="37">
        <v>1456</v>
      </c>
      <c r="B1457" s="41" t="s">
        <v>807</v>
      </c>
      <c r="C1457" s="38">
        <v>134</v>
      </c>
      <c r="D1457" s="39">
        <v>41059.81325626211</v>
      </c>
      <c r="E1457" s="34">
        <f>VLOOKUP(FACT_INTERESTS[[#This Row],[DW Version]], VERSIONS[], 2)</f>
        <v>14</v>
      </c>
      <c r="F1457" s="34">
        <f>VLOOKUP(FACT_INTERESTS[[#This Row],[DW Version]], VERSIONS[], 3)</f>
        <v>4.5</v>
      </c>
      <c r="G1457" s="34" t="str">
        <f>VLOOKUP(FACT_INTERESTS[[#This Row],[DW Version]], VERSIONS[], 4)</f>
        <v>gold</v>
      </c>
      <c r="H1457" s="40" t="str">
        <f>VLOOKUP(FACT_INTERESTS[[#This Row],[DW Version]], VERSIONS[], 6)</f>
        <v>ZoomX</v>
      </c>
      <c r="I1457" s="40" t="str">
        <f>VLOOKUP(FACT_INTERESTS[[#This Row],[DW Version]], VERSIONS[], 7)</f>
        <v>Shoe</v>
      </c>
    </row>
    <row r="1458" spans="1:9" ht="15.5" x14ac:dyDescent="0.3">
      <c r="A1458" s="34">
        <v>1457</v>
      </c>
      <c r="B1458" s="34" t="s">
        <v>683</v>
      </c>
      <c r="C1458" s="35">
        <v>558</v>
      </c>
      <c r="D1458" s="36">
        <v>41613.865585796913</v>
      </c>
      <c r="E1458" s="34">
        <f>VLOOKUP(FACT_INTERESTS[[#This Row],[DW Version]], VERSIONS[], 2)</f>
        <v>58</v>
      </c>
      <c r="F1458" s="34">
        <f>VLOOKUP(FACT_INTERESTS[[#This Row],[DW Version]], VERSIONS[], 3)</f>
        <v>5.5</v>
      </c>
      <c r="G1458" s="34" t="str">
        <f>VLOOKUP(FACT_INTERESTS[[#This Row],[DW Version]], VERSIONS[], 4)</f>
        <v>dark blue</v>
      </c>
      <c r="H1458" s="40" t="str">
        <f>VLOOKUP(FACT_INTERESTS[[#This Row],[DW Version]], VERSIONS[], 6)</f>
        <v>Mercurial Superfly</v>
      </c>
      <c r="I1458" s="40" t="str">
        <f>VLOOKUP(FACT_INTERESTS[[#This Row],[DW Version]], VERSIONS[], 7)</f>
        <v>Shoe</v>
      </c>
    </row>
    <row r="1459" spans="1:9" ht="15.5" x14ac:dyDescent="0.3">
      <c r="A1459" s="37">
        <v>1458</v>
      </c>
      <c r="B1459" s="41" t="s">
        <v>683</v>
      </c>
      <c r="C1459" s="38">
        <v>607</v>
      </c>
      <c r="D1459" s="39">
        <v>41023.129383125895</v>
      </c>
      <c r="E1459" s="34">
        <f>VLOOKUP(FACT_INTERESTS[[#This Row],[DW Version]], VERSIONS[], 2)</f>
        <v>62</v>
      </c>
      <c r="F1459" s="34">
        <f>VLOOKUP(FACT_INTERESTS[[#This Row],[DW Version]], VERSIONS[], 3)</f>
        <v>5.5</v>
      </c>
      <c r="G1459" s="34" t="str">
        <f>VLOOKUP(FACT_INTERESTS[[#This Row],[DW Version]], VERSIONS[], 4)</f>
        <v>black</v>
      </c>
      <c r="H1459" s="40" t="str">
        <f>VLOOKUP(FACT_INTERESTS[[#This Row],[DW Version]], VERSIONS[], 6)</f>
        <v>Tiempo Legend</v>
      </c>
      <c r="I1459" s="40" t="str">
        <f>VLOOKUP(FACT_INTERESTS[[#This Row],[DW Version]], VERSIONS[], 7)</f>
        <v>Shoe</v>
      </c>
    </row>
    <row r="1460" spans="1:9" ht="15.5" x14ac:dyDescent="0.3">
      <c r="A1460" s="34">
        <v>1459</v>
      </c>
      <c r="B1460" s="40" t="s">
        <v>683</v>
      </c>
      <c r="C1460" s="35">
        <v>869</v>
      </c>
      <c r="D1460" s="36">
        <v>44833.172325727159</v>
      </c>
      <c r="E1460" s="34">
        <f>VLOOKUP(FACT_INTERESTS[[#This Row],[DW Version]], VERSIONS[], 2)</f>
        <v>88</v>
      </c>
      <c r="F1460" s="34">
        <f>VLOOKUP(FACT_INTERESTS[[#This Row],[DW Version]], VERSIONS[], 3)</f>
        <v>11</v>
      </c>
      <c r="G1460" s="34" t="str">
        <f>VLOOKUP(FACT_INTERESTS[[#This Row],[DW Version]], VERSIONS[], 4)</f>
        <v>black</v>
      </c>
      <c r="H1460" s="40" t="str">
        <f>VLOOKUP(FACT_INTERESTS[[#This Row],[DW Version]], VERSIONS[], 6)</f>
        <v>React Infinity Run</v>
      </c>
      <c r="I1460" s="40" t="str">
        <f>VLOOKUP(FACT_INTERESTS[[#This Row],[DW Version]], VERSIONS[], 7)</f>
        <v>Shoe</v>
      </c>
    </row>
    <row r="1461" spans="1:9" ht="15.5" x14ac:dyDescent="0.3">
      <c r="A1461" s="37">
        <v>1460</v>
      </c>
      <c r="B1461" s="41" t="s">
        <v>683</v>
      </c>
      <c r="C1461" s="38">
        <v>284</v>
      </c>
      <c r="D1461" s="39">
        <v>39515.767035462479</v>
      </c>
      <c r="E1461" s="34">
        <f>VLOOKUP(FACT_INTERESTS[[#This Row],[DW Version]], VERSIONS[], 2)</f>
        <v>28</v>
      </c>
      <c r="F1461" s="34">
        <f>VLOOKUP(FACT_INTERESTS[[#This Row],[DW Version]], VERSIONS[], 3)</f>
        <v>3</v>
      </c>
      <c r="G1461" s="34" t="str">
        <f>VLOOKUP(FACT_INTERESTS[[#This Row],[DW Version]], VERSIONS[], 4)</f>
        <v>red</v>
      </c>
      <c r="H1461" s="40" t="str">
        <f>VLOOKUP(FACT_INTERESTS[[#This Row],[DW Version]], VERSIONS[], 6)</f>
        <v>Odyssey React</v>
      </c>
      <c r="I1461" s="40" t="str">
        <f>VLOOKUP(FACT_INTERESTS[[#This Row],[DW Version]], VERSIONS[], 7)</f>
        <v>Shoe</v>
      </c>
    </row>
    <row r="1462" spans="1:9" ht="15.5" x14ac:dyDescent="0.3">
      <c r="A1462" s="34">
        <v>1461</v>
      </c>
      <c r="B1462" s="34" t="s">
        <v>649</v>
      </c>
      <c r="C1462" s="35">
        <v>877</v>
      </c>
      <c r="D1462" s="36">
        <v>41879.877535984291</v>
      </c>
      <c r="E1462" s="34">
        <f>VLOOKUP(FACT_INTERESTS[[#This Row],[DW Version]], VERSIONS[], 2)</f>
        <v>89</v>
      </c>
      <c r="F1462" s="34">
        <f>VLOOKUP(FACT_INTERESTS[[#This Row],[DW Version]], VERSIONS[], 3)</f>
        <v>9</v>
      </c>
      <c r="G1462" s="34" t="str">
        <f>VLOOKUP(FACT_INTERESTS[[#This Row],[DW Version]], VERSIONS[], 4)</f>
        <v>white</v>
      </c>
      <c r="H1462" s="40" t="str">
        <f>VLOOKUP(FACT_INTERESTS[[#This Row],[DW Version]], VERSIONS[], 6)</f>
        <v>Wildhorse 7</v>
      </c>
      <c r="I1462" s="40" t="str">
        <f>VLOOKUP(FACT_INTERESTS[[#This Row],[DW Version]], VERSIONS[], 7)</f>
        <v>Shoe</v>
      </c>
    </row>
    <row r="1463" spans="1:9" ht="15.5" x14ac:dyDescent="0.3">
      <c r="A1463" s="37">
        <v>1462</v>
      </c>
      <c r="B1463" s="41" t="s">
        <v>649</v>
      </c>
      <c r="C1463" s="38">
        <v>587</v>
      </c>
      <c r="D1463" s="39">
        <v>40463.488949373743</v>
      </c>
      <c r="E1463" s="34">
        <f>VLOOKUP(FACT_INTERESTS[[#This Row],[DW Version]], VERSIONS[], 2)</f>
        <v>60</v>
      </c>
      <c r="F1463" s="34">
        <f>VLOOKUP(FACT_INTERESTS[[#This Row],[DW Version]], VERSIONS[], 3)</f>
        <v>6</v>
      </c>
      <c r="G1463" s="34" t="str">
        <f>VLOOKUP(FACT_INTERESTS[[#This Row],[DW Version]], VERSIONS[], 4)</f>
        <v>black</v>
      </c>
      <c r="H1463" s="40" t="str">
        <f>VLOOKUP(FACT_INTERESTS[[#This Row],[DW Version]], VERSIONS[], 6)</f>
        <v>Magista Obra</v>
      </c>
      <c r="I1463" s="40" t="str">
        <f>VLOOKUP(FACT_INTERESTS[[#This Row],[DW Version]], VERSIONS[], 7)</f>
        <v>Shoe</v>
      </c>
    </row>
    <row r="1464" spans="1:9" ht="15.5" x14ac:dyDescent="0.3">
      <c r="A1464" s="34">
        <v>1463</v>
      </c>
      <c r="B1464" s="40" t="s">
        <v>649</v>
      </c>
      <c r="C1464" s="35">
        <v>351</v>
      </c>
      <c r="D1464" s="36">
        <v>41698.044440524005</v>
      </c>
      <c r="E1464" s="34">
        <f>VLOOKUP(FACT_INTERESTS[[#This Row],[DW Version]], VERSIONS[], 2)</f>
        <v>35</v>
      </c>
      <c r="F1464" s="34">
        <f>VLOOKUP(FACT_INTERESTS[[#This Row],[DW Version]], VERSIONS[], 3)</f>
        <v>12</v>
      </c>
      <c r="G1464" s="34" t="str">
        <f>VLOOKUP(FACT_INTERESTS[[#This Row],[DW Version]], VERSIONS[], 4)</f>
        <v>white</v>
      </c>
      <c r="H1464" s="40" t="str">
        <f>VLOOKUP(FACT_INTERESTS[[#This Row],[DW Version]], VERSIONS[], 6)</f>
        <v>Alphafly</v>
      </c>
      <c r="I1464" s="40" t="str">
        <f>VLOOKUP(FACT_INTERESTS[[#This Row],[DW Version]], VERSIONS[], 7)</f>
        <v>Shoe</v>
      </c>
    </row>
    <row r="1465" spans="1:9" ht="15.5" x14ac:dyDescent="0.3">
      <c r="A1465" s="37">
        <v>1464</v>
      </c>
      <c r="B1465" s="37" t="s">
        <v>649</v>
      </c>
      <c r="C1465" s="38">
        <v>441</v>
      </c>
      <c r="D1465" s="39">
        <v>44526.568396083865</v>
      </c>
      <c r="E1465" s="34">
        <f>VLOOKUP(FACT_INTERESTS[[#This Row],[DW Version]], VERSIONS[], 2)</f>
        <v>46</v>
      </c>
      <c r="F1465" s="34">
        <f>VLOOKUP(FACT_INTERESTS[[#This Row],[DW Version]], VERSIONS[], 3)</f>
        <v>5</v>
      </c>
      <c r="G1465" s="34" t="str">
        <f>VLOOKUP(FACT_INTERESTS[[#This Row],[DW Version]], VERSIONS[], 4)</f>
        <v>white</v>
      </c>
      <c r="H1465" s="40" t="str">
        <f>VLOOKUP(FACT_INTERESTS[[#This Row],[DW Version]], VERSIONS[], 6)</f>
        <v>Nike Basketball</v>
      </c>
      <c r="I1465" s="40" t="str">
        <f>VLOOKUP(FACT_INTERESTS[[#This Row],[DW Version]], VERSIONS[], 7)</f>
        <v>Sport Equipment</v>
      </c>
    </row>
    <row r="1466" spans="1:9" ht="15.5" x14ac:dyDescent="0.3">
      <c r="A1466" s="34">
        <v>1465</v>
      </c>
      <c r="B1466" s="40" t="s">
        <v>649</v>
      </c>
      <c r="C1466" s="35">
        <v>289</v>
      </c>
      <c r="D1466" s="36">
        <v>43471.345032888363</v>
      </c>
      <c r="E1466" s="34">
        <f>VLOOKUP(FACT_INTERESTS[[#This Row],[DW Version]], VERSIONS[], 2)</f>
        <v>28</v>
      </c>
      <c r="F1466" s="34">
        <f>VLOOKUP(FACT_INTERESTS[[#This Row],[DW Version]], VERSIONS[], 3)</f>
        <v>10</v>
      </c>
      <c r="G1466" s="34" t="str">
        <f>VLOOKUP(FACT_INTERESTS[[#This Row],[DW Version]], VERSIONS[], 4)</f>
        <v>red</v>
      </c>
      <c r="H1466" s="40" t="str">
        <f>VLOOKUP(FACT_INTERESTS[[#This Row],[DW Version]], VERSIONS[], 6)</f>
        <v>Odyssey React</v>
      </c>
      <c r="I1466" s="40" t="str">
        <f>VLOOKUP(FACT_INTERESTS[[#This Row],[DW Version]], VERSIONS[], 7)</f>
        <v>Shoe</v>
      </c>
    </row>
    <row r="1467" spans="1:9" ht="15.5" x14ac:dyDescent="0.3">
      <c r="A1467" s="37">
        <v>1466</v>
      </c>
      <c r="B1467" s="41" t="s">
        <v>649</v>
      </c>
      <c r="C1467" s="38">
        <v>582</v>
      </c>
      <c r="D1467" s="39">
        <v>43337.323416284788</v>
      </c>
      <c r="E1467" s="34">
        <f>VLOOKUP(FACT_INTERESTS[[#This Row],[DW Version]], VERSIONS[], 2)</f>
        <v>60</v>
      </c>
      <c r="F1467" s="34">
        <f>VLOOKUP(FACT_INTERESTS[[#This Row],[DW Version]], VERSIONS[], 3)</f>
        <v>3.5</v>
      </c>
      <c r="G1467" s="34" t="str">
        <f>VLOOKUP(FACT_INTERESTS[[#This Row],[DW Version]], VERSIONS[], 4)</f>
        <v>red</v>
      </c>
      <c r="H1467" s="40" t="str">
        <f>VLOOKUP(FACT_INTERESTS[[#This Row],[DW Version]], VERSIONS[], 6)</f>
        <v>Magista Obra</v>
      </c>
      <c r="I1467" s="40" t="str">
        <f>VLOOKUP(FACT_INTERESTS[[#This Row],[DW Version]], VERSIONS[], 7)</f>
        <v>Shoe</v>
      </c>
    </row>
    <row r="1468" spans="1:9" ht="15.5" x14ac:dyDescent="0.3">
      <c r="A1468" s="34">
        <v>1467</v>
      </c>
      <c r="B1468" s="40" t="s">
        <v>649</v>
      </c>
      <c r="C1468" s="35">
        <v>979</v>
      </c>
      <c r="D1468" s="36">
        <v>39927.975444920441</v>
      </c>
      <c r="E1468" s="34">
        <f>VLOOKUP(FACT_INTERESTS[[#This Row],[DW Version]], VERSIONS[], 2)</f>
        <v>99</v>
      </c>
      <c r="F1468" s="34">
        <f>VLOOKUP(FACT_INTERESTS[[#This Row],[DW Version]], VERSIONS[], 3)</f>
        <v>12.5</v>
      </c>
      <c r="G1468" s="34" t="str">
        <f>VLOOKUP(FACT_INTERESTS[[#This Row],[DW Version]], VERSIONS[], 4)</f>
        <v>white</v>
      </c>
      <c r="H1468" s="40" t="str">
        <f>VLOOKUP(FACT_INTERESTS[[#This Row],[DW Version]], VERSIONS[], 6)</f>
        <v>Flex Training Hoodie</v>
      </c>
      <c r="I1468" s="40" t="str">
        <f>VLOOKUP(FACT_INTERESTS[[#This Row],[DW Version]], VERSIONS[], 7)</f>
        <v>Apparel</v>
      </c>
    </row>
    <row r="1469" spans="1:9" ht="15.5" x14ac:dyDescent="0.3">
      <c r="A1469" s="37">
        <v>1468</v>
      </c>
      <c r="B1469" s="37" t="s">
        <v>649</v>
      </c>
      <c r="C1469" s="38">
        <v>73</v>
      </c>
      <c r="D1469" s="39">
        <v>41627.442039965979</v>
      </c>
      <c r="E1469" s="34">
        <f>VLOOKUP(FACT_INTERESTS[[#This Row],[DW Version]], VERSIONS[], 2)</f>
        <v>7</v>
      </c>
      <c r="F1469" s="34">
        <f>VLOOKUP(FACT_INTERESTS[[#This Row],[DW Version]], VERSIONS[], 3)</f>
        <v>10</v>
      </c>
      <c r="G1469" s="34" t="str">
        <f>VLOOKUP(FACT_INTERESTS[[#This Row],[DW Version]], VERSIONS[], 4)</f>
        <v>white</v>
      </c>
      <c r="H1469" s="40" t="str">
        <f>VLOOKUP(FACT_INTERESTS[[#This Row],[DW Version]], VERSIONS[], 6)</f>
        <v>Blazer</v>
      </c>
      <c r="I1469" s="40" t="str">
        <f>VLOOKUP(FACT_INTERESTS[[#This Row],[DW Version]], VERSIONS[], 7)</f>
        <v>Shoe</v>
      </c>
    </row>
    <row r="1470" spans="1:9" ht="15.5" x14ac:dyDescent="0.3">
      <c r="A1470" s="34">
        <v>1469</v>
      </c>
      <c r="B1470" s="40" t="s">
        <v>649</v>
      </c>
      <c r="C1470" s="35">
        <v>511</v>
      </c>
      <c r="D1470" s="36">
        <v>40575.441135692839</v>
      </c>
      <c r="E1470" s="34">
        <f>VLOOKUP(FACT_INTERESTS[[#This Row],[DW Version]], VERSIONS[], 2)</f>
        <v>53</v>
      </c>
      <c r="F1470" s="34">
        <f>VLOOKUP(FACT_INTERESTS[[#This Row],[DW Version]], VERSIONS[], 3)</f>
        <v>10.5</v>
      </c>
      <c r="G1470" s="34" t="str">
        <f>VLOOKUP(FACT_INTERESTS[[#This Row],[DW Version]], VERSIONS[], 4)</f>
        <v>black</v>
      </c>
      <c r="H1470" s="40" t="str">
        <f>VLOOKUP(FACT_INTERESTS[[#This Row],[DW Version]], VERSIONS[], 6)</f>
        <v>Flex Stride Shorts</v>
      </c>
      <c r="I1470" s="40" t="str">
        <f>VLOOKUP(FACT_INTERESTS[[#This Row],[DW Version]], VERSIONS[], 7)</f>
        <v>Apparel</v>
      </c>
    </row>
    <row r="1471" spans="1:9" ht="15.5" x14ac:dyDescent="0.3">
      <c r="A1471" s="37">
        <v>1470</v>
      </c>
      <c r="B1471" s="37" t="s">
        <v>649</v>
      </c>
      <c r="C1471" s="38">
        <v>366</v>
      </c>
      <c r="D1471" s="39">
        <v>42351.033989138872</v>
      </c>
      <c r="E1471" s="34">
        <f>VLOOKUP(FACT_INTERESTS[[#This Row],[DW Version]], VERSIONS[], 2)</f>
        <v>37</v>
      </c>
      <c r="F1471" s="34">
        <f>VLOOKUP(FACT_INTERESTS[[#This Row],[DW Version]], VERSIONS[], 3)</f>
        <v>5.5</v>
      </c>
      <c r="G1471" s="34" t="str">
        <f>VLOOKUP(FACT_INTERESTS[[#This Row],[DW Version]], VERSIONS[], 4)</f>
        <v>black</v>
      </c>
      <c r="H1471" s="40" t="str">
        <f>VLOOKUP(FACT_INTERESTS[[#This Row],[DW Version]], VERSIONS[], 6)</f>
        <v>Air Zoom Winflo</v>
      </c>
      <c r="I1471" s="40" t="str">
        <f>VLOOKUP(FACT_INTERESTS[[#This Row],[DW Version]], VERSIONS[], 7)</f>
        <v>Shoe</v>
      </c>
    </row>
    <row r="1472" spans="1:9" ht="15.5" x14ac:dyDescent="0.3">
      <c r="A1472" s="34">
        <v>1471</v>
      </c>
      <c r="B1472" s="40" t="s">
        <v>649</v>
      </c>
      <c r="C1472" s="35">
        <v>291</v>
      </c>
      <c r="D1472" s="36">
        <v>43906.690519176256</v>
      </c>
      <c r="E1472" s="34">
        <f>VLOOKUP(FACT_INTERESTS[[#This Row],[DW Version]], VERSIONS[], 2)</f>
        <v>28</v>
      </c>
      <c r="F1472" s="34">
        <f>VLOOKUP(FACT_INTERESTS[[#This Row],[DW Version]], VERSIONS[], 3)</f>
        <v>12</v>
      </c>
      <c r="G1472" s="34" t="str">
        <f>VLOOKUP(FACT_INTERESTS[[#This Row],[DW Version]], VERSIONS[], 4)</f>
        <v>white</v>
      </c>
      <c r="H1472" s="40" t="str">
        <f>VLOOKUP(FACT_INTERESTS[[#This Row],[DW Version]], VERSIONS[], 6)</f>
        <v>Odyssey React</v>
      </c>
      <c r="I1472" s="40" t="str">
        <f>VLOOKUP(FACT_INTERESTS[[#This Row],[DW Version]], VERSIONS[], 7)</f>
        <v>Shoe</v>
      </c>
    </row>
    <row r="1473" spans="1:9" ht="15.5" x14ac:dyDescent="0.3">
      <c r="A1473" s="37">
        <v>1472</v>
      </c>
      <c r="B1473" s="37" t="s">
        <v>706</v>
      </c>
      <c r="C1473" s="38">
        <v>163</v>
      </c>
      <c r="D1473" s="39">
        <v>40630.953461972298</v>
      </c>
      <c r="E1473" s="34">
        <f>VLOOKUP(FACT_INTERESTS[[#This Row],[DW Version]], VERSIONS[], 2)</f>
        <v>16</v>
      </c>
      <c r="F1473" s="34">
        <f>VLOOKUP(FACT_INTERESTS[[#This Row],[DW Version]], VERSIONS[], 3)</f>
        <v>6</v>
      </c>
      <c r="G1473" s="34" t="str">
        <f>VLOOKUP(FACT_INTERESTS[[#This Row],[DW Version]], VERSIONS[], 4)</f>
        <v>blue</v>
      </c>
      <c r="H1473" s="40" t="str">
        <f>VLOOKUP(FACT_INTERESTS[[#This Row],[DW Version]], VERSIONS[], 6)</f>
        <v>Flyknit</v>
      </c>
      <c r="I1473" s="40" t="str">
        <f>VLOOKUP(FACT_INTERESTS[[#This Row],[DW Version]], VERSIONS[], 7)</f>
        <v>Shoe</v>
      </c>
    </row>
    <row r="1474" spans="1:9" ht="15.5" x14ac:dyDescent="0.3">
      <c r="A1474" s="34">
        <v>1473</v>
      </c>
      <c r="B1474" s="40" t="s">
        <v>706</v>
      </c>
      <c r="C1474" s="35">
        <v>2</v>
      </c>
      <c r="D1474" s="36">
        <v>42051.143942691604</v>
      </c>
      <c r="E1474" s="34">
        <f>VLOOKUP(FACT_INTERESTS[[#This Row],[DW Version]], VERSIONS[], 2)</f>
        <v>1</v>
      </c>
      <c r="F1474" s="34">
        <f>VLOOKUP(FACT_INTERESTS[[#This Row],[DW Version]], VERSIONS[], 3)</f>
        <v>3</v>
      </c>
      <c r="G1474" s="34" t="str">
        <f>VLOOKUP(FACT_INTERESTS[[#This Row],[DW Version]], VERSIONS[], 4)</f>
        <v>turquoise</v>
      </c>
      <c r="H1474" s="40" t="str">
        <f>VLOOKUP(FACT_INTERESTS[[#This Row],[DW Version]], VERSIONS[], 6)</f>
        <v>Air Max</v>
      </c>
      <c r="I1474" s="40" t="str">
        <f>VLOOKUP(FACT_INTERESTS[[#This Row],[DW Version]], VERSIONS[], 7)</f>
        <v>Shoe</v>
      </c>
    </row>
    <row r="1475" spans="1:9" ht="15.5" x14ac:dyDescent="0.3">
      <c r="A1475" s="37">
        <v>1474</v>
      </c>
      <c r="B1475" s="41" t="s">
        <v>706</v>
      </c>
      <c r="C1475" s="38">
        <v>591</v>
      </c>
      <c r="D1475" s="39">
        <v>40710.046910875404</v>
      </c>
      <c r="E1475" s="34">
        <f>VLOOKUP(FACT_INTERESTS[[#This Row],[DW Version]], VERSIONS[], 2)</f>
        <v>60</v>
      </c>
      <c r="F1475" s="34">
        <f>VLOOKUP(FACT_INTERESTS[[#This Row],[DW Version]], VERSIONS[], 3)</f>
        <v>7</v>
      </c>
      <c r="G1475" s="34" t="str">
        <f>VLOOKUP(FACT_INTERESTS[[#This Row],[DW Version]], VERSIONS[], 4)</f>
        <v>dark red</v>
      </c>
      <c r="H1475" s="40" t="str">
        <f>VLOOKUP(FACT_INTERESTS[[#This Row],[DW Version]], VERSIONS[], 6)</f>
        <v>Magista Obra</v>
      </c>
      <c r="I1475" s="40" t="str">
        <f>VLOOKUP(FACT_INTERESTS[[#This Row],[DW Version]], VERSIONS[], 7)</f>
        <v>Shoe</v>
      </c>
    </row>
    <row r="1476" spans="1:9" ht="15.5" x14ac:dyDescent="0.3">
      <c r="A1476" s="34">
        <v>1475</v>
      </c>
      <c r="B1476" s="34" t="s">
        <v>706</v>
      </c>
      <c r="C1476" s="35">
        <v>883</v>
      </c>
      <c r="D1476" s="36">
        <v>43246.264872977983</v>
      </c>
      <c r="E1476" s="34">
        <f>VLOOKUP(FACT_INTERESTS[[#This Row],[DW Version]], VERSIONS[], 2)</f>
        <v>90</v>
      </c>
      <c r="F1476" s="34">
        <f>VLOOKUP(FACT_INTERESTS[[#This Row],[DW Version]], VERSIONS[], 3)</f>
        <v>6.5</v>
      </c>
      <c r="G1476" s="34" t="str">
        <f>VLOOKUP(FACT_INTERESTS[[#This Row],[DW Version]], VERSIONS[], 4)</f>
        <v>white</v>
      </c>
      <c r="H1476" s="40" t="str">
        <f>VLOOKUP(FACT_INTERESTS[[#This Row],[DW Version]], VERSIONS[], 6)</f>
        <v>Air Zoom Terra Kiger 6</v>
      </c>
      <c r="I1476" s="40" t="str">
        <f>VLOOKUP(FACT_INTERESTS[[#This Row],[DW Version]], VERSIONS[], 7)</f>
        <v>Shoe</v>
      </c>
    </row>
    <row r="1477" spans="1:9" ht="15.5" x14ac:dyDescent="0.3">
      <c r="A1477" s="37">
        <v>1476</v>
      </c>
      <c r="B1477" s="37" t="s">
        <v>706</v>
      </c>
      <c r="C1477" s="38">
        <v>464</v>
      </c>
      <c r="D1477" s="39">
        <v>43157.700861496996</v>
      </c>
      <c r="E1477" s="34">
        <f>VLOOKUP(FACT_INTERESTS[[#This Row],[DW Version]], VERSIONS[], 2)</f>
        <v>48</v>
      </c>
      <c r="F1477" s="34">
        <f>VLOOKUP(FACT_INTERESTS[[#This Row],[DW Version]], VERSIONS[], 3)</f>
        <v>8.5</v>
      </c>
      <c r="G1477" s="34" t="str">
        <f>VLOOKUP(FACT_INTERESTS[[#This Row],[DW Version]], VERSIONS[], 4)</f>
        <v>white</v>
      </c>
      <c r="H1477" s="40" t="str">
        <f>VLOOKUP(FACT_INTERESTS[[#This Row],[DW Version]], VERSIONS[], 6)</f>
        <v>Miler Tank</v>
      </c>
      <c r="I1477" s="40" t="str">
        <f>VLOOKUP(FACT_INTERESTS[[#This Row],[DW Version]], VERSIONS[], 7)</f>
        <v>Apparel</v>
      </c>
    </row>
    <row r="1478" spans="1:9" ht="15.5" x14ac:dyDescent="0.3">
      <c r="A1478" s="34">
        <v>1477</v>
      </c>
      <c r="B1478" s="34" t="s">
        <v>706</v>
      </c>
      <c r="C1478" s="35">
        <v>896</v>
      </c>
      <c r="D1478" s="36">
        <v>39918.951078126127</v>
      </c>
      <c r="E1478" s="34">
        <f>VLOOKUP(FACT_INTERESTS[[#This Row],[DW Version]], VERSIONS[], 2)</f>
        <v>91</v>
      </c>
      <c r="F1478" s="34">
        <f>VLOOKUP(FACT_INTERESTS[[#This Row],[DW Version]], VERSIONS[], 3)</f>
        <v>11.5</v>
      </c>
      <c r="G1478" s="34" t="str">
        <f>VLOOKUP(FACT_INTERESTS[[#This Row],[DW Version]], VERSIONS[], 4)</f>
        <v>yellow</v>
      </c>
      <c r="H1478" s="40" t="str">
        <f>VLOOKUP(FACT_INTERESTS[[#This Row],[DW Version]], VERSIONS[], 6)</f>
        <v>Alphafly NEXT%</v>
      </c>
      <c r="I1478" s="40" t="str">
        <f>VLOOKUP(FACT_INTERESTS[[#This Row],[DW Version]], VERSIONS[], 7)</f>
        <v>Shoe</v>
      </c>
    </row>
    <row r="1479" spans="1:9" ht="15.5" x14ac:dyDescent="0.3">
      <c r="A1479" s="37">
        <v>1478</v>
      </c>
      <c r="B1479" s="37" t="s">
        <v>706</v>
      </c>
      <c r="C1479" s="38">
        <v>523</v>
      </c>
      <c r="D1479" s="39">
        <v>39789.323111770573</v>
      </c>
      <c r="E1479" s="34">
        <f>VLOOKUP(FACT_INTERESTS[[#This Row],[DW Version]], VERSIONS[], 2)</f>
        <v>54</v>
      </c>
      <c r="F1479" s="34">
        <f>VLOOKUP(FACT_INTERESTS[[#This Row],[DW Version]], VERSIONS[], 3)</f>
        <v>10</v>
      </c>
      <c r="G1479" s="34" t="str">
        <f>VLOOKUP(FACT_INTERESTS[[#This Row],[DW Version]], VERSIONS[], 4)</f>
        <v>blue</v>
      </c>
      <c r="H1479" s="40" t="str">
        <f>VLOOKUP(FACT_INTERESTS[[#This Row],[DW Version]], VERSIONS[], 6)</f>
        <v>Legend React</v>
      </c>
      <c r="I1479" s="40" t="str">
        <f>VLOOKUP(FACT_INTERESTS[[#This Row],[DW Version]], VERSIONS[], 7)</f>
        <v>Shoe</v>
      </c>
    </row>
    <row r="1480" spans="1:9" ht="15.5" x14ac:dyDescent="0.3">
      <c r="A1480" s="34">
        <v>1479</v>
      </c>
      <c r="B1480" s="34" t="s">
        <v>803</v>
      </c>
      <c r="C1480" s="35">
        <v>315</v>
      </c>
      <c r="D1480" s="36">
        <v>43522.067525391394</v>
      </c>
      <c r="E1480" s="34">
        <f>VLOOKUP(FACT_INTERESTS[[#This Row],[DW Version]], VERSIONS[], 2)</f>
        <v>31</v>
      </c>
      <c r="F1480" s="34">
        <f>VLOOKUP(FACT_INTERESTS[[#This Row],[DW Version]], VERSIONS[], 3)</f>
        <v>11</v>
      </c>
      <c r="G1480" s="34" t="str">
        <f>VLOOKUP(FACT_INTERESTS[[#This Row],[DW Version]], VERSIONS[], 4)</f>
        <v>white</v>
      </c>
      <c r="H1480" s="40" t="str">
        <f>VLOOKUP(FACT_INTERESTS[[#This Row],[DW Version]], VERSIONS[], 6)</f>
        <v>React Element 55</v>
      </c>
      <c r="I1480" s="40" t="str">
        <f>VLOOKUP(FACT_INTERESTS[[#This Row],[DW Version]], VERSIONS[], 7)</f>
        <v>Shoe</v>
      </c>
    </row>
    <row r="1481" spans="1:9" ht="15.5" x14ac:dyDescent="0.3">
      <c r="A1481" s="37">
        <v>1480</v>
      </c>
      <c r="B1481" s="37" t="s">
        <v>803</v>
      </c>
      <c r="C1481" s="38">
        <v>373</v>
      </c>
      <c r="D1481" s="39">
        <v>42800.545199308683</v>
      </c>
      <c r="E1481" s="34">
        <f>VLOOKUP(FACT_INTERESTS[[#This Row],[DW Version]], VERSIONS[], 2)</f>
        <v>38</v>
      </c>
      <c r="F1481" s="34">
        <f>VLOOKUP(FACT_INTERESTS[[#This Row],[DW Version]], VERSIONS[], 3)</f>
        <v>3.5</v>
      </c>
      <c r="G1481" s="34" t="str">
        <f>VLOOKUP(FACT_INTERESTS[[#This Row],[DW Version]], VERSIONS[], 4)</f>
        <v>white</v>
      </c>
      <c r="H1481" s="40" t="str">
        <f>VLOOKUP(FACT_INTERESTS[[#This Row],[DW Version]], VERSIONS[], 6)</f>
        <v>Free RN 5.0</v>
      </c>
      <c r="I1481" s="40" t="str">
        <f>VLOOKUP(FACT_INTERESTS[[#This Row],[DW Version]], VERSIONS[], 7)</f>
        <v>Shoe</v>
      </c>
    </row>
    <row r="1482" spans="1:9" ht="15.5" x14ac:dyDescent="0.3">
      <c r="A1482" s="34">
        <v>1481</v>
      </c>
      <c r="B1482" s="34" t="s">
        <v>803</v>
      </c>
      <c r="C1482" s="35">
        <v>796</v>
      </c>
      <c r="D1482" s="36">
        <v>43786.940194282732</v>
      </c>
      <c r="E1482" s="34">
        <f>VLOOKUP(FACT_INTERESTS[[#This Row],[DW Version]], VERSIONS[], 2)</f>
        <v>81</v>
      </c>
      <c r="F1482" s="34">
        <f>VLOOKUP(FACT_INTERESTS[[#This Row],[DW Version]], VERSIONS[], 3)</f>
        <v>8</v>
      </c>
      <c r="G1482" s="34" t="str">
        <f>VLOOKUP(FACT_INTERESTS[[#This Row],[DW Version]], VERSIONS[], 4)</f>
        <v>black</v>
      </c>
      <c r="H1482" s="40" t="str">
        <f>VLOOKUP(FACT_INTERESTS[[#This Row],[DW Version]], VERSIONS[], 6)</f>
        <v>Air Max Fusion</v>
      </c>
      <c r="I1482" s="40" t="str">
        <f>VLOOKUP(FACT_INTERESTS[[#This Row],[DW Version]], VERSIONS[], 7)</f>
        <v>Shoe</v>
      </c>
    </row>
    <row r="1483" spans="1:9" ht="15.5" x14ac:dyDescent="0.3">
      <c r="A1483" s="37">
        <v>1482</v>
      </c>
      <c r="B1483" s="41" t="s">
        <v>803</v>
      </c>
      <c r="C1483" s="38">
        <v>82</v>
      </c>
      <c r="D1483" s="39">
        <v>41210.289795810619</v>
      </c>
      <c r="E1483" s="34">
        <f>VLOOKUP(FACT_INTERESTS[[#This Row],[DW Version]], VERSIONS[], 2)</f>
        <v>8</v>
      </c>
      <c r="F1483" s="34">
        <f>VLOOKUP(FACT_INTERESTS[[#This Row],[DW Version]], VERSIONS[], 3)</f>
        <v>11</v>
      </c>
      <c r="G1483" s="34" t="str">
        <f>VLOOKUP(FACT_INTERESTS[[#This Row],[DW Version]], VERSIONS[], 4)</f>
        <v>white</v>
      </c>
      <c r="H1483" s="40" t="str">
        <f>VLOOKUP(FACT_INTERESTS[[#This Row],[DW Version]], VERSIONS[], 6)</f>
        <v>Dunk</v>
      </c>
      <c r="I1483" s="40" t="str">
        <f>VLOOKUP(FACT_INTERESTS[[#This Row],[DW Version]], VERSIONS[], 7)</f>
        <v>Shoe</v>
      </c>
    </row>
    <row r="1484" spans="1:9" ht="15.5" x14ac:dyDescent="0.3">
      <c r="A1484" s="34">
        <v>1483</v>
      </c>
      <c r="B1484" s="40" t="s">
        <v>803</v>
      </c>
      <c r="C1484" s="35">
        <v>935</v>
      </c>
      <c r="D1484" s="36">
        <v>38775.968278412154</v>
      </c>
      <c r="E1484" s="34">
        <f>VLOOKUP(FACT_INTERESTS[[#This Row],[DW Version]], VERSIONS[], 2)</f>
        <v>95</v>
      </c>
      <c r="F1484" s="34">
        <f>VLOOKUP(FACT_INTERESTS[[#This Row],[DW Version]], VERSIONS[], 3)</f>
        <v>7.5</v>
      </c>
      <c r="G1484" s="34" t="str">
        <f>VLOOKUP(FACT_INTERESTS[[#This Row],[DW Version]], VERSIONS[], 4)</f>
        <v>red</v>
      </c>
      <c r="H1484" s="40" t="str">
        <f>VLOOKUP(FACT_INTERESTS[[#This Row],[DW Version]], VERSIONS[], 6)</f>
        <v>Nike Backpack</v>
      </c>
      <c r="I1484" s="40" t="str">
        <f>VLOOKUP(FACT_INTERESTS[[#This Row],[DW Version]], VERSIONS[], 7)</f>
        <v>Accessories</v>
      </c>
    </row>
    <row r="1485" spans="1:9" ht="15.5" x14ac:dyDescent="0.3">
      <c r="A1485" s="37">
        <v>1484</v>
      </c>
      <c r="B1485" s="37" t="s">
        <v>803</v>
      </c>
      <c r="C1485" s="38">
        <v>74</v>
      </c>
      <c r="D1485" s="39">
        <v>41591.883199936347</v>
      </c>
      <c r="E1485" s="34">
        <f>VLOOKUP(FACT_INTERESTS[[#This Row],[DW Version]], VERSIONS[], 2)</f>
        <v>7</v>
      </c>
      <c r="F1485" s="34">
        <f>VLOOKUP(FACT_INTERESTS[[#This Row],[DW Version]], VERSIONS[], 3)</f>
        <v>11.5</v>
      </c>
      <c r="G1485" s="34" t="str">
        <f>VLOOKUP(FACT_INTERESTS[[#This Row],[DW Version]], VERSIONS[], 4)</f>
        <v>purple</v>
      </c>
      <c r="H1485" s="40" t="str">
        <f>VLOOKUP(FACT_INTERESTS[[#This Row],[DW Version]], VERSIONS[], 6)</f>
        <v>Blazer</v>
      </c>
      <c r="I1485" s="40" t="str">
        <f>VLOOKUP(FACT_INTERESTS[[#This Row],[DW Version]], VERSIONS[], 7)</f>
        <v>Shoe</v>
      </c>
    </row>
    <row r="1486" spans="1:9" ht="15.5" x14ac:dyDescent="0.3">
      <c r="A1486" s="34">
        <v>1485</v>
      </c>
      <c r="B1486" s="34" t="s">
        <v>803</v>
      </c>
      <c r="C1486" s="35">
        <v>225</v>
      </c>
      <c r="D1486" s="36">
        <v>41062.985008130199</v>
      </c>
      <c r="E1486" s="34">
        <f>VLOOKUP(FACT_INTERESTS[[#This Row],[DW Version]], VERSIONS[], 2)</f>
        <v>22</v>
      </c>
      <c r="F1486" s="34">
        <f>VLOOKUP(FACT_INTERESTS[[#This Row],[DW Version]], VERSIONS[], 3)</f>
        <v>9.5</v>
      </c>
      <c r="G1486" s="34" t="str">
        <f>VLOOKUP(FACT_INTERESTS[[#This Row],[DW Version]], VERSIONS[], 4)</f>
        <v>red</v>
      </c>
      <c r="H1486" s="40" t="str">
        <f>VLOOKUP(FACT_INTERESTS[[#This Row],[DW Version]], VERSIONS[], 6)</f>
        <v>Daybreak</v>
      </c>
      <c r="I1486" s="40" t="str">
        <f>VLOOKUP(FACT_INTERESTS[[#This Row],[DW Version]], VERSIONS[], 7)</f>
        <v>Shoe</v>
      </c>
    </row>
    <row r="1487" spans="1:9" ht="15.5" x14ac:dyDescent="0.3">
      <c r="A1487" s="37">
        <v>1486</v>
      </c>
      <c r="B1487" s="41" t="s">
        <v>803</v>
      </c>
      <c r="C1487" s="38">
        <v>347</v>
      </c>
      <c r="D1487" s="39">
        <v>42151.156065801923</v>
      </c>
      <c r="E1487" s="34">
        <f>VLOOKUP(FACT_INTERESTS[[#This Row],[DW Version]], VERSIONS[], 2)</f>
        <v>35</v>
      </c>
      <c r="F1487" s="34">
        <f>VLOOKUP(FACT_INTERESTS[[#This Row],[DW Version]], VERSIONS[], 3)</f>
        <v>7.5</v>
      </c>
      <c r="G1487" s="34" t="str">
        <f>VLOOKUP(FACT_INTERESTS[[#This Row],[DW Version]], VERSIONS[], 4)</f>
        <v>white</v>
      </c>
      <c r="H1487" s="40" t="str">
        <f>VLOOKUP(FACT_INTERESTS[[#This Row],[DW Version]], VERSIONS[], 6)</f>
        <v>Alphafly</v>
      </c>
      <c r="I1487" s="40" t="str">
        <f>VLOOKUP(FACT_INTERESTS[[#This Row],[DW Version]], VERSIONS[], 7)</f>
        <v>Shoe</v>
      </c>
    </row>
    <row r="1488" spans="1:9" ht="15.5" x14ac:dyDescent="0.3">
      <c r="A1488" s="34">
        <v>1487</v>
      </c>
      <c r="B1488" s="40" t="s">
        <v>803</v>
      </c>
      <c r="C1488" s="35">
        <v>544</v>
      </c>
      <c r="D1488" s="36">
        <v>41520.736431939193</v>
      </c>
      <c r="E1488" s="34">
        <f>VLOOKUP(FACT_INTERESTS[[#This Row],[DW Version]], VERSIONS[], 2)</f>
        <v>57</v>
      </c>
      <c r="F1488" s="34">
        <f>VLOOKUP(FACT_INTERESTS[[#This Row],[DW Version]], VERSIONS[], 3)</f>
        <v>5.5</v>
      </c>
      <c r="G1488" s="34" t="str">
        <f>VLOOKUP(FACT_INTERESTS[[#This Row],[DW Version]], VERSIONS[], 4)</f>
        <v>white</v>
      </c>
      <c r="H1488" s="40" t="str">
        <f>VLOOKUP(FACT_INTERESTS[[#This Row],[DW Version]], VERSIONS[], 6)</f>
        <v>Phantom Vision</v>
      </c>
      <c r="I1488" s="40" t="str">
        <f>VLOOKUP(FACT_INTERESTS[[#This Row],[DW Version]], VERSIONS[], 7)</f>
        <v>Shoe</v>
      </c>
    </row>
    <row r="1489" spans="1:9" ht="15.5" x14ac:dyDescent="0.3">
      <c r="A1489" s="37">
        <v>1488</v>
      </c>
      <c r="B1489" s="37" t="s">
        <v>707</v>
      </c>
      <c r="C1489" s="38">
        <v>28</v>
      </c>
      <c r="D1489" s="39">
        <v>45270.601665324873</v>
      </c>
      <c r="E1489" s="34">
        <f>VLOOKUP(FACT_INTERESTS[[#This Row],[DW Version]], VERSIONS[], 2)</f>
        <v>3</v>
      </c>
      <c r="F1489" s="34">
        <f>VLOOKUP(FACT_INTERESTS[[#This Row],[DW Version]], VERSIONS[], 3)</f>
        <v>3.5</v>
      </c>
      <c r="G1489" s="34" t="str">
        <f>VLOOKUP(FACT_INTERESTS[[#This Row],[DW Version]], VERSIONS[], 4)</f>
        <v>white</v>
      </c>
      <c r="H1489" s="40" t="str">
        <f>VLOOKUP(FACT_INTERESTS[[#This Row],[DW Version]], VERSIONS[], 6)</f>
        <v>Dri-FIT Shirt</v>
      </c>
      <c r="I1489" s="40" t="str">
        <f>VLOOKUP(FACT_INTERESTS[[#This Row],[DW Version]], VERSIONS[], 7)</f>
        <v>Apparel</v>
      </c>
    </row>
    <row r="1490" spans="1:9" ht="15.5" x14ac:dyDescent="0.3">
      <c r="A1490" s="34">
        <v>1489</v>
      </c>
      <c r="B1490" s="40" t="s">
        <v>707</v>
      </c>
      <c r="C1490" s="35">
        <v>54</v>
      </c>
      <c r="D1490" s="36">
        <v>40261.115010337511</v>
      </c>
      <c r="E1490" s="34">
        <f>VLOOKUP(FACT_INTERESTS[[#This Row],[DW Version]], VERSIONS[], 2)</f>
        <v>5</v>
      </c>
      <c r="F1490" s="34">
        <f>VLOOKUP(FACT_INTERESTS[[#This Row],[DW Version]], VERSIONS[], 3)</f>
        <v>9.5</v>
      </c>
      <c r="G1490" s="34" t="str">
        <f>VLOOKUP(FACT_INTERESTS[[#This Row],[DW Version]], VERSIONS[], 4)</f>
        <v>white</v>
      </c>
      <c r="H1490" s="40" t="str">
        <f>VLOOKUP(FACT_INTERESTS[[#This Row],[DW Version]], VERSIONS[], 6)</f>
        <v>Nike Football</v>
      </c>
      <c r="I1490" s="40" t="str">
        <f>VLOOKUP(FACT_INTERESTS[[#This Row],[DW Version]], VERSIONS[], 7)</f>
        <v>Sport Equipment</v>
      </c>
    </row>
    <row r="1491" spans="1:9" ht="15.5" x14ac:dyDescent="0.3">
      <c r="A1491" s="37">
        <v>1490</v>
      </c>
      <c r="B1491" s="37" t="s">
        <v>707</v>
      </c>
      <c r="C1491" s="38">
        <v>595</v>
      </c>
      <c r="D1491" s="39">
        <v>39838.034997804585</v>
      </c>
      <c r="E1491" s="34">
        <f>VLOOKUP(FACT_INTERESTS[[#This Row],[DW Version]], VERSIONS[], 2)</f>
        <v>60</v>
      </c>
      <c r="F1491" s="34">
        <f>VLOOKUP(FACT_INTERESTS[[#This Row],[DW Version]], VERSIONS[], 3)</f>
        <v>10.5</v>
      </c>
      <c r="G1491" s="34" t="str">
        <f>VLOOKUP(FACT_INTERESTS[[#This Row],[DW Version]], VERSIONS[], 4)</f>
        <v>white</v>
      </c>
      <c r="H1491" s="40" t="str">
        <f>VLOOKUP(FACT_INTERESTS[[#This Row],[DW Version]], VERSIONS[], 6)</f>
        <v>Magista Obra</v>
      </c>
      <c r="I1491" s="40" t="str">
        <f>VLOOKUP(FACT_INTERESTS[[#This Row],[DW Version]], VERSIONS[], 7)</f>
        <v>Shoe</v>
      </c>
    </row>
    <row r="1492" spans="1:9" ht="15.5" x14ac:dyDescent="0.3">
      <c r="A1492" s="34">
        <v>1491</v>
      </c>
      <c r="B1492" s="40" t="s">
        <v>707</v>
      </c>
      <c r="C1492" s="35">
        <v>197</v>
      </c>
      <c r="D1492" s="36">
        <v>39599.021351929012</v>
      </c>
      <c r="E1492" s="34">
        <f>VLOOKUP(FACT_INTERESTS[[#This Row],[DW Version]], VERSIONS[], 2)</f>
        <v>20</v>
      </c>
      <c r="F1492" s="34">
        <f>VLOOKUP(FACT_INTERESTS[[#This Row],[DW Version]], VERSIONS[], 3)</f>
        <v>5</v>
      </c>
      <c r="G1492" s="34" t="str">
        <f>VLOOKUP(FACT_INTERESTS[[#This Row],[DW Version]], VERSIONS[], 4)</f>
        <v>dark blue</v>
      </c>
      <c r="H1492" s="40" t="str">
        <f>VLOOKUP(FACT_INTERESTS[[#This Row],[DW Version]], VERSIONS[], 6)</f>
        <v>Joyride</v>
      </c>
      <c r="I1492" s="40" t="str">
        <f>VLOOKUP(FACT_INTERESTS[[#This Row],[DW Version]], VERSIONS[], 7)</f>
        <v>Shoe</v>
      </c>
    </row>
    <row r="1493" spans="1:9" ht="15.5" x14ac:dyDescent="0.3">
      <c r="A1493" s="37">
        <v>1492</v>
      </c>
      <c r="B1493" s="37" t="s">
        <v>787</v>
      </c>
      <c r="C1493" s="38">
        <v>704</v>
      </c>
      <c r="D1493" s="39">
        <v>43830.720909167176</v>
      </c>
      <c r="E1493" s="34">
        <f>VLOOKUP(FACT_INTERESTS[[#This Row],[DW Version]], VERSIONS[], 2)</f>
        <v>72</v>
      </c>
      <c r="F1493" s="34">
        <f>VLOOKUP(FACT_INTERESTS[[#This Row],[DW Version]], VERSIONS[], 3)</f>
        <v>6.5</v>
      </c>
      <c r="G1493" s="34" t="str">
        <f>VLOOKUP(FACT_INTERESTS[[#This Row],[DW Version]], VERSIONS[], 4)</f>
        <v>silver</v>
      </c>
      <c r="H1493" s="40" t="str">
        <f>VLOOKUP(FACT_INTERESTS[[#This Row],[DW Version]], VERSIONS[], 6)</f>
        <v>Zoom Structure 22</v>
      </c>
      <c r="I1493" s="40" t="str">
        <f>VLOOKUP(FACT_INTERESTS[[#This Row],[DW Version]], VERSIONS[], 7)</f>
        <v>Shoe</v>
      </c>
    </row>
    <row r="1494" spans="1:9" ht="15.5" x14ac:dyDescent="0.3">
      <c r="A1494" s="34">
        <v>1493</v>
      </c>
      <c r="B1494" s="34" t="s">
        <v>787</v>
      </c>
      <c r="C1494" s="35">
        <v>599</v>
      </c>
      <c r="D1494" s="36">
        <v>42797.323032061722</v>
      </c>
      <c r="E1494" s="34">
        <f>VLOOKUP(FACT_INTERESTS[[#This Row],[DW Version]], VERSIONS[], 2)</f>
        <v>61</v>
      </c>
      <c r="F1494" s="34">
        <f>VLOOKUP(FACT_INTERESTS[[#This Row],[DW Version]], VERSIONS[], 3)</f>
        <v>5</v>
      </c>
      <c r="G1494" s="34" t="str">
        <f>VLOOKUP(FACT_INTERESTS[[#This Row],[DW Version]], VERSIONS[], 4)</f>
        <v>white</v>
      </c>
      <c r="H1494" s="40" t="str">
        <f>VLOOKUP(FACT_INTERESTS[[#This Row],[DW Version]], VERSIONS[], 6)</f>
        <v>Phantom Venom</v>
      </c>
      <c r="I1494" s="40" t="str">
        <f>VLOOKUP(FACT_INTERESTS[[#This Row],[DW Version]], VERSIONS[], 7)</f>
        <v>Shoe</v>
      </c>
    </row>
    <row r="1495" spans="1:9" ht="15.5" x14ac:dyDescent="0.3">
      <c r="A1495" s="37">
        <v>1494</v>
      </c>
      <c r="B1495" s="37" t="s">
        <v>787</v>
      </c>
      <c r="C1495" s="38">
        <v>43</v>
      </c>
      <c r="D1495" s="39">
        <v>43894.118535322406</v>
      </c>
      <c r="E1495" s="34">
        <f>VLOOKUP(FACT_INTERESTS[[#This Row],[DW Version]], VERSIONS[], 2)</f>
        <v>4</v>
      </c>
      <c r="F1495" s="34">
        <f>VLOOKUP(FACT_INTERESTS[[#This Row],[DW Version]], VERSIONS[], 3)</f>
        <v>11</v>
      </c>
      <c r="G1495" s="34" t="str">
        <f>VLOOKUP(FACT_INTERESTS[[#This Row],[DW Version]], VERSIONS[], 4)</f>
        <v>black</v>
      </c>
      <c r="H1495" s="40" t="str">
        <f>VLOOKUP(FACT_INTERESTS[[#This Row],[DW Version]], VERSIONS[], 6)</f>
        <v>Cortez</v>
      </c>
      <c r="I1495" s="40" t="str">
        <f>VLOOKUP(FACT_INTERESTS[[#This Row],[DW Version]], VERSIONS[], 7)</f>
        <v>Shoe</v>
      </c>
    </row>
    <row r="1496" spans="1:9" ht="15.5" x14ac:dyDescent="0.3">
      <c r="A1496" s="34">
        <v>1495</v>
      </c>
      <c r="B1496" s="40" t="s">
        <v>787</v>
      </c>
      <c r="C1496" s="35">
        <v>549</v>
      </c>
      <c r="D1496" s="36">
        <v>40326.813514831199</v>
      </c>
      <c r="E1496" s="34">
        <f>VLOOKUP(FACT_INTERESTS[[#This Row],[DW Version]], VERSIONS[], 2)</f>
        <v>57</v>
      </c>
      <c r="F1496" s="34">
        <f>VLOOKUP(FACT_INTERESTS[[#This Row],[DW Version]], VERSIONS[], 3)</f>
        <v>7</v>
      </c>
      <c r="G1496" s="34" t="str">
        <f>VLOOKUP(FACT_INTERESTS[[#This Row],[DW Version]], VERSIONS[], 4)</f>
        <v>white</v>
      </c>
      <c r="H1496" s="40" t="str">
        <f>VLOOKUP(FACT_INTERESTS[[#This Row],[DW Version]], VERSIONS[], 6)</f>
        <v>Phantom Vision</v>
      </c>
      <c r="I1496" s="40" t="str">
        <f>VLOOKUP(FACT_INTERESTS[[#This Row],[DW Version]], VERSIONS[], 7)</f>
        <v>Shoe</v>
      </c>
    </row>
    <row r="1497" spans="1:9" ht="15.5" x14ac:dyDescent="0.3">
      <c r="A1497" s="37">
        <v>1496</v>
      </c>
      <c r="B1497" s="41" t="s">
        <v>787</v>
      </c>
      <c r="C1497" s="38">
        <v>249</v>
      </c>
      <c r="D1497" s="39">
        <v>42711.041056023671</v>
      </c>
      <c r="E1497" s="34">
        <f>VLOOKUP(FACT_INTERESTS[[#This Row],[DW Version]], VERSIONS[], 2)</f>
        <v>24</v>
      </c>
      <c r="F1497" s="34">
        <f>VLOOKUP(FACT_INTERESTS[[#This Row],[DW Version]], VERSIONS[], 3)</f>
        <v>12.5</v>
      </c>
      <c r="G1497" s="34" t="str">
        <f>VLOOKUP(FACT_INTERESTS[[#This Row],[DW Version]], VERSIONS[], 4)</f>
        <v>white</v>
      </c>
      <c r="H1497" s="40" t="str">
        <f>VLOOKUP(FACT_INTERESTS[[#This Row],[DW Version]], VERSIONS[], 6)</f>
        <v>Zoom Fly</v>
      </c>
      <c r="I1497" s="40" t="str">
        <f>VLOOKUP(FACT_INTERESTS[[#This Row],[DW Version]], VERSIONS[], 7)</f>
        <v>Shoe</v>
      </c>
    </row>
    <row r="1498" spans="1:9" ht="15.5" x14ac:dyDescent="0.3">
      <c r="A1498" s="34">
        <v>1497</v>
      </c>
      <c r="B1498" s="40" t="s">
        <v>787</v>
      </c>
      <c r="C1498" s="35">
        <v>326</v>
      </c>
      <c r="D1498" s="36">
        <v>41230.01690030942</v>
      </c>
      <c r="E1498" s="34">
        <f>VLOOKUP(FACT_INTERESTS[[#This Row],[DW Version]], VERSIONS[], 2)</f>
        <v>33</v>
      </c>
      <c r="F1498" s="34">
        <f>VLOOKUP(FACT_INTERESTS[[#This Row],[DW Version]], VERSIONS[], 3)</f>
        <v>7.5</v>
      </c>
      <c r="G1498" s="34" t="str">
        <f>VLOOKUP(FACT_INTERESTS[[#This Row],[DW Version]], VERSIONS[], 4)</f>
        <v>pink</v>
      </c>
      <c r="H1498" s="40" t="str">
        <f>VLOOKUP(FACT_INTERESTS[[#This Row],[DW Version]], VERSIONS[], 6)</f>
        <v>Element Running Top</v>
      </c>
      <c r="I1498" s="40" t="str">
        <f>VLOOKUP(FACT_INTERESTS[[#This Row],[DW Version]], VERSIONS[], 7)</f>
        <v>Apparel</v>
      </c>
    </row>
    <row r="1499" spans="1:9" ht="15.5" x14ac:dyDescent="0.3">
      <c r="A1499" s="37">
        <v>1498</v>
      </c>
      <c r="B1499" s="37" t="s">
        <v>787</v>
      </c>
      <c r="C1499" s="38">
        <v>61</v>
      </c>
      <c r="D1499" s="39">
        <v>45205.568348380628</v>
      </c>
      <c r="E1499" s="34">
        <f>VLOOKUP(FACT_INTERESTS[[#This Row],[DW Version]], VERSIONS[], 2)</f>
        <v>6</v>
      </c>
      <c r="F1499" s="34">
        <f>VLOOKUP(FACT_INTERESTS[[#This Row],[DW Version]], VERSIONS[], 3)</f>
        <v>4</v>
      </c>
      <c r="G1499" s="34" t="str">
        <f>VLOOKUP(FACT_INTERESTS[[#This Row],[DW Version]], VERSIONS[], 4)</f>
        <v>white</v>
      </c>
      <c r="H1499" s="40" t="str">
        <f>VLOOKUP(FACT_INTERESTS[[#This Row],[DW Version]], VERSIONS[], 6)</f>
        <v>Tech Fleece Hoodie</v>
      </c>
      <c r="I1499" s="40" t="str">
        <f>VLOOKUP(FACT_INTERESTS[[#This Row],[DW Version]], VERSIONS[], 7)</f>
        <v>Apparel</v>
      </c>
    </row>
    <row r="1500" spans="1:9" ht="15.5" x14ac:dyDescent="0.3">
      <c r="A1500" s="34">
        <v>1499</v>
      </c>
      <c r="B1500" s="34" t="s">
        <v>787</v>
      </c>
      <c r="C1500" s="35">
        <v>799</v>
      </c>
      <c r="D1500" s="36">
        <v>38817.227026299282</v>
      </c>
      <c r="E1500" s="34">
        <f>VLOOKUP(FACT_INTERESTS[[#This Row],[DW Version]], VERSIONS[], 2)</f>
        <v>81</v>
      </c>
      <c r="F1500" s="34">
        <f>VLOOKUP(FACT_INTERESTS[[#This Row],[DW Version]], VERSIONS[], 3)</f>
        <v>9.5</v>
      </c>
      <c r="G1500" s="34" t="str">
        <f>VLOOKUP(FACT_INTERESTS[[#This Row],[DW Version]], VERSIONS[], 4)</f>
        <v>white</v>
      </c>
      <c r="H1500" s="40" t="str">
        <f>VLOOKUP(FACT_INTERESTS[[#This Row],[DW Version]], VERSIONS[], 6)</f>
        <v>Air Max Fusion</v>
      </c>
      <c r="I1500" s="40" t="str">
        <f>VLOOKUP(FACT_INTERESTS[[#This Row],[DW Version]], VERSIONS[], 7)</f>
        <v>Shoe</v>
      </c>
    </row>
    <row r="1501" spans="1:9" ht="15.5" x14ac:dyDescent="0.3">
      <c r="A1501" s="37">
        <v>1500</v>
      </c>
      <c r="B1501" s="37" t="s">
        <v>787</v>
      </c>
      <c r="C1501" s="38">
        <v>240</v>
      </c>
      <c r="D1501" s="39">
        <v>45211.629328899027</v>
      </c>
      <c r="E1501" s="34">
        <f>VLOOKUP(FACT_INTERESTS[[#This Row],[DW Version]], VERSIONS[], 2)</f>
        <v>24</v>
      </c>
      <c r="F1501" s="34">
        <f>VLOOKUP(FACT_INTERESTS[[#This Row],[DW Version]], VERSIONS[], 3)</f>
        <v>4.5</v>
      </c>
      <c r="G1501" s="34" t="str">
        <f>VLOOKUP(FACT_INTERESTS[[#This Row],[DW Version]], VERSIONS[], 4)</f>
        <v>white</v>
      </c>
      <c r="H1501" s="40" t="str">
        <f>VLOOKUP(FACT_INTERESTS[[#This Row],[DW Version]], VERSIONS[], 6)</f>
        <v>Zoom Fly</v>
      </c>
      <c r="I1501" s="40" t="str">
        <f>VLOOKUP(FACT_INTERESTS[[#This Row],[DW Version]], VERSIONS[], 7)</f>
        <v>Shoe</v>
      </c>
    </row>
    <row r="1502" spans="1:9" ht="15.5" x14ac:dyDescent="0.3">
      <c r="A1502" s="34">
        <v>1501</v>
      </c>
      <c r="B1502" s="40" t="s">
        <v>787</v>
      </c>
      <c r="C1502" s="35">
        <v>519</v>
      </c>
      <c r="D1502" s="36">
        <v>39133.636015732845</v>
      </c>
      <c r="E1502" s="34">
        <f>VLOOKUP(FACT_INTERESTS[[#This Row],[DW Version]], VERSIONS[], 2)</f>
        <v>54</v>
      </c>
      <c r="F1502" s="34">
        <f>VLOOKUP(FACT_INTERESTS[[#This Row],[DW Version]], VERSIONS[], 3)</f>
        <v>5.5</v>
      </c>
      <c r="G1502" s="34" t="str">
        <f>VLOOKUP(FACT_INTERESTS[[#This Row],[DW Version]], VERSIONS[], 4)</f>
        <v>black</v>
      </c>
      <c r="H1502" s="40" t="str">
        <f>VLOOKUP(FACT_INTERESTS[[#This Row],[DW Version]], VERSIONS[], 6)</f>
        <v>Legend React</v>
      </c>
      <c r="I1502" s="40" t="str">
        <f>VLOOKUP(FACT_INTERESTS[[#This Row],[DW Version]], VERSIONS[], 7)</f>
        <v>Shoe</v>
      </c>
    </row>
    <row r="1503" spans="1:9" ht="15.5" x14ac:dyDescent="0.3">
      <c r="A1503" s="37">
        <v>1502</v>
      </c>
      <c r="B1503" s="37" t="s">
        <v>657</v>
      </c>
      <c r="C1503" s="38">
        <v>8</v>
      </c>
      <c r="D1503" s="39">
        <v>41525.209303359392</v>
      </c>
      <c r="E1503" s="34">
        <f>VLOOKUP(FACT_INTERESTS[[#This Row],[DW Version]], VERSIONS[], 2)</f>
        <v>1</v>
      </c>
      <c r="F1503" s="34">
        <f>VLOOKUP(FACT_INTERESTS[[#This Row],[DW Version]], VERSIONS[], 3)</f>
        <v>6</v>
      </c>
      <c r="G1503" s="34" t="str">
        <f>VLOOKUP(FACT_INTERESTS[[#This Row],[DW Version]], VERSIONS[], 4)</f>
        <v>white</v>
      </c>
      <c r="H1503" s="40" t="str">
        <f>VLOOKUP(FACT_INTERESTS[[#This Row],[DW Version]], VERSIONS[], 6)</f>
        <v>Air Max</v>
      </c>
      <c r="I1503" s="40" t="str">
        <f>VLOOKUP(FACT_INTERESTS[[#This Row],[DW Version]], VERSIONS[], 7)</f>
        <v>Shoe</v>
      </c>
    </row>
    <row r="1504" spans="1:9" ht="15.5" x14ac:dyDescent="0.3">
      <c r="A1504" s="34">
        <v>1503</v>
      </c>
      <c r="B1504" s="40" t="s">
        <v>657</v>
      </c>
      <c r="C1504" s="35">
        <v>169</v>
      </c>
      <c r="D1504" s="36">
        <v>39890.616250165032</v>
      </c>
      <c r="E1504" s="34">
        <f>VLOOKUP(FACT_INTERESTS[[#This Row],[DW Version]], VERSIONS[], 2)</f>
        <v>17</v>
      </c>
      <c r="F1504" s="34">
        <f>VLOOKUP(FACT_INTERESTS[[#This Row],[DW Version]], VERSIONS[], 3)</f>
        <v>4.5</v>
      </c>
      <c r="G1504" s="34" t="str">
        <f>VLOOKUP(FACT_INTERESTS[[#This Row],[DW Version]], VERSIONS[], 4)</f>
        <v>purple lilac</v>
      </c>
      <c r="H1504" s="40" t="str">
        <f>VLOOKUP(FACT_INTERESTS[[#This Row],[DW Version]], VERSIONS[], 6)</f>
        <v>Free Run</v>
      </c>
      <c r="I1504" s="40" t="str">
        <f>VLOOKUP(FACT_INTERESTS[[#This Row],[DW Version]], VERSIONS[], 7)</f>
        <v>Shoe</v>
      </c>
    </row>
    <row r="1505" spans="1:9" ht="15.5" x14ac:dyDescent="0.3">
      <c r="A1505" s="37">
        <v>1504</v>
      </c>
      <c r="B1505" s="37" t="s">
        <v>657</v>
      </c>
      <c r="C1505" s="38">
        <v>238</v>
      </c>
      <c r="D1505" s="39">
        <v>42415.866728698122</v>
      </c>
      <c r="E1505" s="34">
        <f>VLOOKUP(FACT_INTERESTS[[#This Row],[DW Version]], VERSIONS[], 2)</f>
        <v>24</v>
      </c>
      <c r="F1505" s="34">
        <f>VLOOKUP(FACT_INTERESTS[[#This Row],[DW Version]], VERSIONS[], 3)</f>
        <v>4.5</v>
      </c>
      <c r="G1505" s="34" t="str">
        <f>VLOOKUP(FACT_INTERESTS[[#This Row],[DW Version]], VERSIONS[], 4)</f>
        <v>black</v>
      </c>
      <c r="H1505" s="40" t="str">
        <f>VLOOKUP(FACT_INTERESTS[[#This Row],[DW Version]], VERSIONS[], 6)</f>
        <v>Zoom Fly</v>
      </c>
      <c r="I1505" s="40" t="str">
        <f>VLOOKUP(FACT_INTERESTS[[#This Row],[DW Version]], VERSIONS[], 7)</f>
        <v>Shoe</v>
      </c>
    </row>
    <row r="1506" spans="1:9" ht="15.5" x14ac:dyDescent="0.3">
      <c r="A1506" s="34">
        <v>1505</v>
      </c>
      <c r="B1506" s="34" t="s">
        <v>657</v>
      </c>
      <c r="C1506" s="35">
        <v>833</v>
      </c>
      <c r="D1506" s="36">
        <v>38822.474607731834</v>
      </c>
      <c r="E1506" s="34">
        <f>VLOOKUP(FACT_INTERESTS[[#This Row],[DW Version]], VERSIONS[], 2)</f>
        <v>84</v>
      </c>
      <c r="F1506" s="34">
        <f>VLOOKUP(FACT_INTERESTS[[#This Row],[DW Version]], VERSIONS[], 3)</f>
        <v>11</v>
      </c>
      <c r="G1506" s="34" t="str">
        <f>VLOOKUP(FACT_INTERESTS[[#This Row],[DW Version]], VERSIONS[], 4)</f>
        <v>gold</v>
      </c>
      <c r="H1506" s="40" t="str">
        <f>VLOOKUP(FACT_INTERESTS[[#This Row],[DW Version]], VERSIONS[], 6)</f>
        <v>AeroLoft Running Vest</v>
      </c>
      <c r="I1506" s="40" t="str">
        <f>VLOOKUP(FACT_INTERESTS[[#This Row],[DW Version]], VERSIONS[], 7)</f>
        <v>Apparel</v>
      </c>
    </row>
    <row r="1507" spans="1:9" ht="15.5" x14ac:dyDescent="0.3">
      <c r="A1507" s="37">
        <v>1506</v>
      </c>
      <c r="B1507" s="37" t="s">
        <v>657</v>
      </c>
      <c r="C1507" s="38">
        <v>815</v>
      </c>
      <c r="D1507" s="39">
        <v>39029.658873449749</v>
      </c>
      <c r="E1507" s="34">
        <f>VLOOKUP(FACT_INTERESTS[[#This Row],[DW Version]], VERSIONS[], 2)</f>
        <v>83</v>
      </c>
      <c r="F1507" s="34">
        <f>VLOOKUP(FACT_INTERESTS[[#This Row],[DW Version]], VERSIONS[], 3)</f>
        <v>4</v>
      </c>
      <c r="G1507" s="34" t="str">
        <f>VLOOKUP(FACT_INTERESTS[[#This Row],[DW Version]], VERSIONS[], 4)</f>
        <v>white</v>
      </c>
      <c r="H1507" s="40" t="str">
        <f>VLOOKUP(FACT_INTERESTS[[#This Row],[DW Version]], VERSIONS[], 6)</f>
        <v>Dri-FIT Academy Pants</v>
      </c>
      <c r="I1507" s="40" t="str">
        <f>VLOOKUP(FACT_INTERESTS[[#This Row],[DW Version]], VERSIONS[], 7)</f>
        <v>Apparel</v>
      </c>
    </row>
    <row r="1508" spans="1:9" ht="15.5" x14ac:dyDescent="0.3">
      <c r="A1508" s="34">
        <v>1507</v>
      </c>
      <c r="B1508" s="34" t="s">
        <v>657</v>
      </c>
      <c r="C1508" s="35">
        <v>935</v>
      </c>
      <c r="D1508" s="36">
        <v>41162.369752776525</v>
      </c>
      <c r="E1508" s="34">
        <f>VLOOKUP(FACT_INTERESTS[[#This Row],[DW Version]], VERSIONS[], 2)</f>
        <v>95</v>
      </c>
      <c r="F1508" s="34">
        <f>VLOOKUP(FACT_INTERESTS[[#This Row],[DW Version]], VERSIONS[], 3)</f>
        <v>7.5</v>
      </c>
      <c r="G1508" s="34" t="str">
        <f>VLOOKUP(FACT_INTERESTS[[#This Row],[DW Version]], VERSIONS[], 4)</f>
        <v>red</v>
      </c>
      <c r="H1508" s="40" t="str">
        <f>VLOOKUP(FACT_INTERESTS[[#This Row],[DW Version]], VERSIONS[], 6)</f>
        <v>Nike Backpack</v>
      </c>
      <c r="I1508" s="40" t="str">
        <f>VLOOKUP(FACT_INTERESTS[[#This Row],[DW Version]], VERSIONS[], 7)</f>
        <v>Accessories</v>
      </c>
    </row>
    <row r="1509" spans="1:9" ht="15.5" x14ac:dyDescent="0.3">
      <c r="A1509" s="37">
        <v>1508</v>
      </c>
      <c r="B1509" s="37" t="s">
        <v>657</v>
      </c>
      <c r="C1509" s="38">
        <v>283</v>
      </c>
      <c r="D1509" s="39">
        <v>44043.06795640746</v>
      </c>
      <c r="E1509" s="34">
        <f>VLOOKUP(FACT_INTERESTS[[#This Row],[DW Version]], VERSIONS[], 2)</f>
        <v>27</v>
      </c>
      <c r="F1509" s="34">
        <f>VLOOKUP(FACT_INTERESTS[[#This Row],[DW Version]], VERSIONS[], 3)</f>
        <v>12.5</v>
      </c>
      <c r="G1509" s="34" t="str">
        <f>VLOOKUP(FACT_INTERESTS[[#This Row],[DW Version]], VERSIONS[], 4)</f>
        <v>dark green</v>
      </c>
      <c r="H1509" s="40" t="str">
        <f>VLOOKUP(FACT_INTERESTS[[#This Row],[DW Version]], VERSIONS[], 6)</f>
        <v>Structure</v>
      </c>
      <c r="I1509" s="40" t="str">
        <f>VLOOKUP(FACT_INTERESTS[[#This Row],[DW Version]], VERSIONS[], 7)</f>
        <v>Shoe</v>
      </c>
    </row>
    <row r="1510" spans="1:9" ht="15.5" x14ac:dyDescent="0.3">
      <c r="A1510" s="34">
        <v>1509</v>
      </c>
      <c r="B1510" s="34" t="s">
        <v>657</v>
      </c>
      <c r="C1510" s="35">
        <v>922</v>
      </c>
      <c r="D1510" s="36">
        <v>41805.21904458967</v>
      </c>
      <c r="E1510" s="34">
        <f>VLOOKUP(FACT_INTERESTS[[#This Row],[DW Version]], VERSIONS[], 2)</f>
        <v>94</v>
      </c>
      <c r="F1510" s="34">
        <f>VLOOKUP(FACT_INTERESTS[[#This Row],[DW Version]], VERSIONS[], 3)</f>
        <v>4.5</v>
      </c>
      <c r="G1510" s="34" t="str">
        <f>VLOOKUP(FACT_INTERESTS[[#This Row],[DW Version]], VERSIONS[], 4)</f>
        <v>khaki</v>
      </c>
      <c r="H1510" s="40" t="str">
        <f>VLOOKUP(FACT_INTERESTS[[#This Row],[DW Version]], VERSIONS[], 6)</f>
        <v>Joyride Run Flyknit</v>
      </c>
      <c r="I1510" s="40" t="str">
        <f>VLOOKUP(FACT_INTERESTS[[#This Row],[DW Version]], VERSIONS[], 7)</f>
        <v>Shoe</v>
      </c>
    </row>
    <row r="1511" spans="1:9" ht="15.5" x14ac:dyDescent="0.3">
      <c r="A1511" s="37">
        <v>1510</v>
      </c>
      <c r="B1511" s="41" t="s">
        <v>657</v>
      </c>
      <c r="C1511" s="38">
        <v>792</v>
      </c>
      <c r="D1511" s="39">
        <v>43680.833616288743</v>
      </c>
      <c r="E1511" s="34">
        <f>VLOOKUP(FACT_INTERESTS[[#This Row],[DW Version]], VERSIONS[], 2)</f>
        <v>81</v>
      </c>
      <c r="F1511" s="34">
        <f>VLOOKUP(FACT_INTERESTS[[#This Row],[DW Version]], VERSIONS[], 3)</f>
        <v>6.5</v>
      </c>
      <c r="G1511" s="34" t="str">
        <f>VLOOKUP(FACT_INTERESTS[[#This Row],[DW Version]], VERSIONS[], 4)</f>
        <v>white</v>
      </c>
      <c r="H1511" s="40" t="str">
        <f>VLOOKUP(FACT_INTERESTS[[#This Row],[DW Version]], VERSIONS[], 6)</f>
        <v>Air Max Fusion</v>
      </c>
      <c r="I1511" s="40" t="str">
        <f>VLOOKUP(FACT_INTERESTS[[#This Row],[DW Version]], VERSIONS[], 7)</f>
        <v>Shoe</v>
      </c>
    </row>
    <row r="1512" spans="1:9" ht="15.5" x14ac:dyDescent="0.3">
      <c r="A1512" s="34">
        <v>1511</v>
      </c>
      <c r="B1512" s="34" t="s">
        <v>657</v>
      </c>
      <c r="C1512" s="35">
        <v>885</v>
      </c>
      <c r="D1512" s="36">
        <v>43162.353230562614</v>
      </c>
      <c r="E1512" s="34">
        <f>VLOOKUP(FACT_INTERESTS[[#This Row],[DW Version]], VERSIONS[], 2)</f>
        <v>90</v>
      </c>
      <c r="F1512" s="34">
        <f>VLOOKUP(FACT_INTERESTS[[#This Row],[DW Version]], VERSIONS[], 3)</f>
        <v>10</v>
      </c>
      <c r="G1512" s="34" t="str">
        <f>VLOOKUP(FACT_INTERESTS[[#This Row],[DW Version]], VERSIONS[], 4)</f>
        <v>white</v>
      </c>
      <c r="H1512" s="40" t="str">
        <f>VLOOKUP(FACT_INTERESTS[[#This Row],[DW Version]], VERSIONS[], 6)</f>
        <v>Air Zoom Terra Kiger 6</v>
      </c>
      <c r="I1512" s="40" t="str">
        <f>VLOOKUP(FACT_INTERESTS[[#This Row],[DW Version]], VERSIONS[], 7)</f>
        <v>Shoe</v>
      </c>
    </row>
    <row r="1513" spans="1:9" ht="15.5" x14ac:dyDescent="0.3">
      <c r="A1513" s="37">
        <v>1512</v>
      </c>
      <c r="B1513" s="37" t="s">
        <v>657</v>
      </c>
      <c r="C1513" s="38">
        <v>74</v>
      </c>
      <c r="D1513" s="39">
        <v>43418.006958594247</v>
      </c>
      <c r="E1513" s="34">
        <f>VLOOKUP(FACT_INTERESTS[[#This Row],[DW Version]], VERSIONS[], 2)</f>
        <v>7</v>
      </c>
      <c r="F1513" s="34">
        <f>VLOOKUP(FACT_INTERESTS[[#This Row],[DW Version]], VERSIONS[], 3)</f>
        <v>11.5</v>
      </c>
      <c r="G1513" s="34" t="str">
        <f>VLOOKUP(FACT_INTERESTS[[#This Row],[DW Version]], VERSIONS[], 4)</f>
        <v>purple</v>
      </c>
      <c r="H1513" s="40" t="str">
        <f>VLOOKUP(FACT_INTERESTS[[#This Row],[DW Version]], VERSIONS[], 6)</f>
        <v>Blazer</v>
      </c>
      <c r="I1513" s="40" t="str">
        <f>VLOOKUP(FACT_INTERESTS[[#This Row],[DW Version]], VERSIONS[], 7)</f>
        <v>Shoe</v>
      </c>
    </row>
    <row r="1514" spans="1:9" ht="15.5" x14ac:dyDescent="0.3">
      <c r="A1514" s="34">
        <v>1513</v>
      </c>
      <c r="B1514" s="40" t="s">
        <v>657</v>
      </c>
      <c r="C1514" s="35">
        <v>141</v>
      </c>
      <c r="D1514" s="36">
        <v>39367.192866266923</v>
      </c>
      <c r="E1514" s="34">
        <f>VLOOKUP(FACT_INTERESTS[[#This Row],[DW Version]], VERSIONS[], 2)</f>
        <v>14</v>
      </c>
      <c r="F1514" s="34">
        <f>VLOOKUP(FACT_INTERESTS[[#This Row],[DW Version]], VERSIONS[], 3)</f>
        <v>8.5</v>
      </c>
      <c r="G1514" s="34" t="str">
        <f>VLOOKUP(FACT_INTERESTS[[#This Row],[DW Version]], VERSIONS[], 4)</f>
        <v>orange</v>
      </c>
      <c r="H1514" s="40" t="str">
        <f>VLOOKUP(FACT_INTERESTS[[#This Row],[DW Version]], VERSIONS[], 6)</f>
        <v>ZoomX</v>
      </c>
      <c r="I1514" s="40" t="str">
        <f>VLOOKUP(FACT_INTERESTS[[#This Row],[DW Version]], VERSIONS[], 7)</f>
        <v>Shoe</v>
      </c>
    </row>
    <row r="1515" spans="1:9" ht="15.5" x14ac:dyDescent="0.3">
      <c r="A1515" s="37">
        <v>1514</v>
      </c>
      <c r="B1515" s="37" t="s">
        <v>705</v>
      </c>
      <c r="C1515" s="38">
        <v>575</v>
      </c>
      <c r="D1515" s="39">
        <v>40196.742523207395</v>
      </c>
      <c r="E1515" s="34">
        <f>VLOOKUP(FACT_INTERESTS[[#This Row],[DW Version]], VERSIONS[], 2)</f>
        <v>59</v>
      </c>
      <c r="F1515" s="34">
        <f>VLOOKUP(FACT_INTERESTS[[#This Row],[DW Version]], VERSIONS[], 3)</f>
        <v>6.5</v>
      </c>
      <c r="G1515" s="34" t="str">
        <f>VLOOKUP(FACT_INTERESTS[[#This Row],[DW Version]], VERSIONS[], 4)</f>
        <v>red</v>
      </c>
      <c r="H1515" s="40" t="str">
        <f>VLOOKUP(FACT_INTERESTS[[#This Row],[DW Version]], VERSIONS[], 6)</f>
        <v>Hypervenom Phantom</v>
      </c>
      <c r="I1515" s="40" t="str">
        <f>VLOOKUP(FACT_INTERESTS[[#This Row],[DW Version]], VERSIONS[], 7)</f>
        <v>Shoe</v>
      </c>
    </row>
    <row r="1516" spans="1:9" ht="15.5" x14ac:dyDescent="0.3">
      <c r="A1516" s="34">
        <v>1515</v>
      </c>
      <c r="B1516" s="34" t="s">
        <v>705</v>
      </c>
      <c r="C1516" s="35">
        <v>433</v>
      </c>
      <c r="D1516" s="36">
        <v>40438.845067156602</v>
      </c>
      <c r="E1516" s="34">
        <f>VLOOKUP(FACT_INTERESTS[[#This Row],[DW Version]], VERSIONS[], 2)</f>
        <v>45</v>
      </c>
      <c r="F1516" s="34">
        <f>VLOOKUP(FACT_INTERESTS[[#This Row],[DW Version]], VERSIONS[], 3)</f>
        <v>3.5</v>
      </c>
      <c r="G1516" s="34" t="str">
        <f>VLOOKUP(FACT_INTERESTS[[#This Row],[DW Version]], VERSIONS[], 4)</f>
        <v>white</v>
      </c>
      <c r="H1516" s="40" t="str">
        <f>VLOOKUP(FACT_INTERESTS[[#This Row],[DW Version]], VERSIONS[], 6)</f>
        <v>Vapor Cage 4</v>
      </c>
      <c r="I1516" s="40" t="str">
        <f>VLOOKUP(FACT_INTERESTS[[#This Row],[DW Version]], VERSIONS[], 7)</f>
        <v>Shoe</v>
      </c>
    </row>
    <row r="1517" spans="1:9" ht="15.5" x14ac:dyDescent="0.3">
      <c r="A1517" s="37">
        <v>1516</v>
      </c>
      <c r="B1517" s="41" t="s">
        <v>705</v>
      </c>
      <c r="C1517" s="38">
        <v>856</v>
      </c>
      <c r="D1517" s="39">
        <v>43889.201436693562</v>
      </c>
      <c r="E1517" s="34">
        <f>VLOOKUP(FACT_INTERESTS[[#This Row],[DW Version]], VERSIONS[], 2)</f>
        <v>87</v>
      </c>
      <c r="F1517" s="34">
        <f>VLOOKUP(FACT_INTERESTS[[#This Row],[DW Version]], VERSIONS[], 3)</f>
        <v>3</v>
      </c>
      <c r="G1517" s="34" t="str">
        <f>VLOOKUP(FACT_INTERESTS[[#This Row],[DW Version]], VERSIONS[], 4)</f>
        <v>white</v>
      </c>
      <c r="H1517" s="40" t="str">
        <f>VLOOKUP(FACT_INTERESTS[[#This Row],[DW Version]], VERSIONS[], 6)</f>
        <v>Challenger 7</v>
      </c>
      <c r="I1517" s="40" t="str">
        <f>VLOOKUP(FACT_INTERESTS[[#This Row],[DW Version]], VERSIONS[], 7)</f>
        <v>Shoe</v>
      </c>
    </row>
    <row r="1518" spans="1:9" ht="15.5" x14ac:dyDescent="0.3">
      <c r="A1518" s="34">
        <v>1517</v>
      </c>
      <c r="B1518" s="34" t="s">
        <v>705</v>
      </c>
      <c r="C1518" s="35">
        <v>740</v>
      </c>
      <c r="D1518" s="36">
        <v>44986.367434031337</v>
      </c>
      <c r="E1518" s="34">
        <f>VLOOKUP(FACT_INTERESTS[[#This Row],[DW Version]], VERSIONS[], 2)</f>
        <v>76</v>
      </c>
      <c r="F1518" s="34">
        <f>VLOOKUP(FACT_INTERESTS[[#This Row],[DW Version]], VERSIONS[], 3)</f>
        <v>7.5</v>
      </c>
      <c r="G1518" s="34" t="str">
        <f>VLOOKUP(FACT_INTERESTS[[#This Row],[DW Version]], VERSIONS[], 4)</f>
        <v>white</v>
      </c>
      <c r="H1518" s="40" t="str">
        <f>VLOOKUP(FACT_INTERESTS[[#This Row],[DW Version]], VERSIONS[], 6)</f>
        <v>Challenger Shorts</v>
      </c>
      <c r="I1518" s="40" t="str">
        <f>VLOOKUP(FACT_INTERESTS[[#This Row],[DW Version]], VERSIONS[], 7)</f>
        <v>Apparel</v>
      </c>
    </row>
    <row r="1519" spans="1:9" ht="15.5" x14ac:dyDescent="0.3">
      <c r="A1519" s="37">
        <v>1518</v>
      </c>
      <c r="B1519" s="37" t="s">
        <v>705</v>
      </c>
      <c r="C1519" s="38">
        <v>970</v>
      </c>
      <c r="D1519" s="39">
        <v>40232.938029427351</v>
      </c>
      <c r="E1519" s="34">
        <f>VLOOKUP(FACT_INTERESTS[[#This Row],[DW Version]], VERSIONS[], 2)</f>
        <v>99</v>
      </c>
      <c r="F1519" s="34">
        <f>VLOOKUP(FACT_INTERESTS[[#This Row],[DW Version]], VERSIONS[], 3)</f>
        <v>4.5</v>
      </c>
      <c r="G1519" s="34" t="str">
        <f>VLOOKUP(FACT_INTERESTS[[#This Row],[DW Version]], VERSIONS[], 4)</f>
        <v>white</v>
      </c>
      <c r="H1519" s="40" t="str">
        <f>VLOOKUP(FACT_INTERESTS[[#This Row],[DW Version]], VERSIONS[], 6)</f>
        <v>Flex Training Hoodie</v>
      </c>
      <c r="I1519" s="40" t="str">
        <f>VLOOKUP(FACT_INTERESTS[[#This Row],[DW Version]], VERSIONS[], 7)</f>
        <v>Apparel</v>
      </c>
    </row>
    <row r="1520" spans="1:9" ht="15.5" x14ac:dyDescent="0.3">
      <c r="A1520" s="34">
        <v>1519</v>
      </c>
      <c r="B1520" s="40" t="s">
        <v>705</v>
      </c>
      <c r="C1520" s="35">
        <v>235</v>
      </c>
      <c r="D1520" s="36">
        <v>39434.086102230343</v>
      </c>
      <c r="E1520" s="34">
        <f>VLOOKUP(FACT_INTERESTS[[#This Row],[DW Version]], VERSIONS[], 2)</f>
        <v>24</v>
      </c>
      <c r="F1520" s="34">
        <f>VLOOKUP(FACT_INTERESTS[[#This Row],[DW Version]], VERSIONS[], 3)</f>
        <v>3.5</v>
      </c>
      <c r="G1520" s="34" t="str">
        <f>VLOOKUP(FACT_INTERESTS[[#This Row],[DW Version]], VERSIONS[], 4)</f>
        <v>white</v>
      </c>
      <c r="H1520" s="40" t="str">
        <f>VLOOKUP(FACT_INTERESTS[[#This Row],[DW Version]], VERSIONS[], 6)</f>
        <v>Zoom Fly</v>
      </c>
      <c r="I1520" s="40" t="str">
        <f>VLOOKUP(FACT_INTERESTS[[#This Row],[DW Version]], VERSIONS[], 7)</f>
        <v>Shoe</v>
      </c>
    </row>
    <row r="1521" spans="1:9" ht="15.5" x14ac:dyDescent="0.3">
      <c r="A1521" s="37">
        <v>1520</v>
      </c>
      <c r="B1521" s="37" t="s">
        <v>705</v>
      </c>
      <c r="C1521" s="38">
        <v>963</v>
      </c>
      <c r="D1521" s="39">
        <v>41084.668060838674</v>
      </c>
      <c r="E1521" s="34">
        <f>VLOOKUP(FACT_INTERESTS[[#This Row],[DW Version]], VERSIONS[], 2)</f>
        <v>98</v>
      </c>
      <c r="F1521" s="34">
        <f>VLOOKUP(FACT_INTERESTS[[#This Row],[DW Version]], VERSIONS[], 3)</f>
        <v>5</v>
      </c>
      <c r="G1521" s="34" t="str">
        <f>VLOOKUP(FACT_INTERESTS[[#This Row],[DW Version]], VERSIONS[], 4)</f>
        <v>orange</v>
      </c>
      <c r="H1521" s="40" t="str">
        <f>VLOOKUP(FACT_INTERESTS[[#This Row],[DW Version]], VERSIONS[], 6)</f>
        <v>Zoom Rival Fly</v>
      </c>
      <c r="I1521" s="40" t="str">
        <f>VLOOKUP(FACT_INTERESTS[[#This Row],[DW Version]], VERSIONS[], 7)</f>
        <v>Shoe</v>
      </c>
    </row>
    <row r="1522" spans="1:9" ht="15.5" x14ac:dyDescent="0.3">
      <c r="A1522" s="34">
        <v>1521</v>
      </c>
      <c r="B1522" s="34" t="s">
        <v>705</v>
      </c>
      <c r="C1522" s="35">
        <v>427</v>
      </c>
      <c r="D1522" s="36">
        <v>42905.455486389641</v>
      </c>
      <c r="E1522" s="34">
        <f>VLOOKUP(FACT_INTERESTS[[#This Row],[DW Version]], VERSIONS[], 2)</f>
        <v>43</v>
      </c>
      <c r="F1522" s="34">
        <f>VLOOKUP(FACT_INTERESTS[[#This Row],[DW Version]], VERSIONS[], 3)</f>
        <v>12.5</v>
      </c>
      <c r="G1522" s="34" t="str">
        <f>VLOOKUP(FACT_INTERESTS[[#This Row],[DW Version]], VERSIONS[], 4)</f>
        <v>white</v>
      </c>
      <c r="H1522" s="40" t="str">
        <f>VLOOKUP(FACT_INTERESTS[[#This Row],[DW Version]], VERSIONS[], 6)</f>
        <v>Flex Experience</v>
      </c>
      <c r="I1522" s="40" t="str">
        <f>VLOOKUP(FACT_INTERESTS[[#This Row],[DW Version]], VERSIONS[], 7)</f>
        <v>Apparel</v>
      </c>
    </row>
    <row r="1523" spans="1:9" ht="15.5" x14ac:dyDescent="0.3">
      <c r="A1523" s="37">
        <v>1522</v>
      </c>
      <c r="B1523" s="37" t="s">
        <v>705</v>
      </c>
      <c r="C1523" s="38">
        <v>621</v>
      </c>
      <c r="D1523" s="39">
        <v>41055.915209522856</v>
      </c>
      <c r="E1523" s="34">
        <f>VLOOKUP(FACT_INTERESTS[[#This Row],[DW Version]], VERSIONS[], 2)</f>
        <v>63</v>
      </c>
      <c r="F1523" s="34">
        <f>VLOOKUP(FACT_INTERESTS[[#This Row],[DW Version]], VERSIONS[], 3)</f>
        <v>6</v>
      </c>
      <c r="G1523" s="34" t="str">
        <f>VLOOKUP(FACT_INTERESTS[[#This Row],[DW Version]], VERSIONS[], 4)</f>
        <v>black</v>
      </c>
      <c r="H1523" s="40" t="str">
        <f>VLOOKUP(FACT_INTERESTS[[#This Row],[DW Version]], VERSIONS[], 6)</f>
        <v>CTR360</v>
      </c>
      <c r="I1523" s="40" t="str">
        <f>VLOOKUP(FACT_INTERESTS[[#This Row],[DW Version]], VERSIONS[], 7)</f>
        <v>Shoe</v>
      </c>
    </row>
    <row r="1524" spans="1:9" ht="15.5" x14ac:dyDescent="0.3">
      <c r="A1524" s="34">
        <v>1523</v>
      </c>
      <c r="B1524" s="34" t="s">
        <v>705</v>
      </c>
      <c r="C1524" s="35">
        <v>110</v>
      </c>
      <c r="D1524" s="36">
        <v>39861.027169199209</v>
      </c>
      <c r="E1524" s="34">
        <f>VLOOKUP(FACT_INTERESTS[[#This Row],[DW Version]], VERSIONS[], 2)</f>
        <v>11</v>
      </c>
      <c r="F1524" s="34">
        <f>VLOOKUP(FACT_INTERESTS[[#This Row],[DW Version]], VERSIONS[], 3)</f>
        <v>5</v>
      </c>
      <c r="G1524" s="34" t="str">
        <f>VLOOKUP(FACT_INTERESTS[[#This Row],[DW Version]], VERSIONS[], 4)</f>
        <v>white</v>
      </c>
      <c r="H1524" s="40" t="str">
        <f>VLOOKUP(FACT_INTERESTS[[#This Row],[DW Version]], VERSIONS[], 6)</f>
        <v>Pro Compression Tights</v>
      </c>
      <c r="I1524" s="40" t="str">
        <f>VLOOKUP(FACT_INTERESTS[[#This Row],[DW Version]], VERSIONS[], 7)</f>
        <v>Apparel</v>
      </c>
    </row>
    <row r="1525" spans="1:9" ht="15.5" x14ac:dyDescent="0.3">
      <c r="A1525" s="37">
        <v>1524</v>
      </c>
      <c r="B1525" s="41" t="s">
        <v>705</v>
      </c>
      <c r="C1525" s="38">
        <v>531</v>
      </c>
      <c r="D1525" s="39">
        <v>44460.604799993736</v>
      </c>
      <c r="E1525" s="34">
        <f>VLOOKUP(FACT_INTERESTS[[#This Row],[DW Version]], VERSIONS[], 2)</f>
        <v>55</v>
      </c>
      <c r="F1525" s="34">
        <f>VLOOKUP(FACT_INTERESTS[[#This Row],[DW Version]], VERSIONS[], 3)</f>
        <v>3.5</v>
      </c>
      <c r="G1525" s="34" t="str">
        <f>VLOOKUP(FACT_INTERESTS[[#This Row],[DW Version]], VERSIONS[], 4)</f>
        <v>white</v>
      </c>
      <c r="H1525" s="40" t="str">
        <f>VLOOKUP(FACT_INTERESTS[[#This Row],[DW Version]], VERSIONS[], 6)</f>
        <v>Vapor Street</v>
      </c>
      <c r="I1525" s="40" t="str">
        <f>VLOOKUP(FACT_INTERESTS[[#This Row],[DW Version]], VERSIONS[], 7)</f>
        <v>Shoe</v>
      </c>
    </row>
    <row r="1526" spans="1:9" ht="15.5" x14ac:dyDescent="0.3">
      <c r="A1526" s="34">
        <v>1525</v>
      </c>
      <c r="B1526" s="34" t="s">
        <v>705</v>
      </c>
      <c r="C1526" s="35">
        <v>839</v>
      </c>
      <c r="D1526" s="36">
        <v>45193.496259787731</v>
      </c>
      <c r="E1526" s="34">
        <f>VLOOKUP(FACT_INTERESTS[[#This Row],[DW Version]], VERSIONS[], 2)</f>
        <v>85</v>
      </c>
      <c r="F1526" s="34">
        <f>VLOOKUP(FACT_INTERESTS[[#This Row],[DW Version]], VERSIONS[], 3)</f>
        <v>7.5</v>
      </c>
      <c r="G1526" s="34" t="str">
        <f>VLOOKUP(FACT_INTERESTS[[#This Row],[DW Version]], VERSIONS[], 4)</f>
        <v>dark purple</v>
      </c>
      <c r="H1526" s="40" t="str">
        <f>VLOOKUP(FACT_INTERESTS[[#This Row],[DW Version]], VERSIONS[], 6)</f>
        <v>Nike Flex Stride</v>
      </c>
      <c r="I1526" s="40" t="str">
        <f>VLOOKUP(FACT_INTERESTS[[#This Row],[DW Version]], VERSIONS[], 7)</f>
        <v>Apparel</v>
      </c>
    </row>
    <row r="1527" spans="1:9" ht="15.5" x14ac:dyDescent="0.3">
      <c r="A1527" s="37">
        <v>1526</v>
      </c>
      <c r="B1527" s="37" t="s">
        <v>705</v>
      </c>
      <c r="C1527" s="38">
        <v>734</v>
      </c>
      <c r="D1527" s="39">
        <v>41745.550661789144</v>
      </c>
      <c r="E1527" s="34">
        <f>VLOOKUP(FACT_INTERESTS[[#This Row],[DW Version]], VERSIONS[], 2)</f>
        <v>75</v>
      </c>
      <c r="F1527" s="34">
        <f>VLOOKUP(FACT_INTERESTS[[#This Row],[DW Version]], VERSIONS[], 3)</f>
        <v>9.5</v>
      </c>
      <c r="G1527" s="34" t="str">
        <f>VLOOKUP(FACT_INTERESTS[[#This Row],[DW Version]], VERSIONS[], 4)</f>
        <v>red</v>
      </c>
      <c r="H1527" s="40" t="str">
        <f>VLOOKUP(FACT_INTERESTS[[#This Row],[DW Version]], VERSIONS[], 6)</f>
        <v>React Presto</v>
      </c>
      <c r="I1527" s="40" t="str">
        <f>VLOOKUP(FACT_INTERESTS[[#This Row],[DW Version]], VERSIONS[], 7)</f>
        <v>Shoe</v>
      </c>
    </row>
    <row r="1528" spans="1:9" ht="15.5" x14ac:dyDescent="0.3">
      <c r="A1528" s="34">
        <v>1527</v>
      </c>
      <c r="B1528" s="34" t="s">
        <v>705</v>
      </c>
      <c r="C1528" s="35">
        <v>439</v>
      </c>
      <c r="D1528" s="36">
        <v>38721.772663477837</v>
      </c>
      <c r="E1528" s="34">
        <f>VLOOKUP(FACT_INTERESTS[[#This Row],[DW Version]], VERSIONS[], 2)</f>
        <v>46</v>
      </c>
      <c r="F1528" s="34">
        <f>VLOOKUP(FACT_INTERESTS[[#This Row],[DW Version]], VERSIONS[], 3)</f>
        <v>3.5</v>
      </c>
      <c r="G1528" s="34" t="str">
        <f>VLOOKUP(FACT_INTERESTS[[#This Row],[DW Version]], VERSIONS[], 4)</f>
        <v>white</v>
      </c>
      <c r="H1528" s="40" t="str">
        <f>VLOOKUP(FACT_INTERESTS[[#This Row],[DW Version]], VERSIONS[], 6)</f>
        <v>Nike Basketball</v>
      </c>
      <c r="I1528" s="40" t="str">
        <f>VLOOKUP(FACT_INTERESTS[[#This Row],[DW Version]], VERSIONS[], 7)</f>
        <v>Sport Equipment</v>
      </c>
    </row>
    <row r="1529" spans="1:9" ht="15.5" x14ac:dyDescent="0.3">
      <c r="A1529" s="37">
        <v>1528</v>
      </c>
      <c r="B1529" s="41" t="s">
        <v>705</v>
      </c>
      <c r="C1529" s="38">
        <v>282</v>
      </c>
      <c r="D1529" s="39">
        <v>45422.404841530399</v>
      </c>
      <c r="E1529" s="34">
        <f>VLOOKUP(FACT_INTERESTS[[#This Row],[DW Version]], VERSIONS[], 2)</f>
        <v>27</v>
      </c>
      <c r="F1529" s="34">
        <f>VLOOKUP(FACT_INTERESTS[[#This Row],[DW Version]], VERSIONS[], 3)</f>
        <v>11.5</v>
      </c>
      <c r="G1529" s="34" t="str">
        <f>VLOOKUP(FACT_INTERESTS[[#This Row],[DW Version]], VERSIONS[], 4)</f>
        <v>white</v>
      </c>
      <c r="H1529" s="40" t="str">
        <f>VLOOKUP(FACT_INTERESTS[[#This Row],[DW Version]], VERSIONS[], 6)</f>
        <v>Structure</v>
      </c>
      <c r="I1529" s="40" t="str">
        <f>VLOOKUP(FACT_INTERESTS[[#This Row],[DW Version]], VERSIONS[], 7)</f>
        <v>Shoe</v>
      </c>
    </row>
    <row r="1530" spans="1:9" ht="15.5" x14ac:dyDescent="0.3">
      <c r="A1530" s="34">
        <v>1529</v>
      </c>
      <c r="B1530" s="40" t="s">
        <v>705</v>
      </c>
      <c r="C1530" s="35">
        <v>381</v>
      </c>
      <c r="D1530" s="36">
        <v>42619.335851591066</v>
      </c>
      <c r="E1530" s="34">
        <f>VLOOKUP(FACT_INTERESTS[[#This Row],[DW Version]], VERSIONS[], 2)</f>
        <v>39</v>
      </c>
      <c r="F1530" s="34">
        <f>VLOOKUP(FACT_INTERESTS[[#This Row],[DW Version]], VERSIONS[], 3)</f>
        <v>3</v>
      </c>
      <c r="G1530" s="34" t="str">
        <f>VLOOKUP(FACT_INTERESTS[[#This Row],[DW Version]], VERSIONS[], 4)</f>
        <v>white</v>
      </c>
      <c r="H1530" s="40" t="str">
        <f>VLOOKUP(FACT_INTERESTS[[#This Row],[DW Version]], VERSIONS[], 6)</f>
        <v>Fast Track Jacket</v>
      </c>
      <c r="I1530" s="40" t="str">
        <f>VLOOKUP(FACT_INTERESTS[[#This Row],[DW Version]], VERSIONS[], 7)</f>
        <v>Apparel</v>
      </c>
    </row>
    <row r="1531" spans="1:9" ht="15.5" x14ac:dyDescent="0.3">
      <c r="A1531" s="37">
        <v>1530</v>
      </c>
      <c r="B1531" s="37" t="s">
        <v>768</v>
      </c>
      <c r="C1531" s="38">
        <v>617</v>
      </c>
      <c r="D1531" s="39">
        <v>44348.668526328998</v>
      </c>
      <c r="E1531" s="34">
        <f>VLOOKUP(FACT_INTERESTS[[#This Row],[DW Version]], VERSIONS[], 2)</f>
        <v>63</v>
      </c>
      <c r="F1531" s="34">
        <f>VLOOKUP(FACT_INTERESTS[[#This Row],[DW Version]], VERSIONS[], 3)</f>
        <v>3.5</v>
      </c>
      <c r="G1531" s="34" t="str">
        <f>VLOOKUP(FACT_INTERESTS[[#This Row],[DW Version]], VERSIONS[], 4)</f>
        <v>black</v>
      </c>
      <c r="H1531" s="40" t="str">
        <f>VLOOKUP(FACT_INTERESTS[[#This Row],[DW Version]], VERSIONS[], 6)</f>
        <v>CTR360</v>
      </c>
      <c r="I1531" s="40" t="str">
        <f>VLOOKUP(FACT_INTERESTS[[#This Row],[DW Version]], VERSIONS[], 7)</f>
        <v>Shoe</v>
      </c>
    </row>
    <row r="1532" spans="1:9" ht="15.5" x14ac:dyDescent="0.3">
      <c r="A1532" s="34">
        <v>1531</v>
      </c>
      <c r="B1532" s="40" t="s">
        <v>768</v>
      </c>
      <c r="C1532" s="35">
        <v>320</v>
      </c>
      <c r="D1532" s="36">
        <v>44683.648771810207</v>
      </c>
      <c r="E1532" s="34">
        <f>VLOOKUP(FACT_INTERESTS[[#This Row],[DW Version]], VERSIONS[], 2)</f>
        <v>32</v>
      </c>
      <c r="F1532" s="34">
        <f>VLOOKUP(FACT_INTERESTS[[#This Row],[DW Version]], VERSIONS[], 3)</f>
        <v>9.5</v>
      </c>
      <c r="G1532" s="34" t="str">
        <f>VLOOKUP(FACT_INTERESTS[[#This Row],[DW Version]], VERSIONS[], 4)</f>
        <v>turquoise</v>
      </c>
      <c r="H1532" s="40" t="str">
        <f>VLOOKUP(FACT_INTERESTS[[#This Row],[DW Version]], VERSIONS[], 6)</f>
        <v>SB Dunk</v>
      </c>
      <c r="I1532" s="40" t="str">
        <f>VLOOKUP(FACT_INTERESTS[[#This Row],[DW Version]], VERSIONS[], 7)</f>
        <v>Shoe</v>
      </c>
    </row>
    <row r="1533" spans="1:9" ht="15.5" x14ac:dyDescent="0.3">
      <c r="A1533" s="37">
        <v>1532</v>
      </c>
      <c r="B1533" s="37" t="s">
        <v>768</v>
      </c>
      <c r="C1533" s="38">
        <v>547</v>
      </c>
      <c r="D1533" s="39">
        <v>41784.738104290453</v>
      </c>
      <c r="E1533" s="34">
        <f>VLOOKUP(FACT_INTERESTS[[#This Row],[DW Version]], VERSIONS[], 2)</f>
        <v>57</v>
      </c>
      <c r="F1533" s="34">
        <f>VLOOKUP(FACT_INTERESTS[[#This Row],[DW Version]], VERSIONS[], 3)</f>
        <v>6.5</v>
      </c>
      <c r="G1533" s="34" t="str">
        <f>VLOOKUP(FACT_INTERESTS[[#This Row],[DW Version]], VERSIONS[], 4)</f>
        <v>silver</v>
      </c>
      <c r="H1533" s="40" t="str">
        <f>VLOOKUP(FACT_INTERESTS[[#This Row],[DW Version]], VERSIONS[], 6)</f>
        <v>Phantom Vision</v>
      </c>
      <c r="I1533" s="40" t="str">
        <f>VLOOKUP(FACT_INTERESTS[[#This Row],[DW Version]], VERSIONS[], 7)</f>
        <v>Shoe</v>
      </c>
    </row>
    <row r="1534" spans="1:9" ht="15.5" x14ac:dyDescent="0.3">
      <c r="A1534" s="34">
        <v>1533</v>
      </c>
      <c r="B1534" s="40" t="s">
        <v>768</v>
      </c>
      <c r="C1534" s="35">
        <v>192</v>
      </c>
      <c r="D1534" s="36">
        <v>40046.252695189803</v>
      </c>
      <c r="E1534" s="34">
        <f>VLOOKUP(FACT_INTERESTS[[#This Row],[DW Version]], VERSIONS[], 2)</f>
        <v>19</v>
      </c>
      <c r="F1534" s="34">
        <f>VLOOKUP(FACT_INTERESTS[[#This Row],[DW Version]], VERSIONS[], 3)</f>
        <v>10.5</v>
      </c>
      <c r="G1534" s="34" t="str">
        <f>VLOOKUP(FACT_INTERESTS[[#This Row],[DW Version]], VERSIONS[], 4)</f>
        <v>white</v>
      </c>
      <c r="H1534" s="40" t="str">
        <f>VLOOKUP(FACT_INTERESTS[[#This Row],[DW Version]], VERSIONS[], 6)</f>
        <v>Windrunner Jacket</v>
      </c>
      <c r="I1534" s="40" t="str">
        <f>VLOOKUP(FACT_INTERESTS[[#This Row],[DW Version]], VERSIONS[], 7)</f>
        <v>Apparel</v>
      </c>
    </row>
    <row r="1535" spans="1:9" ht="15.5" x14ac:dyDescent="0.3">
      <c r="A1535" s="37">
        <v>1534</v>
      </c>
      <c r="B1535" s="37" t="s">
        <v>768</v>
      </c>
      <c r="C1535" s="38">
        <v>289</v>
      </c>
      <c r="D1535" s="39">
        <v>41636.096125265671</v>
      </c>
      <c r="E1535" s="34">
        <f>VLOOKUP(FACT_INTERESTS[[#This Row],[DW Version]], VERSIONS[], 2)</f>
        <v>28</v>
      </c>
      <c r="F1535" s="34">
        <f>VLOOKUP(FACT_INTERESTS[[#This Row],[DW Version]], VERSIONS[], 3)</f>
        <v>10</v>
      </c>
      <c r="G1535" s="34" t="str">
        <f>VLOOKUP(FACT_INTERESTS[[#This Row],[DW Version]], VERSIONS[], 4)</f>
        <v>red</v>
      </c>
      <c r="H1535" s="40" t="str">
        <f>VLOOKUP(FACT_INTERESTS[[#This Row],[DW Version]], VERSIONS[], 6)</f>
        <v>Odyssey React</v>
      </c>
      <c r="I1535" s="40" t="str">
        <f>VLOOKUP(FACT_INTERESTS[[#This Row],[DW Version]], VERSIONS[], 7)</f>
        <v>Shoe</v>
      </c>
    </row>
    <row r="1536" spans="1:9" ht="15.5" x14ac:dyDescent="0.3">
      <c r="A1536" s="34">
        <v>1535</v>
      </c>
      <c r="B1536" s="34" t="s">
        <v>768</v>
      </c>
      <c r="C1536" s="35">
        <v>473</v>
      </c>
      <c r="D1536" s="36">
        <v>41880.199495110588</v>
      </c>
      <c r="E1536" s="34">
        <f>VLOOKUP(FACT_INTERESTS[[#This Row],[DW Version]], VERSIONS[], 2)</f>
        <v>50</v>
      </c>
      <c r="F1536" s="34">
        <f>VLOOKUP(FACT_INTERESTS[[#This Row],[DW Version]], VERSIONS[], 3)</f>
        <v>3</v>
      </c>
      <c r="G1536" s="34" t="str">
        <f>VLOOKUP(FACT_INTERESTS[[#This Row],[DW Version]], VERSIONS[], 4)</f>
        <v>blue</v>
      </c>
      <c r="H1536" s="40" t="str">
        <f>VLOOKUP(FACT_INTERESTS[[#This Row],[DW Version]], VERSIONS[], 6)</f>
        <v>Air Zoom Elite</v>
      </c>
      <c r="I1536" s="40" t="str">
        <f>VLOOKUP(FACT_INTERESTS[[#This Row],[DW Version]], VERSIONS[], 7)</f>
        <v>Shoe</v>
      </c>
    </row>
    <row r="1537" spans="1:9" ht="15.5" x14ac:dyDescent="0.3">
      <c r="A1537" s="37">
        <v>1536</v>
      </c>
      <c r="B1537" s="37" t="s">
        <v>768</v>
      </c>
      <c r="C1537" s="38">
        <v>240</v>
      </c>
      <c r="D1537" s="39">
        <v>44168.798005458128</v>
      </c>
      <c r="E1537" s="34">
        <f>VLOOKUP(FACT_INTERESTS[[#This Row],[DW Version]], VERSIONS[], 2)</f>
        <v>24</v>
      </c>
      <c r="F1537" s="34">
        <f>VLOOKUP(FACT_INTERESTS[[#This Row],[DW Version]], VERSIONS[], 3)</f>
        <v>4.5</v>
      </c>
      <c r="G1537" s="34" t="str">
        <f>VLOOKUP(FACT_INTERESTS[[#This Row],[DW Version]], VERSIONS[], 4)</f>
        <v>white</v>
      </c>
      <c r="H1537" s="40" t="str">
        <f>VLOOKUP(FACT_INTERESTS[[#This Row],[DW Version]], VERSIONS[], 6)</f>
        <v>Zoom Fly</v>
      </c>
      <c r="I1537" s="40" t="str">
        <f>VLOOKUP(FACT_INTERESTS[[#This Row],[DW Version]], VERSIONS[], 7)</f>
        <v>Shoe</v>
      </c>
    </row>
    <row r="1538" spans="1:9" ht="15.5" x14ac:dyDescent="0.3">
      <c r="A1538" s="34">
        <v>1537</v>
      </c>
      <c r="B1538" s="34" t="s">
        <v>768</v>
      </c>
      <c r="C1538" s="35">
        <v>915</v>
      </c>
      <c r="D1538" s="36">
        <v>40422.414547956767</v>
      </c>
      <c r="E1538" s="34">
        <f>VLOOKUP(FACT_INTERESTS[[#This Row],[DW Version]], VERSIONS[], 2)</f>
        <v>93</v>
      </c>
      <c r="F1538" s="34">
        <f>VLOOKUP(FACT_INTERESTS[[#This Row],[DW Version]], VERSIONS[], 3)</f>
        <v>8.5</v>
      </c>
      <c r="G1538" s="34" t="str">
        <f>VLOOKUP(FACT_INTERESTS[[#This Row],[DW Version]], VERSIONS[], 4)</f>
        <v>white</v>
      </c>
      <c r="H1538" s="40" t="str">
        <f>VLOOKUP(FACT_INTERESTS[[#This Row],[DW Version]], VERSIONS[], 6)</f>
        <v>Therma Training Top</v>
      </c>
      <c r="I1538" s="40" t="str">
        <f>VLOOKUP(FACT_INTERESTS[[#This Row],[DW Version]], VERSIONS[], 7)</f>
        <v>Apparel</v>
      </c>
    </row>
    <row r="1539" spans="1:9" ht="15.5" x14ac:dyDescent="0.3">
      <c r="A1539" s="37">
        <v>1538</v>
      </c>
      <c r="B1539" s="41" t="s">
        <v>718</v>
      </c>
      <c r="C1539" s="38">
        <v>925</v>
      </c>
      <c r="D1539" s="39">
        <v>43006.993785467828</v>
      </c>
      <c r="E1539" s="34">
        <f>VLOOKUP(FACT_INTERESTS[[#This Row],[DW Version]], VERSIONS[], 2)</f>
        <v>94</v>
      </c>
      <c r="F1539" s="34">
        <f>VLOOKUP(FACT_INTERESTS[[#This Row],[DW Version]], VERSIONS[], 3)</f>
        <v>12</v>
      </c>
      <c r="G1539" s="34" t="str">
        <f>VLOOKUP(FACT_INTERESTS[[#This Row],[DW Version]], VERSIONS[], 4)</f>
        <v>black</v>
      </c>
      <c r="H1539" s="40" t="str">
        <f>VLOOKUP(FACT_INTERESTS[[#This Row],[DW Version]], VERSIONS[], 6)</f>
        <v>Joyride Run Flyknit</v>
      </c>
      <c r="I1539" s="40" t="str">
        <f>VLOOKUP(FACT_INTERESTS[[#This Row],[DW Version]], VERSIONS[], 7)</f>
        <v>Shoe</v>
      </c>
    </row>
    <row r="1540" spans="1:9" ht="15.5" x14ac:dyDescent="0.3">
      <c r="A1540" s="34">
        <v>1539</v>
      </c>
      <c r="B1540" s="40" t="s">
        <v>718</v>
      </c>
      <c r="C1540" s="35">
        <v>85</v>
      </c>
      <c r="D1540" s="36">
        <v>41832.29990577494</v>
      </c>
      <c r="E1540" s="34">
        <f>VLOOKUP(FACT_INTERESTS[[#This Row],[DW Version]], VERSIONS[], 2)</f>
        <v>8</v>
      </c>
      <c r="F1540" s="34">
        <f>VLOOKUP(FACT_INTERESTS[[#This Row],[DW Version]], VERSIONS[], 3)</f>
        <v>12.5</v>
      </c>
      <c r="G1540" s="34" t="str">
        <f>VLOOKUP(FACT_INTERESTS[[#This Row],[DW Version]], VERSIONS[], 4)</f>
        <v>black</v>
      </c>
      <c r="H1540" s="40" t="str">
        <f>VLOOKUP(FACT_INTERESTS[[#This Row],[DW Version]], VERSIONS[], 6)</f>
        <v>Dunk</v>
      </c>
      <c r="I1540" s="40" t="str">
        <f>VLOOKUP(FACT_INTERESTS[[#This Row],[DW Version]], VERSIONS[], 7)</f>
        <v>Shoe</v>
      </c>
    </row>
    <row r="1541" spans="1:9" ht="15.5" x14ac:dyDescent="0.3">
      <c r="A1541" s="37">
        <v>1540</v>
      </c>
      <c r="B1541" s="41" t="s">
        <v>718</v>
      </c>
      <c r="C1541" s="38">
        <v>596</v>
      </c>
      <c r="D1541" s="39">
        <v>40461.587390409259</v>
      </c>
      <c r="E1541" s="34">
        <f>VLOOKUP(FACT_INTERESTS[[#This Row],[DW Version]], VERSIONS[], 2)</f>
        <v>60</v>
      </c>
      <c r="F1541" s="34">
        <f>VLOOKUP(FACT_INTERESTS[[#This Row],[DW Version]], VERSIONS[], 3)</f>
        <v>11.5</v>
      </c>
      <c r="G1541" s="34" t="str">
        <f>VLOOKUP(FACT_INTERESTS[[#This Row],[DW Version]], VERSIONS[], 4)</f>
        <v>white</v>
      </c>
      <c r="H1541" s="40" t="str">
        <f>VLOOKUP(FACT_INTERESTS[[#This Row],[DW Version]], VERSIONS[], 6)</f>
        <v>Magista Obra</v>
      </c>
      <c r="I1541" s="40" t="str">
        <f>VLOOKUP(FACT_INTERESTS[[#This Row],[DW Version]], VERSIONS[], 7)</f>
        <v>Shoe</v>
      </c>
    </row>
    <row r="1542" spans="1:9" ht="15.5" x14ac:dyDescent="0.3">
      <c r="A1542" s="34">
        <v>1541</v>
      </c>
      <c r="B1542" s="34" t="s">
        <v>718</v>
      </c>
      <c r="C1542" s="35">
        <v>886</v>
      </c>
      <c r="D1542" s="36">
        <v>42857.377294772312</v>
      </c>
      <c r="E1542" s="34">
        <f>VLOOKUP(FACT_INTERESTS[[#This Row],[DW Version]], VERSIONS[], 2)</f>
        <v>90</v>
      </c>
      <c r="F1542" s="34">
        <f>VLOOKUP(FACT_INTERESTS[[#This Row],[DW Version]], VERSIONS[], 3)</f>
        <v>10.5</v>
      </c>
      <c r="G1542" s="34" t="str">
        <f>VLOOKUP(FACT_INTERESTS[[#This Row],[DW Version]], VERSIONS[], 4)</f>
        <v>white</v>
      </c>
      <c r="H1542" s="40" t="str">
        <f>VLOOKUP(FACT_INTERESTS[[#This Row],[DW Version]], VERSIONS[], 6)</f>
        <v>Air Zoom Terra Kiger 6</v>
      </c>
      <c r="I1542" s="40" t="str">
        <f>VLOOKUP(FACT_INTERESTS[[#This Row],[DW Version]], VERSIONS[], 7)</f>
        <v>Shoe</v>
      </c>
    </row>
    <row r="1543" spans="1:9" ht="15.5" x14ac:dyDescent="0.3">
      <c r="A1543" s="37">
        <v>1542</v>
      </c>
      <c r="B1543" s="37" t="s">
        <v>718</v>
      </c>
      <c r="C1543" s="38">
        <v>552</v>
      </c>
      <c r="D1543" s="39">
        <v>43457.043704649957</v>
      </c>
      <c r="E1543" s="34">
        <f>VLOOKUP(FACT_INTERESTS[[#This Row],[DW Version]], VERSIONS[], 2)</f>
        <v>57</v>
      </c>
      <c r="F1543" s="34">
        <f>VLOOKUP(FACT_INTERESTS[[#This Row],[DW Version]], VERSIONS[], 3)</f>
        <v>9</v>
      </c>
      <c r="G1543" s="34" t="str">
        <f>VLOOKUP(FACT_INTERESTS[[#This Row],[DW Version]], VERSIONS[], 4)</f>
        <v>black</v>
      </c>
      <c r="H1543" s="40" t="str">
        <f>VLOOKUP(FACT_INTERESTS[[#This Row],[DW Version]], VERSIONS[], 6)</f>
        <v>Phantom Vision</v>
      </c>
      <c r="I1543" s="40" t="str">
        <f>VLOOKUP(FACT_INTERESTS[[#This Row],[DW Version]], VERSIONS[], 7)</f>
        <v>Shoe</v>
      </c>
    </row>
    <row r="1544" spans="1:9" ht="15.5" x14ac:dyDescent="0.3">
      <c r="A1544" s="34">
        <v>1543</v>
      </c>
      <c r="B1544" s="40" t="s">
        <v>718</v>
      </c>
      <c r="C1544" s="35">
        <v>889</v>
      </c>
      <c r="D1544" s="36">
        <v>39988.431084082338</v>
      </c>
      <c r="E1544" s="34">
        <f>VLOOKUP(FACT_INTERESTS[[#This Row],[DW Version]], VERSIONS[], 2)</f>
        <v>91</v>
      </c>
      <c r="F1544" s="34">
        <f>VLOOKUP(FACT_INTERESTS[[#This Row],[DW Version]], VERSIONS[], 3)</f>
        <v>4.5</v>
      </c>
      <c r="G1544" s="34" t="str">
        <f>VLOOKUP(FACT_INTERESTS[[#This Row],[DW Version]], VERSIONS[], 4)</f>
        <v>black</v>
      </c>
      <c r="H1544" s="40" t="str">
        <f>VLOOKUP(FACT_INTERESTS[[#This Row],[DW Version]], VERSIONS[], 6)</f>
        <v>Alphafly NEXT%</v>
      </c>
      <c r="I1544" s="40" t="str">
        <f>VLOOKUP(FACT_INTERESTS[[#This Row],[DW Version]], VERSIONS[], 7)</f>
        <v>Shoe</v>
      </c>
    </row>
    <row r="1545" spans="1:9" ht="15.5" x14ac:dyDescent="0.3">
      <c r="A1545" s="37">
        <v>1544</v>
      </c>
      <c r="B1545" s="37" t="s">
        <v>766</v>
      </c>
      <c r="C1545" s="38">
        <v>342</v>
      </c>
      <c r="D1545" s="39">
        <v>45310.474980957028</v>
      </c>
      <c r="E1545" s="34">
        <f>VLOOKUP(FACT_INTERESTS[[#This Row],[DW Version]], VERSIONS[], 2)</f>
        <v>35</v>
      </c>
      <c r="F1545" s="34">
        <f>VLOOKUP(FACT_INTERESTS[[#This Row],[DW Version]], VERSIONS[], 3)</f>
        <v>4.5</v>
      </c>
      <c r="G1545" s="34" t="str">
        <f>VLOOKUP(FACT_INTERESTS[[#This Row],[DW Version]], VERSIONS[], 4)</f>
        <v>black</v>
      </c>
      <c r="H1545" s="40" t="str">
        <f>VLOOKUP(FACT_INTERESTS[[#This Row],[DW Version]], VERSIONS[], 6)</f>
        <v>Alphafly</v>
      </c>
      <c r="I1545" s="40" t="str">
        <f>VLOOKUP(FACT_INTERESTS[[#This Row],[DW Version]], VERSIONS[], 7)</f>
        <v>Shoe</v>
      </c>
    </row>
    <row r="1546" spans="1:9" ht="15.5" x14ac:dyDescent="0.3">
      <c r="A1546" s="34">
        <v>1545</v>
      </c>
      <c r="B1546" s="40" t="s">
        <v>766</v>
      </c>
      <c r="C1546" s="35">
        <v>441</v>
      </c>
      <c r="D1546" s="36">
        <v>40931.079355139191</v>
      </c>
      <c r="E1546" s="34">
        <f>VLOOKUP(FACT_INTERESTS[[#This Row],[DW Version]], VERSIONS[], 2)</f>
        <v>46</v>
      </c>
      <c r="F1546" s="34">
        <f>VLOOKUP(FACT_INTERESTS[[#This Row],[DW Version]], VERSIONS[], 3)</f>
        <v>5</v>
      </c>
      <c r="G1546" s="34" t="str">
        <f>VLOOKUP(FACT_INTERESTS[[#This Row],[DW Version]], VERSIONS[], 4)</f>
        <v>white</v>
      </c>
      <c r="H1546" s="40" t="str">
        <f>VLOOKUP(FACT_INTERESTS[[#This Row],[DW Version]], VERSIONS[], 6)</f>
        <v>Nike Basketball</v>
      </c>
      <c r="I1546" s="40" t="str">
        <f>VLOOKUP(FACT_INTERESTS[[#This Row],[DW Version]], VERSIONS[], 7)</f>
        <v>Sport Equipment</v>
      </c>
    </row>
    <row r="1547" spans="1:9" ht="15.5" x14ac:dyDescent="0.3">
      <c r="A1547" s="37">
        <v>1546</v>
      </c>
      <c r="B1547" s="41" t="s">
        <v>766</v>
      </c>
      <c r="C1547" s="38">
        <v>521</v>
      </c>
      <c r="D1547" s="39">
        <v>42667.343717593249</v>
      </c>
      <c r="E1547" s="34">
        <f>VLOOKUP(FACT_INTERESTS[[#This Row],[DW Version]], VERSIONS[], 2)</f>
        <v>54</v>
      </c>
      <c r="F1547" s="34">
        <f>VLOOKUP(FACT_INTERESTS[[#This Row],[DW Version]], VERSIONS[], 3)</f>
        <v>6.5</v>
      </c>
      <c r="G1547" s="34" t="str">
        <f>VLOOKUP(FACT_INTERESTS[[#This Row],[DW Version]], VERSIONS[], 4)</f>
        <v>white</v>
      </c>
      <c r="H1547" s="40" t="str">
        <f>VLOOKUP(FACT_INTERESTS[[#This Row],[DW Version]], VERSIONS[], 6)</f>
        <v>Legend React</v>
      </c>
      <c r="I1547" s="40" t="str">
        <f>VLOOKUP(FACT_INTERESTS[[#This Row],[DW Version]], VERSIONS[], 7)</f>
        <v>Shoe</v>
      </c>
    </row>
    <row r="1548" spans="1:9" ht="15.5" x14ac:dyDescent="0.3">
      <c r="A1548" s="34">
        <v>1547</v>
      </c>
      <c r="B1548" s="40" t="s">
        <v>766</v>
      </c>
      <c r="C1548" s="35">
        <v>557</v>
      </c>
      <c r="D1548" s="36">
        <v>43493.850165519973</v>
      </c>
      <c r="E1548" s="34">
        <f>VLOOKUP(FACT_INTERESTS[[#This Row],[DW Version]], VERSIONS[], 2)</f>
        <v>58</v>
      </c>
      <c r="F1548" s="34">
        <f>VLOOKUP(FACT_INTERESTS[[#This Row],[DW Version]], VERSIONS[], 3)</f>
        <v>5.5</v>
      </c>
      <c r="G1548" s="34" t="str">
        <f>VLOOKUP(FACT_INTERESTS[[#This Row],[DW Version]], VERSIONS[], 4)</f>
        <v>white</v>
      </c>
      <c r="H1548" s="40" t="str">
        <f>VLOOKUP(FACT_INTERESTS[[#This Row],[DW Version]], VERSIONS[], 6)</f>
        <v>Mercurial Superfly</v>
      </c>
      <c r="I1548" s="40" t="str">
        <f>VLOOKUP(FACT_INTERESTS[[#This Row],[DW Version]], VERSIONS[], 7)</f>
        <v>Shoe</v>
      </c>
    </row>
    <row r="1549" spans="1:9" ht="15.5" x14ac:dyDescent="0.3">
      <c r="A1549" s="37">
        <v>1548</v>
      </c>
      <c r="B1549" s="37" t="s">
        <v>766</v>
      </c>
      <c r="C1549" s="38">
        <v>513</v>
      </c>
      <c r="D1549" s="39">
        <v>44995.392527633689</v>
      </c>
      <c r="E1549" s="34">
        <f>VLOOKUP(FACT_INTERESTS[[#This Row],[DW Version]], VERSIONS[], 2)</f>
        <v>53</v>
      </c>
      <c r="F1549" s="34">
        <f>VLOOKUP(FACT_INTERESTS[[#This Row],[DW Version]], VERSIONS[], 3)</f>
        <v>12.5</v>
      </c>
      <c r="G1549" s="34" t="str">
        <f>VLOOKUP(FACT_INTERESTS[[#This Row],[DW Version]], VERSIONS[], 4)</f>
        <v>white</v>
      </c>
      <c r="H1549" s="40" t="str">
        <f>VLOOKUP(FACT_INTERESTS[[#This Row],[DW Version]], VERSIONS[], 6)</f>
        <v>Flex Stride Shorts</v>
      </c>
      <c r="I1549" s="40" t="str">
        <f>VLOOKUP(FACT_INTERESTS[[#This Row],[DW Version]], VERSIONS[], 7)</f>
        <v>Apparel</v>
      </c>
    </row>
    <row r="1550" spans="1:9" ht="15.5" x14ac:dyDescent="0.3">
      <c r="A1550" s="34">
        <v>1549</v>
      </c>
      <c r="B1550" s="40" t="s">
        <v>766</v>
      </c>
      <c r="C1550" s="35">
        <v>853</v>
      </c>
      <c r="D1550" s="36">
        <v>40050.580982211228</v>
      </c>
      <c r="E1550" s="34">
        <f>VLOOKUP(FACT_INTERESTS[[#This Row],[DW Version]], VERSIONS[], 2)</f>
        <v>86</v>
      </c>
      <c r="F1550" s="34">
        <f>VLOOKUP(FACT_INTERESTS[[#This Row],[DW Version]], VERSIONS[], 3)</f>
        <v>10.5</v>
      </c>
      <c r="G1550" s="34" t="str">
        <f>VLOOKUP(FACT_INTERESTS[[#This Row],[DW Version]], VERSIONS[], 4)</f>
        <v>red</v>
      </c>
      <c r="H1550" s="40" t="str">
        <f>VLOOKUP(FACT_INTERESTS[[#This Row],[DW Version]], VERSIONS[], 6)</f>
        <v>Challenger Long-Sleeve</v>
      </c>
      <c r="I1550" s="40" t="str">
        <f>VLOOKUP(FACT_INTERESTS[[#This Row],[DW Version]], VERSIONS[], 7)</f>
        <v>Apparel</v>
      </c>
    </row>
    <row r="1551" spans="1:9" ht="15.5" x14ac:dyDescent="0.3">
      <c r="A1551" s="37">
        <v>1550</v>
      </c>
      <c r="B1551" s="41" t="s">
        <v>648</v>
      </c>
      <c r="C1551" s="38">
        <v>393</v>
      </c>
      <c r="D1551" s="39">
        <v>44800.013486739284</v>
      </c>
      <c r="E1551" s="34">
        <f>VLOOKUP(FACT_INTERESTS[[#This Row],[DW Version]], VERSIONS[], 2)</f>
        <v>40</v>
      </c>
      <c r="F1551" s="34">
        <f>VLOOKUP(FACT_INTERESTS[[#This Row],[DW Version]], VERSIONS[], 3)</f>
        <v>6.5</v>
      </c>
      <c r="G1551" s="34" t="str">
        <f>VLOOKUP(FACT_INTERESTS[[#This Row],[DW Version]], VERSIONS[], 4)</f>
        <v>white</v>
      </c>
      <c r="H1551" s="40" t="str">
        <f>VLOOKUP(FACT_INTERESTS[[#This Row],[DW Version]], VERSIONS[], 6)</f>
        <v>Zoom Streak</v>
      </c>
      <c r="I1551" s="40" t="str">
        <f>VLOOKUP(FACT_INTERESTS[[#This Row],[DW Version]], VERSIONS[], 7)</f>
        <v>Shoe</v>
      </c>
    </row>
    <row r="1552" spans="1:9" ht="15.5" x14ac:dyDescent="0.3">
      <c r="A1552" s="34">
        <v>1551</v>
      </c>
      <c r="B1552" s="40" t="s">
        <v>648</v>
      </c>
      <c r="C1552" s="35">
        <v>150</v>
      </c>
      <c r="D1552" s="36">
        <v>45016.89534116193</v>
      </c>
      <c r="E1552" s="34">
        <f>VLOOKUP(FACT_INTERESTS[[#This Row],[DW Version]], VERSIONS[], 2)</f>
        <v>15</v>
      </c>
      <c r="F1552" s="34">
        <f>VLOOKUP(FACT_INTERESTS[[#This Row],[DW Version]], VERSIONS[], 3)</f>
        <v>5</v>
      </c>
      <c r="G1552" s="34" t="str">
        <f>VLOOKUP(FACT_INTERESTS[[#This Row],[DW Version]], VERSIONS[], 4)</f>
        <v>white</v>
      </c>
      <c r="H1552" s="40" t="str">
        <f>VLOOKUP(FACT_INTERESTS[[#This Row],[DW Version]], VERSIONS[], 6)</f>
        <v>Sportswear Club Fleece</v>
      </c>
      <c r="I1552" s="40" t="str">
        <f>VLOOKUP(FACT_INTERESTS[[#This Row],[DW Version]], VERSIONS[], 7)</f>
        <v>Apparel</v>
      </c>
    </row>
    <row r="1553" spans="1:9" ht="15.5" x14ac:dyDescent="0.3">
      <c r="A1553" s="37">
        <v>1552</v>
      </c>
      <c r="B1553" s="41" t="s">
        <v>648</v>
      </c>
      <c r="C1553" s="38">
        <v>132</v>
      </c>
      <c r="D1553" s="39">
        <v>44275.603113919817</v>
      </c>
      <c r="E1553" s="34">
        <f>VLOOKUP(FACT_INTERESTS[[#This Row],[DW Version]], VERSIONS[], 2)</f>
        <v>14</v>
      </c>
      <c r="F1553" s="34">
        <f>VLOOKUP(FACT_INTERESTS[[#This Row],[DW Version]], VERSIONS[], 3)</f>
        <v>3</v>
      </c>
      <c r="G1553" s="34" t="str">
        <f>VLOOKUP(FACT_INTERESTS[[#This Row],[DW Version]], VERSIONS[], 4)</f>
        <v>black</v>
      </c>
      <c r="H1553" s="40" t="str">
        <f>VLOOKUP(FACT_INTERESTS[[#This Row],[DW Version]], VERSIONS[], 6)</f>
        <v>ZoomX</v>
      </c>
      <c r="I1553" s="40" t="str">
        <f>VLOOKUP(FACT_INTERESTS[[#This Row],[DW Version]], VERSIONS[], 7)</f>
        <v>Shoe</v>
      </c>
    </row>
    <row r="1554" spans="1:9" ht="15.5" x14ac:dyDescent="0.3">
      <c r="A1554" s="34">
        <v>1553</v>
      </c>
      <c r="B1554" s="34" t="s">
        <v>648</v>
      </c>
      <c r="C1554" s="35">
        <v>57</v>
      </c>
      <c r="D1554" s="36">
        <v>43642.785461012951</v>
      </c>
      <c r="E1554" s="34">
        <f>VLOOKUP(FACT_INTERESTS[[#This Row],[DW Version]], VERSIONS[], 2)</f>
        <v>5</v>
      </c>
      <c r="F1554" s="34">
        <f>VLOOKUP(FACT_INTERESTS[[#This Row],[DW Version]], VERSIONS[], 3)</f>
        <v>12</v>
      </c>
      <c r="G1554" s="34" t="str">
        <f>VLOOKUP(FACT_INTERESTS[[#This Row],[DW Version]], VERSIONS[], 4)</f>
        <v>white</v>
      </c>
      <c r="H1554" s="40" t="str">
        <f>VLOOKUP(FACT_INTERESTS[[#This Row],[DW Version]], VERSIONS[], 6)</f>
        <v>Nike Football</v>
      </c>
      <c r="I1554" s="40" t="str">
        <f>VLOOKUP(FACT_INTERESTS[[#This Row],[DW Version]], VERSIONS[], 7)</f>
        <v>Sport Equipment</v>
      </c>
    </row>
    <row r="1555" spans="1:9" ht="15.5" x14ac:dyDescent="0.3">
      <c r="A1555" s="37">
        <v>1554</v>
      </c>
      <c r="B1555" s="37" t="s">
        <v>648</v>
      </c>
      <c r="C1555" s="38">
        <v>791</v>
      </c>
      <c r="D1555" s="39">
        <v>43351.821372623883</v>
      </c>
      <c r="E1555" s="34">
        <f>VLOOKUP(FACT_INTERESTS[[#This Row],[DW Version]], VERSIONS[], 2)</f>
        <v>81</v>
      </c>
      <c r="F1555" s="34">
        <f>VLOOKUP(FACT_INTERESTS[[#This Row],[DW Version]], VERSIONS[], 3)</f>
        <v>5.5</v>
      </c>
      <c r="G1555" s="34" t="str">
        <f>VLOOKUP(FACT_INTERESTS[[#This Row],[DW Version]], VERSIONS[], 4)</f>
        <v>white</v>
      </c>
      <c r="H1555" s="40" t="str">
        <f>VLOOKUP(FACT_INTERESTS[[#This Row],[DW Version]], VERSIONS[], 6)</f>
        <v>Air Max Fusion</v>
      </c>
      <c r="I1555" s="40" t="str">
        <f>VLOOKUP(FACT_INTERESTS[[#This Row],[DW Version]], VERSIONS[], 7)</f>
        <v>Shoe</v>
      </c>
    </row>
    <row r="1556" spans="1:9" ht="15.5" x14ac:dyDescent="0.3">
      <c r="A1556" s="34">
        <v>1555</v>
      </c>
      <c r="B1556" s="40" t="s">
        <v>648</v>
      </c>
      <c r="C1556" s="35">
        <v>617</v>
      </c>
      <c r="D1556" s="36">
        <v>40197.516062886381</v>
      </c>
      <c r="E1556" s="34">
        <f>VLOOKUP(FACT_INTERESTS[[#This Row],[DW Version]], VERSIONS[], 2)</f>
        <v>63</v>
      </c>
      <c r="F1556" s="34">
        <f>VLOOKUP(FACT_INTERESTS[[#This Row],[DW Version]], VERSIONS[], 3)</f>
        <v>3.5</v>
      </c>
      <c r="G1556" s="34" t="str">
        <f>VLOOKUP(FACT_INTERESTS[[#This Row],[DW Version]], VERSIONS[], 4)</f>
        <v>black</v>
      </c>
      <c r="H1556" s="40" t="str">
        <f>VLOOKUP(FACT_INTERESTS[[#This Row],[DW Version]], VERSIONS[], 6)</f>
        <v>CTR360</v>
      </c>
      <c r="I1556" s="40" t="str">
        <f>VLOOKUP(FACT_INTERESTS[[#This Row],[DW Version]], VERSIONS[], 7)</f>
        <v>Shoe</v>
      </c>
    </row>
    <row r="1557" spans="1:9" ht="15.5" x14ac:dyDescent="0.3">
      <c r="A1557" s="37">
        <v>1556</v>
      </c>
      <c r="B1557" s="37" t="s">
        <v>648</v>
      </c>
      <c r="C1557" s="38">
        <v>216</v>
      </c>
      <c r="D1557" s="39">
        <v>39128.602519011445</v>
      </c>
      <c r="E1557" s="34">
        <f>VLOOKUP(FACT_INTERESTS[[#This Row],[DW Version]], VERSIONS[], 2)</f>
        <v>21</v>
      </c>
      <c r="F1557" s="34">
        <f>VLOOKUP(FACT_INTERESTS[[#This Row],[DW Version]], VERSIONS[], 3)</f>
        <v>12.5</v>
      </c>
      <c r="G1557" s="34" t="str">
        <f>VLOOKUP(FACT_INTERESTS[[#This Row],[DW Version]], VERSIONS[], 4)</f>
        <v>white</v>
      </c>
      <c r="H1557" s="40" t="str">
        <f>VLOOKUP(FACT_INTERESTS[[#This Row],[DW Version]], VERSIONS[], 6)</f>
        <v>Huarache</v>
      </c>
      <c r="I1557" s="40" t="str">
        <f>VLOOKUP(FACT_INTERESTS[[#This Row],[DW Version]], VERSIONS[], 7)</f>
        <v>Shoe</v>
      </c>
    </row>
    <row r="1558" spans="1:9" ht="15.5" x14ac:dyDescent="0.3">
      <c r="A1558" s="34">
        <v>1557</v>
      </c>
      <c r="B1558" s="34" t="s">
        <v>648</v>
      </c>
      <c r="C1558" s="35">
        <v>159</v>
      </c>
      <c r="D1558" s="36">
        <v>38724.211097420921</v>
      </c>
      <c r="E1558" s="34">
        <f>VLOOKUP(FACT_INTERESTS[[#This Row],[DW Version]], VERSIONS[], 2)</f>
        <v>15</v>
      </c>
      <c r="F1558" s="34">
        <f>VLOOKUP(FACT_INTERESTS[[#This Row],[DW Version]], VERSIONS[], 3)</f>
        <v>12.5</v>
      </c>
      <c r="G1558" s="34" t="str">
        <f>VLOOKUP(FACT_INTERESTS[[#This Row],[DW Version]], VERSIONS[], 4)</f>
        <v>dark blue</v>
      </c>
      <c r="H1558" s="40" t="str">
        <f>VLOOKUP(FACT_INTERESTS[[#This Row],[DW Version]], VERSIONS[], 6)</f>
        <v>Sportswear Club Fleece</v>
      </c>
      <c r="I1558" s="40" t="str">
        <f>VLOOKUP(FACT_INTERESTS[[#This Row],[DW Version]], VERSIONS[], 7)</f>
        <v>Apparel</v>
      </c>
    </row>
    <row r="1559" spans="1:9" ht="15.5" x14ac:dyDescent="0.3">
      <c r="A1559" s="37">
        <v>1558</v>
      </c>
      <c r="B1559" s="37" t="s">
        <v>648</v>
      </c>
      <c r="C1559" s="38">
        <v>813</v>
      </c>
      <c r="D1559" s="39">
        <v>44961.62229436812</v>
      </c>
      <c r="E1559" s="34">
        <f>VLOOKUP(FACT_INTERESTS[[#This Row],[DW Version]], VERSIONS[], 2)</f>
        <v>82</v>
      </c>
      <c r="F1559" s="34">
        <f>VLOOKUP(FACT_INTERESTS[[#This Row],[DW Version]], VERSIONS[], 3)</f>
        <v>12</v>
      </c>
      <c r="G1559" s="34" t="str">
        <f>VLOOKUP(FACT_INTERESTS[[#This Row],[DW Version]], VERSIONS[], 4)</f>
        <v>white</v>
      </c>
      <c r="H1559" s="40" t="str">
        <f>VLOOKUP(FACT_INTERESTS[[#This Row],[DW Version]], VERSIONS[], 6)</f>
        <v>Flex 2-in-1 Shorts</v>
      </c>
      <c r="I1559" s="40" t="str">
        <f>VLOOKUP(FACT_INTERESTS[[#This Row],[DW Version]], VERSIONS[], 7)</f>
        <v>Apparel</v>
      </c>
    </row>
    <row r="1560" spans="1:9" ht="15.5" x14ac:dyDescent="0.3">
      <c r="A1560" s="34">
        <v>1559</v>
      </c>
      <c r="B1560" s="34" t="s">
        <v>648</v>
      </c>
      <c r="C1560" s="35">
        <v>989</v>
      </c>
      <c r="D1560" s="36">
        <v>40534.009494104641</v>
      </c>
      <c r="E1560" s="34">
        <f>VLOOKUP(FACT_INTERESTS[[#This Row],[DW Version]], VERSIONS[], 2)</f>
        <v>100</v>
      </c>
      <c r="F1560" s="34">
        <f>VLOOKUP(FACT_INTERESTS[[#This Row],[DW Version]], VERSIONS[], 3)</f>
        <v>10.5</v>
      </c>
      <c r="G1560" s="34" t="str">
        <f>VLOOKUP(FACT_INTERESTS[[#This Row],[DW Version]], VERSIONS[], 4)</f>
        <v>black</v>
      </c>
      <c r="H1560" s="40" t="str">
        <f>VLOOKUP(FACT_INTERESTS[[#This Row],[DW Version]], VERSIONS[], 6)</f>
        <v>Nike Kettlebell</v>
      </c>
      <c r="I1560" s="40" t="str">
        <f>VLOOKUP(FACT_INTERESTS[[#This Row],[DW Version]], VERSIONS[], 7)</f>
        <v>Sport Equipment</v>
      </c>
    </row>
    <row r="1561" spans="1:9" ht="15.5" x14ac:dyDescent="0.3">
      <c r="A1561" s="37">
        <v>1560</v>
      </c>
      <c r="B1561" s="41" t="s">
        <v>648</v>
      </c>
      <c r="C1561" s="38">
        <v>880</v>
      </c>
      <c r="D1561" s="39">
        <v>43111.797639198456</v>
      </c>
      <c r="E1561" s="34">
        <f>VLOOKUP(FACT_INTERESTS[[#This Row],[DW Version]], VERSIONS[], 2)</f>
        <v>90</v>
      </c>
      <c r="F1561" s="34">
        <f>VLOOKUP(FACT_INTERESTS[[#This Row],[DW Version]], VERSIONS[], 3)</f>
        <v>3.5</v>
      </c>
      <c r="G1561" s="34" t="str">
        <f>VLOOKUP(FACT_INTERESTS[[#This Row],[DW Version]], VERSIONS[], 4)</f>
        <v>white</v>
      </c>
      <c r="H1561" s="40" t="str">
        <f>VLOOKUP(FACT_INTERESTS[[#This Row],[DW Version]], VERSIONS[], 6)</f>
        <v>Air Zoom Terra Kiger 6</v>
      </c>
      <c r="I1561" s="40" t="str">
        <f>VLOOKUP(FACT_INTERESTS[[#This Row],[DW Version]], VERSIONS[], 7)</f>
        <v>Shoe</v>
      </c>
    </row>
    <row r="1562" spans="1:9" ht="15.5" x14ac:dyDescent="0.3">
      <c r="A1562" s="34">
        <v>1561</v>
      </c>
      <c r="B1562" s="34" t="s">
        <v>648</v>
      </c>
      <c r="C1562" s="35">
        <v>259</v>
      </c>
      <c r="D1562" s="36">
        <v>42106.463950040394</v>
      </c>
      <c r="E1562" s="34">
        <f>VLOOKUP(FACT_INTERESTS[[#This Row],[DW Version]], VERSIONS[], 2)</f>
        <v>25</v>
      </c>
      <c r="F1562" s="34">
        <f>VLOOKUP(FACT_INTERESTS[[#This Row],[DW Version]], VERSIONS[], 3)</f>
        <v>11</v>
      </c>
      <c r="G1562" s="34" t="str">
        <f>VLOOKUP(FACT_INTERESTS[[#This Row],[DW Version]], VERSIONS[], 4)</f>
        <v>black</v>
      </c>
      <c r="H1562" s="40" t="str">
        <f>VLOOKUP(FACT_INTERESTS[[#This Row],[DW Version]], VERSIONS[], 6)</f>
        <v>Shox</v>
      </c>
      <c r="I1562" s="40" t="str">
        <f>VLOOKUP(FACT_INTERESTS[[#This Row],[DW Version]], VERSIONS[], 7)</f>
        <v>Shoe</v>
      </c>
    </row>
    <row r="1563" spans="1:9" ht="15.5" x14ac:dyDescent="0.3">
      <c r="A1563" s="37">
        <v>1562</v>
      </c>
      <c r="B1563" s="41" t="s">
        <v>663</v>
      </c>
      <c r="C1563" s="38">
        <v>734</v>
      </c>
      <c r="D1563" s="39">
        <v>41770.857234030147</v>
      </c>
      <c r="E1563" s="34">
        <f>VLOOKUP(FACT_INTERESTS[[#This Row],[DW Version]], VERSIONS[], 2)</f>
        <v>75</v>
      </c>
      <c r="F1563" s="34">
        <f>VLOOKUP(FACT_INTERESTS[[#This Row],[DW Version]], VERSIONS[], 3)</f>
        <v>9.5</v>
      </c>
      <c r="G1563" s="34" t="str">
        <f>VLOOKUP(FACT_INTERESTS[[#This Row],[DW Version]], VERSIONS[], 4)</f>
        <v>red</v>
      </c>
      <c r="H1563" s="40" t="str">
        <f>VLOOKUP(FACT_INTERESTS[[#This Row],[DW Version]], VERSIONS[], 6)</f>
        <v>React Presto</v>
      </c>
      <c r="I1563" s="40" t="str">
        <f>VLOOKUP(FACT_INTERESTS[[#This Row],[DW Version]], VERSIONS[], 7)</f>
        <v>Shoe</v>
      </c>
    </row>
    <row r="1564" spans="1:9" ht="15.5" x14ac:dyDescent="0.3">
      <c r="A1564" s="34">
        <v>1563</v>
      </c>
      <c r="B1564" s="40" t="s">
        <v>663</v>
      </c>
      <c r="C1564" s="35">
        <v>72</v>
      </c>
      <c r="D1564" s="36">
        <v>44345.319722846492</v>
      </c>
      <c r="E1564" s="34">
        <f>VLOOKUP(FACT_INTERESTS[[#This Row],[DW Version]], VERSIONS[], 2)</f>
        <v>7</v>
      </c>
      <c r="F1564" s="34">
        <f>VLOOKUP(FACT_INTERESTS[[#This Row],[DW Version]], VERSIONS[], 3)</f>
        <v>9</v>
      </c>
      <c r="G1564" s="34" t="str">
        <f>VLOOKUP(FACT_INTERESTS[[#This Row],[DW Version]], VERSIONS[], 4)</f>
        <v>black</v>
      </c>
      <c r="H1564" s="40" t="str">
        <f>VLOOKUP(FACT_INTERESTS[[#This Row],[DW Version]], VERSIONS[], 6)</f>
        <v>Blazer</v>
      </c>
      <c r="I1564" s="40" t="str">
        <f>VLOOKUP(FACT_INTERESTS[[#This Row],[DW Version]], VERSIONS[], 7)</f>
        <v>Shoe</v>
      </c>
    </row>
    <row r="1565" spans="1:9" ht="15.5" x14ac:dyDescent="0.3">
      <c r="A1565" s="37">
        <v>1564</v>
      </c>
      <c r="B1565" s="37" t="s">
        <v>663</v>
      </c>
      <c r="C1565" s="38">
        <v>835</v>
      </c>
      <c r="D1565" s="39">
        <v>42371.780104853409</v>
      </c>
      <c r="E1565" s="34">
        <f>VLOOKUP(FACT_INTERESTS[[#This Row],[DW Version]], VERSIONS[], 2)</f>
        <v>85</v>
      </c>
      <c r="F1565" s="34">
        <f>VLOOKUP(FACT_INTERESTS[[#This Row],[DW Version]], VERSIONS[], 3)</f>
        <v>4.5</v>
      </c>
      <c r="G1565" s="34" t="str">
        <f>VLOOKUP(FACT_INTERESTS[[#This Row],[DW Version]], VERSIONS[], 4)</f>
        <v>white</v>
      </c>
      <c r="H1565" s="40" t="str">
        <f>VLOOKUP(FACT_INTERESTS[[#This Row],[DW Version]], VERSIONS[], 6)</f>
        <v>Nike Flex Stride</v>
      </c>
      <c r="I1565" s="40" t="str">
        <f>VLOOKUP(FACT_INTERESTS[[#This Row],[DW Version]], VERSIONS[], 7)</f>
        <v>Apparel</v>
      </c>
    </row>
    <row r="1566" spans="1:9" ht="15.5" x14ac:dyDescent="0.3">
      <c r="A1566" s="34">
        <v>1565</v>
      </c>
      <c r="B1566" s="34" t="s">
        <v>663</v>
      </c>
      <c r="C1566" s="35">
        <v>533</v>
      </c>
      <c r="D1566" s="36">
        <v>40267.785374669918</v>
      </c>
      <c r="E1566" s="34">
        <f>VLOOKUP(FACT_INTERESTS[[#This Row],[DW Version]], VERSIONS[], 2)</f>
        <v>55</v>
      </c>
      <c r="F1566" s="34">
        <f>VLOOKUP(FACT_INTERESTS[[#This Row],[DW Version]], VERSIONS[], 3)</f>
        <v>8</v>
      </c>
      <c r="G1566" s="34" t="str">
        <f>VLOOKUP(FACT_INTERESTS[[#This Row],[DW Version]], VERSIONS[], 4)</f>
        <v>white</v>
      </c>
      <c r="H1566" s="40" t="str">
        <f>VLOOKUP(FACT_INTERESTS[[#This Row],[DW Version]], VERSIONS[], 6)</f>
        <v>Vapor Street</v>
      </c>
      <c r="I1566" s="40" t="str">
        <f>VLOOKUP(FACT_INTERESTS[[#This Row],[DW Version]], VERSIONS[], 7)</f>
        <v>Shoe</v>
      </c>
    </row>
    <row r="1567" spans="1:9" ht="15.5" x14ac:dyDescent="0.3">
      <c r="A1567" s="37">
        <v>1566</v>
      </c>
      <c r="B1567" s="41" t="s">
        <v>663</v>
      </c>
      <c r="C1567" s="38">
        <v>583</v>
      </c>
      <c r="D1567" s="39">
        <v>40577.153852078147</v>
      </c>
      <c r="E1567" s="34">
        <f>VLOOKUP(FACT_INTERESTS[[#This Row],[DW Version]], VERSIONS[], 2)</f>
        <v>60</v>
      </c>
      <c r="F1567" s="34">
        <f>VLOOKUP(FACT_INTERESTS[[#This Row],[DW Version]], VERSIONS[], 3)</f>
        <v>4</v>
      </c>
      <c r="G1567" s="34" t="str">
        <f>VLOOKUP(FACT_INTERESTS[[#This Row],[DW Version]], VERSIONS[], 4)</f>
        <v>white</v>
      </c>
      <c r="H1567" s="40" t="str">
        <f>VLOOKUP(FACT_INTERESTS[[#This Row],[DW Version]], VERSIONS[], 6)</f>
        <v>Magista Obra</v>
      </c>
      <c r="I1567" s="40" t="str">
        <f>VLOOKUP(FACT_INTERESTS[[#This Row],[DW Version]], VERSIONS[], 7)</f>
        <v>Shoe</v>
      </c>
    </row>
    <row r="1568" spans="1:9" ht="15.5" x14ac:dyDescent="0.3">
      <c r="A1568" s="34">
        <v>1567</v>
      </c>
      <c r="B1568" s="40" t="s">
        <v>663</v>
      </c>
      <c r="C1568" s="35">
        <v>742</v>
      </c>
      <c r="D1568" s="36">
        <v>42385.541658760922</v>
      </c>
      <c r="E1568" s="34">
        <f>VLOOKUP(FACT_INTERESTS[[#This Row],[DW Version]], VERSIONS[], 2)</f>
        <v>76</v>
      </c>
      <c r="F1568" s="34">
        <f>VLOOKUP(FACT_INTERESTS[[#This Row],[DW Version]], VERSIONS[], 3)</f>
        <v>9</v>
      </c>
      <c r="G1568" s="34" t="str">
        <f>VLOOKUP(FACT_INTERESTS[[#This Row],[DW Version]], VERSIONS[], 4)</f>
        <v>red</v>
      </c>
      <c r="H1568" s="40" t="str">
        <f>VLOOKUP(FACT_INTERESTS[[#This Row],[DW Version]], VERSIONS[], 6)</f>
        <v>Challenger Shorts</v>
      </c>
      <c r="I1568" s="40" t="str">
        <f>VLOOKUP(FACT_INTERESTS[[#This Row],[DW Version]], VERSIONS[], 7)</f>
        <v>Apparel</v>
      </c>
    </row>
    <row r="1569" spans="1:9" ht="15.5" x14ac:dyDescent="0.3">
      <c r="A1569" s="37">
        <v>1568</v>
      </c>
      <c r="B1569" s="37" t="s">
        <v>663</v>
      </c>
      <c r="C1569" s="38">
        <v>253</v>
      </c>
      <c r="D1569" s="39">
        <v>39033.385516950693</v>
      </c>
      <c r="E1569" s="34">
        <f>VLOOKUP(FACT_INTERESTS[[#This Row],[DW Version]], VERSIONS[], 2)</f>
        <v>25</v>
      </c>
      <c r="F1569" s="34">
        <f>VLOOKUP(FACT_INTERESTS[[#This Row],[DW Version]], VERSIONS[], 3)</f>
        <v>4</v>
      </c>
      <c r="G1569" s="34" t="str">
        <f>VLOOKUP(FACT_INTERESTS[[#This Row],[DW Version]], VERSIONS[], 4)</f>
        <v>brown</v>
      </c>
      <c r="H1569" s="40" t="str">
        <f>VLOOKUP(FACT_INTERESTS[[#This Row],[DW Version]], VERSIONS[], 6)</f>
        <v>Shox</v>
      </c>
      <c r="I1569" s="40" t="str">
        <f>VLOOKUP(FACT_INTERESTS[[#This Row],[DW Version]], VERSIONS[], 7)</f>
        <v>Shoe</v>
      </c>
    </row>
    <row r="1570" spans="1:9" ht="15.5" x14ac:dyDescent="0.3">
      <c r="A1570" s="34">
        <v>1569</v>
      </c>
      <c r="B1570" s="34" t="s">
        <v>663</v>
      </c>
      <c r="C1570" s="35">
        <v>209</v>
      </c>
      <c r="D1570" s="36">
        <v>38802.787415326478</v>
      </c>
      <c r="E1570" s="34">
        <f>VLOOKUP(FACT_INTERESTS[[#This Row],[DW Version]], VERSIONS[], 2)</f>
        <v>21</v>
      </c>
      <c r="F1570" s="34">
        <f>VLOOKUP(FACT_INTERESTS[[#This Row],[DW Version]], VERSIONS[], 3)</f>
        <v>4.5</v>
      </c>
      <c r="G1570" s="34" t="str">
        <f>VLOOKUP(FACT_INTERESTS[[#This Row],[DW Version]], VERSIONS[], 4)</f>
        <v>white</v>
      </c>
      <c r="H1570" s="40" t="str">
        <f>VLOOKUP(FACT_INTERESTS[[#This Row],[DW Version]], VERSIONS[], 6)</f>
        <v>Huarache</v>
      </c>
      <c r="I1570" s="40" t="str">
        <f>VLOOKUP(FACT_INTERESTS[[#This Row],[DW Version]], VERSIONS[], 7)</f>
        <v>Shoe</v>
      </c>
    </row>
    <row r="1571" spans="1:9" ht="15.5" x14ac:dyDescent="0.3">
      <c r="A1571" s="37">
        <v>1570</v>
      </c>
      <c r="B1571" s="37" t="s">
        <v>663</v>
      </c>
      <c r="C1571" s="38">
        <v>199</v>
      </c>
      <c r="D1571" s="39">
        <v>43946.036769467064</v>
      </c>
      <c r="E1571" s="34">
        <f>VLOOKUP(FACT_INTERESTS[[#This Row],[DW Version]], VERSIONS[], 2)</f>
        <v>20</v>
      </c>
      <c r="F1571" s="34">
        <f>VLOOKUP(FACT_INTERESTS[[#This Row],[DW Version]], VERSIONS[], 3)</f>
        <v>6.5</v>
      </c>
      <c r="G1571" s="34" t="str">
        <f>VLOOKUP(FACT_INTERESTS[[#This Row],[DW Version]], VERSIONS[], 4)</f>
        <v>green</v>
      </c>
      <c r="H1571" s="40" t="str">
        <f>VLOOKUP(FACT_INTERESTS[[#This Row],[DW Version]], VERSIONS[], 6)</f>
        <v>Joyride</v>
      </c>
      <c r="I1571" s="40" t="str">
        <f>VLOOKUP(FACT_INTERESTS[[#This Row],[DW Version]], VERSIONS[], 7)</f>
        <v>Shoe</v>
      </c>
    </row>
    <row r="1572" spans="1:9" ht="15.5" x14ac:dyDescent="0.3">
      <c r="A1572" s="34">
        <v>1571</v>
      </c>
      <c r="B1572" s="34" t="s">
        <v>663</v>
      </c>
      <c r="C1572" s="35">
        <v>628</v>
      </c>
      <c r="D1572" s="36">
        <v>43869.288176718961</v>
      </c>
      <c r="E1572" s="34">
        <f>VLOOKUP(FACT_INTERESTS[[#This Row],[DW Version]], VERSIONS[], 2)</f>
        <v>64</v>
      </c>
      <c r="F1572" s="34">
        <f>VLOOKUP(FACT_INTERESTS[[#This Row],[DW Version]], VERSIONS[], 3)</f>
        <v>9.5</v>
      </c>
      <c r="G1572" s="34" t="str">
        <f>VLOOKUP(FACT_INTERESTS[[#This Row],[DW Version]], VERSIONS[], 4)</f>
        <v>white</v>
      </c>
      <c r="H1572" s="40" t="str">
        <f>VLOOKUP(FACT_INTERESTS[[#This Row],[DW Version]], VERSIONS[], 6)</f>
        <v>Hyperdunk</v>
      </c>
      <c r="I1572" s="40" t="str">
        <f>VLOOKUP(FACT_INTERESTS[[#This Row],[DW Version]], VERSIONS[], 7)</f>
        <v>Shoe</v>
      </c>
    </row>
    <row r="1573" spans="1:9" ht="15.5" x14ac:dyDescent="0.3">
      <c r="A1573" s="37">
        <v>1572</v>
      </c>
      <c r="B1573" s="41" t="s">
        <v>663</v>
      </c>
      <c r="C1573" s="38">
        <v>458</v>
      </c>
      <c r="D1573" s="39">
        <v>43826.640697852446</v>
      </c>
      <c r="E1573" s="34">
        <f>VLOOKUP(FACT_INTERESTS[[#This Row],[DW Version]], VERSIONS[], 2)</f>
        <v>47</v>
      </c>
      <c r="F1573" s="34">
        <f>VLOOKUP(FACT_INTERESTS[[#This Row],[DW Version]], VERSIONS[], 3)</f>
        <v>12</v>
      </c>
      <c r="G1573" s="34" t="str">
        <f>VLOOKUP(FACT_INTERESTS[[#This Row],[DW Version]], VERSIONS[], 4)</f>
        <v>red</v>
      </c>
      <c r="H1573" s="40" t="str">
        <f>VLOOKUP(FACT_INTERESTS[[#This Row],[DW Version]], VERSIONS[], 6)</f>
        <v>Court Royale</v>
      </c>
      <c r="I1573" s="40" t="str">
        <f>VLOOKUP(FACT_INTERESTS[[#This Row],[DW Version]], VERSIONS[], 7)</f>
        <v>Shoe</v>
      </c>
    </row>
    <row r="1574" spans="1:9" ht="15.5" x14ac:dyDescent="0.3">
      <c r="A1574" s="34">
        <v>1573</v>
      </c>
      <c r="B1574" s="40" t="s">
        <v>663</v>
      </c>
      <c r="C1574" s="35">
        <v>331</v>
      </c>
      <c r="D1574" s="36">
        <v>43097.326380100625</v>
      </c>
      <c r="E1574" s="34">
        <f>VLOOKUP(FACT_INTERESTS[[#This Row],[DW Version]], VERSIONS[], 2)</f>
        <v>34</v>
      </c>
      <c r="F1574" s="34">
        <f>VLOOKUP(FACT_INTERESTS[[#This Row],[DW Version]], VERSIONS[], 3)</f>
        <v>5</v>
      </c>
      <c r="G1574" s="34" t="str">
        <f>VLOOKUP(FACT_INTERESTS[[#This Row],[DW Version]], VERSIONS[], 4)</f>
        <v>black</v>
      </c>
      <c r="H1574" s="40" t="str">
        <f>VLOOKUP(FACT_INTERESTS[[#This Row],[DW Version]], VERSIONS[], 6)</f>
        <v>Zoom Vomero</v>
      </c>
      <c r="I1574" s="40" t="str">
        <f>VLOOKUP(FACT_INTERESTS[[#This Row],[DW Version]], VERSIONS[], 7)</f>
        <v>Shoe</v>
      </c>
    </row>
    <row r="1575" spans="1:9" ht="15.5" x14ac:dyDescent="0.3">
      <c r="A1575" s="37">
        <v>1574</v>
      </c>
      <c r="B1575" s="37" t="s">
        <v>628</v>
      </c>
      <c r="C1575" s="38">
        <v>340</v>
      </c>
      <c r="D1575" s="39">
        <v>42732.806459693631</v>
      </c>
      <c r="E1575" s="34">
        <f>VLOOKUP(FACT_INTERESTS[[#This Row],[DW Version]], VERSIONS[], 2)</f>
        <v>34</v>
      </c>
      <c r="F1575" s="34">
        <f>VLOOKUP(FACT_INTERESTS[[#This Row],[DW Version]], VERSIONS[], 3)</f>
        <v>12.5</v>
      </c>
      <c r="G1575" s="34" t="str">
        <f>VLOOKUP(FACT_INTERESTS[[#This Row],[DW Version]], VERSIONS[], 4)</f>
        <v>yellow</v>
      </c>
      <c r="H1575" s="40" t="str">
        <f>VLOOKUP(FACT_INTERESTS[[#This Row],[DW Version]], VERSIONS[], 6)</f>
        <v>Zoom Vomero</v>
      </c>
      <c r="I1575" s="40" t="str">
        <f>VLOOKUP(FACT_INTERESTS[[#This Row],[DW Version]], VERSIONS[], 7)</f>
        <v>Shoe</v>
      </c>
    </row>
    <row r="1576" spans="1:9" ht="15.5" x14ac:dyDescent="0.3">
      <c r="A1576" s="34">
        <v>1575</v>
      </c>
      <c r="B1576" s="40" t="s">
        <v>628</v>
      </c>
      <c r="C1576" s="35">
        <v>238</v>
      </c>
      <c r="D1576" s="36">
        <v>39145.895690726204</v>
      </c>
      <c r="E1576" s="34">
        <f>VLOOKUP(FACT_INTERESTS[[#This Row],[DW Version]], VERSIONS[], 2)</f>
        <v>24</v>
      </c>
      <c r="F1576" s="34">
        <f>VLOOKUP(FACT_INTERESTS[[#This Row],[DW Version]], VERSIONS[], 3)</f>
        <v>4.5</v>
      </c>
      <c r="G1576" s="34" t="str">
        <f>VLOOKUP(FACT_INTERESTS[[#This Row],[DW Version]], VERSIONS[], 4)</f>
        <v>black</v>
      </c>
      <c r="H1576" s="40" t="str">
        <f>VLOOKUP(FACT_INTERESTS[[#This Row],[DW Version]], VERSIONS[], 6)</f>
        <v>Zoom Fly</v>
      </c>
      <c r="I1576" s="40" t="str">
        <f>VLOOKUP(FACT_INTERESTS[[#This Row],[DW Version]], VERSIONS[], 7)</f>
        <v>Shoe</v>
      </c>
    </row>
    <row r="1577" spans="1:9" ht="15.5" x14ac:dyDescent="0.3">
      <c r="A1577" s="37">
        <v>1576</v>
      </c>
      <c r="B1577" s="41" t="s">
        <v>628</v>
      </c>
      <c r="C1577" s="38">
        <v>518</v>
      </c>
      <c r="D1577" s="39">
        <v>44842.606972569003</v>
      </c>
      <c r="E1577" s="34">
        <f>VLOOKUP(FACT_INTERESTS[[#This Row],[DW Version]], VERSIONS[], 2)</f>
        <v>54</v>
      </c>
      <c r="F1577" s="34">
        <f>VLOOKUP(FACT_INTERESTS[[#This Row],[DW Version]], VERSIONS[], 3)</f>
        <v>5</v>
      </c>
      <c r="G1577" s="34" t="str">
        <f>VLOOKUP(FACT_INTERESTS[[#This Row],[DW Version]], VERSIONS[], 4)</f>
        <v>white</v>
      </c>
      <c r="H1577" s="40" t="str">
        <f>VLOOKUP(FACT_INTERESTS[[#This Row],[DW Version]], VERSIONS[], 6)</f>
        <v>Legend React</v>
      </c>
      <c r="I1577" s="40" t="str">
        <f>VLOOKUP(FACT_INTERESTS[[#This Row],[DW Version]], VERSIONS[], 7)</f>
        <v>Shoe</v>
      </c>
    </row>
    <row r="1578" spans="1:9" ht="15.5" x14ac:dyDescent="0.3">
      <c r="A1578" s="34">
        <v>1577</v>
      </c>
      <c r="B1578" s="40" t="s">
        <v>628</v>
      </c>
      <c r="C1578" s="35">
        <v>152</v>
      </c>
      <c r="D1578" s="36">
        <v>42709.603129263145</v>
      </c>
      <c r="E1578" s="34">
        <f>VLOOKUP(FACT_INTERESTS[[#This Row],[DW Version]], VERSIONS[], 2)</f>
        <v>15</v>
      </c>
      <c r="F1578" s="34">
        <f>VLOOKUP(FACT_INTERESTS[[#This Row],[DW Version]], VERSIONS[], 3)</f>
        <v>6</v>
      </c>
      <c r="G1578" s="34" t="str">
        <f>VLOOKUP(FACT_INTERESTS[[#This Row],[DW Version]], VERSIONS[], 4)</f>
        <v>black</v>
      </c>
      <c r="H1578" s="40" t="str">
        <f>VLOOKUP(FACT_INTERESTS[[#This Row],[DW Version]], VERSIONS[], 6)</f>
        <v>Sportswear Club Fleece</v>
      </c>
      <c r="I1578" s="40" t="str">
        <f>VLOOKUP(FACT_INTERESTS[[#This Row],[DW Version]], VERSIONS[], 7)</f>
        <v>Apparel</v>
      </c>
    </row>
    <row r="1579" spans="1:9" ht="15.5" x14ac:dyDescent="0.3">
      <c r="A1579" s="37">
        <v>1578</v>
      </c>
      <c r="B1579" s="41" t="s">
        <v>628</v>
      </c>
      <c r="C1579" s="38">
        <v>297</v>
      </c>
      <c r="D1579" s="39">
        <v>40812.636207175245</v>
      </c>
      <c r="E1579" s="34">
        <f>VLOOKUP(FACT_INTERESTS[[#This Row],[DW Version]], VERSIONS[], 2)</f>
        <v>29</v>
      </c>
      <c r="F1579" s="34">
        <f>VLOOKUP(FACT_INTERESTS[[#This Row],[DW Version]], VERSIONS[], 3)</f>
        <v>12</v>
      </c>
      <c r="G1579" s="34" t="str">
        <f>VLOOKUP(FACT_INTERESTS[[#This Row],[DW Version]], VERSIONS[], 4)</f>
        <v>black</v>
      </c>
      <c r="H1579" s="40" t="str">
        <f>VLOOKUP(FACT_INTERESTS[[#This Row],[DW Version]], VERSIONS[], 6)</f>
        <v>Wildhorse</v>
      </c>
      <c r="I1579" s="40" t="str">
        <f>VLOOKUP(FACT_INTERESTS[[#This Row],[DW Version]], VERSIONS[], 7)</f>
        <v>Shoe</v>
      </c>
    </row>
    <row r="1580" spans="1:9" ht="15.5" x14ac:dyDescent="0.3">
      <c r="A1580" s="34">
        <v>1579</v>
      </c>
      <c r="B1580" s="40" t="s">
        <v>817</v>
      </c>
      <c r="C1580" s="35">
        <v>876</v>
      </c>
      <c r="D1580" s="36">
        <v>41831.642334461045</v>
      </c>
      <c r="E1580" s="34">
        <f>VLOOKUP(FACT_INTERESTS[[#This Row],[DW Version]], VERSIONS[], 2)</f>
        <v>89</v>
      </c>
      <c r="F1580" s="34">
        <f>VLOOKUP(FACT_INTERESTS[[#This Row],[DW Version]], VERSIONS[], 3)</f>
        <v>9</v>
      </c>
      <c r="G1580" s="34" t="str">
        <f>VLOOKUP(FACT_INTERESTS[[#This Row],[DW Version]], VERSIONS[], 4)</f>
        <v>black</v>
      </c>
      <c r="H1580" s="40" t="str">
        <f>VLOOKUP(FACT_INTERESTS[[#This Row],[DW Version]], VERSIONS[], 6)</f>
        <v>Wildhorse 7</v>
      </c>
      <c r="I1580" s="40" t="str">
        <f>VLOOKUP(FACT_INTERESTS[[#This Row],[DW Version]], VERSIONS[], 7)</f>
        <v>Shoe</v>
      </c>
    </row>
    <row r="1581" spans="1:9" ht="15.5" x14ac:dyDescent="0.3">
      <c r="A1581" s="37">
        <v>1580</v>
      </c>
      <c r="B1581" s="37" t="s">
        <v>817</v>
      </c>
      <c r="C1581" s="38">
        <v>610</v>
      </c>
      <c r="D1581" s="39">
        <v>39371.114470204047</v>
      </c>
      <c r="E1581" s="34">
        <f>VLOOKUP(FACT_INTERESTS[[#This Row],[DW Version]], VERSIONS[], 2)</f>
        <v>62</v>
      </c>
      <c r="F1581" s="34">
        <f>VLOOKUP(FACT_INTERESTS[[#This Row],[DW Version]], VERSIONS[], 3)</f>
        <v>7.5</v>
      </c>
      <c r="G1581" s="34" t="str">
        <f>VLOOKUP(FACT_INTERESTS[[#This Row],[DW Version]], VERSIONS[], 4)</f>
        <v>white</v>
      </c>
      <c r="H1581" s="40" t="str">
        <f>VLOOKUP(FACT_INTERESTS[[#This Row],[DW Version]], VERSIONS[], 6)</f>
        <v>Tiempo Legend</v>
      </c>
      <c r="I1581" s="40" t="str">
        <f>VLOOKUP(FACT_INTERESTS[[#This Row],[DW Version]], VERSIONS[], 7)</f>
        <v>Shoe</v>
      </c>
    </row>
    <row r="1582" spans="1:9" ht="15.5" x14ac:dyDescent="0.3">
      <c r="A1582" s="34">
        <v>1581</v>
      </c>
      <c r="B1582" s="40" t="s">
        <v>817</v>
      </c>
      <c r="C1582" s="35">
        <v>839</v>
      </c>
      <c r="D1582" s="36">
        <v>42544.755360677984</v>
      </c>
      <c r="E1582" s="34">
        <f>VLOOKUP(FACT_INTERESTS[[#This Row],[DW Version]], VERSIONS[], 2)</f>
        <v>85</v>
      </c>
      <c r="F1582" s="34">
        <f>VLOOKUP(FACT_INTERESTS[[#This Row],[DW Version]], VERSIONS[], 3)</f>
        <v>7.5</v>
      </c>
      <c r="G1582" s="34" t="str">
        <f>VLOOKUP(FACT_INTERESTS[[#This Row],[DW Version]], VERSIONS[], 4)</f>
        <v>dark purple</v>
      </c>
      <c r="H1582" s="40" t="str">
        <f>VLOOKUP(FACT_INTERESTS[[#This Row],[DW Version]], VERSIONS[], 6)</f>
        <v>Nike Flex Stride</v>
      </c>
      <c r="I1582" s="40" t="str">
        <f>VLOOKUP(FACT_INTERESTS[[#This Row],[DW Version]], VERSIONS[], 7)</f>
        <v>Apparel</v>
      </c>
    </row>
    <row r="1583" spans="1:9" ht="15.5" x14ac:dyDescent="0.3">
      <c r="A1583" s="37">
        <v>1582</v>
      </c>
      <c r="B1583" s="37" t="s">
        <v>817</v>
      </c>
      <c r="C1583" s="38">
        <v>635</v>
      </c>
      <c r="D1583" s="39">
        <v>44155.084123321401</v>
      </c>
      <c r="E1583" s="34">
        <f>VLOOKUP(FACT_INTERESTS[[#This Row],[DW Version]], VERSIONS[], 2)</f>
        <v>65</v>
      </c>
      <c r="F1583" s="34">
        <f>VLOOKUP(FACT_INTERESTS[[#This Row],[DW Version]], VERSIONS[], 3)</f>
        <v>3</v>
      </c>
      <c r="G1583" s="34" t="str">
        <f>VLOOKUP(FACT_INTERESTS[[#This Row],[DW Version]], VERSIONS[], 4)</f>
        <v>black</v>
      </c>
      <c r="H1583" s="40" t="str">
        <f>VLOOKUP(FACT_INTERESTS[[#This Row],[DW Version]], VERSIONS[], 6)</f>
        <v>Flex Shorts</v>
      </c>
      <c r="I1583" s="40" t="str">
        <f>VLOOKUP(FACT_INTERESTS[[#This Row],[DW Version]], VERSIONS[], 7)</f>
        <v>Apparel</v>
      </c>
    </row>
    <row r="1584" spans="1:9" ht="15.5" x14ac:dyDescent="0.3">
      <c r="A1584" s="34">
        <v>1583</v>
      </c>
      <c r="B1584" s="34" t="s">
        <v>817</v>
      </c>
      <c r="C1584" s="35">
        <v>131</v>
      </c>
      <c r="D1584" s="36">
        <v>39102.785153069504</v>
      </c>
      <c r="E1584" s="34">
        <f>VLOOKUP(FACT_INTERESTS[[#This Row],[DW Version]], VERSIONS[], 2)</f>
        <v>14</v>
      </c>
      <c r="F1584" s="34">
        <f>VLOOKUP(FACT_INTERESTS[[#This Row],[DW Version]], VERSIONS[], 3)</f>
        <v>3</v>
      </c>
      <c r="G1584" s="34" t="str">
        <f>VLOOKUP(FACT_INTERESTS[[#This Row],[DW Version]], VERSIONS[], 4)</f>
        <v>white</v>
      </c>
      <c r="H1584" s="40" t="str">
        <f>VLOOKUP(FACT_INTERESTS[[#This Row],[DW Version]], VERSIONS[], 6)</f>
        <v>ZoomX</v>
      </c>
      <c r="I1584" s="40" t="str">
        <f>VLOOKUP(FACT_INTERESTS[[#This Row],[DW Version]], VERSIONS[], 7)</f>
        <v>Shoe</v>
      </c>
    </row>
    <row r="1585" spans="1:9" ht="15.5" x14ac:dyDescent="0.3">
      <c r="A1585" s="37">
        <v>1584</v>
      </c>
      <c r="B1585" s="37" t="s">
        <v>817</v>
      </c>
      <c r="C1585" s="38">
        <v>197</v>
      </c>
      <c r="D1585" s="39">
        <v>38894.93603372934</v>
      </c>
      <c r="E1585" s="34">
        <f>VLOOKUP(FACT_INTERESTS[[#This Row],[DW Version]], VERSIONS[], 2)</f>
        <v>20</v>
      </c>
      <c r="F1585" s="34">
        <f>VLOOKUP(FACT_INTERESTS[[#This Row],[DW Version]], VERSIONS[], 3)</f>
        <v>5</v>
      </c>
      <c r="G1585" s="34" t="str">
        <f>VLOOKUP(FACT_INTERESTS[[#This Row],[DW Version]], VERSIONS[], 4)</f>
        <v>dark blue</v>
      </c>
      <c r="H1585" s="40" t="str">
        <f>VLOOKUP(FACT_INTERESTS[[#This Row],[DW Version]], VERSIONS[], 6)</f>
        <v>Joyride</v>
      </c>
      <c r="I1585" s="40" t="str">
        <f>VLOOKUP(FACT_INTERESTS[[#This Row],[DW Version]], VERSIONS[], 7)</f>
        <v>Shoe</v>
      </c>
    </row>
    <row r="1586" spans="1:9" ht="15.5" x14ac:dyDescent="0.3">
      <c r="A1586" s="34">
        <v>1585</v>
      </c>
      <c r="B1586" s="40" t="s">
        <v>817</v>
      </c>
      <c r="C1586" s="35">
        <v>42</v>
      </c>
      <c r="D1586" s="36">
        <v>40460.916317645751</v>
      </c>
      <c r="E1586" s="34">
        <f>VLOOKUP(FACT_INTERESTS[[#This Row],[DW Version]], VERSIONS[], 2)</f>
        <v>4</v>
      </c>
      <c r="F1586" s="34">
        <f>VLOOKUP(FACT_INTERESTS[[#This Row],[DW Version]], VERSIONS[], 3)</f>
        <v>11</v>
      </c>
      <c r="G1586" s="34" t="str">
        <f>VLOOKUP(FACT_INTERESTS[[#This Row],[DW Version]], VERSIONS[], 4)</f>
        <v>white</v>
      </c>
      <c r="H1586" s="40" t="str">
        <f>VLOOKUP(FACT_INTERESTS[[#This Row],[DW Version]], VERSIONS[], 6)</f>
        <v>Cortez</v>
      </c>
      <c r="I1586" s="40" t="str">
        <f>VLOOKUP(FACT_INTERESTS[[#This Row],[DW Version]], VERSIONS[], 7)</f>
        <v>Shoe</v>
      </c>
    </row>
    <row r="1587" spans="1:9" ht="15.5" x14ac:dyDescent="0.3">
      <c r="A1587" s="37">
        <v>1586</v>
      </c>
      <c r="B1587" s="37" t="s">
        <v>817</v>
      </c>
      <c r="C1587" s="38">
        <v>435</v>
      </c>
      <c r="D1587" s="39">
        <v>43208.587030613984</v>
      </c>
      <c r="E1587" s="34">
        <f>VLOOKUP(FACT_INTERESTS[[#This Row],[DW Version]], VERSIONS[], 2)</f>
        <v>45</v>
      </c>
      <c r="F1587" s="34">
        <f>VLOOKUP(FACT_INTERESTS[[#This Row],[DW Version]], VERSIONS[], 3)</f>
        <v>6.5</v>
      </c>
      <c r="G1587" s="34" t="str">
        <f>VLOOKUP(FACT_INTERESTS[[#This Row],[DW Version]], VERSIONS[], 4)</f>
        <v>white</v>
      </c>
      <c r="H1587" s="40" t="str">
        <f>VLOOKUP(FACT_INTERESTS[[#This Row],[DW Version]], VERSIONS[], 6)</f>
        <v>Vapor Cage 4</v>
      </c>
      <c r="I1587" s="40" t="str">
        <f>VLOOKUP(FACT_INTERESTS[[#This Row],[DW Version]], VERSIONS[], 7)</f>
        <v>Shoe</v>
      </c>
    </row>
    <row r="1588" spans="1:9" ht="15.5" x14ac:dyDescent="0.3">
      <c r="A1588" s="34">
        <v>1587</v>
      </c>
      <c r="B1588" s="34" t="s">
        <v>817</v>
      </c>
      <c r="C1588" s="35">
        <v>751</v>
      </c>
      <c r="D1588" s="36">
        <v>40063.12964975302</v>
      </c>
      <c r="E1588" s="34">
        <f>VLOOKUP(FACT_INTERESTS[[#This Row],[DW Version]], VERSIONS[], 2)</f>
        <v>77</v>
      </c>
      <c r="F1588" s="34">
        <f>VLOOKUP(FACT_INTERESTS[[#This Row],[DW Version]], VERSIONS[], 3)</f>
        <v>11.5</v>
      </c>
      <c r="G1588" s="34" t="str">
        <f>VLOOKUP(FACT_INTERESTS[[#This Row],[DW Version]], VERSIONS[], 4)</f>
        <v>black</v>
      </c>
      <c r="H1588" s="40" t="str">
        <f>VLOOKUP(FACT_INTERESTS[[#This Row],[DW Version]], VERSIONS[], 6)</f>
        <v>Nike Court Legacy</v>
      </c>
      <c r="I1588" s="40" t="str">
        <f>VLOOKUP(FACT_INTERESTS[[#This Row],[DW Version]], VERSIONS[], 7)</f>
        <v>Shoe</v>
      </c>
    </row>
    <row r="1589" spans="1:9" ht="15.5" x14ac:dyDescent="0.3">
      <c r="A1589" s="37">
        <v>1588</v>
      </c>
      <c r="B1589" s="37" t="s">
        <v>817</v>
      </c>
      <c r="C1589" s="38">
        <v>322</v>
      </c>
      <c r="D1589" s="39">
        <v>42554.872841168581</v>
      </c>
      <c r="E1589" s="34">
        <f>VLOOKUP(FACT_INTERESTS[[#This Row],[DW Version]], VERSIONS[], 2)</f>
        <v>33</v>
      </c>
      <c r="F1589" s="34">
        <f>VLOOKUP(FACT_INTERESTS[[#This Row],[DW Version]], VERSIONS[], 3)</f>
        <v>3</v>
      </c>
      <c r="G1589" s="34" t="str">
        <f>VLOOKUP(FACT_INTERESTS[[#This Row],[DW Version]], VERSIONS[], 4)</f>
        <v>white</v>
      </c>
      <c r="H1589" s="40" t="str">
        <f>VLOOKUP(FACT_INTERESTS[[#This Row],[DW Version]], VERSIONS[], 6)</f>
        <v>Element Running Top</v>
      </c>
      <c r="I1589" s="40" t="str">
        <f>VLOOKUP(FACT_INTERESTS[[#This Row],[DW Version]], VERSIONS[], 7)</f>
        <v>Apparel</v>
      </c>
    </row>
    <row r="1590" spans="1:9" ht="15.5" x14ac:dyDescent="0.3">
      <c r="A1590" s="34">
        <v>1589</v>
      </c>
      <c r="B1590" s="40" t="s">
        <v>817</v>
      </c>
      <c r="C1590" s="35">
        <v>646</v>
      </c>
      <c r="D1590" s="36">
        <v>45099.258986924819</v>
      </c>
      <c r="E1590" s="34">
        <f>VLOOKUP(FACT_INTERESTS[[#This Row],[DW Version]], VERSIONS[], 2)</f>
        <v>65</v>
      </c>
      <c r="F1590" s="34">
        <f>VLOOKUP(FACT_INTERESTS[[#This Row],[DW Version]], VERSIONS[], 3)</f>
        <v>12</v>
      </c>
      <c r="G1590" s="34" t="str">
        <f>VLOOKUP(FACT_INTERESTS[[#This Row],[DW Version]], VERSIONS[], 4)</f>
        <v>dark blue</v>
      </c>
      <c r="H1590" s="40" t="str">
        <f>VLOOKUP(FACT_INTERESTS[[#This Row],[DW Version]], VERSIONS[], 6)</f>
        <v>Flex Shorts</v>
      </c>
      <c r="I1590" s="40" t="str">
        <f>VLOOKUP(FACT_INTERESTS[[#This Row],[DW Version]], VERSIONS[], 7)</f>
        <v>Apparel</v>
      </c>
    </row>
    <row r="1591" spans="1:9" ht="15.5" x14ac:dyDescent="0.3">
      <c r="A1591" s="37">
        <v>1590</v>
      </c>
      <c r="B1591" s="41" t="s">
        <v>746</v>
      </c>
      <c r="C1591" s="38">
        <v>659</v>
      </c>
      <c r="D1591" s="39">
        <v>42832.724520024603</v>
      </c>
      <c r="E1591" s="34">
        <f>VLOOKUP(FACT_INTERESTS[[#This Row],[DW Version]], VERSIONS[], 2)</f>
        <v>67</v>
      </c>
      <c r="F1591" s="34">
        <f>VLOOKUP(FACT_INTERESTS[[#This Row],[DW Version]], VERSIONS[], 3)</f>
        <v>3</v>
      </c>
      <c r="G1591" s="34" t="str">
        <f>VLOOKUP(FACT_INTERESTS[[#This Row],[DW Version]], VERSIONS[], 4)</f>
        <v>white</v>
      </c>
      <c r="H1591" s="40" t="str">
        <f>VLOOKUP(FACT_INTERESTS[[#This Row],[DW Version]], VERSIONS[], 6)</f>
        <v>Phantom VSN Elite</v>
      </c>
      <c r="I1591" s="40" t="str">
        <f>VLOOKUP(FACT_INTERESTS[[#This Row],[DW Version]], VERSIONS[], 7)</f>
        <v>Shoe</v>
      </c>
    </row>
    <row r="1592" spans="1:9" ht="15.5" x14ac:dyDescent="0.3">
      <c r="A1592" s="34">
        <v>1591</v>
      </c>
      <c r="B1592" s="40" t="s">
        <v>746</v>
      </c>
      <c r="C1592" s="35">
        <v>408</v>
      </c>
      <c r="D1592" s="36">
        <v>39134.918300723606</v>
      </c>
      <c r="E1592" s="34">
        <f>VLOOKUP(FACT_INTERESTS[[#This Row],[DW Version]], VERSIONS[], 2)</f>
        <v>41</v>
      </c>
      <c r="F1592" s="34">
        <f>VLOOKUP(FACT_INTERESTS[[#This Row],[DW Version]], VERSIONS[], 3)</f>
        <v>8</v>
      </c>
      <c r="G1592" s="34" t="str">
        <f>VLOOKUP(FACT_INTERESTS[[#This Row],[DW Version]], VERSIONS[], 4)</f>
        <v>black</v>
      </c>
      <c r="H1592" s="40" t="str">
        <f>VLOOKUP(FACT_INTERESTS[[#This Row],[DW Version]], VERSIONS[], 6)</f>
        <v>LunarGlide</v>
      </c>
      <c r="I1592" s="40" t="str">
        <f>VLOOKUP(FACT_INTERESTS[[#This Row],[DW Version]], VERSIONS[], 7)</f>
        <v>Shoe</v>
      </c>
    </row>
    <row r="1593" spans="1:9" ht="15.5" x14ac:dyDescent="0.3">
      <c r="A1593" s="37">
        <v>1592</v>
      </c>
      <c r="B1593" s="41" t="s">
        <v>746</v>
      </c>
      <c r="C1593" s="38">
        <v>979</v>
      </c>
      <c r="D1593" s="39">
        <v>39178.318008220995</v>
      </c>
      <c r="E1593" s="34">
        <f>VLOOKUP(FACT_INTERESTS[[#This Row],[DW Version]], VERSIONS[], 2)</f>
        <v>99</v>
      </c>
      <c r="F1593" s="34">
        <f>VLOOKUP(FACT_INTERESTS[[#This Row],[DW Version]], VERSIONS[], 3)</f>
        <v>12.5</v>
      </c>
      <c r="G1593" s="34" t="str">
        <f>VLOOKUP(FACT_INTERESTS[[#This Row],[DW Version]], VERSIONS[], 4)</f>
        <v>white</v>
      </c>
      <c r="H1593" s="40" t="str">
        <f>VLOOKUP(FACT_INTERESTS[[#This Row],[DW Version]], VERSIONS[], 6)</f>
        <v>Flex Training Hoodie</v>
      </c>
      <c r="I1593" s="40" t="str">
        <f>VLOOKUP(FACT_INTERESTS[[#This Row],[DW Version]], VERSIONS[], 7)</f>
        <v>Apparel</v>
      </c>
    </row>
    <row r="1594" spans="1:9" ht="15.5" x14ac:dyDescent="0.3">
      <c r="A1594" s="34">
        <v>1593</v>
      </c>
      <c r="B1594" s="40" t="s">
        <v>746</v>
      </c>
      <c r="C1594" s="35">
        <v>1</v>
      </c>
      <c r="D1594" s="36">
        <v>39406.080073410863</v>
      </c>
      <c r="E1594" s="34">
        <f>VLOOKUP(FACT_INTERESTS[[#This Row],[DW Version]], VERSIONS[], 2)</f>
        <v>1</v>
      </c>
      <c r="F1594" s="34">
        <f>VLOOKUP(FACT_INTERESTS[[#This Row],[DW Version]], VERSIONS[], 3)</f>
        <v>3</v>
      </c>
      <c r="G1594" s="34" t="str">
        <f>VLOOKUP(FACT_INTERESTS[[#This Row],[DW Version]], VERSIONS[], 4)</f>
        <v>gray</v>
      </c>
      <c r="H1594" s="40" t="str">
        <f>VLOOKUP(FACT_INTERESTS[[#This Row],[DW Version]], VERSIONS[], 6)</f>
        <v>Air Max</v>
      </c>
      <c r="I1594" s="40" t="str">
        <f>VLOOKUP(FACT_INTERESTS[[#This Row],[DW Version]], VERSIONS[], 7)</f>
        <v>Shoe</v>
      </c>
    </row>
    <row r="1595" spans="1:9" ht="15.5" x14ac:dyDescent="0.3">
      <c r="A1595" s="37">
        <v>1594</v>
      </c>
      <c r="B1595" s="41" t="s">
        <v>746</v>
      </c>
      <c r="C1595" s="38">
        <v>536</v>
      </c>
      <c r="D1595" s="39">
        <v>39659.202780249594</v>
      </c>
      <c r="E1595" s="34">
        <f>VLOOKUP(FACT_INTERESTS[[#This Row],[DW Version]], VERSIONS[], 2)</f>
        <v>56</v>
      </c>
      <c r="F1595" s="34">
        <f>VLOOKUP(FACT_INTERESTS[[#This Row],[DW Version]], VERSIONS[], 3)</f>
        <v>4.5</v>
      </c>
      <c r="G1595" s="34" t="str">
        <f>VLOOKUP(FACT_INTERESTS[[#This Row],[DW Version]], VERSIONS[], 4)</f>
        <v>black</v>
      </c>
      <c r="H1595" s="40" t="str">
        <f>VLOOKUP(FACT_INTERESTS[[#This Row],[DW Version]], VERSIONS[], 6)</f>
        <v>Nike Yoga Mat</v>
      </c>
      <c r="I1595" s="40" t="str">
        <f>VLOOKUP(FACT_INTERESTS[[#This Row],[DW Version]], VERSIONS[], 7)</f>
        <v>Sport Equipment</v>
      </c>
    </row>
    <row r="1596" spans="1:9" ht="15.5" x14ac:dyDescent="0.3">
      <c r="A1596" s="34">
        <v>1595</v>
      </c>
      <c r="B1596" s="34" t="s">
        <v>746</v>
      </c>
      <c r="C1596" s="35">
        <v>187</v>
      </c>
      <c r="D1596" s="36">
        <v>41111.850165427313</v>
      </c>
      <c r="E1596" s="34">
        <f>VLOOKUP(FACT_INTERESTS[[#This Row],[DW Version]], VERSIONS[], 2)</f>
        <v>19</v>
      </c>
      <c r="F1596" s="34">
        <f>VLOOKUP(FACT_INTERESTS[[#This Row],[DW Version]], VERSIONS[], 3)</f>
        <v>7.5</v>
      </c>
      <c r="G1596" s="34" t="str">
        <f>VLOOKUP(FACT_INTERESTS[[#This Row],[DW Version]], VERSIONS[], 4)</f>
        <v>black</v>
      </c>
      <c r="H1596" s="40" t="str">
        <f>VLOOKUP(FACT_INTERESTS[[#This Row],[DW Version]], VERSIONS[], 6)</f>
        <v>Windrunner Jacket</v>
      </c>
      <c r="I1596" s="40" t="str">
        <f>VLOOKUP(FACT_INTERESTS[[#This Row],[DW Version]], VERSIONS[], 7)</f>
        <v>Apparel</v>
      </c>
    </row>
    <row r="1597" spans="1:9" ht="15.5" x14ac:dyDescent="0.3">
      <c r="A1597" s="37">
        <v>1596</v>
      </c>
      <c r="B1597" s="37" t="s">
        <v>746</v>
      </c>
      <c r="C1597" s="38">
        <v>978</v>
      </c>
      <c r="D1597" s="39">
        <v>40166.751741600361</v>
      </c>
      <c r="E1597" s="34">
        <f>VLOOKUP(FACT_INTERESTS[[#This Row],[DW Version]], VERSIONS[], 2)</f>
        <v>99</v>
      </c>
      <c r="F1597" s="34">
        <f>VLOOKUP(FACT_INTERESTS[[#This Row],[DW Version]], VERSIONS[], 3)</f>
        <v>11.5</v>
      </c>
      <c r="G1597" s="34" t="str">
        <f>VLOOKUP(FACT_INTERESTS[[#This Row],[DW Version]], VERSIONS[], 4)</f>
        <v>white</v>
      </c>
      <c r="H1597" s="40" t="str">
        <f>VLOOKUP(FACT_INTERESTS[[#This Row],[DW Version]], VERSIONS[], 6)</f>
        <v>Flex Training Hoodie</v>
      </c>
      <c r="I1597" s="40" t="str">
        <f>VLOOKUP(FACT_INTERESTS[[#This Row],[DW Version]], VERSIONS[], 7)</f>
        <v>Apparel</v>
      </c>
    </row>
    <row r="1598" spans="1:9" ht="15.5" x14ac:dyDescent="0.3">
      <c r="A1598" s="34">
        <v>1597</v>
      </c>
      <c r="B1598" s="40" t="s">
        <v>727</v>
      </c>
      <c r="C1598" s="35">
        <v>912</v>
      </c>
      <c r="D1598" s="36">
        <v>38945.243477351265</v>
      </c>
      <c r="E1598" s="34">
        <f>VLOOKUP(FACT_INTERESTS[[#This Row],[DW Version]], VERSIONS[], 2)</f>
        <v>93</v>
      </c>
      <c r="F1598" s="34">
        <f>VLOOKUP(FACT_INTERESTS[[#This Row],[DW Version]], VERSIONS[], 3)</f>
        <v>5.5</v>
      </c>
      <c r="G1598" s="34" t="str">
        <f>VLOOKUP(FACT_INTERESTS[[#This Row],[DW Version]], VERSIONS[], 4)</f>
        <v>white</v>
      </c>
      <c r="H1598" s="40" t="str">
        <f>VLOOKUP(FACT_INTERESTS[[#This Row],[DW Version]], VERSIONS[], 6)</f>
        <v>Therma Training Top</v>
      </c>
      <c r="I1598" s="40" t="str">
        <f>VLOOKUP(FACT_INTERESTS[[#This Row],[DW Version]], VERSIONS[], 7)</f>
        <v>Apparel</v>
      </c>
    </row>
    <row r="1599" spans="1:9" ht="15.5" x14ac:dyDescent="0.3">
      <c r="A1599" s="37">
        <v>1598</v>
      </c>
      <c r="B1599" s="41" t="s">
        <v>727</v>
      </c>
      <c r="C1599" s="38">
        <v>507</v>
      </c>
      <c r="D1599" s="39">
        <v>45127.576619506159</v>
      </c>
      <c r="E1599" s="34">
        <f>VLOOKUP(FACT_INTERESTS[[#This Row],[DW Version]], VERSIONS[], 2)</f>
        <v>53</v>
      </c>
      <c r="F1599" s="34">
        <f>VLOOKUP(FACT_INTERESTS[[#This Row],[DW Version]], VERSIONS[], 3)</f>
        <v>6.5</v>
      </c>
      <c r="G1599" s="34" t="str">
        <f>VLOOKUP(FACT_INTERESTS[[#This Row],[DW Version]], VERSIONS[], 4)</f>
        <v>black</v>
      </c>
      <c r="H1599" s="40" t="str">
        <f>VLOOKUP(FACT_INTERESTS[[#This Row],[DW Version]], VERSIONS[], 6)</f>
        <v>Flex Stride Shorts</v>
      </c>
      <c r="I1599" s="40" t="str">
        <f>VLOOKUP(FACT_INTERESTS[[#This Row],[DW Version]], VERSIONS[], 7)</f>
        <v>Apparel</v>
      </c>
    </row>
    <row r="1600" spans="1:9" ht="15.5" x14ac:dyDescent="0.3">
      <c r="A1600" s="34">
        <v>1599</v>
      </c>
      <c r="B1600" s="34" t="s">
        <v>727</v>
      </c>
      <c r="C1600" s="35">
        <v>77</v>
      </c>
      <c r="D1600" s="36">
        <v>44460.318825668153</v>
      </c>
      <c r="E1600" s="34">
        <f>VLOOKUP(FACT_INTERESTS[[#This Row],[DW Version]], VERSIONS[], 2)</f>
        <v>8</v>
      </c>
      <c r="F1600" s="34">
        <f>VLOOKUP(FACT_INTERESTS[[#This Row],[DW Version]], VERSIONS[], 3)</f>
        <v>4</v>
      </c>
      <c r="G1600" s="34" t="str">
        <f>VLOOKUP(FACT_INTERESTS[[#This Row],[DW Version]], VERSIONS[], 4)</f>
        <v>white</v>
      </c>
      <c r="H1600" s="40" t="str">
        <f>VLOOKUP(FACT_INTERESTS[[#This Row],[DW Version]], VERSIONS[], 6)</f>
        <v>Dunk</v>
      </c>
      <c r="I1600" s="40" t="str">
        <f>VLOOKUP(FACT_INTERESTS[[#This Row],[DW Version]], VERSIONS[], 7)</f>
        <v>Shoe</v>
      </c>
    </row>
    <row r="1601" spans="1:9" ht="15.5" x14ac:dyDescent="0.3">
      <c r="A1601" s="37">
        <v>1600</v>
      </c>
      <c r="B1601" s="37" t="s">
        <v>727</v>
      </c>
      <c r="C1601" s="38">
        <v>928</v>
      </c>
      <c r="D1601" s="39">
        <v>40157.324697538927</v>
      </c>
      <c r="E1601" s="34">
        <f>VLOOKUP(FACT_INTERESTS[[#This Row],[DW Version]], VERSIONS[], 2)</f>
        <v>95</v>
      </c>
      <c r="F1601" s="34">
        <f>VLOOKUP(FACT_INTERESTS[[#This Row],[DW Version]], VERSIONS[], 3)</f>
        <v>3.5</v>
      </c>
      <c r="G1601" s="34" t="str">
        <f>VLOOKUP(FACT_INTERESTS[[#This Row],[DW Version]], VERSIONS[], 4)</f>
        <v>gold</v>
      </c>
      <c r="H1601" s="40" t="str">
        <f>VLOOKUP(FACT_INTERESTS[[#This Row],[DW Version]], VERSIONS[], 6)</f>
        <v>Nike Backpack</v>
      </c>
      <c r="I1601" s="40" t="str">
        <f>VLOOKUP(FACT_INTERESTS[[#This Row],[DW Version]], VERSIONS[], 7)</f>
        <v>Accessories</v>
      </c>
    </row>
    <row r="1602" spans="1:9" ht="15.5" x14ac:dyDescent="0.3">
      <c r="A1602" s="34">
        <v>1601</v>
      </c>
      <c r="B1602" s="40" t="s">
        <v>727</v>
      </c>
      <c r="C1602" s="35">
        <v>780</v>
      </c>
      <c r="D1602" s="36">
        <v>43512.691117490118</v>
      </c>
      <c r="E1602" s="34">
        <f>VLOOKUP(FACT_INTERESTS[[#This Row],[DW Version]], VERSIONS[], 2)</f>
        <v>80</v>
      </c>
      <c r="F1602" s="34">
        <f>VLOOKUP(FACT_INTERESTS[[#This Row],[DW Version]], VERSIONS[], 3)</f>
        <v>3.5</v>
      </c>
      <c r="G1602" s="34" t="str">
        <f>VLOOKUP(FACT_INTERESTS[[#This Row],[DW Version]], VERSIONS[], 4)</f>
        <v>blue</v>
      </c>
      <c r="H1602" s="40" t="str">
        <f>VLOOKUP(FACT_INTERESTS[[#This Row],[DW Version]], VERSIONS[], 6)</f>
        <v>Quest 3</v>
      </c>
      <c r="I1602" s="40" t="str">
        <f>VLOOKUP(FACT_INTERESTS[[#This Row],[DW Version]], VERSIONS[], 7)</f>
        <v>Shoe</v>
      </c>
    </row>
    <row r="1603" spans="1:9" ht="15.5" x14ac:dyDescent="0.3">
      <c r="A1603" s="37">
        <v>1602</v>
      </c>
      <c r="B1603" s="41" t="s">
        <v>727</v>
      </c>
      <c r="C1603" s="38">
        <v>661</v>
      </c>
      <c r="D1603" s="39">
        <v>44157.435990905207</v>
      </c>
      <c r="E1603" s="34">
        <f>VLOOKUP(FACT_INTERESTS[[#This Row],[DW Version]], VERSIONS[], 2)</f>
        <v>67</v>
      </c>
      <c r="F1603" s="34">
        <f>VLOOKUP(FACT_INTERESTS[[#This Row],[DW Version]], VERSIONS[], 3)</f>
        <v>3.5</v>
      </c>
      <c r="G1603" s="34" t="str">
        <f>VLOOKUP(FACT_INTERESTS[[#This Row],[DW Version]], VERSIONS[], 4)</f>
        <v>khaki</v>
      </c>
      <c r="H1603" s="40" t="str">
        <f>VLOOKUP(FACT_INTERESTS[[#This Row],[DW Version]], VERSIONS[], 6)</f>
        <v>Phantom VSN Elite</v>
      </c>
      <c r="I1603" s="40" t="str">
        <f>VLOOKUP(FACT_INTERESTS[[#This Row],[DW Version]], VERSIONS[], 7)</f>
        <v>Shoe</v>
      </c>
    </row>
    <row r="1604" spans="1:9" ht="15.5" x14ac:dyDescent="0.3">
      <c r="A1604" s="34">
        <v>1603</v>
      </c>
      <c r="B1604" s="34" t="s">
        <v>727</v>
      </c>
      <c r="C1604" s="35">
        <v>745</v>
      </c>
      <c r="D1604" s="36">
        <v>44943.657326892047</v>
      </c>
      <c r="E1604" s="34">
        <f>VLOOKUP(FACT_INTERESTS[[#This Row],[DW Version]], VERSIONS[], 2)</f>
        <v>76</v>
      </c>
      <c r="F1604" s="34">
        <f>VLOOKUP(FACT_INTERESTS[[#This Row],[DW Version]], VERSIONS[], 3)</f>
        <v>12.5</v>
      </c>
      <c r="G1604" s="34" t="str">
        <f>VLOOKUP(FACT_INTERESTS[[#This Row],[DW Version]], VERSIONS[], 4)</f>
        <v>purple lilac</v>
      </c>
      <c r="H1604" s="40" t="str">
        <f>VLOOKUP(FACT_INTERESTS[[#This Row],[DW Version]], VERSIONS[], 6)</f>
        <v>Challenger Shorts</v>
      </c>
      <c r="I1604" s="40" t="str">
        <f>VLOOKUP(FACT_INTERESTS[[#This Row],[DW Version]], VERSIONS[], 7)</f>
        <v>Apparel</v>
      </c>
    </row>
    <row r="1605" spans="1:9" ht="15.5" x14ac:dyDescent="0.3">
      <c r="A1605" s="37">
        <v>1604</v>
      </c>
      <c r="B1605" s="37" t="s">
        <v>727</v>
      </c>
      <c r="C1605" s="38">
        <v>902</v>
      </c>
      <c r="D1605" s="39">
        <v>42405.734617954127</v>
      </c>
      <c r="E1605" s="34">
        <f>VLOOKUP(FACT_INTERESTS[[#This Row],[DW Version]], VERSIONS[], 2)</f>
        <v>92</v>
      </c>
      <c r="F1605" s="34">
        <f>VLOOKUP(FACT_INTERESTS[[#This Row],[DW Version]], VERSIONS[], 3)</f>
        <v>8</v>
      </c>
      <c r="G1605" s="34" t="str">
        <f>VLOOKUP(FACT_INTERESTS[[#This Row],[DW Version]], VERSIONS[], 4)</f>
        <v>white</v>
      </c>
      <c r="H1605" s="40" t="str">
        <f>VLOOKUP(FACT_INTERESTS[[#This Row],[DW Version]], VERSIONS[], 6)</f>
        <v>Nike Cap</v>
      </c>
      <c r="I1605" s="40" t="str">
        <f>VLOOKUP(FACT_INTERESTS[[#This Row],[DW Version]], VERSIONS[], 7)</f>
        <v>Accessories</v>
      </c>
    </row>
    <row r="1606" spans="1:9" ht="15.5" x14ac:dyDescent="0.3">
      <c r="A1606" s="34">
        <v>1605</v>
      </c>
      <c r="B1606" s="34" t="s">
        <v>727</v>
      </c>
      <c r="C1606" s="35">
        <v>870</v>
      </c>
      <c r="D1606" s="36">
        <v>43216.943768811405</v>
      </c>
      <c r="E1606" s="34">
        <f>VLOOKUP(FACT_INTERESTS[[#This Row],[DW Version]], VERSIONS[], 2)</f>
        <v>88</v>
      </c>
      <c r="F1606" s="34">
        <f>VLOOKUP(FACT_INTERESTS[[#This Row],[DW Version]], VERSIONS[], 3)</f>
        <v>12</v>
      </c>
      <c r="G1606" s="34" t="str">
        <f>VLOOKUP(FACT_INTERESTS[[#This Row],[DW Version]], VERSIONS[], 4)</f>
        <v>dark blue</v>
      </c>
      <c r="H1606" s="40" t="str">
        <f>VLOOKUP(FACT_INTERESTS[[#This Row],[DW Version]], VERSIONS[], 6)</f>
        <v>React Infinity Run</v>
      </c>
      <c r="I1606" s="40" t="str">
        <f>VLOOKUP(FACT_INTERESTS[[#This Row],[DW Version]], VERSIONS[], 7)</f>
        <v>Shoe</v>
      </c>
    </row>
    <row r="1607" spans="1:9" ht="15.5" x14ac:dyDescent="0.3">
      <c r="A1607" s="37">
        <v>1606</v>
      </c>
      <c r="B1607" s="37" t="s">
        <v>727</v>
      </c>
      <c r="C1607" s="38">
        <v>180</v>
      </c>
      <c r="D1607" s="39">
        <v>42075.641160120431</v>
      </c>
      <c r="E1607" s="34">
        <f>VLOOKUP(FACT_INTERESTS[[#This Row],[DW Version]], VERSIONS[], 2)</f>
        <v>18</v>
      </c>
      <c r="F1607" s="34">
        <f>VLOOKUP(FACT_INTERESTS[[#This Row],[DW Version]], VERSIONS[], 3)</f>
        <v>8.5</v>
      </c>
      <c r="G1607" s="34" t="str">
        <f>VLOOKUP(FACT_INTERESTS[[#This Row],[DW Version]], VERSIONS[], 4)</f>
        <v>black</v>
      </c>
      <c r="H1607" s="40" t="str">
        <f>VLOOKUP(FACT_INTERESTS[[#This Row],[DW Version]], VERSIONS[], 6)</f>
        <v>Metcon</v>
      </c>
      <c r="I1607" s="40" t="str">
        <f>VLOOKUP(FACT_INTERESTS[[#This Row],[DW Version]], VERSIONS[], 7)</f>
        <v>Shoe</v>
      </c>
    </row>
    <row r="1608" spans="1:9" ht="15.5" x14ac:dyDescent="0.3">
      <c r="A1608" s="34">
        <v>1607</v>
      </c>
      <c r="B1608" s="34" t="s">
        <v>727</v>
      </c>
      <c r="C1608" s="35">
        <v>161</v>
      </c>
      <c r="D1608" s="36">
        <v>40516.702089402701</v>
      </c>
      <c r="E1608" s="34">
        <f>VLOOKUP(FACT_INTERESTS[[#This Row],[DW Version]], VERSIONS[], 2)</f>
        <v>16</v>
      </c>
      <c r="F1608" s="34">
        <f>VLOOKUP(FACT_INTERESTS[[#This Row],[DW Version]], VERSIONS[], 3)</f>
        <v>3</v>
      </c>
      <c r="G1608" s="34" t="str">
        <f>VLOOKUP(FACT_INTERESTS[[#This Row],[DW Version]], VERSIONS[], 4)</f>
        <v>red</v>
      </c>
      <c r="H1608" s="40" t="str">
        <f>VLOOKUP(FACT_INTERESTS[[#This Row],[DW Version]], VERSIONS[], 6)</f>
        <v>Flyknit</v>
      </c>
      <c r="I1608" s="40" t="str">
        <f>VLOOKUP(FACT_INTERESTS[[#This Row],[DW Version]], VERSIONS[], 7)</f>
        <v>Shoe</v>
      </c>
    </row>
    <row r="1609" spans="1:9" ht="15.5" x14ac:dyDescent="0.3">
      <c r="A1609" s="37">
        <v>1608</v>
      </c>
      <c r="B1609" s="41" t="s">
        <v>727</v>
      </c>
      <c r="C1609" s="38">
        <v>174</v>
      </c>
      <c r="D1609" s="39">
        <v>45376.926723104538</v>
      </c>
      <c r="E1609" s="34">
        <f>VLOOKUP(FACT_INTERESTS[[#This Row],[DW Version]], VERSIONS[], 2)</f>
        <v>17</v>
      </c>
      <c r="F1609" s="34">
        <f>VLOOKUP(FACT_INTERESTS[[#This Row],[DW Version]], VERSIONS[], 3)</f>
        <v>9</v>
      </c>
      <c r="G1609" s="34" t="str">
        <f>VLOOKUP(FACT_INTERESTS[[#This Row],[DW Version]], VERSIONS[], 4)</f>
        <v>white</v>
      </c>
      <c r="H1609" s="40" t="str">
        <f>VLOOKUP(FACT_INTERESTS[[#This Row],[DW Version]], VERSIONS[], 6)</f>
        <v>Free Run</v>
      </c>
      <c r="I1609" s="40" t="str">
        <f>VLOOKUP(FACT_INTERESTS[[#This Row],[DW Version]], VERSIONS[], 7)</f>
        <v>Shoe</v>
      </c>
    </row>
    <row r="1610" spans="1:9" ht="15.5" x14ac:dyDescent="0.3">
      <c r="A1610" s="34">
        <v>1609</v>
      </c>
      <c r="B1610" s="34" t="s">
        <v>632</v>
      </c>
      <c r="C1610" s="35">
        <v>127</v>
      </c>
      <c r="D1610" s="36">
        <v>42641.572801089962</v>
      </c>
      <c r="E1610" s="34">
        <f>VLOOKUP(FACT_INTERESTS[[#This Row],[DW Version]], VERSIONS[], 2)</f>
        <v>13</v>
      </c>
      <c r="F1610" s="34">
        <f>VLOOKUP(FACT_INTERESTS[[#This Row],[DW Version]], VERSIONS[], 3)</f>
        <v>9.5</v>
      </c>
      <c r="G1610" s="34" t="str">
        <f>VLOOKUP(FACT_INTERESTS[[#This Row],[DW Version]], VERSIONS[], 4)</f>
        <v>dark purple</v>
      </c>
      <c r="H1610" s="40" t="str">
        <f>VLOOKUP(FACT_INTERESTS[[#This Row],[DW Version]], VERSIONS[], 6)</f>
        <v>Therma Pants</v>
      </c>
      <c r="I1610" s="40" t="str">
        <f>VLOOKUP(FACT_INTERESTS[[#This Row],[DW Version]], VERSIONS[], 7)</f>
        <v>Apparel</v>
      </c>
    </row>
    <row r="1611" spans="1:9" ht="15.5" x14ac:dyDescent="0.3">
      <c r="A1611" s="37">
        <v>1610</v>
      </c>
      <c r="B1611" s="41" t="s">
        <v>632</v>
      </c>
      <c r="C1611" s="38">
        <v>867</v>
      </c>
      <c r="D1611" s="39">
        <v>45434.199185900048</v>
      </c>
      <c r="E1611" s="34">
        <f>VLOOKUP(FACT_INTERESTS[[#This Row],[DW Version]], VERSIONS[], 2)</f>
        <v>88</v>
      </c>
      <c r="F1611" s="34">
        <f>VLOOKUP(FACT_INTERESTS[[#This Row],[DW Version]], VERSIONS[], 3)</f>
        <v>8.5</v>
      </c>
      <c r="G1611" s="34" t="str">
        <f>VLOOKUP(FACT_INTERESTS[[#This Row],[DW Version]], VERSIONS[], 4)</f>
        <v>dark green</v>
      </c>
      <c r="H1611" s="40" t="str">
        <f>VLOOKUP(FACT_INTERESTS[[#This Row],[DW Version]], VERSIONS[], 6)</f>
        <v>React Infinity Run</v>
      </c>
      <c r="I1611" s="40" t="str">
        <f>VLOOKUP(FACT_INTERESTS[[#This Row],[DW Version]], VERSIONS[], 7)</f>
        <v>Shoe</v>
      </c>
    </row>
    <row r="1612" spans="1:9" ht="15.5" x14ac:dyDescent="0.3">
      <c r="A1612" s="34">
        <v>1611</v>
      </c>
      <c r="B1612" s="34" t="s">
        <v>632</v>
      </c>
      <c r="C1612" s="35">
        <v>623</v>
      </c>
      <c r="D1612" s="36">
        <v>40007.245310219085</v>
      </c>
      <c r="E1612" s="34">
        <f>VLOOKUP(FACT_INTERESTS[[#This Row],[DW Version]], VERSIONS[], 2)</f>
        <v>63</v>
      </c>
      <c r="F1612" s="34">
        <f>VLOOKUP(FACT_INTERESTS[[#This Row],[DW Version]], VERSIONS[], 3)</f>
        <v>11.5</v>
      </c>
      <c r="G1612" s="34" t="str">
        <f>VLOOKUP(FACT_INTERESTS[[#This Row],[DW Version]], VERSIONS[], 4)</f>
        <v>white</v>
      </c>
      <c r="H1612" s="40" t="str">
        <f>VLOOKUP(FACT_INTERESTS[[#This Row],[DW Version]], VERSIONS[], 6)</f>
        <v>CTR360</v>
      </c>
      <c r="I1612" s="40" t="str">
        <f>VLOOKUP(FACT_INTERESTS[[#This Row],[DW Version]], VERSIONS[], 7)</f>
        <v>Shoe</v>
      </c>
    </row>
    <row r="1613" spans="1:9" ht="15.5" x14ac:dyDescent="0.3">
      <c r="A1613" s="37">
        <v>1612</v>
      </c>
      <c r="B1613" s="37" t="s">
        <v>632</v>
      </c>
      <c r="C1613" s="38">
        <v>298</v>
      </c>
      <c r="D1613" s="39">
        <v>44503.708029177833</v>
      </c>
      <c r="E1613" s="34">
        <f>VLOOKUP(FACT_INTERESTS[[#This Row],[DW Version]], VERSIONS[], 2)</f>
        <v>30</v>
      </c>
      <c r="F1613" s="34">
        <f>VLOOKUP(FACT_INTERESTS[[#This Row],[DW Version]], VERSIONS[], 3)</f>
        <v>3.5</v>
      </c>
      <c r="G1613" s="34" t="str">
        <f>VLOOKUP(FACT_INTERESTS[[#This Row],[DW Version]], VERSIONS[], 4)</f>
        <v>white</v>
      </c>
      <c r="H1613" s="40" t="str">
        <f>VLOOKUP(FACT_INTERESTS[[#This Row],[DW Version]], VERSIONS[], 6)</f>
        <v>Air Zoom Terra Kiger</v>
      </c>
      <c r="I1613" s="40" t="str">
        <f>VLOOKUP(FACT_INTERESTS[[#This Row],[DW Version]], VERSIONS[], 7)</f>
        <v>Shoe</v>
      </c>
    </row>
    <row r="1614" spans="1:9" ht="15.5" x14ac:dyDescent="0.3">
      <c r="A1614" s="34">
        <v>1613</v>
      </c>
      <c r="B1614" s="34" t="s">
        <v>632</v>
      </c>
      <c r="C1614" s="35">
        <v>256</v>
      </c>
      <c r="D1614" s="36">
        <v>42235.262014184933</v>
      </c>
      <c r="E1614" s="34">
        <f>VLOOKUP(FACT_INTERESTS[[#This Row],[DW Version]], VERSIONS[], 2)</f>
        <v>25</v>
      </c>
      <c r="F1614" s="34">
        <f>VLOOKUP(FACT_INTERESTS[[#This Row],[DW Version]], VERSIONS[], 3)</f>
        <v>6</v>
      </c>
      <c r="G1614" s="34" t="str">
        <f>VLOOKUP(FACT_INTERESTS[[#This Row],[DW Version]], VERSIONS[], 4)</f>
        <v>khaki</v>
      </c>
      <c r="H1614" s="40" t="str">
        <f>VLOOKUP(FACT_INTERESTS[[#This Row],[DW Version]], VERSIONS[], 6)</f>
        <v>Shox</v>
      </c>
      <c r="I1614" s="40" t="str">
        <f>VLOOKUP(FACT_INTERESTS[[#This Row],[DW Version]], VERSIONS[], 7)</f>
        <v>Shoe</v>
      </c>
    </row>
    <row r="1615" spans="1:9" ht="15.5" x14ac:dyDescent="0.3">
      <c r="A1615" s="37">
        <v>1614</v>
      </c>
      <c r="B1615" s="37" t="s">
        <v>632</v>
      </c>
      <c r="C1615" s="38">
        <v>153</v>
      </c>
      <c r="D1615" s="39">
        <v>44212.177356308377</v>
      </c>
      <c r="E1615" s="34">
        <f>VLOOKUP(FACT_INTERESTS[[#This Row],[DW Version]], VERSIONS[], 2)</f>
        <v>15</v>
      </c>
      <c r="F1615" s="34">
        <f>VLOOKUP(FACT_INTERESTS[[#This Row],[DW Version]], VERSIONS[], 3)</f>
        <v>7.5</v>
      </c>
      <c r="G1615" s="34" t="str">
        <f>VLOOKUP(FACT_INTERESTS[[#This Row],[DW Version]], VERSIONS[], 4)</f>
        <v>white</v>
      </c>
      <c r="H1615" s="40" t="str">
        <f>VLOOKUP(FACT_INTERESTS[[#This Row],[DW Version]], VERSIONS[], 6)</f>
        <v>Sportswear Club Fleece</v>
      </c>
      <c r="I1615" s="40" t="str">
        <f>VLOOKUP(FACT_INTERESTS[[#This Row],[DW Version]], VERSIONS[], 7)</f>
        <v>Apparel</v>
      </c>
    </row>
    <row r="1616" spans="1:9" ht="15.5" x14ac:dyDescent="0.3">
      <c r="A1616" s="34">
        <v>1615</v>
      </c>
      <c r="B1616" s="40" t="s">
        <v>632</v>
      </c>
      <c r="C1616" s="35">
        <v>163</v>
      </c>
      <c r="D1616" s="36">
        <v>43153.90992825303</v>
      </c>
      <c r="E1616" s="34">
        <f>VLOOKUP(FACT_INTERESTS[[#This Row],[DW Version]], VERSIONS[], 2)</f>
        <v>16</v>
      </c>
      <c r="F1616" s="34">
        <f>VLOOKUP(FACT_INTERESTS[[#This Row],[DW Version]], VERSIONS[], 3)</f>
        <v>6</v>
      </c>
      <c r="G1616" s="34" t="str">
        <f>VLOOKUP(FACT_INTERESTS[[#This Row],[DW Version]], VERSIONS[], 4)</f>
        <v>blue</v>
      </c>
      <c r="H1616" s="40" t="str">
        <f>VLOOKUP(FACT_INTERESTS[[#This Row],[DW Version]], VERSIONS[], 6)</f>
        <v>Flyknit</v>
      </c>
      <c r="I1616" s="40" t="str">
        <f>VLOOKUP(FACT_INTERESTS[[#This Row],[DW Version]], VERSIONS[], 7)</f>
        <v>Shoe</v>
      </c>
    </row>
    <row r="1617" spans="1:9" ht="15.5" x14ac:dyDescent="0.3">
      <c r="A1617" s="37">
        <v>1616</v>
      </c>
      <c r="B1617" s="41" t="s">
        <v>632</v>
      </c>
      <c r="C1617" s="38">
        <v>452</v>
      </c>
      <c r="D1617" s="39">
        <v>44987.884829050279</v>
      </c>
      <c r="E1617" s="34">
        <f>VLOOKUP(FACT_INTERESTS[[#This Row],[DW Version]], VERSIONS[], 2)</f>
        <v>47</v>
      </c>
      <c r="F1617" s="34">
        <f>VLOOKUP(FACT_INTERESTS[[#This Row],[DW Version]], VERSIONS[], 3)</f>
        <v>7</v>
      </c>
      <c r="G1617" s="34" t="str">
        <f>VLOOKUP(FACT_INTERESTS[[#This Row],[DW Version]], VERSIONS[], 4)</f>
        <v>white</v>
      </c>
      <c r="H1617" s="40" t="str">
        <f>VLOOKUP(FACT_INTERESTS[[#This Row],[DW Version]], VERSIONS[], 6)</f>
        <v>Court Royale</v>
      </c>
      <c r="I1617" s="40" t="str">
        <f>VLOOKUP(FACT_INTERESTS[[#This Row],[DW Version]], VERSIONS[], 7)</f>
        <v>Shoe</v>
      </c>
    </row>
    <row r="1618" spans="1:9" ht="15.5" x14ac:dyDescent="0.3">
      <c r="A1618" s="34">
        <v>1617</v>
      </c>
      <c r="B1618" s="34" t="s">
        <v>632</v>
      </c>
      <c r="C1618" s="35">
        <v>409</v>
      </c>
      <c r="D1618" s="36">
        <v>41485.675529939726</v>
      </c>
      <c r="E1618" s="34">
        <f>VLOOKUP(FACT_INTERESTS[[#This Row],[DW Version]], VERSIONS[], 2)</f>
        <v>41</v>
      </c>
      <c r="F1618" s="34">
        <f>VLOOKUP(FACT_INTERESTS[[#This Row],[DW Version]], VERSIONS[], 3)</f>
        <v>8.5</v>
      </c>
      <c r="G1618" s="34" t="str">
        <f>VLOOKUP(FACT_INTERESTS[[#This Row],[DW Version]], VERSIONS[], 4)</f>
        <v>khaki</v>
      </c>
      <c r="H1618" s="40" t="str">
        <f>VLOOKUP(FACT_INTERESTS[[#This Row],[DW Version]], VERSIONS[], 6)</f>
        <v>LunarGlide</v>
      </c>
      <c r="I1618" s="40" t="str">
        <f>VLOOKUP(FACT_INTERESTS[[#This Row],[DW Version]], VERSIONS[], 7)</f>
        <v>Shoe</v>
      </c>
    </row>
    <row r="1619" spans="1:9" ht="15.5" x14ac:dyDescent="0.3">
      <c r="A1619" s="37">
        <v>1618</v>
      </c>
      <c r="B1619" s="41" t="s">
        <v>632</v>
      </c>
      <c r="C1619" s="38">
        <v>435</v>
      </c>
      <c r="D1619" s="39">
        <v>40457.383621349327</v>
      </c>
      <c r="E1619" s="34">
        <f>VLOOKUP(FACT_INTERESTS[[#This Row],[DW Version]], VERSIONS[], 2)</f>
        <v>45</v>
      </c>
      <c r="F1619" s="34">
        <f>VLOOKUP(FACT_INTERESTS[[#This Row],[DW Version]], VERSIONS[], 3)</f>
        <v>6.5</v>
      </c>
      <c r="G1619" s="34" t="str">
        <f>VLOOKUP(FACT_INTERESTS[[#This Row],[DW Version]], VERSIONS[], 4)</f>
        <v>white</v>
      </c>
      <c r="H1619" s="40" t="str">
        <f>VLOOKUP(FACT_INTERESTS[[#This Row],[DW Version]], VERSIONS[], 6)</f>
        <v>Vapor Cage 4</v>
      </c>
      <c r="I1619" s="40" t="str">
        <f>VLOOKUP(FACT_INTERESTS[[#This Row],[DW Version]], VERSIONS[], 7)</f>
        <v>Shoe</v>
      </c>
    </row>
    <row r="1620" spans="1:9" ht="15.5" x14ac:dyDescent="0.3">
      <c r="A1620" s="34">
        <v>1619</v>
      </c>
      <c r="B1620" s="34" t="s">
        <v>632</v>
      </c>
      <c r="C1620" s="35">
        <v>579</v>
      </c>
      <c r="D1620" s="36">
        <v>39821.537251999216</v>
      </c>
      <c r="E1620" s="34">
        <f>VLOOKUP(FACT_INTERESTS[[#This Row],[DW Version]], VERSIONS[], 2)</f>
        <v>59</v>
      </c>
      <c r="F1620" s="34">
        <f>VLOOKUP(FACT_INTERESTS[[#This Row],[DW Version]], VERSIONS[], 3)</f>
        <v>10.5</v>
      </c>
      <c r="G1620" s="34" t="str">
        <f>VLOOKUP(FACT_INTERESTS[[#This Row],[DW Version]], VERSIONS[], 4)</f>
        <v>gray</v>
      </c>
      <c r="H1620" s="40" t="str">
        <f>VLOOKUP(FACT_INTERESTS[[#This Row],[DW Version]], VERSIONS[], 6)</f>
        <v>Hypervenom Phantom</v>
      </c>
      <c r="I1620" s="40" t="str">
        <f>VLOOKUP(FACT_INTERESTS[[#This Row],[DW Version]], VERSIONS[], 7)</f>
        <v>Shoe</v>
      </c>
    </row>
    <row r="1621" spans="1:9" ht="15.5" x14ac:dyDescent="0.3">
      <c r="A1621" s="37">
        <v>1620</v>
      </c>
      <c r="B1621" s="41" t="s">
        <v>632</v>
      </c>
      <c r="C1621" s="38">
        <v>403</v>
      </c>
      <c r="D1621" s="39">
        <v>39293.835795695988</v>
      </c>
      <c r="E1621" s="34">
        <f>VLOOKUP(FACT_INTERESTS[[#This Row],[DW Version]], VERSIONS[], 2)</f>
        <v>41</v>
      </c>
      <c r="F1621" s="34">
        <f>VLOOKUP(FACT_INTERESTS[[#This Row],[DW Version]], VERSIONS[], 3)</f>
        <v>5.5</v>
      </c>
      <c r="G1621" s="34" t="str">
        <f>VLOOKUP(FACT_INTERESTS[[#This Row],[DW Version]], VERSIONS[], 4)</f>
        <v>black</v>
      </c>
      <c r="H1621" s="40" t="str">
        <f>VLOOKUP(FACT_INTERESTS[[#This Row],[DW Version]], VERSIONS[], 6)</f>
        <v>LunarGlide</v>
      </c>
      <c r="I1621" s="40" t="str">
        <f>VLOOKUP(FACT_INTERESTS[[#This Row],[DW Version]], VERSIONS[], 7)</f>
        <v>Shoe</v>
      </c>
    </row>
    <row r="1622" spans="1:9" ht="15.5" x14ac:dyDescent="0.3">
      <c r="A1622" s="34">
        <v>1621</v>
      </c>
      <c r="B1622" s="34" t="s">
        <v>740</v>
      </c>
      <c r="C1622" s="35">
        <v>901</v>
      </c>
      <c r="D1622" s="36">
        <v>39267.17720333222</v>
      </c>
      <c r="E1622" s="34">
        <f>VLOOKUP(FACT_INTERESTS[[#This Row],[DW Version]], VERSIONS[], 2)</f>
        <v>92</v>
      </c>
      <c r="F1622" s="34">
        <f>VLOOKUP(FACT_INTERESTS[[#This Row],[DW Version]], VERSIONS[], 3)</f>
        <v>7</v>
      </c>
      <c r="G1622" s="34" t="str">
        <f>VLOOKUP(FACT_INTERESTS[[#This Row],[DW Version]], VERSIONS[], 4)</f>
        <v>black</v>
      </c>
      <c r="H1622" s="40" t="str">
        <f>VLOOKUP(FACT_INTERESTS[[#This Row],[DW Version]], VERSIONS[], 6)</f>
        <v>Nike Cap</v>
      </c>
      <c r="I1622" s="40" t="str">
        <f>VLOOKUP(FACT_INTERESTS[[#This Row],[DW Version]], VERSIONS[], 7)</f>
        <v>Accessories</v>
      </c>
    </row>
    <row r="1623" spans="1:9" ht="15.5" x14ac:dyDescent="0.3">
      <c r="A1623" s="37">
        <v>1622</v>
      </c>
      <c r="B1623" s="41" t="s">
        <v>740</v>
      </c>
      <c r="C1623" s="38">
        <v>146</v>
      </c>
      <c r="D1623" s="39">
        <v>45321.758840146111</v>
      </c>
      <c r="E1623" s="34">
        <f>VLOOKUP(FACT_INTERESTS[[#This Row],[DW Version]], VERSIONS[], 2)</f>
        <v>14</v>
      </c>
      <c r="F1623" s="34">
        <f>VLOOKUP(FACT_INTERESTS[[#This Row],[DW Version]], VERSIONS[], 3)</f>
        <v>11.5</v>
      </c>
      <c r="G1623" s="34" t="str">
        <f>VLOOKUP(FACT_INTERESTS[[#This Row],[DW Version]], VERSIONS[], 4)</f>
        <v>white</v>
      </c>
      <c r="H1623" s="40" t="str">
        <f>VLOOKUP(FACT_INTERESTS[[#This Row],[DW Version]], VERSIONS[], 6)</f>
        <v>ZoomX</v>
      </c>
      <c r="I1623" s="40" t="str">
        <f>VLOOKUP(FACT_INTERESTS[[#This Row],[DW Version]], VERSIONS[], 7)</f>
        <v>Shoe</v>
      </c>
    </row>
    <row r="1624" spans="1:9" ht="15.5" x14ac:dyDescent="0.3">
      <c r="A1624" s="34">
        <v>1623</v>
      </c>
      <c r="B1624" s="40" t="s">
        <v>740</v>
      </c>
      <c r="C1624" s="35">
        <v>840</v>
      </c>
      <c r="D1624" s="36">
        <v>44624.691197033593</v>
      </c>
      <c r="E1624" s="34">
        <f>VLOOKUP(FACT_INTERESTS[[#This Row],[DW Version]], VERSIONS[], 2)</f>
        <v>85</v>
      </c>
      <c r="F1624" s="34">
        <f>VLOOKUP(FACT_INTERESTS[[#This Row],[DW Version]], VERSIONS[], 3)</f>
        <v>7.5</v>
      </c>
      <c r="G1624" s="34" t="str">
        <f>VLOOKUP(FACT_INTERESTS[[#This Row],[DW Version]], VERSIONS[], 4)</f>
        <v>red</v>
      </c>
      <c r="H1624" s="40" t="str">
        <f>VLOOKUP(FACT_INTERESTS[[#This Row],[DW Version]], VERSIONS[], 6)</f>
        <v>Nike Flex Stride</v>
      </c>
      <c r="I1624" s="40" t="str">
        <f>VLOOKUP(FACT_INTERESTS[[#This Row],[DW Version]], VERSIONS[], 7)</f>
        <v>Apparel</v>
      </c>
    </row>
    <row r="1625" spans="1:9" ht="15.5" x14ac:dyDescent="0.3">
      <c r="A1625" s="37">
        <v>1624</v>
      </c>
      <c r="B1625" s="37" t="s">
        <v>740</v>
      </c>
      <c r="C1625" s="38">
        <v>696</v>
      </c>
      <c r="D1625" s="39">
        <v>42473.851085466478</v>
      </c>
      <c r="E1625" s="34">
        <f>VLOOKUP(FACT_INTERESTS[[#This Row],[DW Version]], VERSIONS[], 2)</f>
        <v>71</v>
      </c>
      <c r="F1625" s="34">
        <f>VLOOKUP(FACT_INTERESTS[[#This Row],[DW Version]], VERSIONS[], 3)</f>
        <v>7.5</v>
      </c>
      <c r="G1625" s="34" t="str">
        <f>VLOOKUP(FACT_INTERESTS[[#This Row],[DW Version]], VERSIONS[], 4)</f>
        <v>white</v>
      </c>
      <c r="H1625" s="40" t="str">
        <f>VLOOKUP(FACT_INTERESTS[[#This Row],[DW Version]], VERSIONS[], 6)</f>
        <v>AeroSwift Running Top</v>
      </c>
      <c r="I1625" s="40" t="str">
        <f>VLOOKUP(FACT_INTERESTS[[#This Row],[DW Version]], VERSIONS[], 7)</f>
        <v>Apparel</v>
      </c>
    </row>
    <row r="1626" spans="1:9" ht="15.5" x14ac:dyDescent="0.3">
      <c r="A1626" s="34">
        <v>1625</v>
      </c>
      <c r="B1626" s="40" t="s">
        <v>740</v>
      </c>
      <c r="C1626" s="35">
        <v>101</v>
      </c>
      <c r="D1626" s="36">
        <v>41766.136656872564</v>
      </c>
      <c r="E1626" s="34">
        <f>VLOOKUP(FACT_INTERESTS[[#This Row],[DW Version]], VERSIONS[], 2)</f>
        <v>10</v>
      </c>
      <c r="F1626" s="34">
        <f>VLOOKUP(FACT_INTERESTS[[#This Row],[DW Version]], VERSIONS[], 3)</f>
        <v>6</v>
      </c>
      <c r="G1626" s="34" t="str">
        <f>VLOOKUP(FACT_INTERESTS[[#This Row],[DW Version]], VERSIONS[], 4)</f>
        <v>white</v>
      </c>
      <c r="H1626" s="40" t="str">
        <f>VLOOKUP(FACT_INTERESTS[[#This Row],[DW Version]], VERSIONS[], 6)</f>
        <v>Vapormax</v>
      </c>
      <c r="I1626" s="40" t="str">
        <f>VLOOKUP(FACT_INTERESTS[[#This Row],[DW Version]], VERSIONS[], 7)</f>
        <v>Shoe</v>
      </c>
    </row>
    <row r="1627" spans="1:9" ht="15.5" x14ac:dyDescent="0.3">
      <c r="A1627" s="37">
        <v>1626</v>
      </c>
      <c r="B1627" s="37" t="s">
        <v>740</v>
      </c>
      <c r="C1627" s="38">
        <v>865</v>
      </c>
      <c r="D1627" s="39">
        <v>44607.815992418487</v>
      </c>
      <c r="E1627" s="34">
        <f>VLOOKUP(FACT_INTERESTS[[#This Row],[DW Version]], VERSIONS[], 2)</f>
        <v>88</v>
      </c>
      <c r="F1627" s="34">
        <f>VLOOKUP(FACT_INTERESTS[[#This Row],[DW Version]], VERSIONS[], 3)</f>
        <v>5.5</v>
      </c>
      <c r="G1627" s="34" t="str">
        <f>VLOOKUP(FACT_INTERESTS[[#This Row],[DW Version]], VERSIONS[], 4)</f>
        <v>purple lilac</v>
      </c>
      <c r="H1627" s="40" t="str">
        <f>VLOOKUP(FACT_INTERESTS[[#This Row],[DW Version]], VERSIONS[], 6)</f>
        <v>React Infinity Run</v>
      </c>
      <c r="I1627" s="40" t="str">
        <f>VLOOKUP(FACT_INTERESTS[[#This Row],[DW Version]], VERSIONS[], 7)</f>
        <v>Shoe</v>
      </c>
    </row>
    <row r="1628" spans="1:9" ht="15.5" x14ac:dyDescent="0.3">
      <c r="A1628" s="34">
        <v>1627</v>
      </c>
      <c r="B1628" s="34" t="s">
        <v>740</v>
      </c>
      <c r="C1628" s="35">
        <v>573</v>
      </c>
      <c r="D1628" s="36">
        <v>41556.637063875307</v>
      </c>
      <c r="E1628" s="34">
        <f>VLOOKUP(FACT_INTERESTS[[#This Row],[DW Version]], VERSIONS[], 2)</f>
        <v>59</v>
      </c>
      <c r="F1628" s="34">
        <f>VLOOKUP(FACT_INTERESTS[[#This Row],[DW Version]], VERSIONS[], 3)</f>
        <v>6</v>
      </c>
      <c r="G1628" s="34" t="str">
        <f>VLOOKUP(FACT_INTERESTS[[#This Row],[DW Version]], VERSIONS[], 4)</f>
        <v>white</v>
      </c>
      <c r="H1628" s="40" t="str">
        <f>VLOOKUP(FACT_INTERESTS[[#This Row],[DW Version]], VERSIONS[], 6)</f>
        <v>Hypervenom Phantom</v>
      </c>
      <c r="I1628" s="40" t="str">
        <f>VLOOKUP(FACT_INTERESTS[[#This Row],[DW Version]], VERSIONS[], 7)</f>
        <v>Shoe</v>
      </c>
    </row>
    <row r="1629" spans="1:9" ht="15.5" x14ac:dyDescent="0.3">
      <c r="A1629" s="37">
        <v>1628</v>
      </c>
      <c r="B1629" s="41" t="s">
        <v>740</v>
      </c>
      <c r="C1629" s="38">
        <v>796</v>
      </c>
      <c r="D1629" s="39">
        <v>41988.931961321563</v>
      </c>
      <c r="E1629" s="34">
        <f>VLOOKUP(FACT_INTERESTS[[#This Row],[DW Version]], VERSIONS[], 2)</f>
        <v>81</v>
      </c>
      <c r="F1629" s="34">
        <f>VLOOKUP(FACT_INTERESTS[[#This Row],[DW Version]], VERSIONS[], 3)</f>
        <v>8</v>
      </c>
      <c r="G1629" s="34" t="str">
        <f>VLOOKUP(FACT_INTERESTS[[#This Row],[DW Version]], VERSIONS[], 4)</f>
        <v>black</v>
      </c>
      <c r="H1629" s="40" t="str">
        <f>VLOOKUP(FACT_INTERESTS[[#This Row],[DW Version]], VERSIONS[], 6)</f>
        <v>Air Max Fusion</v>
      </c>
      <c r="I1629" s="40" t="str">
        <f>VLOOKUP(FACT_INTERESTS[[#This Row],[DW Version]], VERSIONS[], 7)</f>
        <v>Shoe</v>
      </c>
    </row>
    <row r="1630" spans="1:9" ht="15.5" x14ac:dyDescent="0.3">
      <c r="A1630" s="34">
        <v>1629</v>
      </c>
      <c r="B1630" s="34" t="s">
        <v>740</v>
      </c>
      <c r="C1630" s="35">
        <v>981</v>
      </c>
      <c r="D1630" s="36">
        <v>39966.728015673463</v>
      </c>
      <c r="E1630" s="34">
        <f>VLOOKUP(FACT_INTERESTS[[#This Row],[DW Version]], VERSIONS[], 2)</f>
        <v>100</v>
      </c>
      <c r="F1630" s="34">
        <f>VLOOKUP(FACT_INTERESTS[[#This Row],[DW Version]], VERSIONS[], 3)</f>
        <v>3</v>
      </c>
      <c r="G1630" s="34" t="str">
        <f>VLOOKUP(FACT_INTERESTS[[#This Row],[DW Version]], VERSIONS[], 4)</f>
        <v>red</v>
      </c>
      <c r="H1630" s="40" t="str">
        <f>VLOOKUP(FACT_INTERESTS[[#This Row],[DW Version]], VERSIONS[], 6)</f>
        <v>Nike Kettlebell</v>
      </c>
      <c r="I1630" s="40" t="str">
        <f>VLOOKUP(FACT_INTERESTS[[#This Row],[DW Version]], VERSIONS[], 7)</f>
        <v>Sport Equipment</v>
      </c>
    </row>
    <row r="1631" spans="1:9" ht="15.5" x14ac:dyDescent="0.3">
      <c r="A1631" s="37">
        <v>1630</v>
      </c>
      <c r="B1631" s="37" t="s">
        <v>740</v>
      </c>
      <c r="C1631" s="38">
        <v>241</v>
      </c>
      <c r="D1631" s="39">
        <v>40947.665218944865</v>
      </c>
      <c r="E1631" s="34">
        <f>VLOOKUP(FACT_INTERESTS[[#This Row],[DW Version]], VERSIONS[], 2)</f>
        <v>24</v>
      </c>
      <c r="F1631" s="34">
        <f>VLOOKUP(FACT_INTERESTS[[#This Row],[DW Version]], VERSIONS[], 3)</f>
        <v>5</v>
      </c>
      <c r="G1631" s="34" t="str">
        <f>VLOOKUP(FACT_INTERESTS[[#This Row],[DW Version]], VERSIONS[], 4)</f>
        <v>white</v>
      </c>
      <c r="H1631" s="40" t="str">
        <f>VLOOKUP(FACT_INTERESTS[[#This Row],[DW Version]], VERSIONS[], 6)</f>
        <v>Zoom Fly</v>
      </c>
      <c r="I1631" s="40" t="str">
        <f>VLOOKUP(FACT_INTERESTS[[#This Row],[DW Version]], VERSIONS[], 7)</f>
        <v>Shoe</v>
      </c>
    </row>
    <row r="1632" spans="1:9" ht="15.5" x14ac:dyDescent="0.3">
      <c r="A1632" s="34">
        <v>1631</v>
      </c>
      <c r="B1632" s="34" t="s">
        <v>740</v>
      </c>
      <c r="C1632" s="35">
        <v>624</v>
      </c>
      <c r="D1632" s="36">
        <v>44260.654981682659</v>
      </c>
      <c r="E1632" s="34">
        <f>VLOOKUP(FACT_INTERESTS[[#This Row],[DW Version]], VERSIONS[], 2)</f>
        <v>63</v>
      </c>
      <c r="F1632" s="34">
        <f>VLOOKUP(FACT_INTERESTS[[#This Row],[DW Version]], VERSIONS[], 3)</f>
        <v>11.5</v>
      </c>
      <c r="G1632" s="34" t="str">
        <f>VLOOKUP(FACT_INTERESTS[[#This Row],[DW Version]], VERSIONS[], 4)</f>
        <v>khaki</v>
      </c>
      <c r="H1632" s="40" t="str">
        <f>VLOOKUP(FACT_INTERESTS[[#This Row],[DW Version]], VERSIONS[], 6)</f>
        <v>CTR360</v>
      </c>
      <c r="I1632" s="40" t="str">
        <f>VLOOKUP(FACT_INTERESTS[[#This Row],[DW Version]], VERSIONS[], 7)</f>
        <v>Shoe</v>
      </c>
    </row>
    <row r="1633" spans="1:9" ht="15.5" x14ac:dyDescent="0.3">
      <c r="A1633" s="37">
        <v>1632</v>
      </c>
      <c r="B1633" s="37" t="s">
        <v>740</v>
      </c>
      <c r="C1633" s="38">
        <v>371</v>
      </c>
      <c r="D1633" s="39">
        <v>40897.994658169904</v>
      </c>
      <c r="E1633" s="34">
        <f>VLOOKUP(FACT_INTERESTS[[#This Row],[DW Version]], VERSIONS[], 2)</f>
        <v>37</v>
      </c>
      <c r="F1633" s="34">
        <f>VLOOKUP(FACT_INTERESTS[[#This Row],[DW Version]], VERSIONS[], 3)</f>
        <v>9</v>
      </c>
      <c r="G1633" s="34" t="str">
        <f>VLOOKUP(FACT_INTERESTS[[#This Row],[DW Version]], VERSIONS[], 4)</f>
        <v>black</v>
      </c>
      <c r="H1633" s="40" t="str">
        <f>VLOOKUP(FACT_INTERESTS[[#This Row],[DW Version]], VERSIONS[], 6)</f>
        <v>Air Zoom Winflo</v>
      </c>
      <c r="I1633" s="40" t="str">
        <f>VLOOKUP(FACT_INTERESTS[[#This Row],[DW Version]], VERSIONS[], 7)</f>
        <v>Shoe</v>
      </c>
    </row>
    <row r="1634" spans="1:9" ht="15.5" x14ac:dyDescent="0.3">
      <c r="A1634" s="34">
        <v>1633</v>
      </c>
      <c r="B1634" s="34" t="s">
        <v>737</v>
      </c>
      <c r="C1634" s="35">
        <v>87</v>
      </c>
      <c r="D1634" s="36">
        <v>44280.268682841939</v>
      </c>
      <c r="E1634" s="34">
        <f>VLOOKUP(FACT_INTERESTS[[#This Row],[DW Version]], VERSIONS[], 2)</f>
        <v>9</v>
      </c>
      <c r="F1634" s="34">
        <f>VLOOKUP(FACT_INTERESTS[[#This Row],[DW Version]], VERSIONS[], 3)</f>
        <v>4</v>
      </c>
      <c r="G1634" s="34" t="str">
        <f>VLOOKUP(FACT_INTERESTS[[#This Row],[DW Version]], VERSIONS[], 4)</f>
        <v>red</v>
      </c>
      <c r="H1634" s="40" t="str">
        <f>VLOOKUP(FACT_INTERESTS[[#This Row],[DW Version]], VERSIONS[], 6)</f>
        <v>React</v>
      </c>
      <c r="I1634" s="40" t="str">
        <f>VLOOKUP(FACT_INTERESTS[[#This Row],[DW Version]], VERSIONS[], 7)</f>
        <v>Shoe</v>
      </c>
    </row>
    <row r="1635" spans="1:9" ht="15.5" x14ac:dyDescent="0.3">
      <c r="A1635" s="37">
        <v>1634</v>
      </c>
      <c r="B1635" s="41" t="s">
        <v>737</v>
      </c>
      <c r="C1635" s="38">
        <v>123</v>
      </c>
      <c r="D1635" s="39">
        <v>43329.147015210023</v>
      </c>
      <c r="E1635" s="34">
        <f>VLOOKUP(FACT_INTERESTS[[#This Row],[DW Version]], VERSIONS[], 2)</f>
        <v>13</v>
      </c>
      <c r="F1635" s="34">
        <f>VLOOKUP(FACT_INTERESTS[[#This Row],[DW Version]], VERSIONS[], 3)</f>
        <v>4.5</v>
      </c>
      <c r="G1635" s="34" t="str">
        <f>VLOOKUP(FACT_INTERESTS[[#This Row],[DW Version]], VERSIONS[], 4)</f>
        <v>black</v>
      </c>
      <c r="H1635" s="40" t="str">
        <f>VLOOKUP(FACT_INTERESTS[[#This Row],[DW Version]], VERSIONS[], 6)</f>
        <v>Therma Pants</v>
      </c>
      <c r="I1635" s="40" t="str">
        <f>VLOOKUP(FACT_INTERESTS[[#This Row],[DW Version]], VERSIONS[], 7)</f>
        <v>Apparel</v>
      </c>
    </row>
    <row r="1636" spans="1:9" ht="15.5" x14ac:dyDescent="0.3">
      <c r="A1636" s="34">
        <v>1635</v>
      </c>
      <c r="B1636" s="34" t="s">
        <v>737</v>
      </c>
      <c r="C1636" s="35">
        <v>315</v>
      </c>
      <c r="D1636" s="36">
        <v>43912.102724450269</v>
      </c>
      <c r="E1636" s="34">
        <f>VLOOKUP(FACT_INTERESTS[[#This Row],[DW Version]], VERSIONS[], 2)</f>
        <v>31</v>
      </c>
      <c r="F1636" s="34">
        <f>VLOOKUP(FACT_INTERESTS[[#This Row],[DW Version]], VERSIONS[], 3)</f>
        <v>11</v>
      </c>
      <c r="G1636" s="34" t="str">
        <f>VLOOKUP(FACT_INTERESTS[[#This Row],[DW Version]], VERSIONS[], 4)</f>
        <v>white</v>
      </c>
      <c r="H1636" s="40" t="str">
        <f>VLOOKUP(FACT_INTERESTS[[#This Row],[DW Version]], VERSIONS[], 6)</f>
        <v>React Element 55</v>
      </c>
      <c r="I1636" s="40" t="str">
        <f>VLOOKUP(FACT_INTERESTS[[#This Row],[DW Version]], VERSIONS[], 7)</f>
        <v>Shoe</v>
      </c>
    </row>
    <row r="1637" spans="1:9" ht="15.5" x14ac:dyDescent="0.3">
      <c r="A1637" s="37">
        <v>1636</v>
      </c>
      <c r="B1637" s="41" t="s">
        <v>737</v>
      </c>
      <c r="C1637" s="38">
        <v>515</v>
      </c>
      <c r="D1637" s="39">
        <v>42190.103698106432</v>
      </c>
      <c r="E1637" s="34">
        <f>VLOOKUP(FACT_INTERESTS[[#This Row],[DW Version]], VERSIONS[], 2)</f>
        <v>54</v>
      </c>
      <c r="F1637" s="34">
        <f>VLOOKUP(FACT_INTERESTS[[#This Row],[DW Version]], VERSIONS[], 3)</f>
        <v>3.5</v>
      </c>
      <c r="G1637" s="34" t="str">
        <f>VLOOKUP(FACT_INTERESTS[[#This Row],[DW Version]], VERSIONS[], 4)</f>
        <v>white</v>
      </c>
      <c r="H1637" s="40" t="str">
        <f>VLOOKUP(FACT_INTERESTS[[#This Row],[DW Version]], VERSIONS[], 6)</f>
        <v>Legend React</v>
      </c>
      <c r="I1637" s="40" t="str">
        <f>VLOOKUP(FACT_INTERESTS[[#This Row],[DW Version]], VERSIONS[], 7)</f>
        <v>Shoe</v>
      </c>
    </row>
    <row r="1638" spans="1:9" ht="15.5" x14ac:dyDescent="0.3">
      <c r="A1638" s="34">
        <v>1637</v>
      </c>
      <c r="B1638" s="34" t="s">
        <v>737</v>
      </c>
      <c r="C1638" s="35">
        <v>968</v>
      </c>
      <c r="D1638" s="36">
        <v>42017.490600585166</v>
      </c>
      <c r="E1638" s="34">
        <f>VLOOKUP(FACT_INTERESTS[[#This Row],[DW Version]], VERSIONS[], 2)</f>
        <v>98</v>
      </c>
      <c r="F1638" s="34">
        <f>VLOOKUP(FACT_INTERESTS[[#This Row],[DW Version]], VERSIONS[], 3)</f>
        <v>11</v>
      </c>
      <c r="G1638" s="34" t="str">
        <f>VLOOKUP(FACT_INTERESTS[[#This Row],[DW Version]], VERSIONS[], 4)</f>
        <v>dark purple</v>
      </c>
      <c r="H1638" s="40" t="str">
        <f>VLOOKUP(FACT_INTERESTS[[#This Row],[DW Version]], VERSIONS[], 6)</f>
        <v>Zoom Rival Fly</v>
      </c>
      <c r="I1638" s="40" t="str">
        <f>VLOOKUP(FACT_INTERESTS[[#This Row],[DW Version]], VERSIONS[], 7)</f>
        <v>Shoe</v>
      </c>
    </row>
    <row r="1639" spans="1:9" ht="15.5" x14ac:dyDescent="0.3">
      <c r="A1639" s="37">
        <v>1638</v>
      </c>
      <c r="B1639" s="41" t="s">
        <v>737</v>
      </c>
      <c r="C1639" s="38">
        <v>383</v>
      </c>
      <c r="D1639" s="39">
        <v>44908.552732240067</v>
      </c>
      <c r="E1639" s="34">
        <f>VLOOKUP(FACT_INTERESTS[[#This Row],[DW Version]], VERSIONS[], 2)</f>
        <v>39</v>
      </c>
      <c r="F1639" s="34">
        <f>VLOOKUP(FACT_INTERESTS[[#This Row],[DW Version]], VERSIONS[], 3)</f>
        <v>3.5</v>
      </c>
      <c r="G1639" s="34" t="str">
        <f>VLOOKUP(FACT_INTERESTS[[#This Row],[DW Version]], VERSIONS[], 4)</f>
        <v>white</v>
      </c>
      <c r="H1639" s="40" t="str">
        <f>VLOOKUP(FACT_INTERESTS[[#This Row],[DW Version]], VERSIONS[], 6)</f>
        <v>Fast Track Jacket</v>
      </c>
      <c r="I1639" s="40" t="str">
        <f>VLOOKUP(FACT_INTERESTS[[#This Row],[DW Version]], VERSIONS[], 7)</f>
        <v>Apparel</v>
      </c>
    </row>
    <row r="1640" spans="1:9" ht="15.5" x14ac:dyDescent="0.3">
      <c r="A1640" s="34">
        <v>1639</v>
      </c>
      <c r="B1640" s="34" t="s">
        <v>737</v>
      </c>
      <c r="C1640" s="35">
        <v>331</v>
      </c>
      <c r="D1640" s="36">
        <v>41057.909162969801</v>
      </c>
      <c r="E1640" s="34">
        <f>VLOOKUP(FACT_INTERESTS[[#This Row],[DW Version]], VERSIONS[], 2)</f>
        <v>34</v>
      </c>
      <c r="F1640" s="34">
        <f>VLOOKUP(FACT_INTERESTS[[#This Row],[DW Version]], VERSIONS[], 3)</f>
        <v>5</v>
      </c>
      <c r="G1640" s="34" t="str">
        <f>VLOOKUP(FACT_INTERESTS[[#This Row],[DW Version]], VERSIONS[], 4)</f>
        <v>black</v>
      </c>
      <c r="H1640" s="40" t="str">
        <f>VLOOKUP(FACT_INTERESTS[[#This Row],[DW Version]], VERSIONS[], 6)</f>
        <v>Zoom Vomero</v>
      </c>
      <c r="I1640" s="40" t="str">
        <f>VLOOKUP(FACT_INTERESTS[[#This Row],[DW Version]], VERSIONS[], 7)</f>
        <v>Shoe</v>
      </c>
    </row>
    <row r="1641" spans="1:9" ht="15.5" x14ac:dyDescent="0.3">
      <c r="A1641" s="37">
        <v>1640</v>
      </c>
      <c r="B1641" s="37" t="s">
        <v>737</v>
      </c>
      <c r="C1641" s="38">
        <v>872</v>
      </c>
      <c r="D1641" s="39">
        <v>39079.16229344107</v>
      </c>
      <c r="E1641" s="34">
        <f>VLOOKUP(FACT_INTERESTS[[#This Row],[DW Version]], VERSIONS[], 2)</f>
        <v>89</v>
      </c>
      <c r="F1641" s="34">
        <f>VLOOKUP(FACT_INTERESTS[[#This Row],[DW Version]], VERSIONS[], 3)</f>
        <v>6</v>
      </c>
      <c r="G1641" s="34" t="str">
        <f>VLOOKUP(FACT_INTERESTS[[#This Row],[DW Version]], VERSIONS[], 4)</f>
        <v>white</v>
      </c>
      <c r="H1641" s="40" t="str">
        <f>VLOOKUP(FACT_INTERESTS[[#This Row],[DW Version]], VERSIONS[], 6)</f>
        <v>Wildhorse 7</v>
      </c>
      <c r="I1641" s="40" t="str">
        <f>VLOOKUP(FACT_INTERESTS[[#This Row],[DW Version]], VERSIONS[], 7)</f>
        <v>Shoe</v>
      </c>
    </row>
    <row r="1642" spans="1:9" ht="15.5" x14ac:dyDescent="0.3">
      <c r="A1642" s="34">
        <v>1641</v>
      </c>
      <c r="B1642" s="34" t="s">
        <v>737</v>
      </c>
      <c r="C1642" s="35">
        <v>213</v>
      </c>
      <c r="D1642" s="36">
        <v>43009.860311049139</v>
      </c>
      <c r="E1642" s="34">
        <f>VLOOKUP(FACT_INTERESTS[[#This Row],[DW Version]], VERSIONS[], 2)</f>
        <v>21</v>
      </c>
      <c r="F1642" s="34">
        <f>VLOOKUP(FACT_INTERESTS[[#This Row],[DW Version]], VERSIONS[], 3)</f>
        <v>9.5</v>
      </c>
      <c r="G1642" s="34" t="str">
        <f>VLOOKUP(FACT_INTERESTS[[#This Row],[DW Version]], VERSIONS[], 4)</f>
        <v>white</v>
      </c>
      <c r="H1642" s="40" t="str">
        <f>VLOOKUP(FACT_INTERESTS[[#This Row],[DW Version]], VERSIONS[], 6)</f>
        <v>Huarache</v>
      </c>
      <c r="I1642" s="40" t="str">
        <f>VLOOKUP(FACT_INTERESTS[[#This Row],[DW Version]], VERSIONS[], 7)</f>
        <v>Shoe</v>
      </c>
    </row>
    <row r="1643" spans="1:9" ht="15.5" x14ac:dyDescent="0.3">
      <c r="A1643" s="37">
        <v>1642</v>
      </c>
      <c r="B1643" s="37" t="s">
        <v>737</v>
      </c>
      <c r="C1643" s="38">
        <v>708</v>
      </c>
      <c r="D1643" s="39">
        <v>45429.995933373488</v>
      </c>
      <c r="E1643" s="34">
        <f>VLOOKUP(FACT_INTERESTS[[#This Row],[DW Version]], VERSIONS[], 2)</f>
        <v>72</v>
      </c>
      <c r="F1643" s="34">
        <f>VLOOKUP(FACT_INTERESTS[[#This Row],[DW Version]], VERSIONS[], 3)</f>
        <v>8.5</v>
      </c>
      <c r="G1643" s="34" t="str">
        <f>VLOOKUP(FACT_INTERESTS[[#This Row],[DW Version]], VERSIONS[], 4)</f>
        <v>black</v>
      </c>
      <c r="H1643" s="40" t="str">
        <f>VLOOKUP(FACT_INTERESTS[[#This Row],[DW Version]], VERSIONS[], 6)</f>
        <v>Zoom Structure 22</v>
      </c>
      <c r="I1643" s="40" t="str">
        <f>VLOOKUP(FACT_INTERESTS[[#This Row],[DW Version]], VERSIONS[], 7)</f>
        <v>Shoe</v>
      </c>
    </row>
    <row r="1644" spans="1:9" ht="15.5" x14ac:dyDescent="0.3">
      <c r="A1644" s="34">
        <v>1643</v>
      </c>
      <c r="B1644" s="34" t="s">
        <v>737</v>
      </c>
      <c r="C1644" s="35">
        <v>761</v>
      </c>
      <c r="D1644" s="36">
        <v>41697.509645109116</v>
      </c>
      <c r="E1644" s="34">
        <f>VLOOKUP(FACT_INTERESTS[[#This Row],[DW Version]], VERSIONS[], 2)</f>
        <v>78</v>
      </c>
      <c r="F1644" s="34">
        <f>VLOOKUP(FACT_INTERESTS[[#This Row],[DW Version]], VERSIONS[], 3)</f>
        <v>9</v>
      </c>
      <c r="G1644" s="34" t="str">
        <f>VLOOKUP(FACT_INTERESTS[[#This Row],[DW Version]], VERSIONS[], 4)</f>
        <v>white</v>
      </c>
      <c r="H1644" s="40" t="str">
        <f>VLOOKUP(FACT_INTERESTS[[#This Row],[DW Version]], VERSIONS[], 6)</f>
        <v>Nike Air Tailwind</v>
      </c>
      <c r="I1644" s="40" t="str">
        <f>VLOOKUP(FACT_INTERESTS[[#This Row],[DW Version]], VERSIONS[], 7)</f>
        <v>Shoe</v>
      </c>
    </row>
    <row r="1645" spans="1:9" ht="15.5" x14ac:dyDescent="0.3">
      <c r="A1645" s="37">
        <v>1644</v>
      </c>
      <c r="B1645" s="37" t="s">
        <v>737</v>
      </c>
      <c r="C1645" s="38">
        <v>896</v>
      </c>
      <c r="D1645" s="39">
        <v>38830.002605394497</v>
      </c>
      <c r="E1645" s="34">
        <f>VLOOKUP(FACT_INTERESTS[[#This Row],[DW Version]], VERSIONS[], 2)</f>
        <v>91</v>
      </c>
      <c r="F1645" s="34">
        <f>VLOOKUP(FACT_INTERESTS[[#This Row],[DW Version]], VERSIONS[], 3)</f>
        <v>11.5</v>
      </c>
      <c r="G1645" s="34" t="str">
        <f>VLOOKUP(FACT_INTERESTS[[#This Row],[DW Version]], VERSIONS[], 4)</f>
        <v>yellow</v>
      </c>
      <c r="H1645" s="40" t="str">
        <f>VLOOKUP(FACT_INTERESTS[[#This Row],[DW Version]], VERSIONS[], 6)</f>
        <v>Alphafly NEXT%</v>
      </c>
      <c r="I1645" s="40" t="str">
        <f>VLOOKUP(FACT_INTERESTS[[#This Row],[DW Version]], VERSIONS[], 7)</f>
        <v>Shoe</v>
      </c>
    </row>
    <row r="1646" spans="1:9" ht="15.5" x14ac:dyDescent="0.3">
      <c r="A1646" s="34">
        <v>1645</v>
      </c>
      <c r="B1646" s="34" t="s">
        <v>737</v>
      </c>
      <c r="C1646" s="35">
        <v>246</v>
      </c>
      <c r="D1646" s="36">
        <v>39489.183920545714</v>
      </c>
      <c r="E1646" s="34">
        <f>VLOOKUP(FACT_INTERESTS[[#This Row],[DW Version]], VERSIONS[], 2)</f>
        <v>24</v>
      </c>
      <c r="F1646" s="34">
        <f>VLOOKUP(FACT_INTERESTS[[#This Row],[DW Version]], VERSIONS[], 3)</f>
        <v>8</v>
      </c>
      <c r="G1646" s="34" t="str">
        <f>VLOOKUP(FACT_INTERESTS[[#This Row],[DW Version]], VERSIONS[], 4)</f>
        <v>white</v>
      </c>
      <c r="H1646" s="40" t="str">
        <f>VLOOKUP(FACT_INTERESTS[[#This Row],[DW Version]], VERSIONS[], 6)</f>
        <v>Zoom Fly</v>
      </c>
      <c r="I1646" s="40" t="str">
        <f>VLOOKUP(FACT_INTERESTS[[#This Row],[DW Version]], VERSIONS[], 7)</f>
        <v>Shoe</v>
      </c>
    </row>
    <row r="1647" spans="1:9" ht="15.5" x14ac:dyDescent="0.3">
      <c r="A1647" s="37">
        <v>1646</v>
      </c>
      <c r="B1647" s="41" t="s">
        <v>737</v>
      </c>
      <c r="C1647" s="38">
        <v>168</v>
      </c>
      <c r="D1647" s="39">
        <v>39957.940214907481</v>
      </c>
      <c r="E1647" s="34">
        <f>VLOOKUP(FACT_INTERESTS[[#This Row],[DW Version]], VERSIONS[], 2)</f>
        <v>17</v>
      </c>
      <c r="F1647" s="34">
        <f>VLOOKUP(FACT_INTERESTS[[#This Row],[DW Version]], VERSIONS[], 3)</f>
        <v>4</v>
      </c>
      <c r="G1647" s="34" t="str">
        <f>VLOOKUP(FACT_INTERESTS[[#This Row],[DW Version]], VERSIONS[], 4)</f>
        <v>white</v>
      </c>
      <c r="H1647" s="40" t="str">
        <f>VLOOKUP(FACT_INTERESTS[[#This Row],[DW Version]], VERSIONS[], 6)</f>
        <v>Free Run</v>
      </c>
      <c r="I1647" s="40" t="str">
        <f>VLOOKUP(FACT_INTERESTS[[#This Row],[DW Version]], VERSIONS[], 7)</f>
        <v>Shoe</v>
      </c>
    </row>
    <row r="1648" spans="1:9" ht="15.5" x14ac:dyDescent="0.3">
      <c r="A1648" s="34">
        <v>1647</v>
      </c>
      <c r="B1648" s="34" t="s">
        <v>737</v>
      </c>
      <c r="C1648" s="35">
        <v>647</v>
      </c>
      <c r="D1648" s="36">
        <v>43567.118015808053</v>
      </c>
      <c r="E1648" s="34">
        <f>VLOOKUP(FACT_INTERESTS[[#This Row],[DW Version]], VERSIONS[], 2)</f>
        <v>65</v>
      </c>
      <c r="F1648" s="34">
        <f>VLOOKUP(FACT_INTERESTS[[#This Row],[DW Version]], VERSIONS[], 3)</f>
        <v>12</v>
      </c>
      <c r="G1648" s="34" t="str">
        <f>VLOOKUP(FACT_INTERESTS[[#This Row],[DW Version]], VERSIONS[], 4)</f>
        <v>white</v>
      </c>
      <c r="H1648" s="40" t="str">
        <f>VLOOKUP(FACT_INTERESTS[[#This Row],[DW Version]], VERSIONS[], 6)</f>
        <v>Flex Shorts</v>
      </c>
      <c r="I1648" s="40" t="str">
        <f>VLOOKUP(FACT_INTERESTS[[#This Row],[DW Version]], VERSIONS[], 7)</f>
        <v>Apparel</v>
      </c>
    </row>
    <row r="1649" spans="1:9" ht="15.5" x14ac:dyDescent="0.3">
      <c r="A1649" s="37">
        <v>1648</v>
      </c>
      <c r="B1649" s="37" t="s">
        <v>737</v>
      </c>
      <c r="C1649" s="38">
        <v>847</v>
      </c>
      <c r="D1649" s="39">
        <v>42197.270385861651</v>
      </c>
      <c r="E1649" s="34">
        <f>VLOOKUP(FACT_INTERESTS[[#This Row],[DW Version]], VERSIONS[], 2)</f>
        <v>86</v>
      </c>
      <c r="F1649" s="34">
        <f>VLOOKUP(FACT_INTERESTS[[#This Row],[DW Version]], VERSIONS[], 3)</f>
        <v>6</v>
      </c>
      <c r="G1649" s="34" t="str">
        <f>VLOOKUP(FACT_INTERESTS[[#This Row],[DW Version]], VERSIONS[], 4)</f>
        <v>white</v>
      </c>
      <c r="H1649" s="40" t="str">
        <f>VLOOKUP(FACT_INTERESTS[[#This Row],[DW Version]], VERSIONS[], 6)</f>
        <v>Challenger Long-Sleeve</v>
      </c>
      <c r="I1649" s="40" t="str">
        <f>VLOOKUP(FACT_INTERESTS[[#This Row],[DW Version]], VERSIONS[], 7)</f>
        <v>Apparel</v>
      </c>
    </row>
    <row r="1650" spans="1:9" ht="15.5" x14ac:dyDescent="0.3">
      <c r="A1650" s="34">
        <v>1649</v>
      </c>
      <c r="B1650" s="34" t="s">
        <v>737</v>
      </c>
      <c r="C1650" s="35">
        <v>774</v>
      </c>
      <c r="D1650" s="36">
        <v>40947.043336846917</v>
      </c>
      <c r="E1650" s="34">
        <f>VLOOKUP(FACT_INTERESTS[[#This Row],[DW Version]], VERSIONS[], 2)</f>
        <v>79</v>
      </c>
      <c r="F1650" s="34">
        <f>VLOOKUP(FACT_INTERESTS[[#This Row],[DW Version]], VERSIONS[], 3)</f>
        <v>10.5</v>
      </c>
      <c r="G1650" s="34" t="str">
        <f>VLOOKUP(FACT_INTERESTS[[#This Row],[DW Version]], VERSIONS[], 4)</f>
        <v>black</v>
      </c>
      <c r="H1650" s="40" t="str">
        <f>VLOOKUP(FACT_INTERESTS[[#This Row],[DW Version]], VERSIONS[], 6)</f>
        <v>Zoom Gravity</v>
      </c>
      <c r="I1650" s="40" t="str">
        <f>VLOOKUP(FACT_INTERESTS[[#This Row],[DW Version]], VERSIONS[], 7)</f>
        <v>Shoe</v>
      </c>
    </row>
    <row r="1651" spans="1:9" ht="15.5" x14ac:dyDescent="0.3">
      <c r="A1651" s="37">
        <v>1650</v>
      </c>
      <c r="B1651" s="41" t="s">
        <v>737</v>
      </c>
      <c r="C1651" s="38">
        <v>73</v>
      </c>
      <c r="D1651" s="39">
        <v>39345.57960738524</v>
      </c>
      <c r="E1651" s="34">
        <f>VLOOKUP(FACT_INTERESTS[[#This Row],[DW Version]], VERSIONS[], 2)</f>
        <v>7</v>
      </c>
      <c r="F1651" s="34">
        <f>VLOOKUP(FACT_INTERESTS[[#This Row],[DW Version]], VERSIONS[], 3)</f>
        <v>10</v>
      </c>
      <c r="G1651" s="34" t="str">
        <f>VLOOKUP(FACT_INTERESTS[[#This Row],[DW Version]], VERSIONS[], 4)</f>
        <v>white</v>
      </c>
      <c r="H1651" s="40" t="str">
        <f>VLOOKUP(FACT_INTERESTS[[#This Row],[DW Version]], VERSIONS[], 6)</f>
        <v>Blazer</v>
      </c>
      <c r="I1651" s="40" t="str">
        <f>VLOOKUP(FACT_INTERESTS[[#This Row],[DW Version]], VERSIONS[], 7)</f>
        <v>Shoe</v>
      </c>
    </row>
    <row r="1652" spans="1:9" ht="15.5" x14ac:dyDescent="0.3">
      <c r="A1652" s="34">
        <v>1651</v>
      </c>
      <c r="B1652" s="40" t="s">
        <v>737</v>
      </c>
      <c r="C1652" s="35">
        <v>685</v>
      </c>
      <c r="D1652" s="36">
        <v>40021.679478117629</v>
      </c>
      <c r="E1652" s="34">
        <f>VLOOKUP(FACT_INTERESTS[[#This Row],[DW Version]], VERSIONS[], 2)</f>
        <v>69</v>
      </c>
      <c r="F1652" s="34">
        <f>VLOOKUP(FACT_INTERESTS[[#This Row],[DW Version]], VERSIONS[], 3)</f>
        <v>7</v>
      </c>
      <c r="G1652" s="34" t="str">
        <f>VLOOKUP(FACT_INTERESTS[[#This Row],[DW Version]], VERSIONS[], 4)</f>
        <v>red</v>
      </c>
      <c r="H1652" s="40" t="str">
        <f>VLOOKUP(FACT_INTERESTS[[#This Row],[DW Version]], VERSIONS[], 6)</f>
        <v>Mercurial Vapor</v>
      </c>
      <c r="I1652" s="40" t="str">
        <f>VLOOKUP(FACT_INTERESTS[[#This Row],[DW Version]], VERSIONS[], 7)</f>
        <v>Shoe</v>
      </c>
    </row>
    <row r="1653" spans="1:9" ht="15.5" x14ac:dyDescent="0.3">
      <c r="A1653" s="37">
        <v>1652</v>
      </c>
      <c r="B1653" s="37" t="s">
        <v>671</v>
      </c>
      <c r="C1653" s="38">
        <v>411</v>
      </c>
      <c r="D1653" s="39">
        <v>41172.421434878612</v>
      </c>
      <c r="E1653" s="34">
        <f>VLOOKUP(FACT_INTERESTS[[#This Row],[DW Version]], VERSIONS[], 2)</f>
        <v>41</v>
      </c>
      <c r="F1653" s="34">
        <f>VLOOKUP(FACT_INTERESTS[[#This Row],[DW Version]], VERSIONS[], 3)</f>
        <v>12</v>
      </c>
      <c r="G1653" s="34" t="str">
        <f>VLOOKUP(FACT_INTERESTS[[#This Row],[DW Version]], VERSIONS[], 4)</f>
        <v>white</v>
      </c>
      <c r="H1653" s="40" t="str">
        <f>VLOOKUP(FACT_INTERESTS[[#This Row],[DW Version]], VERSIONS[], 6)</f>
        <v>LunarGlide</v>
      </c>
      <c r="I1653" s="40" t="str">
        <f>VLOOKUP(FACT_INTERESTS[[#This Row],[DW Version]], VERSIONS[], 7)</f>
        <v>Shoe</v>
      </c>
    </row>
    <row r="1654" spans="1:9" ht="15.5" x14ac:dyDescent="0.3">
      <c r="A1654" s="34">
        <v>1653</v>
      </c>
      <c r="B1654" s="40" t="s">
        <v>671</v>
      </c>
      <c r="C1654" s="35">
        <v>358</v>
      </c>
      <c r="D1654" s="36">
        <v>42901.941061208054</v>
      </c>
      <c r="E1654" s="34">
        <f>VLOOKUP(FACT_INTERESTS[[#This Row],[DW Version]], VERSIONS[], 2)</f>
        <v>36</v>
      </c>
      <c r="F1654" s="34">
        <f>VLOOKUP(FACT_INTERESTS[[#This Row],[DW Version]], VERSIONS[], 3)</f>
        <v>7.5</v>
      </c>
      <c r="G1654" s="34" t="str">
        <f>VLOOKUP(FACT_INTERESTS[[#This Row],[DW Version]], VERSIONS[], 4)</f>
        <v>black</v>
      </c>
      <c r="H1654" s="40" t="str">
        <f>VLOOKUP(FACT_INTERESTS[[#This Row],[DW Version]], VERSIONS[], 6)</f>
        <v>Air Max 270</v>
      </c>
      <c r="I1654" s="40" t="str">
        <f>VLOOKUP(FACT_INTERESTS[[#This Row],[DW Version]], VERSIONS[], 7)</f>
        <v>Shoe</v>
      </c>
    </row>
    <row r="1655" spans="1:9" ht="15.5" x14ac:dyDescent="0.3">
      <c r="A1655" s="37">
        <v>1654</v>
      </c>
      <c r="B1655" s="37" t="s">
        <v>671</v>
      </c>
      <c r="C1655" s="38">
        <v>904</v>
      </c>
      <c r="D1655" s="39">
        <v>44301.687242010819</v>
      </c>
      <c r="E1655" s="34">
        <f>VLOOKUP(FACT_INTERESTS[[#This Row],[DW Version]], VERSIONS[], 2)</f>
        <v>92</v>
      </c>
      <c r="F1655" s="34">
        <f>VLOOKUP(FACT_INTERESTS[[#This Row],[DW Version]], VERSIONS[], 3)</f>
        <v>12</v>
      </c>
      <c r="G1655" s="34" t="str">
        <f>VLOOKUP(FACT_INTERESTS[[#This Row],[DW Version]], VERSIONS[], 4)</f>
        <v>black</v>
      </c>
      <c r="H1655" s="40" t="str">
        <f>VLOOKUP(FACT_INTERESTS[[#This Row],[DW Version]], VERSIONS[], 6)</f>
        <v>Nike Cap</v>
      </c>
      <c r="I1655" s="40" t="str">
        <f>VLOOKUP(FACT_INTERESTS[[#This Row],[DW Version]], VERSIONS[], 7)</f>
        <v>Accessories</v>
      </c>
    </row>
    <row r="1656" spans="1:9" ht="15.5" x14ac:dyDescent="0.3">
      <c r="A1656" s="34">
        <v>1655</v>
      </c>
      <c r="B1656" s="40" t="s">
        <v>671</v>
      </c>
      <c r="C1656" s="35">
        <v>839</v>
      </c>
      <c r="D1656" s="36">
        <v>44563.6871297057</v>
      </c>
      <c r="E1656" s="34">
        <f>VLOOKUP(FACT_INTERESTS[[#This Row],[DW Version]], VERSIONS[], 2)</f>
        <v>85</v>
      </c>
      <c r="F1656" s="34">
        <f>VLOOKUP(FACT_INTERESTS[[#This Row],[DW Version]], VERSIONS[], 3)</f>
        <v>7.5</v>
      </c>
      <c r="G1656" s="34" t="str">
        <f>VLOOKUP(FACT_INTERESTS[[#This Row],[DW Version]], VERSIONS[], 4)</f>
        <v>dark purple</v>
      </c>
      <c r="H1656" s="40" t="str">
        <f>VLOOKUP(FACT_INTERESTS[[#This Row],[DW Version]], VERSIONS[], 6)</f>
        <v>Nike Flex Stride</v>
      </c>
      <c r="I1656" s="40" t="str">
        <f>VLOOKUP(FACT_INTERESTS[[#This Row],[DW Version]], VERSIONS[], 7)</f>
        <v>Apparel</v>
      </c>
    </row>
    <row r="1657" spans="1:9" ht="15.5" x14ac:dyDescent="0.3">
      <c r="A1657" s="37">
        <v>1656</v>
      </c>
      <c r="B1657" s="37" t="s">
        <v>671</v>
      </c>
      <c r="C1657" s="38">
        <v>436</v>
      </c>
      <c r="D1657" s="39">
        <v>39068.066471737562</v>
      </c>
      <c r="E1657" s="34">
        <f>VLOOKUP(FACT_INTERESTS[[#This Row],[DW Version]], VERSIONS[], 2)</f>
        <v>45</v>
      </c>
      <c r="F1657" s="34">
        <f>VLOOKUP(FACT_INTERESTS[[#This Row],[DW Version]], VERSIONS[], 3)</f>
        <v>8</v>
      </c>
      <c r="G1657" s="34" t="str">
        <f>VLOOKUP(FACT_INTERESTS[[#This Row],[DW Version]], VERSIONS[], 4)</f>
        <v>black</v>
      </c>
      <c r="H1657" s="40" t="str">
        <f>VLOOKUP(FACT_INTERESTS[[#This Row],[DW Version]], VERSIONS[], 6)</f>
        <v>Vapor Cage 4</v>
      </c>
      <c r="I1657" s="40" t="str">
        <f>VLOOKUP(FACT_INTERESTS[[#This Row],[DW Version]], VERSIONS[], 7)</f>
        <v>Shoe</v>
      </c>
    </row>
    <row r="1658" spans="1:9" ht="15.5" x14ac:dyDescent="0.3">
      <c r="A1658" s="34">
        <v>1657</v>
      </c>
      <c r="B1658" s="40" t="s">
        <v>671</v>
      </c>
      <c r="C1658" s="35">
        <v>63</v>
      </c>
      <c r="D1658" s="36">
        <v>43042.546426486246</v>
      </c>
      <c r="E1658" s="34">
        <f>VLOOKUP(FACT_INTERESTS[[#This Row],[DW Version]], VERSIONS[], 2)</f>
        <v>6</v>
      </c>
      <c r="F1658" s="34">
        <f>VLOOKUP(FACT_INTERESTS[[#This Row],[DW Version]], VERSIONS[], 3)</f>
        <v>5</v>
      </c>
      <c r="G1658" s="34" t="str">
        <f>VLOOKUP(FACT_INTERESTS[[#This Row],[DW Version]], VERSIONS[], 4)</f>
        <v>black</v>
      </c>
      <c r="H1658" s="40" t="str">
        <f>VLOOKUP(FACT_INTERESTS[[#This Row],[DW Version]], VERSIONS[], 6)</f>
        <v>Tech Fleece Hoodie</v>
      </c>
      <c r="I1658" s="40" t="str">
        <f>VLOOKUP(FACT_INTERESTS[[#This Row],[DW Version]], VERSIONS[], 7)</f>
        <v>Apparel</v>
      </c>
    </row>
    <row r="1659" spans="1:9" ht="15.5" x14ac:dyDescent="0.3">
      <c r="A1659" s="37">
        <v>1658</v>
      </c>
      <c r="B1659" s="41" t="s">
        <v>671</v>
      </c>
      <c r="C1659" s="38">
        <v>767</v>
      </c>
      <c r="D1659" s="39">
        <v>45249.007018160686</v>
      </c>
      <c r="E1659" s="34">
        <f>VLOOKUP(FACT_INTERESTS[[#This Row],[DW Version]], VERSIONS[], 2)</f>
        <v>79</v>
      </c>
      <c r="F1659" s="34">
        <f>VLOOKUP(FACT_INTERESTS[[#This Row],[DW Version]], VERSIONS[], 3)</f>
        <v>7.5</v>
      </c>
      <c r="G1659" s="34" t="str">
        <f>VLOOKUP(FACT_INTERESTS[[#This Row],[DW Version]], VERSIONS[], 4)</f>
        <v>white</v>
      </c>
      <c r="H1659" s="40" t="str">
        <f>VLOOKUP(FACT_INTERESTS[[#This Row],[DW Version]], VERSIONS[], 6)</f>
        <v>Zoom Gravity</v>
      </c>
      <c r="I1659" s="40" t="str">
        <f>VLOOKUP(FACT_INTERESTS[[#This Row],[DW Version]], VERSIONS[], 7)</f>
        <v>Shoe</v>
      </c>
    </row>
    <row r="1660" spans="1:9" ht="15.5" x14ac:dyDescent="0.3">
      <c r="A1660" s="34">
        <v>1659</v>
      </c>
      <c r="B1660" s="40" t="s">
        <v>671</v>
      </c>
      <c r="C1660" s="35">
        <v>511</v>
      </c>
      <c r="D1660" s="36">
        <v>41296.140364542553</v>
      </c>
      <c r="E1660" s="34">
        <f>VLOOKUP(FACT_INTERESTS[[#This Row],[DW Version]], VERSIONS[], 2)</f>
        <v>53</v>
      </c>
      <c r="F1660" s="34">
        <f>VLOOKUP(FACT_INTERESTS[[#This Row],[DW Version]], VERSIONS[], 3)</f>
        <v>10.5</v>
      </c>
      <c r="G1660" s="34" t="str">
        <f>VLOOKUP(FACT_INTERESTS[[#This Row],[DW Version]], VERSIONS[], 4)</f>
        <v>black</v>
      </c>
      <c r="H1660" s="40" t="str">
        <f>VLOOKUP(FACT_INTERESTS[[#This Row],[DW Version]], VERSIONS[], 6)</f>
        <v>Flex Stride Shorts</v>
      </c>
      <c r="I1660" s="40" t="str">
        <f>VLOOKUP(FACT_INTERESTS[[#This Row],[DW Version]], VERSIONS[], 7)</f>
        <v>Apparel</v>
      </c>
    </row>
    <row r="1661" spans="1:9" ht="15.5" x14ac:dyDescent="0.3">
      <c r="A1661" s="37">
        <v>1660</v>
      </c>
      <c r="B1661" s="37" t="s">
        <v>671</v>
      </c>
      <c r="C1661" s="38">
        <v>67</v>
      </c>
      <c r="D1661" s="39">
        <v>43520.817171099232</v>
      </c>
      <c r="E1661" s="34">
        <f>VLOOKUP(FACT_INTERESTS[[#This Row],[DW Version]], VERSIONS[], 2)</f>
        <v>6</v>
      </c>
      <c r="F1661" s="34">
        <f>VLOOKUP(FACT_INTERESTS[[#This Row],[DW Version]], VERSIONS[], 3)</f>
        <v>9.5</v>
      </c>
      <c r="G1661" s="34" t="str">
        <f>VLOOKUP(FACT_INTERESTS[[#This Row],[DW Version]], VERSIONS[], 4)</f>
        <v>blue</v>
      </c>
      <c r="H1661" s="40" t="str">
        <f>VLOOKUP(FACT_INTERESTS[[#This Row],[DW Version]], VERSIONS[], 6)</f>
        <v>Tech Fleece Hoodie</v>
      </c>
      <c r="I1661" s="40" t="str">
        <f>VLOOKUP(FACT_INTERESTS[[#This Row],[DW Version]], VERSIONS[], 7)</f>
        <v>Apparel</v>
      </c>
    </row>
    <row r="1662" spans="1:9" ht="15.5" x14ac:dyDescent="0.3">
      <c r="A1662" s="34">
        <v>1661</v>
      </c>
      <c r="B1662" s="40" t="s">
        <v>671</v>
      </c>
      <c r="C1662" s="35">
        <v>351</v>
      </c>
      <c r="D1662" s="36">
        <v>41822.488994668776</v>
      </c>
      <c r="E1662" s="34">
        <f>VLOOKUP(FACT_INTERESTS[[#This Row],[DW Version]], VERSIONS[], 2)</f>
        <v>35</v>
      </c>
      <c r="F1662" s="34">
        <f>VLOOKUP(FACT_INTERESTS[[#This Row],[DW Version]], VERSIONS[], 3)</f>
        <v>12</v>
      </c>
      <c r="G1662" s="34" t="str">
        <f>VLOOKUP(FACT_INTERESTS[[#This Row],[DW Version]], VERSIONS[], 4)</f>
        <v>white</v>
      </c>
      <c r="H1662" s="40" t="str">
        <f>VLOOKUP(FACT_INTERESTS[[#This Row],[DW Version]], VERSIONS[], 6)</f>
        <v>Alphafly</v>
      </c>
      <c r="I1662" s="40" t="str">
        <f>VLOOKUP(FACT_INTERESTS[[#This Row],[DW Version]], VERSIONS[], 7)</f>
        <v>Shoe</v>
      </c>
    </row>
    <row r="1663" spans="1:9" ht="15.5" x14ac:dyDescent="0.3">
      <c r="A1663" s="37">
        <v>1662</v>
      </c>
      <c r="B1663" s="37" t="s">
        <v>671</v>
      </c>
      <c r="C1663" s="38">
        <v>709</v>
      </c>
      <c r="D1663" s="39">
        <v>44389.880880368437</v>
      </c>
      <c r="E1663" s="34">
        <f>VLOOKUP(FACT_INTERESTS[[#This Row],[DW Version]], VERSIONS[], 2)</f>
        <v>72</v>
      </c>
      <c r="F1663" s="34">
        <f>VLOOKUP(FACT_INTERESTS[[#This Row],[DW Version]], VERSIONS[], 3)</f>
        <v>10</v>
      </c>
      <c r="G1663" s="34" t="str">
        <f>VLOOKUP(FACT_INTERESTS[[#This Row],[DW Version]], VERSIONS[], 4)</f>
        <v>orange</v>
      </c>
      <c r="H1663" s="40" t="str">
        <f>VLOOKUP(FACT_INTERESTS[[#This Row],[DW Version]], VERSIONS[], 6)</f>
        <v>Zoom Structure 22</v>
      </c>
      <c r="I1663" s="40" t="str">
        <f>VLOOKUP(FACT_INTERESTS[[#This Row],[DW Version]], VERSIONS[], 7)</f>
        <v>Shoe</v>
      </c>
    </row>
    <row r="1664" spans="1:9" ht="15.5" x14ac:dyDescent="0.3">
      <c r="A1664" s="34">
        <v>1663</v>
      </c>
      <c r="B1664" s="40" t="s">
        <v>671</v>
      </c>
      <c r="C1664" s="35">
        <v>846</v>
      </c>
      <c r="D1664" s="36">
        <v>45132.69003175119</v>
      </c>
      <c r="E1664" s="34">
        <f>VLOOKUP(FACT_INTERESTS[[#This Row],[DW Version]], VERSIONS[], 2)</f>
        <v>86</v>
      </c>
      <c r="F1664" s="34">
        <f>VLOOKUP(FACT_INTERESTS[[#This Row],[DW Version]], VERSIONS[], 3)</f>
        <v>5.5</v>
      </c>
      <c r="G1664" s="34" t="str">
        <f>VLOOKUP(FACT_INTERESTS[[#This Row],[DW Version]], VERSIONS[], 4)</f>
        <v>white</v>
      </c>
      <c r="H1664" s="40" t="str">
        <f>VLOOKUP(FACT_INTERESTS[[#This Row],[DW Version]], VERSIONS[], 6)</f>
        <v>Challenger Long-Sleeve</v>
      </c>
      <c r="I1664" s="40" t="str">
        <f>VLOOKUP(FACT_INTERESTS[[#This Row],[DW Version]], VERSIONS[], 7)</f>
        <v>Apparel</v>
      </c>
    </row>
    <row r="1665" spans="1:9" ht="15.5" x14ac:dyDescent="0.3">
      <c r="A1665" s="37">
        <v>1664</v>
      </c>
      <c r="B1665" s="41" t="s">
        <v>671</v>
      </c>
      <c r="C1665" s="38">
        <v>440</v>
      </c>
      <c r="D1665" s="39">
        <v>42732.089453231223</v>
      </c>
      <c r="E1665" s="34">
        <f>VLOOKUP(FACT_INTERESTS[[#This Row],[DW Version]], VERSIONS[], 2)</f>
        <v>46</v>
      </c>
      <c r="F1665" s="34">
        <f>VLOOKUP(FACT_INTERESTS[[#This Row],[DW Version]], VERSIONS[], 3)</f>
        <v>4</v>
      </c>
      <c r="G1665" s="34" t="str">
        <f>VLOOKUP(FACT_INTERESTS[[#This Row],[DW Version]], VERSIONS[], 4)</f>
        <v>gold</v>
      </c>
      <c r="H1665" s="40" t="str">
        <f>VLOOKUP(FACT_INTERESTS[[#This Row],[DW Version]], VERSIONS[], 6)</f>
        <v>Nike Basketball</v>
      </c>
      <c r="I1665" s="40" t="str">
        <f>VLOOKUP(FACT_INTERESTS[[#This Row],[DW Version]], VERSIONS[], 7)</f>
        <v>Sport Equipment</v>
      </c>
    </row>
    <row r="1666" spans="1:9" ht="15.5" x14ac:dyDescent="0.3">
      <c r="A1666" s="34">
        <v>1665</v>
      </c>
      <c r="B1666" s="34" t="s">
        <v>671</v>
      </c>
      <c r="C1666" s="35">
        <v>908</v>
      </c>
      <c r="D1666" s="36">
        <v>38872.075213193544</v>
      </c>
      <c r="E1666" s="34">
        <f>VLOOKUP(FACT_INTERESTS[[#This Row],[DW Version]], VERSIONS[], 2)</f>
        <v>93</v>
      </c>
      <c r="F1666" s="34">
        <f>VLOOKUP(FACT_INTERESTS[[#This Row],[DW Version]], VERSIONS[], 3)</f>
        <v>4.5</v>
      </c>
      <c r="G1666" s="34" t="str">
        <f>VLOOKUP(FACT_INTERESTS[[#This Row],[DW Version]], VERSIONS[], 4)</f>
        <v>black</v>
      </c>
      <c r="H1666" s="40" t="str">
        <f>VLOOKUP(FACT_INTERESTS[[#This Row],[DW Version]], VERSIONS[], 6)</f>
        <v>Therma Training Top</v>
      </c>
      <c r="I1666" s="40" t="str">
        <f>VLOOKUP(FACT_INTERESTS[[#This Row],[DW Version]], VERSIONS[], 7)</f>
        <v>Apparel</v>
      </c>
    </row>
    <row r="1667" spans="1:9" ht="15.5" x14ac:dyDescent="0.3">
      <c r="A1667" s="37">
        <v>1666</v>
      </c>
      <c r="B1667" s="41" t="s">
        <v>671</v>
      </c>
      <c r="C1667" s="38">
        <v>559</v>
      </c>
      <c r="D1667" s="39">
        <v>40082.135037714492</v>
      </c>
      <c r="E1667" s="34">
        <f>VLOOKUP(FACT_INTERESTS[[#This Row],[DW Version]], VERSIONS[], 2)</f>
        <v>58</v>
      </c>
      <c r="F1667" s="34">
        <f>VLOOKUP(FACT_INTERESTS[[#This Row],[DW Version]], VERSIONS[], 3)</f>
        <v>6.5</v>
      </c>
      <c r="G1667" s="34" t="str">
        <f>VLOOKUP(FACT_INTERESTS[[#This Row],[DW Version]], VERSIONS[], 4)</f>
        <v>white</v>
      </c>
      <c r="H1667" s="40" t="str">
        <f>VLOOKUP(FACT_INTERESTS[[#This Row],[DW Version]], VERSIONS[], 6)</f>
        <v>Mercurial Superfly</v>
      </c>
      <c r="I1667" s="40" t="str">
        <f>VLOOKUP(FACT_INTERESTS[[#This Row],[DW Version]], VERSIONS[], 7)</f>
        <v>Shoe</v>
      </c>
    </row>
    <row r="1668" spans="1:9" ht="15.5" x14ac:dyDescent="0.3">
      <c r="A1668" s="34">
        <v>1667</v>
      </c>
      <c r="B1668" s="40" t="s">
        <v>671</v>
      </c>
      <c r="C1668" s="35">
        <v>51</v>
      </c>
      <c r="D1668" s="36">
        <v>41694.61229504893</v>
      </c>
      <c r="E1668" s="34">
        <f>VLOOKUP(FACT_INTERESTS[[#This Row],[DW Version]], VERSIONS[], 2)</f>
        <v>5</v>
      </c>
      <c r="F1668" s="34">
        <f>VLOOKUP(FACT_INTERESTS[[#This Row],[DW Version]], VERSIONS[], 3)</f>
        <v>8</v>
      </c>
      <c r="G1668" s="34" t="str">
        <f>VLOOKUP(FACT_INTERESTS[[#This Row],[DW Version]], VERSIONS[], 4)</f>
        <v>white</v>
      </c>
      <c r="H1668" s="40" t="str">
        <f>VLOOKUP(FACT_INTERESTS[[#This Row],[DW Version]], VERSIONS[], 6)</f>
        <v>Nike Football</v>
      </c>
      <c r="I1668" s="40" t="str">
        <f>VLOOKUP(FACT_INTERESTS[[#This Row],[DW Version]], VERSIONS[], 7)</f>
        <v>Sport Equipment</v>
      </c>
    </row>
    <row r="1669" spans="1:9" ht="15.5" x14ac:dyDescent="0.3">
      <c r="A1669" s="37">
        <v>1668</v>
      </c>
      <c r="B1669" s="37" t="s">
        <v>671</v>
      </c>
      <c r="C1669" s="38">
        <v>259</v>
      </c>
      <c r="D1669" s="39">
        <v>39882.609711255849</v>
      </c>
      <c r="E1669" s="34">
        <f>VLOOKUP(FACT_INTERESTS[[#This Row],[DW Version]], VERSIONS[], 2)</f>
        <v>25</v>
      </c>
      <c r="F1669" s="34">
        <f>VLOOKUP(FACT_INTERESTS[[#This Row],[DW Version]], VERSIONS[], 3)</f>
        <v>11</v>
      </c>
      <c r="G1669" s="34" t="str">
        <f>VLOOKUP(FACT_INTERESTS[[#This Row],[DW Version]], VERSIONS[], 4)</f>
        <v>black</v>
      </c>
      <c r="H1669" s="40" t="str">
        <f>VLOOKUP(FACT_INTERESTS[[#This Row],[DW Version]], VERSIONS[], 6)</f>
        <v>Shox</v>
      </c>
      <c r="I1669" s="40" t="str">
        <f>VLOOKUP(FACT_INTERESTS[[#This Row],[DW Version]], VERSIONS[], 7)</f>
        <v>Shoe</v>
      </c>
    </row>
    <row r="1670" spans="1:9" ht="15.5" x14ac:dyDescent="0.3">
      <c r="A1670" s="34">
        <v>1669</v>
      </c>
      <c r="B1670" s="34" t="s">
        <v>671</v>
      </c>
      <c r="C1670" s="35">
        <v>647</v>
      </c>
      <c r="D1670" s="36">
        <v>41822.75006648108</v>
      </c>
      <c r="E1670" s="34">
        <f>VLOOKUP(FACT_INTERESTS[[#This Row],[DW Version]], VERSIONS[], 2)</f>
        <v>65</v>
      </c>
      <c r="F1670" s="34">
        <f>VLOOKUP(FACT_INTERESTS[[#This Row],[DW Version]], VERSIONS[], 3)</f>
        <v>12</v>
      </c>
      <c r="G1670" s="34" t="str">
        <f>VLOOKUP(FACT_INTERESTS[[#This Row],[DW Version]], VERSIONS[], 4)</f>
        <v>white</v>
      </c>
      <c r="H1670" s="40" t="str">
        <f>VLOOKUP(FACT_INTERESTS[[#This Row],[DW Version]], VERSIONS[], 6)</f>
        <v>Flex Shorts</v>
      </c>
      <c r="I1670" s="40" t="str">
        <f>VLOOKUP(FACT_INTERESTS[[#This Row],[DW Version]], VERSIONS[], 7)</f>
        <v>Apparel</v>
      </c>
    </row>
    <row r="1671" spans="1:9" ht="15.5" x14ac:dyDescent="0.3">
      <c r="A1671" s="37">
        <v>1670</v>
      </c>
      <c r="B1671" s="41" t="s">
        <v>724</v>
      </c>
      <c r="C1671" s="38">
        <v>426</v>
      </c>
      <c r="D1671" s="39">
        <v>38735.440823646291</v>
      </c>
      <c r="E1671" s="34">
        <f>VLOOKUP(FACT_INTERESTS[[#This Row],[DW Version]], VERSIONS[], 2)</f>
        <v>43</v>
      </c>
      <c r="F1671" s="34">
        <f>VLOOKUP(FACT_INTERESTS[[#This Row],[DW Version]], VERSIONS[], 3)</f>
        <v>12</v>
      </c>
      <c r="G1671" s="34" t="str">
        <f>VLOOKUP(FACT_INTERESTS[[#This Row],[DW Version]], VERSIONS[], 4)</f>
        <v>red</v>
      </c>
      <c r="H1671" s="40" t="str">
        <f>VLOOKUP(FACT_INTERESTS[[#This Row],[DW Version]], VERSIONS[], 6)</f>
        <v>Flex Experience</v>
      </c>
      <c r="I1671" s="40" t="str">
        <f>VLOOKUP(FACT_INTERESTS[[#This Row],[DW Version]], VERSIONS[], 7)</f>
        <v>Apparel</v>
      </c>
    </row>
    <row r="1672" spans="1:9" ht="15.5" x14ac:dyDescent="0.3">
      <c r="A1672" s="34">
        <v>1671</v>
      </c>
      <c r="B1672" s="34" t="s">
        <v>724</v>
      </c>
      <c r="C1672" s="35">
        <v>737</v>
      </c>
      <c r="D1672" s="36">
        <v>43990.056043738783</v>
      </c>
      <c r="E1672" s="34">
        <f>VLOOKUP(FACT_INTERESTS[[#This Row],[DW Version]], VERSIONS[], 2)</f>
        <v>75</v>
      </c>
      <c r="F1672" s="34">
        <f>VLOOKUP(FACT_INTERESTS[[#This Row],[DW Version]], VERSIONS[], 3)</f>
        <v>11.5</v>
      </c>
      <c r="G1672" s="34" t="str">
        <f>VLOOKUP(FACT_INTERESTS[[#This Row],[DW Version]], VERSIONS[], 4)</f>
        <v>purple</v>
      </c>
      <c r="H1672" s="40" t="str">
        <f>VLOOKUP(FACT_INTERESTS[[#This Row],[DW Version]], VERSIONS[], 6)</f>
        <v>React Presto</v>
      </c>
      <c r="I1672" s="40" t="str">
        <f>VLOOKUP(FACT_INTERESTS[[#This Row],[DW Version]], VERSIONS[], 7)</f>
        <v>Shoe</v>
      </c>
    </row>
    <row r="1673" spans="1:9" ht="15.5" x14ac:dyDescent="0.3">
      <c r="A1673" s="37">
        <v>1672</v>
      </c>
      <c r="B1673" s="41" t="s">
        <v>724</v>
      </c>
      <c r="C1673" s="38">
        <v>503</v>
      </c>
      <c r="D1673" s="39">
        <v>42807.174896190263</v>
      </c>
      <c r="E1673" s="34">
        <f>VLOOKUP(FACT_INTERESTS[[#This Row],[DW Version]], VERSIONS[], 2)</f>
        <v>53</v>
      </c>
      <c r="F1673" s="34">
        <f>VLOOKUP(FACT_INTERESTS[[#This Row],[DW Version]], VERSIONS[], 3)</f>
        <v>4.5</v>
      </c>
      <c r="G1673" s="34" t="str">
        <f>VLOOKUP(FACT_INTERESTS[[#This Row],[DW Version]], VERSIONS[], 4)</f>
        <v>white</v>
      </c>
      <c r="H1673" s="40" t="str">
        <f>VLOOKUP(FACT_INTERESTS[[#This Row],[DW Version]], VERSIONS[], 6)</f>
        <v>Flex Stride Shorts</v>
      </c>
      <c r="I1673" s="40" t="str">
        <f>VLOOKUP(FACT_INTERESTS[[#This Row],[DW Version]], VERSIONS[], 7)</f>
        <v>Apparel</v>
      </c>
    </row>
    <row r="1674" spans="1:9" ht="15.5" x14ac:dyDescent="0.3">
      <c r="A1674" s="34">
        <v>1673</v>
      </c>
      <c r="B1674" s="40" t="s">
        <v>724</v>
      </c>
      <c r="C1674" s="35">
        <v>160</v>
      </c>
      <c r="D1674" s="36">
        <v>43350.217815596101</v>
      </c>
      <c r="E1674" s="34">
        <f>VLOOKUP(FACT_INTERESTS[[#This Row],[DW Version]], VERSIONS[], 2)</f>
        <v>15</v>
      </c>
      <c r="F1674" s="34">
        <f>VLOOKUP(FACT_INTERESTS[[#This Row],[DW Version]], VERSIONS[], 3)</f>
        <v>12.5</v>
      </c>
      <c r="G1674" s="34" t="str">
        <f>VLOOKUP(FACT_INTERESTS[[#This Row],[DW Version]], VERSIONS[], 4)</f>
        <v>white</v>
      </c>
      <c r="H1674" s="40" t="str">
        <f>VLOOKUP(FACT_INTERESTS[[#This Row],[DW Version]], VERSIONS[], 6)</f>
        <v>Sportswear Club Fleece</v>
      </c>
      <c r="I1674" s="40" t="str">
        <f>VLOOKUP(FACT_INTERESTS[[#This Row],[DW Version]], VERSIONS[], 7)</f>
        <v>Apparel</v>
      </c>
    </row>
    <row r="1675" spans="1:9" ht="15.5" x14ac:dyDescent="0.3">
      <c r="A1675" s="37">
        <v>1674</v>
      </c>
      <c r="B1675" s="41" t="s">
        <v>724</v>
      </c>
      <c r="C1675" s="38">
        <v>351</v>
      </c>
      <c r="D1675" s="39">
        <v>44505.136147516991</v>
      </c>
      <c r="E1675" s="34">
        <f>VLOOKUP(FACT_INTERESTS[[#This Row],[DW Version]], VERSIONS[], 2)</f>
        <v>35</v>
      </c>
      <c r="F1675" s="34">
        <f>VLOOKUP(FACT_INTERESTS[[#This Row],[DW Version]], VERSIONS[], 3)</f>
        <v>12</v>
      </c>
      <c r="G1675" s="34" t="str">
        <f>VLOOKUP(FACT_INTERESTS[[#This Row],[DW Version]], VERSIONS[], 4)</f>
        <v>white</v>
      </c>
      <c r="H1675" s="40" t="str">
        <f>VLOOKUP(FACT_INTERESTS[[#This Row],[DW Version]], VERSIONS[], 6)</f>
        <v>Alphafly</v>
      </c>
      <c r="I1675" s="40" t="str">
        <f>VLOOKUP(FACT_INTERESTS[[#This Row],[DW Version]], VERSIONS[], 7)</f>
        <v>Shoe</v>
      </c>
    </row>
    <row r="1676" spans="1:9" ht="15.5" x14ac:dyDescent="0.3">
      <c r="A1676" s="34">
        <v>1675</v>
      </c>
      <c r="B1676" s="40" t="s">
        <v>724</v>
      </c>
      <c r="C1676" s="35">
        <v>502</v>
      </c>
      <c r="D1676" s="36">
        <v>41886.621938482618</v>
      </c>
      <c r="E1676" s="34">
        <f>VLOOKUP(FACT_INTERESTS[[#This Row],[DW Version]], VERSIONS[], 2)</f>
        <v>53</v>
      </c>
      <c r="F1676" s="34">
        <f>VLOOKUP(FACT_INTERESTS[[#This Row],[DW Version]], VERSIONS[], 3)</f>
        <v>4.5</v>
      </c>
      <c r="G1676" s="34" t="str">
        <f>VLOOKUP(FACT_INTERESTS[[#This Row],[DW Version]], VERSIONS[], 4)</f>
        <v>black</v>
      </c>
      <c r="H1676" s="40" t="str">
        <f>VLOOKUP(FACT_INTERESTS[[#This Row],[DW Version]], VERSIONS[], 6)</f>
        <v>Flex Stride Shorts</v>
      </c>
      <c r="I1676" s="40" t="str">
        <f>VLOOKUP(FACT_INTERESTS[[#This Row],[DW Version]], VERSIONS[], 7)</f>
        <v>Apparel</v>
      </c>
    </row>
    <row r="1677" spans="1:9" ht="15.5" x14ac:dyDescent="0.3">
      <c r="A1677" s="37">
        <v>1676</v>
      </c>
      <c r="B1677" s="41" t="s">
        <v>724</v>
      </c>
      <c r="C1677" s="38">
        <v>93</v>
      </c>
      <c r="D1677" s="39">
        <v>44184.758986227549</v>
      </c>
      <c r="E1677" s="34">
        <f>VLOOKUP(FACT_INTERESTS[[#This Row],[DW Version]], VERSIONS[], 2)</f>
        <v>9</v>
      </c>
      <c r="F1677" s="34">
        <f>VLOOKUP(FACT_INTERESTS[[#This Row],[DW Version]], VERSIONS[], 3)</f>
        <v>10</v>
      </c>
      <c r="G1677" s="34" t="str">
        <f>VLOOKUP(FACT_INTERESTS[[#This Row],[DW Version]], VERSIONS[], 4)</f>
        <v>white</v>
      </c>
      <c r="H1677" s="40" t="str">
        <f>VLOOKUP(FACT_INTERESTS[[#This Row],[DW Version]], VERSIONS[], 6)</f>
        <v>React</v>
      </c>
      <c r="I1677" s="40" t="str">
        <f>VLOOKUP(FACT_INTERESTS[[#This Row],[DW Version]], VERSIONS[], 7)</f>
        <v>Shoe</v>
      </c>
    </row>
    <row r="1678" spans="1:9" ht="15.5" x14ac:dyDescent="0.3">
      <c r="A1678" s="34">
        <v>1677</v>
      </c>
      <c r="B1678" s="34" t="s">
        <v>724</v>
      </c>
      <c r="C1678" s="35">
        <v>499</v>
      </c>
      <c r="D1678" s="36">
        <v>44773.598548774025</v>
      </c>
      <c r="E1678" s="34">
        <f>VLOOKUP(FACT_INTERESTS[[#This Row],[DW Version]], VERSIONS[], 2)</f>
        <v>52</v>
      </c>
      <c r="F1678" s="34">
        <f>VLOOKUP(FACT_INTERESTS[[#This Row],[DW Version]], VERSIONS[], 3)</f>
        <v>10</v>
      </c>
      <c r="G1678" s="34" t="str">
        <f>VLOOKUP(FACT_INTERESTS[[#This Row],[DW Version]], VERSIONS[], 4)</f>
        <v>purple</v>
      </c>
      <c r="H1678" s="40" t="str">
        <f>VLOOKUP(FACT_INTERESTS[[#This Row],[DW Version]], VERSIONS[], 6)</f>
        <v>Tech Fleece Jogger</v>
      </c>
      <c r="I1678" s="40" t="str">
        <f>VLOOKUP(FACT_INTERESTS[[#This Row],[DW Version]], VERSIONS[], 7)</f>
        <v>Apparel</v>
      </c>
    </row>
    <row r="1679" spans="1:9" ht="15.5" x14ac:dyDescent="0.3">
      <c r="A1679" s="37">
        <v>1678</v>
      </c>
      <c r="B1679" s="37" t="s">
        <v>724</v>
      </c>
      <c r="C1679" s="38">
        <v>394</v>
      </c>
      <c r="D1679" s="39">
        <v>39829.148092551077</v>
      </c>
      <c r="E1679" s="34">
        <f>VLOOKUP(FACT_INTERESTS[[#This Row],[DW Version]], VERSIONS[], 2)</f>
        <v>40</v>
      </c>
      <c r="F1679" s="34">
        <f>VLOOKUP(FACT_INTERESTS[[#This Row],[DW Version]], VERSIONS[], 3)</f>
        <v>10.5</v>
      </c>
      <c r="G1679" s="34" t="str">
        <f>VLOOKUP(FACT_INTERESTS[[#This Row],[DW Version]], VERSIONS[], 4)</f>
        <v>white</v>
      </c>
      <c r="H1679" s="40" t="str">
        <f>VLOOKUP(FACT_INTERESTS[[#This Row],[DW Version]], VERSIONS[], 6)</f>
        <v>Zoom Streak</v>
      </c>
      <c r="I1679" s="40" t="str">
        <f>VLOOKUP(FACT_INTERESTS[[#This Row],[DW Version]], VERSIONS[], 7)</f>
        <v>Shoe</v>
      </c>
    </row>
    <row r="1680" spans="1:9" ht="15.5" x14ac:dyDescent="0.3">
      <c r="A1680" s="34">
        <v>1679</v>
      </c>
      <c r="B1680" s="40" t="s">
        <v>724</v>
      </c>
      <c r="C1680" s="35">
        <v>88</v>
      </c>
      <c r="D1680" s="36">
        <v>44127.416607514177</v>
      </c>
      <c r="E1680" s="34">
        <f>VLOOKUP(FACT_INTERESTS[[#This Row],[DW Version]], VERSIONS[], 2)</f>
        <v>9</v>
      </c>
      <c r="F1680" s="34">
        <f>VLOOKUP(FACT_INTERESTS[[#This Row],[DW Version]], VERSIONS[], 3)</f>
        <v>5</v>
      </c>
      <c r="G1680" s="34" t="str">
        <f>VLOOKUP(FACT_INTERESTS[[#This Row],[DW Version]], VERSIONS[], 4)</f>
        <v>black</v>
      </c>
      <c r="H1680" s="40" t="str">
        <f>VLOOKUP(FACT_INTERESTS[[#This Row],[DW Version]], VERSIONS[], 6)</f>
        <v>React</v>
      </c>
      <c r="I1680" s="40" t="str">
        <f>VLOOKUP(FACT_INTERESTS[[#This Row],[DW Version]], VERSIONS[], 7)</f>
        <v>Shoe</v>
      </c>
    </row>
    <row r="1681" spans="1:9" ht="15.5" x14ac:dyDescent="0.3">
      <c r="A1681" s="37">
        <v>1680</v>
      </c>
      <c r="B1681" s="41" t="s">
        <v>724</v>
      </c>
      <c r="C1681" s="38">
        <v>118</v>
      </c>
      <c r="D1681" s="39">
        <v>42999.349165358704</v>
      </c>
      <c r="E1681" s="34">
        <f>VLOOKUP(FACT_INTERESTS[[#This Row],[DW Version]], VERSIONS[], 2)</f>
        <v>12</v>
      </c>
      <c r="F1681" s="34">
        <f>VLOOKUP(FACT_INTERESTS[[#This Row],[DW Version]], VERSIONS[], 3)</f>
        <v>8</v>
      </c>
      <c r="G1681" s="34" t="str">
        <f>VLOOKUP(FACT_INTERESTS[[#This Row],[DW Version]], VERSIONS[], 4)</f>
        <v>white</v>
      </c>
      <c r="H1681" s="40" t="str">
        <f>VLOOKUP(FACT_INTERESTS[[#This Row],[DW Version]], VERSIONS[], 6)</f>
        <v>Pegasus</v>
      </c>
      <c r="I1681" s="40" t="str">
        <f>VLOOKUP(FACT_INTERESTS[[#This Row],[DW Version]], VERSIONS[], 7)</f>
        <v>Shoe</v>
      </c>
    </row>
    <row r="1682" spans="1:9" ht="15.5" x14ac:dyDescent="0.3">
      <c r="A1682" s="34">
        <v>1681</v>
      </c>
      <c r="B1682" s="40" t="s">
        <v>724</v>
      </c>
      <c r="C1682" s="35">
        <v>636</v>
      </c>
      <c r="D1682" s="36">
        <v>41692.14645913674</v>
      </c>
      <c r="E1682" s="34">
        <f>VLOOKUP(FACT_INTERESTS[[#This Row],[DW Version]], VERSIONS[], 2)</f>
        <v>65</v>
      </c>
      <c r="F1682" s="34">
        <f>VLOOKUP(FACT_INTERESTS[[#This Row],[DW Version]], VERSIONS[], 3)</f>
        <v>4.5</v>
      </c>
      <c r="G1682" s="34" t="str">
        <f>VLOOKUP(FACT_INTERESTS[[#This Row],[DW Version]], VERSIONS[], 4)</f>
        <v>white</v>
      </c>
      <c r="H1682" s="40" t="str">
        <f>VLOOKUP(FACT_INTERESTS[[#This Row],[DW Version]], VERSIONS[], 6)</f>
        <v>Flex Shorts</v>
      </c>
      <c r="I1682" s="40" t="str">
        <f>VLOOKUP(FACT_INTERESTS[[#This Row],[DW Version]], VERSIONS[], 7)</f>
        <v>Apparel</v>
      </c>
    </row>
    <row r="1683" spans="1:9" ht="15.5" x14ac:dyDescent="0.3">
      <c r="A1683" s="37">
        <v>1682</v>
      </c>
      <c r="B1683" s="41" t="s">
        <v>724</v>
      </c>
      <c r="C1683" s="38">
        <v>949</v>
      </c>
      <c r="D1683" s="39">
        <v>40364.187793942991</v>
      </c>
      <c r="E1683" s="34">
        <f>VLOOKUP(FACT_INTERESTS[[#This Row],[DW Version]], VERSIONS[], 2)</f>
        <v>96</v>
      </c>
      <c r="F1683" s="34">
        <f>VLOOKUP(FACT_INTERESTS[[#This Row],[DW Version]], VERSIONS[], 3)</f>
        <v>11</v>
      </c>
      <c r="G1683" s="34" t="str">
        <f>VLOOKUP(FACT_INTERESTS[[#This Row],[DW Version]], VERSIONS[], 4)</f>
        <v>gray</v>
      </c>
      <c r="H1683" s="40" t="str">
        <f>VLOOKUP(FACT_INTERESTS[[#This Row],[DW Version]], VERSIONS[], 6)</f>
        <v>Epic Phantom React</v>
      </c>
      <c r="I1683" s="40" t="str">
        <f>VLOOKUP(FACT_INTERESTS[[#This Row],[DW Version]], VERSIONS[], 7)</f>
        <v>Shoe</v>
      </c>
    </row>
    <row r="1684" spans="1:9" ht="15.5" x14ac:dyDescent="0.3">
      <c r="A1684" s="34">
        <v>1683</v>
      </c>
      <c r="B1684" s="34" t="s">
        <v>724</v>
      </c>
      <c r="C1684" s="35">
        <v>366</v>
      </c>
      <c r="D1684" s="36">
        <v>40141.105306365018</v>
      </c>
      <c r="E1684" s="34">
        <f>VLOOKUP(FACT_INTERESTS[[#This Row],[DW Version]], VERSIONS[], 2)</f>
        <v>37</v>
      </c>
      <c r="F1684" s="34">
        <f>VLOOKUP(FACT_INTERESTS[[#This Row],[DW Version]], VERSIONS[], 3)</f>
        <v>5.5</v>
      </c>
      <c r="G1684" s="34" t="str">
        <f>VLOOKUP(FACT_INTERESTS[[#This Row],[DW Version]], VERSIONS[], 4)</f>
        <v>black</v>
      </c>
      <c r="H1684" s="40" t="str">
        <f>VLOOKUP(FACT_INTERESTS[[#This Row],[DW Version]], VERSIONS[], 6)</f>
        <v>Air Zoom Winflo</v>
      </c>
      <c r="I1684" s="40" t="str">
        <f>VLOOKUP(FACT_INTERESTS[[#This Row],[DW Version]], VERSIONS[], 7)</f>
        <v>Shoe</v>
      </c>
    </row>
    <row r="1685" spans="1:9" ht="15.5" x14ac:dyDescent="0.3">
      <c r="A1685" s="37">
        <v>1684</v>
      </c>
      <c r="B1685" s="41" t="s">
        <v>724</v>
      </c>
      <c r="C1685" s="38">
        <v>934</v>
      </c>
      <c r="D1685" s="39">
        <v>42328.297513173056</v>
      </c>
      <c r="E1685" s="34">
        <f>VLOOKUP(FACT_INTERESTS[[#This Row],[DW Version]], VERSIONS[], 2)</f>
        <v>95</v>
      </c>
      <c r="F1685" s="34">
        <f>VLOOKUP(FACT_INTERESTS[[#This Row],[DW Version]], VERSIONS[], 3)</f>
        <v>7</v>
      </c>
      <c r="G1685" s="34" t="str">
        <f>VLOOKUP(FACT_INTERESTS[[#This Row],[DW Version]], VERSIONS[], 4)</f>
        <v>white</v>
      </c>
      <c r="H1685" s="40" t="str">
        <f>VLOOKUP(FACT_INTERESTS[[#This Row],[DW Version]], VERSIONS[], 6)</f>
        <v>Nike Backpack</v>
      </c>
      <c r="I1685" s="40" t="str">
        <f>VLOOKUP(FACT_INTERESTS[[#This Row],[DW Version]], VERSIONS[], 7)</f>
        <v>Accessories</v>
      </c>
    </row>
    <row r="1686" spans="1:9" ht="15.5" x14ac:dyDescent="0.3">
      <c r="A1686" s="34">
        <v>1685</v>
      </c>
      <c r="B1686" s="34" t="s">
        <v>638</v>
      </c>
      <c r="C1686" s="35">
        <v>845</v>
      </c>
      <c r="D1686" s="36">
        <v>43329.485784463119</v>
      </c>
      <c r="E1686" s="34">
        <f>VLOOKUP(FACT_INTERESTS[[#This Row],[DW Version]], VERSIONS[], 2)</f>
        <v>86</v>
      </c>
      <c r="F1686" s="34">
        <f>VLOOKUP(FACT_INTERESTS[[#This Row],[DW Version]], VERSIONS[], 3)</f>
        <v>4.5</v>
      </c>
      <c r="G1686" s="34" t="str">
        <f>VLOOKUP(FACT_INTERESTS[[#This Row],[DW Version]], VERSIONS[], 4)</f>
        <v>dark red</v>
      </c>
      <c r="H1686" s="40" t="str">
        <f>VLOOKUP(FACT_INTERESTS[[#This Row],[DW Version]], VERSIONS[], 6)</f>
        <v>Challenger Long-Sleeve</v>
      </c>
      <c r="I1686" s="40" t="str">
        <f>VLOOKUP(FACT_INTERESTS[[#This Row],[DW Version]], VERSIONS[], 7)</f>
        <v>Apparel</v>
      </c>
    </row>
    <row r="1687" spans="1:9" ht="15.5" x14ac:dyDescent="0.3">
      <c r="A1687" s="37">
        <v>1686</v>
      </c>
      <c r="B1687" s="37" t="s">
        <v>638</v>
      </c>
      <c r="C1687" s="38">
        <v>714</v>
      </c>
      <c r="D1687" s="39">
        <v>43663.573239482372</v>
      </c>
      <c r="E1687" s="34">
        <f>VLOOKUP(FACT_INTERESTS[[#This Row],[DW Version]], VERSIONS[], 2)</f>
        <v>73</v>
      </c>
      <c r="F1687" s="34">
        <f>VLOOKUP(FACT_INTERESTS[[#This Row],[DW Version]], VERSIONS[], 3)</f>
        <v>6.5</v>
      </c>
      <c r="G1687" s="34" t="str">
        <f>VLOOKUP(FACT_INTERESTS[[#This Row],[DW Version]], VERSIONS[], 4)</f>
        <v>silver</v>
      </c>
      <c r="H1687" s="40" t="str">
        <f>VLOOKUP(FACT_INTERESTS[[#This Row],[DW Version]], VERSIONS[], 6)</f>
        <v>Air Max 720</v>
      </c>
      <c r="I1687" s="40" t="str">
        <f>VLOOKUP(FACT_INTERESTS[[#This Row],[DW Version]], VERSIONS[], 7)</f>
        <v>Shoe</v>
      </c>
    </row>
    <row r="1688" spans="1:9" ht="15.5" x14ac:dyDescent="0.3">
      <c r="A1688" s="34">
        <v>1687</v>
      </c>
      <c r="B1688" s="34" t="s">
        <v>638</v>
      </c>
      <c r="C1688" s="35">
        <v>529</v>
      </c>
      <c r="D1688" s="36">
        <v>45038.745441124251</v>
      </c>
      <c r="E1688" s="34">
        <f>VLOOKUP(FACT_INTERESTS[[#This Row],[DW Version]], VERSIONS[], 2)</f>
        <v>55</v>
      </c>
      <c r="F1688" s="34">
        <f>VLOOKUP(FACT_INTERESTS[[#This Row],[DW Version]], VERSIONS[], 3)</f>
        <v>3</v>
      </c>
      <c r="G1688" s="34" t="str">
        <f>VLOOKUP(FACT_INTERESTS[[#This Row],[DW Version]], VERSIONS[], 4)</f>
        <v>yellow</v>
      </c>
      <c r="H1688" s="40" t="str">
        <f>VLOOKUP(FACT_INTERESTS[[#This Row],[DW Version]], VERSIONS[], 6)</f>
        <v>Vapor Street</v>
      </c>
      <c r="I1688" s="40" t="str">
        <f>VLOOKUP(FACT_INTERESTS[[#This Row],[DW Version]], VERSIONS[], 7)</f>
        <v>Shoe</v>
      </c>
    </row>
    <row r="1689" spans="1:9" ht="15.5" x14ac:dyDescent="0.3">
      <c r="A1689" s="37">
        <v>1688</v>
      </c>
      <c r="B1689" s="41" t="s">
        <v>638</v>
      </c>
      <c r="C1689" s="38">
        <v>267</v>
      </c>
      <c r="D1689" s="39">
        <v>42071.066433075932</v>
      </c>
      <c r="E1689" s="34">
        <f>VLOOKUP(FACT_INTERESTS[[#This Row],[DW Version]], VERSIONS[], 2)</f>
        <v>26</v>
      </c>
      <c r="F1689" s="34">
        <f>VLOOKUP(FACT_INTERESTS[[#This Row],[DW Version]], VERSIONS[], 3)</f>
        <v>6.5</v>
      </c>
      <c r="G1689" s="34" t="str">
        <f>VLOOKUP(FACT_INTERESTS[[#This Row],[DW Version]], VERSIONS[], 4)</f>
        <v>purple</v>
      </c>
      <c r="H1689" s="40" t="str">
        <f>VLOOKUP(FACT_INTERESTS[[#This Row],[DW Version]], VERSIONS[], 6)</f>
        <v>Infinity Run</v>
      </c>
      <c r="I1689" s="40" t="str">
        <f>VLOOKUP(FACT_INTERESTS[[#This Row],[DW Version]], VERSIONS[], 7)</f>
        <v>Shoe</v>
      </c>
    </row>
    <row r="1690" spans="1:9" ht="15.5" x14ac:dyDescent="0.3">
      <c r="A1690" s="34">
        <v>1689</v>
      </c>
      <c r="B1690" s="40" t="s">
        <v>638</v>
      </c>
      <c r="C1690" s="35">
        <v>774</v>
      </c>
      <c r="D1690" s="36">
        <v>40905.077684627089</v>
      </c>
      <c r="E1690" s="34">
        <f>VLOOKUP(FACT_INTERESTS[[#This Row],[DW Version]], VERSIONS[], 2)</f>
        <v>79</v>
      </c>
      <c r="F1690" s="34">
        <f>VLOOKUP(FACT_INTERESTS[[#This Row],[DW Version]], VERSIONS[], 3)</f>
        <v>10.5</v>
      </c>
      <c r="G1690" s="34" t="str">
        <f>VLOOKUP(FACT_INTERESTS[[#This Row],[DW Version]], VERSIONS[], 4)</f>
        <v>black</v>
      </c>
      <c r="H1690" s="40" t="str">
        <f>VLOOKUP(FACT_INTERESTS[[#This Row],[DW Version]], VERSIONS[], 6)</f>
        <v>Zoom Gravity</v>
      </c>
      <c r="I1690" s="40" t="str">
        <f>VLOOKUP(FACT_INTERESTS[[#This Row],[DW Version]], VERSIONS[], 7)</f>
        <v>Shoe</v>
      </c>
    </row>
    <row r="1691" spans="1:9" ht="15.5" x14ac:dyDescent="0.3">
      <c r="A1691" s="37">
        <v>1690</v>
      </c>
      <c r="B1691" s="37" t="s">
        <v>638</v>
      </c>
      <c r="C1691" s="38">
        <v>190</v>
      </c>
      <c r="D1691" s="39">
        <v>43241.140561923552</v>
      </c>
      <c r="E1691" s="34">
        <f>VLOOKUP(FACT_INTERESTS[[#This Row],[DW Version]], VERSIONS[], 2)</f>
        <v>19</v>
      </c>
      <c r="F1691" s="34">
        <f>VLOOKUP(FACT_INTERESTS[[#This Row],[DW Version]], VERSIONS[], 3)</f>
        <v>8.5</v>
      </c>
      <c r="G1691" s="34" t="str">
        <f>VLOOKUP(FACT_INTERESTS[[#This Row],[DW Version]], VERSIONS[], 4)</f>
        <v>gray</v>
      </c>
      <c r="H1691" s="40" t="str">
        <f>VLOOKUP(FACT_INTERESTS[[#This Row],[DW Version]], VERSIONS[], 6)</f>
        <v>Windrunner Jacket</v>
      </c>
      <c r="I1691" s="40" t="str">
        <f>VLOOKUP(FACT_INTERESTS[[#This Row],[DW Version]], VERSIONS[], 7)</f>
        <v>Apparel</v>
      </c>
    </row>
    <row r="1692" spans="1:9" ht="15.5" x14ac:dyDescent="0.3">
      <c r="A1692" s="34">
        <v>1691</v>
      </c>
      <c r="B1692" s="40" t="s">
        <v>638</v>
      </c>
      <c r="C1692" s="35">
        <v>163</v>
      </c>
      <c r="D1692" s="36">
        <v>43906.104555750448</v>
      </c>
      <c r="E1692" s="34">
        <f>VLOOKUP(FACT_INTERESTS[[#This Row],[DW Version]], VERSIONS[], 2)</f>
        <v>16</v>
      </c>
      <c r="F1692" s="34">
        <f>VLOOKUP(FACT_INTERESTS[[#This Row],[DW Version]], VERSIONS[], 3)</f>
        <v>6</v>
      </c>
      <c r="G1692" s="34" t="str">
        <f>VLOOKUP(FACT_INTERESTS[[#This Row],[DW Version]], VERSIONS[], 4)</f>
        <v>blue</v>
      </c>
      <c r="H1692" s="40" t="str">
        <f>VLOOKUP(FACT_INTERESTS[[#This Row],[DW Version]], VERSIONS[], 6)</f>
        <v>Flyknit</v>
      </c>
      <c r="I1692" s="40" t="str">
        <f>VLOOKUP(FACT_INTERESTS[[#This Row],[DW Version]], VERSIONS[], 7)</f>
        <v>Shoe</v>
      </c>
    </row>
    <row r="1693" spans="1:9" ht="15.5" x14ac:dyDescent="0.3">
      <c r="A1693" s="37">
        <v>1692</v>
      </c>
      <c r="B1693" s="41" t="s">
        <v>638</v>
      </c>
      <c r="C1693" s="38">
        <v>289</v>
      </c>
      <c r="D1693" s="39">
        <v>41158.596637113842</v>
      </c>
      <c r="E1693" s="34">
        <f>VLOOKUP(FACT_INTERESTS[[#This Row],[DW Version]], VERSIONS[], 2)</f>
        <v>28</v>
      </c>
      <c r="F1693" s="34">
        <f>VLOOKUP(FACT_INTERESTS[[#This Row],[DW Version]], VERSIONS[], 3)</f>
        <v>10</v>
      </c>
      <c r="G1693" s="34" t="str">
        <f>VLOOKUP(FACT_INTERESTS[[#This Row],[DW Version]], VERSIONS[], 4)</f>
        <v>red</v>
      </c>
      <c r="H1693" s="40" t="str">
        <f>VLOOKUP(FACT_INTERESTS[[#This Row],[DW Version]], VERSIONS[], 6)</f>
        <v>Odyssey React</v>
      </c>
      <c r="I1693" s="40" t="str">
        <f>VLOOKUP(FACT_INTERESTS[[#This Row],[DW Version]], VERSIONS[], 7)</f>
        <v>Shoe</v>
      </c>
    </row>
    <row r="1694" spans="1:9" ht="15.5" x14ac:dyDescent="0.3">
      <c r="A1694" s="34">
        <v>1693</v>
      </c>
      <c r="B1694" s="40" t="s">
        <v>638</v>
      </c>
      <c r="C1694" s="35">
        <v>26</v>
      </c>
      <c r="D1694" s="36">
        <v>41634.834788393448</v>
      </c>
      <c r="E1694" s="34">
        <f>VLOOKUP(FACT_INTERESTS[[#This Row],[DW Version]], VERSIONS[], 2)</f>
        <v>2</v>
      </c>
      <c r="F1694" s="34">
        <f>VLOOKUP(FACT_INTERESTS[[#This Row],[DW Version]], VERSIONS[], 3)</f>
        <v>12.5</v>
      </c>
      <c r="G1694" s="34" t="str">
        <f>VLOOKUP(FACT_INTERESTS[[#This Row],[DW Version]], VERSIONS[], 4)</f>
        <v>black</v>
      </c>
      <c r="H1694" s="40" t="str">
        <f>VLOOKUP(FACT_INTERESTS[[#This Row],[DW Version]], VERSIONS[], 6)</f>
        <v>Air Force 1</v>
      </c>
      <c r="I1694" s="40" t="str">
        <f>VLOOKUP(FACT_INTERESTS[[#This Row],[DW Version]], VERSIONS[], 7)</f>
        <v>Shoe</v>
      </c>
    </row>
    <row r="1695" spans="1:9" ht="15.5" x14ac:dyDescent="0.3">
      <c r="A1695" s="37">
        <v>1694</v>
      </c>
      <c r="B1695" s="37" t="s">
        <v>638</v>
      </c>
      <c r="C1695" s="38">
        <v>353</v>
      </c>
      <c r="D1695" s="39">
        <v>40864.742796589417</v>
      </c>
      <c r="E1695" s="34">
        <f>VLOOKUP(FACT_INTERESTS[[#This Row],[DW Version]], VERSIONS[], 2)</f>
        <v>36</v>
      </c>
      <c r="F1695" s="34">
        <f>VLOOKUP(FACT_INTERESTS[[#This Row],[DW Version]], VERSIONS[], 3)</f>
        <v>4</v>
      </c>
      <c r="G1695" s="34" t="str">
        <f>VLOOKUP(FACT_INTERESTS[[#This Row],[DW Version]], VERSIONS[], 4)</f>
        <v>black</v>
      </c>
      <c r="H1695" s="40" t="str">
        <f>VLOOKUP(FACT_INTERESTS[[#This Row],[DW Version]], VERSIONS[], 6)</f>
        <v>Air Max 270</v>
      </c>
      <c r="I1695" s="40" t="str">
        <f>VLOOKUP(FACT_INTERESTS[[#This Row],[DW Version]], VERSIONS[], 7)</f>
        <v>Shoe</v>
      </c>
    </row>
    <row r="1696" spans="1:9" ht="15.5" x14ac:dyDescent="0.3">
      <c r="A1696" s="34">
        <v>1695</v>
      </c>
      <c r="B1696" s="34" t="s">
        <v>638</v>
      </c>
      <c r="C1696" s="35">
        <v>388</v>
      </c>
      <c r="D1696" s="36">
        <v>38809.167922597313</v>
      </c>
      <c r="E1696" s="34">
        <f>VLOOKUP(FACT_INTERESTS[[#This Row],[DW Version]], VERSIONS[], 2)</f>
        <v>40</v>
      </c>
      <c r="F1696" s="34">
        <f>VLOOKUP(FACT_INTERESTS[[#This Row],[DW Version]], VERSIONS[], 3)</f>
        <v>3</v>
      </c>
      <c r="G1696" s="34" t="str">
        <f>VLOOKUP(FACT_INTERESTS[[#This Row],[DW Version]], VERSIONS[], 4)</f>
        <v>white</v>
      </c>
      <c r="H1696" s="40" t="str">
        <f>VLOOKUP(FACT_INTERESTS[[#This Row],[DW Version]], VERSIONS[], 6)</f>
        <v>Zoom Streak</v>
      </c>
      <c r="I1696" s="40" t="str">
        <f>VLOOKUP(FACT_INTERESTS[[#This Row],[DW Version]], VERSIONS[], 7)</f>
        <v>Shoe</v>
      </c>
    </row>
    <row r="1697" spans="1:9" ht="15.5" x14ac:dyDescent="0.3">
      <c r="A1697" s="37">
        <v>1696</v>
      </c>
      <c r="B1697" s="41" t="s">
        <v>757</v>
      </c>
      <c r="C1697" s="38">
        <v>465</v>
      </c>
      <c r="D1697" s="39">
        <v>44360.929023025143</v>
      </c>
      <c r="E1697" s="34">
        <f>VLOOKUP(FACT_INTERESTS[[#This Row],[DW Version]], VERSIONS[], 2)</f>
        <v>48</v>
      </c>
      <c r="F1697" s="34">
        <f>VLOOKUP(FACT_INTERESTS[[#This Row],[DW Version]], VERSIONS[], 3)</f>
        <v>9</v>
      </c>
      <c r="G1697" s="34" t="str">
        <f>VLOOKUP(FACT_INTERESTS[[#This Row],[DW Version]], VERSIONS[], 4)</f>
        <v>dark blue</v>
      </c>
      <c r="H1697" s="40" t="str">
        <f>VLOOKUP(FACT_INTERESTS[[#This Row],[DW Version]], VERSIONS[], 6)</f>
        <v>Miler Tank</v>
      </c>
      <c r="I1697" s="40" t="str">
        <f>VLOOKUP(FACT_INTERESTS[[#This Row],[DW Version]], VERSIONS[], 7)</f>
        <v>Apparel</v>
      </c>
    </row>
    <row r="1698" spans="1:9" ht="15.5" x14ac:dyDescent="0.3">
      <c r="A1698" s="34">
        <v>1697</v>
      </c>
      <c r="B1698" s="40" t="s">
        <v>757</v>
      </c>
      <c r="C1698" s="35">
        <v>64</v>
      </c>
      <c r="D1698" s="36">
        <v>41293.234428409392</v>
      </c>
      <c r="E1698" s="34">
        <f>VLOOKUP(FACT_INTERESTS[[#This Row],[DW Version]], VERSIONS[], 2)</f>
        <v>6</v>
      </c>
      <c r="F1698" s="34">
        <f>VLOOKUP(FACT_INTERESTS[[#This Row],[DW Version]], VERSIONS[], 3)</f>
        <v>6</v>
      </c>
      <c r="G1698" s="34" t="str">
        <f>VLOOKUP(FACT_INTERESTS[[#This Row],[DW Version]], VERSIONS[], 4)</f>
        <v>white</v>
      </c>
      <c r="H1698" s="40" t="str">
        <f>VLOOKUP(FACT_INTERESTS[[#This Row],[DW Version]], VERSIONS[], 6)</f>
        <v>Tech Fleece Hoodie</v>
      </c>
      <c r="I1698" s="40" t="str">
        <f>VLOOKUP(FACT_INTERESTS[[#This Row],[DW Version]], VERSIONS[], 7)</f>
        <v>Apparel</v>
      </c>
    </row>
    <row r="1699" spans="1:9" ht="15.5" x14ac:dyDescent="0.3">
      <c r="A1699" s="37">
        <v>1698</v>
      </c>
      <c r="B1699" s="37" t="s">
        <v>757</v>
      </c>
      <c r="C1699" s="38">
        <v>551</v>
      </c>
      <c r="D1699" s="39">
        <v>43685.533612470201</v>
      </c>
      <c r="E1699" s="34">
        <f>VLOOKUP(FACT_INTERESTS[[#This Row],[DW Version]], VERSIONS[], 2)</f>
        <v>57</v>
      </c>
      <c r="F1699" s="34">
        <f>VLOOKUP(FACT_INTERESTS[[#This Row],[DW Version]], VERSIONS[], 3)</f>
        <v>8.5</v>
      </c>
      <c r="G1699" s="34" t="str">
        <f>VLOOKUP(FACT_INTERESTS[[#This Row],[DW Version]], VERSIONS[], 4)</f>
        <v>black</v>
      </c>
      <c r="H1699" s="40" t="str">
        <f>VLOOKUP(FACT_INTERESTS[[#This Row],[DW Version]], VERSIONS[], 6)</f>
        <v>Phantom Vision</v>
      </c>
      <c r="I1699" s="40" t="str">
        <f>VLOOKUP(FACT_INTERESTS[[#This Row],[DW Version]], VERSIONS[], 7)</f>
        <v>Shoe</v>
      </c>
    </row>
    <row r="1700" spans="1:9" ht="15.5" x14ac:dyDescent="0.3">
      <c r="A1700" s="34">
        <v>1699</v>
      </c>
      <c r="B1700" s="34" t="s">
        <v>757</v>
      </c>
      <c r="C1700" s="35">
        <v>405</v>
      </c>
      <c r="D1700" s="36">
        <v>39293.419198124699</v>
      </c>
      <c r="E1700" s="34">
        <f>VLOOKUP(FACT_INTERESTS[[#This Row],[DW Version]], VERSIONS[], 2)</f>
        <v>41</v>
      </c>
      <c r="F1700" s="34">
        <f>VLOOKUP(FACT_INTERESTS[[#This Row],[DW Version]], VERSIONS[], 3)</f>
        <v>7</v>
      </c>
      <c r="G1700" s="34" t="str">
        <f>VLOOKUP(FACT_INTERESTS[[#This Row],[DW Version]], VERSIONS[], 4)</f>
        <v>white</v>
      </c>
      <c r="H1700" s="40" t="str">
        <f>VLOOKUP(FACT_INTERESTS[[#This Row],[DW Version]], VERSIONS[], 6)</f>
        <v>LunarGlide</v>
      </c>
      <c r="I1700" s="40" t="str">
        <f>VLOOKUP(FACT_INTERESTS[[#This Row],[DW Version]], VERSIONS[], 7)</f>
        <v>Shoe</v>
      </c>
    </row>
    <row r="1701" spans="1:9" ht="15.5" x14ac:dyDescent="0.3">
      <c r="A1701" s="37">
        <v>1700</v>
      </c>
      <c r="B1701" s="37" t="s">
        <v>757</v>
      </c>
      <c r="C1701" s="38">
        <v>588</v>
      </c>
      <c r="D1701" s="39">
        <v>39704.99879298186</v>
      </c>
      <c r="E1701" s="34">
        <f>VLOOKUP(FACT_INTERESTS[[#This Row],[DW Version]], VERSIONS[], 2)</f>
        <v>60</v>
      </c>
      <c r="F1701" s="34">
        <f>VLOOKUP(FACT_INTERESTS[[#This Row],[DW Version]], VERSIONS[], 3)</f>
        <v>6</v>
      </c>
      <c r="G1701" s="34" t="str">
        <f>VLOOKUP(FACT_INTERESTS[[#This Row],[DW Version]], VERSIONS[], 4)</f>
        <v>khaki</v>
      </c>
      <c r="H1701" s="40" t="str">
        <f>VLOOKUP(FACT_INTERESTS[[#This Row],[DW Version]], VERSIONS[], 6)</f>
        <v>Magista Obra</v>
      </c>
      <c r="I1701" s="40" t="str">
        <f>VLOOKUP(FACT_INTERESTS[[#This Row],[DW Version]], VERSIONS[], 7)</f>
        <v>Shoe</v>
      </c>
    </row>
    <row r="1702" spans="1:9" ht="15.5" x14ac:dyDescent="0.3">
      <c r="A1702" s="34">
        <v>1701</v>
      </c>
      <c r="B1702" s="40" t="s">
        <v>757</v>
      </c>
      <c r="C1702" s="35">
        <v>732</v>
      </c>
      <c r="D1702" s="36">
        <v>42995.211985426518</v>
      </c>
      <c r="E1702" s="34">
        <f>VLOOKUP(FACT_INTERESTS[[#This Row],[DW Version]], VERSIONS[], 2)</f>
        <v>75</v>
      </c>
      <c r="F1702" s="34">
        <f>VLOOKUP(FACT_INTERESTS[[#This Row],[DW Version]], VERSIONS[], 3)</f>
        <v>7.5</v>
      </c>
      <c r="G1702" s="34" t="str">
        <f>VLOOKUP(FACT_INTERESTS[[#This Row],[DW Version]], VERSIONS[], 4)</f>
        <v>white</v>
      </c>
      <c r="H1702" s="40" t="str">
        <f>VLOOKUP(FACT_INTERESTS[[#This Row],[DW Version]], VERSIONS[], 6)</f>
        <v>React Presto</v>
      </c>
      <c r="I1702" s="40" t="str">
        <f>VLOOKUP(FACT_INTERESTS[[#This Row],[DW Version]], VERSIONS[], 7)</f>
        <v>Shoe</v>
      </c>
    </row>
    <row r="1703" spans="1:9" ht="15.5" x14ac:dyDescent="0.3">
      <c r="A1703" s="37">
        <v>1702</v>
      </c>
      <c r="B1703" s="37" t="s">
        <v>757</v>
      </c>
      <c r="C1703" s="38">
        <v>369</v>
      </c>
      <c r="D1703" s="39">
        <v>42193.256054234211</v>
      </c>
      <c r="E1703" s="34">
        <f>VLOOKUP(FACT_INTERESTS[[#This Row],[DW Version]], VERSIONS[], 2)</f>
        <v>37</v>
      </c>
      <c r="F1703" s="34">
        <f>VLOOKUP(FACT_INTERESTS[[#This Row],[DW Version]], VERSIONS[], 3)</f>
        <v>8</v>
      </c>
      <c r="G1703" s="34" t="str">
        <f>VLOOKUP(FACT_INTERESTS[[#This Row],[DW Version]], VERSIONS[], 4)</f>
        <v>black</v>
      </c>
      <c r="H1703" s="40" t="str">
        <f>VLOOKUP(FACT_INTERESTS[[#This Row],[DW Version]], VERSIONS[], 6)</f>
        <v>Air Zoom Winflo</v>
      </c>
      <c r="I1703" s="40" t="str">
        <f>VLOOKUP(FACT_INTERESTS[[#This Row],[DW Version]], VERSIONS[], 7)</f>
        <v>Shoe</v>
      </c>
    </row>
    <row r="1704" spans="1:9" ht="15.5" x14ac:dyDescent="0.3">
      <c r="A1704" s="34">
        <v>1703</v>
      </c>
      <c r="B1704" s="40" t="s">
        <v>757</v>
      </c>
      <c r="C1704" s="35">
        <v>850</v>
      </c>
      <c r="D1704" s="36">
        <v>40780.820874852077</v>
      </c>
      <c r="E1704" s="34">
        <f>VLOOKUP(FACT_INTERESTS[[#This Row],[DW Version]], VERSIONS[], 2)</f>
        <v>86</v>
      </c>
      <c r="F1704" s="34">
        <f>VLOOKUP(FACT_INTERESTS[[#This Row],[DW Version]], VERSIONS[], 3)</f>
        <v>8</v>
      </c>
      <c r="G1704" s="34" t="str">
        <f>VLOOKUP(FACT_INTERESTS[[#This Row],[DW Version]], VERSIONS[], 4)</f>
        <v>dark blue</v>
      </c>
      <c r="H1704" s="40" t="str">
        <f>VLOOKUP(FACT_INTERESTS[[#This Row],[DW Version]], VERSIONS[], 6)</f>
        <v>Challenger Long-Sleeve</v>
      </c>
      <c r="I1704" s="40" t="str">
        <f>VLOOKUP(FACT_INTERESTS[[#This Row],[DW Version]], VERSIONS[], 7)</f>
        <v>Apparel</v>
      </c>
    </row>
    <row r="1705" spans="1:9" ht="15.5" x14ac:dyDescent="0.3">
      <c r="A1705" s="37">
        <v>1704</v>
      </c>
      <c r="B1705" s="37" t="s">
        <v>757</v>
      </c>
      <c r="C1705" s="38">
        <v>594</v>
      </c>
      <c r="D1705" s="39">
        <v>41198.50726280146</v>
      </c>
      <c r="E1705" s="34">
        <f>VLOOKUP(FACT_INTERESTS[[#This Row],[DW Version]], VERSIONS[], 2)</f>
        <v>60</v>
      </c>
      <c r="F1705" s="34">
        <f>VLOOKUP(FACT_INTERESTS[[#This Row],[DW Version]], VERSIONS[], 3)</f>
        <v>9</v>
      </c>
      <c r="G1705" s="34" t="str">
        <f>VLOOKUP(FACT_INTERESTS[[#This Row],[DW Version]], VERSIONS[], 4)</f>
        <v>white</v>
      </c>
      <c r="H1705" s="40" t="str">
        <f>VLOOKUP(FACT_INTERESTS[[#This Row],[DW Version]], VERSIONS[], 6)</f>
        <v>Magista Obra</v>
      </c>
      <c r="I1705" s="40" t="str">
        <f>VLOOKUP(FACT_INTERESTS[[#This Row],[DW Version]], VERSIONS[], 7)</f>
        <v>Shoe</v>
      </c>
    </row>
    <row r="1706" spans="1:9" ht="15.5" x14ac:dyDescent="0.3">
      <c r="A1706" s="34">
        <v>1705</v>
      </c>
      <c r="B1706" s="34" t="s">
        <v>757</v>
      </c>
      <c r="C1706" s="35">
        <v>652</v>
      </c>
      <c r="D1706" s="36">
        <v>44475.756998717836</v>
      </c>
      <c r="E1706" s="34">
        <f>VLOOKUP(FACT_INTERESTS[[#This Row],[DW Version]], VERSIONS[], 2)</f>
        <v>66</v>
      </c>
      <c r="F1706" s="34">
        <f>VLOOKUP(FACT_INTERESTS[[#This Row],[DW Version]], VERSIONS[], 3)</f>
        <v>6.5</v>
      </c>
      <c r="G1706" s="34" t="str">
        <f>VLOOKUP(FACT_INTERESTS[[#This Row],[DW Version]], VERSIONS[], 4)</f>
        <v>white</v>
      </c>
      <c r="H1706" s="40" t="str">
        <f>VLOOKUP(FACT_INTERESTS[[#This Row],[DW Version]], VERSIONS[], 6)</f>
        <v>Therma Training Pants</v>
      </c>
      <c r="I1706" s="40" t="str">
        <f>VLOOKUP(FACT_INTERESTS[[#This Row],[DW Version]], VERSIONS[], 7)</f>
        <v>Apparel</v>
      </c>
    </row>
    <row r="1707" spans="1:9" ht="15.5" x14ac:dyDescent="0.3">
      <c r="A1707" s="37">
        <v>1706</v>
      </c>
      <c r="B1707" s="37" t="s">
        <v>757</v>
      </c>
      <c r="C1707" s="38">
        <v>342</v>
      </c>
      <c r="D1707" s="39">
        <v>43720.202365328245</v>
      </c>
      <c r="E1707" s="34">
        <f>VLOOKUP(FACT_INTERESTS[[#This Row],[DW Version]], VERSIONS[], 2)</f>
        <v>35</v>
      </c>
      <c r="F1707" s="34">
        <f>VLOOKUP(FACT_INTERESTS[[#This Row],[DW Version]], VERSIONS[], 3)</f>
        <v>4.5</v>
      </c>
      <c r="G1707" s="34" t="str">
        <f>VLOOKUP(FACT_INTERESTS[[#This Row],[DW Version]], VERSIONS[], 4)</f>
        <v>black</v>
      </c>
      <c r="H1707" s="40" t="str">
        <f>VLOOKUP(FACT_INTERESTS[[#This Row],[DW Version]], VERSIONS[], 6)</f>
        <v>Alphafly</v>
      </c>
      <c r="I1707" s="40" t="str">
        <f>VLOOKUP(FACT_INTERESTS[[#This Row],[DW Version]], VERSIONS[], 7)</f>
        <v>Shoe</v>
      </c>
    </row>
    <row r="1708" spans="1:9" ht="15.5" x14ac:dyDescent="0.3">
      <c r="A1708" s="34">
        <v>1707</v>
      </c>
      <c r="B1708" s="40" t="s">
        <v>721</v>
      </c>
      <c r="C1708" s="35">
        <v>86</v>
      </c>
      <c r="D1708" s="36">
        <v>44389.894747606275</v>
      </c>
      <c r="E1708" s="34">
        <f>VLOOKUP(FACT_INTERESTS[[#This Row],[DW Version]], VERSIONS[], 2)</f>
        <v>9</v>
      </c>
      <c r="F1708" s="34">
        <f>VLOOKUP(FACT_INTERESTS[[#This Row],[DW Version]], VERSIONS[], 3)</f>
        <v>4</v>
      </c>
      <c r="G1708" s="34" t="str">
        <f>VLOOKUP(FACT_INTERESTS[[#This Row],[DW Version]], VERSIONS[], 4)</f>
        <v>black</v>
      </c>
      <c r="H1708" s="40" t="str">
        <f>VLOOKUP(FACT_INTERESTS[[#This Row],[DW Version]], VERSIONS[], 6)</f>
        <v>React</v>
      </c>
      <c r="I1708" s="40" t="str">
        <f>VLOOKUP(FACT_INTERESTS[[#This Row],[DW Version]], VERSIONS[], 7)</f>
        <v>Shoe</v>
      </c>
    </row>
    <row r="1709" spans="1:9" ht="15.5" x14ac:dyDescent="0.3">
      <c r="A1709" s="37">
        <v>1708</v>
      </c>
      <c r="B1709" s="41" t="s">
        <v>721</v>
      </c>
      <c r="C1709" s="38">
        <v>240</v>
      </c>
      <c r="D1709" s="39">
        <v>41704.498554081496</v>
      </c>
      <c r="E1709" s="34">
        <f>VLOOKUP(FACT_INTERESTS[[#This Row],[DW Version]], VERSIONS[], 2)</f>
        <v>24</v>
      </c>
      <c r="F1709" s="34">
        <f>VLOOKUP(FACT_INTERESTS[[#This Row],[DW Version]], VERSIONS[], 3)</f>
        <v>4.5</v>
      </c>
      <c r="G1709" s="34" t="str">
        <f>VLOOKUP(FACT_INTERESTS[[#This Row],[DW Version]], VERSIONS[], 4)</f>
        <v>white</v>
      </c>
      <c r="H1709" s="40" t="str">
        <f>VLOOKUP(FACT_INTERESTS[[#This Row],[DW Version]], VERSIONS[], 6)</f>
        <v>Zoom Fly</v>
      </c>
      <c r="I1709" s="40" t="str">
        <f>VLOOKUP(FACT_INTERESTS[[#This Row],[DW Version]], VERSIONS[], 7)</f>
        <v>Shoe</v>
      </c>
    </row>
    <row r="1710" spans="1:9" ht="15.5" x14ac:dyDescent="0.3">
      <c r="A1710" s="34">
        <v>1709</v>
      </c>
      <c r="B1710" s="34" t="s">
        <v>721</v>
      </c>
      <c r="C1710" s="35">
        <v>778</v>
      </c>
      <c r="D1710" s="36">
        <v>44535.793277313547</v>
      </c>
      <c r="E1710" s="34">
        <f>VLOOKUP(FACT_INTERESTS[[#This Row],[DW Version]], VERSIONS[], 2)</f>
        <v>79</v>
      </c>
      <c r="F1710" s="34">
        <f>VLOOKUP(FACT_INTERESTS[[#This Row],[DW Version]], VERSIONS[], 3)</f>
        <v>12.5</v>
      </c>
      <c r="G1710" s="34" t="str">
        <f>VLOOKUP(FACT_INTERESTS[[#This Row],[DW Version]], VERSIONS[], 4)</f>
        <v>white</v>
      </c>
      <c r="H1710" s="40" t="str">
        <f>VLOOKUP(FACT_INTERESTS[[#This Row],[DW Version]], VERSIONS[], 6)</f>
        <v>Zoom Gravity</v>
      </c>
      <c r="I1710" s="40" t="str">
        <f>VLOOKUP(FACT_INTERESTS[[#This Row],[DW Version]], VERSIONS[], 7)</f>
        <v>Shoe</v>
      </c>
    </row>
    <row r="1711" spans="1:9" ht="15.5" x14ac:dyDescent="0.3">
      <c r="A1711" s="37">
        <v>1710</v>
      </c>
      <c r="B1711" s="37" t="s">
        <v>721</v>
      </c>
      <c r="C1711" s="38">
        <v>587</v>
      </c>
      <c r="D1711" s="39">
        <v>44555.30290549808</v>
      </c>
      <c r="E1711" s="34">
        <f>VLOOKUP(FACT_INTERESTS[[#This Row],[DW Version]], VERSIONS[], 2)</f>
        <v>60</v>
      </c>
      <c r="F1711" s="34">
        <f>VLOOKUP(FACT_INTERESTS[[#This Row],[DW Version]], VERSIONS[], 3)</f>
        <v>6</v>
      </c>
      <c r="G1711" s="34" t="str">
        <f>VLOOKUP(FACT_INTERESTS[[#This Row],[DW Version]], VERSIONS[], 4)</f>
        <v>black</v>
      </c>
      <c r="H1711" s="40" t="str">
        <f>VLOOKUP(FACT_INTERESTS[[#This Row],[DW Version]], VERSIONS[], 6)</f>
        <v>Magista Obra</v>
      </c>
      <c r="I1711" s="40" t="str">
        <f>VLOOKUP(FACT_INTERESTS[[#This Row],[DW Version]], VERSIONS[], 7)</f>
        <v>Shoe</v>
      </c>
    </row>
    <row r="1712" spans="1:9" ht="15.5" x14ac:dyDescent="0.3">
      <c r="A1712" s="34">
        <v>1711</v>
      </c>
      <c r="B1712" s="40" t="s">
        <v>721</v>
      </c>
      <c r="C1712" s="35">
        <v>353</v>
      </c>
      <c r="D1712" s="36">
        <v>42467.825807580055</v>
      </c>
      <c r="E1712" s="34">
        <f>VLOOKUP(FACT_INTERESTS[[#This Row],[DW Version]], VERSIONS[], 2)</f>
        <v>36</v>
      </c>
      <c r="F1712" s="34">
        <f>VLOOKUP(FACT_INTERESTS[[#This Row],[DW Version]], VERSIONS[], 3)</f>
        <v>4</v>
      </c>
      <c r="G1712" s="34" t="str">
        <f>VLOOKUP(FACT_INTERESTS[[#This Row],[DW Version]], VERSIONS[], 4)</f>
        <v>black</v>
      </c>
      <c r="H1712" s="40" t="str">
        <f>VLOOKUP(FACT_INTERESTS[[#This Row],[DW Version]], VERSIONS[], 6)</f>
        <v>Air Max 270</v>
      </c>
      <c r="I1712" s="40" t="str">
        <f>VLOOKUP(FACT_INTERESTS[[#This Row],[DW Version]], VERSIONS[], 7)</f>
        <v>Shoe</v>
      </c>
    </row>
    <row r="1713" spans="1:9" ht="15.5" x14ac:dyDescent="0.3">
      <c r="A1713" s="37">
        <v>1712</v>
      </c>
      <c r="B1713" s="41" t="s">
        <v>721</v>
      </c>
      <c r="C1713" s="38">
        <v>834</v>
      </c>
      <c r="D1713" s="39">
        <v>40759.143051852079</v>
      </c>
      <c r="E1713" s="34">
        <f>VLOOKUP(FACT_INTERESTS[[#This Row],[DW Version]], VERSIONS[], 2)</f>
        <v>85</v>
      </c>
      <c r="F1713" s="34">
        <f>VLOOKUP(FACT_INTERESTS[[#This Row],[DW Version]], VERSIONS[], 3)</f>
        <v>3.5</v>
      </c>
      <c r="G1713" s="34" t="str">
        <f>VLOOKUP(FACT_INTERESTS[[#This Row],[DW Version]], VERSIONS[], 4)</f>
        <v>black</v>
      </c>
      <c r="H1713" s="40" t="str">
        <f>VLOOKUP(FACT_INTERESTS[[#This Row],[DW Version]], VERSIONS[], 6)</f>
        <v>Nike Flex Stride</v>
      </c>
      <c r="I1713" s="40" t="str">
        <f>VLOOKUP(FACT_INTERESTS[[#This Row],[DW Version]], VERSIONS[], 7)</f>
        <v>Apparel</v>
      </c>
    </row>
    <row r="1714" spans="1:9" ht="15.5" x14ac:dyDescent="0.3">
      <c r="A1714" s="34">
        <v>1713</v>
      </c>
      <c r="B1714" s="40" t="s">
        <v>721</v>
      </c>
      <c r="C1714" s="35">
        <v>941</v>
      </c>
      <c r="D1714" s="36">
        <v>42997.707371385761</v>
      </c>
      <c r="E1714" s="34">
        <f>VLOOKUP(FACT_INTERESTS[[#This Row],[DW Version]], VERSIONS[], 2)</f>
        <v>96</v>
      </c>
      <c r="F1714" s="34">
        <f>VLOOKUP(FACT_INTERESTS[[#This Row],[DW Version]], VERSIONS[], 3)</f>
        <v>3.5</v>
      </c>
      <c r="G1714" s="34" t="str">
        <f>VLOOKUP(FACT_INTERESTS[[#This Row],[DW Version]], VERSIONS[], 4)</f>
        <v>purple lilac</v>
      </c>
      <c r="H1714" s="40" t="str">
        <f>VLOOKUP(FACT_INTERESTS[[#This Row],[DW Version]], VERSIONS[], 6)</f>
        <v>Epic Phantom React</v>
      </c>
      <c r="I1714" s="40" t="str">
        <f>VLOOKUP(FACT_INTERESTS[[#This Row],[DW Version]], VERSIONS[], 7)</f>
        <v>Shoe</v>
      </c>
    </row>
    <row r="1715" spans="1:9" ht="15.5" x14ac:dyDescent="0.3">
      <c r="A1715" s="37">
        <v>1714</v>
      </c>
      <c r="B1715" s="37" t="s">
        <v>721</v>
      </c>
      <c r="C1715" s="38">
        <v>470</v>
      </c>
      <c r="D1715" s="39">
        <v>42289.110060383799</v>
      </c>
      <c r="E1715" s="34">
        <f>VLOOKUP(FACT_INTERESTS[[#This Row],[DW Version]], VERSIONS[], 2)</f>
        <v>49</v>
      </c>
      <c r="F1715" s="34">
        <f>VLOOKUP(FACT_INTERESTS[[#This Row],[DW Version]], VERSIONS[], 3)</f>
        <v>9.5</v>
      </c>
      <c r="G1715" s="34" t="str">
        <f>VLOOKUP(FACT_INTERESTS[[#This Row],[DW Version]], VERSIONS[], 4)</f>
        <v>white</v>
      </c>
      <c r="H1715" s="40" t="str">
        <f>VLOOKUP(FACT_INTERESTS[[#This Row],[DW Version]], VERSIONS[], 6)</f>
        <v>Air Zoom Pegasus</v>
      </c>
      <c r="I1715" s="40" t="str">
        <f>VLOOKUP(FACT_INTERESTS[[#This Row],[DW Version]], VERSIONS[], 7)</f>
        <v>Shoe</v>
      </c>
    </row>
    <row r="1716" spans="1:9" ht="15.5" x14ac:dyDescent="0.3">
      <c r="A1716" s="34">
        <v>1715</v>
      </c>
      <c r="B1716" s="40" t="s">
        <v>743</v>
      </c>
      <c r="C1716" s="35">
        <v>194</v>
      </c>
      <c r="D1716" s="36">
        <v>42246.243658644707</v>
      </c>
      <c r="E1716" s="34">
        <f>VLOOKUP(FACT_INTERESTS[[#This Row],[DW Version]], VERSIONS[], 2)</f>
        <v>19</v>
      </c>
      <c r="F1716" s="34">
        <f>VLOOKUP(FACT_INTERESTS[[#This Row],[DW Version]], VERSIONS[], 3)</f>
        <v>12.5</v>
      </c>
      <c r="G1716" s="34" t="str">
        <f>VLOOKUP(FACT_INTERESTS[[#This Row],[DW Version]], VERSIONS[], 4)</f>
        <v>black</v>
      </c>
      <c r="H1716" s="40" t="str">
        <f>VLOOKUP(FACT_INTERESTS[[#This Row],[DW Version]], VERSIONS[], 6)</f>
        <v>Windrunner Jacket</v>
      </c>
      <c r="I1716" s="40" t="str">
        <f>VLOOKUP(FACT_INTERESTS[[#This Row],[DW Version]], VERSIONS[], 7)</f>
        <v>Apparel</v>
      </c>
    </row>
    <row r="1717" spans="1:9" ht="15.5" x14ac:dyDescent="0.3">
      <c r="A1717" s="37">
        <v>1716</v>
      </c>
      <c r="B1717" s="37" t="s">
        <v>743</v>
      </c>
      <c r="C1717" s="38">
        <v>414</v>
      </c>
      <c r="D1717" s="39">
        <v>40145.024709160345</v>
      </c>
      <c r="E1717" s="34">
        <f>VLOOKUP(FACT_INTERESTS[[#This Row],[DW Version]], VERSIONS[], 2)</f>
        <v>42</v>
      </c>
      <c r="F1717" s="34">
        <f>VLOOKUP(FACT_INTERESTS[[#This Row],[DW Version]], VERSIONS[], 3)</f>
        <v>4.5</v>
      </c>
      <c r="G1717" s="34" t="str">
        <f>VLOOKUP(FACT_INTERESTS[[#This Row],[DW Version]], VERSIONS[], 4)</f>
        <v>blue</v>
      </c>
      <c r="H1717" s="40" t="str">
        <f>VLOOKUP(FACT_INTERESTS[[#This Row],[DW Version]], VERSIONS[], 6)</f>
        <v>Air Max Thea</v>
      </c>
      <c r="I1717" s="40" t="str">
        <f>VLOOKUP(FACT_INTERESTS[[#This Row],[DW Version]], VERSIONS[], 7)</f>
        <v>Shoe</v>
      </c>
    </row>
    <row r="1718" spans="1:9" ht="15.5" x14ac:dyDescent="0.3">
      <c r="A1718" s="34">
        <v>1717</v>
      </c>
      <c r="B1718" s="34" t="s">
        <v>743</v>
      </c>
      <c r="C1718" s="35">
        <v>22</v>
      </c>
      <c r="D1718" s="36">
        <v>42992.426739282084</v>
      </c>
      <c r="E1718" s="34">
        <f>VLOOKUP(FACT_INTERESTS[[#This Row],[DW Version]], VERSIONS[], 2)</f>
        <v>2</v>
      </c>
      <c r="F1718" s="34">
        <f>VLOOKUP(FACT_INTERESTS[[#This Row],[DW Version]], VERSIONS[], 3)</f>
        <v>8.5</v>
      </c>
      <c r="G1718" s="34" t="str">
        <f>VLOOKUP(FACT_INTERESTS[[#This Row],[DW Version]], VERSIONS[], 4)</f>
        <v>pink</v>
      </c>
      <c r="H1718" s="40" t="str">
        <f>VLOOKUP(FACT_INTERESTS[[#This Row],[DW Version]], VERSIONS[], 6)</f>
        <v>Air Force 1</v>
      </c>
      <c r="I1718" s="40" t="str">
        <f>VLOOKUP(FACT_INTERESTS[[#This Row],[DW Version]], VERSIONS[], 7)</f>
        <v>Shoe</v>
      </c>
    </row>
    <row r="1719" spans="1:9" ht="15.5" x14ac:dyDescent="0.3">
      <c r="A1719" s="37">
        <v>1718</v>
      </c>
      <c r="B1719" s="37" t="s">
        <v>743</v>
      </c>
      <c r="C1719" s="38">
        <v>967</v>
      </c>
      <c r="D1719" s="39">
        <v>39732.458782368842</v>
      </c>
      <c r="E1719" s="34">
        <f>VLOOKUP(FACT_INTERESTS[[#This Row],[DW Version]], VERSIONS[], 2)</f>
        <v>98</v>
      </c>
      <c r="F1719" s="34">
        <f>VLOOKUP(FACT_INTERESTS[[#This Row],[DW Version]], VERSIONS[], 3)</f>
        <v>8.5</v>
      </c>
      <c r="G1719" s="34" t="str">
        <f>VLOOKUP(FACT_INTERESTS[[#This Row],[DW Version]], VERSIONS[], 4)</f>
        <v>black</v>
      </c>
      <c r="H1719" s="40" t="str">
        <f>VLOOKUP(FACT_INTERESTS[[#This Row],[DW Version]], VERSIONS[], 6)</f>
        <v>Zoom Rival Fly</v>
      </c>
      <c r="I1719" s="40" t="str">
        <f>VLOOKUP(FACT_INTERESTS[[#This Row],[DW Version]], VERSIONS[], 7)</f>
        <v>Shoe</v>
      </c>
    </row>
    <row r="1720" spans="1:9" ht="15.5" x14ac:dyDescent="0.3">
      <c r="A1720" s="34">
        <v>1719</v>
      </c>
      <c r="B1720" s="34" t="s">
        <v>728</v>
      </c>
      <c r="C1720" s="35">
        <v>536</v>
      </c>
      <c r="D1720" s="36">
        <v>42330.488686291974</v>
      </c>
      <c r="E1720" s="34">
        <f>VLOOKUP(FACT_INTERESTS[[#This Row],[DW Version]], VERSIONS[], 2)</f>
        <v>56</v>
      </c>
      <c r="F1720" s="34">
        <f>VLOOKUP(FACT_INTERESTS[[#This Row],[DW Version]], VERSIONS[], 3)</f>
        <v>4.5</v>
      </c>
      <c r="G1720" s="34" t="str">
        <f>VLOOKUP(FACT_INTERESTS[[#This Row],[DW Version]], VERSIONS[], 4)</f>
        <v>black</v>
      </c>
      <c r="H1720" s="40" t="str">
        <f>VLOOKUP(FACT_INTERESTS[[#This Row],[DW Version]], VERSIONS[], 6)</f>
        <v>Nike Yoga Mat</v>
      </c>
      <c r="I1720" s="40" t="str">
        <f>VLOOKUP(FACT_INTERESTS[[#This Row],[DW Version]], VERSIONS[], 7)</f>
        <v>Sport Equipment</v>
      </c>
    </row>
    <row r="1721" spans="1:9" ht="15.5" x14ac:dyDescent="0.3">
      <c r="A1721" s="37">
        <v>1720</v>
      </c>
      <c r="B1721" s="41" t="s">
        <v>728</v>
      </c>
      <c r="C1721" s="38">
        <v>727</v>
      </c>
      <c r="D1721" s="39">
        <v>43994.918919411037</v>
      </c>
      <c r="E1721" s="34">
        <f>VLOOKUP(FACT_INTERESTS[[#This Row],[DW Version]], VERSIONS[], 2)</f>
        <v>74</v>
      </c>
      <c r="F1721" s="34">
        <f>VLOOKUP(FACT_INTERESTS[[#This Row],[DW Version]], VERSIONS[], 3)</f>
        <v>9.5</v>
      </c>
      <c r="G1721" s="34" t="str">
        <f>VLOOKUP(FACT_INTERESTS[[#This Row],[DW Version]], VERSIONS[], 4)</f>
        <v>black</v>
      </c>
      <c r="H1721" s="40" t="str">
        <f>VLOOKUP(FACT_INTERESTS[[#This Row],[DW Version]], VERSIONS[], 6)</f>
        <v>Nike Soccer Ball</v>
      </c>
      <c r="I1721" s="40" t="str">
        <f>VLOOKUP(FACT_INTERESTS[[#This Row],[DW Version]], VERSIONS[], 7)</f>
        <v>Sport Equipment</v>
      </c>
    </row>
    <row r="1722" spans="1:9" ht="15.5" x14ac:dyDescent="0.3">
      <c r="A1722" s="34">
        <v>1721</v>
      </c>
      <c r="B1722" s="34" t="s">
        <v>728</v>
      </c>
      <c r="C1722" s="35">
        <v>67</v>
      </c>
      <c r="D1722" s="36">
        <v>39995.165404190222</v>
      </c>
      <c r="E1722" s="34">
        <f>VLOOKUP(FACT_INTERESTS[[#This Row],[DW Version]], VERSIONS[], 2)</f>
        <v>6</v>
      </c>
      <c r="F1722" s="34">
        <f>VLOOKUP(FACT_INTERESTS[[#This Row],[DW Version]], VERSIONS[], 3)</f>
        <v>9.5</v>
      </c>
      <c r="G1722" s="34" t="str">
        <f>VLOOKUP(FACT_INTERESTS[[#This Row],[DW Version]], VERSIONS[], 4)</f>
        <v>blue</v>
      </c>
      <c r="H1722" s="40" t="str">
        <f>VLOOKUP(FACT_INTERESTS[[#This Row],[DW Version]], VERSIONS[], 6)</f>
        <v>Tech Fleece Hoodie</v>
      </c>
      <c r="I1722" s="40" t="str">
        <f>VLOOKUP(FACT_INTERESTS[[#This Row],[DW Version]], VERSIONS[], 7)</f>
        <v>Apparel</v>
      </c>
    </row>
    <row r="1723" spans="1:9" ht="15.5" x14ac:dyDescent="0.3">
      <c r="A1723" s="37">
        <v>1722</v>
      </c>
      <c r="B1723" s="41" t="s">
        <v>728</v>
      </c>
      <c r="C1723" s="38">
        <v>432</v>
      </c>
      <c r="D1723" s="39">
        <v>42515.111021035103</v>
      </c>
      <c r="E1723" s="34">
        <f>VLOOKUP(FACT_INTERESTS[[#This Row],[DW Version]], VERSIONS[], 2)</f>
        <v>44</v>
      </c>
      <c r="F1723" s="34">
        <f>VLOOKUP(FACT_INTERESTS[[#This Row],[DW Version]], VERSIONS[], 3)</f>
        <v>10.5</v>
      </c>
      <c r="G1723" s="34" t="str">
        <f>VLOOKUP(FACT_INTERESTS[[#This Row],[DW Version]], VERSIONS[], 4)</f>
        <v>white</v>
      </c>
      <c r="H1723" s="40" t="str">
        <f>VLOOKUP(FACT_INTERESTS[[#This Row],[DW Version]], VERSIONS[], 6)</f>
        <v>Zoom Pegasus Turbo</v>
      </c>
      <c r="I1723" s="40" t="str">
        <f>VLOOKUP(FACT_INTERESTS[[#This Row],[DW Version]], VERSIONS[], 7)</f>
        <v>Shoe</v>
      </c>
    </row>
    <row r="1724" spans="1:9" ht="15.5" x14ac:dyDescent="0.3">
      <c r="A1724" s="34">
        <v>1723</v>
      </c>
      <c r="B1724" s="34" t="s">
        <v>728</v>
      </c>
      <c r="C1724" s="35">
        <v>797</v>
      </c>
      <c r="D1724" s="36">
        <v>41520.328979725105</v>
      </c>
      <c r="E1724" s="34">
        <f>VLOOKUP(FACT_INTERESTS[[#This Row],[DW Version]], VERSIONS[], 2)</f>
        <v>81</v>
      </c>
      <c r="F1724" s="34">
        <f>VLOOKUP(FACT_INTERESTS[[#This Row],[DW Version]], VERSIONS[], 3)</f>
        <v>8</v>
      </c>
      <c r="G1724" s="34" t="str">
        <f>VLOOKUP(FACT_INTERESTS[[#This Row],[DW Version]], VERSIONS[], 4)</f>
        <v>white</v>
      </c>
      <c r="H1724" s="40" t="str">
        <f>VLOOKUP(FACT_INTERESTS[[#This Row],[DW Version]], VERSIONS[], 6)</f>
        <v>Air Max Fusion</v>
      </c>
      <c r="I1724" s="40" t="str">
        <f>VLOOKUP(FACT_INTERESTS[[#This Row],[DW Version]], VERSIONS[], 7)</f>
        <v>Shoe</v>
      </c>
    </row>
    <row r="1725" spans="1:9" ht="15.5" x14ac:dyDescent="0.3">
      <c r="A1725" s="37">
        <v>1724</v>
      </c>
      <c r="B1725" s="37" t="s">
        <v>728</v>
      </c>
      <c r="C1725" s="38">
        <v>830</v>
      </c>
      <c r="D1725" s="39">
        <v>42371.214765669945</v>
      </c>
      <c r="E1725" s="34">
        <f>VLOOKUP(FACT_INTERESTS[[#This Row],[DW Version]], VERSIONS[], 2)</f>
        <v>84</v>
      </c>
      <c r="F1725" s="34">
        <f>VLOOKUP(FACT_INTERESTS[[#This Row],[DW Version]], VERSIONS[], 3)</f>
        <v>8</v>
      </c>
      <c r="G1725" s="34" t="str">
        <f>VLOOKUP(FACT_INTERESTS[[#This Row],[DW Version]], VERSIONS[], 4)</f>
        <v>white</v>
      </c>
      <c r="H1725" s="40" t="str">
        <f>VLOOKUP(FACT_INTERESTS[[#This Row],[DW Version]], VERSIONS[], 6)</f>
        <v>AeroLoft Running Vest</v>
      </c>
      <c r="I1725" s="40" t="str">
        <f>VLOOKUP(FACT_INTERESTS[[#This Row],[DW Version]], VERSIONS[], 7)</f>
        <v>Apparel</v>
      </c>
    </row>
    <row r="1726" spans="1:9" ht="15.5" x14ac:dyDescent="0.3">
      <c r="A1726" s="34">
        <v>1725</v>
      </c>
      <c r="B1726" s="34" t="s">
        <v>728</v>
      </c>
      <c r="C1726" s="35">
        <v>863</v>
      </c>
      <c r="D1726" s="36">
        <v>40924.099485283878</v>
      </c>
      <c r="E1726" s="34">
        <f>VLOOKUP(FACT_INTERESTS[[#This Row],[DW Version]], VERSIONS[], 2)</f>
        <v>88</v>
      </c>
      <c r="F1726" s="34">
        <f>VLOOKUP(FACT_INTERESTS[[#This Row],[DW Version]], VERSIONS[], 3)</f>
        <v>4.5</v>
      </c>
      <c r="G1726" s="34" t="str">
        <f>VLOOKUP(FACT_INTERESTS[[#This Row],[DW Version]], VERSIONS[], 4)</f>
        <v>red</v>
      </c>
      <c r="H1726" s="40" t="str">
        <f>VLOOKUP(FACT_INTERESTS[[#This Row],[DW Version]], VERSIONS[], 6)</f>
        <v>React Infinity Run</v>
      </c>
      <c r="I1726" s="40" t="str">
        <f>VLOOKUP(FACT_INTERESTS[[#This Row],[DW Version]], VERSIONS[], 7)</f>
        <v>Shoe</v>
      </c>
    </row>
    <row r="1727" spans="1:9" ht="15.5" x14ac:dyDescent="0.3">
      <c r="A1727" s="37">
        <v>1726</v>
      </c>
      <c r="B1727" s="41" t="s">
        <v>728</v>
      </c>
      <c r="C1727" s="38">
        <v>2</v>
      </c>
      <c r="D1727" s="39">
        <v>42764.370789162851</v>
      </c>
      <c r="E1727" s="34">
        <f>VLOOKUP(FACT_INTERESTS[[#This Row],[DW Version]], VERSIONS[], 2)</f>
        <v>1</v>
      </c>
      <c r="F1727" s="34">
        <f>VLOOKUP(FACT_INTERESTS[[#This Row],[DW Version]], VERSIONS[], 3)</f>
        <v>3</v>
      </c>
      <c r="G1727" s="34" t="str">
        <f>VLOOKUP(FACT_INTERESTS[[#This Row],[DW Version]], VERSIONS[], 4)</f>
        <v>turquoise</v>
      </c>
      <c r="H1727" s="40" t="str">
        <f>VLOOKUP(FACT_INTERESTS[[#This Row],[DW Version]], VERSIONS[], 6)</f>
        <v>Air Max</v>
      </c>
      <c r="I1727" s="40" t="str">
        <f>VLOOKUP(FACT_INTERESTS[[#This Row],[DW Version]], VERSIONS[], 7)</f>
        <v>Shoe</v>
      </c>
    </row>
    <row r="1728" spans="1:9" ht="15.5" x14ac:dyDescent="0.3">
      <c r="A1728" s="34">
        <v>1727</v>
      </c>
      <c r="B1728" s="40" t="s">
        <v>728</v>
      </c>
      <c r="C1728" s="35">
        <v>81</v>
      </c>
      <c r="D1728" s="36">
        <v>42731.609959527617</v>
      </c>
      <c r="E1728" s="34">
        <f>VLOOKUP(FACT_INTERESTS[[#This Row],[DW Version]], VERSIONS[], 2)</f>
        <v>8</v>
      </c>
      <c r="F1728" s="34">
        <f>VLOOKUP(FACT_INTERESTS[[#This Row],[DW Version]], VERSIONS[], 3)</f>
        <v>9</v>
      </c>
      <c r="G1728" s="34" t="str">
        <f>VLOOKUP(FACT_INTERESTS[[#This Row],[DW Version]], VERSIONS[], 4)</f>
        <v>red</v>
      </c>
      <c r="H1728" s="40" t="str">
        <f>VLOOKUP(FACT_INTERESTS[[#This Row],[DW Version]], VERSIONS[], 6)</f>
        <v>Dunk</v>
      </c>
      <c r="I1728" s="40" t="str">
        <f>VLOOKUP(FACT_INTERESTS[[#This Row],[DW Version]], VERSIONS[], 7)</f>
        <v>Shoe</v>
      </c>
    </row>
    <row r="1729" spans="1:9" ht="15.5" x14ac:dyDescent="0.3">
      <c r="A1729" s="37">
        <v>1728</v>
      </c>
      <c r="B1729" s="37" t="s">
        <v>728</v>
      </c>
      <c r="C1729" s="38">
        <v>120</v>
      </c>
      <c r="D1729" s="39">
        <v>41299.066449502148</v>
      </c>
      <c r="E1729" s="34">
        <f>VLOOKUP(FACT_INTERESTS[[#This Row],[DW Version]], VERSIONS[], 2)</f>
        <v>12</v>
      </c>
      <c r="F1729" s="34">
        <f>VLOOKUP(FACT_INTERESTS[[#This Row],[DW Version]], VERSIONS[], 3)</f>
        <v>9.5</v>
      </c>
      <c r="G1729" s="34" t="str">
        <f>VLOOKUP(FACT_INTERESTS[[#This Row],[DW Version]], VERSIONS[], 4)</f>
        <v>red</v>
      </c>
      <c r="H1729" s="40" t="str">
        <f>VLOOKUP(FACT_INTERESTS[[#This Row],[DW Version]], VERSIONS[], 6)</f>
        <v>Pegasus</v>
      </c>
      <c r="I1729" s="40" t="str">
        <f>VLOOKUP(FACT_INTERESTS[[#This Row],[DW Version]], VERSIONS[], 7)</f>
        <v>Shoe</v>
      </c>
    </row>
    <row r="1730" spans="1:9" ht="15.5" x14ac:dyDescent="0.3">
      <c r="A1730" s="34">
        <v>1729</v>
      </c>
      <c r="B1730" s="34" t="s">
        <v>728</v>
      </c>
      <c r="C1730" s="35">
        <v>906</v>
      </c>
      <c r="D1730" s="36">
        <v>45017.842749401301</v>
      </c>
      <c r="E1730" s="34">
        <f>VLOOKUP(FACT_INTERESTS[[#This Row],[DW Version]], VERSIONS[], 2)</f>
        <v>92</v>
      </c>
      <c r="F1730" s="34">
        <f>VLOOKUP(FACT_INTERESTS[[#This Row],[DW Version]], VERSIONS[], 3)</f>
        <v>12</v>
      </c>
      <c r="G1730" s="34" t="str">
        <f>VLOOKUP(FACT_INTERESTS[[#This Row],[DW Version]], VERSIONS[], 4)</f>
        <v>white</v>
      </c>
      <c r="H1730" s="40" t="str">
        <f>VLOOKUP(FACT_INTERESTS[[#This Row],[DW Version]], VERSIONS[], 6)</f>
        <v>Nike Cap</v>
      </c>
      <c r="I1730" s="40" t="str">
        <f>VLOOKUP(FACT_INTERESTS[[#This Row],[DW Version]], VERSIONS[], 7)</f>
        <v>Accessories</v>
      </c>
    </row>
    <row r="1731" spans="1:9" ht="15.5" x14ac:dyDescent="0.3">
      <c r="A1731" s="37">
        <v>1730</v>
      </c>
      <c r="B1731" s="41" t="s">
        <v>728</v>
      </c>
      <c r="C1731" s="38">
        <v>87</v>
      </c>
      <c r="D1731" s="39">
        <v>39622.403096806651</v>
      </c>
      <c r="E1731" s="34">
        <f>VLOOKUP(FACT_INTERESTS[[#This Row],[DW Version]], VERSIONS[], 2)</f>
        <v>9</v>
      </c>
      <c r="F1731" s="34">
        <f>VLOOKUP(FACT_INTERESTS[[#This Row],[DW Version]], VERSIONS[], 3)</f>
        <v>4</v>
      </c>
      <c r="G1731" s="34" t="str">
        <f>VLOOKUP(FACT_INTERESTS[[#This Row],[DW Version]], VERSIONS[], 4)</f>
        <v>red</v>
      </c>
      <c r="H1731" s="40" t="str">
        <f>VLOOKUP(FACT_INTERESTS[[#This Row],[DW Version]], VERSIONS[], 6)</f>
        <v>React</v>
      </c>
      <c r="I1731" s="40" t="str">
        <f>VLOOKUP(FACT_INTERESTS[[#This Row],[DW Version]], VERSIONS[], 7)</f>
        <v>Shoe</v>
      </c>
    </row>
    <row r="1732" spans="1:9" ht="15.5" x14ac:dyDescent="0.3">
      <c r="A1732" s="34">
        <v>1731</v>
      </c>
      <c r="B1732" s="34" t="s">
        <v>728</v>
      </c>
      <c r="C1732" s="35">
        <v>669</v>
      </c>
      <c r="D1732" s="36">
        <v>44551.440584968877</v>
      </c>
      <c r="E1732" s="34">
        <f>VLOOKUP(FACT_INTERESTS[[#This Row],[DW Version]], VERSIONS[], 2)</f>
        <v>68</v>
      </c>
      <c r="F1732" s="34">
        <f>VLOOKUP(FACT_INTERESTS[[#This Row],[DW Version]], VERSIONS[], 3)</f>
        <v>3</v>
      </c>
      <c r="G1732" s="34" t="str">
        <f>VLOOKUP(FACT_INTERESTS[[#This Row],[DW Version]], VERSIONS[], 4)</f>
        <v>white</v>
      </c>
      <c r="H1732" s="40" t="str">
        <f>VLOOKUP(FACT_INTERESTS[[#This Row],[DW Version]], VERSIONS[], 6)</f>
        <v>React Miler</v>
      </c>
      <c r="I1732" s="40" t="str">
        <f>VLOOKUP(FACT_INTERESTS[[#This Row],[DW Version]], VERSIONS[], 7)</f>
        <v>Shoe</v>
      </c>
    </row>
    <row r="1733" spans="1:9" ht="15.5" x14ac:dyDescent="0.3">
      <c r="A1733" s="37">
        <v>1732</v>
      </c>
      <c r="B1733" s="37" t="s">
        <v>728</v>
      </c>
      <c r="C1733" s="38">
        <v>582</v>
      </c>
      <c r="D1733" s="39">
        <v>44846.699148747917</v>
      </c>
      <c r="E1733" s="34">
        <f>VLOOKUP(FACT_INTERESTS[[#This Row],[DW Version]], VERSIONS[], 2)</f>
        <v>60</v>
      </c>
      <c r="F1733" s="34">
        <f>VLOOKUP(FACT_INTERESTS[[#This Row],[DW Version]], VERSIONS[], 3)</f>
        <v>3.5</v>
      </c>
      <c r="G1733" s="34" t="str">
        <f>VLOOKUP(FACT_INTERESTS[[#This Row],[DW Version]], VERSIONS[], 4)</f>
        <v>red</v>
      </c>
      <c r="H1733" s="40" t="str">
        <f>VLOOKUP(FACT_INTERESTS[[#This Row],[DW Version]], VERSIONS[], 6)</f>
        <v>Magista Obra</v>
      </c>
      <c r="I1733" s="40" t="str">
        <f>VLOOKUP(FACT_INTERESTS[[#This Row],[DW Version]], VERSIONS[], 7)</f>
        <v>Shoe</v>
      </c>
    </row>
    <row r="1734" spans="1:9" ht="15.5" x14ac:dyDescent="0.3">
      <c r="A1734" s="34">
        <v>1733</v>
      </c>
      <c r="B1734" s="40" t="s">
        <v>622</v>
      </c>
      <c r="C1734" s="35">
        <v>16</v>
      </c>
      <c r="D1734" s="36">
        <v>42727.902997416655</v>
      </c>
      <c r="E1734" s="34">
        <f>VLOOKUP(FACT_INTERESTS[[#This Row],[DW Version]], VERSIONS[], 2)</f>
        <v>2</v>
      </c>
      <c r="F1734" s="34">
        <f>VLOOKUP(FACT_INTERESTS[[#This Row],[DW Version]], VERSIONS[], 3)</f>
        <v>4.5</v>
      </c>
      <c r="G1734" s="34" t="str">
        <f>VLOOKUP(FACT_INTERESTS[[#This Row],[DW Version]], VERSIONS[], 4)</f>
        <v>white</v>
      </c>
      <c r="H1734" s="40" t="str">
        <f>VLOOKUP(FACT_INTERESTS[[#This Row],[DW Version]], VERSIONS[], 6)</f>
        <v>Air Force 1</v>
      </c>
      <c r="I1734" s="40" t="str">
        <f>VLOOKUP(FACT_INTERESTS[[#This Row],[DW Version]], VERSIONS[], 7)</f>
        <v>Shoe</v>
      </c>
    </row>
    <row r="1735" spans="1:9" ht="15.5" x14ac:dyDescent="0.3">
      <c r="A1735" s="37">
        <v>1734</v>
      </c>
      <c r="B1735" s="41" t="s">
        <v>622</v>
      </c>
      <c r="C1735" s="38">
        <v>24</v>
      </c>
      <c r="D1735" s="39">
        <v>43881.552452625743</v>
      </c>
      <c r="E1735" s="34">
        <f>VLOOKUP(FACT_INTERESTS[[#This Row],[DW Version]], VERSIONS[], 2)</f>
        <v>2</v>
      </c>
      <c r="F1735" s="34">
        <f>VLOOKUP(FACT_INTERESTS[[#This Row],[DW Version]], VERSIONS[], 3)</f>
        <v>11</v>
      </c>
      <c r="G1735" s="34" t="str">
        <f>VLOOKUP(FACT_INTERESTS[[#This Row],[DW Version]], VERSIONS[], 4)</f>
        <v>white</v>
      </c>
      <c r="H1735" s="40" t="str">
        <f>VLOOKUP(FACT_INTERESTS[[#This Row],[DW Version]], VERSIONS[], 6)</f>
        <v>Air Force 1</v>
      </c>
      <c r="I1735" s="40" t="str">
        <f>VLOOKUP(FACT_INTERESTS[[#This Row],[DW Version]], VERSIONS[], 7)</f>
        <v>Shoe</v>
      </c>
    </row>
    <row r="1736" spans="1:9" ht="15.5" x14ac:dyDescent="0.3">
      <c r="A1736" s="34">
        <v>1735</v>
      </c>
      <c r="B1736" s="34" t="s">
        <v>622</v>
      </c>
      <c r="C1736" s="35">
        <v>594</v>
      </c>
      <c r="D1736" s="36">
        <v>44456.893206708723</v>
      </c>
      <c r="E1736" s="34">
        <f>VLOOKUP(FACT_INTERESTS[[#This Row],[DW Version]], VERSIONS[], 2)</f>
        <v>60</v>
      </c>
      <c r="F1736" s="34">
        <f>VLOOKUP(FACT_INTERESTS[[#This Row],[DW Version]], VERSIONS[], 3)</f>
        <v>9</v>
      </c>
      <c r="G1736" s="34" t="str">
        <f>VLOOKUP(FACT_INTERESTS[[#This Row],[DW Version]], VERSIONS[], 4)</f>
        <v>white</v>
      </c>
      <c r="H1736" s="40" t="str">
        <f>VLOOKUP(FACT_INTERESTS[[#This Row],[DW Version]], VERSIONS[], 6)</f>
        <v>Magista Obra</v>
      </c>
      <c r="I1736" s="40" t="str">
        <f>VLOOKUP(FACT_INTERESTS[[#This Row],[DW Version]], VERSIONS[], 7)</f>
        <v>Shoe</v>
      </c>
    </row>
    <row r="1737" spans="1:9" ht="15.5" x14ac:dyDescent="0.3">
      <c r="A1737" s="37">
        <v>1736</v>
      </c>
      <c r="B1737" s="41" t="s">
        <v>622</v>
      </c>
      <c r="C1737" s="38">
        <v>41</v>
      </c>
      <c r="D1737" s="39">
        <v>41940.303121696204</v>
      </c>
      <c r="E1737" s="34">
        <f>VLOOKUP(FACT_INTERESTS[[#This Row],[DW Version]], VERSIONS[], 2)</f>
        <v>4</v>
      </c>
      <c r="F1737" s="34">
        <f>VLOOKUP(FACT_INTERESTS[[#This Row],[DW Version]], VERSIONS[], 3)</f>
        <v>8</v>
      </c>
      <c r="G1737" s="34" t="str">
        <f>VLOOKUP(FACT_INTERESTS[[#This Row],[DW Version]], VERSIONS[], 4)</f>
        <v>white</v>
      </c>
      <c r="H1737" s="40" t="str">
        <f>VLOOKUP(FACT_INTERESTS[[#This Row],[DW Version]], VERSIONS[], 6)</f>
        <v>Cortez</v>
      </c>
      <c r="I1737" s="40" t="str">
        <f>VLOOKUP(FACT_INTERESTS[[#This Row],[DW Version]], VERSIONS[], 7)</f>
        <v>Shoe</v>
      </c>
    </row>
    <row r="1738" spans="1:9" ht="15.5" x14ac:dyDescent="0.3">
      <c r="A1738" s="34">
        <v>1737</v>
      </c>
      <c r="B1738" s="34" t="s">
        <v>622</v>
      </c>
      <c r="C1738" s="35">
        <v>751</v>
      </c>
      <c r="D1738" s="36">
        <v>45437.31225183588</v>
      </c>
      <c r="E1738" s="34">
        <f>VLOOKUP(FACT_INTERESTS[[#This Row],[DW Version]], VERSIONS[], 2)</f>
        <v>77</v>
      </c>
      <c r="F1738" s="34">
        <f>VLOOKUP(FACT_INTERESTS[[#This Row],[DW Version]], VERSIONS[], 3)</f>
        <v>11.5</v>
      </c>
      <c r="G1738" s="34" t="str">
        <f>VLOOKUP(FACT_INTERESTS[[#This Row],[DW Version]], VERSIONS[], 4)</f>
        <v>black</v>
      </c>
      <c r="H1738" s="40" t="str">
        <f>VLOOKUP(FACT_INTERESTS[[#This Row],[DW Version]], VERSIONS[], 6)</f>
        <v>Nike Court Legacy</v>
      </c>
      <c r="I1738" s="40" t="str">
        <f>VLOOKUP(FACT_INTERESTS[[#This Row],[DW Version]], VERSIONS[], 7)</f>
        <v>Shoe</v>
      </c>
    </row>
    <row r="1739" spans="1:9" ht="15.5" x14ac:dyDescent="0.3">
      <c r="A1739" s="37">
        <v>1738</v>
      </c>
      <c r="B1739" s="41" t="s">
        <v>622</v>
      </c>
      <c r="C1739" s="38">
        <v>561</v>
      </c>
      <c r="D1739" s="39">
        <v>43302.607880969066</v>
      </c>
      <c r="E1739" s="34">
        <f>VLOOKUP(FACT_INTERESTS[[#This Row],[DW Version]], VERSIONS[], 2)</f>
        <v>58</v>
      </c>
      <c r="F1739" s="34">
        <f>VLOOKUP(FACT_INTERESTS[[#This Row],[DW Version]], VERSIONS[], 3)</f>
        <v>8.5</v>
      </c>
      <c r="G1739" s="34" t="str">
        <f>VLOOKUP(FACT_INTERESTS[[#This Row],[DW Version]], VERSIONS[], 4)</f>
        <v>white</v>
      </c>
      <c r="H1739" s="40" t="str">
        <f>VLOOKUP(FACT_INTERESTS[[#This Row],[DW Version]], VERSIONS[], 6)</f>
        <v>Mercurial Superfly</v>
      </c>
      <c r="I1739" s="40" t="str">
        <f>VLOOKUP(FACT_INTERESTS[[#This Row],[DW Version]], VERSIONS[], 7)</f>
        <v>Shoe</v>
      </c>
    </row>
    <row r="1740" spans="1:9" ht="15.5" x14ac:dyDescent="0.3">
      <c r="A1740" s="34">
        <v>1739</v>
      </c>
      <c r="B1740" s="40" t="s">
        <v>622</v>
      </c>
      <c r="C1740" s="35">
        <v>366</v>
      </c>
      <c r="D1740" s="36">
        <v>40167.245949589509</v>
      </c>
      <c r="E1740" s="34">
        <f>VLOOKUP(FACT_INTERESTS[[#This Row],[DW Version]], VERSIONS[], 2)</f>
        <v>37</v>
      </c>
      <c r="F1740" s="34">
        <f>VLOOKUP(FACT_INTERESTS[[#This Row],[DW Version]], VERSIONS[], 3)</f>
        <v>5.5</v>
      </c>
      <c r="G1740" s="34" t="str">
        <f>VLOOKUP(FACT_INTERESTS[[#This Row],[DW Version]], VERSIONS[], 4)</f>
        <v>black</v>
      </c>
      <c r="H1740" s="40" t="str">
        <f>VLOOKUP(FACT_INTERESTS[[#This Row],[DW Version]], VERSIONS[], 6)</f>
        <v>Air Zoom Winflo</v>
      </c>
      <c r="I1740" s="40" t="str">
        <f>VLOOKUP(FACT_INTERESTS[[#This Row],[DW Version]], VERSIONS[], 7)</f>
        <v>Shoe</v>
      </c>
    </row>
    <row r="1741" spans="1:9" ht="15.5" x14ac:dyDescent="0.3">
      <c r="A1741" s="37">
        <v>1740</v>
      </c>
      <c r="B1741" s="41" t="s">
        <v>801</v>
      </c>
      <c r="C1741" s="38">
        <v>214</v>
      </c>
      <c r="D1741" s="39">
        <v>40595.259659334093</v>
      </c>
      <c r="E1741" s="34">
        <f>VLOOKUP(FACT_INTERESTS[[#This Row],[DW Version]], VERSIONS[], 2)</f>
        <v>21</v>
      </c>
      <c r="F1741" s="34">
        <f>VLOOKUP(FACT_INTERESTS[[#This Row],[DW Version]], VERSIONS[], 3)</f>
        <v>11.5</v>
      </c>
      <c r="G1741" s="34" t="str">
        <f>VLOOKUP(FACT_INTERESTS[[#This Row],[DW Version]], VERSIONS[], 4)</f>
        <v>white</v>
      </c>
      <c r="H1741" s="40" t="str">
        <f>VLOOKUP(FACT_INTERESTS[[#This Row],[DW Version]], VERSIONS[], 6)</f>
        <v>Huarache</v>
      </c>
      <c r="I1741" s="40" t="str">
        <f>VLOOKUP(FACT_INTERESTS[[#This Row],[DW Version]], VERSIONS[], 7)</f>
        <v>Shoe</v>
      </c>
    </row>
    <row r="1742" spans="1:9" ht="15.5" x14ac:dyDescent="0.3">
      <c r="A1742" s="34">
        <v>1741</v>
      </c>
      <c r="B1742" s="40" t="s">
        <v>801</v>
      </c>
      <c r="C1742" s="35">
        <v>693</v>
      </c>
      <c r="D1742" s="36">
        <v>44065.025585840631</v>
      </c>
      <c r="E1742" s="34">
        <f>VLOOKUP(FACT_INTERESTS[[#This Row],[DW Version]], VERSIONS[], 2)</f>
        <v>71</v>
      </c>
      <c r="F1742" s="34">
        <f>VLOOKUP(FACT_INTERESTS[[#This Row],[DW Version]], VERSIONS[], 3)</f>
        <v>5.5</v>
      </c>
      <c r="G1742" s="34" t="str">
        <f>VLOOKUP(FACT_INTERESTS[[#This Row],[DW Version]], VERSIONS[], 4)</f>
        <v>white</v>
      </c>
      <c r="H1742" s="40" t="str">
        <f>VLOOKUP(FACT_INTERESTS[[#This Row],[DW Version]], VERSIONS[], 6)</f>
        <v>AeroSwift Running Top</v>
      </c>
      <c r="I1742" s="40" t="str">
        <f>VLOOKUP(FACT_INTERESTS[[#This Row],[DW Version]], VERSIONS[], 7)</f>
        <v>Apparel</v>
      </c>
    </row>
    <row r="1743" spans="1:9" ht="15.5" x14ac:dyDescent="0.3">
      <c r="A1743" s="37">
        <v>1742</v>
      </c>
      <c r="B1743" s="41" t="s">
        <v>801</v>
      </c>
      <c r="C1743" s="38">
        <v>458</v>
      </c>
      <c r="D1743" s="39">
        <v>43326.542846349519</v>
      </c>
      <c r="E1743" s="34">
        <f>VLOOKUP(FACT_INTERESTS[[#This Row],[DW Version]], VERSIONS[], 2)</f>
        <v>47</v>
      </c>
      <c r="F1743" s="34">
        <f>VLOOKUP(FACT_INTERESTS[[#This Row],[DW Version]], VERSIONS[], 3)</f>
        <v>12</v>
      </c>
      <c r="G1743" s="34" t="str">
        <f>VLOOKUP(FACT_INTERESTS[[#This Row],[DW Version]], VERSIONS[], 4)</f>
        <v>red</v>
      </c>
      <c r="H1743" s="40" t="str">
        <f>VLOOKUP(FACT_INTERESTS[[#This Row],[DW Version]], VERSIONS[], 6)</f>
        <v>Court Royale</v>
      </c>
      <c r="I1743" s="40" t="str">
        <f>VLOOKUP(FACT_INTERESTS[[#This Row],[DW Version]], VERSIONS[], 7)</f>
        <v>Shoe</v>
      </c>
    </row>
    <row r="1744" spans="1:9" ht="15.5" x14ac:dyDescent="0.3">
      <c r="A1744" s="34">
        <v>1743</v>
      </c>
      <c r="B1744" s="40" t="s">
        <v>801</v>
      </c>
      <c r="C1744" s="35">
        <v>122</v>
      </c>
      <c r="D1744" s="36">
        <v>42288.776379934374</v>
      </c>
      <c r="E1744" s="34">
        <f>VLOOKUP(FACT_INTERESTS[[#This Row],[DW Version]], VERSIONS[], 2)</f>
        <v>13</v>
      </c>
      <c r="F1744" s="34">
        <f>VLOOKUP(FACT_INTERESTS[[#This Row],[DW Version]], VERSIONS[], 3)</f>
        <v>3</v>
      </c>
      <c r="G1744" s="34" t="str">
        <f>VLOOKUP(FACT_INTERESTS[[#This Row],[DW Version]], VERSIONS[], 4)</f>
        <v>black</v>
      </c>
      <c r="H1744" s="40" t="str">
        <f>VLOOKUP(FACT_INTERESTS[[#This Row],[DW Version]], VERSIONS[], 6)</f>
        <v>Therma Pants</v>
      </c>
      <c r="I1744" s="40" t="str">
        <f>VLOOKUP(FACT_INTERESTS[[#This Row],[DW Version]], VERSIONS[], 7)</f>
        <v>Apparel</v>
      </c>
    </row>
    <row r="1745" spans="1:9" ht="15.5" x14ac:dyDescent="0.3">
      <c r="A1745" s="37">
        <v>1744</v>
      </c>
      <c r="B1745" s="37" t="s">
        <v>801</v>
      </c>
      <c r="C1745" s="38">
        <v>915</v>
      </c>
      <c r="D1745" s="39">
        <v>44266.488673151391</v>
      </c>
      <c r="E1745" s="34">
        <f>VLOOKUP(FACT_INTERESTS[[#This Row],[DW Version]], VERSIONS[], 2)</f>
        <v>93</v>
      </c>
      <c r="F1745" s="34">
        <f>VLOOKUP(FACT_INTERESTS[[#This Row],[DW Version]], VERSIONS[], 3)</f>
        <v>8.5</v>
      </c>
      <c r="G1745" s="34" t="str">
        <f>VLOOKUP(FACT_INTERESTS[[#This Row],[DW Version]], VERSIONS[], 4)</f>
        <v>white</v>
      </c>
      <c r="H1745" s="40" t="str">
        <f>VLOOKUP(FACT_INTERESTS[[#This Row],[DW Version]], VERSIONS[], 6)</f>
        <v>Therma Training Top</v>
      </c>
      <c r="I1745" s="40" t="str">
        <f>VLOOKUP(FACT_INTERESTS[[#This Row],[DW Version]], VERSIONS[], 7)</f>
        <v>Apparel</v>
      </c>
    </row>
    <row r="1746" spans="1:9" ht="15.5" x14ac:dyDescent="0.3">
      <c r="A1746" s="34">
        <v>1745</v>
      </c>
      <c r="B1746" s="40" t="s">
        <v>801</v>
      </c>
      <c r="C1746" s="35">
        <v>621</v>
      </c>
      <c r="D1746" s="36">
        <v>40920.535912497915</v>
      </c>
      <c r="E1746" s="34">
        <f>VLOOKUP(FACT_INTERESTS[[#This Row],[DW Version]], VERSIONS[], 2)</f>
        <v>63</v>
      </c>
      <c r="F1746" s="34">
        <f>VLOOKUP(FACT_INTERESTS[[#This Row],[DW Version]], VERSIONS[], 3)</f>
        <v>6</v>
      </c>
      <c r="G1746" s="34" t="str">
        <f>VLOOKUP(FACT_INTERESTS[[#This Row],[DW Version]], VERSIONS[], 4)</f>
        <v>black</v>
      </c>
      <c r="H1746" s="40" t="str">
        <f>VLOOKUP(FACT_INTERESTS[[#This Row],[DW Version]], VERSIONS[], 6)</f>
        <v>CTR360</v>
      </c>
      <c r="I1746" s="40" t="str">
        <f>VLOOKUP(FACT_INTERESTS[[#This Row],[DW Version]], VERSIONS[], 7)</f>
        <v>Shoe</v>
      </c>
    </row>
    <row r="1747" spans="1:9" ht="15.5" x14ac:dyDescent="0.3">
      <c r="A1747" s="37">
        <v>1746</v>
      </c>
      <c r="B1747" s="41" t="s">
        <v>801</v>
      </c>
      <c r="C1747" s="38">
        <v>526</v>
      </c>
      <c r="D1747" s="39">
        <v>45057.745932069309</v>
      </c>
      <c r="E1747" s="34">
        <f>VLOOKUP(FACT_INTERESTS[[#This Row],[DW Version]], VERSIONS[], 2)</f>
        <v>54</v>
      </c>
      <c r="F1747" s="34">
        <f>VLOOKUP(FACT_INTERESTS[[#This Row],[DW Version]], VERSIONS[], 3)</f>
        <v>12</v>
      </c>
      <c r="G1747" s="34" t="str">
        <f>VLOOKUP(FACT_INTERESTS[[#This Row],[DW Version]], VERSIONS[], 4)</f>
        <v>black</v>
      </c>
      <c r="H1747" s="40" t="str">
        <f>VLOOKUP(FACT_INTERESTS[[#This Row],[DW Version]], VERSIONS[], 6)</f>
        <v>Legend React</v>
      </c>
      <c r="I1747" s="40" t="str">
        <f>VLOOKUP(FACT_INTERESTS[[#This Row],[DW Version]], VERSIONS[], 7)</f>
        <v>Shoe</v>
      </c>
    </row>
    <row r="1748" spans="1:9" ht="15.5" x14ac:dyDescent="0.3">
      <c r="A1748" s="34">
        <v>1747</v>
      </c>
      <c r="B1748" s="34" t="s">
        <v>801</v>
      </c>
      <c r="C1748" s="35">
        <v>952</v>
      </c>
      <c r="D1748" s="36">
        <v>40664.203226403843</v>
      </c>
      <c r="E1748" s="34">
        <f>VLOOKUP(FACT_INTERESTS[[#This Row],[DW Version]], VERSIONS[], 2)</f>
        <v>96</v>
      </c>
      <c r="F1748" s="34">
        <f>VLOOKUP(FACT_INTERESTS[[#This Row],[DW Version]], VERSIONS[], 3)</f>
        <v>12</v>
      </c>
      <c r="G1748" s="34" t="str">
        <f>VLOOKUP(FACT_INTERESTS[[#This Row],[DW Version]], VERSIONS[], 4)</f>
        <v>black</v>
      </c>
      <c r="H1748" s="40" t="str">
        <f>VLOOKUP(FACT_INTERESTS[[#This Row],[DW Version]], VERSIONS[], 6)</f>
        <v>Epic Phantom React</v>
      </c>
      <c r="I1748" s="40" t="str">
        <f>VLOOKUP(FACT_INTERESTS[[#This Row],[DW Version]], VERSIONS[], 7)</f>
        <v>Shoe</v>
      </c>
    </row>
    <row r="1749" spans="1:9" ht="15.5" x14ac:dyDescent="0.3">
      <c r="A1749" s="37">
        <v>1748</v>
      </c>
      <c r="B1749" s="37" t="s">
        <v>687</v>
      </c>
      <c r="C1749" s="38">
        <v>23</v>
      </c>
      <c r="D1749" s="39">
        <v>42510.810076206646</v>
      </c>
      <c r="E1749" s="34">
        <f>VLOOKUP(FACT_INTERESTS[[#This Row],[DW Version]], VERSIONS[], 2)</f>
        <v>2</v>
      </c>
      <c r="F1749" s="34">
        <f>VLOOKUP(FACT_INTERESTS[[#This Row],[DW Version]], VERSIONS[], 3)</f>
        <v>9.5</v>
      </c>
      <c r="G1749" s="34" t="str">
        <f>VLOOKUP(FACT_INTERESTS[[#This Row],[DW Version]], VERSIONS[], 4)</f>
        <v>black</v>
      </c>
      <c r="H1749" s="40" t="str">
        <f>VLOOKUP(FACT_INTERESTS[[#This Row],[DW Version]], VERSIONS[], 6)</f>
        <v>Air Force 1</v>
      </c>
      <c r="I1749" s="40" t="str">
        <f>VLOOKUP(FACT_INTERESTS[[#This Row],[DW Version]], VERSIONS[], 7)</f>
        <v>Shoe</v>
      </c>
    </row>
    <row r="1750" spans="1:9" ht="15.5" x14ac:dyDescent="0.3">
      <c r="A1750" s="34">
        <v>1749</v>
      </c>
      <c r="B1750" s="34" t="s">
        <v>687</v>
      </c>
      <c r="C1750" s="35">
        <v>141</v>
      </c>
      <c r="D1750" s="36">
        <v>44327.495335860571</v>
      </c>
      <c r="E1750" s="34">
        <f>VLOOKUP(FACT_INTERESTS[[#This Row],[DW Version]], VERSIONS[], 2)</f>
        <v>14</v>
      </c>
      <c r="F1750" s="34">
        <f>VLOOKUP(FACT_INTERESTS[[#This Row],[DW Version]], VERSIONS[], 3)</f>
        <v>8.5</v>
      </c>
      <c r="G1750" s="34" t="str">
        <f>VLOOKUP(FACT_INTERESTS[[#This Row],[DW Version]], VERSIONS[], 4)</f>
        <v>orange</v>
      </c>
      <c r="H1750" s="40" t="str">
        <f>VLOOKUP(FACT_INTERESTS[[#This Row],[DW Version]], VERSIONS[], 6)</f>
        <v>ZoomX</v>
      </c>
      <c r="I1750" s="40" t="str">
        <f>VLOOKUP(FACT_INTERESTS[[#This Row],[DW Version]], VERSIONS[], 7)</f>
        <v>Shoe</v>
      </c>
    </row>
    <row r="1751" spans="1:9" ht="15.5" x14ac:dyDescent="0.3">
      <c r="A1751" s="37">
        <v>1750</v>
      </c>
      <c r="B1751" s="37" t="s">
        <v>687</v>
      </c>
      <c r="C1751" s="38">
        <v>76</v>
      </c>
      <c r="D1751" s="39">
        <v>40989.295393760825</v>
      </c>
      <c r="E1751" s="34">
        <f>VLOOKUP(FACT_INTERESTS[[#This Row],[DW Version]], VERSIONS[], 2)</f>
        <v>7</v>
      </c>
      <c r="F1751" s="34">
        <f>VLOOKUP(FACT_INTERESTS[[#This Row],[DW Version]], VERSIONS[], 3)</f>
        <v>12</v>
      </c>
      <c r="G1751" s="34" t="str">
        <f>VLOOKUP(FACT_INTERESTS[[#This Row],[DW Version]], VERSIONS[], 4)</f>
        <v>white</v>
      </c>
      <c r="H1751" s="40" t="str">
        <f>VLOOKUP(FACT_INTERESTS[[#This Row],[DW Version]], VERSIONS[], 6)</f>
        <v>Blazer</v>
      </c>
      <c r="I1751" s="40" t="str">
        <f>VLOOKUP(FACT_INTERESTS[[#This Row],[DW Version]], VERSIONS[], 7)</f>
        <v>Shoe</v>
      </c>
    </row>
    <row r="1752" spans="1:9" ht="15.5" x14ac:dyDescent="0.3">
      <c r="A1752" s="34">
        <v>1751</v>
      </c>
      <c r="B1752" s="40" t="s">
        <v>687</v>
      </c>
      <c r="C1752" s="35">
        <v>331</v>
      </c>
      <c r="D1752" s="36">
        <v>42236.530804240421</v>
      </c>
      <c r="E1752" s="34">
        <f>VLOOKUP(FACT_INTERESTS[[#This Row],[DW Version]], VERSIONS[], 2)</f>
        <v>34</v>
      </c>
      <c r="F1752" s="34">
        <f>VLOOKUP(FACT_INTERESTS[[#This Row],[DW Version]], VERSIONS[], 3)</f>
        <v>5</v>
      </c>
      <c r="G1752" s="34" t="str">
        <f>VLOOKUP(FACT_INTERESTS[[#This Row],[DW Version]], VERSIONS[], 4)</f>
        <v>black</v>
      </c>
      <c r="H1752" s="40" t="str">
        <f>VLOOKUP(FACT_INTERESTS[[#This Row],[DW Version]], VERSIONS[], 6)</f>
        <v>Zoom Vomero</v>
      </c>
      <c r="I1752" s="40" t="str">
        <f>VLOOKUP(FACT_INTERESTS[[#This Row],[DW Version]], VERSIONS[], 7)</f>
        <v>Shoe</v>
      </c>
    </row>
    <row r="1753" spans="1:9" ht="15.5" x14ac:dyDescent="0.3">
      <c r="A1753" s="37">
        <v>1752</v>
      </c>
      <c r="B1753" s="41" t="s">
        <v>687</v>
      </c>
      <c r="C1753" s="38">
        <v>883</v>
      </c>
      <c r="D1753" s="39">
        <v>42883.917360372172</v>
      </c>
      <c r="E1753" s="34">
        <f>VLOOKUP(FACT_INTERESTS[[#This Row],[DW Version]], VERSIONS[], 2)</f>
        <v>90</v>
      </c>
      <c r="F1753" s="34">
        <f>VLOOKUP(FACT_INTERESTS[[#This Row],[DW Version]], VERSIONS[], 3)</f>
        <v>6.5</v>
      </c>
      <c r="G1753" s="34" t="str">
        <f>VLOOKUP(FACT_INTERESTS[[#This Row],[DW Version]], VERSIONS[], 4)</f>
        <v>white</v>
      </c>
      <c r="H1753" s="40" t="str">
        <f>VLOOKUP(FACT_INTERESTS[[#This Row],[DW Version]], VERSIONS[], 6)</f>
        <v>Air Zoom Terra Kiger 6</v>
      </c>
      <c r="I1753" s="40" t="str">
        <f>VLOOKUP(FACT_INTERESTS[[#This Row],[DW Version]], VERSIONS[], 7)</f>
        <v>Shoe</v>
      </c>
    </row>
    <row r="1754" spans="1:9" ht="15.5" x14ac:dyDescent="0.3">
      <c r="A1754" s="34">
        <v>1753</v>
      </c>
      <c r="B1754" s="40" t="s">
        <v>687</v>
      </c>
      <c r="C1754" s="35">
        <v>257</v>
      </c>
      <c r="D1754" s="36">
        <v>42526.130531609713</v>
      </c>
      <c r="E1754" s="34">
        <f>VLOOKUP(FACT_INTERESTS[[#This Row],[DW Version]], VERSIONS[], 2)</f>
        <v>25</v>
      </c>
      <c r="F1754" s="34">
        <f>VLOOKUP(FACT_INTERESTS[[#This Row],[DW Version]], VERSIONS[], 3)</f>
        <v>8</v>
      </c>
      <c r="G1754" s="34" t="str">
        <f>VLOOKUP(FACT_INTERESTS[[#This Row],[DW Version]], VERSIONS[], 4)</f>
        <v>white</v>
      </c>
      <c r="H1754" s="40" t="str">
        <f>VLOOKUP(FACT_INTERESTS[[#This Row],[DW Version]], VERSIONS[], 6)</f>
        <v>Shox</v>
      </c>
      <c r="I1754" s="40" t="str">
        <f>VLOOKUP(FACT_INTERESTS[[#This Row],[DW Version]], VERSIONS[], 7)</f>
        <v>Shoe</v>
      </c>
    </row>
    <row r="1755" spans="1:9" ht="15.5" x14ac:dyDescent="0.3">
      <c r="A1755" s="37">
        <v>1754</v>
      </c>
      <c r="B1755" s="37" t="s">
        <v>687</v>
      </c>
      <c r="C1755" s="38">
        <v>308</v>
      </c>
      <c r="D1755" s="39">
        <v>40116.637202567996</v>
      </c>
      <c r="E1755" s="34">
        <f>VLOOKUP(FACT_INTERESTS[[#This Row],[DW Version]], VERSIONS[], 2)</f>
        <v>31</v>
      </c>
      <c r="F1755" s="34">
        <f>VLOOKUP(FACT_INTERESTS[[#This Row],[DW Version]], VERSIONS[], 3)</f>
        <v>6.5</v>
      </c>
      <c r="G1755" s="34" t="str">
        <f>VLOOKUP(FACT_INTERESTS[[#This Row],[DW Version]], VERSIONS[], 4)</f>
        <v>black</v>
      </c>
      <c r="H1755" s="40" t="str">
        <f>VLOOKUP(FACT_INTERESTS[[#This Row],[DW Version]], VERSIONS[], 6)</f>
        <v>React Element 55</v>
      </c>
      <c r="I1755" s="40" t="str">
        <f>VLOOKUP(FACT_INTERESTS[[#This Row],[DW Version]], VERSIONS[], 7)</f>
        <v>Shoe</v>
      </c>
    </row>
    <row r="1756" spans="1:9" ht="15.5" x14ac:dyDescent="0.3">
      <c r="A1756" s="34">
        <v>1755</v>
      </c>
      <c r="B1756" s="40" t="s">
        <v>687</v>
      </c>
      <c r="C1756" s="35">
        <v>928</v>
      </c>
      <c r="D1756" s="36">
        <v>38893.03689280821</v>
      </c>
      <c r="E1756" s="34">
        <f>VLOOKUP(FACT_INTERESTS[[#This Row],[DW Version]], VERSIONS[], 2)</f>
        <v>95</v>
      </c>
      <c r="F1756" s="34">
        <f>VLOOKUP(FACT_INTERESTS[[#This Row],[DW Version]], VERSIONS[], 3)</f>
        <v>3.5</v>
      </c>
      <c r="G1756" s="34" t="str">
        <f>VLOOKUP(FACT_INTERESTS[[#This Row],[DW Version]], VERSIONS[], 4)</f>
        <v>gold</v>
      </c>
      <c r="H1756" s="40" t="str">
        <f>VLOOKUP(FACT_INTERESTS[[#This Row],[DW Version]], VERSIONS[], 6)</f>
        <v>Nike Backpack</v>
      </c>
      <c r="I1756" s="40" t="str">
        <f>VLOOKUP(FACT_INTERESTS[[#This Row],[DW Version]], VERSIONS[], 7)</f>
        <v>Accessories</v>
      </c>
    </row>
    <row r="1757" spans="1:9" ht="15.5" x14ac:dyDescent="0.3">
      <c r="A1757" s="37">
        <v>1756</v>
      </c>
      <c r="B1757" s="37" t="s">
        <v>687</v>
      </c>
      <c r="C1757" s="38">
        <v>387</v>
      </c>
      <c r="D1757" s="39">
        <v>39564.65471107405</v>
      </c>
      <c r="E1757" s="34">
        <f>VLOOKUP(FACT_INTERESTS[[#This Row],[DW Version]], VERSIONS[], 2)</f>
        <v>39</v>
      </c>
      <c r="F1757" s="34">
        <f>VLOOKUP(FACT_INTERESTS[[#This Row],[DW Version]], VERSIONS[], 3)</f>
        <v>10.5</v>
      </c>
      <c r="G1757" s="34" t="str">
        <f>VLOOKUP(FACT_INTERESTS[[#This Row],[DW Version]], VERSIONS[], 4)</f>
        <v>white</v>
      </c>
      <c r="H1757" s="40" t="str">
        <f>VLOOKUP(FACT_INTERESTS[[#This Row],[DW Version]], VERSIONS[], 6)</f>
        <v>Fast Track Jacket</v>
      </c>
      <c r="I1757" s="40" t="str">
        <f>VLOOKUP(FACT_INTERESTS[[#This Row],[DW Version]], VERSIONS[], 7)</f>
        <v>Apparel</v>
      </c>
    </row>
    <row r="1758" spans="1:9" ht="15.5" x14ac:dyDescent="0.3">
      <c r="A1758" s="34">
        <v>1757</v>
      </c>
      <c r="B1758" s="40" t="s">
        <v>687</v>
      </c>
      <c r="C1758" s="35">
        <v>666</v>
      </c>
      <c r="D1758" s="36">
        <v>45141.171797228119</v>
      </c>
      <c r="E1758" s="34">
        <f>VLOOKUP(FACT_INTERESTS[[#This Row],[DW Version]], VERSIONS[], 2)</f>
        <v>67</v>
      </c>
      <c r="F1758" s="34">
        <f>VLOOKUP(FACT_INTERESTS[[#This Row],[DW Version]], VERSIONS[], 3)</f>
        <v>11.5</v>
      </c>
      <c r="G1758" s="34" t="str">
        <f>VLOOKUP(FACT_INTERESTS[[#This Row],[DW Version]], VERSIONS[], 4)</f>
        <v>pink</v>
      </c>
      <c r="H1758" s="40" t="str">
        <f>VLOOKUP(FACT_INTERESTS[[#This Row],[DW Version]], VERSIONS[], 6)</f>
        <v>Phantom VSN Elite</v>
      </c>
      <c r="I1758" s="40" t="str">
        <f>VLOOKUP(FACT_INTERESTS[[#This Row],[DW Version]], VERSIONS[], 7)</f>
        <v>Shoe</v>
      </c>
    </row>
    <row r="1759" spans="1:9" ht="15.5" x14ac:dyDescent="0.3">
      <c r="A1759" s="37">
        <v>1758</v>
      </c>
      <c r="B1759" s="41" t="s">
        <v>755</v>
      </c>
      <c r="C1759" s="38">
        <v>758</v>
      </c>
      <c r="D1759" s="39">
        <v>41635.026714408705</v>
      </c>
      <c r="E1759" s="34">
        <f>VLOOKUP(FACT_INTERESTS[[#This Row],[DW Version]], VERSIONS[], 2)</f>
        <v>78</v>
      </c>
      <c r="F1759" s="34">
        <f>VLOOKUP(FACT_INTERESTS[[#This Row],[DW Version]], VERSIONS[], 3)</f>
        <v>6</v>
      </c>
      <c r="G1759" s="34" t="str">
        <f>VLOOKUP(FACT_INTERESTS[[#This Row],[DW Version]], VERSIONS[], 4)</f>
        <v>white</v>
      </c>
      <c r="H1759" s="40" t="str">
        <f>VLOOKUP(FACT_INTERESTS[[#This Row],[DW Version]], VERSIONS[], 6)</f>
        <v>Nike Air Tailwind</v>
      </c>
      <c r="I1759" s="40" t="str">
        <f>VLOOKUP(FACT_INTERESTS[[#This Row],[DW Version]], VERSIONS[], 7)</f>
        <v>Shoe</v>
      </c>
    </row>
    <row r="1760" spans="1:9" ht="15.5" x14ac:dyDescent="0.3">
      <c r="A1760" s="34">
        <v>1759</v>
      </c>
      <c r="B1760" s="40" t="s">
        <v>755</v>
      </c>
      <c r="C1760" s="35">
        <v>807</v>
      </c>
      <c r="D1760" s="36">
        <v>44921.916550707378</v>
      </c>
      <c r="E1760" s="34">
        <f>VLOOKUP(FACT_INTERESTS[[#This Row],[DW Version]], VERSIONS[], 2)</f>
        <v>82</v>
      </c>
      <c r="F1760" s="34">
        <f>VLOOKUP(FACT_INTERESTS[[#This Row],[DW Version]], VERSIONS[], 3)</f>
        <v>8</v>
      </c>
      <c r="G1760" s="34" t="str">
        <f>VLOOKUP(FACT_INTERESTS[[#This Row],[DW Version]], VERSIONS[], 4)</f>
        <v>white</v>
      </c>
      <c r="H1760" s="40" t="str">
        <f>VLOOKUP(FACT_INTERESTS[[#This Row],[DW Version]], VERSIONS[], 6)</f>
        <v>Flex 2-in-1 Shorts</v>
      </c>
      <c r="I1760" s="40" t="str">
        <f>VLOOKUP(FACT_INTERESTS[[#This Row],[DW Version]], VERSIONS[], 7)</f>
        <v>Apparel</v>
      </c>
    </row>
    <row r="1761" spans="1:9" ht="15.5" x14ac:dyDescent="0.3">
      <c r="A1761" s="37">
        <v>1760</v>
      </c>
      <c r="B1761" s="41" t="s">
        <v>755</v>
      </c>
      <c r="C1761" s="38">
        <v>104</v>
      </c>
      <c r="D1761" s="39">
        <v>38744.894520360023</v>
      </c>
      <c r="E1761" s="34">
        <f>VLOOKUP(FACT_INTERESTS[[#This Row],[DW Version]], VERSIONS[], 2)</f>
        <v>10</v>
      </c>
      <c r="F1761" s="34">
        <f>VLOOKUP(FACT_INTERESTS[[#This Row],[DW Version]], VERSIONS[], 3)</f>
        <v>8.5</v>
      </c>
      <c r="G1761" s="34" t="str">
        <f>VLOOKUP(FACT_INTERESTS[[#This Row],[DW Version]], VERSIONS[], 4)</f>
        <v>white</v>
      </c>
      <c r="H1761" s="40" t="str">
        <f>VLOOKUP(FACT_INTERESTS[[#This Row],[DW Version]], VERSIONS[], 6)</f>
        <v>Vapormax</v>
      </c>
      <c r="I1761" s="40" t="str">
        <f>VLOOKUP(FACT_INTERESTS[[#This Row],[DW Version]], VERSIONS[], 7)</f>
        <v>Shoe</v>
      </c>
    </row>
    <row r="1762" spans="1:9" ht="15.5" x14ac:dyDescent="0.3">
      <c r="A1762" s="34">
        <v>1761</v>
      </c>
      <c r="B1762" s="34" t="s">
        <v>755</v>
      </c>
      <c r="C1762" s="35">
        <v>83</v>
      </c>
      <c r="D1762" s="36">
        <v>40006.834051312129</v>
      </c>
      <c r="E1762" s="34">
        <f>VLOOKUP(FACT_INTERESTS[[#This Row],[DW Version]], VERSIONS[], 2)</f>
        <v>8</v>
      </c>
      <c r="F1762" s="34">
        <f>VLOOKUP(FACT_INTERESTS[[#This Row],[DW Version]], VERSIONS[], 3)</f>
        <v>12</v>
      </c>
      <c r="G1762" s="34" t="str">
        <f>VLOOKUP(FACT_INTERESTS[[#This Row],[DW Version]], VERSIONS[], 4)</f>
        <v>black</v>
      </c>
      <c r="H1762" s="40" t="str">
        <f>VLOOKUP(FACT_INTERESTS[[#This Row],[DW Version]], VERSIONS[], 6)</f>
        <v>Dunk</v>
      </c>
      <c r="I1762" s="40" t="str">
        <f>VLOOKUP(FACT_INTERESTS[[#This Row],[DW Version]], VERSIONS[], 7)</f>
        <v>Shoe</v>
      </c>
    </row>
    <row r="1763" spans="1:9" ht="15.5" x14ac:dyDescent="0.3">
      <c r="A1763" s="37">
        <v>1762</v>
      </c>
      <c r="B1763" s="41" t="s">
        <v>755</v>
      </c>
      <c r="C1763" s="38">
        <v>816</v>
      </c>
      <c r="D1763" s="39">
        <v>40940.542415747223</v>
      </c>
      <c r="E1763" s="34">
        <f>VLOOKUP(FACT_INTERESTS[[#This Row],[DW Version]], VERSIONS[], 2)</f>
        <v>83</v>
      </c>
      <c r="F1763" s="34">
        <f>VLOOKUP(FACT_INTERESTS[[#This Row],[DW Version]], VERSIONS[], 3)</f>
        <v>4.5</v>
      </c>
      <c r="G1763" s="34" t="str">
        <f>VLOOKUP(FACT_INTERESTS[[#This Row],[DW Version]], VERSIONS[], 4)</f>
        <v>white</v>
      </c>
      <c r="H1763" s="40" t="str">
        <f>VLOOKUP(FACT_INTERESTS[[#This Row],[DW Version]], VERSIONS[], 6)</f>
        <v>Dri-FIT Academy Pants</v>
      </c>
      <c r="I1763" s="40" t="str">
        <f>VLOOKUP(FACT_INTERESTS[[#This Row],[DW Version]], VERSIONS[], 7)</f>
        <v>Apparel</v>
      </c>
    </row>
    <row r="1764" spans="1:9" ht="15.5" x14ac:dyDescent="0.3">
      <c r="A1764" s="34">
        <v>1763</v>
      </c>
      <c r="B1764" s="34" t="s">
        <v>755</v>
      </c>
      <c r="C1764" s="35">
        <v>924</v>
      </c>
      <c r="D1764" s="36">
        <v>44351.960607399575</v>
      </c>
      <c r="E1764" s="34">
        <f>VLOOKUP(FACT_INTERESTS[[#This Row],[DW Version]], VERSIONS[], 2)</f>
        <v>94</v>
      </c>
      <c r="F1764" s="34">
        <f>VLOOKUP(FACT_INTERESTS[[#This Row],[DW Version]], VERSIONS[], 3)</f>
        <v>6.5</v>
      </c>
      <c r="G1764" s="34" t="str">
        <f>VLOOKUP(FACT_INTERESTS[[#This Row],[DW Version]], VERSIONS[], 4)</f>
        <v>white</v>
      </c>
      <c r="H1764" s="40" t="str">
        <f>VLOOKUP(FACT_INTERESTS[[#This Row],[DW Version]], VERSIONS[], 6)</f>
        <v>Joyride Run Flyknit</v>
      </c>
      <c r="I1764" s="40" t="str">
        <f>VLOOKUP(FACT_INTERESTS[[#This Row],[DW Version]], VERSIONS[], 7)</f>
        <v>Shoe</v>
      </c>
    </row>
    <row r="1765" spans="1:9" ht="15.5" x14ac:dyDescent="0.3">
      <c r="A1765" s="37">
        <v>1764</v>
      </c>
      <c r="B1765" s="37" t="s">
        <v>755</v>
      </c>
      <c r="C1765" s="38">
        <v>498</v>
      </c>
      <c r="D1765" s="39">
        <v>40802.358334302015</v>
      </c>
      <c r="E1765" s="34">
        <f>VLOOKUP(FACT_INTERESTS[[#This Row],[DW Version]], VERSIONS[], 2)</f>
        <v>52</v>
      </c>
      <c r="F1765" s="34">
        <f>VLOOKUP(FACT_INTERESTS[[#This Row],[DW Version]], VERSIONS[], 3)</f>
        <v>7</v>
      </c>
      <c r="G1765" s="34" t="str">
        <f>VLOOKUP(FACT_INTERESTS[[#This Row],[DW Version]], VERSIONS[], 4)</f>
        <v>purple lilac</v>
      </c>
      <c r="H1765" s="40" t="str">
        <f>VLOOKUP(FACT_INTERESTS[[#This Row],[DW Version]], VERSIONS[], 6)</f>
        <v>Tech Fleece Jogger</v>
      </c>
      <c r="I1765" s="40" t="str">
        <f>VLOOKUP(FACT_INTERESTS[[#This Row],[DW Version]], VERSIONS[], 7)</f>
        <v>Apparel</v>
      </c>
    </row>
    <row r="1766" spans="1:9" ht="15.5" x14ac:dyDescent="0.3">
      <c r="A1766" s="34">
        <v>1765</v>
      </c>
      <c r="B1766" s="40" t="s">
        <v>755</v>
      </c>
      <c r="C1766" s="35">
        <v>666</v>
      </c>
      <c r="D1766" s="36">
        <v>39895.807737928677</v>
      </c>
      <c r="E1766" s="34">
        <f>VLOOKUP(FACT_INTERESTS[[#This Row],[DW Version]], VERSIONS[], 2)</f>
        <v>67</v>
      </c>
      <c r="F1766" s="34">
        <f>VLOOKUP(FACT_INTERESTS[[#This Row],[DW Version]], VERSIONS[], 3)</f>
        <v>11.5</v>
      </c>
      <c r="G1766" s="34" t="str">
        <f>VLOOKUP(FACT_INTERESTS[[#This Row],[DW Version]], VERSIONS[], 4)</f>
        <v>pink</v>
      </c>
      <c r="H1766" s="40" t="str">
        <f>VLOOKUP(FACT_INTERESTS[[#This Row],[DW Version]], VERSIONS[], 6)</f>
        <v>Phantom VSN Elite</v>
      </c>
      <c r="I1766" s="40" t="str">
        <f>VLOOKUP(FACT_INTERESTS[[#This Row],[DW Version]], VERSIONS[], 7)</f>
        <v>Shoe</v>
      </c>
    </row>
    <row r="1767" spans="1:9" ht="15.5" x14ac:dyDescent="0.3">
      <c r="A1767" s="37">
        <v>1766</v>
      </c>
      <c r="B1767" s="41" t="s">
        <v>755</v>
      </c>
      <c r="C1767" s="38">
        <v>623</v>
      </c>
      <c r="D1767" s="39">
        <v>43111.632430491416</v>
      </c>
      <c r="E1767" s="34">
        <f>VLOOKUP(FACT_INTERESTS[[#This Row],[DW Version]], VERSIONS[], 2)</f>
        <v>63</v>
      </c>
      <c r="F1767" s="34">
        <f>VLOOKUP(FACT_INTERESTS[[#This Row],[DW Version]], VERSIONS[], 3)</f>
        <v>11.5</v>
      </c>
      <c r="G1767" s="34" t="str">
        <f>VLOOKUP(FACT_INTERESTS[[#This Row],[DW Version]], VERSIONS[], 4)</f>
        <v>white</v>
      </c>
      <c r="H1767" s="40" t="str">
        <f>VLOOKUP(FACT_INTERESTS[[#This Row],[DW Version]], VERSIONS[], 6)</f>
        <v>CTR360</v>
      </c>
      <c r="I1767" s="40" t="str">
        <f>VLOOKUP(FACT_INTERESTS[[#This Row],[DW Version]], VERSIONS[], 7)</f>
        <v>Shoe</v>
      </c>
    </row>
    <row r="1768" spans="1:9" ht="15.5" x14ac:dyDescent="0.3">
      <c r="A1768" s="34">
        <v>1767</v>
      </c>
      <c r="B1768" s="40" t="s">
        <v>755</v>
      </c>
      <c r="C1768" s="35">
        <v>218</v>
      </c>
      <c r="D1768" s="36">
        <v>39334.895601852048</v>
      </c>
      <c r="E1768" s="34">
        <f>VLOOKUP(FACT_INTERESTS[[#This Row],[DW Version]], VERSIONS[], 2)</f>
        <v>22</v>
      </c>
      <c r="F1768" s="34">
        <f>VLOOKUP(FACT_INTERESTS[[#This Row],[DW Version]], VERSIONS[], 3)</f>
        <v>5</v>
      </c>
      <c r="G1768" s="34" t="str">
        <f>VLOOKUP(FACT_INTERESTS[[#This Row],[DW Version]], VERSIONS[], 4)</f>
        <v>pink</v>
      </c>
      <c r="H1768" s="40" t="str">
        <f>VLOOKUP(FACT_INTERESTS[[#This Row],[DW Version]], VERSIONS[], 6)</f>
        <v>Daybreak</v>
      </c>
      <c r="I1768" s="40" t="str">
        <f>VLOOKUP(FACT_INTERESTS[[#This Row],[DW Version]], VERSIONS[], 7)</f>
        <v>Shoe</v>
      </c>
    </row>
    <row r="1769" spans="1:9" ht="15.5" x14ac:dyDescent="0.3">
      <c r="A1769" s="37">
        <v>1768</v>
      </c>
      <c r="B1769" s="37" t="s">
        <v>755</v>
      </c>
      <c r="C1769" s="38">
        <v>423</v>
      </c>
      <c r="D1769" s="39">
        <v>39450.45252074454</v>
      </c>
      <c r="E1769" s="34">
        <f>VLOOKUP(FACT_INTERESTS[[#This Row],[DW Version]], VERSIONS[], 2)</f>
        <v>43</v>
      </c>
      <c r="F1769" s="34">
        <f>VLOOKUP(FACT_INTERESTS[[#This Row],[DW Version]], VERSIONS[], 3)</f>
        <v>6.5</v>
      </c>
      <c r="G1769" s="34" t="str">
        <f>VLOOKUP(FACT_INTERESTS[[#This Row],[DW Version]], VERSIONS[], 4)</f>
        <v>white</v>
      </c>
      <c r="H1769" s="40" t="str">
        <f>VLOOKUP(FACT_INTERESTS[[#This Row],[DW Version]], VERSIONS[], 6)</f>
        <v>Flex Experience</v>
      </c>
      <c r="I1769" s="40" t="str">
        <f>VLOOKUP(FACT_INTERESTS[[#This Row],[DW Version]], VERSIONS[], 7)</f>
        <v>Apparel</v>
      </c>
    </row>
    <row r="1770" spans="1:9" ht="15.5" x14ac:dyDescent="0.3">
      <c r="A1770" s="34">
        <v>1769</v>
      </c>
      <c r="B1770" s="34" t="s">
        <v>759</v>
      </c>
      <c r="C1770" s="35">
        <v>900</v>
      </c>
      <c r="D1770" s="36">
        <v>42009.135663226669</v>
      </c>
      <c r="E1770" s="34">
        <f>VLOOKUP(FACT_INTERESTS[[#This Row],[DW Version]], VERSIONS[], 2)</f>
        <v>92</v>
      </c>
      <c r="F1770" s="34">
        <f>VLOOKUP(FACT_INTERESTS[[#This Row],[DW Version]], VERSIONS[], 3)</f>
        <v>4</v>
      </c>
      <c r="G1770" s="34" t="str">
        <f>VLOOKUP(FACT_INTERESTS[[#This Row],[DW Version]], VERSIONS[], 4)</f>
        <v>black</v>
      </c>
      <c r="H1770" s="40" t="str">
        <f>VLOOKUP(FACT_INTERESTS[[#This Row],[DW Version]], VERSIONS[], 6)</f>
        <v>Nike Cap</v>
      </c>
      <c r="I1770" s="40" t="str">
        <f>VLOOKUP(FACT_INTERESTS[[#This Row],[DW Version]], VERSIONS[], 7)</f>
        <v>Accessories</v>
      </c>
    </row>
    <row r="1771" spans="1:9" ht="15.5" x14ac:dyDescent="0.3">
      <c r="A1771" s="37">
        <v>1770</v>
      </c>
      <c r="B1771" s="37" t="s">
        <v>759</v>
      </c>
      <c r="C1771" s="38">
        <v>647</v>
      </c>
      <c r="D1771" s="39">
        <v>42334.02598526013</v>
      </c>
      <c r="E1771" s="34">
        <f>VLOOKUP(FACT_INTERESTS[[#This Row],[DW Version]], VERSIONS[], 2)</f>
        <v>65</v>
      </c>
      <c r="F1771" s="34">
        <f>VLOOKUP(FACT_INTERESTS[[#This Row],[DW Version]], VERSIONS[], 3)</f>
        <v>12</v>
      </c>
      <c r="G1771" s="34" t="str">
        <f>VLOOKUP(FACT_INTERESTS[[#This Row],[DW Version]], VERSIONS[], 4)</f>
        <v>white</v>
      </c>
      <c r="H1771" s="40" t="str">
        <f>VLOOKUP(FACT_INTERESTS[[#This Row],[DW Version]], VERSIONS[], 6)</f>
        <v>Flex Shorts</v>
      </c>
      <c r="I1771" s="40" t="str">
        <f>VLOOKUP(FACT_INTERESTS[[#This Row],[DW Version]], VERSIONS[], 7)</f>
        <v>Apparel</v>
      </c>
    </row>
    <row r="1772" spans="1:9" ht="15.5" x14ac:dyDescent="0.3">
      <c r="A1772" s="34">
        <v>1771</v>
      </c>
      <c r="B1772" s="34" t="s">
        <v>759</v>
      </c>
      <c r="C1772" s="35">
        <v>329</v>
      </c>
      <c r="D1772" s="36">
        <v>44403.377561889662</v>
      </c>
      <c r="E1772" s="34">
        <f>VLOOKUP(FACT_INTERESTS[[#This Row],[DW Version]], VERSIONS[], 2)</f>
        <v>33</v>
      </c>
      <c r="F1772" s="34">
        <f>VLOOKUP(FACT_INTERESTS[[#This Row],[DW Version]], VERSIONS[], 3)</f>
        <v>12.5</v>
      </c>
      <c r="G1772" s="34" t="str">
        <f>VLOOKUP(FACT_INTERESTS[[#This Row],[DW Version]], VERSIONS[], 4)</f>
        <v>white</v>
      </c>
      <c r="H1772" s="40" t="str">
        <f>VLOOKUP(FACT_INTERESTS[[#This Row],[DW Version]], VERSIONS[], 6)</f>
        <v>Element Running Top</v>
      </c>
      <c r="I1772" s="40" t="str">
        <f>VLOOKUP(FACT_INTERESTS[[#This Row],[DW Version]], VERSIONS[], 7)</f>
        <v>Apparel</v>
      </c>
    </row>
    <row r="1773" spans="1:9" ht="15.5" x14ac:dyDescent="0.3">
      <c r="A1773" s="37">
        <v>1772</v>
      </c>
      <c r="B1773" s="41" t="s">
        <v>759</v>
      </c>
      <c r="C1773" s="38">
        <v>481</v>
      </c>
      <c r="D1773" s="39">
        <v>43912.042922609602</v>
      </c>
      <c r="E1773" s="34">
        <f>VLOOKUP(FACT_INTERESTS[[#This Row],[DW Version]], VERSIONS[], 2)</f>
        <v>50</v>
      </c>
      <c r="F1773" s="34">
        <f>VLOOKUP(FACT_INTERESTS[[#This Row],[DW Version]], VERSIONS[], 3)</f>
        <v>11.5</v>
      </c>
      <c r="G1773" s="34" t="str">
        <f>VLOOKUP(FACT_INTERESTS[[#This Row],[DW Version]], VERSIONS[], 4)</f>
        <v>green</v>
      </c>
      <c r="H1773" s="40" t="str">
        <f>VLOOKUP(FACT_INTERESTS[[#This Row],[DW Version]], VERSIONS[], 6)</f>
        <v>Air Zoom Elite</v>
      </c>
      <c r="I1773" s="40" t="str">
        <f>VLOOKUP(FACT_INTERESTS[[#This Row],[DW Version]], VERSIONS[], 7)</f>
        <v>Shoe</v>
      </c>
    </row>
    <row r="1774" spans="1:9" ht="15.5" x14ac:dyDescent="0.3">
      <c r="A1774" s="34">
        <v>1773</v>
      </c>
      <c r="B1774" s="34" t="s">
        <v>759</v>
      </c>
      <c r="C1774" s="35">
        <v>394</v>
      </c>
      <c r="D1774" s="36">
        <v>41213.720480614094</v>
      </c>
      <c r="E1774" s="34">
        <f>VLOOKUP(FACT_INTERESTS[[#This Row],[DW Version]], VERSIONS[], 2)</f>
        <v>40</v>
      </c>
      <c r="F1774" s="34">
        <f>VLOOKUP(FACT_INTERESTS[[#This Row],[DW Version]], VERSIONS[], 3)</f>
        <v>10.5</v>
      </c>
      <c r="G1774" s="34" t="str">
        <f>VLOOKUP(FACT_INTERESTS[[#This Row],[DW Version]], VERSIONS[], 4)</f>
        <v>white</v>
      </c>
      <c r="H1774" s="40" t="str">
        <f>VLOOKUP(FACT_INTERESTS[[#This Row],[DW Version]], VERSIONS[], 6)</f>
        <v>Zoom Streak</v>
      </c>
      <c r="I1774" s="40" t="str">
        <f>VLOOKUP(FACT_INTERESTS[[#This Row],[DW Version]], VERSIONS[], 7)</f>
        <v>Shoe</v>
      </c>
    </row>
    <row r="1775" spans="1:9" ht="15.5" x14ac:dyDescent="0.3">
      <c r="A1775" s="37">
        <v>1774</v>
      </c>
      <c r="B1775" s="37" t="s">
        <v>759</v>
      </c>
      <c r="C1775" s="38">
        <v>627</v>
      </c>
      <c r="D1775" s="39">
        <v>41460.698545248604</v>
      </c>
      <c r="E1775" s="34">
        <f>VLOOKUP(FACT_INTERESTS[[#This Row],[DW Version]], VERSIONS[], 2)</f>
        <v>64</v>
      </c>
      <c r="F1775" s="34">
        <f>VLOOKUP(FACT_INTERESTS[[#This Row],[DW Version]], VERSIONS[], 3)</f>
        <v>6</v>
      </c>
      <c r="G1775" s="34" t="str">
        <f>VLOOKUP(FACT_INTERESTS[[#This Row],[DW Version]], VERSIONS[], 4)</f>
        <v>dark red</v>
      </c>
      <c r="H1775" s="40" t="str">
        <f>VLOOKUP(FACT_INTERESTS[[#This Row],[DW Version]], VERSIONS[], 6)</f>
        <v>Hyperdunk</v>
      </c>
      <c r="I1775" s="40" t="str">
        <f>VLOOKUP(FACT_INTERESTS[[#This Row],[DW Version]], VERSIONS[], 7)</f>
        <v>Shoe</v>
      </c>
    </row>
    <row r="1776" spans="1:9" ht="15.5" x14ac:dyDescent="0.3">
      <c r="A1776" s="34">
        <v>1775</v>
      </c>
      <c r="B1776" s="34" t="s">
        <v>759</v>
      </c>
      <c r="C1776" s="35">
        <v>509</v>
      </c>
      <c r="D1776" s="36">
        <v>42812.441881972394</v>
      </c>
      <c r="E1776" s="34">
        <f>VLOOKUP(FACT_INTERESTS[[#This Row],[DW Version]], VERSIONS[], 2)</f>
        <v>53</v>
      </c>
      <c r="F1776" s="34">
        <f>VLOOKUP(FACT_INTERESTS[[#This Row],[DW Version]], VERSIONS[], 3)</f>
        <v>10</v>
      </c>
      <c r="G1776" s="34" t="str">
        <f>VLOOKUP(FACT_INTERESTS[[#This Row],[DW Version]], VERSIONS[], 4)</f>
        <v>black</v>
      </c>
      <c r="H1776" s="40" t="str">
        <f>VLOOKUP(FACT_INTERESTS[[#This Row],[DW Version]], VERSIONS[], 6)</f>
        <v>Flex Stride Shorts</v>
      </c>
      <c r="I1776" s="40" t="str">
        <f>VLOOKUP(FACT_INTERESTS[[#This Row],[DW Version]], VERSIONS[], 7)</f>
        <v>Apparel</v>
      </c>
    </row>
    <row r="1777" spans="1:9" ht="15.5" x14ac:dyDescent="0.3">
      <c r="A1777" s="37">
        <v>1776</v>
      </c>
      <c r="B1777" s="41" t="s">
        <v>634</v>
      </c>
      <c r="C1777" s="38">
        <v>792</v>
      </c>
      <c r="D1777" s="39">
        <v>39991.850880955448</v>
      </c>
      <c r="E1777" s="34">
        <f>VLOOKUP(FACT_INTERESTS[[#This Row],[DW Version]], VERSIONS[], 2)</f>
        <v>81</v>
      </c>
      <c r="F1777" s="34">
        <f>VLOOKUP(FACT_INTERESTS[[#This Row],[DW Version]], VERSIONS[], 3)</f>
        <v>6.5</v>
      </c>
      <c r="G1777" s="34" t="str">
        <f>VLOOKUP(FACT_INTERESTS[[#This Row],[DW Version]], VERSIONS[], 4)</f>
        <v>white</v>
      </c>
      <c r="H1777" s="40" t="str">
        <f>VLOOKUP(FACT_INTERESTS[[#This Row],[DW Version]], VERSIONS[], 6)</f>
        <v>Air Max Fusion</v>
      </c>
      <c r="I1777" s="40" t="str">
        <f>VLOOKUP(FACT_INTERESTS[[#This Row],[DW Version]], VERSIONS[], 7)</f>
        <v>Shoe</v>
      </c>
    </row>
    <row r="1778" spans="1:9" ht="15.5" x14ac:dyDescent="0.3">
      <c r="A1778" s="34">
        <v>1777</v>
      </c>
      <c r="B1778" s="40" t="s">
        <v>634</v>
      </c>
      <c r="C1778" s="35">
        <v>709</v>
      </c>
      <c r="D1778" s="36">
        <v>40938.417205710844</v>
      </c>
      <c r="E1778" s="34">
        <f>VLOOKUP(FACT_INTERESTS[[#This Row],[DW Version]], VERSIONS[], 2)</f>
        <v>72</v>
      </c>
      <c r="F1778" s="34">
        <f>VLOOKUP(FACT_INTERESTS[[#This Row],[DW Version]], VERSIONS[], 3)</f>
        <v>10</v>
      </c>
      <c r="G1778" s="34" t="str">
        <f>VLOOKUP(FACT_INTERESTS[[#This Row],[DW Version]], VERSIONS[], 4)</f>
        <v>orange</v>
      </c>
      <c r="H1778" s="40" t="str">
        <f>VLOOKUP(FACT_INTERESTS[[#This Row],[DW Version]], VERSIONS[], 6)</f>
        <v>Zoom Structure 22</v>
      </c>
      <c r="I1778" s="40" t="str">
        <f>VLOOKUP(FACT_INTERESTS[[#This Row],[DW Version]], VERSIONS[], 7)</f>
        <v>Shoe</v>
      </c>
    </row>
    <row r="1779" spans="1:9" ht="15.5" x14ac:dyDescent="0.3">
      <c r="A1779" s="37">
        <v>1778</v>
      </c>
      <c r="B1779" s="41" t="s">
        <v>634</v>
      </c>
      <c r="C1779" s="38">
        <v>97</v>
      </c>
      <c r="D1779" s="39">
        <v>43192.42168822197</v>
      </c>
      <c r="E1779" s="34">
        <f>VLOOKUP(FACT_INTERESTS[[#This Row],[DW Version]], VERSIONS[], 2)</f>
        <v>9</v>
      </c>
      <c r="F1779" s="34">
        <f>VLOOKUP(FACT_INTERESTS[[#This Row],[DW Version]], VERSIONS[], 3)</f>
        <v>12.5</v>
      </c>
      <c r="G1779" s="34" t="str">
        <f>VLOOKUP(FACT_INTERESTS[[#This Row],[DW Version]], VERSIONS[], 4)</f>
        <v>white</v>
      </c>
      <c r="H1779" s="40" t="str">
        <f>VLOOKUP(FACT_INTERESTS[[#This Row],[DW Version]], VERSIONS[], 6)</f>
        <v>React</v>
      </c>
      <c r="I1779" s="40" t="str">
        <f>VLOOKUP(FACT_INTERESTS[[#This Row],[DW Version]], VERSIONS[], 7)</f>
        <v>Shoe</v>
      </c>
    </row>
    <row r="1780" spans="1:9" ht="15.5" x14ac:dyDescent="0.3">
      <c r="A1780" s="34">
        <v>1779</v>
      </c>
      <c r="B1780" s="34" t="s">
        <v>634</v>
      </c>
      <c r="C1780" s="35">
        <v>713</v>
      </c>
      <c r="D1780" s="36">
        <v>41464.061756445786</v>
      </c>
      <c r="E1780" s="34">
        <f>VLOOKUP(FACT_INTERESTS[[#This Row],[DW Version]], VERSIONS[], 2)</f>
        <v>73</v>
      </c>
      <c r="F1780" s="34">
        <f>VLOOKUP(FACT_INTERESTS[[#This Row],[DW Version]], VERSIONS[], 3)</f>
        <v>5.5</v>
      </c>
      <c r="G1780" s="34" t="str">
        <f>VLOOKUP(FACT_INTERESTS[[#This Row],[DW Version]], VERSIONS[], 4)</f>
        <v>black</v>
      </c>
      <c r="H1780" s="40" t="str">
        <f>VLOOKUP(FACT_INTERESTS[[#This Row],[DW Version]], VERSIONS[], 6)</f>
        <v>Air Max 720</v>
      </c>
      <c r="I1780" s="40" t="str">
        <f>VLOOKUP(FACT_INTERESTS[[#This Row],[DW Version]], VERSIONS[], 7)</f>
        <v>Shoe</v>
      </c>
    </row>
    <row r="1781" spans="1:9" ht="15.5" x14ac:dyDescent="0.3">
      <c r="A1781" s="37">
        <v>1780</v>
      </c>
      <c r="B1781" s="37" t="s">
        <v>634</v>
      </c>
      <c r="C1781" s="38">
        <v>238</v>
      </c>
      <c r="D1781" s="39">
        <v>40006.676916233708</v>
      </c>
      <c r="E1781" s="34">
        <f>VLOOKUP(FACT_INTERESTS[[#This Row],[DW Version]], VERSIONS[], 2)</f>
        <v>24</v>
      </c>
      <c r="F1781" s="34">
        <f>VLOOKUP(FACT_INTERESTS[[#This Row],[DW Version]], VERSIONS[], 3)</f>
        <v>4.5</v>
      </c>
      <c r="G1781" s="34" t="str">
        <f>VLOOKUP(FACT_INTERESTS[[#This Row],[DW Version]], VERSIONS[], 4)</f>
        <v>black</v>
      </c>
      <c r="H1781" s="40" t="str">
        <f>VLOOKUP(FACT_INTERESTS[[#This Row],[DW Version]], VERSIONS[], 6)</f>
        <v>Zoom Fly</v>
      </c>
      <c r="I1781" s="40" t="str">
        <f>VLOOKUP(FACT_INTERESTS[[#This Row],[DW Version]], VERSIONS[], 7)</f>
        <v>Shoe</v>
      </c>
    </row>
    <row r="1782" spans="1:9" ht="15.5" x14ac:dyDescent="0.3">
      <c r="A1782" s="34">
        <v>1781</v>
      </c>
      <c r="B1782" s="40" t="s">
        <v>634</v>
      </c>
      <c r="C1782" s="35">
        <v>727</v>
      </c>
      <c r="D1782" s="36">
        <v>44732.071768870519</v>
      </c>
      <c r="E1782" s="34">
        <f>VLOOKUP(FACT_INTERESTS[[#This Row],[DW Version]], VERSIONS[], 2)</f>
        <v>74</v>
      </c>
      <c r="F1782" s="34">
        <f>VLOOKUP(FACT_INTERESTS[[#This Row],[DW Version]], VERSIONS[], 3)</f>
        <v>9.5</v>
      </c>
      <c r="G1782" s="34" t="str">
        <f>VLOOKUP(FACT_INTERESTS[[#This Row],[DW Version]], VERSIONS[], 4)</f>
        <v>black</v>
      </c>
      <c r="H1782" s="40" t="str">
        <f>VLOOKUP(FACT_INTERESTS[[#This Row],[DW Version]], VERSIONS[], 6)</f>
        <v>Nike Soccer Ball</v>
      </c>
      <c r="I1782" s="40" t="str">
        <f>VLOOKUP(FACT_INTERESTS[[#This Row],[DW Version]], VERSIONS[], 7)</f>
        <v>Sport Equipment</v>
      </c>
    </row>
    <row r="1783" spans="1:9" ht="15.5" x14ac:dyDescent="0.3">
      <c r="A1783" s="37">
        <v>1782</v>
      </c>
      <c r="B1783" s="41" t="s">
        <v>634</v>
      </c>
      <c r="C1783" s="38">
        <v>751</v>
      </c>
      <c r="D1783" s="39">
        <v>43839.827852373754</v>
      </c>
      <c r="E1783" s="34">
        <f>VLOOKUP(FACT_INTERESTS[[#This Row],[DW Version]], VERSIONS[], 2)</f>
        <v>77</v>
      </c>
      <c r="F1783" s="34">
        <f>VLOOKUP(FACT_INTERESTS[[#This Row],[DW Version]], VERSIONS[], 3)</f>
        <v>11.5</v>
      </c>
      <c r="G1783" s="34" t="str">
        <f>VLOOKUP(FACT_INTERESTS[[#This Row],[DW Version]], VERSIONS[], 4)</f>
        <v>black</v>
      </c>
      <c r="H1783" s="40" t="str">
        <f>VLOOKUP(FACT_INTERESTS[[#This Row],[DW Version]], VERSIONS[], 6)</f>
        <v>Nike Court Legacy</v>
      </c>
      <c r="I1783" s="40" t="str">
        <f>VLOOKUP(FACT_INTERESTS[[#This Row],[DW Version]], VERSIONS[], 7)</f>
        <v>Shoe</v>
      </c>
    </row>
    <row r="1784" spans="1:9" ht="15.5" x14ac:dyDescent="0.3">
      <c r="A1784" s="34">
        <v>1783</v>
      </c>
      <c r="B1784" s="40" t="s">
        <v>634</v>
      </c>
      <c r="C1784" s="35">
        <v>880</v>
      </c>
      <c r="D1784" s="36">
        <v>45141.077931311287</v>
      </c>
      <c r="E1784" s="34">
        <f>VLOOKUP(FACT_INTERESTS[[#This Row],[DW Version]], VERSIONS[], 2)</f>
        <v>90</v>
      </c>
      <c r="F1784" s="34">
        <f>VLOOKUP(FACT_INTERESTS[[#This Row],[DW Version]], VERSIONS[], 3)</f>
        <v>3.5</v>
      </c>
      <c r="G1784" s="34" t="str">
        <f>VLOOKUP(FACT_INTERESTS[[#This Row],[DW Version]], VERSIONS[], 4)</f>
        <v>white</v>
      </c>
      <c r="H1784" s="40" t="str">
        <f>VLOOKUP(FACT_INTERESTS[[#This Row],[DW Version]], VERSIONS[], 6)</f>
        <v>Air Zoom Terra Kiger 6</v>
      </c>
      <c r="I1784" s="40" t="str">
        <f>VLOOKUP(FACT_INTERESTS[[#This Row],[DW Version]], VERSIONS[], 7)</f>
        <v>Shoe</v>
      </c>
    </row>
    <row r="1785" spans="1:9" ht="15.5" x14ac:dyDescent="0.3">
      <c r="A1785" s="37">
        <v>1784</v>
      </c>
      <c r="B1785" s="37" t="s">
        <v>634</v>
      </c>
      <c r="C1785" s="38">
        <v>990</v>
      </c>
      <c r="D1785" s="39">
        <v>44999.75247352101</v>
      </c>
      <c r="E1785" s="34">
        <f>VLOOKUP(FACT_INTERESTS[[#This Row],[DW Version]], VERSIONS[], 2)</f>
        <v>100</v>
      </c>
      <c r="F1785" s="34">
        <f>VLOOKUP(FACT_INTERESTS[[#This Row],[DW Version]], VERSIONS[], 3)</f>
        <v>11</v>
      </c>
      <c r="G1785" s="34" t="str">
        <f>VLOOKUP(FACT_INTERESTS[[#This Row],[DW Version]], VERSIONS[], 4)</f>
        <v>white</v>
      </c>
      <c r="H1785" s="40" t="str">
        <f>VLOOKUP(FACT_INTERESTS[[#This Row],[DW Version]], VERSIONS[], 6)</f>
        <v>Nike Kettlebell</v>
      </c>
      <c r="I1785" s="40" t="str">
        <f>VLOOKUP(FACT_INTERESTS[[#This Row],[DW Version]], VERSIONS[], 7)</f>
        <v>Sport Equipment</v>
      </c>
    </row>
    <row r="1786" spans="1:9" ht="15.5" x14ac:dyDescent="0.3">
      <c r="A1786" s="34">
        <v>1785</v>
      </c>
      <c r="B1786" s="40" t="s">
        <v>634</v>
      </c>
      <c r="C1786" s="35">
        <v>750</v>
      </c>
      <c r="D1786" s="36">
        <v>42979.696537730873</v>
      </c>
      <c r="E1786" s="34">
        <f>VLOOKUP(FACT_INTERESTS[[#This Row],[DW Version]], VERSIONS[], 2)</f>
        <v>77</v>
      </c>
      <c r="F1786" s="34">
        <f>VLOOKUP(FACT_INTERESTS[[#This Row],[DW Version]], VERSIONS[], 3)</f>
        <v>9.5</v>
      </c>
      <c r="G1786" s="34" t="str">
        <f>VLOOKUP(FACT_INTERESTS[[#This Row],[DW Version]], VERSIONS[], 4)</f>
        <v>white</v>
      </c>
      <c r="H1786" s="40" t="str">
        <f>VLOOKUP(FACT_INTERESTS[[#This Row],[DW Version]], VERSIONS[], 6)</f>
        <v>Nike Court Legacy</v>
      </c>
      <c r="I1786" s="40" t="str">
        <f>VLOOKUP(FACT_INTERESTS[[#This Row],[DW Version]], VERSIONS[], 7)</f>
        <v>Shoe</v>
      </c>
    </row>
    <row r="1787" spans="1:9" ht="15.5" x14ac:dyDescent="0.3">
      <c r="A1787" s="37">
        <v>1786</v>
      </c>
      <c r="B1787" s="41" t="s">
        <v>634</v>
      </c>
      <c r="C1787" s="38">
        <v>275</v>
      </c>
      <c r="D1787" s="39">
        <v>42561.259639437361</v>
      </c>
      <c r="E1787" s="34">
        <f>VLOOKUP(FACT_INTERESTS[[#This Row],[DW Version]], VERSIONS[], 2)</f>
        <v>27</v>
      </c>
      <c r="F1787" s="34">
        <f>VLOOKUP(FACT_INTERESTS[[#This Row],[DW Version]], VERSIONS[], 3)</f>
        <v>6.5</v>
      </c>
      <c r="G1787" s="34" t="str">
        <f>VLOOKUP(FACT_INTERESTS[[#This Row],[DW Version]], VERSIONS[], 4)</f>
        <v>white</v>
      </c>
      <c r="H1787" s="40" t="str">
        <f>VLOOKUP(FACT_INTERESTS[[#This Row],[DW Version]], VERSIONS[], 6)</f>
        <v>Structure</v>
      </c>
      <c r="I1787" s="40" t="str">
        <f>VLOOKUP(FACT_INTERESTS[[#This Row],[DW Version]], VERSIONS[], 7)</f>
        <v>Shoe</v>
      </c>
    </row>
    <row r="1788" spans="1:9" ht="15.5" x14ac:dyDescent="0.3">
      <c r="A1788" s="34">
        <v>1787</v>
      </c>
      <c r="B1788" s="40" t="s">
        <v>634</v>
      </c>
      <c r="C1788" s="35">
        <v>917</v>
      </c>
      <c r="D1788" s="36">
        <v>38759.267448949737</v>
      </c>
      <c r="E1788" s="34">
        <f>VLOOKUP(FACT_INTERESTS[[#This Row],[DW Version]], VERSIONS[], 2)</f>
        <v>93</v>
      </c>
      <c r="F1788" s="34">
        <f>VLOOKUP(FACT_INTERESTS[[#This Row],[DW Version]], VERSIONS[], 3)</f>
        <v>9.5</v>
      </c>
      <c r="G1788" s="34" t="str">
        <f>VLOOKUP(FACT_INTERESTS[[#This Row],[DW Version]], VERSIONS[], 4)</f>
        <v>white</v>
      </c>
      <c r="H1788" s="40" t="str">
        <f>VLOOKUP(FACT_INTERESTS[[#This Row],[DW Version]], VERSIONS[], 6)</f>
        <v>Therma Training Top</v>
      </c>
      <c r="I1788" s="40" t="str">
        <f>VLOOKUP(FACT_INTERESTS[[#This Row],[DW Version]], VERSIONS[], 7)</f>
        <v>Apparel</v>
      </c>
    </row>
    <row r="1789" spans="1:9" ht="15.5" x14ac:dyDescent="0.3">
      <c r="A1789" s="37">
        <v>1788</v>
      </c>
      <c r="B1789" s="41" t="s">
        <v>799</v>
      </c>
      <c r="C1789" s="38">
        <v>147</v>
      </c>
      <c r="D1789" s="39">
        <v>44726.15413457861</v>
      </c>
      <c r="E1789" s="34">
        <f>VLOOKUP(FACT_INTERESTS[[#This Row],[DW Version]], VERSIONS[], 2)</f>
        <v>14</v>
      </c>
      <c r="F1789" s="34">
        <f>VLOOKUP(FACT_INTERESTS[[#This Row],[DW Version]], VERSIONS[], 3)</f>
        <v>12.5</v>
      </c>
      <c r="G1789" s="34" t="str">
        <f>VLOOKUP(FACT_INTERESTS[[#This Row],[DW Version]], VERSIONS[], 4)</f>
        <v>white</v>
      </c>
      <c r="H1789" s="40" t="str">
        <f>VLOOKUP(FACT_INTERESTS[[#This Row],[DW Version]], VERSIONS[], 6)</f>
        <v>ZoomX</v>
      </c>
      <c r="I1789" s="40" t="str">
        <f>VLOOKUP(FACT_INTERESTS[[#This Row],[DW Version]], VERSIONS[], 7)</f>
        <v>Shoe</v>
      </c>
    </row>
    <row r="1790" spans="1:9" ht="15.5" x14ac:dyDescent="0.3">
      <c r="A1790" s="34">
        <v>1789</v>
      </c>
      <c r="B1790" s="34" t="s">
        <v>799</v>
      </c>
      <c r="C1790" s="35">
        <v>351</v>
      </c>
      <c r="D1790" s="36">
        <v>41547.179615398789</v>
      </c>
      <c r="E1790" s="34">
        <f>VLOOKUP(FACT_INTERESTS[[#This Row],[DW Version]], VERSIONS[], 2)</f>
        <v>35</v>
      </c>
      <c r="F1790" s="34">
        <f>VLOOKUP(FACT_INTERESTS[[#This Row],[DW Version]], VERSIONS[], 3)</f>
        <v>12</v>
      </c>
      <c r="G1790" s="34" t="str">
        <f>VLOOKUP(FACT_INTERESTS[[#This Row],[DW Version]], VERSIONS[], 4)</f>
        <v>white</v>
      </c>
      <c r="H1790" s="40" t="str">
        <f>VLOOKUP(FACT_INTERESTS[[#This Row],[DW Version]], VERSIONS[], 6)</f>
        <v>Alphafly</v>
      </c>
      <c r="I1790" s="40" t="str">
        <f>VLOOKUP(FACT_INTERESTS[[#This Row],[DW Version]], VERSIONS[], 7)</f>
        <v>Shoe</v>
      </c>
    </row>
    <row r="1791" spans="1:9" ht="15.5" x14ac:dyDescent="0.3">
      <c r="A1791" s="37">
        <v>1790</v>
      </c>
      <c r="B1791" s="41" t="s">
        <v>799</v>
      </c>
      <c r="C1791" s="38">
        <v>492</v>
      </c>
      <c r="D1791" s="39">
        <v>43676.997145167559</v>
      </c>
      <c r="E1791" s="34">
        <f>VLOOKUP(FACT_INTERESTS[[#This Row],[DW Version]], VERSIONS[], 2)</f>
        <v>52</v>
      </c>
      <c r="F1791" s="34">
        <f>VLOOKUP(FACT_INTERESTS[[#This Row],[DW Version]], VERSIONS[], 3)</f>
        <v>3</v>
      </c>
      <c r="G1791" s="34" t="str">
        <f>VLOOKUP(FACT_INTERESTS[[#This Row],[DW Version]], VERSIONS[], 4)</f>
        <v>dark purple</v>
      </c>
      <c r="H1791" s="40" t="str">
        <f>VLOOKUP(FACT_INTERESTS[[#This Row],[DW Version]], VERSIONS[], 6)</f>
        <v>Tech Fleece Jogger</v>
      </c>
      <c r="I1791" s="40" t="str">
        <f>VLOOKUP(FACT_INTERESTS[[#This Row],[DW Version]], VERSIONS[], 7)</f>
        <v>Apparel</v>
      </c>
    </row>
    <row r="1792" spans="1:9" ht="15.5" x14ac:dyDescent="0.3">
      <c r="A1792" s="34">
        <v>1791</v>
      </c>
      <c r="B1792" s="40" t="s">
        <v>799</v>
      </c>
      <c r="C1792" s="35">
        <v>467</v>
      </c>
      <c r="D1792" s="36">
        <v>44468.407240879205</v>
      </c>
      <c r="E1792" s="34">
        <f>VLOOKUP(FACT_INTERESTS[[#This Row],[DW Version]], VERSIONS[], 2)</f>
        <v>48</v>
      </c>
      <c r="F1792" s="34">
        <f>VLOOKUP(FACT_INTERESTS[[#This Row],[DW Version]], VERSIONS[], 3)</f>
        <v>12</v>
      </c>
      <c r="G1792" s="34" t="str">
        <f>VLOOKUP(FACT_INTERESTS[[#This Row],[DW Version]], VERSIONS[], 4)</f>
        <v>red</v>
      </c>
      <c r="H1792" s="40" t="str">
        <f>VLOOKUP(FACT_INTERESTS[[#This Row],[DW Version]], VERSIONS[], 6)</f>
        <v>Miler Tank</v>
      </c>
      <c r="I1792" s="40" t="str">
        <f>VLOOKUP(FACT_INTERESTS[[#This Row],[DW Version]], VERSIONS[], 7)</f>
        <v>Apparel</v>
      </c>
    </row>
    <row r="1793" spans="1:9" ht="15.5" x14ac:dyDescent="0.3">
      <c r="A1793" s="37">
        <v>1792</v>
      </c>
      <c r="B1793" s="41" t="s">
        <v>799</v>
      </c>
      <c r="C1793" s="38">
        <v>331</v>
      </c>
      <c r="D1793" s="39">
        <v>42288.14069482121</v>
      </c>
      <c r="E1793" s="34">
        <f>VLOOKUP(FACT_INTERESTS[[#This Row],[DW Version]], VERSIONS[], 2)</f>
        <v>34</v>
      </c>
      <c r="F1793" s="34">
        <f>VLOOKUP(FACT_INTERESTS[[#This Row],[DW Version]], VERSIONS[], 3)</f>
        <v>5</v>
      </c>
      <c r="G1793" s="34" t="str">
        <f>VLOOKUP(FACT_INTERESTS[[#This Row],[DW Version]], VERSIONS[], 4)</f>
        <v>black</v>
      </c>
      <c r="H1793" s="40" t="str">
        <f>VLOOKUP(FACT_INTERESTS[[#This Row],[DW Version]], VERSIONS[], 6)</f>
        <v>Zoom Vomero</v>
      </c>
      <c r="I1793" s="40" t="str">
        <f>VLOOKUP(FACT_INTERESTS[[#This Row],[DW Version]], VERSIONS[], 7)</f>
        <v>Shoe</v>
      </c>
    </row>
    <row r="1794" spans="1:9" ht="15.5" x14ac:dyDescent="0.3">
      <c r="A1794" s="34">
        <v>1793</v>
      </c>
      <c r="B1794" s="40" t="s">
        <v>799</v>
      </c>
      <c r="C1794" s="35">
        <v>282</v>
      </c>
      <c r="D1794" s="36">
        <v>43600.629637216371</v>
      </c>
      <c r="E1794" s="34">
        <f>VLOOKUP(FACT_INTERESTS[[#This Row],[DW Version]], VERSIONS[], 2)</f>
        <v>27</v>
      </c>
      <c r="F1794" s="34">
        <f>VLOOKUP(FACT_INTERESTS[[#This Row],[DW Version]], VERSIONS[], 3)</f>
        <v>11.5</v>
      </c>
      <c r="G1794" s="34" t="str">
        <f>VLOOKUP(FACT_INTERESTS[[#This Row],[DW Version]], VERSIONS[], 4)</f>
        <v>white</v>
      </c>
      <c r="H1794" s="40" t="str">
        <f>VLOOKUP(FACT_INTERESTS[[#This Row],[DW Version]], VERSIONS[], 6)</f>
        <v>Structure</v>
      </c>
      <c r="I1794" s="40" t="str">
        <f>VLOOKUP(FACT_INTERESTS[[#This Row],[DW Version]], VERSIONS[], 7)</f>
        <v>Shoe</v>
      </c>
    </row>
    <row r="1795" spans="1:9" ht="15.5" x14ac:dyDescent="0.3">
      <c r="A1795" s="37">
        <v>1794</v>
      </c>
      <c r="B1795" s="41" t="s">
        <v>799</v>
      </c>
      <c r="C1795" s="38">
        <v>20</v>
      </c>
      <c r="D1795" s="39">
        <v>45191.498248532691</v>
      </c>
      <c r="E1795" s="34">
        <f>VLOOKUP(FACT_INTERESTS[[#This Row],[DW Version]], VERSIONS[], 2)</f>
        <v>2</v>
      </c>
      <c r="F1795" s="34">
        <f>VLOOKUP(FACT_INTERESTS[[#This Row],[DW Version]], VERSIONS[], 3)</f>
        <v>5.5</v>
      </c>
      <c r="G1795" s="34" t="str">
        <f>VLOOKUP(FACT_INTERESTS[[#This Row],[DW Version]], VERSIONS[], 4)</f>
        <v>white</v>
      </c>
      <c r="H1795" s="40" t="str">
        <f>VLOOKUP(FACT_INTERESTS[[#This Row],[DW Version]], VERSIONS[], 6)</f>
        <v>Air Force 1</v>
      </c>
      <c r="I1795" s="40" t="str">
        <f>VLOOKUP(FACT_INTERESTS[[#This Row],[DW Version]], VERSIONS[], 7)</f>
        <v>Shoe</v>
      </c>
    </row>
    <row r="1796" spans="1:9" ht="15.5" x14ac:dyDescent="0.3">
      <c r="A1796" s="34">
        <v>1795</v>
      </c>
      <c r="B1796" s="40" t="s">
        <v>799</v>
      </c>
      <c r="C1796" s="35">
        <v>253</v>
      </c>
      <c r="D1796" s="36">
        <v>45302.792706364322</v>
      </c>
      <c r="E1796" s="34">
        <f>VLOOKUP(FACT_INTERESTS[[#This Row],[DW Version]], VERSIONS[], 2)</f>
        <v>25</v>
      </c>
      <c r="F1796" s="34">
        <f>VLOOKUP(FACT_INTERESTS[[#This Row],[DW Version]], VERSIONS[], 3)</f>
        <v>4</v>
      </c>
      <c r="G1796" s="34" t="str">
        <f>VLOOKUP(FACT_INTERESTS[[#This Row],[DW Version]], VERSIONS[], 4)</f>
        <v>brown</v>
      </c>
      <c r="H1796" s="40" t="str">
        <f>VLOOKUP(FACT_INTERESTS[[#This Row],[DW Version]], VERSIONS[], 6)</f>
        <v>Shox</v>
      </c>
      <c r="I1796" s="40" t="str">
        <f>VLOOKUP(FACT_INTERESTS[[#This Row],[DW Version]], VERSIONS[], 7)</f>
        <v>Shoe</v>
      </c>
    </row>
    <row r="1797" spans="1:9" ht="15.5" x14ac:dyDescent="0.3">
      <c r="A1797" s="37">
        <v>1796</v>
      </c>
      <c r="B1797" s="41" t="s">
        <v>799</v>
      </c>
      <c r="C1797" s="38">
        <v>797</v>
      </c>
      <c r="D1797" s="39">
        <v>43786.502669181427</v>
      </c>
      <c r="E1797" s="34">
        <f>VLOOKUP(FACT_INTERESTS[[#This Row],[DW Version]], VERSIONS[], 2)</f>
        <v>81</v>
      </c>
      <c r="F1797" s="34">
        <f>VLOOKUP(FACT_INTERESTS[[#This Row],[DW Version]], VERSIONS[], 3)</f>
        <v>8</v>
      </c>
      <c r="G1797" s="34" t="str">
        <f>VLOOKUP(FACT_INTERESTS[[#This Row],[DW Version]], VERSIONS[], 4)</f>
        <v>white</v>
      </c>
      <c r="H1797" s="40" t="str">
        <f>VLOOKUP(FACT_INTERESTS[[#This Row],[DW Version]], VERSIONS[], 6)</f>
        <v>Air Max Fusion</v>
      </c>
      <c r="I1797" s="40" t="str">
        <f>VLOOKUP(FACT_INTERESTS[[#This Row],[DW Version]], VERSIONS[], 7)</f>
        <v>Shoe</v>
      </c>
    </row>
    <row r="1798" spans="1:9" ht="15.5" x14ac:dyDescent="0.3">
      <c r="A1798" s="34">
        <v>1797</v>
      </c>
      <c r="B1798" s="34" t="s">
        <v>799</v>
      </c>
      <c r="C1798" s="35">
        <v>386</v>
      </c>
      <c r="D1798" s="36">
        <v>41100.637539849835</v>
      </c>
      <c r="E1798" s="34">
        <f>VLOOKUP(FACT_INTERESTS[[#This Row],[DW Version]], VERSIONS[], 2)</f>
        <v>39</v>
      </c>
      <c r="F1798" s="34">
        <f>VLOOKUP(FACT_INTERESTS[[#This Row],[DW Version]], VERSIONS[], 3)</f>
        <v>10</v>
      </c>
      <c r="G1798" s="34" t="str">
        <f>VLOOKUP(FACT_INTERESTS[[#This Row],[DW Version]], VERSIONS[], 4)</f>
        <v>white</v>
      </c>
      <c r="H1798" s="40" t="str">
        <f>VLOOKUP(FACT_INTERESTS[[#This Row],[DW Version]], VERSIONS[], 6)</f>
        <v>Fast Track Jacket</v>
      </c>
      <c r="I1798" s="40" t="str">
        <f>VLOOKUP(FACT_INTERESTS[[#This Row],[DW Version]], VERSIONS[], 7)</f>
        <v>Apparel</v>
      </c>
    </row>
    <row r="1799" spans="1:9" ht="15.5" x14ac:dyDescent="0.3">
      <c r="A1799" s="37">
        <v>1798</v>
      </c>
      <c r="B1799" s="41" t="s">
        <v>799</v>
      </c>
      <c r="C1799" s="38">
        <v>120</v>
      </c>
      <c r="D1799" s="39">
        <v>40192.559437826261</v>
      </c>
      <c r="E1799" s="34">
        <f>VLOOKUP(FACT_INTERESTS[[#This Row],[DW Version]], VERSIONS[], 2)</f>
        <v>12</v>
      </c>
      <c r="F1799" s="34">
        <f>VLOOKUP(FACT_INTERESTS[[#This Row],[DW Version]], VERSIONS[], 3)</f>
        <v>9.5</v>
      </c>
      <c r="G1799" s="34" t="str">
        <f>VLOOKUP(FACT_INTERESTS[[#This Row],[DW Version]], VERSIONS[], 4)</f>
        <v>red</v>
      </c>
      <c r="H1799" s="40" t="str">
        <f>VLOOKUP(FACT_INTERESTS[[#This Row],[DW Version]], VERSIONS[], 6)</f>
        <v>Pegasus</v>
      </c>
      <c r="I1799" s="40" t="str">
        <f>VLOOKUP(FACT_INTERESTS[[#This Row],[DW Version]], VERSIONS[], 7)</f>
        <v>Shoe</v>
      </c>
    </row>
    <row r="1800" spans="1:9" ht="15.5" x14ac:dyDescent="0.3">
      <c r="A1800" s="34">
        <v>1799</v>
      </c>
      <c r="B1800" s="40" t="s">
        <v>799</v>
      </c>
      <c r="C1800" s="35">
        <v>345</v>
      </c>
      <c r="D1800" s="36">
        <v>40181.978845270394</v>
      </c>
      <c r="E1800" s="34">
        <f>VLOOKUP(FACT_INTERESTS[[#This Row],[DW Version]], VERSIONS[], 2)</f>
        <v>35</v>
      </c>
      <c r="F1800" s="34">
        <f>VLOOKUP(FACT_INTERESTS[[#This Row],[DW Version]], VERSIONS[], 3)</f>
        <v>7</v>
      </c>
      <c r="G1800" s="34" t="str">
        <f>VLOOKUP(FACT_INTERESTS[[#This Row],[DW Version]], VERSIONS[], 4)</f>
        <v>blue</v>
      </c>
      <c r="H1800" s="40" t="str">
        <f>VLOOKUP(FACT_INTERESTS[[#This Row],[DW Version]], VERSIONS[], 6)</f>
        <v>Alphafly</v>
      </c>
      <c r="I1800" s="40" t="str">
        <f>VLOOKUP(FACT_INTERESTS[[#This Row],[DW Version]], VERSIONS[], 7)</f>
        <v>Shoe</v>
      </c>
    </row>
    <row r="1801" spans="1:9" ht="15.5" x14ac:dyDescent="0.3">
      <c r="A1801" s="37">
        <v>1800</v>
      </c>
      <c r="B1801" s="41" t="s">
        <v>745</v>
      </c>
      <c r="C1801" s="38">
        <v>700</v>
      </c>
      <c r="D1801" s="39">
        <v>41526.646838190871</v>
      </c>
      <c r="E1801" s="34">
        <f>VLOOKUP(FACT_INTERESTS[[#This Row],[DW Version]], VERSIONS[], 2)</f>
        <v>72</v>
      </c>
      <c r="F1801" s="34">
        <f>VLOOKUP(FACT_INTERESTS[[#This Row],[DW Version]], VERSIONS[], 3)</f>
        <v>3.5</v>
      </c>
      <c r="G1801" s="34" t="str">
        <f>VLOOKUP(FACT_INTERESTS[[#This Row],[DW Version]], VERSIONS[], 4)</f>
        <v>dark green</v>
      </c>
      <c r="H1801" s="40" t="str">
        <f>VLOOKUP(FACT_INTERESTS[[#This Row],[DW Version]], VERSIONS[], 6)</f>
        <v>Zoom Structure 22</v>
      </c>
      <c r="I1801" s="40" t="str">
        <f>VLOOKUP(FACT_INTERESTS[[#This Row],[DW Version]], VERSIONS[], 7)</f>
        <v>Shoe</v>
      </c>
    </row>
    <row r="1802" spans="1:9" ht="15.5" x14ac:dyDescent="0.3">
      <c r="A1802" s="34">
        <v>1801</v>
      </c>
      <c r="B1802" s="40" t="s">
        <v>745</v>
      </c>
      <c r="C1802" s="35">
        <v>424</v>
      </c>
      <c r="D1802" s="36">
        <v>38900.277039966313</v>
      </c>
      <c r="E1802" s="34">
        <f>VLOOKUP(FACT_INTERESTS[[#This Row],[DW Version]], VERSIONS[], 2)</f>
        <v>43</v>
      </c>
      <c r="F1802" s="34">
        <f>VLOOKUP(FACT_INTERESTS[[#This Row],[DW Version]], VERSIONS[], 3)</f>
        <v>8</v>
      </c>
      <c r="G1802" s="34" t="str">
        <f>VLOOKUP(FACT_INTERESTS[[#This Row],[DW Version]], VERSIONS[], 4)</f>
        <v>white</v>
      </c>
      <c r="H1802" s="40" t="str">
        <f>VLOOKUP(FACT_INTERESTS[[#This Row],[DW Version]], VERSIONS[], 6)</f>
        <v>Flex Experience</v>
      </c>
      <c r="I1802" s="40" t="str">
        <f>VLOOKUP(FACT_INTERESTS[[#This Row],[DW Version]], VERSIONS[], 7)</f>
        <v>Apparel</v>
      </c>
    </row>
    <row r="1803" spans="1:9" ht="15.5" x14ac:dyDescent="0.3">
      <c r="A1803" s="37">
        <v>1802</v>
      </c>
      <c r="B1803" s="41" t="s">
        <v>745</v>
      </c>
      <c r="C1803" s="38">
        <v>836</v>
      </c>
      <c r="D1803" s="39">
        <v>39055.242244240588</v>
      </c>
      <c r="E1803" s="34">
        <f>VLOOKUP(FACT_INTERESTS[[#This Row],[DW Version]], VERSIONS[], 2)</f>
        <v>85</v>
      </c>
      <c r="F1803" s="34">
        <f>VLOOKUP(FACT_INTERESTS[[#This Row],[DW Version]], VERSIONS[], 3)</f>
        <v>5</v>
      </c>
      <c r="G1803" s="34" t="str">
        <f>VLOOKUP(FACT_INTERESTS[[#This Row],[DW Version]], VERSIONS[], 4)</f>
        <v>white</v>
      </c>
      <c r="H1803" s="40" t="str">
        <f>VLOOKUP(FACT_INTERESTS[[#This Row],[DW Version]], VERSIONS[], 6)</f>
        <v>Nike Flex Stride</v>
      </c>
      <c r="I1803" s="40" t="str">
        <f>VLOOKUP(FACT_INTERESTS[[#This Row],[DW Version]], VERSIONS[], 7)</f>
        <v>Apparel</v>
      </c>
    </row>
    <row r="1804" spans="1:9" ht="15.5" x14ac:dyDescent="0.3">
      <c r="A1804" s="34">
        <v>1803</v>
      </c>
      <c r="B1804" s="34" t="s">
        <v>745</v>
      </c>
      <c r="C1804" s="35">
        <v>799</v>
      </c>
      <c r="D1804" s="36">
        <v>39171.757236875601</v>
      </c>
      <c r="E1804" s="34">
        <f>VLOOKUP(FACT_INTERESTS[[#This Row],[DW Version]], VERSIONS[], 2)</f>
        <v>81</v>
      </c>
      <c r="F1804" s="34">
        <f>VLOOKUP(FACT_INTERESTS[[#This Row],[DW Version]], VERSIONS[], 3)</f>
        <v>9.5</v>
      </c>
      <c r="G1804" s="34" t="str">
        <f>VLOOKUP(FACT_INTERESTS[[#This Row],[DW Version]], VERSIONS[], 4)</f>
        <v>white</v>
      </c>
      <c r="H1804" s="40" t="str">
        <f>VLOOKUP(FACT_INTERESTS[[#This Row],[DW Version]], VERSIONS[], 6)</f>
        <v>Air Max Fusion</v>
      </c>
      <c r="I1804" s="40" t="str">
        <f>VLOOKUP(FACT_INTERESTS[[#This Row],[DW Version]], VERSIONS[], 7)</f>
        <v>Shoe</v>
      </c>
    </row>
    <row r="1805" spans="1:9" ht="15.5" x14ac:dyDescent="0.3">
      <c r="A1805" s="37">
        <v>1804</v>
      </c>
      <c r="B1805" s="41" t="s">
        <v>745</v>
      </c>
      <c r="C1805" s="38">
        <v>671</v>
      </c>
      <c r="D1805" s="39">
        <v>40721.760354630191</v>
      </c>
      <c r="E1805" s="34">
        <f>VLOOKUP(FACT_INTERESTS[[#This Row],[DW Version]], VERSIONS[], 2)</f>
        <v>68</v>
      </c>
      <c r="F1805" s="34">
        <f>VLOOKUP(FACT_INTERESTS[[#This Row],[DW Version]], VERSIONS[], 3)</f>
        <v>5</v>
      </c>
      <c r="G1805" s="34" t="str">
        <f>VLOOKUP(FACT_INTERESTS[[#This Row],[DW Version]], VERSIONS[], 4)</f>
        <v>black</v>
      </c>
      <c r="H1805" s="40" t="str">
        <f>VLOOKUP(FACT_INTERESTS[[#This Row],[DW Version]], VERSIONS[], 6)</f>
        <v>React Miler</v>
      </c>
      <c r="I1805" s="40" t="str">
        <f>VLOOKUP(FACT_INTERESTS[[#This Row],[DW Version]], VERSIONS[], 7)</f>
        <v>Shoe</v>
      </c>
    </row>
    <row r="1806" spans="1:9" ht="15.5" x14ac:dyDescent="0.3">
      <c r="A1806" s="34">
        <v>1805</v>
      </c>
      <c r="B1806" s="34" t="s">
        <v>745</v>
      </c>
      <c r="C1806" s="35">
        <v>765</v>
      </c>
      <c r="D1806" s="36">
        <v>40194.95014939495</v>
      </c>
      <c r="E1806" s="34">
        <f>VLOOKUP(FACT_INTERESTS[[#This Row],[DW Version]], VERSIONS[], 2)</f>
        <v>79</v>
      </c>
      <c r="F1806" s="34">
        <f>VLOOKUP(FACT_INTERESTS[[#This Row],[DW Version]], VERSIONS[], 3)</f>
        <v>5.5</v>
      </c>
      <c r="G1806" s="34" t="str">
        <f>VLOOKUP(FACT_INTERESTS[[#This Row],[DW Version]], VERSIONS[], 4)</f>
        <v>white</v>
      </c>
      <c r="H1806" s="40" t="str">
        <f>VLOOKUP(FACT_INTERESTS[[#This Row],[DW Version]], VERSIONS[], 6)</f>
        <v>Zoom Gravity</v>
      </c>
      <c r="I1806" s="40" t="str">
        <f>VLOOKUP(FACT_INTERESTS[[#This Row],[DW Version]], VERSIONS[], 7)</f>
        <v>Shoe</v>
      </c>
    </row>
    <row r="1807" spans="1:9" ht="15.5" x14ac:dyDescent="0.3">
      <c r="A1807" s="37">
        <v>1806</v>
      </c>
      <c r="B1807" s="37" t="s">
        <v>745</v>
      </c>
      <c r="C1807" s="38">
        <v>567</v>
      </c>
      <c r="D1807" s="39">
        <v>44289.689119853043</v>
      </c>
      <c r="E1807" s="34">
        <f>VLOOKUP(FACT_INTERESTS[[#This Row],[DW Version]], VERSIONS[], 2)</f>
        <v>59</v>
      </c>
      <c r="F1807" s="34">
        <f>VLOOKUP(FACT_INTERESTS[[#This Row],[DW Version]], VERSIONS[], 3)</f>
        <v>3</v>
      </c>
      <c r="G1807" s="34" t="str">
        <f>VLOOKUP(FACT_INTERESTS[[#This Row],[DW Version]], VERSIONS[], 4)</f>
        <v>white</v>
      </c>
      <c r="H1807" s="40" t="str">
        <f>VLOOKUP(FACT_INTERESTS[[#This Row],[DW Version]], VERSIONS[], 6)</f>
        <v>Hypervenom Phantom</v>
      </c>
      <c r="I1807" s="40" t="str">
        <f>VLOOKUP(FACT_INTERESTS[[#This Row],[DW Version]], VERSIONS[], 7)</f>
        <v>Shoe</v>
      </c>
    </row>
    <row r="1808" spans="1:9" ht="15.5" x14ac:dyDescent="0.3">
      <c r="A1808" s="34">
        <v>1807</v>
      </c>
      <c r="B1808" s="34" t="s">
        <v>745</v>
      </c>
      <c r="C1808" s="35">
        <v>401</v>
      </c>
      <c r="D1808" s="36">
        <v>44957.343634759731</v>
      </c>
      <c r="E1808" s="34">
        <f>VLOOKUP(FACT_INTERESTS[[#This Row],[DW Version]], VERSIONS[], 2)</f>
        <v>41</v>
      </c>
      <c r="F1808" s="34">
        <f>VLOOKUP(FACT_INTERESTS[[#This Row],[DW Version]], VERSIONS[], 3)</f>
        <v>3.5</v>
      </c>
      <c r="G1808" s="34" t="str">
        <f>VLOOKUP(FACT_INTERESTS[[#This Row],[DW Version]], VERSIONS[], 4)</f>
        <v>dark green</v>
      </c>
      <c r="H1808" s="40" t="str">
        <f>VLOOKUP(FACT_INTERESTS[[#This Row],[DW Version]], VERSIONS[], 6)</f>
        <v>LunarGlide</v>
      </c>
      <c r="I1808" s="40" t="str">
        <f>VLOOKUP(FACT_INTERESTS[[#This Row],[DW Version]], VERSIONS[], 7)</f>
        <v>Shoe</v>
      </c>
    </row>
    <row r="1809" spans="1:9" ht="15.5" x14ac:dyDescent="0.3">
      <c r="A1809" s="37">
        <v>1808</v>
      </c>
      <c r="B1809" s="37" t="s">
        <v>745</v>
      </c>
      <c r="C1809" s="38">
        <v>563</v>
      </c>
      <c r="D1809" s="39">
        <v>42114.215623753153</v>
      </c>
      <c r="E1809" s="34">
        <f>VLOOKUP(FACT_INTERESTS[[#This Row],[DW Version]], VERSIONS[], 2)</f>
        <v>58</v>
      </c>
      <c r="F1809" s="34">
        <f>VLOOKUP(FACT_INTERESTS[[#This Row],[DW Version]], VERSIONS[], 3)</f>
        <v>10</v>
      </c>
      <c r="G1809" s="34" t="str">
        <f>VLOOKUP(FACT_INTERESTS[[#This Row],[DW Version]], VERSIONS[], 4)</f>
        <v>white</v>
      </c>
      <c r="H1809" s="40" t="str">
        <f>VLOOKUP(FACT_INTERESTS[[#This Row],[DW Version]], VERSIONS[], 6)</f>
        <v>Mercurial Superfly</v>
      </c>
      <c r="I1809" s="40" t="str">
        <f>VLOOKUP(FACT_INTERESTS[[#This Row],[DW Version]], VERSIONS[], 7)</f>
        <v>Shoe</v>
      </c>
    </row>
    <row r="1810" spans="1:9" ht="15.5" x14ac:dyDescent="0.3">
      <c r="A1810" s="34">
        <v>1809</v>
      </c>
      <c r="B1810" s="40" t="s">
        <v>745</v>
      </c>
      <c r="C1810" s="35">
        <v>79</v>
      </c>
      <c r="D1810" s="36">
        <v>42548.64352252549</v>
      </c>
      <c r="E1810" s="34">
        <f>VLOOKUP(FACT_INTERESTS[[#This Row],[DW Version]], VERSIONS[], 2)</f>
        <v>8</v>
      </c>
      <c r="F1810" s="34">
        <f>VLOOKUP(FACT_INTERESTS[[#This Row],[DW Version]], VERSIONS[], 3)</f>
        <v>7.5</v>
      </c>
      <c r="G1810" s="34" t="str">
        <f>VLOOKUP(FACT_INTERESTS[[#This Row],[DW Version]], VERSIONS[], 4)</f>
        <v>white</v>
      </c>
      <c r="H1810" s="40" t="str">
        <f>VLOOKUP(FACT_INTERESTS[[#This Row],[DW Version]], VERSIONS[], 6)</f>
        <v>Dunk</v>
      </c>
      <c r="I1810" s="40" t="str">
        <f>VLOOKUP(FACT_INTERESTS[[#This Row],[DW Version]], VERSIONS[], 7)</f>
        <v>Shoe</v>
      </c>
    </row>
    <row r="1811" spans="1:9" ht="15.5" x14ac:dyDescent="0.3">
      <c r="A1811" s="37">
        <v>1810</v>
      </c>
      <c r="B1811" s="41" t="s">
        <v>745</v>
      </c>
      <c r="C1811" s="38">
        <v>139</v>
      </c>
      <c r="D1811" s="39">
        <v>44034.209250210683</v>
      </c>
      <c r="E1811" s="34">
        <f>VLOOKUP(FACT_INTERESTS[[#This Row],[DW Version]], VERSIONS[], 2)</f>
        <v>14</v>
      </c>
      <c r="F1811" s="34">
        <f>VLOOKUP(FACT_INTERESTS[[#This Row],[DW Version]], VERSIONS[], 3)</f>
        <v>8</v>
      </c>
      <c r="G1811" s="34" t="str">
        <f>VLOOKUP(FACT_INTERESTS[[#This Row],[DW Version]], VERSIONS[], 4)</f>
        <v>white</v>
      </c>
      <c r="H1811" s="40" t="str">
        <f>VLOOKUP(FACT_INTERESTS[[#This Row],[DW Version]], VERSIONS[], 6)</f>
        <v>ZoomX</v>
      </c>
      <c r="I1811" s="40" t="str">
        <f>VLOOKUP(FACT_INTERESTS[[#This Row],[DW Version]], VERSIONS[], 7)</f>
        <v>Shoe</v>
      </c>
    </row>
    <row r="1812" spans="1:9" ht="15.5" x14ac:dyDescent="0.3">
      <c r="A1812" s="34">
        <v>1811</v>
      </c>
      <c r="B1812" s="34" t="s">
        <v>758</v>
      </c>
      <c r="C1812" s="35">
        <v>300</v>
      </c>
      <c r="D1812" s="36">
        <v>40499.80265410601</v>
      </c>
      <c r="E1812" s="34">
        <f>VLOOKUP(FACT_INTERESTS[[#This Row],[DW Version]], VERSIONS[], 2)</f>
        <v>30</v>
      </c>
      <c r="F1812" s="34">
        <f>VLOOKUP(FACT_INTERESTS[[#This Row],[DW Version]], VERSIONS[], 3)</f>
        <v>8.5</v>
      </c>
      <c r="G1812" s="34" t="str">
        <f>VLOOKUP(FACT_INTERESTS[[#This Row],[DW Version]], VERSIONS[], 4)</f>
        <v>gold</v>
      </c>
      <c r="H1812" s="40" t="str">
        <f>VLOOKUP(FACT_INTERESTS[[#This Row],[DW Version]], VERSIONS[], 6)</f>
        <v>Air Zoom Terra Kiger</v>
      </c>
      <c r="I1812" s="40" t="str">
        <f>VLOOKUP(FACT_INTERESTS[[#This Row],[DW Version]], VERSIONS[], 7)</f>
        <v>Shoe</v>
      </c>
    </row>
    <row r="1813" spans="1:9" ht="15.5" x14ac:dyDescent="0.3">
      <c r="A1813" s="37">
        <v>1812</v>
      </c>
      <c r="B1813" s="41" t="s">
        <v>758</v>
      </c>
      <c r="C1813" s="38">
        <v>911</v>
      </c>
      <c r="D1813" s="39">
        <v>43903.393948894067</v>
      </c>
      <c r="E1813" s="34">
        <f>VLOOKUP(FACT_INTERESTS[[#This Row],[DW Version]], VERSIONS[], 2)</f>
        <v>93</v>
      </c>
      <c r="F1813" s="34">
        <f>VLOOKUP(FACT_INTERESTS[[#This Row],[DW Version]], VERSIONS[], 3)</f>
        <v>5.5</v>
      </c>
      <c r="G1813" s="34" t="str">
        <f>VLOOKUP(FACT_INTERESTS[[#This Row],[DW Version]], VERSIONS[], 4)</f>
        <v>black</v>
      </c>
      <c r="H1813" s="40" t="str">
        <f>VLOOKUP(FACT_INTERESTS[[#This Row],[DW Version]], VERSIONS[], 6)</f>
        <v>Therma Training Top</v>
      </c>
      <c r="I1813" s="40" t="str">
        <f>VLOOKUP(FACT_INTERESTS[[#This Row],[DW Version]], VERSIONS[], 7)</f>
        <v>Apparel</v>
      </c>
    </row>
    <row r="1814" spans="1:9" ht="15.5" x14ac:dyDescent="0.3">
      <c r="A1814" s="34">
        <v>1813</v>
      </c>
      <c r="B1814" s="34" t="s">
        <v>758</v>
      </c>
      <c r="C1814" s="35">
        <v>88</v>
      </c>
      <c r="D1814" s="36">
        <v>41260.878565034909</v>
      </c>
      <c r="E1814" s="34">
        <f>VLOOKUP(FACT_INTERESTS[[#This Row],[DW Version]], VERSIONS[], 2)</f>
        <v>9</v>
      </c>
      <c r="F1814" s="34">
        <f>VLOOKUP(FACT_INTERESTS[[#This Row],[DW Version]], VERSIONS[], 3)</f>
        <v>5</v>
      </c>
      <c r="G1814" s="34" t="str">
        <f>VLOOKUP(FACT_INTERESTS[[#This Row],[DW Version]], VERSIONS[], 4)</f>
        <v>black</v>
      </c>
      <c r="H1814" s="40" t="str">
        <f>VLOOKUP(FACT_INTERESTS[[#This Row],[DW Version]], VERSIONS[], 6)</f>
        <v>React</v>
      </c>
      <c r="I1814" s="40" t="str">
        <f>VLOOKUP(FACT_INTERESTS[[#This Row],[DW Version]], VERSIONS[], 7)</f>
        <v>Shoe</v>
      </c>
    </row>
    <row r="1815" spans="1:9" ht="15.5" x14ac:dyDescent="0.3">
      <c r="A1815" s="37">
        <v>1814</v>
      </c>
      <c r="B1815" s="37" t="s">
        <v>758</v>
      </c>
      <c r="C1815" s="38">
        <v>408</v>
      </c>
      <c r="D1815" s="39">
        <v>43842.639045207616</v>
      </c>
      <c r="E1815" s="34">
        <f>VLOOKUP(FACT_INTERESTS[[#This Row],[DW Version]], VERSIONS[], 2)</f>
        <v>41</v>
      </c>
      <c r="F1815" s="34">
        <f>VLOOKUP(FACT_INTERESTS[[#This Row],[DW Version]], VERSIONS[], 3)</f>
        <v>8</v>
      </c>
      <c r="G1815" s="34" t="str">
        <f>VLOOKUP(FACT_INTERESTS[[#This Row],[DW Version]], VERSIONS[], 4)</f>
        <v>black</v>
      </c>
      <c r="H1815" s="40" t="str">
        <f>VLOOKUP(FACT_INTERESTS[[#This Row],[DW Version]], VERSIONS[], 6)</f>
        <v>LunarGlide</v>
      </c>
      <c r="I1815" s="40" t="str">
        <f>VLOOKUP(FACT_INTERESTS[[#This Row],[DW Version]], VERSIONS[], 7)</f>
        <v>Shoe</v>
      </c>
    </row>
    <row r="1816" spans="1:9" ht="15.5" x14ac:dyDescent="0.3">
      <c r="A1816" s="34">
        <v>1815</v>
      </c>
      <c r="B1816" s="34" t="s">
        <v>758</v>
      </c>
      <c r="C1816" s="35">
        <v>44</v>
      </c>
      <c r="D1816" s="36">
        <v>39218.952711471036</v>
      </c>
      <c r="E1816" s="34">
        <f>VLOOKUP(FACT_INTERESTS[[#This Row],[DW Version]], VERSIONS[], 2)</f>
        <v>4</v>
      </c>
      <c r="F1816" s="34">
        <f>VLOOKUP(FACT_INTERESTS[[#This Row],[DW Version]], VERSIONS[], 3)</f>
        <v>11.5</v>
      </c>
      <c r="G1816" s="34" t="str">
        <f>VLOOKUP(FACT_INTERESTS[[#This Row],[DW Version]], VERSIONS[], 4)</f>
        <v>black</v>
      </c>
      <c r="H1816" s="40" t="str">
        <f>VLOOKUP(FACT_INTERESTS[[#This Row],[DW Version]], VERSIONS[], 6)</f>
        <v>Cortez</v>
      </c>
      <c r="I1816" s="40" t="str">
        <f>VLOOKUP(FACT_INTERESTS[[#This Row],[DW Version]], VERSIONS[], 7)</f>
        <v>Shoe</v>
      </c>
    </row>
    <row r="1817" spans="1:9" ht="15.5" x14ac:dyDescent="0.3">
      <c r="A1817" s="37">
        <v>1816</v>
      </c>
      <c r="B1817" s="41" t="s">
        <v>758</v>
      </c>
      <c r="C1817" s="38">
        <v>651</v>
      </c>
      <c r="D1817" s="39">
        <v>44723.739443963561</v>
      </c>
      <c r="E1817" s="34">
        <f>VLOOKUP(FACT_INTERESTS[[#This Row],[DW Version]], VERSIONS[], 2)</f>
        <v>66</v>
      </c>
      <c r="F1817" s="34">
        <f>VLOOKUP(FACT_INTERESTS[[#This Row],[DW Version]], VERSIONS[], 3)</f>
        <v>5</v>
      </c>
      <c r="G1817" s="34" t="str">
        <f>VLOOKUP(FACT_INTERESTS[[#This Row],[DW Version]], VERSIONS[], 4)</f>
        <v>white</v>
      </c>
      <c r="H1817" s="40" t="str">
        <f>VLOOKUP(FACT_INTERESTS[[#This Row],[DW Version]], VERSIONS[], 6)</f>
        <v>Therma Training Pants</v>
      </c>
      <c r="I1817" s="40" t="str">
        <f>VLOOKUP(FACT_INTERESTS[[#This Row],[DW Version]], VERSIONS[], 7)</f>
        <v>Apparel</v>
      </c>
    </row>
    <row r="1818" spans="1:9" ht="15.5" x14ac:dyDescent="0.3">
      <c r="A1818" s="34">
        <v>1817</v>
      </c>
      <c r="B1818" s="34" t="s">
        <v>758</v>
      </c>
      <c r="C1818" s="35">
        <v>824</v>
      </c>
      <c r="D1818" s="36">
        <v>43880.314113641311</v>
      </c>
      <c r="E1818" s="34">
        <f>VLOOKUP(FACT_INTERESTS[[#This Row],[DW Version]], VERSIONS[], 2)</f>
        <v>83</v>
      </c>
      <c r="F1818" s="34">
        <f>VLOOKUP(FACT_INTERESTS[[#This Row],[DW Version]], VERSIONS[], 3)</f>
        <v>12.5</v>
      </c>
      <c r="G1818" s="34" t="str">
        <f>VLOOKUP(FACT_INTERESTS[[#This Row],[DW Version]], VERSIONS[], 4)</f>
        <v>black</v>
      </c>
      <c r="H1818" s="40" t="str">
        <f>VLOOKUP(FACT_INTERESTS[[#This Row],[DW Version]], VERSIONS[], 6)</f>
        <v>Dri-FIT Academy Pants</v>
      </c>
      <c r="I1818" s="40" t="str">
        <f>VLOOKUP(FACT_INTERESTS[[#This Row],[DW Version]], VERSIONS[], 7)</f>
        <v>Apparel</v>
      </c>
    </row>
    <row r="1819" spans="1:9" ht="15.5" x14ac:dyDescent="0.3">
      <c r="A1819" s="37">
        <v>1818</v>
      </c>
      <c r="B1819" s="41" t="s">
        <v>758</v>
      </c>
      <c r="C1819" s="38">
        <v>882</v>
      </c>
      <c r="D1819" s="39">
        <v>41180.985773384768</v>
      </c>
      <c r="E1819" s="34">
        <f>VLOOKUP(FACT_INTERESTS[[#This Row],[DW Version]], VERSIONS[], 2)</f>
        <v>90</v>
      </c>
      <c r="F1819" s="34">
        <f>VLOOKUP(FACT_INTERESTS[[#This Row],[DW Version]], VERSIONS[], 3)</f>
        <v>6.5</v>
      </c>
      <c r="G1819" s="34" t="str">
        <f>VLOOKUP(FACT_INTERESTS[[#This Row],[DW Version]], VERSIONS[], 4)</f>
        <v>black</v>
      </c>
      <c r="H1819" s="40" t="str">
        <f>VLOOKUP(FACT_INTERESTS[[#This Row],[DW Version]], VERSIONS[], 6)</f>
        <v>Air Zoom Terra Kiger 6</v>
      </c>
      <c r="I1819" s="40" t="str">
        <f>VLOOKUP(FACT_INTERESTS[[#This Row],[DW Version]], VERSIONS[], 7)</f>
        <v>Shoe</v>
      </c>
    </row>
    <row r="1820" spans="1:9" ht="15.5" x14ac:dyDescent="0.3">
      <c r="A1820" s="34">
        <v>1819</v>
      </c>
      <c r="B1820" s="34" t="s">
        <v>758</v>
      </c>
      <c r="C1820" s="35">
        <v>423</v>
      </c>
      <c r="D1820" s="36">
        <v>39738.993136399215</v>
      </c>
      <c r="E1820" s="34">
        <f>VLOOKUP(FACT_INTERESTS[[#This Row],[DW Version]], VERSIONS[], 2)</f>
        <v>43</v>
      </c>
      <c r="F1820" s="34">
        <f>VLOOKUP(FACT_INTERESTS[[#This Row],[DW Version]], VERSIONS[], 3)</f>
        <v>6.5</v>
      </c>
      <c r="G1820" s="34" t="str">
        <f>VLOOKUP(FACT_INTERESTS[[#This Row],[DW Version]], VERSIONS[], 4)</f>
        <v>white</v>
      </c>
      <c r="H1820" s="40" t="str">
        <f>VLOOKUP(FACT_INTERESTS[[#This Row],[DW Version]], VERSIONS[], 6)</f>
        <v>Flex Experience</v>
      </c>
      <c r="I1820" s="40" t="str">
        <f>VLOOKUP(FACT_INTERESTS[[#This Row],[DW Version]], VERSIONS[], 7)</f>
        <v>Apparel</v>
      </c>
    </row>
    <row r="1821" spans="1:9" ht="15.5" x14ac:dyDescent="0.3">
      <c r="A1821" s="37">
        <v>1820</v>
      </c>
      <c r="B1821" s="37" t="s">
        <v>758</v>
      </c>
      <c r="C1821" s="38">
        <v>391</v>
      </c>
      <c r="D1821" s="39">
        <v>38834.56506156145</v>
      </c>
      <c r="E1821" s="34">
        <f>VLOOKUP(FACT_INTERESTS[[#This Row],[DW Version]], VERSIONS[], 2)</f>
        <v>40</v>
      </c>
      <c r="F1821" s="34">
        <f>VLOOKUP(FACT_INTERESTS[[#This Row],[DW Version]], VERSIONS[], 3)</f>
        <v>5</v>
      </c>
      <c r="G1821" s="34" t="str">
        <f>VLOOKUP(FACT_INTERESTS[[#This Row],[DW Version]], VERSIONS[], 4)</f>
        <v>white</v>
      </c>
      <c r="H1821" s="40" t="str">
        <f>VLOOKUP(FACT_INTERESTS[[#This Row],[DW Version]], VERSIONS[], 6)</f>
        <v>Zoom Streak</v>
      </c>
      <c r="I1821" s="40" t="str">
        <f>VLOOKUP(FACT_INTERESTS[[#This Row],[DW Version]], VERSIONS[], 7)</f>
        <v>Shoe</v>
      </c>
    </row>
    <row r="1822" spans="1:9" ht="15.5" x14ac:dyDescent="0.3">
      <c r="A1822" s="34">
        <v>1821</v>
      </c>
      <c r="B1822" s="34" t="s">
        <v>758</v>
      </c>
      <c r="C1822" s="35">
        <v>38</v>
      </c>
      <c r="D1822" s="36">
        <v>44231.404496522591</v>
      </c>
      <c r="E1822" s="34">
        <f>VLOOKUP(FACT_INTERESTS[[#This Row],[DW Version]], VERSIONS[], 2)</f>
        <v>4</v>
      </c>
      <c r="F1822" s="34">
        <f>VLOOKUP(FACT_INTERESTS[[#This Row],[DW Version]], VERSIONS[], 3)</f>
        <v>5.5</v>
      </c>
      <c r="G1822" s="34" t="str">
        <f>VLOOKUP(FACT_INTERESTS[[#This Row],[DW Version]], VERSIONS[], 4)</f>
        <v>black</v>
      </c>
      <c r="H1822" s="40" t="str">
        <f>VLOOKUP(FACT_INTERESTS[[#This Row],[DW Version]], VERSIONS[], 6)</f>
        <v>Cortez</v>
      </c>
      <c r="I1822" s="40" t="str">
        <f>VLOOKUP(FACT_INTERESTS[[#This Row],[DW Version]], VERSIONS[], 7)</f>
        <v>Shoe</v>
      </c>
    </row>
    <row r="1823" spans="1:9" ht="15.5" x14ac:dyDescent="0.3">
      <c r="A1823" s="37">
        <v>1822</v>
      </c>
      <c r="B1823" s="37" t="s">
        <v>758</v>
      </c>
      <c r="C1823" s="38">
        <v>676</v>
      </c>
      <c r="D1823" s="39">
        <v>42465.121457547037</v>
      </c>
      <c r="E1823" s="34">
        <f>VLOOKUP(FACT_INTERESTS[[#This Row],[DW Version]], VERSIONS[], 2)</f>
        <v>68</v>
      </c>
      <c r="F1823" s="34">
        <f>VLOOKUP(FACT_INTERESTS[[#This Row],[DW Version]], VERSIONS[], 3)</f>
        <v>9</v>
      </c>
      <c r="G1823" s="34" t="str">
        <f>VLOOKUP(FACT_INTERESTS[[#This Row],[DW Version]], VERSIONS[], 4)</f>
        <v>white</v>
      </c>
      <c r="H1823" s="40" t="str">
        <f>VLOOKUP(FACT_INTERESTS[[#This Row],[DW Version]], VERSIONS[], 6)</f>
        <v>React Miler</v>
      </c>
      <c r="I1823" s="40" t="str">
        <f>VLOOKUP(FACT_INTERESTS[[#This Row],[DW Version]], VERSIONS[], 7)</f>
        <v>Shoe</v>
      </c>
    </row>
    <row r="1824" spans="1:9" ht="15.5" x14ac:dyDescent="0.3">
      <c r="A1824" s="34">
        <v>1823</v>
      </c>
      <c r="B1824" s="40" t="s">
        <v>758</v>
      </c>
      <c r="C1824" s="35">
        <v>238</v>
      </c>
      <c r="D1824" s="36">
        <v>45410.485536251603</v>
      </c>
      <c r="E1824" s="34">
        <f>VLOOKUP(FACT_INTERESTS[[#This Row],[DW Version]], VERSIONS[], 2)</f>
        <v>24</v>
      </c>
      <c r="F1824" s="34">
        <f>VLOOKUP(FACT_INTERESTS[[#This Row],[DW Version]], VERSIONS[], 3)</f>
        <v>4.5</v>
      </c>
      <c r="G1824" s="34" t="str">
        <f>VLOOKUP(FACT_INTERESTS[[#This Row],[DW Version]], VERSIONS[], 4)</f>
        <v>black</v>
      </c>
      <c r="H1824" s="40" t="str">
        <f>VLOOKUP(FACT_INTERESTS[[#This Row],[DW Version]], VERSIONS[], 6)</f>
        <v>Zoom Fly</v>
      </c>
      <c r="I1824" s="40" t="str">
        <f>VLOOKUP(FACT_INTERESTS[[#This Row],[DW Version]], VERSIONS[], 7)</f>
        <v>Shoe</v>
      </c>
    </row>
    <row r="1825" spans="1:9" ht="15.5" x14ac:dyDescent="0.3">
      <c r="A1825" s="37">
        <v>1824</v>
      </c>
      <c r="B1825" s="37" t="s">
        <v>758</v>
      </c>
      <c r="C1825" s="38">
        <v>724</v>
      </c>
      <c r="D1825" s="39">
        <v>44183.391683807349</v>
      </c>
      <c r="E1825" s="34">
        <f>VLOOKUP(FACT_INTERESTS[[#This Row],[DW Version]], VERSIONS[], 2)</f>
        <v>74</v>
      </c>
      <c r="F1825" s="34">
        <f>VLOOKUP(FACT_INTERESTS[[#This Row],[DW Version]], VERSIONS[], 3)</f>
        <v>6.5</v>
      </c>
      <c r="G1825" s="34" t="str">
        <f>VLOOKUP(FACT_INTERESTS[[#This Row],[DW Version]], VERSIONS[], 4)</f>
        <v>dark blue</v>
      </c>
      <c r="H1825" s="40" t="str">
        <f>VLOOKUP(FACT_INTERESTS[[#This Row],[DW Version]], VERSIONS[], 6)</f>
        <v>Nike Soccer Ball</v>
      </c>
      <c r="I1825" s="40" t="str">
        <f>VLOOKUP(FACT_INTERESTS[[#This Row],[DW Version]], VERSIONS[], 7)</f>
        <v>Sport Equipment</v>
      </c>
    </row>
    <row r="1826" spans="1:9" ht="15.5" x14ac:dyDescent="0.3">
      <c r="A1826" s="34">
        <v>1825</v>
      </c>
      <c r="B1826" s="34" t="s">
        <v>670</v>
      </c>
      <c r="C1826" s="35">
        <v>922</v>
      </c>
      <c r="D1826" s="36">
        <v>40349.212573742429</v>
      </c>
      <c r="E1826" s="34">
        <f>VLOOKUP(FACT_INTERESTS[[#This Row],[DW Version]], VERSIONS[], 2)</f>
        <v>94</v>
      </c>
      <c r="F1826" s="34">
        <f>VLOOKUP(FACT_INTERESTS[[#This Row],[DW Version]], VERSIONS[], 3)</f>
        <v>4.5</v>
      </c>
      <c r="G1826" s="34" t="str">
        <f>VLOOKUP(FACT_INTERESTS[[#This Row],[DW Version]], VERSIONS[], 4)</f>
        <v>khaki</v>
      </c>
      <c r="H1826" s="40" t="str">
        <f>VLOOKUP(FACT_INTERESTS[[#This Row],[DW Version]], VERSIONS[], 6)</f>
        <v>Joyride Run Flyknit</v>
      </c>
      <c r="I1826" s="40" t="str">
        <f>VLOOKUP(FACT_INTERESTS[[#This Row],[DW Version]], VERSIONS[], 7)</f>
        <v>Shoe</v>
      </c>
    </row>
    <row r="1827" spans="1:9" ht="15.5" x14ac:dyDescent="0.3">
      <c r="A1827" s="37">
        <v>1826</v>
      </c>
      <c r="B1827" s="37" t="s">
        <v>670</v>
      </c>
      <c r="C1827" s="38">
        <v>823</v>
      </c>
      <c r="D1827" s="39">
        <v>39032.493609429344</v>
      </c>
      <c r="E1827" s="34">
        <f>VLOOKUP(FACT_INTERESTS[[#This Row],[DW Version]], VERSIONS[], 2)</f>
        <v>83</v>
      </c>
      <c r="F1827" s="34">
        <f>VLOOKUP(FACT_INTERESTS[[#This Row],[DW Version]], VERSIONS[], 3)</f>
        <v>11</v>
      </c>
      <c r="G1827" s="34" t="str">
        <f>VLOOKUP(FACT_INTERESTS[[#This Row],[DW Version]], VERSIONS[], 4)</f>
        <v>dark blue</v>
      </c>
      <c r="H1827" s="40" t="str">
        <f>VLOOKUP(FACT_INTERESTS[[#This Row],[DW Version]], VERSIONS[], 6)</f>
        <v>Dri-FIT Academy Pants</v>
      </c>
      <c r="I1827" s="40" t="str">
        <f>VLOOKUP(FACT_INTERESTS[[#This Row],[DW Version]], VERSIONS[], 7)</f>
        <v>Apparel</v>
      </c>
    </row>
    <row r="1828" spans="1:9" ht="15.5" x14ac:dyDescent="0.3">
      <c r="A1828" s="34">
        <v>1827</v>
      </c>
      <c r="B1828" s="40" t="s">
        <v>670</v>
      </c>
      <c r="C1828" s="35">
        <v>154</v>
      </c>
      <c r="D1828" s="36">
        <v>42562.18032277123</v>
      </c>
      <c r="E1828" s="34">
        <f>VLOOKUP(FACT_INTERESTS[[#This Row],[DW Version]], VERSIONS[], 2)</f>
        <v>15</v>
      </c>
      <c r="F1828" s="34">
        <f>VLOOKUP(FACT_INTERESTS[[#This Row],[DW Version]], VERSIONS[], 3)</f>
        <v>9</v>
      </c>
      <c r="G1828" s="34" t="str">
        <f>VLOOKUP(FACT_INTERESTS[[#This Row],[DW Version]], VERSIONS[], 4)</f>
        <v>white</v>
      </c>
      <c r="H1828" s="40" t="str">
        <f>VLOOKUP(FACT_INTERESTS[[#This Row],[DW Version]], VERSIONS[], 6)</f>
        <v>Sportswear Club Fleece</v>
      </c>
      <c r="I1828" s="40" t="str">
        <f>VLOOKUP(FACT_INTERESTS[[#This Row],[DW Version]], VERSIONS[], 7)</f>
        <v>Apparel</v>
      </c>
    </row>
    <row r="1829" spans="1:9" ht="15.5" x14ac:dyDescent="0.3">
      <c r="A1829" s="37">
        <v>1828</v>
      </c>
      <c r="B1829" s="41" t="s">
        <v>670</v>
      </c>
      <c r="C1829" s="38">
        <v>809</v>
      </c>
      <c r="D1829" s="39">
        <v>44989.178207756195</v>
      </c>
      <c r="E1829" s="34">
        <f>VLOOKUP(FACT_INTERESTS[[#This Row],[DW Version]], VERSIONS[], 2)</f>
        <v>82</v>
      </c>
      <c r="F1829" s="34">
        <f>VLOOKUP(FACT_INTERESTS[[#This Row],[DW Version]], VERSIONS[], 3)</f>
        <v>9</v>
      </c>
      <c r="G1829" s="34" t="str">
        <f>VLOOKUP(FACT_INTERESTS[[#This Row],[DW Version]], VERSIONS[], 4)</f>
        <v>black</v>
      </c>
      <c r="H1829" s="40" t="str">
        <f>VLOOKUP(FACT_INTERESTS[[#This Row],[DW Version]], VERSIONS[], 6)</f>
        <v>Flex 2-in-1 Shorts</v>
      </c>
      <c r="I1829" s="40" t="str">
        <f>VLOOKUP(FACT_INTERESTS[[#This Row],[DW Version]], VERSIONS[], 7)</f>
        <v>Apparel</v>
      </c>
    </row>
    <row r="1830" spans="1:9" ht="15.5" x14ac:dyDescent="0.3">
      <c r="A1830" s="34">
        <v>1829</v>
      </c>
      <c r="B1830" s="40" t="s">
        <v>670</v>
      </c>
      <c r="C1830" s="35">
        <v>492</v>
      </c>
      <c r="D1830" s="36">
        <v>45243.199662068495</v>
      </c>
      <c r="E1830" s="34">
        <f>VLOOKUP(FACT_INTERESTS[[#This Row],[DW Version]], VERSIONS[], 2)</f>
        <v>52</v>
      </c>
      <c r="F1830" s="34">
        <f>VLOOKUP(FACT_INTERESTS[[#This Row],[DW Version]], VERSIONS[], 3)</f>
        <v>3</v>
      </c>
      <c r="G1830" s="34" t="str">
        <f>VLOOKUP(FACT_INTERESTS[[#This Row],[DW Version]], VERSIONS[], 4)</f>
        <v>dark purple</v>
      </c>
      <c r="H1830" s="40" t="str">
        <f>VLOOKUP(FACT_INTERESTS[[#This Row],[DW Version]], VERSIONS[], 6)</f>
        <v>Tech Fleece Jogger</v>
      </c>
      <c r="I1830" s="40" t="str">
        <f>VLOOKUP(FACT_INTERESTS[[#This Row],[DW Version]], VERSIONS[], 7)</f>
        <v>Apparel</v>
      </c>
    </row>
    <row r="1831" spans="1:9" ht="15.5" x14ac:dyDescent="0.3">
      <c r="A1831" s="37">
        <v>1830</v>
      </c>
      <c r="B1831" s="37" t="s">
        <v>797</v>
      </c>
      <c r="C1831" s="38">
        <v>539</v>
      </c>
      <c r="D1831" s="39">
        <v>39768.500741287338</v>
      </c>
      <c r="E1831" s="34">
        <f>VLOOKUP(FACT_INTERESTS[[#This Row],[DW Version]], VERSIONS[], 2)</f>
        <v>56</v>
      </c>
      <c r="F1831" s="34">
        <f>VLOOKUP(FACT_INTERESTS[[#This Row],[DW Version]], VERSIONS[], 3)</f>
        <v>12</v>
      </c>
      <c r="G1831" s="34" t="str">
        <f>VLOOKUP(FACT_INTERESTS[[#This Row],[DW Version]], VERSIONS[], 4)</f>
        <v>dark green</v>
      </c>
      <c r="H1831" s="40" t="str">
        <f>VLOOKUP(FACT_INTERESTS[[#This Row],[DW Version]], VERSIONS[], 6)</f>
        <v>Nike Yoga Mat</v>
      </c>
      <c r="I1831" s="40" t="str">
        <f>VLOOKUP(FACT_INTERESTS[[#This Row],[DW Version]], VERSIONS[], 7)</f>
        <v>Sport Equipment</v>
      </c>
    </row>
    <row r="1832" spans="1:9" ht="15.5" x14ac:dyDescent="0.3">
      <c r="A1832" s="34">
        <v>1831</v>
      </c>
      <c r="B1832" s="34" t="s">
        <v>797</v>
      </c>
      <c r="C1832" s="35">
        <v>553</v>
      </c>
      <c r="D1832" s="36">
        <v>41966.847966820154</v>
      </c>
      <c r="E1832" s="34">
        <f>VLOOKUP(FACT_INTERESTS[[#This Row],[DW Version]], VERSIONS[], 2)</f>
        <v>57</v>
      </c>
      <c r="F1832" s="34">
        <f>VLOOKUP(FACT_INTERESTS[[#This Row],[DW Version]], VERSIONS[], 3)</f>
        <v>9.5</v>
      </c>
      <c r="G1832" s="34" t="str">
        <f>VLOOKUP(FACT_INTERESTS[[#This Row],[DW Version]], VERSIONS[], 4)</f>
        <v>black</v>
      </c>
      <c r="H1832" s="40" t="str">
        <f>VLOOKUP(FACT_INTERESTS[[#This Row],[DW Version]], VERSIONS[], 6)</f>
        <v>Phantom Vision</v>
      </c>
      <c r="I1832" s="40" t="str">
        <f>VLOOKUP(FACT_INTERESTS[[#This Row],[DW Version]], VERSIONS[], 7)</f>
        <v>Shoe</v>
      </c>
    </row>
    <row r="1833" spans="1:9" ht="15.5" x14ac:dyDescent="0.3">
      <c r="A1833" s="37">
        <v>1832</v>
      </c>
      <c r="B1833" s="37" t="s">
        <v>797</v>
      </c>
      <c r="C1833" s="38">
        <v>940</v>
      </c>
      <c r="D1833" s="39">
        <v>43398.661658020916</v>
      </c>
      <c r="E1833" s="34">
        <f>VLOOKUP(FACT_INTERESTS[[#This Row],[DW Version]], VERSIONS[], 2)</f>
        <v>95</v>
      </c>
      <c r="F1833" s="34">
        <f>VLOOKUP(FACT_INTERESTS[[#This Row],[DW Version]], VERSIONS[], 3)</f>
        <v>12</v>
      </c>
      <c r="G1833" s="34" t="str">
        <f>VLOOKUP(FACT_INTERESTS[[#This Row],[DW Version]], VERSIONS[], 4)</f>
        <v>red</v>
      </c>
      <c r="H1833" s="40" t="str">
        <f>VLOOKUP(FACT_INTERESTS[[#This Row],[DW Version]], VERSIONS[], 6)</f>
        <v>Nike Backpack</v>
      </c>
      <c r="I1833" s="40" t="str">
        <f>VLOOKUP(FACT_INTERESTS[[#This Row],[DW Version]], VERSIONS[], 7)</f>
        <v>Accessories</v>
      </c>
    </row>
    <row r="1834" spans="1:9" ht="15.5" x14ac:dyDescent="0.3">
      <c r="A1834" s="34">
        <v>1833</v>
      </c>
      <c r="B1834" s="34" t="s">
        <v>797</v>
      </c>
      <c r="C1834" s="35">
        <v>35</v>
      </c>
      <c r="D1834" s="36">
        <v>44503.482556992443</v>
      </c>
      <c r="E1834" s="34">
        <f>VLOOKUP(FACT_INTERESTS[[#This Row],[DW Version]], VERSIONS[], 2)</f>
        <v>3</v>
      </c>
      <c r="F1834" s="34">
        <f>VLOOKUP(FACT_INTERESTS[[#This Row],[DW Version]], VERSIONS[], 3)</f>
        <v>12</v>
      </c>
      <c r="G1834" s="34" t="str">
        <f>VLOOKUP(FACT_INTERESTS[[#This Row],[DW Version]], VERSIONS[], 4)</f>
        <v>white</v>
      </c>
      <c r="H1834" s="40" t="str">
        <f>VLOOKUP(FACT_INTERESTS[[#This Row],[DW Version]], VERSIONS[], 6)</f>
        <v>Dri-FIT Shirt</v>
      </c>
      <c r="I1834" s="40" t="str">
        <f>VLOOKUP(FACT_INTERESTS[[#This Row],[DW Version]], VERSIONS[], 7)</f>
        <v>Apparel</v>
      </c>
    </row>
    <row r="1835" spans="1:9" ht="15.5" x14ac:dyDescent="0.3">
      <c r="A1835" s="37">
        <v>1834</v>
      </c>
      <c r="B1835" s="41" t="s">
        <v>797</v>
      </c>
      <c r="C1835" s="38">
        <v>911</v>
      </c>
      <c r="D1835" s="39">
        <v>42948.479623661202</v>
      </c>
      <c r="E1835" s="34">
        <f>VLOOKUP(FACT_INTERESTS[[#This Row],[DW Version]], VERSIONS[], 2)</f>
        <v>93</v>
      </c>
      <c r="F1835" s="34">
        <f>VLOOKUP(FACT_INTERESTS[[#This Row],[DW Version]], VERSIONS[], 3)</f>
        <v>5.5</v>
      </c>
      <c r="G1835" s="34" t="str">
        <f>VLOOKUP(FACT_INTERESTS[[#This Row],[DW Version]], VERSIONS[], 4)</f>
        <v>black</v>
      </c>
      <c r="H1835" s="40" t="str">
        <f>VLOOKUP(FACT_INTERESTS[[#This Row],[DW Version]], VERSIONS[], 6)</f>
        <v>Therma Training Top</v>
      </c>
      <c r="I1835" s="40" t="str">
        <f>VLOOKUP(FACT_INTERESTS[[#This Row],[DW Version]], VERSIONS[], 7)</f>
        <v>Apparel</v>
      </c>
    </row>
    <row r="1836" spans="1:9" ht="15.5" x14ac:dyDescent="0.3">
      <c r="A1836" s="34">
        <v>1835</v>
      </c>
      <c r="B1836" s="40" t="s">
        <v>797</v>
      </c>
      <c r="C1836" s="35">
        <v>121</v>
      </c>
      <c r="D1836" s="36">
        <v>44615.381184792641</v>
      </c>
      <c r="E1836" s="34">
        <f>VLOOKUP(FACT_INTERESTS[[#This Row],[DW Version]], VERSIONS[], 2)</f>
        <v>12</v>
      </c>
      <c r="F1836" s="34">
        <f>VLOOKUP(FACT_INTERESTS[[#This Row],[DW Version]], VERSIONS[], 3)</f>
        <v>10</v>
      </c>
      <c r="G1836" s="34" t="str">
        <f>VLOOKUP(FACT_INTERESTS[[#This Row],[DW Version]], VERSIONS[], 4)</f>
        <v>black</v>
      </c>
      <c r="H1836" s="40" t="str">
        <f>VLOOKUP(FACT_INTERESTS[[#This Row],[DW Version]], VERSIONS[], 6)</f>
        <v>Pegasus</v>
      </c>
      <c r="I1836" s="40" t="str">
        <f>VLOOKUP(FACT_INTERESTS[[#This Row],[DW Version]], VERSIONS[], 7)</f>
        <v>Shoe</v>
      </c>
    </row>
    <row r="1837" spans="1:9" ht="15.5" x14ac:dyDescent="0.3">
      <c r="A1837" s="37">
        <v>1836</v>
      </c>
      <c r="B1837" s="37" t="s">
        <v>797</v>
      </c>
      <c r="C1837" s="38">
        <v>836</v>
      </c>
      <c r="D1837" s="39">
        <v>40221.964088513072</v>
      </c>
      <c r="E1837" s="34">
        <f>VLOOKUP(FACT_INTERESTS[[#This Row],[DW Version]], VERSIONS[], 2)</f>
        <v>85</v>
      </c>
      <c r="F1837" s="34">
        <f>VLOOKUP(FACT_INTERESTS[[#This Row],[DW Version]], VERSIONS[], 3)</f>
        <v>5</v>
      </c>
      <c r="G1837" s="34" t="str">
        <f>VLOOKUP(FACT_INTERESTS[[#This Row],[DW Version]], VERSIONS[], 4)</f>
        <v>white</v>
      </c>
      <c r="H1837" s="40" t="str">
        <f>VLOOKUP(FACT_INTERESTS[[#This Row],[DW Version]], VERSIONS[], 6)</f>
        <v>Nike Flex Stride</v>
      </c>
      <c r="I1837" s="40" t="str">
        <f>VLOOKUP(FACT_INTERESTS[[#This Row],[DW Version]], VERSIONS[], 7)</f>
        <v>Apparel</v>
      </c>
    </row>
    <row r="1838" spans="1:9" ht="15.5" x14ac:dyDescent="0.3">
      <c r="A1838" s="34">
        <v>1837</v>
      </c>
      <c r="B1838" s="34" t="s">
        <v>797</v>
      </c>
      <c r="C1838" s="35">
        <v>254</v>
      </c>
      <c r="D1838" s="36">
        <v>44136.010430030001</v>
      </c>
      <c r="E1838" s="34">
        <f>VLOOKUP(FACT_INTERESTS[[#This Row],[DW Version]], VERSIONS[], 2)</f>
        <v>25</v>
      </c>
      <c r="F1838" s="34">
        <f>VLOOKUP(FACT_INTERESTS[[#This Row],[DW Version]], VERSIONS[], 3)</f>
        <v>5</v>
      </c>
      <c r="G1838" s="34" t="str">
        <f>VLOOKUP(FACT_INTERESTS[[#This Row],[DW Version]], VERSIONS[], 4)</f>
        <v>black</v>
      </c>
      <c r="H1838" s="40" t="str">
        <f>VLOOKUP(FACT_INTERESTS[[#This Row],[DW Version]], VERSIONS[], 6)</f>
        <v>Shox</v>
      </c>
      <c r="I1838" s="40" t="str">
        <f>VLOOKUP(FACT_INTERESTS[[#This Row],[DW Version]], VERSIONS[], 7)</f>
        <v>Shoe</v>
      </c>
    </row>
    <row r="1839" spans="1:9" ht="15.5" x14ac:dyDescent="0.3">
      <c r="A1839" s="37">
        <v>1838</v>
      </c>
      <c r="B1839" s="41" t="s">
        <v>645</v>
      </c>
      <c r="C1839" s="38">
        <v>316</v>
      </c>
      <c r="D1839" s="39">
        <v>44224.880757759449</v>
      </c>
      <c r="E1839" s="34">
        <f>VLOOKUP(FACT_INTERESTS[[#This Row],[DW Version]], VERSIONS[], 2)</f>
        <v>32</v>
      </c>
      <c r="F1839" s="34">
        <f>VLOOKUP(FACT_INTERESTS[[#This Row],[DW Version]], VERSIONS[], 3)</f>
        <v>5.5</v>
      </c>
      <c r="G1839" s="34" t="str">
        <f>VLOOKUP(FACT_INTERESTS[[#This Row],[DW Version]], VERSIONS[], 4)</f>
        <v>white</v>
      </c>
      <c r="H1839" s="40" t="str">
        <f>VLOOKUP(FACT_INTERESTS[[#This Row],[DW Version]], VERSIONS[], 6)</f>
        <v>SB Dunk</v>
      </c>
      <c r="I1839" s="40" t="str">
        <f>VLOOKUP(FACT_INTERESTS[[#This Row],[DW Version]], VERSIONS[], 7)</f>
        <v>Shoe</v>
      </c>
    </row>
    <row r="1840" spans="1:9" ht="15.5" x14ac:dyDescent="0.3">
      <c r="A1840" s="34">
        <v>1839</v>
      </c>
      <c r="B1840" s="40" t="s">
        <v>645</v>
      </c>
      <c r="C1840" s="35">
        <v>67</v>
      </c>
      <c r="D1840" s="36">
        <v>43903.717680070818</v>
      </c>
      <c r="E1840" s="34">
        <f>VLOOKUP(FACT_INTERESTS[[#This Row],[DW Version]], VERSIONS[], 2)</f>
        <v>6</v>
      </c>
      <c r="F1840" s="34">
        <f>VLOOKUP(FACT_INTERESTS[[#This Row],[DW Version]], VERSIONS[], 3)</f>
        <v>9.5</v>
      </c>
      <c r="G1840" s="34" t="str">
        <f>VLOOKUP(FACT_INTERESTS[[#This Row],[DW Version]], VERSIONS[], 4)</f>
        <v>blue</v>
      </c>
      <c r="H1840" s="40" t="str">
        <f>VLOOKUP(FACT_INTERESTS[[#This Row],[DW Version]], VERSIONS[], 6)</f>
        <v>Tech Fleece Hoodie</v>
      </c>
      <c r="I1840" s="40" t="str">
        <f>VLOOKUP(FACT_INTERESTS[[#This Row],[DW Version]], VERSIONS[], 7)</f>
        <v>Apparel</v>
      </c>
    </row>
    <row r="1841" spans="1:9" ht="15.5" x14ac:dyDescent="0.3">
      <c r="A1841" s="37">
        <v>1840</v>
      </c>
      <c r="B1841" s="41" t="s">
        <v>645</v>
      </c>
      <c r="C1841" s="38">
        <v>66</v>
      </c>
      <c r="D1841" s="39">
        <v>38891.22120689437</v>
      </c>
      <c r="E1841" s="34">
        <f>VLOOKUP(FACT_INTERESTS[[#This Row],[DW Version]], VERSIONS[], 2)</f>
        <v>6</v>
      </c>
      <c r="F1841" s="34">
        <f>VLOOKUP(FACT_INTERESTS[[#This Row],[DW Version]], VERSIONS[], 3)</f>
        <v>8.5</v>
      </c>
      <c r="G1841" s="34" t="str">
        <f>VLOOKUP(FACT_INTERESTS[[#This Row],[DW Version]], VERSIONS[], 4)</f>
        <v>white</v>
      </c>
      <c r="H1841" s="40" t="str">
        <f>VLOOKUP(FACT_INTERESTS[[#This Row],[DW Version]], VERSIONS[], 6)</f>
        <v>Tech Fleece Hoodie</v>
      </c>
      <c r="I1841" s="40" t="str">
        <f>VLOOKUP(FACT_INTERESTS[[#This Row],[DW Version]], VERSIONS[], 7)</f>
        <v>Apparel</v>
      </c>
    </row>
    <row r="1842" spans="1:9" ht="15.5" x14ac:dyDescent="0.3">
      <c r="A1842" s="34">
        <v>1841</v>
      </c>
      <c r="B1842" s="34" t="s">
        <v>645</v>
      </c>
      <c r="C1842" s="35">
        <v>551</v>
      </c>
      <c r="D1842" s="36">
        <v>42464.975170987469</v>
      </c>
      <c r="E1842" s="34">
        <f>VLOOKUP(FACT_INTERESTS[[#This Row],[DW Version]], VERSIONS[], 2)</f>
        <v>57</v>
      </c>
      <c r="F1842" s="34">
        <f>VLOOKUP(FACT_INTERESTS[[#This Row],[DW Version]], VERSIONS[], 3)</f>
        <v>8.5</v>
      </c>
      <c r="G1842" s="34" t="str">
        <f>VLOOKUP(FACT_INTERESTS[[#This Row],[DW Version]], VERSIONS[], 4)</f>
        <v>black</v>
      </c>
      <c r="H1842" s="40" t="str">
        <f>VLOOKUP(FACT_INTERESTS[[#This Row],[DW Version]], VERSIONS[], 6)</f>
        <v>Phantom Vision</v>
      </c>
      <c r="I1842" s="40" t="str">
        <f>VLOOKUP(FACT_INTERESTS[[#This Row],[DW Version]], VERSIONS[], 7)</f>
        <v>Shoe</v>
      </c>
    </row>
    <row r="1843" spans="1:9" ht="15.5" x14ac:dyDescent="0.3">
      <c r="A1843" s="37">
        <v>1842</v>
      </c>
      <c r="B1843" s="41" t="s">
        <v>645</v>
      </c>
      <c r="C1843" s="38">
        <v>393</v>
      </c>
      <c r="D1843" s="39">
        <v>42582.746831742807</v>
      </c>
      <c r="E1843" s="34">
        <f>VLOOKUP(FACT_INTERESTS[[#This Row],[DW Version]], VERSIONS[], 2)</f>
        <v>40</v>
      </c>
      <c r="F1843" s="34">
        <f>VLOOKUP(FACT_INTERESTS[[#This Row],[DW Version]], VERSIONS[], 3)</f>
        <v>6.5</v>
      </c>
      <c r="G1843" s="34" t="str">
        <f>VLOOKUP(FACT_INTERESTS[[#This Row],[DW Version]], VERSIONS[], 4)</f>
        <v>white</v>
      </c>
      <c r="H1843" s="40" t="str">
        <f>VLOOKUP(FACT_INTERESTS[[#This Row],[DW Version]], VERSIONS[], 6)</f>
        <v>Zoom Streak</v>
      </c>
      <c r="I1843" s="40" t="str">
        <f>VLOOKUP(FACT_INTERESTS[[#This Row],[DW Version]], VERSIONS[], 7)</f>
        <v>Shoe</v>
      </c>
    </row>
    <row r="1844" spans="1:9" ht="15.5" x14ac:dyDescent="0.3">
      <c r="A1844" s="34">
        <v>1843</v>
      </c>
      <c r="B1844" s="40" t="s">
        <v>645</v>
      </c>
      <c r="C1844" s="35">
        <v>871</v>
      </c>
      <c r="D1844" s="36">
        <v>40159.046819583455</v>
      </c>
      <c r="E1844" s="34">
        <f>VLOOKUP(FACT_INTERESTS[[#This Row],[DW Version]], VERSIONS[], 2)</f>
        <v>89</v>
      </c>
      <c r="F1844" s="34">
        <f>VLOOKUP(FACT_INTERESTS[[#This Row],[DW Version]], VERSIONS[], 3)</f>
        <v>3.5</v>
      </c>
      <c r="G1844" s="34" t="str">
        <f>VLOOKUP(FACT_INTERESTS[[#This Row],[DW Version]], VERSIONS[], 4)</f>
        <v>white</v>
      </c>
      <c r="H1844" s="40" t="str">
        <f>VLOOKUP(FACT_INTERESTS[[#This Row],[DW Version]], VERSIONS[], 6)</f>
        <v>Wildhorse 7</v>
      </c>
      <c r="I1844" s="40" t="str">
        <f>VLOOKUP(FACT_INTERESTS[[#This Row],[DW Version]], VERSIONS[], 7)</f>
        <v>Shoe</v>
      </c>
    </row>
    <row r="1845" spans="1:9" ht="15.5" x14ac:dyDescent="0.3">
      <c r="A1845" s="37">
        <v>1844</v>
      </c>
      <c r="B1845" s="41" t="s">
        <v>645</v>
      </c>
      <c r="C1845" s="38">
        <v>304</v>
      </c>
      <c r="D1845" s="39">
        <v>43330.408330027793</v>
      </c>
      <c r="E1845" s="34">
        <f>VLOOKUP(FACT_INTERESTS[[#This Row],[DW Version]], VERSIONS[], 2)</f>
        <v>30</v>
      </c>
      <c r="F1845" s="34">
        <f>VLOOKUP(FACT_INTERESTS[[#This Row],[DW Version]], VERSIONS[], 3)</f>
        <v>11.5</v>
      </c>
      <c r="G1845" s="34" t="str">
        <f>VLOOKUP(FACT_INTERESTS[[#This Row],[DW Version]], VERSIONS[], 4)</f>
        <v>purple lilac</v>
      </c>
      <c r="H1845" s="40" t="str">
        <f>VLOOKUP(FACT_INTERESTS[[#This Row],[DW Version]], VERSIONS[], 6)</f>
        <v>Air Zoom Terra Kiger</v>
      </c>
      <c r="I1845" s="40" t="str">
        <f>VLOOKUP(FACT_INTERESTS[[#This Row],[DW Version]], VERSIONS[], 7)</f>
        <v>Shoe</v>
      </c>
    </row>
    <row r="1846" spans="1:9" ht="15.5" x14ac:dyDescent="0.3">
      <c r="A1846" s="34">
        <v>1845</v>
      </c>
      <c r="B1846" s="40" t="s">
        <v>645</v>
      </c>
      <c r="C1846" s="35">
        <v>979</v>
      </c>
      <c r="D1846" s="36">
        <v>40465.205705699511</v>
      </c>
      <c r="E1846" s="34">
        <f>VLOOKUP(FACT_INTERESTS[[#This Row],[DW Version]], VERSIONS[], 2)</f>
        <v>99</v>
      </c>
      <c r="F1846" s="34">
        <f>VLOOKUP(FACT_INTERESTS[[#This Row],[DW Version]], VERSIONS[], 3)</f>
        <v>12.5</v>
      </c>
      <c r="G1846" s="34" t="str">
        <f>VLOOKUP(FACT_INTERESTS[[#This Row],[DW Version]], VERSIONS[], 4)</f>
        <v>white</v>
      </c>
      <c r="H1846" s="40" t="str">
        <f>VLOOKUP(FACT_INTERESTS[[#This Row],[DW Version]], VERSIONS[], 6)</f>
        <v>Flex Training Hoodie</v>
      </c>
      <c r="I1846" s="40" t="str">
        <f>VLOOKUP(FACT_INTERESTS[[#This Row],[DW Version]], VERSIONS[], 7)</f>
        <v>Apparel</v>
      </c>
    </row>
    <row r="1847" spans="1:9" ht="15.5" x14ac:dyDescent="0.3">
      <c r="A1847" s="37">
        <v>1846</v>
      </c>
      <c r="B1847" s="41" t="s">
        <v>645</v>
      </c>
      <c r="C1847" s="38">
        <v>938</v>
      </c>
      <c r="D1847" s="39">
        <v>41681.061479153126</v>
      </c>
      <c r="E1847" s="34">
        <f>VLOOKUP(FACT_INTERESTS[[#This Row],[DW Version]], VERSIONS[], 2)</f>
        <v>95</v>
      </c>
      <c r="F1847" s="34">
        <f>VLOOKUP(FACT_INTERESTS[[#This Row],[DW Version]], VERSIONS[], 3)</f>
        <v>9.5</v>
      </c>
      <c r="G1847" s="34" t="str">
        <f>VLOOKUP(FACT_INTERESTS[[#This Row],[DW Version]], VERSIONS[], 4)</f>
        <v>red</v>
      </c>
      <c r="H1847" s="40" t="str">
        <f>VLOOKUP(FACT_INTERESTS[[#This Row],[DW Version]], VERSIONS[], 6)</f>
        <v>Nike Backpack</v>
      </c>
      <c r="I1847" s="40" t="str">
        <f>VLOOKUP(FACT_INTERESTS[[#This Row],[DW Version]], VERSIONS[], 7)</f>
        <v>Accessories</v>
      </c>
    </row>
    <row r="1848" spans="1:9" ht="15.5" x14ac:dyDescent="0.3">
      <c r="A1848" s="34">
        <v>1847</v>
      </c>
      <c r="B1848" s="34" t="s">
        <v>645</v>
      </c>
      <c r="C1848" s="35">
        <v>186</v>
      </c>
      <c r="D1848" s="36">
        <v>41428.242582038802</v>
      </c>
      <c r="E1848" s="34">
        <f>VLOOKUP(FACT_INTERESTS[[#This Row],[DW Version]], VERSIONS[], 2)</f>
        <v>19</v>
      </c>
      <c r="F1848" s="34">
        <f>VLOOKUP(FACT_INTERESTS[[#This Row],[DW Version]], VERSIONS[], 3)</f>
        <v>7</v>
      </c>
      <c r="G1848" s="34" t="str">
        <f>VLOOKUP(FACT_INTERESTS[[#This Row],[DW Version]], VERSIONS[], 4)</f>
        <v>dark purple</v>
      </c>
      <c r="H1848" s="40" t="str">
        <f>VLOOKUP(FACT_INTERESTS[[#This Row],[DW Version]], VERSIONS[], 6)</f>
        <v>Windrunner Jacket</v>
      </c>
      <c r="I1848" s="40" t="str">
        <f>VLOOKUP(FACT_INTERESTS[[#This Row],[DW Version]], VERSIONS[], 7)</f>
        <v>Apparel</v>
      </c>
    </row>
    <row r="1849" spans="1:9" ht="15.5" x14ac:dyDescent="0.3">
      <c r="A1849" s="37">
        <v>1848</v>
      </c>
      <c r="B1849" s="41" t="s">
        <v>645</v>
      </c>
      <c r="C1849" s="38">
        <v>661</v>
      </c>
      <c r="D1849" s="39">
        <v>40654.700006139843</v>
      </c>
      <c r="E1849" s="34">
        <f>VLOOKUP(FACT_INTERESTS[[#This Row],[DW Version]], VERSIONS[], 2)</f>
        <v>67</v>
      </c>
      <c r="F1849" s="34">
        <f>VLOOKUP(FACT_INTERESTS[[#This Row],[DW Version]], VERSIONS[], 3)</f>
        <v>3.5</v>
      </c>
      <c r="G1849" s="34" t="str">
        <f>VLOOKUP(FACT_INTERESTS[[#This Row],[DW Version]], VERSIONS[], 4)</f>
        <v>khaki</v>
      </c>
      <c r="H1849" s="40" t="str">
        <f>VLOOKUP(FACT_INTERESTS[[#This Row],[DW Version]], VERSIONS[], 6)</f>
        <v>Phantom VSN Elite</v>
      </c>
      <c r="I1849" s="40" t="str">
        <f>VLOOKUP(FACT_INTERESTS[[#This Row],[DW Version]], VERSIONS[], 7)</f>
        <v>Shoe</v>
      </c>
    </row>
    <row r="1850" spans="1:9" ht="15.5" x14ac:dyDescent="0.3">
      <c r="A1850" s="34">
        <v>1849</v>
      </c>
      <c r="B1850" s="40" t="s">
        <v>645</v>
      </c>
      <c r="C1850" s="35">
        <v>768</v>
      </c>
      <c r="D1850" s="36">
        <v>43142.826027192241</v>
      </c>
      <c r="E1850" s="34">
        <f>VLOOKUP(FACT_INTERESTS[[#This Row],[DW Version]], VERSIONS[], 2)</f>
        <v>79</v>
      </c>
      <c r="F1850" s="34">
        <f>VLOOKUP(FACT_INTERESTS[[#This Row],[DW Version]], VERSIONS[], 3)</f>
        <v>7.5</v>
      </c>
      <c r="G1850" s="34" t="str">
        <f>VLOOKUP(FACT_INTERESTS[[#This Row],[DW Version]], VERSIONS[], 4)</f>
        <v>black</v>
      </c>
      <c r="H1850" s="40" t="str">
        <f>VLOOKUP(FACT_INTERESTS[[#This Row],[DW Version]], VERSIONS[], 6)</f>
        <v>Zoom Gravity</v>
      </c>
      <c r="I1850" s="40" t="str">
        <f>VLOOKUP(FACT_INTERESTS[[#This Row],[DW Version]], VERSIONS[], 7)</f>
        <v>Shoe</v>
      </c>
    </row>
    <row r="1851" spans="1:9" ht="15.5" x14ac:dyDescent="0.3">
      <c r="A1851" s="37">
        <v>1850</v>
      </c>
      <c r="B1851" s="41" t="s">
        <v>644</v>
      </c>
      <c r="C1851" s="38">
        <v>543</v>
      </c>
      <c r="D1851" s="39">
        <v>44111.691290186602</v>
      </c>
      <c r="E1851" s="34">
        <f>VLOOKUP(FACT_INTERESTS[[#This Row],[DW Version]], VERSIONS[], 2)</f>
        <v>57</v>
      </c>
      <c r="F1851" s="34">
        <f>VLOOKUP(FACT_INTERESTS[[#This Row],[DW Version]], VERSIONS[], 3)</f>
        <v>5</v>
      </c>
      <c r="G1851" s="34" t="str">
        <f>VLOOKUP(FACT_INTERESTS[[#This Row],[DW Version]], VERSIONS[], 4)</f>
        <v>black</v>
      </c>
      <c r="H1851" s="40" t="str">
        <f>VLOOKUP(FACT_INTERESTS[[#This Row],[DW Version]], VERSIONS[], 6)</f>
        <v>Phantom Vision</v>
      </c>
      <c r="I1851" s="40" t="str">
        <f>VLOOKUP(FACT_INTERESTS[[#This Row],[DW Version]], VERSIONS[], 7)</f>
        <v>Shoe</v>
      </c>
    </row>
    <row r="1852" spans="1:9" ht="15.5" x14ac:dyDescent="0.3">
      <c r="A1852" s="34">
        <v>1851</v>
      </c>
      <c r="B1852" s="34" t="s">
        <v>644</v>
      </c>
      <c r="C1852" s="35">
        <v>795</v>
      </c>
      <c r="D1852" s="36">
        <v>44038.436074588353</v>
      </c>
      <c r="E1852" s="34">
        <f>VLOOKUP(FACT_INTERESTS[[#This Row],[DW Version]], VERSIONS[], 2)</f>
        <v>81</v>
      </c>
      <c r="F1852" s="34">
        <f>VLOOKUP(FACT_INTERESTS[[#This Row],[DW Version]], VERSIONS[], 3)</f>
        <v>7.5</v>
      </c>
      <c r="G1852" s="34" t="str">
        <f>VLOOKUP(FACT_INTERESTS[[#This Row],[DW Version]], VERSIONS[], 4)</f>
        <v>red</v>
      </c>
      <c r="H1852" s="40" t="str">
        <f>VLOOKUP(FACT_INTERESTS[[#This Row],[DW Version]], VERSIONS[], 6)</f>
        <v>Air Max Fusion</v>
      </c>
      <c r="I1852" s="40" t="str">
        <f>VLOOKUP(FACT_INTERESTS[[#This Row],[DW Version]], VERSIONS[], 7)</f>
        <v>Shoe</v>
      </c>
    </row>
    <row r="1853" spans="1:9" ht="15.5" x14ac:dyDescent="0.3">
      <c r="A1853" s="37">
        <v>1852</v>
      </c>
      <c r="B1853" s="37" t="s">
        <v>644</v>
      </c>
      <c r="C1853" s="38">
        <v>1</v>
      </c>
      <c r="D1853" s="39">
        <v>41514.891054362954</v>
      </c>
      <c r="E1853" s="34">
        <f>VLOOKUP(FACT_INTERESTS[[#This Row],[DW Version]], VERSIONS[], 2)</f>
        <v>1</v>
      </c>
      <c r="F1853" s="34">
        <f>VLOOKUP(FACT_INTERESTS[[#This Row],[DW Version]], VERSIONS[], 3)</f>
        <v>3</v>
      </c>
      <c r="G1853" s="34" t="str">
        <f>VLOOKUP(FACT_INTERESTS[[#This Row],[DW Version]], VERSIONS[], 4)</f>
        <v>gray</v>
      </c>
      <c r="H1853" s="40" t="str">
        <f>VLOOKUP(FACT_INTERESTS[[#This Row],[DW Version]], VERSIONS[], 6)</f>
        <v>Air Max</v>
      </c>
      <c r="I1853" s="40" t="str">
        <f>VLOOKUP(FACT_INTERESTS[[#This Row],[DW Version]], VERSIONS[], 7)</f>
        <v>Shoe</v>
      </c>
    </row>
    <row r="1854" spans="1:9" ht="15.5" x14ac:dyDescent="0.3">
      <c r="A1854" s="34">
        <v>1853</v>
      </c>
      <c r="B1854" s="40" t="s">
        <v>644</v>
      </c>
      <c r="C1854" s="35">
        <v>660</v>
      </c>
      <c r="D1854" s="36">
        <v>45144.61112965471</v>
      </c>
      <c r="E1854" s="34">
        <f>VLOOKUP(FACT_INTERESTS[[#This Row],[DW Version]], VERSIONS[], 2)</f>
        <v>67</v>
      </c>
      <c r="F1854" s="34">
        <f>VLOOKUP(FACT_INTERESTS[[#This Row],[DW Version]], VERSIONS[], 3)</f>
        <v>3.5</v>
      </c>
      <c r="G1854" s="34" t="str">
        <f>VLOOKUP(FACT_INTERESTS[[#This Row],[DW Version]], VERSIONS[], 4)</f>
        <v>black</v>
      </c>
      <c r="H1854" s="40" t="str">
        <f>VLOOKUP(FACT_INTERESTS[[#This Row],[DW Version]], VERSIONS[], 6)</f>
        <v>Phantom VSN Elite</v>
      </c>
      <c r="I1854" s="40" t="str">
        <f>VLOOKUP(FACT_INTERESTS[[#This Row],[DW Version]], VERSIONS[], 7)</f>
        <v>Shoe</v>
      </c>
    </row>
    <row r="1855" spans="1:9" ht="15.5" x14ac:dyDescent="0.3">
      <c r="A1855" s="37">
        <v>1854</v>
      </c>
      <c r="B1855" s="41" t="s">
        <v>644</v>
      </c>
      <c r="C1855" s="38">
        <v>497</v>
      </c>
      <c r="D1855" s="39">
        <v>43047.781506091073</v>
      </c>
      <c r="E1855" s="34">
        <f>VLOOKUP(FACT_INTERESTS[[#This Row],[DW Version]], VERSIONS[], 2)</f>
        <v>52</v>
      </c>
      <c r="F1855" s="34">
        <f>VLOOKUP(FACT_INTERESTS[[#This Row],[DW Version]], VERSIONS[], 3)</f>
        <v>5.5</v>
      </c>
      <c r="G1855" s="34" t="str">
        <f>VLOOKUP(FACT_INTERESTS[[#This Row],[DW Version]], VERSIONS[], 4)</f>
        <v>yellow</v>
      </c>
      <c r="H1855" s="40" t="str">
        <f>VLOOKUP(FACT_INTERESTS[[#This Row],[DW Version]], VERSIONS[], 6)</f>
        <v>Tech Fleece Jogger</v>
      </c>
      <c r="I1855" s="40" t="str">
        <f>VLOOKUP(FACT_INTERESTS[[#This Row],[DW Version]], VERSIONS[], 7)</f>
        <v>Apparel</v>
      </c>
    </row>
    <row r="1856" spans="1:9" ht="15.5" x14ac:dyDescent="0.3">
      <c r="A1856" s="34">
        <v>1855</v>
      </c>
      <c r="B1856" s="34" t="s">
        <v>644</v>
      </c>
      <c r="C1856" s="35">
        <v>575</v>
      </c>
      <c r="D1856" s="36">
        <v>41428.114404390108</v>
      </c>
      <c r="E1856" s="34">
        <f>VLOOKUP(FACT_INTERESTS[[#This Row],[DW Version]], VERSIONS[], 2)</f>
        <v>59</v>
      </c>
      <c r="F1856" s="34">
        <f>VLOOKUP(FACT_INTERESTS[[#This Row],[DW Version]], VERSIONS[], 3)</f>
        <v>6.5</v>
      </c>
      <c r="G1856" s="34" t="str">
        <f>VLOOKUP(FACT_INTERESTS[[#This Row],[DW Version]], VERSIONS[], 4)</f>
        <v>red</v>
      </c>
      <c r="H1856" s="40" t="str">
        <f>VLOOKUP(FACT_INTERESTS[[#This Row],[DW Version]], VERSIONS[], 6)</f>
        <v>Hypervenom Phantom</v>
      </c>
      <c r="I1856" s="40" t="str">
        <f>VLOOKUP(FACT_INTERESTS[[#This Row],[DW Version]], VERSIONS[], 7)</f>
        <v>Shoe</v>
      </c>
    </row>
    <row r="1857" spans="1:9" ht="15.5" x14ac:dyDescent="0.3">
      <c r="A1857" s="37">
        <v>1856</v>
      </c>
      <c r="B1857" s="41" t="s">
        <v>644</v>
      </c>
      <c r="C1857" s="38">
        <v>904</v>
      </c>
      <c r="D1857" s="39">
        <v>44599.687047271516</v>
      </c>
      <c r="E1857" s="34">
        <f>VLOOKUP(FACT_INTERESTS[[#This Row],[DW Version]], VERSIONS[], 2)</f>
        <v>92</v>
      </c>
      <c r="F1857" s="34">
        <f>VLOOKUP(FACT_INTERESTS[[#This Row],[DW Version]], VERSIONS[], 3)</f>
        <v>12</v>
      </c>
      <c r="G1857" s="34" t="str">
        <f>VLOOKUP(FACT_INTERESTS[[#This Row],[DW Version]], VERSIONS[], 4)</f>
        <v>black</v>
      </c>
      <c r="H1857" s="40" t="str">
        <f>VLOOKUP(FACT_INTERESTS[[#This Row],[DW Version]], VERSIONS[], 6)</f>
        <v>Nike Cap</v>
      </c>
      <c r="I1857" s="40" t="str">
        <f>VLOOKUP(FACT_INTERESTS[[#This Row],[DW Version]], VERSIONS[], 7)</f>
        <v>Accessories</v>
      </c>
    </row>
    <row r="1858" spans="1:9" ht="15.5" x14ac:dyDescent="0.3">
      <c r="A1858" s="34">
        <v>1857</v>
      </c>
      <c r="B1858" s="40" t="s">
        <v>644</v>
      </c>
      <c r="C1858" s="35">
        <v>496</v>
      </c>
      <c r="D1858" s="36">
        <v>39274.939183647104</v>
      </c>
      <c r="E1858" s="34">
        <f>VLOOKUP(FACT_INTERESTS[[#This Row],[DW Version]], VERSIONS[], 2)</f>
        <v>52</v>
      </c>
      <c r="F1858" s="34">
        <f>VLOOKUP(FACT_INTERESTS[[#This Row],[DW Version]], VERSIONS[], 3)</f>
        <v>5</v>
      </c>
      <c r="G1858" s="34" t="str">
        <f>VLOOKUP(FACT_INTERESTS[[#This Row],[DW Version]], VERSIONS[], 4)</f>
        <v>white</v>
      </c>
      <c r="H1858" s="40" t="str">
        <f>VLOOKUP(FACT_INTERESTS[[#This Row],[DW Version]], VERSIONS[], 6)</f>
        <v>Tech Fleece Jogger</v>
      </c>
      <c r="I1858" s="40" t="str">
        <f>VLOOKUP(FACT_INTERESTS[[#This Row],[DW Version]], VERSIONS[], 7)</f>
        <v>Apparel</v>
      </c>
    </row>
    <row r="1859" spans="1:9" ht="15.5" x14ac:dyDescent="0.3">
      <c r="A1859" s="37">
        <v>1858</v>
      </c>
      <c r="B1859" s="41" t="s">
        <v>644</v>
      </c>
      <c r="C1859" s="38">
        <v>100</v>
      </c>
      <c r="D1859" s="39">
        <v>44337.810736341038</v>
      </c>
      <c r="E1859" s="34">
        <f>VLOOKUP(FACT_INTERESTS[[#This Row],[DW Version]], VERSIONS[], 2)</f>
        <v>10</v>
      </c>
      <c r="F1859" s="34">
        <f>VLOOKUP(FACT_INTERESTS[[#This Row],[DW Version]], VERSIONS[], 3)</f>
        <v>5.5</v>
      </c>
      <c r="G1859" s="34" t="str">
        <f>VLOOKUP(FACT_INTERESTS[[#This Row],[DW Version]], VERSIONS[], 4)</f>
        <v>purple lilac</v>
      </c>
      <c r="H1859" s="40" t="str">
        <f>VLOOKUP(FACT_INTERESTS[[#This Row],[DW Version]], VERSIONS[], 6)</f>
        <v>Vapormax</v>
      </c>
      <c r="I1859" s="40" t="str">
        <f>VLOOKUP(FACT_INTERESTS[[#This Row],[DW Version]], VERSIONS[], 7)</f>
        <v>Shoe</v>
      </c>
    </row>
    <row r="1860" spans="1:9" ht="15.5" x14ac:dyDescent="0.3">
      <c r="A1860" s="34">
        <v>1859</v>
      </c>
      <c r="B1860" s="40" t="s">
        <v>731</v>
      </c>
      <c r="C1860" s="35">
        <v>383</v>
      </c>
      <c r="D1860" s="36">
        <v>43574.073600846066</v>
      </c>
      <c r="E1860" s="34">
        <f>VLOOKUP(FACT_INTERESTS[[#This Row],[DW Version]], VERSIONS[], 2)</f>
        <v>39</v>
      </c>
      <c r="F1860" s="34">
        <f>VLOOKUP(FACT_INTERESTS[[#This Row],[DW Version]], VERSIONS[], 3)</f>
        <v>3.5</v>
      </c>
      <c r="G1860" s="34" t="str">
        <f>VLOOKUP(FACT_INTERESTS[[#This Row],[DW Version]], VERSIONS[], 4)</f>
        <v>white</v>
      </c>
      <c r="H1860" s="40" t="str">
        <f>VLOOKUP(FACT_INTERESTS[[#This Row],[DW Version]], VERSIONS[], 6)</f>
        <v>Fast Track Jacket</v>
      </c>
      <c r="I1860" s="40" t="str">
        <f>VLOOKUP(FACT_INTERESTS[[#This Row],[DW Version]], VERSIONS[], 7)</f>
        <v>Apparel</v>
      </c>
    </row>
    <row r="1861" spans="1:9" ht="15.5" x14ac:dyDescent="0.3">
      <c r="A1861" s="37">
        <v>1860</v>
      </c>
      <c r="B1861" s="41" t="s">
        <v>731</v>
      </c>
      <c r="C1861" s="38">
        <v>810</v>
      </c>
      <c r="D1861" s="39">
        <v>39208.790551775179</v>
      </c>
      <c r="E1861" s="34">
        <f>VLOOKUP(FACT_INTERESTS[[#This Row],[DW Version]], VERSIONS[], 2)</f>
        <v>82</v>
      </c>
      <c r="F1861" s="34">
        <f>VLOOKUP(FACT_INTERESTS[[#This Row],[DW Version]], VERSIONS[], 3)</f>
        <v>10</v>
      </c>
      <c r="G1861" s="34" t="str">
        <f>VLOOKUP(FACT_INTERESTS[[#This Row],[DW Version]], VERSIONS[], 4)</f>
        <v>white</v>
      </c>
      <c r="H1861" s="40" t="str">
        <f>VLOOKUP(FACT_INTERESTS[[#This Row],[DW Version]], VERSIONS[], 6)</f>
        <v>Flex 2-in-1 Shorts</v>
      </c>
      <c r="I1861" s="40" t="str">
        <f>VLOOKUP(FACT_INTERESTS[[#This Row],[DW Version]], VERSIONS[], 7)</f>
        <v>Apparel</v>
      </c>
    </row>
    <row r="1862" spans="1:9" ht="15.5" x14ac:dyDescent="0.3">
      <c r="A1862" s="34">
        <v>1861</v>
      </c>
      <c r="B1862" s="40" t="s">
        <v>731</v>
      </c>
      <c r="C1862" s="35">
        <v>566</v>
      </c>
      <c r="D1862" s="36">
        <v>40029.324923497319</v>
      </c>
      <c r="E1862" s="34">
        <f>VLOOKUP(FACT_INTERESTS[[#This Row],[DW Version]], VERSIONS[], 2)</f>
        <v>58</v>
      </c>
      <c r="F1862" s="34">
        <f>VLOOKUP(FACT_INTERESTS[[#This Row],[DW Version]], VERSIONS[], 3)</f>
        <v>12</v>
      </c>
      <c r="G1862" s="34" t="str">
        <f>VLOOKUP(FACT_INTERESTS[[#This Row],[DW Version]], VERSIONS[], 4)</f>
        <v>gray</v>
      </c>
      <c r="H1862" s="40" t="str">
        <f>VLOOKUP(FACT_INTERESTS[[#This Row],[DW Version]], VERSIONS[], 6)</f>
        <v>Mercurial Superfly</v>
      </c>
      <c r="I1862" s="40" t="str">
        <f>VLOOKUP(FACT_INTERESTS[[#This Row],[DW Version]], VERSIONS[], 7)</f>
        <v>Shoe</v>
      </c>
    </row>
    <row r="1863" spans="1:9" ht="15.5" x14ac:dyDescent="0.3">
      <c r="A1863" s="37">
        <v>1862</v>
      </c>
      <c r="B1863" s="41" t="s">
        <v>731</v>
      </c>
      <c r="C1863" s="38">
        <v>9</v>
      </c>
      <c r="D1863" s="39">
        <v>41079.443324896769</v>
      </c>
      <c r="E1863" s="34">
        <f>VLOOKUP(FACT_INTERESTS[[#This Row],[DW Version]], VERSIONS[], 2)</f>
        <v>1</v>
      </c>
      <c r="F1863" s="34">
        <f>VLOOKUP(FACT_INTERESTS[[#This Row],[DW Version]], VERSIONS[], 3)</f>
        <v>8.5</v>
      </c>
      <c r="G1863" s="34" t="str">
        <f>VLOOKUP(FACT_INTERESTS[[#This Row],[DW Version]], VERSIONS[], 4)</f>
        <v>white</v>
      </c>
      <c r="H1863" s="40" t="str">
        <f>VLOOKUP(FACT_INTERESTS[[#This Row],[DW Version]], VERSIONS[], 6)</f>
        <v>Air Max</v>
      </c>
      <c r="I1863" s="40" t="str">
        <f>VLOOKUP(FACT_INTERESTS[[#This Row],[DW Version]], VERSIONS[], 7)</f>
        <v>Shoe</v>
      </c>
    </row>
    <row r="1864" spans="1:9" ht="15.5" x14ac:dyDescent="0.3">
      <c r="A1864" s="34">
        <v>1863</v>
      </c>
      <c r="B1864" s="34" t="s">
        <v>731</v>
      </c>
      <c r="C1864" s="35">
        <v>699</v>
      </c>
      <c r="D1864" s="36">
        <v>43574.093326312781</v>
      </c>
      <c r="E1864" s="34">
        <f>VLOOKUP(FACT_INTERESTS[[#This Row],[DW Version]], VERSIONS[], 2)</f>
        <v>71</v>
      </c>
      <c r="F1864" s="34">
        <f>VLOOKUP(FACT_INTERESTS[[#This Row],[DW Version]], VERSIONS[], 3)</f>
        <v>12</v>
      </c>
      <c r="G1864" s="34" t="str">
        <f>VLOOKUP(FACT_INTERESTS[[#This Row],[DW Version]], VERSIONS[], 4)</f>
        <v>green</v>
      </c>
      <c r="H1864" s="40" t="str">
        <f>VLOOKUP(FACT_INTERESTS[[#This Row],[DW Version]], VERSIONS[], 6)</f>
        <v>AeroSwift Running Top</v>
      </c>
      <c r="I1864" s="40" t="str">
        <f>VLOOKUP(FACT_INTERESTS[[#This Row],[DW Version]], VERSIONS[], 7)</f>
        <v>Apparel</v>
      </c>
    </row>
    <row r="1865" spans="1:9" ht="15.5" x14ac:dyDescent="0.3">
      <c r="A1865" s="37">
        <v>1864</v>
      </c>
      <c r="B1865" s="37" t="s">
        <v>731</v>
      </c>
      <c r="C1865" s="38">
        <v>635</v>
      </c>
      <c r="D1865" s="39">
        <v>43363.029072797828</v>
      </c>
      <c r="E1865" s="34">
        <f>VLOOKUP(FACT_INTERESTS[[#This Row],[DW Version]], VERSIONS[], 2)</f>
        <v>65</v>
      </c>
      <c r="F1865" s="34">
        <f>VLOOKUP(FACT_INTERESTS[[#This Row],[DW Version]], VERSIONS[], 3)</f>
        <v>3</v>
      </c>
      <c r="G1865" s="34" t="str">
        <f>VLOOKUP(FACT_INTERESTS[[#This Row],[DW Version]], VERSIONS[], 4)</f>
        <v>black</v>
      </c>
      <c r="H1865" s="40" t="str">
        <f>VLOOKUP(FACT_INTERESTS[[#This Row],[DW Version]], VERSIONS[], 6)</f>
        <v>Flex Shorts</v>
      </c>
      <c r="I1865" s="40" t="str">
        <f>VLOOKUP(FACT_INTERESTS[[#This Row],[DW Version]], VERSIONS[], 7)</f>
        <v>Apparel</v>
      </c>
    </row>
    <row r="1866" spans="1:9" ht="15.5" x14ac:dyDescent="0.3">
      <c r="A1866" s="34">
        <v>1865</v>
      </c>
      <c r="B1866" s="34" t="s">
        <v>731</v>
      </c>
      <c r="C1866" s="35">
        <v>498</v>
      </c>
      <c r="D1866" s="36">
        <v>44202.618111694988</v>
      </c>
      <c r="E1866" s="34">
        <f>VLOOKUP(FACT_INTERESTS[[#This Row],[DW Version]], VERSIONS[], 2)</f>
        <v>52</v>
      </c>
      <c r="F1866" s="34">
        <f>VLOOKUP(FACT_INTERESTS[[#This Row],[DW Version]], VERSIONS[], 3)</f>
        <v>7</v>
      </c>
      <c r="G1866" s="34" t="str">
        <f>VLOOKUP(FACT_INTERESTS[[#This Row],[DW Version]], VERSIONS[], 4)</f>
        <v>purple lilac</v>
      </c>
      <c r="H1866" s="40" t="str">
        <f>VLOOKUP(FACT_INTERESTS[[#This Row],[DW Version]], VERSIONS[], 6)</f>
        <v>Tech Fleece Jogger</v>
      </c>
      <c r="I1866" s="40" t="str">
        <f>VLOOKUP(FACT_INTERESTS[[#This Row],[DW Version]], VERSIONS[], 7)</f>
        <v>Apparel</v>
      </c>
    </row>
    <row r="1867" spans="1:9" ht="15.5" x14ac:dyDescent="0.3">
      <c r="A1867" s="37">
        <v>1866</v>
      </c>
      <c r="B1867" s="37" t="s">
        <v>731</v>
      </c>
      <c r="C1867" s="38">
        <v>255</v>
      </c>
      <c r="D1867" s="39">
        <v>44516.46752427044</v>
      </c>
      <c r="E1867" s="34">
        <f>VLOOKUP(FACT_INTERESTS[[#This Row],[DW Version]], VERSIONS[], 2)</f>
        <v>25</v>
      </c>
      <c r="F1867" s="34">
        <f>VLOOKUP(FACT_INTERESTS[[#This Row],[DW Version]], VERSIONS[], 3)</f>
        <v>5.5</v>
      </c>
      <c r="G1867" s="34" t="str">
        <f>VLOOKUP(FACT_INTERESTS[[#This Row],[DW Version]], VERSIONS[], 4)</f>
        <v>brown</v>
      </c>
      <c r="H1867" s="40" t="str">
        <f>VLOOKUP(FACT_INTERESTS[[#This Row],[DW Version]], VERSIONS[], 6)</f>
        <v>Shox</v>
      </c>
      <c r="I1867" s="40" t="str">
        <f>VLOOKUP(FACT_INTERESTS[[#This Row],[DW Version]], VERSIONS[], 7)</f>
        <v>Shoe</v>
      </c>
    </row>
    <row r="1868" spans="1:9" ht="15.5" x14ac:dyDescent="0.3">
      <c r="A1868" s="34">
        <v>1867</v>
      </c>
      <c r="B1868" s="34" t="s">
        <v>731</v>
      </c>
      <c r="C1868" s="35">
        <v>780</v>
      </c>
      <c r="D1868" s="36">
        <v>40907.851115542609</v>
      </c>
      <c r="E1868" s="34">
        <f>VLOOKUP(FACT_INTERESTS[[#This Row],[DW Version]], VERSIONS[], 2)</f>
        <v>80</v>
      </c>
      <c r="F1868" s="34">
        <f>VLOOKUP(FACT_INTERESTS[[#This Row],[DW Version]], VERSIONS[], 3)</f>
        <v>3.5</v>
      </c>
      <c r="G1868" s="34" t="str">
        <f>VLOOKUP(FACT_INTERESTS[[#This Row],[DW Version]], VERSIONS[], 4)</f>
        <v>blue</v>
      </c>
      <c r="H1868" s="40" t="str">
        <f>VLOOKUP(FACT_INTERESTS[[#This Row],[DW Version]], VERSIONS[], 6)</f>
        <v>Quest 3</v>
      </c>
      <c r="I1868" s="40" t="str">
        <f>VLOOKUP(FACT_INTERESTS[[#This Row],[DW Version]], VERSIONS[], 7)</f>
        <v>Shoe</v>
      </c>
    </row>
    <row r="1869" spans="1:9" ht="15.5" x14ac:dyDescent="0.3">
      <c r="A1869" s="37">
        <v>1868</v>
      </c>
      <c r="B1869" s="37" t="s">
        <v>731</v>
      </c>
      <c r="C1869" s="38">
        <v>574</v>
      </c>
      <c r="D1869" s="39">
        <v>42539.748700436125</v>
      </c>
      <c r="E1869" s="34">
        <f>VLOOKUP(FACT_INTERESTS[[#This Row],[DW Version]], VERSIONS[], 2)</f>
        <v>59</v>
      </c>
      <c r="F1869" s="34">
        <f>VLOOKUP(FACT_INTERESTS[[#This Row],[DW Version]], VERSIONS[], 3)</f>
        <v>6</v>
      </c>
      <c r="G1869" s="34" t="str">
        <f>VLOOKUP(FACT_INTERESTS[[#This Row],[DW Version]], VERSIONS[], 4)</f>
        <v>yellow</v>
      </c>
      <c r="H1869" s="40" t="str">
        <f>VLOOKUP(FACT_INTERESTS[[#This Row],[DW Version]], VERSIONS[], 6)</f>
        <v>Hypervenom Phantom</v>
      </c>
      <c r="I1869" s="40" t="str">
        <f>VLOOKUP(FACT_INTERESTS[[#This Row],[DW Version]], VERSIONS[], 7)</f>
        <v>Shoe</v>
      </c>
    </row>
    <row r="1870" spans="1:9" ht="15.5" x14ac:dyDescent="0.3">
      <c r="A1870" s="34">
        <v>1869</v>
      </c>
      <c r="B1870" s="34" t="s">
        <v>731</v>
      </c>
      <c r="C1870" s="35">
        <v>689</v>
      </c>
      <c r="D1870" s="36">
        <v>43683.847032001708</v>
      </c>
      <c r="E1870" s="34">
        <f>VLOOKUP(FACT_INTERESTS[[#This Row],[DW Version]], VERSIONS[], 2)</f>
        <v>69</v>
      </c>
      <c r="F1870" s="34">
        <f>VLOOKUP(FACT_INTERESTS[[#This Row],[DW Version]], VERSIONS[], 3)</f>
        <v>12.5</v>
      </c>
      <c r="G1870" s="34" t="str">
        <f>VLOOKUP(FACT_INTERESTS[[#This Row],[DW Version]], VERSIONS[], 4)</f>
        <v>white</v>
      </c>
      <c r="H1870" s="40" t="str">
        <f>VLOOKUP(FACT_INTERESTS[[#This Row],[DW Version]], VERSIONS[], 6)</f>
        <v>Mercurial Vapor</v>
      </c>
      <c r="I1870" s="40" t="str">
        <f>VLOOKUP(FACT_INTERESTS[[#This Row],[DW Version]], VERSIONS[], 7)</f>
        <v>Shoe</v>
      </c>
    </row>
    <row r="1871" spans="1:9" ht="15.5" x14ac:dyDescent="0.3">
      <c r="A1871" s="37">
        <v>1870</v>
      </c>
      <c r="B1871" s="37" t="s">
        <v>731</v>
      </c>
      <c r="C1871" s="38">
        <v>458</v>
      </c>
      <c r="D1871" s="39">
        <v>42529.293042681515</v>
      </c>
      <c r="E1871" s="34">
        <f>VLOOKUP(FACT_INTERESTS[[#This Row],[DW Version]], VERSIONS[], 2)</f>
        <v>47</v>
      </c>
      <c r="F1871" s="34">
        <f>VLOOKUP(FACT_INTERESTS[[#This Row],[DW Version]], VERSIONS[], 3)</f>
        <v>12</v>
      </c>
      <c r="G1871" s="34" t="str">
        <f>VLOOKUP(FACT_INTERESTS[[#This Row],[DW Version]], VERSIONS[], 4)</f>
        <v>red</v>
      </c>
      <c r="H1871" s="40" t="str">
        <f>VLOOKUP(FACT_INTERESTS[[#This Row],[DW Version]], VERSIONS[], 6)</f>
        <v>Court Royale</v>
      </c>
      <c r="I1871" s="40" t="str">
        <f>VLOOKUP(FACT_INTERESTS[[#This Row],[DW Version]], VERSIONS[], 7)</f>
        <v>Shoe</v>
      </c>
    </row>
    <row r="1872" spans="1:9" ht="15.5" x14ac:dyDescent="0.3">
      <c r="A1872" s="34">
        <v>1871</v>
      </c>
      <c r="B1872" s="40" t="s">
        <v>736</v>
      </c>
      <c r="C1872" s="35">
        <v>568</v>
      </c>
      <c r="D1872" s="36">
        <v>42597.184181114222</v>
      </c>
      <c r="E1872" s="34">
        <f>VLOOKUP(FACT_INTERESTS[[#This Row],[DW Version]], VERSIONS[], 2)</f>
        <v>59</v>
      </c>
      <c r="F1872" s="34">
        <f>VLOOKUP(FACT_INTERESTS[[#This Row],[DW Version]], VERSIONS[], 3)</f>
        <v>3.5</v>
      </c>
      <c r="G1872" s="34" t="str">
        <f>VLOOKUP(FACT_INTERESTS[[#This Row],[DW Version]], VERSIONS[], 4)</f>
        <v>white</v>
      </c>
      <c r="H1872" s="40" t="str">
        <f>VLOOKUP(FACT_INTERESTS[[#This Row],[DW Version]], VERSIONS[], 6)</f>
        <v>Hypervenom Phantom</v>
      </c>
      <c r="I1872" s="40" t="str">
        <f>VLOOKUP(FACT_INTERESTS[[#This Row],[DW Version]], VERSIONS[], 7)</f>
        <v>Shoe</v>
      </c>
    </row>
    <row r="1873" spans="1:9" ht="15.5" x14ac:dyDescent="0.3">
      <c r="A1873" s="37">
        <v>1872</v>
      </c>
      <c r="B1873" s="41" t="s">
        <v>736</v>
      </c>
      <c r="C1873" s="38">
        <v>210</v>
      </c>
      <c r="D1873" s="39">
        <v>41550.396515963897</v>
      </c>
      <c r="E1873" s="34">
        <f>VLOOKUP(FACT_INTERESTS[[#This Row],[DW Version]], VERSIONS[], 2)</f>
        <v>21</v>
      </c>
      <c r="F1873" s="34">
        <f>VLOOKUP(FACT_INTERESTS[[#This Row],[DW Version]], VERSIONS[], 3)</f>
        <v>4.5</v>
      </c>
      <c r="G1873" s="34" t="str">
        <f>VLOOKUP(FACT_INTERESTS[[#This Row],[DW Version]], VERSIONS[], 4)</f>
        <v>black</v>
      </c>
      <c r="H1873" s="40" t="str">
        <f>VLOOKUP(FACT_INTERESTS[[#This Row],[DW Version]], VERSIONS[], 6)</f>
        <v>Huarache</v>
      </c>
      <c r="I1873" s="40" t="str">
        <f>VLOOKUP(FACT_INTERESTS[[#This Row],[DW Version]], VERSIONS[], 7)</f>
        <v>Shoe</v>
      </c>
    </row>
    <row r="1874" spans="1:9" ht="15.5" x14ac:dyDescent="0.3">
      <c r="A1874" s="34">
        <v>1873</v>
      </c>
      <c r="B1874" s="34" t="s">
        <v>736</v>
      </c>
      <c r="C1874" s="35">
        <v>593</v>
      </c>
      <c r="D1874" s="36">
        <v>39982.633717689845</v>
      </c>
      <c r="E1874" s="34">
        <f>VLOOKUP(FACT_INTERESTS[[#This Row],[DW Version]], VERSIONS[], 2)</f>
        <v>60</v>
      </c>
      <c r="F1874" s="34">
        <f>VLOOKUP(FACT_INTERESTS[[#This Row],[DW Version]], VERSIONS[], 3)</f>
        <v>8.5</v>
      </c>
      <c r="G1874" s="34" t="str">
        <f>VLOOKUP(FACT_INTERESTS[[#This Row],[DW Version]], VERSIONS[], 4)</f>
        <v>white</v>
      </c>
      <c r="H1874" s="40" t="str">
        <f>VLOOKUP(FACT_INTERESTS[[#This Row],[DW Version]], VERSIONS[], 6)</f>
        <v>Magista Obra</v>
      </c>
      <c r="I1874" s="40" t="str">
        <f>VLOOKUP(FACT_INTERESTS[[#This Row],[DW Version]], VERSIONS[], 7)</f>
        <v>Shoe</v>
      </c>
    </row>
    <row r="1875" spans="1:9" ht="15.5" x14ac:dyDescent="0.3">
      <c r="A1875" s="37">
        <v>1874</v>
      </c>
      <c r="B1875" s="37" t="s">
        <v>736</v>
      </c>
      <c r="C1875" s="38">
        <v>399</v>
      </c>
      <c r="D1875" s="39">
        <v>44584.536403596896</v>
      </c>
      <c r="E1875" s="34">
        <f>VLOOKUP(FACT_INTERESTS[[#This Row],[DW Version]], VERSIONS[], 2)</f>
        <v>41</v>
      </c>
      <c r="F1875" s="34">
        <f>VLOOKUP(FACT_INTERESTS[[#This Row],[DW Version]], VERSIONS[], 3)</f>
        <v>3</v>
      </c>
      <c r="G1875" s="34" t="str">
        <f>VLOOKUP(FACT_INTERESTS[[#This Row],[DW Version]], VERSIONS[], 4)</f>
        <v>white</v>
      </c>
      <c r="H1875" s="40" t="str">
        <f>VLOOKUP(FACT_INTERESTS[[#This Row],[DW Version]], VERSIONS[], 6)</f>
        <v>LunarGlide</v>
      </c>
      <c r="I1875" s="40" t="str">
        <f>VLOOKUP(FACT_INTERESTS[[#This Row],[DW Version]], VERSIONS[], 7)</f>
        <v>Shoe</v>
      </c>
    </row>
    <row r="1876" spans="1:9" ht="15.5" x14ac:dyDescent="0.3">
      <c r="A1876" s="34">
        <v>1875</v>
      </c>
      <c r="B1876" s="34" t="s">
        <v>736</v>
      </c>
      <c r="C1876" s="35">
        <v>135</v>
      </c>
      <c r="D1876" s="36">
        <v>43753.37845612142</v>
      </c>
      <c r="E1876" s="34">
        <f>VLOOKUP(FACT_INTERESTS[[#This Row],[DW Version]], VERSIONS[], 2)</f>
        <v>14</v>
      </c>
      <c r="F1876" s="34">
        <f>VLOOKUP(FACT_INTERESTS[[#This Row],[DW Version]], VERSIONS[], 3)</f>
        <v>5.5</v>
      </c>
      <c r="G1876" s="34" t="str">
        <f>VLOOKUP(FACT_INTERESTS[[#This Row],[DW Version]], VERSIONS[], 4)</f>
        <v>white</v>
      </c>
      <c r="H1876" s="40" t="str">
        <f>VLOOKUP(FACT_INTERESTS[[#This Row],[DW Version]], VERSIONS[], 6)</f>
        <v>ZoomX</v>
      </c>
      <c r="I1876" s="40" t="str">
        <f>VLOOKUP(FACT_INTERESTS[[#This Row],[DW Version]], VERSIONS[], 7)</f>
        <v>Shoe</v>
      </c>
    </row>
    <row r="1877" spans="1:9" ht="15.5" x14ac:dyDescent="0.3">
      <c r="A1877" s="37">
        <v>1876</v>
      </c>
      <c r="B1877" s="41" t="s">
        <v>736</v>
      </c>
      <c r="C1877" s="38">
        <v>342</v>
      </c>
      <c r="D1877" s="39">
        <v>42271.081803787994</v>
      </c>
      <c r="E1877" s="34">
        <f>VLOOKUP(FACT_INTERESTS[[#This Row],[DW Version]], VERSIONS[], 2)</f>
        <v>35</v>
      </c>
      <c r="F1877" s="34">
        <f>VLOOKUP(FACT_INTERESTS[[#This Row],[DW Version]], VERSIONS[], 3)</f>
        <v>4.5</v>
      </c>
      <c r="G1877" s="34" t="str">
        <f>VLOOKUP(FACT_INTERESTS[[#This Row],[DW Version]], VERSIONS[], 4)</f>
        <v>black</v>
      </c>
      <c r="H1877" s="40" t="str">
        <f>VLOOKUP(FACT_INTERESTS[[#This Row],[DW Version]], VERSIONS[], 6)</f>
        <v>Alphafly</v>
      </c>
      <c r="I1877" s="40" t="str">
        <f>VLOOKUP(FACT_INTERESTS[[#This Row],[DW Version]], VERSIONS[], 7)</f>
        <v>Shoe</v>
      </c>
    </row>
    <row r="1878" spans="1:9" ht="15.5" x14ac:dyDescent="0.3">
      <c r="A1878" s="34">
        <v>1877</v>
      </c>
      <c r="B1878" s="40" t="s">
        <v>689</v>
      </c>
      <c r="C1878" s="35">
        <v>71</v>
      </c>
      <c r="D1878" s="36">
        <v>40065.772589667111</v>
      </c>
      <c r="E1878" s="34">
        <f>VLOOKUP(FACT_INTERESTS[[#This Row],[DW Version]], VERSIONS[], 2)</f>
        <v>7</v>
      </c>
      <c r="F1878" s="34">
        <f>VLOOKUP(FACT_INTERESTS[[#This Row],[DW Version]], VERSIONS[], 3)</f>
        <v>6</v>
      </c>
      <c r="G1878" s="34" t="str">
        <f>VLOOKUP(FACT_INTERESTS[[#This Row],[DW Version]], VERSIONS[], 4)</f>
        <v>white</v>
      </c>
      <c r="H1878" s="40" t="str">
        <f>VLOOKUP(FACT_INTERESTS[[#This Row],[DW Version]], VERSIONS[], 6)</f>
        <v>Blazer</v>
      </c>
      <c r="I1878" s="40" t="str">
        <f>VLOOKUP(FACT_INTERESTS[[#This Row],[DW Version]], VERSIONS[], 7)</f>
        <v>Shoe</v>
      </c>
    </row>
    <row r="1879" spans="1:9" ht="15.5" x14ac:dyDescent="0.3">
      <c r="A1879" s="37">
        <v>1878</v>
      </c>
      <c r="B1879" s="37" t="s">
        <v>689</v>
      </c>
      <c r="C1879" s="38">
        <v>136</v>
      </c>
      <c r="D1879" s="39">
        <v>43514.299959738681</v>
      </c>
      <c r="E1879" s="34">
        <f>VLOOKUP(FACT_INTERESTS[[#This Row],[DW Version]], VERSIONS[], 2)</f>
        <v>14</v>
      </c>
      <c r="F1879" s="34">
        <f>VLOOKUP(FACT_INTERESTS[[#This Row],[DW Version]], VERSIONS[], 3)</f>
        <v>7</v>
      </c>
      <c r="G1879" s="34" t="str">
        <f>VLOOKUP(FACT_INTERESTS[[#This Row],[DW Version]], VERSIONS[], 4)</f>
        <v>white</v>
      </c>
      <c r="H1879" s="40" t="str">
        <f>VLOOKUP(FACT_INTERESTS[[#This Row],[DW Version]], VERSIONS[], 6)</f>
        <v>ZoomX</v>
      </c>
      <c r="I1879" s="40" t="str">
        <f>VLOOKUP(FACT_INTERESTS[[#This Row],[DW Version]], VERSIONS[], 7)</f>
        <v>Shoe</v>
      </c>
    </row>
    <row r="1880" spans="1:9" ht="15.5" x14ac:dyDescent="0.3">
      <c r="A1880" s="34">
        <v>1879</v>
      </c>
      <c r="B1880" s="40" t="s">
        <v>689</v>
      </c>
      <c r="C1880" s="35">
        <v>764</v>
      </c>
      <c r="D1880" s="36">
        <v>45392.176252470534</v>
      </c>
      <c r="E1880" s="34">
        <f>VLOOKUP(FACT_INTERESTS[[#This Row],[DW Version]], VERSIONS[], 2)</f>
        <v>79</v>
      </c>
      <c r="F1880" s="34">
        <f>VLOOKUP(FACT_INTERESTS[[#This Row],[DW Version]], VERSIONS[], 3)</f>
        <v>5</v>
      </c>
      <c r="G1880" s="34" t="str">
        <f>VLOOKUP(FACT_INTERESTS[[#This Row],[DW Version]], VERSIONS[], 4)</f>
        <v>black</v>
      </c>
      <c r="H1880" s="40" t="str">
        <f>VLOOKUP(FACT_INTERESTS[[#This Row],[DW Version]], VERSIONS[], 6)</f>
        <v>Zoom Gravity</v>
      </c>
      <c r="I1880" s="40" t="str">
        <f>VLOOKUP(FACT_INTERESTS[[#This Row],[DW Version]], VERSIONS[], 7)</f>
        <v>Shoe</v>
      </c>
    </row>
    <row r="1881" spans="1:9" ht="15.5" x14ac:dyDescent="0.3">
      <c r="A1881" s="37">
        <v>1880</v>
      </c>
      <c r="B1881" s="41" t="s">
        <v>689</v>
      </c>
      <c r="C1881" s="38">
        <v>89</v>
      </c>
      <c r="D1881" s="39">
        <v>44934.636010469971</v>
      </c>
      <c r="E1881" s="34">
        <f>VLOOKUP(FACT_INTERESTS[[#This Row],[DW Version]], VERSIONS[], 2)</f>
        <v>9</v>
      </c>
      <c r="F1881" s="34">
        <f>VLOOKUP(FACT_INTERESTS[[#This Row],[DW Version]], VERSIONS[], 3)</f>
        <v>5</v>
      </c>
      <c r="G1881" s="34" t="str">
        <f>VLOOKUP(FACT_INTERESTS[[#This Row],[DW Version]], VERSIONS[], 4)</f>
        <v>red</v>
      </c>
      <c r="H1881" s="40" t="str">
        <f>VLOOKUP(FACT_INTERESTS[[#This Row],[DW Version]], VERSIONS[], 6)</f>
        <v>React</v>
      </c>
      <c r="I1881" s="40" t="str">
        <f>VLOOKUP(FACT_INTERESTS[[#This Row],[DW Version]], VERSIONS[], 7)</f>
        <v>Shoe</v>
      </c>
    </row>
    <row r="1882" spans="1:9" ht="15.5" x14ac:dyDescent="0.3">
      <c r="A1882" s="34">
        <v>1881</v>
      </c>
      <c r="B1882" s="34" t="s">
        <v>689</v>
      </c>
      <c r="C1882" s="35">
        <v>372</v>
      </c>
      <c r="D1882" s="36">
        <v>43603.297203923859</v>
      </c>
      <c r="E1882" s="34">
        <f>VLOOKUP(FACT_INTERESTS[[#This Row],[DW Version]], VERSIONS[], 2)</f>
        <v>37</v>
      </c>
      <c r="F1882" s="34">
        <f>VLOOKUP(FACT_INTERESTS[[#This Row],[DW Version]], VERSIONS[], 3)</f>
        <v>11</v>
      </c>
      <c r="G1882" s="34" t="str">
        <f>VLOOKUP(FACT_INTERESTS[[#This Row],[DW Version]], VERSIONS[], 4)</f>
        <v>red</v>
      </c>
      <c r="H1882" s="40" t="str">
        <f>VLOOKUP(FACT_INTERESTS[[#This Row],[DW Version]], VERSIONS[], 6)</f>
        <v>Air Zoom Winflo</v>
      </c>
      <c r="I1882" s="40" t="str">
        <f>VLOOKUP(FACT_INTERESTS[[#This Row],[DW Version]], VERSIONS[], 7)</f>
        <v>Shoe</v>
      </c>
    </row>
    <row r="1883" spans="1:9" ht="15.5" x14ac:dyDescent="0.3">
      <c r="A1883" s="37">
        <v>1882</v>
      </c>
      <c r="B1883" s="37" t="s">
        <v>689</v>
      </c>
      <c r="C1883" s="38">
        <v>553</v>
      </c>
      <c r="D1883" s="39">
        <v>38975.935398268572</v>
      </c>
      <c r="E1883" s="34">
        <f>VLOOKUP(FACT_INTERESTS[[#This Row],[DW Version]], VERSIONS[], 2)</f>
        <v>57</v>
      </c>
      <c r="F1883" s="34">
        <f>VLOOKUP(FACT_INTERESTS[[#This Row],[DW Version]], VERSIONS[], 3)</f>
        <v>9.5</v>
      </c>
      <c r="G1883" s="34" t="str">
        <f>VLOOKUP(FACT_INTERESTS[[#This Row],[DW Version]], VERSIONS[], 4)</f>
        <v>black</v>
      </c>
      <c r="H1883" s="40" t="str">
        <f>VLOOKUP(FACT_INTERESTS[[#This Row],[DW Version]], VERSIONS[], 6)</f>
        <v>Phantom Vision</v>
      </c>
      <c r="I1883" s="40" t="str">
        <f>VLOOKUP(FACT_INTERESTS[[#This Row],[DW Version]], VERSIONS[], 7)</f>
        <v>Shoe</v>
      </c>
    </row>
    <row r="1884" spans="1:9" ht="15.5" x14ac:dyDescent="0.3">
      <c r="A1884" s="34">
        <v>1883</v>
      </c>
      <c r="B1884" s="34" t="s">
        <v>689</v>
      </c>
      <c r="C1884" s="35">
        <v>5</v>
      </c>
      <c r="D1884" s="36">
        <v>40546.392278190251</v>
      </c>
      <c r="E1884" s="34">
        <f>VLOOKUP(FACT_INTERESTS[[#This Row],[DW Version]], VERSIONS[], 2)</f>
        <v>1</v>
      </c>
      <c r="F1884" s="34">
        <f>VLOOKUP(FACT_INTERESTS[[#This Row],[DW Version]], VERSIONS[], 3)</f>
        <v>4.5</v>
      </c>
      <c r="G1884" s="34" t="str">
        <f>VLOOKUP(FACT_INTERESTS[[#This Row],[DW Version]], VERSIONS[], 4)</f>
        <v>white</v>
      </c>
      <c r="H1884" s="40" t="str">
        <f>VLOOKUP(FACT_INTERESTS[[#This Row],[DW Version]], VERSIONS[], 6)</f>
        <v>Air Max</v>
      </c>
      <c r="I1884" s="40" t="str">
        <f>VLOOKUP(FACT_INTERESTS[[#This Row],[DW Version]], VERSIONS[], 7)</f>
        <v>Shoe</v>
      </c>
    </row>
    <row r="1885" spans="1:9" ht="15.5" x14ac:dyDescent="0.3">
      <c r="A1885" s="37">
        <v>1884</v>
      </c>
      <c r="B1885" s="41" t="s">
        <v>674</v>
      </c>
      <c r="C1885" s="38">
        <v>774</v>
      </c>
      <c r="D1885" s="39">
        <v>39183.345544018339</v>
      </c>
      <c r="E1885" s="34">
        <f>VLOOKUP(FACT_INTERESTS[[#This Row],[DW Version]], VERSIONS[], 2)</f>
        <v>79</v>
      </c>
      <c r="F1885" s="34">
        <f>VLOOKUP(FACT_INTERESTS[[#This Row],[DW Version]], VERSIONS[], 3)</f>
        <v>10.5</v>
      </c>
      <c r="G1885" s="34" t="str">
        <f>VLOOKUP(FACT_INTERESTS[[#This Row],[DW Version]], VERSIONS[], 4)</f>
        <v>black</v>
      </c>
      <c r="H1885" s="40" t="str">
        <f>VLOOKUP(FACT_INTERESTS[[#This Row],[DW Version]], VERSIONS[], 6)</f>
        <v>Zoom Gravity</v>
      </c>
      <c r="I1885" s="40" t="str">
        <f>VLOOKUP(FACT_INTERESTS[[#This Row],[DW Version]], VERSIONS[], 7)</f>
        <v>Shoe</v>
      </c>
    </row>
    <row r="1886" spans="1:9" ht="15.5" x14ac:dyDescent="0.3">
      <c r="A1886" s="34">
        <v>1885</v>
      </c>
      <c r="B1886" s="34" t="s">
        <v>674</v>
      </c>
      <c r="C1886" s="35">
        <v>524</v>
      </c>
      <c r="D1886" s="36">
        <v>40597.841992006302</v>
      </c>
      <c r="E1886" s="34">
        <f>VLOOKUP(FACT_INTERESTS[[#This Row],[DW Version]], VERSIONS[], 2)</f>
        <v>54</v>
      </c>
      <c r="F1886" s="34">
        <f>VLOOKUP(FACT_INTERESTS[[#This Row],[DW Version]], VERSIONS[], 3)</f>
        <v>10.5</v>
      </c>
      <c r="G1886" s="34" t="str">
        <f>VLOOKUP(FACT_INTERESTS[[#This Row],[DW Version]], VERSIONS[], 4)</f>
        <v>white</v>
      </c>
      <c r="H1886" s="40" t="str">
        <f>VLOOKUP(FACT_INTERESTS[[#This Row],[DW Version]], VERSIONS[], 6)</f>
        <v>Legend React</v>
      </c>
      <c r="I1886" s="40" t="str">
        <f>VLOOKUP(FACT_INTERESTS[[#This Row],[DW Version]], VERSIONS[], 7)</f>
        <v>Shoe</v>
      </c>
    </row>
    <row r="1887" spans="1:9" ht="15.5" x14ac:dyDescent="0.3">
      <c r="A1887" s="37">
        <v>1886</v>
      </c>
      <c r="B1887" s="37" t="s">
        <v>674</v>
      </c>
      <c r="C1887" s="38">
        <v>534</v>
      </c>
      <c r="D1887" s="39">
        <v>39206.566614349053</v>
      </c>
      <c r="E1887" s="34">
        <f>VLOOKUP(FACT_INTERESTS[[#This Row],[DW Version]], VERSIONS[], 2)</f>
        <v>56</v>
      </c>
      <c r="F1887" s="34">
        <f>VLOOKUP(FACT_INTERESTS[[#This Row],[DW Version]], VERSIONS[], 3)</f>
        <v>4</v>
      </c>
      <c r="G1887" s="34" t="str">
        <f>VLOOKUP(FACT_INTERESTS[[#This Row],[DW Version]], VERSIONS[], 4)</f>
        <v>orange</v>
      </c>
      <c r="H1887" s="40" t="str">
        <f>VLOOKUP(FACT_INTERESTS[[#This Row],[DW Version]], VERSIONS[], 6)</f>
        <v>Nike Yoga Mat</v>
      </c>
      <c r="I1887" s="40" t="str">
        <f>VLOOKUP(FACT_INTERESTS[[#This Row],[DW Version]], VERSIONS[], 7)</f>
        <v>Sport Equipment</v>
      </c>
    </row>
    <row r="1888" spans="1:9" ht="15.5" x14ac:dyDescent="0.3">
      <c r="A1888" s="34">
        <v>1887</v>
      </c>
      <c r="B1888" s="40" t="s">
        <v>674</v>
      </c>
      <c r="C1888" s="35">
        <v>237</v>
      </c>
      <c r="D1888" s="36">
        <v>41708.973787638104</v>
      </c>
      <c r="E1888" s="34">
        <f>VLOOKUP(FACT_INTERESTS[[#This Row],[DW Version]], VERSIONS[], 2)</f>
        <v>24</v>
      </c>
      <c r="F1888" s="34">
        <f>VLOOKUP(FACT_INTERESTS[[#This Row],[DW Version]], VERSIONS[], 3)</f>
        <v>4</v>
      </c>
      <c r="G1888" s="34" t="str">
        <f>VLOOKUP(FACT_INTERESTS[[#This Row],[DW Version]], VERSIONS[], 4)</f>
        <v>dark blue</v>
      </c>
      <c r="H1888" s="40" t="str">
        <f>VLOOKUP(FACT_INTERESTS[[#This Row],[DW Version]], VERSIONS[], 6)</f>
        <v>Zoom Fly</v>
      </c>
      <c r="I1888" s="40" t="str">
        <f>VLOOKUP(FACT_INTERESTS[[#This Row],[DW Version]], VERSIONS[], 7)</f>
        <v>Shoe</v>
      </c>
    </row>
    <row r="1889" spans="1:9" ht="15.5" x14ac:dyDescent="0.3">
      <c r="A1889" s="37">
        <v>1888</v>
      </c>
      <c r="B1889" s="41" t="s">
        <v>674</v>
      </c>
      <c r="C1889" s="38">
        <v>742</v>
      </c>
      <c r="D1889" s="39">
        <v>41808.258974204393</v>
      </c>
      <c r="E1889" s="34">
        <f>VLOOKUP(FACT_INTERESTS[[#This Row],[DW Version]], VERSIONS[], 2)</f>
        <v>76</v>
      </c>
      <c r="F1889" s="34">
        <f>VLOOKUP(FACT_INTERESTS[[#This Row],[DW Version]], VERSIONS[], 3)</f>
        <v>9</v>
      </c>
      <c r="G1889" s="34" t="str">
        <f>VLOOKUP(FACT_INTERESTS[[#This Row],[DW Version]], VERSIONS[], 4)</f>
        <v>red</v>
      </c>
      <c r="H1889" s="40" t="str">
        <f>VLOOKUP(FACT_INTERESTS[[#This Row],[DW Version]], VERSIONS[], 6)</f>
        <v>Challenger Shorts</v>
      </c>
      <c r="I1889" s="40" t="str">
        <f>VLOOKUP(FACT_INTERESTS[[#This Row],[DW Version]], VERSIONS[], 7)</f>
        <v>Apparel</v>
      </c>
    </row>
    <row r="1890" spans="1:9" ht="15.5" x14ac:dyDescent="0.3">
      <c r="A1890" s="34">
        <v>1889</v>
      </c>
      <c r="B1890" s="34" t="s">
        <v>674</v>
      </c>
      <c r="C1890" s="35">
        <v>500</v>
      </c>
      <c r="D1890" s="36">
        <v>43680.324254325533</v>
      </c>
      <c r="E1890" s="34">
        <f>VLOOKUP(FACT_INTERESTS[[#This Row],[DW Version]], VERSIONS[], 2)</f>
        <v>52</v>
      </c>
      <c r="F1890" s="34">
        <f>VLOOKUP(FACT_INTERESTS[[#This Row],[DW Version]], VERSIONS[], 3)</f>
        <v>12.5</v>
      </c>
      <c r="G1890" s="34" t="str">
        <f>VLOOKUP(FACT_INTERESTS[[#This Row],[DW Version]], VERSIONS[], 4)</f>
        <v>red</v>
      </c>
      <c r="H1890" s="40" t="str">
        <f>VLOOKUP(FACT_INTERESTS[[#This Row],[DW Version]], VERSIONS[], 6)</f>
        <v>Tech Fleece Jogger</v>
      </c>
      <c r="I1890" s="40" t="str">
        <f>VLOOKUP(FACT_INTERESTS[[#This Row],[DW Version]], VERSIONS[], 7)</f>
        <v>Apparel</v>
      </c>
    </row>
    <row r="1891" spans="1:9" ht="15.5" x14ac:dyDescent="0.3">
      <c r="A1891" s="37">
        <v>1890</v>
      </c>
      <c r="B1891" s="37" t="s">
        <v>760</v>
      </c>
      <c r="C1891" s="38">
        <v>206</v>
      </c>
      <c r="D1891" s="39">
        <v>45007.885034889448</v>
      </c>
      <c r="E1891" s="34">
        <f>VLOOKUP(FACT_INTERESTS[[#This Row],[DW Version]], VERSIONS[], 2)</f>
        <v>20</v>
      </c>
      <c r="F1891" s="34">
        <f>VLOOKUP(FACT_INTERESTS[[#This Row],[DW Version]], VERSIONS[], 3)</f>
        <v>11.5</v>
      </c>
      <c r="G1891" s="34" t="str">
        <f>VLOOKUP(FACT_INTERESTS[[#This Row],[DW Version]], VERSIONS[], 4)</f>
        <v>gold</v>
      </c>
      <c r="H1891" s="40" t="str">
        <f>VLOOKUP(FACT_INTERESTS[[#This Row],[DW Version]], VERSIONS[], 6)</f>
        <v>Joyride</v>
      </c>
      <c r="I1891" s="40" t="str">
        <f>VLOOKUP(FACT_INTERESTS[[#This Row],[DW Version]], VERSIONS[], 7)</f>
        <v>Shoe</v>
      </c>
    </row>
    <row r="1892" spans="1:9" ht="15.5" x14ac:dyDescent="0.3">
      <c r="A1892" s="34">
        <v>1891</v>
      </c>
      <c r="B1892" s="40" t="s">
        <v>760</v>
      </c>
      <c r="C1892" s="35">
        <v>852</v>
      </c>
      <c r="D1892" s="36">
        <v>44873.620440766106</v>
      </c>
      <c r="E1892" s="34">
        <f>VLOOKUP(FACT_INTERESTS[[#This Row],[DW Version]], VERSIONS[], 2)</f>
        <v>86</v>
      </c>
      <c r="F1892" s="34">
        <f>VLOOKUP(FACT_INTERESTS[[#This Row],[DW Version]], VERSIONS[], 3)</f>
        <v>10</v>
      </c>
      <c r="G1892" s="34" t="str">
        <f>VLOOKUP(FACT_INTERESTS[[#This Row],[DW Version]], VERSIONS[], 4)</f>
        <v>white</v>
      </c>
      <c r="H1892" s="40" t="str">
        <f>VLOOKUP(FACT_INTERESTS[[#This Row],[DW Version]], VERSIONS[], 6)</f>
        <v>Challenger Long-Sleeve</v>
      </c>
      <c r="I1892" s="40" t="str">
        <f>VLOOKUP(FACT_INTERESTS[[#This Row],[DW Version]], VERSIONS[], 7)</f>
        <v>Apparel</v>
      </c>
    </row>
    <row r="1893" spans="1:9" ht="15.5" x14ac:dyDescent="0.3">
      <c r="A1893" s="37">
        <v>1892</v>
      </c>
      <c r="B1893" s="37" t="s">
        <v>760</v>
      </c>
      <c r="C1893" s="38">
        <v>564</v>
      </c>
      <c r="D1893" s="39">
        <v>42539.313085349633</v>
      </c>
      <c r="E1893" s="34">
        <f>VLOOKUP(FACT_INTERESTS[[#This Row],[DW Version]], VERSIONS[], 2)</f>
        <v>58</v>
      </c>
      <c r="F1893" s="34">
        <f>VLOOKUP(FACT_INTERESTS[[#This Row],[DW Version]], VERSIONS[], 3)</f>
        <v>10.5</v>
      </c>
      <c r="G1893" s="34" t="str">
        <f>VLOOKUP(FACT_INTERESTS[[#This Row],[DW Version]], VERSIONS[], 4)</f>
        <v>red</v>
      </c>
      <c r="H1893" s="40" t="str">
        <f>VLOOKUP(FACT_INTERESTS[[#This Row],[DW Version]], VERSIONS[], 6)</f>
        <v>Mercurial Superfly</v>
      </c>
      <c r="I1893" s="40" t="str">
        <f>VLOOKUP(FACT_INTERESTS[[#This Row],[DW Version]], VERSIONS[], 7)</f>
        <v>Shoe</v>
      </c>
    </row>
    <row r="1894" spans="1:9" ht="15.5" x14ac:dyDescent="0.3">
      <c r="A1894" s="34">
        <v>1893</v>
      </c>
      <c r="B1894" s="40" t="s">
        <v>760</v>
      </c>
      <c r="C1894" s="35">
        <v>365</v>
      </c>
      <c r="D1894" s="36">
        <v>44579.46702209612</v>
      </c>
      <c r="E1894" s="34">
        <f>VLOOKUP(FACT_INTERESTS[[#This Row],[DW Version]], VERSIONS[], 2)</f>
        <v>37</v>
      </c>
      <c r="F1894" s="34">
        <f>VLOOKUP(FACT_INTERESTS[[#This Row],[DW Version]], VERSIONS[], 3)</f>
        <v>5</v>
      </c>
      <c r="G1894" s="34" t="str">
        <f>VLOOKUP(FACT_INTERESTS[[#This Row],[DW Version]], VERSIONS[], 4)</f>
        <v>white</v>
      </c>
      <c r="H1894" s="40" t="str">
        <f>VLOOKUP(FACT_INTERESTS[[#This Row],[DW Version]], VERSIONS[], 6)</f>
        <v>Air Zoom Winflo</v>
      </c>
      <c r="I1894" s="40" t="str">
        <f>VLOOKUP(FACT_INTERESTS[[#This Row],[DW Version]], VERSIONS[], 7)</f>
        <v>Shoe</v>
      </c>
    </row>
    <row r="1895" spans="1:9" ht="15.5" x14ac:dyDescent="0.3">
      <c r="A1895" s="37">
        <v>1894</v>
      </c>
      <c r="B1895" s="37" t="s">
        <v>760</v>
      </c>
      <c r="C1895" s="38">
        <v>422</v>
      </c>
      <c r="D1895" s="39">
        <v>43011.640387085165</v>
      </c>
      <c r="E1895" s="34">
        <f>VLOOKUP(FACT_INTERESTS[[#This Row],[DW Version]], VERSIONS[], 2)</f>
        <v>43</v>
      </c>
      <c r="F1895" s="34">
        <f>VLOOKUP(FACT_INTERESTS[[#This Row],[DW Version]], VERSIONS[], 3)</f>
        <v>5.5</v>
      </c>
      <c r="G1895" s="34" t="str">
        <f>VLOOKUP(FACT_INTERESTS[[#This Row],[DW Version]], VERSIONS[], 4)</f>
        <v>red</v>
      </c>
      <c r="H1895" s="40" t="str">
        <f>VLOOKUP(FACT_INTERESTS[[#This Row],[DW Version]], VERSIONS[], 6)</f>
        <v>Flex Experience</v>
      </c>
      <c r="I1895" s="40" t="str">
        <f>VLOOKUP(FACT_INTERESTS[[#This Row],[DW Version]], VERSIONS[], 7)</f>
        <v>Apparel</v>
      </c>
    </row>
    <row r="1896" spans="1:9" ht="15.5" x14ac:dyDescent="0.3">
      <c r="A1896" s="34">
        <v>1895</v>
      </c>
      <c r="B1896" s="40" t="s">
        <v>760</v>
      </c>
      <c r="C1896" s="35">
        <v>598</v>
      </c>
      <c r="D1896" s="36">
        <v>45272.818369891058</v>
      </c>
      <c r="E1896" s="34">
        <f>VLOOKUP(FACT_INTERESTS[[#This Row],[DW Version]], VERSIONS[], 2)</f>
        <v>60</v>
      </c>
      <c r="F1896" s="34">
        <f>VLOOKUP(FACT_INTERESTS[[#This Row],[DW Version]], VERSIONS[], 3)</f>
        <v>12</v>
      </c>
      <c r="G1896" s="34" t="str">
        <f>VLOOKUP(FACT_INTERESTS[[#This Row],[DW Version]], VERSIONS[], 4)</f>
        <v>red</v>
      </c>
      <c r="H1896" s="40" t="str">
        <f>VLOOKUP(FACT_INTERESTS[[#This Row],[DW Version]], VERSIONS[], 6)</f>
        <v>Magista Obra</v>
      </c>
      <c r="I1896" s="40" t="str">
        <f>VLOOKUP(FACT_INTERESTS[[#This Row],[DW Version]], VERSIONS[], 7)</f>
        <v>Shoe</v>
      </c>
    </row>
    <row r="1897" spans="1:9" ht="15.5" x14ac:dyDescent="0.3">
      <c r="A1897" s="37">
        <v>1896</v>
      </c>
      <c r="B1897" s="37" t="s">
        <v>760</v>
      </c>
      <c r="C1897" s="38">
        <v>949</v>
      </c>
      <c r="D1897" s="39">
        <v>39733.659926906163</v>
      </c>
      <c r="E1897" s="34">
        <f>VLOOKUP(FACT_INTERESTS[[#This Row],[DW Version]], VERSIONS[], 2)</f>
        <v>96</v>
      </c>
      <c r="F1897" s="34">
        <f>VLOOKUP(FACT_INTERESTS[[#This Row],[DW Version]], VERSIONS[], 3)</f>
        <v>11</v>
      </c>
      <c r="G1897" s="34" t="str">
        <f>VLOOKUP(FACT_INTERESTS[[#This Row],[DW Version]], VERSIONS[], 4)</f>
        <v>gray</v>
      </c>
      <c r="H1897" s="40" t="str">
        <f>VLOOKUP(FACT_INTERESTS[[#This Row],[DW Version]], VERSIONS[], 6)</f>
        <v>Epic Phantom React</v>
      </c>
      <c r="I1897" s="40" t="str">
        <f>VLOOKUP(FACT_INTERESTS[[#This Row],[DW Version]], VERSIONS[], 7)</f>
        <v>Shoe</v>
      </c>
    </row>
    <row r="1898" spans="1:9" ht="15.5" x14ac:dyDescent="0.3">
      <c r="A1898" s="34">
        <v>1897</v>
      </c>
      <c r="B1898" s="34" t="s">
        <v>760</v>
      </c>
      <c r="C1898" s="35">
        <v>24</v>
      </c>
      <c r="D1898" s="36">
        <v>41087.647287633939</v>
      </c>
      <c r="E1898" s="34">
        <f>VLOOKUP(FACT_INTERESTS[[#This Row],[DW Version]], VERSIONS[], 2)</f>
        <v>2</v>
      </c>
      <c r="F1898" s="34">
        <f>VLOOKUP(FACT_INTERESTS[[#This Row],[DW Version]], VERSIONS[], 3)</f>
        <v>11</v>
      </c>
      <c r="G1898" s="34" t="str">
        <f>VLOOKUP(FACT_INTERESTS[[#This Row],[DW Version]], VERSIONS[], 4)</f>
        <v>white</v>
      </c>
      <c r="H1898" s="40" t="str">
        <f>VLOOKUP(FACT_INTERESTS[[#This Row],[DW Version]], VERSIONS[], 6)</f>
        <v>Air Force 1</v>
      </c>
      <c r="I1898" s="40" t="str">
        <f>VLOOKUP(FACT_INTERESTS[[#This Row],[DW Version]], VERSIONS[], 7)</f>
        <v>Shoe</v>
      </c>
    </row>
    <row r="1899" spans="1:9" ht="15.5" x14ac:dyDescent="0.3">
      <c r="A1899" s="37">
        <v>1898</v>
      </c>
      <c r="B1899" s="41" t="s">
        <v>760</v>
      </c>
      <c r="C1899" s="38">
        <v>370</v>
      </c>
      <c r="D1899" s="39">
        <v>44078.56531315796</v>
      </c>
      <c r="E1899" s="34">
        <f>VLOOKUP(FACT_INTERESTS[[#This Row],[DW Version]], VERSIONS[], 2)</f>
        <v>37</v>
      </c>
      <c r="F1899" s="34">
        <f>VLOOKUP(FACT_INTERESTS[[#This Row],[DW Version]], VERSIONS[], 3)</f>
        <v>8</v>
      </c>
      <c r="G1899" s="34" t="str">
        <f>VLOOKUP(FACT_INTERESTS[[#This Row],[DW Version]], VERSIONS[], 4)</f>
        <v>white</v>
      </c>
      <c r="H1899" s="40" t="str">
        <f>VLOOKUP(FACT_INTERESTS[[#This Row],[DW Version]], VERSIONS[], 6)</f>
        <v>Air Zoom Winflo</v>
      </c>
      <c r="I1899" s="40" t="str">
        <f>VLOOKUP(FACT_INTERESTS[[#This Row],[DW Version]], VERSIONS[], 7)</f>
        <v>Shoe</v>
      </c>
    </row>
    <row r="1900" spans="1:9" ht="15.5" x14ac:dyDescent="0.3">
      <c r="A1900" s="34">
        <v>1899</v>
      </c>
      <c r="B1900" s="40" t="s">
        <v>780</v>
      </c>
      <c r="C1900" s="35">
        <v>473</v>
      </c>
      <c r="D1900" s="36">
        <v>38823.328477100789</v>
      </c>
      <c r="E1900" s="34">
        <f>VLOOKUP(FACT_INTERESTS[[#This Row],[DW Version]], VERSIONS[], 2)</f>
        <v>50</v>
      </c>
      <c r="F1900" s="34">
        <f>VLOOKUP(FACT_INTERESTS[[#This Row],[DW Version]], VERSIONS[], 3)</f>
        <v>3</v>
      </c>
      <c r="G1900" s="34" t="str">
        <f>VLOOKUP(FACT_INTERESTS[[#This Row],[DW Version]], VERSIONS[], 4)</f>
        <v>blue</v>
      </c>
      <c r="H1900" s="40" t="str">
        <f>VLOOKUP(FACT_INTERESTS[[#This Row],[DW Version]], VERSIONS[], 6)</f>
        <v>Air Zoom Elite</v>
      </c>
      <c r="I1900" s="40" t="str">
        <f>VLOOKUP(FACT_INTERESTS[[#This Row],[DW Version]], VERSIONS[], 7)</f>
        <v>Shoe</v>
      </c>
    </row>
    <row r="1901" spans="1:9" ht="15.5" x14ac:dyDescent="0.3">
      <c r="A1901" s="37">
        <v>1900</v>
      </c>
      <c r="B1901" s="37" t="s">
        <v>780</v>
      </c>
      <c r="C1901" s="38">
        <v>926</v>
      </c>
      <c r="D1901" s="39">
        <v>42002.332362417146</v>
      </c>
      <c r="E1901" s="34">
        <f>VLOOKUP(FACT_INTERESTS[[#This Row],[DW Version]], VERSIONS[], 2)</f>
        <v>95</v>
      </c>
      <c r="F1901" s="34">
        <f>VLOOKUP(FACT_INTERESTS[[#This Row],[DW Version]], VERSIONS[], 3)</f>
        <v>3</v>
      </c>
      <c r="G1901" s="34" t="str">
        <f>VLOOKUP(FACT_INTERESTS[[#This Row],[DW Version]], VERSIONS[], 4)</f>
        <v>dark blue</v>
      </c>
      <c r="H1901" s="40" t="str">
        <f>VLOOKUP(FACT_INTERESTS[[#This Row],[DW Version]], VERSIONS[], 6)</f>
        <v>Nike Backpack</v>
      </c>
      <c r="I1901" s="40" t="str">
        <f>VLOOKUP(FACT_INTERESTS[[#This Row],[DW Version]], VERSIONS[], 7)</f>
        <v>Accessories</v>
      </c>
    </row>
    <row r="1902" spans="1:9" ht="15.5" x14ac:dyDescent="0.3">
      <c r="A1902" s="34">
        <v>1901</v>
      </c>
      <c r="B1902" s="34" t="s">
        <v>780</v>
      </c>
      <c r="C1902" s="35">
        <v>577</v>
      </c>
      <c r="D1902" s="36">
        <v>43244.732848673833</v>
      </c>
      <c r="E1902" s="34">
        <f>VLOOKUP(FACT_INTERESTS[[#This Row],[DW Version]], VERSIONS[], 2)</f>
        <v>59</v>
      </c>
      <c r="F1902" s="34">
        <f>VLOOKUP(FACT_INTERESTS[[#This Row],[DW Version]], VERSIONS[], 3)</f>
        <v>7</v>
      </c>
      <c r="G1902" s="34" t="str">
        <f>VLOOKUP(FACT_INTERESTS[[#This Row],[DW Version]], VERSIONS[], 4)</f>
        <v>black</v>
      </c>
      <c r="H1902" s="40" t="str">
        <f>VLOOKUP(FACT_INTERESTS[[#This Row],[DW Version]], VERSIONS[], 6)</f>
        <v>Hypervenom Phantom</v>
      </c>
      <c r="I1902" s="40" t="str">
        <f>VLOOKUP(FACT_INTERESTS[[#This Row],[DW Version]], VERSIONS[], 7)</f>
        <v>Shoe</v>
      </c>
    </row>
    <row r="1903" spans="1:9" ht="15.5" x14ac:dyDescent="0.3">
      <c r="A1903" s="37">
        <v>1902</v>
      </c>
      <c r="B1903" s="37" t="s">
        <v>780</v>
      </c>
      <c r="C1903" s="38">
        <v>517</v>
      </c>
      <c r="D1903" s="39">
        <v>39959.380109327285</v>
      </c>
      <c r="E1903" s="34">
        <f>VLOOKUP(FACT_INTERESTS[[#This Row],[DW Version]], VERSIONS[], 2)</f>
        <v>54</v>
      </c>
      <c r="F1903" s="34">
        <f>VLOOKUP(FACT_INTERESTS[[#This Row],[DW Version]], VERSIONS[], 3)</f>
        <v>4.5</v>
      </c>
      <c r="G1903" s="34" t="str">
        <f>VLOOKUP(FACT_INTERESTS[[#This Row],[DW Version]], VERSIONS[], 4)</f>
        <v>gold</v>
      </c>
      <c r="H1903" s="40" t="str">
        <f>VLOOKUP(FACT_INTERESTS[[#This Row],[DW Version]], VERSIONS[], 6)</f>
        <v>Legend React</v>
      </c>
      <c r="I1903" s="40" t="str">
        <f>VLOOKUP(FACT_INTERESTS[[#This Row],[DW Version]], VERSIONS[], 7)</f>
        <v>Shoe</v>
      </c>
    </row>
    <row r="1904" spans="1:9" ht="15.5" x14ac:dyDescent="0.3">
      <c r="A1904" s="34">
        <v>1903</v>
      </c>
      <c r="B1904" s="40" t="s">
        <v>780</v>
      </c>
      <c r="C1904" s="35">
        <v>729</v>
      </c>
      <c r="D1904" s="36">
        <v>38780.513128619481</v>
      </c>
      <c r="E1904" s="34">
        <f>VLOOKUP(FACT_INTERESTS[[#This Row],[DW Version]], VERSIONS[], 2)</f>
        <v>75</v>
      </c>
      <c r="F1904" s="34">
        <f>VLOOKUP(FACT_INTERESTS[[#This Row],[DW Version]], VERSIONS[], 3)</f>
        <v>4</v>
      </c>
      <c r="G1904" s="34" t="str">
        <f>VLOOKUP(FACT_INTERESTS[[#This Row],[DW Version]], VERSIONS[], 4)</f>
        <v>yellow</v>
      </c>
      <c r="H1904" s="40" t="str">
        <f>VLOOKUP(FACT_INTERESTS[[#This Row],[DW Version]], VERSIONS[], 6)</f>
        <v>React Presto</v>
      </c>
      <c r="I1904" s="40" t="str">
        <f>VLOOKUP(FACT_INTERESTS[[#This Row],[DW Version]], VERSIONS[], 7)</f>
        <v>Shoe</v>
      </c>
    </row>
    <row r="1905" spans="1:9" ht="15.5" x14ac:dyDescent="0.3">
      <c r="A1905" s="37">
        <v>1904</v>
      </c>
      <c r="B1905" s="37" t="s">
        <v>780</v>
      </c>
      <c r="C1905" s="38">
        <v>286</v>
      </c>
      <c r="D1905" s="39">
        <v>44188.458556074831</v>
      </c>
      <c r="E1905" s="34">
        <f>VLOOKUP(FACT_INTERESTS[[#This Row],[DW Version]], VERSIONS[], 2)</f>
        <v>28</v>
      </c>
      <c r="F1905" s="34">
        <f>VLOOKUP(FACT_INTERESTS[[#This Row],[DW Version]], VERSIONS[], 3)</f>
        <v>4</v>
      </c>
      <c r="G1905" s="34" t="str">
        <f>VLOOKUP(FACT_INTERESTS[[#This Row],[DW Version]], VERSIONS[], 4)</f>
        <v>white</v>
      </c>
      <c r="H1905" s="40" t="str">
        <f>VLOOKUP(FACT_INTERESTS[[#This Row],[DW Version]], VERSIONS[], 6)</f>
        <v>Odyssey React</v>
      </c>
      <c r="I1905" s="40" t="str">
        <f>VLOOKUP(FACT_INTERESTS[[#This Row],[DW Version]], VERSIONS[], 7)</f>
        <v>Shoe</v>
      </c>
    </row>
    <row r="1906" spans="1:9" ht="15.5" x14ac:dyDescent="0.3">
      <c r="A1906" s="34">
        <v>1905</v>
      </c>
      <c r="B1906" s="40" t="s">
        <v>780</v>
      </c>
      <c r="C1906" s="35">
        <v>326</v>
      </c>
      <c r="D1906" s="36">
        <v>42349.495014177766</v>
      </c>
      <c r="E1906" s="34">
        <f>VLOOKUP(FACT_INTERESTS[[#This Row],[DW Version]], VERSIONS[], 2)</f>
        <v>33</v>
      </c>
      <c r="F1906" s="34">
        <f>VLOOKUP(FACT_INTERESTS[[#This Row],[DW Version]], VERSIONS[], 3)</f>
        <v>7.5</v>
      </c>
      <c r="G1906" s="34" t="str">
        <f>VLOOKUP(FACT_INTERESTS[[#This Row],[DW Version]], VERSIONS[], 4)</f>
        <v>pink</v>
      </c>
      <c r="H1906" s="40" t="str">
        <f>VLOOKUP(FACT_INTERESTS[[#This Row],[DW Version]], VERSIONS[], 6)</f>
        <v>Element Running Top</v>
      </c>
      <c r="I1906" s="40" t="str">
        <f>VLOOKUP(FACT_INTERESTS[[#This Row],[DW Version]], VERSIONS[], 7)</f>
        <v>Apparel</v>
      </c>
    </row>
    <row r="1907" spans="1:9" ht="15.5" x14ac:dyDescent="0.3">
      <c r="A1907" s="37">
        <v>1906</v>
      </c>
      <c r="B1907" s="37" t="s">
        <v>780</v>
      </c>
      <c r="C1907" s="38">
        <v>671</v>
      </c>
      <c r="D1907" s="39">
        <v>41630.179664867777</v>
      </c>
      <c r="E1907" s="34">
        <f>VLOOKUP(FACT_INTERESTS[[#This Row],[DW Version]], VERSIONS[], 2)</f>
        <v>68</v>
      </c>
      <c r="F1907" s="34">
        <f>VLOOKUP(FACT_INTERESTS[[#This Row],[DW Version]], VERSIONS[], 3)</f>
        <v>5</v>
      </c>
      <c r="G1907" s="34" t="str">
        <f>VLOOKUP(FACT_INTERESTS[[#This Row],[DW Version]], VERSIONS[], 4)</f>
        <v>black</v>
      </c>
      <c r="H1907" s="40" t="str">
        <f>VLOOKUP(FACT_INTERESTS[[#This Row],[DW Version]], VERSIONS[], 6)</f>
        <v>React Miler</v>
      </c>
      <c r="I1907" s="40" t="str">
        <f>VLOOKUP(FACT_INTERESTS[[#This Row],[DW Version]], VERSIONS[], 7)</f>
        <v>Shoe</v>
      </c>
    </row>
    <row r="1908" spans="1:9" ht="15.5" x14ac:dyDescent="0.3">
      <c r="A1908" s="34">
        <v>1907</v>
      </c>
      <c r="B1908" s="34" t="s">
        <v>780</v>
      </c>
      <c r="C1908" s="35">
        <v>859</v>
      </c>
      <c r="D1908" s="36">
        <v>42731.648585897281</v>
      </c>
      <c r="E1908" s="34">
        <f>VLOOKUP(FACT_INTERESTS[[#This Row],[DW Version]], VERSIONS[], 2)</f>
        <v>87</v>
      </c>
      <c r="F1908" s="34">
        <f>VLOOKUP(FACT_INTERESTS[[#This Row],[DW Version]], VERSIONS[], 3)</f>
        <v>10.5</v>
      </c>
      <c r="G1908" s="34" t="str">
        <f>VLOOKUP(FACT_INTERESTS[[#This Row],[DW Version]], VERSIONS[], 4)</f>
        <v>red</v>
      </c>
      <c r="H1908" s="40" t="str">
        <f>VLOOKUP(FACT_INTERESTS[[#This Row],[DW Version]], VERSIONS[], 6)</f>
        <v>Challenger 7</v>
      </c>
      <c r="I1908" s="40" t="str">
        <f>VLOOKUP(FACT_INTERESTS[[#This Row],[DW Version]], VERSIONS[], 7)</f>
        <v>Shoe</v>
      </c>
    </row>
    <row r="1909" spans="1:9" ht="15.5" x14ac:dyDescent="0.3">
      <c r="A1909" s="37">
        <v>1908</v>
      </c>
      <c r="B1909" s="41" t="s">
        <v>780</v>
      </c>
      <c r="C1909" s="38">
        <v>172</v>
      </c>
      <c r="D1909" s="39">
        <v>41032.05022550594</v>
      </c>
      <c r="E1909" s="34">
        <f>VLOOKUP(FACT_INTERESTS[[#This Row],[DW Version]], VERSIONS[], 2)</f>
        <v>17</v>
      </c>
      <c r="F1909" s="34">
        <f>VLOOKUP(FACT_INTERESTS[[#This Row],[DW Version]], VERSIONS[], 3)</f>
        <v>8</v>
      </c>
      <c r="G1909" s="34" t="str">
        <f>VLOOKUP(FACT_INTERESTS[[#This Row],[DW Version]], VERSIONS[], 4)</f>
        <v>white</v>
      </c>
      <c r="H1909" s="40" t="str">
        <f>VLOOKUP(FACT_INTERESTS[[#This Row],[DW Version]], VERSIONS[], 6)</f>
        <v>Free Run</v>
      </c>
      <c r="I1909" s="40" t="str">
        <f>VLOOKUP(FACT_INTERESTS[[#This Row],[DW Version]], VERSIONS[], 7)</f>
        <v>Shoe</v>
      </c>
    </row>
    <row r="1910" spans="1:9" ht="15.5" x14ac:dyDescent="0.3">
      <c r="A1910" s="34">
        <v>1909</v>
      </c>
      <c r="B1910" s="40" t="s">
        <v>780</v>
      </c>
      <c r="C1910" s="35">
        <v>164</v>
      </c>
      <c r="D1910" s="36">
        <v>44841.84799428418</v>
      </c>
      <c r="E1910" s="34">
        <f>VLOOKUP(FACT_INTERESTS[[#This Row],[DW Version]], VERSIONS[], 2)</f>
        <v>16</v>
      </c>
      <c r="F1910" s="34">
        <f>VLOOKUP(FACT_INTERESTS[[#This Row],[DW Version]], VERSIONS[], 3)</f>
        <v>7</v>
      </c>
      <c r="G1910" s="34" t="str">
        <f>VLOOKUP(FACT_INTERESTS[[#This Row],[DW Version]], VERSIONS[], 4)</f>
        <v>white</v>
      </c>
      <c r="H1910" s="40" t="str">
        <f>VLOOKUP(FACT_INTERESTS[[#This Row],[DW Version]], VERSIONS[], 6)</f>
        <v>Flyknit</v>
      </c>
      <c r="I1910" s="40" t="str">
        <f>VLOOKUP(FACT_INTERESTS[[#This Row],[DW Version]], VERSIONS[], 7)</f>
        <v>Shoe</v>
      </c>
    </row>
    <row r="1911" spans="1:9" ht="15.5" x14ac:dyDescent="0.3">
      <c r="A1911" s="37">
        <v>1910</v>
      </c>
      <c r="B1911" s="37" t="s">
        <v>780</v>
      </c>
      <c r="C1911" s="38">
        <v>361</v>
      </c>
      <c r="D1911" s="39">
        <v>38744.038826898111</v>
      </c>
      <c r="E1911" s="34">
        <f>VLOOKUP(FACT_INTERESTS[[#This Row],[DW Version]], VERSIONS[], 2)</f>
        <v>36</v>
      </c>
      <c r="F1911" s="34">
        <f>VLOOKUP(FACT_INTERESTS[[#This Row],[DW Version]], VERSIONS[], 3)</f>
        <v>8</v>
      </c>
      <c r="G1911" s="34" t="str">
        <f>VLOOKUP(FACT_INTERESTS[[#This Row],[DW Version]], VERSIONS[], 4)</f>
        <v>white</v>
      </c>
      <c r="H1911" s="40" t="str">
        <f>VLOOKUP(FACT_INTERESTS[[#This Row],[DW Version]], VERSIONS[], 6)</f>
        <v>Air Max 270</v>
      </c>
      <c r="I1911" s="40" t="str">
        <f>VLOOKUP(FACT_INTERESTS[[#This Row],[DW Version]], VERSIONS[], 7)</f>
        <v>Shoe</v>
      </c>
    </row>
    <row r="1912" spans="1:9" ht="15.5" x14ac:dyDescent="0.3">
      <c r="A1912" s="34">
        <v>1911</v>
      </c>
      <c r="B1912" s="40" t="s">
        <v>780</v>
      </c>
      <c r="C1912" s="35">
        <v>99</v>
      </c>
      <c r="D1912" s="36">
        <v>43292.043369799998</v>
      </c>
      <c r="E1912" s="34">
        <f>VLOOKUP(FACT_INTERESTS[[#This Row],[DW Version]], VERSIONS[], 2)</f>
        <v>10</v>
      </c>
      <c r="F1912" s="34">
        <f>VLOOKUP(FACT_INTERESTS[[#This Row],[DW Version]], VERSIONS[], 3)</f>
        <v>5</v>
      </c>
      <c r="G1912" s="34" t="str">
        <f>VLOOKUP(FACT_INTERESTS[[#This Row],[DW Version]], VERSIONS[], 4)</f>
        <v>white</v>
      </c>
      <c r="H1912" s="40" t="str">
        <f>VLOOKUP(FACT_INTERESTS[[#This Row],[DW Version]], VERSIONS[], 6)</f>
        <v>Vapormax</v>
      </c>
      <c r="I1912" s="40" t="str">
        <f>VLOOKUP(FACT_INTERESTS[[#This Row],[DW Version]], VERSIONS[], 7)</f>
        <v>Shoe</v>
      </c>
    </row>
    <row r="1913" spans="1:9" ht="15.5" x14ac:dyDescent="0.3">
      <c r="A1913" s="37">
        <v>1912</v>
      </c>
      <c r="B1913" s="37" t="s">
        <v>780</v>
      </c>
      <c r="C1913" s="38">
        <v>650</v>
      </c>
      <c r="D1913" s="39">
        <v>41511.297425103265</v>
      </c>
      <c r="E1913" s="34">
        <f>VLOOKUP(FACT_INTERESTS[[#This Row],[DW Version]], VERSIONS[], 2)</f>
        <v>66</v>
      </c>
      <c r="F1913" s="34">
        <f>VLOOKUP(FACT_INTERESTS[[#This Row],[DW Version]], VERSIONS[], 3)</f>
        <v>4</v>
      </c>
      <c r="G1913" s="34" t="str">
        <f>VLOOKUP(FACT_INTERESTS[[#This Row],[DW Version]], VERSIONS[], 4)</f>
        <v>green</v>
      </c>
      <c r="H1913" s="40" t="str">
        <f>VLOOKUP(FACT_INTERESTS[[#This Row],[DW Version]], VERSIONS[], 6)</f>
        <v>Therma Training Pants</v>
      </c>
      <c r="I1913" s="40" t="str">
        <f>VLOOKUP(FACT_INTERESTS[[#This Row],[DW Version]], VERSIONS[], 7)</f>
        <v>Apparel</v>
      </c>
    </row>
    <row r="1914" spans="1:9" ht="15.5" x14ac:dyDescent="0.3">
      <c r="A1914" s="34">
        <v>1913</v>
      </c>
      <c r="B1914" s="34" t="s">
        <v>774</v>
      </c>
      <c r="C1914" s="35">
        <v>443</v>
      </c>
      <c r="D1914" s="36">
        <v>41523.026381540534</v>
      </c>
      <c r="E1914" s="34">
        <f>VLOOKUP(FACT_INTERESTS[[#This Row],[DW Version]], VERSIONS[], 2)</f>
        <v>46</v>
      </c>
      <c r="F1914" s="34">
        <f>VLOOKUP(FACT_INTERESTS[[#This Row],[DW Version]], VERSIONS[], 3)</f>
        <v>5.5</v>
      </c>
      <c r="G1914" s="34" t="str">
        <f>VLOOKUP(FACT_INTERESTS[[#This Row],[DW Version]], VERSIONS[], 4)</f>
        <v>white</v>
      </c>
      <c r="H1914" s="40" t="str">
        <f>VLOOKUP(FACT_INTERESTS[[#This Row],[DW Version]], VERSIONS[], 6)</f>
        <v>Nike Basketball</v>
      </c>
      <c r="I1914" s="40" t="str">
        <f>VLOOKUP(FACT_INTERESTS[[#This Row],[DW Version]], VERSIONS[], 7)</f>
        <v>Sport Equipment</v>
      </c>
    </row>
    <row r="1915" spans="1:9" ht="15.5" x14ac:dyDescent="0.3">
      <c r="A1915" s="37">
        <v>1914</v>
      </c>
      <c r="B1915" s="41" t="s">
        <v>774</v>
      </c>
      <c r="C1915" s="38">
        <v>692</v>
      </c>
      <c r="D1915" s="39">
        <v>42643.008063473964</v>
      </c>
      <c r="E1915" s="34">
        <f>VLOOKUP(FACT_INTERESTS[[#This Row],[DW Version]], VERSIONS[], 2)</f>
        <v>71</v>
      </c>
      <c r="F1915" s="34">
        <f>VLOOKUP(FACT_INTERESTS[[#This Row],[DW Version]], VERSIONS[], 3)</f>
        <v>5.5</v>
      </c>
      <c r="G1915" s="34" t="str">
        <f>VLOOKUP(FACT_INTERESTS[[#This Row],[DW Version]], VERSIONS[], 4)</f>
        <v>orange</v>
      </c>
      <c r="H1915" s="40" t="str">
        <f>VLOOKUP(FACT_INTERESTS[[#This Row],[DW Version]], VERSIONS[], 6)</f>
        <v>AeroSwift Running Top</v>
      </c>
      <c r="I1915" s="40" t="str">
        <f>VLOOKUP(FACT_INTERESTS[[#This Row],[DW Version]], VERSIONS[], 7)</f>
        <v>Apparel</v>
      </c>
    </row>
    <row r="1916" spans="1:9" ht="15.5" x14ac:dyDescent="0.3">
      <c r="A1916" s="34">
        <v>1915</v>
      </c>
      <c r="B1916" s="40" t="s">
        <v>774</v>
      </c>
      <c r="C1916" s="35">
        <v>202</v>
      </c>
      <c r="D1916" s="36">
        <v>41400.158977735264</v>
      </c>
      <c r="E1916" s="34">
        <f>VLOOKUP(FACT_INTERESTS[[#This Row],[DW Version]], VERSIONS[], 2)</f>
        <v>20</v>
      </c>
      <c r="F1916" s="34">
        <f>VLOOKUP(FACT_INTERESTS[[#This Row],[DW Version]], VERSIONS[], 3)</f>
        <v>7</v>
      </c>
      <c r="G1916" s="34" t="str">
        <f>VLOOKUP(FACT_INTERESTS[[#This Row],[DW Version]], VERSIONS[], 4)</f>
        <v>black</v>
      </c>
      <c r="H1916" s="40" t="str">
        <f>VLOOKUP(FACT_INTERESTS[[#This Row],[DW Version]], VERSIONS[], 6)</f>
        <v>Joyride</v>
      </c>
      <c r="I1916" s="40" t="str">
        <f>VLOOKUP(FACT_INTERESTS[[#This Row],[DW Version]], VERSIONS[], 7)</f>
        <v>Shoe</v>
      </c>
    </row>
    <row r="1917" spans="1:9" ht="15.5" x14ac:dyDescent="0.3">
      <c r="A1917" s="37">
        <v>1916</v>
      </c>
      <c r="B1917" s="37" t="s">
        <v>774</v>
      </c>
      <c r="C1917" s="38">
        <v>754</v>
      </c>
      <c r="D1917" s="39">
        <v>40643.510980276507</v>
      </c>
      <c r="E1917" s="34">
        <f>VLOOKUP(FACT_INTERESTS[[#This Row],[DW Version]], VERSIONS[], 2)</f>
        <v>78</v>
      </c>
      <c r="F1917" s="34">
        <f>VLOOKUP(FACT_INTERESTS[[#This Row],[DW Version]], VERSIONS[], 3)</f>
        <v>4</v>
      </c>
      <c r="G1917" s="34" t="str">
        <f>VLOOKUP(FACT_INTERESTS[[#This Row],[DW Version]], VERSIONS[], 4)</f>
        <v>black</v>
      </c>
      <c r="H1917" s="40" t="str">
        <f>VLOOKUP(FACT_INTERESTS[[#This Row],[DW Version]], VERSIONS[], 6)</f>
        <v>Nike Air Tailwind</v>
      </c>
      <c r="I1917" s="40" t="str">
        <f>VLOOKUP(FACT_INTERESTS[[#This Row],[DW Version]], VERSIONS[], 7)</f>
        <v>Shoe</v>
      </c>
    </row>
    <row r="1918" spans="1:9" ht="15.5" x14ac:dyDescent="0.3">
      <c r="A1918" s="34">
        <v>1917</v>
      </c>
      <c r="B1918" s="40" t="s">
        <v>774</v>
      </c>
      <c r="C1918" s="35">
        <v>771</v>
      </c>
      <c r="D1918" s="36">
        <v>44497.082663041539</v>
      </c>
      <c r="E1918" s="34">
        <f>VLOOKUP(FACT_INTERESTS[[#This Row],[DW Version]], VERSIONS[], 2)</f>
        <v>79</v>
      </c>
      <c r="F1918" s="34">
        <f>VLOOKUP(FACT_INTERESTS[[#This Row],[DW Version]], VERSIONS[], 3)</f>
        <v>8.5</v>
      </c>
      <c r="G1918" s="34" t="str">
        <f>VLOOKUP(FACT_INTERESTS[[#This Row],[DW Version]], VERSIONS[], 4)</f>
        <v>brown</v>
      </c>
      <c r="H1918" s="40" t="str">
        <f>VLOOKUP(FACT_INTERESTS[[#This Row],[DW Version]], VERSIONS[], 6)</f>
        <v>Zoom Gravity</v>
      </c>
      <c r="I1918" s="40" t="str">
        <f>VLOOKUP(FACT_INTERESTS[[#This Row],[DW Version]], VERSIONS[], 7)</f>
        <v>Shoe</v>
      </c>
    </row>
    <row r="1919" spans="1:9" ht="15.5" x14ac:dyDescent="0.3">
      <c r="A1919" s="37">
        <v>1918</v>
      </c>
      <c r="B1919" s="37" t="s">
        <v>774</v>
      </c>
      <c r="C1919" s="38">
        <v>917</v>
      </c>
      <c r="D1919" s="39">
        <v>45435.517796784305</v>
      </c>
      <c r="E1919" s="34">
        <f>VLOOKUP(FACT_INTERESTS[[#This Row],[DW Version]], VERSIONS[], 2)</f>
        <v>93</v>
      </c>
      <c r="F1919" s="34">
        <f>VLOOKUP(FACT_INTERESTS[[#This Row],[DW Version]], VERSIONS[], 3)</f>
        <v>9.5</v>
      </c>
      <c r="G1919" s="34" t="str">
        <f>VLOOKUP(FACT_INTERESTS[[#This Row],[DW Version]], VERSIONS[], 4)</f>
        <v>white</v>
      </c>
      <c r="H1919" s="40" t="str">
        <f>VLOOKUP(FACT_INTERESTS[[#This Row],[DW Version]], VERSIONS[], 6)</f>
        <v>Therma Training Top</v>
      </c>
      <c r="I1919" s="40" t="str">
        <f>VLOOKUP(FACT_INTERESTS[[#This Row],[DW Version]], VERSIONS[], 7)</f>
        <v>Apparel</v>
      </c>
    </row>
    <row r="1920" spans="1:9" ht="15.5" x14ac:dyDescent="0.3">
      <c r="A1920" s="34">
        <v>1919</v>
      </c>
      <c r="B1920" s="40" t="s">
        <v>774</v>
      </c>
      <c r="C1920" s="35">
        <v>712</v>
      </c>
      <c r="D1920" s="36">
        <v>45015.680484261342</v>
      </c>
      <c r="E1920" s="34">
        <f>VLOOKUP(FACT_INTERESTS[[#This Row],[DW Version]], VERSIONS[], 2)</f>
        <v>73</v>
      </c>
      <c r="F1920" s="34">
        <f>VLOOKUP(FACT_INTERESTS[[#This Row],[DW Version]], VERSIONS[], 3)</f>
        <v>4.5</v>
      </c>
      <c r="G1920" s="34" t="str">
        <f>VLOOKUP(FACT_INTERESTS[[#This Row],[DW Version]], VERSIONS[], 4)</f>
        <v>white</v>
      </c>
      <c r="H1920" s="40" t="str">
        <f>VLOOKUP(FACT_INTERESTS[[#This Row],[DW Version]], VERSIONS[], 6)</f>
        <v>Air Max 720</v>
      </c>
      <c r="I1920" s="40" t="str">
        <f>VLOOKUP(FACT_INTERESTS[[#This Row],[DW Version]], VERSIONS[], 7)</f>
        <v>Shoe</v>
      </c>
    </row>
    <row r="1921" spans="1:9" ht="15.5" x14ac:dyDescent="0.3">
      <c r="A1921" s="37">
        <v>1920</v>
      </c>
      <c r="B1921" s="41" t="s">
        <v>774</v>
      </c>
      <c r="C1921" s="38">
        <v>759</v>
      </c>
      <c r="D1921" s="39">
        <v>43527.373798022141</v>
      </c>
      <c r="E1921" s="34">
        <f>VLOOKUP(FACT_INTERESTS[[#This Row],[DW Version]], VERSIONS[], 2)</f>
        <v>78</v>
      </c>
      <c r="F1921" s="34">
        <f>VLOOKUP(FACT_INTERESTS[[#This Row],[DW Version]], VERSIONS[], 3)</f>
        <v>6.5</v>
      </c>
      <c r="G1921" s="34" t="str">
        <f>VLOOKUP(FACT_INTERESTS[[#This Row],[DW Version]], VERSIONS[], 4)</f>
        <v>white</v>
      </c>
      <c r="H1921" s="40" t="str">
        <f>VLOOKUP(FACT_INTERESTS[[#This Row],[DW Version]], VERSIONS[], 6)</f>
        <v>Nike Air Tailwind</v>
      </c>
      <c r="I1921" s="40" t="str">
        <f>VLOOKUP(FACT_INTERESTS[[#This Row],[DW Version]], VERSIONS[], 7)</f>
        <v>Shoe</v>
      </c>
    </row>
    <row r="1922" spans="1:9" ht="15.5" x14ac:dyDescent="0.3">
      <c r="A1922" s="34">
        <v>1921</v>
      </c>
      <c r="B1922" s="34" t="s">
        <v>685</v>
      </c>
      <c r="C1922" s="35">
        <v>675</v>
      </c>
      <c r="D1922" s="36">
        <v>42372.206688380509</v>
      </c>
      <c r="E1922" s="34">
        <f>VLOOKUP(FACT_INTERESTS[[#This Row],[DW Version]], VERSIONS[], 2)</f>
        <v>68</v>
      </c>
      <c r="F1922" s="34">
        <f>VLOOKUP(FACT_INTERESTS[[#This Row],[DW Version]], VERSIONS[], 3)</f>
        <v>8.5</v>
      </c>
      <c r="G1922" s="34" t="str">
        <f>VLOOKUP(FACT_INTERESTS[[#This Row],[DW Version]], VERSIONS[], 4)</f>
        <v>white</v>
      </c>
      <c r="H1922" s="40" t="str">
        <f>VLOOKUP(FACT_INTERESTS[[#This Row],[DW Version]], VERSIONS[], 6)</f>
        <v>React Miler</v>
      </c>
      <c r="I1922" s="40" t="str">
        <f>VLOOKUP(FACT_INTERESTS[[#This Row],[DW Version]], VERSIONS[], 7)</f>
        <v>Shoe</v>
      </c>
    </row>
    <row r="1923" spans="1:9" ht="15.5" x14ac:dyDescent="0.3">
      <c r="A1923" s="37">
        <v>1922</v>
      </c>
      <c r="B1923" s="41" t="s">
        <v>685</v>
      </c>
      <c r="C1923" s="38">
        <v>583</v>
      </c>
      <c r="D1923" s="39">
        <v>40722.571731392731</v>
      </c>
      <c r="E1923" s="34">
        <f>VLOOKUP(FACT_INTERESTS[[#This Row],[DW Version]], VERSIONS[], 2)</f>
        <v>60</v>
      </c>
      <c r="F1923" s="34">
        <f>VLOOKUP(FACT_INTERESTS[[#This Row],[DW Version]], VERSIONS[], 3)</f>
        <v>4</v>
      </c>
      <c r="G1923" s="34" t="str">
        <f>VLOOKUP(FACT_INTERESTS[[#This Row],[DW Version]], VERSIONS[], 4)</f>
        <v>white</v>
      </c>
      <c r="H1923" s="40" t="str">
        <f>VLOOKUP(FACT_INTERESTS[[#This Row],[DW Version]], VERSIONS[], 6)</f>
        <v>Magista Obra</v>
      </c>
      <c r="I1923" s="40" t="str">
        <f>VLOOKUP(FACT_INTERESTS[[#This Row],[DW Version]], VERSIONS[], 7)</f>
        <v>Shoe</v>
      </c>
    </row>
    <row r="1924" spans="1:9" ht="15.5" x14ac:dyDescent="0.3">
      <c r="A1924" s="34">
        <v>1923</v>
      </c>
      <c r="B1924" s="34" t="s">
        <v>685</v>
      </c>
      <c r="C1924" s="35">
        <v>977</v>
      </c>
      <c r="D1924" s="36">
        <v>41201.141967441901</v>
      </c>
      <c r="E1924" s="34">
        <f>VLOOKUP(FACT_INTERESTS[[#This Row],[DW Version]], VERSIONS[], 2)</f>
        <v>99</v>
      </c>
      <c r="F1924" s="34">
        <f>VLOOKUP(FACT_INTERESTS[[#This Row],[DW Version]], VERSIONS[], 3)</f>
        <v>10.5</v>
      </c>
      <c r="G1924" s="34" t="str">
        <f>VLOOKUP(FACT_INTERESTS[[#This Row],[DW Version]], VERSIONS[], 4)</f>
        <v>white</v>
      </c>
      <c r="H1924" s="40" t="str">
        <f>VLOOKUP(FACT_INTERESTS[[#This Row],[DW Version]], VERSIONS[], 6)</f>
        <v>Flex Training Hoodie</v>
      </c>
      <c r="I1924" s="40" t="str">
        <f>VLOOKUP(FACT_INTERESTS[[#This Row],[DW Version]], VERSIONS[], 7)</f>
        <v>Apparel</v>
      </c>
    </row>
    <row r="1925" spans="1:9" ht="15.5" x14ac:dyDescent="0.3">
      <c r="A1925" s="37">
        <v>1924</v>
      </c>
      <c r="B1925" s="37" t="s">
        <v>685</v>
      </c>
      <c r="C1925" s="38">
        <v>683</v>
      </c>
      <c r="D1925" s="39">
        <v>44543.133106733061</v>
      </c>
      <c r="E1925" s="34">
        <f>VLOOKUP(FACT_INTERESTS[[#This Row],[DW Version]], VERSIONS[], 2)</f>
        <v>69</v>
      </c>
      <c r="F1925" s="34">
        <f>VLOOKUP(FACT_INTERESTS[[#This Row],[DW Version]], VERSIONS[], 3)</f>
        <v>5.5</v>
      </c>
      <c r="G1925" s="34" t="str">
        <f>VLOOKUP(FACT_INTERESTS[[#This Row],[DW Version]], VERSIONS[], 4)</f>
        <v>red</v>
      </c>
      <c r="H1925" s="40" t="str">
        <f>VLOOKUP(FACT_INTERESTS[[#This Row],[DW Version]], VERSIONS[], 6)</f>
        <v>Mercurial Vapor</v>
      </c>
      <c r="I1925" s="40" t="str">
        <f>VLOOKUP(FACT_INTERESTS[[#This Row],[DW Version]], VERSIONS[], 7)</f>
        <v>Shoe</v>
      </c>
    </row>
    <row r="1926" spans="1:9" ht="15.5" x14ac:dyDescent="0.3">
      <c r="A1926" s="34">
        <v>1925</v>
      </c>
      <c r="B1926" s="40" t="s">
        <v>685</v>
      </c>
      <c r="C1926" s="35">
        <v>409</v>
      </c>
      <c r="D1926" s="36">
        <v>45108.004073940137</v>
      </c>
      <c r="E1926" s="34">
        <f>VLOOKUP(FACT_INTERESTS[[#This Row],[DW Version]], VERSIONS[], 2)</f>
        <v>41</v>
      </c>
      <c r="F1926" s="34">
        <f>VLOOKUP(FACT_INTERESTS[[#This Row],[DW Version]], VERSIONS[], 3)</f>
        <v>8.5</v>
      </c>
      <c r="G1926" s="34" t="str">
        <f>VLOOKUP(FACT_INTERESTS[[#This Row],[DW Version]], VERSIONS[], 4)</f>
        <v>khaki</v>
      </c>
      <c r="H1926" s="40" t="str">
        <f>VLOOKUP(FACT_INTERESTS[[#This Row],[DW Version]], VERSIONS[], 6)</f>
        <v>LunarGlide</v>
      </c>
      <c r="I1926" s="40" t="str">
        <f>VLOOKUP(FACT_INTERESTS[[#This Row],[DW Version]], VERSIONS[], 7)</f>
        <v>Shoe</v>
      </c>
    </row>
    <row r="1927" spans="1:9" ht="15.5" x14ac:dyDescent="0.3">
      <c r="A1927" s="37">
        <v>1926</v>
      </c>
      <c r="B1927" s="41" t="s">
        <v>685</v>
      </c>
      <c r="C1927" s="38">
        <v>142</v>
      </c>
      <c r="D1927" s="39">
        <v>41769.650351217599</v>
      </c>
      <c r="E1927" s="34">
        <f>VLOOKUP(FACT_INTERESTS[[#This Row],[DW Version]], VERSIONS[], 2)</f>
        <v>14</v>
      </c>
      <c r="F1927" s="34">
        <f>VLOOKUP(FACT_INTERESTS[[#This Row],[DW Version]], VERSIONS[], 3)</f>
        <v>9.5</v>
      </c>
      <c r="G1927" s="34" t="str">
        <f>VLOOKUP(FACT_INTERESTS[[#This Row],[DW Version]], VERSIONS[], 4)</f>
        <v>red</v>
      </c>
      <c r="H1927" s="40" t="str">
        <f>VLOOKUP(FACT_INTERESTS[[#This Row],[DW Version]], VERSIONS[], 6)</f>
        <v>ZoomX</v>
      </c>
      <c r="I1927" s="40" t="str">
        <f>VLOOKUP(FACT_INTERESTS[[#This Row],[DW Version]], VERSIONS[], 7)</f>
        <v>Shoe</v>
      </c>
    </row>
    <row r="1928" spans="1:9" ht="15.5" x14ac:dyDescent="0.3">
      <c r="A1928" s="34">
        <v>1927</v>
      </c>
      <c r="B1928" s="34" t="s">
        <v>685</v>
      </c>
      <c r="C1928" s="35">
        <v>910</v>
      </c>
      <c r="D1928" s="36">
        <v>44591.427575742397</v>
      </c>
      <c r="E1928" s="34">
        <f>VLOOKUP(FACT_INTERESTS[[#This Row],[DW Version]], VERSIONS[], 2)</f>
        <v>93</v>
      </c>
      <c r="F1928" s="34">
        <f>VLOOKUP(FACT_INTERESTS[[#This Row],[DW Version]], VERSIONS[], 3)</f>
        <v>5</v>
      </c>
      <c r="G1928" s="34" t="str">
        <f>VLOOKUP(FACT_INTERESTS[[#This Row],[DW Version]], VERSIONS[], 4)</f>
        <v>white</v>
      </c>
      <c r="H1928" s="40" t="str">
        <f>VLOOKUP(FACT_INTERESTS[[#This Row],[DW Version]], VERSIONS[], 6)</f>
        <v>Therma Training Top</v>
      </c>
      <c r="I1928" s="40" t="str">
        <f>VLOOKUP(FACT_INTERESTS[[#This Row],[DW Version]], VERSIONS[], 7)</f>
        <v>Apparel</v>
      </c>
    </row>
    <row r="1929" spans="1:9" ht="15.5" x14ac:dyDescent="0.3">
      <c r="A1929" s="37">
        <v>1928</v>
      </c>
      <c r="B1929" s="37" t="s">
        <v>685</v>
      </c>
      <c r="C1929" s="38">
        <v>958</v>
      </c>
      <c r="D1929" s="39">
        <v>42349.694425062175</v>
      </c>
      <c r="E1929" s="34">
        <f>VLOOKUP(FACT_INTERESTS[[#This Row],[DW Version]], VERSIONS[], 2)</f>
        <v>98</v>
      </c>
      <c r="F1929" s="34">
        <f>VLOOKUP(FACT_INTERESTS[[#This Row],[DW Version]], VERSIONS[], 3)</f>
        <v>3.5</v>
      </c>
      <c r="G1929" s="34" t="str">
        <f>VLOOKUP(FACT_INTERESTS[[#This Row],[DW Version]], VERSIONS[], 4)</f>
        <v>white</v>
      </c>
      <c r="H1929" s="40" t="str">
        <f>VLOOKUP(FACT_INTERESTS[[#This Row],[DW Version]], VERSIONS[], 6)</f>
        <v>Zoom Rival Fly</v>
      </c>
      <c r="I1929" s="40" t="str">
        <f>VLOOKUP(FACT_INTERESTS[[#This Row],[DW Version]], VERSIONS[], 7)</f>
        <v>Shoe</v>
      </c>
    </row>
    <row r="1930" spans="1:9" ht="15.5" x14ac:dyDescent="0.3">
      <c r="A1930" s="34">
        <v>1929</v>
      </c>
      <c r="B1930" s="40" t="s">
        <v>685</v>
      </c>
      <c r="C1930" s="35">
        <v>327</v>
      </c>
      <c r="D1930" s="36">
        <v>39385.568888681097</v>
      </c>
      <c r="E1930" s="34">
        <f>VLOOKUP(FACT_INTERESTS[[#This Row],[DW Version]], VERSIONS[], 2)</f>
        <v>33</v>
      </c>
      <c r="F1930" s="34">
        <f>VLOOKUP(FACT_INTERESTS[[#This Row],[DW Version]], VERSIONS[], 3)</f>
        <v>8.5</v>
      </c>
      <c r="G1930" s="34" t="str">
        <f>VLOOKUP(FACT_INTERESTS[[#This Row],[DW Version]], VERSIONS[], 4)</f>
        <v>orange</v>
      </c>
      <c r="H1930" s="40" t="str">
        <f>VLOOKUP(FACT_INTERESTS[[#This Row],[DW Version]], VERSIONS[], 6)</f>
        <v>Element Running Top</v>
      </c>
      <c r="I1930" s="40" t="str">
        <f>VLOOKUP(FACT_INTERESTS[[#This Row],[DW Version]], VERSIONS[], 7)</f>
        <v>Apparel</v>
      </c>
    </row>
    <row r="1931" spans="1:9" ht="15.5" x14ac:dyDescent="0.3">
      <c r="A1931" s="37">
        <v>1930</v>
      </c>
      <c r="B1931" s="41" t="s">
        <v>685</v>
      </c>
      <c r="C1931" s="38">
        <v>358</v>
      </c>
      <c r="D1931" s="39">
        <v>39374.367375647307</v>
      </c>
      <c r="E1931" s="34">
        <f>VLOOKUP(FACT_INTERESTS[[#This Row],[DW Version]], VERSIONS[], 2)</f>
        <v>36</v>
      </c>
      <c r="F1931" s="34">
        <f>VLOOKUP(FACT_INTERESTS[[#This Row],[DW Version]], VERSIONS[], 3)</f>
        <v>7.5</v>
      </c>
      <c r="G1931" s="34" t="str">
        <f>VLOOKUP(FACT_INTERESTS[[#This Row],[DW Version]], VERSIONS[], 4)</f>
        <v>black</v>
      </c>
      <c r="H1931" s="40" t="str">
        <f>VLOOKUP(FACT_INTERESTS[[#This Row],[DW Version]], VERSIONS[], 6)</f>
        <v>Air Max 270</v>
      </c>
      <c r="I1931" s="40" t="str">
        <f>VLOOKUP(FACT_INTERESTS[[#This Row],[DW Version]], VERSIONS[], 7)</f>
        <v>Shoe</v>
      </c>
    </row>
    <row r="1932" spans="1:9" ht="15.5" x14ac:dyDescent="0.3">
      <c r="A1932" s="34">
        <v>1931</v>
      </c>
      <c r="B1932" s="40" t="s">
        <v>685</v>
      </c>
      <c r="C1932" s="35">
        <v>287</v>
      </c>
      <c r="D1932" s="36">
        <v>44442.277894730039</v>
      </c>
      <c r="E1932" s="34">
        <f>VLOOKUP(FACT_INTERESTS[[#This Row],[DW Version]], VERSIONS[], 2)</f>
        <v>28</v>
      </c>
      <c r="F1932" s="34">
        <f>VLOOKUP(FACT_INTERESTS[[#This Row],[DW Version]], VERSIONS[], 3)</f>
        <v>5.5</v>
      </c>
      <c r="G1932" s="34" t="str">
        <f>VLOOKUP(FACT_INTERESTS[[#This Row],[DW Version]], VERSIONS[], 4)</f>
        <v>yellow</v>
      </c>
      <c r="H1932" s="40" t="str">
        <f>VLOOKUP(FACT_INTERESTS[[#This Row],[DW Version]], VERSIONS[], 6)</f>
        <v>Odyssey React</v>
      </c>
      <c r="I1932" s="40" t="str">
        <f>VLOOKUP(FACT_INTERESTS[[#This Row],[DW Version]], VERSIONS[], 7)</f>
        <v>Shoe</v>
      </c>
    </row>
    <row r="1933" spans="1:9" ht="15.5" x14ac:dyDescent="0.3">
      <c r="A1933" s="37">
        <v>1932</v>
      </c>
      <c r="B1933" s="41" t="s">
        <v>752</v>
      </c>
      <c r="C1933" s="38">
        <v>432</v>
      </c>
      <c r="D1933" s="39">
        <v>40880.732120234403</v>
      </c>
      <c r="E1933" s="34">
        <f>VLOOKUP(FACT_INTERESTS[[#This Row],[DW Version]], VERSIONS[], 2)</f>
        <v>44</v>
      </c>
      <c r="F1933" s="34">
        <f>VLOOKUP(FACT_INTERESTS[[#This Row],[DW Version]], VERSIONS[], 3)</f>
        <v>10.5</v>
      </c>
      <c r="G1933" s="34" t="str">
        <f>VLOOKUP(FACT_INTERESTS[[#This Row],[DW Version]], VERSIONS[], 4)</f>
        <v>white</v>
      </c>
      <c r="H1933" s="40" t="str">
        <f>VLOOKUP(FACT_INTERESTS[[#This Row],[DW Version]], VERSIONS[], 6)</f>
        <v>Zoom Pegasus Turbo</v>
      </c>
      <c r="I1933" s="40" t="str">
        <f>VLOOKUP(FACT_INTERESTS[[#This Row],[DW Version]], VERSIONS[], 7)</f>
        <v>Shoe</v>
      </c>
    </row>
    <row r="1934" spans="1:9" ht="15.5" x14ac:dyDescent="0.3">
      <c r="A1934" s="34">
        <v>1933</v>
      </c>
      <c r="B1934" s="34" t="s">
        <v>752</v>
      </c>
      <c r="C1934" s="35">
        <v>664</v>
      </c>
      <c r="D1934" s="36">
        <v>39839.776029069704</v>
      </c>
      <c r="E1934" s="34">
        <f>VLOOKUP(FACT_INTERESTS[[#This Row],[DW Version]], VERSIONS[], 2)</f>
        <v>67</v>
      </c>
      <c r="F1934" s="34">
        <f>VLOOKUP(FACT_INTERESTS[[#This Row],[DW Version]], VERSIONS[], 3)</f>
        <v>9</v>
      </c>
      <c r="G1934" s="34" t="str">
        <f>VLOOKUP(FACT_INTERESTS[[#This Row],[DW Version]], VERSIONS[], 4)</f>
        <v>white</v>
      </c>
      <c r="H1934" s="40" t="str">
        <f>VLOOKUP(FACT_INTERESTS[[#This Row],[DW Version]], VERSIONS[], 6)</f>
        <v>Phantom VSN Elite</v>
      </c>
      <c r="I1934" s="40" t="str">
        <f>VLOOKUP(FACT_INTERESTS[[#This Row],[DW Version]], VERSIONS[], 7)</f>
        <v>Shoe</v>
      </c>
    </row>
    <row r="1935" spans="1:9" ht="15.5" x14ac:dyDescent="0.3">
      <c r="A1935" s="37">
        <v>1934</v>
      </c>
      <c r="B1935" s="37" t="s">
        <v>752</v>
      </c>
      <c r="C1935" s="38">
        <v>661</v>
      </c>
      <c r="D1935" s="39">
        <v>39761.967198577571</v>
      </c>
      <c r="E1935" s="34">
        <f>VLOOKUP(FACT_INTERESTS[[#This Row],[DW Version]], VERSIONS[], 2)</f>
        <v>67</v>
      </c>
      <c r="F1935" s="34">
        <f>VLOOKUP(FACT_INTERESTS[[#This Row],[DW Version]], VERSIONS[], 3)</f>
        <v>3.5</v>
      </c>
      <c r="G1935" s="34" t="str">
        <f>VLOOKUP(FACT_INTERESTS[[#This Row],[DW Version]], VERSIONS[], 4)</f>
        <v>khaki</v>
      </c>
      <c r="H1935" s="40" t="str">
        <f>VLOOKUP(FACT_INTERESTS[[#This Row],[DW Version]], VERSIONS[], 6)</f>
        <v>Phantom VSN Elite</v>
      </c>
      <c r="I1935" s="40" t="str">
        <f>VLOOKUP(FACT_INTERESTS[[#This Row],[DW Version]], VERSIONS[], 7)</f>
        <v>Shoe</v>
      </c>
    </row>
    <row r="1936" spans="1:9" ht="15.5" x14ac:dyDescent="0.3">
      <c r="A1936" s="34">
        <v>1935</v>
      </c>
      <c r="B1936" s="40" t="s">
        <v>752</v>
      </c>
      <c r="C1936" s="35">
        <v>180</v>
      </c>
      <c r="D1936" s="36">
        <v>45319.222980039383</v>
      </c>
      <c r="E1936" s="34">
        <f>VLOOKUP(FACT_INTERESTS[[#This Row],[DW Version]], VERSIONS[], 2)</f>
        <v>18</v>
      </c>
      <c r="F1936" s="34">
        <f>VLOOKUP(FACT_INTERESTS[[#This Row],[DW Version]], VERSIONS[], 3)</f>
        <v>8.5</v>
      </c>
      <c r="G1936" s="34" t="str">
        <f>VLOOKUP(FACT_INTERESTS[[#This Row],[DW Version]], VERSIONS[], 4)</f>
        <v>black</v>
      </c>
      <c r="H1936" s="40" t="str">
        <f>VLOOKUP(FACT_INTERESTS[[#This Row],[DW Version]], VERSIONS[], 6)</f>
        <v>Metcon</v>
      </c>
      <c r="I1936" s="40" t="str">
        <f>VLOOKUP(FACT_INTERESTS[[#This Row],[DW Version]], VERSIONS[], 7)</f>
        <v>Shoe</v>
      </c>
    </row>
    <row r="1937" spans="1:9" ht="15.5" x14ac:dyDescent="0.3">
      <c r="A1937" s="37">
        <v>1936</v>
      </c>
      <c r="B1937" s="41" t="s">
        <v>752</v>
      </c>
      <c r="C1937" s="38">
        <v>54</v>
      </c>
      <c r="D1937" s="39">
        <v>40993.846932243527</v>
      </c>
      <c r="E1937" s="34">
        <f>VLOOKUP(FACT_INTERESTS[[#This Row],[DW Version]], VERSIONS[], 2)</f>
        <v>5</v>
      </c>
      <c r="F1937" s="34">
        <f>VLOOKUP(FACT_INTERESTS[[#This Row],[DW Version]], VERSIONS[], 3)</f>
        <v>9.5</v>
      </c>
      <c r="G1937" s="34" t="str">
        <f>VLOOKUP(FACT_INTERESTS[[#This Row],[DW Version]], VERSIONS[], 4)</f>
        <v>white</v>
      </c>
      <c r="H1937" s="40" t="str">
        <f>VLOOKUP(FACT_INTERESTS[[#This Row],[DW Version]], VERSIONS[], 6)</f>
        <v>Nike Football</v>
      </c>
      <c r="I1937" s="40" t="str">
        <f>VLOOKUP(FACT_INTERESTS[[#This Row],[DW Version]], VERSIONS[], 7)</f>
        <v>Sport Equipment</v>
      </c>
    </row>
    <row r="1938" spans="1:9" ht="15.5" x14ac:dyDescent="0.3">
      <c r="A1938" s="34">
        <v>1937</v>
      </c>
      <c r="B1938" s="40" t="s">
        <v>752</v>
      </c>
      <c r="C1938" s="35">
        <v>248</v>
      </c>
      <c r="D1938" s="36">
        <v>42073.557007632269</v>
      </c>
      <c r="E1938" s="34">
        <f>VLOOKUP(FACT_INTERESTS[[#This Row],[DW Version]], VERSIONS[], 2)</f>
        <v>24</v>
      </c>
      <c r="F1938" s="34">
        <f>VLOOKUP(FACT_INTERESTS[[#This Row],[DW Version]], VERSIONS[], 3)</f>
        <v>12</v>
      </c>
      <c r="G1938" s="34" t="str">
        <f>VLOOKUP(FACT_INTERESTS[[#This Row],[DW Version]], VERSIONS[], 4)</f>
        <v>red</v>
      </c>
      <c r="H1938" s="40" t="str">
        <f>VLOOKUP(FACT_INTERESTS[[#This Row],[DW Version]], VERSIONS[], 6)</f>
        <v>Zoom Fly</v>
      </c>
      <c r="I1938" s="40" t="str">
        <f>VLOOKUP(FACT_INTERESTS[[#This Row],[DW Version]], VERSIONS[], 7)</f>
        <v>Shoe</v>
      </c>
    </row>
    <row r="1939" spans="1:9" ht="15.5" x14ac:dyDescent="0.3">
      <c r="A1939" s="37">
        <v>1938</v>
      </c>
      <c r="B1939" s="41" t="s">
        <v>752</v>
      </c>
      <c r="C1939" s="38">
        <v>481</v>
      </c>
      <c r="D1939" s="39">
        <v>40577.66619611733</v>
      </c>
      <c r="E1939" s="34">
        <f>VLOOKUP(FACT_INTERESTS[[#This Row],[DW Version]], VERSIONS[], 2)</f>
        <v>50</v>
      </c>
      <c r="F1939" s="34">
        <f>VLOOKUP(FACT_INTERESTS[[#This Row],[DW Version]], VERSIONS[], 3)</f>
        <v>11.5</v>
      </c>
      <c r="G1939" s="34" t="str">
        <f>VLOOKUP(FACT_INTERESTS[[#This Row],[DW Version]], VERSIONS[], 4)</f>
        <v>green</v>
      </c>
      <c r="H1939" s="40" t="str">
        <f>VLOOKUP(FACT_INTERESTS[[#This Row],[DW Version]], VERSIONS[], 6)</f>
        <v>Air Zoom Elite</v>
      </c>
      <c r="I1939" s="40" t="str">
        <f>VLOOKUP(FACT_INTERESTS[[#This Row],[DW Version]], VERSIONS[], 7)</f>
        <v>Shoe</v>
      </c>
    </row>
    <row r="1940" spans="1:9" ht="15.5" x14ac:dyDescent="0.3">
      <c r="A1940" s="34">
        <v>1939</v>
      </c>
      <c r="B1940" s="40" t="s">
        <v>752</v>
      </c>
      <c r="C1940" s="35">
        <v>881</v>
      </c>
      <c r="D1940" s="36">
        <v>39044.179722182445</v>
      </c>
      <c r="E1940" s="34">
        <f>VLOOKUP(FACT_INTERESTS[[#This Row],[DW Version]], VERSIONS[], 2)</f>
        <v>90</v>
      </c>
      <c r="F1940" s="34">
        <f>VLOOKUP(FACT_INTERESTS[[#This Row],[DW Version]], VERSIONS[], 3)</f>
        <v>5</v>
      </c>
      <c r="G1940" s="34" t="str">
        <f>VLOOKUP(FACT_INTERESTS[[#This Row],[DW Version]], VERSIONS[], 4)</f>
        <v>white</v>
      </c>
      <c r="H1940" s="40" t="str">
        <f>VLOOKUP(FACT_INTERESTS[[#This Row],[DW Version]], VERSIONS[], 6)</f>
        <v>Air Zoom Terra Kiger 6</v>
      </c>
      <c r="I1940" s="40" t="str">
        <f>VLOOKUP(FACT_INTERESTS[[#This Row],[DW Version]], VERSIONS[], 7)</f>
        <v>Shoe</v>
      </c>
    </row>
    <row r="1941" spans="1:9" ht="15.5" x14ac:dyDescent="0.3">
      <c r="A1941" s="37">
        <v>1940</v>
      </c>
      <c r="B1941" s="41" t="s">
        <v>752</v>
      </c>
      <c r="C1941" s="38">
        <v>108</v>
      </c>
      <c r="D1941" s="39">
        <v>41633.332383384572</v>
      </c>
      <c r="E1941" s="34">
        <f>VLOOKUP(FACT_INTERESTS[[#This Row],[DW Version]], VERSIONS[], 2)</f>
        <v>11</v>
      </c>
      <c r="F1941" s="34">
        <f>VLOOKUP(FACT_INTERESTS[[#This Row],[DW Version]], VERSIONS[], 3)</f>
        <v>3.5</v>
      </c>
      <c r="G1941" s="34" t="str">
        <f>VLOOKUP(FACT_INTERESTS[[#This Row],[DW Version]], VERSIONS[], 4)</f>
        <v>gold</v>
      </c>
      <c r="H1941" s="40" t="str">
        <f>VLOOKUP(FACT_INTERESTS[[#This Row],[DW Version]], VERSIONS[], 6)</f>
        <v>Pro Compression Tights</v>
      </c>
      <c r="I1941" s="40" t="str">
        <f>VLOOKUP(FACT_INTERESTS[[#This Row],[DW Version]], VERSIONS[], 7)</f>
        <v>Apparel</v>
      </c>
    </row>
    <row r="1942" spans="1:9" ht="15.5" x14ac:dyDescent="0.3">
      <c r="A1942" s="34">
        <v>1941</v>
      </c>
      <c r="B1942" s="40" t="s">
        <v>752</v>
      </c>
      <c r="C1942" s="35">
        <v>462</v>
      </c>
      <c r="D1942" s="36">
        <v>40554.353486572953</v>
      </c>
      <c r="E1942" s="34">
        <f>VLOOKUP(FACT_INTERESTS[[#This Row],[DW Version]], VERSIONS[], 2)</f>
        <v>48</v>
      </c>
      <c r="F1942" s="34">
        <f>VLOOKUP(FACT_INTERESTS[[#This Row],[DW Version]], VERSIONS[], 3)</f>
        <v>8</v>
      </c>
      <c r="G1942" s="34" t="str">
        <f>VLOOKUP(FACT_INTERESTS[[#This Row],[DW Version]], VERSIONS[], 4)</f>
        <v>purple</v>
      </c>
      <c r="H1942" s="40" t="str">
        <f>VLOOKUP(FACT_INTERESTS[[#This Row],[DW Version]], VERSIONS[], 6)</f>
        <v>Miler Tank</v>
      </c>
      <c r="I1942" s="40" t="str">
        <f>VLOOKUP(FACT_INTERESTS[[#This Row],[DW Version]], VERSIONS[], 7)</f>
        <v>Apparel</v>
      </c>
    </row>
    <row r="1943" spans="1:9" ht="15.5" x14ac:dyDescent="0.3">
      <c r="A1943" s="37">
        <v>1942</v>
      </c>
      <c r="B1943" s="41" t="s">
        <v>752</v>
      </c>
      <c r="C1943" s="38">
        <v>580</v>
      </c>
      <c r="D1943" s="39">
        <v>41598.387947089897</v>
      </c>
      <c r="E1943" s="34">
        <f>VLOOKUP(FACT_INTERESTS[[#This Row],[DW Version]], VERSIONS[], 2)</f>
        <v>59</v>
      </c>
      <c r="F1943" s="34">
        <f>VLOOKUP(FACT_INTERESTS[[#This Row],[DW Version]], VERSIONS[], 3)</f>
        <v>12</v>
      </c>
      <c r="G1943" s="34" t="str">
        <f>VLOOKUP(FACT_INTERESTS[[#This Row],[DW Version]], VERSIONS[], 4)</f>
        <v>white</v>
      </c>
      <c r="H1943" s="40" t="str">
        <f>VLOOKUP(FACT_INTERESTS[[#This Row],[DW Version]], VERSIONS[], 6)</f>
        <v>Hypervenom Phantom</v>
      </c>
      <c r="I1943" s="40" t="str">
        <f>VLOOKUP(FACT_INTERESTS[[#This Row],[DW Version]], VERSIONS[], 7)</f>
        <v>Shoe</v>
      </c>
    </row>
    <row r="1944" spans="1:9" ht="15.5" x14ac:dyDescent="0.3">
      <c r="A1944" s="34">
        <v>1943</v>
      </c>
      <c r="B1944" s="40" t="s">
        <v>752</v>
      </c>
      <c r="C1944" s="35">
        <v>369</v>
      </c>
      <c r="D1944" s="36">
        <v>41330.504205867357</v>
      </c>
      <c r="E1944" s="34">
        <f>VLOOKUP(FACT_INTERESTS[[#This Row],[DW Version]], VERSIONS[], 2)</f>
        <v>37</v>
      </c>
      <c r="F1944" s="34">
        <f>VLOOKUP(FACT_INTERESTS[[#This Row],[DW Version]], VERSIONS[], 3)</f>
        <v>8</v>
      </c>
      <c r="G1944" s="34" t="str">
        <f>VLOOKUP(FACT_INTERESTS[[#This Row],[DW Version]], VERSIONS[], 4)</f>
        <v>black</v>
      </c>
      <c r="H1944" s="40" t="str">
        <f>VLOOKUP(FACT_INTERESTS[[#This Row],[DW Version]], VERSIONS[], 6)</f>
        <v>Air Zoom Winflo</v>
      </c>
      <c r="I1944" s="40" t="str">
        <f>VLOOKUP(FACT_INTERESTS[[#This Row],[DW Version]], VERSIONS[], 7)</f>
        <v>Shoe</v>
      </c>
    </row>
    <row r="1945" spans="1:9" ht="15.5" x14ac:dyDescent="0.3">
      <c r="A1945" s="37">
        <v>1944</v>
      </c>
      <c r="B1945" s="37" t="s">
        <v>752</v>
      </c>
      <c r="C1945" s="38">
        <v>22</v>
      </c>
      <c r="D1945" s="39">
        <v>43232.255530319664</v>
      </c>
      <c r="E1945" s="34">
        <f>VLOOKUP(FACT_INTERESTS[[#This Row],[DW Version]], VERSIONS[], 2)</f>
        <v>2</v>
      </c>
      <c r="F1945" s="34">
        <f>VLOOKUP(FACT_INTERESTS[[#This Row],[DW Version]], VERSIONS[], 3)</f>
        <v>8.5</v>
      </c>
      <c r="G1945" s="34" t="str">
        <f>VLOOKUP(FACT_INTERESTS[[#This Row],[DW Version]], VERSIONS[], 4)</f>
        <v>pink</v>
      </c>
      <c r="H1945" s="40" t="str">
        <f>VLOOKUP(FACT_INTERESTS[[#This Row],[DW Version]], VERSIONS[], 6)</f>
        <v>Air Force 1</v>
      </c>
      <c r="I1945" s="40" t="str">
        <f>VLOOKUP(FACT_INTERESTS[[#This Row],[DW Version]], VERSIONS[], 7)</f>
        <v>Shoe</v>
      </c>
    </row>
    <row r="1946" spans="1:9" ht="15.5" x14ac:dyDescent="0.3">
      <c r="A1946" s="34">
        <v>1945</v>
      </c>
      <c r="B1946" s="40" t="s">
        <v>752</v>
      </c>
      <c r="C1946" s="35">
        <v>761</v>
      </c>
      <c r="D1946" s="36">
        <v>42977.970409131289</v>
      </c>
      <c r="E1946" s="34">
        <f>VLOOKUP(FACT_INTERESTS[[#This Row],[DW Version]], VERSIONS[], 2)</f>
        <v>78</v>
      </c>
      <c r="F1946" s="34">
        <f>VLOOKUP(FACT_INTERESTS[[#This Row],[DW Version]], VERSIONS[], 3)</f>
        <v>9</v>
      </c>
      <c r="G1946" s="34" t="str">
        <f>VLOOKUP(FACT_INTERESTS[[#This Row],[DW Version]], VERSIONS[], 4)</f>
        <v>white</v>
      </c>
      <c r="H1946" s="40" t="str">
        <f>VLOOKUP(FACT_INTERESTS[[#This Row],[DW Version]], VERSIONS[], 6)</f>
        <v>Nike Air Tailwind</v>
      </c>
      <c r="I1946" s="40" t="str">
        <f>VLOOKUP(FACT_INTERESTS[[#This Row],[DW Version]], VERSIONS[], 7)</f>
        <v>Shoe</v>
      </c>
    </row>
    <row r="1947" spans="1:9" ht="15.5" x14ac:dyDescent="0.3">
      <c r="A1947" s="37">
        <v>1946</v>
      </c>
      <c r="B1947" s="37" t="s">
        <v>752</v>
      </c>
      <c r="C1947" s="38">
        <v>235</v>
      </c>
      <c r="D1947" s="39">
        <v>45313.695168987513</v>
      </c>
      <c r="E1947" s="34">
        <f>VLOOKUP(FACT_INTERESTS[[#This Row],[DW Version]], VERSIONS[], 2)</f>
        <v>24</v>
      </c>
      <c r="F1947" s="34">
        <f>VLOOKUP(FACT_INTERESTS[[#This Row],[DW Version]], VERSIONS[], 3)</f>
        <v>3.5</v>
      </c>
      <c r="G1947" s="34" t="str">
        <f>VLOOKUP(FACT_INTERESTS[[#This Row],[DW Version]], VERSIONS[], 4)</f>
        <v>white</v>
      </c>
      <c r="H1947" s="40" t="str">
        <f>VLOOKUP(FACT_INTERESTS[[#This Row],[DW Version]], VERSIONS[], 6)</f>
        <v>Zoom Fly</v>
      </c>
      <c r="I1947" s="40" t="str">
        <f>VLOOKUP(FACT_INTERESTS[[#This Row],[DW Version]], VERSIONS[], 7)</f>
        <v>Shoe</v>
      </c>
    </row>
    <row r="1948" spans="1:9" ht="15.5" x14ac:dyDescent="0.3">
      <c r="A1948" s="34">
        <v>1947</v>
      </c>
      <c r="B1948" s="40" t="s">
        <v>752</v>
      </c>
      <c r="C1948" s="35">
        <v>262</v>
      </c>
      <c r="D1948" s="36">
        <v>38812.629787937221</v>
      </c>
      <c r="E1948" s="34">
        <f>VLOOKUP(FACT_INTERESTS[[#This Row],[DW Version]], VERSIONS[], 2)</f>
        <v>26</v>
      </c>
      <c r="F1948" s="34">
        <f>VLOOKUP(FACT_INTERESTS[[#This Row],[DW Version]], VERSIONS[], 3)</f>
        <v>3</v>
      </c>
      <c r="G1948" s="34" t="str">
        <f>VLOOKUP(FACT_INTERESTS[[#This Row],[DW Version]], VERSIONS[], 4)</f>
        <v>pink</v>
      </c>
      <c r="H1948" s="40" t="str">
        <f>VLOOKUP(FACT_INTERESTS[[#This Row],[DW Version]], VERSIONS[], 6)</f>
        <v>Infinity Run</v>
      </c>
      <c r="I1948" s="40" t="str">
        <f>VLOOKUP(FACT_INTERESTS[[#This Row],[DW Version]], VERSIONS[], 7)</f>
        <v>Shoe</v>
      </c>
    </row>
    <row r="1949" spans="1:9" ht="15.5" x14ac:dyDescent="0.3">
      <c r="A1949" s="37">
        <v>1948</v>
      </c>
      <c r="B1949" s="41" t="s">
        <v>704</v>
      </c>
      <c r="C1949" s="38">
        <v>172</v>
      </c>
      <c r="D1949" s="39">
        <v>44471.535891351836</v>
      </c>
      <c r="E1949" s="34">
        <f>VLOOKUP(FACT_INTERESTS[[#This Row],[DW Version]], VERSIONS[], 2)</f>
        <v>17</v>
      </c>
      <c r="F1949" s="34">
        <f>VLOOKUP(FACT_INTERESTS[[#This Row],[DW Version]], VERSIONS[], 3)</f>
        <v>8</v>
      </c>
      <c r="G1949" s="34" t="str">
        <f>VLOOKUP(FACT_INTERESTS[[#This Row],[DW Version]], VERSIONS[], 4)</f>
        <v>white</v>
      </c>
      <c r="H1949" s="40" t="str">
        <f>VLOOKUP(FACT_INTERESTS[[#This Row],[DW Version]], VERSIONS[], 6)</f>
        <v>Free Run</v>
      </c>
      <c r="I1949" s="40" t="str">
        <f>VLOOKUP(FACT_INTERESTS[[#This Row],[DW Version]], VERSIONS[], 7)</f>
        <v>Shoe</v>
      </c>
    </row>
    <row r="1950" spans="1:9" ht="15.5" x14ac:dyDescent="0.3">
      <c r="A1950" s="34">
        <v>1949</v>
      </c>
      <c r="B1950" s="34" t="s">
        <v>704</v>
      </c>
      <c r="C1950" s="35">
        <v>439</v>
      </c>
      <c r="D1950" s="36">
        <v>44679.33505707077</v>
      </c>
      <c r="E1950" s="34">
        <f>VLOOKUP(FACT_INTERESTS[[#This Row],[DW Version]], VERSIONS[], 2)</f>
        <v>46</v>
      </c>
      <c r="F1950" s="34">
        <f>VLOOKUP(FACT_INTERESTS[[#This Row],[DW Version]], VERSIONS[], 3)</f>
        <v>3.5</v>
      </c>
      <c r="G1950" s="34" t="str">
        <f>VLOOKUP(FACT_INTERESTS[[#This Row],[DW Version]], VERSIONS[], 4)</f>
        <v>white</v>
      </c>
      <c r="H1950" s="40" t="str">
        <f>VLOOKUP(FACT_INTERESTS[[#This Row],[DW Version]], VERSIONS[], 6)</f>
        <v>Nike Basketball</v>
      </c>
      <c r="I1950" s="40" t="str">
        <f>VLOOKUP(FACT_INTERESTS[[#This Row],[DW Version]], VERSIONS[], 7)</f>
        <v>Sport Equipment</v>
      </c>
    </row>
    <row r="1951" spans="1:9" ht="15.5" x14ac:dyDescent="0.3">
      <c r="A1951" s="37">
        <v>1950</v>
      </c>
      <c r="B1951" s="41" t="s">
        <v>704</v>
      </c>
      <c r="C1951" s="38">
        <v>134</v>
      </c>
      <c r="D1951" s="39">
        <v>41899.463841422948</v>
      </c>
      <c r="E1951" s="34">
        <f>VLOOKUP(FACT_INTERESTS[[#This Row],[DW Version]], VERSIONS[], 2)</f>
        <v>14</v>
      </c>
      <c r="F1951" s="34">
        <f>VLOOKUP(FACT_INTERESTS[[#This Row],[DW Version]], VERSIONS[], 3)</f>
        <v>4.5</v>
      </c>
      <c r="G1951" s="34" t="str">
        <f>VLOOKUP(FACT_INTERESTS[[#This Row],[DW Version]], VERSIONS[], 4)</f>
        <v>gold</v>
      </c>
      <c r="H1951" s="40" t="str">
        <f>VLOOKUP(FACT_INTERESTS[[#This Row],[DW Version]], VERSIONS[], 6)</f>
        <v>ZoomX</v>
      </c>
      <c r="I1951" s="40" t="str">
        <f>VLOOKUP(FACT_INTERESTS[[#This Row],[DW Version]], VERSIONS[], 7)</f>
        <v>Shoe</v>
      </c>
    </row>
    <row r="1952" spans="1:9" ht="15.5" x14ac:dyDescent="0.3">
      <c r="A1952" s="34">
        <v>1951</v>
      </c>
      <c r="B1952" s="40" t="s">
        <v>704</v>
      </c>
      <c r="C1952" s="35">
        <v>26</v>
      </c>
      <c r="D1952" s="36">
        <v>39322.805770681254</v>
      </c>
      <c r="E1952" s="34">
        <f>VLOOKUP(FACT_INTERESTS[[#This Row],[DW Version]], VERSIONS[], 2)</f>
        <v>2</v>
      </c>
      <c r="F1952" s="34">
        <f>VLOOKUP(FACT_INTERESTS[[#This Row],[DW Version]], VERSIONS[], 3)</f>
        <v>12.5</v>
      </c>
      <c r="G1952" s="34" t="str">
        <f>VLOOKUP(FACT_INTERESTS[[#This Row],[DW Version]], VERSIONS[], 4)</f>
        <v>black</v>
      </c>
      <c r="H1952" s="40" t="str">
        <f>VLOOKUP(FACT_INTERESTS[[#This Row],[DW Version]], VERSIONS[], 6)</f>
        <v>Air Force 1</v>
      </c>
      <c r="I1952" s="40" t="str">
        <f>VLOOKUP(FACT_INTERESTS[[#This Row],[DW Version]], VERSIONS[], 7)</f>
        <v>Shoe</v>
      </c>
    </row>
    <row r="1953" spans="1:9" ht="15.5" x14ac:dyDescent="0.3">
      <c r="A1953" s="37">
        <v>1952</v>
      </c>
      <c r="B1953" s="37" t="s">
        <v>704</v>
      </c>
      <c r="C1953" s="38">
        <v>526</v>
      </c>
      <c r="D1953" s="39">
        <v>41746.078455045747</v>
      </c>
      <c r="E1953" s="34">
        <f>VLOOKUP(FACT_INTERESTS[[#This Row],[DW Version]], VERSIONS[], 2)</f>
        <v>54</v>
      </c>
      <c r="F1953" s="34">
        <f>VLOOKUP(FACT_INTERESTS[[#This Row],[DW Version]], VERSIONS[], 3)</f>
        <v>12</v>
      </c>
      <c r="G1953" s="34" t="str">
        <f>VLOOKUP(FACT_INTERESTS[[#This Row],[DW Version]], VERSIONS[], 4)</f>
        <v>black</v>
      </c>
      <c r="H1953" s="40" t="str">
        <f>VLOOKUP(FACT_INTERESTS[[#This Row],[DW Version]], VERSIONS[], 6)</f>
        <v>Legend React</v>
      </c>
      <c r="I1953" s="40" t="str">
        <f>VLOOKUP(FACT_INTERESTS[[#This Row],[DW Version]], VERSIONS[], 7)</f>
        <v>Shoe</v>
      </c>
    </row>
    <row r="1954" spans="1:9" ht="15.5" x14ac:dyDescent="0.3">
      <c r="A1954" s="34">
        <v>1953</v>
      </c>
      <c r="B1954" s="40" t="s">
        <v>704</v>
      </c>
      <c r="C1954" s="35">
        <v>43</v>
      </c>
      <c r="D1954" s="36">
        <v>39242.562300511316</v>
      </c>
      <c r="E1954" s="34">
        <f>VLOOKUP(FACT_INTERESTS[[#This Row],[DW Version]], VERSIONS[], 2)</f>
        <v>4</v>
      </c>
      <c r="F1954" s="34">
        <f>VLOOKUP(FACT_INTERESTS[[#This Row],[DW Version]], VERSIONS[], 3)</f>
        <v>11</v>
      </c>
      <c r="G1954" s="34" t="str">
        <f>VLOOKUP(FACT_INTERESTS[[#This Row],[DW Version]], VERSIONS[], 4)</f>
        <v>black</v>
      </c>
      <c r="H1954" s="40" t="str">
        <f>VLOOKUP(FACT_INTERESTS[[#This Row],[DW Version]], VERSIONS[], 6)</f>
        <v>Cortez</v>
      </c>
      <c r="I1954" s="40" t="str">
        <f>VLOOKUP(FACT_INTERESTS[[#This Row],[DW Version]], VERSIONS[], 7)</f>
        <v>Shoe</v>
      </c>
    </row>
    <row r="1955" spans="1:9" ht="15.5" x14ac:dyDescent="0.3">
      <c r="A1955" s="37">
        <v>1954</v>
      </c>
      <c r="B1955" s="37" t="s">
        <v>704</v>
      </c>
      <c r="C1955" s="38">
        <v>891</v>
      </c>
      <c r="D1955" s="39">
        <v>42563.592292145076</v>
      </c>
      <c r="E1955" s="34">
        <f>VLOOKUP(FACT_INTERESTS[[#This Row],[DW Version]], VERSIONS[], 2)</f>
        <v>91</v>
      </c>
      <c r="F1955" s="34">
        <f>VLOOKUP(FACT_INTERESTS[[#This Row],[DW Version]], VERSIONS[], 3)</f>
        <v>6.5</v>
      </c>
      <c r="G1955" s="34" t="str">
        <f>VLOOKUP(FACT_INTERESTS[[#This Row],[DW Version]], VERSIONS[], 4)</f>
        <v>turquoise</v>
      </c>
      <c r="H1955" s="40" t="str">
        <f>VLOOKUP(FACT_INTERESTS[[#This Row],[DW Version]], VERSIONS[], 6)</f>
        <v>Alphafly NEXT%</v>
      </c>
      <c r="I1955" s="40" t="str">
        <f>VLOOKUP(FACT_INTERESTS[[#This Row],[DW Version]], VERSIONS[], 7)</f>
        <v>Shoe</v>
      </c>
    </row>
    <row r="1956" spans="1:9" ht="15.5" x14ac:dyDescent="0.3">
      <c r="A1956" s="34">
        <v>1955</v>
      </c>
      <c r="B1956" s="34" t="s">
        <v>704</v>
      </c>
      <c r="C1956" s="35">
        <v>536</v>
      </c>
      <c r="D1956" s="36">
        <v>39439.920293598363</v>
      </c>
      <c r="E1956" s="34">
        <f>VLOOKUP(FACT_INTERESTS[[#This Row],[DW Version]], VERSIONS[], 2)</f>
        <v>56</v>
      </c>
      <c r="F1956" s="34">
        <f>VLOOKUP(FACT_INTERESTS[[#This Row],[DW Version]], VERSIONS[], 3)</f>
        <v>4.5</v>
      </c>
      <c r="G1956" s="34" t="str">
        <f>VLOOKUP(FACT_INTERESTS[[#This Row],[DW Version]], VERSIONS[], 4)</f>
        <v>black</v>
      </c>
      <c r="H1956" s="40" t="str">
        <f>VLOOKUP(FACT_INTERESTS[[#This Row],[DW Version]], VERSIONS[], 6)</f>
        <v>Nike Yoga Mat</v>
      </c>
      <c r="I1956" s="40" t="str">
        <f>VLOOKUP(FACT_INTERESTS[[#This Row],[DW Version]], VERSIONS[], 7)</f>
        <v>Sport Equipment</v>
      </c>
    </row>
    <row r="1957" spans="1:9" ht="15.5" x14ac:dyDescent="0.3">
      <c r="A1957" s="37">
        <v>1956</v>
      </c>
      <c r="B1957" s="41" t="s">
        <v>704</v>
      </c>
      <c r="C1957" s="38">
        <v>811</v>
      </c>
      <c r="D1957" s="39">
        <v>43627.908653539445</v>
      </c>
      <c r="E1957" s="34">
        <f>VLOOKUP(FACT_INTERESTS[[#This Row],[DW Version]], VERSIONS[], 2)</f>
        <v>82</v>
      </c>
      <c r="F1957" s="34">
        <f>VLOOKUP(FACT_INTERESTS[[#This Row],[DW Version]], VERSIONS[], 3)</f>
        <v>11</v>
      </c>
      <c r="G1957" s="34" t="str">
        <f>VLOOKUP(FACT_INTERESTS[[#This Row],[DW Version]], VERSIONS[], 4)</f>
        <v>black</v>
      </c>
      <c r="H1957" s="40" t="str">
        <f>VLOOKUP(FACT_INTERESTS[[#This Row],[DW Version]], VERSIONS[], 6)</f>
        <v>Flex 2-in-1 Shorts</v>
      </c>
      <c r="I1957" s="40" t="str">
        <f>VLOOKUP(FACT_INTERESTS[[#This Row],[DW Version]], VERSIONS[], 7)</f>
        <v>Apparel</v>
      </c>
    </row>
    <row r="1958" spans="1:9" ht="15.5" x14ac:dyDescent="0.3">
      <c r="A1958" s="34">
        <v>1957</v>
      </c>
      <c r="B1958" s="34" t="s">
        <v>704</v>
      </c>
      <c r="C1958" s="35">
        <v>733</v>
      </c>
      <c r="D1958" s="36">
        <v>41668.549464875912</v>
      </c>
      <c r="E1958" s="34">
        <f>VLOOKUP(FACT_INTERESTS[[#This Row],[DW Version]], VERSIONS[], 2)</f>
        <v>75</v>
      </c>
      <c r="F1958" s="34">
        <f>VLOOKUP(FACT_INTERESTS[[#This Row],[DW Version]], VERSIONS[], 3)</f>
        <v>8</v>
      </c>
      <c r="G1958" s="34" t="str">
        <f>VLOOKUP(FACT_INTERESTS[[#This Row],[DW Version]], VERSIONS[], 4)</f>
        <v>green</v>
      </c>
      <c r="H1958" s="40" t="str">
        <f>VLOOKUP(FACT_INTERESTS[[#This Row],[DW Version]], VERSIONS[], 6)</f>
        <v>React Presto</v>
      </c>
      <c r="I1958" s="40" t="str">
        <f>VLOOKUP(FACT_INTERESTS[[#This Row],[DW Version]], VERSIONS[], 7)</f>
        <v>Shoe</v>
      </c>
    </row>
    <row r="1959" spans="1:9" ht="15.5" x14ac:dyDescent="0.3">
      <c r="A1959" s="37">
        <v>1958</v>
      </c>
      <c r="B1959" s="37" t="s">
        <v>704</v>
      </c>
      <c r="C1959" s="38">
        <v>830</v>
      </c>
      <c r="D1959" s="39">
        <v>44507.308105580625</v>
      </c>
      <c r="E1959" s="34">
        <f>VLOOKUP(FACT_INTERESTS[[#This Row],[DW Version]], VERSIONS[], 2)</f>
        <v>84</v>
      </c>
      <c r="F1959" s="34">
        <f>VLOOKUP(FACT_INTERESTS[[#This Row],[DW Version]], VERSIONS[], 3)</f>
        <v>8</v>
      </c>
      <c r="G1959" s="34" t="str">
        <f>VLOOKUP(FACT_INTERESTS[[#This Row],[DW Version]], VERSIONS[], 4)</f>
        <v>white</v>
      </c>
      <c r="H1959" s="40" t="str">
        <f>VLOOKUP(FACT_INTERESTS[[#This Row],[DW Version]], VERSIONS[], 6)</f>
        <v>AeroLoft Running Vest</v>
      </c>
      <c r="I1959" s="40" t="str">
        <f>VLOOKUP(FACT_INTERESTS[[#This Row],[DW Version]], VERSIONS[], 7)</f>
        <v>Apparel</v>
      </c>
    </row>
    <row r="1960" spans="1:9" ht="15.5" x14ac:dyDescent="0.3">
      <c r="A1960" s="34">
        <v>1959</v>
      </c>
      <c r="B1960" s="34" t="s">
        <v>703</v>
      </c>
      <c r="C1960" s="35">
        <v>566</v>
      </c>
      <c r="D1960" s="36">
        <v>45033.237191448854</v>
      </c>
      <c r="E1960" s="34">
        <f>VLOOKUP(FACT_INTERESTS[[#This Row],[DW Version]], VERSIONS[], 2)</f>
        <v>58</v>
      </c>
      <c r="F1960" s="34">
        <f>VLOOKUP(FACT_INTERESTS[[#This Row],[DW Version]], VERSIONS[], 3)</f>
        <v>12</v>
      </c>
      <c r="G1960" s="34" t="str">
        <f>VLOOKUP(FACT_INTERESTS[[#This Row],[DW Version]], VERSIONS[], 4)</f>
        <v>gray</v>
      </c>
      <c r="H1960" s="40" t="str">
        <f>VLOOKUP(FACT_INTERESTS[[#This Row],[DW Version]], VERSIONS[], 6)</f>
        <v>Mercurial Superfly</v>
      </c>
      <c r="I1960" s="40" t="str">
        <f>VLOOKUP(FACT_INTERESTS[[#This Row],[DW Version]], VERSIONS[], 7)</f>
        <v>Shoe</v>
      </c>
    </row>
    <row r="1961" spans="1:9" ht="15.5" x14ac:dyDescent="0.3">
      <c r="A1961" s="37">
        <v>1960</v>
      </c>
      <c r="B1961" s="37" t="s">
        <v>703</v>
      </c>
      <c r="C1961" s="38">
        <v>817</v>
      </c>
      <c r="D1961" s="39">
        <v>44347.879919222731</v>
      </c>
      <c r="E1961" s="34">
        <f>VLOOKUP(FACT_INTERESTS[[#This Row],[DW Version]], VERSIONS[], 2)</f>
        <v>83</v>
      </c>
      <c r="F1961" s="34">
        <f>VLOOKUP(FACT_INTERESTS[[#This Row],[DW Version]], VERSIONS[], 3)</f>
        <v>6.5</v>
      </c>
      <c r="G1961" s="34" t="str">
        <f>VLOOKUP(FACT_INTERESTS[[#This Row],[DW Version]], VERSIONS[], 4)</f>
        <v>white</v>
      </c>
      <c r="H1961" s="40" t="str">
        <f>VLOOKUP(FACT_INTERESTS[[#This Row],[DW Version]], VERSIONS[], 6)</f>
        <v>Dri-FIT Academy Pants</v>
      </c>
      <c r="I1961" s="40" t="str">
        <f>VLOOKUP(FACT_INTERESTS[[#This Row],[DW Version]], VERSIONS[], 7)</f>
        <v>Apparel</v>
      </c>
    </row>
    <row r="1962" spans="1:9" ht="15.5" x14ac:dyDescent="0.3">
      <c r="A1962" s="34">
        <v>1961</v>
      </c>
      <c r="B1962" s="34" t="s">
        <v>703</v>
      </c>
      <c r="C1962" s="35">
        <v>790</v>
      </c>
      <c r="D1962" s="36">
        <v>39254.3338012889</v>
      </c>
      <c r="E1962" s="34">
        <f>VLOOKUP(FACT_INTERESTS[[#This Row],[DW Version]], VERSIONS[], 2)</f>
        <v>81</v>
      </c>
      <c r="F1962" s="34">
        <f>VLOOKUP(FACT_INTERESTS[[#This Row],[DW Version]], VERSIONS[], 3)</f>
        <v>5</v>
      </c>
      <c r="G1962" s="34" t="str">
        <f>VLOOKUP(FACT_INTERESTS[[#This Row],[DW Version]], VERSIONS[], 4)</f>
        <v>silver</v>
      </c>
      <c r="H1962" s="40" t="str">
        <f>VLOOKUP(FACT_INTERESTS[[#This Row],[DW Version]], VERSIONS[], 6)</f>
        <v>Air Max Fusion</v>
      </c>
      <c r="I1962" s="40" t="str">
        <f>VLOOKUP(FACT_INTERESTS[[#This Row],[DW Version]], VERSIONS[], 7)</f>
        <v>Shoe</v>
      </c>
    </row>
    <row r="1963" spans="1:9" ht="15.5" x14ac:dyDescent="0.3">
      <c r="A1963" s="37">
        <v>1962</v>
      </c>
      <c r="B1963" s="37" t="s">
        <v>703</v>
      </c>
      <c r="C1963" s="38">
        <v>661</v>
      </c>
      <c r="D1963" s="39">
        <v>39801.711589491519</v>
      </c>
      <c r="E1963" s="34">
        <f>VLOOKUP(FACT_INTERESTS[[#This Row],[DW Version]], VERSIONS[], 2)</f>
        <v>67</v>
      </c>
      <c r="F1963" s="34">
        <f>VLOOKUP(FACT_INTERESTS[[#This Row],[DW Version]], VERSIONS[], 3)</f>
        <v>3.5</v>
      </c>
      <c r="G1963" s="34" t="str">
        <f>VLOOKUP(FACT_INTERESTS[[#This Row],[DW Version]], VERSIONS[], 4)</f>
        <v>khaki</v>
      </c>
      <c r="H1963" s="40" t="str">
        <f>VLOOKUP(FACT_INTERESTS[[#This Row],[DW Version]], VERSIONS[], 6)</f>
        <v>Phantom VSN Elite</v>
      </c>
      <c r="I1963" s="40" t="str">
        <f>VLOOKUP(FACT_INTERESTS[[#This Row],[DW Version]], VERSIONS[], 7)</f>
        <v>Shoe</v>
      </c>
    </row>
    <row r="1964" spans="1:9" ht="15.5" x14ac:dyDescent="0.3">
      <c r="A1964" s="34">
        <v>1963</v>
      </c>
      <c r="B1964" s="34" t="s">
        <v>703</v>
      </c>
      <c r="C1964" s="35">
        <v>393</v>
      </c>
      <c r="D1964" s="36">
        <v>41368.657713483168</v>
      </c>
      <c r="E1964" s="34">
        <f>VLOOKUP(FACT_INTERESTS[[#This Row],[DW Version]], VERSIONS[], 2)</f>
        <v>40</v>
      </c>
      <c r="F1964" s="34">
        <f>VLOOKUP(FACT_INTERESTS[[#This Row],[DW Version]], VERSIONS[], 3)</f>
        <v>6.5</v>
      </c>
      <c r="G1964" s="34" t="str">
        <f>VLOOKUP(FACT_INTERESTS[[#This Row],[DW Version]], VERSIONS[], 4)</f>
        <v>white</v>
      </c>
      <c r="H1964" s="40" t="str">
        <f>VLOOKUP(FACT_INTERESTS[[#This Row],[DW Version]], VERSIONS[], 6)</f>
        <v>Zoom Streak</v>
      </c>
      <c r="I1964" s="40" t="str">
        <f>VLOOKUP(FACT_INTERESTS[[#This Row],[DW Version]], VERSIONS[], 7)</f>
        <v>Shoe</v>
      </c>
    </row>
    <row r="1965" spans="1:9" ht="15.5" x14ac:dyDescent="0.3">
      <c r="A1965" s="37">
        <v>1964</v>
      </c>
      <c r="B1965" s="41" t="s">
        <v>703</v>
      </c>
      <c r="C1965" s="38">
        <v>509</v>
      </c>
      <c r="D1965" s="39">
        <v>39701.477057066128</v>
      </c>
      <c r="E1965" s="34">
        <f>VLOOKUP(FACT_INTERESTS[[#This Row],[DW Version]], VERSIONS[], 2)</f>
        <v>53</v>
      </c>
      <c r="F1965" s="34">
        <f>VLOOKUP(FACT_INTERESTS[[#This Row],[DW Version]], VERSIONS[], 3)</f>
        <v>10</v>
      </c>
      <c r="G1965" s="34" t="str">
        <f>VLOOKUP(FACT_INTERESTS[[#This Row],[DW Version]], VERSIONS[], 4)</f>
        <v>black</v>
      </c>
      <c r="H1965" s="40" t="str">
        <f>VLOOKUP(FACT_INTERESTS[[#This Row],[DW Version]], VERSIONS[], 6)</f>
        <v>Flex Stride Shorts</v>
      </c>
      <c r="I1965" s="40" t="str">
        <f>VLOOKUP(FACT_INTERESTS[[#This Row],[DW Version]], VERSIONS[], 7)</f>
        <v>Apparel</v>
      </c>
    </row>
    <row r="1966" spans="1:9" ht="15.5" x14ac:dyDescent="0.3">
      <c r="A1966" s="34">
        <v>1965</v>
      </c>
      <c r="B1966" s="34" t="s">
        <v>703</v>
      </c>
      <c r="C1966" s="35">
        <v>337</v>
      </c>
      <c r="D1966" s="36">
        <v>44252.624068105637</v>
      </c>
      <c r="E1966" s="34">
        <f>VLOOKUP(FACT_INTERESTS[[#This Row],[DW Version]], VERSIONS[], 2)</f>
        <v>34</v>
      </c>
      <c r="F1966" s="34">
        <f>VLOOKUP(FACT_INTERESTS[[#This Row],[DW Version]], VERSIONS[], 3)</f>
        <v>11</v>
      </c>
      <c r="G1966" s="34" t="str">
        <f>VLOOKUP(FACT_INTERESTS[[#This Row],[DW Version]], VERSIONS[], 4)</f>
        <v>white</v>
      </c>
      <c r="H1966" s="40" t="str">
        <f>VLOOKUP(FACT_INTERESTS[[#This Row],[DW Version]], VERSIONS[], 6)</f>
        <v>Zoom Vomero</v>
      </c>
      <c r="I1966" s="40" t="str">
        <f>VLOOKUP(FACT_INTERESTS[[#This Row],[DW Version]], VERSIONS[], 7)</f>
        <v>Shoe</v>
      </c>
    </row>
    <row r="1967" spans="1:9" ht="15.5" x14ac:dyDescent="0.3">
      <c r="A1967" s="37">
        <v>1966</v>
      </c>
      <c r="B1967" s="41" t="s">
        <v>703</v>
      </c>
      <c r="C1967" s="38">
        <v>385</v>
      </c>
      <c r="D1967" s="39">
        <v>41163.850349154549</v>
      </c>
      <c r="E1967" s="34">
        <f>VLOOKUP(FACT_INTERESTS[[#This Row],[DW Version]], VERSIONS[], 2)</f>
        <v>39</v>
      </c>
      <c r="F1967" s="34">
        <f>VLOOKUP(FACT_INTERESTS[[#This Row],[DW Version]], VERSIONS[], 3)</f>
        <v>7.5</v>
      </c>
      <c r="G1967" s="34" t="str">
        <f>VLOOKUP(FACT_INTERESTS[[#This Row],[DW Version]], VERSIONS[], 4)</f>
        <v>white</v>
      </c>
      <c r="H1967" s="40" t="str">
        <f>VLOOKUP(FACT_INTERESTS[[#This Row],[DW Version]], VERSIONS[], 6)</f>
        <v>Fast Track Jacket</v>
      </c>
      <c r="I1967" s="40" t="str">
        <f>VLOOKUP(FACT_INTERESTS[[#This Row],[DW Version]], VERSIONS[], 7)</f>
        <v>Apparel</v>
      </c>
    </row>
    <row r="1968" spans="1:9" ht="15.5" x14ac:dyDescent="0.3">
      <c r="A1968" s="34">
        <v>1967</v>
      </c>
      <c r="B1968" s="40" t="s">
        <v>703</v>
      </c>
      <c r="C1968" s="35">
        <v>930</v>
      </c>
      <c r="D1968" s="36">
        <v>40722.802960753688</v>
      </c>
      <c r="E1968" s="34">
        <f>VLOOKUP(FACT_INTERESTS[[#This Row],[DW Version]], VERSIONS[], 2)</f>
        <v>95</v>
      </c>
      <c r="F1968" s="34">
        <f>VLOOKUP(FACT_INTERESTS[[#This Row],[DW Version]], VERSIONS[], 3)</f>
        <v>5</v>
      </c>
      <c r="G1968" s="34" t="str">
        <f>VLOOKUP(FACT_INTERESTS[[#This Row],[DW Version]], VERSIONS[], 4)</f>
        <v>black</v>
      </c>
      <c r="H1968" s="40" t="str">
        <f>VLOOKUP(FACT_INTERESTS[[#This Row],[DW Version]], VERSIONS[], 6)</f>
        <v>Nike Backpack</v>
      </c>
      <c r="I1968" s="40" t="str">
        <f>VLOOKUP(FACT_INTERESTS[[#This Row],[DW Version]], VERSIONS[], 7)</f>
        <v>Accessories</v>
      </c>
    </row>
    <row r="1969" spans="1:9" ht="15.5" x14ac:dyDescent="0.3">
      <c r="A1969" s="37">
        <v>1968</v>
      </c>
      <c r="B1969" s="37" t="s">
        <v>703</v>
      </c>
      <c r="C1969" s="38">
        <v>414</v>
      </c>
      <c r="D1969" s="39">
        <v>43100.813111761221</v>
      </c>
      <c r="E1969" s="34">
        <f>VLOOKUP(FACT_INTERESTS[[#This Row],[DW Version]], VERSIONS[], 2)</f>
        <v>42</v>
      </c>
      <c r="F1969" s="34">
        <f>VLOOKUP(FACT_INTERESTS[[#This Row],[DW Version]], VERSIONS[], 3)</f>
        <v>4.5</v>
      </c>
      <c r="G1969" s="34" t="str">
        <f>VLOOKUP(FACT_INTERESTS[[#This Row],[DW Version]], VERSIONS[], 4)</f>
        <v>blue</v>
      </c>
      <c r="H1969" s="40" t="str">
        <f>VLOOKUP(FACT_INTERESTS[[#This Row],[DW Version]], VERSIONS[], 6)</f>
        <v>Air Max Thea</v>
      </c>
      <c r="I1969" s="40" t="str">
        <f>VLOOKUP(FACT_INTERESTS[[#This Row],[DW Version]], VERSIONS[], 7)</f>
        <v>Shoe</v>
      </c>
    </row>
    <row r="1970" spans="1:9" ht="15.5" x14ac:dyDescent="0.3">
      <c r="A1970" s="34">
        <v>1969</v>
      </c>
      <c r="B1970" s="40" t="s">
        <v>703</v>
      </c>
      <c r="C1970" s="35">
        <v>115</v>
      </c>
      <c r="D1970" s="36">
        <v>41274.511134007342</v>
      </c>
      <c r="E1970" s="34">
        <f>VLOOKUP(FACT_INTERESTS[[#This Row],[DW Version]], VERSIONS[], 2)</f>
        <v>11</v>
      </c>
      <c r="F1970" s="34">
        <f>VLOOKUP(FACT_INTERESTS[[#This Row],[DW Version]], VERSIONS[], 3)</f>
        <v>12</v>
      </c>
      <c r="G1970" s="34" t="str">
        <f>VLOOKUP(FACT_INTERESTS[[#This Row],[DW Version]], VERSIONS[], 4)</f>
        <v>white</v>
      </c>
      <c r="H1970" s="40" t="str">
        <f>VLOOKUP(FACT_INTERESTS[[#This Row],[DW Version]], VERSIONS[], 6)</f>
        <v>Pro Compression Tights</v>
      </c>
      <c r="I1970" s="40" t="str">
        <f>VLOOKUP(FACT_INTERESTS[[#This Row],[DW Version]], VERSIONS[], 7)</f>
        <v>Apparel</v>
      </c>
    </row>
    <row r="1971" spans="1:9" ht="15.5" x14ac:dyDescent="0.3">
      <c r="A1971" s="37">
        <v>1970</v>
      </c>
      <c r="B1971" s="37" t="s">
        <v>703</v>
      </c>
      <c r="C1971" s="38">
        <v>24</v>
      </c>
      <c r="D1971" s="39">
        <v>40768.950115906424</v>
      </c>
      <c r="E1971" s="34">
        <f>VLOOKUP(FACT_INTERESTS[[#This Row],[DW Version]], VERSIONS[], 2)</f>
        <v>2</v>
      </c>
      <c r="F1971" s="34">
        <f>VLOOKUP(FACT_INTERESTS[[#This Row],[DW Version]], VERSIONS[], 3)</f>
        <v>11</v>
      </c>
      <c r="G1971" s="34" t="str">
        <f>VLOOKUP(FACT_INTERESTS[[#This Row],[DW Version]], VERSIONS[], 4)</f>
        <v>white</v>
      </c>
      <c r="H1971" s="40" t="str">
        <f>VLOOKUP(FACT_INTERESTS[[#This Row],[DW Version]], VERSIONS[], 6)</f>
        <v>Air Force 1</v>
      </c>
      <c r="I1971" s="40" t="str">
        <f>VLOOKUP(FACT_INTERESTS[[#This Row],[DW Version]], VERSIONS[], 7)</f>
        <v>Shoe</v>
      </c>
    </row>
    <row r="1972" spans="1:9" ht="15.5" x14ac:dyDescent="0.3">
      <c r="A1972" s="34">
        <v>1971</v>
      </c>
      <c r="B1972" s="40" t="s">
        <v>703</v>
      </c>
      <c r="C1972" s="35">
        <v>321</v>
      </c>
      <c r="D1972" s="36">
        <v>43040.400083382629</v>
      </c>
      <c r="E1972" s="34">
        <f>VLOOKUP(FACT_INTERESTS[[#This Row],[DW Version]], VERSIONS[], 2)</f>
        <v>32</v>
      </c>
      <c r="F1972" s="34">
        <f>VLOOKUP(FACT_INTERESTS[[#This Row],[DW Version]], VERSIONS[], 3)</f>
        <v>11.5</v>
      </c>
      <c r="G1972" s="34" t="str">
        <f>VLOOKUP(FACT_INTERESTS[[#This Row],[DW Version]], VERSIONS[], 4)</f>
        <v>white</v>
      </c>
      <c r="H1972" s="40" t="str">
        <f>VLOOKUP(FACT_INTERESTS[[#This Row],[DW Version]], VERSIONS[], 6)</f>
        <v>SB Dunk</v>
      </c>
      <c r="I1972" s="40" t="str">
        <f>VLOOKUP(FACT_INTERESTS[[#This Row],[DW Version]], VERSIONS[], 7)</f>
        <v>Shoe</v>
      </c>
    </row>
    <row r="1973" spans="1:9" ht="15.5" x14ac:dyDescent="0.3">
      <c r="A1973" s="37">
        <v>1972</v>
      </c>
      <c r="B1973" s="37" t="s">
        <v>703</v>
      </c>
      <c r="C1973" s="38">
        <v>672</v>
      </c>
      <c r="D1973" s="39">
        <v>40499.456835035919</v>
      </c>
      <c r="E1973" s="34">
        <f>VLOOKUP(FACT_INTERESTS[[#This Row],[DW Version]], VERSIONS[], 2)</f>
        <v>68</v>
      </c>
      <c r="F1973" s="34">
        <f>VLOOKUP(FACT_INTERESTS[[#This Row],[DW Version]], VERSIONS[], 3)</f>
        <v>5.5</v>
      </c>
      <c r="G1973" s="34" t="str">
        <f>VLOOKUP(FACT_INTERESTS[[#This Row],[DW Version]], VERSIONS[], 4)</f>
        <v>black</v>
      </c>
      <c r="H1973" s="40" t="str">
        <f>VLOOKUP(FACT_INTERESTS[[#This Row],[DW Version]], VERSIONS[], 6)</f>
        <v>React Miler</v>
      </c>
      <c r="I1973" s="40" t="str">
        <f>VLOOKUP(FACT_INTERESTS[[#This Row],[DW Version]], VERSIONS[], 7)</f>
        <v>Shoe</v>
      </c>
    </row>
    <row r="1974" spans="1:9" ht="15.5" x14ac:dyDescent="0.3">
      <c r="A1974" s="34">
        <v>1973</v>
      </c>
      <c r="B1974" s="34" t="s">
        <v>703</v>
      </c>
      <c r="C1974" s="35">
        <v>150</v>
      </c>
      <c r="D1974" s="36">
        <v>40770.553607234935</v>
      </c>
      <c r="E1974" s="34">
        <f>VLOOKUP(FACT_INTERESTS[[#This Row],[DW Version]], VERSIONS[], 2)</f>
        <v>15</v>
      </c>
      <c r="F1974" s="34">
        <f>VLOOKUP(FACT_INTERESTS[[#This Row],[DW Version]], VERSIONS[], 3)</f>
        <v>5</v>
      </c>
      <c r="G1974" s="34" t="str">
        <f>VLOOKUP(FACT_INTERESTS[[#This Row],[DW Version]], VERSIONS[], 4)</f>
        <v>white</v>
      </c>
      <c r="H1974" s="40" t="str">
        <f>VLOOKUP(FACT_INTERESTS[[#This Row],[DW Version]], VERSIONS[], 6)</f>
        <v>Sportswear Club Fleece</v>
      </c>
      <c r="I1974" s="40" t="str">
        <f>VLOOKUP(FACT_INTERESTS[[#This Row],[DW Version]], VERSIONS[], 7)</f>
        <v>Apparel</v>
      </c>
    </row>
    <row r="1975" spans="1:9" ht="15.5" x14ac:dyDescent="0.3">
      <c r="A1975" s="37">
        <v>1974</v>
      </c>
      <c r="B1975" s="41" t="s">
        <v>703</v>
      </c>
      <c r="C1975" s="38">
        <v>28</v>
      </c>
      <c r="D1975" s="39">
        <v>41955.066639093246</v>
      </c>
      <c r="E1975" s="34">
        <f>VLOOKUP(FACT_INTERESTS[[#This Row],[DW Version]], VERSIONS[], 2)</f>
        <v>3</v>
      </c>
      <c r="F1975" s="34">
        <f>VLOOKUP(FACT_INTERESTS[[#This Row],[DW Version]], VERSIONS[], 3)</f>
        <v>3.5</v>
      </c>
      <c r="G1975" s="34" t="str">
        <f>VLOOKUP(FACT_INTERESTS[[#This Row],[DW Version]], VERSIONS[], 4)</f>
        <v>white</v>
      </c>
      <c r="H1975" s="40" t="str">
        <f>VLOOKUP(FACT_INTERESTS[[#This Row],[DW Version]], VERSIONS[], 6)</f>
        <v>Dri-FIT Shirt</v>
      </c>
      <c r="I1975" s="40" t="str">
        <f>VLOOKUP(FACT_INTERESTS[[#This Row],[DW Version]], VERSIONS[], 7)</f>
        <v>Apparel</v>
      </c>
    </row>
    <row r="1976" spans="1:9" ht="15.5" x14ac:dyDescent="0.3">
      <c r="A1976" s="34">
        <v>1975</v>
      </c>
      <c r="B1976" s="40" t="s">
        <v>673</v>
      </c>
      <c r="C1976" s="35">
        <v>577</v>
      </c>
      <c r="D1976" s="36">
        <v>41409.495895728069</v>
      </c>
      <c r="E1976" s="34">
        <f>VLOOKUP(FACT_INTERESTS[[#This Row],[DW Version]], VERSIONS[], 2)</f>
        <v>59</v>
      </c>
      <c r="F1976" s="34">
        <f>VLOOKUP(FACT_INTERESTS[[#This Row],[DW Version]], VERSIONS[], 3)</f>
        <v>7</v>
      </c>
      <c r="G1976" s="34" t="str">
        <f>VLOOKUP(FACT_INTERESTS[[#This Row],[DW Version]], VERSIONS[], 4)</f>
        <v>black</v>
      </c>
      <c r="H1976" s="40" t="str">
        <f>VLOOKUP(FACT_INTERESTS[[#This Row],[DW Version]], VERSIONS[], 6)</f>
        <v>Hypervenom Phantom</v>
      </c>
      <c r="I1976" s="40" t="str">
        <f>VLOOKUP(FACT_INTERESTS[[#This Row],[DW Version]], VERSIONS[], 7)</f>
        <v>Shoe</v>
      </c>
    </row>
    <row r="1977" spans="1:9" ht="15.5" x14ac:dyDescent="0.3">
      <c r="A1977" s="37">
        <v>1976</v>
      </c>
      <c r="B1977" s="41" t="s">
        <v>673</v>
      </c>
      <c r="C1977" s="38">
        <v>485</v>
      </c>
      <c r="D1977" s="39">
        <v>44757.950225762797</v>
      </c>
      <c r="E1977" s="34">
        <f>VLOOKUP(FACT_INTERESTS[[#This Row],[DW Version]], VERSIONS[], 2)</f>
        <v>51</v>
      </c>
      <c r="F1977" s="34">
        <f>VLOOKUP(FACT_INTERESTS[[#This Row],[DW Version]], VERSIONS[], 3)</f>
        <v>6.5</v>
      </c>
      <c r="G1977" s="34" t="str">
        <f>VLOOKUP(FACT_INTERESTS[[#This Row],[DW Version]], VERSIONS[], 4)</f>
        <v>white</v>
      </c>
      <c r="H1977" s="40" t="str">
        <f>VLOOKUP(FACT_INTERESTS[[#This Row],[DW Version]], VERSIONS[], 6)</f>
        <v>Therma Sphere Hoodie</v>
      </c>
      <c r="I1977" s="40" t="str">
        <f>VLOOKUP(FACT_INTERESTS[[#This Row],[DW Version]], VERSIONS[], 7)</f>
        <v>Apparel</v>
      </c>
    </row>
    <row r="1978" spans="1:9" ht="15.5" x14ac:dyDescent="0.3">
      <c r="A1978" s="34">
        <v>1977</v>
      </c>
      <c r="B1978" s="34" t="s">
        <v>673</v>
      </c>
      <c r="C1978" s="35">
        <v>778</v>
      </c>
      <c r="D1978" s="36">
        <v>43314.288371945637</v>
      </c>
      <c r="E1978" s="34">
        <f>VLOOKUP(FACT_INTERESTS[[#This Row],[DW Version]], VERSIONS[], 2)</f>
        <v>79</v>
      </c>
      <c r="F1978" s="34">
        <f>VLOOKUP(FACT_INTERESTS[[#This Row],[DW Version]], VERSIONS[], 3)</f>
        <v>12.5</v>
      </c>
      <c r="G1978" s="34" t="str">
        <f>VLOOKUP(FACT_INTERESTS[[#This Row],[DW Version]], VERSIONS[], 4)</f>
        <v>white</v>
      </c>
      <c r="H1978" s="40" t="str">
        <f>VLOOKUP(FACT_INTERESTS[[#This Row],[DW Version]], VERSIONS[], 6)</f>
        <v>Zoom Gravity</v>
      </c>
      <c r="I1978" s="40" t="str">
        <f>VLOOKUP(FACT_INTERESTS[[#This Row],[DW Version]], VERSIONS[], 7)</f>
        <v>Shoe</v>
      </c>
    </row>
    <row r="1979" spans="1:9" ht="15.5" x14ac:dyDescent="0.3">
      <c r="A1979" s="37">
        <v>1978</v>
      </c>
      <c r="B1979" s="37" t="s">
        <v>673</v>
      </c>
      <c r="C1979" s="38">
        <v>897</v>
      </c>
      <c r="D1979" s="39">
        <v>44626.795190552082</v>
      </c>
      <c r="E1979" s="34">
        <f>VLOOKUP(FACT_INTERESTS[[#This Row],[DW Version]], VERSIONS[], 2)</f>
        <v>91</v>
      </c>
      <c r="F1979" s="34">
        <f>VLOOKUP(FACT_INTERESTS[[#This Row],[DW Version]], VERSIONS[], 3)</f>
        <v>12</v>
      </c>
      <c r="G1979" s="34" t="str">
        <f>VLOOKUP(FACT_INTERESTS[[#This Row],[DW Version]], VERSIONS[], 4)</f>
        <v>white</v>
      </c>
      <c r="H1979" s="40" t="str">
        <f>VLOOKUP(FACT_INTERESTS[[#This Row],[DW Version]], VERSIONS[], 6)</f>
        <v>Alphafly NEXT%</v>
      </c>
      <c r="I1979" s="40" t="str">
        <f>VLOOKUP(FACT_INTERESTS[[#This Row],[DW Version]], VERSIONS[], 7)</f>
        <v>Shoe</v>
      </c>
    </row>
    <row r="1980" spans="1:9" ht="15.5" x14ac:dyDescent="0.3">
      <c r="A1980" s="34">
        <v>1979</v>
      </c>
      <c r="B1980" s="34" t="s">
        <v>673</v>
      </c>
      <c r="C1980" s="35">
        <v>734</v>
      </c>
      <c r="D1980" s="36">
        <v>40697.26458843764</v>
      </c>
      <c r="E1980" s="34">
        <f>VLOOKUP(FACT_INTERESTS[[#This Row],[DW Version]], VERSIONS[], 2)</f>
        <v>75</v>
      </c>
      <c r="F1980" s="34">
        <f>VLOOKUP(FACT_INTERESTS[[#This Row],[DW Version]], VERSIONS[], 3)</f>
        <v>9.5</v>
      </c>
      <c r="G1980" s="34" t="str">
        <f>VLOOKUP(FACT_INTERESTS[[#This Row],[DW Version]], VERSIONS[], 4)</f>
        <v>red</v>
      </c>
      <c r="H1980" s="40" t="str">
        <f>VLOOKUP(FACT_INTERESTS[[#This Row],[DW Version]], VERSIONS[], 6)</f>
        <v>React Presto</v>
      </c>
      <c r="I1980" s="40" t="str">
        <f>VLOOKUP(FACT_INTERESTS[[#This Row],[DW Version]], VERSIONS[], 7)</f>
        <v>Shoe</v>
      </c>
    </row>
    <row r="1981" spans="1:9" ht="15.5" x14ac:dyDescent="0.3">
      <c r="A1981" s="37">
        <v>1980</v>
      </c>
      <c r="B1981" s="37" t="s">
        <v>673</v>
      </c>
      <c r="C1981" s="38">
        <v>829</v>
      </c>
      <c r="D1981" s="39">
        <v>43646.801308308866</v>
      </c>
      <c r="E1981" s="34">
        <f>VLOOKUP(FACT_INTERESTS[[#This Row],[DW Version]], VERSIONS[], 2)</f>
        <v>84</v>
      </c>
      <c r="F1981" s="34">
        <f>VLOOKUP(FACT_INTERESTS[[#This Row],[DW Version]], VERSIONS[], 3)</f>
        <v>8</v>
      </c>
      <c r="G1981" s="34" t="str">
        <f>VLOOKUP(FACT_INTERESTS[[#This Row],[DW Version]], VERSIONS[], 4)</f>
        <v>black</v>
      </c>
      <c r="H1981" s="40" t="str">
        <f>VLOOKUP(FACT_INTERESTS[[#This Row],[DW Version]], VERSIONS[], 6)</f>
        <v>AeroLoft Running Vest</v>
      </c>
      <c r="I1981" s="40" t="str">
        <f>VLOOKUP(FACT_INTERESTS[[#This Row],[DW Version]], VERSIONS[], 7)</f>
        <v>Apparel</v>
      </c>
    </row>
    <row r="1982" spans="1:9" ht="15.5" x14ac:dyDescent="0.3">
      <c r="A1982" s="34">
        <v>1981</v>
      </c>
      <c r="B1982" s="34" t="s">
        <v>673</v>
      </c>
      <c r="C1982" s="35">
        <v>226</v>
      </c>
      <c r="D1982" s="36">
        <v>41136.243806744242</v>
      </c>
      <c r="E1982" s="34">
        <f>VLOOKUP(FACT_INTERESTS[[#This Row],[DW Version]], VERSIONS[], 2)</f>
        <v>22</v>
      </c>
      <c r="F1982" s="34">
        <f>VLOOKUP(FACT_INTERESTS[[#This Row],[DW Version]], VERSIONS[], 3)</f>
        <v>11</v>
      </c>
      <c r="G1982" s="34" t="str">
        <f>VLOOKUP(FACT_INTERESTS[[#This Row],[DW Version]], VERSIONS[], 4)</f>
        <v>white</v>
      </c>
      <c r="H1982" s="40" t="str">
        <f>VLOOKUP(FACT_INTERESTS[[#This Row],[DW Version]], VERSIONS[], 6)</f>
        <v>Daybreak</v>
      </c>
      <c r="I1982" s="40" t="str">
        <f>VLOOKUP(FACT_INTERESTS[[#This Row],[DW Version]], VERSIONS[], 7)</f>
        <v>Shoe</v>
      </c>
    </row>
    <row r="1983" spans="1:9" ht="15.5" x14ac:dyDescent="0.3">
      <c r="A1983" s="37">
        <v>1982</v>
      </c>
      <c r="B1983" s="37" t="s">
        <v>673</v>
      </c>
      <c r="C1983" s="38">
        <v>167</v>
      </c>
      <c r="D1983" s="39">
        <v>41156.147734174192</v>
      </c>
      <c r="E1983" s="34">
        <f>VLOOKUP(FACT_INTERESTS[[#This Row],[DW Version]], VERSIONS[], 2)</f>
        <v>16</v>
      </c>
      <c r="F1983" s="34">
        <f>VLOOKUP(FACT_INTERESTS[[#This Row],[DW Version]], VERSIONS[], 3)</f>
        <v>12.5</v>
      </c>
      <c r="G1983" s="34" t="str">
        <f>VLOOKUP(FACT_INTERESTS[[#This Row],[DW Version]], VERSIONS[], 4)</f>
        <v>white</v>
      </c>
      <c r="H1983" s="40" t="str">
        <f>VLOOKUP(FACT_INTERESTS[[#This Row],[DW Version]], VERSIONS[], 6)</f>
        <v>Flyknit</v>
      </c>
      <c r="I1983" s="40" t="str">
        <f>VLOOKUP(FACT_INTERESTS[[#This Row],[DW Version]], VERSIONS[], 7)</f>
        <v>Shoe</v>
      </c>
    </row>
    <row r="1984" spans="1:9" ht="15.5" x14ac:dyDescent="0.3">
      <c r="A1984" s="34">
        <v>1983</v>
      </c>
      <c r="B1984" s="34" t="s">
        <v>673</v>
      </c>
      <c r="C1984" s="35">
        <v>733</v>
      </c>
      <c r="D1984" s="36">
        <v>40651.871798465603</v>
      </c>
      <c r="E1984" s="34">
        <f>VLOOKUP(FACT_INTERESTS[[#This Row],[DW Version]], VERSIONS[], 2)</f>
        <v>75</v>
      </c>
      <c r="F1984" s="34">
        <f>VLOOKUP(FACT_INTERESTS[[#This Row],[DW Version]], VERSIONS[], 3)</f>
        <v>8</v>
      </c>
      <c r="G1984" s="34" t="str">
        <f>VLOOKUP(FACT_INTERESTS[[#This Row],[DW Version]], VERSIONS[], 4)</f>
        <v>green</v>
      </c>
      <c r="H1984" s="40" t="str">
        <f>VLOOKUP(FACT_INTERESTS[[#This Row],[DW Version]], VERSIONS[], 6)</f>
        <v>React Presto</v>
      </c>
      <c r="I1984" s="40" t="str">
        <f>VLOOKUP(FACT_INTERESTS[[#This Row],[DW Version]], VERSIONS[], 7)</f>
        <v>Shoe</v>
      </c>
    </row>
    <row r="1985" spans="1:9" ht="15.5" x14ac:dyDescent="0.3">
      <c r="A1985" s="37">
        <v>1984</v>
      </c>
      <c r="B1985" s="37" t="s">
        <v>666</v>
      </c>
      <c r="C1985" s="38">
        <v>528</v>
      </c>
      <c r="D1985" s="39">
        <v>42056.202760448097</v>
      </c>
      <c r="E1985" s="34">
        <f>VLOOKUP(FACT_INTERESTS[[#This Row],[DW Version]], VERSIONS[], 2)</f>
        <v>55</v>
      </c>
      <c r="F1985" s="34">
        <f>VLOOKUP(FACT_INTERESTS[[#This Row],[DW Version]], VERSIONS[], 3)</f>
        <v>3</v>
      </c>
      <c r="G1985" s="34" t="str">
        <f>VLOOKUP(FACT_INTERESTS[[#This Row],[DW Version]], VERSIONS[], 4)</f>
        <v>dark red</v>
      </c>
      <c r="H1985" s="40" t="str">
        <f>VLOOKUP(FACT_INTERESTS[[#This Row],[DW Version]], VERSIONS[], 6)</f>
        <v>Vapor Street</v>
      </c>
      <c r="I1985" s="40" t="str">
        <f>VLOOKUP(FACT_INTERESTS[[#This Row],[DW Version]], VERSIONS[], 7)</f>
        <v>Shoe</v>
      </c>
    </row>
    <row r="1986" spans="1:9" ht="15.5" x14ac:dyDescent="0.3">
      <c r="A1986" s="34">
        <v>1985</v>
      </c>
      <c r="B1986" s="40" t="s">
        <v>666</v>
      </c>
      <c r="C1986" s="35">
        <v>678</v>
      </c>
      <c r="D1986" s="36">
        <v>42429.055514978922</v>
      </c>
      <c r="E1986" s="34">
        <f>VLOOKUP(FACT_INTERESTS[[#This Row],[DW Version]], VERSIONS[], 2)</f>
        <v>68</v>
      </c>
      <c r="F1986" s="34">
        <f>VLOOKUP(FACT_INTERESTS[[#This Row],[DW Version]], VERSIONS[], 3)</f>
        <v>12</v>
      </c>
      <c r="G1986" s="34" t="str">
        <f>VLOOKUP(FACT_INTERESTS[[#This Row],[DW Version]], VERSIONS[], 4)</f>
        <v>white</v>
      </c>
      <c r="H1986" s="40" t="str">
        <f>VLOOKUP(FACT_INTERESTS[[#This Row],[DW Version]], VERSIONS[], 6)</f>
        <v>React Miler</v>
      </c>
      <c r="I1986" s="40" t="str">
        <f>VLOOKUP(FACT_INTERESTS[[#This Row],[DW Version]], VERSIONS[], 7)</f>
        <v>Shoe</v>
      </c>
    </row>
    <row r="1987" spans="1:9" ht="15.5" x14ac:dyDescent="0.3">
      <c r="A1987" s="37">
        <v>1986</v>
      </c>
      <c r="B1987" s="41" t="s">
        <v>666</v>
      </c>
      <c r="C1987" s="38">
        <v>734</v>
      </c>
      <c r="D1987" s="39">
        <v>40412.987323419919</v>
      </c>
      <c r="E1987" s="34">
        <f>VLOOKUP(FACT_INTERESTS[[#This Row],[DW Version]], VERSIONS[], 2)</f>
        <v>75</v>
      </c>
      <c r="F1987" s="34">
        <f>VLOOKUP(FACT_INTERESTS[[#This Row],[DW Version]], VERSIONS[], 3)</f>
        <v>9.5</v>
      </c>
      <c r="G1987" s="34" t="str">
        <f>VLOOKUP(FACT_INTERESTS[[#This Row],[DW Version]], VERSIONS[], 4)</f>
        <v>red</v>
      </c>
      <c r="H1987" s="40" t="str">
        <f>VLOOKUP(FACT_INTERESTS[[#This Row],[DW Version]], VERSIONS[], 6)</f>
        <v>React Presto</v>
      </c>
      <c r="I1987" s="40" t="str">
        <f>VLOOKUP(FACT_INTERESTS[[#This Row],[DW Version]], VERSIONS[], 7)</f>
        <v>Shoe</v>
      </c>
    </row>
    <row r="1988" spans="1:9" ht="15.5" x14ac:dyDescent="0.3">
      <c r="A1988" s="34">
        <v>1987</v>
      </c>
      <c r="B1988" s="40" t="s">
        <v>666</v>
      </c>
      <c r="C1988" s="35">
        <v>732</v>
      </c>
      <c r="D1988" s="36">
        <v>44965.51658421952</v>
      </c>
      <c r="E1988" s="34">
        <f>VLOOKUP(FACT_INTERESTS[[#This Row],[DW Version]], VERSIONS[], 2)</f>
        <v>75</v>
      </c>
      <c r="F1988" s="34">
        <f>VLOOKUP(FACT_INTERESTS[[#This Row],[DW Version]], VERSIONS[], 3)</f>
        <v>7.5</v>
      </c>
      <c r="G1988" s="34" t="str">
        <f>VLOOKUP(FACT_INTERESTS[[#This Row],[DW Version]], VERSIONS[], 4)</f>
        <v>white</v>
      </c>
      <c r="H1988" s="40" t="str">
        <f>VLOOKUP(FACT_INTERESTS[[#This Row],[DW Version]], VERSIONS[], 6)</f>
        <v>React Presto</v>
      </c>
      <c r="I1988" s="40" t="str">
        <f>VLOOKUP(FACT_INTERESTS[[#This Row],[DW Version]], VERSIONS[], 7)</f>
        <v>Shoe</v>
      </c>
    </row>
    <row r="1989" spans="1:9" ht="15.5" x14ac:dyDescent="0.3">
      <c r="A1989" s="37">
        <v>1988</v>
      </c>
      <c r="B1989" s="37" t="s">
        <v>666</v>
      </c>
      <c r="C1989" s="38">
        <v>200</v>
      </c>
      <c r="D1989" s="39">
        <v>40635.059966192443</v>
      </c>
      <c r="E1989" s="34">
        <f>VLOOKUP(FACT_INTERESTS[[#This Row],[DW Version]], VERSIONS[], 2)</f>
        <v>20</v>
      </c>
      <c r="F1989" s="34">
        <f>VLOOKUP(FACT_INTERESTS[[#This Row],[DW Version]], VERSIONS[], 3)</f>
        <v>6.5</v>
      </c>
      <c r="G1989" s="34" t="str">
        <f>VLOOKUP(FACT_INTERESTS[[#This Row],[DW Version]], VERSIONS[], 4)</f>
        <v>black</v>
      </c>
      <c r="H1989" s="40" t="str">
        <f>VLOOKUP(FACT_INTERESTS[[#This Row],[DW Version]], VERSIONS[], 6)</f>
        <v>Joyride</v>
      </c>
      <c r="I1989" s="40" t="str">
        <f>VLOOKUP(FACT_INTERESTS[[#This Row],[DW Version]], VERSIONS[], 7)</f>
        <v>Shoe</v>
      </c>
    </row>
    <row r="1990" spans="1:9" ht="15.5" x14ac:dyDescent="0.3">
      <c r="A1990" s="45">
        <v>1989</v>
      </c>
      <c r="B1990" s="45" t="s">
        <v>666</v>
      </c>
      <c r="C1990" s="46">
        <v>121</v>
      </c>
      <c r="D1990" s="47">
        <v>40772.387363804781</v>
      </c>
      <c r="E1990" s="34">
        <f>VLOOKUP(FACT_INTERESTS[[#This Row],[DW Version]], VERSIONS[], 2)</f>
        <v>12</v>
      </c>
      <c r="F1990" s="34">
        <f>VLOOKUP(FACT_INTERESTS[[#This Row],[DW Version]], VERSIONS[], 3)</f>
        <v>10</v>
      </c>
      <c r="G1990" s="34" t="str">
        <f>VLOOKUP(FACT_INTERESTS[[#This Row],[DW Version]], VERSIONS[], 4)</f>
        <v>black</v>
      </c>
      <c r="H1990" s="40" t="str">
        <f>VLOOKUP(FACT_INTERESTS[[#This Row],[DW Version]], VERSIONS[], 6)</f>
        <v>Pegasus</v>
      </c>
      <c r="I1990" s="40" t="str">
        <f>VLOOKUP(FACT_INTERESTS[[#This Row],[DW Version]], VERSIONS[], 7)</f>
        <v>Shoe</v>
      </c>
    </row>
  </sheetData>
  <conditionalFormatting sqref="D2:D1990">
    <cfRule type="duplicateValues" dxfId="2" priority="2"/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1499"/>
  <sheetViews>
    <sheetView topLeftCell="H1" workbookViewId="0">
      <selection activeCell="H9" sqref="H9"/>
    </sheetView>
  </sheetViews>
  <sheetFormatPr defaultRowHeight="14" x14ac:dyDescent="0.3"/>
  <cols>
    <col min="1" max="1" width="9.25" customWidth="1"/>
    <col min="2" max="2" width="14.1640625" style="1" bestFit="1" customWidth="1"/>
    <col min="3" max="3" width="20.33203125" style="1" bestFit="1" customWidth="1"/>
    <col min="4" max="4" width="14.25" bestFit="1" customWidth="1"/>
    <col min="5" max="5" width="19.75" bestFit="1" customWidth="1"/>
    <col min="6" max="6" width="14.9140625" bestFit="1" customWidth="1"/>
    <col min="7" max="7" width="17.9140625" style="20" bestFit="1" customWidth="1"/>
    <col min="8" max="8" width="13.75" style="5" bestFit="1" customWidth="1"/>
  </cols>
  <sheetData>
    <row r="1" spans="1:8" s="8" customFormat="1" ht="15.5" x14ac:dyDescent="0.3">
      <c r="A1" s="18" t="s">
        <v>909</v>
      </c>
      <c r="B1" s="7" t="s">
        <v>894</v>
      </c>
      <c r="C1" s="7" t="s">
        <v>920</v>
      </c>
      <c r="D1" s="6" t="s">
        <v>908</v>
      </c>
      <c r="E1" s="3" t="s">
        <v>907</v>
      </c>
      <c r="F1" s="6" t="s">
        <v>900</v>
      </c>
      <c r="G1" s="27" t="s">
        <v>919</v>
      </c>
      <c r="H1" s="27" t="s">
        <v>918</v>
      </c>
    </row>
    <row r="2" spans="1:8" ht="15.5" x14ac:dyDescent="0.3">
      <c r="A2" s="4">
        <v>1</v>
      </c>
      <c r="B2" s="28">
        <v>41780.51835648148</v>
      </c>
      <c r="C2" s="28">
        <v>41780.51835648148</v>
      </c>
      <c r="D2" s="4" t="s">
        <v>413</v>
      </c>
      <c r="E2" s="5" t="s">
        <v>628</v>
      </c>
      <c r="F2" s="4">
        <v>18</v>
      </c>
      <c r="G2" s="5">
        <v>0</v>
      </c>
      <c r="H2" s="5">
        <f>IF(ORDERS[[#This Row],[Order Type]]="In-Store", 0,_xlfn.DAYS(ORDERS[[#This Row],[Order Arrival Date]],ORDERS[[#This Row],[Order Date]]))</f>
        <v>0</v>
      </c>
    </row>
    <row r="3" spans="1:8" ht="15.5" x14ac:dyDescent="0.3">
      <c r="A3" s="4">
        <f>1+A2</f>
        <v>2</v>
      </c>
      <c r="B3" s="28">
        <v>44644.734408434793</v>
      </c>
      <c r="C3" s="28">
        <v>44644.734408434793</v>
      </c>
      <c r="D3" s="4" t="s">
        <v>413</v>
      </c>
      <c r="E3" s="5" t="s">
        <v>725</v>
      </c>
      <c r="F3" s="4">
        <v>43</v>
      </c>
      <c r="G3" s="5">
        <v>0</v>
      </c>
      <c r="H3" s="5">
        <f>IF(ORDERS[[#This Row],[Order Type]]="In-Store", 0,_xlfn.DAYS(ORDERS[[#This Row],[Order Arrival Date]],ORDERS[[#This Row],[Order Date]]))</f>
        <v>0</v>
      </c>
    </row>
    <row r="4" spans="1:8" ht="15.5" x14ac:dyDescent="0.3">
      <c r="A4" s="4">
        <f t="shared" ref="A4:A67" si="0">1+A3</f>
        <v>3</v>
      </c>
      <c r="B4" s="28">
        <v>38919.372833854504</v>
      </c>
      <c r="C4" s="28">
        <v>38919.372833854504</v>
      </c>
      <c r="D4" s="4" t="s">
        <v>413</v>
      </c>
      <c r="E4" s="5" t="s">
        <v>678</v>
      </c>
      <c r="F4" s="4">
        <v>10</v>
      </c>
      <c r="G4" s="5">
        <v>0</v>
      </c>
      <c r="H4" s="5">
        <f>IF(ORDERS[[#This Row],[Order Type]]="In-Store", 0,_xlfn.DAYS(ORDERS[[#This Row],[Order Arrival Date]],ORDERS[[#This Row],[Order Date]]))</f>
        <v>0</v>
      </c>
    </row>
    <row r="5" spans="1:8" ht="15.5" x14ac:dyDescent="0.3">
      <c r="A5" s="4">
        <f t="shared" si="0"/>
        <v>4</v>
      </c>
      <c r="B5" s="28">
        <v>39156.774020932324</v>
      </c>
      <c r="C5" s="28">
        <v>39156.774020932324</v>
      </c>
      <c r="D5" s="4" t="s">
        <v>413</v>
      </c>
      <c r="E5" s="5" t="s">
        <v>769</v>
      </c>
      <c r="F5" s="4">
        <v>23</v>
      </c>
      <c r="G5" s="5">
        <v>0</v>
      </c>
      <c r="H5" s="5">
        <f>IF(ORDERS[[#This Row],[Order Type]]="In-Store", 0,_xlfn.DAYS(ORDERS[[#This Row],[Order Arrival Date]],ORDERS[[#This Row],[Order Date]]))</f>
        <v>0</v>
      </c>
    </row>
    <row r="6" spans="1:8" ht="15.5" x14ac:dyDescent="0.3">
      <c r="A6" s="4">
        <f t="shared" si="0"/>
        <v>5</v>
      </c>
      <c r="B6" s="28">
        <v>43608.853023981879</v>
      </c>
      <c r="C6" s="28">
        <v>43608.853023981879</v>
      </c>
      <c r="D6" s="4" t="s">
        <v>413</v>
      </c>
      <c r="E6" s="5" t="s">
        <v>629</v>
      </c>
      <c r="F6" s="4">
        <v>25</v>
      </c>
      <c r="G6" s="5">
        <v>0</v>
      </c>
      <c r="H6" s="5">
        <f>IF(ORDERS[[#This Row],[Order Type]]="In-Store", 0,_xlfn.DAYS(ORDERS[[#This Row],[Order Arrival Date]],ORDERS[[#This Row],[Order Date]]))</f>
        <v>0</v>
      </c>
    </row>
    <row r="7" spans="1:8" ht="15.5" x14ac:dyDescent="0.3">
      <c r="A7" s="4">
        <f t="shared" si="0"/>
        <v>6</v>
      </c>
      <c r="B7" s="28">
        <v>40453.025889934252</v>
      </c>
      <c r="C7" s="28">
        <v>40461.025889934252</v>
      </c>
      <c r="D7" s="4" t="s">
        <v>414</v>
      </c>
      <c r="E7" s="5" t="s">
        <v>816</v>
      </c>
      <c r="F7" s="4">
        <v>0</v>
      </c>
      <c r="G7" s="5">
        <v>0</v>
      </c>
      <c r="H7" s="5">
        <f>IF(ORDERS[[#This Row],[Order Type]]="In-Store", 0,_xlfn.DAYS(ORDERS[[#This Row],[Order Arrival Date]],ORDERS[[#This Row],[Order Date]]))</f>
        <v>8</v>
      </c>
    </row>
    <row r="8" spans="1:8" ht="15.5" x14ac:dyDescent="0.3">
      <c r="A8" s="4">
        <f t="shared" si="0"/>
        <v>7</v>
      </c>
      <c r="B8" s="28">
        <v>44610.871910947884</v>
      </c>
      <c r="C8" s="28">
        <v>44612.871910947884</v>
      </c>
      <c r="D8" s="4" t="s">
        <v>414</v>
      </c>
      <c r="E8" s="5" t="s">
        <v>769</v>
      </c>
      <c r="F8" s="4">
        <v>0</v>
      </c>
      <c r="G8" s="5">
        <v>0</v>
      </c>
      <c r="H8" s="5">
        <f>IF(ORDERS[[#This Row],[Order Type]]="In-Store", 0,_xlfn.DAYS(ORDERS[[#This Row],[Order Arrival Date]],ORDERS[[#This Row],[Order Date]]))</f>
        <v>2</v>
      </c>
    </row>
    <row r="9" spans="1:8" ht="15.5" x14ac:dyDescent="0.3">
      <c r="A9" s="4">
        <f t="shared" si="0"/>
        <v>8</v>
      </c>
      <c r="B9" s="28">
        <v>40941.956884077073</v>
      </c>
      <c r="C9" s="28">
        <v>40941.956884077073</v>
      </c>
      <c r="D9" s="4" t="s">
        <v>413</v>
      </c>
      <c r="E9" s="5" t="s">
        <v>736</v>
      </c>
      <c r="F9" s="4">
        <v>30</v>
      </c>
      <c r="G9" s="5">
        <v>0.05</v>
      </c>
      <c r="H9" s="5">
        <f>IF(ORDERS[[#This Row],[Order Type]]="In-Store", 0,_xlfn.DAYS(ORDERS[[#This Row],[Order Arrival Date]],ORDERS[[#This Row],[Order Date]]))</f>
        <v>0</v>
      </c>
    </row>
    <row r="10" spans="1:8" ht="15.5" x14ac:dyDescent="0.3">
      <c r="A10" s="4">
        <f t="shared" si="0"/>
        <v>9</v>
      </c>
      <c r="B10" s="28">
        <v>44253.707366570881</v>
      </c>
      <c r="C10" s="28">
        <v>44253.707366570881</v>
      </c>
      <c r="D10" s="4" t="s">
        <v>413</v>
      </c>
      <c r="E10" s="5" t="s">
        <v>712</v>
      </c>
      <c r="F10" s="4">
        <v>12</v>
      </c>
      <c r="G10" s="5">
        <v>0</v>
      </c>
      <c r="H10" s="5">
        <f>IF(ORDERS[[#This Row],[Order Type]]="In-Store", 0,_xlfn.DAYS(ORDERS[[#This Row],[Order Arrival Date]],ORDERS[[#This Row],[Order Date]]))</f>
        <v>0</v>
      </c>
    </row>
    <row r="11" spans="1:8" ht="15.5" x14ac:dyDescent="0.3">
      <c r="A11" s="4">
        <f t="shared" si="0"/>
        <v>10</v>
      </c>
      <c r="B11" s="28">
        <v>44403.569450960444</v>
      </c>
      <c r="C11" s="28">
        <v>44403.569450960444</v>
      </c>
      <c r="D11" s="4" t="s">
        <v>413</v>
      </c>
      <c r="E11" s="5" t="s">
        <v>721</v>
      </c>
      <c r="F11" s="4">
        <v>10</v>
      </c>
      <c r="G11" s="5">
        <v>0</v>
      </c>
      <c r="H11" s="5">
        <f>IF(ORDERS[[#This Row],[Order Type]]="In-Store", 0,_xlfn.DAYS(ORDERS[[#This Row],[Order Arrival Date]],ORDERS[[#This Row],[Order Date]]))</f>
        <v>0</v>
      </c>
    </row>
    <row r="12" spans="1:8" ht="15.5" x14ac:dyDescent="0.3">
      <c r="A12" s="4">
        <f t="shared" si="0"/>
        <v>11</v>
      </c>
      <c r="B12" s="28">
        <v>42044.832429970382</v>
      </c>
      <c r="C12" s="28">
        <v>42044.832429970382</v>
      </c>
      <c r="D12" s="4" t="s">
        <v>413</v>
      </c>
      <c r="E12" s="5" t="s">
        <v>757</v>
      </c>
      <c r="F12" s="4">
        <v>25</v>
      </c>
      <c r="G12" s="5">
        <v>0</v>
      </c>
      <c r="H12" s="5">
        <f>IF(ORDERS[[#This Row],[Order Type]]="In-Store", 0,_xlfn.DAYS(ORDERS[[#This Row],[Order Arrival Date]],ORDERS[[#This Row],[Order Date]]))</f>
        <v>0</v>
      </c>
    </row>
    <row r="13" spans="1:8" ht="15.5" x14ac:dyDescent="0.3">
      <c r="A13" s="4">
        <f t="shared" si="0"/>
        <v>12</v>
      </c>
      <c r="B13" s="28">
        <v>43225.404888028403</v>
      </c>
      <c r="C13" s="28">
        <v>43225.404888028403</v>
      </c>
      <c r="D13" s="4" t="s">
        <v>413</v>
      </c>
      <c r="E13" s="5" t="s">
        <v>725</v>
      </c>
      <c r="F13" s="4">
        <v>24</v>
      </c>
      <c r="G13" s="5">
        <v>0</v>
      </c>
      <c r="H13" s="5">
        <f>IF(ORDERS[[#This Row],[Order Type]]="In-Store", 0,_xlfn.DAYS(ORDERS[[#This Row],[Order Arrival Date]],ORDERS[[#This Row],[Order Date]]))</f>
        <v>0</v>
      </c>
    </row>
    <row r="14" spans="1:8" ht="15.5" x14ac:dyDescent="0.3">
      <c r="A14" s="4">
        <f t="shared" si="0"/>
        <v>13</v>
      </c>
      <c r="B14" s="28">
        <v>42509.492544015928</v>
      </c>
      <c r="C14" s="28">
        <v>42509.492544015928</v>
      </c>
      <c r="D14" s="4" t="s">
        <v>413</v>
      </c>
      <c r="E14" s="5" t="s">
        <v>690</v>
      </c>
      <c r="F14" s="4">
        <v>29</v>
      </c>
      <c r="G14" s="5">
        <v>0</v>
      </c>
      <c r="H14" s="5">
        <f>IF(ORDERS[[#This Row],[Order Type]]="In-Store", 0,_xlfn.DAYS(ORDERS[[#This Row],[Order Arrival Date]],ORDERS[[#This Row],[Order Date]]))</f>
        <v>0</v>
      </c>
    </row>
    <row r="15" spans="1:8" ht="15.5" x14ac:dyDescent="0.3">
      <c r="A15" s="4">
        <f t="shared" si="0"/>
        <v>14</v>
      </c>
      <c r="B15" s="28">
        <v>44479.377456461763</v>
      </c>
      <c r="C15" s="28">
        <v>44479.377456461763</v>
      </c>
      <c r="D15" s="4" t="s">
        <v>413</v>
      </c>
      <c r="E15" s="5" t="s">
        <v>750</v>
      </c>
      <c r="F15" s="4">
        <v>18</v>
      </c>
      <c r="G15" s="5">
        <v>0</v>
      </c>
      <c r="H15" s="5">
        <f>IF(ORDERS[[#This Row],[Order Type]]="In-Store", 0,_xlfn.DAYS(ORDERS[[#This Row],[Order Arrival Date]],ORDERS[[#This Row],[Order Date]]))</f>
        <v>0</v>
      </c>
    </row>
    <row r="16" spans="1:8" ht="15.5" x14ac:dyDescent="0.3">
      <c r="A16" s="4">
        <f t="shared" si="0"/>
        <v>15</v>
      </c>
      <c r="B16" s="28">
        <v>44370.993007004145</v>
      </c>
      <c r="C16" s="28">
        <v>44370.993007004145</v>
      </c>
      <c r="D16" s="4" t="s">
        <v>413</v>
      </c>
      <c r="E16" s="5" t="s">
        <v>702</v>
      </c>
      <c r="F16" s="4">
        <v>20</v>
      </c>
      <c r="G16" s="5">
        <v>0</v>
      </c>
      <c r="H16" s="5">
        <f>IF(ORDERS[[#This Row],[Order Type]]="In-Store", 0,_xlfn.DAYS(ORDERS[[#This Row],[Order Arrival Date]],ORDERS[[#This Row],[Order Date]]))</f>
        <v>0</v>
      </c>
    </row>
    <row r="17" spans="1:8" ht="15.5" x14ac:dyDescent="0.3">
      <c r="A17" s="4">
        <f t="shared" si="0"/>
        <v>16</v>
      </c>
      <c r="B17" s="28">
        <v>41873.409143975427</v>
      </c>
      <c r="C17" s="28">
        <v>41873.409143975427</v>
      </c>
      <c r="D17" s="4" t="s">
        <v>413</v>
      </c>
      <c r="E17" s="5" t="s">
        <v>649</v>
      </c>
      <c r="F17" s="4">
        <v>7</v>
      </c>
      <c r="G17" s="5">
        <v>0</v>
      </c>
      <c r="H17" s="5">
        <f>IF(ORDERS[[#This Row],[Order Type]]="In-Store", 0,_xlfn.DAYS(ORDERS[[#This Row],[Order Arrival Date]],ORDERS[[#This Row],[Order Date]]))</f>
        <v>0</v>
      </c>
    </row>
    <row r="18" spans="1:8" ht="15.5" x14ac:dyDescent="0.3">
      <c r="A18" s="4">
        <f t="shared" si="0"/>
        <v>17</v>
      </c>
      <c r="B18" s="28">
        <v>39041.524557409874</v>
      </c>
      <c r="C18" s="28">
        <v>39041.524557409874</v>
      </c>
      <c r="D18" s="4" t="s">
        <v>413</v>
      </c>
      <c r="E18" s="5" t="s">
        <v>756</v>
      </c>
      <c r="F18" s="4">
        <v>25</v>
      </c>
      <c r="G18" s="5">
        <v>0</v>
      </c>
      <c r="H18" s="5">
        <f>IF(ORDERS[[#This Row],[Order Type]]="In-Store", 0,_xlfn.DAYS(ORDERS[[#This Row],[Order Arrival Date]],ORDERS[[#This Row],[Order Date]]))</f>
        <v>0</v>
      </c>
    </row>
    <row r="19" spans="1:8" ht="15.5" x14ac:dyDescent="0.3">
      <c r="A19" s="4">
        <f t="shared" si="0"/>
        <v>18</v>
      </c>
      <c r="B19" s="28">
        <v>40080.660876144575</v>
      </c>
      <c r="C19" s="28">
        <v>40080.660876144575</v>
      </c>
      <c r="D19" s="4" t="s">
        <v>413</v>
      </c>
      <c r="E19" s="5" t="s">
        <v>662</v>
      </c>
      <c r="F19" s="4">
        <v>25</v>
      </c>
      <c r="G19" s="5">
        <v>0</v>
      </c>
      <c r="H19" s="5">
        <f>IF(ORDERS[[#This Row],[Order Type]]="In-Store", 0,_xlfn.DAYS(ORDERS[[#This Row],[Order Arrival Date]],ORDERS[[#This Row],[Order Date]]))</f>
        <v>0</v>
      </c>
    </row>
    <row r="20" spans="1:8" ht="15.5" x14ac:dyDescent="0.3">
      <c r="A20" s="4">
        <f t="shared" si="0"/>
        <v>19</v>
      </c>
      <c r="B20" s="28">
        <v>39620.247463964333</v>
      </c>
      <c r="C20" s="28">
        <v>39631.247463964333</v>
      </c>
      <c r="D20" s="4" t="s">
        <v>414</v>
      </c>
      <c r="E20" s="5" t="s">
        <v>798</v>
      </c>
      <c r="F20" s="4">
        <v>0</v>
      </c>
      <c r="G20" s="5">
        <v>0</v>
      </c>
      <c r="H20" s="5">
        <f>IF(ORDERS[[#This Row],[Order Type]]="In-Store", 0,_xlfn.DAYS(ORDERS[[#This Row],[Order Arrival Date]],ORDERS[[#This Row],[Order Date]]))</f>
        <v>11</v>
      </c>
    </row>
    <row r="21" spans="1:8" ht="15.5" x14ac:dyDescent="0.3">
      <c r="A21" s="4">
        <f t="shared" si="0"/>
        <v>20</v>
      </c>
      <c r="B21" s="28">
        <v>39668.73720453</v>
      </c>
      <c r="C21" s="28">
        <v>39668.73720453</v>
      </c>
      <c r="D21" s="4" t="s">
        <v>413</v>
      </c>
      <c r="E21" s="5" t="s">
        <v>741</v>
      </c>
      <c r="F21" s="4">
        <v>43</v>
      </c>
      <c r="G21" s="5">
        <v>0</v>
      </c>
      <c r="H21" s="5">
        <f>IF(ORDERS[[#This Row],[Order Type]]="In-Store", 0,_xlfn.DAYS(ORDERS[[#This Row],[Order Arrival Date]],ORDERS[[#This Row],[Order Date]]))</f>
        <v>0</v>
      </c>
    </row>
    <row r="22" spans="1:8" ht="15.5" x14ac:dyDescent="0.3">
      <c r="A22" s="4">
        <f t="shared" si="0"/>
        <v>21</v>
      </c>
      <c r="B22" s="28">
        <v>42060.469303847232</v>
      </c>
      <c r="C22" s="28">
        <v>42060.469303847232</v>
      </c>
      <c r="D22" s="4" t="s">
        <v>413</v>
      </c>
      <c r="E22" s="5" t="s">
        <v>703</v>
      </c>
      <c r="F22" s="4">
        <v>19</v>
      </c>
      <c r="G22" s="5">
        <v>0.1</v>
      </c>
      <c r="H22" s="5">
        <f>IF(ORDERS[[#This Row],[Order Type]]="In-Store", 0,_xlfn.DAYS(ORDERS[[#This Row],[Order Arrival Date]],ORDERS[[#This Row],[Order Date]]))</f>
        <v>0</v>
      </c>
    </row>
    <row r="23" spans="1:8" ht="15.5" x14ac:dyDescent="0.3">
      <c r="A23" s="4">
        <f t="shared" si="0"/>
        <v>22</v>
      </c>
      <c r="B23" s="28">
        <v>42668.522051225467</v>
      </c>
      <c r="C23" s="28">
        <v>42668.522051225467</v>
      </c>
      <c r="D23" s="4" t="s">
        <v>413</v>
      </c>
      <c r="E23" s="5" t="s">
        <v>779</v>
      </c>
      <c r="F23" s="4">
        <v>15</v>
      </c>
      <c r="G23" s="5">
        <v>0</v>
      </c>
      <c r="H23" s="5">
        <f>IF(ORDERS[[#This Row],[Order Type]]="In-Store", 0,_xlfn.DAYS(ORDERS[[#This Row],[Order Arrival Date]],ORDERS[[#This Row],[Order Date]]))</f>
        <v>0</v>
      </c>
    </row>
    <row r="24" spans="1:8" ht="15.5" x14ac:dyDescent="0.3">
      <c r="A24" s="4">
        <f t="shared" si="0"/>
        <v>23</v>
      </c>
      <c r="B24" s="28">
        <v>44889.327313363108</v>
      </c>
      <c r="C24" s="28">
        <v>44889.327313363108</v>
      </c>
      <c r="D24" s="4" t="s">
        <v>413</v>
      </c>
      <c r="E24" s="5" t="s">
        <v>709</v>
      </c>
      <c r="F24" s="4">
        <v>12</v>
      </c>
      <c r="G24" s="5">
        <v>0</v>
      </c>
      <c r="H24" s="5">
        <f>IF(ORDERS[[#This Row],[Order Type]]="In-Store", 0,_xlfn.DAYS(ORDERS[[#This Row],[Order Arrival Date]],ORDERS[[#This Row],[Order Date]]))</f>
        <v>0</v>
      </c>
    </row>
    <row r="25" spans="1:8" ht="15.5" x14ac:dyDescent="0.3">
      <c r="A25" s="4">
        <f t="shared" si="0"/>
        <v>24</v>
      </c>
      <c r="B25" s="28">
        <v>38872.541031047942</v>
      </c>
      <c r="C25" s="28">
        <v>38872.541031047942</v>
      </c>
      <c r="D25" s="4" t="s">
        <v>413</v>
      </c>
      <c r="E25" s="5" t="s">
        <v>770</v>
      </c>
      <c r="F25" s="4">
        <v>45</v>
      </c>
      <c r="G25" s="5">
        <v>0</v>
      </c>
      <c r="H25" s="5">
        <f>IF(ORDERS[[#This Row],[Order Type]]="In-Store", 0,_xlfn.DAYS(ORDERS[[#This Row],[Order Arrival Date]],ORDERS[[#This Row],[Order Date]]))</f>
        <v>0</v>
      </c>
    </row>
    <row r="26" spans="1:8" ht="15.5" x14ac:dyDescent="0.3">
      <c r="A26" s="4">
        <f t="shared" si="0"/>
        <v>25</v>
      </c>
      <c r="B26" s="28">
        <v>41719.615861179402</v>
      </c>
      <c r="C26" s="28">
        <v>41719.615861179402</v>
      </c>
      <c r="D26" s="4" t="s">
        <v>413</v>
      </c>
      <c r="E26" s="5" t="s">
        <v>783</v>
      </c>
      <c r="F26" s="4">
        <v>14</v>
      </c>
      <c r="G26" s="5">
        <v>0</v>
      </c>
      <c r="H26" s="5">
        <f>IF(ORDERS[[#This Row],[Order Type]]="In-Store", 0,_xlfn.DAYS(ORDERS[[#This Row],[Order Arrival Date]],ORDERS[[#This Row],[Order Date]]))</f>
        <v>0</v>
      </c>
    </row>
    <row r="27" spans="1:8" ht="15.5" x14ac:dyDescent="0.3">
      <c r="A27" s="4">
        <f t="shared" si="0"/>
        <v>26</v>
      </c>
      <c r="B27" s="28">
        <v>39079.662325587014</v>
      </c>
      <c r="C27" s="28">
        <v>39079.662325587014</v>
      </c>
      <c r="D27" s="4" t="s">
        <v>413</v>
      </c>
      <c r="E27" s="5" t="s">
        <v>714</v>
      </c>
      <c r="F27" s="4">
        <v>39</v>
      </c>
      <c r="G27" s="5">
        <v>0</v>
      </c>
      <c r="H27" s="5">
        <f>IF(ORDERS[[#This Row],[Order Type]]="In-Store", 0,_xlfn.DAYS(ORDERS[[#This Row],[Order Arrival Date]],ORDERS[[#This Row],[Order Date]]))</f>
        <v>0</v>
      </c>
    </row>
    <row r="28" spans="1:8" ht="15.5" x14ac:dyDescent="0.3">
      <c r="A28" s="4">
        <f t="shared" si="0"/>
        <v>27</v>
      </c>
      <c r="B28" s="28">
        <v>41787.983202602227</v>
      </c>
      <c r="C28" s="28">
        <v>41795.983202602227</v>
      </c>
      <c r="D28" s="4" t="s">
        <v>414</v>
      </c>
      <c r="E28" s="5" t="s">
        <v>649</v>
      </c>
      <c r="F28" s="4">
        <v>0</v>
      </c>
      <c r="G28" s="5">
        <v>0</v>
      </c>
      <c r="H28" s="5">
        <f>IF(ORDERS[[#This Row],[Order Type]]="In-Store", 0,_xlfn.DAYS(ORDERS[[#This Row],[Order Arrival Date]],ORDERS[[#This Row],[Order Date]]))</f>
        <v>8</v>
      </c>
    </row>
    <row r="29" spans="1:8" ht="15.5" x14ac:dyDescent="0.3">
      <c r="A29" s="4">
        <f t="shared" si="0"/>
        <v>28</v>
      </c>
      <c r="B29" s="28">
        <v>42893.713099605913</v>
      </c>
      <c r="C29" s="28">
        <v>42893.713099605913</v>
      </c>
      <c r="D29" s="4" t="s">
        <v>413</v>
      </c>
      <c r="E29" s="5" t="s">
        <v>716</v>
      </c>
      <c r="F29" s="4">
        <v>37</v>
      </c>
      <c r="G29" s="5">
        <v>0</v>
      </c>
      <c r="H29" s="5">
        <f>IF(ORDERS[[#This Row],[Order Type]]="In-Store", 0,_xlfn.DAYS(ORDERS[[#This Row],[Order Arrival Date]],ORDERS[[#This Row],[Order Date]]))</f>
        <v>0</v>
      </c>
    </row>
    <row r="30" spans="1:8" ht="15.5" x14ac:dyDescent="0.3">
      <c r="A30" s="4">
        <f t="shared" si="0"/>
        <v>29</v>
      </c>
      <c r="B30" s="28">
        <v>42494.837420281656</v>
      </c>
      <c r="C30" s="28">
        <v>42494.837420281656</v>
      </c>
      <c r="D30" s="4" t="s">
        <v>413</v>
      </c>
      <c r="E30" s="5" t="s">
        <v>693</v>
      </c>
      <c r="F30" s="4">
        <v>27</v>
      </c>
      <c r="G30" s="5">
        <v>0</v>
      </c>
      <c r="H30" s="5">
        <f>IF(ORDERS[[#This Row],[Order Type]]="In-Store", 0,_xlfn.DAYS(ORDERS[[#This Row],[Order Arrival Date]],ORDERS[[#This Row],[Order Date]]))</f>
        <v>0</v>
      </c>
    </row>
    <row r="31" spans="1:8" ht="15.5" x14ac:dyDescent="0.3">
      <c r="A31" s="4">
        <f t="shared" si="0"/>
        <v>30</v>
      </c>
      <c r="B31" s="28">
        <v>39834.409541729197</v>
      </c>
      <c r="C31" s="28">
        <v>39834.409541729197</v>
      </c>
      <c r="D31" s="4" t="s">
        <v>413</v>
      </c>
      <c r="E31" s="5" t="s">
        <v>745</v>
      </c>
      <c r="F31" s="4">
        <v>8</v>
      </c>
      <c r="G31" s="5">
        <v>0.05</v>
      </c>
      <c r="H31" s="5">
        <f>IF(ORDERS[[#This Row],[Order Type]]="In-Store", 0,_xlfn.DAYS(ORDERS[[#This Row],[Order Arrival Date]],ORDERS[[#This Row],[Order Date]]))</f>
        <v>0</v>
      </c>
    </row>
    <row r="32" spans="1:8" ht="15.5" x14ac:dyDescent="0.3">
      <c r="A32" s="4">
        <f t="shared" si="0"/>
        <v>31</v>
      </c>
      <c r="B32" s="28">
        <v>44565.013323997286</v>
      </c>
      <c r="C32" s="28">
        <v>44565.013323997286</v>
      </c>
      <c r="D32" s="4" t="s">
        <v>413</v>
      </c>
      <c r="E32" s="5" t="s">
        <v>765</v>
      </c>
      <c r="F32" s="4">
        <v>6</v>
      </c>
      <c r="G32" s="5">
        <v>0</v>
      </c>
      <c r="H32" s="5">
        <f>IF(ORDERS[[#This Row],[Order Type]]="In-Store", 0,_xlfn.DAYS(ORDERS[[#This Row],[Order Arrival Date]],ORDERS[[#This Row],[Order Date]]))</f>
        <v>0</v>
      </c>
    </row>
    <row r="33" spans="1:8" ht="15.5" x14ac:dyDescent="0.3">
      <c r="A33" s="4">
        <f t="shared" si="0"/>
        <v>32</v>
      </c>
      <c r="B33" s="28">
        <v>44931.403445599208</v>
      </c>
      <c r="C33" s="28">
        <v>44931.403445599208</v>
      </c>
      <c r="D33" s="4" t="s">
        <v>413</v>
      </c>
      <c r="E33" s="5" t="s">
        <v>817</v>
      </c>
      <c r="F33" s="4">
        <v>48</v>
      </c>
      <c r="G33" s="5">
        <v>0</v>
      </c>
      <c r="H33" s="5">
        <f>IF(ORDERS[[#This Row],[Order Type]]="In-Store", 0,_xlfn.DAYS(ORDERS[[#This Row],[Order Arrival Date]],ORDERS[[#This Row],[Order Date]]))</f>
        <v>0</v>
      </c>
    </row>
    <row r="34" spans="1:8" ht="15.5" x14ac:dyDescent="0.3">
      <c r="A34" s="4">
        <f t="shared" si="0"/>
        <v>33</v>
      </c>
      <c r="B34" s="28">
        <v>40838.263296186109</v>
      </c>
      <c r="C34" s="28">
        <v>40838.263296186109</v>
      </c>
      <c r="D34" s="4" t="s">
        <v>413</v>
      </c>
      <c r="E34" s="5" t="s">
        <v>698</v>
      </c>
      <c r="F34" s="4">
        <v>1</v>
      </c>
      <c r="G34" s="5">
        <v>0</v>
      </c>
      <c r="H34" s="5">
        <f>IF(ORDERS[[#This Row],[Order Type]]="In-Store", 0,_xlfn.DAYS(ORDERS[[#This Row],[Order Arrival Date]],ORDERS[[#This Row],[Order Date]]))</f>
        <v>0</v>
      </c>
    </row>
    <row r="35" spans="1:8" ht="15.5" x14ac:dyDescent="0.3">
      <c r="A35" s="4">
        <f t="shared" si="0"/>
        <v>34</v>
      </c>
      <c r="B35" s="28">
        <v>42681.141507246874</v>
      </c>
      <c r="C35" s="28">
        <v>42681.141507246874</v>
      </c>
      <c r="D35" s="4" t="s">
        <v>413</v>
      </c>
      <c r="E35" s="5" t="s">
        <v>683</v>
      </c>
      <c r="F35" s="4">
        <v>25</v>
      </c>
      <c r="G35" s="5">
        <v>0</v>
      </c>
      <c r="H35" s="5">
        <f>IF(ORDERS[[#This Row],[Order Type]]="In-Store", 0,_xlfn.DAYS(ORDERS[[#This Row],[Order Arrival Date]],ORDERS[[#This Row],[Order Date]]))</f>
        <v>0</v>
      </c>
    </row>
    <row r="36" spans="1:8" ht="15.5" x14ac:dyDescent="0.3">
      <c r="A36" s="4">
        <f t="shared" si="0"/>
        <v>35</v>
      </c>
      <c r="B36" s="28">
        <v>39096.695119959601</v>
      </c>
      <c r="C36" s="28">
        <v>39102.695119959601</v>
      </c>
      <c r="D36" s="4" t="s">
        <v>414</v>
      </c>
      <c r="E36" s="5" t="s">
        <v>683</v>
      </c>
      <c r="F36" s="4">
        <v>0</v>
      </c>
      <c r="G36" s="5">
        <v>0</v>
      </c>
      <c r="H36" s="5">
        <f>IF(ORDERS[[#This Row],[Order Type]]="In-Store", 0,_xlfn.DAYS(ORDERS[[#This Row],[Order Arrival Date]],ORDERS[[#This Row],[Order Date]]))</f>
        <v>6</v>
      </c>
    </row>
    <row r="37" spans="1:8" ht="15.5" x14ac:dyDescent="0.3">
      <c r="A37" s="4">
        <f t="shared" si="0"/>
        <v>36</v>
      </c>
      <c r="B37" s="28">
        <v>41337.560488034884</v>
      </c>
      <c r="C37" s="28">
        <v>41337.560488034884</v>
      </c>
      <c r="D37" s="4" t="s">
        <v>413</v>
      </c>
      <c r="E37" s="5" t="s">
        <v>698</v>
      </c>
      <c r="F37" s="4">
        <v>10</v>
      </c>
      <c r="G37" s="5">
        <v>0</v>
      </c>
      <c r="H37" s="5">
        <f>IF(ORDERS[[#This Row],[Order Type]]="In-Store", 0,_xlfn.DAYS(ORDERS[[#This Row],[Order Arrival Date]],ORDERS[[#This Row],[Order Date]]))</f>
        <v>0</v>
      </c>
    </row>
    <row r="38" spans="1:8" ht="15.5" x14ac:dyDescent="0.3">
      <c r="A38" s="4">
        <f t="shared" si="0"/>
        <v>37</v>
      </c>
      <c r="B38" s="28">
        <v>42027.525699758939</v>
      </c>
      <c r="C38" s="28">
        <v>42033.525699758939</v>
      </c>
      <c r="D38" s="4" t="s">
        <v>414</v>
      </c>
      <c r="E38" s="5" t="s">
        <v>644</v>
      </c>
      <c r="F38" s="4">
        <v>0</v>
      </c>
      <c r="G38" s="5">
        <v>0</v>
      </c>
      <c r="H38" s="5">
        <f>IF(ORDERS[[#This Row],[Order Type]]="In-Store", 0,_xlfn.DAYS(ORDERS[[#This Row],[Order Arrival Date]],ORDERS[[#This Row],[Order Date]]))</f>
        <v>6</v>
      </c>
    </row>
    <row r="39" spans="1:8" ht="15.5" x14ac:dyDescent="0.3">
      <c r="A39" s="4">
        <f t="shared" si="0"/>
        <v>38</v>
      </c>
      <c r="B39" s="28">
        <v>43576.969062091994</v>
      </c>
      <c r="C39" s="28">
        <v>43576.969062091994</v>
      </c>
      <c r="D39" s="4" t="s">
        <v>413</v>
      </c>
      <c r="E39" s="5" t="s">
        <v>750</v>
      </c>
      <c r="F39" s="4">
        <v>33</v>
      </c>
      <c r="G39" s="5">
        <v>0</v>
      </c>
      <c r="H39" s="5">
        <f>IF(ORDERS[[#This Row],[Order Type]]="In-Store", 0,_xlfn.DAYS(ORDERS[[#This Row],[Order Arrival Date]],ORDERS[[#This Row],[Order Date]]))</f>
        <v>0</v>
      </c>
    </row>
    <row r="40" spans="1:8" ht="15.5" x14ac:dyDescent="0.3">
      <c r="A40" s="4">
        <f t="shared" si="0"/>
        <v>39</v>
      </c>
      <c r="B40" s="28">
        <v>44911.614540347429</v>
      </c>
      <c r="C40" s="28">
        <v>44913.614540347429</v>
      </c>
      <c r="D40" s="4" t="s">
        <v>414</v>
      </c>
      <c r="E40" s="5" t="s">
        <v>655</v>
      </c>
      <c r="F40" s="4">
        <v>0</v>
      </c>
      <c r="G40" s="5">
        <v>0</v>
      </c>
      <c r="H40" s="5">
        <f>IF(ORDERS[[#This Row],[Order Type]]="In-Store", 0,_xlfn.DAYS(ORDERS[[#This Row],[Order Arrival Date]],ORDERS[[#This Row],[Order Date]]))</f>
        <v>2</v>
      </c>
    </row>
    <row r="41" spans="1:8" ht="15.5" x14ac:dyDescent="0.3">
      <c r="A41" s="4">
        <f t="shared" si="0"/>
        <v>40</v>
      </c>
      <c r="B41" s="28">
        <v>38789.009387294303</v>
      </c>
      <c r="C41" s="28">
        <v>38789.009387294303</v>
      </c>
      <c r="D41" s="4" t="s">
        <v>413</v>
      </c>
      <c r="E41" s="5" t="s">
        <v>818</v>
      </c>
      <c r="F41" s="4">
        <v>26</v>
      </c>
      <c r="G41" s="5">
        <v>0</v>
      </c>
      <c r="H41" s="5">
        <f>IF(ORDERS[[#This Row],[Order Type]]="In-Store", 0,_xlfn.DAYS(ORDERS[[#This Row],[Order Arrival Date]],ORDERS[[#This Row],[Order Date]]))</f>
        <v>0</v>
      </c>
    </row>
    <row r="42" spans="1:8" ht="15.5" x14ac:dyDescent="0.3">
      <c r="A42" s="4">
        <f t="shared" si="0"/>
        <v>41</v>
      </c>
      <c r="B42" s="28">
        <v>41177.128242644336</v>
      </c>
      <c r="C42" s="28">
        <v>41177.128242644336</v>
      </c>
      <c r="D42" s="4" t="s">
        <v>413</v>
      </c>
      <c r="E42" s="5" t="s">
        <v>647</v>
      </c>
      <c r="F42" s="4">
        <v>8</v>
      </c>
      <c r="G42" s="5">
        <v>0</v>
      </c>
      <c r="H42" s="5">
        <f>IF(ORDERS[[#This Row],[Order Type]]="In-Store", 0,_xlfn.DAYS(ORDERS[[#This Row],[Order Arrival Date]],ORDERS[[#This Row],[Order Date]]))</f>
        <v>0</v>
      </c>
    </row>
    <row r="43" spans="1:8" ht="15.5" x14ac:dyDescent="0.3">
      <c r="A43" s="4">
        <f t="shared" si="0"/>
        <v>42</v>
      </c>
      <c r="B43" s="28">
        <v>41390.404875017812</v>
      </c>
      <c r="C43" s="28">
        <v>41399.404875017812</v>
      </c>
      <c r="D43" s="4" t="s">
        <v>414</v>
      </c>
      <c r="E43" s="5" t="s">
        <v>669</v>
      </c>
      <c r="F43" s="4">
        <v>0</v>
      </c>
      <c r="G43" s="5">
        <v>0</v>
      </c>
      <c r="H43" s="5">
        <f>IF(ORDERS[[#This Row],[Order Type]]="In-Store", 0,_xlfn.DAYS(ORDERS[[#This Row],[Order Arrival Date]],ORDERS[[#This Row],[Order Date]]))</f>
        <v>9</v>
      </c>
    </row>
    <row r="44" spans="1:8" ht="15.5" x14ac:dyDescent="0.3">
      <c r="A44" s="4">
        <f t="shared" si="0"/>
        <v>43</v>
      </c>
      <c r="B44" s="28">
        <v>43350.625848458483</v>
      </c>
      <c r="C44" s="28">
        <v>43350.625848458483</v>
      </c>
      <c r="D44" s="4" t="s">
        <v>413</v>
      </c>
      <c r="E44" s="5" t="s">
        <v>660</v>
      </c>
      <c r="F44" s="4">
        <v>4</v>
      </c>
      <c r="G44" s="5">
        <v>0</v>
      </c>
      <c r="H44" s="5">
        <f>IF(ORDERS[[#This Row],[Order Type]]="In-Store", 0,_xlfn.DAYS(ORDERS[[#This Row],[Order Arrival Date]],ORDERS[[#This Row],[Order Date]]))</f>
        <v>0</v>
      </c>
    </row>
    <row r="45" spans="1:8" ht="15.5" x14ac:dyDescent="0.3">
      <c r="A45" s="4">
        <f t="shared" si="0"/>
        <v>44</v>
      </c>
      <c r="B45" s="28">
        <v>41902.785547617837</v>
      </c>
      <c r="C45" s="28">
        <v>41902.785547617837</v>
      </c>
      <c r="D45" s="4" t="s">
        <v>413</v>
      </c>
      <c r="E45" s="5" t="s">
        <v>690</v>
      </c>
      <c r="F45" s="4">
        <v>28</v>
      </c>
      <c r="G45" s="5">
        <v>0</v>
      </c>
      <c r="H45" s="5">
        <f>IF(ORDERS[[#This Row],[Order Type]]="In-Store", 0,_xlfn.DAYS(ORDERS[[#This Row],[Order Arrival Date]],ORDERS[[#This Row],[Order Date]]))</f>
        <v>0</v>
      </c>
    </row>
    <row r="46" spans="1:8" ht="15.5" x14ac:dyDescent="0.3">
      <c r="A46" s="4">
        <f t="shared" si="0"/>
        <v>45</v>
      </c>
      <c r="B46" s="28">
        <v>42726.357404908114</v>
      </c>
      <c r="C46" s="28">
        <v>42726.357404908114</v>
      </c>
      <c r="D46" s="4" t="s">
        <v>413</v>
      </c>
      <c r="E46" s="5" t="s">
        <v>817</v>
      </c>
      <c r="F46" s="4">
        <v>7</v>
      </c>
      <c r="G46" s="5">
        <v>0</v>
      </c>
      <c r="H46" s="5">
        <f>IF(ORDERS[[#This Row],[Order Type]]="In-Store", 0,_xlfn.DAYS(ORDERS[[#This Row],[Order Arrival Date]],ORDERS[[#This Row],[Order Date]]))</f>
        <v>0</v>
      </c>
    </row>
    <row r="47" spans="1:8" ht="15.5" x14ac:dyDescent="0.3">
      <c r="A47" s="4">
        <f t="shared" si="0"/>
        <v>46</v>
      </c>
      <c r="B47" s="28">
        <v>39470.961108396194</v>
      </c>
      <c r="C47" s="28">
        <v>39470.961108396194</v>
      </c>
      <c r="D47" s="4" t="s">
        <v>413</v>
      </c>
      <c r="E47" s="5" t="s">
        <v>819</v>
      </c>
      <c r="F47" s="4">
        <v>12</v>
      </c>
      <c r="G47" s="5">
        <v>0</v>
      </c>
      <c r="H47" s="5">
        <f>IF(ORDERS[[#This Row],[Order Type]]="In-Store", 0,_xlfn.DAYS(ORDERS[[#This Row],[Order Arrival Date]],ORDERS[[#This Row],[Order Date]]))</f>
        <v>0</v>
      </c>
    </row>
    <row r="48" spans="1:8" ht="15.5" x14ac:dyDescent="0.3">
      <c r="A48" s="4">
        <f t="shared" si="0"/>
        <v>47</v>
      </c>
      <c r="B48" s="28">
        <v>40874.914625636273</v>
      </c>
      <c r="C48" s="28">
        <v>40874.914625636273</v>
      </c>
      <c r="D48" s="4" t="s">
        <v>413</v>
      </c>
      <c r="E48" s="5" t="s">
        <v>692</v>
      </c>
      <c r="F48" s="4">
        <v>21</v>
      </c>
      <c r="G48" s="5">
        <v>0</v>
      </c>
      <c r="H48" s="5">
        <f>IF(ORDERS[[#This Row],[Order Type]]="In-Store", 0,_xlfn.DAYS(ORDERS[[#This Row],[Order Arrival Date]],ORDERS[[#This Row],[Order Date]]))</f>
        <v>0</v>
      </c>
    </row>
    <row r="49" spans="1:8" ht="15.5" x14ac:dyDescent="0.3">
      <c r="A49" s="4">
        <f t="shared" si="0"/>
        <v>48</v>
      </c>
      <c r="B49" s="28">
        <v>39860.271353544806</v>
      </c>
      <c r="C49" s="28">
        <v>39860.271353544806</v>
      </c>
      <c r="D49" s="4" t="s">
        <v>413</v>
      </c>
      <c r="E49" s="5" t="s">
        <v>634</v>
      </c>
      <c r="F49" s="4">
        <v>21</v>
      </c>
      <c r="G49" s="5">
        <v>0</v>
      </c>
      <c r="H49" s="5">
        <f>IF(ORDERS[[#This Row],[Order Type]]="In-Store", 0,_xlfn.DAYS(ORDERS[[#This Row],[Order Arrival Date]],ORDERS[[#This Row],[Order Date]]))</f>
        <v>0</v>
      </c>
    </row>
    <row r="50" spans="1:8" ht="15.5" x14ac:dyDescent="0.3">
      <c r="A50" s="4">
        <f t="shared" si="0"/>
        <v>49</v>
      </c>
      <c r="B50" s="28">
        <v>39622.410290111577</v>
      </c>
      <c r="C50" s="28">
        <v>39640.410290111577</v>
      </c>
      <c r="D50" s="4" t="s">
        <v>414</v>
      </c>
      <c r="E50" s="5" t="s">
        <v>686</v>
      </c>
      <c r="F50" s="4">
        <v>0</v>
      </c>
      <c r="G50" s="5">
        <v>0</v>
      </c>
      <c r="H50" s="5">
        <f>IF(ORDERS[[#This Row],[Order Type]]="In-Store", 0,_xlfn.DAYS(ORDERS[[#This Row],[Order Arrival Date]],ORDERS[[#This Row],[Order Date]]))</f>
        <v>18</v>
      </c>
    </row>
    <row r="51" spans="1:8" ht="15.5" x14ac:dyDescent="0.3">
      <c r="A51" s="4">
        <f t="shared" si="0"/>
        <v>50</v>
      </c>
      <c r="B51" s="28">
        <v>44250.089250588229</v>
      </c>
      <c r="C51" s="28">
        <v>44250.089250588229</v>
      </c>
      <c r="D51" s="4" t="s">
        <v>413</v>
      </c>
      <c r="E51" s="5" t="s">
        <v>789</v>
      </c>
      <c r="F51" s="4">
        <v>38</v>
      </c>
      <c r="G51" s="5">
        <v>0</v>
      </c>
      <c r="H51" s="5">
        <f>IF(ORDERS[[#This Row],[Order Type]]="In-Store", 0,_xlfn.DAYS(ORDERS[[#This Row],[Order Arrival Date]],ORDERS[[#This Row],[Order Date]]))</f>
        <v>0</v>
      </c>
    </row>
    <row r="52" spans="1:8" ht="15.5" x14ac:dyDescent="0.3">
      <c r="A52" s="4">
        <f t="shared" si="0"/>
        <v>51</v>
      </c>
      <c r="B52" s="28">
        <v>44424.164442304238</v>
      </c>
      <c r="C52" s="28">
        <v>44424.164442304238</v>
      </c>
      <c r="D52" s="4" t="s">
        <v>413</v>
      </c>
      <c r="E52" s="5" t="s">
        <v>716</v>
      </c>
      <c r="F52" s="4">
        <v>26</v>
      </c>
      <c r="G52" s="5">
        <v>0</v>
      </c>
      <c r="H52" s="5">
        <f>IF(ORDERS[[#This Row],[Order Type]]="In-Store", 0,_xlfn.DAYS(ORDERS[[#This Row],[Order Arrival Date]],ORDERS[[#This Row],[Order Date]]))</f>
        <v>0</v>
      </c>
    </row>
    <row r="53" spans="1:8" ht="15.5" x14ac:dyDescent="0.3">
      <c r="A53" s="4">
        <f t="shared" si="0"/>
        <v>52</v>
      </c>
      <c r="B53" s="28">
        <v>39047.129047148701</v>
      </c>
      <c r="C53" s="28">
        <v>39047.129047148701</v>
      </c>
      <c r="D53" s="4" t="s">
        <v>413</v>
      </c>
      <c r="E53" s="5" t="s">
        <v>703</v>
      </c>
      <c r="F53" s="4">
        <v>2</v>
      </c>
      <c r="G53" s="5">
        <v>0</v>
      </c>
      <c r="H53" s="5">
        <f>IF(ORDERS[[#This Row],[Order Type]]="In-Store", 0,_xlfn.DAYS(ORDERS[[#This Row],[Order Arrival Date]],ORDERS[[#This Row],[Order Date]]))</f>
        <v>0</v>
      </c>
    </row>
    <row r="54" spans="1:8" ht="15.5" x14ac:dyDescent="0.3">
      <c r="A54" s="4">
        <f t="shared" si="0"/>
        <v>53</v>
      </c>
      <c r="B54" s="28">
        <v>40782.211907604185</v>
      </c>
      <c r="C54" s="28">
        <v>40782.211907604185</v>
      </c>
      <c r="D54" s="4" t="s">
        <v>413</v>
      </c>
      <c r="E54" s="5" t="s">
        <v>723</v>
      </c>
      <c r="F54" s="4">
        <v>18</v>
      </c>
      <c r="G54" s="5">
        <v>0</v>
      </c>
      <c r="H54" s="5">
        <f>IF(ORDERS[[#This Row],[Order Type]]="In-Store", 0,_xlfn.DAYS(ORDERS[[#This Row],[Order Arrival Date]],ORDERS[[#This Row],[Order Date]]))</f>
        <v>0</v>
      </c>
    </row>
    <row r="55" spans="1:8" ht="15.5" x14ac:dyDescent="0.3">
      <c r="A55" s="4">
        <f t="shared" si="0"/>
        <v>54</v>
      </c>
      <c r="B55" s="28">
        <v>39467.341293262274</v>
      </c>
      <c r="C55" s="28">
        <v>39467.341293262274</v>
      </c>
      <c r="D55" s="4" t="s">
        <v>413</v>
      </c>
      <c r="E55" s="5" t="s">
        <v>670</v>
      </c>
      <c r="F55" s="4">
        <v>26</v>
      </c>
      <c r="G55" s="5">
        <v>0</v>
      </c>
      <c r="H55" s="5">
        <f>IF(ORDERS[[#This Row],[Order Type]]="In-Store", 0,_xlfn.DAYS(ORDERS[[#This Row],[Order Arrival Date]],ORDERS[[#This Row],[Order Date]]))</f>
        <v>0</v>
      </c>
    </row>
    <row r="56" spans="1:8" ht="15.5" x14ac:dyDescent="0.3">
      <c r="A56" s="4">
        <f t="shared" si="0"/>
        <v>55</v>
      </c>
      <c r="B56" s="28">
        <v>38951.294238238879</v>
      </c>
      <c r="C56" s="28">
        <v>38951.294238238879</v>
      </c>
      <c r="D56" s="4" t="s">
        <v>413</v>
      </c>
      <c r="E56" s="5" t="s">
        <v>794</v>
      </c>
      <c r="F56" s="4">
        <v>30</v>
      </c>
      <c r="G56" s="5">
        <v>0</v>
      </c>
      <c r="H56" s="5">
        <f>IF(ORDERS[[#This Row],[Order Type]]="In-Store", 0,_xlfn.DAYS(ORDERS[[#This Row],[Order Arrival Date]],ORDERS[[#This Row],[Order Date]]))</f>
        <v>0</v>
      </c>
    </row>
    <row r="57" spans="1:8" ht="15.5" x14ac:dyDescent="0.3">
      <c r="A57" s="4">
        <f t="shared" si="0"/>
        <v>56</v>
      </c>
      <c r="B57" s="28">
        <v>41420.928403457205</v>
      </c>
      <c r="C57" s="28">
        <v>41420.928403457205</v>
      </c>
      <c r="D57" s="4" t="s">
        <v>413</v>
      </c>
      <c r="E57" s="5" t="s">
        <v>703</v>
      </c>
      <c r="F57" s="4">
        <v>12</v>
      </c>
      <c r="G57" s="5">
        <v>0</v>
      </c>
      <c r="H57" s="5">
        <f>IF(ORDERS[[#This Row],[Order Type]]="In-Store", 0,_xlfn.DAYS(ORDERS[[#This Row],[Order Arrival Date]],ORDERS[[#This Row],[Order Date]]))</f>
        <v>0</v>
      </c>
    </row>
    <row r="58" spans="1:8" ht="15.5" x14ac:dyDescent="0.3">
      <c r="A58" s="4">
        <f t="shared" si="0"/>
        <v>57</v>
      </c>
      <c r="B58" s="28">
        <v>44297.879591015648</v>
      </c>
      <c r="C58" s="28">
        <v>44297.879591015648</v>
      </c>
      <c r="D58" s="4" t="s">
        <v>413</v>
      </c>
      <c r="E58" s="5" t="s">
        <v>742</v>
      </c>
      <c r="F58" s="4">
        <v>46</v>
      </c>
      <c r="G58" s="5">
        <v>0</v>
      </c>
      <c r="H58" s="5">
        <f>IF(ORDERS[[#This Row],[Order Type]]="In-Store", 0,_xlfn.DAYS(ORDERS[[#This Row],[Order Arrival Date]],ORDERS[[#This Row],[Order Date]]))</f>
        <v>0</v>
      </c>
    </row>
    <row r="59" spans="1:8" ht="15.5" x14ac:dyDescent="0.3">
      <c r="A59" s="4">
        <f t="shared" si="0"/>
        <v>58</v>
      </c>
      <c r="B59" s="28">
        <v>39108.897027681494</v>
      </c>
      <c r="C59" s="28">
        <v>39108.897027681494</v>
      </c>
      <c r="D59" s="4" t="s">
        <v>413</v>
      </c>
      <c r="E59" s="5" t="s">
        <v>744</v>
      </c>
      <c r="F59" s="4">
        <v>11</v>
      </c>
      <c r="G59" s="5">
        <v>0</v>
      </c>
      <c r="H59" s="5">
        <f>IF(ORDERS[[#This Row],[Order Type]]="In-Store", 0,_xlfn.DAYS(ORDERS[[#This Row],[Order Arrival Date]],ORDERS[[#This Row],[Order Date]]))</f>
        <v>0</v>
      </c>
    </row>
    <row r="60" spans="1:8" ht="15.5" x14ac:dyDescent="0.3">
      <c r="A60" s="4">
        <f t="shared" si="0"/>
        <v>59</v>
      </c>
      <c r="B60" s="28">
        <v>41999.36320516892</v>
      </c>
      <c r="C60" s="28">
        <v>41999.36320516892</v>
      </c>
      <c r="D60" s="4" t="s">
        <v>413</v>
      </c>
      <c r="E60" s="5" t="s">
        <v>801</v>
      </c>
      <c r="F60" s="4">
        <v>15</v>
      </c>
      <c r="G60" s="5">
        <v>0</v>
      </c>
      <c r="H60" s="5">
        <f>IF(ORDERS[[#This Row],[Order Type]]="In-Store", 0,_xlfn.DAYS(ORDERS[[#This Row],[Order Arrival Date]],ORDERS[[#This Row],[Order Date]]))</f>
        <v>0</v>
      </c>
    </row>
    <row r="61" spans="1:8" ht="15.5" x14ac:dyDescent="0.3">
      <c r="A61" s="4">
        <f t="shared" si="0"/>
        <v>60</v>
      </c>
      <c r="B61" s="28">
        <v>42007.792096223668</v>
      </c>
      <c r="C61" s="28">
        <v>42009.792096223668</v>
      </c>
      <c r="D61" s="4" t="s">
        <v>414</v>
      </c>
      <c r="E61" s="5" t="s">
        <v>673</v>
      </c>
      <c r="F61" s="4">
        <v>0</v>
      </c>
      <c r="G61" s="5">
        <v>0</v>
      </c>
      <c r="H61" s="5">
        <f>IF(ORDERS[[#This Row],[Order Type]]="In-Store", 0,_xlfn.DAYS(ORDERS[[#This Row],[Order Arrival Date]],ORDERS[[#This Row],[Order Date]]))</f>
        <v>2</v>
      </c>
    </row>
    <row r="62" spans="1:8" ht="15.5" x14ac:dyDescent="0.3">
      <c r="A62" s="4">
        <f t="shared" si="0"/>
        <v>61</v>
      </c>
      <c r="B62" s="28">
        <v>43946.455016005209</v>
      </c>
      <c r="C62" s="28">
        <v>43947.455016005209</v>
      </c>
      <c r="D62" s="4" t="s">
        <v>414</v>
      </c>
      <c r="E62" s="5" t="s">
        <v>799</v>
      </c>
      <c r="F62" s="4">
        <v>0</v>
      </c>
      <c r="G62" s="5">
        <v>0</v>
      </c>
      <c r="H62" s="5">
        <f>IF(ORDERS[[#This Row],[Order Type]]="In-Store", 0,_xlfn.DAYS(ORDERS[[#This Row],[Order Arrival Date]],ORDERS[[#This Row],[Order Date]]))</f>
        <v>1</v>
      </c>
    </row>
    <row r="63" spans="1:8" ht="15.5" x14ac:dyDescent="0.3">
      <c r="A63" s="4">
        <f t="shared" si="0"/>
        <v>62</v>
      </c>
      <c r="B63" s="28">
        <v>41088.501248157772</v>
      </c>
      <c r="C63" s="28">
        <v>41088.501248157772</v>
      </c>
      <c r="D63" s="4" t="s">
        <v>413</v>
      </c>
      <c r="E63" s="5" t="s">
        <v>740</v>
      </c>
      <c r="F63" s="4">
        <v>33</v>
      </c>
      <c r="G63" s="5">
        <v>0</v>
      </c>
      <c r="H63" s="5">
        <f>IF(ORDERS[[#This Row],[Order Type]]="In-Store", 0,_xlfn.DAYS(ORDERS[[#This Row],[Order Arrival Date]],ORDERS[[#This Row],[Order Date]]))</f>
        <v>0</v>
      </c>
    </row>
    <row r="64" spans="1:8" ht="15.5" x14ac:dyDescent="0.3">
      <c r="A64" s="4">
        <f t="shared" si="0"/>
        <v>63</v>
      </c>
      <c r="B64" s="28">
        <v>41082.216291312652</v>
      </c>
      <c r="C64" s="28">
        <v>41082.216291312652</v>
      </c>
      <c r="D64" s="4" t="s">
        <v>413</v>
      </c>
      <c r="E64" s="5" t="s">
        <v>707</v>
      </c>
      <c r="F64" s="4">
        <v>25</v>
      </c>
      <c r="G64" s="5">
        <v>0</v>
      </c>
      <c r="H64" s="5">
        <f>IF(ORDERS[[#This Row],[Order Type]]="In-Store", 0,_xlfn.DAYS(ORDERS[[#This Row],[Order Arrival Date]],ORDERS[[#This Row],[Order Date]]))</f>
        <v>0</v>
      </c>
    </row>
    <row r="65" spans="1:8" ht="15.5" x14ac:dyDescent="0.3">
      <c r="A65" s="4">
        <f t="shared" si="0"/>
        <v>64</v>
      </c>
      <c r="B65" s="28">
        <v>44947.53395831721</v>
      </c>
      <c r="C65" s="28">
        <v>44947.53395831721</v>
      </c>
      <c r="D65" s="4" t="s">
        <v>413</v>
      </c>
      <c r="E65" s="5" t="s">
        <v>631</v>
      </c>
      <c r="F65" s="4">
        <v>7</v>
      </c>
      <c r="G65" s="5">
        <v>0</v>
      </c>
      <c r="H65" s="5">
        <f>IF(ORDERS[[#This Row],[Order Type]]="In-Store", 0,_xlfn.DAYS(ORDERS[[#This Row],[Order Arrival Date]],ORDERS[[#This Row],[Order Date]]))</f>
        <v>0</v>
      </c>
    </row>
    <row r="66" spans="1:8" ht="15.5" x14ac:dyDescent="0.3">
      <c r="A66" s="4">
        <f t="shared" si="0"/>
        <v>65</v>
      </c>
      <c r="B66" s="28">
        <v>42350.693745773679</v>
      </c>
      <c r="C66" s="28">
        <v>42350.693745773679</v>
      </c>
      <c r="D66" s="4" t="s">
        <v>413</v>
      </c>
      <c r="E66" s="5" t="s">
        <v>627</v>
      </c>
      <c r="F66" s="4">
        <v>20</v>
      </c>
      <c r="G66" s="5">
        <v>0</v>
      </c>
      <c r="H66" s="5">
        <f>IF(ORDERS[[#This Row],[Order Type]]="In-Store", 0,_xlfn.DAYS(ORDERS[[#This Row],[Order Arrival Date]],ORDERS[[#This Row],[Order Date]]))</f>
        <v>0</v>
      </c>
    </row>
    <row r="67" spans="1:8" ht="15.5" x14ac:dyDescent="0.3">
      <c r="A67" s="4">
        <f t="shared" si="0"/>
        <v>66</v>
      </c>
      <c r="B67" s="28">
        <v>40353.273658773258</v>
      </c>
      <c r="C67" s="28">
        <v>40353.273658773258</v>
      </c>
      <c r="D67" s="4" t="s">
        <v>413</v>
      </c>
      <c r="E67" s="5" t="s">
        <v>667</v>
      </c>
      <c r="F67" s="4">
        <v>32</v>
      </c>
      <c r="G67" s="5">
        <v>0</v>
      </c>
      <c r="H67" s="5">
        <f>IF(ORDERS[[#This Row],[Order Type]]="In-Store", 0,_xlfn.DAYS(ORDERS[[#This Row],[Order Arrival Date]],ORDERS[[#This Row],[Order Date]]))</f>
        <v>0</v>
      </c>
    </row>
    <row r="68" spans="1:8" ht="15.5" x14ac:dyDescent="0.3">
      <c r="A68" s="4">
        <f t="shared" ref="A68:A131" si="1">1+A67</f>
        <v>67</v>
      </c>
      <c r="B68" s="28">
        <v>42669.293670209729</v>
      </c>
      <c r="C68" s="28">
        <v>42669.293670209729</v>
      </c>
      <c r="D68" s="4" t="s">
        <v>413</v>
      </c>
      <c r="E68" s="5" t="s">
        <v>682</v>
      </c>
      <c r="F68" s="4">
        <v>45</v>
      </c>
      <c r="G68" s="5">
        <v>0</v>
      </c>
      <c r="H68" s="5">
        <f>IF(ORDERS[[#This Row],[Order Type]]="In-Store", 0,_xlfn.DAYS(ORDERS[[#This Row],[Order Arrival Date]],ORDERS[[#This Row],[Order Date]]))</f>
        <v>0</v>
      </c>
    </row>
    <row r="69" spans="1:8" ht="15.5" x14ac:dyDescent="0.3">
      <c r="A69" s="4">
        <f t="shared" si="1"/>
        <v>68</v>
      </c>
      <c r="B69" s="28">
        <v>38861.506787390943</v>
      </c>
      <c r="C69" s="28">
        <v>38861.506787390943</v>
      </c>
      <c r="D69" s="4" t="s">
        <v>413</v>
      </c>
      <c r="E69" s="5" t="s">
        <v>788</v>
      </c>
      <c r="F69" s="4">
        <v>30</v>
      </c>
      <c r="G69" s="5">
        <v>0</v>
      </c>
      <c r="H69" s="5">
        <f>IF(ORDERS[[#This Row],[Order Type]]="In-Store", 0,_xlfn.DAYS(ORDERS[[#This Row],[Order Arrival Date]],ORDERS[[#This Row],[Order Date]]))</f>
        <v>0</v>
      </c>
    </row>
    <row r="70" spans="1:8" ht="15.5" x14ac:dyDescent="0.3">
      <c r="A70" s="4">
        <f t="shared" si="1"/>
        <v>69</v>
      </c>
      <c r="B70" s="28">
        <v>44298.655810143791</v>
      </c>
      <c r="C70" s="28">
        <v>44307.655810143791</v>
      </c>
      <c r="D70" s="4" t="s">
        <v>414</v>
      </c>
      <c r="E70" s="5" t="s">
        <v>667</v>
      </c>
      <c r="F70" s="4">
        <v>0</v>
      </c>
      <c r="G70" s="5">
        <v>0</v>
      </c>
      <c r="H70" s="5">
        <f>IF(ORDERS[[#This Row],[Order Type]]="In-Store", 0,_xlfn.DAYS(ORDERS[[#This Row],[Order Arrival Date]],ORDERS[[#This Row],[Order Date]]))</f>
        <v>9</v>
      </c>
    </row>
    <row r="71" spans="1:8" ht="15.5" x14ac:dyDescent="0.3">
      <c r="A71" s="4">
        <f t="shared" si="1"/>
        <v>70</v>
      </c>
      <c r="B71" s="28">
        <v>43448.819075861473</v>
      </c>
      <c r="C71" s="28">
        <v>43464.819075861473</v>
      </c>
      <c r="D71" s="4" t="s">
        <v>414</v>
      </c>
      <c r="E71" s="5" t="s">
        <v>631</v>
      </c>
      <c r="F71" s="4">
        <v>0</v>
      </c>
      <c r="G71" s="5">
        <v>0</v>
      </c>
      <c r="H71" s="5">
        <f>IF(ORDERS[[#This Row],[Order Type]]="In-Store", 0,_xlfn.DAYS(ORDERS[[#This Row],[Order Arrival Date]],ORDERS[[#This Row],[Order Date]]))</f>
        <v>16</v>
      </c>
    </row>
    <row r="72" spans="1:8" ht="15.5" x14ac:dyDescent="0.3">
      <c r="A72" s="4">
        <f t="shared" si="1"/>
        <v>71</v>
      </c>
      <c r="B72" s="28">
        <v>38939.839005169284</v>
      </c>
      <c r="C72" s="28">
        <v>38951.839005169284</v>
      </c>
      <c r="D72" s="4" t="s">
        <v>414</v>
      </c>
      <c r="E72" s="5" t="s">
        <v>782</v>
      </c>
      <c r="F72" s="4">
        <v>0</v>
      </c>
      <c r="G72" s="5">
        <v>0</v>
      </c>
      <c r="H72" s="5">
        <f>IF(ORDERS[[#This Row],[Order Type]]="In-Store", 0,_xlfn.DAYS(ORDERS[[#This Row],[Order Arrival Date]],ORDERS[[#This Row],[Order Date]]))</f>
        <v>12</v>
      </c>
    </row>
    <row r="73" spans="1:8" ht="15.5" x14ac:dyDescent="0.3">
      <c r="A73" s="4">
        <f t="shared" si="1"/>
        <v>72</v>
      </c>
      <c r="B73" s="28">
        <v>42912.034864261717</v>
      </c>
      <c r="C73" s="28">
        <v>42912.034864261717</v>
      </c>
      <c r="D73" s="4" t="s">
        <v>413</v>
      </c>
      <c r="E73" s="5" t="s">
        <v>679</v>
      </c>
      <c r="F73" s="4">
        <v>3</v>
      </c>
      <c r="G73" s="5">
        <v>0</v>
      </c>
      <c r="H73" s="5">
        <f>IF(ORDERS[[#This Row],[Order Type]]="In-Store", 0,_xlfn.DAYS(ORDERS[[#This Row],[Order Arrival Date]],ORDERS[[#This Row],[Order Date]]))</f>
        <v>0</v>
      </c>
    </row>
    <row r="74" spans="1:8" ht="15.5" x14ac:dyDescent="0.3">
      <c r="A74" s="4">
        <f t="shared" si="1"/>
        <v>73</v>
      </c>
      <c r="B74" s="28">
        <v>44178.201575730251</v>
      </c>
      <c r="C74" s="28">
        <v>44186.201575730251</v>
      </c>
      <c r="D74" s="4" t="s">
        <v>414</v>
      </c>
      <c r="E74" s="5" t="s">
        <v>624</v>
      </c>
      <c r="F74" s="4">
        <v>0</v>
      </c>
      <c r="G74" s="5">
        <v>0</v>
      </c>
      <c r="H74" s="5">
        <f>IF(ORDERS[[#This Row],[Order Type]]="In-Store", 0,_xlfn.DAYS(ORDERS[[#This Row],[Order Arrival Date]],ORDERS[[#This Row],[Order Date]]))</f>
        <v>8</v>
      </c>
    </row>
    <row r="75" spans="1:8" ht="15.5" x14ac:dyDescent="0.3">
      <c r="A75" s="4">
        <f t="shared" si="1"/>
        <v>74</v>
      </c>
      <c r="B75" s="28">
        <v>42759.092203807631</v>
      </c>
      <c r="C75" s="28">
        <v>42759.092203807631</v>
      </c>
      <c r="D75" s="4" t="s">
        <v>413</v>
      </c>
      <c r="E75" s="5" t="s">
        <v>789</v>
      </c>
      <c r="F75" s="4">
        <v>12</v>
      </c>
      <c r="G75" s="5">
        <v>0</v>
      </c>
      <c r="H75" s="5">
        <f>IF(ORDERS[[#This Row],[Order Type]]="In-Store", 0,_xlfn.DAYS(ORDERS[[#This Row],[Order Arrival Date]],ORDERS[[#This Row],[Order Date]]))</f>
        <v>0</v>
      </c>
    </row>
    <row r="76" spans="1:8" ht="15.5" x14ac:dyDescent="0.3">
      <c r="A76" s="4">
        <f t="shared" si="1"/>
        <v>75</v>
      </c>
      <c r="B76" s="28">
        <v>41861.033523884893</v>
      </c>
      <c r="C76" s="28">
        <v>41861.033523884893</v>
      </c>
      <c r="D76" s="4" t="s">
        <v>413</v>
      </c>
      <c r="E76" s="5" t="s">
        <v>750</v>
      </c>
      <c r="F76" s="4">
        <v>26</v>
      </c>
      <c r="G76" s="5">
        <v>0</v>
      </c>
      <c r="H76" s="5">
        <f>IF(ORDERS[[#This Row],[Order Type]]="In-Store", 0,_xlfn.DAYS(ORDERS[[#This Row],[Order Arrival Date]],ORDERS[[#This Row],[Order Date]]))</f>
        <v>0</v>
      </c>
    </row>
    <row r="77" spans="1:8" ht="15.5" x14ac:dyDescent="0.3">
      <c r="A77" s="4">
        <f t="shared" si="1"/>
        <v>76</v>
      </c>
      <c r="B77" s="28">
        <v>44210.401998173969</v>
      </c>
      <c r="C77" s="28">
        <v>44210.401998173969</v>
      </c>
      <c r="D77" s="4" t="s">
        <v>413</v>
      </c>
      <c r="E77" s="5" t="s">
        <v>670</v>
      </c>
      <c r="F77" s="4">
        <v>26</v>
      </c>
      <c r="G77" s="5">
        <v>0</v>
      </c>
      <c r="H77" s="5">
        <f>IF(ORDERS[[#This Row],[Order Type]]="In-Store", 0,_xlfn.DAYS(ORDERS[[#This Row],[Order Arrival Date]],ORDERS[[#This Row],[Order Date]]))</f>
        <v>0</v>
      </c>
    </row>
    <row r="78" spans="1:8" ht="15.5" x14ac:dyDescent="0.3">
      <c r="A78" s="4">
        <f t="shared" si="1"/>
        <v>77</v>
      </c>
      <c r="B78" s="28">
        <v>39272.412883513796</v>
      </c>
      <c r="C78" s="28">
        <v>39272.412883513796</v>
      </c>
      <c r="D78" s="4" t="s">
        <v>413</v>
      </c>
      <c r="E78" s="5" t="s">
        <v>685</v>
      </c>
      <c r="F78" s="4">
        <v>21</v>
      </c>
      <c r="G78" s="5">
        <v>0</v>
      </c>
      <c r="H78" s="5">
        <f>IF(ORDERS[[#This Row],[Order Type]]="In-Store", 0,_xlfn.DAYS(ORDERS[[#This Row],[Order Arrival Date]],ORDERS[[#This Row],[Order Date]]))</f>
        <v>0</v>
      </c>
    </row>
    <row r="79" spans="1:8" ht="15.5" x14ac:dyDescent="0.3">
      <c r="A79" s="4">
        <f t="shared" si="1"/>
        <v>78</v>
      </c>
      <c r="B79" s="28">
        <v>40238.997370192767</v>
      </c>
      <c r="C79" s="28">
        <v>40238.997370192767</v>
      </c>
      <c r="D79" s="4" t="s">
        <v>413</v>
      </c>
      <c r="E79" s="5" t="s">
        <v>752</v>
      </c>
      <c r="F79" s="4">
        <v>37</v>
      </c>
      <c r="G79" s="5">
        <v>0</v>
      </c>
      <c r="H79" s="5">
        <f>IF(ORDERS[[#This Row],[Order Type]]="In-Store", 0,_xlfn.DAYS(ORDERS[[#This Row],[Order Arrival Date]],ORDERS[[#This Row],[Order Date]]))</f>
        <v>0</v>
      </c>
    </row>
    <row r="80" spans="1:8" ht="15.5" x14ac:dyDescent="0.3">
      <c r="A80" s="4">
        <f t="shared" si="1"/>
        <v>79</v>
      </c>
      <c r="B80" s="28">
        <v>42204.574012269288</v>
      </c>
      <c r="C80" s="28">
        <v>42218.574012269288</v>
      </c>
      <c r="D80" s="4" t="s">
        <v>414</v>
      </c>
      <c r="E80" s="5" t="s">
        <v>767</v>
      </c>
      <c r="F80" s="4">
        <v>0</v>
      </c>
      <c r="G80" s="5">
        <v>0</v>
      </c>
      <c r="H80" s="5">
        <f>IF(ORDERS[[#This Row],[Order Type]]="In-Store", 0,_xlfn.DAYS(ORDERS[[#This Row],[Order Arrival Date]],ORDERS[[#This Row],[Order Date]]))</f>
        <v>14</v>
      </c>
    </row>
    <row r="81" spans="1:8" ht="15.5" x14ac:dyDescent="0.3">
      <c r="A81" s="4">
        <f t="shared" si="1"/>
        <v>80</v>
      </c>
      <c r="B81" s="28">
        <v>40868.189000149418</v>
      </c>
      <c r="C81" s="28">
        <v>40868.189000149418</v>
      </c>
      <c r="D81" s="4" t="s">
        <v>413</v>
      </c>
      <c r="E81" s="5" t="s">
        <v>622</v>
      </c>
      <c r="F81" s="4">
        <v>20</v>
      </c>
      <c r="G81" s="5">
        <v>0</v>
      </c>
      <c r="H81" s="5">
        <f>IF(ORDERS[[#This Row],[Order Type]]="In-Store", 0,_xlfn.DAYS(ORDERS[[#This Row],[Order Arrival Date]],ORDERS[[#This Row],[Order Date]]))</f>
        <v>0</v>
      </c>
    </row>
    <row r="82" spans="1:8" ht="15.5" x14ac:dyDescent="0.3">
      <c r="A82" s="4">
        <f t="shared" si="1"/>
        <v>81</v>
      </c>
      <c r="B82" s="28">
        <v>42746.064938647905</v>
      </c>
      <c r="C82" s="28">
        <v>42746.064938647905</v>
      </c>
      <c r="D82" s="4" t="s">
        <v>413</v>
      </c>
      <c r="E82" s="5" t="s">
        <v>808</v>
      </c>
      <c r="F82" s="4">
        <v>28</v>
      </c>
      <c r="G82" s="5">
        <v>0</v>
      </c>
      <c r="H82" s="5">
        <f>IF(ORDERS[[#This Row],[Order Type]]="In-Store", 0,_xlfn.DAYS(ORDERS[[#This Row],[Order Arrival Date]],ORDERS[[#This Row],[Order Date]]))</f>
        <v>0</v>
      </c>
    </row>
    <row r="83" spans="1:8" ht="15.5" x14ac:dyDescent="0.3">
      <c r="A83" s="4">
        <f t="shared" si="1"/>
        <v>82</v>
      </c>
      <c r="B83" s="28">
        <v>43760.349764686995</v>
      </c>
      <c r="C83" s="28">
        <v>43760.349764686995</v>
      </c>
      <c r="D83" s="4" t="s">
        <v>413</v>
      </c>
      <c r="E83" s="5" t="s">
        <v>671</v>
      </c>
      <c r="F83" s="4">
        <v>37</v>
      </c>
      <c r="G83" s="5">
        <v>0</v>
      </c>
      <c r="H83" s="5">
        <f>IF(ORDERS[[#This Row],[Order Type]]="In-Store", 0,_xlfn.DAYS(ORDERS[[#This Row],[Order Arrival Date]],ORDERS[[#This Row],[Order Date]]))</f>
        <v>0</v>
      </c>
    </row>
    <row r="84" spans="1:8" ht="15.5" x14ac:dyDescent="0.3">
      <c r="A84" s="4">
        <f t="shared" si="1"/>
        <v>83</v>
      </c>
      <c r="B84" s="28">
        <v>43974.231008459734</v>
      </c>
      <c r="C84" s="28">
        <v>43974.231008459734</v>
      </c>
      <c r="D84" s="4" t="s">
        <v>413</v>
      </c>
      <c r="E84" s="5" t="s">
        <v>802</v>
      </c>
      <c r="F84" s="4">
        <v>2</v>
      </c>
      <c r="G84" s="5">
        <v>0</v>
      </c>
      <c r="H84" s="5">
        <f>IF(ORDERS[[#This Row],[Order Type]]="In-Store", 0,_xlfn.DAYS(ORDERS[[#This Row],[Order Arrival Date]],ORDERS[[#This Row],[Order Date]]))</f>
        <v>0</v>
      </c>
    </row>
    <row r="85" spans="1:8" ht="15.5" x14ac:dyDescent="0.3">
      <c r="A85" s="4">
        <f t="shared" si="1"/>
        <v>84</v>
      </c>
      <c r="B85" s="28">
        <v>44886.973476753832</v>
      </c>
      <c r="C85" s="28">
        <v>44886.973476753832</v>
      </c>
      <c r="D85" s="4" t="s">
        <v>413</v>
      </c>
      <c r="E85" s="5" t="s">
        <v>660</v>
      </c>
      <c r="F85" s="4">
        <v>6</v>
      </c>
      <c r="G85" s="5">
        <v>0</v>
      </c>
      <c r="H85" s="5">
        <f>IF(ORDERS[[#This Row],[Order Type]]="In-Store", 0,_xlfn.DAYS(ORDERS[[#This Row],[Order Arrival Date]],ORDERS[[#This Row],[Order Date]]))</f>
        <v>0</v>
      </c>
    </row>
    <row r="86" spans="1:8" ht="15.5" x14ac:dyDescent="0.3">
      <c r="A86" s="4">
        <f t="shared" si="1"/>
        <v>85</v>
      </c>
      <c r="B86" s="28">
        <v>43154.365789991039</v>
      </c>
      <c r="C86" s="28">
        <v>43154.365789991039</v>
      </c>
      <c r="D86" s="4" t="s">
        <v>413</v>
      </c>
      <c r="E86" s="5" t="s">
        <v>724</v>
      </c>
      <c r="F86" s="4">
        <v>39</v>
      </c>
      <c r="G86" s="5">
        <v>0</v>
      </c>
      <c r="H86" s="5">
        <f>IF(ORDERS[[#This Row],[Order Type]]="In-Store", 0,_xlfn.DAYS(ORDERS[[#This Row],[Order Arrival Date]],ORDERS[[#This Row],[Order Date]]))</f>
        <v>0</v>
      </c>
    </row>
    <row r="87" spans="1:8" ht="15.5" x14ac:dyDescent="0.3">
      <c r="A87" s="4">
        <f t="shared" si="1"/>
        <v>86</v>
      </c>
      <c r="B87" s="28">
        <v>41509.899298106895</v>
      </c>
      <c r="C87" s="28">
        <v>41520.899298106895</v>
      </c>
      <c r="D87" s="4" t="s">
        <v>414</v>
      </c>
      <c r="E87" s="5" t="s">
        <v>695</v>
      </c>
      <c r="F87" s="4">
        <v>0</v>
      </c>
      <c r="G87" s="5">
        <v>0</v>
      </c>
      <c r="H87" s="5">
        <f>IF(ORDERS[[#This Row],[Order Type]]="In-Store", 0,_xlfn.DAYS(ORDERS[[#This Row],[Order Arrival Date]],ORDERS[[#This Row],[Order Date]]))</f>
        <v>11</v>
      </c>
    </row>
    <row r="88" spans="1:8" ht="15.5" x14ac:dyDescent="0.3">
      <c r="A88" s="4">
        <f t="shared" si="1"/>
        <v>87</v>
      </c>
      <c r="B88" s="28">
        <v>42158.660365786025</v>
      </c>
      <c r="C88" s="28">
        <v>42158.660365786025</v>
      </c>
      <c r="D88" s="4" t="s">
        <v>413</v>
      </c>
      <c r="E88" s="5" t="s">
        <v>675</v>
      </c>
      <c r="F88" s="4">
        <v>31</v>
      </c>
      <c r="G88" s="5">
        <v>0</v>
      </c>
      <c r="H88" s="5">
        <f>IF(ORDERS[[#This Row],[Order Type]]="In-Store", 0,_xlfn.DAYS(ORDERS[[#This Row],[Order Arrival Date]],ORDERS[[#This Row],[Order Date]]))</f>
        <v>0</v>
      </c>
    </row>
    <row r="89" spans="1:8" ht="15.5" x14ac:dyDescent="0.3">
      <c r="A89" s="4">
        <f t="shared" si="1"/>
        <v>88</v>
      </c>
      <c r="B89" s="28">
        <v>39168.620176040393</v>
      </c>
      <c r="C89" s="28">
        <v>39178.620176040393</v>
      </c>
      <c r="D89" s="4" t="s">
        <v>414</v>
      </c>
      <c r="E89" s="5" t="s">
        <v>733</v>
      </c>
      <c r="F89" s="4">
        <v>0</v>
      </c>
      <c r="G89" s="5">
        <v>0</v>
      </c>
      <c r="H89" s="5">
        <f>IF(ORDERS[[#This Row],[Order Type]]="In-Store", 0,_xlfn.DAYS(ORDERS[[#This Row],[Order Arrival Date]],ORDERS[[#This Row],[Order Date]]))</f>
        <v>10</v>
      </c>
    </row>
    <row r="90" spans="1:8" ht="15.5" x14ac:dyDescent="0.3">
      <c r="A90" s="4">
        <f t="shared" si="1"/>
        <v>89</v>
      </c>
      <c r="B90" s="28">
        <v>41836.862184431164</v>
      </c>
      <c r="C90" s="28">
        <v>41836.862184431164</v>
      </c>
      <c r="D90" s="4" t="s">
        <v>413</v>
      </c>
      <c r="E90" s="5" t="s">
        <v>780</v>
      </c>
      <c r="F90" s="4">
        <v>36</v>
      </c>
      <c r="G90" s="5">
        <v>0</v>
      </c>
      <c r="H90" s="5">
        <f>IF(ORDERS[[#This Row],[Order Type]]="In-Store", 0,_xlfn.DAYS(ORDERS[[#This Row],[Order Arrival Date]],ORDERS[[#This Row],[Order Date]]))</f>
        <v>0</v>
      </c>
    </row>
    <row r="91" spans="1:8" ht="15.5" x14ac:dyDescent="0.3">
      <c r="A91" s="4">
        <f t="shared" si="1"/>
        <v>90</v>
      </c>
      <c r="B91" s="28">
        <v>39897.498350311893</v>
      </c>
      <c r="C91" s="28">
        <v>39911.498350311893</v>
      </c>
      <c r="D91" s="4" t="s">
        <v>414</v>
      </c>
      <c r="E91" s="5" t="s">
        <v>774</v>
      </c>
      <c r="F91" s="4">
        <v>0</v>
      </c>
      <c r="G91" s="5">
        <v>0</v>
      </c>
      <c r="H91" s="5">
        <f>IF(ORDERS[[#This Row],[Order Type]]="In-Store", 0,_xlfn.DAYS(ORDERS[[#This Row],[Order Arrival Date]],ORDERS[[#This Row],[Order Date]]))</f>
        <v>14</v>
      </c>
    </row>
    <row r="92" spans="1:8" ht="15.5" x14ac:dyDescent="0.3">
      <c r="A92" s="4">
        <f t="shared" si="1"/>
        <v>91</v>
      </c>
      <c r="B92" s="28">
        <v>41372.733926066976</v>
      </c>
      <c r="C92" s="28">
        <v>41388.733926066976</v>
      </c>
      <c r="D92" s="4" t="s">
        <v>414</v>
      </c>
      <c r="E92" s="5" t="s">
        <v>734</v>
      </c>
      <c r="F92" s="4">
        <v>0</v>
      </c>
      <c r="G92" s="5">
        <v>0</v>
      </c>
      <c r="H92" s="5">
        <f>IF(ORDERS[[#This Row],[Order Type]]="In-Store", 0,_xlfn.DAYS(ORDERS[[#This Row],[Order Arrival Date]],ORDERS[[#This Row],[Order Date]]))</f>
        <v>16</v>
      </c>
    </row>
    <row r="93" spans="1:8" ht="15.5" x14ac:dyDescent="0.3">
      <c r="A93" s="4">
        <f t="shared" si="1"/>
        <v>92</v>
      </c>
      <c r="B93" s="28">
        <v>44814.135533776687</v>
      </c>
      <c r="C93" s="28">
        <v>44814.135533776687</v>
      </c>
      <c r="D93" s="4" t="s">
        <v>413</v>
      </c>
      <c r="E93" s="5" t="s">
        <v>692</v>
      </c>
      <c r="F93" s="4">
        <v>48</v>
      </c>
      <c r="G93" s="5">
        <v>0</v>
      </c>
      <c r="H93" s="5">
        <f>IF(ORDERS[[#This Row],[Order Type]]="In-Store", 0,_xlfn.DAYS(ORDERS[[#This Row],[Order Arrival Date]],ORDERS[[#This Row],[Order Date]]))</f>
        <v>0</v>
      </c>
    </row>
    <row r="94" spans="1:8" ht="15.5" x14ac:dyDescent="0.3">
      <c r="A94" s="4">
        <f t="shared" si="1"/>
        <v>93</v>
      </c>
      <c r="B94" s="28">
        <v>41809.759034223651</v>
      </c>
      <c r="C94" s="28">
        <v>41809.759034223651</v>
      </c>
      <c r="D94" s="4" t="s">
        <v>413</v>
      </c>
      <c r="E94" s="5" t="s">
        <v>702</v>
      </c>
      <c r="F94" s="4">
        <v>46</v>
      </c>
      <c r="G94" s="5">
        <v>0</v>
      </c>
      <c r="H94" s="5">
        <f>IF(ORDERS[[#This Row],[Order Type]]="In-Store", 0,_xlfn.DAYS(ORDERS[[#This Row],[Order Arrival Date]],ORDERS[[#This Row],[Order Date]]))</f>
        <v>0</v>
      </c>
    </row>
    <row r="95" spans="1:8" ht="15.5" x14ac:dyDescent="0.3">
      <c r="A95" s="4">
        <f t="shared" si="1"/>
        <v>94</v>
      </c>
      <c r="B95" s="28">
        <v>43228.764724899178</v>
      </c>
      <c r="C95" s="28">
        <v>43228.764724899178</v>
      </c>
      <c r="D95" s="4" t="s">
        <v>413</v>
      </c>
      <c r="E95" s="5" t="s">
        <v>776</v>
      </c>
      <c r="F95" s="4">
        <v>10</v>
      </c>
      <c r="G95" s="5">
        <v>0</v>
      </c>
      <c r="H95" s="5">
        <f>IF(ORDERS[[#This Row],[Order Type]]="In-Store", 0,_xlfn.DAYS(ORDERS[[#This Row],[Order Arrival Date]],ORDERS[[#This Row],[Order Date]]))</f>
        <v>0</v>
      </c>
    </row>
    <row r="96" spans="1:8" ht="15.5" x14ac:dyDescent="0.3">
      <c r="A96" s="4">
        <f t="shared" si="1"/>
        <v>95</v>
      </c>
      <c r="B96" s="28">
        <v>44470.914987191769</v>
      </c>
      <c r="C96" s="28">
        <v>44484.914987191769</v>
      </c>
      <c r="D96" s="4" t="s">
        <v>414</v>
      </c>
      <c r="E96" s="5" t="s">
        <v>786</v>
      </c>
      <c r="F96" s="4">
        <v>0</v>
      </c>
      <c r="G96" s="5">
        <v>0</v>
      </c>
      <c r="H96" s="5">
        <f>IF(ORDERS[[#This Row],[Order Type]]="In-Store", 0,_xlfn.DAYS(ORDERS[[#This Row],[Order Arrival Date]],ORDERS[[#This Row],[Order Date]]))</f>
        <v>14</v>
      </c>
    </row>
    <row r="97" spans="1:8" ht="15.5" x14ac:dyDescent="0.3">
      <c r="A97" s="4">
        <f t="shared" si="1"/>
        <v>96</v>
      </c>
      <c r="B97" s="28">
        <v>43289.312373825742</v>
      </c>
      <c r="C97" s="28">
        <v>43289.312373825742</v>
      </c>
      <c r="D97" s="4" t="s">
        <v>413</v>
      </c>
      <c r="E97" s="5" t="s">
        <v>780</v>
      </c>
      <c r="F97" s="4">
        <v>14</v>
      </c>
      <c r="G97" s="5">
        <v>0</v>
      </c>
      <c r="H97" s="5">
        <f>IF(ORDERS[[#This Row],[Order Type]]="In-Store", 0,_xlfn.DAYS(ORDERS[[#This Row],[Order Arrival Date]],ORDERS[[#This Row],[Order Date]]))</f>
        <v>0</v>
      </c>
    </row>
    <row r="98" spans="1:8" ht="15.5" x14ac:dyDescent="0.3">
      <c r="A98" s="4">
        <f t="shared" si="1"/>
        <v>97</v>
      </c>
      <c r="B98" s="28">
        <v>41734.145178352126</v>
      </c>
      <c r="C98" s="28">
        <v>41734.145178352126</v>
      </c>
      <c r="D98" s="4" t="s">
        <v>413</v>
      </c>
      <c r="E98" s="5" t="s">
        <v>690</v>
      </c>
      <c r="F98" s="4">
        <v>32</v>
      </c>
      <c r="G98" s="5">
        <v>0</v>
      </c>
      <c r="H98" s="5">
        <f>IF(ORDERS[[#This Row],[Order Type]]="In-Store", 0,_xlfn.DAYS(ORDERS[[#This Row],[Order Arrival Date]],ORDERS[[#This Row],[Order Date]]))</f>
        <v>0</v>
      </c>
    </row>
    <row r="99" spans="1:8" ht="15.5" x14ac:dyDescent="0.3">
      <c r="A99" s="4">
        <f t="shared" si="1"/>
        <v>98</v>
      </c>
      <c r="B99" s="28">
        <v>42426.330075078753</v>
      </c>
      <c r="C99" s="28">
        <v>42426.330075078753</v>
      </c>
      <c r="D99" s="4" t="s">
        <v>413</v>
      </c>
      <c r="E99" s="5" t="s">
        <v>742</v>
      </c>
      <c r="F99" s="4">
        <v>35</v>
      </c>
      <c r="G99" s="5">
        <v>0</v>
      </c>
      <c r="H99" s="5">
        <f>IF(ORDERS[[#This Row],[Order Type]]="In-Store", 0,_xlfn.DAYS(ORDERS[[#This Row],[Order Arrival Date]],ORDERS[[#This Row],[Order Date]]))</f>
        <v>0</v>
      </c>
    </row>
    <row r="100" spans="1:8" ht="15.5" x14ac:dyDescent="0.3">
      <c r="A100" s="4">
        <f t="shared" si="1"/>
        <v>99</v>
      </c>
      <c r="B100" s="28">
        <v>43726.844967297664</v>
      </c>
      <c r="C100" s="28">
        <v>43733.844967297664</v>
      </c>
      <c r="D100" s="4" t="s">
        <v>414</v>
      </c>
      <c r="E100" s="5" t="s">
        <v>819</v>
      </c>
      <c r="F100" s="4">
        <v>0</v>
      </c>
      <c r="G100" s="5">
        <v>0</v>
      </c>
      <c r="H100" s="5">
        <f>IF(ORDERS[[#This Row],[Order Type]]="In-Store", 0,_xlfn.DAYS(ORDERS[[#This Row],[Order Arrival Date]],ORDERS[[#This Row],[Order Date]]))</f>
        <v>7</v>
      </c>
    </row>
    <row r="101" spans="1:8" ht="15.5" x14ac:dyDescent="0.3">
      <c r="A101" s="4">
        <f t="shared" si="1"/>
        <v>100</v>
      </c>
      <c r="B101" s="28">
        <v>39269.039980684072</v>
      </c>
      <c r="C101" s="28">
        <v>39276.039980684072</v>
      </c>
      <c r="D101" s="4" t="s">
        <v>414</v>
      </c>
      <c r="E101" s="5" t="s">
        <v>641</v>
      </c>
      <c r="F101" s="4">
        <v>0</v>
      </c>
      <c r="G101" s="5">
        <v>0</v>
      </c>
      <c r="H101" s="5">
        <f>IF(ORDERS[[#This Row],[Order Type]]="In-Store", 0,_xlfn.DAYS(ORDERS[[#This Row],[Order Arrival Date]],ORDERS[[#This Row],[Order Date]]))</f>
        <v>7</v>
      </c>
    </row>
    <row r="102" spans="1:8" ht="15.5" x14ac:dyDescent="0.3">
      <c r="A102" s="4">
        <f t="shared" si="1"/>
        <v>101</v>
      </c>
      <c r="B102" s="28">
        <v>44912.19586619726</v>
      </c>
      <c r="C102" s="28">
        <v>44912.19586619726</v>
      </c>
      <c r="D102" s="4" t="s">
        <v>413</v>
      </c>
      <c r="E102" s="5" t="s">
        <v>805</v>
      </c>
      <c r="F102" s="4">
        <v>25</v>
      </c>
      <c r="G102" s="5">
        <v>0</v>
      </c>
      <c r="H102" s="5">
        <f>IF(ORDERS[[#This Row],[Order Type]]="In-Store", 0,_xlfn.DAYS(ORDERS[[#This Row],[Order Arrival Date]],ORDERS[[#This Row],[Order Date]]))</f>
        <v>0</v>
      </c>
    </row>
    <row r="103" spans="1:8" ht="15.5" x14ac:dyDescent="0.3">
      <c r="A103" s="4">
        <f t="shared" si="1"/>
        <v>102</v>
      </c>
      <c r="B103" s="28">
        <v>42618.388328494606</v>
      </c>
      <c r="C103" s="28">
        <v>42618.388328494606</v>
      </c>
      <c r="D103" s="4" t="s">
        <v>413</v>
      </c>
      <c r="E103" s="5" t="s">
        <v>747</v>
      </c>
      <c r="F103" s="4">
        <v>50</v>
      </c>
      <c r="G103" s="5">
        <v>0</v>
      </c>
      <c r="H103" s="5">
        <f>IF(ORDERS[[#This Row],[Order Type]]="In-Store", 0,_xlfn.DAYS(ORDERS[[#This Row],[Order Arrival Date]],ORDERS[[#This Row],[Order Date]]))</f>
        <v>0</v>
      </c>
    </row>
    <row r="104" spans="1:8" ht="15.5" x14ac:dyDescent="0.3">
      <c r="A104" s="4">
        <f t="shared" si="1"/>
        <v>103</v>
      </c>
      <c r="B104" s="28">
        <v>45114.728426548601</v>
      </c>
      <c r="C104" s="28">
        <v>45114.728426548601</v>
      </c>
      <c r="D104" s="4" t="s">
        <v>413</v>
      </c>
      <c r="E104" s="5" t="s">
        <v>770</v>
      </c>
      <c r="F104" s="4">
        <v>42</v>
      </c>
      <c r="G104" s="5">
        <v>0</v>
      </c>
      <c r="H104" s="5">
        <f>IF(ORDERS[[#This Row],[Order Type]]="In-Store", 0,_xlfn.DAYS(ORDERS[[#This Row],[Order Arrival Date]],ORDERS[[#This Row],[Order Date]]))</f>
        <v>0</v>
      </c>
    </row>
    <row r="105" spans="1:8" ht="15.5" x14ac:dyDescent="0.3">
      <c r="A105" s="4">
        <f t="shared" si="1"/>
        <v>104</v>
      </c>
      <c r="B105" s="28">
        <v>42192.962909203794</v>
      </c>
      <c r="C105" s="28">
        <v>42192.962909203794</v>
      </c>
      <c r="D105" s="4" t="s">
        <v>413</v>
      </c>
      <c r="E105" s="5" t="s">
        <v>674</v>
      </c>
      <c r="F105" s="4">
        <v>14</v>
      </c>
      <c r="G105" s="5">
        <v>0</v>
      </c>
      <c r="H105" s="5">
        <f>IF(ORDERS[[#This Row],[Order Type]]="In-Store", 0,_xlfn.DAYS(ORDERS[[#This Row],[Order Arrival Date]],ORDERS[[#This Row],[Order Date]]))</f>
        <v>0</v>
      </c>
    </row>
    <row r="106" spans="1:8" ht="15.5" x14ac:dyDescent="0.3">
      <c r="A106" s="4">
        <f t="shared" si="1"/>
        <v>105</v>
      </c>
      <c r="B106" s="28">
        <v>41509.169356021041</v>
      </c>
      <c r="C106" s="28">
        <v>41509.169356021041</v>
      </c>
      <c r="D106" s="4" t="s">
        <v>413</v>
      </c>
      <c r="E106" s="5" t="s">
        <v>703</v>
      </c>
      <c r="F106" s="4">
        <v>40</v>
      </c>
      <c r="G106" s="5">
        <v>0</v>
      </c>
      <c r="H106" s="5">
        <f>IF(ORDERS[[#This Row],[Order Type]]="In-Store", 0,_xlfn.DAYS(ORDERS[[#This Row],[Order Arrival Date]],ORDERS[[#This Row],[Order Date]]))</f>
        <v>0</v>
      </c>
    </row>
    <row r="107" spans="1:8" ht="15.5" x14ac:dyDescent="0.3">
      <c r="A107" s="4">
        <f t="shared" si="1"/>
        <v>106</v>
      </c>
      <c r="B107" s="28">
        <v>44502.830787933133</v>
      </c>
      <c r="C107" s="28">
        <v>44502.830787933133</v>
      </c>
      <c r="D107" s="4" t="s">
        <v>413</v>
      </c>
      <c r="E107" s="5" t="s">
        <v>688</v>
      </c>
      <c r="F107" s="4">
        <v>39</v>
      </c>
      <c r="G107" s="5">
        <v>0</v>
      </c>
      <c r="H107" s="5">
        <f>IF(ORDERS[[#This Row],[Order Type]]="In-Store", 0,_xlfn.DAYS(ORDERS[[#This Row],[Order Arrival Date]],ORDERS[[#This Row],[Order Date]]))</f>
        <v>0</v>
      </c>
    </row>
    <row r="108" spans="1:8" ht="15.5" x14ac:dyDescent="0.3">
      <c r="A108" s="4">
        <f t="shared" si="1"/>
        <v>107</v>
      </c>
      <c r="B108" s="28">
        <v>40636.659361761129</v>
      </c>
      <c r="C108" s="28">
        <v>40636.659361761129</v>
      </c>
      <c r="D108" s="4" t="s">
        <v>413</v>
      </c>
      <c r="E108" s="5" t="s">
        <v>781</v>
      </c>
      <c r="F108" s="4">
        <v>3</v>
      </c>
      <c r="G108" s="5">
        <v>0</v>
      </c>
      <c r="H108" s="5">
        <f>IF(ORDERS[[#This Row],[Order Type]]="In-Store", 0,_xlfn.DAYS(ORDERS[[#This Row],[Order Arrival Date]],ORDERS[[#This Row],[Order Date]]))</f>
        <v>0</v>
      </c>
    </row>
    <row r="109" spans="1:8" ht="15.5" x14ac:dyDescent="0.3">
      <c r="A109" s="4">
        <f t="shared" si="1"/>
        <v>108</v>
      </c>
      <c r="B109" s="28">
        <v>44223.487931029878</v>
      </c>
      <c r="C109" s="28">
        <v>44223.487931029878</v>
      </c>
      <c r="D109" s="4" t="s">
        <v>413</v>
      </c>
      <c r="E109" s="5" t="s">
        <v>706</v>
      </c>
      <c r="F109" s="4">
        <v>2</v>
      </c>
      <c r="G109" s="5">
        <v>0</v>
      </c>
      <c r="H109" s="5">
        <f>IF(ORDERS[[#This Row],[Order Type]]="In-Store", 0,_xlfn.DAYS(ORDERS[[#This Row],[Order Arrival Date]],ORDERS[[#This Row],[Order Date]]))</f>
        <v>0</v>
      </c>
    </row>
    <row r="110" spans="1:8" ht="15.5" x14ac:dyDescent="0.3">
      <c r="A110" s="4">
        <f t="shared" si="1"/>
        <v>109</v>
      </c>
      <c r="B110" s="28">
        <v>43865.890380765755</v>
      </c>
      <c r="C110" s="28">
        <v>43867.890380765755</v>
      </c>
      <c r="D110" s="4" t="s">
        <v>414</v>
      </c>
      <c r="E110" s="5" t="s">
        <v>788</v>
      </c>
      <c r="F110" s="4">
        <v>0</v>
      </c>
      <c r="G110" s="5">
        <v>0</v>
      </c>
      <c r="H110" s="5">
        <f>IF(ORDERS[[#This Row],[Order Type]]="In-Store", 0,_xlfn.DAYS(ORDERS[[#This Row],[Order Arrival Date]],ORDERS[[#This Row],[Order Date]]))</f>
        <v>2</v>
      </c>
    </row>
    <row r="111" spans="1:8" ht="15.5" x14ac:dyDescent="0.3">
      <c r="A111" s="4">
        <f t="shared" si="1"/>
        <v>110</v>
      </c>
      <c r="B111" s="28">
        <v>42374.577546304172</v>
      </c>
      <c r="C111" s="28">
        <v>42374.577546304172</v>
      </c>
      <c r="D111" s="4" t="s">
        <v>413</v>
      </c>
      <c r="E111" s="5" t="s">
        <v>775</v>
      </c>
      <c r="F111" s="4">
        <v>33</v>
      </c>
      <c r="G111" s="5">
        <v>0</v>
      </c>
      <c r="H111" s="5">
        <f>IF(ORDERS[[#This Row],[Order Type]]="In-Store", 0,_xlfn.DAYS(ORDERS[[#This Row],[Order Arrival Date]],ORDERS[[#This Row],[Order Date]]))</f>
        <v>0</v>
      </c>
    </row>
    <row r="112" spans="1:8" ht="15.5" x14ac:dyDescent="0.3">
      <c r="A112" s="4">
        <f t="shared" si="1"/>
        <v>111</v>
      </c>
      <c r="B112" s="28">
        <v>43802.06350292734</v>
      </c>
      <c r="C112" s="28">
        <v>43819.06350292734</v>
      </c>
      <c r="D112" s="4" t="s">
        <v>414</v>
      </c>
      <c r="E112" s="5" t="s">
        <v>635</v>
      </c>
      <c r="F112" s="4">
        <v>0</v>
      </c>
      <c r="G112" s="5">
        <v>0</v>
      </c>
      <c r="H112" s="5">
        <f>IF(ORDERS[[#This Row],[Order Type]]="In-Store", 0,_xlfn.DAYS(ORDERS[[#This Row],[Order Arrival Date]],ORDERS[[#This Row],[Order Date]]))</f>
        <v>17</v>
      </c>
    </row>
    <row r="113" spans="1:8" ht="15.5" x14ac:dyDescent="0.3">
      <c r="A113" s="4">
        <f t="shared" si="1"/>
        <v>112</v>
      </c>
      <c r="B113" s="28">
        <v>42751.664645053315</v>
      </c>
      <c r="C113" s="28">
        <v>42751.664645053315</v>
      </c>
      <c r="D113" s="4" t="s">
        <v>413</v>
      </c>
      <c r="E113" s="5" t="s">
        <v>725</v>
      </c>
      <c r="F113" s="4">
        <v>15</v>
      </c>
      <c r="G113" s="5">
        <v>0</v>
      </c>
      <c r="H113" s="5">
        <f>IF(ORDERS[[#This Row],[Order Type]]="In-Store", 0,_xlfn.DAYS(ORDERS[[#This Row],[Order Arrival Date]],ORDERS[[#This Row],[Order Date]]))</f>
        <v>0</v>
      </c>
    </row>
    <row r="114" spans="1:8" ht="15.5" x14ac:dyDescent="0.3">
      <c r="A114" s="4">
        <f t="shared" si="1"/>
        <v>113</v>
      </c>
      <c r="B114" s="28">
        <v>40648.014600543087</v>
      </c>
      <c r="C114" s="28">
        <v>40648.014600543087</v>
      </c>
      <c r="D114" s="4" t="s">
        <v>413</v>
      </c>
      <c r="E114" s="5" t="s">
        <v>795</v>
      </c>
      <c r="F114" s="4">
        <v>26</v>
      </c>
      <c r="G114" s="5">
        <v>0</v>
      </c>
      <c r="H114" s="5">
        <f>IF(ORDERS[[#This Row],[Order Type]]="In-Store", 0,_xlfn.DAYS(ORDERS[[#This Row],[Order Arrival Date]],ORDERS[[#This Row],[Order Date]]))</f>
        <v>0</v>
      </c>
    </row>
    <row r="115" spans="1:8" ht="15.5" x14ac:dyDescent="0.3">
      <c r="A115" s="4">
        <f t="shared" si="1"/>
        <v>114</v>
      </c>
      <c r="B115" s="28">
        <v>44156.807540088397</v>
      </c>
      <c r="C115" s="28">
        <v>44156.807540088397</v>
      </c>
      <c r="D115" s="4" t="s">
        <v>413</v>
      </c>
      <c r="E115" s="5" t="s">
        <v>635</v>
      </c>
      <c r="F115" s="4">
        <v>26</v>
      </c>
      <c r="G115" s="5">
        <v>0</v>
      </c>
      <c r="H115" s="5">
        <f>IF(ORDERS[[#This Row],[Order Type]]="In-Store", 0,_xlfn.DAYS(ORDERS[[#This Row],[Order Arrival Date]],ORDERS[[#This Row],[Order Date]]))</f>
        <v>0</v>
      </c>
    </row>
    <row r="116" spans="1:8" ht="15.5" x14ac:dyDescent="0.3">
      <c r="A116" s="4">
        <f t="shared" si="1"/>
        <v>115</v>
      </c>
      <c r="B116" s="28">
        <v>41450.799382277553</v>
      </c>
      <c r="C116" s="28">
        <v>41450.799382277553</v>
      </c>
      <c r="D116" s="4" t="s">
        <v>413</v>
      </c>
      <c r="E116" s="5" t="s">
        <v>663</v>
      </c>
      <c r="F116" s="4">
        <v>22</v>
      </c>
      <c r="G116" s="5">
        <v>0</v>
      </c>
      <c r="H116" s="5">
        <f>IF(ORDERS[[#This Row],[Order Type]]="In-Store", 0,_xlfn.DAYS(ORDERS[[#This Row],[Order Arrival Date]],ORDERS[[#This Row],[Order Date]]))</f>
        <v>0</v>
      </c>
    </row>
    <row r="117" spans="1:8" ht="15.5" x14ac:dyDescent="0.3">
      <c r="A117" s="4">
        <f t="shared" si="1"/>
        <v>116</v>
      </c>
      <c r="B117" s="28">
        <v>44307.971111796367</v>
      </c>
      <c r="C117" s="28">
        <v>44307.971111796367</v>
      </c>
      <c r="D117" s="4" t="s">
        <v>413</v>
      </c>
      <c r="E117" s="5" t="s">
        <v>804</v>
      </c>
      <c r="F117" s="4">
        <v>38</v>
      </c>
      <c r="G117" s="5">
        <v>0</v>
      </c>
      <c r="H117" s="5">
        <f>IF(ORDERS[[#This Row],[Order Type]]="In-Store", 0,_xlfn.DAYS(ORDERS[[#This Row],[Order Arrival Date]],ORDERS[[#This Row],[Order Date]]))</f>
        <v>0</v>
      </c>
    </row>
    <row r="118" spans="1:8" ht="15.5" x14ac:dyDescent="0.3">
      <c r="A118" s="4">
        <f t="shared" si="1"/>
        <v>117</v>
      </c>
      <c r="B118" s="28">
        <v>42332.024424156632</v>
      </c>
      <c r="C118" s="28">
        <v>42332.024424156632</v>
      </c>
      <c r="D118" s="4" t="s">
        <v>413</v>
      </c>
      <c r="E118" s="5" t="s">
        <v>704</v>
      </c>
      <c r="F118" s="4">
        <v>39</v>
      </c>
      <c r="G118" s="5">
        <v>0</v>
      </c>
      <c r="H118" s="5">
        <f>IF(ORDERS[[#This Row],[Order Type]]="In-Store", 0,_xlfn.DAYS(ORDERS[[#This Row],[Order Arrival Date]],ORDERS[[#This Row],[Order Date]]))</f>
        <v>0</v>
      </c>
    </row>
    <row r="119" spans="1:8" ht="15.5" x14ac:dyDescent="0.3">
      <c r="A119" s="4">
        <f t="shared" si="1"/>
        <v>118</v>
      </c>
      <c r="B119" s="28">
        <v>44674.583504595241</v>
      </c>
      <c r="C119" s="28">
        <v>44674.583504595241</v>
      </c>
      <c r="D119" s="4" t="s">
        <v>413</v>
      </c>
      <c r="E119" s="5" t="s">
        <v>730</v>
      </c>
      <c r="F119" s="4">
        <v>10</v>
      </c>
      <c r="G119" s="5">
        <v>0</v>
      </c>
      <c r="H119" s="5">
        <f>IF(ORDERS[[#This Row],[Order Type]]="In-Store", 0,_xlfn.DAYS(ORDERS[[#This Row],[Order Arrival Date]],ORDERS[[#This Row],[Order Date]]))</f>
        <v>0</v>
      </c>
    </row>
    <row r="120" spans="1:8" ht="15.5" x14ac:dyDescent="0.3">
      <c r="A120" s="4">
        <f t="shared" si="1"/>
        <v>119</v>
      </c>
      <c r="B120" s="28">
        <v>44379.39828544786</v>
      </c>
      <c r="C120" s="28">
        <v>44379.39828544786</v>
      </c>
      <c r="D120" s="4" t="s">
        <v>413</v>
      </c>
      <c r="E120" s="5" t="s">
        <v>795</v>
      </c>
      <c r="F120" s="4">
        <v>46</v>
      </c>
      <c r="G120" s="5">
        <v>0</v>
      </c>
      <c r="H120" s="5">
        <f>IF(ORDERS[[#This Row],[Order Type]]="In-Store", 0,_xlfn.DAYS(ORDERS[[#This Row],[Order Arrival Date]],ORDERS[[#This Row],[Order Date]]))</f>
        <v>0</v>
      </c>
    </row>
    <row r="121" spans="1:8" ht="15.5" x14ac:dyDescent="0.3">
      <c r="A121" s="4">
        <f t="shared" si="1"/>
        <v>120</v>
      </c>
      <c r="B121" s="28">
        <v>41489.0754719709</v>
      </c>
      <c r="C121" s="28">
        <v>41489.0754719709</v>
      </c>
      <c r="D121" s="4" t="s">
        <v>413</v>
      </c>
      <c r="E121" s="5" t="s">
        <v>649</v>
      </c>
      <c r="F121" s="4">
        <v>11</v>
      </c>
      <c r="G121" s="5">
        <v>0</v>
      </c>
      <c r="H121" s="5">
        <f>IF(ORDERS[[#This Row],[Order Type]]="In-Store", 0,_xlfn.DAYS(ORDERS[[#This Row],[Order Arrival Date]],ORDERS[[#This Row],[Order Date]]))</f>
        <v>0</v>
      </c>
    </row>
    <row r="122" spans="1:8" ht="15.5" x14ac:dyDescent="0.3">
      <c r="A122" s="4">
        <f t="shared" si="1"/>
        <v>121</v>
      </c>
      <c r="B122" s="28">
        <v>39259.267753150314</v>
      </c>
      <c r="C122" s="28">
        <v>39259.267753150314</v>
      </c>
      <c r="D122" s="4" t="s">
        <v>413</v>
      </c>
      <c r="E122" s="5" t="s">
        <v>780</v>
      </c>
      <c r="F122" s="4">
        <v>22</v>
      </c>
      <c r="G122" s="5">
        <v>0</v>
      </c>
      <c r="H122" s="5">
        <f>IF(ORDERS[[#This Row],[Order Type]]="In-Store", 0,_xlfn.DAYS(ORDERS[[#This Row],[Order Arrival Date]],ORDERS[[#This Row],[Order Date]]))</f>
        <v>0</v>
      </c>
    </row>
    <row r="123" spans="1:8" ht="15.5" x14ac:dyDescent="0.3">
      <c r="A123" s="4">
        <f t="shared" si="1"/>
        <v>122</v>
      </c>
      <c r="B123" s="28">
        <v>43783.246099805081</v>
      </c>
      <c r="C123" s="28">
        <v>43796.246099805081</v>
      </c>
      <c r="D123" s="4" t="s">
        <v>414</v>
      </c>
      <c r="E123" s="5" t="s">
        <v>702</v>
      </c>
      <c r="F123" s="4">
        <v>0</v>
      </c>
      <c r="G123" s="5">
        <v>0</v>
      </c>
      <c r="H123" s="5">
        <f>IF(ORDERS[[#This Row],[Order Type]]="In-Store", 0,_xlfn.DAYS(ORDERS[[#This Row],[Order Arrival Date]],ORDERS[[#This Row],[Order Date]]))</f>
        <v>13</v>
      </c>
    </row>
    <row r="124" spans="1:8" ht="15.5" x14ac:dyDescent="0.3">
      <c r="A124" s="4">
        <f t="shared" si="1"/>
        <v>123</v>
      </c>
      <c r="B124" s="28">
        <v>42858.455693372925</v>
      </c>
      <c r="C124" s="28">
        <v>42858.455693372925</v>
      </c>
      <c r="D124" s="4" t="s">
        <v>413</v>
      </c>
      <c r="E124" s="5" t="s">
        <v>789</v>
      </c>
      <c r="F124" s="4">
        <v>5</v>
      </c>
      <c r="G124" s="5">
        <v>0</v>
      </c>
      <c r="H124" s="5">
        <f>IF(ORDERS[[#This Row],[Order Type]]="In-Store", 0,_xlfn.DAYS(ORDERS[[#This Row],[Order Arrival Date]],ORDERS[[#This Row],[Order Date]]))</f>
        <v>0</v>
      </c>
    </row>
    <row r="125" spans="1:8" ht="15.5" x14ac:dyDescent="0.3">
      <c r="A125" s="4">
        <f t="shared" si="1"/>
        <v>124</v>
      </c>
      <c r="B125" s="28">
        <v>43570.993782332924</v>
      </c>
      <c r="C125" s="28">
        <v>43570.993782332924</v>
      </c>
      <c r="D125" s="4" t="s">
        <v>413</v>
      </c>
      <c r="E125" s="5" t="s">
        <v>640</v>
      </c>
      <c r="F125" s="4">
        <v>33</v>
      </c>
      <c r="G125" s="5">
        <v>0</v>
      </c>
      <c r="H125" s="5">
        <f>IF(ORDERS[[#This Row],[Order Type]]="In-Store", 0,_xlfn.DAYS(ORDERS[[#This Row],[Order Arrival Date]],ORDERS[[#This Row],[Order Date]]))</f>
        <v>0</v>
      </c>
    </row>
    <row r="126" spans="1:8" ht="15.5" x14ac:dyDescent="0.3">
      <c r="A126" s="4">
        <f t="shared" si="1"/>
        <v>125</v>
      </c>
      <c r="B126" s="28">
        <v>44940.422752121471</v>
      </c>
      <c r="C126" s="28">
        <v>44940.422752121471</v>
      </c>
      <c r="D126" s="4" t="s">
        <v>413</v>
      </c>
      <c r="E126" s="5" t="s">
        <v>769</v>
      </c>
      <c r="F126" s="4">
        <v>46</v>
      </c>
      <c r="G126" s="5">
        <v>0</v>
      </c>
      <c r="H126" s="5">
        <f>IF(ORDERS[[#This Row],[Order Type]]="In-Store", 0,_xlfn.DAYS(ORDERS[[#This Row],[Order Arrival Date]],ORDERS[[#This Row],[Order Date]]))</f>
        <v>0</v>
      </c>
    </row>
    <row r="127" spans="1:8" ht="15.5" x14ac:dyDescent="0.3">
      <c r="A127" s="4">
        <f t="shared" si="1"/>
        <v>126</v>
      </c>
      <c r="B127" s="28">
        <v>40970.334956596933</v>
      </c>
      <c r="C127" s="28">
        <v>40970.334956596933</v>
      </c>
      <c r="D127" s="4" t="s">
        <v>413</v>
      </c>
      <c r="E127" s="5" t="s">
        <v>749</v>
      </c>
      <c r="F127" s="4">
        <v>29</v>
      </c>
      <c r="G127" s="5">
        <v>0</v>
      </c>
      <c r="H127" s="5">
        <f>IF(ORDERS[[#This Row],[Order Type]]="In-Store", 0,_xlfn.DAYS(ORDERS[[#This Row],[Order Arrival Date]],ORDERS[[#This Row],[Order Date]]))</f>
        <v>0</v>
      </c>
    </row>
    <row r="128" spans="1:8" ht="15.5" x14ac:dyDescent="0.3">
      <c r="A128" s="4">
        <f t="shared" si="1"/>
        <v>127</v>
      </c>
      <c r="B128" s="28">
        <v>42311.012484493083</v>
      </c>
      <c r="C128" s="28">
        <v>42324.012484493083</v>
      </c>
      <c r="D128" s="4" t="s">
        <v>414</v>
      </c>
      <c r="E128" s="5" t="s">
        <v>648</v>
      </c>
      <c r="F128" s="4">
        <v>0</v>
      </c>
      <c r="G128" s="5">
        <v>0</v>
      </c>
      <c r="H128" s="5">
        <f>IF(ORDERS[[#This Row],[Order Type]]="In-Store", 0,_xlfn.DAYS(ORDERS[[#This Row],[Order Arrival Date]],ORDERS[[#This Row],[Order Date]]))</f>
        <v>13</v>
      </c>
    </row>
    <row r="129" spans="1:8" ht="15.5" x14ac:dyDescent="0.3">
      <c r="A129" s="4">
        <f t="shared" si="1"/>
        <v>128</v>
      </c>
      <c r="B129" s="28">
        <v>39290.977754921376</v>
      </c>
      <c r="C129" s="28">
        <v>39290.977754921376</v>
      </c>
      <c r="D129" s="4" t="s">
        <v>413</v>
      </c>
      <c r="E129" s="5" t="s">
        <v>780</v>
      </c>
      <c r="F129" s="4">
        <v>2</v>
      </c>
      <c r="G129" s="5">
        <v>0</v>
      </c>
      <c r="H129" s="5">
        <f>IF(ORDERS[[#This Row],[Order Type]]="In-Store", 0,_xlfn.DAYS(ORDERS[[#This Row],[Order Arrival Date]],ORDERS[[#This Row],[Order Date]]))</f>
        <v>0</v>
      </c>
    </row>
    <row r="130" spans="1:8" ht="15.5" x14ac:dyDescent="0.3">
      <c r="A130" s="4">
        <f t="shared" si="1"/>
        <v>129</v>
      </c>
      <c r="B130" s="28">
        <v>38908.411123698643</v>
      </c>
      <c r="C130" s="28">
        <v>38908.411123698643</v>
      </c>
      <c r="D130" s="4" t="s">
        <v>413</v>
      </c>
      <c r="E130" s="5" t="s">
        <v>634</v>
      </c>
      <c r="F130" s="4">
        <v>16</v>
      </c>
      <c r="G130" s="5">
        <v>0</v>
      </c>
      <c r="H130" s="5">
        <f>IF(ORDERS[[#This Row],[Order Type]]="In-Store", 0,_xlfn.DAYS(ORDERS[[#This Row],[Order Arrival Date]],ORDERS[[#This Row],[Order Date]]))</f>
        <v>0</v>
      </c>
    </row>
    <row r="131" spans="1:8" ht="15.5" x14ac:dyDescent="0.3">
      <c r="A131" s="4">
        <f t="shared" si="1"/>
        <v>130</v>
      </c>
      <c r="B131" s="28">
        <v>41035.716539825902</v>
      </c>
      <c r="C131" s="28">
        <v>41047.716539825902</v>
      </c>
      <c r="D131" s="4" t="s">
        <v>414</v>
      </c>
      <c r="E131" s="5" t="s">
        <v>640</v>
      </c>
      <c r="F131" s="4">
        <v>0</v>
      </c>
      <c r="G131" s="5">
        <v>0</v>
      </c>
      <c r="H131" s="5">
        <f>IF(ORDERS[[#This Row],[Order Type]]="In-Store", 0,_xlfn.DAYS(ORDERS[[#This Row],[Order Arrival Date]],ORDERS[[#This Row],[Order Date]]))</f>
        <v>12</v>
      </c>
    </row>
    <row r="132" spans="1:8" ht="15.5" x14ac:dyDescent="0.3">
      <c r="A132" s="4">
        <f t="shared" ref="A132:A195" si="2">1+A131</f>
        <v>131</v>
      </c>
      <c r="B132" s="28">
        <v>41110.660319748247</v>
      </c>
      <c r="C132" s="28">
        <v>41110.660319748247</v>
      </c>
      <c r="D132" s="4" t="s">
        <v>413</v>
      </c>
      <c r="E132" s="5" t="s">
        <v>747</v>
      </c>
      <c r="F132" s="4">
        <v>8</v>
      </c>
      <c r="G132" s="5">
        <v>0</v>
      </c>
      <c r="H132" s="5">
        <f>IF(ORDERS[[#This Row],[Order Type]]="In-Store", 0,_xlfn.DAYS(ORDERS[[#This Row],[Order Arrival Date]],ORDERS[[#This Row],[Order Date]]))</f>
        <v>0</v>
      </c>
    </row>
    <row r="133" spans="1:8" ht="15.5" x14ac:dyDescent="0.3">
      <c r="A133" s="4">
        <f t="shared" si="2"/>
        <v>132</v>
      </c>
      <c r="B133" s="28">
        <v>39281.50600452505</v>
      </c>
      <c r="C133" s="28">
        <v>39281.50600452505</v>
      </c>
      <c r="D133" s="4" t="s">
        <v>413</v>
      </c>
      <c r="E133" s="5" t="s">
        <v>775</v>
      </c>
      <c r="F133" s="4">
        <v>4</v>
      </c>
      <c r="G133" s="5">
        <v>0</v>
      </c>
      <c r="H133" s="5">
        <f>IF(ORDERS[[#This Row],[Order Type]]="In-Store", 0,_xlfn.DAYS(ORDERS[[#This Row],[Order Arrival Date]],ORDERS[[#This Row],[Order Date]]))</f>
        <v>0</v>
      </c>
    </row>
    <row r="134" spans="1:8" ht="15.5" x14ac:dyDescent="0.3">
      <c r="A134" s="4">
        <f t="shared" si="2"/>
        <v>133</v>
      </c>
      <c r="B134" s="28">
        <v>40452.545864159132</v>
      </c>
      <c r="C134" s="28">
        <v>40452.545864159132</v>
      </c>
      <c r="D134" s="4" t="s">
        <v>413</v>
      </c>
      <c r="E134" s="5" t="s">
        <v>763</v>
      </c>
      <c r="F134" s="4">
        <v>18</v>
      </c>
      <c r="G134" s="5">
        <v>0</v>
      </c>
      <c r="H134" s="5">
        <f>IF(ORDERS[[#This Row],[Order Type]]="In-Store", 0,_xlfn.DAYS(ORDERS[[#This Row],[Order Arrival Date]],ORDERS[[#This Row],[Order Date]]))</f>
        <v>0</v>
      </c>
    </row>
    <row r="135" spans="1:8" ht="15.5" x14ac:dyDescent="0.3">
      <c r="A135" s="4">
        <f t="shared" si="2"/>
        <v>134</v>
      </c>
      <c r="B135" s="28">
        <v>41855.989208974963</v>
      </c>
      <c r="C135" s="28">
        <v>41855.989208974963</v>
      </c>
      <c r="D135" s="4" t="s">
        <v>413</v>
      </c>
      <c r="E135" s="5" t="s">
        <v>713</v>
      </c>
      <c r="F135" s="4">
        <v>29</v>
      </c>
      <c r="G135" s="5">
        <v>0</v>
      </c>
      <c r="H135" s="5">
        <f>IF(ORDERS[[#This Row],[Order Type]]="In-Store", 0,_xlfn.DAYS(ORDERS[[#This Row],[Order Arrival Date]],ORDERS[[#This Row],[Order Date]]))</f>
        <v>0</v>
      </c>
    </row>
    <row r="136" spans="1:8" ht="15.5" x14ac:dyDescent="0.3">
      <c r="A136" s="4">
        <f t="shared" si="2"/>
        <v>135</v>
      </c>
      <c r="B136" s="28">
        <v>43224.228966595969</v>
      </c>
      <c r="C136" s="28">
        <v>43224.228966595969</v>
      </c>
      <c r="D136" s="4" t="s">
        <v>413</v>
      </c>
      <c r="E136" s="5" t="s">
        <v>711</v>
      </c>
      <c r="F136" s="4">
        <v>8</v>
      </c>
      <c r="G136" s="5">
        <v>0</v>
      </c>
      <c r="H136" s="5">
        <f>IF(ORDERS[[#This Row],[Order Type]]="In-Store", 0,_xlfn.DAYS(ORDERS[[#This Row],[Order Arrival Date]],ORDERS[[#This Row],[Order Date]]))</f>
        <v>0</v>
      </c>
    </row>
    <row r="137" spans="1:8" ht="15.5" x14ac:dyDescent="0.3">
      <c r="A137" s="4">
        <f t="shared" si="2"/>
        <v>136</v>
      </c>
      <c r="B137" s="28">
        <v>40340.465679790112</v>
      </c>
      <c r="C137" s="28">
        <v>40351.465679790112</v>
      </c>
      <c r="D137" s="4" t="s">
        <v>414</v>
      </c>
      <c r="E137" s="5" t="s">
        <v>733</v>
      </c>
      <c r="F137" s="4">
        <v>0</v>
      </c>
      <c r="G137" s="5">
        <v>0</v>
      </c>
      <c r="H137" s="5">
        <f>IF(ORDERS[[#This Row],[Order Type]]="In-Store", 0,_xlfn.DAYS(ORDERS[[#This Row],[Order Arrival Date]],ORDERS[[#This Row],[Order Date]]))</f>
        <v>11</v>
      </c>
    </row>
    <row r="138" spans="1:8" ht="15.5" x14ac:dyDescent="0.3">
      <c r="A138" s="4">
        <f t="shared" si="2"/>
        <v>137</v>
      </c>
      <c r="B138" s="28">
        <v>43948.707995707453</v>
      </c>
      <c r="C138" s="28">
        <v>43948.707995707453</v>
      </c>
      <c r="D138" s="4" t="s">
        <v>413</v>
      </c>
      <c r="E138" s="5" t="s">
        <v>798</v>
      </c>
      <c r="F138" s="4">
        <v>47</v>
      </c>
      <c r="G138" s="5">
        <v>0</v>
      </c>
      <c r="H138" s="5">
        <f>IF(ORDERS[[#This Row],[Order Type]]="In-Store", 0,_xlfn.DAYS(ORDERS[[#This Row],[Order Arrival Date]],ORDERS[[#This Row],[Order Date]]))</f>
        <v>0</v>
      </c>
    </row>
    <row r="139" spans="1:8" ht="15.5" x14ac:dyDescent="0.3">
      <c r="A139" s="4">
        <f t="shared" si="2"/>
        <v>138</v>
      </c>
      <c r="B139" s="28">
        <v>41874.992685980244</v>
      </c>
      <c r="C139" s="28">
        <v>41882.992685980244</v>
      </c>
      <c r="D139" s="4" t="s">
        <v>414</v>
      </c>
      <c r="E139" s="5" t="s">
        <v>762</v>
      </c>
      <c r="F139" s="4">
        <v>0</v>
      </c>
      <c r="G139" s="5">
        <v>0</v>
      </c>
      <c r="H139" s="5">
        <f>IF(ORDERS[[#This Row],[Order Type]]="In-Store", 0,_xlfn.DAYS(ORDERS[[#This Row],[Order Arrival Date]],ORDERS[[#This Row],[Order Date]]))</f>
        <v>8</v>
      </c>
    </row>
    <row r="140" spans="1:8" ht="15.5" x14ac:dyDescent="0.3">
      <c r="A140" s="4">
        <f t="shared" si="2"/>
        <v>139</v>
      </c>
      <c r="B140" s="28">
        <v>42968.70080441067</v>
      </c>
      <c r="C140" s="28">
        <v>42968.70080441067</v>
      </c>
      <c r="D140" s="4" t="s">
        <v>413</v>
      </c>
      <c r="E140" s="5" t="s">
        <v>770</v>
      </c>
      <c r="F140" s="4">
        <v>22</v>
      </c>
      <c r="G140" s="5">
        <v>0</v>
      </c>
      <c r="H140" s="5">
        <f>IF(ORDERS[[#This Row],[Order Type]]="In-Store", 0,_xlfn.DAYS(ORDERS[[#This Row],[Order Arrival Date]],ORDERS[[#This Row],[Order Date]]))</f>
        <v>0</v>
      </c>
    </row>
    <row r="141" spans="1:8" ht="15.5" x14ac:dyDescent="0.3">
      <c r="A141" s="4">
        <f t="shared" si="2"/>
        <v>140</v>
      </c>
      <c r="B141" s="28">
        <v>39935.816126375386</v>
      </c>
      <c r="C141" s="28">
        <v>39952.816126375386</v>
      </c>
      <c r="D141" s="4" t="s">
        <v>414</v>
      </c>
      <c r="E141" s="5" t="s">
        <v>804</v>
      </c>
      <c r="F141" s="4">
        <v>0</v>
      </c>
      <c r="G141" s="5">
        <v>0</v>
      </c>
      <c r="H141" s="5">
        <f>IF(ORDERS[[#This Row],[Order Type]]="In-Store", 0,_xlfn.DAYS(ORDERS[[#This Row],[Order Arrival Date]],ORDERS[[#This Row],[Order Date]]))</f>
        <v>17</v>
      </c>
    </row>
    <row r="142" spans="1:8" ht="15.5" x14ac:dyDescent="0.3">
      <c r="A142" s="4">
        <f t="shared" si="2"/>
        <v>141</v>
      </c>
      <c r="B142" s="28">
        <v>39636.406394789141</v>
      </c>
      <c r="C142" s="28">
        <v>39636.406394789141</v>
      </c>
      <c r="D142" s="4" t="s">
        <v>413</v>
      </c>
      <c r="E142" s="5" t="s">
        <v>727</v>
      </c>
      <c r="F142" s="4">
        <v>39</v>
      </c>
      <c r="G142" s="5">
        <v>0</v>
      </c>
      <c r="H142" s="5">
        <f>IF(ORDERS[[#This Row],[Order Type]]="In-Store", 0,_xlfn.DAYS(ORDERS[[#This Row],[Order Arrival Date]],ORDERS[[#This Row],[Order Date]]))</f>
        <v>0</v>
      </c>
    </row>
    <row r="143" spans="1:8" ht="15.5" x14ac:dyDescent="0.3">
      <c r="A143" s="4">
        <f t="shared" si="2"/>
        <v>142</v>
      </c>
      <c r="B143" s="28">
        <v>39047.772869120992</v>
      </c>
      <c r="C143" s="28">
        <v>39047.772869120992</v>
      </c>
      <c r="D143" s="4" t="s">
        <v>413</v>
      </c>
      <c r="E143" s="5" t="s">
        <v>628</v>
      </c>
      <c r="F143" s="4">
        <v>37</v>
      </c>
      <c r="G143" s="5">
        <v>0</v>
      </c>
      <c r="H143" s="5">
        <f>IF(ORDERS[[#This Row],[Order Type]]="In-Store", 0,_xlfn.DAYS(ORDERS[[#This Row],[Order Arrival Date]],ORDERS[[#This Row],[Order Date]]))</f>
        <v>0</v>
      </c>
    </row>
    <row r="144" spans="1:8" ht="15.5" x14ac:dyDescent="0.3">
      <c r="A144" s="4">
        <f t="shared" si="2"/>
        <v>143</v>
      </c>
      <c r="B144" s="28">
        <v>42790.638231191915</v>
      </c>
      <c r="C144" s="28">
        <v>42790.638231191915</v>
      </c>
      <c r="D144" s="4" t="s">
        <v>413</v>
      </c>
      <c r="E144" s="5" t="s">
        <v>691</v>
      </c>
      <c r="F144" s="4">
        <v>17</v>
      </c>
      <c r="G144" s="5">
        <v>0</v>
      </c>
      <c r="H144" s="5">
        <f>IF(ORDERS[[#This Row],[Order Type]]="In-Store", 0,_xlfn.DAYS(ORDERS[[#This Row],[Order Arrival Date]],ORDERS[[#This Row],[Order Date]]))</f>
        <v>0</v>
      </c>
    </row>
    <row r="145" spans="1:8" ht="15.5" x14ac:dyDescent="0.3">
      <c r="A145" s="4">
        <f t="shared" si="2"/>
        <v>144</v>
      </c>
      <c r="B145" s="28">
        <v>43081.64009866141</v>
      </c>
      <c r="C145" s="28">
        <v>43081.64009866141</v>
      </c>
      <c r="D145" s="4" t="s">
        <v>413</v>
      </c>
      <c r="E145" s="5" t="s">
        <v>744</v>
      </c>
      <c r="F145" s="4">
        <v>33</v>
      </c>
      <c r="G145" s="5">
        <v>0</v>
      </c>
      <c r="H145" s="5">
        <f>IF(ORDERS[[#This Row],[Order Type]]="In-Store", 0,_xlfn.DAYS(ORDERS[[#This Row],[Order Arrival Date]],ORDERS[[#This Row],[Order Date]]))</f>
        <v>0</v>
      </c>
    </row>
    <row r="146" spans="1:8" ht="15.5" x14ac:dyDescent="0.3">
      <c r="A146" s="4">
        <f t="shared" si="2"/>
        <v>145</v>
      </c>
      <c r="B146" s="28">
        <v>43685.3701029246</v>
      </c>
      <c r="C146" s="28">
        <v>43685.3701029246</v>
      </c>
      <c r="D146" s="4" t="s">
        <v>413</v>
      </c>
      <c r="E146" s="5" t="s">
        <v>784</v>
      </c>
      <c r="F146" s="4">
        <v>33</v>
      </c>
      <c r="G146" s="5">
        <v>0</v>
      </c>
      <c r="H146" s="5">
        <f>IF(ORDERS[[#This Row],[Order Type]]="In-Store", 0,_xlfn.DAYS(ORDERS[[#This Row],[Order Arrival Date]],ORDERS[[#This Row],[Order Date]]))</f>
        <v>0</v>
      </c>
    </row>
    <row r="147" spans="1:8" ht="15.5" x14ac:dyDescent="0.3">
      <c r="A147" s="4">
        <f t="shared" si="2"/>
        <v>146</v>
      </c>
      <c r="B147" s="28">
        <v>43140.23998535682</v>
      </c>
      <c r="C147" s="28">
        <v>43140.23998535682</v>
      </c>
      <c r="D147" s="4" t="s">
        <v>413</v>
      </c>
      <c r="E147" s="5" t="s">
        <v>638</v>
      </c>
      <c r="F147" s="4">
        <v>20</v>
      </c>
      <c r="G147" s="5">
        <v>0</v>
      </c>
      <c r="H147" s="5">
        <f>IF(ORDERS[[#This Row],[Order Type]]="In-Store", 0,_xlfn.DAYS(ORDERS[[#This Row],[Order Arrival Date]],ORDERS[[#This Row],[Order Date]]))</f>
        <v>0</v>
      </c>
    </row>
    <row r="148" spans="1:8" ht="15.5" x14ac:dyDescent="0.3">
      <c r="A148" s="4">
        <f t="shared" si="2"/>
        <v>147</v>
      </c>
      <c r="B148" s="28">
        <v>43393.897006327723</v>
      </c>
      <c r="C148" s="28">
        <v>43393.897006327723</v>
      </c>
      <c r="D148" s="4" t="s">
        <v>413</v>
      </c>
      <c r="E148" s="5" t="s">
        <v>630</v>
      </c>
      <c r="F148" s="4">
        <v>28</v>
      </c>
      <c r="G148" s="5">
        <v>0</v>
      </c>
      <c r="H148" s="5">
        <f>IF(ORDERS[[#This Row],[Order Type]]="In-Store", 0,_xlfn.DAYS(ORDERS[[#This Row],[Order Arrival Date]],ORDERS[[#This Row],[Order Date]]))</f>
        <v>0</v>
      </c>
    </row>
    <row r="149" spans="1:8" ht="15.5" x14ac:dyDescent="0.3">
      <c r="A149" s="4">
        <f t="shared" si="2"/>
        <v>148</v>
      </c>
      <c r="B149" s="28">
        <v>40404.783758969599</v>
      </c>
      <c r="C149" s="28">
        <v>40404.783758969599</v>
      </c>
      <c r="D149" s="4" t="s">
        <v>413</v>
      </c>
      <c r="E149" s="5" t="s">
        <v>631</v>
      </c>
      <c r="F149" s="4">
        <v>47</v>
      </c>
      <c r="G149" s="5">
        <v>0</v>
      </c>
      <c r="H149" s="5">
        <f>IF(ORDERS[[#This Row],[Order Type]]="In-Store", 0,_xlfn.DAYS(ORDERS[[#This Row],[Order Arrival Date]],ORDERS[[#This Row],[Order Date]]))</f>
        <v>0</v>
      </c>
    </row>
    <row r="150" spans="1:8" ht="15.5" x14ac:dyDescent="0.3">
      <c r="A150" s="4">
        <f t="shared" si="2"/>
        <v>149</v>
      </c>
      <c r="B150" s="28">
        <v>43429.616870862468</v>
      </c>
      <c r="C150" s="28">
        <v>43445.616870862468</v>
      </c>
      <c r="D150" s="4" t="s">
        <v>414</v>
      </c>
      <c r="E150" s="5" t="s">
        <v>810</v>
      </c>
      <c r="F150" s="4">
        <v>0</v>
      </c>
      <c r="G150" s="5">
        <v>0</v>
      </c>
      <c r="H150" s="5">
        <f>IF(ORDERS[[#This Row],[Order Type]]="In-Store", 0,_xlfn.DAYS(ORDERS[[#This Row],[Order Arrival Date]],ORDERS[[#This Row],[Order Date]]))</f>
        <v>16</v>
      </c>
    </row>
    <row r="151" spans="1:8" ht="15.5" x14ac:dyDescent="0.3">
      <c r="A151" s="4">
        <f t="shared" si="2"/>
        <v>150</v>
      </c>
      <c r="B151" s="28">
        <v>44806.383451182148</v>
      </c>
      <c r="C151" s="28">
        <v>44806.383451182148</v>
      </c>
      <c r="D151" s="4" t="s">
        <v>413</v>
      </c>
      <c r="E151" s="5" t="s">
        <v>690</v>
      </c>
      <c r="F151" s="4">
        <v>47</v>
      </c>
      <c r="G151" s="5">
        <v>0</v>
      </c>
      <c r="H151" s="5">
        <f>IF(ORDERS[[#This Row],[Order Type]]="In-Store", 0,_xlfn.DAYS(ORDERS[[#This Row],[Order Arrival Date]],ORDERS[[#This Row],[Order Date]]))</f>
        <v>0</v>
      </c>
    </row>
    <row r="152" spans="1:8" ht="15.5" x14ac:dyDescent="0.3">
      <c r="A152" s="4">
        <f t="shared" si="2"/>
        <v>151</v>
      </c>
      <c r="B152" s="28">
        <v>44259.089075005286</v>
      </c>
      <c r="C152" s="28">
        <v>44259.089075005286</v>
      </c>
      <c r="D152" s="4" t="s">
        <v>413</v>
      </c>
      <c r="E152" s="5" t="s">
        <v>813</v>
      </c>
      <c r="F152" s="4">
        <v>9</v>
      </c>
      <c r="G152" s="5">
        <v>0</v>
      </c>
      <c r="H152" s="5">
        <f>IF(ORDERS[[#This Row],[Order Type]]="In-Store", 0,_xlfn.DAYS(ORDERS[[#This Row],[Order Arrival Date]],ORDERS[[#This Row],[Order Date]]))</f>
        <v>0</v>
      </c>
    </row>
    <row r="153" spans="1:8" ht="15.5" x14ac:dyDescent="0.3">
      <c r="A153" s="4">
        <f t="shared" si="2"/>
        <v>152</v>
      </c>
      <c r="B153" s="28">
        <v>38844.181385218493</v>
      </c>
      <c r="C153" s="28">
        <v>38844.181385218493</v>
      </c>
      <c r="D153" s="4" t="s">
        <v>413</v>
      </c>
      <c r="E153" s="5" t="s">
        <v>669</v>
      </c>
      <c r="F153" s="4">
        <v>44</v>
      </c>
      <c r="G153" s="5">
        <v>0</v>
      </c>
      <c r="H153" s="5">
        <f>IF(ORDERS[[#This Row],[Order Type]]="In-Store", 0,_xlfn.DAYS(ORDERS[[#This Row],[Order Arrival Date]],ORDERS[[#This Row],[Order Date]]))</f>
        <v>0</v>
      </c>
    </row>
    <row r="154" spans="1:8" ht="15.5" x14ac:dyDescent="0.3">
      <c r="A154" s="4">
        <f t="shared" si="2"/>
        <v>153</v>
      </c>
      <c r="B154" s="28">
        <v>42454.917116564589</v>
      </c>
      <c r="C154" s="28">
        <v>42472.917116564589</v>
      </c>
      <c r="D154" s="4" t="s">
        <v>414</v>
      </c>
      <c r="E154" s="5" t="s">
        <v>661</v>
      </c>
      <c r="F154" s="4">
        <v>0</v>
      </c>
      <c r="G154" s="5">
        <v>0</v>
      </c>
      <c r="H154" s="5">
        <f>IF(ORDERS[[#This Row],[Order Type]]="In-Store", 0,_xlfn.DAYS(ORDERS[[#This Row],[Order Arrival Date]],ORDERS[[#This Row],[Order Date]]))</f>
        <v>18</v>
      </c>
    </row>
    <row r="155" spans="1:8" ht="15.5" x14ac:dyDescent="0.3">
      <c r="A155" s="4">
        <f t="shared" si="2"/>
        <v>154</v>
      </c>
      <c r="B155" s="28">
        <v>45103.962438932496</v>
      </c>
      <c r="C155" s="28">
        <v>45103.962438932496</v>
      </c>
      <c r="D155" s="4" t="s">
        <v>413</v>
      </c>
      <c r="E155" s="5" t="s">
        <v>746</v>
      </c>
      <c r="F155" s="4">
        <v>42</v>
      </c>
      <c r="G155" s="5">
        <v>0</v>
      </c>
      <c r="H155" s="5">
        <f>IF(ORDERS[[#This Row],[Order Type]]="In-Store", 0,_xlfn.DAYS(ORDERS[[#This Row],[Order Arrival Date]],ORDERS[[#This Row],[Order Date]]))</f>
        <v>0</v>
      </c>
    </row>
    <row r="156" spans="1:8" ht="15.5" x14ac:dyDescent="0.3">
      <c r="A156" s="4">
        <f t="shared" si="2"/>
        <v>155</v>
      </c>
      <c r="B156" s="28">
        <v>40215.757295142706</v>
      </c>
      <c r="C156" s="28">
        <v>40215.757295142706</v>
      </c>
      <c r="D156" s="4" t="s">
        <v>413</v>
      </c>
      <c r="E156" s="5" t="s">
        <v>739</v>
      </c>
      <c r="F156" s="4">
        <v>1</v>
      </c>
      <c r="G156" s="5">
        <v>0</v>
      </c>
      <c r="H156" s="5">
        <f>IF(ORDERS[[#This Row],[Order Type]]="In-Store", 0,_xlfn.DAYS(ORDERS[[#This Row],[Order Arrival Date]],ORDERS[[#This Row],[Order Date]]))</f>
        <v>0</v>
      </c>
    </row>
    <row r="157" spans="1:8" ht="15.5" x14ac:dyDescent="0.3">
      <c r="A157" s="4">
        <f t="shared" si="2"/>
        <v>156</v>
      </c>
      <c r="B157" s="28">
        <v>43705.641759321159</v>
      </c>
      <c r="C157" s="28">
        <v>43705.641759321159</v>
      </c>
      <c r="D157" s="4" t="s">
        <v>413</v>
      </c>
      <c r="E157" s="5" t="s">
        <v>715</v>
      </c>
      <c r="F157" s="4">
        <v>17</v>
      </c>
      <c r="G157" s="5">
        <v>0</v>
      </c>
      <c r="H157" s="5">
        <f>IF(ORDERS[[#This Row],[Order Type]]="In-Store", 0,_xlfn.DAYS(ORDERS[[#This Row],[Order Arrival Date]],ORDERS[[#This Row],[Order Date]]))</f>
        <v>0</v>
      </c>
    </row>
    <row r="158" spans="1:8" ht="15.5" x14ac:dyDescent="0.3">
      <c r="A158" s="4">
        <f t="shared" si="2"/>
        <v>157</v>
      </c>
      <c r="B158" s="28">
        <v>42451.394940377424</v>
      </c>
      <c r="C158" s="28">
        <v>42451.394940377424</v>
      </c>
      <c r="D158" s="4" t="s">
        <v>413</v>
      </c>
      <c r="E158" s="5" t="s">
        <v>657</v>
      </c>
      <c r="F158" s="4">
        <v>22</v>
      </c>
      <c r="G158" s="5">
        <v>0</v>
      </c>
      <c r="H158" s="5">
        <f>IF(ORDERS[[#This Row],[Order Type]]="In-Store", 0,_xlfn.DAYS(ORDERS[[#This Row],[Order Arrival Date]],ORDERS[[#This Row],[Order Date]]))</f>
        <v>0</v>
      </c>
    </row>
    <row r="159" spans="1:8" ht="15.5" x14ac:dyDescent="0.3">
      <c r="A159" s="4">
        <f t="shared" si="2"/>
        <v>158</v>
      </c>
      <c r="B159" s="28">
        <v>44071.482616629204</v>
      </c>
      <c r="C159" s="28">
        <v>44071.482616629204</v>
      </c>
      <c r="D159" s="4" t="s">
        <v>413</v>
      </c>
      <c r="E159" s="5" t="s">
        <v>815</v>
      </c>
      <c r="F159" s="4">
        <v>32</v>
      </c>
      <c r="G159" s="5">
        <v>0</v>
      </c>
      <c r="H159" s="5">
        <f>IF(ORDERS[[#This Row],[Order Type]]="In-Store", 0,_xlfn.DAYS(ORDERS[[#This Row],[Order Arrival Date]],ORDERS[[#This Row],[Order Date]]))</f>
        <v>0</v>
      </c>
    </row>
    <row r="160" spans="1:8" ht="15.5" x14ac:dyDescent="0.3">
      <c r="A160" s="4">
        <f t="shared" si="2"/>
        <v>159</v>
      </c>
      <c r="B160" s="28">
        <v>42717.664655174602</v>
      </c>
      <c r="C160" s="28">
        <v>42720.664655174602</v>
      </c>
      <c r="D160" s="4" t="s">
        <v>414</v>
      </c>
      <c r="E160" s="5" t="s">
        <v>803</v>
      </c>
      <c r="F160" s="4">
        <v>0</v>
      </c>
      <c r="G160" s="5">
        <v>0</v>
      </c>
      <c r="H160" s="5">
        <f>IF(ORDERS[[#This Row],[Order Type]]="In-Store", 0,_xlfn.DAYS(ORDERS[[#This Row],[Order Arrival Date]],ORDERS[[#This Row],[Order Date]]))</f>
        <v>3</v>
      </c>
    </row>
    <row r="161" spans="1:8" ht="15.5" x14ac:dyDescent="0.3">
      <c r="A161" s="4">
        <f t="shared" si="2"/>
        <v>160</v>
      </c>
      <c r="B161" s="28">
        <v>44995.49882827852</v>
      </c>
      <c r="C161" s="28">
        <v>44995.49882827852</v>
      </c>
      <c r="D161" s="4" t="s">
        <v>413</v>
      </c>
      <c r="E161" s="5" t="s">
        <v>738</v>
      </c>
      <c r="F161" s="4">
        <v>38</v>
      </c>
      <c r="G161" s="5">
        <v>0</v>
      </c>
      <c r="H161" s="5">
        <f>IF(ORDERS[[#This Row],[Order Type]]="In-Store", 0,_xlfn.DAYS(ORDERS[[#This Row],[Order Arrival Date]],ORDERS[[#This Row],[Order Date]]))</f>
        <v>0</v>
      </c>
    </row>
    <row r="162" spans="1:8" ht="15.5" x14ac:dyDescent="0.3">
      <c r="A162" s="4">
        <f t="shared" si="2"/>
        <v>161</v>
      </c>
      <c r="B162" s="28">
        <v>38941.431194960882</v>
      </c>
      <c r="C162" s="28">
        <v>38941.431194960882</v>
      </c>
      <c r="D162" s="4" t="s">
        <v>413</v>
      </c>
      <c r="E162" s="5" t="s">
        <v>807</v>
      </c>
      <c r="F162" s="4">
        <v>7</v>
      </c>
      <c r="G162" s="5">
        <v>0</v>
      </c>
      <c r="H162" s="5">
        <f>IF(ORDERS[[#This Row],[Order Type]]="In-Store", 0,_xlfn.DAYS(ORDERS[[#This Row],[Order Arrival Date]],ORDERS[[#This Row],[Order Date]]))</f>
        <v>0</v>
      </c>
    </row>
    <row r="163" spans="1:8" ht="15.5" x14ac:dyDescent="0.3">
      <c r="A163" s="4">
        <f t="shared" si="2"/>
        <v>162</v>
      </c>
      <c r="B163" s="28">
        <v>43599.97204506219</v>
      </c>
      <c r="C163" s="28">
        <v>43599.97204506219</v>
      </c>
      <c r="D163" s="4" t="s">
        <v>413</v>
      </c>
      <c r="E163" s="5" t="s">
        <v>634</v>
      </c>
      <c r="F163" s="4">
        <v>13</v>
      </c>
      <c r="G163" s="5">
        <v>0</v>
      </c>
      <c r="H163" s="5">
        <f>IF(ORDERS[[#This Row],[Order Type]]="In-Store", 0,_xlfn.DAYS(ORDERS[[#This Row],[Order Arrival Date]],ORDERS[[#This Row],[Order Date]]))</f>
        <v>0</v>
      </c>
    </row>
    <row r="164" spans="1:8" ht="15.5" x14ac:dyDescent="0.3">
      <c r="A164" s="4">
        <f t="shared" si="2"/>
        <v>163</v>
      </c>
      <c r="B164" s="28">
        <v>39556.450896433365</v>
      </c>
      <c r="C164" s="28">
        <v>39556.450896433365</v>
      </c>
      <c r="D164" s="4" t="s">
        <v>413</v>
      </c>
      <c r="E164" s="5" t="s">
        <v>705</v>
      </c>
      <c r="F164" s="4">
        <v>21</v>
      </c>
      <c r="G164" s="5">
        <v>0</v>
      </c>
      <c r="H164" s="5">
        <f>IF(ORDERS[[#This Row],[Order Type]]="In-Store", 0,_xlfn.DAYS(ORDERS[[#This Row],[Order Arrival Date]],ORDERS[[#This Row],[Order Date]]))</f>
        <v>0</v>
      </c>
    </row>
    <row r="165" spans="1:8" ht="15.5" x14ac:dyDescent="0.3">
      <c r="A165" s="4">
        <f t="shared" si="2"/>
        <v>164</v>
      </c>
      <c r="B165" s="28">
        <v>40713.77029561482</v>
      </c>
      <c r="C165" s="28">
        <v>40713.77029561482</v>
      </c>
      <c r="D165" s="4" t="s">
        <v>413</v>
      </c>
      <c r="E165" s="5" t="s">
        <v>704</v>
      </c>
      <c r="F165" s="4">
        <v>44</v>
      </c>
      <c r="G165" s="5">
        <v>0</v>
      </c>
      <c r="H165" s="5">
        <f>IF(ORDERS[[#This Row],[Order Type]]="In-Store", 0,_xlfn.DAYS(ORDERS[[#This Row],[Order Arrival Date]],ORDERS[[#This Row],[Order Date]]))</f>
        <v>0</v>
      </c>
    </row>
    <row r="166" spans="1:8" ht="15.5" x14ac:dyDescent="0.3">
      <c r="A166" s="4">
        <f t="shared" si="2"/>
        <v>165</v>
      </c>
      <c r="B166" s="28">
        <v>43456.407658570621</v>
      </c>
      <c r="C166" s="28">
        <v>43456.407658570621</v>
      </c>
      <c r="D166" s="4" t="s">
        <v>413</v>
      </c>
      <c r="E166" s="5" t="s">
        <v>723</v>
      </c>
      <c r="F166" s="4">
        <v>5</v>
      </c>
      <c r="G166" s="5">
        <v>0</v>
      </c>
      <c r="H166" s="5">
        <f>IF(ORDERS[[#This Row],[Order Type]]="In-Store", 0,_xlfn.DAYS(ORDERS[[#This Row],[Order Arrival Date]],ORDERS[[#This Row],[Order Date]]))</f>
        <v>0</v>
      </c>
    </row>
    <row r="167" spans="1:8" ht="15.5" x14ac:dyDescent="0.3">
      <c r="A167" s="4">
        <f t="shared" si="2"/>
        <v>166</v>
      </c>
      <c r="B167" s="28">
        <v>42193.086126311908</v>
      </c>
      <c r="C167" s="28">
        <v>42193.086126311908</v>
      </c>
      <c r="D167" s="4" t="s">
        <v>413</v>
      </c>
      <c r="E167" s="5" t="s">
        <v>732</v>
      </c>
      <c r="F167" s="4">
        <v>14</v>
      </c>
      <c r="G167" s="5">
        <v>0</v>
      </c>
      <c r="H167" s="5">
        <f>IF(ORDERS[[#This Row],[Order Type]]="In-Store", 0,_xlfn.DAYS(ORDERS[[#This Row],[Order Arrival Date]],ORDERS[[#This Row],[Order Date]]))</f>
        <v>0</v>
      </c>
    </row>
    <row r="168" spans="1:8" ht="15.5" x14ac:dyDescent="0.3">
      <c r="A168" s="4">
        <f t="shared" si="2"/>
        <v>167</v>
      </c>
      <c r="B168" s="28">
        <v>41037.892966980668</v>
      </c>
      <c r="C168" s="28">
        <v>41040.892966980668</v>
      </c>
      <c r="D168" s="4" t="s">
        <v>414</v>
      </c>
      <c r="E168" s="5" t="s">
        <v>646</v>
      </c>
      <c r="F168" s="4">
        <v>0</v>
      </c>
      <c r="G168" s="5">
        <v>0</v>
      </c>
      <c r="H168" s="5">
        <f>IF(ORDERS[[#This Row],[Order Type]]="In-Store", 0,_xlfn.DAYS(ORDERS[[#This Row],[Order Arrival Date]],ORDERS[[#This Row],[Order Date]]))</f>
        <v>3</v>
      </c>
    </row>
    <row r="169" spans="1:8" ht="15.5" x14ac:dyDescent="0.3">
      <c r="A169" s="4">
        <f t="shared" si="2"/>
        <v>168</v>
      </c>
      <c r="B169" s="28">
        <v>38732.68672747181</v>
      </c>
      <c r="C169" s="28">
        <v>38732.68672747181</v>
      </c>
      <c r="D169" s="4" t="s">
        <v>413</v>
      </c>
      <c r="E169" s="5" t="s">
        <v>701</v>
      </c>
      <c r="F169" s="4">
        <v>4</v>
      </c>
      <c r="G169" s="5">
        <v>0</v>
      </c>
      <c r="H169" s="5">
        <f>IF(ORDERS[[#This Row],[Order Type]]="In-Store", 0,_xlfn.DAYS(ORDERS[[#This Row],[Order Arrival Date]],ORDERS[[#This Row],[Order Date]]))</f>
        <v>0</v>
      </c>
    </row>
    <row r="170" spans="1:8" ht="15.5" x14ac:dyDescent="0.3">
      <c r="A170" s="4">
        <f t="shared" si="2"/>
        <v>169</v>
      </c>
      <c r="B170" s="28">
        <v>42347.130158400316</v>
      </c>
      <c r="C170" s="28">
        <v>42362.130158400316</v>
      </c>
      <c r="D170" s="4" t="s">
        <v>414</v>
      </c>
      <c r="E170" s="5" t="s">
        <v>798</v>
      </c>
      <c r="F170" s="4">
        <v>0</v>
      </c>
      <c r="G170" s="5">
        <v>0</v>
      </c>
      <c r="H170" s="5">
        <f>IF(ORDERS[[#This Row],[Order Type]]="In-Store", 0,_xlfn.DAYS(ORDERS[[#This Row],[Order Arrival Date]],ORDERS[[#This Row],[Order Date]]))</f>
        <v>15</v>
      </c>
    </row>
    <row r="171" spans="1:8" ht="15.5" x14ac:dyDescent="0.3">
      <c r="A171" s="4">
        <f t="shared" si="2"/>
        <v>170</v>
      </c>
      <c r="B171" s="28">
        <v>41252.572072931784</v>
      </c>
      <c r="C171" s="28">
        <v>41259.572072931784</v>
      </c>
      <c r="D171" s="4" t="s">
        <v>414</v>
      </c>
      <c r="E171" s="5" t="s">
        <v>623</v>
      </c>
      <c r="F171" s="4">
        <v>0</v>
      </c>
      <c r="G171" s="5">
        <v>0</v>
      </c>
      <c r="H171" s="5">
        <f>IF(ORDERS[[#This Row],[Order Type]]="In-Store", 0,_xlfn.DAYS(ORDERS[[#This Row],[Order Arrival Date]],ORDERS[[#This Row],[Order Date]]))</f>
        <v>7</v>
      </c>
    </row>
    <row r="172" spans="1:8" ht="15.5" x14ac:dyDescent="0.3">
      <c r="A172" s="4">
        <f t="shared" si="2"/>
        <v>171</v>
      </c>
      <c r="B172" s="28">
        <v>41011.915218597635</v>
      </c>
      <c r="C172" s="28">
        <v>41011.915218597635</v>
      </c>
      <c r="D172" s="4" t="s">
        <v>413</v>
      </c>
      <c r="E172" s="5" t="s">
        <v>680</v>
      </c>
      <c r="F172" s="4">
        <v>7</v>
      </c>
      <c r="G172" s="5">
        <v>0</v>
      </c>
      <c r="H172" s="5">
        <f>IF(ORDERS[[#This Row],[Order Type]]="In-Store", 0,_xlfn.DAYS(ORDERS[[#This Row],[Order Arrival Date]],ORDERS[[#This Row],[Order Date]]))</f>
        <v>0</v>
      </c>
    </row>
    <row r="173" spans="1:8" ht="15.5" x14ac:dyDescent="0.3">
      <c r="A173" s="4">
        <f t="shared" si="2"/>
        <v>172</v>
      </c>
      <c r="B173" s="28">
        <v>44537.638269688425</v>
      </c>
      <c r="C173" s="28">
        <v>44537.638269688425</v>
      </c>
      <c r="D173" s="4" t="s">
        <v>413</v>
      </c>
      <c r="E173" s="5" t="s">
        <v>801</v>
      </c>
      <c r="F173" s="4">
        <v>37</v>
      </c>
      <c r="G173" s="5">
        <v>0</v>
      </c>
      <c r="H173" s="5">
        <f>IF(ORDERS[[#This Row],[Order Type]]="In-Store", 0,_xlfn.DAYS(ORDERS[[#This Row],[Order Arrival Date]],ORDERS[[#This Row],[Order Date]]))</f>
        <v>0</v>
      </c>
    </row>
    <row r="174" spans="1:8" ht="15.5" x14ac:dyDescent="0.3">
      <c r="A174" s="4">
        <f t="shared" si="2"/>
        <v>173</v>
      </c>
      <c r="B174" s="28">
        <v>44886.459076312181</v>
      </c>
      <c r="C174" s="28">
        <v>44886.459076312181</v>
      </c>
      <c r="D174" s="4" t="s">
        <v>413</v>
      </c>
      <c r="E174" s="5" t="s">
        <v>716</v>
      </c>
      <c r="F174" s="4">
        <v>35</v>
      </c>
      <c r="G174" s="5">
        <v>0</v>
      </c>
      <c r="H174" s="5">
        <f>IF(ORDERS[[#This Row],[Order Type]]="In-Store", 0,_xlfn.DAYS(ORDERS[[#This Row],[Order Arrival Date]],ORDERS[[#This Row],[Order Date]]))</f>
        <v>0</v>
      </c>
    </row>
    <row r="175" spans="1:8" ht="15.5" x14ac:dyDescent="0.3">
      <c r="A175" s="4">
        <f t="shared" si="2"/>
        <v>174</v>
      </c>
      <c r="B175" s="28">
        <v>43387.953556437016</v>
      </c>
      <c r="C175" s="28">
        <v>43392.953556437016</v>
      </c>
      <c r="D175" s="4" t="s">
        <v>414</v>
      </c>
      <c r="E175" s="5" t="s">
        <v>782</v>
      </c>
      <c r="F175" s="4">
        <v>0</v>
      </c>
      <c r="G175" s="5">
        <v>0</v>
      </c>
      <c r="H175" s="5">
        <f>IF(ORDERS[[#This Row],[Order Type]]="In-Store", 0,_xlfn.DAYS(ORDERS[[#This Row],[Order Arrival Date]],ORDERS[[#This Row],[Order Date]]))</f>
        <v>5</v>
      </c>
    </row>
    <row r="176" spans="1:8" ht="15.5" x14ac:dyDescent="0.3">
      <c r="A176" s="4">
        <f t="shared" si="2"/>
        <v>175</v>
      </c>
      <c r="B176" s="28">
        <v>40279.113782589651</v>
      </c>
      <c r="C176" s="28">
        <v>40292.113782589651</v>
      </c>
      <c r="D176" s="4" t="s">
        <v>414</v>
      </c>
      <c r="E176" s="5" t="s">
        <v>784</v>
      </c>
      <c r="F176" s="4">
        <v>0</v>
      </c>
      <c r="G176" s="5">
        <v>0</v>
      </c>
      <c r="H176" s="5">
        <f>IF(ORDERS[[#This Row],[Order Type]]="In-Store", 0,_xlfn.DAYS(ORDERS[[#This Row],[Order Arrival Date]],ORDERS[[#This Row],[Order Date]]))</f>
        <v>13</v>
      </c>
    </row>
    <row r="177" spans="1:8" ht="15.5" x14ac:dyDescent="0.3">
      <c r="A177" s="4">
        <f t="shared" si="2"/>
        <v>176</v>
      </c>
      <c r="B177" s="28">
        <v>45216.887681744396</v>
      </c>
      <c r="C177" s="28">
        <v>45216.887681744396</v>
      </c>
      <c r="D177" s="4" t="s">
        <v>413</v>
      </c>
      <c r="E177" s="5" t="s">
        <v>732</v>
      </c>
      <c r="F177" s="4">
        <v>13</v>
      </c>
      <c r="G177" s="5">
        <v>0</v>
      </c>
      <c r="H177" s="5">
        <f>IF(ORDERS[[#This Row],[Order Type]]="In-Store", 0,_xlfn.DAYS(ORDERS[[#This Row],[Order Arrival Date]],ORDERS[[#This Row],[Order Date]]))</f>
        <v>0</v>
      </c>
    </row>
    <row r="178" spans="1:8" ht="15.5" x14ac:dyDescent="0.3">
      <c r="A178" s="4">
        <f t="shared" si="2"/>
        <v>177</v>
      </c>
      <c r="B178" s="28">
        <v>42656.588911579769</v>
      </c>
      <c r="C178" s="28">
        <v>42656.588911579769</v>
      </c>
      <c r="D178" s="4" t="s">
        <v>413</v>
      </c>
      <c r="E178" s="5" t="s">
        <v>750</v>
      </c>
      <c r="F178" s="4">
        <v>17</v>
      </c>
      <c r="G178" s="5">
        <v>0</v>
      </c>
      <c r="H178" s="5">
        <f>IF(ORDERS[[#This Row],[Order Type]]="In-Store", 0,_xlfn.DAYS(ORDERS[[#This Row],[Order Arrival Date]],ORDERS[[#This Row],[Order Date]]))</f>
        <v>0</v>
      </c>
    </row>
    <row r="179" spans="1:8" ht="15.5" x14ac:dyDescent="0.3">
      <c r="A179" s="4">
        <f t="shared" si="2"/>
        <v>178</v>
      </c>
      <c r="B179" s="28">
        <v>39747.240921548619</v>
      </c>
      <c r="C179" s="28">
        <v>39747.240921548619</v>
      </c>
      <c r="D179" s="4" t="s">
        <v>413</v>
      </c>
      <c r="E179" s="5" t="s">
        <v>683</v>
      </c>
      <c r="F179" s="4">
        <v>10</v>
      </c>
      <c r="G179" s="5">
        <v>0</v>
      </c>
      <c r="H179" s="5">
        <f>IF(ORDERS[[#This Row],[Order Type]]="In-Store", 0,_xlfn.DAYS(ORDERS[[#This Row],[Order Arrival Date]],ORDERS[[#This Row],[Order Date]]))</f>
        <v>0</v>
      </c>
    </row>
    <row r="180" spans="1:8" ht="15.5" x14ac:dyDescent="0.3">
      <c r="A180" s="4">
        <f t="shared" si="2"/>
        <v>179</v>
      </c>
      <c r="B180" s="28">
        <v>39809.077974147593</v>
      </c>
      <c r="C180" s="28">
        <v>39809.077974147593</v>
      </c>
      <c r="D180" s="4" t="s">
        <v>413</v>
      </c>
      <c r="E180" s="5" t="s">
        <v>757</v>
      </c>
      <c r="F180" s="4">
        <v>28</v>
      </c>
      <c r="G180" s="5">
        <v>0</v>
      </c>
      <c r="H180" s="5">
        <f>IF(ORDERS[[#This Row],[Order Type]]="In-Store", 0,_xlfn.DAYS(ORDERS[[#This Row],[Order Arrival Date]],ORDERS[[#This Row],[Order Date]]))</f>
        <v>0</v>
      </c>
    </row>
    <row r="181" spans="1:8" ht="15.5" x14ac:dyDescent="0.3">
      <c r="A181" s="4">
        <f t="shared" si="2"/>
        <v>180</v>
      </c>
      <c r="B181" s="28">
        <v>45142.295951446205</v>
      </c>
      <c r="C181" s="28">
        <v>45151.295951446205</v>
      </c>
      <c r="D181" s="4" t="s">
        <v>414</v>
      </c>
      <c r="E181" s="5" t="s">
        <v>805</v>
      </c>
      <c r="F181" s="4">
        <v>0</v>
      </c>
      <c r="G181" s="5">
        <v>0</v>
      </c>
      <c r="H181" s="5">
        <f>IF(ORDERS[[#This Row],[Order Type]]="In-Store", 0,_xlfn.DAYS(ORDERS[[#This Row],[Order Arrival Date]],ORDERS[[#This Row],[Order Date]]))</f>
        <v>9</v>
      </c>
    </row>
    <row r="182" spans="1:8" ht="15.5" x14ac:dyDescent="0.3">
      <c r="A182" s="4">
        <f t="shared" si="2"/>
        <v>181</v>
      </c>
      <c r="B182" s="28">
        <v>39260.492385129939</v>
      </c>
      <c r="C182" s="28">
        <v>39260.492385129939</v>
      </c>
      <c r="D182" s="4" t="s">
        <v>413</v>
      </c>
      <c r="E182" s="5" t="s">
        <v>759</v>
      </c>
      <c r="F182" s="4">
        <v>46</v>
      </c>
      <c r="G182" s="5">
        <v>0</v>
      </c>
      <c r="H182" s="5">
        <f>IF(ORDERS[[#This Row],[Order Type]]="In-Store", 0,_xlfn.DAYS(ORDERS[[#This Row],[Order Arrival Date]],ORDERS[[#This Row],[Order Date]]))</f>
        <v>0</v>
      </c>
    </row>
    <row r="183" spans="1:8" ht="15.5" x14ac:dyDescent="0.3">
      <c r="A183" s="4">
        <f t="shared" si="2"/>
        <v>182</v>
      </c>
      <c r="B183" s="28">
        <v>43987.541235066667</v>
      </c>
      <c r="C183" s="28">
        <v>43987.541235066667</v>
      </c>
      <c r="D183" s="4" t="s">
        <v>413</v>
      </c>
      <c r="E183" s="5" t="s">
        <v>744</v>
      </c>
      <c r="F183" s="4">
        <v>49</v>
      </c>
      <c r="G183" s="5">
        <v>0</v>
      </c>
      <c r="H183" s="5">
        <f>IF(ORDERS[[#This Row],[Order Type]]="In-Store", 0,_xlfn.DAYS(ORDERS[[#This Row],[Order Arrival Date]],ORDERS[[#This Row],[Order Date]]))</f>
        <v>0</v>
      </c>
    </row>
    <row r="184" spans="1:8" ht="15.5" x14ac:dyDescent="0.3">
      <c r="A184" s="4">
        <f t="shared" si="2"/>
        <v>183</v>
      </c>
      <c r="B184" s="28">
        <v>40528.919381223554</v>
      </c>
      <c r="C184" s="28">
        <v>40528.919381223554</v>
      </c>
      <c r="D184" s="4" t="s">
        <v>413</v>
      </c>
      <c r="E184" s="5" t="s">
        <v>705</v>
      </c>
      <c r="F184" s="4">
        <v>21</v>
      </c>
      <c r="G184" s="5">
        <v>0</v>
      </c>
      <c r="H184" s="5">
        <f>IF(ORDERS[[#This Row],[Order Type]]="In-Store", 0,_xlfn.DAYS(ORDERS[[#This Row],[Order Arrival Date]],ORDERS[[#This Row],[Order Date]]))</f>
        <v>0</v>
      </c>
    </row>
    <row r="185" spans="1:8" ht="15.5" x14ac:dyDescent="0.3">
      <c r="A185" s="4">
        <f t="shared" si="2"/>
        <v>184</v>
      </c>
      <c r="B185" s="28">
        <v>40101.092457140643</v>
      </c>
      <c r="C185" s="28">
        <v>40107.092457140643</v>
      </c>
      <c r="D185" s="4" t="s">
        <v>414</v>
      </c>
      <c r="E185" s="5" t="s">
        <v>664</v>
      </c>
      <c r="F185" s="4">
        <v>0</v>
      </c>
      <c r="G185" s="5">
        <v>0</v>
      </c>
      <c r="H185" s="5">
        <f>IF(ORDERS[[#This Row],[Order Type]]="In-Store", 0,_xlfn.DAYS(ORDERS[[#This Row],[Order Arrival Date]],ORDERS[[#This Row],[Order Date]]))</f>
        <v>6</v>
      </c>
    </row>
    <row r="186" spans="1:8" ht="15.5" x14ac:dyDescent="0.3">
      <c r="A186" s="4">
        <f t="shared" si="2"/>
        <v>185</v>
      </c>
      <c r="B186" s="28">
        <v>42760.843570522258</v>
      </c>
      <c r="C186" s="28">
        <v>42766.843570522258</v>
      </c>
      <c r="D186" s="4" t="s">
        <v>414</v>
      </c>
      <c r="E186" s="5" t="s">
        <v>663</v>
      </c>
      <c r="F186" s="4">
        <v>0</v>
      </c>
      <c r="G186" s="5">
        <v>0</v>
      </c>
      <c r="H186" s="5">
        <f>IF(ORDERS[[#This Row],[Order Type]]="In-Store", 0,_xlfn.DAYS(ORDERS[[#This Row],[Order Arrival Date]],ORDERS[[#This Row],[Order Date]]))</f>
        <v>6</v>
      </c>
    </row>
    <row r="187" spans="1:8" ht="15.5" x14ac:dyDescent="0.3">
      <c r="A187" s="4">
        <f t="shared" si="2"/>
        <v>186</v>
      </c>
      <c r="B187" s="28">
        <v>44569.565240284261</v>
      </c>
      <c r="C187" s="28">
        <v>44569.565240284261</v>
      </c>
      <c r="D187" s="4" t="s">
        <v>413</v>
      </c>
      <c r="E187" s="5" t="s">
        <v>686</v>
      </c>
      <c r="F187" s="4">
        <v>37</v>
      </c>
      <c r="G187" s="5">
        <v>0</v>
      </c>
      <c r="H187" s="5">
        <f>IF(ORDERS[[#This Row],[Order Type]]="In-Store", 0,_xlfn.DAYS(ORDERS[[#This Row],[Order Arrival Date]],ORDERS[[#This Row],[Order Date]]))</f>
        <v>0</v>
      </c>
    </row>
    <row r="188" spans="1:8" ht="15.5" x14ac:dyDescent="0.3">
      <c r="A188" s="4">
        <f t="shared" si="2"/>
        <v>187</v>
      </c>
      <c r="B188" s="28">
        <v>44303.510422879292</v>
      </c>
      <c r="C188" s="28">
        <v>44303.510422879292</v>
      </c>
      <c r="D188" s="4" t="s">
        <v>413</v>
      </c>
      <c r="E188" s="5" t="s">
        <v>649</v>
      </c>
      <c r="F188" s="4">
        <v>50</v>
      </c>
      <c r="G188" s="5">
        <v>0</v>
      </c>
      <c r="H188" s="5">
        <f>IF(ORDERS[[#This Row],[Order Type]]="In-Store", 0,_xlfn.DAYS(ORDERS[[#This Row],[Order Arrival Date]],ORDERS[[#This Row],[Order Date]]))</f>
        <v>0</v>
      </c>
    </row>
    <row r="189" spans="1:8" ht="15.5" x14ac:dyDescent="0.3">
      <c r="A189" s="4">
        <f t="shared" si="2"/>
        <v>188</v>
      </c>
      <c r="B189" s="28">
        <v>42087.193214079234</v>
      </c>
      <c r="C189" s="28">
        <v>42087.193214079234</v>
      </c>
      <c r="D189" s="4" t="s">
        <v>413</v>
      </c>
      <c r="E189" s="5" t="s">
        <v>783</v>
      </c>
      <c r="F189" s="4">
        <v>17</v>
      </c>
      <c r="G189" s="5">
        <v>0</v>
      </c>
      <c r="H189" s="5">
        <f>IF(ORDERS[[#This Row],[Order Type]]="In-Store", 0,_xlfn.DAYS(ORDERS[[#This Row],[Order Arrival Date]],ORDERS[[#This Row],[Order Date]]))</f>
        <v>0</v>
      </c>
    </row>
    <row r="190" spans="1:8" ht="15.5" x14ac:dyDescent="0.3">
      <c r="A190" s="4">
        <f t="shared" si="2"/>
        <v>189</v>
      </c>
      <c r="B190" s="28">
        <v>44601.66991900104</v>
      </c>
      <c r="C190" s="28">
        <v>44601.66991900104</v>
      </c>
      <c r="D190" s="4" t="s">
        <v>413</v>
      </c>
      <c r="E190" s="5" t="s">
        <v>693</v>
      </c>
      <c r="F190" s="4">
        <v>27</v>
      </c>
      <c r="G190" s="5">
        <v>0</v>
      </c>
      <c r="H190" s="5">
        <f>IF(ORDERS[[#This Row],[Order Type]]="In-Store", 0,_xlfn.DAYS(ORDERS[[#This Row],[Order Arrival Date]],ORDERS[[#This Row],[Order Date]]))</f>
        <v>0</v>
      </c>
    </row>
    <row r="191" spans="1:8" ht="15.5" x14ac:dyDescent="0.3">
      <c r="A191" s="4">
        <f t="shared" si="2"/>
        <v>190</v>
      </c>
      <c r="B191" s="28">
        <v>44179.086079568682</v>
      </c>
      <c r="C191" s="28">
        <v>44179.086079568682</v>
      </c>
      <c r="D191" s="4" t="s">
        <v>413</v>
      </c>
      <c r="E191" s="5" t="s">
        <v>624</v>
      </c>
      <c r="F191" s="4">
        <v>41</v>
      </c>
      <c r="G191" s="5">
        <v>0</v>
      </c>
      <c r="H191" s="5">
        <f>IF(ORDERS[[#This Row],[Order Type]]="In-Store", 0,_xlfn.DAYS(ORDERS[[#This Row],[Order Arrival Date]],ORDERS[[#This Row],[Order Date]]))</f>
        <v>0</v>
      </c>
    </row>
    <row r="192" spans="1:8" ht="15.5" x14ac:dyDescent="0.3">
      <c r="A192" s="4">
        <f t="shared" si="2"/>
        <v>191</v>
      </c>
      <c r="B192" s="28">
        <v>41004.341227153745</v>
      </c>
      <c r="C192" s="28">
        <v>41004.341227153745</v>
      </c>
      <c r="D192" s="4" t="s">
        <v>413</v>
      </c>
      <c r="E192" s="5" t="s">
        <v>754</v>
      </c>
      <c r="F192" s="4">
        <v>48</v>
      </c>
      <c r="G192" s="5">
        <v>0</v>
      </c>
      <c r="H192" s="5">
        <f>IF(ORDERS[[#This Row],[Order Type]]="In-Store", 0,_xlfn.DAYS(ORDERS[[#This Row],[Order Arrival Date]],ORDERS[[#This Row],[Order Date]]))</f>
        <v>0</v>
      </c>
    </row>
    <row r="193" spans="1:8" ht="15.5" x14ac:dyDescent="0.3">
      <c r="A193" s="4">
        <f t="shared" si="2"/>
        <v>192</v>
      </c>
      <c r="B193" s="28">
        <v>43005.426302259744</v>
      </c>
      <c r="C193" s="28">
        <v>43005.426302259744</v>
      </c>
      <c r="D193" s="4" t="s">
        <v>413</v>
      </c>
      <c r="E193" s="5" t="s">
        <v>691</v>
      </c>
      <c r="F193" s="4">
        <v>33</v>
      </c>
      <c r="G193" s="5">
        <v>0</v>
      </c>
      <c r="H193" s="5">
        <f>IF(ORDERS[[#This Row],[Order Type]]="In-Store", 0,_xlfn.DAYS(ORDERS[[#This Row],[Order Arrival Date]],ORDERS[[#This Row],[Order Date]]))</f>
        <v>0</v>
      </c>
    </row>
    <row r="194" spans="1:8" ht="15.5" x14ac:dyDescent="0.3">
      <c r="A194" s="4">
        <f t="shared" si="2"/>
        <v>193</v>
      </c>
      <c r="B194" s="28">
        <v>41647.304613906977</v>
      </c>
      <c r="C194" s="28">
        <v>41647.304613906977</v>
      </c>
      <c r="D194" s="4" t="s">
        <v>413</v>
      </c>
      <c r="E194" s="5" t="s">
        <v>623</v>
      </c>
      <c r="F194" s="4">
        <v>34</v>
      </c>
      <c r="G194" s="5">
        <v>0</v>
      </c>
      <c r="H194" s="5">
        <f>IF(ORDERS[[#This Row],[Order Type]]="In-Store", 0,_xlfn.DAYS(ORDERS[[#This Row],[Order Arrival Date]],ORDERS[[#This Row],[Order Date]]))</f>
        <v>0</v>
      </c>
    </row>
    <row r="195" spans="1:8" ht="15.5" x14ac:dyDescent="0.3">
      <c r="A195" s="4">
        <f t="shared" si="2"/>
        <v>194</v>
      </c>
      <c r="B195" s="28">
        <v>42730.325005779567</v>
      </c>
      <c r="C195" s="28">
        <v>42730.325005779567</v>
      </c>
      <c r="D195" s="4" t="s">
        <v>413</v>
      </c>
      <c r="E195" s="5" t="s">
        <v>734</v>
      </c>
      <c r="F195" s="4">
        <v>37</v>
      </c>
      <c r="G195" s="5">
        <v>0</v>
      </c>
      <c r="H195" s="5">
        <f>IF(ORDERS[[#This Row],[Order Type]]="In-Store", 0,_xlfn.DAYS(ORDERS[[#This Row],[Order Arrival Date]],ORDERS[[#This Row],[Order Date]]))</f>
        <v>0</v>
      </c>
    </row>
    <row r="196" spans="1:8" ht="15.5" x14ac:dyDescent="0.3">
      <c r="A196" s="4">
        <f t="shared" ref="A196:A259" si="3">1+A195</f>
        <v>195</v>
      </c>
      <c r="B196" s="28">
        <v>38802.622036878514</v>
      </c>
      <c r="C196" s="28">
        <v>38802.622036878514</v>
      </c>
      <c r="D196" s="4" t="s">
        <v>413</v>
      </c>
      <c r="E196" s="5" t="s">
        <v>676</v>
      </c>
      <c r="F196" s="4">
        <v>11</v>
      </c>
      <c r="G196" s="5">
        <v>0</v>
      </c>
      <c r="H196" s="5">
        <f>IF(ORDERS[[#This Row],[Order Type]]="In-Store", 0,_xlfn.DAYS(ORDERS[[#This Row],[Order Arrival Date]],ORDERS[[#This Row],[Order Date]]))</f>
        <v>0</v>
      </c>
    </row>
    <row r="197" spans="1:8" ht="15.5" x14ac:dyDescent="0.3">
      <c r="A197" s="4">
        <f t="shared" si="3"/>
        <v>196</v>
      </c>
      <c r="B197" s="28">
        <v>39158.928414621776</v>
      </c>
      <c r="C197" s="28">
        <v>39175.928414621776</v>
      </c>
      <c r="D197" s="4" t="s">
        <v>414</v>
      </c>
      <c r="E197" s="5" t="s">
        <v>769</v>
      </c>
      <c r="F197" s="4">
        <v>0</v>
      </c>
      <c r="G197" s="5">
        <v>0</v>
      </c>
      <c r="H197" s="5">
        <f>IF(ORDERS[[#This Row],[Order Type]]="In-Store", 0,_xlfn.DAYS(ORDERS[[#This Row],[Order Arrival Date]],ORDERS[[#This Row],[Order Date]]))</f>
        <v>17</v>
      </c>
    </row>
    <row r="198" spans="1:8" ht="15.5" x14ac:dyDescent="0.3">
      <c r="A198" s="4">
        <f t="shared" si="3"/>
        <v>197</v>
      </c>
      <c r="B198" s="28">
        <v>43097.488389109989</v>
      </c>
      <c r="C198" s="28">
        <v>43097.488389109989</v>
      </c>
      <c r="D198" s="4" t="s">
        <v>413</v>
      </c>
      <c r="E198" s="5" t="s">
        <v>710</v>
      </c>
      <c r="F198" s="4">
        <v>1</v>
      </c>
      <c r="G198" s="5">
        <v>0</v>
      </c>
      <c r="H198" s="5">
        <f>IF(ORDERS[[#This Row],[Order Type]]="In-Store", 0,_xlfn.DAYS(ORDERS[[#This Row],[Order Arrival Date]],ORDERS[[#This Row],[Order Date]]))</f>
        <v>0</v>
      </c>
    </row>
    <row r="199" spans="1:8" ht="15.5" x14ac:dyDescent="0.3">
      <c r="A199" s="4">
        <f t="shared" si="3"/>
        <v>198</v>
      </c>
      <c r="B199" s="28">
        <v>43045.983226531156</v>
      </c>
      <c r="C199" s="28">
        <v>43045.983226531156</v>
      </c>
      <c r="D199" s="4" t="s">
        <v>413</v>
      </c>
      <c r="E199" s="5" t="s">
        <v>787</v>
      </c>
      <c r="F199" s="4">
        <v>38</v>
      </c>
      <c r="G199" s="5">
        <v>0</v>
      </c>
      <c r="H199" s="5">
        <f>IF(ORDERS[[#This Row],[Order Type]]="In-Store", 0,_xlfn.DAYS(ORDERS[[#This Row],[Order Arrival Date]],ORDERS[[#This Row],[Order Date]]))</f>
        <v>0</v>
      </c>
    </row>
    <row r="200" spans="1:8" ht="15.5" x14ac:dyDescent="0.3">
      <c r="A200" s="4">
        <f t="shared" si="3"/>
        <v>199</v>
      </c>
      <c r="B200" s="28">
        <v>39060.94210157312</v>
      </c>
      <c r="C200" s="28">
        <v>39060.94210157312</v>
      </c>
      <c r="D200" s="4" t="s">
        <v>413</v>
      </c>
      <c r="E200" s="5" t="s">
        <v>740</v>
      </c>
      <c r="F200" s="4">
        <v>39</v>
      </c>
      <c r="G200" s="5">
        <v>0</v>
      </c>
      <c r="H200" s="5">
        <f>IF(ORDERS[[#This Row],[Order Type]]="In-Store", 0,_xlfn.DAYS(ORDERS[[#This Row],[Order Arrival Date]],ORDERS[[#This Row],[Order Date]]))</f>
        <v>0</v>
      </c>
    </row>
    <row r="201" spans="1:8" ht="15.5" x14ac:dyDescent="0.3">
      <c r="A201" s="4">
        <f t="shared" si="3"/>
        <v>200</v>
      </c>
      <c r="B201" s="28">
        <v>41166.417693622163</v>
      </c>
      <c r="C201" s="28">
        <v>41183.417693622163</v>
      </c>
      <c r="D201" s="4" t="s">
        <v>414</v>
      </c>
      <c r="E201" s="5" t="s">
        <v>810</v>
      </c>
      <c r="F201" s="4">
        <v>0</v>
      </c>
      <c r="G201" s="5">
        <v>0</v>
      </c>
      <c r="H201" s="5">
        <f>IF(ORDERS[[#This Row],[Order Type]]="In-Store", 0,_xlfn.DAYS(ORDERS[[#This Row],[Order Arrival Date]],ORDERS[[#This Row],[Order Date]]))</f>
        <v>17</v>
      </c>
    </row>
    <row r="202" spans="1:8" ht="15.5" x14ac:dyDescent="0.3">
      <c r="A202" s="4">
        <f t="shared" si="3"/>
        <v>201</v>
      </c>
      <c r="B202" s="28">
        <v>39606.646573245322</v>
      </c>
      <c r="C202" s="28">
        <v>39606.646573245322</v>
      </c>
      <c r="D202" s="4" t="s">
        <v>413</v>
      </c>
      <c r="E202" s="5" t="s">
        <v>777</v>
      </c>
      <c r="F202" s="4">
        <v>10</v>
      </c>
      <c r="G202" s="5">
        <v>0</v>
      </c>
      <c r="H202" s="5">
        <f>IF(ORDERS[[#This Row],[Order Type]]="In-Store", 0,_xlfn.DAYS(ORDERS[[#This Row],[Order Arrival Date]],ORDERS[[#This Row],[Order Date]]))</f>
        <v>0</v>
      </c>
    </row>
    <row r="203" spans="1:8" ht="15.5" x14ac:dyDescent="0.3">
      <c r="A203" s="4">
        <f t="shared" si="3"/>
        <v>202</v>
      </c>
      <c r="B203" s="28">
        <v>45255.501456618185</v>
      </c>
      <c r="C203" s="28">
        <v>45272.501456618185</v>
      </c>
      <c r="D203" s="4" t="s">
        <v>414</v>
      </c>
      <c r="E203" s="5" t="s">
        <v>760</v>
      </c>
      <c r="F203" s="4">
        <v>0</v>
      </c>
      <c r="G203" s="5">
        <v>0</v>
      </c>
      <c r="H203" s="5">
        <f>IF(ORDERS[[#This Row],[Order Type]]="In-Store", 0,_xlfn.DAYS(ORDERS[[#This Row],[Order Arrival Date]],ORDERS[[#This Row],[Order Date]]))</f>
        <v>17</v>
      </c>
    </row>
    <row r="204" spans="1:8" ht="15.5" x14ac:dyDescent="0.3">
      <c r="A204" s="4">
        <f t="shared" si="3"/>
        <v>203</v>
      </c>
      <c r="B204" s="28">
        <v>42706.574387514651</v>
      </c>
      <c r="C204" s="28">
        <v>42706.574387514651</v>
      </c>
      <c r="D204" s="4" t="s">
        <v>413</v>
      </c>
      <c r="E204" s="5" t="s">
        <v>775</v>
      </c>
      <c r="F204" s="4">
        <v>5</v>
      </c>
      <c r="G204" s="5">
        <v>0</v>
      </c>
      <c r="H204" s="5">
        <f>IF(ORDERS[[#This Row],[Order Type]]="In-Store", 0,_xlfn.DAYS(ORDERS[[#This Row],[Order Arrival Date]],ORDERS[[#This Row],[Order Date]]))</f>
        <v>0</v>
      </c>
    </row>
    <row r="205" spans="1:8" ht="15.5" x14ac:dyDescent="0.3">
      <c r="A205" s="4">
        <f t="shared" si="3"/>
        <v>204</v>
      </c>
      <c r="B205" s="28">
        <v>39561.020797047888</v>
      </c>
      <c r="C205" s="28">
        <v>39577.020797047888</v>
      </c>
      <c r="D205" s="4" t="s">
        <v>414</v>
      </c>
      <c r="E205" s="5" t="s">
        <v>783</v>
      </c>
      <c r="F205" s="4">
        <v>0</v>
      </c>
      <c r="G205" s="5">
        <v>0</v>
      </c>
      <c r="H205" s="5">
        <f>IF(ORDERS[[#This Row],[Order Type]]="In-Store", 0,_xlfn.DAYS(ORDERS[[#This Row],[Order Arrival Date]],ORDERS[[#This Row],[Order Date]]))</f>
        <v>16</v>
      </c>
    </row>
    <row r="206" spans="1:8" ht="15.5" x14ac:dyDescent="0.3">
      <c r="A206" s="4">
        <f t="shared" si="3"/>
        <v>205</v>
      </c>
      <c r="B206" s="28">
        <v>41567.688070984361</v>
      </c>
      <c r="C206" s="28">
        <v>41567.688070984361</v>
      </c>
      <c r="D206" s="4" t="s">
        <v>413</v>
      </c>
      <c r="E206" s="5" t="s">
        <v>812</v>
      </c>
      <c r="F206" s="4">
        <v>3</v>
      </c>
      <c r="G206" s="5">
        <v>0</v>
      </c>
      <c r="H206" s="5">
        <f>IF(ORDERS[[#This Row],[Order Type]]="In-Store", 0,_xlfn.DAYS(ORDERS[[#This Row],[Order Arrival Date]],ORDERS[[#This Row],[Order Date]]))</f>
        <v>0</v>
      </c>
    </row>
    <row r="207" spans="1:8" ht="15.5" x14ac:dyDescent="0.3">
      <c r="A207" s="4">
        <f t="shared" si="3"/>
        <v>206</v>
      </c>
      <c r="B207" s="28">
        <v>41046.060952464526</v>
      </c>
      <c r="C207" s="28">
        <v>41046.060952464526</v>
      </c>
      <c r="D207" s="4" t="s">
        <v>413</v>
      </c>
      <c r="E207" s="5" t="s">
        <v>684</v>
      </c>
      <c r="F207" s="4">
        <v>36</v>
      </c>
      <c r="G207" s="5">
        <v>0</v>
      </c>
      <c r="H207" s="5">
        <f>IF(ORDERS[[#This Row],[Order Type]]="In-Store", 0,_xlfn.DAYS(ORDERS[[#This Row],[Order Arrival Date]],ORDERS[[#This Row],[Order Date]]))</f>
        <v>0</v>
      </c>
    </row>
    <row r="208" spans="1:8" ht="15.5" x14ac:dyDescent="0.3">
      <c r="A208" s="4">
        <f t="shared" si="3"/>
        <v>207</v>
      </c>
      <c r="B208" s="28">
        <v>39275.046930691322</v>
      </c>
      <c r="C208" s="28">
        <v>39286.046930691322</v>
      </c>
      <c r="D208" s="4" t="s">
        <v>414</v>
      </c>
      <c r="E208" s="5" t="s">
        <v>744</v>
      </c>
      <c r="F208" s="4">
        <v>0</v>
      </c>
      <c r="G208" s="5">
        <v>0</v>
      </c>
      <c r="H208" s="5">
        <f>IF(ORDERS[[#This Row],[Order Type]]="In-Store", 0,_xlfn.DAYS(ORDERS[[#This Row],[Order Arrival Date]],ORDERS[[#This Row],[Order Date]]))</f>
        <v>11</v>
      </c>
    </row>
    <row r="209" spans="1:8" ht="15.5" x14ac:dyDescent="0.3">
      <c r="A209" s="4">
        <f t="shared" si="3"/>
        <v>208</v>
      </c>
      <c r="B209" s="28">
        <v>43260.036349498943</v>
      </c>
      <c r="C209" s="28">
        <v>43270.036349498943</v>
      </c>
      <c r="D209" s="4" t="s">
        <v>414</v>
      </c>
      <c r="E209" s="5" t="s">
        <v>797</v>
      </c>
      <c r="F209" s="4">
        <v>0</v>
      </c>
      <c r="G209" s="5">
        <v>0</v>
      </c>
      <c r="H209" s="5">
        <f>IF(ORDERS[[#This Row],[Order Type]]="In-Store", 0,_xlfn.DAYS(ORDERS[[#This Row],[Order Arrival Date]],ORDERS[[#This Row],[Order Date]]))</f>
        <v>10</v>
      </c>
    </row>
    <row r="210" spans="1:8" ht="15.5" x14ac:dyDescent="0.3">
      <c r="A210" s="4">
        <f t="shared" si="3"/>
        <v>209</v>
      </c>
      <c r="B210" s="28">
        <v>42423.247703431742</v>
      </c>
      <c r="C210" s="28">
        <v>42436.247703431742</v>
      </c>
      <c r="D210" s="4" t="s">
        <v>414</v>
      </c>
      <c r="E210" s="5" t="s">
        <v>792</v>
      </c>
      <c r="F210" s="4">
        <v>0</v>
      </c>
      <c r="G210" s="5">
        <v>0</v>
      </c>
      <c r="H210" s="5">
        <f>IF(ORDERS[[#This Row],[Order Type]]="In-Store", 0,_xlfn.DAYS(ORDERS[[#This Row],[Order Arrival Date]],ORDERS[[#This Row],[Order Date]]))</f>
        <v>13</v>
      </c>
    </row>
    <row r="211" spans="1:8" ht="15.5" x14ac:dyDescent="0.3">
      <c r="A211" s="4">
        <f t="shared" si="3"/>
        <v>210</v>
      </c>
      <c r="B211" s="28">
        <v>41386.953150029396</v>
      </c>
      <c r="C211" s="28">
        <v>41404.953150029396</v>
      </c>
      <c r="D211" s="4" t="s">
        <v>414</v>
      </c>
      <c r="E211" s="5" t="s">
        <v>687</v>
      </c>
      <c r="F211" s="4">
        <v>0</v>
      </c>
      <c r="G211" s="5">
        <v>0</v>
      </c>
      <c r="H211" s="5">
        <f>IF(ORDERS[[#This Row],[Order Type]]="In-Store", 0,_xlfn.DAYS(ORDERS[[#This Row],[Order Arrival Date]],ORDERS[[#This Row],[Order Date]]))</f>
        <v>18</v>
      </c>
    </row>
    <row r="212" spans="1:8" ht="15.5" x14ac:dyDescent="0.3">
      <c r="A212" s="4">
        <f t="shared" si="3"/>
        <v>211</v>
      </c>
      <c r="B212" s="28">
        <v>41573.121916692893</v>
      </c>
      <c r="C212" s="28">
        <v>41573.121916692893</v>
      </c>
      <c r="D212" s="4" t="s">
        <v>413</v>
      </c>
      <c r="E212" s="5" t="s">
        <v>812</v>
      </c>
      <c r="F212" s="4">
        <v>41</v>
      </c>
      <c r="G212" s="5">
        <v>0</v>
      </c>
      <c r="H212" s="5">
        <f>IF(ORDERS[[#This Row],[Order Type]]="In-Store", 0,_xlfn.DAYS(ORDERS[[#This Row],[Order Arrival Date]],ORDERS[[#This Row],[Order Date]]))</f>
        <v>0</v>
      </c>
    </row>
    <row r="213" spans="1:8" ht="15.5" x14ac:dyDescent="0.3">
      <c r="A213" s="4">
        <f t="shared" si="3"/>
        <v>212</v>
      </c>
      <c r="B213" s="28">
        <v>40955.581906490908</v>
      </c>
      <c r="C213" s="28">
        <v>40955.581906490908</v>
      </c>
      <c r="D213" s="4" t="s">
        <v>413</v>
      </c>
      <c r="E213" s="5" t="s">
        <v>818</v>
      </c>
      <c r="F213" s="4">
        <v>32</v>
      </c>
      <c r="G213" s="5">
        <v>0</v>
      </c>
      <c r="H213" s="5">
        <f>IF(ORDERS[[#This Row],[Order Type]]="In-Store", 0,_xlfn.DAYS(ORDERS[[#This Row],[Order Arrival Date]],ORDERS[[#This Row],[Order Date]]))</f>
        <v>0</v>
      </c>
    </row>
    <row r="214" spans="1:8" ht="15.5" x14ac:dyDescent="0.3">
      <c r="A214" s="4">
        <f t="shared" si="3"/>
        <v>213</v>
      </c>
      <c r="B214" s="28">
        <v>40651.236101628783</v>
      </c>
      <c r="C214" s="28">
        <v>40651.236101628783</v>
      </c>
      <c r="D214" s="4" t="s">
        <v>413</v>
      </c>
      <c r="E214" s="5" t="s">
        <v>656</v>
      </c>
      <c r="F214" s="4">
        <v>48</v>
      </c>
      <c r="G214" s="5">
        <v>0</v>
      </c>
      <c r="H214" s="5">
        <f>IF(ORDERS[[#This Row],[Order Type]]="In-Store", 0,_xlfn.DAYS(ORDERS[[#This Row],[Order Arrival Date]],ORDERS[[#This Row],[Order Date]]))</f>
        <v>0</v>
      </c>
    </row>
    <row r="215" spans="1:8" ht="15.5" x14ac:dyDescent="0.3">
      <c r="A215" s="4">
        <f t="shared" si="3"/>
        <v>214</v>
      </c>
      <c r="B215" s="28">
        <v>44731.073199934282</v>
      </c>
      <c r="C215" s="28">
        <v>44731.073199934282</v>
      </c>
      <c r="D215" s="4" t="s">
        <v>413</v>
      </c>
      <c r="E215" s="5" t="s">
        <v>631</v>
      </c>
      <c r="F215" s="4">
        <v>3</v>
      </c>
      <c r="G215" s="5">
        <v>0</v>
      </c>
      <c r="H215" s="5">
        <f>IF(ORDERS[[#This Row],[Order Type]]="In-Store", 0,_xlfn.DAYS(ORDERS[[#This Row],[Order Arrival Date]],ORDERS[[#This Row],[Order Date]]))</f>
        <v>0</v>
      </c>
    </row>
    <row r="216" spans="1:8" ht="15.5" x14ac:dyDescent="0.3">
      <c r="A216" s="4">
        <f t="shared" si="3"/>
        <v>215</v>
      </c>
      <c r="B216" s="28">
        <v>42006.997449643932</v>
      </c>
      <c r="C216" s="28">
        <v>42024.997449643932</v>
      </c>
      <c r="D216" s="4" t="s">
        <v>414</v>
      </c>
      <c r="E216" s="5" t="s">
        <v>754</v>
      </c>
      <c r="F216" s="4">
        <v>0</v>
      </c>
      <c r="G216" s="5">
        <v>0</v>
      </c>
      <c r="H216" s="5">
        <f>IF(ORDERS[[#This Row],[Order Type]]="In-Store", 0,_xlfn.DAYS(ORDERS[[#This Row],[Order Arrival Date]],ORDERS[[#This Row],[Order Date]]))</f>
        <v>18</v>
      </c>
    </row>
    <row r="217" spans="1:8" ht="15.5" x14ac:dyDescent="0.3">
      <c r="A217" s="4">
        <f t="shared" si="3"/>
        <v>216</v>
      </c>
      <c r="B217" s="28">
        <v>42598.621113909532</v>
      </c>
      <c r="C217" s="28">
        <v>42598.621113909532</v>
      </c>
      <c r="D217" s="4" t="s">
        <v>413</v>
      </c>
      <c r="E217" s="5" t="s">
        <v>771</v>
      </c>
      <c r="F217" s="4">
        <v>39</v>
      </c>
      <c r="G217" s="5">
        <v>0</v>
      </c>
      <c r="H217" s="5">
        <f>IF(ORDERS[[#This Row],[Order Type]]="In-Store", 0,_xlfn.DAYS(ORDERS[[#This Row],[Order Arrival Date]],ORDERS[[#This Row],[Order Date]]))</f>
        <v>0</v>
      </c>
    </row>
    <row r="218" spans="1:8" ht="15.5" x14ac:dyDescent="0.3">
      <c r="A218" s="4">
        <f t="shared" si="3"/>
        <v>217</v>
      </c>
      <c r="B218" s="28">
        <v>45118.213131860066</v>
      </c>
      <c r="C218" s="28">
        <v>45118.213131860066</v>
      </c>
      <c r="D218" s="4" t="s">
        <v>413</v>
      </c>
      <c r="E218" s="5" t="s">
        <v>711</v>
      </c>
      <c r="F218" s="4">
        <v>38</v>
      </c>
      <c r="G218" s="5">
        <v>0</v>
      </c>
      <c r="H218" s="5">
        <f>IF(ORDERS[[#This Row],[Order Type]]="In-Store", 0,_xlfn.DAYS(ORDERS[[#This Row],[Order Arrival Date]],ORDERS[[#This Row],[Order Date]]))</f>
        <v>0</v>
      </c>
    </row>
    <row r="219" spans="1:8" ht="15.5" x14ac:dyDescent="0.3">
      <c r="A219" s="4">
        <f t="shared" si="3"/>
        <v>218</v>
      </c>
      <c r="B219" s="28">
        <v>44446.521739018019</v>
      </c>
      <c r="C219" s="28">
        <v>44446.521739018019</v>
      </c>
      <c r="D219" s="4" t="s">
        <v>413</v>
      </c>
      <c r="E219" s="5" t="s">
        <v>696</v>
      </c>
      <c r="F219" s="4">
        <v>29</v>
      </c>
      <c r="G219" s="5">
        <v>0</v>
      </c>
      <c r="H219" s="5">
        <f>IF(ORDERS[[#This Row],[Order Type]]="In-Store", 0,_xlfn.DAYS(ORDERS[[#This Row],[Order Arrival Date]],ORDERS[[#This Row],[Order Date]]))</f>
        <v>0</v>
      </c>
    </row>
    <row r="220" spans="1:8" ht="15.5" x14ac:dyDescent="0.3">
      <c r="A220" s="4">
        <f t="shared" si="3"/>
        <v>219</v>
      </c>
      <c r="B220" s="28">
        <v>43684.961026663608</v>
      </c>
      <c r="C220" s="28">
        <v>43684.961026663608</v>
      </c>
      <c r="D220" s="4" t="s">
        <v>413</v>
      </c>
      <c r="E220" s="5" t="s">
        <v>632</v>
      </c>
      <c r="F220" s="4">
        <v>12</v>
      </c>
      <c r="G220" s="5">
        <v>0</v>
      </c>
      <c r="H220" s="5">
        <f>IF(ORDERS[[#This Row],[Order Type]]="In-Store", 0,_xlfn.DAYS(ORDERS[[#This Row],[Order Arrival Date]],ORDERS[[#This Row],[Order Date]]))</f>
        <v>0</v>
      </c>
    </row>
    <row r="221" spans="1:8" ht="15.5" x14ac:dyDescent="0.3">
      <c r="A221" s="4">
        <f t="shared" si="3"/>
        <v>220</v>
      </c>
      <c r="B221" s="28">
        <v>40154.606327995592</v>
      </c>
      <c r="C221" s="28">
        <v>40170.606327995592</v>
      </c>
      <c r="D221" s="4" t="s">
        <v>414</v>
      </c>
      <c r="E221" s="5" t="s">
        <v>699</v>
      </c>
      <c r="F221" s="4">
        <v>0</v>
      </c>
      <c r="G221" s="5">
        <v>0</v>
      </c>
      <c r="H221" s="5">
        <f>IF(ORDERS[[#This Row],[Order Type]]="In-Store", 0,_xlfn.DAYS(ORDERS[[#This Row],[Order Arrival Date]],ORDERS[[#This Row],[Order Date]]))</f>
        <v>16</v>
      </c>
    </row>
    <row r="222" spans="1:8" ht="15.5" x14ac:dyDescent="0.3">
      <c r="A222" s="4">
        <f t="shared" si="3"/>
        <v>221</v>
      </c>
      <c r="B222" s="28">
        <v>39046.663821039787</v>
      </c>
      <c r="C222" s="28">
        <v>39046.663821039787</v>
      </c>
      <c r="D222" s="4" t="s">
        <v>413</v>
      </c>
      <c r="E222" s="5" t="s">
        <v>697</v>
      </c>
      <c r="F222" s="4">
        <v>15</v>
      </c>
      <c r="G222" s="5">
        <v>0</v>
      </c>
      <c r="H222" s="5">
        <f>IF(ORDERS[[#This Row],[Order Type]]="In-Store", 0,_xlfn.DAYS(ORDERS[[#This Row],[Order Arrival Date]],ORDERS[[#This Row],[Order Date]]))</f>
        <v>0</v>
      </c>
    </row>
    <row r="223" spans="1:8" ht="15.5" x14ac:dyDescent="0.3">
      <c r="A223" s="4">
        <f t="shared" si="3"/>
        <v>222</v>
      </c>
      <c r="B223" s="28">
        <v>40272.338816908588</v>
      </c>
      <c r="C223" s="28">
        <v>40272.338816908588</v>
      </c>
      <c r="D223" s="4" t="s">
        <v>413</v>
      </c>
      <c r="E223" s="5" t="s">
        <v>623</v>
      </c>
      <c r="F223" s="4">
        <v>43</v>
      </c>
      <c r="G223" s="5">
        <v>0</v>
      </c>
      <c r="H223" s="5">
        <f>IF(ORDERS[[#This Row],[Order Type]]="In-Store", 0,_xlfn.DAYS(ORDERS[[#This Row],[Order Arrival Date]],ORDERS[[#This Row],[Order Date]]))</f>
        <v>0</v>
      </c>
    </row>
    <row r="224" spans="1:8" ht="15.5" x14ac:dyDescent="0.3">
      <c r="A224" s="4">
        <f t="shared" si="3"/>
        <v>223</v>
      </c>
      <c r="B224" s="28">
        <v>44474.340768995404</v>
      </c>
      <c r="C224" s="28">
        <v>44484.340768995404</v>
      </c>
      <c r="D224" s="4" t="s">
        <v>414</v>
      </c>
      <c r="E224" s="5" t="s">
        <v>715</v>
      </c>
      <c r="F224" s="4">
        <v>0</v>
      </c>
      <c r="G224" s="5">
        <v>0</v>
      </c>
      <c r="H224" s="5">
        <f>IF(ORDERS[[#This Row],[Order Type]]="In-Store", 0,_xlfn.DAYS(ORDERS[[#This Row],[Order Arrival Date]],ORDERS[[#This Row],[Order Date]]))</f>
        <v>10</v>
      </c>
    </row>
    <row r="225" spans="1:8" ht="15.5" x14ac:dyDescent="0.3">
      <c r="A225" s="4">
        <f t="shared" si="3"/>
        <v>224</v>
      </c>
      <c r="B225" s="28">
        <v>41446.848651845627</v>
      </c>
      <c r="C225" s="28">
        <v>41446.848651845627</v>
      </c>
      <c r="D225" s="4" t="s">
        <v>413</v>
      </c>
      <c r="E225" s="5" t="s">
        <v>761</v>
      </c>
      <c r="F225" s="4">
        <v>20</v>
      </c>
      <c r="G225" s="5">
        <v>0</v>
      </c>
      <c r="H225" s="5">
        <f>IF(ORDERS[[#This Row],[Order Type]]="In-Store", 0,_xlfn.DAYS(ORDERS[[#This Row],[Order Arrival Date]],ORDERS[[#This Row],[Order Date]]))</f>
        <v>0</v>
      </c>
    </row>
    <row r="226" spans="1:8" ht="15.5" x14ac:dyDescent="0.3">
      <c r="A226" s="4">
        <f t="shared" si="3"/>
        <v>225</v>
      </c>
      <c r="B226" s="28">
        <v>42416.440846811456</v>
      </c>
      <c r="C226" s="28">
        <v>42416.440846811456</v>
      </c>
      <c r="D226" s="4" t="s">
        <v>413</v>
      </c>
      <c r="E226" s="5" t="s">
        <v>764</v>
      </c>
      <c r="F226" s="4">
        <v>30</v>
      </c>
      <c r="G226" s="5">
        <v>0</v>
      </c>
      <c r="H226" s="5">
        <f>IF(ORDERS[[#This Row],[Order Type]]="In-Store", 0,_xlfn.DAYS(ORDERS[[#This Row],[Order Arrival Date]],ORDERS[[#This Row],[Order Date]]))</f>
        <v>0</v>
      </c>
    </row>
    <row r="227" spans="1:8" ht="15.5" x14ac:dyDescent="0.3">
      <c r="A227" s="4">
        <f t="shared" si="3"/>
        <v>226</v>
      </c>
      <c r="B227" s="28">
        <v>41459.972854318818</v>
      </c>
      <c r="C227" s="28">
        <v>41459.972854318818</v>
      </c>
      <c r="D227" s="4" t="s">
        <v>413</v>
      </c>
      <c r="E227" s="5" t="s">
        <v>656</v>
      </c>
      <c r="F227" s="4">
        <v>40</v>
      </c>
      <c r="G227" s="5">
        <v>0</v>
      </c>
      <c r="H227" s="5">
        <f>IF(ORDERS[[#This Row],[Order Type]]="In-Store", 0,_xlfn.DAYS(ORDERS[[#This Row],[Order Arrival Date]],ORDERS[[#This Row],[Order Date]]))</f>
        <v>0</v>
      </c>
    </row>
    <row r="228" spans="1:8" ht="15.5" x14ac:dyDescent="0.3">
      <c r="A228" s="4">
        <f t="shared" si="3"/>
        <v>227</v>
      </c>
      <c r="B228" s="28">
        <v>40917.114861194517</v>
      </c>
      <c r="C228" s="28">
        <v>40917.114861194517</v>
      </c>
      <c r="D228" s="4" t="s">
        <v>413</v>
      </c>
      <c r="E228" s="5" t="s">
        <v>685</v>
      </c>
      <c r="F228" s="4">
        <v>24</v>
      </c>
      <c r="G228" s="5">
        <v>0</v>
      </c>
      <c r="H228" s="5">
        <f>IF(ORDERS[[#This Row],[Order Type]]="In-Store", 0,_xlfn.DAYS(ORDERS[[#This Row],[Order Arrival Date]],ORDERS[[#This Row],[Order Date]]))</f>
        <v>0</v>
      </c>
    </row>
    <row r="229" spans="1:8" ht="15.5" x14ac:dyDescent="0.3">
      <c r="A229" s="4">
        <f t="shared" si="3"/>
        <v>228</v>
      </c>
      <c r="B229" s="28">
        <v>41051.970048363437</v>
      </c>
      <c r="C229" s="28">
        <v>41051.970048363437</v>
      </c>
      <c r="D229" s="4" t="s">
        <v>413</v>
      </c>
      <c r="E229" s="5" t="s">
        <v>818</v>
      </c>
      <c r="F229" s="4">
        <v>6</v>
      </c>
      <c r="G229" s="5">
        <v>0</v>
      </c>
      <c r="H229" s="5">
        <f>IF(ORDERS[[#This Row],[Order Type]]="In-Store", 0,_xlfn.DAYS(ORDERS[[#This Row],[Order Arrival Date]],ORDERS[[#This Row],[Order Date]]))</f>
        <v>0</v>
      </c>
    </row>
    <row r="230" spans="1:8" ht="15.5" x14ac:dyDescent="0.3">
      <c r="A230" s="4">
        <f t="shared" si="3"/>
        <v>229</v>
      </c>
      <c r="B230" s="28">
        <v>39423.692794160866</v>
      </c>
      <c r="C230" s="28">
        <v>39423.692794160866</v>
      </c>
      <c r="D230" s="4" t="s">
        <v>413</v>
      </c>
      <c r="E230" s="5" t="s">
        <v>760</v>
      </c>
      <c r="F230" s="4">
        <v>4</v>
      </c>
      <c r="G230" s="5">
        <v>0</v>
      </c>
      <c r="H230" s="5">
        <f>IF(ORDERS[[#This Row],[Order Type]]="In-Store", 0,_xlfn.DAYS(ORDERS[[#This Row],[Order Arrival Date]],ORDERS[[#This Row],[Order Date]]))</f>
        <v>0</v>
      </c>
    </row>
    <row r="231" spans="1:8" ht="15.5" x14ac:dyDescent="0.3">
      <c r="A231" s="4">
        <f t="shared" si="3"/>
        <v>230</v>
      </c>
      <c r="B231" s="28">
        <v>40245.978590629435</v>
      </c>
      <c r="C231" s="28">
        <v>40253.978590629435</v>
      </c>
      <c r="D231" s="4" t="s">
        <v>414</v>
      </c>
      <c r="E231" s="5" t="s">
        <v>748</v>
      </c>
      <c r="F231" s="4">
        <v>0</v>
      </c>
      <c r="G231" s="5">
        <v>0</v>
      </c>
      <c r="H231" s="5">
        <f>IF(ORDERS[[#This Row],[Order Type]]="In-Store", 0,_xlfn.DAYS(ORDERS[[#This Row],[Order Arrival Date]],ORDERS[[#This Row],[Order Date]]))</f>
        <v>8</v>
      </c>
    </row>
    <row r="232" spans="1:8" ht="15.5" x14ac:dyDescent="0.3">
      <c r="A232" s="4">
        <f t="shared" si="3"/>
        <v>231</v>
      </c>
      <c r="B232" s="28">
        <v>44094.26626190573</v>
      </c>
      <c r="C232" s="28">
        <v>44094.26626190573</v>
      </c>
      <c r="D232" s="4" t="s">
        <v>413</v>
      </c>
      <c r="E232" s="5" t="s">
        <v>778</v>
      </c>
      <c r="F232" s="4">
        <v>34</v>
      </c>
      <c r="G232" s="5">
        <v>0</v>
      </c>
      <c r="H232" s="5">
        <f>IF(ORDERS[[#This Row],[Order Type]]="In-Store", 0,_xlfn.DAYS(ORDERS[[#This Row],[Order Arrival Date]],ORDERS[[#This Row],[Order Date]]))</f>
        <v>0</v>
      </c>
    </row>
    <row r="233" spans="1:8" ht="15.5" x14ac:dyDescent="0.3">
      <c r="A233" s="4">
        <f t="shared" si="3"/>
        <v>232</v>
      </c>
      <c r="B233" s="28">
        <v>44496.61357084979</v>
      </c>
      <c r="C233" s="28">
        <v>44496.61357084979</v>
      </c>
      <c r="D233" s="4" t="s">
        <v>413</v>
      </c>
      <c r="E233" s="5" t="s">
        <v>691</v>
      </c>
      <c r="F233" s="4">
        <v>7</v>
      </c>
      <c r="G233" s="5">
        <v>0</v>
      </c>
      <c r="H233" s="5">
        <f>IF(ORDERS[[#This Row],[Order Type]]="In-Store", 0,_xlfn.DAYS(ORDERS[[#This Row],[Order Arrival Date]],ORDERS[[#This Row],[Order Date]]))</f>
        <v>0</v>
      </c>
    </row>
    <row r="234" spans="1:8" ht="15.5" x14ac:dyDescent="0.3">
      <c r="A234" s="4">
        <f t="shared" si="3"/>
        <v>233</v>
      </c>
      <c r="B234" s="28">
        <v>42284.814148395599</v>
      </c>
      <c r="C234" s="28">
        <v>42297.814148395599</v>
      </c>
      <c r="D234" s="4" t="s">
        <v>414</v>
      </c>
      <c r="E234" s="5" t="s">
        <v>815</v>
      </c>
      <c r="F234" s="4">
        <v>0</v>
      </c>
      <c r="G234" s="5">
        <v>0</v>
      </c>
      <c r="H234" s="5">
        <f>IF(ORDERS[[#This Row],[Order Type]]="In-Store", 0,_xlfn.DAYS(ORDERS[[#This Row],[Order Arrival Date]],ORDERS[[#This Row],[Order Date]]))</f>
        <v>13</v>
      </c>
    </row>
    <row r="235" spans="1:8" ht="15.5" x14ac:dyDescent="0.3">
      <c r="A235" s="4">
        <f t="shared" si="3"/>
        <v>234</v>
      </c>
      <c r="B235" s="28">
        <v>44157.332104318659</v>
      </c>
      <c r="C235" s="28">
        <v>44157.332104318659</v>
      </c>
      <c r="D235" s="4" t="s">
        <v>413</v>
      </c>
      <c r="E235" s="5" t="s">
        <v>623</v>
      </c>
      <c r="F235" s="4">
        <v>26</v>
      </c>
      <c r="G235" s="5">
        <v>0</v>
      </c>
      <c r="H235" s="5">
        <f>IF(ORDERS[[#This Row],[Order Type]]="In-Store", 0,_xlfn.DAYS(ORDERS[[#This Row],[Order Arrival Date]],ORDERS[[#This Row],[Order Date]]))</f>
        <v>0</v>
      </c>
    </row>
    <row r="236" spans="1:8" ht="15.5" x14ac:dyDescent="0.3">
      <c r="A236" s="4">
        <f t="shared" si="3"/>
        <v>235</v>
      </c>
      <c r="B236" s="28">
        <v>39417.997682443907</v>
      </c>
      <c r="C236" s="28">
        <v>39417.997682443907</v>
      </c>
      <c r="D236" s="4" t="s">
        <v>413</v>
      </c>
      <c r="E236" s="5" t="s">
        <v>768</v>
      </c>
      <c r="F236" s="4">
        <v>37</v>
      </c>
      <c r="G236" s="5">
        <v>0</v>
      </c>
      <c r="H236" s="5">
        <f>IF(ORDERS[[#This Row],[Order Type]]="In-Store", 0,_xlfn.DAYS(ORDERS[[#This Row],[Order Arrival Date]],ORDERS[[#This Row],[Order Date]]))</f>
        <v>0</v>
      </c>
    </row>
    <row r="237" spans="1:8" ht="15.5" x14ac:dyDescent="0.3">
      <c r="A237" s="4">
        <f t="shared" si="3"/>
        <v>236</v>
      </c>
      <c r="B237" s="28">
        <v>43020.48729288231</v>
      </c>
      <c r="C237" s="28">
        <v>43020.48729288231</v>
      </c>
      <c r="D237" s="4" t="s">
        <v>413</v>
      </c>
      <c r="E237" s="5" t="s">
        <v>690</v>
      </c>
      <c r="F237" s="4">
        <v>50</v>
      </c>
      <c r="G237" s="5">
        <v>0</v>
      </c>
      <c r="H237" s="5">
        <f>IF(ORDERS[[#This Row],[Order Type]]="In-Store", 0,_xlfn.DAYS(ORDERS[[#This Row],[Order Arrival Date]],ORDERS[[#This Row],[Order Date]]))</f>
        <v>0</v>
      </c>
    </row>
    <row r="238" spans="1:8" ht="15.5" x14ac:dyDescent="0.3">
      <c r="A238" s="4">
        <f t="shared" si="3"/>
        <v>237</v>
      </c>
      <c r="B238" s="28">
        <v>40273.390612023788</v>
      </c>
      <c r="C238" s="28">
        <v>40273.390612023788</v>
      </c>
      <c r="D238" s="4" t="s">
        <v>413</v>
      </c>
      <c r="E238" s="5" t="s">
        <v>782</v>
      </c>
      <c r="F238" s="4">
        <v>14</v>
      </c>
      <c r="G238" s="5">
        <v>0</v>
      </c>
      <c r="H238" s="5">
        <f>IF(ORDERS[[#This Row],[Order Type]]="In-Store", 0,_xlfn.DAYS(ORDERS[[#This Row],[Order Arrival Date]],ORDERS[[#This Row],[Order Date]]))</f>
        <v>0</v>
      </c>
    </row>
    <row r="239" spans="1:8" ht="15.5" x14ac:dyDescent="0.3">
      <c r="A239" s="4">
        <f t="shared" si="3"/>
        <v>238</v>
      </c>
      <c r="B239" s="28">
        <v>42841.746646051462</v>
      </c>
      <c r="C239" s="28">
        <v>42847.746646051462</v>
      </c>
      <c r="D239" s="4" t="s">
        <v>414</v>
      </c>
      <c r="E239" s="5" t="s">
        <v>764</v>
      </c>
      <c r="F239" s="4">
        <v>0</v>
      </c>
      <c r="G239" s="5">
        <v>0</v>
      </c>
      <c r="H239" s="5">
        <f>IF(ORDERS[[#This Row],[Order Type]]="In-Store", 0,_xlfn.DAYS(ORDERS[[#This Row],[Order Arrival Date]],ORDERS[[#This Row],[Order Date]]))</f>
        <v>6</v>
      </c>
    </row>
    <row r="240" spans="1:8" ht="15.5" x14ac:dyDescent="0.3">
      <c r="A240" s="4">
        <f t="shared" si="3"/>
        <v>239</v>
      </c>
      <c r="B240" s="28">
        <v>42772.669010604091</v>
      </c>
      <c r="C240" s="28">
        <v>42772.669010604091</v>
      </c>
      <c r="D240" s="4" t="s">
        <v>413</v>
      </c>
      <c r="E240" s="5" t="s">
        <v>713</v>
      </c>
      <c r="F240" s="4">
        <v>14</v>
      </c>
      <c r="G240" s="5">
        <v>0</v>
      </c>
      <c r="H240" s="5">
        <f>IF(ORDERS[[#This Row],[Order Type]]="In-Store", 0,_xlfn.DAYS(ORDERS[[#This Row],[Order Arrival Date]],ORDERS[[#This Row],[Order Date]]))</f>
        <v>0</v>
      </c>
    </row>
    <row r="241" spans="1:8" ht="15.5" x14ac:dyDescent="0.3">
      <c r="A241" s="4">
        <f t="shared" si="3"/>
        <v>240</v>
      </c>
      <c r="B241" s="28">
        <v>43455.660147444803</v>
      </c>
      <c r="C241" s="28">
        <v>43455.660147444803</v>
      </c>
      <c r="D241" s="4" t="s">
        <v>413</v>
      </c>
      <c r="E241" s="5" t="s">
        <v>807</v>
      </c>
      <c r="F241" s="4">
        <v>8</v>
      </c>
      <c r="G241" s="5">
        <v>0</v>
      </c>
      <c r="H241" s="5">
        <f>IF(ORDERS[[#This Row],[Order Type]]="In-Store", 0,_xlfn.DAYS(ORDERS[[#This Row],[Order Arrival Date]],ORDERS[[#This Row],[Order Date]]))</f>
        <v>0</v>
      </c>
    </row>
    <row r="242" spans="1:8" ht="15.5" x14ac:dyDescent="0.3">
      <c r="A242" s="4">
        <f t="shared" si="3"/>
        <v>241</v>
      </c>
      <c r="B242" s="28">
        <v>42620.972875313986</v>
      </c>
      <c r="C242" s="28">
        <v>42620.972875313986</v>
      </c>
      <c r="D242" s="4" t="s">
        <v>413</v>
      </c>
      <c r="E242" s="5" t="s">
        <v>634</v>
      </c>
      <c r="F242" s="4">
        <v>37</v>
      </c>
      <c r="G242" s="5">
        <v>0</v>
      </c>
      <c r="H242" s="5">
        <f>IF(ORDERS[[#This Row],[Order Type]]="In-Store", 0,_xlfn.DAYS(ORDERS[[#This Row],[Order Arrival Date]],ORDERS[[#This Row],[Order Date]]))</f>
        <v>0</v>
      </c>
    </row>
    <row r="243" spans="1:8" ht="15.5" x14ac:dyDescent="0.3">
      <c r="A243" s="4">
        <f t="shared" si="3"/>
        <v>242</v>
      </c>
      <c r="B243" s="28">
        <v>41107.262742156781</v>
      </c>
      <c r="C243" s="28">
        <v>41107.262742156781</v>
      </c>
      <c r="D243" s="4" t="s">
        <v>413</v>
      </c>
      <c r="E243" s="5" t="s">
        <v>788</v>
      </c>
      <c r="F243" s="4">
        <v>7</v>
      </c>
      <c r="G243" s="5">
        <v>0</v>
      </c>
      <c r="H243" s="5">
        <f>IF(ORDERS[[#This Row],[Order Type]]="In-Store", 0,_xlfn.DAYS(ORDERS[[#This Row],[Order Arrival Date]],ORDERS[[#This Row],[Order Date]]))</f>
        <v>0</v>
      </c>
    </row>
    <row r="244" spans="1:8" ht="15.5" x14ac:dyDescent="0.3">
      <c r="A244" s="4">
        <f t="shared" si="3"/>
        <v>243</v>
      </c>
      <c r="B244" s="28">
        <v>41643.842519205791</v>
      </c>
      <c r="C244" s="28">
        <v>41643.842519205791</v>
      </c>
      <c r="D244" s="4" t="s">
        <v>413</v>
      </c>
      <c r="E244" s="5" t="s">
        <v>656</v>
      </c>
      <c r="F244" s="4">
        <v>43</v>
      </c>
      <c r="G244" s="5">
        <v>0</v>
      </c>
      <c r="H244" s="5">
        <f>IF(ORDERS[[#This Row],[Order Type]]="In-Store", 0,_xlfn.DAYS(ORDERS[[#This Row],[Order Arrival Date]],ORDERS[[#This Row],[Order Date]]))</f>
        <v>0</v>
      </c>
    </row>
    <row r="245" spans="1:8" ht="15.5" x14ac:dyDescent="0.3">
      <c r="A245" s="4">
        <f t="shared" si="3"/>
        <v>244</v>
      </c>
      <c r="B245" s="28">
        <v>40280.785874482586</v>
      </c>
      <c r="C245" s="28">
        <v>40280.785874482586</v>
      </c>
      <c r="D245" s="4" t="s">
        <v>413</v>
      </c>
      <c r="E245" s="5" t="s">
        <v>783</v>
      </c>
      <c r="F245" s="4">
        <v>14</v>
      </c>
      <c r="G245" s="5">
        <v>0</v>
      </c>
      <c r="H245" s="5">
        <f>IF(ORDERS[[#This Row],[Order Type]]="In-Store", 0,_xlfn.DAYS(ORDERS[[#This Row],[Order Arrival Date]],ORDERS[[#This Row],[Order Date]]))</f>
        <v>0</v>
      </c>
    </row>
    <row r="246" spans="1:8" ht="15.5" x14ac:dyDescent="0.3">
      <c r="A246" s="4">
        <f t="shared" si="3"/>
        <v>245</v>
      </c>
      <c r="B246" s="28">
        <v>44836.59017229583</v>
      </c>
      <c r="C246" s="28">
        <v>44836.59017229583</v>
      </c>
      <c r="D246" s="4" t="s">
        <v>413</v>
      </c>
      <c r="E246" s="5" t="s">
        <v>649</v>
      </c>
      <c r="F246" s="4">
        <v>30</v>
      </c>
      <c r="G246" s="5">
        <v>0</v>
      </c>
      <c r="H246" s="5">
        <f>IF(ORDERS[[#This Row],[Order Type]]="In-Store", 0,_xlfn.DAYS(ORDERS[[#This Row],[Order Arrival Date]],ORDERS[[#This Row],[Order Date]]))</f>
        <v>0</v>
      </c>
    </row>
    <row r="247" spans="1:8" ht="15.5" x14ac:dyDescent="0.3">
      <c r="A247" s="4">
        <f t="shared" si="3"/>
        <v>246</v>
      </c>
      <c r="B247" s="28">
        <v>42953.501585212209</v>
      </c>
      <c r="C247" s="28">
        <v>42953.501585212209</v>
      </c>
      <c r="D247" s="4" t="s">
        <v>413</v>
      </c>
      <c r="E247" s="5" t="s">
        <v>683</v>
      </c>
      <c r="F247" s="4">
        <v>39</v>
      </c>
      <c r="G247" s="5">
        <v>0</v>
      </c>
      <c r="H247" s="5">
        <f>IF(ORDERS[[#This Row],[Order Type]]="In-Store", 0,_xlfn.DAYS(ORDERS[[#This Row],[Order Arrival Date]],ORDERS[[#This Row],[Order Date]]))</f>
        <v>0</v>
      </c>
    </row>
    <row r="248" spans="1:8" ht="15.5" x14ac:dyDescent="0.3">
      <c r="A248" s="4">
        <f t="shared" si="3"/>
        <v>247</v>
      </c>
      <c r="B248" s="28">
        <v>43335.647164781352</v>
      </c>
      <c r="C248" s="28">
        <v>43335.647164781352</v>
      </c>
      <c r="D248" s="4" t="s">
        <v>413</v>
      </c>
      <c r="E248" s="5" t="s">
        <v>813</v>
      </c>
      <c r="F248" s="4">
        <v>41</v>
      </c>
      <c r="G248" s="5">
        <v>0</v>
      </c>
      <c r="H248" s="5">
        <f>IF(ORDERS[[#This Row],[Order Type]]="In-Store", 0,_xlfn.DAYS(ORDERS[[#This Row],[Order Arrival Date]],ORDERS[[#This Row],[Order Date]]))</f>
        <v>0</v>
      </c>
    </row>
    <row r="249" spans="1:8" ht="15.5" x14ac:dyDescent="0.3">
      <c r="A249" s="4">
        <f t="shared" si="3"/>
        <v>248</v>
      </c>
      <c r="B249" s="28">
        <v>40196.344272106857</v>
      </c>
      <c r="C249" s="28">
        <v>40196.344272106857</v>
      </c>
      <c r="D249" s="4" t="s">
        <v>413</v>
      </c>
      <c r="E249" s="5" t="s">
        <v>680</v>
      </c>
      <c r="F249" s="4">
        <v>35</v>
      </c>
      <c r="G249" s="5">
        <v>0</v>
      </c>
      <c r="H249" s="5">
        <f>IF(ORDERS[[#This Row],[Order Type]]="In-Store", 0,_xlfn.DAYS(ORDERS[[#This Row],[Order Arrival Date]],ORDERS[[#This Row],[Order Date]]))</f>
        <v>0</v>
      </c>
    </row>
    <row r="250" spans="1:8" ht="15.5" x14ac:dyDescent="0.3">
      <c r="A250" s="4">
        <f t="shared" si="3"/>
        <v>249</v>
      </c>
      <c r="B250" s="28">
        <v>41910.034006602677</v>
      </c>
      <c r="C250" s="28">
        <v>41910.034006602677</v>
      </c>
      <c r="D250" s="4" t="s">
        <v>413</v>
      </c>
      <c r="E250" s="5" t="s">
        <v>811</v>
      </c>
      <c r="F250" s="4">
        <v>36</v>
      </c>
      <c r="G250" s="5">
        <v>0</v>
      </c>
      <c r="H250" s="5">
        <f>IF(ORDERS[[#This Row],[Order Type]]="In-Store", 0,_xlfn.DAYS(ORDERS[[#This Row],[Order Arrival Date]],ORDERS[[#This Row],[Order Date]]))</f>
        <v>0</v>
      </c>
    </row>
    <row r="251" spans="1:8" ht="15.5" x14ac:dyDescent="0.3">
      <c r="A251" s="4">
        <f t="shared" si="3"/>
        <v>250</v>
      </c>
      <c r="B251" s="28">
        <v>38920.623934394636</v>
      </c>
      <c r="C251" s="28">
        <v>38920.623934394636</v>
      </c>
      <c r="D251" s="4" t="s">
        <v>413</v>
      </c>
      <c r="E251" s="5" t="s">
        <v>632</v>
      </c>
      <c r="F251" s="4">
        <v>48</v>
      </c>
      <c r="G251" s="5">
        <v>0</v>
      </c>
      <c r="H251" s="5">
        <f>IF(ORDERS[[#This Row],[Order Type]]="In-Store", 0,_xlfn.DAYS(ORDERS[[#This Row],[Order Arrival Date]],ORDERS[[#This Row],[Order Date]]))</f>
        <v>0</v>
      </c>
    </row>
    <row r="252" spans="1:8" ht="15.5" x14ac:dyDescent="0.3">
      <c r="A252" s="4">
        <f t="shared" si="3"/>
        <v>251</v>
      </c>
      <c r="B252" s="28">
        <v>41043.99460325214</v>
      </c>
      <c r="C252" s="28">
        <v>41043.99460325214</v>
      </c>
      <c r="D252" s="4" t="s">
        <v>413</v>
      </c>
      <c r="E252" s="5" t="s">
        <v>784</v>
      </c>
      <c r="F252" s="4">
        <v>50</v>
      </c>
      <c r="G252" s="5">
        <v>0</v>
      </c>
      <c r="H252" s="5">
        <f>IF(ORDERS[[#This Row],[Order Type]]="In-Store", 0,_xlfn.DAYS(ORDERS[[#This Row],[Order Arrival Date]],ORDERS[[#This Row],[Order Date]]))</f>
        <v>0</v>
      </c>
    </row>
    <row r="253" spans="1:8" ht="15.5" x14ac:dyDescent="0.3">
      <c r="A253" s="4">
        <f t="shared" si="3"/>
        <v>252</v>
      </c>
      <c r="B253" s="28">
        <v>43004.566251021162</v>
      </c>
      <c r="C253" s="28">
        <v>43004.566251021162</v>
      </c>
      <c r="D253" s="4" t="s">
        <v>413</v>
      </c>
      <c r="E253" s="5" t="s">
        <v>748</v>
      </c>
      <c r="F253" s="4">
        <v>24</v>
      </c>
      <c r="G253" s="5">
        <v>0</v>
      </c>
      <c r="H253" s="5">
        <f>IF(ORDERS[[#This Row],[Order Type]]="In-Store", 0,_xlfn.DAYS(ORDERS[[#This Row],[Order Arrival Date]],ORDERS[[#This Row],[Order Date]]))</f>
        <v>0</v>
      </c>
    </row>
    <row r="254" spans="1:8" ht="15.5" x14ac:dyDescent="0.3">
      <c r="A254" s="4">
        <f t="shared" si="3"/>
        <v>253</v>
      </c>
      <c r="B254" s="28">
        <v>42499.628480677413</v>
      </c>
      <c r="C254" s="28">
        <v>42499.628480677413</v>
      </c>
      <c r="D254" s="4" t="s">
        <v>413</v>
      </c>
      <c r="E254" s="5" t="s">
        <v>648</v>
      </c>
      <c r="F254" s="4">
        <v>46</v>
      </c>
      <c r="G254" s="5">
        <v>0</v>
      </c>
      <c r="H254" s="5">
        <f>IF(ORDERS[[#This Row],[Order Type]]="In-Store", 0,_xlfn.DAYS(ORDERS[[#This Row],[Order Arrival Date]],ORDERS[[#This Row],[Order Date]]))</f>
        <v>0</v>
      </c>
    </row>
    <row r="255" spans="1:8" ht="15.5" x14ac:dyDescent="0.3">
      <c r="A255" s="4">
        <f t="shared" si="3"/>
        <v>254</v>
      </c>
      <c r="B255" s="28">
        <v>44527.796995869023</v>
      </c>
      <c r="C255" s="28">
        <v>44527.796995869023</v>
      </c>
      <c r="D255" s="4" t="s">
        <v>413</v>
      </c>
      <c r="E255" s="5" t="s">
        <v>669</v>
      </c>
      <c r="F255" s="4">
        <v>38</v>
      </c>
      <c r="G255" s="5">
        <v>0</v>
      </c>
      <c r="H255" s="5">
        <f>IF(ORDERS[[#This Row],[Order Type]]="In-Store", 0,_xlfn.DAYS(ORDERS[[#This Row],[Order Arrival Date]],ORDERS[[#This Row],[Order Date]]))</f>
        <v>0</v>
      </c>
    </row>
    <row r="256" spans="1:8" ht="15.5" x14ac:dyDescent="0.3">
      <c r="A256" s="4">
        <f t="shared" si="3"/>
        <v>255</v>
      </c>
      <c r="B256" s="28">
        <v>40047.284116419993</v>
      </c>
      <c r="C256" s="28">
        <v>40047.284116419993</v>
      </c>
      <c r="D256" s="4" t="s">
        <v>413</v>
      </c>
      <c r="E256" s="5" t="s">
        <v>796</v>
      </c>
      <c r="F256" s="4">
        <v>25</v>
      </c>
      <c r="G256" s="5">
        <v>0</v>
      </c>
      <c r="H256" s="5">
        <f>IF(ORDERS[[#This Row],[Order Type]]="In-Store", 0,_xlfn.DAYS(ORDERS[[#This Row],[Order Arrival Date]],ORDERS[[#This Row],[Order Date]]))</f>
        <v>0</v>
      </c>
    </row>
    <row r="257" spans="1:8" ht="15.5" x14ac:dyDescent="0.3">
      <c r="A257" s="4">
        <f t="shared" si="3"/>
        <v>256</v>
      </c>
      <c r="B257" s="28">
        <v>41648.85268712695</v>
      </c>
      <c r="C257" s="28">
        <v>41648.85268712695</v>
      </c>
      <c r="D257" s="4" t="s">
        <v>413</v>
      </c>
      <c r="E257" s="5" t="s">
        <v>628</v>
      </c>
      <c r="F257" s="4">
        <v>14</v>
      </c>
      <c r="G257" s="5">
        <v>0</v>
      </c>
      <c r="H257" s="5">
        <f>IF(ORDERS[[#This Row],[Order Type]]="In-Store", 0,_xlfn.DAYS(ORDERS[[#This Row],[Order Arrival Date]],ORDERS[[#This Row],[Order Date]]))</f>
        <v>0</v>
      </c>
    </row>
    <row r="258" spans="1:8" ht="15.5" x14ac:dyDescent="0.3">
      <c r="A258" s="4">
        <f t="shared" si="3"/>
        <v>257</v>
      </c>
      <c r="B258" s="28">
        <v>42058.772280346762</v>
      </c>
      <c r="C258" s="28">
        <v>42074.772280346762</v>
      </c>
      <c r="D258" s="4" t="s">
        <v>414</v>
      </c>
      <c r="E258" s="5" t="s">
        <v>796</v>
      </c>
      <c r="F258" s="4">
        <v>0</v>
      </c>
      <c r="G258" s="5">
        <v>0</v>
      </c>
      <c r="H258" s="5">
        <f>IF(ORDERS[[#This Row],[Order Type]]="In-Store", 0,_xlfn.DAYS(ORDERS[[#This Row],[Order Arrival Date]],ORDERS[[#This Row],[Order Date]]))</f>
        <v>16</v>
      </c>
    </row>
    <row r="259" spans="1:8" ht="15.5" x14ac:dyDescent="0.3">
      <c r="A259" s="4">
        <f t="shared" si="3"/>
        <v>258</v>
      </c>
      <c r="B259" s="28">
        <v>41806.958975638394</v>
      </c>
      <c r="C259" s="28">
        <v>41806.958975638394</v>
      </c>
      <c r="D259" s="4" t="s">
        <v>413</v>
      </c>
      <c r="E259" s="5" t="s">
        <v>628</v>
      </c>
      <c r="F259" s="4">
        <v>44</v>
      </c>
      <c r="G259" s="5">
        <v>0</v>
      </c>
      <c r="H259" s="5">
        <f>IF(ORDERS[[#This Row],[Order Type]]="In-Store", 0,_xlfn.DAYS(ORDERS[[#This Row],[Order Arrival Date]],ORDERS[[#This Row],[Order Date]]))</f>
        <v>0</v>
      </c>
    </row>
    <row r="260" spans="1:8" ht="15.5" x14ac:dyDescent="0.3">
      <c r="A260" s="4">
        <f t="shared" ref="A260:A323" si="4">1+A259</f>
        <v>259</v>
      </c>
      <c r="B260" s="28">
        <v>41098.727993701898</v>
      </c>
      <c r="C260" s="28">
        <v>41098.727993701898</v>
      </c>
      <c r="D260" s="4" t="s">
        <v>413</v>
      </c>
      <c r="E260" s="5" t="s">
        <v>748</v>
      </c>
      <c r="F260" s="4">
        <v>3</v>
      </c>
      <c r="G260" s="5">
        <v>0</v>
      </c>
      <c r="H260" s="5">
        <f>IF(ORDERS[[#This Row],[Order Type]]="In-Store", 0,_xlfn.DAYS(ORDERS[[#This Row],[Order Arrival Date]],ORDERS[[#This Row],[Order Date]]))</f>
        <v>0</v>
      </c>
    </row>
    <row r="261" spans="1:8" ht="15.5" x14ac:dyDescent="0.3">
      <c r="A261" s="4">
        <f t="shared" si="4"/>
        <v>260</v>
      </c>
      <c r="B261" s="28">
        <v>41445.972865540942</v>
      </c>
      <c r="C261" s="28">
        <v>41445.972865540942</v>
      </c>
      <c r="D261" s="4" t="s">
        <v>413</v>
      </c>
      <c r="E261" s="5" t="s">
        <v>714</v>
      </c>
      <c r="F261" s="4">
        <v>4</v>
      </c>
      <c r="G261" s="5">
        <v>0</v>
      </c>
      <c r="H261" s="5">
        <f>IF(ORDERS[[#This Row],[Order Type]]="In-Store", 0,_xlfn.DAYS(ORDERS[[#This Row],[Order Arrival Date]],ORDERS[[#This Row],[Order Date]]))</f>
        <v>0</v>
      </c>
    </row>
    <row r="262" spans="1:8" ht="15.5" x14ac:dyDescent="0.3">
      <c r="A262" s="4">
        <f t="shared" si="4"/>
        <v>261</v>
      </c>
      <c r="B262" s="28">
        <v>45049.815650504635</v>
      </c>
      <c r="C262" s="28">
        <v>45052.815650504635</v>
      </c>
      <c r="D262" s="4" t="s">
        <v>414</v>
      </c>
      <c r="E262" s="5" t="s">
        <v>684</v>
      </c>
      <c r="F262" s="4">
        <v>0</v>
      </c>
      <c r="G262" s="5">
        <v>0</v>
      </c>
      <c r="H262" s="5">
        <f>IF(ORDERS[[#This Row],[Order Type]]="In-Store", 0,_xlfn.DAYS(ORDERS[[#This Row],[Order Arrival Date]],ORDERS[[#This Row],[Order Date]]))</f>
        <v>3</v>
      </c>
    </row>
    <row r="263" spans="1:8" ht="15.5" x14ac:dyDescent="0.3">
      <c r="A263" s="4">
        <f t="shared" si="4"/>
        <v>262</v>
      </c>
      <c r="B263" s="28">
        <v>43709.863878495438</v>
      </c>
      <c r="C263" s="28">
        <v>43718.863878495438</v>
      </c>
      <c r="D263" s="4" t="s">
        <v>414</v>
      </c>
      <c r="E263" s="5" t="s">
        <v>662</v>
      </c>
      <c r="F263" s="4">
        <v>0</v>
      </c>
      <c r="G263" s="5">
        <v>0</v>
      </c>
      <c r="H263" s="5">
        <f>IF(ORDERS[[#This Row],[Order Type]]="In-Store", 0,_xlfn.DAYS(ORDERS[[#This Row],[Order Arrival Date]],ORDERS[[#This Row],[Order Date]]))</f>
        <v>9</v>
      </c>
    </row>
    <row r="264" spans="1:8" ht="15.5" x14ac:dyDescent="0.3">
      <c r="A264" s="4">
        <f t="shared" si="4"/>
        <v>263</v>
      </c>
      <c r="B264" s="28">
        <v>41074.198472703159</v>
      </c>
      <c r="C264" s="28">
        <v>41074.198472703159</v>
      </c>
      <c r="D264" s="4" t="s">
        <v>413</v>
      </c>
      <c r="E264" s="5" t="s">
        <v>716</v>
      </c>
      <c r="F264" s="4">
        <v>26</v>
      </c>
      <c r="G264" s="5">
        <v>0</v>
      </c>
      <c r="H264" s="5">
        <f>IF(ORDERS[[#This Row],[Order Type]]="In-Store", 0,_xlfn.DAYS(ORDERS[[#This Row],[Order Arrival Date]],ORDERS[[#This Row],[Order Date]]))</f>
        <v>0</v>
      </c>
    </row>
    <row r="265" spans="1:8" ht="15.5" x14ac:dyDescent="0.3">
      <c r="A265" s="4">
        <f t="shared" si="4"/>
        <v>264</v>
      </c>
      <c r="B265" s="28">
        <v>44118.293832406947</v>
      </c>
      <c r="C265" s="28">
        <v>44118.293832406947</v>
      </c>
      <c r="D265" s="4" t="s">
        <v>413</v>
      </c>
      <c r="E265" s="5" t="s">
        <v>737</v>
      </c>
      <c r="F265" s="4">
        <v>30</v>
      </c>
      <c r="G265" s="5">
        <v>0</v>
      </c>
      <c r="H265" s="5">
        <f>IF(ORDERS[[#This Row],[Order Type]]="In-Store", 0,_xlfn.DAYS(ORDERS[[#This Row],[Order Arrival Date]],ORDERS[[#This Row],[Order Date]]))</f>
        <v>0</v>
      </c>
    </row>
    <row r="266" spans="1:8" ht="15.5" x14ac:dyDescent="0.3">
      <c r="A266" s="4">
        <f t="shared" si="4"/>
        <v>265</v>
      </c>
      <c r="B266" s="28">
        <v>44910.445363799634</v>
      </c>
      <c r="C266" s="28">
        <v>44910.445363799634</v>
      </c>
      <c r="D266" s="4" t="s">
        <v>413</v>
      </c>
      <c r="E266" s="5" t="s">
        <v>799</v>
      </c>
      <c r="F266" s="4">
        <v>17</v>
      </c>
      <c r="G266" s="5">
        <v>0</v>
      </c>
      <c r="H266" s="5">
        <f>IF(ORDERS[[#This Row],[Order Type]]="In-Store", 0,_xlfn.DAYS(ORDERS[[#This Row],[Order Arrival Date]],ORDERS[[#This Row],[Order Date]]))</f>
        <v>0</v>
      </c>
    </row>
    <row r="267" spans="1:8" ht="15.5" x14ac:dyDescent="0.3">
      <c r="A267" s="4">
        <f t="shared" si="4"/>
        <v>266</v>
      </c>
      <c r="B267" s="28">
        <v>40984.536883952016</v>
      </c>
      <c r="C267" s="28">
        <v>40990.536883952016</v>
      </c>
      <c r="D267" s="4" t="s">
        <v>414</v>
      </c>
      <c r="E267" s="5" t="s">
        <v>643</v>
      </c>
      <c r="F267" s="4">
        <v>0</v>
      </c>
      <c r="G267" s="5">
        <v>0</v>
      </c>
      <c r="H267" s="5">
        <f>IF(ORDERS[[#This Row],[Order Type]]="In-Store", 0,_xlfn.DAYS(ORDERS[[#This Row],[Order Arrival Date]],ORDERS[[#This Row],[Order Date]]))</f>
        <v>6</v>
      </c>
    </row>
    <row r="268" spans="1:8" ht="15.5" x14ac:dyDescent="0.3">
      <c r="A268" s="4">
        <f t="shared" si="4"/>
        <v>267</v>
      </c>
      <c r="B268" s="28">
        <v>40728.619584058026</v>
      </c>
      <c r="C268" s="28">
        <v>40736.619584058026</v>
      </c>
      <c r="D268" s="4" t="s">
        <v>414</v>
      </c>
      <c r="E268" s="5" t="s">
        <v>778</v>
      </c>
      <c r="F268" s="4">
        <v>0</v>
      </c>
      <c r="G268" s="5">
        <v>0</v>
      </c>
      <c r="H268" s="5">
        <f>IF(ORDERS[[#This Row],[Order Type]]="In-Store", 0,_xlfn.DAYS(ORDERS[[#This Row],[Order Arrival Date]],ORDERS[[#This Row],[Order Date]]))</f>
        <v>8</v>
      </c>
    </row>
    <row r="269" spans="1:8" ht="15.5" x14ac:dyDescent="0.3">
      <c r="A269" s="4">
        <f t="shared" si="4"/>
        <v>268</v>
      </c>
      <c r="B269" s="28">
        <v>45257.073537260439</v>
      </c>
      <c r="C269" s="28">
        <v>45257.073537260439</v>
      </c>
      <c r="D269" s="4" t="s">
        <v>413</v>
      </c>
      <c r="E269" s="5" t="s">
        <v>655</v>
      </c>
      <c r="F269" s="4">
        <v>48</v>
      </c>
      <c r="G269" s="5">
        <v>0</v>
      </c>
      <c r="H269" s="5">
        <f>IF(ORDERS[[#This Row],[Order Type]]="In-Store", 0,_xlfn.DAYS(ORDERS[[#This Row],[Order Arrival Date]],ORDERS[[#This Row],[Order Date]]))</f>
        <v>0</v>
      </c>
    </row>
    <row r="270" spans="1:8" ht="15.5" x14ac:dyDescent="0.3">
      <c r="A270" s="4">
        <f t="shared" si="4"/>
        <v>269</v>
      </c>
      <c r="B270" s="28">
        <v>44914.798083119094</v>
      </c>
      <c r="C270" s="28">
        <v>44914.798083119094</v>
      </c>
      <c r="D270" s="4" t="s">
        <v>413</v>
      </c>
      <c r="E270" s="5" t="s">
        <v>773</v>
      </c>
      <c r="F270" s="4">
        <v>49</v>
      </c>
      <c r="G270" s="5">
        <v>0</v>
      </c>
      <c r="H270" s="5">
        <f>IF(ORDERS[[#This Row],[Order Type]]="In-Store", 0,_xlfn.DAYS(ORDERS[[#This Row],[Order Arrival Date]],ORDERS[[#This Row],[Order Date]]))</f>
        <v>0</v>
      </c>
    </row>
    <row r="271" spans="1:8" ht="15.5" x14ac:dyDescent="0.3">
      <c r="A271" s="4">
        <f t="shared" si="4"/>
        <v>270</v>
      </c>
      <c r="B271" s="28">
        <v>40609.866331985024</v>
      </c>
      <c r="C271" s="28">
        <v>40609.866331985024</v>
      </c>
      <c r="D271" s="4" t="s">
        <v>413</v>
      </c>
      <c r="E271" s="5" t="s">
        <v>681</v>
      </c>
      <c r="F271" s="4">
        <v>35</v>
      </c>
      <c r="G271" s="5">
        <v>0</v>
      </c>
      <c r="H271" s="5">
        <f>IF(ORDERS[[#This Row],[Order Type]]="In-Store", 0,_xlfn.DAYS(ORDERS[[#This Row],[Order Arrival Date]],ORDERS[[#This Row],[Order Date]]))</f>
        <v>0</v>
      </c>
    </row>
    <row r="272" spans="1:8" ht="15.5" x14ac:dyDescent="0.3">
      <c r="A272" s="4">
        <f t="shared" si="4"/>
        <v>271</v>
      </c>
      <c r="B272" s="28">
        <v>44832.033055170396</v>
      </c>
      <c r="C272" s="28">
        <v>44832.033055170396</v>
      </c>
      <c r="D272" s="4" t="s">
        <v>413</v>
      </c>
      <c r="E272" s="5" t="s">
        <v>672</v>
      </c>
      <c r="F272" s="4">
        <v>20</v>
      </c>
      <c r="G272" s="5">
        <v>0</v>
      </c>
      <c r="H272" s="5">
        <f>IF(ORDERS[[#This Row],[Order Type]]="In-Store", 0,_xlfn.DAYS(ORDERS[[#This Row],[Order Arrival Date]],ORDERS[[#This Row],[Order Date]]))</f>
        <v>0</v>
      </c>
    </row>
    <row r="273" spans="1:8" ht="15.5" x14ac:dyDescent="0.3">
      <c r="A273" s="4">
        <f t="shared" si="4"/>
        <v>272</v>
      </c>
      <c r="B273" s="28">
        <v>45097.364228393999</v>
      </c>
      <c r="C273" s="28">
        <v>45097.364228393999</v>
      </c>
      <c r="D273" s="4" t="s">
        <v>413</v>
      </c>
      <c r="E273" s="5" t="s">
        <v>642</v>
      </c>
      <c r="F273" s="4">
        <v>23</v>
      </c>
      <c r="G273" s="5">
        <v>0</v>
      </c>
      <c r="H273" s="5">
        <f>IF(ORDERS[[#This Row],[Order Type]]="In-Store", 0,_xlfn.DAYS(ORDERS[[#This Row],[Order Arrival Date]],ORDERS[[#This Row],[Order Date]]))</f>
        <v>0</v>
      </c>
    </row>
    <row r="274" spans="1:8" ht="15.5" x14ac:dyDescent="0.3">
      <c r="A274" s="4">
        <f t="shared" si="4"/>
        <v>273</v>
      </c>
      <c r="B274" s="28">
        <v>42538.894386877349</v>
      </c>
      <c r="C274" s="28">
        <v>42538.894386877349</v>
      </c>
      <c r="D274" s="4" t="s">
        <v>413</v>
      </c>
      <c r="E274" s="5" t="s">
        <v>787</v>
      </c>
      <c r="F274" s="4">
        <v>50</v>
      </c>
      <c r="G274" s="5">
        <v>0</v>
      </c>
      <c r="H274" s="5">
        <f>IF(ORDERS[[#This Row],[Order Type]]="In-Store", 0,_xlfn.DAYS(ORDERS[[#This Row],[Order Arrival Date]],ORDERS[[#This Row],[Order Date]]))</f>
        <v>0</v>
      </c>
    </row>
    <row r="275" spans="1:8" ht="15.5" x14ac:dyDescent="0.3">
      <c r="A275" s="4">
        <f t="shared" si="4"/>
        <v>274</v>
      </c>
      <c r="B275" s="28">
        <v>44503.650300482535</v>
      </c>
      <c r="C275" s="28">
        <v>44503.650300482535</v>
      </c>
      <c r="D275" s="4" t="s">
        <v>413</v>
      </c>
      <c r="E275" s="5" t="s">
        <v>734</v>
      </c>
      <c r="F275" s="4">
        <v>37</v>
      </c>
      <c r="G275" s="5">
        <v>0</v>
      </c>
      <c r="H275" s="5">
        <f>IF(ORDERS[[#This Row],[Order Type]]="In-Store", 0,_xlfn.DAYS(ORDERS[[#This Row],[Order Arrival Date]],ORDERS[[#This Row],[Order Date]]))</f>
        <v>0</v>
      </c>
    </row>
    <row r="276" spans="1:8" ht="15.5" x14ac:dyDescent="0.3">
      <c r="A276" s="4">
        <f t="shared" si="4"/>
        <v>275</v>
      </c>
      <c r="B276" s="28">
        <v>42628.66822131443</v>
      </c>
      <c r="C276" s="28">
        <v>42628.66822131443</v>
      </c>
      <c r="D276" s="4" t="s">
        <v>413</v>
      </c>
      <c r="E276" s="5" t="s">
        <v>750</v>
      </c>
      <c r="F276" s="4">
        <v>46</v>
      </c>
      <c r="G276" s="5">
        <v>0</v>
      </c>
      <c r="H276" s="5">
        <f>IF(ORDERS[[#This Row],[Order Type]]="In-Store", 0,_xlfn.DAYS(ORDERS[[#This Row],[Order Arrival Date]],ORDERS[[#This Row],[Order Date]]))</f>
        <v>0</v>
      </c>
    </row>
    <row r="277" spans="1:8" ht="15.5" x14ac:dyDescent="0.3">
      <c r="A277" s="4">
        <f t="shared" si="4"/>
        <v>276</v>
      </c>
      <c r="B277" s="28">
        <v>39070.018513205025</v>
      </c>
      <c r="C277" s="28">
        <v>39070.018513205025</v>
      </c>
      <c r="D277" s="4" t="s">
        <v>413</v>
      </c>
      <c r="E277" s="5" t="s">
        <v>622</v>
      </c>
      <c r="F277" s="4">
        <v>31</v>
      </c>
      <c r="G277" s="5">
        <v>0</v>
      </c>
      <c r="H277" s="5">
        <f>IF(ORDERS[[#This Row],[Order Type]]="In-Store", 0,_xlfn.DAYS(ORDERS[[#This Row],[Order Arrival Date]],ORDERS[[#This Row],[Order Date]]))</f>
        <v>0</v>
      </c>
    </row>
    <row r="278" spans="1:8" ht="15.5" x14ac:dyDescent="0.3">
      <c r="A278" s="4">
        <f t="shared" si="4"/>
        <v>277</v>
      </c>
      <c r="B278" s="28">
        <v>40491.761348223765</v>
      </c>
      <c r="C278" s="28">
        <v>40491.761348223765</v>
      </c>
      <c r="D278" s="4" t="s">
        <v>413</v>
      </c>
      <c r="E278" s="5" t="s">
        <v>743</v>
      </c>
      <c r="F278" s="4">
        <v>17</v>
      </c>
      <c r="G278" s="5">
        <v>0</v>
      </c>
      <c r="H278" s="5">
        <f>IF(ORDERS[[#This Row],[Order Type]]="In-Store", 0,_xlfn.DAYS(ORDERS[[#This Row],[Order Arrival Date]],ORDERS[[#This Row],[Order Date]]))</f>
        <v>0</v>
      </c>
    </row>
    <row r="279" spans="1:8" ht="15.5" x14ac:dyDescent="0.3">
      <c r="A279" s="4">
        <f t="shared" si="4"/>
        <v>278</v>
      </c>
      <c r="B279" s="28">
        <v>39368.561384549052</v>
      </c>
      <c r="C279" s="28">
        <v>39368.561384549052</v>
      </c>
      <c r="D279" s="4" t="s">
        <v>413</v>
      </c>
      <c r="E279" s="5" t="s">
        <v>719</v>
      </c>
      <c r="F279" s="4">
        <v>26</v>
      </c>
      <c r="G279" s="5">
        <v>0</v>
      </c>
      <c r="H279" s="5">
        <f>IF(ORDERS[[#This Row],[Order Type]]="In-Store", 0,_xlfn.DAYS(ORDERS[[#This Row],[Order Arrival Date]],ORDERS[[#This Row],[Order Date]]))</f>
        <v>0</v>
      </c>
    </row>
    <row r="280" spans="1:8" ht="15.5" x14ac:dyDescent="0.3">
      <c r="A280" s="4">
        <f t="shared" si="4"/>
        <v>279</v>
      </c>
      <c r="B280" s="28">
        <v>39893.19712146854</v>
      </c>
      <c r="C280" s="28">
        <v>39893.19712146854</v>
      </c>
      <c r="D280" s="4" t="s">
        <v>413</v>
      </c>
      <c r="E280" s="5" t="s">
        <v>682</v>
      </c>
      <c r="F280" s="4">
        <v>39</v>
      </c>
      <c r="G280" s="5">
        <v>0</v>
      </c>
      <c r="H280" s="5">
        <f>IF(ORDERS[[#This Row],[Order Type]]="In-Store", 0,_xlfn.DAYS(ORDERS[[#This Row],[Order Arrival Date]],ORDERS[[#This Row],[Order Date]]))</f>
        <v>0</v>
      </c>
    </row>
    <row r="281" spans="1:8" ht="15.5" x14ac:dyDescent="0.3">
      <c r="A281" s="4">
        <f t="shared" si="4"/>
        <v>280</v>
      </c>
      <c r="B281" s="28">
        <v>43689.653169424724</v>
      </c>
      <c r="C281" s="28">
        <v>43689.653169424724</v>
      </c>
      <c r="D281" s="4" t="s">
        <v>413</v>
      </c>
      <c r="E281" s="5" t="s">
        <v>806</v>
      </c>
      <c r="F281" s="4">
        <v>14</v>
      </c>
      <c r="G281" s="5">
        <v>0</v>
      </c>
      <c r="H281" s="5">
        <f>IF(ORDERS[[#This Row],[Order Type]]="In-Store", 0,_xlfn.DAYS(ORDERS[[#This Row],[Order Arrival Date]],ORDERS[[#This Row],[Order Date]]))</f>
        <v>0</v>
      </c>
    </row>
    <row r="282" spans="1:8" ht="15.5" x14ac:dyDescent="0.3">
      <c r="A282" s="4">
        <f t="shared" si="4"/>
        <v>281</v>
      </c>
      <c r="B282" s="28">
        <v>41316.967592391127</v>
      </c>
      <c r="C282" s="28">
        <v>41334.967592391127</v>
      </c>
      <c r="D282" s="4" t="s">
        <v>414</v>
      </c>
      <c r="E282" s="5" t="s">
        <v>730</v>
      </c>
      <c r="F282" s="4">
        <v>0</v>
      </c>
      <c r="G282" s="5">
        <v>0</v>
      </c>
      <c r="H282" s="5">
        <f>IF(ORDERS[[#This Row],[Order Type]]="In-Store", 0,_xlfn.DAYS(ORDERS[[#This Row],[Order Arrival Date]],ORDERS[[#This Row],[Order Date]]))</f>
        <v>18</v>
      </c>
    </row>
    <row r="283" spans="1:8" ht="15.5" x14ac:dyDescent="0.3">
      <c r="A283" s="4">
        <f t="shared" si="4"/>
        <v>282</v>
      </c>
      <c r="B283" s="28">
        <v>39310.845925853391</v>
      </c>
      <c r="C283" s="28">
        <v>39310.845925853391</v>
      </c>
      <c r="D283" s="4" t="s">
        <v>413</v>
      </c>
      <c r="E283" s="5" t="s">
        <v>634</v>
      </c>
      <c r="F283" s="4">
        <v>36</v>
      </c>
      <c r="G283" s="5">
        <v>0</v>
      </c>
      <c r="H283" s="5">
        <f>IF(ORDERS[[#This Row],[Order Type]]="In-Store", 0,_xlfn.DAYS(ORDERS[[#This Row],[Order Arrival Date]],ORDERS[[#This Row],[Order Date]]))</f>
        <v>0</v>
      </c>
    </row>
    <row r="284" spans="1:8" ht="15.5" x14ac:dyDescent="0.3">
      <c r="A284" s="4">
        <f t="shared" si="4"/>
        <v>283</v>
      </c>
      <c r="B284" s="28">
        <v>41086.495989326737</v>
      </c>
      <c r="C284" s="28">
        <v>41086.495989326737</v>
      </c>
      <c r="D284" s="4" t="s">
        <v>413</v>
      </c>
      <c r="E284" s="5" t="s">
        <v>657</v>
      </c>
      <c r="F284" s="4">
        <v>17</v>
      </c>
      <c r="G284" s="5">
        <v>0</v>
      </c>
      <c r="H284" s="5">
        <f>IF(ORDERS[[#This Row],[Order Type]]="In-Store", 0,_xlfn.DAYS(ORDERS[[#This Row],[Order Arrival Date]],ORDERS[[#This Row],[Order Date]]))</f>
        <v>0</v>
      </c>
    </row>
    <row r="285" spans="1:8" ht="15.5" x14ac:dyDescent="0.3">
      <c r="A285" s="4">
        <f t="shared" si="4"/>
        <v>284</v>
      </c>
      <c r="B285" s="28">
        <v>43326.474373859252</v>
      </c>
      <c r="C285" s="28">
        <v>43333.474373859252</v>
      </c>
      <c r="D285" s="4" t="s">
        <v>414</v>
      </c>
      <c r="E285" s="5" t="s">
        <v>669</v>
      </c>
      <c r="F285" s="4">
        <v>0</v>
      </c>
      <c r="G285" s="5">
        <v>0</v>
      </c>
      <c r="H285" s="5">
        <f>IF(ORDERS[[#This Row],[Order Type]]="In-Store", 0,_xlfn.DAYS(ORDERS[[#This Row],[Order Arrival Date]],ORDERS[[#This Row],[Order Date]]))</f>
        <v>7</v>
      </c>
    </row>
    <row r="286" spans="1:8" ht="15.5" x14ac:dyDescent="0.3">
      <c r="A286" s="4">
        <f t="shared" si="4"/>
        <v>285</v>
      </c>
      <c r="B286" s="28">
        <v>44506.435377602647</v>
      </c>
      <c r="C286" s="28">
        <v>44506.435377602647</v>
      </c>
      <c r="D286" s="4" t="s">
        <v>413</v>
      </c>
      <c r="E286" s="5" t="s">
        <v>795</v>
      </c>
      <c r="F286" s="4">
        <v>19</v>
      </c>
      <c r="G286" s="5">
        <v>0</v>
      </c>
      <c r="H286" s="5">
        <f>IF(ORDERS[[#This Row],[Order Type]]="In-Store", 0,_xlfn.DAYS(ORDERS[[#This Row],[Order Arrival Date]],ORDERS[[#This Row],[Order Date]]))</f>
        <v>0</v>
      </c>
    </row>
    <row r="287" spans="1:8" ht="15.5" x14ac:dyDescent="0.3">
      <c r="A287" s="4">
        <f t="shared" si="4"/>
        <v>286</v>
      </c>
      <c r="B287" s="28">
        <v>41563.532690320426</v>
      </c>
      <c r="C287" s="28">
        <v>41563.532690320426</v>
      </c>
      <c r="D287" s="4" t="s">
        <v>413</v>
      </c>
      <c r="E287" s="5" t="s">
        <v>801</v>
      </c>
      <c r="F287" s="4">
        <v>35</v>
      </c>
      <c r="G287" s="5">
        <v>0</v>
      </c>
      <c r="H287" s="5">
        <f>IF(ORDERS[[#This Row],[Order Type]]="In-Store", 0,_xlfn.DAYS(ORDERS[[#This Row],[Order Arrival Date]],ORDERS[[#This Row],[Order Date]]))</f>
        <v>0</v>
      </c>
    </row>
    <row r="288" spans="1:8" ht="15.5" x14ac:dyDescent="0.3">
      <c r="A288" s="4">
        <f t="shared" si="4"/>
        <v>287</v>
      </c>
      <c r="B288" s="28">
        <v>43241.214945782478</v>
      </c>
      <c r="C288" s="28">
        <v>43241.214945782478</v>
      </c>
      <c r="D288" s="4" t="s">
        <v>413</v>
      </c>
      <c r="E288" s="5" t="s">
        <v>693</v>
      </c>
      <c r="F288" s="4">
        <v>44</v>
      </c>
      <c r="G288" s="5">
        <v>0</v>
      </c>
      <c r="H288" s="5">
        <f>IF(ORDERS[[#This Row],[Order Type]]="In-Store", 0,_xlfn.DAYS(ORDERS[[#This Row],[Order Arrival Date]],ORDERS[[#This Row],[Order Date]]))</f>
        <v>0</v>
      </c>
    </row>
    <row r="289" spans="1:8" ht="15.5" x14ac:dyDescent="0.3">
      <c r="A289" s="4">
        <f t="shared" si="4"/>
        <v>288</v>
      </c>
      <c r="B289" s="28">
        <v>42554.590238798068</v>
      </c>
      <c r="C289" s="28">
        <v>42554.590238798068</v>
      </c>
      <c r="D289" s="4" t="s">
        <v>413</v>
      </c>
      <c r="E289" s="5" t="s">
        <v>666</v>
      </c>
      <c r="F289" s="4">
        <v>19</v>
      </c>
      <c r="G289" s="5">
        <v>0</v>
      </c>
      <c r="H289" s="5">
        <f>IF(ORDERS[[#This Row],[Order Type]]="In-Store", 0,_xlfn.DAYS(ORDERS[[#This Row],[Order Arrival Date]],ORDERS[[#This Row],[Order Date]]))</f>
        <v>0</v>
      </c>
    </row>
    <row r="290" spans="1:8" ht="15.5" x14ac:dyDescent="0.3">
      <c r="A290" s="4">
        <f t="shared" si="4"/>
        <v>289</v>
      </c>
      <c r="B290" s="28">
        <v>41918.841677822893</v>
      </c>
      <c r="C290" s="28">
        <v>41926.841677822893</v>
      </c>
      <c r="D290" s="4" t="s">
        <v>414</v>
      </c>
      <c r="E290" s="5" t="s">
        <v>648</v>
      </c>
      <c r="F290" s="4">
        <v>0</v>
      </c>
      <c r="G290" s="5">
        <v>0</v>
      </c>
      <c r="H290" s="5">
        <f>IF(ORDERS[[#This Row],[Order Type]]="In-Store", 0,_xlfn.DAYS(ORDERS[[#This Row],[Order Arrival Date]],ORDERS[[#This Row],[Order Date]]))</f>
        <v>8</v>
      </c>
    </row>
    <row r="291" spans="1:8" ht="15.5" x14ac:dyDescent="0.3">
      <c r="A291" s="4">
        <f t="shared" si="4"/>
        <v>290</v>
      </c>
      <c r="B291" s="28">
        <v>42779.756564270974</v>
      </c>
      <c r="C291" s="28">
        <v>42781.756564270974</v>
      </c>
      <c r="D291" s="4" t="s">
        <v>414</v>
      </c>
      <c r="E291" s="5" t="s">
        <v>653</v>
      </c>
      <c r="F291" s="4">
        <v>0</v>
      </c>
      <c r="G291" s="5">
        <v>0</v>
      </c>
      <c r="H291" s="5">
        <f>IF(ORDERS[[#This Row],[Order Type]]="In-Store", 0,_xlfn.DAYS(ORDERS[[#This Row],[Order Arrival Date]],ORDERS[[#This Row],[Order Date]]))</f>
        <v>2</v>
      </c>
    </row>
    <row r="292" spans="1:8" ht="15.5" x14ac:dyDescent="0.3">
      <c r="A292" s="4">
        <f t="shared" si="4"/>
        <v>291</v>
      </c>
      <c r="B292" s="28">
        <v>39624.696009630876</v>
      </c>
      <c r="C292" s="28">
        <v>39624.696009630876</v>
      </c>
      <c r="D292" s="4" t="s">
        <v>413</v>
      </c>
      <c r="E292" s="5" t="s">
        <v>813</v>
      </c>
      <c r="F292" s="4">
        <v>32</v>
      </c>
      <c r="G292" s="5">
        <v>0</v>
      </c>
      <c r="H292" s="5">
        <f>IF(ORDERS[[#This Row],[Order Type]]="In-Store", 0,_xlfn.DAYS(ORDERS[[#This Row],[Order Arrival Date]],ORDERS[[#This Row],[Order Date]]))</f>
        <v>0</v>
      </c>
    </row>
    <row r="293" spans="1:8" ht="15.5" x14ac:dyDescent="0.3">
      <c r="A293" s="4">
        <f t="shared" si="4"/>
        <v>292</v>
      </c>
      <c r="B293" s="28">
        <v>43743.566924308645</v>
      </c>
      <c r="C293" s="28">
        <v>43743.566924308645</v>
      </c>
      <c r="D293" s="4" t="s">
        <v>413</v>
      </c>
      <c r="E293" s="5" t="s">
        <v>671</v>
      </c>
      <c r="F293" s="4">
        <v>44</v>
      </c>
      <c r="G293" s="5">
        <v>0</v>
      </c>
      <c r="H293" s="5">
        <f>IF(ORDERS[[#This Row],[Order Type]]="In-Store", 0,_xlfn.DAYS(ORDERS[[#This Row],[Order Arrival Date]],ORDERS[[#This Row],[Order Date]]))</f>
        <v>0</v>
      </c>
    </row>
    <row r="294" spans="1:8" ht="15.5" x14ac:dyDescent="0.3">
      <c r="A294" s="4">
        <f t="shared" si="4"/>
        <v>293</v>
      </c>
      <c r="B294" s="28">
        <v>43719.602532798694</v>
      </c>
      <c r="C294" s="28">
        <v>43719.602532798694</v>
      </c>
      <c r="D294" s="4" t="s">
        <v>413</v>
      </c>
      <c r="E294" s="5" t="s">
        <v>653</v>
      </c>
      <c r="F294" s="4">
        <v>30</v>
      </c>
      <c r="G294" s="5">
        <v>0</v>
      </c>
      <c r="H294" s="5">
        <f>IF(ORDERS[[#This Row],[Order Type]]="In-Store", 0,_xlfn.DAYS(ORDERS[[#This Row],[Order Arrival Date]],ORDERS[[#This Row],[Order Date]]))</f>
        <v>0</v>
      </c>
    </row>
    <row r="295" spans="1:8" ht="15.5" x14ac:dyDescent="0.3">
      <c r="A295" s="4">
        <f t="shared" si="4"/>
        <v>294</v>
      </c>
      <c r="B295" s="28">
        <v>42666.531205055857</v>
      </c>
      <c r="C295" s="28">
        <v>42666.531205055857</v>
      </c>
      <c r="D295" s="4" t="s">
        <v>413</v>
      </c>
      <c r="E295" s="5" t="s">
        <v>643</v>
      </c>
      <c r="F295" s="4">
        <v>2</v>
      </c>
      <c r="G295" s="5">
        <v>0</v>
      </c>
      <c r="H295" s="5">
        <f>IF(ORDERS[[#This Row],[Order Type]]="In-Store", 0,_xlfn.DAYS(ORDERS[[#This Row],[Order Arrival Date]],ORDERS[[#This Row],[Order Date]]))</f>
        <v>0</v>
      </c>
    </row>
    <row r="296" spans="1:8" ht="15.5" x14ac:dyDescent="0.3">
      <c r="A296" s="4">
        <f t="shared" si="4"/>
        <v>295</v>
      </c>
      <c r="B296" s="28">
        <v>40103.41166550546</v>
      </c>
      <c r="C296" s="28">
        <v>40103.41166550546</v>
      </c>
      <c r="D296" s="4" t="s">
        <v>413</v>
      </c>
      <c r="E296" s="5" t="s">
        <v>758</v>
      </c>
      <c r="F296" s="4">
        <v>45</v>
      </c>
      <c r="G296" s="5">
        <v>0</v>
      </c>
      <c r="H296" s="5">
        <f>IF(ORDERS[[#This Row],[Order Type]]="In-Store", 0,_xlfn.DAYS(ORDERS[[#This Row],[Order Arrival Date]],ORDERS[[#This Row],[Order Date]]))</f>
        <v>0</v>
      </c>
    </row>
    <row r="297" spans="1:8" ht="15.5" x14ac:dyDescent="0.3">
      <c r="A297" s="4">
        <f t="shared" si="4"/>
        <v>296</v>
      </c>
      <c r="B297" s="28">
        <v>38966.922261929765</v>
      </c>
      <c r="C297" s="28">
        <v>38967.922261929765</v>
      </c>
      <c r="D297" s="4" t="s">
        <v>414</v>
      </c>
      <c r="E297" s="5" t="s">
        <v>770</v>
      </c>
      <c r="F297" s="4">
        <v>0</v>
      </c>
      <c r="G297" s="5">
        <v>0</v>
      </c>
      <c r="H297" s="5">
        <f>IF(ORDERS[[#This Row],[Order Type]]="In-Store", 0,_xlfn.DAYS(ORDERS[[#This Row],[Order Arrival Date]],ORDERS[[#This Row],[Order Date]]))</f>
        <v>1</v>
      </c>
    </row>
    <row r="298" spans="1:8" ht="15.5" x14ac:dyDescent="0.3">
      <c r="A298" s="4">
        <f t="shared" si="4"/>
        <v>297</v>
      </c>
      <c r="B298" s="28">
        <v>45118.784197111694</v>
      </c>
      <c r="C298" s="28">
        <v>45126.784197111694</v>
      </c>
      <c r="D298" s="4" t="s">
        <v>414</v>
      </c>
      <c r="E298" s="5" t="s">
        <v>750</v>
      </c>
      <c r="F298" s="4">
        <v>0</v>
      </c>
      <c r="G298" s="5">
        <v>0</v>
      </c>
      <c r="H298" s="5">
        <f>IF(ORDERS[[#This Row],[Order Type]]="In-Store", 0,_xlfn.DAYS(ORDERS[[#This Row],[Order Arrival Date]],ORDERS[[#This Row],[Order Date]]))</f>
        <v>8</v>
      </c>
    </row>
    <row r="299" spans="1:8" ht="15.5" x14ac:dyDescent="0.3">
      <c r="A299" s="4">
        <f t="shared" si="4"/>
        <v>298</v>
      </c>
      <c r="B299" s="28">
        <v>41801.652181971425</v>
      </c>
      <c r="C299" s="28">
        <v>41801.652181971425</v>
      </c>
      <c r="D299" s="4" t="s">
        <v>413</v>
      </c>
      <c r="E299" s="5" t="s">
        <v>638</v>
      </c>
      <c r="F299" s="4">
        <v>37</v>
      </c>
      <c r="G299" s="5">
        <v>0</v>
      </c>
      <c r="H299" s="5">
        <f>IF(ORDERS[[#This Row],[Order Type]]="In-Store", 0,_xlfn.DAYS(ORDERS[[#This Row],[Order Arrival Date]],ORDERS[[#This Row],[Order Date]]))</f>
        <v>0</v>
      </c>
    </row>
    <row r="300" spans="1:8" ht="15.5" x14ac:dyDescent="0.3">
      <c r="A300" s="4">
        <f t="shared" si="4"/>
        <v>299</v>
      </c>
      <c r="B300" s="28">
        <v>45003.878003430254</v>
      </c>
      <c r="C300" s="28">
        <v>45003.878003430254</v>
      </c>
      <c r="D300" s="4" t="s">
        <v>413</v>
      </c>
      <c r="E300" s="5" t="s">
        <v>789</v>
      </c>
      <c r="F300" s="4">
        <v>38</v>
      </c>
      <c r="G300" s="5">
        <v>0</v>
      </c>
      <c r="H300" s="5">
        <f>IF(ORDERS[[#This Row],[Order Type]]="In-Store", 0,_xlfn.DAYS(ORDERS[[#This Row],[Order Arrival Date]],ORDERS[[#This Row],[Order Date]]))</f>
        <v>0</v>
      </c>
    </row>
    <row r="301" spans="1:8" ht="15.5" x14ac:dyDescent="0.3">
      <c r="A301" s="4">
        <f t="shared" si="4"/>
        <v>300</v>
      </c>
      <c r="B301" s="28">
        <v>40656.335484072108</v>
      </c>
      <c r="C301" s="28">
        <v>40656.335484072108</v>
      </c>
      <c r="D301" s="4" t="s">
        <v>413</v>
      </c>
      <c r="E301" s="5" t="s">
        <v>704</v>
      </c>
      <c r="F301" s="4">
        <v>34</v>
      </c>
      <c r="G301" s="5">
        <v>0</v>
      </c>
      <c r="H301" s="5">
        <f>IF(ORDERS[[#This Row],[Order Type]]="In-Store", 0,_xlfn.DAYS(ORDERS[[#This Row],[Order Arrival Date]],ORDERS[[#This Row],[Order Date]]))</f>
        <v>0</v>
      </c>
    </row>
    <row r="302" spans="1:8" ht="15.5" x14ac:dyDescent="0.3">
      <c r="A302" s="4">
        <f t="shared" si="4"/>
        <v>301</v>
      </c>
      <c r="B302" s="28">
        <v>41529.663214383974</v>
      </c>
      <c r="C302" s="28">
        <v>41529.663214383974</v>
      </c>
      <c r="D302" s="4" t="s">
        <v>413</v>
      </c>
      <c r="E302" s="5" t="s">
        <v>649</v>
      </c>
      <c r="F302" s="4">
        <v>5</v>
      </c>
      <c r="G302" s="5">
        <v>0</v>
      </c>
      <c r="H302" s="5">
        <f>IF(ORDERS[[#This Row],[Order Type]]="In-Store", 0,_xlfn.DAYS(ORDERS[[#This Row],[Order Arrival Date]],ORDERS[[#This Row],[Order Date]]))</f>
        <v>0</v>
      </c>
    </row>
    <row r="303" spans="1:8" ht="15.5" x14ac:dyDescent="0.3">
      <c r="A303" s="4">
        <f t="shared" si="4"/>
        <v>302</v>
      </c>
      <c r="B303" s="28">
        <v>38756.64595895497</v>
      </c>
      <c r="C303" s="28">
        <v>38756.64595895497</v>
      </c>
      <c r="D303" s="4" t="s">
        <v>413</v>
      </c>
      <c r="E303" s="5" t="s">
        <v>728</v>
      </c>
      <c r="F303" s="4">
        <v>30</v>
      </c>
      <c r="G303" s="5">
        <v>0</v>
      </c>
      <c r="H303" s="5">
        <f>IF(ORDERS[[#This Row],[Order Type]]="In-Store", 0,_xlfn.DAYS(ORDERS[[#This Row],[Order Arrival Date]],ORDERS[[#This Row],[Order Date]]))</f>
        <v>0</v>
      </c>
    </row>
    <row r="304" spans="1:8" ht="15.5" x14ac:dyDescent="0.3">
      <c r="A304" s="4">
        <f t="shared" si="4"/>
        <v>303</v>
      </c>
      <c r="B304" s="28">
        <v>43415.407732257285</v>
      </c>
      <c r="C304" s="28">
        <v>43415.407732257285</v>
      </c>
      <c r="D304" s="4" t="s">
        <v>413</v>
      </c>
      <c r="E304" s="5" t="s">
        <v>799</v>
      </c>
      <c r="F304" s="4">
        <v>47</v>
      </c>
      <c r="G304" s="5">
        <v>0</v>
      </c>
      <c r="H304" s="5">
        <f>IF(ORDERS[[#This Row],[Order Type]]="In-Store", 0,_xlfn.DAYS(ORDERS[[#This Row],[Order Arrival Date]],ORDERS[[#This Row],[Order Date]]))</f>
        <v>0</v>
      </c>
    </row>
    <row r="305" spans="1:8" ht="15.5" x14ac:dyDescent="0.3">
      <c r="A305" s="4">
        <f t="shared" si="4"/>
        <v>304</v>
      </c>
      <c r="B305" s="28">
        <v>45131.400822647156</v>
      </c>
      <c r="C305" s="28">
        <v>45131.400822647156</v>
      </c>
      <c r="D305" s="4" t="s">
        <v>413</v>
      </c>
      <c r="E305" s="5" t="s">
        <v>736</v>
      </c>
      <c r="F305" s="4">
        <v>38</v>
      </c>
      <c r="G305" s="5">
        <v>0</v>
      </c>
      <c r="H305" s="5">
        <f>IF(ORDERS[[#This Row],[Order Type]]="In-Store", 0,_xlfn.DAYS(ORDERS[[#This Row],[Order Arrival Date]],ORDERS[[#This Row],[Order Date]]))</f>
        <v>0</v>
      </c>
    </row>
    <row r="306" spans="1:8" ht="15.5" x14ac:dyDescent="0.3">
      <c r="A306" s="4">
        <f t="shared" si="4"/>
        <v>305</v>
      </c>
      <c r="B306" s="28">
        <v>38744.184986045031</v>
      </c>
      <c r="C306" s="28">
        <v>38744.184986045031</v>
      </c>
      <c r="D306" s="4" t="s">
        <v>413</v>
      </c>
      <c r="E306" s="5" t="s">
        <v>633</v>
      </c>
      <c r="F306" s="4">
        <v>42</v>
      </c>
      <c r="G306" s="5">
        <v>0</v>
      </c>
      <c r="H306" s="5">
        <f>IF(ORDERS[[#This Row],[Order Type]]="In-Store", 0,_xlfn.DAYS(ORDERS[[#This Row],[Order Arrival Date]],ORDERS[[#This Row],[Order Date]]))</f>
        <v>0</v>
      </c>
    </row>
    <row r="307" spans="1:8" ht="15.5" x14ac:dyDescent="0.3">
      <c r="A307" s="4">
        <f t="shared" si="4"/>
        <v>306</v>
      </c>
      <c r="B307" s="28">
        <v>39532.171934516467</v>
      </c>
      <c r="C307" s="28">
        <v>39532.171934516467</v>
      </c>
      <c r="D307" s="4" t="s">
        <v>413</v>
      </c>
      <c r="E307" s="5" t="s">
        <v>773</v>
      </c>
      <c r="F307" s="4">
        <v>31</v>
      </c>
      <c r="G307" s="5">
        <v>0</v>
      </c>
      <c r="H307" s="5">
        <f>IF(ORDERS[[#This Row],[Order Type]]="In-Store", 0,_xlfn.DAYS(ORDERS[[#This Row],[Order Arrival Date]],ORDERS[[#This Row],[Order Date]]))</f>
        <v>0</v>
      </c>
    </row>
    <row r="308" spans="1:8" ht="15.5" x14ac:dyDescent="0.3">
      <c r="A308" s="4">
        <f t="shared" si="4"/>
        <v>307</v>
      </c>
      <c r="B308" s="28">
        <v>43145.407954194059</v>
      </c>
      <c r="C308" s="28">
        <v>43158.407954194059</v>
      </c>
      <c r="D308" s="4" t="s">
        <v>414</v>
      </c>
      <c r="E308" s="5" t="s">
        <v>624</v>
      </c>
      <c r="F308" s="4">
        <v>0</v>
      </c>
      <c r="G308" s="5">
        <v>0</v>
      </c>
      <c r="H308" s="5">
        <f>IF(ORDERS[[#This Row],[Order Type]]="In-Store", 0,_xlfn.DAYS(ORDERS[[#This Row],[Order Arrival Date]],ORDERS[[#This Row],[Order Date]]))</f>
        <v>13</v>
      </c>
    </row>
    <row r="309" spans="1:8" ht="15.5" x14ac:dyDescent="0.3">
      <c r="A309" s="4">
        <f t="shared" si="4"/>
        <v>308</v>
      </c>
      <c r="B309" s="28">
        <v>40306.7244467665</v>
      </c>
      <c r="C309" s="28">
        <v>40313.7244467665</v>
      </c>
      <c r="D309" s="4" t="s">
        <v>414</v>
      </c>
      <c r="E309" s="5" t="s">
        <v>687</v>
      </c>
      <c r="F309" s="4">
        <v>0</v>
      </c>
      <c r="G309" s="5">
        <v>0</v>
      </c>
      <c r="H309" s="5">
        <f>IF(ORDERS[[#This Row],[Order Type]]="In-Store", 0,_xlfn.DAYS(ORDERS[[#This Row],[Order Arrival Date]],ORDERS[[#This Row],[Order Date]]))</f>
        <v>7</v>
      </c>
    </row>
    <row r="310" spans="1:8" ht="15.5" x14ac:dyDescent="0.3">
      <c r="A310" s="4">
        <f t="shared" si="4"/>
        <v>309</v>
      </c>
      <c r="B310" s="28">
        <v>38753.533562118282</v>
      </c>
      <c r="C310" s="28">
        <v>38770.533562118282</v>
      </c>
      <c r="D310" s="4" t="s">
        <v>414</v>
      </c>
      <c r="E310" s="5" t="s">
        <v>676</v>
      </c>
      <c r="F310" s="4">
        <v>0</v>
      </c>
      <c r="G310" s="5">
        <v>0</v>
      </c>
      <c r="H310" s="5">
        <f>IF(ORDERS[[#This Row],[Order Type]]="In-Store", 0,_xlfn.DAYS(ORDERS[[#This Row],[Order Arrival Date]],ORDERS[[#This Row],[Order Date]]))</f>
        <v>17</v>
      </c>
    </row>
    <row r="311" spans="1:8" ht="15.5" x14ac:dyDescent="0.3">
      <c r="A311" s="4">
        <f t="shared" si="4"/>
        <v>310</v>
      </c>
      <c r="B311" s="28">
        <v>42499.396230707069</v>
      </c>
      <c r="C311" s="28">
        <v>42499.396230707069</v>
      </c>
      <c r="D311" s="4" t="s">
        <v>413</v>
      </c>
      <c r="E311" s="5" t="s">
        <v>691</v>
      </c>
      <c r="F311" s="4">
        <v>45</v>
      </c>
      <c r="G311" s="5">
        <v>0</v>
      </c>
      <c r="H311" s="5">
        <f>IF(ORDERS[[#This Row],[Order Type]]="In-Store", 0,_xlfn.DAYS(ORDERS[[#This Row],[Order Arrival Date]],ORDERS[[#This Row],[Order Date]]))</f>
        <v>0</v>
      </c>
    </row>
    <row r="312" spans="1:8" ht="15.5" x14ac:dyDescent="0.3">
      <c r="A312" s="4">
        <f t="shared" si="4"/>
        <v>311</v>
      </c>
      <c r="B312" s="28">
        <v>43633.929352328414</v>
      </c>
      <c r="C312" s="28">
        <v>43633.929352328414</v>
      </c>
      <c r="D312" s="4" t="s">
        <v>413</v>
      </c>
      <c r="E312" s="5" t="s">
        <v>662</v>
      </c>
      <c r="F312" s="4">
        <v>17</v>
      </c>
      <c r="G312" s="5">
        <v>0</v>
      </c>
      <c r="H312" s="5">
        <f>IF(ORDERS[[#This Row],[Order Type]]="In-Store", 0,_xlfn.DAYS(ORDERS[[#This Row],[Order Arrival Date]],ORDERS[[#This Row],[Order Date]]))</f>
        <v>0</v>
      </c>
    </row>
    <row r="313" spans="1:8" ht="15.5" x14ac:dyDescent="0.3">
      <c r="A313" s="4">
        <f t="shared" si="4"/>
        <v>312</v>
      </c>
      <c r="B313" s="28">
        <v>39883.729652171562</v>
      </c>
      <c r="C313" s="28">
        <v>39883.729652171562</v>
      </c>
      <c r="D313" s="4" t="s">
        <v>413</v>
      </c>
      <c r="E313" s="5" t="s">
        <v>770</v>
      </c>
      <c r="F313" s="4">
        <v>46</v>
      </c>
      <c r="G313" s="5">
        <v>0</v>
      </c>
      <c r="H313" s="5">
        <f>IF(ORDERS[[#This Row],[Order Type]]="In-Store", 0,_xlfn.DAYS(ORDERS[[#This Row],[Order Arrival Date]],ORDERS[[#This Row],[Order Date]]))</f>
        <v>0</v>
      </c>
    </row>
    <row r="314" spans="1:8" ht="15.5" x14ac:dyDescent="0.3">
      <c r="A314" s="4">
        <f t="shared" si="4"/>
        <v>313</v>
      </c>
      <c r="B314" s="28">
        <v>44910.764187558663</v>
      </c>
      <c r="C314" s="28">
        <v>44910.764187558663</v>
      </c>
      <c r="D314" s="4" t="s">
        <v>413</v>
      </c>
      <c r="E314" s="5" t="s">
        <v>724</v>
      </c>
      <c r="F314" s="4">
        <v>33</v>
      </c>
      <c r="G314" s="5">
        <v>0</v>
      </c>
      <c r="H314" s="5">
        <f>IF(ORDERS[[#This Row],[Order Type]]="In-Store", 0,_xlfn.DAYS(ORDERS[[#This Row],[Order Arrival Date]],ORDERS[[#This Row],[Order Date]]))</f>
        <v>0</v>
      </c>
    </row>
    <row r="315" spans="1:8" ht="15.5" x14ac:dyDescent="0.3">
      <c r="A315" s="4">
        <f t="shared" si="4"/>
        <v>314</v>
      </c>
      <c r="B315" s="28">
        <v>40585.185080877302</v>
      </c>
      <c r="C315" s="28">
        <v>40587.185080877302</v>
      </c>
      <c r="D315" s="4" t="s">
        <v>414</v>
      </c>
      <c r="E315" s="5" t="s">
        <v>660</v>
      </c>
      <c r="F315" s="4">
        <v>0</v>
      </c>
      <c r="G315" s="5">
        <v>0</v>
      </c>
      <c r="H315" s="5">
        <f>IF(ORDERS[[#This Row],[Order Type]]="In-Store", 0,_xlfn.DAYS(ORDERS[[#This Row],[Order Arrival Date]],ORDERS[[#This Row],[Order Date]]))</f>
        <v>2</v>
      </c>
    </row>
    <row r="316" spans="1:8" ht="15.5" x14ac:dyDescent="0.3">
      <c r="A316" s="4">
        <f t="shared" si="4"/>
        <v>315</v>
      </c>
      <c r="B316" s="28">
        <v>40547.569190987946</v>
      </c>
      <c r="C316" s="28">
        <v>40551.569190987946</v>
      </c>
      <c r="D316" s="4" t="s">
        <v>414</v>
      </c>
      <c r="E316" s="5" t="s">
        <v>634</v>
      </c>
      <c r="F316" s="4">
        <v>0</v>
      </c>
      <c r="G316" s="5">
        <v>0</v>
      </c>
      <c r="H316" s="5">
        <f>IF(ORDERS[[#This Row],[Order Type]]="In-Store", 0,_xlfn.DAYS(ORDERS[[#This Row],[Order Arrival Date]],ORDERS[[#This Row],[Order Date]]))</f>
        <v>4</v>
      </c>
    </row>
    <row r="317" spans="1:8" ht="15.5" x14ac:dyDescent="0.3">
      <c r="A317" s="4">
        <f t="shared" si="4"/>
        <v>316</v>
      </c>
      <c r="B317" s="28">
        <v>43796.054249129345</v>
      </c>
      <c r="C317" s="28">
        <v>43809.054249129345</v>
      </c>
      <c r="D317" s="4" t="s">
        <v>414</v>
      </c>
      <c r="E317" s="5" t="s">
        <v>781</v>
      </c>
      <c r="F317" s="4">
        <v>0</v>
      </c>
      <c r="G317" s="5">
        <v>0</v>
      </c>
      <c r="H317" s="5">
        <f>IF(ORDERS[[#This Row],[Order Type]]="In-Store", 0,_xlfn.DAYS(ORDERS[[#This Row],[Order Arrival Date]],ORDERS[[#This Row],[Order Date]]))</f>
        <v>13</v>
      </c>
    </row>
    <row r="318" spans="1:8" ht="15.5" x14ac:dyDescent="0.3">
      <c r="A318" s="4">
        <f t="shared" si="4"/>
        <v>317</v>
      </c>
      <c r="B318" s="28">
        <v>41161.763267234899</v>
      </c>
      <c r="C318" s="28">
        <v>41161.763267234899</v>
      </c>
      <c r="D318" s="4" t="s">
        <v>413</v>
      </c>
      <c r="E318" s="5" t="s">
        <v>648</v>
      </c>
      <c r="F318" s="4">
        <v>23</v>
      </c>
      <c r="G318" s="5">
        <v>0</v>
      </c>
      <c r="H318" s="5">
        <f>IF(ORDERS[[#This Row],[Order Type]]="In-Store", 0,_xlfn.DAYS(ORDERS[[#This Row],[Order Arrival Date]],ORDERS[[#This Row],[Order Date]]))</f>
        <v>0</v>
      </c>
    </row>
    <row r="319" spans="1:8" ht="15.5" x14ac:dyDescent="0.3">
      <c r="A319" s="4">
        <f t="shared" si="4"/>
        <v>318</v>
      </c>
      <c r="B319" s="28">
        <v>39499.339380370417</v>
      </c>
      <c r="C319" s="28">
        <v>39499.339380370417</v>
      </c>
      <c r="D319" s="4" t="s">
        <v>413</v>
      </c>
      <c r="E319" s="5" t="s">
        <v>741</v>
      </c>
      <c r="F319" s="4">
        <v>46</v>
      </c>
      <c r="G319" s="5">
        <v>0</v>
      </c>
      <c r="H319" s="5">
        <f>IF(ORDERS[[#This Row],[Order Type]]="In-Store", 0,_xlfn.DAYS(ORDERS[[#This Row],[Order Arrival Date]],ORDERS[[#This Row],[Order Date]]))</f>
        <v>0</v>
      </c>
    </row>
    <row r="320" spans="1:8" ht="15.5" x14ac:dyDescent="0.3">
      <c r="A320" s="4">
        <f t="shared" si="4"/>
        <v>319</v>
      </c>
      <c r="B320" s="28">
        <v>39695.916994852145</v>
      </c>
      <c r="C320" s="28">
        <v>39710.916994852145</v>
      </c>
      <c r="D320" s="4" t="s">
        <v>414</v>
      </c>
      <c r="E320" s="5" t="s">
        <v>746</v>
      </c>
      <c r="F320" s="4">
        <v>0</v>
      </c>
      <c r="G320" s="5">
        <v>0</v>
      </c>
      <c r="H320" s="5">
        <f>IF(ORDERS[[#This Row],[Order Type]]="In-Store", 0,_xlfn.DAYS(ORDERS[[#This Row],[Order Arrival Date]],ORDERS[[#This Row],[Order Date]]))</f>
        <v>15</v>
      </c>
    </row>
    <row r="321" spans="1:8" ht="15.5" x14ac:dyDescent="0.3">
      <c r="A321" s="4">
        <f t="shared" si="4"/>
        <v>320</v>
      </c>
      <c r="B321" s="28">
        <v>39257.214170282714</v>
      </c>
      <c r="C321" s="28">
        <v>39270.214170282714</v>
      </c>
      <c r="D321" s="4" t="s">
        <v>414</v>
      </c>
      <c r="E321" s="5" t="s">
        <v>751</v>
      </c>
      <c r="F321" s="4">
        <v>0</v>
      </c>
      <c r="G321" s="5">
        <v>0</v>
      </c>
      <c r="H321" s="5">
        <f>IF(ORDERS[[#This Row],[Order Type]]="In-Store", 0,_xlfn.DAYS(ORDERS[[#This Row],[Order Arrival Date]],ORDERS[[#This Row],[Order Date]]))</f>
        <v>13</v>
      </c>
    </row>
    <row r="322" spans="1:8" ht="15.5" x14ac:dyDescent="0.3">
      <c r="A322" s="4">
        <f t="shared" si="4"/>
        <v>321</v>
      </c>
      <c r="B322" s="28">
        <v>43587.687123792668</v>
      </c>
      <c r="C322" s="28">
        <v>43589.687123792668</v>
      </c>
      <c r="D322" s="4" t="s">
        <v>414</v>
      </c>
      <c r="E322" s="5" t="s">
        <v>663</v>
      </c>
      <c r="F322" s="4">
        <v>0</v>
      </c>
      <c r="G322" s="5">
        <v>0</v>
      </c>
      <c r="H322" s="5">
        <f>IF(ORDERS[[#This Row],[Order Type]]="In-Store", 0,_xlfn.DAYS(ORDERS[[#This Row],[Order Arrival Date]],ORDERS[[#This Row],[Order Date]]))</f>
        <v>2</v>
      </c>
    </row>
    <row r="323" spans="1:8" ht="15.5" x14ac:dyDescent="0.3">
      <c r="A323" s="4">
        <f t="shared" si="4"/>
        <v>322</v>
      </c>
      <c r="B323" s="28">
        <v>39856.913042767614</v>
      </c>
      <c r="C323" s="28">
        <v>39865.913042767614</v>
      </c>
      <c r="D323" s="4" t="s">
        <v>414</v>
      </c>
      <c r="E323" s="5" t="s">
        <v>639</v>
      </c>
      <c r="F323" s="4">
        <v>0</v>
      </c>
      <c r="G323" s="5">
        <v>0</v>
      </c>
      <c r="H323" s="5">
        <f>IF(ORDERS[[#This Row],[Order Type]]="In-Store", 0,_xlfn.DAYS(ORDERS[[#This Row],[Order Arrival Date]],ORDERS[[#This Row],[Order Date]]))</f>
        <v>9</v>
      </c>
    </row>
    <row r="324" spans="1:8" ht="15.5" x14ac:dyDescent="0.3">
      <c r="A324" s="4">
        <f t="shared" ref="A324:A387" si="5">1+A323</f>
        <v>323</v>
      </c>
      <c r="B324" s="28">
        <v>41460.343248957346</v>
      </c>
      <c r="C324" s="28">
        <v>41460.343248957346</v>
      </c>
      <c r="D324" s="4" t="s">
        <v>413</v>
      </c>
      <c r="E324" s="5" t="s">
        <v>784</v>
      </c>
      <c r="F324" s="4">
        <v>48</v>
      </c>
      <c r="G324" s="5">
        <v>0</v>
      </c>
      <c r="H324" s="5">
        <f>IF(ORDERS[[#This Row],[Order Type]]="In-Store", 0,_xlfn.DAYS(ORDERS[[#This Row],[Order Arrival Date]],ORDERS[[#This Row],[Order Date]]))</f>
        <v>0</v>
      </c>
    </row>
    <row r="325" spans="1:8" ht="15.5" x14ac:dyDescent="0.3">
      <c r="A325" s="4">
        <f t="shared" si="5"/>
        <v>324</v>
      </c>
      <c r="B325" s="28">
        <v>40605.281196348085</v>
      </c>
      <c r="C325" s="28">
        <v>40605.281196348085</v>
      </c>
      <c r="D325" s="4" t="s">
        <v>413</v>
      </c>
      <c r="E325" s="5" t="s">
        <v>758</v>
      </c>
      <c r="F325" s="4">
        <v>30</v>
      </c>
      <c r="G325" s="5">
        <v>0</v>
      </c>
      <c r="H325" s="5">
        <f>IF(ORDERS[[#This Row],[Order Type]]="In-Store", 0,_xlfn.DAYS(ORDERS[[#This Row],[Order Arrival Date]],ORDERS[[#This Row],[Order Date]]))</f>
        <v>0</v>
      </c>
    </row>
    <row r="326" spans="1:8" ht="15.5" x14ac:dyDescent="0.3">
      <c r="A326" s="4">
        <f t="shared" si="5"/>
        <v>325</v>
      </c>
      <c r="B326" s="28">
        <v>45271.883269857579</v>
      </c>
      <c r="C326" s="28">
        <v>45271.883269857579</v>
      </c>
      <c r="D326" s="4" t="s">
        <v>413</v>
      </c>
      <c r="E326" s="5" t="s">
        <v>636</v>
      </c>
      <c r="F326" s="4">
        <v>12</v>
      </c>
      <c r="G326" s="5">
        <v>0</v>
      </c>
      <c r="H326" s="5">
        <f>IF(ORDERS[[#This Row],[Order Type]]="In-Store", 0,_xlfn.DAYS(ORDERS[[#This Row],[Order Arrival Date]],ORDERS[[#This Row],[Order Date]]))</f>
        <v>0</v>
      </c>
    </row>
    <row r="327" spans="1:8" ht="15.5" x14ac:dyDescent="0.3">
      <c r="A327" s="4">
        <f t="shared" si="5"/>
        <v>326</v>
      </c>
      <c r="B327" s="28">
        <v>39173.734822444647</v>
      </c>
      <c r="C327" s="28">
        <v>39173.734822444647</v>
      </c>
      <c r="D327" s="4" t="s">
        <v>413</v>
      </c>
      <c r="E327" s="5" t="s">
        <v>778</v>
      </c>
      <c r="F327" s="4">
        <v>33</v>
      </c>
      <c r="G327" s="5">
        <v>0</v>
      </c>
      <c r="H327" s="5">
        <f>IF(ORDERS[[#This Row],[Order Type]]="In-Store", 0,_xlfn.DAYS(ORDERS[[#This Row],[Order Arrival Date]],ORDERS[[#This Row],[Order Date]]))</f>
        <v>0</v>
      </c>
    </row>
    <row r="328" spans="1:8" ht="15.5" x14ac:dyDescent="0.3">
      <c r="A328" s="4">
        <f t="shared" si="5"/>
        <v>327</v>
      </c>
      <c r="B328" s="28">
        <v>42512.433024395657</v>
      </c>
      <c r="C328" s="28">
        <v>42526.433024395657</v>
      </c>
      <c r="D328" s="4" t="s">
        <v>414</v>
      </c>
      <c r="E328" s="5" t="s">
        <v>657</v>
      </c>
      <c r="F328" s="4">
        <v>0</v>
      </c>
      <c r="G328" s="5">
        <v>0</v>
      </c>
      <c r="H328" s="5">
        <f>IF(ORDERS[[#This Row],[Order Type]]="In-Store", 0,_xlfn.DAYS(ORDERS[[#This Row],[Order Arrival Date]],ORDERS[[#This Row],[Order Date]]))</f>
        <v>14</v>
      </c>
    </row>
    <row r="329" spans="1:8" ht="15.5" x14ac:dyDescent="0.3">
      <c r="A329" s="4">
        <f t="shared" si="5"/>
        <v>328</v>
      </c>
      <c r="B329" s="28">
        <v>43884.94884309671</v>
      </c>
      <c r="C329" s="28">
        <v>43884.94884309671</v>
      </c>
      <c r="D329" s="4" t="s">
        <v>413</v>
      </c>
      <c r="E329" s="5" t="s">
        <v>749</v>
      </c>
      <c r="F329" s="4">
        <v>37</v>
      </c>
      <c r="G329" s="5">
        <v>0</v>
      </c>
      <c r="H329" s="5">
        <f>IF(ORDERS[[#This Row],[Order Type]]="In-Store", 0,_xlfn.DAYS(ORDERS[[#This Row],[Order Arrival Date]],ORDERS[[#This Row],[Order Date]]))</f>
        <v>0</v>
      </c>
    </row>
    <row r="330" spans="1:8" ht="15.5" x14ac:dyDescent="0.3">
      <c r="A330" s="4">
        <f t="shared" si="5"/>
        <v>329</v>
      </c>
      <c r="B330" s="28">
        <v>38856.107162699052</v>
      </c>
      <c r="C330" s="28">
        <v>38856.107162699052</v>
      </c>
      <c r="D330" s="4" t="s">
        <v>413</v>
      </c>
      <c r="E330" s="5" t="s">
        <v>705</v>
      </c>
      <c r="F330" s="4">
        <v>4</v>
      </c>
      <c r="G330" s="5">
        <v>0</v>
      </c>
      <c r="H330" s="5">
        <f>IF(ORDERS[[#This Row],[Order Type]]="In-Store", 0,_xlfn.DAYS(ORDERS[[#This Row],[Order Arrival Date]],ORDERS[[#This Row],[Order Date]]))</f>
        <v>0</v>
      </c>
    </row>
    <row r="331" spans="1:8" ht="15.5" x14ac:dyDescent="0.3">
      <c r="A331" s="4">
        <f t="shared" si="5"/>
        <v>330</v>
      </c>
      <c r="B331" s="28">
        <v>39070.110682339982</v>
      </c>
      <c r="C331" s="28">
        <v>39070.110682339982</v>
      </c>
      <c r="D331" s="4" t="s">
        <v>413</v>
      </c>
      <c r="E331" s="5" t="s">
        <v>718</v>
      </c>
      <c r="F331" s="4">
        <v>13</v>
      </c>
      <c r="G331" s="5">
        <v>0</v>
      </c>
      <c r="H331" s="5">
        <f>IF(ORDERS[[#This Row],[Order Type]]="In-Store", 0,_xlfn.DAYS(ORDERS[[#This Row],[Order Arrival Date]],ORDERS[[#This Row],[Order Date]]))</f>
        <v>0</v>
      </c>
    </row>
    <row r="332" spans="1:8" ht="15.5" x14ac:dyDescent="0.3">
      <c r="A332" s="4">
        <f t="shared" si="5"/>
        <v>331</v>
      </c>
      <c r="B332" s="28">
        <v>42220.376848948596</v>
      </c>
      <c r="C332" s="28">
        <v>42220.376848948596</v>
      </c>
      <c r="D332" s="4" t="s">
        <v>413</v>
      </c>
      <c r="E332" s="5" t="s">
        <v>772</v>
      </c>
      <c r="F332" s="4">
        <v>43</v>
      </c>
      <c r="G332" s="5">
        <v>0</v>
      </c>
      <c r="H332" s="5">
        <f>IF(ORDERS[[#This Row],[Order Type]]="In-Store", 0,_xlfn.DAYS(ORDERS[[#This Row],[Order Arrival Date]],ORDERS[[#This Row],[Order Date]]))</f>
        <v>0</v>
      </c>
    </row>
    <row r="333" spans="1:8" ht="15.5" x14ac:dyDescent="0.3">
      <c r="A333" s="4">
        <f t="shared" si="5"/>
        <v>332</v>
      </c>
      <c r="B333" s="28">
        <v>42549.748245303679</v>
      </c>
      <c r="C333" s="28">
        <v>42560.748245303679</v>
      </c>
      <c r="D333" s="4" t="s">
        <v>414</v>
      </c>
      <c r="E333" s="5" t="s">
        <v>692</v>
      </c>
      <c r="F333" s="4">
        <v>0</v>
      </c>
      <c r="G333" s="5">
        <v>0</v>
      </c>
      <c r="H333" s="5">
        <f>IF(ORDERS[[#This Row],[Order Type]]="In-Store", 0,_xlfn.DAYS(ORDERS[[#This Row],[Order Arrival Date]],ORDERS[[#This Row],[Order Date]]))</f>
        <v>11</v>
      </c>
    </row>
    <row r="334" spans="1:8" ht="15.5" x14ac:dyDescent="0.3">
      <c r="A334" s="4">
        <f t="shared" si="5"/>
        <v>333</v>
      </c>
      <c r="B334" s="28">
        <v>44719.886831973046</v>
      </c>
      <c r="C334" s="28">
        <v>44731.886831973046</v>
      </c>
      <c r="D334" s="4" t="s">
        <v>414</v>
      </c>
      <c r="E334" s="5" t="s">
        <v>729</v>
      </c>
      <c r="F334" s="4">
        <v>0</v>
      </c>
      <c r="G334" s="5">
        <v>0</v>
      </c>
      <c r="H334" s="5">
        <f>IF(ORDERS[[#This Row],[Order Type]]="In-Store", 0,_xlfn.DAYS(ORDERS[[#This Row],[Order Arrival Date]],ORDERS[[#This Row],[Order Date]]))</f>
        <v>12</v>
      </c>
    </row>
    <row r="335" spans="1:8" ht="15.5" x14ac:dyDescent="0.3">
      <c r="A335" s="4">
        <f t="shared" si="5"/>
        <v>334</v>
      </c>
      <c r="B335" s="28">
        <v>41107.189446320343</v>
      </c>
      <c r="C335" s="28">
        <v>41107.189446320343</v>
      </c>
      <c r="D335" s="4" t="s">
        <v>413</v>
      </c>
      <c r="E335" s="5" t="s">
        <v>781</v>
      </c>
      <c r="F335" s="4">
        <v>16</v>
      </c>
      <c r="G335" s="5">
        <v>0</v>
      </c>
      <c r="H335" s="5">
        <f>IF(ORDERS[[#This Row],[Order Type]]="In-Store", 0,_xlfn.DAYS(ORDERS[[#This Row],[Order Arrival Date]],ORDERS[[#This Row],[Order Date]]))</f>
        <v>0</v>
      </c>
    </row>
    <row r="336" spans="1:8" ht="15.5" x14ac:dyDescent="0.3">
      <c r="A336" s="4">
        <f t="shared" si="5"/>
        <v>335</v>
      </c>
      <c r="B336" s="28">
        <v>42963.141410383374</v>
      </c>
      <c r="C336" s="28">
        <v>42963.141410383374</v>
      </c>
      <c r="D336" s="4" t="s">
        <v>413</v>
      </c>
      <c r="E336" s="5" t="s">
        <v>816</v>
      </c>
      <c r="F336" s="4">
        <v>1</v>
      </c>
      <c r="G336" s="5">
        <v>0</v>
      </c>
      <c r="H336" s="5">
        <f>IF(ORDERS[[#This Row],[Order Type]]="In-Store", 0,_xlfn.DAYS(ORDERS[[#This Row],[Order Arrival Date]],ORDERS[[#This Row],[Order Date]]))</f>
        <v>0</v>
      </c>
    </row>
    <row r="337" spans="1:8" ht="15.5" x14ac:dyDescent="0.3">
      <c r="A337" s="4">
        <f t="shared" si="5"/>
        <v>336</v>
      </c>
      <c r="B337" s="28">
        <v>44842.810057181778</v>
      </c>
      <c r="C337" s="28">
        <v>44851.810057181778</v>
      </c>
      <c r="D337" s="4" t="s">
        <v>414</v>
      </c>
      <c r="E337" s="5" t="s">
        <v>718</v>
      </c>
      <c r="F337" s="4">
        <v>0</v>
      </c>
      <c r="G337" s="5">
        <v>0</v>
      </c>
      <c r="H337" s="5">
        <f>IF(ORDERS[[#This Row],[Order Type]]="In-Store", 0,_xlfn.DAYS(ORDERS[[#This Row],[Order Arrival Date]],ORDERS[[#This Row],[Order Date]]))</f>
        <v>9</v>
      </c>
    </row>
    <row r="338" spans="1:8" ht="15.5" x14ac:dyDescent="0.3">
      <c r="A338" s="4">
        <f t="shared" si="5"/>
        <v>337</v>
      </c>
      <c r="B338" s="28">
        <v>38831.439495276827</v>
      </c>
      <c r="C338" s="28">
        <v>38831.439495276827</v>
      </c>
      <c r="D338" s="4" t="s">
        <v>413</v>
      </c>
      <c r="E338" s="5" t="s">
        <v>691</v>
      </c>
      <c r="F338" s="4">
        <v>35</v>
      </c>
      <c r="G338" s="5">
        <v>0</v>
      </c>
      <c r="H338" s="5">
        <f>IF(ORDERS[[#This Row],[Order Type]]="In-Store", 0,_xlfn.DAYS(ORDERS[[#This Row],[Order Arrival Date]],ORDERS[[#This Row],[Order Date]]))</f>
        <v>0</v>
      </c>
    </row>
    <row r="339" spans="1:8" ht="15.5" x14ac:dyDescent="0.3">
      <c r="A339" s="4">
        <f t="shared" si="5"/>
        <v>338</v>
      </c>
      <c r="B339" s="28">
        <v>44125.035398193919</v>
      </c>
      <c r="C339" s="28">
        <v>44125.035398193919</v>
      </c>
      <c r="D339" s="4" t="s">
        <v>413</v>
      </c>
      <c r="E339" s="5" t="s">
        <v>646</v>
      </c>
      <c r="F339" s="4">
        <v>35</v>
      </c>
      <c r="G339" s="5">
        <v>0</v>
      </c>
      <c r="H339" s="5">
        <f>IF(ORDERS[[#This Row],[Order Type]]="In-Store", 0,_xlfn.DAYS(ORDERS[[#This Row],[Order Arrival Date]],ORDERS[[#This Row],[Order Date]]))</f>
        <v>0</v>
      </c>
    </row>
    <row r="340" spans="1:8" ht="15.5" x14ac:dyDescent="0.3">
      <c r="A340" s="4">
        <f t="shared" si="5"/>
        <v>339</v>
      </c>
      <c r="B340" s="28">
        <v>44577.200523386542</v>
      </c>
      <c r="C340" s="28">
        <v>44577.200523386542</v>
      </c>
      <c r="D340" s="4" t="s">
        <v>413</v>
      </c>
      <c r="E340" s="5" t="s">
        <v>749</v>
      </c>
      <c r="F340" s="4">
        <v>8</v>
      </c>
      <c r="G340" s="5">
        <v>0</v>
      </c>
      <c r="H340" s="5">
        <f>IF(ORDERS[[#This Row],[Order Type]]="In-Store", 0,_xlfn.DAYS(ORDERS[[#This Row],[Order Arrival Date]],ORDERS[[#This Row],[Order Date]]))</f>
        <v>0</v>
      </c>
    </row>
    <row r="341" spans="1:8" ht="15.5" x14ac:dyDescent="0.3">
      <c r="A341" s="4">
        <f t="shared" si="5"/>
        <v>340</v>
      </c>
      <c r="B341" s="28">
        <v>44703.544590081648</v>
      </c>
      <c r="C341" s="28">
        <v>44703.544590081648</v>
      </c>
      <c r="D341" s="4" t="s">
        <v>413</v>
      </c>
      <c r="E341" s="5" t="s">
        <v>770</v>
      </c>
      <c r="F341" s="4">
        <v>42</v>
      </c>
      <c r="G341" s="5">
        <v>0</v>
      </c>
      <c r="H341" s="5">
        <f>IF(ORDERS[[#This Row],[Order Type]]="In-Store", 0,_xlfn.DAYS(ORDERS[[#This Row],[Order Arrival Date]],ORDERS[[#This Row],[Order Date]]))</f>
        <v>0</v>
      </c>
    </row>
    <row r="342" spans="1:8" ht="15.5" x14ac:dyDescent="0.3">
      <c r="A342" s="4">
        <f t="shared" si="5"/>
        <v>341</v>
      </c>
      <c r="B342" s="28">
        <v>43679.939937738935</v>
      </c>
      <c r="C342" s="28">
        <v>43685.939937738935</v>
      </c>
      <c r="D342" s="4" t="s">
        <v>414</v>
      </c>
      <c r="E342" s="5" t="s">
        <v>686</v>
      </c>
      <c r="F342" s="4">
        <v>0</v>
      </c>
      <c r="G342" s="5">
        <v>0</v>
      </c>
      <c r="H342" s="5">
        <f>IF(ORDERS[[#This Row],[Order Type]]="In-Store", 0,_xlfn.DAYS(ORDERS[[#This Row],[Order Arrival Date]],ORDERS[[#This Row],[Order Date]]))</f>
        <v>6</v>
      </c>
    </row>
    <row r="343" spans="1:8" ht="15.5" x14ac:dyDescent="0.3">
      <c r="A343" s="4">
        <f t="shared" si="5"/>
        <v>342</v>
      </c>
      <c r="B343" s="28">
        <v>41492.699060242201</v>
      </c>
      <c r="C343" s="28">
        <v>41492.699060242201</v>
      </c>
      <c r="D343" s="4" t="s">
        <v>413</v>
      </c>
      <c r="E343" s="5" t="s">
        <v>779</v>
      </c>
      <c r="F343" s="4">
        <v>45</v>
      </c>
      <c r="G343" s="5">
        <v>0</v>
      </c>
      <c r="H343" s="5">
        <f>IF(ORDERS[[#This Row],[Order Type]]="In-Store", 0,_xlfn.DAYS(ORDERS[[#This Row],[Order Arrival Date]],ORDERS[[#This Row],[Order Date]]))</f>
        <v>0</v>
      </c>
    </row>
    <row r="344" spans="1:8" ht="15.5" x14ac:dyDescent="0.3">
      <c r="A344" s="4">
        <f t="shared" si="5"/>
        <v>343</v>
      </c>
      <c r="B344" s="28">
        <v>41112.168298249038</v>
      </c>
      <c r="C344" s="28">
        <v>41112.168298249038</v>
      </c>
      <c r="D344" s="4" t="s">
        <v>413</v>
      </c>
      <c r="E344" s="5" t="s">
        <v>717</v>
      </c>
      <c r="F344" s="4">
        <v>23</v>
      </c>
      <c r="G344" s="5">
        <v>0</v>
      </c>
      <c r="H344" s="5">
        <f>IF(ORDERS[[#This Row],[Order Type]]="In-Store", 0,_xlfn.DAYS(ORDERS[[#This Row],[Order Arrival Date]],ORDERS[[#This Row],[Order Date]]))</f>
        <v>0</v>
      </c>
    </row>
    <row r="345" spans="1:8" ht="15.5" x14ac:dyDescent="0.3">
      <c r="A345" s="4">
        <f t="shared" si="5"/>
        <v>344</v>
      </c>
      <c r="B345" s="28">
        <v>44432.51133858259</v>
      </c>
      <c r="C345" s="28">
        <v>44432.51133858259</v>
      </c>
      <c r="D345" s="4" t="s">
        <v>413</v>
      </c>
      <c r="E345" s="5" t="s">
        <v>693</v>
      </c>
      <c r="F345" s="4">
        <v>44</v>
      </c>
      <c r="G345" s="5">
        <v>0</v>
      </c>
      <c r="H345" s="5">
        <f>IF(ORDERS[[#This Row],[Order Type]]="In-Store", 0,_xlfn.DAYS(ORDERS[[#This Row],[Order Arrival Date]],ORDERS[[#This Row],[Order Date]]))</f>
        <v>0</v>
      </c>
    </row>
    <row r="346" spans="1:8" ht="15.5" x14ac:dyDescent="0.3">
      <c r="A346" s="4">
        <f t="shared" si="5"/>
        <v>345</v>
      </c>
      <c r="B346" s="28">
        <v>43793.79855759901</v>
      </c>
      <c r="C346" s="28">
        <v>43793.79855759901</v>
      </c>
      <c r="D346" s="4" t="s">
        <v>413</v>
      </c>
      <c r="E346" s="5" t="s">
        <v>681</v>
      </c>
      <c r="F346" s="4">
        <v>12</v>
      </c>
      <c r="G346" s="5">
        <v>0</v>
      </c>
      <c r="H346" s="5">
        <f>IF(ORDERS[[#This Row],[Order Type]]="In-Store", 0,_xlfn.DAYS(ORDERS[[#This Row],[Order Arrival Date]],ORDERS[[#This Row],[Order Date]]))</f>
        <v>0</v>
      </c>
    </row>
    <row r="347" spans="1:8" ht="15.5" x14ac:dyDescent="0.3">
      <c r="A347" s="4">
        <f t="shared" si="5"/>
        <v>346</v>
      </c>
      <c r="B347" s="28">
        <v>43225.334492577698</v>
      </c>
      <c r="C347" s="28">
        <v>43225.334492577698</v>
      </c>
      <c r="D347" s="4" t="s">
        <v>413</v>
      </c>
      <c r="E347" s="5" t="s">
        <v>689</v>
      </c>
      <c r="F347" s="4">
        <v>31</v>
      </c>
      <c r="G347" s="5">
        <v>0</v>
      </c>
      <c r="H347" s="5">
        <f>IF(ORDERS[[#This Row],[Order Type]]="In-Store", 0,_xlfn.DAYS(ORDERS[[#This Row],[Order Arrival Date]],ORDERS[[#This Row],[Order Date]]))</f>
        <v>0</v>
      </c>
    </row>
    <row r="348" spans="1:8" ht="15.5" x14ac:dyDescent="0.3">
      <c r="A348" s="4">
        <f t="shared" si="5"/>
        <v>347</v>
      </c>
      <c r="B348" s="28">
        <v>38766.392386114916</v>
      </c>
      <c r="C348" s="28">
        <v>38766.392386114916</v>
      </c>
      <c r="D348" s="4" t="s">
        <v>413</v>
      </c>
      <c r="E348" s="5" t="s">
        <v>645</v>
      </c>
      <c r="F348" s="4">
        <v>43</v>
      </c>
      <c r="G348" s="5">
        <v>0</v>
      </c>
      <c r="H348" s="5">
        <f>IF(ORDERS[[#This Row],[Order Type]]="In-Store", 0,_xlfn.DAYS(ORDERS[[#This Row],[Order Arrival Date]],ORDERS[[#This Row],[Order Date]]))</f>
        <v>0</v>
      </c>
    </row>
    <row r="349" spans="1:8" ht="15.5" x14ac:dyDescent="0.3">
      <c r="A349" s="4">
        <f t="shared" si="5"/>
        <v>348</v>
      </c>
      <c r="B349" s="28">
        <v>40427.565106850532</v>
      </c>
      <c r="C349" s="28">
        <v>40427.565106850532</v>
      </c>
      <c r="D349" s="4" t="s">
        <v>413</v>
      </c>
      <c r="E349" s="5" t="s">
        <v>722</v>
      </c>
      <c r="F349" s="4">
        <v>32</v>
      </c>
      <c r="G349" s="5">
        <v>0</v>
      </c>
      <c r="H349" s="5">
        <f>IF(ORDERS[[#This Row],[Order Type]]="In-Store", 0,_xlfn.DAYS(ORDERS[[#This Row],[Order Arrival Date]],ORDERS[[#This Row],[Order Date]]))</f>
        <v>0</v>
      </c>
    </row>
    <row r="350" spans="1:8" ht="15.5" x14ac:dyDescent="0.3">
      <c r="A350" s="4">
        <f t="shared" si="5"/>
        <v>349</v>
      </c>
      <c r="B350" s="28">
        <v>43444.513446393255</v>
      </c>
      <c r="C350" s="28">
        <v>43448.513446393255</v>
      </c>
      <c r="D350" s="4" t="s">
        <v>414</v>
      </c>
      <c r="E350" s="5" t="s">
        <v>780</v>
      </c>
      <c r="F350" s="4">
        <v>0</v>
      </c>
      <c r="G350" s="5">
        <v>0</v>
      </c>
      <c r="H350" s="5">
        <f>IF(ORDERS[[#This Row],[Order Type]]="In-Store", 0,_xlfn.DAYS(ORDERS[[#This Row],[Order Arrival Date]],ORDERS[[#This Row],[Order Date]]))</f>
        <v>4</v>
      </c>
    </row>
    <row r="351" spans="1:8" ht="15.5" x14ac:dyDescent="0.3">
      <c r="A351" s="4">
        <f t="shared" si="5"/>
        <v>350</v>
      </c>
      <c r="B351" s="28">
        <v>43682.114175645394</v>
      </c>
      <c r="C351" s="28">
        <v>43682.114175645394</v>
      </c>
      <c r="D351" s="4" t="s">
        <v>413</v>
      </c>
      <c r="E351" s="5" t="s">
        <v>718</v>
      </c>
      <c r="F351" s="4">
        <v>47</v>
      </c>
      <c r="G351" s="5">
        <v>0</v>
      </c>
      <c r="H351" s="5">
        <f>IF(ORDERS[[#This Row],[Order Type]]="In-Store", 0,_xlfn.DAYS(ORDERS[[#This Row],[Order Arrival Date]],ORDERS[[#This Row],[Order Date]]))</f>
        <v>0</v>
      </c>
    </row>
    <row r="352" spans="1:8" ht="15.5" x14ac:dyDescent="0.3">
      <c r="A352" s="4">
        <f t="shared" si="5"/>
        <v>351</v>
      </c>
      <c r="B352" s="28">
        <v>42249.21002771514</v>
      </c>
      <c r="C352" s="28">
        <v>42249.21002771514</v>
      </c>
      <c r="D352" s="4" t="s">
        <v>413</v>
      </c>
      <c r="E352" s="5" t="s">
        <v>738</v>
      </c>
      <c r="F352" s="4">
        <v>21</v>
      </c>
      <c r="G352" s="5">
        <v>0</v>
      </c>
      <c r="H352" s="5">
        <f>IF(ORDERS[[#This Row],[Order Type]]="In-Store", 0,_xlfn.DAYS(ORDERS[[#This Row],[Order Arrival Date]],ORDERS[[#This Row],[Order Date]]))</f>
        <v>0</v>
      </c>
    </row>
    <row r="353" spans="1:8" ht="15.5" x14ac:dyDescent="0.3">
      <c r="A353" s="4">
        <f t="shared" si="5"/>
        <v>352</v>
      </c>
      <c r="B353" s="28">
        <v>43644.597644263951</v>
      </c>
      <c r="C353" s="28">
        <v>43659.597644263951</v>
      </c>
      <c r="D353" s="4" t="s">
        <v>414</v>
      </c>
      <c r="E353" s="5" t="s">
        <v>691</v>
      </c>
      <c r="F353" s="4">
        <v>0</v>
      </c>
      <c r="G353" s="5">
        <v>0</v>
      </c>
      <c r="H353" s="5">
        <f>IF(ORDERS[[#This Row],[Order Type]]="In-Store", 0,_xlfn.DAYS(ORDERS[[#This Row],[Order Arrival Date]],ORDERS[[#This Row],[Order Date]]))</f>
        <v>15</v>
      </c>
    </row>
    <row r="354" spans="1:8" ht="15.5" x14ac:dyDescent="0.3">
      <c r="A354" s="4">
        <f t="shared" si="5"/>
        <v>353</v>
      </c>
      <c r="B354" s="28">
        <v>39845.475012149371</v>
      </c>
      <c r="C354" s="28">
        <v>39845.475012149371</v>
      </c>
      <c r="D354" s="4" t="s">
        <v>413</v>
      </c>
      <c r="E354" s="5" t="s">
        <v>692</v>
      </c>
      <c r="F354" s="4">
        <v>5</v>
      </c>
      <c r="G354" s="5">
        <v>0</v>
      </c>
      <c r="H354" s="5">
        <f>IF(ORDERS[[#This Row],[Order Type]]="In-Store", 0,_xlfn.DAYS(ORDERS[[#This Row],[Order Arrival Date]],ORDERS[[#This Row],[Order Date]]))</f>
        <v>0</v>
      </c>
    </row>
    <row r="355" spans="1:8" ht="15.5" x14ac:dyDescent="0.3">
      <c r="A355" s="4">
        <f t="shared" si="5"/>
        <v>354</v>
      </c>
      <c r="B355" s="28">
        <v>43796.696038286027</v>
      </c>
      <c r="C355" s="28">
        <v>43796.696038286027</v>
      </c>
      <c r="D355" s="4" t="s">
        <v>413</v>
      </c>
      <c r="E355" s="5" t="s">
        <v>804</v>
      </c>
      <c r="F355" s="4">
        <v>35</v>
      </c>
      <c r="G355" s="5">
        <v>0</v>
      </c>
      <c r="H355" s="5">
        <f>IF(ORDERS[[#This Row],[Order Type]]="In-Store", 0,_xlfn.DAYS(ORDERS[[#This Row],[Order Arrival Date]],ORDERS[[#This Row],[Order Date]]))</f>
        <v>0</v>
      </c>
    </row>
    <row r="356" spans="1:8" ht="15.5" x14ac:dyDescent="0.3">
      <c r="A356" s="4">
        <f t="shared" si="5"/>
        <v>355</v>
      </c>
      <c r="B356" s="28">
        <v>42025.924862612927</v>
      </c>
      <c r="C356" s="28">
        <v>42033.924862612927</v>
      </c>
      <c r="D356" s="4" t="s">
        <v>414</v>
      </c>
      <c r="E356" s="5" t="s">
        <v>792</v>
      </c>
      <c r="F356" s="4">
        <v>0</v>
      </c>
      <c r="G356" s="5">
        <v>0</v>
      </c>
      <c r="H356" s="5">
        <f>IF(ORDERS[[#This Row],[Order Type]]="In-Store", 0,_xlfn.DAYS(ORDERS[[#This Row],[Order Arrival Date]],ORDERS[[#This Row],[Order Date]]))</f>
        <v>8</v>
      </c>
    </row>
    <row r="357" spans="1:8" ht="15.5" x14ac:dyDescent="0.3">
      <c r="A357" s="4">
        <f t="shared" si="5"/>
        <v>356</v>
      </c>
      <c r="B357" s="28">
        <v>45051.895116891952</v>
      </c>
      <c r="C357" s="28">
        <v>45051.895116891952</v>
      </c>
      <c r="D357" s="4" t="s">
        <v>413</v>
      </c>
      <c r="E357" s="5" t="s">
        <v>691</v>
      </c>
      <c r="F357" s="4">
        <v>35</v>
      </c>
      <c r="G357" s="5">
        <v>0</v>
      </c>
      <c r="H357" s="5">
        <f>IF(ORDERS[[#This Row],[Order Type]]="In-Store", 0,_xlfn.DAYS(ORDERS[[#This Row],[Order Arrival Date]],ORDERS[[#This Row],[Order Date]]))</f>
        <v>0</v>
      </c>
    </row>
    <row r="358" spans="1:8" ht="15.5" x14ac:dyDescent="0.3">
      <c r="A358" s="4">
        <f t="shared" si="5"/>
        <v>357</v>
      </c>
      <c r="B358" s="28">
        <v>40279.566449004749</v>
      </c>
      <c r="C358" s="28">
        <v>40279.566449004749</v>
      </c>
      <c r="D358" s="4" t="s">
        <v>413</v>
      </c>
      <c r="E358" s="5" t="s">
        <v>632</v>
      </c>
      <c r="F358" s="4">
        <v>8</v>
      </c>
      <c r="G358" s="5">
        <v>0</v>
      </c>
      <c r="H358" s="5">
        <f>IF(ORDERS[[#This Row],[Order Type]]="In-Store", 0,_xlfn.DAYS(ORDERS[[#This Row],[Order Arrival Date]],ORDERS[[#This Row],[Order Date]]))</f>
        <v>0</v>
      </c>
    </row>
    <row r="359" spans="1:8" ht="15.5" x14ac:dyDescent="0.3">
      <c r="A359" s="4">
        <f t="shared" si="5"/>
        <v>358</v>
      </c>
      <c r="B359" s="28">
        <v>42621.386550516545</v>
      </c>
      <c r="C359" s="28">
        <v>42621.386550516545</v>
      </c>
      <c r="D359" s="4" t="s">
        <v>413</v>
      </c>
      <c r="E359" s="5" t="s">
        <v>717</v>
      </c>
      <c r="F359" s="4">
        <v>18</v>
      </c>
      <c r="G359" s="5">
        <v>0</v>
      </c>
      <c r="H359" s="5">
        <f>IF(ORDERS[[#This Row],[Order Type]]="In-Store", 0,_xlfn.DAYS(ORDERS[[#This Row],[Order Arrival Date]],ORDERS[[#This Row],[Order Date]]))</f>
        <v>0</v>
      </c>
    </row>
    <row r="360" spans="1:8" ht="15.5" x14ac:dyDescent="0.3">
      <c r="A360" s="4">
        <f t="shared" si="5"/>
        <v>359</v>
      </c>
      <c r="B360" s="28">
        <v>43206.778307492074</v>
      </c>
      <c r="C360" s="28">
        <v>43218.778307492074</v>
      </c>
      <c r="D360" s="4" t="s">
        <v>414</v>
      </c>
      <c r="E360" s="5" t="s">
        <v>646</v>
      </c>
      <c r="F360" s="4">
        <v>0</v>
      </c>
      <c r="G360" s="5">
        <v>0</v>
      </c>
      <c r="H360" s="5">
        <f>IF(ORDERS[[#This Row],[Order Type]]="In-Store", 0,_xlfn.DAYS(ORDERS[[#This Row],[Order Arrival Date]],ORDERS[[#This Row],[Order Date]]))</f>
        <v>12</v>
      </c>
    </row>
    <row r="361" spans="1:8" ht="15.5" x14ac:dyDescent="0.3">
      <c r="A361" s="4">
        <f t="shared" si="5"/>
        <v>360</v>
      </c>
      <c r="B361" s="28">
        <v>39218.836447436304</v>
      </c>
      <c r="C361" s="28">
        <v>39218.836447436304</v>
      </c>
      <c r="D361" s="4" t="s">
        <v>413</v>
      </c>
      <c r="E361" s="5" t="s">
        <v>748</v>
      </c>
      <c r="F361" s="4">
        <v>35</v>
      </c>
      <c r="G361" s="5">
        <v>0</v>
      </c>
      <c r="H361" s="5">
        <f>IF(ORDERS[[#This Row],[Order Type]]="In-Store", 0,_xlfn.DAYS(ORDERS[[#This Row],[Order Arrival Date]],ORDERS[[#This Row],[Order Date]]))</f>
        <v>0</v>
      </c>
    </row>
    <row r="362" spans="1:8" ht="15.5" x14ac:dyDescent="0.3">
      <c r="A362" s="4">
        <f t="shared" si="5"/>
        <v>361</v>
      </c>
      <c r="B362" s="28">
        <v>43907.872987013659</v>
      </c>
      <c r="C362" s="28">
        <v>43911.872987013659</v>
      </c>
      <c r="D362" s="4" t="s">
        <v>414</v>
      </c>
      <c r="E362" s="5" t="s">
        <v>780</v>
      </c>
      <c r="F362" s="4">
        <v>0</v>
      </c>
      <c r="G362" s="5">
        <v>0</v>
      </c>
      <c r="H362" s="5">
        <f>IF(ORDERS[[#This Row],[Order Type]]="In-Store", 0,_xlfn.DAYS(ORDERS[[#This Row],[Order Arrival Date]],ORDERS[[#This Row],[Order Date]]))</f>
        <v>4</v>
      </c>
    </row>
    <row r="363" spans="1:8" ht="15.5" x14ac:dyDescent="0.3">
      <c r="A363" s="4">
        <f t="shared" si="5"/>
        <v>362</v>
      </c>
      <c r="B363" s="28">
        <v>44811.323019106014</v>
      </c>
      <c r="C363" s="28">
        <v>44811.323019106014</v>
      </c>
      <c r="D363" s="4" t="s">
        <v>413</v>
      </c>
      <c r="E363" s="5" t="s">
        <v>739</v>
      </c>
      <c r="F363" s="4">
        <v>49</v>
      </c>
      <c r="G363" s="5">
        <v>0</v>
      </c>
      <c r="H363" s="5">
        <f>IF(ORDERS[[#This Row],[Order Type]]="In-Store", 0,_xlfn.DAYS(ORDERS[[#This Row],[Order Arrival Date]],ORDERS[[#This Row],[Order Date]]))</f>
        <v>0</v>
      </c>
    </row>
    <row r="364" spans="1:8" ht="15.5" x14ac:dyDescent="0.3">
      <c r="A364" s="4">
        <f t="shared" si="5"/>
        <v>363</v>
      </c>
      <c r="B364" s="28">
        <v>42147.604385406492</v>
      </c>
      <c r="C364" s="28">
        <v>42147.604385406492</v>
      </c>
      <c r="D364" s="4" t="s">
        <v>413</v>
      </c>
      <c r="E364" s="5" t="s">
        <v>787</v>
      </c>
      <c r="F364" s="4">
        <v>40</v>
      </c>
      <c r="G364" s="5">
        <v>0</v>
      </c>
      <c r="H364" s="5">
        <f>IF(ORDERS[[#This Row],[Order Type]]="In-Store", 0,_xlfn.DAYS(ORDERS[[#This Row],[Order Arrival Date]],ORDERS[[#This Row],[Order Date]]))</f>
        <v>0</v>
      </c>
    </row>
    <row r="365" spans="1:8" ht="15.5" x14ac:dyDescent="0.3">
      <c r="A365" s="4">
        <f t="shared" si="5"/>
        <v>364</v>
      </c>
      <c r="B365" s="28">
        <v>43285.576066959191</v>
      </c>
      <c r="C365" s="28">
        <v>43299.576066959191</v>
      </c>
      <c r="D365" s="4" t="s">
        <v>414</v>
      </c>
      <c r="E365" s="5" t="s">
        <v>814</v>
      </c>
      <c r="F365" s="4">
        <v>0</v>
      </c>
      <c r="G365" s="5">
        <v>0</v>
      </c>
      <c r="H365" s="5">
        <f>IF(ORDERS[[#This Row],[Order Type]]="In-Store", 0,_xlfn.DAYS(ORDERS[[#This Row],[Order Arrival Date]],ORDERS[[#This Row],[Order Date]]))</f>
        <v>14</v>
      </c>
    </row>
    <row r="366" spans="1:8" ht="15.5" x14ac:dyDescent="0.3">
      <c r="A366" s="4">
        <f t="shared" si="5"/>
        <v>365</v>
      </c>
      <c r="B366" s="28">
        <v>41671.103528303531</v>
      </c>
      <c r="C366" s="28">
        <v>41671.103528303531</v>
      </c>
      <c r="D366" s="4" t="s">
        <v>413</v>
      </c>
      <c r="E366" s="5" t="s">
        <v>784</v>
      </c>
      <c r="F366" s="4">
        <v>32</v>
      </c>
      <c r="G366" s="5">
        <v>0</v>
      </c>
      <c r="H366" s="5">
        <f>IF(ORDERS[[#This Row],[Order Type]]="In-Store", 0,_xlfn.DAYS(ORDERS[[#This Row],[Order Arrival Date]],ORDERS[[#This Row],[Order Date]]))</f>
        <v>0</v>
      </c>
    </row>
    <row r="367" spans="1:8" ht="15.5" x14ac:dyDescent="0.3">
      <c r="A367" s="4">
        <f t="shared" si="5"/>
        <v>366</v>
      </c>
      <c r="B367" s="28">
        <v>41064.287888425657</v>
      </c>
      <c r="C367" s="28">
        <v>41064.287888425657</v>
      </c>
      <c r="D367" s="4" t="s">
        <v>413</v>
      </c>
      <c r="E367" s="5" t="s">
        <v>699</v>
      </c>
      <c r="F367" s="4">
        <v>12</v>
      </c>
      <c r="G367" s="5">
        <v>0</v>
      </c>
      <c r="H367" s="5">
        <f>IF(ORDERS[[#This Row],[Order Type]]="In-Store", 0,_xlfn.DAYS(ORDERS[[#This Row],[Order Arrival Date]],ORDERS[[#This Row],[Order Date]]))</f>
        <v>0</v>
      </c>
    </row>
    <row r="368" spans="1:8" ht="15.5" x14ac:dyDescent="0.3">
      <c r="A368" s="4">
        <f t="shared" si="5"/>
        <v>367</v>
      </c>
      <c r="B368" s="28">
        <v>42130.161827847754</v>
      </c>
      <c r="C368" s="28">
        <v>42147.161827847754</v>
      </c>
      <c r="D368" s="4" t="s">
        <v>414</v>
      </c>
      <c r="E368" s="5" t="s">
        <v>650</v>
      </c>
      <c r="F368" s="4">
        <v>0</v>
      </c>
      <c r="G368" s="5">
        <v>0</v>
      </c>
      <c r="H368" s="5">
        <f>IF(ORDERS[[#This Row],[Order Type]]="In-Store", 0,_xlfn.DAYS(ORDERS[[#This Row],[Order Arrival Date]],ORDERS[[#This Row],[Order Date]]))</f>
        <v>17</v>
      </c>
    </row>
    <row r="369" spans="1:8" ht="15.5" x14ac:dyDescent="0.3">
      <c r="A369" s="4">
        <f t="shared" si="5"/>
        <v>368</v>
      </c>
      <c r="B369" s="28">
        <v>42755.915216870351</v>
      </c>
      <c r="C369" s="28">
        <v>42755.915216870351</v>
      </c>
      <c r="D369" s="4" t="s">
        <v>413</v>
      </c>
      <c r="E369" s="5" t="s">
        <v>676</v>
      </c>
      <c r="F369" s="4">
        <v>48</v>
      </c>
      <c r="G369" s="5">
        <v>0</v>
      </c>
      <c r="H369" s="5">
        <f>IF(ORDERS[[#This Row],[Order Type]]="In-Store", 0,_xlfn.DAYS(ORDERS[[#This Row],[Order Arrival Date]],ORDERS[[#This Row],[Order Date]]))</f>
        <v>0</v>
      </c>
    </row>
    <row r="370" spans="1:8" ht="15.5" x14ac:dyDescent="0.3">
      <c r="A370" s="4">
        <f t="shared" si="5"/>
        <v>369</v>
      </c>
      <c r="B370" s="28">
        <v>41542.229232863428</v>
      </c>
      <c r="C370" s="28">
        <v>41542.229232863428</v>
      </c>
      <c r="D370" s="4" t="s">
        <v>413</v>
      </c>
      <c r="E370" s="5" t="s">
        <v>794</v>
      </c>
      <c r="F370" s="4">
        <v>13</v>
      </c>
      <c r="G370" s="5">
        <v>0</v>
      </c>
      <c r="H370" s="5">
        <f>IF(ORDERS[[#This Row],[Order Type]]="In-Store", 0,_xlfn.DAYS(ORDERS[[#This Row],[Order Arrival Date]],ORDERS[[#This Row],[Order Date]]))</f>
        <v>0</v>
      </c>
    </row>
    <row r="371" spans="1:8" ht="15.5" x14ac:dyDescent="0.3">
      <c r="A371" s="4">
        <f t="shared" si="5"/>
        <v>370</v>
      </c>
      <c r="B371" s="28">
        <v>41734.199213974513</v>
      </c>
      <c r="C371" s="28">
        <v>41740.199213974513</v>
      </c>
      <c r="D371" s="4" t="s">
        <v>414</v>
      </c>
      <c r="E371" s="5" t="s">
        <v>807</v>
      </c>
      <c r="F371" s="4">
        <v>0</v>
      </c>
      <c r="G371" s="5">
        <v>0</v>
      </c>
      <c r="H371" s="5">
        <f>IF(ORDERS[[#This Row],[Order Type]]="In-Store", 0,_xlfn.DAYS(ORDERS[[#This Row],[Order Arrival Date]],ORDERS[[#This Row],[Order Date]]))</f>
        <v>6</v>
      </c>
    </row>
    <row r="372" spans="1:8" ht="15.5" x14ac:dyDescent="0.3">
      <c r="A372" s="4">
        <f t="shared" si="5"/>
        <v>371</v>
      </c>
      <c r="B372" s="28">
        <v>42282.954762538546</v>
      </c>
      <c r="C372" s="28">
        <v>42297.954762538546</v>
      </c>
      <c r="D372" s="4" t="s">
        <v>414</v>
      </c>
      <c r="E372" s="5" t="s">
        <v>814</v>
      </c>
      <c r="F372" s="4">
        <v>0</v>
      </c>
      <c r="G372" s="5">
        <v>0</v>
      </c>
      <c r="H372" s="5">
        <f>IF(ORDERS[[#This Row],[Order Type]]="In-Store", 0,_xlfn.DAYS(ORDERS[[#This Row],[Order Arrival Date]],ORDERS[[#This Row],[Order Date]]))</f>
        <v>15</v>
      </c>
    </row>
    <row r="373" spans="1:8" ht="15.5" x14ac:dyDescent="0.3">
      <c r="A373" s="4">
        <f t="shared" si="5"/>
        <v>372</v>
      </c>
      <c r="B373" s="28">
        <v>41602.957162193627</v>
      </c>
      <c r="C373" s="28">
        <v>41602.957162193627</v>
      </c>
      <c r="D373" s="4" t="s">
        <v>413</v>
      </c>
      <c r="E373" s="5" t="s">
        <v>715</v>
      </c>
      <c r="F373" s="4">
        <v>26</v>
      </c>
      <c r="G373" s="5">
        <v>0</v>
      </c>
      <c r="H373" s="5">
        <f>IF(ORDERS[[#This Row],[Order Type]]="In-Store", 0,_xlfn.DAYS(ORDERS[[#This Row],[Order Arrival Date]],ORDERS[[#This Row],[Order Date]]))</f>
        <v>0</v>
      </c>
    </row>
    <row r="374" spans="1:8" ht="15.5" x14ac:dyDescent="0.3">
      <c r="A374" s="4">
        <f t="shared" si="5"/>
        <v>373</v>
      </c>
      <c r="B374" s="28">
        <v>44477.654577234011</v>
      </c>
      <c r="C374" s="28">
        <v>44477.654577234011</v>
      </c>
      <c r="D374" s="4" t="s">
        <v>413</v>
      </c>
      <c r="E374" s="5" t="s">
        <v>783</v>
      </c>
      <c r="F374" s="4">
        <v>26</v>
      </c>
      <c r="G374" s="5">
        <v>0</v>
      </c>
      <c r="H374" s="5">
        <f>IF(ORDERS[[#This Row],[Order Type]]="In-Store", 0,_xlfn.DAYS(ORDERS[[#This Row],[Order Arrival Date]],ORDERS[[#This Row],[Order Date]]))</f>
        <v>0</v>
      </c>
    </row>
    <row r="375" spans="1:8" ht="15.5" x14ac:dyDescent="0.3">
      <c r="A375" s="4">
        <f t="shared" si="5"/>
        <v>374</v>
      </c>
      <c r="B375" s="28">
        <v>39383.133133038864</v>
      </c>
      <c r="C375" s="28">
        <v>39393.133133038864</v>
      </c>
      <c r="D375" s="4" t="s">
        <v>414</v>
      </c>
      <c r="E375" s="5" t="s">
        <v>708</v>
      </c>
      <c r="F375" s="4">
        <v>0</v>
      </c>
      <c r="G375" s="5">
        <v>0</v>
      </c>
      <c r="H375" s="5">
        <f>IF(ORDERS[[#This Row],[Order Type]]="In-Store", 0,_xlfn.DAYS(ORDERS[[#This Row],[Order Arrival Date]],ORDERS[[#This Row],[Order Date]]))</f>
        <v>10</v>
      </c>
    </row>
    <row r="376" spans="1:8" ht="15.5" x14ac:dyDescent="0.3">
      <c r="A376" s="4">
        <f t="shared" si="5"/>
        <v>375</v>
      </c>
      <c r="B376" s="28">
        <v>43682.641884609417</v>
      </c>
      <c r="C376" s="28">
        <v>43682.641884609417</v>
      </c>
      <c r="D376" s="4" t="s">
        <v>413</v>
      </c>
      <c r="E376" s="5" t="s">
        <v>710</v>
      </c>
      <c r="F376" s="4">
        <v>32</v>
      </c>
      <c r="G376" s="5">
        <v>0</v>
      </c>
      <c r="H376" s="5">
        <f>IF(ORDERS[[#This Row],[Order Type]]="In-Store", 0,_xlfn.DAYS(ORDERS[[#This Row],[Order Arrival Date]],ORDERS[[#This Row],[Order Date]]))</f>
        <v>0</v>
      </c>
    </row>
    <row r="377" spans="1:8" ht="15.5" x14ac:dyDescent="0.3">
      <c r="A377" s="4">
        <f t="shared" si="5"/>
        <v>376</v>
      </c>
      <c r="B377" s="28">
        <v>42057.220969579532</v>
      </c>
      <c r="C377" s="28">
        <v>42057.220969579532</v>
      </c>
      <c r="D377" s="4" t="s">
        <v>413</v>
      </c>
      <c r="E377" s="5" t="s">
        <v>789</v>
      </c>
      <c r="F377" s="4">
        <v>21</v>
      </c>
      <c r="G377" s="5">
        <v>0</v>
      </c>
      <c r="H377" s="5">
        <f>IF(ORDERS[[#This Row],[Order Type]]="In-Store", 0,_xlfn.DAYS(ORDERS[[#This Row],[Order Arrival Date]],ORDERS[[#This Row],[Order Date]]))</f>
        <v>0</v>
      </c>
    </row>
    <row r="378" spans="1:8" ht="15.5" x14ac:dyDescent="0.3">
      <c r="A378" s="4">
        <f t="shared" si="5"/>
        <v>377</v>
      </c>
      <c r="B378" s="28">
        <v>41749.651310842288</v>
      </c>
      <c r="C378" s="28">
        <v>41749.651310842288</v>
      </c>
      <c r="D378" s="4" t="s">
        <v>413</v>
      </c>
      <c r="E378" s="5" t="s">
        <v>763</v>
      </c>
      <c r="F378" s="4">
        <v>47</v>
      </c>
      <c r="G378" s="5">
        <v>0</v>
      </c>
      <c r="H378" s="5">
        <f>IF(ORDERS[[#This Row],[Order Type]]="In-Store", 0,_xlfn.DAYS(ORDERS[[#This Row],[Order Arrival Date]],ORDERS[[#This Row],[Order Date]]))</f>
        <v>0</v>
      </c>
    </row>
    <row r="379" spans="1:8" ht="15.5" x14ac:dyDescent="0.3">
      <c r="A379" s="4">
        <f t="shared" si="5"/>
        <v>378</v>
      </c>
      <c r="B379" s="28">
        <v>43722.257788206363</v>
      </c>
      <c r="C379" s="28">
        <v>43722.257788206363</v>
      </c>
      <c r="D379" s="4" t="s">
        <v>413</v>
      </c>
      <c r="E379" s="5" t="s">
        <v>672</v>
      </c>
      <c r="F379" s="4">
        <v>34</v>
      </c>
      <c r="G379" s="5">
        <v>0</v>
      </c>
      <c r="H379" s="5">
        <f>IF(ORDERS[[#This Row],[Order Type]]="In-Store", 0,_xlfn.DAYS(ORDERS[[#This Row],[Order Arrival Date]],ORDERS[[#This Row],[Order Date]]))</f>
        <v>0</v>
      </c>
    </row>
    <row r="380" spans="1:8" ht="15.5" x14ac:dyDescent="0.3">
      <c r="A380" s="4">
        <f t="shared" si="5"/>
        <v>379</v>
      </c>
      <c r="B380" s="28">
        <v>42024.448902760872</v>
      </c>
      <c r="C380" s="28">
        <v>42024.448902760872</v>
      </c>
      <c r="D380" s="4" t="s">
        <v>413</v>
      </c>
      <c r="E380" s="5" t="s">
        <v>785</v>
      </c>
      <c r="F380" s="4">
        <v>48</v>
      </c>
      <c r="G380" s="5">
        <v>0</v>
      </c>
      <c r="H380" s="5">
        <f>IF(ORDERS[[#This Row],[Order Type]]="In-Store", 0,_xlfn.DAYS(ORDERS[[#This Row],[Order Arrival Date]],ORDERS[[#This Row],[Order Date]]))</f>
        <v>0</v>
      </c>
    </row>
    <row r="381" spans="1:8" ht="15.5" x14ac:dyDescent="0.3">
      <c r="A381" s="4">
        <f t="shared" si="5"/>
        <v>380</v>
      </c>
      <c r="B381" s="28">
        <v>40708.075725477698</v>
      </c>
      <c r="C381" s="28">
        <v>40708.075725477698</v>
      </c>
      <c r="D381" s="4" t="s">
        <v>413</v>
      </c>
      <c r="E381" s="5" t="s">
        <v>624</v>
      </c>
      <c r="F381" s="4">
        <v>25</v>
      </c>
      <c r="G381" s="5">
        <v>0</v>
      </c>
      <c r="H381" s="5">
        <f>IF(ORDERS[[#This Row],[Order Type]]="In-Store", 0,_xlfn.DAYS(ORDERS[[#This Row],[Order Arrival Date]],ORDERS[[#This Row],[Order Date]]))</f>
        <v>0</v>
      </c>
    </row>
    <row r="382" spans="1:8" ht="15.5" x14ac:dyDescent="0.3">
      <c r="A382" s="4">
        <f t="shared" si="5"/>
        <v>381</v>
      </c>
      <c r="B382" s="28">
        <v>39388.591101005506</v>
      </c>
      <c r="C382" s="28">
        <v>39388.591101005506</v>
      </c>
      <c r="D382" s="4" t="s">
        <v>413</v>
      </c>
      <c r="E382" s="5" t="s">
        <v>758</v>
      </c>
      <c r="F382" s="4">
        <v>26</v>
      </c>
      <c r="G382" s="5">
        <v>0</v>
      </c>
      <c r="H382" s="5">
        <f>IF(ORDERS[[#This Row],[Order Type]]="In-Store", 0,_xlfn.DAYS(ORDERS[[#This Row],[Order Arrival Date]],ORDERS[[#This Row],[Order Date]]))</f>
        <v>0</v>
      </c>
    </row>
    <row r="383" spans="1:8" ht="15.5" x14ac:dyDescent="0.3">
      <c r="A383" s="4">
        <f t="shared" si="5"/>
        <v>382</v>
      </c>
      <c r="B383" s="28">
        <v>39157.515826292605</v>
      </c>
      <c r="C383" s="28">
        <v>39160.515826292605</v>
      </c>
      <c r="D383" s="4" t="s">
        <v>414</v>
      </c>
      <c r="E383" s="5" t="s">
        <v>627</v>
      </c>
      <c r="F383" s="4">
        <v>0</v>
      </c>
      <c r="G383" s="5">
        <v>0</v>
      </c>
      <c r="H383" s="5">
        <f>IF(ORDERS[[#This Row],[Order Type]]="In-Store", 0,_xlfn.DAYS(ORDERS[[#This Row],[Order Arrival Date]],ORDERS[[#This Row],[Order Date]]))</f>
        <v>3</v>
      </c>
    </row>
    <row r="384" spans="1:8" ht="15.5" x14ac:dyDescent="0.3">
      <c r="A384" s="4">
        <f t="shared" si="5"/>
        <v>383</v>
      </c>
      <c r="B384" s="28">
        <v>42839.79892981633</v>
      </c>
      <c r="C384" s="28">
        <v>42839.79892981633</v>
      </c>
      <c r="D384" s="4" t="s">
        <v>413</v>
      </c>
      <c r="E384" s="5" t="s">
        <v>732</v>
      </c>
      <c r="F384" s="4">
        <v>7</v>
      </c>
      <c r="G384" s="5">
        <v>0</v>
      </c>
      <c r="H384" s="5">
        <f>IF(ORDERS[[#This Row],[Order Type]]="In-Store", 0,_xlfn.DAYS(ORDERS[[#This Row],[Order Arrival Date]],ORDERS[[#This Row],[Order Date]]))</f>
        <v>0</v>
      </c>
    </row>
    <row r="385" spans="1:8" ht="15.5" x14ac:dyDescent="0.3">
      <c r="A385" s="4">
        <f t="shared" si="5"/>
        <v>384</v>
      </c>
      <c r="B385" s="28">
        <v>43806.286399675868</v>
      </c>
      <c r="C385" s="28">
        <v>43806.286399675868</v>
      </c>
      <c r="D385" s="4" t="s">
        <v>413</v>
      </c>
      <c r="E385" s="5" t="s">
        <v>814</v>
      </c>
      <c r="F385" s="4">
        <v>21</v>
      </c>
      <c r="G385" s="5">
        <v>0</v>
      </c>
      <c r="H385" s="5">
        <f>IF(ORDERS[[#This Row],[Order Type]]="In-Store", 0,_xlfn.DAYS(ORDERS[[#This Row],[Order Arrival Date]],ORDERS[[#This Row],[Order Date]]))</f>
        <v>0</v>
      </c>
    </row>
    <row r="386" spans="1:8" ht="15.5" x14ac:dyDescent="0.3">
      <c r="A386" s="4">
        <f t="shared" si="5"/>
        <v>385</v>
      </c>
      <c r="B386" s="28">
        <v>39463.374265117156</v>
      </c>
      <c r="C386" s="28">
        <v>39463.374265117156</v>
      </c>
      <c r="D386" s="4" t="s">
        <v>413</v>
      </c>
      <c r="E386" s="5" t="s">
        <v>784</v>
      </c>
      <c r="F386" s="4">
        <v>12</v>
      </c>
      <c r="G386" s="5">
        <v>0</v>
      </c>
      <c r="H386" s="5">
        <f>IF(ORDERS[[#This Row],[Order Type]]="In-Store", 0,_xlfn.DAYS(ORDERS[[#This Row],[Order Arrival Date]],ORDERS[[#This Row],[Order Date]]))</f>
        <v>0</v>
      </c>
    </row>
    <row r="387" spans="1:8" ht="15.5" x14ac:dyDescent="0.3">
      <c r="A387" s="4">
        <f t="shared" si="5"/>
        <v>386</v>
      </c>
      <c r="B387" s="28">
        <v>43609.391124952672</v>
      </c>
      <c r="C387" s="28">
        <v>43609.391124952672</v>
      </c>
      <c r="D387" s="4" t="s">
        <v>413</v>
      </c>
      <c r="E387" s="5" t="s">
        <v>805</v>
      </c>
      <c r="F387" s="4">
        <v>27</v>
      </c>
      <c r="G387" s="5">
        <v>0</v>
      </c>
      <c r="H387" s="5">
        <f>IF(ORDERS[[#This Row],[Order Type]]="In-Store", 0,_xlfn.DAYS(ORDERS[[#This Row],[Order Arrival Date]],ORDERS[[#This Row],[Order Date]]))</f>
        <v>0</v>
      </c>
    </row>
    <row r="388" spans="1:8" ht="15.5" x14ac:dyDescent="0.3">
      <c r="A388" s="4">
        <f t="shared" ref="A388:A451" si="6">1+A387</f>
        <v>387</v>
      </c>
      <c r="B388" s="28">
        <v>40810.099178969329</v>
      </c>
      <c r="C388" s="28">
        <v>40810.099178969329</v>
      </c>
      <c r="D388" s="4" t="s">
        <v>413</v>
      </c>
      <c r="E388" s="5" t="s">
        <v>817</v>
      </c>
      <c r="F388" s="4">
        <v>29</v>
      </c>
      <c r="G388" s="5">
        <v>0</v>
      </c>
      <c r="H388" s="5">
        <f>IF(ORDERS[[#This Row],[Order Type]]="In-Store", 0,_xlfn.DAYS(ORDERS[[#This Row],[Order Arrival Date]],ORDERS[[#This Row],[Order Date]]))</f>
        <v>0</v>
      </c>
    </row>
    <row r="389" spans="1:8" ht="15.5" x14ac:dyDescent="0.3">
      <c r="A389" s="4">
        <f t="shared" si="6"/>
        <v>388</v>
      </c>
      <c r="B389" s="28">
        <v>45239.299770246493</v>
      </c>
      <c r="C389" s="28">
        <v>45239.299770246493</v>
      </c>
      <c r="D389" s="4" t="s">
        <v>413</v>
      </c>
      <c r="E389" s="5" t="s">
        <v>752</v>
      </c>
      <c r="F389" s="4">
        <v>35</v>
      </c>
      <c r="G389" s="5">
        <v>0</v>
      </c>
      <c r="H389" s="5">
        <f>IF(ORDERS[[#This Row],[Order Type]]="In-Store", 0,_xlfn.DAYS(ORDERS[[#This Row],[Order Arrival Date]],ORDERS[[#This Row],[Order Date]]))</f>
        <v>0</v>
      </c>
    </row>
    <row r="390" spans="1:8" ht="15.5" x14ac:dyDescent="0.3">
      <c r="A390" s="4">
        <f t="shared" si="6"/>
        <v>389</v>
      </c>
      <c r="B390" s="28">
        <v>41033.646498814087</v>
      </c>
      <c r="C390" s="28">
        <v>41033.646498814087</v>
      </c>
      <c r="D390" s="4" t="s">
        <v>413</v>
      </c>
      <c r="E390" s="5" t="s">
        <v>814</v>
      </c>
      <c r="F390" s="4">
        <v>24</v>
      </c>
      <c r="G390" s="5">
        <v>0</v>
      </c>
      <c r="H390" s="5">
        <f>IF(ORDERS[[#This Row],[Order Type]]="In-Store", 0,_xlfn.DAYS(ORDERS[[#This Row],[Order Arrival Date]],ORDERS[[#This Row],[Order Date]]))</f>
        <v>0</v>
      </c>
    </row>
    <row r="391" spans="1:8" ht="15.5" x14ac:dyDescent="0.3">
      <c r="A391" s="4">
        <f t="shared" si="6"/>
        <v>390</v>
      </c>
      <c r="B391" s="28">
        <v>39441.831142787007</v>
      </c>
      <c r="C391" s="28">
        <v>39458.831142787007</v>
      </c>
      <c r="D391" s="4" t="s">
        <v>414</v>
      </c>
      <c r="E391" s="5" t="s">
        <v>744</v>
      </c>
      <c r="F391" s="4">
        <v>0</v>
      </c>
      <c r="G391" s="5">
        <v>0</v>
      </c>
      <c r="H391" s="5">
        <f>IF(ORDERS[[#This Row],[Order Type]]="In-Store", 0,_xlfn.DAYS(ORDERS[[#This Row],[Order Arrival Date]],ORDERS[[#This Row],[Order Date]]))</f>
        <v>17</v>
      </c>
    </row>
    <row r="392" spans="1:8" ht="15.5" x14ac:dyDescent="0.3">
      <c r="A392" s="4">
        <f t="shared" si="6"/>
        <v>391</v>
      </c>
      <c r="B392" s="28">
        <v>40301.958705074561</v>
      </c>
      <c r="C392" s="28">
        <v>40301.958705074561</v>
      </c>
      <c r="D392" s="4" t="s">
        <v>413</v>
      </c>
      <c r="E392" s="5" t="s">
        <v>727</v>
      </c>
      <c r="F392" s="4">
        <v>38</v>
      </c>
      <c r="G392" s="5">
        <v>0</v>
      </c>
      <c r="H392" s="5">
        <f>IF(ORDERS[[#This Row],[Order Type]]="In-Store", 0,_xlfn.DAYS(ORDERS[[#This Row],[Order Arrival Date]],ORDERS[[#This Row],[Order Date]]))</f>
        <v>0</v>
      </c>
    </row>
    <row r="393" spans="1:8" ht="15.5" x14ac:dyDescent="0.3">
      <c r="A393" s="4">
        <f t="shared" si="6"/>
        <v>392</v>
      </c>
      <c r="B393" s="28">
        <v>38877.249745149085</v>
      </c>
      <c r="C393" s="28">
        <v>38883.249745149085</v>
      </c>
      <c r="D393" s="4" t="s">
        <v>414</v>
      </c>
      <c r="E393" s="5" t="s">
        <v>674</v>
      </c>
      <c r="F393" s="4">
        <v>0</v>
      </c>
      <c r="G393" s="5">
        <v>0</v>
      </c>
      <c r="H393" s="5">
        <f>IF(ORDERS[[#This Row],[Order Type]]="In-Store", 0,_xlfn.DAYS(ORDERS[[#This Row],[Order Arrival Date]],ORDERS[[#This Row],[Order Date]]))</f>
        <v>6</v>
      </c>
    </row>
    <row r="394" spans="1:8" ht="15.5" x14ac:dyDescent="0.3">
      <c r="A394" s="4">
        <f t="shared" si="6"/>
        <v>393</v>
      </c>
      <c r="B394" s="28">
        <v>43840.463253519185</v>
      </c>
      <c r="C394" s="28">
        <v>43840.463253519185</v>
      </c>
      <c r="D394" s="4" t="s">
        <v>413</v>
      </c>
      <c r="E394" s="5" t="s">
        <v>715</v>
      </c>
      <c r="F394" s="4">
        <v>42</v>
      </c>
      <c r="G394" s="5">
        <v>0</v>
      </c>
      <c r="H394" s="5">
        <f>IF(ORDERS[[#This Row],[Order Type]]="In-Store", 0,_xlfn.DAYS(ORDERS[[#This Row],[Order Arrival Date]],ORDERS[[#This Row],[Order Date]]))</f>
        <v>0</v>
      </c>
    </row>
    <row r="395" spans="1:8" ht="15.5" x14ac:dyDescent="0.3">
      <c r="A395" s="4">
        <f t="shared" si="6"/>
        <v>394</v>
      </c>
      <c r="B395" s="28">
        <v>42500.598290067348</v>
      </c>
      <c r="C395" s="28">
        <v>42500.598290067348</v>
      </c>
      <c r="D395" s="4" t="s">
        <v>413</v>
      </c>
      <c r="E395" s="5" t="s">
        <v>648</v>
      </c>
      <c r="F395" s="4">
        <v>46</v>
      </c>
      <c r="G395" s="5">
        <v>0</v>
      </c>
      <c r="H395" s="5">
        <f>IF(ORDERS[[#This Row],[Order Type]]="In-Store", 0,_xlfn.DAYS(ORDERS[[#This Row],[Order Arrival Date]],ORDERS[[#This Row],[Order Date]]))</f>
        <v>0</v>
      </c>
    </row>
    <row r="396" spans="1:8" ht="15.5" x14ac:dyDescent="0.3">
      <c r="A396" s="4">
        <f t="shared" si="6"/>
        <v>395</v>
      </c>
      <c r="B396" s="28">
        <v>43095.882018193406</v>
      </c>
      <c r="C396" s="28">
        <v>43095.882018193406</v>
      </c>
      <c r="D396" s="4" t="s">
        <v>413</v>
      </c>
      <c r="E396" s="5" t="s">
        <v>680</v>
      </c>
      <c r="F396" s="4">
        <v>4</v>
      </c>
      <c r="G396" s="5">
        <v>0</v>
      </c>
      <c r="H396" s="5">
        <f>IF(ORDERS[[#This Row],[Order Type]]="In-Store", 0,_xlfn.DAYS(ORDERS[[#This Row],[Order Arrival Date]],ORDERS[[#This Row],[Order Date]]))</f>
        <v>0</v>
      </c>
    </row>
    <row r="397" spans="1:8" ht="15.5" x14ac:dyDescent="0.3">
      <c r="A397" s="4">
        <f t="shared" si="6"/>
        <v>396</v>
      </c>
      <c r="B397" s="28">
        <v>44580.447689220666</v>
      </c>
      <c r="C397" s="28">
        <v>44580.447689220666</v>
      </c>
      <c r="D397" s="4" t="s">
        <v>413</v>
      </c>
      <c r="E397" s="5" t="s">
        <v>622</v>
      </c>
      <c r="F397" s="4">
        <v>29</v>
      </c>
      <c r="G397" s="5">
        <v>0</v>
      </c>
      <c r="H397" s="5">
        <f>IF(ORDERS[[#This Row],[Order Type]]="In-Store", 0,_xlfn.DAYS(ORDERS[[#This Row],[Order Arrival Date]],ORDERS[[#This Row],[Order Date]]))</f>
        <v>0</v>
      </c>
    </row>
    <row r="398" spans="1:8" ht="15.5" x14ac:dyDescent="0.3">
      <c r="A398" s="4">
        <f t="shared" si="6"/>
        <v>397</v>
      </c>
      <c r="B398" s="28">
        <v>40819.737474163696</v>
      </c>
      <c r="C398" s="28">
        <v>40819.737474163696</v>
      </c>
      <c r="D398" s="4" t="s">
        <v>413</v>
      </c>
      <c r="E398" s="5" t="s">
        <v>772</v>
      </c>
      <c r="F398" s="4">
        <v>49</v>
      </c>
      <c r="G398" s="5">
        <v>0</v>
      </c>
      <c r="H398" s="5">
        <f>IF(ORDERS[[#This Row],[Order Type]]="In-Store", 0,_xlfn.DAYS(ORDERS[[#This Row],[Order Arrival Date]],ORDERS[[#This Row],[Order Date]]))</f>
        <v>0</v>
      </c>
    </row>
    <row r="399" spans="1:8" ht="15.5" x14ac:dyDescent="0.3">
      <c r="A399" s="4">
        <f t="shared" si="6"/>
        <v>398</v>
      </c>
      <c r="B399" s="28">
        <v>38721.035431026998</v>
      </c>
      <c r="C399" s="28">
        <v>38732.035431026998</v>
      </c>
      <c r="D399" s="4" t="s">
        <v>414</v>
      </c>
      <c r="E399" s="5" t="s">
        <v>674</v>
      </c>
      <c r="F399" s="4">
        <v>0</v>
      </c>
      <c r="G399" s="5">
        <v>0</v>
      </c>
      <c r="H399" s="5">
        <f>IF(ORDERS[[#This Row],[Order Type]]="In-Store", 0,_xlfn.DAYS(ORDERS[[#This Row],[Order Arrival Date]],ORDERS[[#This Row],[Order Date]]))</f>
        <v>11</v>
      </c>
    </row>
    <row r="400" spans="1:8" ht="15.5" x14ac:dyDescent="0.3">
      <c r="A400" s="4">
        <f t="shared" si="6"/>
        <v>399</v>
      </c>
      <c r="B400" s="28">
        <v>43914.268553397276</v>
      </c>
      <c r="C400" s="28">
        <v>43914.268553397276</v>
      </c>
      <c r="D400" s="4" t="s">
        <v>413</v>
      </c>
      <c r="E400" s="5" t="s">
        <v>754</v>
      </c>
      <c r="F400" s="4">
        <v>27</v>
      </c>
      <c r="G400" s="5">
        <v>0</v>
      </c>
      <c r="H400" s="5">
        <f>IF(ORDERS[[#This Row],[Order Type]]="In-Store", 0,_xlfn.DAYS(ORDERS[[#This Row],[Order Arrival Date]],ORDERS[[#This Row],[Order Date]]))</f>
        <v>0</v>
      </c>
    </row>
    <row r="401" spans="1:8" ht="15.5" x14ac:dyDescent="0.3">
      <c r="A401" s="4">
        <f t="shared" si="6"/>
        <v>400</v>
      </c>
      <c r="B401" s="28">
        <v>43350.163177205082</v>
      </c>
      <c r="C401" s="28">
        <v>43366.163177205082</v>
      </c>
      <c r="D401" s="4" t="s">
        <v>414</v>
      </c>
      <c r="E401" s="5" t="s">
        <v>629</v>
      </c>
      <c r="F401" s="4">
        <v>0</v>
      </c>
      <c r="G401" s="5">
        <v>0</v>
      </c>
      <c r="H401" s="5">
        <f>IF(ORDERS[[#This Row],[Order Type]]="In-Store", 0,_xlfn.DAYS(ORDERS[[#This Row],[Order Arrival Date]],ORDERS[[#This Row],[Order Date]]))</f>
        <v>16</v>
      </c>
    </row>
    <row r="402" spans="1:8" ht="15.5" x14ac:dyDescent="0.3">
      <c r="A402" s="4">
        <f t="shared" si="6"/>
        <v>401</v>
      </c>
      <c r="B402" s="28">
        <v>41422.870971872166</v>
      </c>
      <c r="C402" s="28">
        <v>41422.870971872166</v>
      </c>
      <c r="D402" s="4" t="s">
        <v>413</v>
      </c>
      <c r="E402" s="5" t="s">
        <v>782</v>
      </c>
      <c r="F402" s="4">
        <v>20</v>
      </c>
      <c r="G402" s="5">
        <v>0</v>
      </c>
      <c r="H402" s="5">
        <f>IF(ORDERS[[#This Row],[Order Type]]="In-Store", 0,_xlfn.DAYS(ORDERS[[#This Row],[Order Arrival Date]],ORDERS[[#This Row],[Order Date]]))</f>
        <v>0</v>
      </c>
    </row>
    <row r="403" spans="1:8" ht="15.5" x14ac:dyDescent="0.3">
      <c r="A403" s="4">
        <f t="shared" si="6"/>
        <v>402</v>
      </c>
      <c r="B403" s="28">
        <v>39301.919313150443</v>
      </c>
      <c r="C403" s="28">
        <v>39301.919313150443</v>
      </c>
      <c r="D403" s="4" t="s">
        <v>413</v>
      </c>
      <c r="E403" s="5" t="s">
        <v>712</v>
      </c>
      <c r="F403" s="4">
        <v>12</v>
      </c>
      <c r="G403" s="5">
        <v>0</v>
      </c>
      <c r="H403" s="5">
        <f>IF(ORDERS[[#This Row],[Order Type]]="In-Store", 0,_xlfn.DAYS(ORDERS[[#This Row],[Order Arrival Date]],ORDERS[[#This Row],[Order Date]]))</f>
        <v>0</v>
      </c>
    </row>
    <row r="404" spans="1:8" ht="15.5" x14ac:dyDescent="0.3">
      <c r="A404" s="4">
        <f t="shared" si="6"/>
        <v>403</v>
      </c>
      <c r="B404" s="28">
        <v>41917.378099301284</v>
      </c>
      <c r="C404" s="28">
        <v>41917.378099301284</v>
      </c>
      <c r="D404" s="4" t="s">
        <v>413</v>
      </c>
      <c r="E404" s="5" t="s">
        <v>636</v>
      </c>
      <c r="F404" s="4">
        <v>49</v>
      </c>
      <c r="G404" s="5">
        <v>0</v>
      </c>
      <c r="H404" s="5">
        <f>IF(ORDERS[[#This Row],[Order Type]]="In-Store", 0,_xlfn.DAYS(ORDERS[[#This Row],[Order Arrival Date]],ORDERS[[#This Row],[Order Date]]))</f>
        <v>0</v>
      </c>
    </row>
    <row r="405" spans="1:8" ht="15.5" x14ac:dyDescent="0.3">
      <c r="A405" s="4">
        <f t="shared" si="6"/>
        <v>404</v>
      </c>
      <c r="B405" s="28">
        <v>39513.089164252058</v>
      </c>
      <c r="C405" s="28">
        <v>39513.089164252058</v>
      </c>
      <c r="D405" s="4" t="s">
        <v>413</v>
      </c>
      <c r="E405" s="5" t="s">
        <v>784</v>
      </c>
      <c r="F405" s="4">
        <v>26</v>
      </c>
      <c r="G405" s="5">
        <v>0</v>
      </c>
      <c r="H405" s="5">
        <f>IF(ORDERS[[#This Row],[Order Type]]="In-Store", 0,_xlfn.DAYS(ORDERS[[#This Row],[Order Arrival Date]],ORDERS[[#This Row],[Order Date]]))</f>
        <v>0</v>
      </c>
    </row>
    <row r="406" spans="1:8" ht="15.5" x14ac:dyDescent="0.3">
      <c r="A406" s="4">
        <f t="shared" si="6"/>
        <v>405</v>
      </c>
      <c r="B406" s="28">
        <v>39016.626201894476</v>
      </c>
      <c r="C406" s="28">
        <v>39024.626201894476</v>
      </c>
      <c r="D406" s="4" t="s">
        <v>414</v>
      </c>
      <c r="E406" s="5" t="s">
        <v>694</v>
      </c>
      <c r="F406" s="4">
        <v>0</v>
      </c>
      <c r="G406" s="5">
        <v>0</v>
      </c>
      <c r="H406" s="5">
        <f>IF(ORDERS[[#This Row],[Order Type]]="In-Store", 0,_xlfn.DAYS(ORDERS[[#This Row],[Order Arrival Date]],ORDERS[[#This Row],[Order Date]]))</f>
        <v>8</v>
      </c>
    </row>
    <row r="407" spans="1:8" ht="15.5" x14ac:dyDescent="0.3">
      <c r="A407" s="4">
        <f t="shared" si="6"/>
        <v>406</v>
      </c>
      <c r="B407" s="28">
        <v>41414.002719227785</v>
      </c>
      <c r="C407" s="28">
        <v>41414.002719227785</v>
      </c>
      <c r="D407" s="4" t="s">
        <v>413</v>
      </c>
      <c r="E407" s="5" t="s">
        <v>706</v>
      </c>
      <c r="F407" s="4">
        <v>15</v>
      </c>
      <c r="G407" s="5">
        <v>0</v>
      </c>
      <c r="H407" s="5">
        <f>IF(ORDERS[[#This Row],[Order Type]]="In-Store", 0,_xlfn.DAYS(ORDERS[[#This Row],[Order Arrival Date]],ORDERS[[#This Row],[Order Date]]))</f>
        <v>0</v>
      </c>
    </row>
    <row r="408" spans="1:8" ht="15.5" x14ac:dyDescent="0.3">
      <c r="A408" s="4">
        <f t="shared" si="6"/>
        <v>407</v>
      </c>
      <c r="B408" s="28">
        <v>42428.792270227554</v>
      </c>
      <c r="C408" s="28">
        <v>42428.792270227554</v>
      </c>
      <c r="D408" s="4" t="s">
        <v>413</v>
      </c>
      <c r="E408" s="5" t="s">
        <v>803</v>
      </c>
      <c r="F408" s="4">
        <v>32</v>
      </c>
      <c r="G408" s="5">
        <v>0</v>
      </c>
      <c r="H408" s="5">
        <f>IF(ORDERS[[#This Row],[Order Type]]="In-Store", 0,_xlfn.DAYS(ORDERS[[#This Row],[Order Arrival Date]],ORDERS[[#This Row],[Order Date]]))</f>
        <v>0</v>
      </c>
    </row>
    <row r="409" spans="1:8" ht="15.5" x14ac:dyDescent="0.3">
      <c r="A409" s="4">
        <f t="shared" si="6"/>
        <v>408</v>
      </c>
      <c r="B409" s="28">
        <v>45186.539606370585</v>
      </c>
      <c r="C409" s="28">
        <v>45202.539606370585</v>
      </c>
      <c r="D409" s="4" t="s">
        <v>414</v>
      </c>
      <c r="E409" s="5" t="s">
        <v>640</v>
      </c>
      <c r="F409" s="4">
        <v>0</v>
      </c>
      <c r="G409" s="5">
        <v>0</v>
      </c>
      <c r="H409" s="5">
        <f>IF(ORDERS[[#This Row],[Order Type]]="In-Store", 0,_xlfn.DAYS(ORDERS[[#This Row],[Order Arrival Date]],ORDERS[[#This Row],[Order Date]]))</f>
        <v>16</v>
      </c>
    </row>
    <row r="410" spans="1:8" ht="15.5" x14ac:dyDescent="0.3">
      <c r="A410" s="4">
        <f t="shared" si="6"/>
        <v>409</v>
      </c>
      <c r="B410" s="28">
        <v>44000.711313610875</v>
      </c>
      <c r="C410" s="28">
        <v>44000.711313610875</v>
      </c>
      <c r="D410" s="4" t="s">
        <v>413</v>
      </c>
      <c r="E410" s="5" t="s">
        <v>641</v>
      </c>
      <c r="F410" s="4">
        <v>21</v>
      </c>
      <c r="G410" s="5">
        <v>0</v>
      </c>
      <c r="H410" s="5">
        <f>IF(ORDERS[[#This Row],[Order Type]]="In-Store", 0,_xlfn.DAYS(ORDERS[[#This Row],[Order Arrival Date]],ORDERS[[#This Row],[Order Date]]))</f>
        <v>0</v>
      </c>
    </row>
    <row r="411" spans="1:8" ht="15.5" x14ac:dyDescent="0.3">
      <c r="A411" s="4">
        <f t="shared" si="6"/>
        <v>410</v>
      </c>
      <c r="B411" s="28">
        <v>39975.11853145434</v>
      </c>
      <c r="C411" s="28">
        <v>39991.11853145434</v>
      </c>
      <c r="D411" s="4" t="s">
        <v>414</v>
      </c>
      <c r="E411" s="5" t="s">
        <v>794</v>
      </c>
      <c r="F411" s="4">
        <v>0</v>
      </c>
      <c r="G411" s="5">
        <v>0</v>
      </c>
      <c r="H411" s="5">
        <f>IF(ORDERS[[#This Row],[Order Type]]="In-Store", 0,_xlfn.DAYS(ORDERS[[#This Row],[Order Arrival Date]],ORDERS[[#This Row],[Order Date]]))</f>
        <v>16</v>
      </c>
    </row>
    <row r="412" spans="1:8" ht="15.5" x14ac:dyDescent="0.3">
      <c r="A412" s="4">
        <f t="shared" si="6"/>
        <v>411</v>
      </c>
      <c r="B412" s="28">
        <v>43232.685009090441</v>
      </c>
      <c r="C412" s="28">
        <v>43232.685009090441</v>
      </c>
      <c r="D412" s="4" t="s">
        <v>413</v>
      </c>
      <c r="E412" s="5" t="s">
        <v>693</v>
      </c>
      <c r="F412" s="4">
        <v>2</v>
      </c>
      <c r="G412" s="5">
        <v>0</v>
      </c>
      <c r="H412" s="5">
        <f>IF(ORDERS[[#This Row],[Order Type]]="In-Store", 0,_xlfn.DAYS(ORDERS[[#This Row],[Order Arrival Date]],ORDERS[[#This Row],[Order Date]]))</f>
        <v>0</v>
      </c>
    </row>
    <row r="413" spans="1:8" ht="15.5" x14ac:dyDescent="0.3">
      <c r="A413" s="4">
        <f t="shared" si="6"/>
        <v>412</v>
      </c>
      <c r="B413" s="28">
        <v>44480.738946378442</v>
      </c>
      <c r="C413" s="28">
        <v>44480.738946378442</v>
      </c>
      <c r="D413" s="4" t="s">
        <v>413</v>
      </c>
      <c r="E413" s="5" t="s">
        <v>787</v>
      </c>
      <c r="F413" s="4">
        <v>19</v>
      </c>
      <c r="G413" s="5">
        <v>0</v>
      </c>
      <c r="H413" s="5">
        <f>IF(ORDERS[[#This Row],[Order Type]]="In-Store", 0,_xlfn.DAYS(ORDERS[[#This Row],[Order Arrival Date]],ORDERS[[#This Row],[Order Date]]))</f>
        <v>0</v>
      </c>
    </row>
    <row r="414" spans="1:8" ht="15.5" x14ac:dyDescent="0.3">
      <c r="A414" s="4">
        <f t="shared" si="6"/>
        <v>413</v>
      </c>
      <c r="B414" s="28">
        <v>41617.197748157676</v>
      </c>
      <c r="C414" s="28">
        <v>41617.197748157676</v>
      </c>
      <c r="D414" s="4" t="s">
        <v>413</v>
      </c>
      <c r="E414" s="5" t="s">
        <v>715</v>
      </c>
      <c r="F414" s="4">
        <v>41</v>
      </c>
      <c r="G414" s="5">
        <v>0</v>
      </c>
      <c r="H414" s="5">
        <f>IF(ORDERS[[#This Row],[Order Type]]="In-Store", 0,_xlfn.DAYS(ORDERS[[#This Row],[Order Arrival Date]],ORDERS[[#This Row],[Order Date]]))</f>
        <v>0</v>
      </c>
    </row>
    <row r="415" spans="1:8" ht="15.5" x14ac:dyDescent="0.3">
      <c r="A415" s="4">
        <f t="shared" si="6"/>
        <v>414</v>
      </c>
      <c r="B415" s="28">
        <v>43600.437454192863</v>
      </c>
      <c r="C415" s="28">
        <v>43600.437454192863</v>
      </c>
      <c r="D415" s="4" t="s">
        <v>413</v>
      </c>
      <c r="E415" s="5" t="s">
        <v>801</v>
      </c>
      <c r="F415" s="4">
        <v>32</v>
      </c>
      <c r="G415" s="5">
        <v>0</v>
      </c>
      <c r="H415" s="5">
        <f>IF(ORDERS[[#This Row],[Order Type]]="In-Store", 0,_xlfn.DAYS(ORDERS[[#This Row],[Order Arrival Date]],ORDERS[[#This Row],[Order Date]]))</f>
        <v>0</v>
      </c>
    </row>
    <row r="416" spans="1:8" ht="15.5" x14ac:dyDescent="0.3">
      <c r="A416" s="4">
        <f t="shared" si="6"/>
        <v>415</v>
      </c>
      <c r="B416" s="28">
        <v>43208.219224544548</v>
      </c>
      <c r="C416" s="28">
        <v>43210.219224544548</v>
      </c>
      <c r="D416" s="4" t="s">
        <v>414</v>
      </c>
      <c r="E416" s="5" t="s">
        <v>815</v>
      </c>
      <c r="F416" s="4">
        <v>0</v>
      </c>
      <c r="G416" s="5">
        <v>0</v>
      </c>
      <c r="H416" s="5">
        <f>IF(ORDERS[[#This Row],[Order Type]]="In-Store", 0,_xlfn.DAYS(ORDERS[[#This Row],[Order Arrival Date]],ORDERS[[#This Row],[Order Date]]))</f>
        <v>2</v>
      </c>
    </row>
    <row r="417" spans="1:8" ht="15.5" x14ac:dyDescent="0.3">
      <c r="A417" s="4">
        <f t="shared" si="6"/>
        <v>416</v>
      </c>
      <c r="B417" s="28">
        <v>39884.389051815546</v>
      </c>
      <c r="C417" s="28">
        <v>39885.389051815546</v>
      </c>
      <c r="D417" s="4" t="s">
        <v>414</v>
      </c>
      <c r="E417" s="5" t="s">
        <v>781</v>
      </c>
      <c r="F417" s="4">
        <v>0</v>
      </c>
      <c r="G417" s="5">
        <v>0</v>
      </c>
      <c r="H417" s="5">
        <f>IF(ORDERS[[#This Row],[Order Type]]="In-Store", 0,_xlfn.DAYS(ORDERS[[#This Row],[Order Arrival Date]],ORDERS[[#This Row],[Order Date]]))</f>
        <v>1</v>
      </c>
    </row>
    <row r="418" spans="1:8" ht="15.5" x14ac:dyDescent="0.3">
      <c r="A418" s="4">
        <f t="shared" si="6"/>
        <v>417</v>
      </c>
      <c r="B418" s="28">
        <v>42113.860352227748</v>
      </c>
      <c r="C418" s="28">
        <v>42113.860352227748</v>
      </c>
      <c r="D418" s="4" t="s">
        <v>413</v>
      </c>
      <c r="E418" s="5" t="s">
        <v>772</v>
      </c>
      <c r="F418" s="4">
        <v>2</v>
      </c>
      <c r="G418" s="5">
        <v>0</v>
      </c>
      <c r="H418" s="5">
        <f>IF(ORDERS[[#This Row],[Order Type]]="In-Store", 0,_xlfn.DAYS(ORDERS[[#This Row],[Order Arrival Date]],ORDERS[[#This Row],[Order Date]]))</f>
        <v>0</v>
      </c>
    </row>
    <row r="419" spans="1:8" ht="15.5" x14ac:dyDescent="0.3">
      <c r="A419" s="4">
        <f t="shared" si="6"/>
        <v>418</v>
      </c>
      <c r="B419" s="28">
        <v>42068.311356095684</v>
      </c>
      <c r="C419" s="28">
        <v>42068.311356095684</v>
      </c>
      <c r="D419" s="4" t="s">
        <v>413</v>
      </c>
      <c r="E419" s="5" t="s">
        <v>770</v>
      </c>
      <c r="F419" s="4">
        <v>8</v>
      </c>
      <c r="G419" s="5">
        <v>0</v>
      </c>
      <c r="H419" s="5">
        <f>IF(ORDERS[[#This Row],[Order Type]]="In-Store", 0,_xlfn.DAYS(ORDERS[[#This Row],[Order Arrival Date]],ORDERS[[#This Row],[Order Date]]))</f>
        <v>0</v>
      </c>
    </row>
    <row r="420" spans="1:8" ht="15.5" x14ac:dyDescent="0.3">
      <c r="A420" s="4">
        <f t="shared" si="6"/>
        <v>419</v>
      </c>
      <c r="B420" s="28">
        <v>42441.688651277356</v>
      </c>
      <c r="C420" s="28">
        <v>42453.688651277356</v>
      </c>
      <c r="D420" s="4" t="s">
        <v>414</v>
      </c>
      <c r="E420" s="5" t="s">
        <v>682</v>
      </c>
      <c r="F420" s="4">
        <v>0</v>
      </c>
      <c r="G420" s="5">
        <v>0</v>
      </c>
      <c r="H420" s="5">
        <f>IF(ORDERS[[#This Row],[Order Type]]="In-Store", 0,_xlfn.DAYS(ORDERS[[#This Row],[Order Arrival Date]],ORDERS[[#This Row],[Order Date]]))</f>
        <v>12</v>
      </c>
    </row>
    <row r="421" spans="1:8" ht="15.5" x14ac:dyDescent="0.3">
      <c r="A421" s="4">
        <f t="shared" si="6"/>
        <v>420</v>
      </c>
      <c r="B421" s="28">
        <v>40090.456251909614</v>
      </c>
      <c r="C421" s="28">
        <v>40090.456251909614</v>
      </c>
      <c r="D421" s="4" t="s">
        <v>413</v>
      </c>
      <c r="E421" s="5" t="s">
        <v>793</v>
      </c>
      <c r="F421" s="4">
        <v>28</v>
      </c>
      <c r="G421" s="5">
        <v>0</v>
      </c>
      <c r="H421" s="5">
        <f>IF(ORDERS[[#This Row],[Order Type]]="In-Store", 0,_xlfn.DAYS(ORDERS[[#This Row],[Order Arrival Date]],ORDERS[[#This Row],[Order Date]]))</f>
        <v>0</v>
      </c>
    </row>
    <row r="422" spans="1:8" ht="15.5" x14ac:dyDescent="0.3">
      <c r="A422" s="4">
        <f t="shared" si="6"/>
        <v>421</v>
      </c>
      <c r="B422" s="28">
        <v>44897.341189220329</v>
      </c>
      <c r="C422" s="28">
        <v>44897.341189220329</v>
      </c>
      <c r="D422" s="4" t="s">
        <v>413</v>
      </c>
      <c r="E422" s="5" t="s">
        <v>683</v>
      </c>
      <c r="F422" s="4">
        <v>4</v>
      </c>
      <c r="G422" s="5">
        <v>0</v>
      </c>
      <c r="H422" s="5">
        <f>IF(ORDERS[[#This Row],[Order Type]]="In-Store", 0,_xlfn.DAYS(ORDERS[[#This Row],[Order Arrival Date]],ORDERS[[#This Row],[Order Date]]))</f>
        <v>0</v>
      </c>
    </row>
    <row r="423" spans="1:8" ht="15.5" x14ac:dyDescent="0.3">
      <c r="A423" s="4">
        <f t="shared" si="6"/>
        <v>422</v>
      </c>
      <c r="B423" s="28">
        <v>45068.154608675904</v>
      </c>
      <c r="C423" s="28">
        <v>45068.154608675904</v>
      </c>
      <c r="D423" s="4" t="s">
        <v>413</v>
      </c>
      <c r="E423" s="5" t="s">
        <v>652</v>
      </c>
      <c r="F423" s="4">
        <v>47</v>
      </c>
      <c r="G423" s="5">
        <v>0</v>
      </c>
      <c r="H423" s="5">
        <f>IF(ORDERS[[#This Row],[Order Type]]="In-Store", 0,_xlfn.DAYS(ORDERS[[#This Row],[Order Arrival Date]],ORDERS[[#This Row],[Order Date]]))</f>
        <v>0</v>
      </c>
    </row>
    <row r="424" spans="1:8" ht="15.5" x14ac:dyDescent="0.3">
      <c r="A424" s="4">
        <f t="shared" si="6"/>
        <v>423</v>
      </c>
      <c r="B424" s="28">
        <v>44317.556768573537</v>
      </c>
      <c r="C424" s="28">
        <v>44317.556768573537</v>
      </c>
      <c r="D424" s="4" t="s">
        <v>413</v>
      </c>
      <c r="E424" s="5" t="s">
        <v>763</v>
      </c>
      <c r="F424" s="4">
        <v>48</v>
      </c>
      <c r="G424" s="5">
        <v>0</v>
      </c>
      <c r="H424" s="5">
        <f>IF(ORDERS[[#This Row],[Order Type]]="In-Store", 0,_xlfn.DAYS(ORDERS[[#This Row],[Order Arrival Date]],ORDERS[[#This Row],[Order Date]]))</f>
        <v>0</v>
      </c>
    </row>
    <row r="425" spans="1:8" ht="15.5" x14ac:dyDescent="0.3">
      <c r="A425" s="4">
        <f t="shared" si="6"/>
        <v>424</v>
      </c>
      <c r="B425" s="28">
        <v>40607.272469943106</v>
      </c>
      <c r="C425" s="28">
        <v>40607.272469943106</v>
      </c>
      <c r="D425" s="4" t="s">
        <v>413</v>
      </c>
      <c r="E425" s="5" t="s">
        <v>705</v>
      </c>
      <c r="F425" s="4">
        <v>42</v>
      </c>
      <c r="G425" s="5">
        <v>0</v>
      </c>
      <c r="H425" s="5">
        <f>IF(ORDERS[[#This Row],[Order Type]]="In-Store", 0,_xlfn.DAYS(ORDERS[[#This Row],[Order Arrival Date]],ORDERS[[#This Row],[Order Date]]))</f>
        <v>0</v>
      </c>
    </row>
    <row r="426" spans="1:8" ht="15.5" x14ac:dyDescent="0.3">
      <c r="A426" s="4">
        <f t="shared" si="6"/>
        <v>425</v>
      </c>
      <c r="B426" s="28">
        <v>43242.907234677201</v>
      </c>
      <c r="C426" s="28">
        <v>43242.907234677201</v>
      </c>
      <c r="D426" s="4" t="s">
        <v>413</v>
      </c>
      <c r="E426" s="5" t="s">
        <v>622</v>
      </c>
      <c r="F426" s="4">
        <v>25</v>
      </c>
      <c r="G426" s="5">
        <v>0</v>
      </c>
      <c r="H426" s="5">
        <f>IF(ORDERS[[#This Row],[Order Type]]="In-Store", 0,_xlfn.DAYS(ORDERS[[#This Row],[Order Arrival Date]],ORDERS[[#This Row],[Order Date]]))</f>
        <v>0</v>
      </c>
    </row>
    <row r="427" spans="1:8" ht="15.5" x14ac:dyDescent="0.3">
      <c r="A427" s="4">
        <f t="shared" si="6"/>
        <v>426</v>
      </c>
      <c r="B427" s="28">
        <v>43607.516939332781</v>
      </c>
      <c r="C427" s="28">
        <v>43607.516939332781</v>
      </c>
      <c r="D427" s="4" t="s">
        <v>413</v>
      </c>
      <c r="E427" s="5" t="s">
        <v>811</v>
      </c>
      <c r="F427" s="4">
        <v>20</v>
      </c>
      <c r="G427" s="5">
        <v>0</v>
      </c>
      <c r="H427" s="5">
        <f>IF(ORDERS[[#This Row],[Order Type]]="In-Store", 0,_xlfn.DAYS(ORDERS[[#This Row],[Order Arrival Date]],ORDERS[[#This Row],[Order Date]]))</f>
        <v>0</v>
      </c>
    </row>
    <row r="428" spans="1:8" ht="15.5" x14ac:dyDescent="0.3">
      <c r="A428" s="4">
        <f t="shared" si="6"/>
        <v>427</v>
      </c>
      <c r="B428" s="28">
        <v>41221.606685414554</v>
      </c>
      <c r="C428" s="28">
        <v>41221.606685414554</v>
      </c>
      <c r="D428" s="4" t="s">
        <v>413</v>
      </c>
      <c r="E428" s="5" t="s">
        <v>816</v>
      </c>
      <c r="F428" s="4">
        <v>39</v>
      </c>
      <c r="G428" s="5">
        <v>0</v>
      </c>
      <c r="H428" s="5">
        <f>IF(ORDERS[[#This Row],[Order Type]]="In-Store", 0,_xlfn.DAYS(ORDERS[[#This Row],[Order Arrival Date]],ORDERS[[#This Row],[Order Date]]))</f>
        <v>0</v>
      </c>
    </row>
    <row r="429" spans="1:8" ht="15.5" x14ac:dyDescent="0.3">
      <c r="A429" s="4">
        <f t="shared" si="6"/>
        <v>428</v>
      </c>
      <c r="B429" s="28">
        <v>42965.978201739956</v>
      </c>
      <c r="C429" s="28">
        <v>42982.978201739956</v>
      </c>
      <c r="D429" s="4" t="s">
        <v>414</v>
      </c>
      <c r="E429" s="5" t="s">
        <v>627</v>
      </c>
      <c r="F429" s="4">
        <v>0</v>
      </c>
      <c r="G429" s="5">
        <v>0</v>
      </c>
      <c r="H429" s="5">
        <f>IF(ORDERS[[#This Row],[Order Type]]="In-Store", 0,_xlfn.DAYS(ORDERS[[#This Row],[Order Arrival Date]],ORDERS[[#This Row],[Order Date]]))</f>
        <v>17</v>
      </c>
    </row>
    <row r="430" spans="1:8" ht="15.5" x14ac:dyDescent="0.3">
      <c r="A430" s="4">
        <f t="shared" si="6"/>
        <v>429</v>
      </c>
      <c r="B430" s="28">
        <v>43195.563542354605</v>
      </c>
      <c r="C430" s="28">
        <v>43195.563542354605</v>
      </c>
      <c r="D430" s="4" t="s">
        <v>413</v>
      </c>
      <c r="E430" s="5" t="s">
        <v>753</v>
      </c>
      <c r="F430" s="4">
        <v>40</v>
      </c>
      <c r="G430" s="5">
        <v>0</v>
      </c>
      <c r="H430" s="5">
        <f>IF(ORDERS[[#This Row],[Order Type]]="In-Store", 0,_xlfn.DAYS(ORDERS[[#This Row],[Order Arrival Date]],ORDERS[[#This Row],[Order Date]]))</f>
        <v>0</v>
      </c>
    </row>
    <row r="431" spans="1:8" ht="15.5" x14ac:dyDescent="0.3">
      <c r="A431" s="4">
        <f t="shared" si="6"/>
        <v>430</v>
      </c>
      <c r="B431" s="28">
        <v>41839.357187743954</v>
      </c>
      <c r="C431" s="28">
        <v>41839.357187743954</v>
      </c>
      <c r="D431" s="4" t="s">
        <v>413</v>
      </c>
      <c r="E431" s="5" t="s">
        <v>699</v>
      </c>
      <c r="F431" s="4">
        <v>7</v>
      </c>
      <c r="G431" s="5">
        <v>0</v>
      </c>
      <c r="H431" s="5">
        <f>IF(ORDERS[[#This Row],[Order Type]]="In-Store", 0,_xlfn.DAYS(ORDERS[[#This Row],[Order Arrival Date]],ORDERS[[#This Row],[Order Date]]))</f>
        <v>0</v>
      </c>
    </row>
    <row r="432" spans="1:8" ht="15.5" x14ac:dyDescent="0.3">
      <c r="A432" s="4">
        <f t="shared" si="6"/>
        <v>431</v>
      </c>
      <c r="B432" s="28">
        <v>41501.67751592039</v>
      </c>
      <c r="C432" s="28">
        <v>41501.67751592039</v>
      </c>
      <c r="D432" s="4" t="s">
        <v>413</v>
      </c>
      <c r="E432" s="5" t="s">
        <v>686</v>
      </c>
      <c r="F432" s="4">
        <v>16</v>
      </c>
      <c r="G432" s="5">
        <v>0</v>
      </c>
      <c r="H432" s="5">
        <f>IF(ORDERS[[#This Row],[Order Type]]="In-Store", 0,_xlfn.DAYS(ORDERS[[#This Row],[Order Arrival Date]],ORDERS[[#This Row],[Order Date]]))</f>
        <v>0</v>
      </c>
    </row>
    <row r="433" spans="1:8" ht="15.5" x14ac:dyDescent="0.3">
      <c r="A433" s="4">
        <f t="shared" si="6"/>
        <v>432</v>
      </c>
      <c r="B433" s="28">
        <v>43135.055776363231</v>
      </c>
      <c r="C433" s="28">
        <v>43135.055776363231</v>
      </c>
      <c r="D433" s="4" t="s">
        <v>413</v>
      </c>
      <c r="E433" s="5" t="s">
        <v>679</v>
      </c>
      <c r="F433" s="4">
        <v>10</v>
      </c>
      <c r="G433" s="5">
        <v>0</v>
      </c>
      <c r="H433" s="5">
        <f>IF(ORDERS[[#This Row],[Order Type]]="In-Store", 0,_xlfn.DAYS(ORDERS[[#This Row],[Order Arrival Date]],ORDERS[[#This Row],[Order Date]]))</f>
        <v>0</v>
      </c>
    </row>
    <row r="434" spans="1:8" ht="15.5" x14ac:dyDescent="0.3">
      <c r="A434" s="4">
        <f t="shared" si="6"/>
        <v>433</v>
      </c>
      <c r="B434" s="28">
        <v>42750.030176871842</v>
      </c>
      <c r="C434" s="28">
        <v>42750.030176871842</v>
      </c>
      <c r="D434" s="4" t="s">
        <v>413</v>
      </c>
      <c r="E434" s="5" t="s">
        <v>752</v>
      </c>
      <c r="F434" s="4">
        <v>1</v>
      </c>
      <c r="G434" s="5">
        <v>0</v>
      </c>
      <c r="H434" s="5">
        <f>IF(ORDERS[[#This Row],[Order Type]]="In-Store", 0,_xlfn.DAYS(ORDERS[[#This Row],[Order Arrival Date]],ORDERS[[#This Row],[Order Date]]))</f>
        <v>0</v>
      </c>
    </row>
    <row r="435" spans="1:8" ht="15.5" x14ac:dyDescent="0.3">
      <c r="A435" s="4">
        <f t="shared" si="6"/>
        <v>434</v>
      </c>
      <c r="B435" s="28">
        <v>42263.144279072585</v>
      </c>
      <c r="C435" s="28">
        <v>42263.144279072585</v>
      </c>
      <c r="D435" s="4" t="s">
        <v>413</v>
      </c>
      <c r="E435" s="5" t="s">
        <v>757</v>
      </c>
      <c r="F435" s="4">
        <v>46</v>
      </c>
      <c r="G435" s="5">
        <v>0</v>
      </c>
      <c r="H435" s="5">
        <f>IF(ORDERS[[#This Row],[Order Type]]="In-Store", 0,_xlfn.DAYS(ORDERS[[#This Row],[Order Arrival Date]],ORDERS[[#This Row],[Order Date]]))</f>
        <v>0</v>
      </c>
    </row>
    <row r="436" spans="1:8" ht="15.5" x14ac:dyDescent="0.3">
      <c r="A436" s="4">
        <f t="shared" si="6"/>
        <v>435</v>
      </c>
      <c r="B436" s="28">
        <v>40909.630965873803</v>
      </c>
      <c r="C436" s="28">
        <v>40909.630965873803</v>
      </c>
      <c r="D436" s="4" t="s">
        <v>413</v>
      </c>
      <c r="E436" s="5" t="s">
        <v>731</v>
      </c>
      <c r="F436" s="4">
        <v>16</v>
      </c>
      <c r="G436" s="5">
        <v>0</v>
      </c>
      <c r="H436" s="5">
        <f>IF(ORDERS[[#This Row],[Order Type]]="In-Store", 0,_xlfn.DAYS(ORDERS[[#This Row],[Order Arrival Date]],ORDERS[[#This Row],[Order Date]]))</f>
        <v>0</v>
      </c>
    </row>
    <row r="437" spans="1:8" ht="15.5" x14ac:dyDescent="0.3">
      <c r="A437" s="4">
        <f t="shared" si="6"/>
        <v>436</v>
      </c>
      <c r="B437" s="28">
        <v>38936.698663187948</v>
      </c>
      <c r="C437" s="28">
        <v>38953.698663187948</v>
      </c>
      <c r="D437" s="4" t="s">
        <v>414</v>
      </c>
      <c r="E437" s="5" t="s">
        <v>795</v>
      </c>
      <c r="F437" s="4">
        <v>0</v>
      </c>
      <c r="G437" s="5">
        <v>0</v>
      </c>
      <c r="H437" s="5">
        <f>IF(ORDERS[[#This Row],[Order Type]]="In-Store", 0,_xlfn.DAYS(ORDERS[[#This Row],[Order Arrival Date]],ORDERS[[#This Row],[Order Date]]))</f>
        <v>17</v>
      </c>
    </row>
    <row r="438" spans="1:8" ht="15.5" x14ac:dyDescent="0.3">
      <c r="A438" s="4">
        <f t="shared" si="6"/>
        <v>437</v>
      </c>
      <c r="B438" s="28">
        <v>44363.45226908246</v>
      </c>
      <c r="C438" s="28">
        <v>44363.45226908246</v>
      </c>
      <c r="D438" s="4" t="s">
        <v>413</v>
      </c>
      <c r="E438" s="5" t="s">
        <v>712</v>
      </c>
      <c r="F438" s="4">
        <v>20</v>
      </c>
      <c r="G438" s="5">
        <v>0</v>
      </c>
      <c r="H438" s="5">
        <f>IF(ORDERS[[#This Row],[Order Type]]="In-Store", 0,_xlfn.DAYS(ORDERS[[#This Row],[Order Arrival Date]],ORDERS[[#This Row],[Order Date]]))</f>
        <v>0</v>
      </c>
    </row>
    <row r="439" spans="1:8" ht="15.5" x14ac:dyDescent="0.3">
      <c r="A439" s="4">
        <f t="shared" si="6"/>
        <v>438</v>
      </c>
      <c r="B439" s="28">
        <v>43417.876027638609</v>
      </c>
      <c r="C439" s="28">
        <v>43417.876027638609</v>
      </c>
      <c r="D439" s="4" t="s">
        <v>413</v>
      </c>
      <c r="E439" s="5" t="s">
        <v>679</v>
      </c>
      <c r="F439" s="4">
        <v>23</v>
      </c>
      <c r="G439" s="5">
        <v>0</v>
      </c>
      <c r="H439" s="5">
        <f>IF(ORDERS[[#This Row],[Order Type]]="In-Store", 0,_xlfn.DAYS(ORDERS[[#This Row],[Order Arrival Date]],ORDERS[[#This Row],[Order Date]]))</f>
        <v>0</v>
      </c>
    </row>
    <row r="440" spans="1:8" ht="15.5" x14ac:dyDescent="0.3">
      <c r="A440" s="4">
        <f t="shared" si="6"/>
        <v>439</v>
      </c>
      <c r="B440" s="28">
        <v>43578.756506905658</v>
      </c>
      <c r="C440" s="28">
        <v>43579.756506905658</v>
      </c>
      <c r="D440" s="4" t="s">
        <v>414</v>
      </c>
      <c r="E440" s="5" t="s">
        <v>704</v>
      </c>
      <c r="F440" s="4">
        <v>0</v>
      </c>
      <c r="G440" s="5">
        <v>0</v>
      </c>
      <c r="H440" s="5">
        <f>IF(ORDERS[[#This Row],[Order Type]]="In-Store", 0,_xlfn.DAYS(ORDERS[[#This Row],[Order Arrival Date]],ORDERS[[#This Row],[Order Date]]))</f>
        <v>1</v>
      </c>
    </row>
    <row r="441" spans="1:8" ht="15.5" x14ac:dyDescent="0.3">
      <c r="A441" s="4">
        <f t="shared" si="6"/>
        <v>440</v>
      </c>
      <c r="B441" s="28">
        <v>40698.143947839992</v>
      </c>
      <c r="C441" s="28">
        <v>40710.143947839992</v>
      </c>
      <c r="D441" s="4" t="s">
        <v>414</v>
      </c>
      <c r="E441" s="5" t="s">
        <v>676</v>
      </c>
      <c r="F441" s="4">
        <v>0</v>
      </c>
      <c r="G441" s="5">
        <v>0</v>
      </c>
      <c r="H441" s="5">
        <f>IF(ORDERS[[#This Row],[Order Type]]="In-Store", 0,_xlfn.DAYS(ORDERS[[#This Row],[Order Arrival Date]],ORDERS[[#This Row],[Order Date]]))</f>
        <v>12</v>
      </c>
    </row>
    <row r="442" spans="1:8" ht="15.5" x14ac:dyDescent="0.3">
      <c r="A442" s="4">
        <f t="shared" si="6"/>
        <v>441</v>
      </c>
      <c r="B442" s="28">
        <v>43173.460075322051</v>
      </c>
      <c r="C442" s="28">
        <v>43189.460075322051</v>
      </c>
      <c r="D442" s="4" t="s">
        <v>414</v>
      </c>
      <c r="E442" s="5" t="s">
        <v>736</v>
      </c>
      <c r="F442" s="4">
        <v>0</v>
      </c>
      <c r="G442" s="5">
        <v>0</v>
      </c>
      <c r="H442" s="5">
        <f>IF(ORDERS[[#This Row],[Order Type]]="In-Store", 0,_xlfn.DAYS(ORDERS[[#This Row],[Order Arrival Date]],ORDERS[[#This Row],[Order Date]]))</f>
        <v>16</v>
      </c>
    </row>
    <row r="443" spans="1:8" ht="15.5" x14ac:dyDescent="0.3">
      <c r="A443" s="4">
        <f t="shared" si="6"/>
        <v>442</v>
      </c>
      <c r="B443" s="28">
        <v>39236.533933615523</v>
      </c>
      <c r="C443" s="28">
        <v>39250.533933615523</v>
      </c>
      <c r="D443" s="4" t="s">
        <v>414</v>
      </c>
      <c r="E443" s="5" t="s">
        <v>768</v>
      </c>
      <c r="F443" s="4">
        <v>0</v>
      </c>
      <c r="G443" s="5">
        <v>0</v>
      </c>
      <c r="H443" s="5">
        <f>IF(ORDERS[[#This Row],[Order Type]]="In-Store", 0,_xlfn.DAYS(ORDERS[[#This Row],[Order Arrival Date]],ORDERS[[#This Row],[Order Date]]))</f>
        <v>14</v>
      </c>
    </row>
    <row r="444" spans="1:8" ht="15.5" x14ac:dyDescent="0.3">
      <c r="A444" s="4">
        <f t="shared" si="6"/>
        <v>443</v>
      </c>
      <c r="B444" s="28">
        <v>40818.198200251762</v>
      </c>
      <c r="C444" s="28">
        <v>40818.198200251762</v>
      </c>
      <c r="D444" s="4" t="s">
        <v>413</v>
      </c>
      <c r="E444" s="5" t="s">
        <v>819</v>
      </c>
      <c r="F444" s="4">
        <v>19</v>
      </c>
      <c r="G444" s="5">
        <v>0</v>
      </c>
      <c r="H444" s="5">
        <f>IF(ORDERS[[#This Row],[Order Type]]="In-Store", 0,_xlfn.DAYS(ORDERS[[#This Row],[Order Arrival Date]],ORDERS[[#This Row],[Order Date]]))</f>
        <v>0</v>
      </c>
    </row>
    <row r="445" spans="1:8" ht="15.5" x14ac:dyDescent="0.3">
      <c r="A445" s="4">
        <f t="shared" si="6"/>
        <v>444</v>
      </c>
      <c r="B445" s="28">
        <v>43610.938837142661</v>
      </c>
      <c r="C445" s="28">
        <v>43621.938837142661</v>
      </c>
      <c r="D445" s="4" t="s">
        <v>414</v>
      </c>
      <c r="E445" s="5" t="s">
        <v>698</v>
      </c>
      <c r="F445" s="4">
        <v>0</v>
      </c>
      <c r="G445" s="5">
        <v>0</v>
      </c>
      <c r="H445" s="5">
        <f>IF(ORDERS[[#This Row],[Order Type]]="In-Store", 0,_xlfn.DAYS(ORDERS[[#This Row],[Order Arrival Date]],ORDERS[[#This Row],[Order Date]]))</f>
        <v>11</v>
      </c>
    </row>
    <row r="446" spans="1:8" ht="15.5" x14ac:dyDescent="0.3">
      <c r="A446" s="4">
        <f t="shared" si="6"/>
        <v>445</v>
      </c>
      <c r="B446" s="28">
        <v>39840.470622004337</v>
      </c>
      <c r="C446" s="28">
        <v>39840.470622004337</v>
      </c>
      <c r="D446" s="4" t="s">
        <v>413</v>
      </c>
      <c r="E446" s="5" t="s">
        <v>665</v>
      </c>
      <c r="F446" s="4">
        <v>35</v>
      </c>
      <c r="G446" s="5">
        <v>0</v>
      </c>
      <c r="H446" s="5">
        <f>IF(ORDERS[[#This Row],[Order Type]]="In-Store", 0,_xlfn.DAYS(ORDERS[[#This Row],[Order Arrival Date]],ORDERS[[#This Row],[Order Date]]))</f>
        <v>0</v>
      </c>
    </row>
    <row r="447" spans="1:8" ht="15.5" x14ac:dyDescent="0.3">
      <c r="A447" s="4">
        <f t="shared" si="6"/>
        <v>446</v>
      </c>
      <c r="B447" s="28">
        <v>39953.996858349965</v>
      </c>
      <c r="C447" s="28">
        <v>39963.996858349965</v>
      </c>
      <c r="D447" s="4" t="s">
        <v>414</v>
      </c>
      <c r="E447" s="5" t="s">
        <v>723</v>
      </c>
      <c r="F447" s="4">
        <v>0</v>
      </c>
      <c r="G447" s="5">
        <v>0</v>
      </c>
      <c r="H447" s="5">
        <f>IF(ORDERS[[#This Row],[Order Type]]="In-Store", 0,_xlfn.DAYS(ORDERS[[#This Row],[Order Arrival Date]],ORDERS[[#This Row],[Order Date]]))</f>
        <v>10</v>
      </c>
    </row>
    <row r="448" spans="1:8" ht="15.5" x14ac:dyDescent="0.3">
      <c r="A448" s="4">
        <f t="shared" si="6"/>
        <v>447</v>
      </c>
      <c r="B448" s="28">
        <v>41624.232412268197</v>
      </c>
      <c r="C448" s="28">
        <v>41638.232412268197</v>
      </c>
      <c r="D448" s="4" t="s">
        <v>414</v>
      </c>
      <c r="E448" s="5" t="s">
        <v>779</v>
      </c>
      <c r="F448" s="4">
        <v>0</v>
      </c>
      <c r="G448" s="5">
        <v>0</v>
      </c>
      <c r="H448" s="5">
        <f>IF(ORDERS[[#This Row],[Order Type]]="In-Store", 0,_xlfn.DAYS(ORDERS[[#This Row],[Order Arrival Date]],ORDERS[[#This Row],[Order Date]]))</f>
        <v>14</v>
      </c>
    </row>
    <row r="449" spans="1:8" ht="15.5" x14ac:dyDescent="0.3">
      <c r="A449" s="4">
        <f t="shared" si="6"/>
        <v>448</v>
      </c>
      <c r="B449" s="28">
        <v>44722.966993115071</v>
      </c>
      <c r="C449" s="28">
        <v>44722.966993115071</v>
      </c>
      <c r="D449" s="4" t="s">
        <v>413</v>
      </c>
      <c r="E449" s="5" t="s">
        <v>754</v>
      </c>
      <c r="F449" s="4">
        <v>41</v>
      </c>
      <c r="G449" s="5">
        <v>0</v>
      </c>
      <c r="H449" s="5">
        <f>IF(ORDERS[[#This Row],[Order Type]]="In-Store", 0,_xlfn.DAYS(ORDERS[[#This Row],[Order Arrival Date]],ORDERS[[#This Row],[Order Date]]))</f>
        <v>0</v>
      </c>
    </row>
    <row r="450" spans="1:8" ht="15.5" x14ac:dyDescent="0.3">
      <c r="A450" s="4">
        <f t="shared" si="6"/>
        <v>449</v>
      </c>
      <c r="B450" s="28">
        <v>41319.14937959594</v>
      </c>
      <c r="C450" s="28">
        <v>41319.14937959594</v>
      </c>
      <c r="D450" s="4" t="s">
        <v>413</v>
      </c>
      <c r="E450" s="5" t="s">
        <v>761</v>
      </c>
      <c r="F450" s="4">
        <v>48</v>
      </c>
      <c r="G450" s="5">
        <v>0</v>
      </c>
      <c r="H450" s="5">
        <f>IF(ORDERS[[#This Row],[Order Type]]="In-Store", 0,_xlfn.DAYS(ORDERS[[#This Row],[Order Arrival Date]],ORDERS[[#This Row],[Order Date]]))</f>
        <v>0</v>
      </c>
    </row>
    <row r="451" spans="1:8" ht="15.5" x14ac:dyDescent="0.3">
      <c r="A451" s="4">
        <f t="shared" si="6"/>
        <v>450</v>
      </c>
      <c r="B451" s="28">
        <v>39871.0714485848</v>
      </c>
      <c r="C451" s="28">
        <v>39871.0714485848</v>
      </c>
      <c r="D451" s="4" t="s">
        <v>413</v>
      </c>
      <c r="E451" s="5" t="s">
        <v>710</v>
      </c>
      <c r="F451" s="4">
        <v>13</v>
      </c>
      <c r="G451" s="5">
        <v>0</v>
      </c>
      <c r="H451" s="5">
        <f>IF(ORDERS[[#This Row],[Order Type]]="In-Store", 0,_xlfn.DAYS(ORDERS[[#This Row],[Order Arrival Date]],ORDERS[[#This Row],[Order Date]]))</f>
        <v>0</v>
      </c>
    </row>
    <row r="452" spans="1:8" ht="15.5" x14ac:dyDescent="0.3">
      <c r="A452" s="4">
        <f t="shared" ref="A452:A515" si="7">1+A451</f>
        <v>451</v>
      </c>
      <c r="B452" s="28">
        <v>44806.98288721477</v>
      </c>
      <c r="C452" s="28">
        <v>44806.98288721477</v>
      </c>
      <c r="D452" s="4" t="s">
        <v>413</v>
      </c>
      <c r="E452" s="5" t="s">
        <v>623</v>
      </c>
      <c r="F452" s="4">
        <v>1</v>
      </c>
      <c r="G452" s="5">
        <v>0</v>
      </c>
      <c r="H452" s="5">
        <f>IF(ORDERS[[#This Row],[Order Type]]="In-Store", 0,_xlfn.DAYS(ORDERS[[#This Row],[Order Arrival Date]],ORDERS[[#This Row],[Order Date]]))</f>
        <v>0</v>
      </c>
    </row>
    <row r="453" spans="1:8" ht="15.5" x14ac:dyDescent="0.3">
      <c r="A453" s="4">
        <f t="shared" si="7"/>
        <v>452</v>
      </c>
      <c r="B453" s="28">
        <v>43331.519510704267</v>
      </c>
      <c r="C453" s="28">
        <v>43331.519510704267</v>
      </c>
      <c r="D453" s="4" t="s">
        <v>413</v>
      </c>
      <c r="E453" s="5" t="s">
        <v>642</v>
      </c>
      <c r="F453" s="4">
        <v>38</v>
      </c>
      <c r="G453" s="5">
        <v>0</v>
      </c>
      <c r="H453" s="5">
        <f>IF(ORDERS[[#This Row],[Order Type]]="In-Store", 0,_xlfn.DAYS(ORDERS[[#This Row],[Order Arrival Date]],ORDERS[[#This Row],[Order Date]]))</f>
        <v>0</v>
      </c>
    </row>
    <row r="454" spans="1:8" ht="15.5" x14ac:dyDescent="0.3">
      <c r="A454" s="4">
        <f t="shared" si="7"/>
        <v>453</v>
      </c>
      <c r="B454" s="28">
        <v>44430.553437761751</v>
      </c>
      <c r="C454" s="28">
        <v>44430.553437761751</v>
      </c>
      <c r="D454" s="4" t="s">
        <v>413</v>
      </c>
      <c r="E454" s="5" t="s">
        <v>671</v>
      </c>
      <c r="F454" s="4">
        <v>45</v>
      </c>
      <c r="G454" s="5">
        <v>0</v>
      </c>
      <c r="H454" s="5">
        <f>IF(ORDERS[[#This Row],[Order Type]]="In-Store", 0,_xlfn.DAYS(ORDERS[[#This Row],[Order Arrival Date]],ORDERS[[#This Row],[Order Date]]))</f>
        <v>0</v>
      </c>
    </row>
    <row r="455" spans="1:8" ht="15.5" x14ac:dyDescent="0.3">
      <c r="A455" s="4">
        <f t="shared" si="7"/>
        <v>454</v>
      </c>
      <c r="B455" s="28">
        <v>42874.715779051323</v>
      </c>
      <c r="C455" s="28">
        <v>42874.715779051323</v>
      </c>
      <c r="D455" s="4" t="s">
        <v>413</v>
      </c>
      <c r="E455" s="5" t="s">
        <v>666</v>
      </c>
      <c r="F455" s="4">
        <v>11</v>
      </c>
      <c r="G455" s="5">
        <v>0</v>
      </c>
      <c r="H455" s="5">
        <f>IF(ORDERS[[#This Row],[Order Type]]="In-Store", 0,_xlfn.DAYS(ORDERS[[#This Row],[Order Arrival Date]],ORDERS[[#This Row],[Order Date]]))</f>
        <v>0</v>
      </c>
    </row>
    <row r="456" spans="1:8" ht="15.5" x14ac:dyDescent="0.3">
      <c r="A456" s="4">
        <f t="shared" si="7"/>
        <v>455</v>
      </c>
      <c r="B456" s="28">
        <v>40496.800659056644</v>
      </c>
      <c r="C456" s="28">
        <v>40496.800659056644</v>
      </c>
      <c r="D456" s="4" t="s">
        <v>413</v>
      </c>
      <c r="E456" s="5" t="s">
        <v>671</v>
      </c>
      <c r="F456" s="4">
        <v>47</v>
      </c>
      <c r="G456" s="5">
        <v>0</v>
      </c>
      <c r="H456" s="5">
        <f>IF(ORDERS[[#This Row],[Order Type]]="In-Store", 0,_xlfn.DAYS(ORDERS[[#This Row],[Order Arrival Date]],ORDERS[[#This Row],[Order Date]]))</f>
        <v>0</v>
      </c>
    </row>
    <row r="457" spans="1:8" ht="15.5" x14ac:dyDescent="0.3">
      <c r="A457" s="4">
        <f t="shared" si="7"/>
        <v>456</v>
      </c>
      <c r="B457" s="28">
        <v>42761.829226818649</v>
      </c>
      <c r="C457" s="28">
        <v>42761.829226818649</v>
      </c>
      <c r="D457" s="4" t="s">
        <v>413</v>
      </c>
      <c r="E457" s="5" t="s">
        <v>629</v>
      </c>
      <c r="F457" s="4">
        <v>14</v>
      </c>
      <c r="G457" s="5">
        <v>0</v>
      </c>
      <c r="H457" s="5">
        <f>IF(ORDERS[[#This Row],[Order Type]]="In-Store", 0,_xlfn.DAYS(ORDERS[[#This Row],[Order Arrival Date]],ORDERS[[#This Row],[Order Date]]))</f>
        <v>0</v>
      </c>
    </row>
    <row r="458" spans="1:8" ht="15.5" x14ac:dyDescent="0.3">
      <c r="A458" s="4">
        <f t="shared" si="7"/>
        <v>457</v>
      </c>
      <c r="B458" s="28">
        <v>43264.355289519015</v>
      </c>
      <c r="C458" s="28">
        <v>43264.355289519015</v>
      </c>
      <c r="D458" s="4" t="s">
        <v>413</v>
      </c>
      <c r="E458" s="5" t="s">
        <v>694</v>
      </c>
      <c r="F458" s="4">
        <v>33</v>
      </c>
      <c r="G458" s="5">
        <v>0</v>
      </c>
      <c r="H458" s="5">
        <f>IF(ORDERS[[#This Row],[Order Type]]="In-Store", 0,_xlfn.DAYS(ORDERS[[#This Row],[Order Arrival Date]],ORDERS[[#This Row],[Order Date]]))</f>
        <v>0</v>
      </c>
    </row>
    <row r="459" spans="1:8" ht="15.5" x14ac:dyDescent="0.3">
      <c r="A459" s="4">
        <f t="shared" si="7"/>
        <v>458</v>
      </c>
      <c r="B459" s="28">
        <v>42929.889699579217</v>
      </c>
      <c r="C459" s="28">
        <v>42929.889699579217</v>
      </c>
      <c r="D459" s="4" t="s">
        <v>413</v>
      </c>
      <c r="E459" s="5" t="s">
        <v>765</v>
      </c>
      <c r="F459" s="4">
        <v>10</v>
      </c>
      <c r="G459" s="5">
        <v>0</v>
      </c>
      <c r="H459" s="5">
        <f>IF(ORDERS[[#This Row],[Order Type]]="In-Store", 0,_xlfn.DAYS(ORDERS[[#This Row],[Order Arrival Date]],ORDERS[[#This Row],[Order Date]]))</f>
        <v>0</v>
      </c>
    </row>
    <row r="460" spans="1:8" ht="15.5" x14ac:dyDescent="0.3">
      <c r="A460" s="4">
        <f t="shared" si="7"/>
        <v>459</v>
      </c>
      <c r="B460" s="28">
        <v>40193.601190549147</v>
      </c>
      <c r="C460" s="28">
        <v>40193.601190549147</v>
      </c>
      <c r="D460" s="4" t="s">
        <v>413</v>
      </c>
      <c r="E460" s="5" t="s">
        <v>622</v>
      </c>
      <c r="F460" s="4">
        <v>18</v>
      </c>
      <c r="G460" s="5">
        <v>0</v>
      </c>
      <c r="H460" s="5">
        <f>IF(ORDERS[[#This Row],[Order Type]]="In-Store", 0,_xlfn.DAYS(ORDERS[[#This Row],[Order Arrival Date]],ORDERS[[#This Row],[Order Date]]))</f>
        <v>0</v>
      </c>
    </row>
    <row r="461" spans="1:8" ht="15.5" x14ac:dyDescent="0.3">
      <c r="A461" s="4">
        <f t="shared" si="7"/>
        <v>460</v>
      </c>
      <c r="B461" s="28">
        <v>44585.454419452857</v>
      </c>
      <c r="C461" s="28">
        <v>44585.454419452857</v>
      </c>
      <c r="D461" s="4" t="s">
        <v>413</v>
      </c>
      <c r="E461" s="5" t="s">
        <v>762</v>
      </c>
      <c r="F461" s="4">
        <v>11</v>
      </c>
      <c r="G461" s="5">
        <v>0</v>
      </c>
      <c r="H461" s="5">
        <f>IF(ORDERS[[#This Row],[Order Type]]="In-Store", 0,_xlfn.DAYS(ORDERS[[#This Row],[Order Arrival Date]],ORDERS[[#This Row],[Order Date]]))</f>
        <v>0</v>
      </c>
    </row>
    <row r="462" spans="1:8" ht="15.5" x14ac:dyDescent="0.3">
      <c r="A462" s="4">
        <f t="shared" si="7"/>
        <v>461</v>
      </c>
      <c r="B462" s="28">
        <v>41667.476823722114</v>
      </c>
      <c r="C462" s="28">
        <v>41667.476823722114</v>
      </c>
      <c r="D462" s="4" t="s">
        <v>413</v>
      </c>
      <c r="E462" s="5" t="s">
        <v>659</v>
      </c>
      <c r="F462" s="4">
        <v>48</v>
      </c>
      <c r="G462" s="5">
        <v>0</v>
      </c>
      <c r="H462" s="5">
        <f>IF(ORDERS[[#This Row],[Order Type]]="In-Store", 0,_xlfn.DAYS(ORDERS[[#This Row],[Order Arrival Date]],ORDERS[[#This Row],[Order Date]]))</f>
        <v>0</v>
      </c>
    </row>
    <row r="463" spans="1:8" ht="15.5" x14ac:dyDescent="0.3">
      <c r="A463" s="4">
        <f t="shared" si="7"/>
        <v>462</v>
      </c>
      <c r="B463" s="28">
        <v>42112.233959151119</v>
      </c>
      <c r="C463" s="28">
        <v>42112.233959151119</v>
      </c>
      <c r="D463" s="4" t="s">
        <v>413</v>
      </c>
      <c r="E463" s="5" t="s">
        <v>804</v>
      </c>
      <c r="F463" s="4">
        <v>26</v>
      </c>
      <c r="G463" s="5">
        <v>0</v>
      </c>
      <c r="H463" s="5">
        <f>IF(ORDERS[[#This Row],[Order Type]]="In-Store", 0,_xlfn.DAYS(ORDERS[[#This Row],[Order Arrival Date]],ORDERS[[#This Row],[Order Date]]))</f>
        <v>0</v>
      </c>
    </row>
    <row r="464" spans="1:8" ht="15.5" x14ac:dyDescent="0.3">
      <c r="A464" s="4">
        <f t="shared" si="7"/>
        <v>463</v>
      </c>
      <c r="B464" s="28">
        <v>43359.073158620798</v>
      </c>
      <c r="C464" s="28">
        <v>43364.073158620798</v>
      </c>
      <c r="D464" s="4" t="s">
        <v>414</v>
      </c>
      <c r="E464" s="5" t="s">
        <v>713</v>
      </c>
      <c r="F464" s="4">
        <v>0</v>
      </c>
      <c r="G464" s="5">
        <v>0</v>
      </c>
      <c r="H464" s="5">
        <f>IF(ORDERS[[#This Row],[Order Type]]="In-Store", 0,_xlfn.DAYS(ORDERS[[#This Row],[Order Arrival Date]],ORDERS[[#This Row],[Order Date]]))</f>
        <v>5</v>
      </c>
    </row>
    <row r="465" spans="1:8" ht="15.5" x14ac:dyDescent="0.3">
      <c r="A465" s="4">
        <f t="shared" si="7"/>
        <v>464</v>
      </c>
      <c r="B465" s="28">
        <v>39173.715320458548</v>
      </c>
      <c r="C465" s="28">
        <v>39173.715320458548</v>
      </c>
      <c r="D465" s="4" t="s">
        <v>413</v>
      </c>
      <c r="E465" s="5" t="s">
        <v>712</v>
      </c>
      <c r="F465" s="4">
        <v>35</v>
      </c>
      <c r="G465" s="5">
        <v>0</v>
      </c>
      <c r="H465" s="5">
        <f>IF(ORDERS[[#This Row],[Order Type]]="In-Store", 0,_xlfn.DAYS(ORDERS[[#This Row],[Order Arrival Date]],ORDERS[[#This Row],[Order Date]]))</f>
        <v>0</v>
      </c>
    </row>
    <row r="466" spans="1:8" ht="15.5" x14ac:dyDescent="0.3">
      <c r="A466" s="4">
        <f t="shared" si="7"/>
        <v>465</v>
      </c>
      <c r="B466" s="28">
        <v>42587.706718829082</v>
      </c>
      <c r="C466" s="28">
        <v>42587.706718829082</v>
      </c>
      <c r="D466" s="4" t="s">
        <v>413</v>
      </c>
      <c r="E466" s="5" t="s">
        <v>723</v>
      </c>
      <c r="F466" s="4">
        <v>37</v>
      </c>
      <c r="G466" s="5">
        <v>0</v>
      </c>
      <c r="H466" s="5">
        <f>IF(ORDERS[[#This Row],[Order Type]]="In-Store", 0,_xlfn.DAYS(ORDERS[[#This Row],[Order Arrival Date]],ORDERS[[#This Row],[Order Date]]))</f>
        <v>0</v>
      </c>
    </row>
    <row r="467" spans="1:8" ht="15.5" x14ac:dyDescent="0.3">
      <c r="A467" s="4">
        <f t="shared" si="7"/>
        <v>466</v>
      </c>
      <c r="B467" s="28">
        <v>42469.489808550461</v>
      </c>
      <c r="C467" s="28">
        <v>42469.489808550461</v>
      </c>
      <c r="D467" s="4" t="s">
        <v>413</v>
      </c>
      <c r="E467" s="5" t="s">
        <v>819</v>
      </c>
      <c r="F467" s="4">
        <v>46</v>
      </c>
      <c r="G467" s="5">
        <v>0</v>
      </c>
      <c r="H467" s="5">
        <f>IF(ORDERS[[#This Row],[Order Type]]="In-Store", 0,_xlfn.DAYS(ORDERS[[#This Row],[Order Arrival Date]],ORDERS[[#This Row],[Order Date]]))</f>
        <v>0</v>
      </c>
    </row>
    <row r="468" spans="1:8" ht="15.5" x14ac:dyDescent="0.3">
      <c r="A468" s="4">
        <f t="shared" si="7"/>
        <v>467</v>
      </c>
      <c r="B468" s="28">
        <v>40972.832595060951</v>
      </c>
      <c r="C468" s="28">
        <v>40980.832595060951</v>
      </c>
      <c r="D468" s="4" t="s">
        <v>414</v>
      </c>
      <c r="E468" s="5" t="s">
        <v>754</v>
      </c>
      <c r="F468" s="4">
        <v>0</v>
      </c>
      <c r="G468" s="5">
        <v>0</v>
      </c>
      <c r="H468" s="5">
        <f>IF(ORDERS[[#This Row],[Order Type]]="In-Store", 0,_xlfn.DAYS(ORDERS[[#This Row],[Order Arrival Date]],ORDERS[[#This Row],[Order Date]]))</f>
        <v>8</v>
      </c>
    </row>
    <row r="469" spans="1:8" ht="15.5" x14ac:dyDescent="0.3">
      <c r="A469" s="4">
        <f t="shared" si="7"/>
        <v>468</v>
      </c>
      <c r="B469" s="28">
        <v>39317.967504863256</v>
      </c>
      <c r="C469" s="28">
        <v>39317.967504863256</v>
      </c>
      <c r="D469" s="4" t="s">
        <v>413</v>
      </c>
      <c r="E469" s="5" t="s">
        <v>797</v>
      </c>
      <c r="F469" s="4">
        <v>9</v>
      </c>
      <c r="G469" s="5">
        <v>0</v>
      </c>
      <c r="H469" s="5">
        <f>IF(ORDERS[[#This Row],[Order Type]]="In-Store", 0,_xlfn.DAYS(ORDERS[[#This Row],[Order Arrival Date]],ORDERS[[#This Row],[Order Date]]))</f>
        <v>0</v>
      </c>
    </row>
    <row r="470" spans="1:8" ht="15.5" x14ac:dyDescent="0.3">
      <c r="A470" s="4">
        <f t="shared" si="7"/>
        <v>469</v>
      </c>
      <c r="B470" s="28">
        <v>38871.136283665823</v>
      </c>
      <c r="C470" s="28">
        <v>38873.136283665823</v>
      </c>
      <c r="D470" s="4" t="s">
        <v>414</v>
      </c>
      <c r="E470" s="5" t="s">
        <v>761</v>
      </c>
      <c r="F470" s="4">
        <v>0</v>
      </c>
      <c r="G470" s="5">
        <v>0</v>
      </c>
      <c r="H470" s="5">
        <f>IF(ORDERS[[#This Row],[Order Type]]="In-Store", 0,_xlfn.DAYS(ORDERS[[#This Row],[Order Arrival Date]],ORDERS[[#This Row],[Order Date]]))</f>
        <v>2</v>
      </c>
    </row>
    <row r="471" spans="1:8" ht="15.5" x14ac:dyDescent="0.3">
      <c r="A471" s="4">
        <f t="shared" si="7"/>
        <v>470</v>
      </c>
      <c r="B471" s="28">
        <v>39001.113859666242</v>
      </c>
      <c r="C471" s="28">
        <v>39001.113859666242</v>
      </c>
      <c r="D471" s="4" t="s">
        <v>413</v>
      </c>
      <c r="E471" s="5" t="s">
        <v>735</v>
      </c>
      <c r="F471" s="4">
        <v>2</v>
      </c>
      <c r="G471" s="5">
        <v>0</v>
      </c>
      <c r="H471" s="5">
        <f>IF(ORDERS[[#This Row],[Order Type]]="In-Store", 0,_xlfn.DAYS(ORDERS[[#This Row],[Order Arrival Date]],ORDERS[[#This Row],[Order Date]]))</f>
        <v>0</v>
      </c>
    </row>
    <row r="472" spans="1:8" ht="15.5" x14ac:dyDescent="0.3">
      <c r="A472" s="4">
        <f t="shared" si="7"/>
        <v>471</v>
      </c>
      <c r="B472" s="28">
        <v>40163.618030021054</v>
      </c>
      <c r="C472" s="28">
        <v>40163.618030021054</v>
      </c>
      <c r="D472" s="4" t="s">
        <v>413</v>
      </c>
      <c r="E472" s="5" t="s">
        <v>676</v>
      </c>
      <c r="F472" s="4">
        <v>6</v>
      </c>
      <c r="G472" s="5">
        <v>0</v>
      </c>
      <c r="H472" s="5">
        <f>IF(ORDERS[[#This Row],[Order Type]]="In-Store", 0,_xlfn.DAYS(ORDERS[[#This Row],[Order Arrival Date]],ORDERS[[#This Row],[Order Date]]))</f>
        <v>0</v>
      </c>
    </row>
    <row r="473" spans="1:8" ht="15.5" x14ac:dyDescent="0.3">
      <c r="A473" s="4">
        <f t="shared" si="7"/>
        <v>472</v>
      </c>
      <c r="B473" s="28">
        <v>39692.319529568056</v>
      </c>
      <c r="C473" s="28">
        <v>39692.319529568056</v>
      </c>
      <c r="D473" s="4" t="s">
        <v>413</v>
      </c>
      <c r="E473" s="5" t="s">
        <v>792</v>
      </c>
      <c r="F473" s="4">
        <v>42</v>
      </c>
      <c r="G473" s="5">
        <v>0</v>
      </c>
      <c r="H473" s="5">
        <f>IF(ORDERS[[#This Row],[Order Type]]="In-Store", 0,_xlfn.DAYS(ORDERS[[#This Row],[Order Arrival Date]],ORDERS[[#This Row],[Order Date]]))</f>
        <v>0</v>
      </c>
    </row>
    <row r="474" spans="1:8" ht="15.5" x14ac:dyDescent="0.3">
      <c r="A474" s="4">
        <f t="shared" si="7"/>
        <v>473</v>
      </c>
      <c r="B474" s="28">
        <v>43749.813076414612</v>
      </c>
      <c r="C474" s="28">
        <v>43749.813076414612</v>
      </c>
      <c r="D474" s="4" t="s">
        <v>413</v>
      </c>
      <c r="E474" s="5" t="s">
        <v>804</v>
      </c>
      <c r="F474" s="4">
        <v>20</v>
      </c>
      <c r="G474" s="5">
        <v>0</v>
      </c>
      <c r="H474" s="5">
        <f>IF(ORDERS[[#This Row],[Order Type]]="In-Store", 0,_xlfn.DAYS(ORDERS[[#This Row],[Order Arrival Date]],ORDERS[[#This Row],[Order Date]]))</f>
        <v>0</v>
      </c>
    </row>
    <row r="475" spans="1:8" ht="15.5" x14ac:dyDescent="0.3">
      <c r="A475" s="4">
        <f t="shared" si="7"/>
        <v>474</v>
      </c>
      <c r="B475" s="28">
        <v>44870.074310359574</v>
      </c>
      <c r="C475" s="28">
        <v>44885.074310359574</v>
      </c>
      <c r="D475" s="4" t="s">
        <v>414</v>
      </c>
      <c r="E475" s="5" t="s">
        <v>731</v>
      </c>
      <c r="F475" s="4">
        <v>0</v>
      </c>
      <c r="G475" s="5">
        <v>0</v>
      </c>
      <c r="H475" s="5">
        <f>IF(ORDERS[[#This Row],[Order Type]]="In-Store", 0,_xlfn.DAYS(ORDERS[[#This Row],[Order Arrival Date]],ORDERS[[#This Row],[Order Date]]))</f>
        <v>15</v>
      </c>
    </row>
    <row r="476" spans="1:8" ht="15.5" x14ac:dyDescent="0.3">
      <c r="A476" s="4">
        <f t="shared" si="7"/>
        <v>475</v>
      </c>
      <c r="B476" s="28">
        <v>45110.779473228751</v>
      </c>
      <c r="C476" s="28">
        <v>45110.779473228751</v>
      </c>
      <c r="D476" s="4" t="s">
        <v>413</v>
      </c>
      <c r="E476" s="5" t="s">
        <v>804</v>
      </c>
      <c r="F476" s="4">
        <v>17</v>
      </c>
      <c r="G476" s="5">
        <v>0</v>
      </c>
      <c r="H476" s="5">
        <f>IF(ORDERS[[#This Row],[Order Type]]="In-Store", 0,_xlfn.DAYS(ORDERS[[#This Row],[Order Arrival Date]],ORDERS[[#This Row],[Order Date]]))</f>
        <v>0</v>
      </c>
    </row>
    <row r="477" spans="1:8" ht="15.5" x14ac:dyDescent="0.3">
      <c r="A477" s="4">
        <f t="shared" si="7"/>
        <v>476</v>
      </c>
      <c r="B477" s="28">
        <v>38921.180478444621</v>
      </c>
      <c r="C477" s="28">
        <v>38921.180478444621</v>
      </c>
      <c r="D477" s="4" t="s">
        <v>413</v>
      </c>
      <c r="E477" s="5" t="s">
        <v>814</v>
      </c>
      <c r="F477" s="4">
        <v>23</v>
      </c>
      <c r="G477" s="5">
        <v>0</v>
      </c>
      <c r="H477" s="5">
        <f>IF(ORDERS[[#This Row],[Order Type]]="In-Store", 0,_xlfn.DAYS(ORDERS[[#This Row],[Order Arrival Date]],ORDERS[[#This Row],[Order Date]]))</f>
        <v>0</v>
      </c>
    </row>
    <row r="478" spans="1:8" ht="15.5" x14ac:dyDescent="0.3">
      <c r="A478" s="4">
        <f t="shared" si="7"/>
        <v>477</v>
      </c>
      <c r="B478" s="28">
        <v>41551.716157686409</v>
      </c>
      <c r="C478" s="28">
        <v>41551.716157686409</v>
      </c>
      <c r="D478" s="4" t="s">
        <v>413</v>
      </c>
      <c r="E478" s="5" t="s">
        <v>817</v>
      </c>
      <c r="F478" s="4">
        <v>19</v>
      </c>
      <c r="G478" s="5">
        <v>0</v>
      </c>
      <c r="H478" s="5">
        <f>IF(ORDERS[[#This Row],[Order Type]]="In-Store", 0,_xlfn.DAYS(ORDERS[[#This Row],[Order Arrival Date]],ORDERS[[#This Row],[Order Date]]))</f>
        <v>0</v>
      </c>
    </row>
    <row r="479" spans="1:8" ht="15.5" x14ac:dyDescent="0.3">
      <c r="A479" s="4">
        <f t="shared" si="7"/>
        <v>478</v>
      </c>
      <c r="B479" s="28">
        <v>41296.784528775432</v>
      </c>
      <c r="C479" s="28">
        <v>41296.784528775432</v>
      </c>
      <c r="D479" s="4" t="s">
        <v>413</v>
      </c>
      <c r="E479" s="5" t="s">
        <v>631</v>
      </c>
      <c r="F479" s="4">
        <v>49</v>
      </c>
      <c r="G479" s="5">
        <v>0</v>
      </c>
      <c r="H479" s="5">
        <f>IF(ORDERS[[#This Row],[Order Type]]="In-Store", 0,_xlfn.DAYS(ORDERS[[#This Row],[Order Arrival Date]],ORDERS[[#This Row],[Order Date]]))</f>
        <v>0</v>
      </c>
    </row>
    <row r="480" spans="1:8" ht="15.5" x14ac:dyDescent="0.3">
      <c r="A480" s="4">
        <f t="shared" si="7"/>
        <v>479</v>
      </c>
      <c r="B480" s="28">
        <v>43932.564932884496</v>
      </c>
      <c r="C480" s="28">
        <v>43932.564932884496</v>
      </c>
      <c r="D480" s="4" t="s">
        <v>413</v>
      </c>
      <c r="E480" s="5" t="s">
        <v>723</v>
      </c>
      <c r="F480" s="4">
        <v>29</v>
      </c>
      <c r="G480" s="5">
        <v>0</v>
      </c>
      <c r="H480" s="5">
        <f>IF(ORDERS[[#This Row],[Order Type]]="In-Store", 0,_xlfn.DAYS(ORDERS[[#This Row],[Order Arrival Date]],ORDERS[[#This Row],[Order Date]]))</f>
        <v>0</v>
      </c>
    </row>
    <row r="481" spans="1:8" ht="15.5" x14ac:dyDescent="0.3">
      <c r="A481" s="4">
        <f t="shared" si="7"/>
        <v>480</v>
      </c>
      <c r="B481" s="28">
        <v>39360.177173843666</v>
      </c>
      <c r="C481" s="28">
        <v>39360.177173843666</v>
      </c>
      <c r="D481" s="4" t="s">
        <v>413</v>
      </c>
      <c r="E481" s="5" t="s">
        <v>678</v>
      </c>
      <c r="F481" s="4">
        <v>12</v>
      </c>
      <c r="G481" s="5">
        <v>0</v>
      </c>
      <c r="H481" s="5">
        <f>IF(ORDERS[[#This Row],[Order Type]]="In-Store", 0,_xlfn.DAYS(ORDERS[[#This Row],[Order Arrival Date]],ORDERS[[#This Row],[Order Date]]))</f>
        <v>0</v>
      </c>
    </row>
    <row r="482" spans="1:8" ht="15.5" x14ac:dyDescent="0.3">
      <c r="A482" s="4">
        <f t="shared" si="7"/>
        <v>481</v>
      </c>
      <c r="B482" s="28">
        <v>39168.445317617647</v>
      </c>
      <c r="C482" s="28">
        <v>39168.445317617647</v>
      </c>
      <c r="D482" s="4" t="s">
        <v>413</v>
      </c>
      <c r="E482" s="5" t="s">
        <v>725</v>
      </c>
      <c r="F482" s="4">
        <v>15</v>
      </c>
      <c r="G482" s="5">
        <v>0</v>
      </c>
      <c r="H482" s="5">
        <f>IF(ORDERS[[#This Row],[Order Type]]="In-Store", 0,_xlfn.DAYS(ORDERS[[#This Row],[Order Arrival Date]],ORDERS[[#This Row],[Order Date]]))</f>
        <v>0</v>
      </c>
    </row>
    <row r="483" spans="1:8" ht="15.5" x14ac:dyDescent="0.3">
      <c r="A483" s="4">
        <f t="shared" si="7"/>
        <v>482</v>
      </c>
      <c r="B483" s="28">
        <v>44241.390620692349</v>
      </c>
      <c r="C483" s="28">
        <v>44249.390620692349</v>
      </c>
      <c r="D483" s="4" t="s">
        <v>414</v>
      </c>
      <c r="E483" s="5" t="s">
        <v>685</v>
      </c>
      <c r="F483" s="4">
        <v>0</v>
      </c>
      <c r="G483" s="5">
        <v>0</v>
      </c>
      <c r="H483" s="5">
        <f>IF(ORDERS[[#This Row],[Order Type]]="In-Store", 0,_xlfn.DAYS(ORDERS[[#This Row],[Order Arrival Date]],ORDERS[[#This Row],[Order Date]]))</f>
        <v>8</v>
      </c>
    </row>
    <row r="484" spans="1:8" ht="15.5" x14ac:dyDescent="0.3">
      <c r="A484" s="4">
        <f t="shared" si="7"/>
        <v>483</v>
      </c>
      <c r="B484" s="28">
        <v>43546.477596730219</v>
      </c>
      <c r="C484" s="28">
        <v>43546.477596730219</v>
      </c>
      <c r="D484" s="4" t="s">
        <v>413</v>
      </c>
      <c r="E484" s="5" t="s">
        <v>723</v>
      </c>
      <c r="F484" s="4">
        <v>7</v>
      </c>
      <c r="G484" s="5">
        <v>0</v>
      </c>
      <c r="H484" s="5">
        <f>IF(ORDERS[[#This Row],[Order Type]]="In-Store", 0,_xlfn.DAYS(ORDERS[[#This Row],[Order Arrival Date]],ORDERS[[#This Row],[Order Date]]))</f>
        <v>0</v>
      </c>
    </row>
    <row r="485" spans="1:8" ht="15.5" x14ac:dyDescent="0.3">
      <c r="A485" s="4">
        <f t="shared" si="7"/>
        <v>484</v>
      </c>
      <c r="B485" s="28">
        <v>41567.044365940637</v>
      </c>
      <c r="C485" s="28">
        <v>41567.044365940637</v>
      </c>
      <c r="D485" s="4" t="s">
        <v>413</v>
      </c>
      <c r="E485" s="5" t="s">
        <v>624</v>
      </c>
      <c r="F485" s="4">
        <v>16</v>
      </c>
      <c r="G485" s="5">
        <v>0</v>
      </c>
      <c r="H485" s="5">
        <f>IF(ORDERS[[#This Row],[Order Type]]="In-Store", 0,_xlfn.DAYS(ORDERS[[#This Row],[Order Arrival Date]],ORDERS[[#This Row],[Order Date]]))</f>
        <v>0</v>
      </c>
    </row>
    <row r="486" spans="1:8" ht="15.5" x14ac:dyDescent="0.3">
      <c r="A486" s="4">
        <f t="shared" si="7"/>
        <v>485</v>
      </c>
      <c r="B486" s="28">
        <v>42412.865001478873</v>
      </c>
      <c r="C486" s="28">
        <v>42412.865001478873</v>
      </c>
      <c r="D486" s="4" t="s">
        <v>413</v>
      </c>
      <c r="E486" s="5" t="s">
        <v>625</v>
      </c>
      <c r="F486" s="4">
        <v>12</v>
      </c>
      <c r="G486" s="5">
        <v>0</v>
      </c>
      <c r="H486" s="5">
        <f>IF(ORDERS[[#This Row],[Order Type]]="In-Store", 0,_xlfn.DAYS(ORDERS[[#This Row],[Order Arrival Date]],ORDERS[[#This Row],[Order Date]]))</f>
        <v>0</v>
      </c>
    </row>
    <row r="487" spans="1:8" ht="15.5" x14ac:dyDescent="0.3">
      <c r="A487" s="4">
        <f t="shared" si="7"/>
        <v>486</v>
      </c>
      <c r="B487" s="28">
        <v>40492.944227616375</v>
      </c>
      <c r="C487" s="28">
        <v>40492.944227616375</v>
      </c>
      <c r="D487" s="4" t="s">
        <v>413</v>
      </c>
      <c r="E487" s="5" t="s">
        <v>715</v>
      </c>
      <c r="F487" s="4">
        <v>12</v>
      </c>
      <c r="G487" s="5">
        <v>0</v>
      </c>
      <c r="H487" s="5">
        <f>IF(ORDERS[[#This Row],[Order Type]]="In-Store", 0,_xlfn.DAYS(ORDERS[[#This Row],[Order Arrival Date]],ORDERS[[#This Row],[Order Date]]))</f>
        <v>0</v>
      </c>
    </row>
    <row r="488" spans="1:8" ht="15.5" x14ac:dyDescent="0.3">
      <c r="A488" s="4">
        <f t="shared" si="7"/>
        <v>487</v>
      </c>
      <c r="B488" s="28">
        <v>43613.965279689452</v>
      </c>
      <c r="C488" s="28">
        <v>43623.965279689452</v>
      </c>
      <c r="D488" s="4" t="s">
        <v>414</v>
      </c>
      <c r="E488" s="5" t="s">
        <v>806</v>
      </c>
      <c r="F488" s="4">
        <v>0</v>
      </c>
      <c r="G488" s="5">
        <v>0</v>
      </c>
      <c r="H488" s="5">
        <f>IF(ORDERS[[#This Row],[Order Type]]="In-Store", 0,_xlfn.DAYS(ORDERS[[#This Row],[Order Arrival Date]],ORDERS[[#This Row],[Order Date]]))</f>
        <v>10</v>
      </c>
    </row>
    <row r="489" spans="1:8" ht="15.5" x14ac:dyDescent="0.3">
      <c r="A489" s="4">
        <f t="shared" si="7"/>
        <v>488</v>
      </c>
      <c r="B489" s="28">
        <v>43847.794903531154</v>
      </c>
      <c r="C489" s="28">
        <v>43847.794903531154</v>
      </c>
      <c r="D489" s="4" t="s">
        <v>413</v>
      </c>
      <c r="E489" s="5" t="s">
        <v>682</v>
      </c>
      <c r="F489" s="4">
        <v>14</v>
      </c>
      <c r="G489" s="5">
        <v>0</v>
      </c>
      <c r="H489" s="5">
        <f>IF(ORDERS[[#This Row],[Order Type]]="In-Store", 0,_xlfn.DAYS(ORDERS[[#This Row],[Order Arrival Date]],ORDERS[[#This Row],[Order Date]]))</f>
        <v>0</v>
      </c>
    </row>
    <row r="490" spans="1:8" ht="15.5" x14ac:dyDescent="0.3">
      <c r="A490" s="4">
        <f t="shared" si="7"/>
        <v>489</v>
      </c>
      <c r="B490" s="28">
        <v>40990.55399074786</v>
      </c>
      <c r="C490" s="28">
        <v>40995.55399074786</v>
      </c>
      <c r="D490" s="4" t="s">
        <v>414</v>
      </c>
      <c r="E490" s="5" t="s">
        <v>767</v>
      </c>
      <c r="F490" s="4">
        <v>0</v>
      </c>
      <c r="G490" s="5">
        <v>0</v>
      </c>
      <c r="H490" s="5">
        <f>IF(ORDERS[[#This Row],[Order Type]]="In-Store", 0,_xlfn.DAYS(ORDERS[[#This Row],[Order Arrival Date]],ORDERS[[#This Row],[Order Date]]))</f>
        <v>5</v>
      </c>
    </row>
    <row r="491" spans="1:8" ht="15.5" x14ac:dyDescent="0.3">
      <c r="A491" s="4">
        <f t="shared" si="7"/>
        <v>490</v>
      </c>
      <c r="B491" s="28">
        <v>40487.526283455358</v>
      </c>
      <c r="C491" s="28">
        <v>40501.526283455358</v>
      </c>
      <c r="D491" s="4" t="s">
        <v>414</v>
      </c>
      <c r="E491" s="5" t="s">
        <v>771</v>
      </c>
      <c r="F491" s="4">
        <v>0</v>
      </c>
      <c r="G491" s="5">
        <v>0</v>
      </c>
      <c r="H491" s="5">
        <f>IF(ORDERS[[#This Row],[Order Type]]="In-Store", 0,_xlfn.DAYS(ORDERS[[#This Row],[Order Arrival Date]],ORDERS[[#This Row],[Order Date]]))</f>
        <v>14</v>
      </c>
    </row>
    <row r="492" spans="1:8" ht="15.5" x14ac:dyDescent="0.3">
      <c r="A492" s="4">
        <f t="shared" si="7"/>
        <v>491</v>
      </c>
      <c r="B492" s="28">
        <v>42743.004755467569</v>
      </c>
      <c r="C492" s="28">
        <v>42743.004755467569</v>
      </c>
      <c r="D492" s="4" t="s">
        <v>413</v>
      </c>
      <c r="E492" s="5" t="s">
        <v>749</v>
      </c>
      <c r="F492" s="4">
        <v>36</v>
      </c>
      <c r="G492" s="5">
        <v>0</v>
      </c>
      <c r="H492" s="5">
        <f>IF(ORDERS[[#This Row],[Order Type]]="In-Store", 0,_xlfn.DAYS(ORDERS[[#This Row],[Order Arrival Date]],ORDERS[[#This Row],[Order Date]]))</f>
        <v>0</v>
      </c>
    </row>
    <row r="493" spans="1:8" ht="15.5" x14ac:dyDescent="0.3">
      <c r="A493" s="4">
        <f t="shared" si="7"/>
        <v>492</v>
      </c>
      <c r="B493" s="28">
        <v>40074.646423760205</v>
      </c>
      <c r="C493" s="28">
        <v>40088.646423760205</v>
      </c>
      <c r="D493" s="4" t="s">
        <v>414</v>
      </c>
      <c r="E493" s="5" t="s">
        <v>699</v>
      </c>
      <c r="F493" s="4">
        <v>0</v>
      </c>
      <c r="G493" s="5">
        <v>0</v>
      </c>
      <c r="H493" s="5">
        <f>IF(ORDERS[[#This Row],[Order Type]]="In-Store", 0,_xlfn.DAYS(ORDERS[[#This Row],[Order Arrival Date]],ORDERS[[#This Row],[Order Date]]))</f>
        <v>14</v>
      </c>
    </row>
    <row r="494" spans="1:8" ht="15.5" x14ac:dyDescent="0.3">
      <c r="A494" s="4">
        <f t="shared" si="7"/>
        <v>493</v>
      </c>
      <c r="B494" s="28">
        <v>44222.498450255196</v>
      </c>
      <c r="C494" s="28">
        <v>44222.498450255196</v>
      </c>
      <c r="D494" s="4" t="s">
        <v>413</v>
      </c>
      <c r="E494" s="5" t="s">
        <v>662</v>
      </c>
      <c r="F494" s="4">
        <v>42</v>
      </c>
      <c r="G494" s="5">
        <v>0</v>
      </c>
      <c r="H494" s="5">
        <f>IF(ORDERS[[#This Row],[Order Type]]="In-Store", 0,_xlfn.DAYS(ORDERS[[#This Row],[Order Arrival Date]],ORDERS[[#This Row],[Order Date]]))</f>
        <v>0</v>
      </c>
    </row>
    <row r="495" spans="1:8" ht="15.5" x14ac:dyDescent="0.3">
      <c r="A495" s="4">
        <f t="shared" si="7"/>
        <v>494</v>
      </c>
      <c r="B495" s="28">
        <v>41762.207389180046</v>
      </c>
      <c r="C495" s="28">
        <v>41762.207389180046</v>
      </c>
      <c r="D495" s="4" t="s">
        <v>413</v>
      </c>
      <c r="E495" s="5" t="s">
        <v>757</v>
      </c>
      <c r="F495" s="4">
        <v>48</v>
      </c>
      <c r="G495" s="5">
        <v>0</v>
      </c>
      <c r="H495" s="5">
        <f>IF(ORDERS[[#This Row],[Order Type]]="In-Store", 0,_xlfn.DAYS(ORDERS[[#This Row],[Order Arrival Date]],ORDERS[[#This Row],[Order Date]]))</f>
        <v>0</v>
      </c>
    </row>
    <row r="496" spans="1:8" ht="15.5" x14ac:dyDescent="0.3">
      <c r="A496" s="4">
        <f t="shared" si="7"/>
        <v>495</v>
      </c>
      <c r="B496" s="28">
        <v>45271.604697177281</v>
      </c>
      <c r="C496" s="28">
        <v>45271.604697177281</v>
      </c>
      <c r="D496" s="4" t="s">
        <v>413</v>
      </c>
      <c r="E496" s="5" t="s">
        <v>774</v>
      </c>
      <c r="F496" s="4">
        <v>46</v>
      </c>
      <c r="G496" s="5">
        <v>0</v>
      </c>
      <c r="H496" s="5">
        <f>IF(ORDERS[[#This Row],[Order Type]]="In-Store", 0,_xlfn.DAYS(ORDERS[[#This Row],[Order Arrival Date]],ORDERS[[#This Row],[Order Date]]))</f>
        <v>0</v>
      </c>
    </row>
    <row r="497" spans="1:8" ht="15.5" x14ac:dyDescent="0.3">
      <c r="A497" s="4">
        <f t="shared" si="7"/>
        <v>496</v>
      </c>
      <c r="B497" s="28">
        <v>45241.488795353864</v>
      </c>
      <c r="C497" s="28">
        <v>45241.488795353864</v>
      </c>
      <c r="D497" s="4" t="s">
        <v>413</v>
      </c>
      <c r="E497" s="5" t="s">
        <v>644</v>
      </c>
      <c r="F497" s="4">
        <v>45</v>
      </c>
      <c r="G497" s="5">
        <v>0</v>
      </c>
      <c r="H497" s="5">
        <f>IF(ORDERS[[#This Row],[Order Type]]="In-Store", 0,_xlfn.DAYS(ORDERS[[#This Row],[Order Arrival Date]],ORDERS[[#This Row],[Order Date]]))</f>
        <v>0</v>
      </c>
    </row>
    <row r="498" spans="1:8" ht="15.5" x14ac:dyDescent="0.3">
      <c r="A498" s="4">
        <f t="shared" si="7"/>
        <v>497</v>
      </c>
      <c r="B498" s="28">
        <v>42753.93846134498</v>
      </c>
      <c r="C498" s="28">
        <v>42753.93846134498</v>
      </c>
      <c r="D498" s="4" t="s">
        <v>413</v>
      </c>
      <c r="E498" s="5" t="s">
        <v>631</v>
      </c>
      <c r="F498" s="4">
        <v>6</v>
      </c>
      <c r="G498" s="5">
        <v>0</v>
      </c>
      <c r="H498" s="5">
        <f>IF(ORDERS[[#This Row],[Order Type]]="In-Store", 0,_xlfn.DAYS(ORDERS[[#This Row],[Order Arrival Date]],ORDERS[[#This Row],[Order Date]]))</f>
        <v>0</v>
      </c>
    </row>
    <row r="499" spans="1:8" ht="15.5" x14ac:dyDescent="0.3">
      <c r="A499" s="4">
        <f t="shared" si="7"/>
        <v>498</v>
      </c>
      <c r="B499" s="28">
        <v>41570.834225702471</v>
      </c>
      <c r="C499" s="28">
        <v>41570.834225702471</v>
      </c>
      <c r="D499" s="4" t="s">
        <v>413</v>
      </c>
      <c r="E499" s="5" t="s">
        <v>772</v>
      </c>
      <c r="F499" s="4">
        <v>36</v>
      </c>
      <c r="G499" s="5">
        <v>0</v>
      </c>
      <c r="H499" s="5">
        <f>IF(ORDERS[[#This Row],[Order Type]]="In-Store", 0,_xlfn.DAYS(ORDERS[[#This Row],[Order Arrival Date]],ORDERS[[#This Row],[Order Date]]))</f>
        <v>0</v>
      </c>
    </row>
    <row r="500" spans="1:8" ht="15.5" x14ac:dyDescent="0.3">
      <c r="A500" s="4">
        <f t="shared" si="7"/>
        <v>499</v>
      </c>
      <c r="B500" s="28">
        <v>40598.13367769769</v>
      </c>
      <c r="C500" s="28">
        <v>40599.13367769769</v>
      </c>
      <c r="D500" s="4" t="s">
        <v>414</v>
      </c>
      <c r="E500" s="5" t="s">
        <v>731</v>
      </c>
      <c r="F500" s="4">
        <v>0</v>
      </c>
      <c r="G500" s="5">
        <v>0</v>
      </c>
      <c r="H500" s="5">
        <f>IF(ORDERS[[#This Row],[Order Type]]="In-Store", 0,_xlfn.DAYS(ORDERS[[#This Row],[Order Arrival Date]],ORDERS[[#This Row],[Order Date]]))</f>
        <v>1</v>
      </c>
    </row>
    <row r="501" spans="1:8" ht="15.5" x14ac:dyDescent="0.3">
      <c r="A501" s="4">
        <f t="shared" si="7"/>
        <v>500</v>
      </c>
      <c r="B501" s="28">
        <v>44326.187256477468</v>
      </c>
      <c r="C501" s="28">
        <v>44326.187256477468</v>
      </c>
      <c r="D501" s="4" t="s">
        <v>413</v>
      </c>
      <c r="E501" s="5" t="s">
        <v>674</v>
      </c>
      <c r="F501" s="4">
        <v>9</v>
      </c>
      <c r="G501" s="5">
        <v>0</v>
      </c>
      <c r="H501" s="5">
        <f>IF(ORDERS[[#This Row],[Order Type]]="In-Store", 0,_xlfn.DAYS(ORDERS[[#This Row],[Order Arrival Date]],ORDERS[[#This Row],[Order Date]]))</f>
        <v>0</v>
      </c>
    </row>
    <row r="502" spans="1:8" ht="15.5" x14ac:dyDescent="0.3">
      <c r="A502" s="4">
        <f t="shared" si="7"/>
        <v>501</v>
      </c>
      <c r="B502" s="28">
        <v>39991.914928556856</v>
      </c>
      <c r="C502" s="28">
        <v>39991.914928556856</v>
      </c>
      <c r="D502" s="4" t="s">
        <v>413</v>
      </c>
      <c r="E502" s="5" t="s">
        <v>739</v>
      </c>
      <c r="F502" s="4">
        <v>1</v>
      </c>
      <c r="G502" s="5">
        <v>0</v>
      </c>
      <c r="H502" s="5">
        <f>IF(ORDERS[[#This Row],[Order Type]]="In-Store", 0,_xlfn.DAYS(ORDERS[[#This Row],[Order Arrival Date]],ORDERS[[#This Row],[Order Date]]))</f>
        <v>0</v>
      </c>
    </row>
    <row r="503" spans="1:8" ht="15.5" x14ac:dyDescent="0.3">
      <c r="A503" s="4">
        <f t="shared" si="7"/>
        <v>502</v>
      </c>
      <c r="B503" s="28">
        <v>42866.190314075524</v>
      </c>
      <c r="C503" s="28">
        <v>42876.190314075524</v>
      </c>
      <c r="D503" s="4" t="s">
        <v>414</v>
      </c>
      <c r="E503" s="5" t="s">
        <v>804</v>
      </c>
      <c r="F503" s="4">
        <v>0</v>
      </c>
      <c r="G503" s="5">
        <v>0</v>
      </c>
      <c r="H503" s="5">
        <f>IF(ORDERS[[#This Row],[Order Type]]="In-Store", 0,_xlfn.DAYS(ORDERS[[#This Row],[Order Arrival Date]],ORDERS[[#This Row],[Order Date]]))</f>
        <v>10</v>
      </c>
    </row>
    <row r="504" spans="1:8" ht="15.5" x14ac:dyDescent="0.3">
      <c r="A504" s="4">
        <f t="shared" si="7"/>
        <v>503</v>
      </c>
      <c r="B504" s="28">
        <v>42693.652667726834</v>
      </c>
      <c r="C504" s="28">
        <v>42698.652667726834</v>
      </c>
      <c r="D504" s="4" t="s">
        <v>414</v>
      </c>
      <c r="E504" s="5" t="s">
        <v>678</v>
      </c>
      <c r="F504" s="4">
        <v>0</v>
      </c>
      <c r="G504" s="5">
        <v>0</v>
      </c>
      <c r="H504" s="5">
        <f>IF(ORDERS[[#This Row],[Order Type]]="In-Store", 0,_xlfn.DAYS(ORDERS[[#This Row],[Order Arrival Date]],ORDERS[[#This Row],[Order Date]]))</f>
        <v>5</v>
      </c>
    </row>
    <row r="505" spans="1:8" ht="15.5" x14ac:dyDescent="0.3">
      <c r="A505" s="4">
        <f t="shared" si="7"/>
        <v>504</v>
      </c>
      <c r="B505" s="28">
        <v>43979.709188590918</v>
      </c>
      <c r="C505" s="28">
        <v>43993.709188590918</v>
      </c>
      <c r="D505" s="4" t="s">
        <v>414</v>
      </c>
      <c r="E505" s="5" t="s">
        <v>657</v>
      </c>
      <c r="F505" s="4">
        <v>0</v>
      </c>
      <c r="G505" s="5">
        <v>0</v>
      </c>
      <c r="H505" s="5">
        <f>IF(ORDERS[[#This Row],[Order Type]]="In-Store", 0,_xlfn.DAYS(ORDERS[[#This Row],[Order Arrival Date]],ORDERS[[#This Row],[Order Date]]))</f>
        <v>14</v>
      </c>
    </row>
    <row r="506" spans="1:8" ht="15.5" x14ac:dyDescent="0.3">
      <c r="A506" s="4">
        <f t="shared" si="7"/>
        <v>505</v>
      </c>
      <c r="B506" s="28">
        <v>39145.228990399053</v>
      </c>
      <c r="C506" s="28">
        <v>39145.228990399053</v>
      </c>
      <c r="D506" s="4" t="s">
        <v>413</v>
      </c>
      <c r="E506" s="5" t="s">
        <v>702</v>
      </c>
      <c r="F506" s="4">
        <v>44</v>
      </c>
      <c r="G506" s="5">
        <v>0</v>
      </c>
      <c r="H506" s="5">
        <f>IF(ORDERS[[#This Row],[Order Type]]="In-Store", 0,_xlfn.DAYS(ORDERS[[#This Row],[Order Arrival Date]],ORDERS[[#This Row],[Order Date]]))</f>
        <v>0</v>
      </c>
    </row>
    <row r="507" spans="1:8" ht="15.5" x14ac:dyDescent="0.3">
      <c r="A507" s="4">
        <f t="shared" si="7"/>
        <v>506</v>
      </c>
      <c r="B507" s="28">
        <v>41892.158230936373</v>
      </c>
      <c r="C507" s="28">
        <v>41892.158230936373</v>
      </c>
      <c r="D507" s="4" t="s">
        <v>413</v>
      </c>
      <c r="E507" s="5" t="s">
        <v>769</v>
      </c>
      <c r="F507" s="4">
        <v>1</v>
      </c>
      <c r="G507" s="5">
        <v>0</v>
      </c>
      <c r="H507" s="5">
        <f>IF(ORDERS[[#This Row],[Order Type]]="In-Store", 0,_xlfn.DAYS(ORDERS[[#This Row],[Order Arrival Date]],ORDERS[[#This Row],[Order Date]]))</f>
        <v>0</v>
      </c>
    </row>
    <row r="508" spans="1:8" ht="15.5" x14ac:dyDescent="0.3">
      <c r="A508" s="4">
        <f t="shared" si="7"/>
        <v>507</v>
      </c>
      <c r="B508" s="28">
        <v>43196.653105916339</v>
      </c>
      <c r="C508" s="28">
        <v>43196.653105916339</v>
      </c>
      <c r="D508" s="4" t="s">
        <v>413</v>
      </c>
      <c r="E508" s="5" t="s">
        <v>787</v>
      </c>
      <c r="F508" s="4">
        <v>26</v>
      </c>
      <c r="G508" s="5">
        <v>0</v>
      </c>
      <c r="H508" s="5">
        <f>IF(ORDERS[[#This Row],[Order Type]]="In-Store", 0,_xlfn.DAYS(ORDERS[[#This Row],[Order Arrival Date]],ORDERS[[#This Row],[Order Date]]))</f>
        <v>0</v>
      </c>
    </row>
    <row r="509" spans="1:8" ht="15.5" x14ac:dyDescent="0.3">
      <c r="A509" s="4">
        <f t="shared" si="7"/>
        <v>508</v>
      </c>
      <c r="B509" s="28">
        <v>43263.051722224423</v>
      </c>
      <c r="C509" s="28">
        <v>43263.051722224423</v>
      </c>
      <c r="D509" s="4" t="s">
        <v>413</v>
      </c>
      <c r="E509" s="5" t="s">
        <v>697</v>
      </c>
      <c r="F509" s="4">
        <v>3</v>
      </c>
      <c r="G509" s="5">
        <v>0</v>
      </c>
      <c r="H509" s="5">
        <f>IF(ORDERS[[#This Row],[Order Type]]="In-Store", 0,_xlfn.DAYS(ORDERS[[#This Row],[Order Arrival Date]],ORDERS[[#This Row],[Order Date]]))</f>
        <v>0</v>
      </c>
    </row>
    <row r="510" spans="1:8" ht="15.5" x14ac:dyDescent="0.3">
      <c r="A510" s="4">
        <f t="shared" si="7"/>
        <v>509</v>
      </c>
      <c r="B510" s="28">
        <v>40256.797725714241</v>
      </c>
      <c r="C510" s="28">
        <v>40256.797725714241</v>
      </c>
      <c r="D510" s="4" t="s">
        <v>413</v>
      </c>
      <c r="E510" s="5" t="s">
        <v>806</v>
      </c>
      <c r="F510" s="4">
        <v>50</v>
      </c>
      <c r="G510" s="5">
        <v>0</v>
      </c>
      <c r="H510" s="5">
        <f>IF(ORDERS[[#This Row],[Order Type]]="In-Store", 0,_xlfn.DAYS(ORDERS[[#This Row],[Order Arrival Date]],ORDERS[[#This Row],[Order Date]]))</f>
        <v>0</v>
      </c>
    </row>
    <row r="511" spans="1:8" ht="15.5" x14ac:dyDescent="0.3">
      <c r="A511" s="4">
        <f t="shared" si="7"/>
        <v>510</v>
      </c>
      <c r="B511" s="28">
        <v>39454.280444300784</v>
      </c>
      <c r="C511" s="28">
        <v>39454.280444300784</v>
      </c>
      <c r="D511" s="4" t="s">
        <v>413</v>
      </c>
      <c r="E511" s="5" t="s">
        <v>762</v>
      </c>
      <c r="F511" s="4">
        <v>50</v>
      </c>
      <c r="G511" s="5">
        <v>0</v>
      </c>
      <c r="H511" s="5">
        <f>IF(ORDERS[[#This Row],[Order Type]]="In-Store", 0,_xlfn.DAYS(ORDERS[[#This Row],[Order Arrival Date]],ORDERS[[#This Row],[Order Date]]))</f>
        <v>0</v>
      </c>
    </row>
    <row r="512" spans="1:8" ht="15.5" x14ac:dyDescent="0.3">
      <c r="A512" s="4">
        <f t="shared" si="7"/>
        <v>511</v>
      </c>
      <c r="B512" s="28">
        <v>43560.717143610527</v>
      </c>
      <c r="C512" s="28">
        <v>43560.717143610527</v>
      </c>
      <c r="D512" s="4" t="s">
        <v>413</v>
      </c>
      <c r="E512" s="5" t="s">
        <v>765</v>
      </c>
      <c r="F512" s="4">
        <v>44</v>
      </c>
      <c r="G512" s="5">
        <v>0</v>
      </c>
      <c r="H512" s="5">
        <f>IF(ORDERS[[#This Row],[Order Type]]="In-Store", 0,_xlfn.DAYS(ORDERS[[#This Row],[Order Arrival Date]],ORDERS[[#This Row],[Order Date]]))</f>
        <v>0</v>
      </c>
    </row>
    <row r="513" spans="1:8" ht="15.5" x14ac:dyDescent="0.3">
      <c r="A513" s="4">
        <f t="shared" si="7"/>
        <v>512</v>
      </c>
      <c r="B513" s="28">
        <v>45034.933438591375</v>
      </c>
      <c r="C513" s="28">
        <v>45034.933438591375</v>
      </c>
      <c r="D513" s="4" t="s">
        <v>413</v>
      </c>
      <c r="E513" s="5" t="s">
        <v>741</v>
      </c>
      <c r="F513" s="4">
        <v>11</v>
      </c>
      <c r="G513" s="5">
        <v>0</v>
      </c>
      <c r="H513" s="5">
        <f>IF(ORDERS[[#This Row],[Order Type]]="In-Store", 0,_xlfn.DAYS(ORDERS[[#This Row],[Order Arrival Date]],ORDERS[[#This Row],[Order Date]]))</f>
        <v>0</v>
      </c>
    </row>
    <row r="514" spans="1:8" ht="15.5" x14ac:dyDescent="0.3">
      <c r="A514" s="4">
        <f t="shared" si="7"/>
        <v>513</v>
      </c>
      <c r="B514" s="28">
        <v>42414.507926802464</v>
      </c>
      <c r="C514" s="28">
        <v>42416.507926802464</v>
      </c>
      <c r="D514" s="4" t="s">
        <v>414</v>
      </c>
      <c r="E514" s="5" t="s">
        <v>819</v>
      </c>
      <c r="F514" s="4">
        <v>0</v>
      </c>
      <c r="G514" s="5">
        <v>0</v>
      </c>
      <c r="H514" s="5">
        <f>IF(ORDERS[[#This Row],[Order Type]]="In-Store", 0,_xlfn.DAYS(ORDERS[[#This Row],[Order Arrival Date]],ORDERS[[#This Row],[Order Date]]))</f>
        <v>2</v>
      </c>
    </row>
    <row r="515" spans="1:8" ht="15.5" x14ac:dyDescent="0.3">
      <c r="A515" s="4">
        <f t="shared" si="7"/>
        <v>514</v>
      </c>
      <c r="B515" s="28">
        <v>45061.579728012694</v>
      </c>
      <c r="C515" s="28">
        <v>45061.579728012694</v>
      </c>
      <c r="D515" s="4" t="s">
        <v>413</v>
      </c>
      <c r="E515" s="5" t="s">
        <v>775</v>
      </c>
      <c r="F515" s="4">
        <v>7</v>
      </c>
      <c r="G515" s="5">
        <v>0</v>
      </c>
      <c r="H515" s="5">
        <f>IF(ORDERS[[#This Row],[Order Type]]="In-Store", 0,_xlfn.DAYS(ORDERS[[#This Row],[Order Arrival Date]],ORDERS[[#This Row],[Order Date]]))</f>
        <v>0</v>
      </c>
    </row>
    <row r="516" spans="1:8" ht="15.5" x14ac:dyDescent="0.3">
      <c r="A516" s="4">
        <f t="shared" ref="A516:A579" si="8">1+A515</f>
        <v>515</v>
      </c>
      <c r="B516" s="28">
        <v>42648.103763273532</v>
      </c>
      <c r="C516" s="28">
        <v>42648.103763273532</v>
      </c>
      <c r="D516" s="4" t="s">
        <v>413</v>
      </c>
      <c r="E516" s="5" t="s">
        <v>815</v>
      </c>
      <c r="F516" s="4">
        <v>24</v>
      </c>
      <c r="G516" s="5">
        <v>0</v>
      </c>
      <c r="H516" s="5">
        <f>IF(ORDERS[[#This Row],[Order Type]]="In-Store", 0,_xlfn.DAYS(ORDERS[[#This Row],[Order Arrival Date]],ORDERS[[#This Row],[Order Date]]))</f>
        <v>0</v>
      </c>
    </row>
    <row r="517" spans="1:8" ht="15.5" x14ac:dyDescent="0.3">
      <c r="A517" s="4">
        <f t="shared" si="8"/>
        <v>516</v>
      </c>
      <c r="B517" s="28">
        <v>41518.609344529752</v>
      </c>
      <c r="C517" s="28">
        <v>41518.609344529752</v>
      </c>
      <c r="D517" s="4" t="s">
        <v>413</v>
      </c>
      <c r="E517" s="5" t="s">
        <v>715</v>
      </c>
      <c r="F517" s="4">
        <v>19</v>
      </c>
      <c r="G517" s="5">
        <v>0</v>
      </c>
      <c r="H517" s="5">
        <f>IF(ORDERS[[#This Row],[Order Type]]="In-Store", 0,_xlfn.DAYS(ORDERS[[#This Row],[Order Arrival Date]],ORDERS[[#This Row],[Order Date]]))</f>
        <v>0</v>
      </c>
    </row>
    <row r="518" spans="1:8" ht="15.5" x14ac:dyDescent="0.3">
      <c r="A518" s="4">
        <f t="shared" si="8"/>
        <v>517</v>
      </c>
      <c r="B518" s="28">
        <v>44367.133806288199</v>
      </c>
      <c r="C518" s="28">
        <v>44367.133806288199</v>
      </c>
      <c r="D518" s="4" t="s">
        <v>413</v>
      </c>
      <c r="E518" s="5" t="s">
        <v>656</v>
      </c>
      <c r="F518" s="4">
        <v>2</v>
      </c>
      <c r="G518" s="5">
        <v>0</v>
      </c>
      <c r="H518" s="5">
        <f>IF(ORDERS[[#This Row],[Order Type]]="In-Store", 0,_xlfn.DAYS(ORDERS[[#This Row],[Order Arrival Date]],ORDERS[[#This Row],[Order Date]]))</f>
        <v>0</v>
      </c>
    </row>
    <row r="519" spans="1:8" ht="15.5" x14ac:dyDescent="0.3">
      <c r="A519" s="4">
        <f t="shared" si="8"/>
        <v>518</v>
      </c>
      <c r="B519" s="28">
        <v>43997.420737707973</v>
      </c>
      <c r="C519" s="28">
        <v>43997.420737707973</v>
      </c>
      <c r="D519" s="4" t="s">
        <v>413</v>
      </c>
      <c r="E519" s="5" t="s">
        <v>654</v>
      </c>
      <c r="F519" s="4">
        <v>24</v>
      </c>
      <c r="G519" s="5">
        <v>0</v>
      </c>
      <c r="H519" s="5">
        <f>IF(ORDERS[[#This Row],[Order Type]]="In-Store", 0,_xlfn.DAYS(ORDERS[[#This Row],[Order Arrival Date]],ORDERS[[#This Row],[Order Date]]))</f>
        <v>0</v>
      </c>
    </row>
    <row r="520" spans="1:8" ht="15.5" x14ac:dyDescent="0.3">
      <c r="A520" s="4">
        <f t="shared" si="8"/>
        <v>519</v>
      </c>
      <c r="B520" s="28">
        <v>40014.12851665081</v>
      </c>
      <c r="C520" s="28">
        <v>40014.12851665081</v>
      </c>
      <c r="D520" s="4" t="s">
        <v>413</v>
      </c>
      <c r="E520" s="5" t="s">
        <v>656</v>
      </c>
      <c r="F520" s="4">
        <v>34</v>
      </c>
      <c r="G520" s="5">
        <v>0</v>
      </c>
      <c r="H520" s="5">
        <f>IF(ORDERS[[#This Row],[Order Type]]="In-Store", 0,_xlfn.DAYS(ORDERS[[#This Row],[Order Arrival Date]],ORDERS[[#This Row],[Order Date]]))</f>
        <v>0</v>
      </c>
    </row>
    <row r="521" spans="1:8" ht="15.5" x14ac:dyDescent="0.3">
      <c r="A521" s="4">
        <f t="shared" si="8"/>
        <v>520</v>
      </c>
      <c r="B521" s="28">
        <v>40437.592781748099</v>
      </c>
      <c r="C521" s="28">
        <v>40437.592781748099</v>
      </c>
      <c r="D521" s="4" t="s">
        <v>413</v>
      </c>
      <c r="E521" s="5" t="s">
        <v>651</v>
      </c>
      <c r="F521" s="4">
        <v>24</v>
      </c>
      <c r="G521" s="5">
        <v>0</v>
      </c>
      <c r="H521" s="5">
        <f>IF(ORDERS[[#This Row],[Order Type]]="In-Store", 0,_xlfn.DAYS(ORDERS[[#This Row],[Order Arrival Date]],ORDERS[[#This Row],[Order Date]]))</f>
        <v>0</v>
      </c>
    </row>
    <row r="522" spans="1:8" ht="15.5" x14ac:dyDescent="0.3">
      <c r="A522" s="4">
        <f t="shared" si="8"/>
        <v>521</v>
      </c>
      <c r="B522" s="28">
        <v>40895.513973648907</v>
      </c>
      <c r="C522" s="28">
        <v>40895.513973648907</v>
      </c>
      <c r="D522" s="4" t="s">
        <v>413</v>
      </c>
      <c r="E522" s="5" t="s">
        <v>734</v>
      </c>
      <c r="F522" s="4">
        <v>17</v>
      </c>
      <c r="G522" s="5">
        <v>0</v>
      </c>
      <c r="H522" s="5">
        <f>IF(ORDERS[[#This Row],[Order Type]]="In-Store", 0,_xlfn.DAYS(ORDERS[[#This Row],[Order Arrival Date]],ORDERS[[#This Row],[Order Date]]))</f>
        <v>0</v>
      </c>
    </row>
    <row r="523" spans="1:8" ht="15.5" x14ac:dyDescent="0.3">
      <c r="A523" s="4">
        <f t="shared" si="8"/>
        <v>522</v>
      </c>
      <c r="B523" s="28">
        <v>42662.133021146743</v>
      </c>
      <c r="C523" s="28">
        <v>42662.133021146743</v>
      </c>
      <c r="D523" s="4" t="s">
        <v>413</v>
      </c>
      <c r="E523" s="5" t="s">
        <v>682</v>
      </c>
      <c r="F523" s="4">
        <v>13</v>
      </c>
      <c r="G523" s="5">
        <v>0</v>
      </c>
      <c r="H523" s="5">
        <f>IF(ORDERS[[#This Row],[Order Type]]="In-Store", 0,_xlfn.DAYS(ORDERS[[#This Row],[Order Arrival Date]],ORDERS[[#This Row],[Order Date]]))</f>
        <v>0</v>
      </c>
    </row>
    <row r="524" spans="1:8" ht="15.5" x14ac:dyDescent="0.3">
      <c r="A524" s="4">
        <f t="shared" si="8"/>
        <v>523</v>
      </c>
      <c r="B524" s="28">
        <v>43624.250000735592</v>
      </c>
      <c r="C524" s="28">
        <v>43624.250000735592</v>
      </c>
      <c r="D524" s="4" t="s">
        <v>413</v>
      </c>
      <c r="E524" s="5" t="s">
        <v>731</v>
      </c>
      <c r="F524" s="4">
        <v>48</v>
      </c>
      <c r="G524" s="5">
        <v>0</v>
      </c>
      <c r="H524" s="5">
        <f>IF(ORDERS[[#This Row],[Order Type]]="In-Store", 0,_xlfn.DAYS(ORDERS[[#This Row],[Order Arrival Date]],ORDERS[[#This Row],[Order Date]]))</f>
        <v>0</v>
      </c>
    </row>
    <row r="525" spans="1:8" ht="15.5" x14ac:dyDescent="0.3">
      <c r="A525" s="4">
        <f t="shared" si="8"/>
        <v>524</v>
      </c>
      <c r="B525" s="28">
        <v>39895.931429550146</v>
      </c>
      <c r="C525" s="28">
        <v>39895.931429550146</v>
      </c>
      <c r="D525" s="4" t="s">
        <v>413</v>
      </c>
      <c r="E525" s="5" t="s">
        <v>738</v>
      </c>
      <c r="F525" s="4">
        <v>10</v>
      </c>
      <c r="G525" s="5">
        <v>0</v>
      </c>
      <c r="H525" s="5">
        <f>IF(ORDERS[[#This Row],[Order Type]]="In-Store", 0,_xlfn.DAYS(ORDERS[[#This Row],[Order Arrival Date]],ORDERS[[#This Row],[Order Date]]))</f>
        <v>0</v>
      </c>
    </row>
    <row r="526" spans="1:8" ht="15.5" x14ac:dyDescent="0.3">
      <c r="A526" s="4">
        <f t="shared" si="8"/>
        <v>525</v>
      </c>
      <c r="B526" s="28">
        <v>42925.306419633242</v>
      </c>
      <c r="C526" s="28">
        <v>42925.306419633242</v>
      </c>
      <c r="D526" s="4" t="s">
        <v>413</v>
      </c>
      <c r="E526" s="5" t="s">
        <v>739</v>
      </c>
      <c r="F526" s="4">
        <v>24</v>
      </c>
      <c r="G526" s="5">
        <v>0</v>
      </c>
      <c r="H526" s="5">
        <f>IF(ORDERS[[#This Row],[Order Type]]="In-Store", 0,_xlfn.DAYS(ORDERS[[#This Row],[Order Arrival Date]],ORDERS[[#This Row],[Order Date]]))</f>
        <v>0</v>
      </c>
    </row>
    <row r="527" spans="1:8" ht="15.5" x14ac:dyDescent="0.3">
      <c r="A527" s="4">
        <f t="shared" si="8"/>
        <v>526</v>
      </c>
      <c r="B527" s="28">
        <v>44265.977028521484</v>
      </c>
      <c r="C527" s="28">
        <v>44276.977028521484</v>
      </c>
      <c r="D527" s="4" t="s">
        <v>414</v>
      </c>
      <c r="E527" s="5" t="s">
        <v>662</v>
      </c>
      <c r="F527" s="4">
        <v>0</v>
      </c>
      <c r="G527" s="5">
        <v>0</v>
      </c>
      <c r="H527" s="5">
        <f>IF(ORDERS[[#This Row],[Order Type]]="In-Store", 0,_xlfn.DAYS(ORDERS[[#This Row],[Order Arrival Date]],ORDERS[[#This Row],[Order Date]]))</f>
        <v>11</v>
      </c>
    </row>
    <row r="528" spans="1:8" ht="15.5" x14ac:dyDescent="0.3">
      <c r="A528" s="4">
        <f t="shared" si="8"/>
        <v>527</v>
      </c>
      <c r="B528" s="28">
        <v>43893.870683127199</v>
      </c>
      <c r="C528" s="28">
        <v>43898.870683127199</v>
      </c>
      <c r="D528" s="4" t="s">
        <v>414</v>
      </c>
      <c r="E528" s="5" t="s">
        <v>650</v>
      </c>
      <c r="F528" s="4">
        <v>0</v>
      </c>
      <c r="G528" s="5">
        <v>0</v>
      </c>
      <c r="H528" s="5">
        <f>IF(ORDERS[[#This Row],[Order Type]]="In-Store", 0,_xlfn.DAYS(ORDERS[[#This Row],[Order Arrival Date]],ORDERS[[#This Row],[Order Date]]))</f>
        <v>5</v>
      </c>
    </row>
    <row r="529" spans="1:8" ht="15.5" x14ac:dyDescent="0.3">
      <c r="A529" s="4">
        <f t="shared" si="8"/>
        <v>528</v>
      </c>
      <c r="B529" s="28">
        <v>42362.433126041491</v>
      </c>
      <c r="C529" s="28">
        <v>42362.433126041491</v>
      </c>
      <c r="D529" s="4" t="s">
        <v>413</v>
      </c>
      <c r="E529" s="5" t="s">
        <v>750</v>
      </c>
      <c r="F529" s="4">
        <v>8</v>
      </c>
      <c r="G529" s="5">
        <v>0</v>
      </c>
      <c r="H529" s="5">
        <f>IF(ORDERS[[#This Row],[Order Type]]="In-Store", 0,_xlfn.DAYS(ORDERS[[#This Row],[Order Arrival Date]],ORDERS[[#This Row],[Order Date]]))</f>
        <v>0</v>
      </c>
    </row>
    <row r="530" spans="1:8" ht="15.5" x14ac:dyDescent="0.3">
      <c r="A530" s="4">
        <f t="shared" si="8"/>
        <v>529</v>
      </c>
      <c r="B530" s="28">
        <v>41828.714024529072</v>
      </c>
      <c r="C530" s="28">
        <v>41828.714024529072</v>
      </c>
      <c r="D530" s="4" t="s">
        <v>413</v>
      </c>
      <c r="E530" s="5" t="s">
        <v>780</v>
      </c>
      <c r="F530" s="4">
        <v>23</v>
      </c>
      <c r="G530" s="5">
        <v>0</v>
      </c>
      <c r="H530" s="5">
        <f>IF(ORDERS[[#This Row],[Order Type]]="In-Store", 0,_xlfn.DAYS(ORDERS[[#This Row],[Order Arrival Date]],ORDERS[[#This Row],[Order Date]]))</f>
        <v>0</v>
      </c>
    </row>
    <row r="531" spans="1:8" ht="15.5" x14ac:dyDescent="0.3">
      <c r="A531" s="4">
        <f t="shared" si="8"/>
        <v>530</v>
      </c>
      <c r="B531" s="28">
        <v>44279.870908184748</v>
      </c>
      <c r="C531" s="28">
        <v>44279.870908184748</v>
      </c>
      <c r="D531" s="4" t="s">
        <v>413</v>
      </c>
      <c r="E531" s="5" t="s">
        <v>625</v>
      </c>
      <c r="F531" s="4">
        <v>33</v>
      </c>
      <c r="G531" s="5">
        <v>0</v>
      </c>
      <c r="H531" s="5">
        <f>IF(ORDERS[[#This Row],[Order Type]]="In-Store", 0,_xlfn.DAYS(ORDERS[[#This Row],[Order Arrival Date]],ORDERS[[#This Row],[Order Date]]))</f>
        <v>0</v>
      </c>
    </row>
    <row r="532" spans="1:8" ht="15.5" x14ac:dyDescent="0.3">
      <c r="A532" s="4">
        <f t="shared" si="8"/>
        <v>531</v>
      </c>
      <c r="B532" s="28">
        <v>42060.319239451062</v>
      </c>
      <c r="C532" s="28">
        <v>42071.319239451062</v>
      </c>
      <c r="D532" s="4" t="s">
        <v>414</v>
      </c>
      <c r="E532" s="5" t="s">
        <v>761</v>
      </c>
      <c r="F532" s="4">
        <v>0</v>
      </c>
      <c r="G532" s="5">
        <v>0</v>
      </c>
      <c r="H532" s="5">
        <f>IF(ORDERS[[#This Row],[Order Type]]="In-Store", 0,_xlfn.DAYS(ORDERS[[#This Row],[Order Arrival Date]],ORDERS[[#This Row],[Order Date]]))</f>
        <v>11</v>
      </c>
    </row>
    <row r="533" spans="1:8" ht="15.5" x14ac:dyDescent="0.3">
      <c r="A533" s="4">
        <f t="shared" si="8"/>
        <v>532</v>
      </c>
      <c r="B533" s="28">
        <v>40649.530414451423</v>
      </c>
      <c r="C533" s="28">
        <v>40654.530414451423</v>
      </c>
      <c r="D533" s="4" t="s">
        <v>414</v>
      </c>
      <c r="E533" s="5" t="s">
        <v>665</v>
      </c>
      <c r="F533" s="4">
        <v>0</v>
      </c>
      <c r="G533" s="5">
        <v>0</v>
      </c>
      <c r="H533" s="5">
        <f>IF(ORDERS[[#This Row],[Order Type]]="In-Store", 0,_xlfn.DAYS(ORDERS[[#This Row],[Order Arrival Date]],ORDERS[[#This Row],[Order Date]]))</f>
        <v>5</v>
      </c>
    </row>
    <row r="534" spans="1:8" ht="15.5" x14ac:dyDescent="0.3">
      <c r="A534" s="4">
        <f t="shared" si="8"/>
        <v>533</v>
      </c>
      <c r="B534" s="28">
        <v>44453.963918264613</v>
      </c>
      <c r="C534" s="28">
        <v>44464.963918264613</v>
      </c>
      <c r="D534" s="4" t="s">
        <v>414</v>
      </c>
      <c r="E534" s="5" t="s">
        <v>648</v>
      </c>
      <c r="F534" s="4">
        <v>0</v>
      </c>
      <c r="G534" s="5">
        <v>0</v>
      </c>
      <c r="H534" s="5">
        <f>IF(ORDERS[[#This Row],[Order Type]]="In-Store", 0,_xlfn.DAYS(ORDERS[[#This Row],[Order Arrival Date]],ORDERS[[#This Row],[Order Date]]))</f>
        <v>11</v>
      </c>
    </row>
    <row r="535" spans="1:8" ht="15.5" x14ac:dyDescent="0.3">
      <c r="A535" s="4">
        <f t="shared" si="8"/>
        <v>534</v>
      </c>
      <c r="B535" s="28">
        <v>39847.828991288909</v>
      </c>
      <c r="C535" s="28">
        <v>39847.828991288909</v>
      </c>
      <c r="D535" s="4" t="s">
        <v>413</v>
      </c>
      <c r="E535" s="5" t="s">
        <v>800</v>
      </c>
      <c r="F535" s="4">
        <v>2</v>
      </c>
      <c r="G535" s="5">
        <v>0</v>
      </c>
      <c r="H535" s="5">
        <f>IF(ORDERS[[#This Row],[Order Type]]="In-Store", 0,_xlfn.DAYS(ORDERS[[#This Row],[Order Arrival Date]],ORDERS[[#This Row],[Order Date]]))</f>
        <v>0</v>
      </c>
    </row>
    <row r="536" spans="1:8" ht="15.5" x14ac:dyDescent="0.3">
      <c r="A536" s="4">
        <f t="shared" si="8"/>
        <v>535</v>
      </c>
      <c r="B536" s="28">
        <v>42183.208903103055</v>
      </c>
      <c r="C536" s="28">
        <v>42183.208903103055</v>
      </c>
      <c r="D536" s="4" t="s">
        <v>413</v>
      </c>
      <c r="E536" s="5" t="s">
        <v>721</v>
      </c>
      <c r="F536" s="4">
        <v>9</v>
      </c>
      <c r="G536" s="5">
        <v>0</v>
      </c>
      <c r="H536" s="5">
        <f>IF(ORDERS[[#This Row],[Order Type]]="In-Store", 0,_xlfn.DAYS(ORDERS[[#This Row],[Order Arrival Date]],ORDERS[[#This Row],[Order Date]]))</f>
        <v>0</v>
      </c>
    </row>
    <row r="537" spans="1:8" ht="15.5" x14ac:dyDescent="0.3">
      <c r="A537" s="4">
        <f t="shared" si="8"/>
        <v>536</v>
      </c>
      <c r="B537" s="28">
        <v>42565.492162928924</v>
      </c>
      <c r="C537" s="28">
        <v>42565.492162928924</v>
      </c>
      <c r="D537" s="4" t="s">
        <v>413</v>
      </c>
      <c r="E537" s="5" t="s">
        <v>762</v>
      </c>
      <c r="F537" s="4">
        <v>21</v>
      </c>
      <c r="G537" s="5">
        <v>0</v>
      </c>
      <c r="H537" s="5">
        <f>IF(ORDERS[[#This Row],[Order Type]]="In-Store", 0,_xlfn.DAYS(ORDERS[[#This Row],[Order Arrival Date]],ORDERS[[#This Row],[Order Date]]))</f>
        <v>0</v>
      </c>
    </row>
    <row r="538" spans="1:8" ht="15.5" x14ac:dyDescent="0.3">
      <c r="A538" s="4">
        <f t="shared" si="8"/>
        <v>537</v>
      </c>
      <c r="B538" s="28">
        <v>43208.725745085176</v>
      </c>
      <c r="C538" s="28">
        <v>43212.725745085176</v>
      </c>
      <c r="D538" s="4" t="s">
        <v>414</v>
      </c>
      <c r="E538" s="5" t="s">
        <v>794</v>
      </c>
      <c r="F538" s="4">
        <v>0</v>
      </c>
      <c r="G538" s="5">
        <v>0</v>
      </c>
      <c r="H538" s="5">
        <f>IF(ORDERS[[#This Row],[Order Type]]="In-Store", 0,_xlfn.DAYS(ORDERS[[#This Row],[Order Arrival Date]],ORDERS[[#This Row],[Order Date]]))</f>
        <v>4</v>
      </c>
    </row>
    <row r="539" spans="1:8" ht="15.5" x14ac:dyDescent="0.3">
      <c r="A539" s="4">
        <f t="shared" si="8"/>
        <v>538</v>
      </c>
      <c r="B539" s="28">
        <v>44798.227019564605</v>
      </c>
      <c r="C539" s="28">
        <v>44798.227019564605</v>
      </c>
      <c r="D539" s="4" t="s">
        <v>413</v>
      </c>
      <c r="E539" s="5" t="s">
        <v>788</v>
      </c>
      <c r="F539" s="4">
        <v>40</v>
      </c>
      <c r="G539" s="5">
        <v>0</v>
      </c>
      <c r="H539" s="5">
        <f>IF(ORDERS[[#This Row],[Order Type]]="In-Store", 0,_xlfn.DAYS(ORDERS[[#This Row],[Order Arrival Date]],ORDERS[[#This Row],[Order Date]]))</f>
        <v>0</v>
      </c>
    </row>
    <row r="540" spans="1:8" ht="15.5" x14ac:dyDescent="0.3">
      <c r="A540" s="4">
        <f t="shared" si="8"/>
        <v>539</v>
      </c>
      <c r="B540" s="28">
        <v>42899.703947290443</v>
      </c>
      <c r="C540" s="28">
        <v>42899.703947290443</v>
      </c>
      <c r="D540" s="4" t="s">
        <v>413</v>
      </c>
      <c r="E540" s="5" t="s">
        <v>739</v>
      </c>
      <c r="F540" s="4">
        <v>48</v>
      </c>
      <c r="G540" s="5">
        <v>0</v>
      </c>
      <c r="H540" s="5">
        <f>IF(ORDERS[[#This Row],[Order Type]]="In-Store", 0,_xlfn.DAYS(ORDERS[[#This Row],[Order Arrival Date]],ORDERS[[#This Row],[Order Date]]))</f>
        <v>0</v>
      </c>
    </row>
    <row r="541" spans="1:8" ht="15.5" x14ac:dyDescent="0.3">
      <c r="A541" s="4">
        <f t="shared" si="8"/>
        <v>540</v>
      </c>
      <c r="B541" s="28">
        <v>44870.003467568058</v>
      </c>
      <c r="C541" s="28">
        <v>44870.003467568058</v>
      </c>
      <c r="D541" s="4" t="s">
        <v>413</v>
      </c>
      <c r="E541" s="5" t="s">
        <v>707</v>
      </c>
      <c r="F541" s="4">
        <v>21</v>
      </c>
      <c r="G541" s="5">
        <v>0</v>
      </c>
      <c r="H541" s="5">
        <f>IF(ORDERS[[#This Row],[Order Type]]="In-Store", 0,_xlfn.DAYS(ORDERS[[#This Row],[Order Arrival Date]],ORDERS[[#This Row],[Order Date]]))</f>
        <v>0</v>
      </c>
    </row>
    <row r="542" spans="1:8" ht="15.5" x14ac:dyDescent="0.3">
      <c r="A542" s="4">
        <f t="shared" si="8"/>
        <v>541</v>
      </c>
      <c r="B542" s="28">
        <v>41746.693781284965</v>
      </c>
      <c r="C542" s="28">
        <v>41746.693781284965</v>
      </c>
      <c r="D542" s="4" t="s">
        <v>413</v>
      </c>
      <c r="E542" s="5" t="s">
        <v>728</v>
      </c>
      <c r="F542" s="4">
        <v>5</v>
      </c>
      <c r="G542" s="5">
        <v>0</v>
      </c>
      <c r="H542" s="5">
        <f>IF(ORDERS[[#This Row],[Order Type]]="In-Store", 0,_xlfn.DAYS(ORDERS[[#This Row],[Order Arrival Date]],ORDERS[[#This Row],[Order Date]]))</f>
        <v>0</v>
      </c>
    </row>
    <row r="543" spans="1:8" ht="15.5" x14ac:dyDescent="0.3">
      <c r="A543" s="4">
        <f t="shared" si="8"/>
        <v>542</v>
      </c>
      <c r="B543" s="28">
        <v>44100.250514185092</v>
      </c>
      <c r="C543" s="28">
        <v>44100.250514185092</v>
      </c>
      <c r="D543" s="4" t="s">
        <v>413</v>
      </c>
      <c r="E543" s="5" t="s">
        <v>712</v>
      </c>
      <c r="F543" s="4">
        <v>26</v>
      </c>
      <c r="G543" s="5">
        <v>0</v>
      </c>
      <c r="H543" s="5">
        <f>IF(ORDERS[[#This Row],[Order Type]]="In-Store", 0,_xlfn.DAYS(ORDERS[[#This Row],[Order Arrival Date]],ORDERS[[#This Row],[Order Date]]))</f>
        <v>0</v>
      </c>
    </row>
    <row r="544" spans="1:8" ht="15.5" x14ac:dyDescent="0.3">
      <c r="A544" s="4">
        <f t="shared" si="8"/>
        <v>543</v>
      </c>
      <c r="B544" s="28">
        <v>43541.234340261391</v>
      </c>
      <c r="C544" s="28">
        <v>43541.234340261391</v>
      </c>
      <c r="D544" s="4" t="s">
        <v>413</v>
      </c>
      <c r="E544" s="5" t="s">
        <v>728</v>
      </c>
      <c r="F544" s="4">
        <v>17</v>
      </c>
      <c r="G544" s="5">
        <v>0</v>
      </c>
      <c r="H544" s="5">
        <f>IF(ORDERS[[#This Row],[Order Type]]="In-Store", 0,_xlfn.DAYS(ORDERS[[#This Row],[Order Arrival Date]],ORDERS[[#This Row],[Order Date]]))</f>
        <v>0</v>
      </c>
    </row>
    <row r="545" spans="1:8" ht="15.5" x14ac:dyDescent="0.3">
      <c r="A545" s="4">
        <f t="shared" si="8"/>
        <v>544</v>
      </c>
      <c r="B545" s="28">
        <v>41962.612428677203</v>
      </c>
      <c r="C545" s="28">
        <v>41962.612428677203</v>
      </c>
      <c r="D545" s="4" t="s">
        <v>413</v>
      </c>
      <c r="E545" s="5" t="s">
        <v>651</v>
      </c>
      <c r="F545" s="4">
        <v>40</v>
      </c>
      <c r="G545" s="5">
        <v>0</v>
      </c>
      <c r="H545" s="5">
        <f>IF(ORDERS[[#This Row],[Order Type]]="In-Store", 0,_xlfn.DAYS(ORDERS[[#This Row],[Order Arrival Date]],ORDERS[[#This Row],[Order Date]]))</f>
        <v>0</v>
      </c>
    </row>
    <row r="546" spans="1:8" ht="15.5" x14ac:dyDescent="0.3">
      <c r="A546" s="4">
        <f t="shared" si="8"/>
        <v>545</v>
      </c>
      <c r="B546" s="28">
        <v>40690.263280170388</v>
      </c>
      <c r="C546" s="28">
        <v>40693.263280170388</v>
      </c>
      <c r="D546" s="4" t="s">
        <v>414</v>
      </c>
      <c r="E546" s="5" t="s">
        <v>722</v>
      </c>
      <c r="F546" s="4">
        <v>0</v>
      </c>
      <c r="G546" s="5">
        <v>0</v>
      </c>
      <c r="H546" s="5">
        <f>IF(ORDERS[[#This Row],[Order Type]]="In-Store", 0,_xlfn.DAYS(ORDERS[[#This Row],[Order Arrival Date]],ORDERS[[#This Row],[Order Date]]))</f>
        <v>3</v>
      </c>
    </row>
    <row r="547" spans="1:8" ht="15.5" x14ac:dyDescent="0.3">
      <c r="A547" s="4">
        <f t="shared" si="8"/>
        <v>546</v>
      </c>
      <c r="B547" s="28">
        <v>41130.044676346108</v>
      </c>
      <c r="C547" s="28">
        <v>41130.044676346108</v>
      </c>
      <c r="D547" s="4" t="s">
        <v>413</v>
      </c>
      <c r="E547" s="5" t="s">
        <v>786</v>
      </c>
      <c r="F547" s="4">
        <v>46</v>
      </c>
      <c r="G547" s="5">
        <v>0</v>
      </c>
      <c r="H547" s="5">
        <f>IF(ORDERS[[#This Row],[Order Type]]="In-Store", 0,_xlfn.DAYS(ORDERS[[#This Row],[Order Arrival Date]],ORDERS[[#This Row],[Order Date]]))</f>
        <v>0</v>
      </c>
    </row>
    <row r="548" spans="1:8" ht="15.5" x14ac:dyDescent="0.3">
      <c r="A548" s="4">
        <f t="shared" si="8"/>
        <v>547</v>
      </c>
      <c r="B548" s="28">
        <v>43365.017881604515</v>
      </c>
      <c r="C548" s="28">
        <v>43365.017881604515</v>
      </c>
      <c r="D548" s="4" t="s">
        <v>413</v>
      </c>
      <c r="E548" s="5" t="s">
        <v>751</v>
      </c>
      <c r="F548" s="4">
        <v>15</v>
      </c>
      <c r="G548" s="5">
        <v>0</v>
      </c>
      <c r="H548" s="5">
        <f>IF(ORDERS[[#This Row],[Order Type]]="In-Store", 0,_xlfn.DAYS(ORDERS[[#This Row],[Order Arrival Date]],ORDERS[[#This Row],[Order Date]]))</f>
        <v>0</v>
      </c>
    </row>
    <row r="549" spans="1:8" ht="15.5" x14ac:dyDescent="0.3">
      <c r="A549" s="4">
        <f t="shared" si="8"/>
        <v>548</v>
      </c>
      <c r="B549" s="28">
        <v>41157.474859526941</v>
      </c>
      <c r="C549" s="28">
        <v>41157.474859526941</v>
      </c>
      <c r="D549" s="4" t="s">
        <v>413</v>
      </c>
      <c r="E549" s="5" t="s">
        <v>778</v>
      </c>
      <c r="F549" s="4">
        <v>27</v>
      </c>
      <c r="G549" s="5">
        <v>0</v>
      </c>
      <c r="H549" s="5">
        <f>IF(ORDERS[[#This Row],[Order Type]]="In-Store", 0,_xlfn.DAYS(ORDERS[[#This Row],[Order Arrival Date]],ORDERS[[#This Row],[Order Date]]))</f>
        <v>0</v>
      </c>
    </row>
    <row r="550" spans="1:8" ht="15.5" x14ac:dyDescent="0.3">
      <c r="A550" s="4">
        <f t="shared" si="8"/>
        <v>549</v>
      </c>
      <c r="B550" s="28">
        <v>41378.387180922262</v>
      </c>
      <c r="C550" s="28">
        <v>41385.387180922262</v>
      </c>
      <c r="D550" s="4" t="s">
        <v>414</v>
      </c>
      <c r="E550" s="5" t="s">
        <v>787</v>
      </c>
      <c r="F550" s="4">
        <v>0</v>
      </c>
      <c r="G550" s="5">
        <v>0</v>
      </c>
      <c r="H550" s="5">
        <f>IF(ORDERS[[#This Row],[Order Type]]="In-Store", 0,_xlfn.DAYS(ORDERS[[#This Row],[Order Arrival Date]],ORDERS[[#This Row],[Order Date]]))</f>
        <v>7</v>
      </c>
    </row>
    <row r="551" spans="1:8" ht="15.5" x14ac:dyDescent="0.3">
      <c r="A551" s="4">
        <f t="shared" si="8"/>
        <v>550</v>
      </c>
      <c r="B551" s="28">
        <v>40856.961444813154</v>
      </c>
      <c r="C551" s="28">
        <v>40856.961444813154</v>
      </c>
      <c r="D551" s="4" t="s">
        <v>413</v>
      </c>
      <c r="E551" s="5" t="s">
        <v>777</v>
      </c>
      <c r="F551" s="4">
        <v>30</v>
      </c>
      <c r="G551" s="5">
        <v>0</v>
      </c>
      <c r="H551" s="5">
        <f>IF(ORDERS[[#This Row],[Order Type]]="In-Store", 0,_xlfn.DAYS(ORDERS[[#This Row],[Order Arrival Date]],ORDERS[[#This Row],[Order Date]]))</f>
        <v>0</v>
      </c>
    </row>
    <row r="552" spans="1:8" ht="15.5" x14ac:dyDescent="0.3">
      <c r="A552" s="4">
        <f t="shared" si="8"/>
        <v>551</v>
      </c>
      <c r="B552" s="28">
        <v>39329.159439961106</v>
      </c>
      <c r="C552" s="28">
        <v>39329.159439961106</v>
      </c>
      <c r="D552" s="4" t="s">
        <v>413</v>
      </c>
      <c r="E552" s="5" t="s">
        <v>645</v>
      </c>
      <c r="F552" s="4">
        <v>43</v>
      </c>
      <c r="G552" s="5">
        <v>0</v>
      </c>
      <c r="H552" s="5">
        <f>IF(ORDERS[[#This Row],[Order Type]]="In-Store", 0,_xlfn.DAYS(ORDERS[[#This Row],[Order Arrival Date]],ORDERS[[#This Row],[Order Date]]))</f>
        <v>0</v>
      </c>
    </row>
    <row r="553" spans="1:8" ht="15.5" x14ac:dyDescent="0.3">
      <c r="A553" s="4">
        <f t="shared" si="8"/>
        <v>552</v>
      </c>
      <c r="B553" s="28">
        <v>43092.009597191056</v>
      </c>
      <c r="C553" s="28">
        <v>43092.009597191056</v>
      </c>
      <c r="D553" s="4" t="s">
        <v>413</v>
      </c>
      <c r="E553" s="5" t="s">
        <v>768</v>
      </c>
      <c r="F553" s="4">
        <v>37</v>
      </c>
      <c r="G553" s="5">
        <v>0</v>
      </c>
      <c r="H553" s="5">
        <f>IF(ORDERS[[#This Row],[Order Type]]="In-Store", 0,_xlfn.DAYS(ORDERS[[#This Row],[Order Arrival Date]],ORDERS[[#This Row],[Order Date]]))</f>
        <v>0</v>
      </c>
    </row>
    <row r="554" spans="1:8" ht="15.5" x14ac:dyDescent="0.3">
      <c r="A554" s="4">
        <f t="shared" si="8"/>
        <v>553</v>
      </c>
      <c r="B554" s="28">
        <v>40026.643921026371</v>
      </c>
      <c r="C554" s="28">
        <v>40026.643921026371</v>
      </c>
      <c r="D554" s="4" t="s">
        <v>413</v>
      </c>
      <c r="E554" s="5" t="s">
        <v>769</v>
      </c>
      <c r="F554" s="4">
        <v>10</v>
      </c>
      <c r="G554" s="5">
        <v>0</v>
      </c>
      <c r="H554" s="5">
        <f>IF(ORDERS[[#This Row],[Order Type]]="In-Store", 0,_xlfn.DAYS(ORDERS[[#This Row],[Order Arrival Date]],ORDERS[[#This Row],[Order Date]]))</f>
        <v>0</v>
      </c>
    </row>
    <row r="555" spans="1:8" ht="15.5" x14ac:dyDescent="0.3">
      <c r="A555" s="4">
        <f t="shared" si="8"/>
        <v>554</v>
      </c>
      <c r="B555" s="28">
        <v>39467.476891423692</v>
      </c>
      <c r="C555" s="28">
        <v>39467.476891423692</v>
      </c>
      <c r="D555" s="4" t="s">
        <v>413</v>
      </c>
      <c r="E555" s="5" t="s">
        <v>775</v>
      </c>
      <c r="F555" s="4">
        <v>26</v>
      </c>
      <c r="G555" s="5">
        <v>0</v>
      </c>
      <c r="H555" s="5">
        <f>IF(ORDERS[[#This Row],[Order Type]]="In-Store", 0,_xlfn.DAYS(ORDERS[[#This Row],[Order Arrival Date]],ORDERS[[#This Row],[Order Date]]))</f>
        <v>0</v>
      </c>
    </row>
    <row r="556" spans="1:8" ht="15.5" x14ac:dyDescent="0.3">
      <c r="A556" s="4">
        <f t="shared" si="8"/>
        <v>555</v>
      </c>
      <c r="B556" s="28">
        <v>40418.680229938531</v>
      </c>
      <c r="C556" s="28">
        <v>40418.680229938531</v>
      </c>
      <c r="D556" s="4" t="s">
        <v>413</v>
      </c>
      <c r="E556" s="5" t="s">
        <v>669</v>
      </c>
      <c r="F556" s="4">
        <v>12</v>
      </c>
      <c r="G556" s="5">
        <v>0</v>
      </c>
      <c r="H556" s="5">
        <f>IF(ORDERS[[#This Row],[Order Type]]="In-Store", 0,_xlfn.DAYS(ORDERS[[#This Row],[Order Arrival Date]],ORDERS[[#This Row],[Order Date]]))</f>
        <v>0</v>
      </c>
    </row>
    <row r="557" spans="1:8" ht="15.5" x14ac:dyDescent="0.3">
      <c r="A557" s="4">
        <f t="shared" si="8"/>
        <v>556</v>
      </c>
      <c r="B557" s="28">
        <v>39229.020068554797</v>
      </c>
      <c r="C557" s="28">
        <v>39229.020068554797</v>
      </c>
      <c r="D557" s="4" t="s">
        <v>413</v>
      </c>
      <c r="E557" s="5" t="s">
        <v>794</v>
      </c>
      <c r="F557" s="4">
        <v>1</v>
      </c>
      <c r="G557" s="5">
        <v>0</v>
      </c>
      <c r="H557" s="5">
        <f>IF(ORDERS[[#This Row],[Order Type]]="In-Store", 0,_xlfn.DAYS(ORDERS[[#This Row],[Order Arrival Date]],ORDERS[[#This Row],[Order Date]]))</f>
        <v>0</v>
      </c>
    </row>
    <row r="558" spans="1:8" ht="15.5" x14ac:dyDescent="0.3">
      <c r="A558" s="4">
        <f t="shared" si="8"/>
        <v>557</v>
      </c>
      <c r="B558" s="28">
        <v>39361.740930743414</v>
      </c>
      <c r="C558" s="28">
        <v>39378.740930743414</v>
      </c>
      <c r="D558" s="4" t="s">
        <v>414</v>
      </c>
      <c r="E558" s="5" t="s">
        <v>634</v>
      </c>
      <c r="F558" s="4">
        <v>0</v>
      </c>
      <c r="G558" s="5">
        <v>0</v>
      </c>
      <c r="H558" s="5">
        <f>IF(ORDERS[[#This Row],[Order Type]]="In-Store", 0,_xlfn.DAYS(ORDERS[[#This Row],[Order Arrival Date]],ORDERS[[#This Row],[Order Date]]))</f>
        <v>17</v>
      </c>
    </row>
    <row r="559" spans="1:8" ht="15.5" x14ac:dyDescent="0.3">
      <c r="A559" s="4">
        <f t="shared" si="8"/>
        <v>558</v>
      </c>
      <c r="B559" s="28">
        <v>41441.062539604696</v>
      </c>
      <c r="C559" s="28">
        <v>41441.062539604696</v>
      </c>
      <c r="D559" s="4" t="s">
        <v>413</v>
      </c>
      <c r="E559" s="5" t="s">
        <v>754</v>
      </c>
      <c r="F559" s="4">
        <v>29</v>
      </c>
      <c r="G559" s="5">
        <v>0</v>
      </c>
      <c r="H559" s="5">
        <f>IF(ORDERS[[#This Row],[Order Type]]="In-Store", 0,_xlfn.DAYS(ORDERS[[#This Row],[Order Arrival Date]],ORDERS[[#This Row],[Order Date]]))</f>
        <v>0</v>
      </c>
    </row>
    <row r="560" spans="1:8" ht="15.5" x14ac:dyDescent="0.3">
      <c r="A560" s="4">
        <f t="shared" si="8"/>
        <v>559</v>
      </c>
      <c r="B560" s="28">
        <v>41763.578228940198</v>
      </c>
      <c r="C560" s="28">
        <v>41763.578228940198</v>
      </c>
      <c r="D560" s="4" t="s">
        <v>413</v>
      </c>
      <c r="E560" s="5" t="s">
        <v>648</v>
      </c>
      <c r="F560" s="4">
        <v>30</v>
      </c>
      <c r="G560" s="5">
        <v>0</v>
      </c>
      <c r="H560" s="5">
        <f>IF(ORDERS[[#This Row],[Order Type]]="In-Store", 0,_xlfn.DAYS(ORDERS[[#This Row],[Order Arrival Date]],ORDERS[[#This Row],[Order Date]]))</f>
        <v>0</v>
      </c>
    </row>
    <row r="561" spans="1:8" ht="15.5" x14ac:dyDescent="0.3">
      <c r="A561" s="4">
        <f t="shared" si="8"/>
        <v>560</v>
      </c>
      <c r="B561" s="28">
        <v>42875.405649482032</v>
      </c>
      <c r="C561" s="28">
        <v>42875.405649482032</v>
      </c>
      <c r="D561" s="4" t="s">
        <v>413</v>
      </c>
      <c r="E561" s="5" t="s">
        <v>643</v>
      </c>
      <c r="F561" s="4">
        <v>40</v>
      </c>
      <c r="G561" s="5">
        <v>0</v>
      </c>
      <c r="H561" s="5">
        <f>IF(ORDERS[[#This Row],[Order Type]]="In-Store", 0,_xlfn.DAYS(ORDERS[[#This Row],[Order Arrival Date]],ORDERS[[#This Row],[Order Date]]))</f>
        <v>0</v>
      </c>
    </row>
    <row r="562" spans="1:8" ht="15.5" x14ac:dyDescent="0.3">
      <c r="A562" s="4">
        <f t="shared" si="8"/>
        <v>561</v>
      </c>
      <c r="B562" s="28">
        <v>43488.97720990143</v>
      </c>
      <c r="C562" s="28">
        <v>43493.97720990143</v>
      </c>
      <c r="D562" s="4" t="s">
        <v>414</v>
      </c>
      <c r="E562" s="5" t="s">
        <v>667</v>
      </c>
      <c r="F562" s="4">
        <v>0</v>
      </c>
      <c r="G562" s="5">
        <v>0</v>
      </c>
      <c r="H562" s="5">
        <f>IF(ORDERS[[#This Row],[Order Type]]="In-Store", 0,_xlfn.DAYS(ORDERS[[#This Row],[Order Arrival Date]],ORDERS[[#This Row],[Order Date]]))</f>
        <v>5</v>
      </c>
    </row>
    <row r="563" spans="1:8" ht="15.5" x14ac:dyDescent="0.3">
      <c r="A563" s="4">
        <f t="shared" si="8"/>
        <v>562</v>
      </c>
      <c r="B563" s="28">
        <v>42973.340494941207</v>
      </c>
      <c r="C563" s="28">
        <v>42990.340494941207</v>
      </c>
      <c r="D563" s="4" t="s">
        <v>414</v>
      </c>
      <c r="E563" s="5" t="s">
        <v>710</v>
      </c>
      <c r="F563" s="4">
        <v>0</v>
      </c>
      <c r="G563" s="5">
        <v>0</v>
      </c>
      <c r="H563" s="5">
        <f>IF(ORDERS[[#This Row],[Order Type]]="In-Store", 0,_xlfn.DAYS(ORDERS[[#This Row],[Order Arrival Date]],ORDERS[[#This Row],[Order Date]]))</f>
        <v>17</v>
      </c>
    </row>
    <row r="564" spans="1:8" ht="15.5" x14ac:dyDescent="0.3">
      <c r="A564" s="4">
        <f t="shared" si="8"/>
        <v>563</v>
      </c>
      <c r="B564" s="28">
        <v>39760.996849787283</v>
      </c>
      <c r="C564" s="28">
        <v>39760.996849787283</v>
      </c>
      <c r="D564" s="4" t="s">
        <v>413</v>
      </c>
      <c r="E564" s="5" t="s">
        <v>746</v>
      </c>
      <c r="F564" s="4">
        <v>3</v>
      </c>
      <c r="G564" s="5">
        <v>0</v>
      </c>
      <c r="H564" s="5">
        <f>IF(ORDERS[[#This Row],[Order Type]]="In-Store", 0,_xlfn.DAYS(ORDERS[[#This Row],[Order Arrival Date]],ORDERS[[#This Row],[Order Date]]))</f>
        <v>0</v>
      </c>
    </row>
    <row r="565" spans="1:8" ht="15.5" x14ac:dyDescent="0.3">
      <c r="A565" s="4">
        <f t="shared" si="8"/>
        <v>564</v>
      </c>
      <c r="B565" s="28">
        <v>42878.762660085209</v>
      </c>
      <c r="C565" s="28">
        <v>42879.762660085209</v>
      </c>
      <c r="D565" s="4" t="s">
        <v>414</v>
      </c>
      <c r="E565" s="5" t="s">
        <v>669</v>
      </c>
      <c r="F565" s="4">
        <v>0</v>
      </c>
      <c r="G565" s="5">
        <v>0</v>
      </c>
      <c r="H565" s="5">
        <f>IF(ORDERS[[#This Row],[Order Type]]="In-Store", 0,_xlfn.DAYS(ORDERS[[#This Row],[Order Arrival Date]],ORDERS[[#This Row],[Order Date]]))</f>
        <v>1</v>
      </c>
    </row>
    <row r="566" spans="1:8" ht="15.5" x14ac:dyDescent="0.3">
      <c r="A566" s="4">
        <f t="shared" si="8"/>
        <v>565</v>
      </c>
      <c r="B566" s="28">
        <v>39069.244224627291</v>
      </c>
      <c r="C566" s="28">
        <v>39069.244224627291</v>
      </c>
      <c r="D566" s="4" t="s">
        <v>413</v>
      </c>
      <c r="E566" s="5" t="s">
        <v>812</v>
      </c>
      <c r="F566" s="4">
        <v>6</v>
      </c>
      <c r="G566" s="5">
        <v>0</v>
      </c>
      <c r="H566" s="5">
        <f>IF(ORDERS[[#This Row],[Order Type]]="In-Store", 0,_xlfn.DAYS(ORDERS[[#This Row],[Order Arrival Date]],ORDERS[[#This Row],[Order Date]]))</f>
        <v>0</v>
      </c>
    </row>
    <row r="567" spans="1:8" ht="15.5" x14ac:dyDescent="0.3">
      <c r="A567" s="4">
        <f t="shared" si="8"/>
        <v>566</v>
      </c>
      <c r="B567" s="28">
        <v>40307.665255436419</v>
      </c>
      <c r="C567" s="28">
        <v>40310.665255436419</v>
      </c>
      <c r="D567" s="4" t="s">
        <v>414</v>
      </c>
      <c r="E567" s="5" t="s">
        <v>656</v>
      </c>
      <c r="F567" s="4">
        <v>0</v>
      </c>
      <c r="G567" s="5">
        <v>0</v>
      </c>
      <c r="H567" s="5">
        <f>IF(ORDERS[[#This Row],[Order Type]]="In-Store", 0,_xlfn.DAYS(ORDERS[[#This Row],[Order Arrival Date]],ORDERS[[#This Row],[Order Date]]))</f>
        <v>3</v>
      </c>
    </row>
    <row r="568" spans="1:8" ht="15.5" x14ac:dyDescent="0.3">
      <c r="A568" s="4">
        <f t="shared" si="8"/>
        <v>567</v>
      </c>
      <c r="B568" s="28">
        <v>42079.7942909704</v>
      </c>
      <c r="C568" s="28">
        <v>42079.7942909704</v>
      </c>
      <c r="D568" s="4" t="s">
        <v>413</v>
      </c>
      <c r="E568" s="5" t="s">
        <v>782</v>
      </c>
      <c r="F568" s="4">
        <v>21</v>
      </c>
      <c r="G568" s="5">
        <v>0</v>
      </c>
      <c r="H568" s="5">
        <f>IF(ORDERS[[#This Row],[Order Type]]="In-Store", 0,_xlfn.DAYS(ORDERS[[#This Row],[Order Arrival Date]],ORDERS[[#This Row],[Order Date]]))</f>
        <v>0</v>
      </c>
    </row>
    <row r="569" spans="1:8" ht="15.5" x14ac:dyDescent="0.3">
      <c r="A569" s="4">
        <f t="shared" si="8"/>
        <v>568</v>
      </c>
      <c r="B569" s="28">
        <v>41965.497641181675</v>
      </c>
      <c r="C569" s="28">
        <v>41976.497641181675</v>
      </c>
      <c r="D569" s="4" t="s">
        <v>414</v>
      </c>
      <c r="E569" s="5" t="s">
        <v>694</v>
      </c>
      <c r="F569" s="4">
        <v>0</v>
      </c>
      <c r="G569" s="5">
        <v>0</v>
      </c>
      <c r="H569" s="5">
        <f>IF(ORDERS[[#This Row],[Order Type]]="In-Store", 0,_xlfn.DAYS(ORDERS[[#This Row],[Order Arrival Date]],ORDERS[[#This Row],[Order Date]]))</f>
        <v>11</v>
      </c>
    </row>
    <row r="570" spans="1:8" ht="15.5" x14ac:dyDescent="0.3">
      <c r="A570" s="4">
        <f t="shared" si="8"/>
        <v>569</v>
      </c>
      <c r="B570" s="28">
        <v>40810.392343560838</v>
      </c>
      <c r="C570" s="28">
        <v>40810.392343560838</v>
      </c>
      <c r="D570" s="4" t="s">
        <v>413</v>
      </c>
      <c r="E570" s="5" t="s">
        <v>814</v>
      </c>
      <c r="F570" s="4">
        <v>11</v>
      </c>
      <c r="G570" s="5">
        <v>0</v>
      </c>
      <c r="H570" s="5">
        <f>IF(ORDERS[[#This Row],[Order Type]]="In-Store", 0,_xlfn.DAYS(ORDERS[[#This Row],[Order Arrival Date]],ORDERS[[#This Row],[Order Date]]))</f>
        <v>0</v>
      </c>
    </row>
    <row r="571" spans="1:8" ht="15.5" x14ac:dyDescent="0.3">
      <c r="A571" s="4">
        <f t="shared" si="8"/>
        <v>570</v>
      </c>
      <c r="B571" s="28">
        <v>40942.381163930295</v>
      </c>
      <c r="C571" s="28">
        <v>40942.381163930295</v>
      </c>
      <c r="D571" s="4" t="s">
        <v>413</v>
      </c>
      <c r="E571" s="5" t="s">
        <v>808</v>
      </c>
      <c r="F571" s="4">
        <v>24</v>
      </c>
      <c r="G571" s="5">
        <v>0</v>
      </c>
      <c r="H571" s="5">
        <f>IF(ORDERS[[#This Row],[Order Type]]="In-Store", 0,_xlfn.DAYS(ORDERS[[#This Row],[Order Arrival Date]],ORDERS[[#This Row],[Order Date]]))</f>
        <v>0</v>
      </c>
    </row>
    <row r="572" spans="1:8" ht="15.5" x14ac:dyDescent="0.3">
      <c r="A572" s="4">
        <f t="shared" si="8"/>
        <v>571</v>
      </c>
      <c r="B572" s="28">
        <v>45148.866672460048</v>
      </c>
      <c r="C572" s="28">
        <v>45148.866672460048</v>
      </c>
      <c r="D572" s="4" t="s">
        <v>413</v>
      </c>
      <c r="E572" s="5" t="s">
        <v>680</v>
      </c>
      <c r="F572" s="4">
        <v>29</v>
      </c>
      <c r="G572" s="5">
        <v>0</v>
      </c>
      <c r="H572" s="5">
        <f>IF(ORDERS[[#This Row],[Order Type]]="In-Store", 0,_xlfn.DAYS(ORDERS[[#This Row],[Order Arrival Date]],ORDERS[[#This Row],[Order Date]]))</f>
        <v>0</v>
      </c>
    </row>
    <row r="573" spans="1:8" ht="15.5" x14ac:dyDescent="0.3">
      <c r="A573" s="4">
        <f t="shared" si="8"/>
        <v>572</v>
      </c>
      <c r="B573" s="28">
        <v>38823.311707855581</v>
      </c>
      <c r="C573" s="28">
        <v>38839.311707855581</v>
      </c>
      <c r="D573" s="4" t="s">
        <v>414</v>
      </c>
      <c r="E573" s="5" t="s">
        <v>708</v>
      </c>
      <c r="F573" s="4">
        <v>0</v>
      </c>
      <c r="G573" s="5">
        <v>0</v>
      </c>
      <c r="H573" s="5">
        <f>IF(ORDERS[[#This Row],[Order Type]]="In-Store", 0,_xlfn.DAYS(ORDERS[[#This Row],[Order Arrival Date]],ORDERS[[#This Row],[Order Date]]))</f>
        <v>16</v>
      </c>
    </row>
    <row r="574" spans="1:8" ht="15.5" x14ac:dyDescent="0.3">
      <c r="A574" s="4">
        <f t="shared" si="8"/>
        <v>573</v>
      </c>
      <c r="B574" s="28">
        <v>40491.474004148142</v>
      </c>
      <c r="C574" s="28">
        <v>40491.474004148142</v>
      </c>
      <c r="D574" s="4" t="s">
        <v>413</v>
      </c>
      <c r="E574" s="5" t="s">
        <v>728</v>
      </c>
      <c r="F574" s="4">
        <v>40</v>
      </c>
      <c r="G574" s="5">
        <v>0</v>
      </c>
      <c r="H574" s="5">
        <f>IF(ORDERS[[#This Row],[Order Type]]="In-Store", 0,_xlfn.DAYS(ORDERS[[#This Row],[Order Arrival Date]],ORDERS[[#This Row],[Order Date]]))</f>
        <v>0</v>
      </c>
    </row>
    <row r="575" spans="1:8" ht="15.5" x14ac:dyDescent="0.3">
      <c r="A575" s="4">
        <f t="shared" si="8"/>
        <v>574</v>
      </c>
      <c r="B575" s="28">
        <v>44273.273964308981</v>
      </c>
      <c r="C575" s="28">
        <v>44273.273964308981</v>
      </c>
      <c r="D575" s="4" t="s">
        <v>413</v>
      </c>
      <c r="E575" s="5" t="s">
        <v>718</v>
      </c>
      <c r="F575" s="4">
        <v>14</v>
      </c>
      <c r="G575" s="5">
        <v>0</v>
      </c>
      <c r="H575" s="5">
        <f>IF(ORDERS[[#This Row],[Order Type]]="In-Store", 0,_xlfn.DAYS(ORDERS[[#This Row],[Order Arrival Date]],ORDERS[[#This Row],[Order Date]]))</f>
        <v>0</v>
      </c>
    </row>
    <row r="576" spans="1:8" ht="15.5" x14ac:dyDescent="0.3">
      <c r="A576" s="4">
        <f t="shared" si="8"/>
        <v>575</v>
      </c>
      <c r="B576" s="28">
        <v>40789.087808791264</v>
      </c>
      <c r="C576" s="28">
        <v>40789.087808791264</v>
      </c>
      <c r="D576" s="4" t="s">
        <v>413</v>
      </c>
      <c r="E576" s="5" t="s">
        <v>642</v>
      </c>
      <c r="F576" s="4">
        <v>16</v>
      </c>
      <c r="G576" s="5">
        <v>0</v>
      </c>
      <c r="H576" s="5">
        <f>IF(ORDERS[[#This Row],[Order Type]]="In-Store", 0,_xlfn.DAYS(ORDERS[[#This Row],[Order Arrival Date]],ORDERS[[#This Row],[Order Date]]))</f>
        <v>0</v>
      </c>
    </row>
    <row r="577" spans="1:8" ht="15.5" x14ac:dyDescent="0.3">
      <c r="A577" s="4">
        <f t="shared" si="8"/>
        <v>576</v>
      </c>
      <c r="B577" s="28">
        <v>42486.735828217403</v>
      </c>
      <c r="C577" s="28">
        <v>42486.735828217403</v>
      </c>
      <c r="D577" s="4" t="s">
        <v>413</v>
      </c>
      <c r="E577" s="5" t="s">
        <v>668</v>
      </c>
      <c r="F577" s="4">
        <v>15</v>
      </c>
      <c r="G577" s="5">
        <v>0</v>
      </c>
      <c r="H577" s="5">
        <f>IF(ORDERS[[#This Row],[Order Type]]="In-Store", 0,_xlfn.DAYS(ORDERS[[#This Row],[Order Arrival Date]],ORDERS[[#This Row],[Order Date]]))</f>
        <v>0</v>
      </c>
    </row>
    <row r="578" spans="1:8" ht="15.5" x14ac:dyDescent="0.3">
      <c r="A578" s="4">
        <f t="shared" si="8"/>
        <v>577</v>
      </c>
      <c r="B578" s="28">
        <v>45024.322081501909</v>
      </c>
      <c r="C578" s="28">
        <v>45034.322081501909</v>
      </c>
      <c r="D578" s="4" t="s">
        <v>414</v>
      </c>
      <c r="E578" s="5" t="s">
        <v>729</v>
      </c>
      <c r="F578" s="4">
        <v>0</v>
      </c>
      <c r="G578" s="5">
        <v>0</v>
      </c>
      <c r="H578" s="5">
        <f>IF(ORDERS[[#This Row],[Order Type]]="In-Store", 0,_xlfn.DAYS(ORDERS[[#This Row],[Order Arrival Date]],ORDERS[[#This Row],[Order Date]]))</f>
        <v>10</v>
      </c>
    </row>
    <row r="579" spans="1:8" ht="15.5" x14ac:dyDescent="0.3">
      <c r="A579" s="4">
        <f t="shared" si="8"/>
        <v>578</v>
      </c>
      <c r="B579" s="28">
        <v>43213.264082989743</v>
      </c>
      <c r="C579" s="28">
        <v>43213.264082989743</v>
      </c>
      <c r="D579" s="4" t="s">
        <v>413</v>
      </c>
      <c r="E579" s="5" t="s">
        <v>716</v>
      </c>
      <c r="F579" s="4">
        <v>10</v>
      </c>
      <c r="G579" s="5">
        <v>0</v>
      </c>
      <c r="H579" s="5">
        <f>IF(ORDERS[[#This Row],[Order Type]]="In-Store", 0,_xlfn.DAYS(ORDERS[[#This Row],[Order Arrival Date]],ORDERS[[#This Row],[Order Date]]))</f>
        <v>0</v>
      </c>
    </row>
    <row r="580" spans="1:8" ht="15.5" x14ac:dyDescent="0.3">
      <c r="A580" s="4">
        <f t="shared" ref="A580:A643" si="9">1+A579</f>
        <v>579</v>
      </c>
      <c r="B580" s="28">
        <v>43745.678316860816</v>
      </c>
      <c r="C580" s="28">
        <v>43745.678316860816</v>
      </c>
      <c r="D580" s="4" t="s">
        <v>413</v>
      </c>
      <c r="E580" s="5" t="s">
        <v>808</v>
      </c>
      <c r="F580" s="4">
        <v>32</v>
      </c>
      <c r="G580" s="5">
        <v>0</v>
      </c>
      <c r="H580" s="5">
        <f>IF(ORDERS[[#This Row],[Order Type]]="In-Store", 0,_xlfn.DAYS(ORDERS[[#This Row],[Order Arrival Date]],ORDERS[[#This Row],[Order Date]]))</f>
        <v>0</v>
      </c>
    </row>
    <row r="581" spans="1:8" ht="15.5" x14ac:dyDescent="0.3">
      <c r="A581" s="4">
        <f t="shared" si="9"/>
        <v>580</v>
      </c>
      <c r="B581" s="28">
        <v>39361.77209546457</v>
      </c>
      <c r="C581" s="28">
        <v>39375.77209546457</v>
      </c>
      <c r="D581" s="4" t="s">
        <v>414</v>
      </c>
      <c r="E581" s="5" t="s">
        <v>759</v>
      </c>
      <c r="F581" s="4">
        <v>0</v>
      </c>
      <c r="G581" s="5">
        <v>0</v>
      </c>
      <c r="H581" s="5">
        <f>IF(ORDERS[[#This Row],[Order Type]]="In-Store", 0,_xlfn.DAYS(ORDERS[[#This Row],[Order Arrival Date]],ORDERS[[#This Row],[Order Date]]))</f>
        <v>14</v>
      </c>
    </row>
    <row r="582" spans="1:8" ht="15.5" x14ac:dyDescent="0.3">
      <c r="A582" s="4">
        <f t="shared" si="9"/>
        <v>581</v>
      </c>
      <c r="B582" s="28">
        <v>39687.286276690284</v>
      </c>
      <c r="C582" s="28">
        <v>39687.286276690284</v>
      </c>
      <c r="D582" s="4" t="s">
        <v>413</v>
      </c>
      <c r="E582" s="5" t="s">
        <v>653</v>
      </c>
      <c r="F582" s="4">
        <v>45</v>
      </c>
      <c r="G582" s="5">
        <v>0</v>
      </c>
      <c r="H582" s="5">
        <f>IF(ORDERS[[#This Row],[Order Type]]="In-Store", 0,_xlfn.DAYS(ORDERS[[#This Row],[Order Arrival Date]],ORDERS[[#This Row],[Order Date]]))</f>
        <v>0</v>
      </c>
    </row>
    <row r="583" spans="1:8" ht="15.5" x14ac:dyDescent="0.3">
      <c r="A583" s="4">
        <f t="shared" si="9"/>
        <v>582</v>
      </c>
      <c r="B583" s="28">
        <v>45149.709674017307</v>
      </c>
      <c r="C583" s="28">
        <v>45149.709674017307</v>
      </c>
      <c r="D583" s="4" t="s">
        <v>413</v>
      </c>
      <c r="E583" s="5" t="s">
        <v>723</v>
      </c>
      <c r="F583" s="4">
        <v>26</v>
      </c>
      <c r="G583" s="5">
        <v>0</v>
      </c>
      <c r="H583" s="5">
        <f>IF(ORDERS[[#This Row],[Order Type]]="In-Store", 0,_xlfn.DAYS(ORDERS[[#This Row],[Order Arrival Date]],ORDERS[[#This Row],[Order Date]]))</f>
        <v>0</v>
      </c>
    </row>
    <row r="584" spans="1:8" ht="15.5" x14ac:dyDescent="0.3">
      <c r="A584" s="4">
        <f t="shared" si="9"/>
        <v>583</v>
      </c>
      <c r="B584" s="28">
        <v>40404.518665116979</v>
      </c>
      <c r="C584" s="28">
        <v>40404.518665116979</v>
      </c>
      <c r="D584" s="4" t="s">
        <v>413</v>
      </c>
      <c r="E584" s="5" t="s">
        <v>752</v>
      </c>
      <c r="F584" s="4">
        <v>43</v>
      </c>
      <c r="G584" s="5">
        <v>0</v>
      </c>
      <c r="H584" s="5">
        <f>IF(ORDERS[[#This Row],[Order Type]]="In-Store", 0,_xlfn.DAYS(ORDERS[[#This Row],[Order Arrival Date]],ORDERS[[#This Row],[Order Date]]))</f>
        <v>0</v>
      </c>
    </row>
    <row r="585" spans="1:8" ht="15.5" x14ac:dyDescent="0.3">
      <c r="A585" s="4">
        <f t="shared" si="9"/>
        <v>584</v>
      </c>
      <c r="B585" s="28">
        <v>38793.288542296803</v>
      </c>
      <c r="C585" s="28">
        <v>38796.288542296803</v>
      </c>
      <c r="D585" s="4" t="s">
        <v>414</v>
      </c>
      <c r="E585" s="5" t="s">
        <v>819</v>
      </c>
      <c r="F585" s="4">
        <v>0</v>
      </c>
      <c r="G585" s="5">
        <v>0</v>
      </c>
      <c r="H585" s="5">
        <f>IF(ORDERS[[#This Row],[Order Type]]="In-Store", 0,_xlfn.DAYS(ORDERS[[#This Row],[Order Arrival Date]],ORDERS[[#This Row],[Order Date]]))</f>
        <v>3</v>
      </c>
    </row>
    <row r="586" spans="1:8" ht="15.5" x14ac:dyDescent="0.3">
      <c r="A586" s="4">
        <f t="shared" si="9"/>
        <v>585</v>
      </c>
      <c r="B586" s="28">
        <v>39162.180961430822</v>
      </c>
      <c r="C586" s="28">
        <v>39180.180961430822</v>
      </c>
      <c r="D586" s="4" t="s">
        <v>414</v>
      </c>
      <c r="E586" s="5" t="s">
        <v>671</v>
      </c>
      <c r="F586" s="4">
        <v>0</v>
      </c>
      <c r="G586" s="5">
        <v>0</v>
      </c>
      <c r="H586" s="5">
        <f>IF(ORDERS[[#This Row],[Order Type]]="In-Store", 0,_xlfn.DAYS(ORDERS[[#This Row],[Order Arrival Date]],ORDERS[[#This Row],[Order Date]]))</f>
        <v>18</v>
      </c>
    </row>
    <row r="587" spans="1:8" ht="15.5" x14ac:dyDescent="0.3">
      <c r="A587" s="4">
        <f t="shared" si="9"/>
        <v>586</v>
      </c>
      <c r="B587" s="28">
        <v>42202.569791218244</v>
      </c>
      <c r="C587" s="28">
        <v>42202.569791218244</v>
      </c>
      <c r="D587" s="4" t="s">
        <v>413</v>
      </c>
      <c r="E587" s="5" t="s">
        <v>806</v>
      </c>
      <c r="F587" s="4">
        <v>41</v>
      </c>
      <c r="G587" s="5">
        <v>0</v>
      </c>
      <c r="H587" s="5">
        <f>IF(ORDERS[[#This Row],[Order Type]]="In-Store", 0,_xlfn.DAYS(ORDERS[[#This Row],[Order Arrival Date]],ORDERS[[#This Row],[Order Date]]))</f>
        <v>0</v>
      </c>
    </row>
    <row r="588" spans="1:8" ht="15.5" x14ac:dyDescent="0.3">
      <c r="A588" s="4">
        <f t="shared" si="9"/>
        <v>587</v>
      </c>
      <c r="B588" s="28">
        <v>43214.015901009778</v>
      </c>
      <c r="C588" s="28">
        <v>43214.015901009778</v>
      </c>
      <c r="D588" s="4" t="s">
        <v>413</v>
      </c>
      <c r="E588" s="5" t="s">
        <v>652</v>
      </c>
      <c r="F588" s="4">
        <v>37</v>
      </c>
      <c r="G588" s="5">
        <v>0</v>
      </c>
      <c r="H588" s="5">
        <f>IF(ORDERS[[#This Row],[Order Type]]="In-Store", 0,_xlfn.DAYS(ORDERS[[#This Row],[Order Arrival Date]],ORDERS[[#This Row],[Order Date]]))</f>
        <v>0</v>
      </c>
    </row>
    <row r="589" spans="1:8" ht="15.5" x14ac:dyDescent="0.3">
      <c r="A589" s="4">
        <f t="shared" si="9"/>
        <v>588</v>
      </c>
      <c r="B589" s="28">
        <v>42576.403345947947</v>
      </c>
      <c r="C589" s="28">
        <v>42576.403345947947</v>
      </c>
      <c r="D589" s="4" t="s">
        <v>413</v>
      </c>
      <c r="E589" s="5" t="s">
        <v>814</v>
      </c>
      <c r="F589" s="4">
        <v>42</v>
      </c>
      <c r="G589" s="5">
        <v>0</v>
      </c>
      <c r="H589" s="5">
        <f>IF(ORDERS[[#This Row],[Order Type]]="In-Store", 0,_xlfn.DAYS(ORDERS[[#This Row],[Order Arrival Date]],ORDERS[[#This Row],[Order Date]]))</f>
        <v>0</v>
      </c>
    </row>
    <row r="590" spans="1:8" ht="15.5" x14ac:dyDescent="0.3">
      <c r="A590" s="4">
        <f t="shared" si="9"/>
        <v>589</v>
      </c>
      <c r="B590" s="28">
        <v>44798.42969415056</v>
      </c>
      <c r="C590" s="28">
        <v>44798.42969415056</v>
      </c>
      <c r="D590" s="4" t="s">
        <v>413</v>
      </c>
      <c r="E590" s="5" t="s">
        <v>797</v>
      </c>
      <c r="F590" s="4">
        <v>18</v>
      </c>
      <c r="G590" s="5">
        <v>0</v>
      </c>
      <c r="H590" s="5">
        <f>IF(ORDERS[[#This Row],[Order Type]]="In-Store", 0,_xlfn.DAYS(ORDERS[[#This Row],[Order Arrival Date]],ORDERS[[#This Row],[Order Date]]))</f>
        <v>0</v>
      </c>
    </row>
    <row r="591" spans="1:8" ht="15.5" x14ac:dyDescent="0.3">
      <c r="A591" s="4">
        <f t="shared" si="9"/>
        <v>590</v>
      </c>
      <c r="B591" s="28">
        <v>42190.254635862359</v>
      </c>
      <c r="C591" s="28">
        <v>42190.254635862359</v>
      </c>
      <c r="D591" s="4" t="s">
        <v>413</v>
      </c>
      <c r="E591" s="5" t="s">
        <v>814</v>
      </c>
      <c r="F591" s="4">
        <v>40</v>
      </c>
      <c r="G591" s="5">
        <v>0</v>
      </c>
      <c r="H591" s="5">
        <f>IF(ORDERS[[#This Row],[Order Type]]="In-Store", 0,_xlfn.DAYS(ORDERS[[#This Row],[Order Arrival Date]],ORDERS[[#This Row],[Order Date]]))</f>
        <v>0</v>
      </c>
    </row>
    <row r="592" spans="1:8" ht="15.5" x14ac:dyDescent="0.3">
      <c r="A592" s="4">
        <f t="shared" si="9"/>
        <v>591</v>
      </c>
      <c r="B592" s="28">
        <v>40995.003331848508</v>
      </c>
      <c r="C592" s="28">
        <v>41012.003331848508</v>
      </c>
      <c r="D592" s="4" t="s">
        <v>414</v>
      </c>
      <c r="E592" s="5" t="s">
        <v>685</v>
      </c>
      <c r="F592" s="4">
        <v>0</v>
      </c>
      <c r="G592" s="5">
        <v>0</v>
      </c>
      <c r="H592" s="5">
        <f>IF(ORDERS[[#This Row],[Order Type]]="In-Store", 0,_xlfn.DAYS(ORDERS[[#This Row],[Order Arrival Date]],ORDERS[[#This Row],[Order Date]]))</f>
        <v>17</v>
      </c>
    </row>
    <row r="593" spans="1:8" ht="15.5" x14ac:dyDescent="0.3">
      <c r="A593" s="4">
        <f t="shared" si="9"/>
        <v>592</v>
      </c>
      <c r="B593" s="28">
        <v>39312.160886757396</v>
      </c>
      <c r="C593" s="28">
        <v>39325.160886757396</v>
      </c>
      <c r="D593" s="4" t="s">
        <v>414</v>
      </c>
      <c r="E593" s="5" t="s">
        <v>703</v>
      </c>
      <c r="F593" s="4">
        <v>0</v>
      </c>
      <c r="G593" s="5">
        <v>0</v>
      </c>
      <c r="H593" s="5">
        <f>IF(ORDERS[[#This Row],[Order Type]]="In-Store", 0,_xlfn.DAYS(ORDERS[[#This Row],[Order Arrival Date]],ORDERS[[#This Row],[Order Date]]))</f>
        <v>13</v>
      </c>
    </row>
    <row r="594" spans="1:8" ht="15.5" x14ac:dyDescent="0.3">
      <c r="A594" s="4">
        <f t="shared" si="9"/>
        <v>593</v>
      </c>
      <c r="B594" s="28">
        <v>43640.858616588746</v>
      </c>
      <c r="C594" s="28">
        <v>43640.858616588746</v>
      </c>
      <c r="D594" s="4" t="s">
        <v>413</v>
      </c>
      <c r="E594" s="5" t="s">
        <v>790</v>
      </c>
      <c r="F594" s="4">
        <v>40</v>
      </c>
      <c r="G594" s="5">
        <v>0</v>
      </c>
      <c r="H594" s="5">
        <f>IF(ORDERS[[#This Row],[Order Type]]="In-Store", 0,_xlfn.DAYS(ORDERS[[#This Row],[Order Arrival Date]],ORDERS[[#This Row],[Order Date]]))</f>
        <v>0</v>
      </c>
    </row>
    <row r="595" spans="1:8" ht="15.5" x14ac:dyDescent="0.3">
      <c r="A595" s="4">
        <f t="shared" si="9"/>
        <v>594</v>
      </c>
      <c r="B595" s="28">
        <v>40249.023787656442</v>
      </c>
      <c r="C595" s="28">
        <v>40249.023787656442</v>
      </c>
      <c r="D595" s="4" t="s">
        <v>413</v>
      </c>
      <c r="E595" s="5" t="s">
        <v>721</v>
      </c>
      <c r="F595" s="4">
        <v>18</v>
      </c>
      <c r="G595" s="5">
        <v>0</v>
      </c>
      <c r="H595" s="5">
        <f>IF(ORDERS[[#This Row],[Order Type]]="In-Store", 0,_xlfn.DAYS(ORDERS[[#This Row],[Order Arrival Date]],ORDERS[[#This Row],[Order Date]]))</f>
        <v>0</v>
      </c>
    </row>
    <row r="596" spans="1:8" ht="15.5" x14ac:dyDescent="0.3">
      <c r="A596" s="4">
        <f t="shared" si="9"/>
        <v>595</v>
      </c>
      <c r="B596" s="28">
        <v>42635.336190363676</v>
      </c>
      <c r="C596" s="28">
        <v>42635.336190363676</v>
      </c>
      <c r="D596" s="4" t="s">
        <v>413</v>
      </c>
      <c r="E596" s="5" t="s">
        <v>712</v>
      </c>
      <c r="F596" s="4">
        <v>28</v>
      </c>
      <c r="G596" s="5">
        <v>0</v>
      </c>
      <c r="H596" s="5">
        <f>IF(ORDERS[[#This Row],[Order Type]]="In-Store", 0,_xlfn.DAYS(ORDERS[[#This Row],[Order Arrival Date]],ORDERS[[#This Row],[Order Date]]))</f>
        <v>0</v>
      </c>
    </row>
    <row r="597" spans="1:8" ht="15.5" x14ac:dyDescent="0.3">
      <c r="A597" s="4">
        <f t="shared" si="9"/>
        <v>596</v>
      </c>
      <c r="B597" s="28">
        <v>43717.224746693086</v>
      </c>
      <c r="C597" s="28">
        <v>43730.224746693086</v>
      </c>
      <c r="D597" s="4" t="s">
        <v>414</v>
      </c>
      <c r="E597" s="5" t="s">
        <v>630</v>
      </c>
      <c r="F597" s="4">
        <v>0</v>
      </c>
      <c r="G597" s="5">
        <v>0</v>
      </c>
      <c r="H597" s="5">
        <f>IF(ORDERS[[#This Row],[Order Type]]="In-Store", 0,_xlfn.DAYS(ORDERS[[#This Row],[Order Arrival Date]],ORDERS[[#This Row],[Order Date]]))</f>
        <v>13</v>
      </c>
    </row>
    <row r="598" spans="1:8" ht="15.5" x14ac:dyDescent="0.3">
      <c r="A598" s="4">
        <f t="shared" si="9"/>
        <v>597</v>
      </c>
      <c r="B598" s="28">
        <v>41817.130438141343</v>
      </c>
      <c r="C598" s="28">
        <v>41817.130438141343</v>
      </c>
      <c r="D598" s="4" t="s">
        <v>413</v>
      </c>
      <c r="E598" s="5" t="s">
        <v>644</v>
      </c>
      <c r="F598" s="4">
        <v>36</v>
      </c>
      <c r="G598" s="5">
        <v>0</v>
      </c>
      <c r="H598" s="5">
        <f>IF(ORDERS[[#This Row],[Order Type]]="In-Store", 0,_xlfn.DAYS(ORDERS[[#This Row],[Order Arrival Date]],ORDERS[[#This Row],[Order Date]]))</f>
        <v>0</v>
      </c>
    </row>
    <row r="599" spans="1:8" ht="15.5" x14ac:dyDescent="0.3">
      <c r="A599" s="4">
        <f t="shared" si="9"/>
        <v>598</v>
      </c>
      <c r="B599" s="28">
        <v>42849.254258496643</v>
      </c>
      <c r="C599" s="28">
        <v>42849.254258496643</v>
      </c>
      <c r="D599" s="4" t="s">
        <v>413</v>
      </c>
      <c r="E599" s="5" t="s">
        <v>741</v>
      </c>
      <c r="F599" s="4">
        <v>10</v>
      </c>
      <c r="G599" s="5">
        <v>0</v>
      </c>
      <c r="H599" s="5">
        <f>IF(ORDERS[[#This Row],[Order Type]]="In-Store", 0,_xlfn.DAYS(ORDERS[[#This Row],[Order Arrival Date]],ORDERS[[#This Row],[Order Date]]))</f>
        <v>0</v>
      </c>
    </row>
    <row r="600" spans="1:8" ht="15.5" x14ac:dyDescent="0.3">
      <c r="A600" s="4">
        <f t="shared" si="9"/>
        <v>599</v>
      </c>
      <c r="B600" s="28">
        <v>44181.636604544634</v>
      </c>
      <c r="C600" s="28">
        <v>44181.636604544634</v>
      </c>
      <c r="D600" s="4" t="s">
        <v>413</v>
      </c>
      <c r="E600" s="5" t="s">
        <v>764</v>
      </c>
      <c r="F600" s="4">
        <v>41</v>
      </c>
      <c r="G600" s="5">
        <v>0</v>
      </c>
      <c r="H600" s="5">
        <f>IF(ORDERS[[#This Row],[Order Type]]="In-Store", 0,_xlfn.DAYS(ORDERS[[#This Row],[Order Arrival Date]],ORDERS[[#This Row],[Order Date]]))</f>
        <v>0</v>
      </c>
    </row>
    <row r="601" spans="1:8" ht="15.5" x14ac:dyDescent="0.3">
      <c r="A601" s="4">
        <f t="shared" si="9"/>
        <v>600</v>
      </c>
      <c r="B601" s="28">
        <v>39380.550511882364</v>
      </c>
      <c r="C601" s="28">
        <v>39380.550511882364</v>
      </c>
      <c r="D601" s="4" t="s">
        <v>413</v>
      </c>
      <c r="E601" s="5" t="s">
        <v>659</v>
      </c>
      <c r="F601" s="4">
        <v>46</v>
      </c>
      <c r="G601" s="5">
        <v>0</v>
      </c>
      <c r="H601" s="5">
        <f>IF(ORDERS[[#This Row],[Order Type]]="In-Store", 0,_xlfn.DAYS(ORDERS[[#This Row],[Order Arrival Date]],ORDERS[[#This Row],[Order Date]]))</f>
        <v>0</v>
      </c>
    </row>
    <row r="602" spans="1:8" ht="15.5" x14ac:dyDescent="0.3">
      <c r="A602" s="4">
        <f t="shared" si="9"/>
        <v>601</v>
      </c>
      <c r="B602" s="28">
        <v>39448.963883629265</v>
      </c>
      <c r="C602" s="28">
        <v>39448.963883629265</v>
      </c>
      <c r="D602" s="4" t="s">
        <v>413</v>
      </c>
      <c r="E602" s="5" t="s">
        <v>642</v>
      </c>
      <c r="F602" s="4">
        <v>24</v>
      </c>
      <c r="G602" s="5">
        <v>0</v>
      </c>
      <c r="H602" s="5">
        <f>IF(ORDERS[[#This Row],[Order Type]]="In-Store", 0,_xlfn.DAYS(ORDERS[[#This Row],[Order Arrival Date]],ORDERS[[#This Row],[Order Date]]))</f>
        <v>0</v>
      </c>
    </row>
    <row r="603" spans="1:8" ht="15.5" x14ac:dyDescent="0.3">
      <c r="A603" s="4">
        <f t="shared" si="9"/>
        <v>602</v>
      </c>
      <c r="B603" s="28">
        <v>44589.082768842272</v>
      </c>
      <c r="C603" s="28">
        <v>44589.082768842272</v>
      </c>
      <c r="D603" s="4" t="s">
        <v>413</v>
      </c>
      <c r="E603" s="5" t="s">
        <v>675</v>
      </c>
      <c r="F603" s="4">
        <v>8</v>
      </c>
      <c r="G603" s="5">
        <v>0</v>
      </c>
      <c r="H603" s="5">
        <f>IF(ORDERS[[#This Row],[Order Type]]="In-Store", 0,_xlfn.DAYS(ORDERS[[#This Row],[Order Arrival Date]],ORDERS[[#This Row],[Order Date]]))</f>
        <v>0</v>
      </c>
    </row>
    <row r="604" spans="1:8" ht="15.5" x14ac:dyDescent="0.3">
      <c r="A604" s="4">
        <f t="shared" si="9"/>
        <v>603</v>
      </c>
      <c r="B604" s="28">
        <v>43073.483229181445</v>
      </c>
      <c r="C604" s="28">
        <v>43073.483229181445</v>
      </c>
      <c r="D604" s="4" t="s">
        <v>413</v>
      </c>
      <c r="E604" s="5" t="s">
        <v>732</v>
      </c>
      <c r="F604" s="4">
        <v>25</v>
      </c>
      <c r="G604" s="5">
        <v>0</v>
      </c>
      <c r="H604" s="5">
        <f>IF(ORDERS[[#This Row],[Order Type]]="In-Store", 0,_xlfn.DAYS(ORDERS[[#This Row],[Order Arrival Date]],ORDERS[[#This Row],[Order Date]]))</f>
        <v>0</v>
      </c>
    </row>
    <row r="605" spans="1:8" ht="15.5" x14ac:dyDescent="0.3">
      <c r="A605" s="4">
        <f t="shared" si="9"/>
        <v>604</v>
      </c>
      <c r="B605" s="28">
        <v>39336.735646421374</v>
      </c>
      <c r="C605" s="28">
        <v>39336.735646421374</v>
      </c>
      <c r="D605" s="4" t="s">
        <v>413</v>
      </c>
      <c r="E605" s="5" t="s">
        <v>805</v>
      </c>
      <c r="F605" s="4">
        <v>6</v>
      </c>
      <c r="G605" s="5">
        <v>0</v>
      </c>
      <c r="H605" s="5">
        <f>IF(ORDERS[[#This Row],[Order Type]]="In-Store", 0,_xlfn.DAYS(ORDERS[[#This Row],[Order Arrival Date]],ORDERS[[#This Row],[Order Date]]))</f>
        <v>0</v>
      </c>
    </row>
    <row r="606" spans="1:8" ht="15.5" x14ac:dyDescent="0.3">
      <c r="A606" s="4">
        <f t="shared" si="9"/>
        <v>605</v>
      </c>
      <c r="B606" s="28">
        <v>42540.490216421334</v>
      </c>
      <c r="C606" s="28">
        <v>42555.490216421334</v>
      </c>
      <c r="D606" s="4" t="s">
        <v>414</v>
      </c>
      <c r="E606" s="5" t="s">
        <v>684</v>
      </c>
      <c r="F606" s="4">
        <v>0</v>
      </c>
      <c r="G606" s="5">
        <v>0</v>
      </c>
      <c r="H606" s="5">
        <f>IF(ORDERS[[#This Row],[Order Type]]="In-Store", 0,_xlfn.DAYS(ORDERS[[#This Row],[Order Arrival Date]],ORDERS[[#This Row],[Order Date]]))</f>
        <v>15</v>
      </c>
    </row>
    <row r="607" spans="1:8" ht="15.5" x14ac:dyDescent="0.3">
      <c r="A607" s="4">
        <f t="shared" si="9"/>
        <v>606</v>
      </c>
      <c r="B607" s="28">
        <v>43225.394039181789</v>
      </c>
      <c r="C607" s="28">
        <v>43225.394039181789</v>
      </c>
      <c r="D607" s="4" t="s">
        <v>413</v>
      </c>
      <c r="E607" s="5" t="s">
        <v>660</v>
      </c>
      <c r="F607" s="4">
        <v>28</v>
      </c>
      <c r="G607" s="5">
        <v>0</v>
      </c>
      <c r="H607" s="5">
        <f>IF(ORDERS[[#This Row],[Order Type]]="In-Store", 0,_xlfn.DAYS(ORDERS[[#This Row],[Order Arrival Date]],ORDERS[[#This Row],[Order Date]]))</f>
        <v>0</v>
      </c>
    </row>
    <row r="608" spans="1:8" ht="15.5" x14ac:dyDescent="0.3">
      <c r="A608" s="4">
        <f t="shared" si="9"/>
        <v>607</v>
      </c>
      <c r="B608" s="28">
        <v>39730.234260584461</v>
      </c>
      <c r="C608" s="28">
        <v>39730.234260584461</v>
      </c>
      <c r="D608" s="4" t="s">
        <v>413</v>
      </c>
      <c r="E608" s="5" t="s">
        <v>664</v>
      </c>
      <c r="F608" s="4">
        <v>20</v>
      </c>
      <c r="G608" s="5">
        <v>0</v>
      </c>
      <c r="H608" s="5">
        <f>IF(ORDERS[[#This Row],[Order Type]]="In-Store", 0,_xlfn.DAYS(ORDERS[[#This Row],[Order Arrival Date]],ORDERS[[#This Row],[Order Date]]))</f>
        <v>0</v>
      </c>
    </row>
    <row r="609" spans="1:8" ht="15.5" x14ac:dyDescent="0.3">
      <c r="A609" s="4">
        <f t="shared" si="9"/>
        <v>608</v>
      </c>
      <c r="B609" s="28">
        <v>40278.949358325313</v>
      </c>
      <c r="C609" s="28">
        <v>40278.949358325313</v>
      </c>
      <c r="D609" s="4" t="s">
        <v>413</v>
      </c>
      <c r="E609" s="5" t="s">
        <v>727</v>
      </c>
      <c r="F609" s="4">
        <v>41</v>
      </c>
      <c r="G609" s="5">
        <v>0</v>
      </c>
      <c r="H609" s="5">
        <f>IF(ORDERS[[#This Row],[Order Type]]="In-Store", 0,_xlfn.DAYS(ORDERS[[#This Row],[Order Arrival Date]],ORDERS[[#This Row],[Order Date]]))</f>
        <v>0</v>
      </c>
    </row>
    <row r="610" spans="1:8" ht="15.5" x14ac:dyDescent="0.3">
      <c r="A610" s="4">
        <f t="shared" si="9"/>
        <v>609</v>
      </c>
      <c r="B610" s="28">
        <v>44378.794026097647</v>
      </c>
      <c r="C610" s="28">
        <v>44378.794026097647</v>
      </c>
      <c r="D610" s="4" t="s">
        <v>413</v>
      </c>
      <c r="E610" s="5" t="s">
        <v>698</v>
      </c>
      <c r="F610" s="4">
        <v>18</v>
      </c>
      <c r="G610" s="5">
        <v>0</v>
      </c>
      <c r="H610" s="5">
        <f>IF(ORDERS[[#This Row],[Order Type]]="In-Store", 0,_xlfn.DAYS(ORDERS[[#This Row],[Order Arrival Date]],ORDERS[[#This Row],[Order Date]]))</f>
        <v>0</v>
      </c>
    </row>
    <row r="611" spans="1:8" ht="15.5" x14ac:dyDescent="0.3">
      <c r="A611" s="4">
        <f t="shared" si="9"/>
        <v>610</v>
      </c>
      <c r="B611" s="28">
        <v>43927.141083057948</v>
      </c>
      <c r="C611" s="28">
        <v>43927.141083057948</v>
      </c>
      <c r="D611" s="4" t="s">
        <v>413</v>
      </c>
      <c r="E611" s="5" t="s">
        <v>698</v>
      </c>
      <c r="F611" s="4">
        <v>41</v>
      </c>
      <c r="G611" s="5">
        <v>0</v>
      </c>
      <c r="H611" s="5">
        <f>IF(ORDERS[[#This Row],[Order Type]]="In-Store", 0,_xlfn.DAYS(ORDERS[[#This Row],[Order Arrival Date]],ORDERS[[#This Row],[Order Date]]))</f>
        <v>0</v>
      </c>
    </row>
    <row r="612" spans="1:8" ht="15.5" x14ac:dyDescent="0.3">
      <c r="A612" s="4">
        <f t="shared" si="9"/>
        <v>611</v>
      </c>
      <c r="B612" s="28">
        <v>44769.476683110021</v>
      </c>
      <c r="C612" s="28">
        <v>44769.476683110021</v>
      </c>
      <c r="D612" s="4" t="s">
        <v>413</v>
      </c>
      <c r="E612" s="5" t="s">
        <v>686</v>
      </c>
      <c r="F612" s="4">
        <v>9</v>
      </c>
      <c r="G612" s="5">
        <v>0</v>
      </c>
      <c r="H612" s="5">
        <f>IF(ORDERS[[#This Row],[Order Type]]="In-Store", 0,_xlfn.DAYS(ORDERS[[#This Row],[Order Arrival Date]],ORDERS[[#This Row],[Order Date]]))</f>
        <v>0</v>
      </c>
    </row>
    <row r="613" spans="1:8" ht="15.5" x14ac:dyDescent="0.3">
      <c r="A613" s="4">
        <f t="shared" si="9"/>
        <v>612</v>
      </c>
      <c r="B613" s="28">
        <v>38855.073595951617</v>
      </c>
      <c r="C613" s="28">
        <v>38855.073595951617</v>
      </c>
      <c r="D613" s="4" t="s">
        <v>413</v>
      </c>
      <c r="E613" s="5" t="s">
        <v>696</v>
      </c>
      <c r="F613" s="4">
        <v>42</v>
      </c>
      <c r="G613" s="5">
        <v>0</v>
      </c>
      <c r="H613" s="5">
        <f>IF(ORDERS[[#This Row],[Order Type]]="In-Store", 0,_xlfn.DAYS(ORDERS[[#This Row],[Order Arrival Date]],ORDERS[[#This Row],[Order Date]]))</f>
        <v>0</v>
      </c>
    </row>
    <row r="614" spans="1:8" ht="15.5" x14ac:dyDescent="0.3">
      <c r="A614" s="4">
        <f t="shared" si="9"/>
        <v>613</v>
      </c>
      <c r="B614" s="28">
        <v>39304.021591215314</v>
      </c>
      <c r="C614" s="28">
        <v>39304.021591215314</v>
      </c>
      <c r="D614" s="4" t="s">
        <v>413</v>
      </c>
      <c r="E614" s="5" t="s">
        <v>814</v>
      </c>
      <c r="F614" s="4">
        <v>47</v>
      </c>
      <c r="G614" s="5">
        <v>0</v>
      </c>
      <c r="H614" s="5">
        <f>IF(ORDERS[[#This Row],[Order Type]]="In-Store", 0,_xlfn.DAYS(ORDERS[[#This Row],[Order Arrival Date]],ORDERS[[#This Row],[Order Date]]))</f>
        <v>0</v>
      </c>
    </row>
    <row r="615" spans="1:8" ht="15.5" x14ac:dyDescent="0.3">
      <c r="A615" s="4">
        <f t="shared" si="9"/>
        <v>614</v>
      </c>
      <c r="B615" s="28">
        <v>41288.177138739884</v>
      </c>
      <c r="C615" s="28">
        <v>41288.177138739884</v>
      </c>
      <c r="D615" s="4" t="s">
        <v>413</v>
      </c>
      <c r="E615" s="5" t="s">
        <v>800</v>
      </c>
      <c r="F615" s="4">
        <v>12</v>
      </c>
      <c r="G615" s="5">
        <v>0</v>
      </c>
      <c r="H615" s="5">
        <f>IF(ORDERS[[#This Row],[Order Type]]="In-Store", 0,_xlfn.DAYS(ORDERS[[#This Row],[Order Arrival Date]],ORDERS[[#This Row],[Order Date]]))</f>
        <v>0</v>
      </c>
    </row>
    <row r="616" spans="1:8" ht="15.5" x14ac:dyDescent="0.3">
      <c r="A616" s="4">
        <f t="shared" si="9"/>
        <v>615</v>
      </c>
      <c r="B616" s="28">
        <v>40872.202505312991</v>
      </c>
      <c r="C616" s="28">
        <v>40872.202505312991</v>
      </c>
      <c r="D616" s="4" t="s">
        <v>413</v>
      </c>
      <c r="E616" s="5" t="s">
        <v>675</v>
      </c>
      <c r="F616" s="4">
        <v>5</v>
      </c>
      <c r="G616" s="5">
        <v>0</v>
      </c>
      <c r="H616" s="5">
        <f>IF(ORDERS[[#This Row],[Order Type]]="In-Store", 0,_xlfn.DAYS(ORDERS[[#This Row],[Order Arrival Date]],ORDERS[[#This Row],[Order Date]]))</f>
        <v>0</v>
      </c>
    </row>
    <row r="617" spans="1:8" ht="15.5" x14ac:dyDescent="0.3">
      <c r="A617" s="4">
        <f t="shared" si="9"/>
        <v>616</v>
      </c>
      <c r="B617" s="28">
        <v>39311.980938741392</v>
      </c>
      <c r="C617" s="28">
        <v>39311.980938741392</v>
      </c>
      <c r="D617" s="4" t="s">
        <v>413</v>
      </c>
      <c r="E617" s="5" t="s">
        <v>771</v>
      </c>
      <c r="F617" s="4">
        <v>48</v>
      </c>
      <c r="G617" s="5">
        <v>0</v>
      </c>
      <c r="H617" s="5">
        <f>IF(ORDERS[[#This Row],[Order Type]]="In-Store", 0,_xlfn.DAYS(ORDERS[[#This Row],[Order Arrival Date]],ORDERS[[#This Row],[Order Date]]))</f>
        <v>0</v>
      </c>
    </row>
    <row r="618" spans="1:8" ht="15.5" x14ac:dyDescent="0.3">
      <c r="A618" s="4">
        <f t="shared" si="9"/>
        <v>617</v>
      </c>
      <c r="B618" s="28">
        <v>39997.763821368273</v>
      </c>
      <c r="C618" s="28">
        <v>39997.763821368273</v>
      </c>
      <c r="D618" s="4" t="s">
        <v>413</v>
      </c>
      <c r="E618" s="5" t="s">
        <v>740</v>
      </c>
      <c r="F618" s="4">
        <v>32</v>
      </c>
      <c r="G618" s="5">
        <v>0</v>
      </c>
      <c r="H618" s="5">
        <f>IF(ORDERS[[#This Row],[Order Type]]="In-Store", 0,_xlfn.DAYS(ORDERS[[#This Row],[Order Arrival Date]],ORDERS[[#This Row],[Order Date]]))</f>
        <v>0</v>
      </c>
    </row>
    <row r="619" spans="1:8" ht="15.5" x14ac:dyDescent="0.3">
      <c r="A619" s="4">
        <f t="shared" si="9"/>
        <v>618</v>
      </c>
      <c r="B619" s="28">
        <v>40565.341295619888</v>
      </c>
      <c r="C619" s="28">
        <v>40569.341295619888</v>
      </c>
      <c r="D619" s="4" t="s">
        <v>414</v>
      </c>
      <c r="E619" s="5" t="s">
        <v>807</v>
      </c>
      <c r="F619" s="4">
        <v>0</v>
      </c>
      <c r="G619" s="5">
        <v>0</v>
      </c>
      <c r="H619" s="5">
        <f>IF(ORDERS[[#This Row],[Order Type]]="In-Store", 0,_xlfn.DAYS(ORDERS[[#This Row],[Order Arrival Date]],ORDERS[[#This Row],[Order Date]]))</f>
        <v>4</v>
      </c>
    </row>
    <row r="620" spans="1:8" ht="15.5" x14ac:dyDescent="0.3">
      <c r="A620" s="4">
        <f t="shared" si="9"/>
        <v>619</v>
      </c>
      <c r="B620" s="28">
        <v>43617.9946529304</v>
      </c>
      <c r="C620" s="28">
        <v>43617.9946529304</v>
      </c>
      <c r="D620" s="4" t="s">
        <v>413</v>
      </c>
      <c r="E620" s="5" t="s">
        <v>681</v>
      </c>
      <c r="F620" s="4">
        <v>10</v>
      </c>
      <c r="G620" s="5">
        <v>0</v>
      </c>
      <c r="H620" s="5">
        <f>IF(ORDERS[[#This Row],[Order Type]]="In-Store", 0,_xlfn.DAYS(ORDERS[[#This Row],[Order Arrival Date]],ORDERS[[#This Row],[Order Date]]))</f>
        <v>0</v>
      </c>
    </row>
    <row r="621" spans="1:8" ht="15.5" x14ac:dyDescent="0.3">
      <c r="A621" s="4">
        <f t="shared" si="9"/>
        <v>620</v>
      </c>
      <c r="B621" s="28">
        <v>44843.868849383616</v>
      </c>
      <c r="C621" s="28">
        <v>44843.868849383616</v>
      </c>
      <c r="D621" s="4" t="s">
        <v>413</v>
      </c>
      <c r="E621" s="5" t="s">
        <v>770</v>
      </c>
      <c r="F621" s="4">
        <v>43</v>
      </c>
      <c r="G621" s="5">
        <v>0</v>
      </c>
      <c r="H621" s="5">
        <f>IF(ORDERS[[#This Row],[Order Type]]="In-Store", 0,_xlfn.DAYS(ORDERS[[#This Row],[Order Arrival Date]],ORDERS[[#This Row],[Order Date]]))</f>
        <v>0</v>
      </c>
    </row>
    <row r="622" spans="1:8" ht="15.5" x14ac:dyDescent="0.3">
      <c r="A622" s="4">
        <f t="shared" si="9"/>
        <v>621</v>
      </c>
      <c r="B622" s="28">
        <v>40269.616128829963</v>
      </c>
      <c r="C622" s="28">
        <v>40286.616128829963</v>
      </c>
      <c r="D622" s="4" t="s">
        <v>414</v>
      </c>
      <c r="E622" s="5" t="s">
        <v>749</v>
      </c>
      <c r="F622" s="4">
        <v>0</v>
      </c>
      <c r="G622" s="5">
        <v>0</v>
      </c>
      <c r="H622" s="5">
        <f>IF(ORDERS[[#This Row],[Order Type]]="In-Store", 0,_xlfn.DAYS(ORDERS[[#This Row],[Order Arrival Date]],ORDERS[[#This Row],[Order Date]]))</f>
        <v>17</v>
      </c>
    </row>
    <row r="623" spans="1:8" ht="15.5" x14ac:dyDescent="0.3">
      <c r="A623" s="4">
        <f t="shared" si="9"/>
        <v>622</v>
      </c>
      <c r="B623" s="28">
        <v>44139.414638570386</v>
      </c>
      <c r="C623" s="28">
        <v>44139.414638570386</v>
      </c>
      <c r="D623" s="4" t="s">
        <v>413</v>
      </c>
      <c r="E623" s="5" t="s">
        <v>658</v>
      </c>
      <c r="F623" s="4">
        <v>38</v>
      </c>
      <c r="G623" s="5">
        <v>0</v>
      </c>
      <c r="H623" s="5">
        <f>IF(ORDERS[[#This Row],[Order Type]]="In-Store", 0,_xlfn.DAYS(ORDERS[[#This Row],[Order Arrival Date]],ORDERS[[#This Row],[Order Date]]))</f>
        <v>0</v>
      </c>
    </row>
    <row r="624" spans="1:8" ht="15.5" x14ac:dyDescent="0.3">
      <c r="A624" s="4">
        <f t="shared" si="9"/>
        <v>623</v>
      </c>
      <c r="B624" s="28">
        <v>44161.74464864465</v>
      </c>
      <c r="C624" s="28">
        <v>44161.74464864465</v>
      </c>
      <c r="D624" s="4" t="s">
        <v>413</v>
      </c>
      <c r="E624" s="5" t="s">
        <v>740</v>
      </c>
      <c r="F624" s="4">
        <v>16</v>
      </c>
      <c r="G624" s="5">
        <v>0</v>
      </c>
      <c r="H624" s="5">
        <f>IF(ORDERS[[#This Row],[Order Type]]="In-Store", 0,_xlfn.DAYS(ORDERS[[#This Row],[Order Arrival Date]],ORDERS[[#This Row],[Order Date]]))</f>
        <v>0</v>
      </c>
    </row>
    <row r="625" spans="1:8" ht="15.5" x14ac:dyDescent="0.3">
      <c r="A625" s="4">
        <f t="shared" si="9"/>
        <v>624</v>
      </c>
      <c r="B625" s="28">
        <v>38843.446558148746</v>
      </c>
      <c r="C625" s="28">
        <v>38843.446558148746</v>
      </c>
      <c r="D625" s="4" t="s">
        <v>413</v>
      </c>
      <c r="E625" s="5" t="s">
        <v>691</v>
      </c>
      <c r="F625" s="4">
        <v>49</v>
      </c>
      <c r="G625" s="5">
        <v>0</v>
      </c>
      <c r="H625" s="5">
        <f>IF(ORDERS[[#This Row],[Order Type]]="In-Store", 0,_xlfn.DAYS(ORDERS[[#This Row],[Order Arrival Date]],ORDERS[[#This Row],[Order Date]]))</f>
        <v>0</v>
      </c>
    </row>
    <row r="626" spans="1:8" ht="15.5" x14ac:dyDescent="0.3">
      <c r="A626" s="4">
        <f t="shared" si="9"/>
        <v>625</v>
      </c>
      <c r="B626" s="28">
        <v>44825.314293893578</v>
      </c>
      <c r="C626" s="28">
        <v>44825.314293893578</v>
      </c>
      <c r="D626" s="4" t="s">
        <v>413</v>
      </c>
      <c r="E626" s="5" t="s">
        <v>676</v>
      </c>
      <c r="F626" s="4">
        <v>1</v>
      </c>
      <c r="G626" s="5">
        <v>0</v>
      </c>
      <c r="H626" s="5">
        <f>IF(ORDERS[[#This Row],[Order Type]]="In-Store", 0,_xlfn.DAYS(ORDERS[[#This Row],[Order Arrival Date]],ORDERS[[#This Row],[Order Date]]))</f>
        <v>0</v>
      </c>
    </row>
    <row r="627" spans="1:8" ht="15.5" x14ac:dyDescent="0.3">
      <c r="A627" s="4">
        <f t="shared" si="9"/>
        <v>626</v>
      </c>
      <c r="B627" s="28">
        <v>40342.980783363091</v>
      </c>
      <c r="C627" s="28">
        <v>40342.980783363091</v>
      </c>
      <c r="D627" s="4" t="s">
        <v>413</v>
      </c>
      <c r="E627" s="5" t="s">
        <v>725</v>
      </c>
      <c r="F627" s="4">
        <v>45</v>
      </c>
      <c r="G627" s="5">
        <v>0</v>
      </c>
      <c r="H627" s="5">
        <f>IF(ORDERS[[#This Row],[Order Type]]="In-Store", 0,_xlfn.DAYS(ORDERS[[#This Row],[Order Arrival Date]],ORDERS[[#This Row],[Order Date]]))</f>
        <v>0</v>
      </c>
    </row>
    <row r="628" spans="1:8" ht="15.5" x14ac:dyDescent="0.3">
      <c r="A628" s="4">
        <f t="shared" si="9"/>
        <v>627</v>
      </c>
      <c r="B628" s="28">
        <v>38930.157412278611</v>
      </c>
      <c r="C628" s="28">
        <v>38930.157412278611</v>
      </c>
      <c r="D628" s="4" t="s">
        <v>413</v>
      </c>
      <c r="E628" s="5" t="s">
        <v>633</v>
      </c>
      <c r="F628" s="4">
        <v>9</v>
      </c>
      <c r="G628" s="5">
        <v>0</v>
      </c>
      <c r="H628" s="5">
        <f>IF(ORDERS[[#This Row],[Order Type]]="In-Store", 0,_xlfn.DAYS(ORDERS[[#This Row],[Order Arrival Date]],ORDERS[[#This Row],[Order Date]]))</f>
        <v>0</v>
      </c>
    </row>
    <row r="629" spans="1:8" ht="15.5" x14ac:dyDescent="0.3">
      <c r="A629" s="4">
        <f t="shared" si="9"/>
        <v>628</v>
      </c>
      <c r="B629" s="28">
        <v>40039.34921296937</v>
      </c>
      <c r="C629" s="28">
        <v>40039.34921296937</v>
      </c>
      <c r="D629" s="4" t="s">
        <v>413</v>
      </c>
      <c r="E629" s="5" t="s">
        <v>633</v>
      </c>
      <c r="F629" s="4">
        <v>19</v>
      </c>
      <c r="G629" s="5">
        <v>0</v>
      </c>
      <c r="H629" s="5">
        <f>IF(ORDERS[[#This Row],[Order Type]]="In-Store", 0,_xlfn.DAYS(ORDERS[[#This Row],[Order Arrival Date]],ORDERS[[#This Row],[Order Date]]))</f>
        <v>0</v>
      </c>
    </row>
    <row r="630" spans="1:8" ht="15.5" x14ac:dyDescent="0.3">
      <c r="A630" s="4">
        <f t="shared" si="9"/>
        <v>629</v>
      </c>
      <c r="B630" s="28">
        <v>41979.429952844468</v>
      </c>
      <c r="C630" s="28">
        <v>41990.429952844468</v>
      </c>
      <c r="D630" s="4" t="s">
        <v>414</v>
      </c>
      <c r="E630" s="5" t="s">
        <v>683</v>
      </c>
      <c r="F630" s="4">
        <v>0</v>
      </c>
      <c r="G630" s="5">
        <v>0</v>
      </c>
      <c r="H630" s="5">
        <f>IF(ORDERS[[#This Row],[Order Type]]="In-Store", 0,_xlfn.DAYS(ORDERS[[#This Row],[Order Arrival Date]],ORDERS[[#This Row],[Order Date]]))</f>
        <v>11</v>
      </c>
    </row>
    <row r="631" spans="1:8" ht="15.5" x14ac:dyDescent="0.3">
      <c r="A631" s="4">
        <f t="shared" si="9"/>
        <v>630</v>
      </c>
      <c r="B631" s="28">
        <v>44168.627569553748</v>
      </c>
      <c r="C631" s="28">
        <v>44168.627569553748</v>
      </c>
      <c r="D631" s="4" t="s">
        <v>413</v>
      </c>
      <c r="E631" s="5" t="s">
        <v>799</v>
      </c>
      <c r="F631" s="4">
        <v>33</v>
      </c>
      <c r="G631" s="5">
        <v>0</v>
      </c>
      <c r="H631" s="5">
        <f>IF(ORDERS[[#This Row],[Order Type]]="In-Store", 0,_xlfn.DAYS(ORDERS[[#This Row],[Order Arrival Date]],ORDERS[[#This Row],[Order Date]]))</f>
        <v>0</v>
      </c>
    </row>
    <row r="632" spans="1:8" ht="15.5" x14ac:dyDescent="0.3">
      <c r="A632" s="4">
        <f t="shared" si="9"/>
        <v>631</v>
      </c>
      <c r="B632" s="28">
        <v>40553.836419628366</v>
      </c>
      <c r="C632" s="28">
        <v>40553.836419628366</v>
      </c>
      <c r="D632" s="4" t="s">
        <v>413</v>
      </c>
      <c r="E632" s="5" t="s">
        <v>803</v>
      </c>
      <c r="F632" s="4">
        <v>16</v>
      </c>
      <c r="G632" s="5">
        <v>0</v>
      </c>
      <c r="H632" s="5">
        <f>IF(ORDERS[[#This Row],[Order Type]]="In-Store", 0,_xlfn.DAYS(ORDERS[[#This Row],[Order Arrival Date]],ORDERS[[#This Row],[Order Date]]))</f>
        <v>0</v>
      </c>
    </row>
    <row r="633" spans="1:8" ht="15.5" x14ac:dyDescent="0.3">
      <c r="A633" s="4">
        <f t="shared" si="9"/>
        <v>632</v>
      </c>
      <c r="B633" s="28">
        <v>39203.165683826708</v>
      </c>
      <c r="C633" s="28">
        <v>39203.165683826708</v>
      </c>
      <c r="D633" s="4" t="s">
        <v>413</v>
      </c>
      <c r="E633" s="5" t="s">
        <v>759</v>
      </c>
      <c r="F633" s="4">
        <v>34</v>
      </c>
      <c r="G633" s="5">
        <v>0</v>
      </c>
      <c r="H633" s="5">
        <f>IF(ORDERS[[#This Row],[Order Type]]="In-Store", 0,_xlfn.DAYS(ORDERS[[#This Row],[Order Arrival Date]],ORDERS[[#This Row],[Order Date]]))</f>
        <v>0</v>
      </c>
    </row>
    <row r="634" spans="1:8" ht="15.5" x14ac:dyDescent="0.3">
      <c r="A634" s="4">
        <f t="shared" si="9"/>
        <v>633</v>
      </c>
      <c r="B634" s="28">
        <v>39058.842203947912</v>
      </c>
      <c r="C634" s="28">
        <v>39058.842203947912</v>
      </c>
      <c r="D634" s="4" t="s">
        <v>413</v>
      </c>
      <c r="E634" s="5" t="s">
        <v>671</v>
      </c>
      <c r="F634" s="4">
        <v>49</v>
      </c>
      <c r="G634" s="5">
        <v>0</v>
      </c>
      <c r="H634" s="5">
        <f>IF(ORDERS[[#This Row],[Order Type]]="In-Store", 0,_xlfn.DAYS(ORDERS[[#This Row],[Order Arrival Date]],ORDERS[[#This Row],[Order Date]]))</f>
        <v>0</v>
      </c>
    </row>
    <row r="635" spans="1:8" ht="15.5" x14ac:dyDescent="0.3">
      <c r="A635" s="4">
        <f t="shared" si="9"/>
        <v>634</v>
      </c>
      <c r="B635" s="28">
        <v>38872.631365123525</v>
      </c>
      <c r="C635" s="28">
        <v>38872.631365123525</v>
      </c>
      <c r="D635" s="4" t="s">
        <v>413</v>
      </c>
      <c r="E635" s="5" t="s">
        <v>811</v>
      </c>
      <c r="F635" s="4">
        <v>9</v>
      </c>
      <c r="G635" s="5">
        <v>0</v>
      </c>
      <c r="H635" s="5">
        <f>IF(ORDERS[[#This Row],[Order Type]]="In-Store", 0,_xlfn.DAYS(ORDERS[[#This Row],[Order Arrival Date]],ORDERS[[#This Row],[Order Date]]))</f>
        <v>0</v>
      </c>
    </row>
    <row r="636" spans="1:8" ht="15.5" x14ac:dyDescent="0.3">
      <c r="A636" s="4">
        <f t="shared" si="9"/>
        <v>635</v>
      </c>
      <c r="B636" s="28">
        <v>42060.51500961143</v>
      </c>
      <c r="C636" s="28">
        <v>42060.51500961143</v>
      </c>
      <c r="D636" s="4" t="s">
        <v>413</v>
      </c>
      <c r="E636" s="5" t="s">
        <v>806</v>
      </c>
      <c r="F636" s="4">
        <v>5</v>
      </c>
      <c r="G636" s="5">
        <v>0</v>
      </c>
      <c r="H636" s="5">
        <f>IF(ORDERS[[#This Row],[Order Type]]="In-Store", 0,_xlfn.DAYS(ORDERS[[#This Row],[Order Arrival Date]],ORDERS[[#This Row],[Order Date]]))</f>
        <v>0</v>
      </c>
    </row>
    <row r="637" spans="1:8" ht="15.5" x14ac:dyDescent="0.3">
      <c r="A637" s="4">
        <f t="shared" si="9"/>
        <v>636</v>
      </c>
      <c r="B637" s="28">
        <v>44179.494263704728</v>
      </c>
      <c r="C637" s="28">
        <v>44179.494263704728</v>
      </c>
      <c r="D637" s="4" t="s">
        <v>413</v>
      </c>
      <c r="E637" s="5" t="s">
        <v>718</v>
      </c>
      <c r="F637" s="4">
        <v>46</v>
      </c>
      <c r="G637" s="5">
        <v>0</v>
      </c>
      <c r="H637" s="5">
        <f>IF(ORDERS[[#This Row],[Order Type]]="In-Store", 0,_xlfn.DAYS(ORDERS[[#This Row],[Order Arrival Date]],ORDERS[[#This Row],[Order Date]]))</f>
        <v>0</v>
      </c>
    </row>
    <row r="638" spans="1:8" ht="15.5" x14ac:dyDescent="0.3">
      <c r="A638" s="4">
        <f t="shared" si="9"/>
        <v>637</v>
      </c>
      <c r="B638" s="28">
        <v>42805.554925299839</v>
      </c>
      <c r="C638" s="28">
        <v>42805.554925299839</v>
      </c>
      <c r="D638" s="4" t="s">
        <v>413</v>
      </c>
      <c r="E638" s="5" t="s">
        <v>678</v>
      </c>
      <c r="F638" s="4">
        <v>34</v>
      </c>
      <c r="G638" s="5">
        <v>0</v>
      </c>
      <c r="H638" s="5">
        <f>IF(ORDERS[[#This Row],[Order Type]]="In-Store", 0,_xlfn.DAYS(ORDERS[[#This Row],[Order Arrival Date]],ORDERS[[#This Row],[Order Date]]))</f>
        <v>0</v>
      </c>
    </row>
    <row r="639" spans="1:8" ht="15.5" x14ac:dyDescent="0.3">
      <c r="A639" s="4">
        <f t="shared" si="9"/>
        <v>638</v>
      </c>
      <c r="B639" s="28">
        <v>42239.689620333229</v>
      </c>
      <c r="C639" s="28">
        <v>42251.689620333229</v>
      </c>
      <c r="D639" s="4" t="s">
        <v>414</v>
      </c>
      <c r="E639" s="5" t="s">
        <v>655</v>
      </c>
      <c r="F639" s="4">
        <v>0</v>
      </c>
      <c r="G639" s="5">
        <v>0</v>
      </c>
      <c r="H639" s="5">
        <f>IF(ORDERS[[#This Row],[Order Type]]="In-Store", 0,_xlfn.DAYS(ORDERS[[#This Row],[Order Arrival Date]],ORDERS[[#This Row],[Order Date]]))</f>
        <v>12</v>
      </c>
    </row>
    <row r="640" spans="1:8" ht="15.5" x14ac:dyDescent="0.3">
      <c r="A640" s="4">
        <f t="shared" si="9"/>
        <v>639</v>
      </c>
      <c r="B640" s="28">
        <v>41422.353706001581</v>
      </c>
      <c r="C640" s="28">
        <v>41422.353706001581</v>
      </c>
      <c r="D640" s="4" t="s">
        <v>413</v>
      </c>
      <c r="E640" s="5" t="s">
        <v>698</v>
      </c>
      <c r="F640" s="4">
        <v>22</v>
      </c>
      <c r="G640" s="5">
        <v>0</v>
      </c>
      <c r="H640" s="5">
        <f>IF(ORDERS[[#This Row],[Order Type]]="In-Store", 0,_xlfn.DAYS(ORDERS[[#This Row],[Order Arrival Date]],ORDERS[[#This Row],[Order Date]]))</f>
        <v>0</v>
      </c>
    </row>
    <row r="641" spans="1:8" ht="15.5" x14ac:dyDescent="0.3">
      <c r="A641" s="4">
        <f t="shared" si="9"/>
        <v>640</v>
      </c>
      <c r="B641" s="28">
        <v>43924.22969534713</v>
      </c>
      <c r="C641" s="28">
        <v>43924.22969534713</v>
      </c>
      <c r="D641" s="4" t="s">
        <v>413</v>
      </c>
      <c r="E641" s="5" t="s">
        <v>629</v>
      </c>
      <c r="F641" s="4">
        <v>22</v>
      </c>
      <c r="G641" s="5">
        <v>0</v>
      </c>
      <c r="H641" s="5">
        <f>IF(ORDERS[[#This Row],[Order Type]]="In-Store", 0,_xlfn.DAYS(ORDERS[[#This Row],[Order Arrival Date]],ORDERS[[#This Row],[Order Date]]))</f>
        <v>0</v>
      </c>
    </row>
    <row r="642" spans="1:8" ht="15.5" x14ac:dyDescent="0.3">
      <c r="A642" s="4">
        <f t="shared" si="9"/>
        <v>641</v>
      </c>
      <c r="B642" s="28">
        <v>39670.612312016769</v>
      </c>
      <c r="C642" s="28">
        <v>39670.612312016769</v>
      </c>
      <c r="D642" s="4" t="s">
        <v>413</v>
      </c>
      <c r="E642" s="5" t="s">
        <v>771</v>
      </c>
      <c r="F642" s="4">
        <v>26</v>
      </c>
      <c r="G642" s="5">
        <v>0</v>
      </c>
      <c r="H642" s="5">
        <f>IF(ORDERS[[#This Row],[Order Type]]="In-Store", 0,_xlfn.DAYS(ORDERS[[#This Row],[Order Arrival Date]],ORDERS[[#This Row],[Order Date]]))</f>
        <v>0</v>
      </c>
    </row>
    <row r="643" spans="1:8" ht="15.5" x14ac:dyDescent="0.3">
      <c r="A643" s="4">
        <f t="shared" si="9"/>
        <v>642</v>
      </c>
      <c r="B643" s="28">
        <v>39291.681959920643</v>
      </c>
      <c r="C643" s="28">
        <v>39291.681959920643</v>
      </c>
      <c r="D643" s="4" t="s">
        <v>413</v>
      </c>
      <c r="E643" s="5" t="s">
        <v>628</v>
      </c>
      <c r="F643" s="4">
        <v>3</v>
      </c>
      <c r="G643" s="5">
        <v>0</v>
      </c>
      <c r="H643" s="5">
        <f>IF(ORDERS[[#This Row],[Order Type]]="In-Store", 0,_xlfn.DAYS(ORDERS[[#This Row],[Order Arrival Date]],ORDERS[[#This Row],[Order Date]]))</f>
        <v>0</v>
      </c>
    </row>
    <row r="644" spans="1:8" ht="15.5" x14ac:dyDescent="0.3">
      <c r="A644" s="4">
        <f t="shared" ref="A644:A707" si="10">1+A643</f>
        <v>643</v>
      </c>
      <c r="B644" s="28">
        <v>40505.761554203869</v>
      </c>
      <c r="C644" s="28">
        <v>40505.761554203869</v>
      </c>
      <c r="D644" s="4" t="s">
        <v>413</v>
      </c>
      <c r="E644" s="5" t="s">
        <v>650</v>
      </c>
      <c r="F644" s="4">
        <v>44</v>
      </c>
      <c r="G644" s="5">
        <v>0</v>
      </c>
      <c r="H644" s="5">
        <f>IF(ORDERS[[#This Row],[Order Type]]="In-Store", 0,_xlfn.DAYS(ORDERS[[#This Row],[Order Arrival Date]],ORDERS[[#This Row],[Order Date]]))</f>
        <v>0</v>
      </c>
    </row>
    <row r="645" spans="1:8" ht="15.5" x14ac:dyDescent="0.3">
      <c r="A645" s="4">
        <f t="shared" si="10"/>
        <v>644</v>
      </c>
      <c r="B645" s="28">
        <v>39427.335055944372</v>
      </c>
      <c r="C645" s="28">
        <v>39440.335055944372</v>
      </c>
      <c r="D645" s="4" t="s">
        <v>414</v>
      </c>
      <c r="E645" s="5" t="s">
        <v>623</v>
      </c>
      <c r="F645" s="4">
        <v>0</v>
      </c>
      <c r="G645" s="5">
        <v>0</v>
      </c>
      <c r="H645" s="5">
        <f>IF(ORDERS[[#This Row],[Order Type]]="In-Store", 0,_xlfn.DAYS(ORDERS[[#This Row],[Order Arrival Date]],ORDERS[[#This Row],[Order Date]]))</f>
        <v>13</v>
      </c>
    </row>
    <row r="646" spans="1:8" ht="15.5" x14ac:dyDescent="0.3">
      <c r="A646" s="4">
        <f t="shared" si="10"/>
        <v>645</v>
      </c>
      <c r="B646" s="28">
        <v>39148.893109894256</v>
      </c>
      <c r="C646" s="28">
        <v>39148.893109894256</v>
      </c>
      <c r="D646" s="4" t="s">
        <v>413</v>
      </c>
      <c r="E646" s="5" t="s">
        <v>667</v>
      </c>
      <c r="F646" s="4">
        <v>8</v>
      </c>
      <c r="G646" s="5">
        <v>0</v>
      </c>
      <c r="H646" s="5">
        <f>IF(ORDERS[[#This Row],[Order Type]]="In-Store", 0,_xlfn.DAYS(ORDERS[[#This Row],[Order Arrival Date]],ORDERS[[#This Row],[Order Date]]))</f>
        <v>0</v>
      </c>
    </row>
    <row r="647" spans="1:8" ht="15.5" x14ac:dyDescent="0.3">
      <c r="A647" s="4">
        <f t="shared" si="10"/>
        <v>646</v>
      </c>
      <c r="B647" s="28">
        <v>41275.972463718681</v>
      </c>
      <c r="C647" s="28">
        <v>41278.972463718681</v>
      </c>
      <c r="D647" s="4" t="s">
        <v>414</v>
      </c>
      <c r="E647" s="5" t="s">
        <v>647</v>
      </c>
      <c r="F647" s="4">
        <v>0</v>
      </c>
      <c r="G647" s="5">
        <v>0</v>
      </c>
      <c r="H647" s="5">
        <f>IF(ORDERS[[#This Row],[Order Type]]="In-Store", 0,_xlfn.DAYS(ORDERS[[#This Row],[Order Arrival Date]],ORDERS[[#This Row],[Order Date]]))</f>
        <v>3</v>
      </c>
    </row>
    <row r="648" spans="1:8" ht="15.5" x14ac:dyDescent="0.3">
      <c r="A648" s="4">
        <f t="shared" si="10"/>
        <v>647</v>
      </c>
      <c r="B648" s="28">
        <v>40067.195542058529</v>
      </c>
      <c r="C648" s="28">
        <v>40067.195542058529</v>
      </c>
      <c r="D648" s="4" t="s">
        <v>413</v>
      </c>
      <c r="E648" s="5" t="s">
        <v>767</v>
      </c>
      <c r="F648" s="4">
        <v>20</v>
      </c>
      <c r="G648" s="5">
        <v>0</v>
      </c>
      <c r="H648" s="5">
        <f>IF(ORDERS[[#This Row],[Order Type]]="In-Store", 0,_xlfn.DAYS(ORDERS[[#This Row],[Order Arrival Date]],ORDERS[[#This Row],[Order Date]]))</f>
        <v>0</v>
      </c>
    </row>
    <row r="649" spans="1:8" ht="15.5" x14ac:dyDescent="0.3">
      <c r="A649" s="4">
        <f t="shared" si="10"/>
        <v>648</v>
      </c>
      <c r="B649" s="28">
        <v>43435.870435023222</v>
      </c>
      <c r="C649" s="28">
        <v>43435.870435023222</v>
      </c>
      <c r="D649" s="4" t="s">
        <v>413</v>
      </c>
      <c r="E649" s="5" t="s">
        <v>756</v>
      </c>
      <c r="F649" s="4">
        <v>29</v>
      </c>
      <c r="G649" s="5">
        <v>0</v>
      </c>
      <c r="H649" s="5">
        <f>IF(ORDERS[[#This Row],[Order Type]]="In-Store", 0,_xlfn.DAYS(ORDERS[[#This Row],[Order Arrival Date]],ORDERS[[#This Row],[Order Date]]))</f>
        <v>0</v>
      </c>
    </row>
    <row r="650" spans="1:8" ht="15.5" x14ac:dyDescent="0.3">
      <c r="A650" s="4">
        <f t="shared" si="10"/>
        <v>649</v>
      </c>
      <c r="B650" s="28">
        <v>38752.116724376472</v>
      </c>
      <c r="C650" s="28">
        <v>38752.116724376472</v>
      </c>
      <c r="D650" s="4" t="s">
        <v>413</v>
      </c>
      <c r="E650" s="5" t="s">
        <v>634</v>
      </c>
      <c r="F650" s="4">
        <v>29</v>
      </c>
      <c r="G650" s="5">
        <v>0</v>
      </c>
      <c r="H650" s="5">
        <f>IF(ORDERS[[#This Row],[Order Type]]="In-Store", 0,_xlfn.DAYS(ORDERS[[#This Row],[Order Arrival Date]],ORDERS[[#This Row],[Order Date]]))</f>
        <v>0</v>
      </c>
    </row>
    <row r="651" spans="1:8" ht="15.5" x14ac:dyDescent="0.3">
      <c r="A651" s="4">
        <f t="shared" si="10"/>
        <v>650</v>
      </c>
      <c r="B651" s="28">
        <v>41662.310040796758</v>
      </c>
      <c r="C651" s="28">
        <v>41662.310040796758</v>
      </c>
      <c r="D651" s="4" t="s">
        <v>413</v>
      </c>
      <c r="E651" s="5" t="s">
        <v>786</v>
      </c>
      <c r="F651" s="4">
        <v>5</v>
      </c>
      <c r="G651" s="5">
        <v>0</v>
      </c>
      <c r="H651" s="5">
        <f>IF(ORDERS[[#This Row],[Order Type]]="In-Store", 0,_xlfn.DAYS(ORDERS[[#This Row],[Order Arrival Date]],ORDERS[[#This Row],[Order Date]]))</f>
        <v>0</v>
      </c>
    </row>
    <row r="652" spans="1:8" ht="15.5" x14ac:dyDescent="0.3">
      <c r="A652" s="4">
        <f t="shared" si="10"/>
        <v>651</v>
      </c>
      <c r="B652" s="28">
        <v>44960.78720239074</v>
      </c>
      <c r="C652" s="28">
        <v>44960.78720239074</v>
      </c>
      <c r="D652" s="4" t="s">
        <v>413</v>
      </c>
      <c r="E652" s="5" t="s">
        <v>810</v>
      </c>
      <c r="F652" s="4">
        <v>30</v>
      </c>
      <c r="G652" s="5">
        <v>0</v>
      </c>
      <c r="H652" s="5">
        <f>IF(ORDERS[[#This Row],[Order Type]]="In-Store", 0,_xlfn.DAYS(ORDERS[[#This Row],[Order Arrival Date]],ORDERS[[#This Row],[Order Date]]))</f>
        <v>0</v>
      </c>
    </row>
    <row r="653" spans="1:8" ht="15.5" x14ac:dyDescent="0.3">
      <c r="A653" s="4">
        <f t="shared" si="10"/>
        <v>652</v>
      </c>
      <c r="B653" s="28">
        <v>41782.201784412202</v>
      </c>
      <c r="C653" s="28">
        <v>41782.201784412202</v>
      </c>
      <c r="D653" s="4" t="s">
        <v>413</v>
      </c>
      <c r="E653" s="5" t="s">
        <v>670</v>
      </c>
      <c r="F653" s="4">
        <v>31</v>
      </c>
      <c r="G653" s="5">
        <v>0</v>
      </c>
      <c r="H653" s="5">
        <f>IF(ORDERS[[#This Row],[Order Type]]="In-Store", 0,_xlfn.DAYS(ORDERS[[#This Row],[Order Arrival Date]],ORDERS[[#This Row],[Order Date]]))</f>
        <v>0</v>
      </c>
    </row>
    <row r="654" spans="1:8" ht="15.5" x14ac:dyDescent="0.3">
      <c r="A654" s="4">
        <f t="shared" si="10"/>
        <v>653</v>
      </c>
      <c r="B654" s="28">
        <v>40321.973398811315</v>
      </c>
      <c r="C654" s="28">
        <v>40321.973398811315</v>
      </c>
      <c r="D654" s="4" t="s">
        <v>413</v>
      </c>
      <c r="E654" s="5" t="s">
        <v>690</v>
      </c>
      <c r="F654" s="4">
        <v>15</v>
      </c>
      <c r="G654" s="5">
        <v>0</v>
      </c>
      <c r="H654" s="5">
        <f>IF(ORDERS[[#This Row],[Order Type]]="In-Store", 0,_xlfn.DAYS(ORDERS[[#This Row],[Order Arrival Date]],ORDERS[[#This Row],[Order Date]]))</f>
        <v>0</v>
      </c>
    </row>
    <row r="655" spans="1:8" ht="15.5" x14ac:dyDescent="0.3">
      <c r="A655" s="4">
        <f t="shared" si="10"/>
        <v>654</v>
      </c>
      <c r="B655" s="28">
        <v>42632.196637989007</v>
      </c>
      <c r="C655" s="28">
        <v>42632.196637989007</v>
      </c>
      <c r="D655" s="4" t="s">
        <v>413</v>
      </c>
      <c r="E655" s="5" t="s">
        <v>669</v>
      </c>
      <c r="F655" s="4">
        <v>24</v>
      </c>
      <c r="G655" s="5">
        <v>0</v>
      </c>
      <c r="H655" s="5">
        <f>IF(ORDERS[[#This Row],[Order Type]]="In-Store", 0,_xlfn.DAYS(ORDERS[[#This Row],[Order Arrival Date]],ORDERS[[#This Row],[Order Date]]))</f>
        <v>0</v>
      </c>
    </row>
    <row r="656" spans="1:8" ht="15.5" x14ac:dyDescent="0.3">
      <c r="A656" s="4">
        <f t="shared" si="10"/>
        <v>655</v>
      </c>
      <c r="B656" s="28">
        <v>40881.769925572356</v>
      </c>
      <c r="C656" s="28">
        <v>40896.769925572356</v>
      </c>
      <c r="D656" s="4" t="s">
        <v>414</v>
      </c>
      <c r="E656" s="5" t="s">
        <v>695</v>
      </c>
      <c r="F656" s="4">
        <v>0</v>
      </c>
      <c r="G656" s="5">
        <v>0</v>
      </c>
      <c r="H656" s="5">
        <f>IF(ORDERS[[#This Row],[Order Type]]="In-Store", 0,_xlfn.DAYS(ORDERS[[#This Row],[Order Arrival Date]],ORDERS[[#This Row],[Order Date]]))</f>
        <v>15</v>
      </c>
    </row>
    <row r="657" spans="1:8" ht="15.5" x14ac:dyDescent="0.3">
      <c r="A657" s="4">
        <f t="shared" si="10"/>
        <v>656</v>
      </c>
      <c r="B657" s="28">
        <v>43072.125848877869</v>
      </c>
      <c r="C657" s="28">
        <v>43072.125848877869</v>
      </c>
      <c r="D657" s="4" t="s">
        <v>413</v>
      </c>
      <c r="E657" s="5" t="s">
        <v>647</v>
      </c>
      <c r="F657" s="4">
        <v>23</v>
      </c>
      <c r="G657" s="5">
        <v>0</v>
      </c>
      <c r="H657" s="5">
        <f>IF(ORDERS[[#This Row],[Order Type]]="In-Store", 0,_xlfn.DAYS(ORDERS[[#This Row],[Order Arrival Date]],ORDERS[[#This Row],[Order Date]]))</f>
        <v>0</v>
      </c>
    </row>
    <row r="658" spans="1:8" ht="15.5" x14ac:dyDescent="0.3">
      <c r="A658" s="4">
        <f t="shared" si="10"/>
        <v>657</v>
      </c>
      <c r="B658" s="28">
        <v>43382.376415714869</v>
      </c>
      <c r="C658" s="28">
        <v>43383.376415714869</v>
      </c>
      <c r="D658" s="4" t="s">
        <v>414</v>
      </c>
      <c r="E658" s="5" t="s">
        <v>788</v>
      </c>
      <c r="F658" s="4">
        <v>0</v>
      </c>
      <c r="G658" s="5">
        <v>0</v>
      </c>
      <c r="H658" s="5">
        <f>IF(ORDERS[[#This Row],[Order Type]]="In-Store", 0,_xlfn.DAYS(ORDERS[[#This Row],[Order Arrival Date]],ORDERS[[#This Row],[Order Date]]))</f>
        <v>1</v>
      </c>
    </row>
    <row r="659" spans="1:8" ht="15.5" x14ac:dyDescent="0.3">
      <c r="A659" s="4">
        <f t="shared" si="10"/>
        <v>658</v>
      </c>
      <c r="B659" s="28">
        <v>42656.985333985715</v>
      </c>
      <c r="C659" s="28">
        <v>42656.985333985715</v>
      </c>
      <c r="D659" s="4" t="s">
        <v>413</v>
      </c>
      <c r="E659" s="5" t="s">
        <v>648</v>
      </c>
      <c r="F659" s="4">
        <v>25</v>
      </c>
      <c r="G659" s="5">
        <v>0</v>
      </c>
      <c r="H659" s="5">
        <f>IF(ORDERS[[#This Row],[Order Type]]="In-Store", 0,_xlfn.DAYS(ORDERS[[#This Row],[Order Arrival Date]],ORDERS[[#This Row],[Order Date]]))</f>
        <v>0</v>
      </c>
    </row>
    <row r="660" spans="1:8" ht="15.5" x14ac:dyDescent="0.3">
      <c r="A660" s="4">
        <f t="shared" si="10"/>
        <v>659</v>
      </c>
      <c r="B660" s="28">
        <v>43793.05819136768</v>
      </c>
      <c r="C660" s="28">
        <v>43793.05819136768</v>
      </c>
      <c r="D660" s="4" t="s">
        <v>413</v>
      </c>
      <c r="E660" s="5" t="s">
        <v>701</v>
      </c>
      <c r="F660" s="4">
        <v>2</v>
      </c>
      <c r="G660" s="5">
        <v>0</v>
      </c>
      <c r="H660" s="5">
        <f>IF(ORDERS[[#This Row],[Order Type]]="In-Store", 0,_xlfn.DAYS(ORDERS[[#This Row],[Order Arrival Date]],ORDERS[[#This Row],[Order Date]]))</f>
        <v>0</v>
      </c>
    </row>
    <row r="661" spans="1:8" ht="15.5" x14ac:dyDescent="0.3">
      <c r="A661" s="4">
        <f t="shared" si="10"/>
        <v>660</v>
      </c>
      <c r="B661" s="28">
        <v>39362.548332087339</v>
      </c>
      <c r="C661" s="28">
        <v>39362.548332087339</v>
      </c>
      <c r="D661" s="4" t="s">
        <v>413</v>
      </c>
      <c r="E661" s="5" t="s">
        <v>747</v>
      </c>
      <c r="F661" s="4">
        <v>4</v>
      </c>
      <c r="G661" s="5">
        <v>0</v>
      </c>
      <c r="H661" s="5">
        <f>IF(ORDERS[[#This Row],[Order Type]]="In-Store", 0,_xlfn.DAYS(ORDERS[[#This Row],[Order Arrival Date]],ORDERS[[#This Row],[Order Date]]))</f>
        <v>0</v>
      </c>
    </row>
    <row r="662" spans="1:8" ht="15.5" x14ac:dyDescent="0.3">
      <c r="A662" s="4">
        <f t="shared" si="10"/>
        <v>661</v>
      </c>
      <c r="B662" s="28">
        <v>41317.44723226237</v>
      </c>
      <c r="C662" s="28">
        <v>41317.44723226237</v>
      </c>
      <c r="D662" s="4" t="s">
        <v>413</v>
      </c>
      <c r="E662" s="5" t="s">
        <v>646</v>
      </c>
      <c r="F662" s="4">
        <v>47</v>
      </c>
      <c r="G662" s="5">
        <v>0</v>
      </c>
      <c r="H662" s="5">
        <f>IF(ORDERS[[#This Row],[Order Type]]="In-Store", 0,_xlfn.DAYS(ORDERS[[#This Row],[Order Arrival Date]],ORDERS[[#This Row],[Order Date]]))</f>
        <v>0</v>
      </c>
    </row>
    <row r="663" spans="1:8" ht="15.5" x14ac:dyDescent="0.3">
      <c r="A663" s="4">
        <f t="shared" si="10"/>
        <v>662</v>
      </c>
      <c r="B663" s="28">
        <v>40922.478168774753</v>
      </c>
      <c r="C663" s="28">
        <v>40922.478168774753</v>
      </c>
      <c r="D663" s="4" t="s">
        <v>413</v>
      </c>
      <c r="E663" s="5" t="s">
        <v>709</v>
      </c>
      <c r="F663" s="4">
        <v>18</v>
      </c>
      <c r="G663" s="5">
        <v>0</v>
      </c>
      <c r="H663" s="5">
        <f>IF(ORDERS[[#This Row],[Order Type]]="In-Store", 0,_xlfn.DAYS(ORDERS[[#This Row],[Order Arrival Date]],ORDERS[[#This Row],[Order Date]]))</f>
        <v>0</v>
      </c>
    </row>
    <row r="664" spans="1:8" ht="15.5" x14ac:dyDescent="0.3">
      <c r="A664" s="4">
        <f t="shared" si="10"/>
        <v>663</v>
      </c>
      <c r="B664" s="28">
        <v>42237.837382296406</v>
      </c>
      <c r="C664" s="28">
        <v>42237.837382296406</v>
      </c>
      <c r="D664" s="4" t="s">
        <v>413</v>
      </c>
      <c r="E664" s="5" t="s">
        <v>700</v>
      </c>
      <c r="F664" s="4">
        <v>50</v>
      </c>
      <c r="G664" s="5">
        <v>0</v>
      </c>
      <c r="H664" s="5">
        <f>IF(ORDERS[[#This Row],[Order Type]]="In-Store", 0,_xlfn.DAYS(ORDERS[[#This Row],[Order Arrival Date]],ORDERS[[#This Row],[Order Date]]))</f>
        <v>0</v>
      </c>
    </row>
    <row r="665" spans="1:8" ht="15.5" x14ac:dyDescent="0.3">
      <c r="A665" s="4">
        <f t="shared" si="10"/>
        <v>664</v>
      </c>
      <c r="B665" s="28">
        <v>39967.708945010105</v>
      </c>
      <c r="C665" s="28">
        <v>39967.708945010105</v>
      </c>
      <c r="D665" s="4" t="s">
        <v>413</v>
      </c>
      <c r="E665" s="5" t="s">
        <v>636</v>
      </c>
      <c r="F665" s="4">
        <v>34</v>
      </c>
      <c r="G665" s="5">
        <v>0</v>
      </c>
      <c r="H665" s="5">
        <f>IF(ORDERS[[#This Row],[Order Type]]="In-Store", 0,_xlfn.DAYS(ORDERS[[#This Row],[Order Arrival Date]],ORDERS[[#This Row],[Order Date]]))</f>
        <v>0</v>
      </c>
    </row>
    <row r="666" spans="1:8" ht="15.5" x14ac:dyDescent="0.3">
      <c r="A666" s="4">
        <f t="shared" si="10"/>
        <v>665</v>
      </c>
      <c r="B666" s="28">
        <v>39822.319879654227</v>
      </c>
      <c r="C666" s="28">
        <v>39822.319879654227</v>
      </c>
      <c r="D666" s="4" t="s">
        <v>413</v>
      </c>
      <c r="E666" s="5" t="s">
        <v>658</v>
      </c>
      <c r="F666" s="4">
        <v>6</v>
      </c>
      <c r="G666" s="5">
        <v>0</v>
      </c>
      <c r="H666" s="5">
        <f>IF(ORDERS[[#This Row],[Order Type]]="In-Store", 0,_xlfn.DAYS(ORDERS[[#This Row],[Order Arrival Date]],ORDERS[[#This Row],[Order Date]]))</f>
        <v>0</v>
      </c>
    </row>
    <row r="667" spans="1:8" ht="15.5" x14ac:dyDescent="0.3">
      <c r="A667" s="4">
        <f t="shared" si="10"/>
        <v>666</v>
      </c>
      <c r="B667" s="28">
        <v>44236.81378299895</v>
      </c>
      <c r="C667" s="28">
        <v>44242.81378299895</v>
      </c>
      <c r="D667" s="4" t="s">
        <v>414</v>
      </c>
      <c r="E667" s="5" t="s">
        <v>632</v>
      </c>
      <c r="F667" s="4">
        <v>0</v>
      </c>
      <c r="G667" s="5">
        <v>0</v>
      </c>
      <c r="H667" s="5">
        <f>IF(ORDERS[[#This Row],[Order Type]]="In-Store", 0,_xlfn.DAYS(ORDERS[[#This Row],[Order Arrival Date]],ORDERS[[#This Row],[Order Date]]))</f>
        <v>6</v>
      </c>
    </row>
    <row r="668" spans="1:8" ht="15.5" x14ac:dyDescent="0.3">
      <c r="A668" s="4">
        <f t="shared" si="10"/>
        <v>667</v>
      </c>
      <c r="B668" s="28">
        <v>40802.819900585746</v>
      </c>
      <c r="C668" s="28">
        <v>40803.819900585746</v>
      </c>
      <c r="D668" s="4" t="s">
        <v>414</v>
      </c>
      <c r="E668" s="5" t="s">
        <v>737</v>
      </c>
      <c r="F668" s="4">
        <v>0</v>
      </c>
      <c r="G668" s="5">
        <v>0</v>
      </c>
      <c r="H668" s="5">
        <f>IF(ORDERS[[#This Row],[Order Type]]="In-Store", 0,_xlfn.DAYS(ORDERS[[#This Row],[Order Arrival Date]],ORDERS[[#This Row],[Order Date]]))</f>
        <v>1</v>
      </c>
    </row>
    <row r="669" spans="1:8" ht="15.5" x14ac:dyDescent="0.3">
      <c r="A669" s="4">
        <f t="shared" si="10"/>
        <v>668</v>
      </c>
      <c r="B669" s="28">
        <v>43629.513492955048</v>
      </c>
      <c r="C669" s="28">
        <v>43643.513492955048</v>
      </c>
      <c r="D669" s="4" t="s">
        <v>414</v>
      </c>
      <c r="E669" s="5" t="s">
        <v>669</v>
      </c>
      <c r="F669" s="4">
        <v>0</v>
      </c>
      <c r="G669" s="5">
        <v>0</v>
      </c>
      <c r="H669" s="5">
        <f>IF(ORDERS[[#This Row],[Order Type]]="In-Store", 0,_xlfn.DAYS(ORDERS[[#This Row],[Order Arrival Date]],ORDERS[[#This Row],[Order Date]]))</f>
        <v>14</v>
      </c>
    </row>
    <row r="670" spans="1:8" ht="15.5" x14ac:dyDescent="0.3">
      <c r="A670" s="4">
        <f t="shared" si="10"/>
        <v>669</v>
      </c>
      <c r="B670" s="28">
        <v>39407.87625898025</v>
      </c>
      <c r="C670" s="28">
        <v>39410.87625898025</v>
      </c>
      <c r="D670" s="4" t="s">
        <v>414</v>
      </c>
      <c r="E670" s="5" t="s">
        <v>667</v>
      </c>
      <c r="F670" s="4">
        <v>0</v>
      </c>
      <c r="G670" s="5">
        <v>0</v>
      </c>
      <c r="H670" s="5">
        <f>IF(ORDERS[[#This Row],[Order Type]]="In-Store", 0,_xlfn.DAYS(ORDERS[[#This Row],[Order Arrival Date]],ORDERS[[#This Row],[Order Date]]))</f>
        <v>3</v>
      </c>
    </row>
    <row r="671" spans="1:8" ht="15.5" x14ac:dyDescent="0.3">
      <c r="A671" s="4">
        <f t="shared" si="10"/>
        <v>670</v>
      </c>
      <c r="B671" s="28">
        <v>39418.369991526262</v>
      </c>
      <c r="C671" s="28">
        <v>39434.369991526262</v>
      </c>
      <c r="D671" s="4" t="s">
        <v>414</v>
      </c>
      <c r="E671" s="5" t="s">
        <v>782</v>
      </c>
      <c r="F671" s="4">
        <v>0</v>
      </c>
      <c r="G671" s="5">
        <v>0</v>
      </c>
      <c r="H671" s="5">
        <f>IF(ORDERS[[#This Row],[Order Type]]="In-Store", 0,_xlfn.DAYS(ORDERS[[#This Row],[Order Arrival Date]],ORDERS[[#This Row],[Order Date]]))</f>
        <v>16</v>
      </c>
    </row>
    <row r="672" spans="1:8" ht="15.5" x14ac:dyDescent="0.3">
      <c r="A672" s="4">
        <f t="shared" si="10"/>
        <v>671</v>
      </c>
      <c r="B672" s="28">
        <v>44037.822320871543</v>
      </c>
      <c r="C672" s="28">
        <v>44037.822320871543</v>
      </c>
      <c r="D672" s="4" t="s">
        <v>413</v>
      </c>
      <c r="E672" s="5" t="s">
        <v>680</v>
      </c>
      <c r="F672" s="4">
        <v>11</v>
      </c>
      <c r="G672" s="5">
        <v>0</v>
      </c>
      <c r="H672" s="5">
        <f>IF(ORDERS[[#This Row],[Order Type]]="In-Store", 0,_xlfn.DAYS(ORDERS[[#This Row],[Order Arrival Date]],ORDERS[[#This Row],[Order Date]]))</f>
        <v>0</v>
      </c>
    </row>
    <row r="673" spans="1:8" ht="15.5" x14ac:dyDescent="0.3">
      <c r="A673" s="4">
        <f t="shared" si="10"/>
        <v>672</v>
      </c>
      <c r="B673" s="28">
        <v>43092.079823883178</v>
      </c>
      <c r="C673" s="28">
        <v>43092.079823883178</v>
      </c>
      <c r="D673" s="4" t="s">
        <v>413</v>
      </c>
      <c r="E673" s="5" t="s">
        <v>627</v>
      </c>
      <c r="F673" s="4">
        <v>29</v>
      </c>
      <c r="G673" s="5">
        <v>0</v>
      </c>
      <c r="H673" s="5">
        <f>IF(ORDERS[[#This Row],[Order Type]]="In-Store", 0,_xlfn.DAYS(ORDERS[[#This Row],[Order Arrival Date]],ORDERS[[#This Row],[Order Date]]))</f>
        <v>0</v>
      </c>
    </row>
    <row r="674" spans="1:8" ht="15.5" x14ac:dyDescent="0.3">
      <c r="A674" s="4">
        <f t="shared" si="10"/>
        <v>673</v>
      </c>
      <c r="B674" s="28">
        <v>44254.634948945873</v>
      </c>
      <c r="C674" s="28">
        <v>44267.634948945873</v>
      </c>
      <c r="D674" s="4" t="s">
        <v>414</v>
      </c>
      <c r="E674" s="5" t="s">
        <v>722</v>
      </c>
      <c r="F674" s="4">
        <v>0</v>
      </c>
      <c r="G674" s="5">
        <v>0</v>
      </c>
      <c r="H674" s="5">
        <f>IF(ORDERS[[#This Row],[Order Type]]="In-Store", 0,_xlfn.DAYS(ORDERS[[#This Row],[Order Arrival Date]],ORDERS[[#This Row],[Order Date]]))</f>
        <v>13</v>
      </c>
    </row>
    <row r="675" spans="1:8" ht="15.5" x14ac:dyDescent="0.3">
      <c r="A675" s="4">
        <f t="shared" si="10"/>
        <v>674</v>
      </c>
      <c r="B675" s="28">
        <v>38943.922425103832</v>
      </c>
      <c r="C675" s="28">
        <v>38943.922425103832</v>
      </c>
      <c r="D675" s="4" t="s">
        <v>413</v>
      </c>
      <c r="E675" s="5" t="s">
        <v>635</v>
      </c>
      <c r="F675" s="4">
        <v>19</v>
      </c>
      <c r="G675" s="5">
        <v>0</v>
      </c>
      <c r="H675" s="5">
        <f>IF(ORDERS[[#This Row],[Order Type]]="In-Store", 0,_xlfn.DAYS(ORDERS[[#This Row],[Order Arrival Date]],ORDERS[[#This Row],[Order Date]]))</f>
        <v>0</v>
      </c>
    </row>
    <row r="676" spans="1:8" ht="15.5" x14ac:dyDescent="0.3">
      <c r="A676" s="4">
        <f t="shared" si="10"/>
        <v>675</v>
      </c>
      <c r="B676" s="28">
        <v>45246.617705607379</v>
      </c>
      <c r="C676" s="28">
        <v>45248.617705607379</v>
      </c>
      <c r="D676" s="4" t="s">
        <v>414</v>
      </c>
      <c r="E676" s="5" t="s">
        <v>778</v>
      </c>
      <c r="F676" s="4">
        <v>0</v>
      </c>
      <c r="G676" s="5">
        <v>0</v>
      </c>
      <c r="H676" s="5">
        <f>IF(ORDERS[[#This Row],[Order Type]]="In-Store", 0,_xlfn.DAYS(ORDERS[[#This Row],[Order Arrival Date]],ORDERS[[#This Row],[Order Date]]))</f>
        <v>2</v>
      </c>
    </row>
    <row r="677" spans="1:8" ht="15.5" x14ac:dyDescent="0.3">
      <c r="A677" s="4">
        <f t="shared" si="10"/>
        <v>676</v>
      </c>
      <c r="B677" s="28">
        <v>41909.723651510511</v>
      </c>
      <c r="C677" s="28">
        <v>41926.723651510511</v>
      </c>
      <c r="D677" s="4" t="s">
        <v>414</v>
      </c>
      <c r="E677" s="5" t="s">
        <v>766</v>
      </c>
      <c r="F677" s="4">
        <v>0</v>
      </c>
      <c r="G677" s="5">
        <v>0</v>
      </c>
      <c r="H677" s="5">
        <f>IF(ORDERS[[#This Row],[Order Type]]="In-Store", 0,_xlfn.DAYS(ORDERS[[#This Row],[Order Arrival Date]],ORDERS[[#This Row],[Order Date]]))</f>
        <v>17</v>
      </c>
    </row>
    <row r="678" spans="1:8" ht="15.5" x14ac:dyDescent="0.3">
      <c r="A678" s="4">
        <f t="shared" si="10"/>
        <v>677</v>
      </c>
      <c r="B678" s="28">
        <v>38919.276711581791</v>
      </c>
      <c r="C678" s="28">
        <v>38919.276711581791</v>
      </c>
      <c r="D678" s="4" t="s">
        <v>413</v>
      </c>
      <c r="E678" s="5" t="s">
        <v>688</v>
      </c>
      <c r="F678" s="4">
        <v>5</v>
      </c>
      <c r="G678" s="5">
        <v>0</v>
      </c>
      <c r="H678" s="5">
        <f>IF(ORDERS[[#This Row],[Order Type]]="In-Store", 0,_xlfn.DAYS(ORDERS[[#This Row],[Order Arrival Date]],ORDERS[[#This Row],[Order Date]]))</f>
        <v>0</v>
      </c>
    </row>
    <row r="679" spans="1:8" ht="15.5" x14ac:dyDescent="0.3">
      <c r="A679" s="4">
        <f t="shared" si="10"/>
        <v>678</v>
      </c>
      <c r="B679" s="28">
        <v>43568.201080734274</v>
      </c>
      <c r="C679" s="28">
        <v>43568.201080734274</v>
      </c>
      <c r="D679" s="4" t="s">
        <v>413</v>
      </c>
      <c r="E679" s="5" t="s">
        <v>659</v>
      </c>
      <c r="F679" s="4">
        <v>23</v>
      </c>
      <c r="G679" s="5">
        <v>0</v>
      </c>
      <c r="H679" s="5">
        <f>IF(ORDERS[[#This Row],[Order Type]]="In-Store", 0,_xlfn.DAYS(ORDERS[[#This Row],[Order Arrival Date]],ORDERS[[#This Row],[Order Date]]))</f>
        <v>0</v>
      </c>
    </row>
    <row r="680" spans="1:8" ht="15.5" x14ac:dyDescent="0.3">
      <c r="A680" s="4">
        <f t="shared" si="10"/>
        <v>679</v>
      </c>
      <c r="B680" s="28">
        <v>43940.987046947601</v>
      </c>
      <c r="C680" s="28">
        <v>43940.987046947601</v>
      </c>
      <c r="D680" s="4" t="s">
        <v>413</v>
      </c>
      <c r="E680" s="5" t="s">
        <v>626</v>
      </c>
      <c r="F680" s="4">
        <v>35</v>
      </c>
      <c r="G680" s="5">
        <v>0</v>
      </c>
      <c r="H680" s="5">
        <f>IF(ORDERS[[#This Row],[Order Type]]="In-Store", 0,_xlfn.DAYS(ORDERS[[#This Row],[Order Arrival Date]],ORDERS[[#This Row],[Order Date]]))</f>
        <v>0</v>
      </c>
    </row>
    <row r="681" spans="1:8" ht="15.5" x14ac:dyDescent="0.3">
      <c r="A681" s="4">
        <f t="shared" si="10"/>
        <v>680</v>
      </c>
      <c r="B681" s="28">
        <v>40212.070332910145</v>
      </c>
      <c r="C681" s="28">
        <v>40216.070332910145</v>
      </c>
      <c r="D681" s="4" t="s">
        <v>414</v>
      </c>
      <c r="E681" s="5" t="s">
        <v>782</v>
      </c>
      <c r="F681" s="4">
        <v>0</v>
      </c>
      <c r="G681" s="5">
        <v>0</v>
      </c>
      <c r="H681" s="5">
        <f>IF(ORDERS[[#This Row],[Order Type]]="In-Store", 0,_xlfn.DAYS(ORDERS[[#This Row],[Order Arrival Date]],ORDERS[[#This Row],[Order Date]]))</f>
        <v>4</v>
      </c>
    </row>
    <row r="682" spans="1:8" ht="15.5" x14ac:dyDescent="0.3">
      <c r="A682" s="4">
        <f t="shared" si="10"/>
        <v>681</v>
      </c>
      <c r="B682" s="28">
        <v>44761.787305381578</v>
      </c>
      <c r="C682" s="28">
        <v>44761.787305381578</v>
      </c>
      <c r="D682" s="4" t="s">
        <v>413</v>
      </c>
      <c r="E682" s="5" t="s">
        <v>801</v>
      </c>
      <c r="F682" s="4">
        <v>39</v>
      </c>
      <c r="G682" s="5">
        <v>0</v>
      </c>
      <c r="H682" s="5">
        <f>IF(ORDERS[[#This Row],[Order Type]]="In-Store", 0,_xlfn.DAYS(ORDERS[[#This Row],[Order Arrival Date]],ORDERS[[#This Row],[Order Date]]))</f>
        <v>0</v>
      </c>
    </row>
    <row r="683" spans="1:8" ht="15.5" x14ac:dyDescent="0.3">
      <c r="A683" s="4">
        <f t="shared" si="10"/>
        <v>682</v>
      </c>
      <c r="B683" s="28">
        <v>41792.017689350818</v>
      </c>
      <c r="C683" s="28">
        <v>41792.017689350818</v>
      </c>
      <c r="D683" s="4" t="s">
        <v>413</v>
      </c>
      <c r="E683" s="5" t="s">
        <v>708</v>
      </c>
      <c r="F683" s="4">
        <v>41</v>
      </c>
      <c r="G683" s="5">
        <v>0</v>
      </c>
      <c r="H683" s="5">
        <f>IF(ORDERS[[#This Row],[Order Type]]="In-Store", 0,_xlfn.DAYS(ORDERS[[#This Row],[Order Arrival Date]],ORDERS[[#This Row],[Order Date]]))</f>
        <v>0</v>
      </c>
    </row>
    <row r="684" spans="1:8" ht="15.5" x14ac:dyDescent="0.3">
      <c r="A684" s="4">
        <f t="shared" si="10"/>
        <v>683</v>
      </c>
      <c r="B684" s="28">
        <v>44368.606934017931</v>
      </c>
      <c r="C684" s="28">
        <v>44385.606934017931</v>
      </c>
      <c r="D684" s="4" t="s">
        <v>414</v>
      </c>
      <c r="E684" s="5" t="s">
        <v>748</v>
      </c>
      <c r="F684" s="4">
        <v>0</v>
      </c>
      <c r="G684" s="5">
        <v>0</v>
      </c>
      <c r="H684" s="5">
        <f>IF(ORDERS[[#This Row],[Order Type]]="In-Store", 0,_xlfn.DAYS(ORDERS[[#This Row],[Order Arrival Date]],ORDERS[[#This Row],[Order Date]]))</f>
        <v>17</v>
      </c>
    </row>
    <row r="685" spans="1:8" ht="15.5" x14ac:dyDescent="0.3">
      <c r="A685" s="4">
        <f t="shared" si="10"/>
        <v>684</v>
      </c>
      <c r="B685" s="28">
        <v>44923.886222188215</v>
      </c>
      <c r="C685" s="28">
        <v>44923.886222188215</v>
      </c>
      <c r="D685" s="4" t="s">
        <v>413</v>
      </c>
      <c r="E685" s="5" t="s">
        <v>648</v>
      </c>
      <c r="F685" s="4">
        <v>22</v>
      </c>
      <c r="G685" s="5">
        <v>0</v>
      </c>
      <c r="H685" s="5">
        <f>IF(ORDERS[[#This Row],[Order Type]]="In-Store", 0,_xlfn.DAYS(ORDERS[[#This Row],[Order Arrival Date]],ORDERS[[#This Row],[Order Date]]))</f>
        <v>0</v>
      </c>
    </row>
    <row r="686" spans="1:8" ht="15.5" x14ac:dyDescent="0.3">
      <c r="A686" s="4">
        <f t="shared" si="10"/>
        <v>685</v>
      </c>
      <c r="B686" s="28">
        <v>39922.765242955778</v>
      </c>
      <c r="C686" s="28">
        <v>39922.765242955778</v>
      </c>
      <c r="D686" s="4" t="s">
        <v>413</v>
      </c>
      <c r="E686" s="5" t="s">
        <v>722</v>
      </c>
      <c r="F686" s="4">
        <v>11</v>
      </c>
      <c r="G686" s="5">
        <v>0</v>
      </c>
      <c r="H686" s="5">
        <f>IF(ORDERS[[#This Row],[Order Type]]="In-Store", 0,_xlfn.DAYS(ORDERS[[#This Row],[Order Arrival Date]],ORDERS[[#This Row],[Order Date]]))</f>
        <v>0</v>
      </c>
    </row>
    <row r="687" spans="1:8" ht="15.5" x14ac:dyDescent="0.3">
      <c r="A687" s="4">
        <f t="shared" si="10"/>
        <v>686</v>
      </c>
      <c r="B687" s="28">
        <v>45190.581728793404</v>
      </c>
      <c r="C687" s="28">
        <v>45201.581728793404</v>
      </c>
      <c r="D687" s="4" t="s">
        <v>414</v>
      </c>
      <c r="E687" s="5" t="s">
        <v>650</v>
      </c>
      <c r="F687" s="4">
        <v>0</v>
      </c>
      <c r="G687" s="5">
        <v>0</v>
      </c>
      <c r="H687" s="5">
        <f>IF(ORDERS[[#This Row],[Order Type]]="In-Store", 0,_xlfn.DAYS(ORDERS[[#This Row],[Order Arrival Date]],ORDERS[[#This Row],[Order Date]]))</f>
        <v>11</v>
      </c>
    </row>
    <row r="688" spans="1:8" ht="15.5" x14ac:dyDescent="0.3">
      <c r="A688" s="4">
        <f t="shared" si="10"/>
        <v>687</v>
      </c>
      <c r="B688" s="28">
        <v>43445.952361195741</v>
      </c>
      <c r="C688" s="28">
        <v>43445.952361195741</v>
      </c>
      <c r="D688" s="4" t="s">
        <v>413</v>
      </c>
      <c r="E688" s="5" t="s">
        <v>736</v>
      </c>
      <c r="F688" s="4">
        <v>14</v>
      </c>
      <c r="G688" s="5">
        <v>0</v>
      </c>
      <c r="H688" s="5">
        <f>IF(ORDERS[[#This Row],[Order Type]]="In-Store", 0,_xlfn.DAYS(ORDERS[[#This Row],[Order Arrival Date]],ORDERS[[#This Row],[Order Date]]))</f>
        <v>0</v>
      </c>
    </row>
    <row r="689" spans="1:8" ht="15.5" x14ac:dyDescent="0.3">
      <c r="A689" s="4">
        <f t="shared" si="10"/>
        <v>688</v>
      </c>
      <c r="B689" s="28">
        <v>42564.637732272357</v>
      </c>
      <c r="C689" s="28">
        <v>42564.637732272357</v>
      </c>
      <c r="D689" s="4" t="s">
        <v>413</v>
      </c>
      <c r="E689" s="5" t="s">
        <v>681</v>
      </c>
      <c r="F689" s="4">
        <v>30</v>
      </c>
      <c r="G689" s="5">
        <v>0</v>
      </c>
      <c r="H689" s="5">
        <f>IF(ORDERS[[#This Row],[Order Type]]="In-Store", 0,_xlfn.DAYS(ORDERS[[#This Row],[Order Arrival Date]],ORDERS[[#This Row],[Order Date]]))</f>
        <v>0</v>
      </c>
    </row>
    <row r="690" spans="1:8" ht="15.5" x14ac:dyDescent="0.3">
      <c r="A690" s="4">
        <f t="shared" si="10"/>
        <v>689</v>
      </c>
      <c r="B690" s="28">
        <v>39165.545683999109</v>
      </c>
      <c r="C690" s="28">
        <v>39165.545683999109</v>
      </c>
      <c r="D690" s="4" t="s">
        <v>413</v>
      </c>
      <c r="E690" s="5" t="s">
        <v>752</v>
      </c>
      <c r="F690" s="4">
        <v>19</v>
      </c>
      <c r="G690" s="5">
        <v>0</v>
      </c>
      <c r="H690" s="5">
        <f>IF(ORDERS[[#This Row],[Order Type]]="In-Store", 0,_xlfn.DAYS(ORDERS[[#This Row],[Order Arrival Date]],ORDERS[[#This Row],[Order Date]]))</f>
        <v>0</v>
      </c>
    </row>
    <row r="691" spans="1:8" ht="15.5" x14ac:dyDescent="0.3">
      <c r="A691" s="4">
        <f t="shared" si="10"/>
        <v>690</v>
      </c>
      <c r="B691" s="28">
        <v>45177.912707820891</v>
      </c>
      <c r="C691" s="28">
        <v>45177.912707820891</v>
      </c>
      <c r="D691" s="4" t="s">
        <v>413</v>
      </c>
      <c r="E691" s="5" t="s">
        <v>658</v>
      </c>
      <c r="F691" s="4">
        <v>35</v>
      </c>
      <c r="G691" s="5">
        <v>0</v>
      </c>
      <c r="H691" s="5">
        <f>IF(ORDERS[[#This Row],[Order Type]]="In-Store", 0,_xlfn.DAYS(ORDERS[[#This Row],[Order Arrival Date]],ORDERS[[#This Row],[Order Date]]))</f>
        <v>0</v>
      </c>
    </row>
    <row r="692" spans="1:8" ht="15.5" x14ac:dyDescent="0.3">
      <c r="A692" s="4">
        <f t="shared" si="10"/>
        <v>691</v>
      </c>
      <c r="B692" s="28">
        <v>39001.735461318407</v>
      </c>
      <c r="C692" s="28">
        <v>39004.735461318407</v>
      </c>
      <c r="D692" s="4" t="s">
        <v>414</v>
      </c>
      <c r="E692" s="5" t="s">
        <v>683</v>
      </c>
      <c r="F692" s="4">
        <v>0</v>
      </c>
      <c r="G692" s="5">
        <v>0</v>
      </c>
      <c r="H692" s="5">
        <f>IF(ORDERS[[#This Row],[Order Type]]="In-Store", 0,_xlfn.DAYS(ORDERS[[#This Row],[Order Arrival Date]],ORDERS[[#This Row],[Order Date]]))</f>
        <v>3</v>
      </c>
    </row>
    <row r="693" spans="1:8" ht="15.5" x14ac:dyDescent="0.3">
      <c r="A693" s="4">
        <f t="shared" si="10"/>
        <v>692</v>
      </c>
      <c r="B693" s="28">
        <v>40180.674863199929</v>
      </c>
      <c r="C693" s="28">
        <v>40180.674863199929</v>
      </c>
      <c r="D693" s="4" t="s">
        <v>413</v>
      </c>
      <c r="E693" s="5" t="s">
        <v>687</v>
      </c>
      <c r="F693" s="4">
        <v>43</v>
      </c>
      <c r="G693" s="5">
        <v>0</v>
      </c>
      <c r="H693" s="5">
        <f>IF(ORDERS[[#This Row],[Order Type]]="In-Store", 0,_xlfn.DAYS(ORDERS[[#This Row],[Order Arrival Date]],ORDERS[[#This Row],[Order Date]]))</f>
        <v>0</v>
      </c>
    </row>
    <row r="694" spans="1:8" ht="15.5" x14ac:dyDescent="0.3">
      <c r="A694" s="4">
        <f t="shared" si="10"/>
        <v>693</v>
      </c>
      <c r="B694" s="28">
        <v>43638.762091560369</v>
      </c>
      <c r="C694" s="28">
        <v>43638.762091560369</v>
      </c>
      <c r="D694" s="4" t="s">
        <v>413</v>
      </c>
      <c r="E694" s="5" t="s">
        <v>819</v>
      </c>
      <c r="F694" s="4">
        <v>50</v>
      </c>
      <c r="G694" s="5">
        <v>0</v>
      </c>
      <c r="H694" s="5">
        <f>IF(ORDERS[[#This Row],[Order Type]]="In-Store", 0,_xlfn.DAYS(ORDERS[[#This Row],[Order Arrival Date]],ORDERS[[#This Row],[Order Date]]))</f>
        <v>0</v>
      </c>
    </row>
    <row r="695" spans="1:8" ht="15.5" x14ac:dyDescent="0.3">
      <c r="A695" s="4">
        <f t="shared" si="10"/>
        <v>694</v>
      </c>
      <c r="B695" s="28">
        <v>41187.255061261618</v>
      </c>
      <c r="C695" s="28">
        <v>41196.255061261618</v>
      </c>
      <c r="D695" s="4" t="s">
        <v>414</v>
      </c>
      <c r="E695" s="5" t="s">
        <v>787</v>
      </c>
      <c r="F695" s="4">
        <v>0</v>
      </c>
      <c r="G695" s="5">
        <v>0</v>
      </c>
      <c r="H695" s="5">
        <f>IF(ORDERS[[#This Row],[Order Type]]="In-Store", 0,_xlfn.DAYS(ORDERS[[#This Row],[Order Arrival Date]],ORDERS[[#This Row],[Order Date]]))</f>
        <v>9</v>
      </c>
    </row>
    <row r="696" spans="1:8" ht="15.5" x14ac:dyDescent="0.3">
      <c r="A696" s="4">
        <f t="shared" si="10"/>
        <v>695</v>
      </c>
      <c r="B696" s="28">
        <v>42753.962821946123</v>
      </c>
      <c r="C696" s="28">
        <v>42753.962821946123</v>
      </c>
      <c r="D696" s="4" t="s">
        <v>413</v>
      </c>
      <c r="E696" s="5" t="s">
        <v>783</v>
      </c>
      <c r="F696" s="4">
        <v>5</v>
      </c>
      <c r="G696" s="5">
        <v>0</v>
      </c>
      <c r="H696" s="5">
        <f>IF(ORDERS[[#This Row],[Order Type]]="In-Store", 0,_xlfn.DAYS(ORDERS[[#This Row],[Order Arrival Date]],ORDERS[[#This Row],[Order Date]]))</f>
        <v>0</v>
      </c>
    </row>
    <row r="697" spans="1:8" ht="15.5" x14ac:dyDescent="0.3">
      <c r="A697" s="4">
        <f t="shared" si="10"/>
        <v>696</v>
      </c>
      <c r="B697" s="28">
        <v>45132.694042570824</v>
      </c>
      <c r="C697" s="28">
        <v>45132.694042570824</v>
      </c>
      <c r="D697" s="4" t="s">
        <v>413</v>
      </c>
      <c r="E697" s="5" t="s">
        <v>649</v>
      </c>
      <c r="F697" s="4">
        <v>19</v>
      </c>
      <c r="G697" s="5">
        <v>0</v>
      </c>
      <c r="H697" s="5">
        <f>IF(ORDERS[[#This Row],[Order Type]]="In-Store", 0,_xlfn.DAYS(ORDERS[[#This Row],[Order Arrival Date]],ORDERS[[#This Row],[Order Date]]))</f>
        <v>0</v>
      </c>
    </row>
    <row r="698" spans="1:8" ht="15.5" x14ac:dyDescent="0.3">
      <c r="A698" s="4">
        <f t="shared" si="10"/>
        <v>697</v>
      </c>
      <c r="B698" s="28">
        <v>38945.742934858092</v>
      </c>
      <c r="C698" s="28">
        <v>38945.742934858092</v>
      </c>
      <c r="D698" s="4" t="s">
        <v>413</v>
      </c>
      <c r="E698" s="5" t="s">
        <v>741</v>
      </c>
      <c r="F698" s="4">
        <v>32</v>
      </c>
      <c r="G698" s="5">
        <v>0</v>
      </c>
      <c r="H698" s="5">
        <f>IF(ORDERS[[#This Row],[Order Type]]="In-Store", 0,_xlfn.DAYS(ORDERS[[#This Row],[Order Arrival Date]],ORDERS[[#This Row],[Order Date]]))</f>
        <v>0</v>
      </c>
    </row>
    <row r="699" spans="1:8" ht="15.5" x14ac:dyDescent="0.3">
      <c r="A699" s="4">
        <f t="shared" si="10"/>
        <v>698</v>
      </c>
      <c r="B699" s="28">
        <v>39221.584418884944</v>
      </c>
      <c r="C699" s="28">
        <v>39221.584418884944</v>
      </c>
      <c r="D699" s="4" t="s">
        <v>413</v>
      </c>
      <c r="E699" s="5" t="s">
        <v>766</v>
      </c>
      <c r="F699" s="4">
        <v>23</v>
      </c>
      <c r="G699" s="5">
        <v>0</v>
      </c>
      <c r="H699" s="5">
        <f>IF(ORDERS[[#This Row],[Order Type]]="In-Store", 0,_xlfn.DAYS(ORDERS[[#This Row],[Order Arrival Date]],ORDERS[[#This Row],[Order Date]]))</f>
        <v>0</v>
      </c>
    </row>
    <row r="700" spans="1:8" ht="15.5" x14ac:dyDescent="0.3">
      <c r="A700" s="4">
        <f t="shared" si="10"/>
        <v>699</v>
      </c>
      <c r="B700" s="28">
        <v>39519.801477968394</v>
      </c>
      <c r="C700" s="28">
        <v>39519.801477968394</v>
      </c>
      <c r="D700" s="4" t="s">
        <v>413</v>
      </c>
      <c r="E700" s="5" t="s">
        <v>747</v>
      </c>
      <c r="F700" s="4">
        <v>10</v>
      </c>
      <c r="G700" s="5">
        <v>0</v>
      </c>
      <c r="H700" s="5">
        <f>IF(ORDERS[[#This Row],[Order Type]]="In-Store", 0,_xlfn.DAYS(ORDERS[[#This Row],[Order Arrival Date]],ORDERS[[#This Row],[Order Date]]))</f>
        <v>0</v>
      </c>
    </row>
    <row r="701" spans="1:8" ht="15.5" x14ac:dyDescent="0.3">
      <c r="A701" s="4">
        <f t="shared" si="10"/>
        <v>700</v>
      </c>
      <c r="B701" s="28">
        <v>44519.664928682447</v>
      </c>
      <c r="C701" s="28">
        <v>44536.664928682447</v>
      </c>
      <c r="D701" s="4" t="s">
        <v>414</v>
      </c>
      <c r="E701" s="5" t="s">
        <v>719</v>
      </c>
      <c r="F701" s="4">
        <v>0</v>
      </c>
      <c r="G701" s="5">
        <v>0</v>
      </c>
      <c r="H701" s="5">
        <f>IF(ORDERS[[#This Row],[Order Type]]="In-Store", 0,_xlfn.DAYS(ORDERS[[#This Row],[Order Arrival Date]],ORDERS[[#This Row],[Order Date]]))</f>
        <v>17</v>
      </c>
    </row>
    <row r="702" spans="1:8" ht="15.5" x14ac:dyDescent="0.3">
      <c r="A702" s="4">
        <f t="shared" si="10"/>
        <v>701</v>
      </c>
      <c r="B702" s="28">
        <v>44186.332801328113</v>
      </c>
      <c r="C702" s="28">
        <v>44186.332801328113</v>
      </c>
      <c r="D702" s="4" t="s">
        <v>413</v>
      </c>
      <c r="E702" s="5" t="s">
        <v>687</v>
      </c>
      <c r="F702" s="4">
        <v>2</v>
      </c>
      <c r="G702" s="5">
        <v>0</v>
      </c>
      <c r="H702" s="5">
        <f>IF(ORDERS[[#This Row],[Order Type]]="In-Store", 0,_xlfn.DAYS(ORDERS[[#This Row],[Order Arrival Date]],ORDERS[[#This Row],[Order Date]]))</f>
        <v>0</v>
      </c>
    </row>
    <row r="703" spans="1:8" ht="15.5" x14ac:dyDescent="0.3">
      <c r="A703" s="4">
        <f t="shared" si="10"/>
        <v>702</v>
      </c>
      <c r="B703" s="28">
        <v>39667.929396205407</v>
      </c>
      <c r="C703" s="28">
        <v>39667.929396205407</v>
      </c>
      <c r="D703" s="4" t="s">
        <v>413</v>
      </c>
      <c r="E703" s="5" t="s">
        <v>695</v>
      </c>
      <c r="F703" s="4">
        <v>44</v>
      </c>
      <c r="G703" s="5">
        <v>0</v>
      </c>
      <c r="H703" s="5">
        <f>IF(ORDERS[[#This Row],[Order Type]]="In-Store", 0,_xlfn.DAYS(ORDERS[[#This Row],[Order Arrival Date]],ORDERS[[#This Row],[Order Date]]))</f>
        <v>0</v>
      </c>
    </row>
    <row r="704" spans="1:8" ht="15.5" x14ac:dyDescent="0.3">
      <c r="A704" s="4">
        <f t="shared" si="10"/>
        <v>703</v>
      </c>
      <c r="B704" s="28">
        <v>42548.046527649931</v>
      </c>
      <c r="C704" s="28">
        <v>42548.046527649931</v>
      </c>
      <c r="D704" s="4" t="s">
        <v>413</v>
      </c>
      <c r="E704" s="5" t="s">
        <v>674</v>
      </c>
      <c r="F704" s="4">
        <v>12</v>
      </c>
      <c r="G704" s="5">
        <v>0</v>
      </c>
      <c r="H704" s="5">
        <f>IF(ORDERS[[#This Row],[Order Type]]="In-Store", 0,_xlfn.DAYS(ORDERS[[#This Row],[Order Arrival Date]],ORDERS[[#This Row],[Order Date]]))</f>
        <v>0</v>
      </c>
    </row>
    <row r="705" spans="1:8" ht="15.5" x14ac:dyDescent="0.3">
      <c r="A705" s="4">
        <f t="shared" si="10"/>
        <v>704</v>
      </c>
      <c r="B705" s="28">
        <v>40306.896371894283</v>
      </c>
      <c r="C705" s="28">
        <v>40306.896371894283</v>
      </c>
      <c r="D705" s="4" t="s">
        <v>413</v>
      </c>
      <c r="E705" s="5" t="s">
        <v>675</v>
      </c>
      <c r="F705" s="4">
        <v>36</v>
      </c>
      <c r="G705" s="5">
        <v>0</v>
      </c>
      <c r="H705" s="5">
        <f>IF(ORDERS[[#This Row],[Order Type]]="In-Store", 0,_xlfn.DAYS(ORDERS[[#This Row],[Order Arrival Date]],ORDERS[[#This Row],[Order Date]]))</f>
        <v>0</v>
      </c>
    </row>
    <row r="706" spans="1:8" ht="15.5" x14ac:dyDescent="0.3">
      <c r="A706" s="4">
        <f t="shared" si="10"/>
        <v>705</v>
      </c>
      <c r="B706" s="28">
        <v>41138.58108483367</v>
      </c>
      <c r="C706" s="28">
        <v>41138.58108483367</v>
      </c>
      <c r="D706" s="4" t="s">
        <v>413</v>
      </c>
      <c r="E706" s="5" t="s">
        <v>705</v>
      </c>
      <c r="F706" s="4">
        <v>10</v>
      </c>
      <c r="G706" s="5">
        <v>0</v>
      </c>
      <c r="H706" s="5">
        <f>IF(ORDERS[[#This Row],[Order Type]]="In-Store", 0,_xlfn.DAYS(ORDERS[[#This Row],[Order Arrival Date]],ORDERS[[#This Row],[Order Date]]))</f>
        <v>0</v>
      </c>
    </row>
    <row r="707" spans="1:8" ht="15.5" x14ac:dyDescent="0.3">
      <c r="A707" s="4">
        <f t="shared" si="10"/>
        <v>706</v>
      </c>
      <c r="B707" s="28">
        <v>40282.165971566385</v>
      </c>
      <c r="C707" s="28">
        <v>40292.165971566385</v>
      </c>
      <c r="D707" s="4" t="s">
        <v>414</v>
      </c>
      <c r="E707" s="5" t="s">
        <v>678</v>
      </c>
      <c r="F707" s="4">
        <v>0</v>
      </c>
      <c r="G707" s="5">
        <v>0</v>
      </c>
      <c r="H707" s="5">
        <f>IF(ORDERS[[#This Row],[Order Type]]="In-Store", 0,_xlfn.DAYS(ORDERS[[#This Row],[Order Arrival Date]],ORDERS[[#This Row],[Order Date]]))</f>
        <v>10</v>
      </c>
    </row>
    <row r="708" spans="1:8" ht="15.5" x14ac:dyDescent="0.3">
      <c r="A708" s="4">
        <f t="shared" ref="A708:A771" si="11">1+A707</f>
        <v>707</v>
      </c>
      <c r="B708" s="28">
        <v>39305.888955094859</v>
      </c>
      <c r="C708" s="28">
        <v>39308.888955094859</v>
      </c>
      <c r="D708" s="4" t="s">
        <v>414</v>
      </c>
      <c r="E708" s="5" t="s">
        <v>763</v>
      </c>
      <c r="F708" s="4">
        <v>0</v>
      </c>
      <c r="G708" s="5">
        <v>0</v>
      </c>
      <c r="H708" s="5">
        <f>IF(ORDERS[[#This Row],[Order Type]]="In-Store", 0,_xlfn.DAYS(ORDERS[[#This Row],[Order Arrival Date]],ORDERS[[#This Row],[Order Date]]))</f>
        <v>3</v>
      </c>
    </row>
    <row r="709" spans="1:8" ht="15.5" x14ac:dyDescent="0.3">
      <c r="A709" s="4">
        <f t="shared" si="11"/>
        <v>708</v>
      </c>
      <c r="B709" s="28">
        <v>40110.664194182777</v>
      </c>
      <c r="C709" s="28">
        <v>40110.664194182777</v>
      </c>
      <c r="D709" s="4" t="s">
        <v>413</v>
      </c>
      <c r="E709" s="5" t="s">
        <v>778</v>
      </c>
      <c r="F709" s="4">
        <v>21</v>
      </c>
      <c r="G709" s="5">
        <v>0</v>
      </c>
      <c r="H709" s="5">
        <f>IF(ORDERS[[#This Row],[Order Type]]="In-Store", 0,_xlfn.DAYS(ORDERS[[#This Row],[Order Arrival Date]],ORDERS[[#This Row],[Order Date]]))</f>
        <v>0</v>
      </c>
    </row>
    <row r="710" spans="1:8" ht="15.5" x14ac:dyDescent="0.3">
      <c r="A710" s="4">
        <f t="shared" si="11"/>
        <v>709</v>
      </c>
      <c r="B710" s="28">
        <v>42056.176019700637</v>
      </c>
      <c r="C710" s="28">
        <v>42056.176019700637</v>
      </c>
      <c r="D710" s="4" t="s">
        <v>413</v>
      </c>
      <c r="E710" s="5" t="s">
        <v>768</v>
      </c>
      <c r="F710" s="4">
        <v>2</v>
      </c>
      <c r="G710" s="5">
        <v>0</v>
      </c>
      <c r="H710" s="5">
        <f>IF(ORDERS[[#This Row],[Order Type]]="In-Store", 0,_xlfn.DAYS(ORDERS[[#This Row],[Order Arrival Date]],ORDERS[[#This Row],[Order Date]]))</f>
        <v>0</v>
      </c>
    </row>
    <row r="711" spans="1:8" ht="15.5" x14ac:dyDescent="0.3">
      <c r="A711" s="4">
        <f t="shared" si="11"/>
        <v>710</v>
      </c>
      <c r="B711" s="28">
        <v>40000.151620580502</v>
      </c>
      <c r="C711" s="28">
        <v>40000.151620580502</v>
      </c>
      <c r="D711" s="4" t="s">
        <v>413</v>
      </c>
      <c r="E711" s="5" t="s">
        <v>774</v>
      </c>
      <c r="F711" s="4">
        <v>44</v>
      </c>
      <c r="G711" s="5">
        <v>0</v>
      </c>
      <c r="H711" s="5">
        <f>IF(ORDERS[[#This Row],[Order Type]]="In-Store", 0,_xlfn.DAYS(ORDERS[[#This Row],[Order Arrival Date]],ORDERS[[#This Row],[Order Date]]))</f>
        <v>0</v>
      </c>
    </row>
    <row r="712" spans="1:8" ht="15.5" x14ac:dyDescent="0.3">
      <c r="A712" s="4">
        <f t="shared" si="11"/>
        <v>711</v>
      </c>
      <c r="B712" s="28">
        <v>44084.474186779189</v>
      </c>
      <c r="C712" s="28">
        <v>44091.474186779189</v>
      </c>
      <c r="D712" s="4" t="s">
        <v>414</v>
      </c>
      <c r="E712" s="5" t="s">
        <v>803</v>
      </c>
      <c r="F712" s="4">
        <v>0</v>
      </c>
      <c r="G712" s="5">
        <v>0</v>
      </c>
      <c r="H712" s="5">
        <f>IF(ORDERS[[#This Row],[Order Type]]="In-Store", 0,_xlfn.DAYS(ORDERS[[#This Row],[Order Arrival Date]],ORDERS[[#This Row],[Order Date]]))</f>
        <v>7</v>
      </c>
    </row>
    <row r="713" spans="1:8" ht="15.5" x14ac:dyDescent="0.3">
      <c r="A713" s="4">
        <f t="shared" si="11"/>
        <v>712</v>
      </c>
      <c r="B713" s="28">
        <v>42437.673990042233</v>
      </c>
      <c r="C713" s="28">
        <v>42437.673990042233</v>
      </c>
      <c r="D713" s="4" t="s">
        <v>413</v>
      </c>
      <c r="E713" s="5" t="s">
        <v>761</v>
      </c>
      <c r="F713" s="4">
        <v>10</v>
      </c>
      <c r="G713" s="5">
        <v>0</v>
      </c>
      <c r="H713" s="5">
        <f>IF(ORDERS[[#This Row],[Order Type]]="In-Store", 0,_xlfn.DAYS(ORDERS[[#This Row],[Order Arrival Date]],ORDERS[[#This Row],[Order Date]]))</f>
        <v>0</v>
      </c>
    </row>
    <row r="714" spans="1:8" ht="15.5" x14ac:dyDescent="0.3">
      <c r="A714" s="4">
        <f t="shared" si="11"/>
        <v>713</v>
      </c>
      <c r="B714" s="28">
        <v>41357.183329930478</v>
      </c>
      <c r="C714" s="28">
        <v>41357.183329930478</v>
      </c>
      <c r="D714" s="4" t="s">
        <v>413</v>
      </c>
      <c r="E714" s="5" t="s">
        <v>799</v>
      </c>
      <c r="F714" s="4">
        <v>29</v>
      </c>
      <c r="G714" s="5">
        <v>0</v>
      </c>
      <c r="H714" s="5">
        <f>IF(ORDERS[[#This Row],[Order Type]]="In-Store", 0,_xlfn.DAYS(ORDERS[[#This Row],[Order Arrival Date]],ORDERS[[#This Row],[Order Date]]))</f>
        <v>0</v>
      </c>
    </row>
    <row r="715" spans="1:8" ht="15.5" x14ac:dyDescent="0.3">
      <c r="A715" s="4">
        <f t="shared" si="11"/>
        <v>714</v>
      </c>
      <c r="B715" s="28">
        <v>39363.78723503129</v>
      </c>
      <c r="C715" s="28">
        <v>39363.78723503129</v>
      </c>
      <c r="D715" s="4" t="s">
        <v>413</v>
      </c>
      <c r="E715" s="5" t="s">
        <v>807</v>
      </c>
      <c r="F715" s="4">
        <v>11</v>
      </c>
      <c r="G715" s="5">
        <v>0</v>
      </c>
      <c r="H715" s="5">
        <f>IF(ORDERS[[#This Row],[Order Type]]="In-Store", 0,_xlfn.DAYS(ORDERS[[#This Row],[Order Arrival Date]],ORDERS[[#This Row],[Order Date]]))</f>
        <v>0</v>
      </c>
    </row>
    <row r="716" spans="1:8" ht="15.5" x14ac:dyDescent="0.3">
      <c r="A716" s="4">
        <f t="shared" si="11"/>
        <v>715</v>
      </c>
      <c r="B716" s="28">
        <v>40556.381973103889</v>
      </c>
      <c r="C716" s="28">
        <v>40569.381973103889</v>
      </c>
      <c r="D716" s="4" t="s">
        <v>414</v>
      </c>
      <c r="E716" s="5" t="s">
        <v>676</v>
      </c>
      <c r="F716" s="4">
        <v>0</v>
      </c>
      <c r="G716" s="5">
        <v>0</v>
      </c>
      <c r="H716" s="5">
        <f>IF(ORDERS[[#This Row],[Order Type]]="In-Store", 0,_xlfn.DAYS(ORDERS[[#This Row],[Order Arrival Date]],ORDERS[[#This Row],[Order Date]]))</f>
        <v>13</v>
      </c>
    </row>
    <row r="717" spans="1:8" ht="15.5" x14ac:dyDescent="0.3">
      <c r="A717" s="4">
        <f t="shared" si="11"/>
        <v>716</v>
      </c>
      <c r="B717" s="28">
        <v>39029.344990081481</v>
      </c>
      <c r="C717" s="28">
        <v>39034.344990081481</v>
      </c>
      <c r="D717" s="4" t="s">
        <v>414</v>
      </c>
      <c r="E717" s="5" t="s">
        <v>692</v>
      </c>
      <c r="F717" s="4">
        <v>0</v>
      </c>
      <c r="G717" s="5">
        <v>0</v>
      </c>
      <c r="H717" s="5">
        <f>IF(ORDERS[[#This Row],[Order Type]]="In-Store", 0,_xlfn.DAYS(ORDERS[[#This Row],[Order Arrival Date]],ORDERS[[#This Row],[Order Date]]))</f>
        <v>5</v>
      </c>
    </row>
    <row r="718" spans="1:8" ht="15.5" x14ac:dyDescent="0.3">
      <c r="A718" s="4">
        <f t="shared" si="11"/>
        <v>717</v>
      </c>
      <c r="B718" s="28">
        <v>41742.268084771938</v>
      </c>
      <c r="C718" s="28">
        <v>41742.268084771938</v>
      </c>
      <c r="D718" s="4" t="s">
        <v>413</v>
      </c>
      <c r="E718" s="5" t="s">
        <v>647</v>
      </c>
      <c r="F718" s="4">
        <v>19</v>
      </c>
      <c r="G718" s="5">
        <v>0</v>
      </c>
      <c r="H718" s="5">
        <f>IF(ORDERS[[#This Row],[Order Type]]="In-Store", 0,_xlfn.DAYS(ORDERS[[#This Row],[Order Arrival Date]],ORDERS[[#This Row],[Order Date]]))</f>
        <v>0</v>
      </c>
    </row>
    <row r="719" spans="1:8" ht="15.5" x14ac:dyDescent="0.3">
      <c r="A719" s="4">
        <f t="shared" si="11"/>
        <v>718</v>
      </c>
      <c r="B719" s="28">
        <v>40817.85746002337</v>
      </c>
      <c r="C719" s="28">
        <v>40817.85746002337</v>
      </c>
      <c r="D719" s="4" t="s">
        <v>413</v>
      </c>
      <c r="E719" s="5" t="s">
        <v>760</v>
      </c>
      <c r="F719" s="4">
        <v>48</v>
      </c>
      <c r="G719" s="5">
        <v>0</v>
      </c>
      <c r="H719" s="5">
        <f>IF(ORDERS[[#This Row],[Order Type]]="In-Store", 0,_xlfn.DAYS(ORDERS[[#This Row],[Order Arrival Date]],ORDERS[[#This Row],[Order Date]]))</f>
        <v>0</v>
      </c>
    </row>
    <row r="720" spans="1:8" ht="15.5" x14ac:dyDescent="0.3">
      <c r="A720" s="4">
        <f t="shared" si="11"/>
        <v>719</v>
      </c>
      <c r="B720" s="28">
        <v>44726.145434412785</v>
      </c>
      <c r="C720" s="28">
        <v>44730.145434412785</v>
      </c>
      <c r="D720" s="4" t="s">
        <v>414</v>
      </c>
      <c r="E720" s="5" t="s">
        <v>715</v>
      </c>
      <c r="F720" s="4">
        <v>0</v>
      </c>
      <c r="G720" s="5">
        <v>0</v>
      </c>
      <c r="H720" s="5">
        <f>IF(ORDERS[[#This Row],[Order Type]]="In-Store", 0,_xlfn.DAYS(ORDERS[[#This Row],[Order Arrival Date]],ORDERS[[#This Row],[Order Date]]))</f>
        <v>4</v>
      </c>
    </row>
    <row r="721" spans="1:8" ht="15.5" x14ac:dyDescent="0.3">
      <c r="A721" s="4">
        <f t="shared" si="11"/>
        <v>720</v>
      </c>
      <c r="B721" s="28">
        <v>44059.848731426544</v>
      </c>
      <c r="C721" s="28">
        <v>44061.848731426544</v>
      </c>
      <c r="D721" s="4" t="s">
        <v>414</v>
      </c>
      <c r="E721" s="5" t="s">
        <v>818</v>
      </c>
      <c r="F721" s="4">
        <v>0</v>
      </c>
      <c r="G721" s="5">
        <v>0</v>
      </c>
      <c r="H721" s="5">
        <f>IF(ORDERS[[#This Row],[Order Type]]="In-Store", 0,_xlfn.DAYS(ORDERS[[#This Row],[Order Arrival Date]],ORDERS[[#This Row],[Order Date]]))</f>
        <v>2</v>
      </c>
    </row>
    <row r="722" spans="1:8" ht="15.5" x14ac:dyDescent="0.3">
      <c r="A722" s="4">
        <f t="shared" si="11"/>
        <v>721</v>
      </c>
      <c r="B722" s="28">
        <v>39511.317482861101</v>
      </c>
      <c r="C722" s="28">
        <v>39511.317482861101</v>
      </c>
      <c r="D722" s="4" t="s">
        <v>413</v>
      </c>
      <c r="E722" s="5" t="s">
        <v>750</v>
      </c>
      <c r="F722" s="4">
        <v>22</v>
      </c>
      <c r="G722" s="5">
        <v>0</v>
      </c>
      <c r="H722" s="5">
        <f>IF(ORDERS[[#This Row],[Order Type]]="In-Store", 0,_xlfn.DAYS(ORDERS[[#This Row],[Order Arrival Date]],ORDERS[[#This Row],[Order Date]]))</f>
        <v>0</v>
      </c>
    </row>
    <row r="723" spans="1:8" ht="15.5" x14ac:dyDescent="0.3">
      <c r="A723" s="4">
        <f t="shared" si="11"/>
        <v>722</v>
      </c>
      <c r="B723" s="28">
        <v>41743.301272745157</v>
      </c>
      <c r="C723" s="28">
        <v>41743.301272745157</v>
      </c>
      <c r="D723" s="4" t="s">
        <v>413</v>
      </c>
      <c r="E723" s="5" t="s">
        <v>670</v>
      </c>
      <c r="F723" s="4">
        <v>21</v>
      </c>
      <c r="G723" s="5">
        <v>0</v>
      </c>
      <c r="H723" s="5">
        <f>IF(ORDERS[[#This Row],[Order Type]]="In-Store", 0,_xlfn.DAYS(ORDERS[[#This Row],[Order Arrival Date]],ORDERS[[#This Row],[Order Date]]))</f>
        <v>0</v>
      </c>
    </row>
    <row r="724" spans="1:8" ht="15.5" x14ac:dyDescent="0.3">
      <c r="A724" s="4">
        <f t="shared" si="11"/>
        <v>723</v>
      </c>
      <c r="B724" s="28">
        <v>41703.694314157314</v>
      </c>
      <c r="C724" s="28">
        <v>41720.694314157314</v>
      </c>
      <c r="D724" s="4" t="s">
        <v>414</v>
      </c>
      <c r="E724" s="5" t="s">
        <v>819</v>
      </c>
      <c r="F724" s="4">
        <v>0</v>
      </c>
      <c r="G724" s="5">
        <v>0</v>
      </c>
      <c r="H724" s="5">
        <f>IF(ORDERS[[#This Row],[Order Type]]="In-Store", 0,_xlfn.DAYS(ORDERS[[#This Row],[Order Arrival Date]],ORDERS[[#This Row],[Order Date]]))</f>
        <v>17</v>
      </c>
    </row>
    <row r="725" spans="1:8" ht="15.5" x14ac:dyDescent="0.3">
      <c r="A725" s="4">
        <f t="shared" si="11"/>
        <v>724</v>
      </c>
      <c r="B725" s="28">
        <v>41382.300642455579</v>
      </c>
      <c r="C725" s="28">
        <v>41382.300642455579</v>
      </c>
      <c r="D725" s="4" t="s">
        <v>413</v>
      </c>
      <c r="E725" s="5" t="s">
        <v>629</v>
      </c>
      <c r="F725" s="4">
        <v>5</v>
      </c>
      <c r="G725" s="5">
        <v>0</v>
      </c>
      <c r="H725" s="5">
        <f>IF(ORDERS[[#This Row],[Order Type]]="In-Store", 0,_xlfn.DAYS(ORDERS[[#This Row],[Order Arrival Date]],ORDERS[[#This Row],[Order Date]]))</f>
        <v>0</v>
      </c>
    </row>
    <row r="726" spans="1:8" ht="15.5" x14ac:dyDescent="0.3">
      <c r="A726" s="4">
        <f t="shared" si="11"/>
        <v>725</v>
      </c>
      <c r="B726" s="28">
        <v>41302.093782539327</v>
      </c>
      <c r="C726" s="28">
        <v>41302.093782539327</v>
      </c>
      <c r="D726" s="4" t="s">
        <v>413</v>
      </c>
      <c r="E726" s="5" t="s">
        <v>710</v>
      </c>
      <c r="F726" s="4">
        <v>29</v>
      </c>
      <c r="G726" s="5">
        <v>0</v>
      </c>
      <c r="H726" s="5">
        <f>IF(ORDERS[[#This Row],[Order Type]]="In-Store", 0,_xlfn.DAYS(ORDERS[[#This Row],[Order Arrival Date]],ORDERS[[#This Row],[Order Date]]))</f>
        <v>0</v>
      </c>
    </row>
    <row r="727" spans="1:8" ht="15.5" x14ac:dyDescent="0.3">
      <c r="A727" s="4">
        <f t="shared" si="11"/>
        <v>726</v>
      </c>
      <c r="B727" s="28">
        <v>38904.684858252294</v>
      </c>
      <c r="C727" s="28">
        <v>38907.684858252294</v>
      </c>
      <c r="D727" s="4" t="s">
        <v>414</v>
      </c>
      <c r="E727" s="5" t="s">
        <v>726</v>
      </c>
      <c r="F727" s="4">
        <v>0</v>
      </c>
      <c r="G727" s="5">
        <v>0</v>
      </c>
      <c r="H727" s="5">
        <f>IF(ORDERS[[#This Row],[Order Type]]="In-Store", 0,_xlfn.DAYS(ORDERS[[#This Row],[Order Arrival Date]],ORDERS[[#This Row],[Order Date]]))</f>
        <v>3</v>
      </c>
    </row>
    <row r="728" spans="1:8" ht="15.5" x14ac:dyDescent="0.3">
      <c r="A728" s="4">
        <f t="shared" si="11"/>
        <v>727</v>
      </c>
      <c r="B728" s="28">
        <v>44208.689408874568</v>
      </c>
      <c r="C728" s="28">
        <v>44208.689408874568</v>
      </c>
      <c r="D728" s="4" t="s">
        <v>413</v>
      </c>
      <c r="E728" s="5" t="s">
        <v>799</v>
      </c>
      <c r="F728" s="4">
        <v>8</v>
      </c>
      <c r="G728" s="5">
        <v>0</v>
      </c>
      <c r="H728" s="5">
        <f>IF(ORDERS[[#This Row],[Order Type]]="In-Store", 0,_xlfn.DAYS(ORDERS[[#This Row],[Order Arrival Date]],ORDERS[[#This Row],[Order Date]]))</f>
        <v>0</v>
      </c>
    </row>
    <row r="729" spans="1:8" ht="15.5" x14ac:dyDescent="0.3">
      <c r="A729" s="4">
        <f t="shared" si="11"/>
        <v>728</v>
      </c>
      <c r="B729" s="28">
        <v>42631.750328974929</v>
      </c>
      <c r="C729" s="28">
        <v>42631.750328974929</v>
      </c>
      <c r="D729" s="4" t="s">
        <v>413</v>
      </c>
      <c r="E729" s="5" t="s">
        <v>819</v>
      </c>
      <c r="F729" s="4">
        <v>36</v>
      </c>
      <c r="G729" s="5">
        <v>0</v>
      </c>
      <c r="H729" s="5">
        <f>IF(ORDERS[[#This Row],[Order Type]]="In-Store", 0,_xlfn.DAYS(ORDERS[[#This Row],[Order Arrival Date]],ORDERS[[#This Row],[Order Date]]))</f>
        <v>0</v>
      </c>
    </row>
    <row r="730" spans="1:8" ht="15.5" x14ac:dyDescent="0.3">
      <c r="A730" s="4">
        <f t="shared" si="11"/>
        <v>729</v>
      </c>
      <c r="B730" s="28">
        <v>39639.652619720604</v>
      </c>
      <c r="C730" s="28">
        <v>39639.652619720604</v>
      </c>
      <c r="D730" s="4" t="s">
        <v>413</v>
      </c>
      <c r="E730" s="5" t="s">
        <v>781</v>
      </c>
      <c r="F730" s="4">
        <v>4</v>
      </c>
      <c r="G730" s="5">
        <v>0</v>
      </c>
      <c r="H730" s="5">
        <f>IF(ORDERS[[#This Row],[Order Type]]="In-Store", 0,_xlfn.DAYS(ORDERS[[#This Row],[Order Arrival Date]],ORDERS[[#This Row],[Order Date]]))</f>
        <v>0</v>
      </c>
    </row>
    <row r="731" spans="1:8" ht="15.5" x14ac:dyDescent="0.3">
      <c r="A731" s="4">
        <f t="shared" si="11"/>
        <v>730</v>
      </c>
      <c r="B731" s="28">
        <v>39242.117367066778</v>
      </c>
      <c r="C731" s="28">
        <v>39242.117367066778</v>
      </c>
      <c r="D731" s="4" t="s">
        <v>413</v>
      </c>
      <c r="E731" s="5" t="s">
        <v>711</v>
      </c>
      <c r="F731" s="4">
        <v>12</v>
      </c>
      <c r="G731" s="5">
        <v>0</v>
      </c>
      <c r="H731" s="5">
        <f>IF(ORDERS[[#This Row],[Order Type]]="In-Store", 0,_xlfn.DAYS(ORDERS[[#This Row],[Order Arrival Date]],ORDERS[[#This Row],[Order Date]]))</f>
        <v>0</v>
      </c>
    </row>
    <row r="732" spans="1:8" ht="15.5" x14ac:dyDescent="0.3">
      <c r="A732" s="4">
        <f t="shared" si="11"/>
        <v>731</v>
      </c>
      <c r="B732" s="28">
        <v>43270.376841848956</v>
      </c>
      <c r="C732" s="28">
        <v>43270.376841848956</v>
      </c>
      <c r="D732" s="4" t="s">
        <v>413</v>
      </c>
      <c r="E732" s="5" t="s">
        <v>774</v>
      </c>
      <c r="F732" s="4">
        <v>29</v>
      </c>
      <c r="G732" s="5">
        <v>0</v>
      </c>
      <c r="H732" s="5">
        <f>IF(ORDERS[[#This Row],[Order Type]]="In-Store", 0,_xlfn.DAYS(ORDERS[[#This Row],[Order Arrival Date]],ORDERS[[#This Row],[Order Date]]))</f>
        <v>0</v>
      </c>
    </row>
    <row r="733" spans="1:8" ht="15.5" x14ac:dyDescent="0.3">
      <c r="A733" s="4">
        <f t="shared" si="11"/>
        <v>732</v>
      </c>
      <c r="B733" s="28">
        <v>41604.038786577599</v>
      </c>
      <c r="C733" s="28">
        <v>41604.038786577599</v>
      </c>
      <c r="D733" s="4" t="s">
        <v>413</v>
      </c>
      <c r="E733" s="5" t="s">
        <v>646</v>
      </c>
      <c r="F733" s="4">
        <v>24</v>
      </c>
      <c r="G733" s="5">
        <v>0</v>
      </c>
      <c r="H733" s="5">
        <f>IF(ORDERS[[#This Row],[Order Type]]="In-Store", 0,_xlfn.DAYS(ORDERS[[#This Row],[Order Arrival Date]],ORDERS[[#This Row],[Order Date]]))</f>
        <v>0</v>
      </c>
    </row>
    <row r="734" spans="1:8" ht="15.5" x14ac:dyDescent="0.3">
      <c r="A734" s="4">
        <f t="shared" si="11"/>
        <v>733</v>
      </c>
      <c r="B734" s="28">
        <v>41830.200147977797</v>
      </c>
      <c r="C734" s="28">
        <v>41844.200147977797</v>
      </c>
      <c r="D734" s="4" t="s">
        <v>414</v>
      </c>
      <c r="E734" s="5" t="s">
        <v>705</v>
      </c>
      <c r="F734" s="4">
        <v>0</v>
      </c>
      <c r="G734" s="5">
        <v>0</v>
      </c>
      <c r="H734" s="5">
        <f>IF(ORDERS[[#This Row],[Order Type]]="In-Store", 0,_xlfn.DAYS(ORDERS[[#This Row],[Order Arrival Date]],ORDERS[[#This Row],[Order Date]]))</f>
        <v>14</v>
      </c>
    </row>
    <row r="735" spans="1:8" ht="15.5" x14ac:dyDescent="0.3">
      <c r="A735" s="4">
        <f t="shared" si="11"/>
        <v>734</v>
      </c>
      <c r="B735" s="28">
        <v>42899.961148970739</v>
      </c>
      <c r="C735" s="28">
        <v>42899.961148970739</v>
      </c>
      <c r="D735" s="4" t="s">
        <v>413</v>
      </c>
      <c r="E735" s="5" t="s">
        <v>779</v>
      </c>
      <c r="F735" s="4">
        <v>28</v>
      </c>
      <c r="G735" s="5">
        <v>0</v>
      </c>
      <c r="H735" s="5">
        <f>IF(ORDERS[[#This Row],[Order Type]]="In-Store", 0,_xlfn.DAYS(ORDERS[[#This Row],[Order Arrival Date]],ORDERS[[#This Row],[Order Date]]))</f>
        <v>0</v>
      </c>
    </row>
    <row r="736" spans="1:8" ht="15.5" x14ac:dyDescent="0.3">
      <c r="A736" s="4">
        <f t="shared" si="11"/>
        <v>735</v>
      </c>
      <c r="B736" s="28">
        <v>40381.81105825409</v>
      </c>
      <c r="C736" s="28">
        <v>40381.81105825409</v>
      </c>
      <c r="D736" s="4" t="s">
        <v>413</v>
      </c>
      <c r="E736" s="5" t="s">
        <v>820</v>
      </c>
      <c r="F736" s="4">
        <v>49</v>
      </c>
      <c r="G736" s="5">
        <v>0</v>
      </c>
      <c r="H736" s="5">
        <f>IF(ORDERS[[#This Row],[Order Type]]="In-Store", 0,_xlfn.DAYS(ORDERS[[#This Row],[Order Arrival Date]],ORDERS[[#This Row],[Order Date]]))</f>
        <v>0</v>
      </c>
    </row>
    <row r="737" spans="1:8" ht="15.5" x14ac:dyDescent="0.3">
      <c r="A737" s="4">
        <f t="shared" si="11"/>
        <v>736</v>
      </c>
      <c r="B737" s="28">
        <v>44642.87393329441</v>
      </c>
      <c r="C737" s="28">
        <v>44648.87393329441</v>
      </c>
      <c r="D737" s="4" t="s">
        <v>414</v>
      </c>
      <c r="E737" s="5" t="s">
        <v>759</v>
      </c>
      <c r="F737" s="4">
        <v>0</v>
      </c>
      <c r="G737" s="5">
        <v>0</v>
      </c>
      <c r="H737" s="5">
        <f>IF(ORDERS[[#This Row],[Order Type]]="In-Store", 0,_xlfn.DAYS(ORDERS[[#This Row],[Order Arrival Date]],ORDERS[[#This Row],[Order Date]]))</f>
        <v>6</v>
      </c>
    </row>
    <row r="738" spans="1:8" ht="15.5" x14ac:dyDescent="0.3">
      <c r="A738" s="4">
        <f t="shared" si="11"/>
        <v>737</v>
      </c>
      <c r="B738" s="28">
        <v>42089.158542388752</v>
      </c>
      <c r="C738" s="28">
        <v>42089.158542388752</v>
      </c>
      <c r="D738" s="4" t="s">
        <v>413</v>
      </c>
      <c r="E738" s="5" t="s">
        <v>693</v>
      </c>
      <c r="F738" s="4">
        <v>46</v>
      </c>
      <c r="G738" s="5">
        <v>0</v>
      </c>
      <c r="H738" s="5">
        <f>IF(ORDERS[[#This Row],[Order Type]]="In-Store", 0,_xlfn.DAYS(ORDERS[[#This Row],[Order Arrival Date]],ORDERS[[#This Row],[Order Date]]))</f>
        <v>0</v>
      </c>
    </row>
    <row r="739" spans="1:8" ht="15.5" x14ac:dyDescent="0.3">
      <c r="A739" s="4">
        <f t="shared" si="11"/>
        <v>738</v>
      </c>
      <c r="B739" s="28">
        <v>40489.528066018211</v>
      </c>
      <c r="C739" s="28">
        <v>40489.528066018211</v>
      </c>
      <c r="D739" s="4" t="s">
        <v>413</v>
      </c>
      <c r="E739" s="5" t="s">
        <v>817</v>
      </c>
      <c r="F739" s="4">
        <v>25</v>
      </c>
      <c r="G739" s="5">
        <v>0</v>
      </c>
      <c r="H739" s="5">
        <f>IF(ORDERS[[#This Row],[Order Type]]="In-Store", 0,_xlfn.DAYS(ORDERS[[#This Row],[Order Arrival Date]],ORDERS[[#This Row],[Order Date]]))</f>
        <v>0</v>
      </c>
    </row>
    <row r="740" spans="1:8" ht="15.5" x14ac:dyDescent="0.3">
      <c r="A740" s="4">
        <f t="shared" si="11"/>
        <v>739</v>
      </c>
      <c r="B740" s="28">
        <v>39236.780063032915</v>
      </c>
      <c r="C740" s="28">
        <v>39236.780063032915</v>
      </c>
      <c r="D740" s="4" t="s">
        <v>413</v>
      </c>
      <c r="E740" s="5" t="s">
        <v>656</v>
      </c>
      <c r="F740" s="4">
        <v>10</v>
      </c>
      <c r="G740" s="5">
        <v>0</v>
      </c>
      <c r="H740" s="5">
        <f>IF(ORDERS[[#This Row],[Order Type]]="In-Store", 0,_xlfn.DAYS(ORDERS[[#This Row],[Order Arrival Date]],ORDERS[[#This Row],[Order Date]]))</f>
        <v>0</v>
      </c>
    </row>
    <row r="741" spans="1:8" ht="15.5" x14ac:dyDescent="0.3">
      <c r="A741" s="4">
        <f t="shared" si="11"/>
        <v>740</v>
      </c>
      <c r="B741" s="28">
        <v>39997.630947296137</v>
      </c>
      <c r="C741" s="28">
        <v>40012.630947296137</v>
      </c>
      <c r="D741" s="4" t="s">
        <v>414</v>
      </c>
      <c r="E741" s="5" t="s">
        <v>646</v>
      </c>
      <c r="F741" s="4">
        <v>0</v>
      </c>
      <c r="G741" s="5">
        <v>0</v>
      </c>
      <c r="H741" s="5">
        <f>IF(ORDERS[[#This Row],[Order Type]]="In-Store", 0,_xlfn.DAYS(ORDERS[[#This Row],[Order Arrival Date]],ORDERS[[#This Row],[Order Date]]))</f>
        <v>15</v>
      </c>
    </row>
    <row r="742" spans="1:8" ht="15.5" x14ac:dyDescent="0.3">
      <c r="A742" s="4">
        <f t="shared" si="11"/>
        <v>741</v>
      </c>
      <c r="B742" s="28">
        <v>44264.108609886352</v>
      </c>
      <c r="C742" s="28">
        <v>44264.108609886352</v>
      </c>
      <c r="D742" s="4" t="s">
        <v>413</v>
      </c>
      <c r="E742" s="5" t="s">
        <v>707</v>
      </c>
      <c r="F742" s="4">
        <v>24</v>
      </c>
      <c r="G742" s="5">
        <v>0</v>
      </c>
      <c r="H742" s="5">
        <f>IF(ORDERS[[#This Row],[Order Type]]="In-Store", 0,_xlfn.DAYS(ORDERS[[#This Row],[Order Arrival Date]],ORDERS[[#This Row],[Order Date]]))</f>
        <v>0</v>
      </c>
    </row>
    <row r="743" spans="1:8" ht="15.5" x14ac:dyDescent="0.3">
      <c r="A743" s="4">
        <f t="shared" si="11"/>
        <v>742</v>
      </c>
      <c r="B743" s="28">
        <v>40975.916360158277</v>
      </c>
      <c r="C743" s="28">
        <v>40975.916360158277</v>
      </c>
      <c r="D743" s="4" t="s">
        <v>413</v>
      </c>
      <c r="E743" s="5" t="s">
        <v>631</v>
      </c>
      <c r="F743" s="4">
        <v>41</v>
      </c>
      <c r="G743" s="5">
        <v>0</v>
      </c>
      <c r="H743" s="5">
        <f>IF(ORDERS[[#This Row],[Order Type]]="In-Store", 0,_xlfn.DAYS(ORDERS[[#This Row],[Order Arrival Date]],ORDERS[[#This Row],[Order Date]]))</f>
        <v>0</v>
      </c>
    </row>
    <row r="744" spans="1:8" ht="15.5" x14ac:dyDescent="0.3">
      <c r="A744" s="4">
        <f t="shared" si="11"/>
        <v>743</v>
      </c>
      <c r="B744" s="28">
        <v>40427.323277247247</v>
      </c>
      <c r="C744" s="28">
        <v>40427.323277247247</v>
      </c>
      <c r="D744" s="4" t="s">
        <v>413</v>
      </c>
      <c r="E744" s="5" t="s">
        <v>744</v>
      </c>
      <c r="F744" s="4">
        <v>27</v>
      </c>
      <c r="G744" s="5">
        <v>0</v>
      </c>
      <c r="H744" s="5">
        <f>IF(ORDERS[[#This Row],[Order Type]]="In-Store", 0,_xlfn.DAYS(ORDERS[[#This Row],[Order Arrival Date]],ORDERS[[#This Row],[Order Date]]))</f>
        <v>0</v>
      </c>
    </row>
    <row r="745" spans="1:8" ht="15.5" x14ac:dyDescent="0.3">
      <c r="A745" s="4">
        <f t="shared" si="11"/>
        <v>744</v>
      </c>
      <c r="B745" s="28">
        <v>42228.799848811934</v>
      </c>
      <c r="C745" s="28">
        <v>42243.799848811934</v>
      </c>
      <c r="D745" s="4" t="s">
        <v>414</v>
      </c>
      <c r="E745" s="5" t="s">
        <v>655</v>
      </c>
      <c r="F745" s="4">
        <v>0</v>
      </c>
      <c r="G745" s="5">
        <v>0</v>
      </c>
      <c r="H745" s="5">
        <f>IF(ORDERS[[#This Row],[Order Type]]="In-Store", 0,_xlfn.DAYS(ORDERS[[#This Row],[Order Arrival Date]],ORDERS[[#This Row],[Order Date]]))</f>
        <v>15</v>
      </c>
    </row>
    <row r="746" spans="1:8" ht="15.5" x14ac:dyDescent="0.3">
      <c r="A746" s="4">
        <f t="shared" si="11"/>
        <v>745</v>
      </c>
      <c r="B746" s="28">
        <v>42651.632297214346</v>
      </c>
      <c r="C746" s="28">
        <v>42651.632297214346</v>
      </c>
      <c r="D746" s="4" t="s">
        <v>413</v>
      </c>
      <c r="E746" s="5" t="s">
        <v>759</v>
      </c>
      <c r="F746" s="4">
        <v>12</v>
      </c>
      <c r="G746" s="5">
        <v>0</v>
      </c>
      <c r="H746" s="5">
        <f>IF(ORDERS[[#This Row],[Order Type]]="In-Store", 0,_xlfn.DAYS(ORDERS[[#This Row],[Order Arrival Date]],ORDERS[[#This Row],[Order Date]]))</f>
        <v>0</v>
      </c>
    </row>
    <row r="747" spans="1:8" ht="15.5" x14ac:dyDescent="0.3">
      <c r="A747" s="4">
        <f t="shared" si="11"/>
        <v>746</v>
      </c>
      <c r="B747" s="28">
        <v>43618.71227555121</v>
      </c>
      <c r="C747" s="28">
        <v>43618.71227555121</v>
      </c>
      <c r="D747" s="4" t="s">
        <v>413</v>
      </c>
      <c r="E747" s="5" t="s">
        <v>676</v>
      </c>
      <c r="F747" s="4">
        <v>6</v>
      </c>
      <c r="G747" s="5">
        <v>0</v>
      </c>
      <c r="H747" s="5">
        <f>IF(ORDERS[[#This Row],[Order Type]]="In-Store", 0,_xlfn.DAYS(ORDERS[[#This Row],[Order Arrival Date]],ORDERS[[#This Row],[Order Date]]))</f>
        <v>0</v>
      </c>
    </row>
    <row r="748" spans="1:8" ht="15.5" x14ac:dyDescent="0.3">
      <c r="A748" s="4">
        <f t="shared" si="11"/>
        <v>747</v>
      </c>
      <c r="B748" s="28">
        <v>42419.937040016259</v>
      </c>
      <c r="C748" s="28">
        <v>42419.937040016259</v>
      </c>
      <c r="D748" s="4" t="s">
        <v>413</v>
      </c>
      <c r="E748" s="5" t="s">
        <v>784</v>
      </c>
      <c r="F748" s="4">
        <v>25</v>
      </c>
      <c r="G748" s="5">
        <v>0</v>
      </c>
      <c r="H748" s="5">
        <f>IF(ORDERS[[#This Row],[Order Type]]="In-Store", 0,_xlfn.DAYS(ORDERS[[#This Row],[Order Arrival Date]],ORDERS[[#This Row],[Order Date]]))</f>
        <v>0</v>
      </c>
    </row>
    <row r="749" spans="1:8" ht="15.5" x14ac:dyDescent="0.3">
      <c r="A749" s="4">
        <f t="shared" si="11"/>
        <v>748</v>
      </c>
      <c r="B749" s="28">
        <v>44584.201179130498</v>
      </c>
      <c r="C749" s="28">
        <v>44584.201179130498</v>
      </c>
      <c r="D749" s="4" t="s">
        <v>413</v>
      </c>
      <c r="E749" s="5" t="s">
        <v>655</v>
      </c>
      <c r="F749" s="4">
        <v>43</v>
      </c>
      <c r="G749" s="5">
        <v>0</v>
      </c>
      <c r="H749" s="5">
        <f>IF(ORDERS[[#This Row],[Order Type]]="In-Store", 0,_xlfn.DAYS(ORDERS[[#This Row],[Order Arrival Date]],ORDERS[[#This Row],[Order Date]]))</f>
        <v>0</v>
      </c>
    </row>
    <row r="750" spans="1:8" ht="15.5" x14ac:dyDescent="0.3">
      <c r="A750" s="4">
        <f t="shared" si="11"/>
        <v>749</v>
      </c>
      <c r="B750" s="28">
        <v>42589.538813618776</v>
      </c>
      <c r="C750" s="28">
        <v>42589.538813618776</v>
      </c>
      <c r="D750" s="4" t="s">
        <v>413</v>
      </c>
      <c r="E750" s="5" t="s">
        <v>755</v>
      </c>
      <c r="F750" s="4">
        <v>5</v>
      </c>
      <c r="G750" s="5">
        <v>0</v>
      </c>
      <c r="H750" s="5">
        <f>IF(ORDERS[[#This Row],[Order Type]]="In-Store", 0,_xlfn.DAYS(ORDERS[[#This Row],[Order Arrival Date]],ORDERS[[#This Row],[Order Date]]))</f>
        <v>0</v>
      </c>
    </row>
    <row r="751" spans="1:8" ht="15.5" x14ac:dyDescent="0.3">
      <c r="A751" s="4">
        <f t="shared" si="11"/>
        <v>750</v>
      </c>
      <c r="B751" s="28">
        <v>40342.419816125235</v>
      </c>
      <c r="C751" s="28">
        <v>40342.419816125235</v>
      </c>
      <c r="D751" s="4" t="s">
        <v>413</v>
      </c>
      <c r="E751" s="5" t="s">
        <v>771</v>
      </c>
      <c r="F751" s="4">
        <v>40</v>
      </c>
      <c r="G751" s="5">
        <v>0</v>
      </c>
      <c r="H751" s="5">
        <f>IF(ORDERS[[#This Row],[Order Type]]="In-Store", 0,_xlfn.DAYS(ORDERS[[#This Row],[Order Arrival Date]],ORDERS[[#This Row],[Order Date]]))</f>
        <v>0</v>
      </c>
    </row>
    <row r="752" spans="1:8" ht="15.5" x14ac:dyDescent="0.3">
      <c r="A752" s="4">
        <f t="shared" si="11"/>
        <v>751</v>
      </c>
      <c r="B752" s="28">
        <v>41293.14001543542</v>
      </c>
      <c r="C752" s="28">
        <v>41299.14001543542</v>
      </c>
      <c r="D752" s="4" t="s">
        <v>414</v>
      </c>
      <c r="E752" s="5" t="s">
        <v>715</v>
      </c>
      <c r="F752" s="4">
        <v>0</v>
      </c>
      <c r="G752" s="5">
        <v>0</v>
      </c>
      <c r="H752" s="5">
        <f>IF(ORDERS[[#This Row],[Order Type]]="In-Store", 0,_xlfn.DAYS(ORDERS[[#This Row],[Order Arrival Date]],ORDERS[[#This Row],[Order Date]]))</f>
        <v>6</v>
      </c>
    </row>
    <row r="753" spans="1:8" ht="15.5" x14ac:dyDescent="0.3">
      <c r="A753" s="4">
        <f t="shared" si="11"/>
        <v>752</v>
      </c>
      <c r="B753" s="28">
        <v>44859.838756902449</v>
      </c>
      <c r="C753" s="28">
        <v>44859.838756902449</v>
      </c>
      <c r="D753" s="4" t="s">
        <v>413</v>
      </c>
      <c r="E753" s="5" t="s">
        <v>672</v>
      </c>
      <c r="F753" s="4">
        <v>2</v>
      </c>
      <c r="G753" s="5">
        <v>0</v>
      </c>
      <c r="H753" s="5">
        <f>IF(ORDERS[[#This Row],[Order Type]]="In-Store", 0,_xlfn.DAYS(ORDERS[[#This Row],[Order Arrival Date]],ORDERS[[#This Row],[Order Date]]))</f>
        <v>0</v>
      </c>
    </row>
    <row r="754" spans="1:8" ht="15.5" x14ac:dyDescent="0.3">
      <c r="A754" s="4">
        <f t="shared" si="11"/>
        <v>753</v>
      </c>
      <c r="B754" s="28">
        <v>42708.835226758601</v>
      </c>
      <c r="C754" s="28">
        <v>42708.835226758601</v>
      </c>
      <c r="D754" s="4" t="s">
        <v>413</v>
      </c>
      <c r="E754" s="5" t="s">
        <v>771</v>
      </c>
      <c r="F754" s="4">
        <v>20</v>
      </c>
      <c r="G754" s="5">
        <v>0</v>
      </c>
      <c r="H754" s="5">
        <f>IF(ORDERS[[#This Row],[Order Type]]="In-Store", 0,_xlfn.DAYS(ORDERS[[#This Row],[Order Arrival Date]],ORDERS[[#This Row],[Order Date]]))</f>
        <v>0</v>
      </c>
    </row>
    <row r="755" spans="1:8" ht="15.5" x14ac:dyDescent="0.3">
      <c r="A755" s="4">
        <f t="shared" si="11"/>
        <v>754</v>
      </c>
      <c r="B755" s="28">
        <v>42789.263540705128</v>
      </c>
      <c r="C755" s="28">
        <v>42789.263540705128</v>
      </c>
      <c r="D755" s="4" t="s">
        <v>413</v>
      </c>
      <c r="E755" s="5" t="s">
        <v>734</v>
      </c>
      <c r="F755" s="4">
        <v>13</v>
      </c>
      <c r="G755" s="5">
        <v>0</v>
      </c>
      <c r="H755" s="5">
        <f>IF(ORDERS[[#This Row],[Order Type]]="In-Store", 0,_xlfn.DAYS(ORDERS[[#This Row],[Order Arrival Date]],ORDERS[[#This Row],[Order Date]]))</f>
        <v>0</v>
      </c>
    </row>
    <row r="756" spans="1:8" ht="15.5" x14ac:dyDescent="0.3">
      <c r="A756" s="4">
        <f t="shared" si="11"/>
        <v>755</v>
      </c>
      <c r="B756" s="28">
        <v>39279.633356309336</v>
      </c>
      <c r="C756" s="28">
        <v>39279.633356309336</v>
      </c>
      <c r="D756" s="4" t="s">
        <v>413</v>
      </c>
      <c r="E756" s="5" t="s">
        <v>721</v>
      </c>
      <c r="F756" s="4">
        <v>35</v>
      </c>
      <c r="G756" s="5">
        <v>0</v>
      </c>
      <c r="H756" s="5">
        <f>IF(ORDERS[[#This Row],[Order Type]]="In-Store", 0,_xlfn.DAYS(ORDERS[[#This Row],[Order Arrival Date]],ORDERS[[#This Row],[Order Date]]))</f>
        <v>0</v>
      </c>
    </row>
    <row r="757" spans="1:8" ht="15.5" x14ac:dyDescent="0.3">
      <c r="A757" s="4">
        <f t="shared" si="11"/>
        <v>756</v>
      </c>
      <c r="B757" s="28">
        <v>40558.979512704216</v>
      </c>
      <c r="C757" s="28">
        <v>40565.979512704216</v>
      </c>
      <c r="D757" s="4" t="s">
        <v>414</v>
      </c>
      <c r="E757" s="5" t="s">
        <v>716</v>
      </c>
      <c r="F757" s="4">
        <v>0</v>
      </c>
      <c r="G757" s="5">
        <v>0</v>
      </c>
      <c r="H757" s="5">
        <f>IF(ORDERS[[#This Row],[Order Type]]="In-Store", 0,_xlfn.DAYS(ORDERS[[#This Row],[Order Arrival Date]],ORDERS[[#This Row],[Order Date]]))</f>
        <v>7</v>
      </c>
    </row>
    <row r="758" spans="1:8" ht="15.5" x14ac:dyDescent="0.3">
      <c r="A758" s="4">
        <f t="shared" si="11"/>
        <v>757</v>
      </c>
      <c r="B758" s="28">
        <v>42344.361193272962</v>
      </c>
      <c r="C758" s="28">
        <v>42344.361193272962</v>
      </c>
      <c r="D758" s="4" t="s">
        <v>413</v>
      </c>
      <c r="E758" s="5" t="s">
        <v>629</v>
      </c>
      <c r="F758" s="4">
        <v>43</v>
      </c>
      <c r="G758" s="5">
        <v>0</v>
      </c>
      <c r="H758" s="5">
        <f>IF(ORDERS[[#This Row],[Order Type]]="In-Store", 0,_xlfn.DAYS(ORDERS[[#This Row],[Order Arrival Date]],ORDERS[[#This Row],[Order Date]]))</f>
        <v>0</v>
      </c>
    </row>
    <row r="759" spans="1:8" ht="15.5" x14ac:dyDescent="0.3">
      <c r="A759" s="4">
        <f t="shared" si="11"/>
        <v>758</v>
      </c>
      <c r="B759" s="28">
        <v>39330.428055670818</v>
      </c>
      <c r="C759" s="28">
        <v>39330.428055670818</v>
      </c>
      <c r="D759" s="4" t="s">
        <v>413</v>
      </c>
      <c r="E759" s="5" t="s">
        <v>779</v>
      </c>
      <c r="F759" s="4">
        <v>31</v>
      </c>
      <c r="G759" s="5">
        <v>0</v>
      </c>
      <c r="H759" s="5">
        <f>IF(ORDERS[[#This Row],[Order Type]]="In-Store", 0,_xlfn.DAYS(ORDERS[[#This Row],[Order Arrival Date]],ORDERS[[#This Row],[Order Date]]))</f>
        <v>0</v>
      </c>
    </row>
    <row r="760" spans="1:8" ht="15.5" x14ac:dyDescent="0.3">
      <c r="A760" s="4">
        <f t="shared" si="11"/>
        <v>759</v>
      </c>
      <c r="B760" s="28">
        <v>39791.551765331984</v>
      </c>
      <c r="C760" s="28">
        <v>39791.551765331984</v>
      </c>
      <c r="D760" s="4" t="s">
        <v>413</v>
      </c>
      <c r="E760" s="5" t="s">
        <v>737</v>
      </c>
      <c r="F760" s="4">
        <v>20</v>
      </c>
      <c r="G760" s="5">
        <v>0</v>
      </c>
      <c r="H760" s="5">
        <f>IF(ORDERS[[#This Row],[Order Type]]="In-Store", 0,_xlfn.DAYS(ORDERS[[#This Row],[Order Arrival Date]],ORDERS[[#This Row],[Order Date]]))</f>
        <v>0</v>
      </c>
    </row>
    <row r="761" spans="1:8" ht="15.5" x14ac:dyDescent="0.3">
      <c r="A761" s="4">
        <f t="shared" si="11"/>
        <v>760</v>
      </c>
      <c r="B761" s="28">
        <v>38873.083456714783</v>
      </c>
      <c r="C761" s="28">
        <v>38873.083456714783</v>
      </c>
      <c r="D761" s="4" t="s">
        <v>413</v>
      </c>
      <c r="E761" s="5" t="s">
        <v>749</v>
      </c>
      <c r="F761" s="4">
        <v>27</v>
      </c>
      <c r="G761" s="5">
        <v>0</v>
      </c>
      <c r="H761" s="5">
        <f>IF(ORDERS[[#This Row],[Order Type]]="In-Store", 0,_xlfn.DAYS(ORDERS[[#This Row],[Order Arrival Date]],ORDERS[[#This Row],[Order Date]]))</f>
        <v>0</v>
      </c>
    </row>
    <row r="762" spans="1:8" ht="15.5" x14ac:dyDescent="0.3">
      <c r="A762" s="4">
        <f t="shared" si="11"/>
        <v>761</v>
      </c>
      <c r="B762" s="28">
        <v>41558.75973983296</v>
      </c>
      <c r="C762" s="28">
        <v>41558.75973983296</v>
      </c>
      <c r="D762" s="4" t="s">
        <v>413</v>
      </c>
      <c r="E762" s="5" t="s">
        <v>753</v>
      </c>
      <c r="F762" s="4">
        <v>38</v>
      </c>
      <c r="G762" s="5">
        <v>0</v>
      </c>
      <c r="H762" s="5">
        <f>IF(ORDERS[[#This Row],[Order Type]]="In-Store", 0,_xlfn.DAYS(ORDERS[[#This Row],[Order Arrival Date]],ORDERS[[#This Row],[Order Date]]))</f>
        <v>0</v>
      </c>
    </row>
    <row r="763" spans="1:8" ht="15.5" x14ac:dyDescent="0.3">
      <c r="A763" s="4">
        <f t="shared" si="11"/>
        <v>762</v>
      </c>
      <c r="B763" s="28">
        <v>39653.019065391411</v>
      </c>
      <c r="C763" s="28">
        <v>39668.019065391411</v>
      </c>
      <c r="D763" s="4" t="s">
        <v>414</v>
      </c>
      <c r="E763" s="5" t="s">
        <v>726</v>
      </c>
      <c r="F763" s="4">
        <v>0</v>
      </c>
      <c r="G763" s="5">
        <v>0</v>
      </c>
      <c r="H763" s="5">
        <f>IF(ORDERS[[#This Row],[Order Type]]="In-Store", 0,_xlfn.DAYS(ORDERS[[#This Row],[Order Arrival Date]],ORDERS[[#This Row],[Order Date]]))</f>
        <v>15</v>
      </c>
    </row>
    <row r="764" spans="1:8" ht="15.5" x14ac:dyDescent="0.3">
      <c r="A764" s="4">
        <f t="shared" si="11"/>
        <v>763</v>
      </c>
      <c r="B764" s="28">
        <v>39266.715909018167</v>
      </c>
      <c r="C764" s="28">
        <v>39278.715909018167</v>
      </c>
      <c r="D764" s="4" t="s">
        <v>414</v>
      </c>
      <c r="E764" s="5" t="s">
        <v>723</v>
      </c>
      <c r="F764" s="4">
        <v>0</v>
      </c>
      <c r="G764" s="5">
        <v>0</v>
      </c>
      <c r="H764" s="5">
        <f>IF(ORDERS[[#This Row],[Order Type]]="In-Store", 0,_xlfn.DAYS(ORDERS[[#This Row],[Order Arrival Date]],ORDERS[[#This Row],[Order Date]]))</f>
        <v>12</v>
      </c>
    </row>
    <row r="765" spans="1:8" ht="15.5" x14ac:dyDescent="0.3">
      <c r="A765" s="4">
        <f t="shared" si="11"/>
        <v>764</v>
      </c>
      <c r="B765" s="28">
        <v>45144.376029588791</v>
      </c>
      <c r="C765" s="28">
        <v>45153.376029588791</v>
      </c>
      <c r="D765" s="4" t="s">
        <v>414</v>
      </c>
      <c r="E765" s="5" t="s">
        <v>698</v>
      </c>
      <c r="F765" s="4">
        <v>0</v>
      </c>
      <c r="G765" s="5">
        <v>0</v>
      </c>
      <c r="H765" s="5">
        <f>IF(ORDERS[[#This Row],[Order Type]]="In-Store", 0,_xlfn.DAYS(ORDERS[[#This Row],[Order Arrival Date]],ORDERS[[#This Row],[Order Date]]))</f>
        <v>9</v>
      </c>
    </row>
    <row r="766" spans="1:8" ht="15.5" x14ac:dyDescent="0.3">
      <c r="A766" s="4">
        <f t="shared" si="11"/>
        <v>765</v>
      </c>
      <c r="B766" s="28">
        <v>43271.66787247204</v>
      </c>
      <c r="C766" s="28">
        <v>43271.66787247204</v>
      </c>
      <c r="D766" s="4" t="s">
        <v>413</v>
      </c>
      <c r="E766" s="5" t="s">
        <v>629</v>
      </c>
      <c r="F766" s="4">
        <v>36</v>
      </c>
      <c r="G766" s="5">
        <v>0</v>
      </c>
      <c r="H766" s="5">
        <f>IF(ORDERS[[#This Row],[Order Type]]="In-Store", 0,_xlfn.DAYS(ORDERS[[#This Row],[Order Arrival Date]],ORDERS[[#This Row],[Order Date]]))</f>
        <v>0</v>
      </c>
    </row>
    <row r="767" spans="1:8" ht="15.5" x14ac:dyDescent="0.3">
      <c r="A767" s="4">
        <f t="shared" si="11"/>
        <v>766</v>
      </c>
      <c r="B767" s="28">
        <v>39320.645279894445</v>
      </c>
      <c r="C767" s="28">
        <v>39322.645279894445</v>
      </c>
      <c r="D767" s="4" t="s">
        <v>414</v>
      </c>
      <c r="E767" s="5" t="s">
        <v>748</v>
      </c>
      <c r="F767" s="4">
        <v>0</v>
      </c>
      <c r="G767" s="5">
        <v>0</v>
      </c>
      <c r="H767" s="5">
        <f>IF(ORDERS[[#This Row],[Order Type]]="In-Store", 0,_xlfn.DAYS(ORDERS[[#This Row],[Order Arrival Date]],ORDERS[[#This Row],[Order Date]]))</f>
        <v>2</v>
      </c>
    </row>
    <row r="768" spans="1:8" ht="15.5" x14ac:dyDescent="0.3">
      <c r="A768" s="4">
        <f t="shared" si="11"/>
        <v>767</v>
      </c>
      <c r="B768" s="28">
        <v>41923.296564527504</v>
      </c>
      <c r="C768" s="28">
        <v>41923.296564527504</v>
      </c>
      <c r="D768" s="4" t="s">
        <v>413</v>
      </c>
      <c r="E768" s="5" t="s">
        <v>820</v>
      </c>
      <c r="F768" s="4">
        <v>45</v>
      </c>
      <c r="G768" s="5">
        <v>0</v>
      </c>
      <c r="H768" s="5">
        <f>IF(ORDERS[[#This Row],[Order Type]]="In-Store", 0,_xlfn.DAYS(ORDERS[[#This Row],[Order Arrival Date]],ORDERS[[#This Row],[Order Date]]))</f>
        <v>0</v>
      </c>
    </row>
    <row r="769" spans="1:8" ht="15.5" x14ac:dyDescent="0.3">
      <c r="A769" s="4">
        <f t="shared" si="11"/>
        <v>768</v>
      </c>
      <c r="B769" s="28">
        <v>42760.198104161063</v>
      </c>
      <c r="C769" s="28">
        <v>42773.198104161063</v>
      </c>
      <c r="D769" s="4" t="s">
        <v>414</v>
      </c>
      <c r="E769" s="5" t="s">
        <v>696</v>
      </c>
      <c r="F769" s="4">
        <v>0</v>
      </c>
      <c r="G769" s="5">
        <v>0</v>
      </c>
      <c r="H769" s="5">
        <f>IF(ORDERS[[#This Row],[Order Type]]="In-Store", 0,_xlfn.DAYS(ORDERS[[#This Row],[Order Arrival Date]],ORDERS[[#This Row],[Order Date]]))</f>
        <v>13</v>
      </c>
    </row>
    <row r="770" spans="1:8" ht="15.5" x14ac:dyDescent="0.3">
      <c r="A770" s="4">
        <f t="shared" si="11"/>
        <v>769</v>
      </c>
      <c r="B770" s="28">
        <v>43213.023119332051</v>
      </c>
      <c r="C770" s="28">
        <v>43213.023119332051</v>
      </c>
      <c r="D770" s="4" t="s">
        <v>413</v>
      </c>
      <c r="E770" s="5" t="s">
        <v>671</v>
      </c>
      <c r="F770" s="4">
        <v>3</v>
      </c>
      <c r="G770" s="5">
        <v>0</v>
      </c>
      <c r="H770" s="5">
        <f>IF(ORDERS[[#This Row],[Order Type]]="In-Store", 0,_xlfn.DAYS(ORDERS[[#This Row],[Order Arrival Date]],ORDERS[[#This Row],[Order Date]]))</f>
        <v>0</v>
      </c>
    </row>
    <row r="771" spans="1:8" ht="15.5" x14ac:dyDescent="0.3">
      <c r="A771" s="4">
        <f t="shared" si="11"/>
        <v>770</v>
      </c>
      <c r="B771" s="28">
        <v>40621.206362158176</v>
      </c>
      <c r="C771" s="28">
        <v>40624.206362158176</v>
      </c>
      <c r="D771" s="4" t="s">
        <v>414</v>
      </c>
      <c r="E771" s="5" t="s">
        <v>774</v>
      </c>
      <c r="F771" s="4">
        <v>0</v>
      </c>
      <c r="G771" s="5">
        <v>0</v>
      </c>
      <c r="H771" s="5">
        <f>IF(ORDERS[[#This Row],[Order Type]]="In-Store", 0,_xlfn.DAYS(ORDERS[[#This Row],[Order Arrival Date]],ORDERS[[#This Row],[Order Date]]))</f>
        <v>3</v>
      </c>
    </row>
    <row r="772" spans="1:8" ht="15.5" x14ac:dyDescent="0.3">
      <c r="A772" s="4">
        <f t="shared" ref="A772:A835" si="12">1+A771</f>
        <v>771</v>
      </c>
      <c r="B772" s="28">
        <v>44888.53257056373</v>
      </c>
      <c r="C772" s="28">
        <v>44892.53257056373</v>
      </c>
      <c r="D772" s="4" t="s">
        <v>414</v>
      </c>
      <c r="E772" s="5" t="s">
        <v>728</v>
      </c>
      <c r="F772" s="4">
        <v>0</v>
      </c>
      <c r="G772" s="5">
        <v>0</v>
      </c>
      <c r="H772" s="5">
        <f>IF(ORDERS[[#This Row],[Order Type]]="In-Store", 0,_xlfn.DAYS(ORDERS[[#This Row],[Order Arrival Date]],ORDERS[[#This Row],[Order Date]]))</f>
        <v>4</v>
      </c>
    </row>
    <row r="773" spans="1:8" ht="15.5" x14ac:dyDescent="0.3">
      <c r="A773" s="4">
        <f t="shared" si="12"/>
        <v>772</v>
      </c>
      <c r="B773" s="28">
        <v>42116.790871416022</v>
      </c>
      <c r="C773" s="28">
        <v>42116.790871416022</v>
      </c>
      <c r="D773" s="4" t="s">
        <v>413</v>
      </c>
      <c r="E773" s="5" t="s">
        <v>777</v>
      </c>
      <c r="F773" s="4">
        <v>32</v>
      </c>
      <c r="G773" s="5">
        <v>0</v>
      </c>
      <c r="H773" s="5">
        <f>IF(ORDERS[[#This Row],[Order Type]]="In-Store", 0,_xlfn.DAYS(ORDERS[[#This Row],[Order Arrival Date]],ORDERS[[#This Row],[Order Date]]))</f>
        <v>0</v>
      </c>
    </row>
    <row r="774" spans="1:8" ht="15.5" x14ac:dyDescent="0.3">
      <c r="A774" s="4">
        <f t="shared" si="12"/>
        <v>773</v>
      </c>
      <c r="B774" s="28">
        <v>45242.942053426756</v>
      </c>
      <c r="C774" s="28">
        <v>45242.942053426756</v>
      </c>
      <c r="D774" s="4" t="s">
        <v>413</v>
      </c>
      <c r="E774" s="5" t="s">
        <v>759</v>
      </c>
      <c r="F774" s="4">
        <v>12</v>
      </c>
      <c r="G774" s="5">
        <v>0</v>
      </c>
      <c r="H774" s="5">
        <f>IF(ORDERS[[#This Row],[Order Type]]="In-Store", 0,_xlfn.DAYS(ORDERS[[#This Row],[Order Arrival Date]],ORDERS[[#This Row],[Order Date]]))</f>
        <v>0</v>
      </c>
    </row>
    <row r="775" spans="1:8" ht="15.5" x14ac:dyDescent="0.3">
      <c r="A775" s="4">
        <f t="shared" si="12"/>
        <v>774</v>
      </c>
      <c r="B775" s="28">
        <v>39898.78086649171</v>
      </c>
      <c r="C775" s="28">
        <v>39898.78086649171</v>
      </c>
      <c r="D775" s="4" t="s">
        <v>413</v>
      </c>
      <c r="E775" s="5" t="s">
        <v>802</v>
      </c>
      <c r="F775" s="4">
        <v>13</v>
      </c>
      <c r="G775" s="5">
        <v>0</v>
      </c>
      <c r="H775" s="5">
        <f>IF(ORDERS[[#This Row],[Order Type]]="In-Store", 0,_xlfn.DAYS(ORDERS[[#This Row],[Order Arrival Date]],ORDERS[[#This Row],[Order Date]]))</f>
        <v>0</v>
      </c>
    </row>
    <row r="776" spans="1:8" ht="15.5" x14ac:dyDescent="0.3">
      <c r="A776" s="4">
        <f t="shared" si="12"/>
        <v>775</v>
      </c>
      <c r="B776" s="28">
        <v>42050.207465847903</v>
      </c>
      <c r="C776" s="28">
        <v>42050.207465847903</v>
      </c>
      <c r="D776" s="4" t="s">
        <v>413</v>
      </c>
      <c r="E776" s="5" t="s">
        <v>784</v>
      </c>
      <c r="F776" s="4">
        <v>50</v>
      </c>
      <c r="G776" s="5">
        <v>0</v>
      </c>
      <c r="H776" s="5">
        <f>IF(ORDERS[[#This Row],[Order Type]]="In-Store", 0,_xlfn.DAYS(ORDERS[[#This Row],[Order Arrival Date]],ORDERS[[#This Row],[Order Date]]))</f>
        <v>0</v>
      </c>
    </row>
    <row r="777" spans="1:8" ht="15.5" x14ac:dyDescent="0.3">
      <c r="A777" s="4">
        <f t="shared" si="12"/>
        <v>776</v>
      </c>
      <c r="B777" s="28">
        <v>44362.682554957384</v>
      </c>
      <c r="C777" s="28">
        <v>44362.682554957384</v>
      </c>
      <c r="D777" s="4" t="s">
        <v>413</v>
      </c>
      <c r="E777" s="5" t="s">
        <v>675</v>
      </c>
      <c r="F777" s="4">
        <v>10</v>
      </c>
      <c r="G777" s="5">
        <v>0</v>
      </c>
      <c r="H777" s="5">
        <f>IF(ORDERS[[#This Row],[Order Type]]="In-Store", 0,_xlfn.DAYS(ORDERS[[#This Row],[Order Arrival Date]],ORDERS[[#This Row],[Order Date]]))</f>
        <v>0</v>
      </c>
    </row>
    <row r="778" spans="1:8" ht="15.5" x14ac:dyDescent="0.3">
      <c r="A778" s="4">
        <f t="shared" si="12"/>
        <v>777</v>
      </c>
      <c r="B778" s="28">
        <v>42619.177266509469</v>
      </c>
      <c r="C778" s="28">
        <v>42619.177266509469</v>
      </c>
      <c r="D778" s="4" t="s">
        <v>413</v>
      </c>
      <c r="E778" s="5" t="s">
        <v>756</v>
      </c>
      <c r="F778" s="4">
        <v>26</v>
      </c>
      <c r="G778" s="5">
        <v>0</v>
      </c>
      <c r="H778" s="5">
        <f>IF(ORDERS[[#This Row],[Order Type]]="In-Store", 0,_xlfn.DAYS(ORDERS[[#This Row],[Order Arrival Date]],ORDERS[[#This Row],[Order Date]]))</f>
        <v>0</v>
      </c>
    </row>
    <row r="779" spans="1:8" ht="15.5" x14ac:dyDescent="0.3">
      <c r="A779" s="4">
        <f t="shared" si="12"/>
        <v>778</v>
      </c>
      <c r="B779" s="28">
        <v>40599.571227591441</v>
      </c>
      <c r="C779" s="28">
        <v>40610.571227591441</v>
      </c>
      <c r="D779" s="4" t="s">
        <v>414</v>
      </c>
      <c r="E779" s="5" t="s">
        <v>686</v>
      </c>
      <c r="F779" s="4">
        <v>0</v>
      </c>
      <c r="G779" s="5">
        <v>0</v>
      </c>
      <c r="H779" s="5">
        <f>IF(ORDERS[[#This Row],[Order Type]]="In-Store", 0,_xlfn.DAYS(ORDERS[[#This Row],[Order Arrival Date]],ORDERS[[#This Row],[Order Date]]))</f>
        <v>11</v>
      </c>
    </row>
    <row r="780" spans="1:8" ht="15.5" x14ac:dyDescent="0.3">
      <c r="A780" s="4">
        <f t="shared" si="12"/>
        <v>779</v>
      </c>
      <c r="B780" s="28">
        <v>39401.114181895769</v>
      </c>
      <c r="C780" s="28">
        <v>39401.114181895769</v>
      </c>
      <c r="D780" s="4" t="s">
        <v>413</v>
      </c>
      <c r="E780" s="5" t="s">
        <v>786</v>
      </c>
      <c r="F780" s="4">
        <v>38</v>
      </c>
      <c r="G780" s="5">
        <v>0</v>
      </c>
      <c r="H780" s="5">
        <f>IF(ORDERS[[#This Row],[Order Type]]="In-Store", 0,_xlfn.DAYS(ORDERS[[#This Row],[Order Arrival Date]],ORDERS[[#This Row],[Order Date]]))</f>
        <v>0</v>
      </c>
    </row>
    <row r="781" spans="1:8" ht="15.5" x14ac:dyDescent="0.3">
      <c r="A781" s="4">
        <f t="shared" si="12"/>
        <v>780</v>
      </c>
      <c r="B781" s="28">
        <v>41434.948290114589</v>
      </c>
      <c r="C781" s="28">
        <v>41436.948290114589</v>
      </c>
      <c r="D781" s="4" t="s">
        <v>414</v>
      </c>
      <c r="E781" s="5" t="s">
        <v>769</v>
      </c>
      <c r="F781" s="4">
        <v>0</v>
      </c>
      <c r="G781" s="5">
        <v>0</v>
      </c>
      <c r="H781" s="5">
        <f>IF(ORDERS[[#This Row],[Order Type]]="In-Store", 0,_xlfn.DAYS(ORDERS[[#This Row],[Order Arrival Date]],ORDERS[[#This Row],[Order Date]]))</f>
        <v>2</v>
      </c>
    </row>
    <row r="782" spans="1:8" ht="15.5" x14ac:dyDescent="0.3">
      <c r="A782" s="4">
        <f t="shared" si="12"/>
        <v>781</v>
      </c>
      <c r="B782" s="28">
        <v>40015.631096201971</v>
      </c>
      <c r="C782" s="28">
        <v>40015.631096201971</v>
      </c>
      <c r="D782" s="4" t="s">
        <v>413</v>
      </c>
      <c r="E782" s="5" t="s">
        <v>702</v>
      </c>
      <c r="F782" s="4">
        <v>23</v>
      </c>
      <c r="G782" s="5">
        <v>0</v>
      </c>
      <c r="H782" s="5">
        <f>IF(ORDERS[[#This Row],[Order Type]]="In-Store", 0,_xlfn.DAYS(ORDERS[[#This Row],[Order Arrival Date]],ORDERS[[#This Row],[Order Date]]))</f>
        <v>0</v>
      </c>
    </row>
    <row r="783" spans="1:8" ht="15.5" x14ac:dyDescent="0.3">
      <c r="A783" s="4">
        <f t="shared" si="12"/>
        <v>782</v>
      </c>
      <c r="B783" s="28">
        <v>39310.390677584059</v>
      </c>
      <c r="C783" s="28">
        <v>39316.390677584059</v>
      </c>
      <c r="D783" s="4" t="s">
        <v>414</v>
      </c>
      <c r="E783" s="5" t="s">
        <v>684</v>
      </c>
      <c r="F783" s="4">
        <v>0</v>
      </c>
      <c r="G783" s="5">
        <v>0</v>
      </c>
      <c r="H783" s="5">
        <f>IF(ORDERS[[#This Row],[Order Type]]="In-Store", 0,_xlfn.DAYS(ORDERS[[#This Row],[Order Arrival Date]],ORDERS[[#This Row],[Order Date]]))</f>
        <v>6</v>
      </c>
    </row>
    <row r="784" spans="1:8" ht="15.5" x14ac:dyDescent="0.3">
      <c r="A784" s="4">
        <f t="shared" si="12"/>
        <v>783</v>
      </c>
      <c r="B784" s="28">
        <v>40462.084144209308</v>
      </c>
      <c r="C784" s="28">
        <v>40462.084144209308</v>
      </c>
      <c r="D784" s="4" t="s">
        <v>413</v>
      </c>
      <c r="E784" s="5" t="s">
        <v>710</v>
      </c>
      <c r="F784" s="4">
        <v>49</v>
      </c>
      <c r="G784" s="5">
        <v>0</v>
      </c>
      <c r="H784" s="5">
        <f>IF(ORDERS[[#This Row],[Order Type]]="In-Store", 0,_xlfn.DAYS(ORDERS[[#This Row],[Order Arrival Date]],ORDERS[[#This Row],[Order Date]]))</f>
        <v>0</v>
      </c>
    </row>
    <row r="785" spans="1:8" ht="15.5" x14ac:dyDescent="0.3">
      <c r="A785" s="4">
        <f t="shared" si="12"/>
        <v>784</v>
      </c>
      <c r="B785" s="28">
        <v>42410.333623722785</v>
      </c>
      <c r="C785" s="28">
        <v>42410.333623722785</v>
      </c>
      <c r="D785" s="4" t="s">
        <v>413</v>
      </c>
      <c r="E785" s="5" t="s">
        <v>712</v>
      </c>
      <c r="F785" s="4">
        <v>3</v>
      </c>
      <c r="G785" s="5">
        <v>0</v>
      </c>
      <c r="H785" s="5">
        <f>IF(ORDERS[[#This Row],[Order Type]]="In-Store", 0,_xlfn.DAYS(ORDERS[[#This Row],[Order Arrival Date]],ORDERS[[#This Row],[Order Date]]))</f>
        <v>0</v>
      </c>
    </row>
    <row r="786" spans="1:8" ht="15.5" x14ac:dyDescent="0.3">
      <c r="A786" s="4">
        <f t="shared" si="12"/>
        <v>785</v>
      </c>
      <c r="B786" s="28">
        <v>43689.318845196096</v>
      </c>
      <c r="C786" s="28">
        <v>43696.318845196096</v>
      </c>
      <c r="D786" s="4" t="s">
        <v>414</v>
      </c>
      <c r="E786" s="5" t="s">
        <v>643</v>
      </c>
      <c r="F786" s="4">
        <v>0</v>
      </c>
      <c r="G786" s="5">
        <v>0</v>
      </c>
      <c r="H786" s="5">
        <f>IF(ORDERS[[#This Row],[Order Type]]="In-Store", 0,_xlfn.DAYS(ORDERS[[#This Row],[Order Arrival Date]],ORDERS[[#This Row],[Order Date]]))</f>
        <v>7</v>
      </c>
    </row>
    <row r="787" spans="1:8" ht="15.5" x14ac:dyDescent="0.3">
      <c r="A787" s="4">
        <f t="shared" si="12"/>
        <v>786</v>
      </c>
      <c r="B787" s="28">
        <v>43323.693187520737</v>
      </c>
      <c r="C787" s="28">
        <v>43323.693187520737</v>
      </c>
      <c r="D787" s="4" t="s">
        <v>413</v>
      </c>
      <c r="E787" s="5" t="s">
        <v>798</v>
      </c>
      <c r="F787" s="4">
        <v>45</v>
      </c>
      <c r="G787" s="5">
        <v>0</v>
      </c>
      <c r="H787" s="5">
        <f>IF(ORDERS[[#This Row],[Order Type]]="In-Store", 0,_xlfn.DAYS(ORDERS[[#This Row],[Order Arrival Date]],ORDERS[[#This Row],[Order Date]]))</f>
        <v>0</v>
      </c>
    </row>
    <row r="788" spans="1:8" ht="15.5" x14ac:dyDescent="0.3">
      <c r="A788" s="4">
        <f t="shared" si="12"/>
        <v>787</v>
      </c>
      <c r="B788" s="28">
        <v>43419.415390673159</v>
      </c>
      <c r="C788" s="28">
        <v>43419.415390673159</v>
      </c>
      <c r="D788" s="4" t="s">
        <v>413</v>
      </c>
      <c r="E788" s="5" t="s">
        <v>622</v>
      </c>
      <c r="F788" s="4">
        <v>30</v>
      </c>
      <c r="G788" s="5">
        <v>0</v>
      </c>
      <c r="H788" s="5">
        <f>IF(ORDERS[[#This Row],[Order Type]]="In-Store", 0,_xlfn.DAYS(ORDERS[[#This Row],[Order Arrival Date]],ORDERS[[#This Row],[Order Date]]))</f>
        <v>0</v>
      </c>
    </row>
    <row r="789" spans="1:8" ht="15.5" x14ac:dyDescent="0.3">
      <c r="A789" s="4">
        <f t="shared" si="12"/>
        <v>788</v>
      </c>
      <c r="B789" s="28">
        <v>40532.856608578477</v>
      </c>
      <c r="C789" s="28">
        <v>40532.856608578477</v>
      </c>
      <c r="D789" s="4" t="s">
        <v>413</v>
      </c>
      <c r="E789" s="5" t="s">
        <v>818</v>
      </c>
      <c r="F789" s="4">
        <v>20</v>
      </c>
      <c r="G789" s="5">
        <v>0</v>
      </c>
      <c r="H789" s="5">
        <f>IF(ORDERS[[#This Row],[Order Type]]="In-Store", 0,_xlfn.DAYS(ORDERS[[#This Row],[Order Arrival Date]],ORDERS[[#This Row],[Order Date]]))</f>
        <v>0</v>
      </c>
    </row>
    <row r="790" spans="1:8" ht="15.5" x14ac:dyDescent="0.3">
      <c r="A790" s="4">
        <f t="shared" si="12"/>
        <v>789</v>
      </c>
      <c r="B790" s="28">
        <v>43872.153003910229</v>
      </c>
      <c r="C790" s="28">
        <v>43872.153003910229</v>
      </c>
      <c r="D790" s="4" t="s">
        <v>413</v>
      </c>
      <c r="E790" s="5" t="s">
        <v>813</v>
      </c>
      <c r="F790" s="4">
        <v>40</v>
      </c>
      <c r="G790" s="5">
        <v>0</v>
      </c>
      <c r="H790" s="5">
        <f>IF(ORDERS[[#This Row],[Order Type]]="In-Store", 0,_xlfn.DAYS(ORDERS[[#This Row],[Order Arrival Date]],ORDERS[[#This Row],[Order Date]]))</f>
        <v>0</v>
      </c>
    </row>
    <row r="791" spans="1:8" ht="15.5" x14ac:dyDescent="0.3">
      <c r="A791" s="4">
        <f t="shared" si="12"/>
        <v>790</v>
      </c>
      <c r="B791" s="28">
        <v>38847.613925718433</v>
      </c>
      <c r="C791" s="28">
        <v>38847.613925718433</v>
      </c>
      <c r="D791" s="4" t="s">
        <v>413</v>
      </c>
      <c r="E791" s="5" t="s">
        <v>723</v>
      </c>
      <c r="F791" s="4">
        <v>20</v>
      </c>
      <c r="G791" s="5">
        <v>0</v>
      </c>
      <c r="H791" s="5">
        <f>IF(ORDERS[[#This Row],[Order Type]]="In-Store", 0,_xlfn.DAYS(ORDERS[[#This Row],[Order Arrival Date]],ORDERS[[#This Row],[Order Date]]))</f>
        <v>0</v>
      </c>
    </row>
    <row r="792" spans="1:8" ht="15.5" x14ac:dyDescent="0.3">
      <c r="A792" s="4">
        <f t="shared" si="12"/>
        <v>791</v>
      </c>
      <c r="B792" s="28">
        <v>41950.278119764153</v>
      </c>
      <c r="C792" s="28">
        <v>41967.278119764153</v>
      </c>
      <c r="D792" s="4" t="s">
        <v>414</v>
      </c>
      <c r="E792" s="5" t="s">
        <v>732</v>
      </c>
      <c r="F792" s="4">
        <v>0</v>
      </c>
      <c r="G792" s="5">
        <v>0</v>
      </c>
      <c r="H792" s="5">
        <f>IF(ORDERS[[#This Row],[Order Type]]="In-Store", 0,_xlfn.DAYS(ORDERS[[#This Row],[Order Arrival Date]],ORDERS[[#This Row],[Order Date]]))</f>
        <v>17</v>
      </c>
    </row>
    <row r="793" spans="1:8" ht="15.5" x14ac:dyDescent="0.3">
      <c r="A793" s="4">
        <f t="shared" si="12"/>
        <v>792</v>
      </c>
      <c r="B793" s="28">
        <v>39857.846618760479</v>
      </c>
      <c r="C793" s="28">
        <v>39857.846618760479</v>
      </c>
      <c r="D793" s="4" t="s">
        <v>413</v>
      </c>
      <c r="E793" s="5" t="s">
        <v>748</v>
      </c>
      <c r="F793" s="4">
        <v>49</v>
      </c>
      <c r="G793" s="5">
        <v>0</v>
      </c>
      <c r="H793" s="5">
        <f>IF(ORDERS[[#This Row],[Order Type]]="In-Store", 0,_xlfn.DAYS(ORDERS[[#This Row],[Order Arrival Date]],ORDERS[[#This Row],[Order Date]]))</f>
        <v>0</v>
      </c>
    </row>
    <row r="794" spans="1:8" ht="15.5" x14ac:dyDescent="0.3">
      <c r="A794" s="4">
        <f t="shared" si="12"/>
        <v>793</v>
      </c>
      <c r="B794" s="28">
        <v>44476.590437737097</v>
      </c>
      <c r="C794" s="28">
        <v>44476.590437737097</v>
      </c>
      <c r="D794" s="4" t="s">
        <v>413</v>
      </c>
      <c r="E794" s="5" t="s">
        <v>711</v>
      </c>
      <c r="F794" s="4">
        <v>27</v>
      </c>
      <c r="G794" s="5">
        <v>0</v>
      </c>
      <c r="H794" s="5">
        <f>IF(ORDERS[[#This Row],[Order Type]]="In-Store", 0,_xlfn.DAYS(ORDERS[[#This Row],[Order Arrival Date]],ORDERS[[#This Row],[Order Date]]))</f>
        <v>0</v>
      </c>
    </row>
    <row r="795" spans="1:8" ht="15.5" x14ac:dyDescent="0.3">
      <c r="A795" s="4">
        <f t="shared" si="12"/>
        <v>794</v>
      </c>
      <c r="B795" s="28">
        <v>42851.580372774886</v>
      </c>
      <c r="C795" s="28">
        <v>42851.580372774886</v>
      </c>
      <c r="D795" s="4" t="s">
        <v>413</v>
      </c>
      <c r="E795" s="5" t="s">
        <v>762</v>
      </c>
      <c r="F795" s="4">
        <v>29</v>
      </c>
      <c r="G795" s="5">
        <v>0</v>
      </c>
      <c r="H795" s="5">
        <f>IF(ORDERS[[#This Row],[Order Type]]="In-Store", 0,_xlfn.DAYS(ORDERS[[#This Row],[Order Arrival Date]],ORDERS[[#This Row],[Order Date]]))</f>
        <v>0</v>
      </c>
    </row>
    <row r="796" spans="1:8" ht="15.5" x14ac:dyDescent="0.3">
      <c r="A796" s="4">
        <f t="shared" si="12"/>
        <v>795</v>
      </c>
      <c r="B796" s="28">
        <v>42529.098567016663</v>
      </c>
      <c r="C796" s="28">
        <v>42529.098567016663</v>
      </c>
      <c r="D796" s="4" t="s">
        <v>413</v>
      </c>
      <c r="E796" s="5" t="s">
        <v>702</v>
      </c>
      <c r="F796" s="4">
        <v>22</v>
      </c>
      <c r="G796" s="5">
        <v>0</v>
      </c>
      <c r="H796" s="5">
        <f>IF(ORDERS[[#This Row],[Order Type]]="In-Store", 0,_xlfn.DAYS(ORDERS[[#This Row],[Order Arrival Date]],ORDERS[[#This Row],[Order Date]]))</f>
        <v>0</v>
      </c>
    </row>
    <row r="797" spans="1:8" ht="15.5" x14ac:dyDescent="0.3">
      <c r="A797" s="4">
        <f t="shared" si="12"/>
        <v>796</v>
      </c>
      <c r="B797" s="28">
        <v>40552.583274469405</v>
      </c>
      <c r="C797" s="28">
        <v>40565.583274469405</v>
      </c>
      <c r="D797" s="4" t="s">
        <v>414</v>
      </c>
      <c r="E797" s="5" t="s">
        <v>668</v>
      </c>
      <c r="F797" s="4">
        <v>0</v>
      </c>
      <c r="G797" s="5">
        <v>0</v>
      </c>
      <c r="H797" s="5">
        <f>IF(ORDERS[[#This Row],[Order Type]]="In-Store", 0,_xlfn.DAYS(ORDERS[[#This Row],[Order Arrival Date]],ORDERS[[#This Row],[Order Date]]))</f>
        <v>13</v>
      </c>
    </row>
    <row r="798" spans="1:8" ht="15.5" x14ac:dyDescent="0.3">
      <c r="A798" s="4">
        <f t="shared" si="12"/>
        <v>797</v>
      </c>
      <c r="B798" s="28">
        <v>45089.579539135397</v>
      </c>
      <c r="C798" s="28">
        <v>45089.579539135397</v>
      </c>
      <c r="D798" s="4" t="s">
        <v>413</v>
      </c>
      <c r="E798" s="5" t="s">
        <v>803</v>
      </c>
      <c r="F798" s="4">
        <v>26</v>
      </c>
      <c r="G798" s="5">
        <v>0</v>
      </c>
      <c r="H798" s="5">
        <f>IF(ORDERS[[#This Row],[Order Type]]="In-Store", 0,_xlfn.DAYS(ORDERS[[#This Row],[Order Arrival Date]],ORDERS[[#This Row],[Order Date]]))</f>
        <v>0</v>
      </c>
    </row>
    <row r="799" spans="1:8" ht="15.5" x14ac:dyDescent="0.3">
      <c r="A799" s="4">
        <f t="shared" si="12"/>
        <v>798</v>
      </c>
      <c r="B799" s="28">
        <v>39864.910095319261</v>
      </c>
      <c r="C799" s="28">
        <v>39877.910095319261</v>
      </c>
      <c r="D799" s="4" t="s">
        <v>414</v>
      </c>
      <c r="E799" s="5" t="s">
        <v>674</v>
      </c>
      <c r="F799" s="4">
        <v>0</v>
      </c>
      <c r="G799" s="5">
        <v>0</v>
      </c>
      <c r="H799" s="5">
        <f>IF(ORDERS[[#This Row],[Order Type]]="In-Store", 0,_xlfn.DAYS(ORDERS[[#This Row],[Order Arrival Date]],ORDERS[[#This Row],[Order Date]]))</f>
        <v>13</v>
      </c>
    </row>
    <row r="800" spans="1:8" ht="15.5" x14ac:dyDescent="0.3">
      <c r="A800" s="4">
        <f t="shared" si="12"/>
        <v>799</v>
      </c>
      <c r="B800" s="28">
        <v>42483.029766950262</v>
      </c>
      <c r="C800" s="28">
        <v>42483.029766950262</v>
      </c>
      <c r="D800" s="4" t="s">
        <v>413</v>
      </c>
      <c r="E800" s="5" t="s">
        <v>727</v>
      </c>
      <c r="F800" s="4">
        <v>24</v>
      </c>
      <c r="G800" s="5">
        <v>0</v>
      </c>
      <c r="H800" s="5">
        <f>IF(ORDERS[[#This Row],[Order Type]]="In-Store", 0,_xlfn.DAYS(ORDERS[[#This Row],[Order Arrival Date]],ORDERS[[#This Row],[Order Date]]))</f>
        <v>0</v>
      </c>
    </row>
    <row r="801" spans="1:8" ht="15.5" x14ac:dyDescent="0.3">
      <c r="A801" s="4">
        <f t="shared" si="12"/>
        <v>800</v>
      </c>
      <c r="B801" s="28">
        <v>44583.011545499183</v>
      </c>
      <c r="C801" s="28">
        <v>44583.011545499183</v>
      </c>
      <c r="D801" s="4" t="s">
        <v>413</v>
      </c>
      <c r="E801" s="5" t="s">
        <v>666</v>
      </c>
      <c r="F801" s="4">
        <v>15</v>
      </c>
      <c r="G801" s="5">
        <v>0</v>
      </c>
      <c r="H801" s="5">
        <f>IF(ORDERS[[#This Row],[Order Type]]="In-Store", 0,_xlfn.DAYS(ORDERS[[#This Row],[Order Arrival Date]],ORDERS[[#This Row],[Order Date]]))</f>
        <v>0</v>
      </c>
    </row>
    <row r="802" spans="1:8" ht="15.5" x14ac:dyDescent="0.3">
      <c r="A802" s="4">
        <f t="shared" si="12"/>
        <v>801</v>
      </c>
      <c r="B802" s="28">
        <v>39860.668918178548</v>
      </c>
      <c r="C802" s="28">
        <v>39860.668918178548</v>
      </c>
      <c r="D802" s="4" t="s">
        <v>413</v>
      </c>
      <c r="E802" s="5" t="s">
        <v>794</v>
      </c>
      <c r="F802" s="4">
        <v>27</v>
      </c>
      <c r="G802" s="5">
        <v>0</v>
      </c>
      <c r="H802" s="5">
        <f>IF(ORDERS[[#This Row],[Order Type]]="In-Store", 0,_xlfn.DAYS(ORDERS[[#This Row],[Order Arrival Date]],ORDERS[[#This Row],[Order Date]]))</f>
        <v>0</v>
      </c>
    </row>
    <row r="803" spans="1:8" ht="15.5" x14ac:dyDescent="0.3">
      <c r="A803" s="4">
        <f t="shared" si="12"/>
        <v>802</v>
      </c>
      <c r="B803" s="28">
        <v>41078.291048768158</v>
      </c>
      <c r="C803" s="28">
        <v>41078.291048768158</v>
      </c>
      <c r="D803" s="4" t="s">
        <v>413</v>
      </c>
      <c r="E803" s="5" t="s">
        <v>722</v>
      </c>
      <c r="F803" s="4">
        <v>44</v>
      </c>
      <c r="G803" s="5">
        <v>0</v>
      </c>
      <c r="H803" s="5">
        <f>IF(ORDERS[[#This Row],[Order Type]]="In-Store", 0,_xlfn.DAYS(ORDERS[[#This Row],[Order Arrival Date]],ORDERS[[#This Row],[Order Date]]))</f>
        <v>0</v>
      </c>
    </row>
    <row r="804" spans="1:8" ht="15.5" x14ac:dyDescent="0.3">
      <c r="A804" s="4">
        <f t="shared" si="12"/>
        <v>803</v>
      </c>
      <c r="B804" s="28">
        <v>44799.822987380299</v>
      </c>
      <c r="C804" s="28">
        <v>44799.822987380299</v>
      </c>
      <c r="D804" s="4" t="s">
        <v>413</v>
      </c>
      <c r="E804" s="5" t="s">
        <v>795</v>
      </c>
      <c r="F804" s="4">
        <v>12</v>
      </c>
      <c r="G804" s="5">
        <v>0</v>
      </c>
      <c r="H804" s="5">
        <f>IF(ORDERS[[#This Row],[Order Type]]="In-Store", 0,_xlfn.DAYS(ORDERS[[#This Row],[Order Arrival Date]],ORDERS[[#This Row],[Order Date]]))</f>
        <v>0</v>
      </c>
    </row>
    <row r="805" spans="1:8" ht="15.5" x14ac:dyDescent="0.3">
      <c r="A805" s="4">
        <f t="shared" si="12"/>
        <v>804</v>
      </c>
      <c r="B805" s="28">
        <v>40622.374893476503</v>
      </c>
      <c r="C805" s="28">
        <v>40622.374893476503</v>
      </c>
      <c r="D805" s="4" t="s">
        <v>413</v>
      </c>
      <c r="E805" s="5" t="s">
        <v>630</v>
      </c>
      <c r="F805" s="4">
        <v>47</v>
      </c>
      <c r="G805" s="5">
        <v>0</v>
      </c>
      <c r="H805" s="5">
        <f>IF(ORDERS[[#This Row],[Order Type]]="In-Store", 0,_xlfn.DAYS(ORDERS[[#This Row],[Order Arrival Date]],ORDERS[[#This Row],[Order Date]]))</f>
        <v>0</v>
      </c>
    </row>
    <row r="806" spans="1:8" ht="15.5" x14ac:dyDescent="0.3">
      <c r="A806" s="4">
        <f t="shared" si="12"/>
        <v>805</v>
      </c>
      <c r="B806" s="28">
        <v>42867.248760271163</v>
      </c>
      <c r="C806" s="28">
        <v>42867.248760271163</v>
      </c>
      <c r="D806" s="4" t="s">
        <v>413</v>
      </c>
      <c r="E806" s="5" t="s">
        <v>679</v>
      </c>
      <c r="F806" s="4">
        <v>8</v>
      </c>
      <c r="G806" s="5">
        <v>0</v>
      </c>
      <c r="H806" s="5">
        <f>IF(ORDERS[[#This Row],[Order Type]]="In-Store", 0,_xlfn.DAYS(ORDERS[[#This Row],[Order Arrival Date]],ORDERS[[#This Row],[Order Date]]))</f>
        <v>0</v>
      </c>
    </row>
    <row r="807" spans="1:8" ht="15.5" x14ac:dyDescent="0.3">
      <c r="A807" s="4">
        <f t="shared" si="12"/>
        <v>806</v>
      </c>
      <c r="B807" s="28">
        <v>43097.068207319986</v>
      </c>
      <c r="C807" s="28">
        <v>43099.068207319986</v>
      </c>
      <c r="D807" s="4" t="s">
        <v>414</v>
      </c>
      <c r="E807" s="5" t="s">
        <v>661</v>
      </c>
      <c r="F807" s="4">
        <v>0</v>
      </c>
      <c r="G807" s="5">
        <v>0</v>
      </c>
      <c r="H807" s="5">
        <f>IF(ORDERS[[#This Row],[Order Type]]="In-Store", 0,_xlfn.DAYS(ORDERS[[#This Row],[Order Arrival Date]],ORDERS[[#This Row],[Order Date]]))</f>
        <v>2</v>
      </c>
    </row>
    <row r="808" spans="1:8" ht="15.5" x14ac:dyDescent="0.3">
      <c r="A808" s="4">
        <f t="shared" si="12"/>
        <v>807</v>
      </c>
      <c r="B808" s="28">
        <v>43869.980390065866</v>
      </c>
      <c r="C808" s="28">
        <v>43869.980390065866</v>
      </c>
      <c r="D808" s="4" t="s">
        <v>413</v>
      </c>
      <c r="E808" s="5" t="s">
        <v>810</v>
      </c>
      <c r="F808" s="4">
        <v>37</v>
      </c>
      <c r="G808" s="5">
        <v>0</v>
      </c>
      <c r="H808" s="5">
        <f>IF(ORDERS[[#This Row],[Order Type]]="In-Store", 0,_xlfn.DAYS(ORDERS[[#This Row],[Order Arrival Date]],ORDERS[[#This Row],[Order Date]]))</f>
        <v>0</v>
      </c>
    </row>
    <row r="809" spans="1:8" ht="15.5" x14ac:dyDescent="0.3">
      <c r="A809" s="4">
        <f t="shared" si="12"/>
        <v>808</v>
      </c>
      <c r="B809" s="28">
        <v>42020.368064403527</v>
      </c>
      <c r="C809" s="28">
        <v>42026.368064403527</v>
      </c>
      <c r="D809" s="4" t="s">
        <v>414</v>
      </c>
      <c r="E809" s="5" t="s">
        <v>758</v>
      </c>
      <c r="F809" s="4">
        <v>0</v>
      </c>
      <c r="G809" s="5">
        <v>0</v>
      </c>
      <c r="H809" s="5">
        <f>IF(ORDERS[[#This Row],[Order Type]]="In-Store", 0,_xlfn.DAYS(ORDERS[[#This Row],[Order Arrival Date]],ORDERS[[#This Row],[Order Date]]))</f>
        <v>6</v>
      </c>
    </row>
    <row r="810" spans="1:8" ht="15.5" x14ac:dyDescent="0.3">
      <c r="A810" s="4">
        <f t="shared" si="12"/>
        <v>809</v>
      </c>
      <c r="B810" s="28">
        <v>44382.011298150202</v>
      </c>
      <c r="C810" s="28">
        <v>44382.011298150202</v>
      </c>
      <c r="D810" s="4" t="s">
        <v>413</v>
      </c>
      <c r="E810" s="5" t="s">
        <v>775</v>
      </c>
      <c r="F810" s="4">
        <v>21</v>
      </c>
      <c r="G810" s="5">
        <v>0</v>
      </c>
      <c r="H810" s="5">
        <f>IF(ORDERS[[#This Row],[Order Type]]="In-Store", 0,_xlfn.DAYS(ORDERS[[#This Row],[Order Arrival Date]],ORDERS[[#This Row],[Order Date]]))</f>
        <v>0</v>
      </c>
    </row>
    <row r="811" spans="1:8" ht="15.5" x14ac:dyDescent="0.3">
      <c r="A811" s="4">
        <f t="shared" si="12"/>
        <v>810</v>
      </c>
      <c r="B811" s="28">
        <v>44222.867418813548</v>
      </c>
      <c r="C811" s="28">
        <v>44222.867418813548</v>
      </c>
      <c r="D811" s="4" t="s">
        <v>413</v>
      </c>
      <c r="E811" s="5" t="s">
        <v>659</v>
      </c>
      <c r="F811" s="4">
        <v>46</v>
      </c>
      <c r="G811" s="5">
        <v>0</v>
      </c>
      <c r="H811" s="5">
        <f>IF(ORDERS[[#This Row],[Order Type]]="In-Store", 0,_xlfn.DAYS(ORDERS[[#This Row],[Order Arrival Date]],ORDERS[[#This Row],[Order Date]]))</f>
        <v>0</v>
      </c>
    </row>
    <row r="812" spans="1:8" ht="15.5" x14ac:dyDescent="0.3">
      <c r="A812" s="4">
        <f t="shared" si="12"/>
        <v>811</v>
      </c>
      <c r="B812" s="28">
        <v>43959.085741086834</v>
      </c>
      <c r="C812" s="28">
        <v>43959.085741086834</v>
      </c>
      <c r="D812" s="4" t="s">
        <v>413</v>
      </c>
      <c r="E812" s="5" t="s">
        <v>776</v>
      </c>
      <c r="F812" s="4">
        <v>36</v>
      </c>
      <c r="G812" s="5">
        <v>0</v>
      </c>
      <c r="H812" s="5">
        <f>IF(ORDERS[[#This Row],[Order Type]]="In-Store", 0,_xlfn.DAYS(ORDERS[[#This Row],[Order Arrival Date]],ORDERS[[#This Row],[Order Date]]))</f>
        <v>0</v>
      </c>
    </row>
    <row r="813" spans="1:8" ht="15.5" x14ac:dyDescent="0.3">
      <c r="A813" s="4">
        <f t="shared" si="12"/>
        <v>812</v>
      </c>
      <c r="B813" s="28">
        <v>42741.700507327812</v>
      </c>
      <c r="C813" s="28">
        <v>42758.700507327812</v>
      </c>
      <c r="D813" s="4" t="s">
        <v>414</v>
      </c>
      <c r="E813" s="5" t="s">
        <v>631</v>
      </c>
      <c r="F813" s="4">
        <v>0</v>
      </c>
      <c r="G813" s="5">
        <v>0</v>
      </c>
      <c r="H813" s="5">
        <f>IF(ORDERS[[#This Row],[Order Type]]="In-Store", 0,_xlfn.DAYS(ORDERS[[#This Row],[Order Arrival Date]],ORDERS[[#This Row],[Order Date]]))</f>
        <v>17</v>
      </c>
    </row>
    <row r="814" spans="1:8" ht="15.5" x14ac:dyDescent="0.3">
      <c r="A814" s="4">
        <f t="shared" si="12"/>
        <v>813</v>
      </c>
      <c r="B814" s="28">
        <v>40283.925290074963</v>
      </c>
      <c r="C814" s="28">
        <v>40283.925290074963</v>
      </c>
      <c r="D814" s="4" t="s">
        <v>413</v>
      </c>
      <c r="E814" s="5" t="s">
        <v>706</v>
      </c>
      <c r="F814" s="4">
        <v>49</v>
      </c>
      <c r="G814" s="5">
        <v>0</v>
      </c>
      <c r="H814" s="5">
        <f>IF(ORDERS[[#This Row],[Order Type]]="In-Store", 0,_xlfn.DAYS(ORDERS[[#This Row],[Order Arrival Date]],ORDERS[[#This Row],[Order Date]]))</f>
        <v>0</v>
      </c>
    </row>
    <row r="815" spans="1:8" ht="15.5" x14ac:dyDescent="0.3">
      <c r="A815" s="4">
        <f t="shared" si="12"/>
        <v>814</v>
      </c>
      <c r="B815" s="28">
        <v>39755.862719182129</v>
      </c>
      <c r="C815" s="28">
        <v>39773.862719182129</v>
      </c>
      <c r="D815" s="4" t="s">
        <v>414</v>
      </c>
      <c r="E815" s="5" t="s">
        <v>722</v>
      </c>
      <c r="F815" s="4">
        <v>0</v>
      </c>
      <c r="G815" s="5">
        <v>0</v>
      </c>
      <c r="H815" s="5">
        <f>IF(ORDERS[[#This Row],[Order Type]]="In-Store", 0,_xlfn.DAYS(ORDERS[[#This Row],[Order Arrival Date]],ORDERS[[#This Row],[Order Date]]))</f>
        <v>18</v>
      </c>
    </row>
    <row r="816" spans="1:8" ht="15.5" x14ac:dyDescent="0.3">
      <c r="A816" s="4">
        <f t="shared" si="12"/>
        <v>815</v>
      </c>
      <c r="B816" s="28">
        <v>43056.893788007343</v>
      </c>
      <c r="C816" s="28">
        <v>43056.893788007343</v>
      </c>
      <c r="D816" s="4" t="s">
        <v>413</v>
      </c>
      <c r="E816" s="5" t="s">
        <v>707</v>
      </c>
      <c r="F816" s="4">
        <v>37</v>
      </c>
      <c r="G816" s="5">
        <v>0</v>
      </c>
      <c r="H816" s="5">
        <f>IF(ORDERS[[#This Row],[Order Type]]="In-Store", 0,_xlfn.DAYS(ORDERS[[#This Row],[Order Arrival Date]],ORDERS[[#This Row],[Order Date]]))</f>
        <v>0</v>
      </c>
    </row>
    <row r="817" spans="1:8" ht="15.5" x14ac:dyDescent="0.3">
      <c r="A817" s="4">
        <f t="shared" si="12"/>
        <v>816</v>
      </c>
      <c r="B817" s="28">
        <v>44610.90621227357</v>
      </c>
      <c r="C817" s="28">
        <v>44610.90621227357</v>
      </c>
      <c r="D817" s="4" t="s">
        <v>413</v>
      </c>
      <c r="E817" s="5" t="s">
        <v>695</v>
      </c>
      <c r="F817" s="4">
        <v>19</v>
      </c>
      <c r="G817" s="5">
        <v>0</v>
      </c>
      <c r="H817" s="5">
        <f>IF(ORDERS[[#This Row],[Order Type]]="In-Store", 0,_xlfn.DAYS(ORDERS[[#This Row],[Order Arrival Date]],ORDERS[[#This Row],[Order Date]]))</f>
        <v>0</v>
      </c>
    </row>
    <row r="818" spans="1:8" ht="15.5" x14ac:dyDescent="0.3">
      <c r="A818" s="4">
        <f t="shared" si="12"/>
        <v>817</v>
      </c>
      <c r="B818" s="28">
        <v>38900.760539251671</v>
      </c>
      <c r="C818" s="28">
        <v>38903.760539251671</v>
      </c>
      <c r="D818" s="4" t="s">
        <v>414</v>
      </c>
      <c r="E818" s="5" t="s">
        <v>682</v>
      </c>
      <c r="F818" s="4">
        <v>0</v>
      </c>
      <c r="G818" s="5">
        <v>0</v>
      </c>
      <c r="H818" s="5">
        <f>IF(ORDERS[[#This Row],[Order Type]]="In-Store", 0,_xlfn.DAYS(ORDERS[[#This Row],[Order Arrival Date]],ORDERS[[#This Row],[Order Date]]))</f>
        <v>3</v>
      </c>
    </row>
    <row r="819" spans="1:8" ht="15.5" x14ac:dyDescent="0.3">
      <c r="A819" s="4">
        <f t="shared" si="12"/>
        <v>818</v>
      </c>
      <c r="B819" s="28">
        <v>42800.30652178196</v>
      </c>
      <c r="C819" s="28">
        <v>42800.30652178196</v>
      </c>
      <c r="D819" s="4" t="s">
        <v>413</v>
      </c>
      <c r="E819" s="5" t="s">
        <v>670</v>
      </c>
      <c r="F819" s="4">
        <v>45</v>
      </c>
      <c r="G819" s="5">
        <v>0</v>
      </c>
      <c r="H819" s="5">
        <f>IF(ORDERS[[#This Row],[Order Type]]="In-Store", 0,_xlfn.DAYS(ORDERS[[#This Row],[Order Arrival Date]],ORDERS[[#This Row],[Order Date]]))</f>
        <v>0</v>
      </c>
    </row>
    <row r="820" spans="1:8" ht="15.5" x14ac:dyDescent="0.3">
      <c r="A820" s="4">
        <f t="shared" si="12"/>
        <v>819</v>
      </c>
      <c r="B820" s="28">
        <v>43517.447904003493</v>
      </c>
      <c r="C820" s="28">
        <v>43517.447904003493</v>
      </c>
      <c r="D820" s="4" t="s">
        <v>413</v>
      </c>
      <c r="E820" s="5" t="s">
        <v>675</v>
      </c>
      <c r="F820" s="4">
        <v>15</v>
      </c>
      <c r="G820" s="5">
        <v>0</v>
      </c>
      <c r="H820" s="5">
        <f>IF(ORDERS[[#This Row],[Order Type]]="In-Store", 0,_xlfn.DAYS(ORDERS[[#This Row],[Order Arrival Date]],ORDERS[[#This Row],[Order Date]]))</f>
        <v>0</v>
      </c>
    </row>
    <row r="821" spans="1:8" ht="15.5" x14ac:dyDescent="0.3">
      <c r="A821" s="4">
        <f t="shared" si="12"/>
        <v>820</v>
      </c>
      <c r="B821" s="28">
        <v>43987.325716386724</v>
      </c>
      <c r="C821" s="28">
        <v>43987.325716386724</v>
      </c>
      <c r="D821" s="4" t="s">
        <v>413</v>
      </c>
      <c r="E821" s="5" t="s">
        <v>805</v>
      </c>
      <c r="F821" s="4">
        <v>36</v>
      </c>
      <c r="G821" s="5">
        <v>0</v>
      </c>
      <c r="H821" s="5">
        <f>IF(ORDERS[[#This Row],[Order Type]]="In-Store", 0,_xlfn.DAYS(ORDERS[[#This Row],[Order Arrival Date]],ORDERS[[#This Row],[Order Date]]))</f>
        <v>0</v>
      </c>
    </row>
    <row r="822" spans="1:8" ht="15.5" x14ac:dyDescent="0.3">
      <c r="A822" s="4">
        <f t="shared" si="12"/>
        <v>821</v>
      </c>
      <c r="B822" s="28">
        <v>42198.651478602973</v>
      </c>
      <c r="C822" s="28">
        <v>42198.651478602973</v>
      </c>
      <c r="D822" s="4" t="s">
        <v>413</v>
      </c>
      <c r="E822" s="5" t="s">
        <v>793</v>
      </c>
      <c r="F822" s="4">
        <v>5</v>
      </c>
      <c r="G822" s="5">
        <v>0</v>
      </c>
      <c r="H822" s="5">
        <f>IF(ORDERS[[#This Row],[Order Type]]="In-Store", 0,_xlfn.DAYS(ORDERS[[#This Row],[Order Arrival Date]],ORDERS[[#This Row],[Order Date]]))</f>
        <v>0</v>
      </c>
    </row>
    <row r="823" spans="1:8" ht="15.5" x14ac:dyDescent="0.3">
      <c r="A823" s="4">
        <f t="shared" si="12"/>
        <v>822</v>
      </c>
      <c r="B823" s="28">
        <v>44208.232821517857</v>
      </c>
      <c r="C823" s="28">
        <v>44208.232821517857</v>
      </c>
      <c r="D823" s="4" t="s">
        <v>413</v>
      </c>
      <c r="E823" s="5" t="s">
        <v>699</v>
      </c>
      <c r="F823" s="4">
        <v>25</v>
      </c>
      <c r="G823" s="5">
        <v>0</v>
      </c>
      <c r="H823" s="5">
        <f>IF(ORDERS[[#This Row],[Order Type]]="In-Store", 0,_xlfn.DAYS(ORDERS[[#This Row],[Order Arrival Date]],ORDERS[[#This Row],[Order Date]]))</f>
        <v>0</v>
      </c>
    </row>
    <row r="824" spans="1:8" ht="15.5" x14ac:dyDescent="0.3">
      <c r="A824" s="4">
        <f t="shared" si="12"/>
        <v>823</v>
      </c>
      <c r="B824" s="28">
        <v>39076.625033170581</v>
      </c>
      <c r="C824" s="28">
        <v>39076.625033170581</v>
      </c>
      <c r="D824" s="4" t="s">
        <v>413</v>
      </c>
      <c r="E824" s="5" t="s">
        <v>634</v>
      </c>
      <c r="F824" s="4">
        <v>34</v>
      </c>
      <c r="G824" s="5">
        <v>0</v>
      </c>
      <c r="H824" s="5">
        <f>IF(ORDERS[[#This Row],[Order Type]]="In-Store", 0,_xlfn.DAYS(ORDERS[[#This Row],[Order Arrival Date]],ORDERS[[#This Row],[Order Date]]))</f>
        <v>0</v>
      </c>
    </row>
    <row r="825" spans="1:8" ht="15.5" x14ac:dyDescent="0.3">
      <c r="A825" s="4">
        <f t="shared" si="12"/>
        <v>824</v>
      </c>
      <c r="B825" s="28">
        <v>45221.293505793459</v>
      </c>
      <c r="C825" s="28">
        <v>45221.293505793459</v>
      </c>
      <c r="D825" s="4" t="s">
        <v>413</v>
      </c>
      <c r="E825" s="5" t="s">
        <v>650</v>
      </c>
      <c r="F825" s="4">
        <v>4</v>
      </c>
      <c r="G825" s="5">
        <v>0</v>
      </c>
      <c r="H825" s="5">
        <f>IF(ORDERS[[#This Row],[Order Type]]="In-Store", 0,_xlfn.DAYS(ORDERS[[#This Row],[Order Arrival Date]],ORDERS[[#This Row],[Order Date]]))</f>
        <v>0</v>
      </c>
    </row>
    <row r="826" spans="1:8" ht="15.5" x14ac:dyDescent="0.3">
      <c r="A826" s="4">
        <f t="shared" si="12"/>
        <v>825</v>
      </c>
      <c r="B826" s="28">
        <v>40821.230272213674</v>
      </c>
      <c r="C826" s="28">
        <v>40821.230272213674</v>
      </c>
      <c r="D826" s="4" t="s">
        <v>413</v>
      </c>
      <c r="E826" s="5" t="s">
        <v>692</v>
      </c>
      <c r="F826" s="4">
        <v>41</v>
      </c>
      <c r="G826" s="5">
        <v>0</v>
      </c>
      <c r="H826" s="5">
        <f>IF(ORDERS[[#This Row],[Order Type]]="In-Store", 0,_xlfn.DAYS(ORDERS[[#This Row],[Order Arrival Date]],ORDERS[[#This Row],[Order Date]]))</f>
        <v>0</v>
      </c>
    </row>
    <row r="827" spans="1:8" ht="15.5" x14ac:dyDescent="0.3">
      <c r="A827" s="4">
        <f t="shared" si="12"/>
        <v>826</v>
      </c>
      <c r="B827" s="28">
        <v>42501.809311782134</v>
      </c>
      <c r="C827" s="28">
        <v>42501.809311782134</v>
      </c>
      <c r="D827" s="4" t="s">
        <v>413</v>
      </c>
      <c r="E827" s="5" t="s">
        <v>784</v>
      </c>
      <c r="F827" s="4">
        <v>25</v>
      </c>
      <c r="G827" s="5">
        <v>0</v>
      </c>
      <c r="H827" s="5">
        <f>IF(ORDERS[[#This Row],[Order Type]]="In-Store", 0,_xlfn.DAYS(ORDERS[[#This Row],[Order Arrival Date]],ORDERS[[#This Row],[Order Date]]))</f>
        <v>0</v>
      </c>
    </row>
    <row r="828" spans="1:8" ht="15.5" x14ac:dyDescent="0.3">
      <c r="A828" s="4">
        <f t="shared" si="12"/>
        <v>827</v>
      </c>
      <c r="B828" s="28">
        <v>42435.991542742224</v>
      </c>
      <c r="C828" s="28">
        <v>42435.991542742224</v>
      </c>
      <c r="D828" s="4" t="s">
        <v>413</v>
      </c>
      <c r="E828" s="5" t="s">
        <v>651</v>
      </c>
      <c r="F828" s="4">
        <v>49</v>
      </c>
      <c r="G828" s="5">
        <v>0</v>
      </c>
      <c r="H828" s="5">
        <f>IF(ORDERS[[#This Row],[Order Type]]="In-Store", 0,_xlfn.DAYS(ORDERS[[#This Row],[Order Arrival Date]],ORDERS[[#This Row],[Order Date]]))</f>
        <v>0</v>
      </c>
    </row>
    <row r="829" spans="1:8" ht="15.5" x14ac:dyDescent="0.3">
      <c r="A829" s="4">
        <f t="shared" si="12"/>
        <v>828</v>
      </c>
      <c r="B829" s="28">
        <v>40957.286947008375</v>
      </c>
      <c r="C829" s="28">
        <v>40957.286947008375</v>
      </c>
      <c r="D829" s="4" t="s">
        <v>413</v>
      </c>
      <c r="E829" s="5" t="s">
        <v>684</v>
      </c>
      <c r="F829" s="4">
        <v>27</v>
      </c>
      <c r="G829" s="5">
        <v>0</v>
      </c>
      <c r="H829" s="5">
        <f>IF(ORDERS[[#This Row],[Order Type]]="In-Store", 0,_xlfn.DAYS(ORDERS[[#This Row],[Order Arrival Date]],ORDERS[[#This Row],[Order Date]]))</f>
        <v>0</v>
      </c>
    </row>
    <row r="830" spans="1:8" ht="15.5" x14ac:dyDescent="0.3">
      <c r="A830" s="4">
        <f t="shared" si="12"/>
        <v>829</v>
      </c>
      <c r="B830" s="28">
        <v>40746.503710614401</v>
      </c>
      <c r="C830" s="28">
        <v>40748.503710614401</v>
      </c>
      <c r="D830" s="4" t="s">
        <v>414</v>
      </c>
      <c r="E830" s="5" t="s">
        <v>667</v>
      </c>
      <c r="F830" s="4">
        <v>0</v>
      </c>
      <c r="G830" s="5">
        <v>0</v>
      </c>
      <c r="H830" s="5">
        <f>IF(ORDERS[[#This Row],[Order Type]]="In-Store", 0,_xlfn.DAYS(ORDERS[[#This Row],[Order Arrival Date]],ORDERS[[#This Row],[Order Date]]))</f>
        <v>2</v>
      </c>
    </row>
    <row r="831" spans="1:8" ht="15.5" x14ac:dyDescent="0.3">
      <c r="A831" s="4">
        <f t="shared" si="12"/>
        <v>830</v>
      </c>
      <c r="B831" s="28">
        <v>43988.37171573715</v>
      </c>
      <c r="C831" s="28">
        <v>43988.37171573715</v>
      </c>
      <c r="D831" s="4" t="s">
        <v>413</v>
      </c>
      <c r="E831" s="5" t="s">
        <v>721</v>
      </c>
      <c r="F831" s="4">
        <v>15</v>
      </c>
      <c r="G831" s="5">
        <v>0</v>
      </c>
      <c r="H831" s="5">
        <f>IF(ORDERS[[#This Row],[Order Type]]="In-Store", 0,_xlfn.DAYS(ORDERS[[#This Row],[Order Arrival Date]],ORDERS[[#This Row],[Order Date]]))</f>
        <v>0</v>
      </c>
    </row>
    <row r="832" spans="1:8" ht="15.5" x14ac:dyDescent="0.3">
      <c r="A832" s="4">
        <f t="shared" si="12"/>
        <v>831</v>
      </c>
      <c r="B832" s="28">
        <v>43904.710245167225</v>
      </c>
      <c r="C832" s="28">
        <v>43904.710245167225</v>
      </c>
      <c r="D832" s="4" t="s">
        <v>413</v>
      </c>
      <c r="E832" s="5" t="s">
        <v>697</v>
      </c>
      <c r="F832" s="4">
        <v>1</v>
      </c>
      <c r="G832" s="5">
        <v>0</v>
      </c>
      <c r="H832" s="5">
        <f>IF(ORDERS[[#This Row],[Order Type]]="In-Store", 0,_xlfn.DAYS(ORDERS[[#This Row],[Order Arrival Date]],ORDERS[[#This Row],[Order Date]]))</f>
        <v>0</v>
      </c>
    </row>
    <row r="833" spans="1:8" ht="15.5" x14ac:dyDescent="0.3">
      <c r="A833" s="4">
        <f t="shared" si="12"/>
        <v>832</v>
      </c>
      <c r="B833" s="28">
        <v>41195.815255267335</v>
      </c>
      <c r="C833" s="28">
        <v>41195.815255267335</v>
      </c>
      <c r="D833" s="4" t="s">
        <v>413</v>
      </c>
      <c r="E833" s="5" t="s">
        <v>706</v>
      </c>
      <c r="F833" s="4">
        <v>1</v>
      </c>
      <c r="G833" s="5">
        <v>0</v>
      </c>
      <c r="H833" s="5">
        <f>IF(ORDERS[[#This Row],[Order Type]]="In-Store", 0,_xlfn.DAYS(ORDERS[[#This Row],[Order Arrival Date]],ORDERS[[#This Row],[Order Date]]))</f>
        <v>0</v>
      </c>
    </row>
    <row r="834" spans="1:8" ht="15.5" x14ac:dyDescent="0.3">
      <c r="A834" s="4">
        <f t="shared" si="12"/>
        <v>833</v>
      </c>
      <c r="B834" s="28">
        <v>41701.952919234514</v>
      </c>
      <c r="C834" s="28">
        <v>41708.952919234514</v>
      </c>
      <c r="D834" s="4" t="s">
        <v>414</v>
      </c>
      <c r="E834" s="5" t="s">
        <v>688</v>
      </c>
      <c r="F834" s="4">
        <v>0</v>
      </c>
      <c r="G834" s="5">
        <v>0</v>
      </c>
      <c r="H834" s="5">
        <f>IF(ORDERS[[#This Row],[Order Type]]="In-Store", 0,_xlfn.DAYS(ORDERS[[#This Row],[Order Arrival Date]],ORDERS[[#This Row],[Order Date]]))</f>
        <v>7</v>
      </c>
    </row>
    <row r="835" spans="1:8" ht="15.5" x14ac:dyDescent="0.3">
      <c r="A835" s="4">
        <f t="shared" si="12"/>
        <v>834</v>
      </c>
      <c r="B835" s="28">
        <v>42136.046905779767</v>
      </c>
      <c r="C835" s="28">
        <v>42136.046905779767</v>
      </c>
      <c r="D835" s="4" t="s">
        <v>413</v>
      </c>
      <c r="E835" s="5" t="s">
        <v>719</v>
      </c>
      <c r="F835" s="4">
        <v>13</v>
      </c>
      <c r="G835" s="5">
        <v>0</v>
      </c>
      <c r="H835" s="5">
        <f>IF(ORDERS[[#This Row],[Order Type]]="In-Store", 0,_xlfn.DAYS(ORDERS[[#This Row],[Order Arrival Date]],ORDERS[[#This Row],[Order Date]]))</f>
        <v>0</v>
      </c>
    </row>
    <row r="836" spans="1:8" ht="15.5" x14ac:dyDescent="0.3">
      <c r="A836" s="4">
        <f t="shared" ref="A836:A899" si="13">1+A835</f>
        <v>835</v>
      </c>
      <c r="B836" s="28">
        <v>40398.500319716215</v>
      </c>
      <c r="C836" s="28">
        <v>40398.500319716215</v>
      </c>
      <c r="D836" s="4" t="s">
        <v>413</v>
      </c>
      <c r="E836" s="5" t="s">
        <v>664</v>
      </c>
      <c r="F836" s="4">
        <v>10</v>
      </c>
      <c r="G836" s="5">
        <v>0</v>
      </c>
      <c r="H836" s="5">
        <f>IF(ORDERS[[#This Row],[Order Type]]="In-Store", 0,_xlfn.DAYS(ORDERS[[#This Row],[Order Arrival Date]],ORDERS[[#This Row],[Order Date]]))</f>
        <v>0</v>
      </c>
    </row>
    <row r="837" spans="1:8" ht="15.5" x14ac:dyDescent="0.3">
      <c r="A837" s="4">
        <f t="shared" si="13"/>
        <v>836</v>
      </c>
      <c r="B837" s="28">
        <v>44237.890108587082</v>
      </c>
      <c r="C837" s="28">
        <v>44237.890108587082</v>
      </c>
      <c r="D837" s="4" t="s">
        <v>413</v>
      </c>
      <c r="E837" s="5" t="s">
        <v>660</v>
      </c>
      <c r="F837" s="4">
        <v>34</v>
      </c>
      <c r="G837" s="5">
        <v>0</v>
      </c>
      <c r="H837" s="5">
        <f>IF(ORDERS[[#This Row],[Order Type]]="In-Store", 0,_xlfn.DAYS(ORDERS[[#This Row],[Order Arrival Date]],ORDERS[[#This Row],[Order Date]]))</f>
        <v>0</v>
      </c>
    </row>
    <row r="838" spans="1:8" ht="15.5" x14ac:dyDescent="0.3">
      <c r="A838" s="4">
        <f t="shared" si="13"/>
        <v>837</v>
      </c>
      <c r="B838" s="28">
        <v>40588.362459259843</v>
      </c>
      <c r="C838" s="28">
        <v>40595.362459259843</v>
      </c>
      <c r="D838" s="4" t="s">
        <v>414</v>
      </c>
      <c r="E838" s="5" t="s">
        <v>784</v>
      </c>
      <c r="F838" s="4">
        <v>0</v>
      </c>
      <c r="G838" s="5">
        <v>0</v>
      </c>
      <c r="H838" s="5">
        <f>IF(ORDERS[[#This Row],[Order Type]]="In-Store", 0,_xlfn.DAYS(ORDERS[[#This Row],[Order Arrival Date]],ORDERS[[#This Row],[Order Date]]))</f>
        <v>7</v>
      </c>
    </row>
    <row r="839" spans="1:8" ht="15.5" x14ac:dyDescent="0.3">
      <c r="A839" s="4">
        <f t="shared" si="13"/>
        <v>838</v>
      </c>
      <c r="B839" s="28">
        <v>42778.772398211426</v>
      </c>
      <c r="C839" s="28">
        <v>42778.772398211426</v>
      </c>
      <c r="D839" s="4" t="s">
        <v>413</v>
      </c>
      <c r="E839" s="5" t="s">
        <v>721</v>
      </c>
      <c r="F839" s="4">
        <v>30</v>
      </c>
      <c r="G839" s="5">
        <v>0</v>
      </c>
      <c r="H839" s="5">
        <f>IF(ORDERS[[#This Row],[Order Type]]="In-Store", 0,_xlfn.DAYS(ORDERS[[#This Row],[Order Arrival Date]],ORDERS[[#This Row],[Order Date]]))</f>
        <v>0</v>
      </c>
    </row>
    <row r="840" spans="1:8" ht="15.5" x14ac:dyDescent="0.3">
      <c r="A840" s="4">
        <f t="shared" si="13"/>
        <v>839</v>
      </c>
      <c r="B840" s="28">
        <v>42319.662902350807</v>
      </c>
      <c r="C840" s="28">
        <v>42319.662902350807</v>
      </c>
      <c r="D840" s="4" t="s">
        <v>413</v>
      </c>
      <c r="E840" s="5" t="s">
        <v>765</v>
      </c>
      <c r="F840" s="4">
        <v>10</v>
      </c>
      <c r="G840" s="5">
        <v>0</v>
      </c>
      <c r="H840" s="5">
        <f>IF(ORDERS[[#This Row],[Order Type]]="In-Store", 0,_xlfn.DAYS(ORDERS[[#This Row],[Order Arrival Date]],ORDERS[[#This Row],[Order Date]]))</f>
        <v>0</v>
      </c>
    </row>
    <row r="841" spans="1:8" ht="15.5" x14ac:dyDescent="0.3">
      <c r="A841" s="4">
        <f t="shared" si="13"/>
        <v>840</v>
      </c>
      <c r="B841" s="28">
        <v>41468.991615931358</v>
      </c>
      <c r="C841" s="28">
        <v>41468.991615931358</v>
      </c>
      <c r="D841" s="4" t="s">
        <v>413</v>
      </c>
      <c r="E841" s="5" t="s">
        <v>747</v>
      </c>
      <c r="F841" s="4">
        <v>7</v>
      </c>
      <c r="G841" s="5">
        <v>0</v>
      </c>
      <c r="H841" s="5">
        <f>IF(ORDERS[[#This Row],[Order Type]]="In-Store", 0,_xlfn.DAYS(ORDERS[[#This Row],[Order Arrival Date]],ORDERS[[#This Row],[Order Date]]))</f>
        <v>0</v>
      </c>
    </row>
    <row r="842" spans="1:8" ht="15.5" x14ac:dyDescent="0.3">
      <c r="A842" s="4">
        <f t="shared" si="13"/>
        <v>841</v>
      </c>
      <c r="B842" s="28">
        <v>39078.658282228316</v>
      </c>
      <c r="C842" s="28">
        <v>39078.658282228316</v>
      </c>
      <c r="D842" s="4" t="s">
        <v>413</v>
      </c>
      <c r="E842" s="5" t="s">
        <v>815</v>
      </c>
      <c r="F842" s="4">
        <v>42</v>
      </c>
      <c r="G842" s="5">
        <v>0</v>
      </c>
      <c r="H842" s="5">
        <f>IF(ORDERS[[#This Row],[Order Type]]="In-Store", 0,_xlfn.DAYS(ORDERS[[#This Row],[Order Arrival Date]],ORDERS[[#This Row],[Order Date]]))</f>
        <v>0</v>
      </c>
    </row>
    <row r="843" spans="1:8" ht="15.5" x14ac:dyDescent="0.3">
      <c r="A843" s="4">
        <f t="shared" si="13"/>
        <v>842</v>
      </c>
      <c r="B843" s="28">
        <v>42177.298460287806</v>
      </c>
      <c r="C843" s="28">
        <v>42177.298460287806</v>
      </c>
      <c r="D843" s="4" t="s">
        <v>413</v>
      </c>
      <c r="E843" s="5" t="s">
        <v>818</v>
      </c>
      <c r="F843" s="4">
        <v>7</v>
      </c>
      <c r="G843" s="5">
        <v>0</v>
      </c>
      <c r="H843" s="5">
        <f>IF(ORDERS[[#This Row],[Order Type]]="In-Store", 0,_xlfn.DAYS(ORDERS[[#This Row],[Order Arrival Date]],ORDERS[[#This Row],[Order Date]]))</f>
        <v>0</v>
      </c>
    </row>
    <row r="844" spans="1:8" ht="15.5" x14ac:dyDescent="0.3">
      <c r="A844" s="4">
        <f t="shared" si="13"/>
        <v>843</v>
      </c>
      <c r="B844" s="28">
        <v>38779.114802184697</v>
      </c>
      <c r="C844" s="28">
        <v>38779.114802184697</v>
      </c>
      <c r="D844" s="4" t="s">
        <v>413</v>
      </c>
      <c r="E844" s="5" t="s">
        <v>640</v>
      </c>
      <c r="F844" s="4">
        <v>28</v>
      </c>
      <c r="G844" s="5">
        <v>0</v>
      </c>
      <c r="H844" s="5">
        <f>IF(ORDERS[[#This Row],[Order Type]]="In-Store", 0,_xlfn.DAYS(ORDERS[[#This Row],[Order Arrival Date]],ORDERS[[#This Row],[Order Date]]))</f>
        <v>0</v>
      </c>
    </row>
    <row r="845" spans="1:8" ht="15.5" x14ac:dyDescent="0.3">
      <c r="A845" s="4">
        <f t="shared" si="13"/>
        <v>844</v>
      </c>
      <c r="B845" s="28">
        <v>43696.031040129434</v>
      </c>
      <c r="C845" s="28">
        <v>43696.031040129434</v>
      </c>
      <c r="D845" s="4" t="s">
        <v>413</v>
      </c>
      <c r="E845" s="5" t="s">
        <v>765</v>
      </c>
      <c r="F845" s="4">
        <v>32</v>
      </c>
      <c r="G845" s="5">
        <v>0</v>
      </c>
      <c r="H845" s="5">
        <f>IF(ORDERS[[#This Row],[Order Type]]="In-Store", 0,_xlfn.DAYS(ORDERS[[#This Row],[Order Arrival Date]],ORDERS[[#This Row],[Order Date]]))</f>
        <v>0</v>
      </c>
    </row>
    <row r="846" spans="1:8" ht="15.5" x14ac:dyDescent="0.3">
      <c r="A846" s="4">
        <f t="shared" si="13"/>
        <v>845</v>
      </c>
      <c r="B846" s="28">
        <v>45241.858508835729</v>
      </c>
      <c r="C846" s="28">
        <v>45241.858508835729</v>
      </c>
      <c r="D846" s="4" t="s">
        <v>413</v>
      </c>
      <c r="E846" s="5" t="s">
        <v>647</v>
      </c>
      <c r="F846" s="4">
        <v>42</v>
      </c>
      <c r="G846" s="5">
        <v>0</v>
      </c>
      <c r="H846" s="5">
        <f>IF(ORDERS[[#This Row],[Order Type]]="In-Store", 0,_xlfn.DAYS(ORDERS[[#This Row],[Order Arrival Date]],ORDERS[[#This Row],[Order Date]]))</f>
        <v>0</v>
      </c>
    </row>
    <row r="847" spans="1:8" ht="15.5" x14ac:dyDescent="0.3">
      <c r="A847" s="4">
        <f t="shared" si="13"/>
        <v>846</v>
      </c>
      <c r="B847" s="28">
        <v>45135.902863963944</v>
      </c>
      <c r="C847" s="28">
        <v>45148.902863963944</v>
      </c>
      <c r="D847" s="4" t="s">
        <v>414</v>
      </c>
      <c r="E847" s="5" t="s">
        <v>784</v>
      </c>
      <c r="F847" s="4">
        <v>0</v>
      </c>
      <c r="G847" s="5">
        <v>0</v>
      </c>
      <c r="H847" s="5">
        <f>IF(ORDERS[[#This Row],[Order Type]]="In-Store", 0,_xlfn.DAYS(ORDERS[[#This Row],[Order Arrival Date]],ORDERS[[#This Row],[Order Date]]))</f>
        <v>13</v>
      </c>
    </row>
    <row r="848" spans="1:8" ht="15.5" x14ac:dyDescent="0.3">
      <c r="A848" s="4">
        <f t="shared" si="13"/>
        <v>847</v>
      </c>
      <c r="B848" s="28">
        <v>39303.556706924559</v>
      </c>
      <c r="C848" s="28">
        <v>39303.556706924559</v>
      </c>
      <c r="D848" s="4" t="s">
        <v>413</v>
      </c>
      <c r="E848" s="5" t="s">
        <v>782</v>
      </c>
      <c r="F848" s="4">
        <v>11</v>
      </c>
      <c r="G848" s="5">
        <v>0</v>
      </c>
      <c r="H848" s="5">
        <f>IF(ORDERS[[#This Row],[Order Type]]="In-Store", 0,_xlfn.DAYS(ORDERS[[#This Row],[Order Arrival Date]],ORDERS[[#This Row],[Order Date]]))</f>
        <v>0</v>
      </c>
    </row>
    <row r="849" spans="1:8" ht="15.5" x14ac:dyDescent="0.3">
      <c r="A849" s="4">
        <f t="shared" si="13"/>
        <v>848</v>
      </c>
      <c r="B849" s="28">
        <v>44656.008007997458</v>
      </c>
      <c r="C849" s="28">
        <v>44656.008007997458</v>
      </c>
      <c r="D849" s="4" t="s">
        <v>413</v>
      </c>
      <c r="E849" s="5" t="s">
        <v>665</v>
      </c>
      <c r="F849" s="4">
        <v>12</v>
      </c>
      <c r="G849" s="5">
        <v>0</v>
      </c>
      <c r="H849" s="5">
        <f>IF(ORDERS[[#This Row],[Order Type]]="In-Store", 0,_xlfn.DAYS(ORDERS[[#This Row],[Order Arrival Date]],ORDERS[[#This Row],[Order Date]]))</f>
        <v>0</v>
      </c>
    </row>
    <row r="850" spans="1:8" ht="15.5" x14ac:dyDescent="0.3">
      <c r="A850" s="4">
        <f t="shared" si="13"/>
        <v>849</v>
      </c>
      <c r="B850" s="28">
        <v>41502.821747534224</v>
      </c>
      <c r="C850" s="28">
        <v>41513.821747534224</v>
      </c>
      <c r="D850" s="4" t="s">
        <v>414</v>
      </c>
      <c r="E850" s="5" t="s">
        <v>786</v>
      </c>
      <c r="F850" s="4">
        <v>0</v>
      </c>
      <c r="G850" s="5">
        <v>0</v>
      </c>
      <c r="H850" s="5">
        <f>IF(ORDERS[[#This Row],[Order Type]]="In-Store", 0,_xlfn.DAYS(ORDERS[[#This Row],[Order Arrival Date]],ORDERS[[#This Row],[Order Date]]))</f>
        <v>11</v>
      </c>
    </row>
    <row r="851" spans="1:8" ht="15.5" x14ac:dyDescent="0.3">
      <c r="A851" s="4">
        <f t="shared" si="13"/>
        <v>850</v>
      </c>
      <c r="B851" s="28">
        <v>39223.092997143103</v>
      </c>
      <c r="C851" s="28">
        <v>39223.092997143103</v>
      </c>
      <c r="D851" s="4" t="s">
        <v>413</v>
      </c>
      <c r="E851" s="5" t="s">
        <v>810</v>
      </c>
      <c r="F851" s="4">
        <v>36</v>
      </c>
      <c r="G851" s="5">
        <v>0</v>
      </c>
      <c r="H851" s="5">
        <f>IF(ORDERS[[#This Row],[Order Type]]="In-Store", 0,_xlfn.DAYS(ORDERS[[#This Row],[Order Arrival Date]],ORDERS[[#This Row],[Order Date]]))</f>
        <v>0</v>
      </c>
    </row>
    <row r="852" spans="1:8" ht="15.5" x14ac:dyDescent="0.3">
      <c r="A852" s="4">
        <f t="shared" si="13"/>
        <v>851</v>
      </c>
      <c r="B852" s="28">
        <v>41574.236098775684</v>
      </c>
      <c r="C852" s="28">
        <v>41574.236098775684</v>
      </c>
      <c r="D852" s="4" t="s">
        <v>413</v>
      </c>
      <c r="E852" s="5" t="s">
        <v>804</v>
      </c>
      <c r="F852" s="4">
        <v>11</v>
      </c>
      <c r="G852" s="5">
        <v>0</v>
      </c>
      <c r="H852" s="5">
        <f>IF(ORDERS[[#This Row],[Order Type]]="In-Store", 0,_xlfn.DAYS(ORDERS[[#This Row],[Order Arrival Date]],ORDERS[[#This Row],[Order Date]]))</f>
        <v>0</v>
      </c>
    </row>
    <row r="853" spans="1:8" ht="15.5" x14ac:dyDescent="0.3">
      <c r="A853" s="4">
        <f t="shared" si="13"/>
        <v>852</v>
      </c>
      <c r="B853" s="28">
        <v>41327.990605739622</v>
      </c>
      <c r="C853" s="28">
        <v>41327.990605739622</v>
      </c>
      <c r="D853" s="4" t="s">
        <v>413</v>
      </c>
      <c r="E853" s="5" t="s">
        <v>779</v>
      </c>
      <c r="F853" s="4">
        <v>14</v>
      </c>
      <c r="G853" s="5">
        <v>0</v>
      </c>
      <c r="H853" s="5">
        <f>IF(ORDERS[[#This Row],[Order Type]]="In-Store", 0,_xlfn.DAYS(ORDERS[[#This Row],[Order Arrival Date]],ORDERS[[#This Row],[Order Date]]))</f>
        <v>0</v>
      </c>
    </row>
    <row r="854" spans="1:8" ht="15.5" x14ac:dyDescent="0.3">
      <c r="A854" s="4">
        <f t="shared" si="13"/>
        <v>853</v>
      </c>
      <c r="B854" s="28">
        <v>42315.78420595637</v>
      </c>
      <c r="C854" s="28">
        <v>42315.78420595637</v>
      </c>
      <c r="D854" s="4" t="s">
        <v>413</v>
      </c>
      <c r="E854" s="5" t="s">
        <v>656</v>
      </c>
      <c r="F854" s="4">
        <v>29</v>
      </c>
      <c r="G854" s="5">
        <v>0</v>
      </c>
      <c r="H854" s="5">
        <f>IF(ORDERS[[#This Row],[Order Type]]="In-Store", 0,_xlfn.DAYS(ORDERS[[#This Row],[Order Arrival Date]],ORDERS[[#This Row],[Order Date]]))</f>
        <v>0</v>
      </c>
    </row>
    <row r="855" spans="1:8" ht="15.5" x14ac:dyDescent="0.3">
      <c r="A855" s="4">
        <f t="shared" si="13"/>
        <v>854</v>
      </c>
      <c r="B855" s="28">
        <v>39422.622723949382</v>
      </c>
      <c r="C855" s="28">
        <v>39422.622723949382</v>
      </c>
      <c r="D855" s="4" t="s">
        <v>413</v>
      </c>
      <c r="E855" s="5" t="s">
        <v>729</v>
      </c>
      <c r="F855" s="4">
        <v>29</v>
      </c>
      <c r="G855" s="5">
        <v>0</v>
      </c>
      <c r="H855" s="5">
        <f>IF(ORDERS[[#This Row],[Order Type]]="In-Store", 0,_xlfn.DAYS(ORDERS[[#This Row],[Order Arrival Date]],ORDERS[[#This Row],[Order Date]]))</f>
        <v>0</v>
      </c>
    </row>
    <row r="856" spans="1:8" ht="15.5" x14ac:dyDescent="0.3">
      <c r="A856" s="4">
        <f t="shared" si="13"/>
        <v>855</v>
      </c>
      <c r="B856" s="28">
        <v>41892.882944583886</v>
      </c>
      <c r="C856" s="28">
        <v>41892.882944583886</v>
      </c>
      <c r="D856" s="4" t="s">
        <v>413</v>
      </c>
      <c r="E856" s="5" t="s">
        <v>787</v>
      </c>
      <c r="F856" s="4">
        <v>41</v>
      </c>
      <c r="G856" s="5">
        <v>0</v>
      </c>
      <c r="H856" s="5">
        <f>IF(ORDERS[[#This Row],[Order Type]]="In-Store", 0,_xlfn.DAYS(ORDERS[[#This Row],[Order Arrival Date]],ORDERS[[#This Row],[Order Date]]))</f>
        <v>0</v>
      </c>
    </row>
    <row r="857" spans="1:8" ht="15.5" x14ac:dyDescent="0.3">
      <c r="A857" s="4">
        <f t="shared" si="13"/>
        <v>856</v>
      </c>
      <c r="B857" s="28">
        <v>40787.612608678326</v>
      </c>
      <c r="C857" s="28">
        <v>40787.612608678326</v>
      </c>
      <c r="D857" s="4" t="s">
        <v>413</v>
      </c>
      <c r="E857" s="5" t="s">
        <v>639</v>
      </c>
      <c r="F857" s="4">
        <v>49</v>
      </c>
      <c r="G857" s="5">
        <v>0</v>
      </c>
      <c r="H857" s="5">
        <f>IF(ORDERS[[#This Row],[Order Type]]="In-Store", 0,_xlfn.DAYS(ORDERS[[#This Row],[Order Arrival Date]],ORDERS[[#This Row],[Order Date]]))</f>
        <v>0</v>
      </c>
    </row>
    <row r="858" spans="1:8" ht="15.5" x14ac:dyDescent="0.3">
      <c r="A858" s="4">
        <f t="shared" si="13"/>
        <v>857</v>
      </c>
      <c r="B858" s="28">
        <v>45114.301955600597</v>
      </c>
      <c r="C858" s="28">
        <v>45114.301955600597</v>
      </c>
      <c r="D858" s="4" t="s">
        <v>413</v>
      </c>
      <c r="E858" s="5" t="s">
        <v>698</v>
      </c>
      <c r="F858" s="4">
        <v>30</v>
      </c>
      <c r="G858" s="5">
        <v>0</v>
      </c>
      <c r="H858" s="5">
        <f>IF(ORDERS[[#This Row],[Order Type]]="In-Store", 0,_xlfn.DAYS(ORDERS[[#This Row],[Order Arrival Date]],ORDERS[[#This Row],[Order Date]]))</f>
        <v>0</v>
      </c>
    </row>
    <row r="859" spans="1:8" ht="15.5" x14ac:dyDescent="0.3">
      <c r="A859" s="4">
        <f t="shared" si="13"/>
        <v>858</v>
      </c>
      <c r="B859" s="28">
        <v>45214.469001952995</v>
      </c>
      <c r="C859" s="28">
        <v>45214.469001952995</v>
      </c>
      <c r="D859" s="4" t="s">
        <v>413</v>
      </c>
      <c r="E859" s="5" t="s">
        <v>634</v>
      </c>
      <c r="F859" s="4">
        <v>31</v>
      </c>
      <c r="G859" s="5">
        <v>0</v>
      </c>
      <c r="H859" s="5">
        <f>IF(ORDERS[[#This Row],[Order Type]]="In-Store", 0,_xlfn.DAYS(ORDERS[[#This Row],[Order Arrival Date]],ORDERS[[#This Row],[Order Date]]))</f>
        <v>0</v>
      </c>
    </row>
    <row r="860" spans="1:8" ht="15.5" x14ac:dyDescent="0.3">
      <c r="A860" s="4">
        <f t="shared" si="13"/>
        <v>859</v>
      </c>
      <c r="B860" s="28">
        <v>44458.151965309589</v>
      </c>
      <c r="C860" s="28">
        <v>44458.151965309589</v>
      </c>
      <c r="D860" s="4" t="s">
        <v>413</v>
      </c>
      <c r="E860" s="5" t="s">
        <v>653</v>
      </c>
      <c r="F860" s="4">
        <v>36</v>
      </c>
      <c r="G860" s="5">
        <v>0</v>
      </c>
      <c r="H860" s="5">
        <f>IF(ORDERS[[#This Row],[Order Type]]="In-Store", 0,_xlfn.DAYS(ORDERS[[#This Row],[Order Arrival Date]],ORDERS[[#This Row],[Order Date]]))</f>
        <v>0</v>
      </c>
    </row>
    <row r="861" spans="1:8" ht="15.5" x14ac:dyDescent="0.3">
      <c r="A861" s="4">
        <f t="shared" si="13"/>
        <v>860</v>
      </c>
      <c r="B861" s="28">
        <v>42171.829913912909</v>
      </c>
      <c r="C861" s="28">
        <v>42171.829913912909</v>
      </c>
      <c r="D861" s="4" t="s">
        <v>413</v>
      </c>
      <c r="E861" s="5" t="s">
        <v>747</v>
      </c>
      <c r="F861" s="4">
        <v>45</v>
      </c>
      <c r="G861" s="5">
        <v>0</v>
      </c>
      <c r="H861" s="5">
        <f>IF(ORDERS[[#This Row],[Order Type]]="In-Store", 0,_xlfn.DAYS(ORDERS[[#This Row],[Order Arrival Date]],ORDERS[[#This Row],[Order Date]]))</f>
        <v>0</v>
      </c>
    </row>
    <row r="862" spans="1:8" ht="15.5" x14ac:dyDescent="0.3">
      <c r="A862" s="4">
        <f t="shared" si="13"/>
        <v>861</v>
      </c>
      <c r="B862" s="28">
        <v>43211.276692519961</v>
      </c>
      <c r="C862" s="28">
        <v>43211.276692519961</v>
      </c>
      <c r="D862" s="4" t="s">
        <v>413</v>
      </c>
      <c r="E862" s="5" t="s">
        <v>781</v>
      </c>
      <c r="F862" s="4">
        <v>39</v>
      </c>
      <c r="G862" s="5">
        <v>0</v>
      </c>
      <c r="H862" s="5">
        <f>IF(ORDERS[[#This Row],[Order Type]]="In-Store", 0,_xlfn.DAYS(ORDERS[[#This Row],[Order Arrival Date]],ORDERS[[#This Row],[Order Date]]))</f>
        <v>0</v>
      </c>
    </row>
    <row r="863" spans="1:8" ht="15.5" x14ac:dyDescent="0.3">
      <c r="A863" s="4">
        <f t="shared" si="13"/>
        <v>862</v>
      </c>
      <c r="B863" s="28">
        <v>42097.693984357109</v>
      </c>
      <c r="C863" s="28">
        <v>42097.693984357109</v>
      </c>
      <c r="D863" s="4" t="s">
        <v>413</v>
      </c>
      <c r="E863" s="5" t="s">
        <v>747</v>
      </c>
      <c r="F863" s="4">
        <v>10</v>
      </c>
      <c r="G863" s="5">
        <v>0</v>
      </c>
      <c r="H863" s="5">
        <f>IF(ORDERS[[#This Row],[Order Type]]="In-Store", 0,_xlfn.DAYS(ORDERS[[#This Row],[Order Arrival Date]],ORDERS[[#This Row],[Order Date]]))</f>
        <v>0</v>
      </c>
    </row>
    <row r="864" spans="1:8" ht="15.5" x14ac:dyDescent="0.3">
      <c r="A864" s="4">
        <f t="shared" si="13"/>
        <v>863</v>
      </c>
      <c r="B864" s="28">
        <v>42914.499690997822</v>
      </c>
      <c r="C864" s="28">
        <v>42914.499690997822</v>
      </c>
      <c r="D864" s="4" t="s">
        <v>413</v>
      </c>
      <c r="E864" s="5" t="s">
        <v>651</v>
      </c>
      <c r="F864" s="4">
        <v>39</v>
      </c>
      <c r="G864" s="5">
        <v>0</v>
      </c>
      <c r="H864" s="5">
        <f>IF(ORDERS[[#This Row],[Order Type]]="In-Store", 0,_xlfn.DAYS(ORDERS[[#This Row],[Order Arrival Date]],ORDERS[[#This Row],[Order Date]]))</f>
        <v>0</v>
      </c>
    </row>
    <row r="865" spans="1:8" ht="15.5" x14ac:dyDescent="0.3">
      <c r="A865" s="4">
        <f t="shared" si="13"/>
        <v>864</v>
      </c>
      <c r="B865" s="28">
        <v>38842.364757128293</v>
      </c>
      <c r="C865" s="28">
        <v>38854.364757128293</v>
      </c>
      <c r="D865" s="4" t="s">
        <v>414</v>
      </c>
      <c r="E865" s="5" t="s">
        <v>722</v>
      </c>
      <c r="F865" s="4">
        <v>0</v>
      </c>
      <c r="G865" s="5">
        <v>0</v>
      </c>
      <c r="H865" s="5">
        <f>IF(ORDERS[[#This Row],[Order Type]]="In-Store", 0,_xlfn.DAYS(ORDERS[[#This Row],[Order Arrival Date]],ORDERS[[#This Row],[Order Date]]))</f>
        <v>12</v>
      </c>
    </row>
    <row r="866" spans="1:8" ht="15.5" x14ac:dyDescent="0.3">
      <c r="A866" s="4">
        <f t="shared" si="13"/>
        <v>865</v>
      </c>
      <c r="B866" s="28">
        <v>43156.722578721063</v>
      </c>
      <c r="C866" s="28">
        <v>43156.722578721063</v>
      </c>
      <c r="D866" s="4" t="s">
        <v>413</v>
      </c>
      <c r="E866" s="5" t="s">
        <v>770</v>
      </c>
      <c r="F866" s="4">
        <v>15</v>
      </c>
      <c r="G866" s="5">
        <v>0</v>
      </c>
      <c r="H866" s="5">
        <f>IF(ORDERS[[#This Row],[Order Type]]="In-Store", 0,_xlfn.DAYS(ORDERS[[#This Row],[Order Arrival Date]],ORDERS[[#This Row],[Order Date]]))</f>
        <v>0</v>
      </c>
    </row>
    <row r="867" spans="1:8" ht="15.5" x14ac:dyDescent="0.3">
      <c r="A867" s="4">
        <f t="shared" si="13"/>
        <v>866</v>
      </c>
      <c r="B867" s="28">
        <v>39879.004522520408</v>
      </c>
      <c r="C867" s="28">
        <v>39879.004522520408</v>
      </c>
      <c r="D867" s="4" t="s">
        <v>413</v>
      </c>
      <c r="E867" s="5" t="s">
        <v>656</v>
      </c>
      <c r="F867" s="4">
        <v>25</v>
      </c>
      <c r="G867" s="5">
        <v>0</v>
      </c>
      <c r="H867" s="5">
        <f>IF(ORDERS[[#This Row],[Order Type]]="In-Store", 0,_xlfn.DAYS(ORDERS[[#This Row],[Order Arrival Date]],ORDERS[[#This Row],[Order Date]]))</f>
        <v>0</v>
      </c>
    </row>
    <row r="868" spans="1:8" ht="15.5" x14ac:dyDescent="0.3">
      <c r="A868" s="4">
        <f t="shared" si="13"/>
        <v>867</v>
      </c>
      <c r="B868" s="28">
        <v>43634.791211105185</v>
      </c>
      <c r="C868" s="28">
        <v>43634.791211105185</v>
      </c>
      <c r="D868" s="4" t="s">
        <v>413</v>
      </c>
      <c r="E868" s="5" t="s">
        <v>799</v>
      </c>
      <c r="F868" s="4">
        <v>19</v>
      </c>
      <c r="G868" s="5">
        <v>0</v>
      </c>
      <c r="H868" s="5">
        <f>IF(ORDERS[[#This Row],[Order Type]]="In-Store", 0,_xlfn.DAYS(ORDERS[[#This Row],[Order Arrival Date]],ORDERS[[#This Row],[Order Date]]))</f>
        <v>0</v>
      </c>
    </row>
    <row r="869" spans="1:8" ht="15.5" x14ac:dyDescent="0.3">
      <c r="A869" s="4">
        <f t="shared" si="13"/>
        <v>868</v>
      </c>
      <c r="B869" s="28">
        <v>40315.747755518489</v>
      </c>
      <c r="C869" s="28">
        <v>40322.747755518489</v>
      </c>
      <c r="D869" s="4" t="s">
        <v>414</v>
      </c>
      <c r="E869" s="5" t="s">
        <v>659</v>
      </c>
      <c r="F869" s="4">
        <v>0</v>
      </c>
      <c r="G869" s="5">
        <v>0</v>
      </c>
      <c r="H869" s="5">
        <f>IF(ORDERS[[#This Row],[Order Type]]="In-Store", 0,_xlfn.DAYS(ORDERS[[#This Row],[Order Arrival Date]],ORDERS[[#This Row],[Order Date]]))</f>
        <v>7</v>
      </c>
    </row>
    <row r="870" spans="1:8" ht="15.5" x14ac:dyDescent="0.3">
      <c r="A870" s="4">
        <f t="shared" si="13"/>
        <v>869</v>
      </c>
      <c r="B870" s="28">
        <v>45219.542232217929</v>
      </c>
      <c r="C870" s="28">
        <v>45219.542232217929</v>
      </c>
      <c r="D870" s="4" t="s">
        <v>413</v>
      </c>
      <c r="E870" s="5" t="s">
        <v>687</v>
      </c>
      <c r="F870" s="4">
        <v>32</v>
      </c>
      <c r="G870" s="5">
        <v>0</v>
      </c>
      <c r="H870" s="5">
        <f>IF(ORDERS[[#This Row],[Order Type]]="In-Store", 0,_xlfn.DAYS(ORDERS[[#This Row],[Order Arrival Date]],ORDERS[[#This Row],[Order Date]]))</f>
        <v>0</v>
      </c>
    </row>
    <row r="871" spans="1:8" ht="15.5" x14ac:dyDescent="0.3">
      <c r="A871" s="4">
        <f t="shared" si="13"/>
        <v>870</v>
      </c>
      <c r="B871" s="28">
        <v>43006.655873307784</v>
      </c>
      <c r="C871" s="28">
        <v>43010.655873307784</v>
      </c>
      <c r="D871" s="4" t="s">
        <v>414</v>
      </c>
      <c r="E871" s="5" t="s">
        <v>634</v>
      </c>
      <c r="F871" s="4">
        <v>0</v>
      </c>
      <c r="G871" s="5">
        <v>0</v>
      </c>
      <c r="H871" s="5">
        <f>IF(ORDERS[[#This Row],[Order Type]]="In-Store", 0,_xlfn.DAYS(ORDERS[[#This Row],[Order Arrival Date]],ORDERS[[#This Row],[Order Date]]))</f>
        <v>4</v>
      </c>
    </row>
    <row r="872" spans="1:8" ht="15.5" x14ac:dyDescent="0.3">
      <c r="A872" s="4">
        <f t="shared" si="13"/>
        <v>871</v>
      </c>
      <c r="B872" s="28">
        <v>38801.124692481761</v>
      </c>
      <c r="C872" s="28">
        <v>38801.124692481761</v>
      </c>
      <c r="D872" s="4" t="s">
        <v>413</v>
      </c>
      <c r="E872" s="5" t="s">
        <v>793</v>
      </c>
      <c r="F872" s="4">
        <v>43</v>
      </c>
      <c r="G872" s="5">
        <v>0</v>
      </c>
      <c r="H872" s="5">
        <f>IF(ORDERS[[#This Row],[Order Type]]="In-Store", 0,_xlfn.DAYS(ORDERS[[#This Row],[Order Arrival Date]],ORDERS[[#This Row],[Order Date]]))</f>
        <v>0</v>
      </c>
    </row>
    <row r="873" spans="1:8" ht="15.5" x14ac:dyDescent="0.3">
      <c r="A873" s="4">
        <f t="shared" si="13"/>
        <v>872</v>
      </c>
      <c r="B873" s="28">
        <v>38937.362715148454</v>
      </c>
      <c r="C873" s="28">
        <v>38937.362715148454</v>
      </c>
      <c r="D873" s="4" t="s">
        <v>413</v>
      </c>
      <c r="E873" s="5" t="s">
        <v>659</v>
      </c>
      <c r="F873" s="4">
        <v>40</v>
      </c>
      <c r="G873" s="5">
        <v>0</v>
      </c>
      <c r="H873" s="5">
        <f>IF(ORDERS[[#This Row],[Order Type]]="In-Store", 0,_xlfn.DAYS(ORDERS[[#This Row],[Order Arrival Date]],ORDERS[[#This Row],[Order Date]]))</f>
        <v>0</v>
      </c>
    </row>
    <row r="874" spans="1:8" ht="15.5" x14ac:dyDescent="0.3">
      <c r="A874" s="4">
        <f t="shared" si="13"/>
        <v>873</v>
      </c>
      <c r="B874" s="28">
        <v>43663.418423983501</v>
      </c>
      <c r="C874" s="28">
        <v>43670.418423983501</v>
      </c>
      <c r="D874" s="4" t="s">
        <v>414</v>
      </c>
      <c r="E874" s="5" t="s">
        <v>677</v>
      </c>
      <c r="F874" s="4">
        <v>0</v>
      </c>
      <c r="G874" s="5">
        <v>0</v>
      </c>
      <c r="H874" s="5">
        <f>IF(ORDERS[[#This Row],[Order Type]]="In-Store", 0,_xlfn.DAYS(ORDERS[[#This Row],[Order Arrival Date]],ORDERS[[#This Row],[Order Date]]))</f>
        <v>7</v>
      </c>
    </row>
    <row r="875" spans="1:8" ht="15.5" x14ac:dyDescent="0.3">
      <c r="A875" s="4">
        <f t="shared" si="13"/>
        <v>874</v>
      </c>
      <c r="B875" s="28">
        <v>40882.877468940846</v>
      </c>
      <c r="C875" s="28">
        <v>40882.877468940846</v>
      </c>
      <c r="D875" s="4" t="s">
        <v>413</v>
      </c>
      <c r="E875" s="5" t="s">
        <v>729</v>
      </c>
      <c r="F875" s="4">
        <v>19</v>
      </c>
      <c r="G875" s="5">
        <v>0</v>
      </c>
      <c r="H875" s="5">
        <f>IF(ORDERS[[#This Row],[Order Type]]="In-Store", 0,_xlfn.DAYS(ORDERS[[#This Row],[Order Arrival Date]],ORDERS[[#This Row],[Order Date]]))</f>
        <v>0</v>
      </c>
    </row>
    <row r="876" spans="1:8" ht="15.5" x14ac:dyDescent="0.3">
      <c r="A876" s="4">
        <f t="shared" si="13"/>
        <v>875</v>
      </c>
      <c r="B876" s="28">
        <v>42263.915003740927</v>
      </c>
      <c r="C876" s="28">
        <v>42263.915003740927</v>
      </c>
      <c r="D876" s="4" t="s">
        <v>413</v>
      </c>
      <c r="E876" s="5" t="s">
        <v>628</v>
      </c>
      <c r="F876" s="4">
        <v>22</v>
      </c>
      <c r="G876" s="5">
        <v>0</v>
      </c>
      <c r="H876" s="5">
        <f>IF(ORDERS[[#This Row],[Order Type]]="In-Store", 0,_xlfn.DAYS(ORDERS[[#This Row],[Order Arrival Date]],ORDERS[[#This Row],[Order Date]]))</f>
        <v>0</v>
      </c>
    </row>
    <row r="877" spans="1:8" ht="15.5" x14ac:dyDescent="0.3">
      <c r="A877" s="4">
        <f t="shared" si="13"/>
        <v>876</v>
      </c>
      <c r="B877" s="28">
        <v>40119.728815790782</v>
      </c>
      <c r="C877" s="28">
        <v>40134.728815790782</v>
      </c>
      <c r="D877" s="4" t="s">
        <v>414</v>
      </c>
      <c r="E877" s="5" t="s">
        <v>677</v>
      </c>
      <c r="F877" s="4">
        <v>0</v>
      </c>
      <c r="G877" s="5">
        <v>0</v>
      </c>
      <c r="H877" s="5">
        <f>IF(ORDERS[[#This Row],[Order Type]]="In-Store", 0,_xlfn.DAYS(ORDERS[[#This Row],[Order Arrival Date]],ORDERS[[#This Row],[Order Date]]))</f>
        <v>15</v>
      </c>
    </row>
    <row r="878" spans="1:8" ht="15.5" x14ac:dyDescent="0.3">
      <c r="A878" s="4">
        <f t="shared" si="13"/>
        <v>877</v>
      </c>
      <c r="B878" s="28">
        <v>44461.756150833244</v>
      </c>
      <c r="C878" s="28">
        <v>44461.756150833244</v>
      </c>
      <c r="D878" s="4" t="s">
        <v>413</v>
      </c>
      <c r="E878" s="5" t="s">
        <v>724</v>
      </c>
      <c r="F878" s="4">
        <v>23</v>
      </c>
      <c r="G878" s="5">
        <v>0</v>
      </c>
      <c r="H878" s="5">
        <f>IF(ORDERS[[#This Row],[Order Type]]="In-Store", 0,_xlfn.DAYS(ORDERS[[#This Row],[Order Arrival Date]],ORDERS[[#This Row],[Order Date]]))</f>
        <v>0</v>
      </c>
    </row>
    <row r="879" spans="1:8" ht="15.5" x14ac:dyDescent="0.3">
      <c r="A879" s="4">
        <f t="shared" si="13"/>
        <v>878</v>
      </c>
      <c r="B879" s="28">
        <v>42970.824979191515</v>
      </c>
      <c r="C879" s="28">
        <v>42970.824979191515</v>
      </c>
      <c r="D879" s="4" t="s">
        <v>413</v>
      </c>
      <c r="E879" s="5" t="s">
        <v>739</v>
      </c>
      <c r="F879" s="4">
        <v>7</v>
      </c>
      <c r="G879" s="5">
        <v>0</v>
      </c>
      <c r="H879" s="5">
        <f>IF(ORDERS[[#This Row],[Order Type]]="In-Store", 0,_xlfn.DAYS(ORDERS[[#This Row],[Order Arrival Date]],ORDERS[[#This Row],[Order Date]]))</f>
        <v>0</v>
      </c>
    </row>
    <row r="880" spans="1:8" ht="15.5" x14ac:dyDescent="0.3">
      <c r="A880" s="4">
        <f t="shared" si="13"/>
        <v>879</v>
      </c>
      <c r="B880" s="28">
        <v>43606.015221798931</v>
      </c>
      <c r="C880" s="28">
        <v>43606.015221798931</v>
      </c>
      <c r="D880" s="4" t="s">
        <v>413</v>
      </c>
      <c r="E880" s="5" t="s">
        <v>695</v>
      </c>
      <c r="F880" s="4">
        <v>38</v>
      </c>
      <c r="G880" s="5">
        <v>0</v>
      </c>
      <c r="H880" s="5">
        <f>IF(ORDERS[[#This Row],[Order Type]]="In-Store", 0,_xlfn.DAYS(ORDERS[[#This Row],[Order Arrival Date]],ORDERS[[#This Row],[Order Date]]))</f>
        <v>0</v>
      </c>
    </row>
    <row r="881" spans="1:8" ht="15.5" x14ac:dyDescent="0.3">
      <c r="A881" s="4">
        <f t="shared" si="13"/>
        <v>880</v>
      </c>
      <c r="B881" s="28">
        <v>44816.846434952175</v>
      </c>
      <c r="C881" s="28">
        <v>44830.846434952175</v>
      </c>
      <c r="D881" s="4" t="s">
        <v>414</v>
      </c>
      <c r="E881" s="5" t="s">
        <v>783</v>
      </c>
      <c r="F881" s="4">
        <v>0</v>
      </c>
      <c r="G881" s="5">
        <v>0</v>
      </c>
      <c r="H881" s="5">
        <f>IF(ORDERS[[#This Row],[Order Type]]="In-Store", 0,_xlfn.DAYS(ORDERS[[#This Row],[Order Arrival Date]],ORDERS[[#This Row],[Order Date]]))</f>
        <v>14</v>
      </c>
    </row>
    <row r="882" spans="1:8" ht="15.5" x14ac:dyDescent="0.3">
      <c r="A882" s="4">
        <f t="shared" si="13"/>
        <v>881</v>
      </c>
      <c r="B882" s="28">
        <v>39809.323379604</v>
      </c>
      <c r="C882" s="28">
        <v>39809.323379604</v>
      </c>
      <c r="D882" s="4" t="s">
        <v>413</v>
      </c>
      <c r="E882" s="5" t="s">
        <v>700</v>
      </c>
      <c r="F882" s="4">
        <v>47</v>
      </c>
      <c r="G882" s="5">
        <v>0</v>
      </c>
      <c r="H882" s="5">
        <f>IF(ORDERS[[#This Row],[Order Type]]="In-Store", 0,_xlfn.DAYS(ORDERS[[#This Row],[Order Arrival Date]],ORDERS[[#This Row],[Order Date]]))</f>
        <v>0</v>
      </c>
    </row>
    <row r="883" spans="1:8" ht="15.5" x14ac:dyDescent="0.3">
      <c r="A883" s="4">
        <f t="shared" si="13"/>
        <v>882</v>
      </c>
      <c r="B883" s="28">
        <v>42696.534098961434</v>
      </c>
      <c r="C883" s="28">
        <v>42706.534098961434</v>
      </c>
      <c r="D883" s="4" t="s">
        <v>414</v>
      </c>
      <c r="E883" s="5" t="s">
        <v>718</v>
      </c>
      <c r="F883" s="4">
        <v>0</v>
      </c>
      <c r="G883" s="5">
        <v>0</v>
      </c>
      <c r="H883" s="5">
        <f>IF(ORDERS[[#This Row],[Order Type]]="In-Store", 0,_xlfn.DAYS(ORDERS[[#This Row],[Order Arrival Date]],ORDERS[[#This Row],[Order Date]]))</f>
        <v>10</v>
      </c>
    </row>
    <row r="884" spans="1:8" ht="15.5" x14ac:dyDescent="0.3">
      <c r="A884" s="4">
        <f t="shared" si="13"/>
        <v>883</v>
      </c>
      <c r="B884" s="28">
        <v>45148.340008249426</v>
      </c>
      <c r="C884" s="28">
        <v>45148.340008249426</v>
      </c>
      <c r="D884" s="4" t="s">
        <v>413</v>
      </c>
      <c r="E884" s="5" t="s">
        <v>786</v>
      </c>
      <c r="F884" s="4">
        <v>30</v>
      </c>
      <c r="G884" s="5">
        <v>0</v>
      </c>
      <c r="H884" s="5">
        <f>IF(ORDERS[[#This Row],[Order Type]]="In-Store", 0,_xlfn.DAYS(ORDERS[[#This Row],[Order Arrival Date]],ORDERS[[#This Row],[Order Date]]))</f>
        <v>0</v>
      </c>
    </row>
    <row r="885" spans="1:8" ht="15.5" x14ac:dyDescent="0.3">
      <c r="A885" s="4">
        <f t="shared" si="13"/>
        <v>884</v>
      </c>
      <c r="B885" s="28">
        <v>40104.831818159786</v>
      </c>
      <c r="C885" s="28">
        <v>40110.831818159786</v>
      </c>
      <c r="D885" s="4" t="s">
        <v>414</v>
      </c>
      <c r="E885" s="5" t="s">
        <v>724</v>
      </c>
      <c r="F885" s="4">
        <v>0</v>
      </c>
      <c r="G885" s="5">
        <v>0</v>
      </c>
      <c r="H885" s="5">
        <f>IF(ORDERS[[#This Row],[Order Type]]="In-Store", 0,_xlfn.DAYS(ORDERS[[#This Row],[Order Arrival Date]],ORDERS[[#This Row],[Order Date]]))</f>
        <v>6</v>
      </c>
    </row>
    <row r="886" spans="1:8" ht="15.5" x14ac:dyDescent="0.3">
      <c r="A886" s="4">
        <f t="shared" si="13"/>
        <v>885</v>
      </c>
      <c r="B886" s="28">
        <v>41665.57177625152</v>
      </c>
      <c r="C886" s="28">
        <v>41681.57177625152</v>
      </c>
      <c r="D886" s="4" t="s">
        <v>414</v>
      </c>
      <c r="E886" s="5" t="s">
        <v>728</v>
      </c>
      <c r="F886" s="4">
        <v>0</v>
      </c>
      <c r="G886" s="5">
        <v>0</v>
      </c>
      <c r="H886" s="5">
        <f>IF(ORDERS[[#This Row],[Order Type]]="In-Store", 0,_xlfn.DAYS(ORDERS[[#This Row],[Order Arrival Date]],ORDERS[[#This Row],[Order Date]]))</f>
        <v>16</v>
      </c>
    </row>
    <row r="887" spans="1:8" ht="15.5" x14ac:dyDescent="0.3">
      <c r="A887" s="4">
        <f t="shared" si="13"/>
        <v>886</v>
      </c>
      <c r="B887" s="28">
        <v>45185.159583425972</v>
      </c>
      <c r="C887" s="28">
        <v>45185.159583425972</v>
      </c>
      <c r="D887" s="4" t="s">
        <v>413</v>
      </c>
      <c r="E887" s="5" t="s">
        <v>703</v>
      </c>
      <c r="F887" s="4">
        <v>23</v>
      </c>
      <c r="G887" s="5">
        <v>0</v>
      </c>
      <c r="H887" s="5">
        <f>IF(ORDERS[[#This Row],[Order Type]]="In-Store", 0,_xlfn.DAYS(ORDERS[[#This Row],[Order Arrival Date]],ORDERS[[#This Row],[Order Date]]))</f>
        <v>0</v>
      </c>
    </row>
    <row r="888" spans="1:8" ht="15.5" x14ac:dyDescent="0.3">
      <c r="A888" s="4">
        <f t="shared" si="13"/>
        <v>887</v>
      </c>
      <c r="B888" s="28">
        <v>41733.851444664346</v>
      </c>
      <c r="C888" s="28">
        <v>41733.851444664346</v>
      </c>
      <c r="D888" s="4" t="s">
        <v>413</v>
      </c>
      <c r="E888" s="5" t="s">
        <v>714</v>
      </c>
      <c r="F888" s="4">
        <v>33</v>
      </c>
      <c r="G888" s="5">
        <v>0</v>
      </c>
      <c r="H888" s="5">
        <f>IF(ORDERS[[#This Row],[Order Type]]="In-Store", 0,_xlfn.DAYS(ORDERS[[#This Row],[Order Arrival Date]],ORDERS[[#This Row],[Order Date]]))</f>
        <v>0</v>
      </c>
    </row>
    <row r="889" spans="1:8" ht="15.5" x14ac:dyDescent="0.3">
      <c r="A889" s="4">
        <f t="shared" si="13"/>
        <v>888</v>
      </c>
      <c r="B889" s="28">
        <v>41422.89073288838</v>
      </c>
      <c r="C889" s="28">
        <v>41422.89073288838</v>
      </c>
      <c r="D889" s="4" t="s">
        <v>413</v>
      </c>
      <c r="E889" s="5" t="s">
        <v>791</v>
      </c>
      <c r="F889" s="4">
        <v>42</v>
      </c>
      <c r="G889" s="5">
        <v>0</v>
      </c>
      <c r="H889" s="5">
        <f>IF(ORDERS[[#This Row],[Order Type]]="In-Store", 0,_xlfn.DAYS(ORDERS[[#This Row],[Order Arrival Date]],ORDERS[[#This Row],[Order Date]]))</f>
        <v>0</v>
      </c>
    </row>
    <row r="890" spans="1:8" ht="15.5" x14ac:dyDescent="0.3">
      <c r="A890" s="4">
        <f t="shared" si="13"/>
        <v>889</v>
      </c>
      <c r="B890" s="28">
        <v>41489.796884061478</v>
      </c>
      <c r="C890" s="28">
        <v>41489.796884061478</v>
      </c>
      <c r="D890" s="4" t="s">
        <v>413</v>
      </c>
      <c r="E890" s="5" t="s">
        <v>786</v>
      </c>
      <c r="F890" s="4">
        <v>13</v>
      </c>
      <c r="G890" s="5">
        <v>0</v>
      </c>
      <c r="H890" s="5">
        <f>IF(ORDERS[[#This Row],[Order Type]]="In-Store", 0,_xlfn.DAYS(ORDERS[[#This Row],[Order Arrival Date]],ORDERS[[#This Row],[Order Date]]))</f>
        <v>0</v>
      </c>
    </row>
    <row r="891" spans="1:8" ht="15.5" x14ac:dyDescent="0.3">
      <c r="A891" s="4">
        <f t="shared" si="13"/>
        <v>890</v>
      </c>
      <c r="B891" s="28">
        <v>44081.764690277712</v>
      </c>
      <c r="C891" s="28">
        <v>44081.764690277712</v>
      </c>
      <c r="D891" s="4" t="s">
        <v>413</v>
      </c>
      <c r="E891" s="5" t="s">
        <v>693</v>
      </c>
      <c r="F891" s="4">
        <v>50</v>
      </c>
      <c r="G891" s="5">
        <v>0</v>
      </c>
      <c r="H891" s="5">
        <f>IF(ORDERS[[#This Row],[Order Type]]="In-Store", 0,_xlfn.DAYS(ORDERS[[#This Row],[Order Arrival Date]],ORDERS[[#This Row],[Order Date]]))</f>
        <v>0</v>
      </c>
    </row>
    <row r="892" spans="1:8" ht="15.5" x14ac:dyDescent="0.3">
      <c r="A892" s="4">
        <f t="shared" si="13"/>
        <v>891</v>
      </c>
      <c r="B892" s="28">
        <v>43113.858635507975</v>
      </c>
      <c r="C892" s="28">
        <v>43113.858635507975</v>
      </c>
      <c r="D892" s="4" t="s">
        <v>413</v>
      </c>
      <c r="E892" s="5" t="s">
        <v>742</v>
      </c>
      <c r="F892" s="4">
        <v>37</v>
      </c>
      <c r="G892" s="5">
        <v>0</v>
      </c>
      <c r="H892" s="5">
        <f>IF(ORDERS[[#This Row],[Order Type]]="In-Store", 0,_xlfn.DAYS(ORDERS[[#This Row],[Order Arrival Date]],ORDERS[[#This Row],[Order Date]]))</f>
        <v>0</v>
      </c>
    </row>
    <row r="893" spans="1:8" ht="15.5" x14ac:dyDescent="0.3">
      <c r="A893" s="4">
        <f t="shared" si="13"/>
        <v>892</v>
      </c>
      <c r="B893" s="28">
        <v>40840.474575506436</v>
      </c>
      <c r="C893" s="28">
        <v>40840.474575506436</v>
      </c>
      <c r="D893" s="4" t="s">
        <v>413</v>
      </c>
      <c r="E893" s="5" t="s">
        <v>687</v>
      </c>
      <c r="F893" s="4">
        <v>28</v>
      </c>
      <c r="G893" s="5">
        <v>0</v>
      </c>
      <c r="H893" s="5">
        <f>IF(ORDERS[[#This Row],[Order Type]]="In-Store", 0,_xlfn.DAYS(ORDERS[[#This Row],[Order Arrival Date]],ORDERS[[#This Row],[Order Date]]))</f>
        <v>0</v>
      </c>
    </row>
    <row r="894" spans="1:8" ht="15.5" x14ac:dyDescent="0.3">
      <c r="A894" s="4">
        <f t="shared" si="13"/>
        <v>893</v>
      </c>
      <c r="B894" s="28">
        <v>38969.273612413308</v>
      </c>
      <c r="C894" s="28">
        <v>38977.273612413308</v>
      </c>
      <c r="D894" s="4" t="s">
        <v>414</v>
      </c>
      <c r="E894" s="5" t="s">
        <v>819</v>
      </c>
      <c r="F894" s="4">
        <v>0</v>
      </c>
      <c r="G894" s="5">
        <v>0</v>
      </c>
      <c r="H894" s="5">
        <f>IF(ORDERS[[#This Row],[Order Type]]="In-Store", 0,_xlfn.DAYS(ORDERS[[#This Row],[Order Arrival Date]],ORDERS[[#This Row],[Order Date]]))</f>
        <v>8</v>
      </c>
    </row>
    <row r="895" spans="1:8" ht="15.5" x14ac:dyDescent="0.3">
      <c r="A895" s="4">
        <f t="shared" si="13"/>
        <v>894</v>
      </c>
      <c r="B895" s="28">
        <v>38785.528367911676</v>
      </c>
      <c r="C895" s="28">
        <v>38789.528367911676</v>
      </c>
      <c r="D895" s="4" t="s">
        <v>414</v>
      </c>
      <c r="E895" s="5" t="s">
        <v>632</v>
      </c>
      <c r="F895" s="4">
        <v>0</v>
      </c>
      <c r="G895" s="5">
        <v>0</v>
      </c>
      <c r="H895" s="5">
        <f>IF(ORDERS[[#This Row],[Order Type]]="In-Store", 0,_xlfn.DAYS(ORDERS[[#This Row],[Order Arrival Date]],ORDERS[[#This Row],[Order Date]]))</f>
        <v>4</v>
      </c>
    </row>
    <row r="896" spans="1:8" ht="15.5" x14ac:dyDescent="0.3">
      <c r="A896" s="4">
        <f t="shared" si="13"/>
        <v>895</v>
      </c>
      <c r="B896" s="28">
        <v>39704.050494285635</v>
      </c>
      <c r="C896" s="28">
        <v>39704.050494285635</v>
      </c>
      <c r="D896" s="4" t="s">
        <v>413</v>
      </c>
      <c r="E896" s="5" t="s">
        <v>812</v>
      </c>
      <c r="F896" s="4">
        <v>24</v>
      </c>
      <c r="G896" s="5">
        <v>0</v>
      </c>
      <c r="H896" s="5">
        <f>IF(ORDERS[[#This Row],[Order Type]]="In-Store", 0,_xlfn.DAYS(ORDERS[[#This Row],[Order Arrival Date]],ORDERS[[#This Row],[Order Date]]))</f>
        <v>0</v>
      </c>
    </row>
    <row r="897" spans="1:8" ht="15.5" x14ac:dyDescent="0.3">
      <c r="A897" s="4">
        <f t="shared" si="13"/>
        <v>896</v>
      </c>
      <c r="B897" s="28">
        <v>42479.596696242239</v>
      </c>
      <c r="C897" s="28">
        <v>42479.596696242239</v>
      </c>
      <c r="D897" s="4" t="s">
        <v>413</v>
      </c>
      <c r="E897" s="5" t="s">
        <v>802</v>
      </c>
      <c r="F897" s="4">
        <v>35</v>
      </c>
      <c r="G897" s="5">
        <v>0</v>
      </c>
      <c r="H897" s="5">
        <f>IF(ORDERS[[#This Row],[Order Type]]="In-Store", 0,_xlfn.DAYS(ORDERS[[#This Row],[Order Arrival Date]],ORDERS[[#This Row],[Order Date]]))</f>
        <v>0</v>
      </c>
    </row>
    <row r="898" spans="1:8" ht="15.5" x14ac:dyDescent="0.3">
      <c r="A898" s="4">
        <f t="shared" si="13"/>
        <v>897</v>
      </c>
      <c r="B898" s="28">
        <v>41908.223991151928</v>
      </c>
      <c r="C898" s="28">
        <v>41908.223991151928</v>
      </c>
      <c r="D898" s="4" t="s">
        <v>413</v>
      </c>
      <c r="E898" s="5" t="s">
        <v>650</v>
      </c>
      <c r="F898" s="4">
        <v>9</v>
      </c>
      <c r="G898" s="5">
        <v>0</v>
      </c>
      <c r="H898" s="5">
        <f>IF(ORDERS[[#This Row],[Order Type]]="In-Store", 0,_xlfn.DAYS(ORDERS[[#This Row],[Order Arrival Date]],ORDERS[[#This Row],[Order Date]]))</f>
        <v>0</v>
      </c>
    </row>
    <row r="899" spans="1:8" ht="15.5" x14ac:dyDescent="0.3">
      <c r="A899" s="4">
        <f t="shared" si="13"/>
        <v>898</v>
      </c>
      <c r="B899" s="28">
        <v>39581.900588752644</v>
      </c>
      <c r="C899" s="28">
        <v>39596.900588752644</v>
      </c>
      <c r="D899" s="4" t="s">
        <v>414</v>
      </c>
      <c r="E899" s="5" t="s">
        <v>799</v>
      </c>
      <c r="F899" s="4">
        <v>0</v>
      </c>
      <c r="G899" s="5">
        <v>0</v>
      </c>
      <c r="H899" s="5">
        <f>IF(ORDERS[[#This Row],[Order Type]]="In-Store", 0,_xlfn.DAYS(ORDERS[[#This Row],[Order Arrival Date]],ORDERS[[#This Row],[Order Date]]))</f>
        <v>15</v>
      </c>
    </row>
    <row r="900" spans="1:8" ht="15.5" x14ac:dyDescent="0.3">
      <c r="A900" s="4">
        <f t="shared" ref="A900:A963" si="14">1+A899</f>
        <v>899</v>
      </c>
      <c r="B900" s="28">
        <v>40953.263035682809</v>
      </c>
      <c r="C900" s="28">
        <v>40953.263035682809</v>
      </c>
      <c r="D900" s="4" t="s">
        <v>413</v>
      </c>
      <c r="E900" s="5" t="s">
        <v>807</v>
      </c>
      <c r="F900" s="4">
        <v>1</v>
      </c>
      <c r="G900" s="5">
        <v>0</v>
      </c>
      <c r="H900" s="5">
        <f>IF(ORDERS[[#This Row],[Order Type]]="In-Store", 0,_xlfn.DAYS(ORDERS[[#This Row],[Order Arrival Date]],ORDERS[[#This Row],[Order Date]]))</f>
        <v>0</v>
      </c>
    </row>
    <row r="901" spans="1:8" ht="15.5" x14ac:dyDescent="0.3">
      <c r="A901" s="4">
        <f t="shared" si="14"/>
        <v>900</v>
      </c>
      <c r="B901" s="28">
        <v>43657.595054863064</v>
      </c>
      <c r="C901" s="28">
        <v>43657.595054863064</v>
      </c>
      <c r="D901" s="4" t="s">
        <v>413</v>
      </c>
      <c r="E901" s="5" t="s">
        <v>798</v>
      </c>
      <c r="F901" s="4">
        <v>37</v>
      </c>
      <c r="G901" s="5">
        <v>0</v>
      </c>
      <c r="H901" s="5">
        <f>IF(ORDERS[[#This Row],[Order Type]]="In-Store", 0,_xlfn.DAYS(ORDERS[[#This Row],[Order Arrival Date]],ORDERS[[#This Row],[Order Date]]))</f>
        <v>0</v>
      </c>
    </row>
    <row r="902" spans="1:8" ht="15.5" x14ac:dyDescent="0.3">
      <c r="A902" s="4">
        <f t="shared" si="14"/>
        <v>901</v>
      </c>
      <c r="B902" s="28">
        <v>45226.509605442319</v>
      </c>
      <c r="C902" s="28">
        <v>45230.509605442319</v>
      </c>
      <c r="D902" s="4" t="s">
        <v>414</v>
      </c>
      <c r="E902" s="5" t="s">
        <v>810</v>
      </c>
      <c r="F902" s="4">
        <v>0</v>
      </c>
      <c r="G902" s="5">
        <v>0</v>
      </c>
      <c r="H902" s="5">
        <f>IF(ORDERS[[#This Row],[Order Type]]="In-Store", 0,_xlfn.DAYS(ORDERS[[#This Row],[Order Arrival Date]],ORDERS[[#This Row],[Order Date]]))</f>
        <v>4</v>
      </c>
    </row>
    <row r="903" spans="1:8" ht="15.5" x14ac:dyDescent="0.3">
      <c r="A903" s="4">
        <f t="shared" si="14"/>
        <v>902</v>
      </c>
      <c r="B903" s="28">
        <v>39177.508631002704</v>
      </c>
      <c r="C903" s="28">
        <v>39177.508631002704</v>
      </c>
      <c r="D903" s="4" t="s">
        <v>413</v>
      </c>
      <c r="E903" s="5" t="s">
        <v>691</v>
      </c>
      <c r="F903" s="4">
        <v>38</v>
      </c>
      <c r="G903" s="5">
        <v>0</v>
      </c>
      <c r="H903" s="5">
        <f>IF(ORDERS[[#This Row],[Order Type]]="In-Store", 0,_xlfn.DAYS(ORDERS[[#This Row],[Order Arrival Date]],ORDERS[[#This Row],[Order Date]]))</f>
        <v>0</v>
      </c>
    </row>
    <row r="904" spans="1:8" ht="15.5" x14ac:dyDescent="0.3">
      <c r="A904" s="4">
        <f t="shared" si="14"/>
        <v>903</v>
      </c>
      <c r="B904" s="28">
        <v>42922.779361527297</v>
      </c>
      <c r="C904" s="28">
        <v>42933.779361527297</v>
      </c>
      <c r="D904" s="4" t="s">
        <v>414</v>
      </c>
      <c r="E904" s="5" t="s">
        <v>779</v>
      </c>
      <c r="F904" s="4">
        <v>0</v>
      </c>
      <c r="G904" s="5">
        <v>0</v>
      </c>
      <c r="H904" s="5">
        <f>IF(ORDERS[[#This Row],[Order Type]]="In-Store", 0,_xlfn.DAYS(ORDERS[[#This Row],[Order Arrival Date]],ORDERS[[#This Row],[Order Date]]))</f>
        <v>11</v>
      </c>
    </row>
    <row r="905" spans="1:8" ht="15.5" x14ac:dyDescent="0.3">
      <c r="A905" s="4">
        <f t="shared" si="14"/>
        <v>904</v>
      </c>
      <c r="B905" s="28">
        <v>43682.736059183859</v>
      </c>
      <c r="C905" s="28">
        <v>43682.736059183859</v>
      </c>
      <c r="D905" s="4" t="s">
        <v>413</v>
      </c>
      <c r="E905" s="5" t="s">
        <v>789</v>
      </c>
      <c r="F905" s="4">
        <v>39</v>
      </c>
      <c r="G905" s="5">
        <v>0</v>
      </c>
      <c r="H905" s="5">
        <f>IF(ORDERS[[#This Row],[Order Type]]="In-Store", 0,_xlfn.DAYS(ORDERS[[#This Row],[Order Arrival Date]],ORDERS[[#This Row],[Order Date]]))</f>
        <v>0</v>
      </c>
    </row>
    <row r="906" spans="1:8" ht="15.5" x14ac:dyDescent="0.3">
      <c r="A906" s="4">
        <f t="shared" si="14"/>
        <v>905</v>
      </c>
      <c r="B906" s="28">
        <v>42230.407722304873</v>
      </c>
      <c r="C906" s="28">
        <v>42230.407722304873</v>
      </c>
      <c r="D906" s="4" t="s">
        <v>413</v>
      </c>
      <c r="E906" s="5" t="s">
        <v>630</v>
      </c>
      <c r="F906" s="4">
        <v>22</v>
      </c>
      <c r="G906" s="5">
        <v>0</v>
      </c>
      <c r="H906" s="5">
        <f>IF(ORDERS[[#This Row],[Order Type]]="In-Store", 0,_xlfn.DAYS(ORDERS[[#This Row],[Order Arrival Date]],ORDERS[[#This Row],[Order Date]]))</f>
        <v>0</v>
      </c>
    </row>
    <row r="907" spans="1:8" ht="15.5" x14ac:dyDescent="0.3">
      <c r="A907" s="4">
        <f t="shared" si="14"/>
        <v>906</v>
      </c>
      <c r="B907" s="28">
        <v>39898.867575961442</v>
      </c>
      <c r="C907" s="28">
        <v>39898.867575961442</v>
      </c>
      <c r="D907" s="4" t="s">
        <v>413</v>
      </c>
      <c r="E907" s="5" t="s">
        <v>678</v>
      </c>
      <c r="F907" s="4">
        <v>18</v>
      </c>
      <c r="G907" s="5">
        <v>0</v>
      </c>
      <c r="H907" s="5">
        <f>IF(ORDERS[[#This Row],[Order Type]]="In-Store", 0,_xlfn.DAYS(ORDERS[[#This Row],[Order Arrival Date]],ORDERS[[#This Row],[Order Date]]))</f>
        <v>0</v>
      </c>
    </row>
    <row r="908" spans="1:8" ht="15.5" x14ac:dyDescent="0.3">
      <c r="A908" s="4">
        <f t="shared" si="14"/>
        <v>907</v>
      </c>
      <c r="B908" s="28">
        <v>44512.287838949058</v>
      </c>
      <c r="C908" s="28">
        <v>44512.287838949058</v>
      </c>
      <c r="D908" s="4" t="s">
        <v>413</v>
      </c>
      <c r="E908" s="5" t="s">
        <v>625</v>
      </c>
      <c r="F908" s="4">
        <v>39</v>
      </c>
      <c r="G908" s="5">
        <v>0</v>
      </c>
      <c r="H908" s="5">
        <f>IF(ORDERS[[#This Row],[Order Type]]="In-Store", 0,_xlfn.DAYS(ORDERS[[#This Row],[Order Arrival Date]],ORDERS[[#This Row],[Order Date]]))</f>
        <v>0</v>
      </c>
    </row>
    <row r="909" spans="1:8" ht="15.5" x14ac:dyDescent="0.3">
      <c r="A909" s="4">
        <f t="shared" si="14"/>
        <v>908</v>
      </c>
      <c r="B909" s="28">
        <v>40810.718220562223</v>
      </c>
      <c r="C909" s="28">
        <v>40810.718220562223</v>
      </c>
      <c r="D909" s="4" t="s">
        <v>413</v>
      </c>
      <c r="E909" s="5" t="s">
        <v>677</v>
      </c>
      <c r="F909" s="4">
        <v>8</v>
      </c>
      <c r="G909" s="5">
        <v>0</v>
      </c>
      <c r="H909" s="5">
        <f>IF(ORDERS[[#This Row],[Order Type]]="In-Store", 0,_xlfn.DAYS(ORDERS[[#This Row],[Order Arrival Date]],ORDERS[[#This Row],[Order Date]]))</f>
        <v>0</v>
      </c>
    </row>
    <row r="910" spans="1:8" ht="15.5" x14ac:dyDescent="0.3">
      <c r="A910" s="4">
        <f t="shared" si="14"/>
        <v>909</v>
      </c>
      <c r="B910" s="28">
        <v>42414.58909687338</v>
      </c>
      <c r="C910" s="28">
        <v>42426.58909687338</v>
      </c>
      <c r="D910" s="4" t="s">
        <v>414</v>
      </c>
      <c r="E910" s="5" t="s">
        <v>760</v>
      </c>
      <c r="F910" s="4">
        <v>0</v>
      </c>
      <c r="G910" s="5">
        <v>0</v>
      </c>
      <c r="H910" s="5">
        <f>IF(ORDERS[[#This Row],[Order Type]]="In-Store", 0,_xlfn.DAYS(ORDERS[[#This Row],[Order Arrival Date]],ORDERS[[#This Row],[Order Date]]))</f>
        <v>12</v>
      </c>
    </row>
    <row r="911" spans="1:8" ht="15.5" x14ac:dyDescent="0.3">
      <c r="A911" s="4">
        <f t="shared" si="14"/>
        <v>910</v>
      </c>
      <c r="B911" s="28">
        <v>42270.484920900046</v>
      </c>
      <c r="C911" s="28">
        <v>42270.484920900046</v>
      </c>
      <c r="D911" s="4" t="s">
        <v>413</v>
      </c>
      <c r="E911" s="5" t="s">
        <v>784</v>
      </c>
      <c r="F911" s="4">
        <v>19</v>
      </c>
      <c r="G911" s="5">
        <v>0</v>
      </c>
      <c r="H911" s="5">
        <f>IF(ORDERS[[#This Row],[Order Type]]="In-Store", 0,_xlfn.DAYS(ORDERS[[#This Row],[Order Arrival Date]],ORDERS[[#This Row],[Order Date]]))</f>
        <v>0</v>
      </c>
    </row>
    <row r="912" spans="1:8" ht="15.5" x14ac:dyDescent="0.3">
      <c r="A912" s="4">
        <f t="shared" si="14"/>
        <v>911</v>
      </c>
      <c r="B912" s="28">
        <v>41191.891762696112</v>
      </c>
      <c r="C912" s="28">
        <v>41191.891762696112</v>
      </c>
      <c r="D912" s="4" t="s">
        <v>413</v>
      </c>
      <c r="E912" s="5" t="s">
        <v>747</v>
      </c>
      <c r="F912" s="4">
        <v>31</v>
      </c>
      <c r="G912" s="5">
        <v>0</v>
      </c>
      <c r="H912" s="5">
        <f>IF(ORDERS[[#This Row],[Order Type]]="In-Store", 0,_xlfn.DAYS(ORDERS[[#This Row],[Order Arrival Date]],ORDERS[[#This Row],[Order Date]]))</f>
        <v>0</v>
      </c>
    </row>
    <row r="913" spans="1:8" ht="15.5" x14ac:dyDescent="0.3">
      <c r="A913" s="4">
        <f t="shared" si="14"/>
        <v>912</v>
      </c>
      <c r="B913" s="28">
        <v>43730.127099005433</v>
      </c>
      <c r="C913" s="28">
        <v>43734.127099005433</v>
      </c>
      <c r="D913" s="4" t="s">
        <v>414</v>
      </c>
      <c r="E913" s="5" t="s">
        <v>684</v>
      </c>
      <c r="F913" s="4">
        <v>0</v>
      </c>
      <c r="G913" s="5">
        <v>0</v>
      </c>
      <c r="H913" s="5">
        <f>IF(ORDERS[[#This Row],[Order Type]]="In-Store", 0,_xlfn.DAYS(ORDERS[[#This Row],[Order Arrival Date]],ORDERS[[#This Row],[Order Date]]))</f>
        <v>4</v>
      </c>
    </row>
    <row r="914" spans="1:8" ht="15.5" x14ac:dyDescent="0.3">
      <c r="A914" s="4">
        <f t="shared" si="14"/>
        <v>913</v>
      </c>
      <c r="B914" s="28">
        <v>38889.327717507658</v>
      </c>
      <c r="C914" s="28">
        <v>38889.327717507658</v>
      </c>
      <c r="D914" s="4" t="s">
        <v>413</v>
      </c>
      <c r="E914" s="5" t="s">
        <v>787</v>
      </c>
      <c r="F914" s="4">
        <v>10</v>
      </c>
      <c r="G914" s="5">
        <v>0</v>
      </c>
      <c r="H914" s="5">
        <f>IF(ORDERS[[#This Row],[Order Type]]="In-Store", 0,_xlfn.DAYS(ORDERS[[#This Row],[Order Arrival Date]],ORDERS[[#This Row],[Order Date]]))</f>
        <v>0</v>
      </c>
    </row>
    <row r="915" spans="1:8" ht="15.5" x14ac:dyDescent="0.3">
      <c r="A915" s="4">
        <f t="shared" si="14"/>
        <v>914</v>
      </c>
      <c r="B915" s="28">
        <v>40114.807395046751</v>
      </c>
      <c r="C915" s="28">
        <v>40114.807395046751</v>
      </c>
      <c r="D915" s="4" t="s">
        <v>413</v>
      </c>
      <c r="E915" s="5" t="s">
        <v>685</v>
      </c>
      <c r="F915" s="4">
        <v>14</v>
      </c>
      <c r="G915" s="5">
        <v>0</v>
      </c>
      <c r="H915" s="5">
        <f>IF(ORDERS[[#This Row],[Order Type]]="In-Store", 0,_xlfn.DAYS(ORDERS[[#This Row],[Order Arrival Date]],ORDERS[[#This Row],[Order Date]]))</f>
        <v>0</v>
      </c>
    </row>
    <row r="916" spans="1:8" ht="15.5" x14ac:dyDescent="0.3">
      <c r="A916" s="4">
        <f t="shared" si="14"/>
        <v>915</v>
      </c>
      <c r="B916" s="28">
        <v>41366.042981853687</v>
      </c>
      <c r="C916" s="28">
        <v>41366.042981853687</v>
      </c>
      <c r="D916" s="4" t="s">
        <v>413</v>
      </c>
      <c r="E916" s="5" t="s">
        <v>802</v>
      </c>
      <c r="F916" s="4">
        <v>13</v>
      </c>
      <c r="G916" s="5">
        <v>0</v>
      </c>
      <c r="H916" s="5">
        <f>IF(ORDERS[[#This Row],[Order Type]]="In-Store", 0,_xlfn.DAYS(ORDERS[[#This Row],[Order Arrival Date]],ORDERS[[#This Row],[Order Date]]))</f>
        <v>0</v>
      </c>
    </row>
    <row r="917" spans="1:8" ht="15.5" x14ac:dyDescent="0.3">
      <c r="A917" s="4">
        <f t="shared" si="14"/>
        <v>916</v>
      </c>
      <c r="B917" s="28">
        <v>39435.931231752867</v>
      </c>
      <c r="C917" s="28">
        <v>39435.931231752867</v>
      </c>
      <c r="D917" s="4" t="s">
        <v>413</v>
      </c>
      <c r="E917" s="5" t="s">
        <v>637</v>
      </c>
      <c r="F917" s="4">
        <v>48</v>
      </c>
      <c r="G917" s="5">
        <v>0</v>
      </c>
      <c r="H917" s="5">
        <f>IF(ORDERS[[#This Row],[Order Type]]="In-Store", 0,_xlfn.DAYS(ORDERS[[#This Row],[Order Arrival Date]],ORDERS[[#This Row],[Order Date]]))</f>
        <v>0</v>
      </c>
    </row>
    <row r="918" spans="1:8" ht="15.5" x14ac:dyDescent="0.3">
      <c r="A918" s="4">
        <f t="shared" si="14"/>
        <v>917</v>
      </c>
      <c r="B918" s="28">
        <v>39965.507722458693</v>
      </c>
      <c r="C918" s="28">
        <v>39981.507722458693</v>
      </c>
      <c r="D918" s="4" t="s">
        <v>414</v>
      </c>
      <c r="E918" s="5" t="s">
        <v>690</v>
      </c>
      <c r="F918" s="4">
        <v>0</v>
      </c>
      <c r="G918" s="5">
        <v>0</v>
      </c>
      <c r="H918" s="5">
        <f>IF(ORDERS[[#This Row],[Order Type]]="In-Store", 0,_xlfn.DAYS(ORDERS[[#This Row],[Order Arrival Date]],ORDERS[[#This Row],[Order Date]]))</f>
        <v>16</v>
      </c>
    </row>
    <row r="919" spans="1:8" ht="15.5" x14ac:dyDescent="0.3">
      <c r="A919" s="4">
        <f t="shared" si="14"/>
        <v>918</v>
      </c>
      <c r="B919" s="28">
        <v>44574.531842999837</v>
      </c>
      <c r="C919" s="28">
        <v>44574.531842999837</v>
      </c>
      <c r="D919" s="4" t="s">
        <v>413</v>
      </c>
      <c r="E919" s="5" t="s">
        <v>723</v>
      </c>
      <c r="F919" s="4">
        <v>48</v>
      </c>
      <c r="G919" s="5">
        <v>0</v>
      </c>
      <c r="H919" s="5">
        <f>IF(ORDERS[[#This Row],[Order Type]]="In-Store", 0,_xlfn.DAYS(ORDERS[[#This Row],[Order Arrival Date]],ORDERS[[#This Row],[Order Date]]))</f>
        <v>0</v>
      </c>
    </row>
    <row r="920" spans="1:8" ht="15.5" x14ac:dyDescent="0.3">
      <c r="A920" s="4">
        <f t="shared" si="14"/>
        <v>919</v>
      </c>
      <c r="B920" s="28">
        <v>40682.530692699482</v>
      </c>
      <c r="C920" s="28">
        <v>40682.530692699482</v>
      </c>
      <c r="D920" s="4" t="s">
        <v>413</v>
      </c>
      <c r="E920" s="5" t="s">
        <v>701</v>
      </c>
      <c r="F920" s="4">
        <v>7</v>
      </c>
      <c r="G920" s="5">
        <v>0</v>
      </c>
      <c r="H920" s="5">
        <f>IF(ORDERS[[#This Row],[Order Type]]="In-Store", 0,_xlfn.DAYS(ORDERS[[#This Row],[Order Arrival Date]],ORDERS[[#This Row],[Order Date]]))</f>
        <v>0</v>
      </c>
    </row>
    <row r="921" spans="1:8" ht="15.5" x14ac:dyDescent="0.3">
      <c r="A921" s="4">
        <f t="shared" si="14"/>
        <v>920</v>
      </c>
      <c r="B921" s="28">
        <v>42425.828283427196</v>
      </c>
      <c r="C921" s="28">
        <v>42425.828283427196</v>
      </c>
      <c r="D921" s="4" t="s">
        <v>413</v>
      </c>
      <c r="E921" s="5" t="s">
        <v>762</v>
      </c>
      <c r="F921" s="4">
        <v>48</v>
      </c>
      <c r="G921" s="5">
        <v>0</v>
      </c>
      <c r="H921" s="5">
        <f>IF(ORDERS[[#This Row],[Order Type]]="In-Store", 0,_xlfn.DAYS(ORDERS[[#This Row],[Order Arrival Date]],ORDERS[[#This Row],[Order Date]]))</f>
        <v>0</v>
      </c>
    </row>
    <row r="922" spans="1:8" ht="15.5" x14ac:dyDescent="0.3">
      <c r="A922" s="4">
        <f t="shared" si="14"/>
        <v>921</v>
      </c>
      <c r="B922" s="28">
        <v>42194.41015907465</v>
      </c>
      <c r="C922" s="28">
        <v>42194.41015907465</v>
      </c>
      <c r="D922" s="4" t="s">
        <v>413</v>
      </c>
      <c r="E922" s="5" t="s">
        <v>661</v>
      </c>
      <c r="F922" s="4">
        <v>10</v>
      </c>
      <c r="G922" s="5">
        <v>0</v>
      </c>
      <c r="H922" s="5">
        <f>IF(ORDERS[[#This Row],[Order Type]]="In-Store", 0,_xlfn.DAYS(ORDERS[[#This Row],[Order Arrival Date]],ORDERS[[#This Row],[Order Date]]))</f>
        <v>0</v>
      </c>
    </row>
    <row r="923" spans="1:8" ht="15.5" x14ac:dyDescent="0.3">
      <c r="A923" s="4">
        <f t="shared" si="14"/>
        <v>922</v>
      </c>
      <c r="B923" s="28">
        <v>42244.866268203979</v>
      </c>
      <c r="C923" s="28">
        <v>42249.866268203979</v>
      </c>
      <c r="D923" s="4" t="s">
        <v>414</v>
      </c>
      <c r="E923" s="5" t="s">
        <v>749</v>
      </c>
      <c r="F923" s="4">
        <v>0</v>
      </c>
      <c r="G923" s="5">
        <v>0</v>
      </c>
      <c r="H923" s="5">
        <f>IF(ORDERS[[#This Row],[Order Type]]="In-Store", 0,_xlfn.DAYS(ORDERS[[#This Row],[Order Arrival Date]],ORDERS[[#This Row],[Order Date]]))</f>
        <v>5</v>
      </c>
    </row>
    <row r="924" spans="1:8" ht="15.5" x14ac:dyDescent="0.3">
      <c r="A924" s="4">
        <f t="shared" si="14"/>
        <v>923</v>
      </c>
      <c r="B924" s="28">
        <v>39500.456825811867</v>
      </c>
      <c r="C924" s="28">
        <v>39500.456825811867</v>
      </c>
      <c r="D924" s="4" t="s">
        <v>413</v>
      </c>
      <c r="E924" s="5" t="s">
        <v>625</v>
      </c>
      <c r="F924" s="4">
        <v>3</v>
      </c>
      <c r="G924" s="5">
        <v>0</v>
      </c>
      <c r="H924" s="5">
        <f>IF(ORDERS[[#This Row],[Order Type]]="In-Store", 0,_xlfn.DAYS(ORDERS[[#This Row],[Order Arrival Date]],ORDERS[[#This Row],[Order Date]]))</f>
        <v>0</v>
      </c>
    </row>
    <row r="925" spans="1:8" ht="15.5" x14ac:dyDescent="0.3">
      <c r="A925" s="4">
        <f t="shared" si="14"/>
        <v>924</v>
      </c>
      <c r="B925" s="28">
        <v>40351.323176317121</v>
      </c>
      <c r="C925" s="28">
        <v>40365.323176317121</v>
      </c>
      <c r="D925" s="4" t="s">
        <v>414</v>
      </c>
      <c r="E925" s="5" t="s">
        <v>659</v>
      </c>
      <c r="F925" s="4">
        <v>0</v>
      </c>
      <c r="G925" s="5">
        <v>0</v>
      </c>
      <c r="H925" s="5">
        <f>IF(ORDERS[[#This Row],[Order Type]]="In-Store", 0,_xlfn.DAYS(ORDERS[[#This Row],[Order Arrival Date]],ORDERS[[#This Row],[Order Date]]))</f>
        <v>14</v>
      </c>
    </row>
    <row r="926" spans="1:8" ht="15.5" x14ac:dyDescent="0.3">
      <c r="A926" s="4">
        <f t="shared" si="14"/>
        <v>925</v>
      </c>
      <c r="B926" s="28">
        <v>44366.045240116538</v>
      </c>
      <c r="C926" s="28">
        <v>44366.045240116538</v>
      </c>
      <c r="D926" s="4" t="s">
        <v>413</v>
      </c>
      <c r="E926" s="5" t="s">
        <v>696</v>
      </c>
      <c r="F926" s="4">
        <v>6</v>
      </c>
      <c r="G926" s="5">
        <v>0</v>
      </c>
      <c r="H926" s="5">
        <f>IF(ORDERS[[#This Row],[Order Type]]="In-Store", 0,_xlfn.DAYS(ORDERS[[#This Row],[Order Arrival Date]],ORDERS[[#This Row],[Order Date]]))</f>
        <v>0</v>
      </c>
    </row>
    <row r="927" spans="1:8" ht="15.5" x14ac:dyDescent="0.3">
      <c r="A927" s="4">
        <f t="shared" si="14"/>
        <v>926</v>
      </c>
      <c r="B927" s="28">
        <v>39295.916960815295</v>
      </c>
      <c r="C927" s="28">
        <v>39295.916960815295</v>
      </c>
      <c r="D927" s="4" t="s">
        <v>413</v>
      </c>
      <c r="E927" s="5" t="s">
        <v>625</v>
      </c>
      <c r="F927" s="4">
        <v>18</v>
      </c>
      <c r="G927" s="5">
        <v>0</v>
      </c>
      <c r="H927" s="5">
        <f>IF(ORDERS[[#This Row],[Order Type]]="In-Store", 0,_xlfn.DAYS(ORDERS[[#This Row],[Order Arrival Date]],ORDERS[[#This Row],[Order Date]]))</f>
        <v>0</v>
      </c>
    </row>
    <row r="928" spans="1:8" ht="15.5" x14ac:dyDescent="0.3">
      <c r="A928" s="4">
        <f t="shared" si="14"/>
        <v>927</v>
      </c>
      <c r="B928" s="28">
        <v>43338.991565992757</v>
      </c>
      <c r="C928" s="28">
        <v>43338.991565992757</v>
      </c>
      <c r="D928" s="4" t="s">
        <v>413</v>
      </c>
      <c r="E928" s="5" t="s">
        <v>735</v>
      </c>
      <c r="F928" s="4">
        <v>43</v>
      </c>
      <c r="G928" s="5">
        <v>0</v>
      </c>
      <c r="H928" s="5">
        <f>IF(ORDERS[[#This Row],[Order Type]]="In-Store", 0,_xlfn.DAYS(ORDERS[[#This Row],[Order Arrival Date]],ORDERS[[#This Row],[Order Date]]))</f>
        <v>0</v>
      </c>
    </row>
    <row r="929" spans="1:8" ht="15.5" x14ac:dyDescent="0.3">
      <c r="A929" s="4">
        <f t="shared" si="14"/>
        <v>928</v>
      </c>
      <c r="B929" s="28">
        <v>41855.606721387361</v>
      </c>
      <c r="C929" s="28">
        <v>41855.606721387361</v>
      </c>
      <c r="D929" s="4" t="s">
        <v>413</v>
      </c>
      <c r="E929" s="5" t="s">
        <v>696</v>
      </c>
      <c r="F929" s="4">
        <v>10</v>
      </c>
      <c r="G929" s="5">
        <v>0</v>
      </c>
      <c r="H929" s="5">
        <f>IF(ORDERS[[#This Row],[Order Type]]="In-Store", 0,_xlfn.DAYS(ORDERS[[#This Row],[Order Arrival Date]],ORDERS[[#This Row],[Order Date]]))</f>
        <v>0</v>
      </c>
    </row>
    <row r="930" spans="1:8" ht="15.5" x14ac:dyDescent="0.3">
      <c r="A930" s="4">
        <f t="shared" si="14"/>
        <v>929</v>
      </c>
      <c r="B930" s="28">
        <v>41933.617987226673</v>
      </c>
      <c r="C930" s="28">
        <v>41938.617987226673</v>
      </c>
      <c r="D930" s="4" t="s">
        <v>414</v>
      </c>
      <c r="E930" s="5" t="s">
        <v>820</v>
      </c>
      <c r="F930" s="4">
        <v>0</v>
      </c>
      <c r="G930" s="5">
        <v>0</v>
      </c>
      <c r="H930" s="5">
        <f>IF(ORDERS[[#This Row],[Order Type]]="In-Store", 0,_xlfn.DAYS(ORDERS[[#This Row],[Order Arrival Date]],ORDERS[[#This Row],[Order Date]]))</f>
        <v>5</v>
      </c>
    </row>
    <row r="931" spans="1:8" ht="15.5" x14ac:dyDescent="0.3">
      <c r="A931" s="4">
        <f t="shared" si="14"/>
        <v>930</v>
      </c>
      <c r="B931" s="28">
        <v>43996.468706892338</v>
      </c>
      <c r="C931" s="28">
        <v>43996.468706892338</v>
      </c>
      <c r="D931" s="4" t="s">
        <v>413</v>
      </c>
      <c r="E931" s="5" t="s">
        <v>747</v>
      </c>
      <c r="F931" s="4">
        <v>7</v>
      </c>
      <c r="G931" s="5">
        <v>0</v>
      </c>
      <c r="H931" s="5">
        <f>IF(ORDERS[[#This Row],[Order Type]]="In-Store", 0,_xlfn.DAYS(ORDERS[[#This Row],[Order Arrival Date]],ORDERS[[#This Row],[Order Date]]))</f>
        <v>0</v>
      </c>
    </row>
    <row r="932" spans="1:8" ht="15.5" x14ac:dyDescent="0.3">
      <c r="A932" s="4">
        <f t="shared" si="14"/>
        <v>931</v>
      </c>
      <c r="B932" s="28">
        <v>42607.107277698</v>
      </c>
      <c r="C932" s="28">
        <v>42620.107277698</v>
      </c>
      <c r="D932" s="4" t="s">
        <v>414</v>
      </c>
      <c r="E932" s="5" t="s">
        <v>778</v>
      </c>
      <c r="F932" s="4">
        <v>0</v>
      </c>
      <c r="G932" s="5">
        <v>0</v>
      </c>
      <c r="H932" s="5">
        <f>IF(ORDERS[[#This Row],[Order Type]]="In-Store", 0,_xlfn.DAYS(ORDERS[[#This Row],[Order Arrival Date]],ORDERS[[#This Row],[Order Date]]))</f>
        <v>13</v>
      </c>
    </row>
    <row r="933" spans="1:8" ht="15.5" x14ac:dyDescent="0.3">
      <c r="A933" s="4">
        <f t="shared" si="14"/>
        <v>932</v>
      </c>
      <c r="B933" s="28">
        <v>43141.503680866881</v>
      </c>
      <c r="C933" s="28">
        <v>43144.503680866881</v>
      </c>
      <c r="D933" s="4" t="s">
        <v>414</v>
      </c>
      <c r="E933" s="5" t="s">
        <v>701</v>
      </c>
      <c r="F933" s="4">
        <v>0</v>
      </c>
      <c r="G933" s="5">
        <v>0</v>
      </c>
      <c r="H933" s="5">
        <f>IF(ORDERS[[#This Row],[Order Type]]="In-Store", 0,_xlfn.DAYS(ORDERS[[#This Row],[Order Arrival Date]],ORDERS[[#This Row],[Order Date]]))</f>
        <v>3</v>
      </c>
    </row>
    <row r="934" spans="1:8" ht="15.5" x14ac:dyDescent="0.3">
      <c r="A934" s="4">
        <f t="shared" si="14"/>
        <v>933</v>
      </c>
      <c r="B934" s="28">
        <v>41345.469473804726</v>
      </c>
      <c r="C934" s="28">
        <v>41359.469473804726</v>
      </c>
      <c r="D934" s="4" t="s">
        <v>414</v>
      </c>
      <c r="E934" s="5" t="s">
        <v>783</v>
      </c>
      <c r="F934" s="4">
        <v>0</v>
      </c>
      <c r="G934" s="5">
        <v>0</v>
      </c>
      <c r="H934" s="5">
        <f>IF(ORDERS[[#This Row],[Order Type]]="In-Store", 0,_xlfn.DAYS(ORDERS[[#This Row],[Order Arrival Date]],ORDERS[[#This Row],[Order Date]]))</f>
        <v>14</v>
      </c>
    </row>
    <row r="935" spans="1:8" ht="15.5" x14ac:dyDescent="0.3">
      <c r="A935" s="4">
        <f t="shared" si="14"/>
        <v>934</v>
      </c>
      <c r="B935" s="28">
        <v>44942.716492920721</v>
      </c>
      <c r="C935" s="28">
        <v>44942.716492920721</v>
      </c>
      <c r="D935" s="4" t="s">
        <v>413</v>
      </c>
      <c r="E935" s="5" t="s">
        <v>661</v>
      </c>
      <c r="F935" s="4">
        <v>15</v>
      </c>
      <c r="G935" s="5">
        <v>0</v>
      </c>
      <c r="H935" s="5">
        <f>IF(ORDERS[[#This Row],[Order Type]]="In-Store", 0,_xlfn.DAYS(ORDERS[[#This Row],[Order Arrival Date]],ORDERS[[#This Row],[Order Date]]))</f>
        <v>0</v>
      </c>
    </row>
    <row r="936" spans="1:8" ht="15.5" x14ac:dyDescent="0.3">
      <c r="A936" s="4">
        <f t="shared" si="14"/>
        <v>935</v>
      </c>
      <c r="B936" s="28">
        <v>41210.029314429943</v>
      </c>
      <c r="C936" s="28">
        <v>41223.029314429943</v>
      </c>
      <c r="D936" s="4" t="s">
        <v>414</v>
      </c>
      <c r="E936" s="5" t="s">
        <v>719</v>
      </c>
      <c r="F936" s="4">
        <v>0</v>
      </c>
      <c r="G936" s="5">
        <v>0</v>
      </c>
      <c r="H936" s="5">
        <f>IF(ORDERS[[#This Row],[Order Type]]="In-Store", 0,_xlfn.DAYS(ORDERS[[#This Row],[Order Arrival Date]],ORDERS[[#This Row],[Order Date]]))</f>
        <v>13</v>
      </c>
    </row>
    <row r="937" spans="1:8" ht="15.5" x14ac:dyDescent="0.3">
      <c r="A937" s="4">
        <f t="shared" si="14"/>
        <v>936</v>
      </c>
      <c r="B937" s="28">
        <v>42441.742036294294</v>
      </c>
      <c r="C937" s="28">
        <v>42441.742036294294</v>
      </c>
      <c r="D937" s="4" t="s">
        <v>413</v>
      </c>
      <c r="E937" s="5" t="s">
        <v>728</v>
      </c>
      <c r="F937" s="4">
        <v>29</v>
      </c>
      <c r="G937" s="5">
        <v>0</v>
      </c>
      <c r="H937" s="5">
        <f>IF(ORDERS[[#This Row],[Order Type]]="In-Store", 0,_xlfn.DAYS(ORDERS[[#This Row],[Order Arrival Date]],ORDERS[[#This Row],[Order Date]]))</f>
        <v>0</v>
      </c>
    </row>
    <row r="938" spans="1:8" ht="15.5" x14ac:dyDescent="0.3">
      <c r="A938" s="4">
        <f t="shared" si="14"/>
        <v>937</v>
      </c>
      <c r="B938" s="28">
        <v>40142.074779845112</v>
      </c>
      <c r="C938" s="28">
        <v>40151.074779845112</v>
      </c>
      <c r="D938" s="4" t="s">
        <v>414</v>
      </c>
      <c r="E938" s="5" t="s">
        <v>752</v>
      </c>
      <c r="F938" s="4">
        <v>0</v>
      </c>
      <c r="G938" s="5">
        <v>0</v>
      </c>
      <c r="H938" s="5">
        <f>IF(ORDERS[[#This Row],[Order Type]]="In-Store", 0,_xlfn.DAYS(ORDERS[[#This Row],[Order Arrival Date]],ORDERS[[#This Row],[Order Date]]))</f>
        <v>9</v>
      </c>
    </row>
    <row r="939" spans="1:8" ht="15.5" x14ac:dyDescent="0.3">
      <c r="A939" s="4">
        <f t="shared" si="14"/>
        <v>938</v>
      </c>
      <c r="B939" s="28">
        <v>43356.102367919702</v>
      </c>
      <c r="C939" s="28">
        <v>43356.102367919702</v>
      </c>
      <c r="D939" s="4" t="s">
        <v>413</v>
      </c>
      <c r="E939" s="5" t="s">
        <v>819</v>
      </c>
      <c r="F939" s="4">
        <v>8</v>
      </c>
      <c r="G939" s="5">
        <v>0</v>
      </c>
      <c r="H939" s="5">
        <f>IF(ORDERS[[#This Row],[Order Type]]="In-Store", 0,_xlfn.DAYS(ORDERS[[#This Row],[Order Arrival Date]],ORDERS[[#This Row],[Order Date]]))</f>
        <v>0</v>
      </c>
    </row>
    <row r="940" spans="1:8" ht="15.5" x14ac:dyDescent="0.3">
      <c r="A940" s="4">
        <f t="shared" si="14"/>
        <v>939</v>
      </c>
      <c r="B940" s="28">
        <v>43698.879043421482</v>
      </c>
      <c r="C940" s="28">
        <v>43698.879043421482</v>
      </c>
      <c r="D940" s="4" t="s">
        <v>413</v>
      </c>
      <c r="E940" s="5" t="s">
        <v>785</v>
      </c>
      <c r="F940" s="4">
        <v>26</v>
      </c>
      <c r="G940" s="5">
        <v>0</v>
      </c>
      <c r="H940" s="5">
        <f>IF(ORDERS[[#This Row],[Order Type]]="In-Store", 0,_xlfn.DAYS(ORDERS[[#This Row],[Order Arrival Date]],ORDERS[[#This Row],[Order Date]]))</f>
        <v>0</v>
      </c>
    </row>
    <row r="941" spans="1:8" ht="15.5" x14ac:dyDescent="0.3">
      <c r="A941" s="4">
        <f t="shared" si="14"/>
        <v>940</v>
      </c>
      <c r="B941" s="28">
        <v>42716.109037005182</v>
      </c>
      <c r="C941" s="28">
        <v>42716.109037005182</v>
      </c>
      <c r="D941" s="4" t="s">
        <v>413</v>
      </c>
      <c r="E941" s="5" t="s">
        <v>765</v>
      </c>
      <c r="F941" s="4">
        <v>24</v>
      </c>
      <c r="G941" s="5">
        <v>0</v>
      </c>
      <c r="H941" s="5">
        <f>IF(ORDERS[[#This Row],[Order Type]]="In-Store", 0,_xlfn.DAYS(ORDERS[[#This Row],[Order Arrival Date]],ORDERS[[#This Row],[Order Date]]))</f>
        <v>0</v>
      </c>
    </row>
    <row r="942" spans="1:8" ht="15.5" x14ac:dyDescent="0.3">
      <c r="A942" s="4">
        <f t="shared" si="14"/>
        <v>941</v>
      </c>
      <c r="B942" s="28">
        <v>42156.210598074642</v>
      </c>
      <c r="C942" s="28">
        <v>42156.210598074642</v>
      </c>
      <c r="D942" s="4" t="s">
        <v>413</v>
      </c>
      <c r="E942" s="5" t="s">
        <v>784</v>
      </c>
      <c r="F942" s="4">
        <v>37</v>
      </c>
      <c r="G942" s="5">
        <v>0</v>
      </c>
      <c r="H942" s="5">
        <f>IF(ORDERS[[#This Row],[Order Type]]="In-Store", 0,_xlfn.DAYS(ORDERS[[#This Row],[Order Arrival Date]],ORDERS[[#This Row],[Order Date]]))</f>
        <v>0</v>
      </c>
    </row>
    <row r="943" spans="1:8" ht="15.5" x14ac:dyDescent="0.3">
      <c r="A943" s="4">
        <f t="shared" si="14"/>
        <v>942</v>
      </c>
      <c r="B943" s="28">
        <v>44674.329551800984</v>
      </c>
      <c r="C943" s="28">
        <v>44674.329551800984</v>
      </c>
      <c r="D943" s="4" t="s">
        <v>413</v>
      </c>
      <c r="E943" s="5" t="s">
        <v>741</v>
      </c>
      <c r="F943" s="4">
        <v>46</v>
      </c>
      <c r="G943" s="5">
        <v>0</v>
      </c>
      <c r="H943" s="5">
        <f>IF(ORDERS[[#This Row],[Order Type]]="In-Store", 0,_xlfn.DAYS(ORDERS[[#This Row],[Order Arrival Date]],ORDERS[[#This Row],[Order Date]]))</f>
        <v>0</v>
      </c>
    </row>
    <row r="944" spans="1:8" ht="15.5" x14ac:dyDescent="0.3">
      <c r="A944" s="4">
        <f t="shared" si="14"/>
        <v>943</v>
      </c>
      <c r="B944" s="28">
        <v>42301.567823894104</v>
      </c>
      <c r="C944" s="28">
        <v>42314.567823894104</v>
      </c>
      <c r="D944" s="4" t="s">
        <v>414</v>
      </c>
      <c r="E944" s="5" t="s">
        <v>719</v>
      </c>
      <c r="F944" s="4">
        <v>0</v>
      </c>
      <c r="G944" s="5">
        <v>0</v>
      </c>
      <c r="H944" s="5">
        <f>IF(ORDERS[[#This Row],[Order Type]]="In-Store", 0,_xlfn.DAYS(ORDERS[[#This Row],[Order Arrival Date]],ORDERS[[#This Row],[Order Date]]))</f>
        <v>13</v>
      </c>
    </row>
    <row r="945" spans="1:8" ht="15.5" x14ac:dyDescent="0.3">
      <c r="A945" s="4">
        <f t="shared" si="14"/>
        <v>944</v>
      </c>
      <c r="B945" s="28">
        <v>41572.215771840813</v>
      </c>
      <c r="C945" s="28">
        <v>41572.215771840813</v>
      </c>
      <c r="D945" s="4" t="s">
        <v>413</v>
      </c>
      <c r="E945" s="5" t="s">
        <v>800</v>
      </c>
      <c r="F945" s="4">
        <v>47</v>
      </c>
      <c r="G945" s="5">
        <v>0</v>
      </c>
      <c r="H945" s="5">
        <f>IF(ORDERS[[#This Row],[Order Type]]="In-Store", 0,_xlfn.DAYS(ORDERS[[#This Row],[Order Arrival Date]],ORDERS[[#This Row],[Order Date]]))</f>
        <v>0</v>
      </c>
    </row>
    <row r="946" spans="1:8" ht="15.5" x14ac:dyDescent="0.3">
      <c r="A946" s="4">
        <f t="shared" si="14"/>
        <v>945</v>
      </c>
      <c r="B946" s="28">
        <v>41309.261867559879</v>
      </c>
      <c r="C946" s="28">
        <v>41316.261867559879</v>
      </c>
      <c r="D946" s="4" t="s">
        <v>414</v>
      </c>
      <c r="E946" s="5" t="s">
        <v>814</v>
      </c>
      <c r="F946" s="4">
        <v>0</v>
      </c>
      <c r="G946" s="5">
        <v>0</v>
      </c>
      <c r="H946" s="5">
        <f>IF(ORDERS[[#This Row],[Order Type]]="In-Store", 0,_xlfn.DAYS(ORDERS[[#This Row],[Order Arrival Date]],ORDERS[[#This Row],[Order Date]]))</f>
        <v>7</v>
      </c>
    </row>
    <row r="947" spans="1:8" ht="15.5" x14ac:dyDescent="0.3">
      <c r="A947" s="4">
        <f t="shared" si="14"/>
        <v>946</v>
      </c>
      <c r="B947" s="28">
        <v>42182.770174494261</v>
      </c>
      <c r="C947" s="28">
        <v>42182.770174494261</v>
      </c>
      <c r="D947" s="4" t="s">
        <v>413</v>
      </c>
      <c r="E947" s="5" t="s">
        <v>739</v>
      </c>
      <c r="F947" s="4">
        <v>28</v>
      </c>
      <c r="G947" s="5">
        <v>0</v>
      </c>
      <c r="H947" s="5">
        <f>IF(ORDERS[[#This Row],[Order Type]]="In-Store", 0,_xlfn.DAYS(ORDERS[[#This Row],[Order Arrival Date]],ORDERS[[#This Row],[Order Date]]))</f>
        <v>0</v>
      </c>
    </row>
    <row r="948" spans="1:8" ht="15.5" x14ac:dyDescent="0.3">
      <c r="A948" s="4">
        <f t="shared" si="14"/>
        <v>947</v>
      </c>
      <c r="B948" s="28">
        <v>41197.252135054077</v>
      </c>
      <c r="C948" s="28">
        <v>41209.252135054077</v>
      </c>
      <c r="D948" s="4" t="s">
        <v>414</v>
      </c>
      <c r="E948" s="5" t="s">
        <v>698</v>
      </c>
      <c r="F948" s="4">
        <v>0</v>
      </c>
      <c r="G948" s="5">
        <v>0</v>
      </c>
      <c r="H948" s="5">
        <f>IF(ORDERS[[#This Row],[Order Type]]="In-Store", 0,_xlfn.DAYS(ORDERS[[#This Row],[Order Arrival Date]],ORDERS[[#This Row],[Order Date]]))</f>
        <v>12</v>
      </c>
    </row>
    <row r="949" spans="1:8" ht="15.5" x14ac:dyDescent="0.3">
      <c r="A949" s="4">
        <f t="shared" si="14"/>
        <v>948</v>
      </c>
      <c r="B949" s="28">
        <v>45104.091603283749</v>
      </c>
      <c r="C949" s="28">
        <v>45104.091603283749</v>
      </c>
      <c r="D949" s="4" t="s">
        <v>413</v>
      </c>
      <c r="E949" s="5" t="s">
        <v>801</v>
      </c>
      <c r="F949" s="4">
        <v>20</v>
      </c>
      <c r="G949" s="5">
        <v>0</v>
      </c>
      <c r="H949" s="5">
        <f>IF(ORDERS[[#This Row],[Order Type]]="In-Store", 0,_xlfn.DAYS(ORDERS[[#This Row],[Order Arrival Date]],ORDERS[[#This Row],[Order Date]]))</f>
        <v>0</v>
      </c>
    </row>
    <row r="950" spans="1:8" ht="15.5" x14ac:dyDescent="0.3">
      <c r="A950" s="4">
        <f t="shared" si="14"/>
        <v>949</v>
      </c>
      <c r="B950" s="28">
        <v>44363.708794287144</v>
      </c>
      <c r="C950" s="28">
        <v>44363.708794287144</v>
      </c>
      <c r="D950" s="4" t="s">
        <v>413</v>
      </c>
      <c r="E950" s="5" t="s">
        <v>789</v>
      </c>
      <c r="F950" s="4">
        <v>31</v>
      </c>
      <c r="G950" s="5">
        <v>0</v>
      </c>
      <c r="H950" s="5">
        <f>IF(ORDERS[[#This Row],[Order Type]]="In-Store", 0,_xlfn.DAYS(ORDERS[[#This Row],[Order Arrival Date]],ORDERS[[#This Row],[Order Date]]))</f>
        <v>0</v>
      </c>
    </row>
    <row r="951" spans="1:8" ht="15.5" x14ac:dyDescent="0.3">
      <c r="A951" s="4">
        <f t="shared" si="14"/>
        <v>950</v>
      </c>
      <c r="B951" s="28">
        <v>39414.103018232578</v>
      </c>
      <c r="C951" s="28">
        <v>39414.103018232578</v>
      </c>
      <c r="D951" s="4" t="s">
        <v>413</v>
      </c>
      <c r="E951" s="5" t="s">
        <v>713</v>
      </c>
      <c r="F951" s="4">
        <v>7</v>
      </c>
      <c r="G951" s="5">
        <v>0</v>
      </c>
      <c r="H951" s="5">
        <f>IF(ORDERS[[#This Row],[Order Type]]="In-Store", 0,_xlfn.DAYS(ORDERS[[#This Row],[Order Arrival Date]],ORDERS[[#This Row],[Order Date]]))</f>
        <v>0</v>
      </c>
    </row>
    <row r="952" spans="1:8" ht="15.5" x14ac:dyDescent="0.3">
      <c r="A952" s="4">
        <f t="shared" si="14"/>
        <v>951</v>
      </c>
      <c r="B952" s="28">
        <v>43759.423775386451</v>
      </c>
      <c r="C952" s="28">
        <v>43759.423775386451</v>
      </c>
      <c r="D952" s="4" t="s">
        <v>413</v>
      </c>
      <c r="E952" s="5" t="s">
        <v>797</v>
      </c>
      <c r="F952" s="4">
        <v>22</v>
      </c>
      <c r="G952" s="5">
        <v>0</v>
      </c>
      <c r="H952" s="5">
        <f>IF(ORDERS[[#This Row],[Order Type]]="In-Store", 0,_xlfn.DAYS(ORDERS[[#This Row],[Order Arrival Date]],ORDERS[[#This Row],[Order Date]]))</f>
        <v>0</v>
      </c>
    </row>
    <row r="953" spans="1:8" ht="15.5" x14ac:dyDescent="0.3">
      <c r="A953" s="4">
        <f t="shared" si="14"/>
        <v>952</v>
      </c>
      <c r="B953" s="28">
        <v>40628.340898681818</v>
      </c>
      <c r="C953" s="28">
        <v>40628.340898681818</v>
      </c>
      <c r="D953" s="4" t="s">
        <v>413</v>
      </c>
      <c r="E953" s="5" t="s">
        <v>689</v>
      </c>
      <c r="F953" s="4">
        <v>38</v>
      </c>
      <c r="G953" s="5">
        <v>0</v>
      </c>
      <c r="H953" s="5">
        <f>IF(ORDERS[[#This Row],[Order Type]]="In-Store", 0,_xlfn.DAYS(ORDERS[[#This Row],[Order Arrival Date]],ORDERS[[#This Row],[Order Date]]))</f>
        <v>0</v>
      </c>
    </row>
    <row r="954" spans="1:8" ht="15.5" x14ac:dyDescent="0.3">
      <c r="A954" s="4">
        <f t="shared" si="14"/>
        <v>953</v>
      </c>
      <c r="B954" s="28">
        <v>41925.541238721627</v>
      </c>
      <c r="C954" s="28">
        <v>41925.541238721627</v>
      </c>
      <c r="D954" s="4" t="s">
        <v>413</v>
      </c>
      <c r="E954" s="5" t="s">
        <v>667</v>
      </c>
      <c r="F954" s="4">
        <v>17</v>
      </c>
      <c r="G954" s="5">
        <v>0</v>
      </c>
      <c r="H954" s="5">
        <f>IF(ORDERS[[#This Row],[Order Type]]="In-Store", 0,_xlfn.DAYS(ORDERS[[#This Row],[Order Arrival Date]],ORDERS[[#This Row],[Order Date]]))</f>
        <v>0</v>
      </c>
    </row>
    <row r="955" spans="1:8" ht="15.5" x14ac:dyDescent="0.3">
      <c r="A955" s="4">
        <f t="shared" si="14"/>
        <v>954</v>
      </c>
      <c r="B955" s="28">
        <v>40709.464005529626</v>
      </c>
      <c r="C955" s="28">
        <v>40709.464005529626</v>
      </c>
      <c r="D955" s="4" t="s">
        <v>413</v>
      </c>
      <c r="E955" s="5" t="s">
        <v>702</v>
      </c>
      <c r="F955" s="4">
        <v>41</v>
      </c>
      <c r="G955" s="5">
        <v>0</v>
      </c>
      <c r="H955" s="5">
        <f>IF(ORDERS[[#This Row],[Order Type]]="In-Store", 0,_xlfn.DAYS(ORDERS[[#This Row],[Order Arrival Date]],ORDERS[[#This Row],[Order Date]]))</f>
        <v>0</v>
      </c>
    </row>
    <row r="956" spans="1:8" ht="15.5" x14ac:dyDescent="0.3">
      <c r="A956" s="4">
        <f t="shared" si="14"/>
        <v>955</v>
      </c>
      <c r="B956" s="28">
        <v>40038.077158858447</v>
      </c>
      <c r="C956" s="28">
        <v>40038.077158858447</v>
      </c>
      <c r="D956" s="4" t="s">
        <v>413</v>
      </c>
      <c r="E956" s="5" t="s">
        <v>750</v>
      </c>
      <c r="F956" s="4">
        <v>8</v>
      </c>
      <c r="G956" s="5">
        <v>0</v>
      </c>
      <c r="H956" s="5">
        <f>IF(ORDERS[[#This Row],[Order Type]]="In-Store", 0,_xlfn.DAYS(ORDERS[[#This Row],[Order Arrival Date]],ORDERS[[#This Row],[Order Date]]))</f>
        <v>0</v>
      </c>
    </row>
    <row r="957" spans="1:8" ht="15.5" x14ac:dyDescent="0.3">
      <c r="A957" s="4">
        <f t="shared" si="14"/>
        <v>956</v>
      </c>
      <c r="B957" s="28">
        <v>41284.942584721728</v>
      </c>
      <c r="C957" s="28">
        <v>41284.942584721728</v>
      </c>
      <c r="D957" s="4" t="s">
        <v>413</v>
      </c>
      <c r="E957" s="5" t="s">
        <v>769</v>
      </c>
      <c r="F957" s="4">
        <v>8</v>
      </c>
      <c r="G957" s="5">
        <v>0</v>
      </c>
      <c r="H957" s="5">
        <f>IF(ORDERS[[#This Row],[Order Type]]="In-Store", 0,_xlfn.DAYS(ORDERS[[#This Row],[Order Arrival Date]],ORDERS[[#This Row],[Order Date]]))</f>
        <v>0</v>
      </c>
    </row>
    <row r="958" spans="1:8" ht="15.5" x14ac:dyDescent="0.3">
      <c r="A958" s="4">
        <f t="shared" si="14"/>
        <v>957</v>
      </c>
      <c r="B958" s="28">
        <v>39222.092238586883</v>
      </c>
      <c r="C958" s="28">
        <v>39222.092238586883</v>
      </c>
      <c r="D958" s="4" t="s">
        <v>413</v>
      </c>
      <c r="E958" s="5" t="s">
        <v>793</v>
      </c>
      <c r="F958" s="4">
        <v>15</v>
      </c>
      <c r="G958" s="5">
        <v>0</v>
      </c>
      <c r="H958" s="5">
        <f>IF(ORDERS[[#This Row],[Order Type]]="In-Store", 0,_xlfn.DAYS(ORDERS[[#This Row],[Order Arrival Date]],ORDERS[[#This Row],[Order Date]]))</f>
        <v>0</v>
      </c>
    </row>
    <row r="959" spans="1:8" ht="15.5" x14ac:dyDescent="0.3">
      <c r="A959" s="4">
        <f t="shared" si="14"/>
        <v>958</v>
      </c>
      <c r="B959" s="28">
        <v>42664.809619247033</v>
      </c>
      <c r="C959" s="28">
        <v>42664.809619247033</v>
      </c>
      <c r="D959" s="4" t="s">
        <v>413</v>
      </c>
      <c r="E959" s="5" t="s">
        <v>802</v>
      </c>
      <c r="F959" s="4">
        <v>13</v>
      </c>
      <c r="G959" s="5">
        <v>0</v>
      </c>
      <c r="H959" s="5">
        <f>IF(ORDERS[[#This Row],[Order Type]]="In-Store", 0,_xlfn.DAYS(ORDERS[[#This Row],[Order Arrival Date]],ORDERS[[#This Row],[Order Date]]))</f>
        <v>0</v>
      </c>
    </row>
    <row r="960" spans="1:8" ht="15.5" x14ac:dyDescent="0.3">
      <c r="A960" s="4">
        <f t="shared" si="14"/>
        <v>959</v>
      </c>
      <c r="B960" s="28">
        <v>39074.391031666783</v>
      </c>
      <c r="C960" s="28">
        <v>39080.391031666783</v>
      </c>
      <c r="D960" s="4" t="s">
        <v>414</v>
      </c>
      <c r="E960" s="5" t="s">
        <v>622</v>
      </c>
      <c r="F960" s="4">
        <v>0</v>
      </c>
      <c r="G960" s="5">
        <v>0</v>
      </c>
      <c r="H960" s="5">
        <f>IF(ORDERS[[#This Row],[Order Type]]="In-Store", 0,_xlfn.DAYS(ORDERS[[#This Row],[Order Arrival Date]],ORDERS[[#This Row],[Order Date]]))</f>
        <v>6</v>
      </c>
    </row>
    <row r="961" spans="1:8" ht="15.5" x14ac:dyDescent="0.3">
      <c r="A961" s="4">
        <f t="shared" si="14"/>
        <v>960</v>
      </c>
      <c r="B961" s="28">
        <v>43022.756793327455</v>
      </c>
      <c r="C961" s="28">
        <v>43037.756793327455</v>
      </c>
      <c r="D961" s="4" t="s">
        <v>414</v>
      </c>
      <c r="E961" s="5" t="s">
        <v>759</v>
      </c>
      <c r="F961" s="4">
        <v>0</v>
      </c>
      <c r="G961" s="5">
        <v>0</v>
      </c>
      <c r="H961" s="5">
        <f>IF(ORDERS[[#This Row],[Order Type]]="In-Store", 0,_xlfn.DAYS(ORDERS[[#This Row],[Order Arrival Date]],ORDERS[[#This Row],[Order Date]]))</f>
        <v>15</v>
      </c>
    </row>
    <row r="962" spans="1:8" ht="15.5" x14ac:dyDescent="0.3">
      <c r="A962" s="4">
        <f t="shared" si="14"/>
        <v>961</v>
      </c>
      <c r="B962" s="28">
        <v>43618.343524168704</v>
      </c>
      <c r="C962" s="28">
        <v>43618.343524168704</v>
      </c>
      <c r="D962" s="4" t="s">
        <v>413</v>
      </c>
      <c r="E962" s="5" t="s">
        <v>803</v>
      </c>
      <c r="F962" s="4">
        <v>10</v>
      </c>
      <c r="G962" s="5">
        <v>0</v>
      </c>
      <c r="H962" s="5">
        <f>IF(ORDERS[[#This Row],[Order Type]]="In-Store", 0,_xlfn.DAYS(ORDERS[[#This Row],[Order Arrival Date]],ORDERS[[#This Row],[Order Date]]))</f>
        <v>0</v>
      </c>
    </row>
    <row r="963" spans="1:8" ht="15.5" x14ac:dyDescent="0.3">
      <c r="A963" s="4">
        <f t="shared" si="14"/>
        <v>962</v>
      </c>
      <c r="B963" s="28">
        <v>42879.8030342048</v>
      </c>
      <c r="C963" s="28">
        <v>42879.8030342048</v>
      </c>
      <c r="D963" s="4" t="s">
        <v>413</v>
      </c>
      <c r="E963" s="5" t="s">
        <v>707</v>
      </c>
      <c r="F963" s="4">
        <v>1</v>
      </c>
      <c r="G963" s="5">
        <v>0</v>
      </c>
      <c r="H963" s="5">
        <f>IF(ORDERS[[#This Row],[Order Type]]="In-Store", 0,_xlfn.DAYS(ORDERS[[#This Row],[Order Arrival Date]],ORDERS[[#This Row],[Order Date]]))</f>
        <v>0</v>
      </c>
    </row>
    <row r="964" spans="1:8" ht="15.5" x14ac:dyDescent="0.3">
      <c r="A964" s="4">
        <f t="shared" ref="A964:A1027" si="15">1+A963</f>
        <v>963</v>
      </c>
      <c r="B964" s="28">
        <v>38941.850204227529</v>
      </c>
      <c r="C964" s="28">
        <v>38941.850204227529</v>
      </c>
      <c r="D964" s="4" t="s">
        <v>413</v>
      </c>
      <c r="E964" s="5" t="s">
        <v>625</v>
      </c>
      <c r="F964" s="4">
        <v>10</v>
      </c>
      <c r="G964" s="5">
        <v>0</v>
      </c>
      <c r="H964" s="5">
        <f>IF(ORDERS[[#This Row],[Order Type]]="In-Store", 0,_xlfn.DAYS(ORDERS[[#This Row],[Order Arrival Date]],ORDERS[[#This Row],[Order Date]]))</f>
        <v>0</v>
      </c>
    </row>
    <row r="965" spans="1:8" ht="15.5" x14ac:dyDescent="0.3">
      <c r="A965" s="4">
        <f t="shared" si="15"/>
        <v>964</v>
      </c>
      <c r="B965" s="28">
        <v>39733.040156256349</v>
      </c>
      <c r="C965" s="28">
        <v>39733.040156256349</v>
      </c>
      <c r="D965" s="4" t="s">
        <v>413</v>
      </c>
      <c r="E965" s="5" t="s">
        <v>651</v>
      </c>
      <c r="F965" s="4">
        <v>33</v>
      </c>
      <c r="G965" s="5">
        <v>0</v>
      </c>
      <c r="H965" s="5">
        <f>IF(ORDERS[[#This Row],[Order Type]]="In-Store", 0,_xlfn.DAYS(ORDERS[[#This Row],[Order Arrival Date]],ORDERS[[#This Row],[Order Date]]))</f>
        <v>0</v>
      </c>
    </row>
    <row r="966" spans="1:8" ht="15.5" x14ac:dyDescent="0.3">
      <c r="A966" s="4">
        <f t="shared" si="15"/>
        <v>965</v>
      </c>
      <c r="B966" s="28">
        <v>43029.335244353249</v>
      </c>
      <c r="C966" s="28">
        <v>43029.335244353249</v>
      </c>
      <c r="D966" s="4" t="s">
        <v>413</v>
      </c>
      <c r="E966" s="5" t="s">
        <v>666</v>
      </c>
      <c r="F966" s="4">
        <v>42</v>
      </c>
      <c r="G966" s="5">
        <v>0</v>
      </c>
      <c r="H966" s="5">
        <f>IF(ORDERS[[#This Row],[Order Type]]="In-Store", 0,_xlfn.DAYS(ORDERS[[#This Row],[Order Arrival Date]],ORDERS[[#This Row],[Order Date]]))</f>
        <v>0</v>
      </c>
    </row>
    <row r="967" spans="1:8" ht="15.5" x14ac:dyDescent="0.3">
      <c r="A967" s="4">
        <f t="shared" si="15"/>
        <v>966</v>
      </c>
      <c r="B967" s="28">
        <v>41510.856800374211</v>
      </c>
      <c r="C967" s="28">
        <v>41510.856800374211</v>
      </c>
      <c r="D967" s="4" t="s">
        <v>413</v>
      </c>
      <c r="E967" s="5" t="s">
        <v>714</v>
      </c>
      <c r="F967" s="4">
        <v>24</v>
      </c>
      <c r="G967" s="5">
        <v>0</v>
      </c>
      <c r="H967" s="5">
        <f>IF(ORDERS[[#This Row],[Order Type]]="In-Store", 0,_xlfn.DAYS(ORDERS[[#This Row],[Order Arrival Date]],ORDERS[[#This Row],[Order Date]]))</f>
        <v>0</v>
      </c>
    </row>
    <row r="968" spans="1:8" ht="15.5" x14ac:dyDescent="0.3">
      <c r="A968" s="4">
        <f t="shared" si="15"/>
        <v>967</v>
      </c>
      <c r="B968" s="28">
        <v>44054.009695333196</v>
      </c>
      <c r="C968" s="28">
        <v>44054.009695333196</v>
      </c>
      <c r="D968" s="4" t="s">
        <v>413</v>
      </c>
      <c r="E968" s="5" t="s">
        <v>767</v>
      </c>
      <c r="F968" s="4">
        <v>39</v>
      </c>
      <c r="G968" s="5">
        <v>0</v>
      </c>
      <c r="H968" s="5">
        <f>IF(ORDERS[[#This Row],[Order Type]]="In-Store", 0,_xlfn.DAYS(ORDERS[[#This Row],[Order Arrival Date]],ORDERS[[#This Row],[Order Date]]))</f>
        <v>0</v>
      </c>
    </row>
    <row r="969" spans="1:8" ht="15.5" x14ac:dyDescent="0.3">
      <c r="A969" s="4">
        <f t="shared" si="15"/>
        <v>968</v>
      </c>
      <c r="B969" s="28">
        <v>38975.587013981931</v>
      </c>
      <c r="C969" s="28">
        <v>38975.587013981931</v>
      </c>
      <c r="D969" s="4" t="s">
        <v>413</v>
      </c>
      <c r="E969" s="5" t="s">
        <v>681</v>
      </c>
      <c r="F969" s="4">
        <v>7</v>
      </c>
      <c r="G969" s="5">
        <v>0</v>
      </c>
      <c r="H969" s="5">
        <f>IF(ORDERS[[#This Row],[Order Type]]="In-Store", 0,_xlfn.DAYS(ORDERS[[#This Row],[Order Arrival Date]],ORDERS[[#This Row],[Order Date]]))</f>
        <v>0</v>
      </c>
    </row>
    <row r="970" spans="1:8" ht="15.5" x14ac:dyDescent="0.3">
      <c r="A970" s="4">
        <f t="shared" si="15"/>
        <v>969</v>
      </c>
      <c r="B970" s="28">
        <v>44233.051888524707</v>
      </c>
      <c r="C970" s="28">
        <v>44233.051888524707</v>
      </c>
      <c r="D970" s="4" t="s">
        <v>413</v>
      </c>
      <c r="E970" s="5" t="s">
        <v>802</v>
      </c>
      <c r="F970" s="4">
        <v>18</v>
      </c>
      <c r="G970" s="5">
        <v>0</v>
      </c>
      <c r="H970" s="5">
        <f>IF(ORDERS[[#This Row],[Order Type]]="In-Store", 0,_xlfn.DAYS(ORDERS[[#This Row],[Order Arrival Date]],ORDERS[[#This Row],[Order Date]]))</f>
        <v>0</v>
      </c>
    </row>
    <row r="971" spans="1:8" ht="15.5" x14ac:dyDescent="0.3">
      <c r="A971" s="4">
        <f t="shared" si="15"/>
        <v>970</v>
      </c>
      <c r="B971" s="28">
        <v>44175.854590975076</v>
      </c>
      <c r="C971" s="28">
        <v>44193.854590975076</v>
      </c>
      <c r="D971" s="4" t="s">
        <v>414</v>
      </c>
      <c r="E971" s="5" t="s">
        <v>811</v>
      </c>
      <c r="F971" s="4">
        <v>0</v>
      </c>
      <c r="G971" s="5">
        <v>0</v>
      </c>
      <c r="H971" s="5">
        <f>IF(ORDERS[[#This Row],[Order Type]]="In-Store", 0,_xlfn.DAYS(ORDERS[[#This Row],[Order Arrival Date]],ORDERS[[#This Row],[Order Date]]))</f>
        <v>18</v>
      </c>
    </row>
    <row r="972" spans="1:8" ht="15.5" x14ac:dyDescent="0.3">
      <c r="A972" s="4">
        <f t="shared" si="15"/>
        <v>971</v>
      </c>
      <c r="B972" s="28">
        <v>40180.096645842983</v>
      </c>
      <c r="C972" s="28">
        <v>40180.096645842983</v>
      </c>
      <c r="D972" s="4" t="s">
        <v>413</v>
      </c>
      <c r="E972" s="5" t="s">
        <v>748</v>
      </c>
      <c r="F972" s="4">
        <v>10</v>
      </c>
      <c r="G972" s="5">
        <v>0</v>
      </c>
      <c r="H972" s="5">
        <f>IF(ORDERS[[#This Row],[Order Type]]="In-Store", 0,_xlfn.DAYS(ORDERS[[#This Row],[Order Arrival Date]],ORDERS[[#This Row],[Order Date]]))</f>
        <v>0</v>
      </c>
    </row>
    <row r="973" spans="1:8" ht="15.5" x14ac:dyDescent="0.3">
      <c r="A973" s="4">
        <f t="shared" si="15"/>
        <v>972</v>
      </c>
      <c r="B973" s="28">
        <v>45217.640263150737</v>
      </c>
      <c r="C973" s="28">
        <v>45227.640263150737</v>
      </c>
      <c r="D973" s="4" t="s">
        <v>414</v>
      </c>
      <c r="E973" s="5" t="s">
        <v>815</v>
      </c>
      <c r="F973" s="4">
        <v>0</v>
      </c>
      <c r="G973" s="5">
        <v>0</v>
      </c>
      <c r="H973" s="5">
        <f>IF(ORDERS[[#This Row],[Order Type]]="In-Store", 0,_xlfn.DAYS(ORDERS[[#This Row],[Order Arrival Date]],ORDERS[[#This Row],[Order Date]]))</f>
        <v>10</v>
      </c>
    </row>
    <row r="974" spans="1:8" ht="15.5" x14ac:dyDescent="0.3">
      <c r="A974" s="4">
        <f t="shared" si="15"/>
        <v>973</v>
      </c>
      <c r="B974" s="28">
        <v>43797.07309317933</v>
      </c>
      <c r="C974" s="28">
        <v>43797.07309317933</v>
      </c>
      <c r="D974" s="4" t="s">
        <v>413</v>
      </c>
      <c r="E974" s="5" t="s">
        <v>626</v>
      </c>
      <c r="F974" s="4">
        <v>6</v>
      </c>
      <c r="G974" s="5">
        <v>0</v>
      </c>
      <c r="H974" s="5">
        <f>IF(ORDERS[[#This Row],[Order Type]]="In-Store", 0,_xlfn.DAYS(ORDERS[[#This Row],[Order Arrival Date]],ORDERS[[#This Row],[Order Date]]))</f>
        <v>0</v>
      </c>
    </row>
    <row r="975" spans="1:8" ht="15.5" x14ac:dyDescent="0.3">
      <c r="A975" s="4">
        <f t="shared" si="15"/>
        <v>974</v>
      </c>
      <c r="B975" s="28">
        <v>41658.514791712412</v>
      </c>
      <c r="C975" s="28">
        <v>41668.514791712412</v>
      </c>
      <c r="D975" s="4" t="s">
        <v>414</v>
      </c>
      <c r="E975" s="5" t="s">
        <v>790</v>
      </c>
      <c r="F975" s="4">
        <v>0</v>
      </c>
      <c r="G975" s="5">
        <v>0</v>
      </c>
      <c r="H975" s="5">
        <f>IF(ORDERS[[#This Row],[Order Type]]="In-Store", 0,_xlfn.DAYS(ORDERS[[#This Row],[Order Arrival Date]],ORDERS[[#This Row],[Order Date]]))</f>
        <v>10</v>
      </c>
    </row>
    <row r="976" spans="1:8" ht="15.5" x14ac:dyDescent="0.3">
      <c r="A976" s="4">
        <f t="shared" si="15"/>
        <v>975</v>
      </c>
      <c r="B976" s="28">
        <v>41502.772399140864</v>
      </c>
      <c r="C976" s="28">
        <v>41517.772399140864</v>
      </c>
      <c r="D976" s="4" t="s">
        <v>414</v>
      </c>
      <c r="E976" s="5" t="s">
        <v>748</v>
      </c>
      <c r="F976" s="4">
        <v>0</v>
      </c>
      <c r="G976" s="5">
        <v>0</v>
      </c>
      <c r="H976" s="5">
        <f>IF(ORDERS[[#This Row],[Order Type]]="In-Store", 0,_xlfn.DAYS(ORDERS[[#This Row],[Order Arrival Date]],ORDERS[[#This Row],[Order Date]]))</f>
        <v>15</v>
      </c>
    </row>
    <row r="977" spans="1:8" ht="15.5" x14ac:dyDescent="0.3">
      <c r="A977" s="4">
        <f t="shared" si="15"/>
        <v>976</v>
      </c>
      <c r="B977" s="28">
        <v>41623.913902605367</v>
      </c>
      <c r="C977" s="28">
        <v>41623.913902605367</v>
      </c>
      <c r="D977" s="4" t="s">
        <v>413</v>
      </c>
      <c r="E977" s="5" t="s">
        <v>691</v>
      </c>
      <c r="F977" s="4">
        <v>11</v>
      </c>
      <c r="G977" s="5">
        <v>0</v>
      </c>
      <c r="H977" s="5">
        <f>IF(ORDERS[[#This Row],[Order Type]]="In-Store", 0,_xlfn.DAYS(ORDERS[[#This Row],[Order Arrival Date]],ORDERS[[#This Row],[Order Date]]))</f>
        <v>0</v>
      </c>
    </row>
    <row r="978" spans="1:8" ht="15.5" x14ac:dyDescent="0.3">
      <c r="A978" s="4">
        <f t="shared" si="15"/>
        <v>977</v>
      </c>
      <c r="B978" s="28">
        <v>44479.661266055053</v>
      </c>
      <c r="C978" s="28">
        <v>44479.661266055053</v>
      </c>
      <c r="D978" s="4" t="s">
        <v>413</v>
      </c>
      <c r="E978" s="5" t="s">
        <v>725</v>
      </c>
      <c r="F978" s="4">
        <v>49</v>
      </c>
      <c r="G978" s="5">
        <v>0</v>
      </c>
      <c r="H978" s="5">
        <f>IF(ORDERS[[#This Row],[Order Type]]="In-Store", 0,_xlfn.DAYS(ORDERS[[#This Row],[Order Arrival Date]],ORDERS[[#This Row],[Order Date]]))</f>
        <v>0</v>
      </c>
    </row>
    <row r="979" spans="1:8" ht="15.5" x14ac:dyDescent="0.3">
      <c r="A979" s="4">
        <f t="shared" si="15"/>
        <v>978</v>
      </c>
      <c r="B979" s="28">
        <v>41143.814343323618</v>
      </c>
      <c r="C979" s="28">
        <v>41143.814343323618</v>
      </c>
      <c r="D979" s="4" t="s">
        <v>413</v>
      </c>
      <c r="E979" s="5" t="s">
        <v>675</v>
      </c>
      <c r="F979" s="4">
        <v>50</v>
      </c>
      <c r="G979" s="5">
        <v>0</v>
      </c>
      <c r="H979" s="5">
        <f>IF(ORDERS[[#This Row],[Order Type]]="In-Store", 0,_xlfn.DAYS(ORDERS[[#This Row],[Order Arrival Date]],ORDERS[[#This Row],[Order Date]]))</f>
        <v>0</v>
      </c>
    </row>
    <row r="980" spans="1:8" ht="15.5" x14ac:dyDescent="0.3">
      <c r="A980" s="4">
        <f t="shared" si="15"/>
        <v>979</v>
      </c>
      <c r="B980" s="28">
        <v>42664.254087470494</v>
      </c>
      <c r="C980" s="28">
        <v>42664.254087470494</v>
      </c>
      <c r="D980" s="4" t="s">
        <v>413</v>
      </c>
      <c r="E980" s="5" t="s">
        <v>636</v>
      </c>
      <c r="F980" s="4">
        <v>37</v>
      </c>
      <c r="G980" s="5">
        <v>0</v>
      </c>
      <c r="H980" s="5">
        <f>IF(ORDERS[[#This Row],[Order Type]]="In-Store", 0,_xlfn.DAYS(ORDERS[[#This Row],[Order Arrival Date]],ORDERS[[#This Row],[Order Date]]))</f>
        <v>0</v>
      </c>
    </row>
    <row r="981" spans="1:8" ht="15.5" x14ac:dyDescent="0.3">
      <c r="A981" s="4">
        <f t="shared" si="15"/>
        <v>980</v>
      </c>
      <c r="B981" s="28">
        <v>39387.969757126353</v>
      </c>
      <c r="C981" s="28">
        <v>39387.969757126353</v>
      </c>
      <c r="D981" s="4" t="s">
        <v>413</v>
      </c>
      <c r="E981" s="5" t="s">
        <v>761</v>
      </c>
      <c r="F981" s="4">
        <v>47</v>
      </c>
      <c r="G981" s="5">
        <v>0</v>
      </c>
      <c r="H981" s="5">
        <f>IF(ORDERS[[#This Row],[Order Type]]="In-Store", 0,_xlfn.DAYS(ORDERS[[#This Row],[Order Arrival Date]],ORDERS[[#This Row],[Order Date]]))</f>
        <v>0</v>
      </c>
    </row>
    <row r="982" spans="1:8" ht="15.5" x14ac:dyDescent="0.3">
      <c r="A982" s="4">
        <f t="shared" si="15"/>
        <v>981</v>
      </c>
      <c r="B982" s="28">
        <v>39956.963075900618</v>
      </c>
      <c r="C982" s="28">
        <v>39956.963075900618</v>
      </c>
      <c r="D982" s="4" t="s">
        <v>413</v>
      </c>
      <c r="E982" s="5" t="s">
        <v>726</v>
      </c>
      <c r="F982" s="4">
        <v>8</v>
      </c>
      <c r="G982" s="5">
        <v>0</v>
      </c>
      <c r="H982" s="5">
        <f>IF(ORDERS[[#This Row],[Order Type]]="In-Store", 0,_xlfn.DAYS(ORDERS[[#This Row],[Order Arrival Date]],ORDERS[[#This Row],[Order Date]]))</f>
        <v>0</v>
      </c>
    </row>
    <row r="983" spans="1:8" ht="15.5" x14ac:dyDescent="0.3">
      <c r="A983" s="4">
        <f t="shared" si="15"/>
        <v>982</v>
      </c>
      <c r="B983" s="28">
        <v>42465.22391040103</v>
      </c>
      <c r="C983" s="28">
        <v>42465.22391040103</v>
      </c>
      <c r="D983" s="4" t="s">
        <v>413</v>
      </c>
      <c r="E983" s="5" t="s">
        <v>675</v>
      </c>
      <c r="F983" s="4">
        <v>30</v>
      </c>
      <c r="G983" s="5">
        <v>0</v>
      </c>
      <c r="H983" s="5">
        <f>IF(ORDERS[[#This Row],[Order Type]]="In-Store", 0,_xlfn.DAYS(ORDERS[[#This Row],[Order Arrival Date]],ORDERS[[#This Row],[Order Date]]))</f>
        <v>0</v>
      </c>
    </row>
    <row r="984" spans="1:8" ht="15.5" x14ac:dyDescent="0.3">
      <c r="A984" s="4">
        <f t="shared" si="15"/>
        <v>983</v>
      </c>
      <c r="B984" s="28">
        <v>42258.859636342808</v>
      </c>
      <c r="C984" s="28">
        <v>42273.859636342808</v>
      </c>
      <c r="D984" s="4" t="s">
        <v>414</v>
      </c>
      <c r="E984" s="5" t="s">
        <v>673</v>
      </c>
      <c r="F984" s="4">
        <v>0</v>
      </c>
      <c r="G984" s="5">
        <v>0</v>
      </c>
      <c r="H984" s="5">
        <f>IF(ORDERS[[#This Row],[Order Type]]="In-Store", 0,_xlfn.DAYS(ORDERS[[#This Row],[Order Arrival Date]],ORDERS[[#This Row],[Order Date]]))</f>
        <v>15</v>
      </c>
    </row>
    <row r="985" spans="1:8" ht="15.5" x14ac:dyDescent="0.3">
      <c r="A985" s="4">
        <f t="shared" si="15"/>
        <v>984</v>
      </c>
      <c r="B985" s="28">
        <v>44555.085286788184</v>
      </c>
      <c r="C985" s="28">
        <v>44555.085286788184</v>
      </c>
      <c r="D985" s="4" t="s">
        <v>413</v>
      </c>
      <c r="E985" s="5" t="s">
        <v>721</v>
      </c>
      <c r="F985" s="4">
        <v>19</v>
      </c>
      <c r="G985" s="5">
        <v>0</v>
      </c>
      <c r="H985" s="5">
        <f>IF(ORDERS[[#This Row],[Order Type]]="In-Store", 0,_xlfn.DAYS(ORDERS[[#This Row],[Order Arrival Date]],ORDERS[[#This Row],[Order Date]]))</f>
        <v>0</v>
      </c>
    </row>
    <row r="986" spans="1:8" ht="15.5" x14ac:dyDescent="0.3">
      <c r="A986" s="4">
        <f t="shared" si="15"/>
        <v>985</v>
      </c>
      <c r="B986" s="28">
        <v>43234.9948560716</v>
      </c>
      <c r="C986" s="28">
        <v>43234.9948560716</v>
      </c>
      <c r="D986" s="4" t="s">
        <v>413</v>
      </c>
      <c r="E986" s="5" t="s">
        <v>667</v>
      </c>
      <c r="F986" s="4">
        <v>12</v>
      </c>
      <c r="G986" s="5">
        <v>0</v>
      </c>
      <c r="H986" s="5">
        <f>IF(ORDERS[[#This Row],[Order Type]]="In-Store", 0,_xlfn.DAYS(ORDERS[[#This Row],[Order Arrival Date]],ORDERS[[#This Row],[Order Date]]))</f>
        <v>0</v>
      </c>
    </row>
    <row r="987" spans="1:8" ht="15.5" x14ac:dyDescent="0.3">
      <c r="A987" s="4">
        <f t="shared" si="15"/>
        <v>986</v>
      </c>
      <c r="B987" s="28">
        <v>41142.515907643756</v>
      </c>
      <c r="C987" s="28">
        <v>41150.515907643756</v>
      </c>
      <c r="D987" s="4" t="s">
        <v>414</v>
      </c>
      <c r="E987" s="5" t="s">
        <v>652</v>
      </c>
      <c r="F987" s="4">
        <v>0</v>
      </c>
      <c r="G987" s="5">
        <v>0</v>
      </c>
      <c r="H987" s="5">
        <f>IF(ORDERS[[#This Row],[Order Type]]="In-Store", 0,_xlfn.DAYS(ORDERS[[#This Row],[Order Arrival Date]],ORDERS[[#This Row],[Order Date]]))</f>
        <v>8</v>
      </c>
    </row>
    <row r="988" spans="1:8" ht="15.5" x14ac:dyDescent="0.3">
      <c r="A988" s="4">
        <f t="shared" si="15"/>
        <v>987</v>
      </c>
      <c r="B988" s="28">
        <v>43516.274562229344</v>
      </c>
      <c r="C988" s="28">
        <v>43516.274562229344</v>
      </c>
      <c r="D988" s="4" t="s">
        <v>413</v>
      </c>
      <c r="E988" s="5" t="s">
        <v>719</v>
      </c>
      <c r="F988" s="4">
        <v>44</v>
      </c>
      <c r="G988" s="5">
        <v>0</v>
      </c>
      <c r="H988" s="5">
        <f>IF(ORDERS[[#This Row],[Order Type]]="In-Store", 0,_xlfn.DAYS(ORDERS[[#This Row],[Order Arrival Date]],ORDERS[[#This Row],[Order Date]]))</f>
        <v>0</v>
      </c>
    </row>
    <row r="989" spans="1:8" ht="15.5" x14ac:dyDescent="0.3">
      <c r="A989" s="4">
        <f t="shared" si="15"/>
        <v>988</v>
      </c>
      <c r="B989" s="28">
        <v>40670.967408540455</v>
      </c>
      <c r="C989" s="28">
        <v>40682.967408540455</v>
      </c>
      <c r="D989" s="4" t="s">
        <v>414</v>
      </c>
      <c r="E989" s="5" t="s">
        <v>676</v>
      </c>
      <c r="F989" s="4">
        <v>0</v>
      </c>
      <c r="G989" s="5">
        <v>0</v>
      </c>
      <c r="H989" s="5">
        <f>IF(ORDERS[[#This Row],[Order Type]]="In-Store", 0,_xlfn.DAYS(ORDERS[[#This Row],[Order Arrival Date]],ORDERS[[#This Row],[Order Date]]))</f>
        <v>12</v>
      </c>
    </row>
    <row r="990" spans="1:8" ht="15.5" x14ac:dyDescent="0.3">
      <c r="A990" s="4">
        <f t="shared" si="15"/>
        <v>989</v>
      </c>
      <c r="B990" s="28">
        <v>40229.770878282317</v>
      </c>
      <c r="C990" s="28">
        <v>40229.770878282317</v>
      </c>
      <c r="D990" s="4" t="s">
        <v>413</v>
      </c>
      <c r="E990" s="5" t="s">
        <v>634</v>
      </c>
      <c r="F990" s="4">
        <v>27</v>
      </c>
      <c r="G990" s="5">
        <v>0</v>
      </c>
      <c r="H990" s="5">
        <f>IF(ORDERS[[#This Row],[Order Type]]="In-Store", 0,_xlfn.DAYS(ORDERS[[#This Row],[Order Arrival Date]],ORDERS[[#This Row],[Order Date]]))</f>
        <v>0</v>
      </c>
    </row>
    <row r="991" spans="1:8" ht="15.5" x14ac:dyDescent="0.3">
      <c r="A991" s="4">
        <f t="shared" si="15"/>
        <v>990</v>
      </c>
      <c r="B991" s="28">
        <v>38776.583934707283</v>
      </c>
      <c r="C991" s="28">
        <v>38776.583934707283</v>
      </c>
      <c r="D991" s="4" t="s">
        <v>413</v>
      </c>
      <c r="E991" s="5" t="s">
        <v>737</v>
      </c>
      <c r="F991" s="4">
        <v>3</v>
      </c>
      <c r="G991" s="5">
        <v>0</v>
      </c>
      <c r="H991" s="5">
        <f>IF(ORDERS[[#This Row],[Order Type]]="In-Store", 0,_xlfn.DAYS(ORDERS[[#This Row],[Order Arrival Date]],ORDERS[[#This Row],[Order Date]]))</f>
        <v>0</v>
      </c>
    </row>
    <row r="992" spans="1:8" ht="15.5" x14ac:dyDescent="0.3">
      <c r="A992" s="4">
        <f t="shared" si="15"/>
        <v>991</v>
      </c>
      <c r="B992" s="28">
        <v>40090.149498550221</v>
      </c>
      <c r="C992" s="28">
        <v>40090.149498550221</v>
      </c>
      <c r="D992" s="4" t="s">
        <v>413</v>
      </c>
      <c r="E992" s="5" t="s">
        <v>663</v>
      </c>
      <c r="F992" s="4">
        <v>47</v>
      </c>
      <c r="G992" s="5">
        <v>0</v>
      </c>
      <c r="H992" s="5">
        <f>IF(ORDERS[[#This Row],[Order Type]]="In-Store", 0,_xlfn.DAYS(ORDERS[[#This Row],[Order Arrival Date]],ORDERS[[#This Row],[Order Date]]))</f>
        <v>0</v>
      </c>
    </row>
    <row r="993" spans="1:8" ht="15.5" x14ac:dyDescent="0.3">
      <c r="A993" s="4">
        <f t="shared" si="15"/>
        <v>992</v>
      </c>
      <c r="B993" s="28">
        <v>44055.682570021563</v>
      </c>
      <c r="C993" s="28">
        <v>44055.682570021563</v>
      </c>
      <c r="D993" s="4" t="s">
        <v>413</v>
      </c>
      <c r="E993" s="5" t="s">
        <v>668</v>
      </c>
      <c r="F993" s="4">
        <v>33</v>
      </c>
      <c r="G993" s="5">
        <v>0</v>
      </c>
      <c r="H993" s="5">
        <f>IF(ORDERS[[#This Row],[Order Type]]="In-Store", 0,_xlfn.DAYS(ORDERS[[#This Row],[Order Arrival Date]],ORDERS[[#This Row],[Order Date]]))</f>
        <v>0</v>
      </c>
    </row>
    <row r="994" spans="1:8" ht="15.5" x14ac:dyDescent="0.3">
      <c r="A994" s="4">
        <f t="shared" si="15"/>
        <v>993</v>
      </c>
      <c r="B994" s="28">
        <v>41510.569428297356</v>
      </c>
      <c r="C994" s="28">
        <v>41510.569428297356</v>
      </c>
      <c r="D994" s="4" t="s">
        <v>413</v>
      </c>
      <c r="E994" s="5" t="s">
        <v>785</v>
      </c>
      <c r="F994" s="4">
        <v>3</v>
      </c>
      <c r="G994" s="5">
        <v>0</v>
      </c>
      <c r="H994" s="5">
        <f>IF(ORDERS[[#This Row],[Order Type]]="In-Store", 0,_xlfn.DAYS(ORDERS[[#This Row],[Order Arrival Date]],ORDERS[[#This Row],[Order Date]]))</f>
        <v>0</v>
      </c>
    </row>
    <row r="995" spans="1:8" ht="15.5" x14ac:dyDescent="0.3">
      <c r="A995" s="4">
        <f t="shared" si="15"/>
        <v>994</v>
      </c>
      <c r="B995" s="28">
        <v>39681.72916548152</v>
      </c>
      <c r="C995" s="28">
        <v>39681.72916548152</v>
      </c>
      <c r="D995" s="4" t="s">
        <v>413</v>
      </c>
      <c r="E995" s="5" t="s">
        <v>645</v>
      </c>
      <c r="F995" s="4">
        <v>29</v>
      </c>
      <c r="G995" s="5">
        <v>0</v>
      </c>
      <c r="H995" s="5">
        <f>IF(ORDERS[[#This Row],[Order Type]]="In-Store", 0,_xlfn.DAYS(ORDERS[[#This Row],[Order Arrival Date]],ORDERS[[#This Row],[Order Date]]))</f>
        <v>0</v>
      </c>
    </row>
    <row r="996" spans="1:8" ht="15.5" x14ac:dyDescent="0.3">
      <c r="A996" s="4">
        <f t="shared" si="15"/>
        <v>995</v>
      </c>
      <c r="B996" s="28">
        <v>40503.552004887948</v>
      </c>
      <c r="C996" s="28">
        <v>40503.552004887948</v>
      </c>
      <c r="D996" s="4" t="s">
        <v>413</v>
      </c>
      <c r="E996" s="5" t="s">
        <v>717</v>
      </c>
      <c r="F996" s="4">
        <v>40</v>
      </c>
      <c r="G996" s="5">
        <v>0</v>
      </c>
      <c r="H996" s="5">
        <f>IF(ORDERS[[#This Row],[Order Type]]="In-Store", 0,_xlfn.DAYS(ORDERS[[#This Row],[Order Arrival Date]],ORDERS[[#This Row],[Order Date]]))</f>
        <v>0</v>
      </c>
    </row>
    <row r="997" spans="1:8" ht="15.5" x14ac:dyDescent="0.3">
      <c r="A997" s="4">
        <f t="shared" si="15"/>
        <v>996</v>
      </c>
      <c r="B997" s="28">
        <v>43754.968919635903</v>
      </c>
      <c r="C997" s="28">
        <v>43754.968919635903</v>
      </c>
      <c r="D997" s="4" t="s">
        <v>413</v>
      </c>
      <c r="E997" s="5" t="s">
        <v>648</v>
      </c>
      <c r="F997" s="4">
        <v>17</v>
      </c>
      <c r="G997" s="5">
        <v>0</v>
      </c>
      <c r="H997" s="5">
        <f>IF(ORDERS[[#This Row],[Order Type]]="In-Store", 0,_xlfn.DAYS(ORDERS[[#This Row],[Order Arrival Date]],ORDERS[[#This Row],[Order Date]]))</f>
        <v>0</v>
      </c>
    </row>
    <row r="998" spans="1:8" ht="15.5" x14ac:dyDescent="0.3">
      <c r="A998" s="4">
        <f t="shared" si="15"/>
        <v>997</v>
      </c>
      <c r="B998" s="28">
        <v>44850.376920500683</v>
      </c>
      <c r="C998" s="28">
        <v>44850.376920500683</v>
      </c>
      <c r="D998" s="4" t="s">
        <v>413</v>
      </c>
      <c r="E998" s="5" t="s">
        <v>712</v>
      </c>
      <c r="F998" s="4">
        <v>35</v>
      </c>
      <c r="G998" s="5">
        <v>0</v>
      </c>
      <c r="H998" s="5">
        <f>IF(ORDERS[[#This Row],[Order Type]]="In-Store", 0,_xlfn.DAYS(ORDERS[[#This Row],[Order Arrival Date]],ORDERS[[#This Row],[Order Date]]))</f>
        <v>0</v>
      </c>
    </row>
    <row r="999" spans="1:8" ht="15.5" x14ac:dyDescent="0.3">
      <c r="A999" s="4">
        <f t="shared" si="15"/>
        <v>998</v>
      </c>
      <c r="B999" s="28">
        <v>39525.863753538913</v>
      </c>
      <c r="C999" s="28">
        <v>39525.863753538913</v>
      </c>
      <c r="D999" s="4" t="s">
        <v>413</v>
      </c>
      <c r="E999" s="5" t="s">
        <v>731</v>
      </c>
      <c r="F999" s="4">
        <v>1</v>
      </c>
      <c r="G999" s="5">
        <v>0</v>
      </c>
      <c r="H999" s="5">
        <f>IF(ORDERS[[#This Row],[Order Type]]="In-Store", 0,_xlfn.DAYS(ORDERS[[#This Row],[Order Arrival Date]],ORDERS[[#This Row],[Order Date]]))</f>
        <v>0</v>
      </c>
    </row>
    <row r="1000" spans="1:8" ht="15.5" x14ac:dyDescent="0.3">
      <c r="A1000" s="4">
        <f t="shared" si="15"/>
        <v>999</v>
      </c>
      <c r="B1000" s="28">
        <v>40526.723012945993</v>
      </c>
      <c r="C1000" s="28">
        <v>40526.723012945993</v>
      </c>
      <c r="D1000" s="4" t="s">
        <v>413</v>
      </c>
      <c r="E1000" s="5" t="s">
        <v>820</v>
      </c>
      <c r="F1000" s="4">
        <v>49</v>
      </c>
      <c r="G1000" s="5">
        <v>0</v>
      </c>
      <c r="H1000" s="5">
        <f>IF(ORDERS[[#This Row],[Order Type]]="In-Store", 0,_xlfn.DAYS(ORDERS[[#This Row],[Order Arrival Date]],ORDERS[[#This Row],[Order Date]]))</f>
        <v>0</v>
      </c>
    </row>
    <row r="1001" spans="1:8" ht="15.5" x14ac:dyDescent="0.3">
      <c r="A1001" s="4">
        <f t="shared" si="15"/>
        <v>1000</v>
      </c>
      <c r="B1001" s="28">
        <v>38779.881190013846</v>
      </c>
      <c r="C1001" s="28">
        <v>38779.881190013846</v>
      </c>
      <c r="D1001" s="4" t="s">
        <v>413</v>
      </c>
      <c r="E1001" s="5" t="s">
        <v>724</v>
      </c>
      <c r="F1001" s="4">
        <v>35</v>
      </c>
      <c r="G1001" s="5">
        <v>0</v>
      </c>
      <c r="H1001" s="5">
        <f>IF(ORDERS[[#This Row],[Order Type]]="In-Store", 0,_xlfn.DAYS(ORDERS[[#This Row],[Order Arrival Date]],ORDERS[[#This Row],[Order Date]]))</f>
        <v>0</v>
      </c>
    </row>
    <row r="1002" spans="1:8" ht="15.5" x14ac:dyDescent="0.3">
      <c r="A1002" s="4">
        <f t="shared" si="15"/>
        <v>1001</v>
      </c>
      <c r="B1002" s="16">
        <v>42920.954206434704</v>
      </c>
      <c r="C1002" s="28">
        <v>42920.954206434704</v>
      </c>
      <c r="D1002" s="4" t="s">
        <v>413</v>
      </c>
      <c r="E1002" s="5" t="s">
        <v>805</v>
      </c>
      <c r="F1002" s="4">
        <v>19</v>
      </c>
      <c r="G1002" s="5">
        <v>0</v>
      </c>
      <c r="H1002" s="5">
        <f>IF(ORDERS[[#This Row],[Order Type]]="In-Store", 0,_xlfn.DAYS(ORDERS[[#This Row],[Order Arrival Date]],ORDERS[[#This Row],[Order Date]]))</f>
        <v>0</v>
      </c>
    </row>
    <row r="1003" spans="1:8" ht="15.5" x14ac:dyDescent="0.3">
      <c r="A1003" s="4">
        <f t="shared" si="15"/>
        <v>1002</v>
      </c>
      <c r="B1003" s="16">
        <v>41025.662639886257</v>
      </c>
      <c r="C1003" s="28">
        <v>41025.662639886257</v>
      </c>
      <c r="D1003" s="4" t="s">
        <v>413</v>
      </c>
      <c r="E1003" s="5" t="s">
        <v>802</v>
      </c>
      <c r="F1003" s="4">
        <v>14</v>
      </c>
      <c r="G1003" s="5">
        <v>0</v>
      </c>
      <c r="H1003" s="5">
        <f>IF(ORDERS[[#This Row],[Order Type]]="In-Store", 0,_xlfn.DAYS(ORDERS[[#This Row],[Order Arrival Date]],ORDERS[[#This Row],[Order Date]]))</f>
        <v>0</v>
      </c>
    </row>
    <row r="1004" spans="1:8" ht="15.5" x14ac:dyDescent="0.3">
      <c r="A1004" s="4">
        <f t="shared" si="15"/>
        <v>1003</v>
      </c>
      <c r="B1004" s="16">
        <v>40841.617241062617</v>
      </c>
      <c r="C1004" s="28">
        <v>40841.617241062617</v>
      </c>
      <c r="D1004" s="4" t="s">
        <v>413</v>
      </c>
      <c r="E1004" s="5" t="s">
        <v>817</v>
      </c>
      <c r="F1004" s="4">
        <v>49</v>
      </c>
      <c r="G1004" s="5">
        <v>0</v>
      </c>
      <c r="H1004" s="5">
        <f>IF(ORDERS[[#This Row],[Order Type]]="In-Store", 0,_xlfn.DAYS(ORDERS[[#This Row],[Order Arrival Date]],ORDERS[[#This Row],[Order Date]]))</f>
        <v>0</v>
      </c>
    </row>
    <row r="1005" spans="1:8" ht="15.5" x14ac:dyDescent="0.3">
      <c r="A1005" s="4">
        <f t="shared" si="15"/>
        <v>1004</v>
      </c>
      <c r="B1005" s="16">
        <v>43893.312298098601</v>
      </c>
      <c r="C1005" s="28">
        <v>43893.312298098601</v>
      </c>
      <c r="D1005" s="4" t="s">
        <v>413</v>
      </c>
      <c r="E1005" s="5" t="s">
        <v>682</v>
      </c>
      <c r="F1005" s="4">
        <v>20</v>
      </c>
      <c r="G1005" s="5">
        <v>0</v>
      </c>
      <c r="H1005" s="5">
        <f>IF(ORDERS[[#This Row],[Order Type]]="In-Store", 0,_xlfn.DAYS(ORDERS[[#This Row],[Order Arrival Date]],ORDERS[[#This Row],[Order Date]]))</f>
        <v>0</v>
      </c>
    </row>
    <row r="1006" spans="1:8" ht="15.5" x14ac:dyDescent="0.3">
      <c r="A1006" s="4">
        <f t="shared" si="15"/>
        <v>1005</v>
      </c>
      <c r="B1006" s="16">
        <v>42686.823773242773</v>
      </c>
      <c r="C1006" s="28">
        <v>42686.823773242773</v>
      </c>
      <c r="D1006" s="4" t="s">
        <v>413</v>
      </c>
      <c r="E1006" s="5" t="s">
        <v>759</v>
      </c>
      <c r="F1006" s="4">
        <v>15</v>
      </c>
      <c r="G1006" s="5">
        <v>0</v>
      </c>
      <c r="H1006" s="5">
        <f>IF(ORDERS[[#This Row],[Order Type]]="In-Store", 0,_xlfn.DAYS(ORDERS[[#This Row],[Order Arrival Date]],ORDERS[[#This Row],[Order Date]]))</f>
        <v>0</v>
      </c>
    </row>
    <row r="1007" spans="1:8" ht="15.5" x14ac:dyDescent="0.3">
      <c r="A1007" s="4">
        <f t="shared" si="15"/>
        <v>1006</v>
      </c>
      <c r="B1007" s="16">
        <v>43878.699362162894</v>
      </c>
      <c r="C1007" s="28">
        <v>43878.699362162894</v>
      </c>
      <c r="D1007" s="4" t="s">
        <v>413</v>
      </c>
      <c r="E1007" s="5" t="s">
        <v>671</v>
      </c>
      <c r="F1007" s="4">
        <v>38</v>
      </c>
      <c r="G1007" s="5">
        <v>0</v>
      </c>
      <c r="H1007" s="5">
        <f>IF(ORDERS[[#This Row],[Order Type]]="In-Store", 0,_xlfn.DAYS(ORDERS[[#This Row],[Order Arrival Date]],ORDERS[[#This Row],[Order Date]]))</f>
        <v>0</v>
      </c>
    </row>
    <row r="1008" spans="1:8" ht="15.5" x14ac:dyDescent="0.3">
      <c r="A1008" s="4">
        <f t="shared" si="15"/>
        <v>1007</v>
      </c>
      <c r="B1008" s="16">
        <v>44017.865487830146</v>
      </c>
      <c r="C1008" s="28">
        <v>44017.865487830146</v>
      </c>
      <c r="D1008" s="4" t="s">
        <v>413</v>
      </c>
      <c r="E1008" s="5" t="s">
        <v>711</v>
      </c>
      <c r="F1008" s="4">
        <v>36</v>
      </c>
      <c r="G1008" s="5">
        <v>0</v>
      </c>
      <c r="H1008" s="5">
        <f>IF(ORDERS[[#This Row],[Order Type]]="In-Store", 0,_xlfn.DAYS(ORDERS[[#This Row],[Order Arrival Date]],ORDERS[[#This Row],[Order Date]]))</f>
        <v>0</v>
      </c>
    </row>
    <row r="1009" spans="1:8" ht="15.5" x14ac:dyDescent="0.3">
      <c r="A1009" s="4">
        <f t="shared" si="15"/>
        <v>1008</v>
      </c>
      <c r="B1009" s="16">
        <v>40190.267333634743</v>
      </c>
      <c r="C1009" s="28">
        <v>40204.267333634743</v>
      </c>
      <c r="D1009" s="4" t="s">
        <v>414</v>
      </c>
      <c r="E1009" s="5" t="s">
        <v>661</v>
      </c>
      <c r="F1009" s="4">
        <v>0</v>
      </c>
      <c r="G1009" s="5">
        <v>0</v>
      </c>
      <c r="H1009" s="5">
        <f>IF(ORDERS[[#This Row],[Order Type]]="In-Store", 0,_xlfn.DAYS(ORDERS[[#This Row],[Order Arrival Date]],ORDERS[[#This Row],[Order Date]]))</f>
        <v>14</v>
      </c>
    </row>
    <row r="1010" spans="1:8" ht="15.5" x14ac:dyDescent="0.3">
      <c r="A1010" s="4">
        <f t="shared" si="15"/>
        <v>1009</v>
      </c>
      <c r="B1010" s="16">
        <v>42860.411796413799</v>
      </c>
      <c r="C1010" s="28">
        <v>42875.411796413799</v>
      </c>
      <c r="D1010" s="4" t="s">
        <v>414</v>
      </c>
      <c r="E1010" s="5" t="s">
        <v>771</v>
      </c>
      <c r="F1010" s="4">
        <v>0</v>
      </c>
      <c r="G1010" s="5">
        <v>0</v>
      </c>
      <c r="H1010" s="5">
        <f>IF(ORDERS[[#This Row],[Order Type]]="In-Store", 0,_xlfn.DAYS(ORDERS[[#This Row],[Order Arrival Date]],ORDERS[[#This Row],[Order Date]]))</f>
        <v>15</v>
      </c>
    </row>
    <row r="1011" spans="1:8" ht="15.5" x14ac:dyDescent="0.3">
      <c r="A1011" s="4">
        <f t="shared" si="15"/>
        <v>1010</v>
      </c>
      <c r="B1011" s="16">
        <v>41140.406258659503</v>
      </c>
      <c r="C1011" s="28">
        <v>41140.406258659503</v>
      </c>
      <c r="D1011" s="4" t="s">
        <v>413</v>
      </c>
      <c r="E1011" s="5" t="s">
        <v>777</v>
      </c>
      <c r="F1011" s="4">
        <v>47</v>
      </c>
      <c r="G1011" s="5">
        <v>0</v>
      </c>
      <c r="H1011" s="5">
        <f>IF(ORDERS[[#This Row],[Order Type]]="In-Store", 0,_xlfn.DAYS(ORDERS[[#This Row],[Order Arrival Date]],ORDERS[[#This Row],[Order Date]]))</f>
        <v>0</v>
      </c>
    </row>
    <row r="1012" spans="1:8" ht="15.5" x14ac:dyDescent="0.3">
      <c r="A1012" s="4">
        <f t="shared" si="15"/>
        <v>1011</v>
      </c>
      <c r="B1012" s="16">
        <v>44774.067785756</v>
      </c>
      <c r="C1012" s="28">
        <v>44774.067785756</v>
      </c>
      <c r="D1012" s="4" t="s">
        <v>413</v>
      </c>
      <c r="E1012" s="5" t="s">
        <v>722</v>
      </c>
      <c r="F1012" s="4">
        <v>40</v>
      </c>
      <c r="G1012" s="5">
        <v>0</v>
      </c>
      <c r="H1012" s="5">
        <f>IF(ORDERS[[#This Row],[Order Type]]="In-Store", 0,_xlfn.DAYS(ORDERS[[#This Row],[Order Arrival Date]],ORDERS[[#This Row],[Order Date]]))</f>
        <v>0</v>
      </c>
    </row>
    <row r="1013" spans="1:8" ht="15.5" x14ac:dyDescent="0.3">
      <c r="A1013" s="4">
        <f t="shared" si="15"/>
        <v>1012</v>
      </c>
      <c r="B1013" s="16">
        <v>43856.571153440163</v>
      </c>
      <c r="C1013" s="28">
        <v>43856.571153440163</v>
      </c>
      <c r="D1013" s="4" t="s">
        <v>413</v>
      </c>
      <c r="E1013" s="5" t="s">
        <v>792</v>
      </c>
      <c r="F1013" s="4">
        <v>32</v>
      </c>
      <c r="G1013" s="5">
        <v>0</v>
      </c>
      <c r="H1013" s="5">
        <f>IF(ORDERS[[#This Row],[Order Type]]="In-Store", 0,_xlfn.DAYS(ORDERS[[#This Row],[Order Arrival Date]],ORDERS[[#This Row],[Order Date]]))</f>
        <v>0</v>
      </c>
    </row>
    <row r="1014" spans="1:8" ht="15.5" x14ac:dyDescent="0.3">
      <c r="A1014" s="4">
        <f t="shared" si="15"/>
        <v>1013</v>
      </c>
      <c r="B1014" s="16">
        <v>45134.12142564424</v>
      </c>
      <c r="C1014" s="28">
        <v>45134.12142564424</v>
      </c>
      <c r="D1014" s="4" t="s">
        <v>413</v>
      </c>
      <c r="E1014" s="5" t="s">
        <v>788</v>
      </c>
      <c r="F1014" s="4">
        <v>13</v>
      </c>
      <c r="G1014" s="5">
        <v>0</v>
      </c>
      <c r="H1014" s="5">
        <f>IF(ORDERS[[#This Row],[Order Type]]="In-Store", 0,_xlfn.DAYS(ORDERS[[#This Row],[Order Arrival Date]],ORDERS[[#This Row],[Order Date]]))</f>
        <v>0</v>
      </c>
    </row>
    <row r="1015" spans="1:8" ht="15.5" x14ac:dyDescent="0.3">
      <c r="A1015" s="4">
        <f t="shared" si="15"/>
        <v>1014</v>
      </c>
      <c r="B1015" s="16">
        <v>42832.88951820237</v>
      </c>
      <c r="C1015" s="28">
        <v>42849.88951820237</v>
      </c>
      <c r="D1015" s="4" t="s">
        <v>414</v>
      </c>
      <c r="E1015" s="5" t="s">
        <v>713</v>
      </c>
      <c r="F1015" s="4">
        <v>0</v>
      </c>
      <c r="G1015" s="5">
        <v>0</v>
      </c>
      <c r="H1015" s="5">
        <f>IF(ORDERS[[#This Row],[Order Type]]="In-Store", 0,_xlfn.DAYS(ORDERS[[#This Row],[Order Arrival Date]],ORDERS[[#This Row],[Order Date]]))</f>
        <v>17</v>
      </c>
    </row>
    <row r="1016" spans="1:8" ht="15.5" x14ac:dyDescent="0.3">
      <c r="A1016" s="4">
        <f t="shared" si="15"/>
        <v>1015</v>
      </c>
      <c r="B1016" s="16">
        <v>45156.488022787598</v>
      </c>
      <c r="C1016" s="28">
        <v>45156.488022787598</v>
      </c>
      <c r="D1016" s="4" t="s">
        <v>413</v>
      </c>
      <c r="E1016" s="5" t="s">
        <v>659</v>
      </c>
      <c r="F1016" s="4">
        <v>35</v>
      </c>
      <c r="G1016" s="5">
        <v>0</v>
      </c>
      <c r="H1016" s="5">
        <f>IF(ORDERS[[#This Row],[Order Type]]="In-Store", 0,_xlfn.DAYS(ORDERS[[#This Row],[Order Arrival Date]],ORDERS[[#This Row],[Order Date]]))</f>
        <v>0</v>
      </c>
    </row>
    <row r="1017" spans="1:8" ht="15.5" x14ac:dyDescent="0.3">
      <c r="A1017" s="4">
        <f t="shared" si="15"/>
        <v>1016</v>
      </c>
      <c r="B1017" s="16">
        <v>44541.910704480208</v>
      </c>
      <c r="C1017" s="28">
        <v>44541.910704480208</v>
      </c>
      <c r="D1017" s="4" t="s">
        <v>413</v>
      </c>
      <c r="E1017" s="5" t="s">
        <v>809</v>
      </c>
      <c r="F1017" s="4">
        <v>19</v>
      </c>
      <c r="G1017" s="5">
        <v>0</v>
      </c>
      <c r="H1017" s="5">
        <f>IF(ORDERS[[#This Row],[Order Type]]="In-Store", 0,_xlfn.DAYS(ORDERS[[#This Row],[Order Arrival Date]],ORDERS[[#This Row],[Order Date]]))</f>
        <v>0</v>
      </c>
    </row>
    <row r="1018" spans="1:8" ht="15.5" x14ac:dyDescent="0.3">
      <c r="A1018" s="4">
        <f t="shared" si="15"/>
        <v>1017</v>
      </c>
      <c r="B1018" s="16">
        <v>45150.476017141351</v>
      </c>
      <c r="C1018" s="28">
        <v>45150.476017141351</v>
      </c>
      <c r="D1018" s="4" t="s">
        <v>413</v>
      </c>
      <c r="E1018" s="5" t="s">
        <v>697</v>
      </c>
      <c r="F1018" s="4">
        <v>29</v>
      </c>
      <c r="G1018" s="5">
        <v>0</v>
      </c>
      <c r="H1018" s="5">
        <f>IF(ORDERS[[#This Row],[Order Type]]="In-Store", 0,_xlfn.DAYS(ORDERS[[#This Row],[Order Arrival Date]],ORDERS[[#This Row],[Order Date]]))</f>
        <v>0</v>
      </c>
    </row>
    <row r="1019" spans="1:8" ht="15.5" x14ac:dyDescent="0.3">
      <c r="A1019" s="4">
        <f t="shared" si="15"/>
        <v>1018</v>
      </c>
      <c r="B1019" s="16">
        <v>40181.959533655077</v>
      </c>
      <c r="C1019" s="28">
        <v>40196.959533655077</v>
      </c>
      <c r="D1019" s="4" t="s">
        <v>414</v>
      </c>
      <c r="E1019" s="5" t="s">
        <v>678</v>
      </c>
      <c r="F1019" s="4">
        <v>0</v>
      </c>
      <c r="G1019" s="5">
        <v>0</v>
      </c>
      <c r="H1019" s="5">
        <f>IF(ORDERS[[#This Row],[Order Type]]="In-Store", 0,_xlfn.DAYS(ORDERS[[#This Row],[Order Arrival Date]],ORDERS[[#This Row],[Order Date]]))</f>
        <v>15</v>
      </c>
    </row>
    <row r="1020" spans="1:8" ht="15.5" x14ac:dyDescent="0.3">
      <c r="A1020" s="4">
        <f t="shared" si="15"/>
        <v>1019</v>
      </c>
      <c r="B1020" s="16">
        <v>44133.391257616837</v>
      </c>
      <c r="C1020" s="28">
        <v>44144.391257616837</v>
      </c>
      <c r="D1020" s="4" t="s">
        <v>414</v>
      </c>
      <c r="E1020" s="5" t="s">
        <v>790</v>
      </c>
      <c r="F1020" s="4">
        <v>0</v>
      </c>
      <c r="G1020" s="5">
        <v>0</v>
      </c>
      <c r="H1020" s="5">
        <f>IF(ORDERS[[#This Row],[Order Type]]="In-Store", 0,_xlfn.DAYS(ORDERS[[#This Row],[Order Arrival Date]],ORDERS[[#This Row],[Order Date]]))</f>
        <v>11</v>
      </c>
    </row>
    <row r="1021" spans="1:8" ht="15.5" x14ac:dyDescent="0.3">
      <c r="A1021" s="4">
        <f t="shared" si="15"/>
        <v>1020</v>
      </c>
      <c r="B1021" s="16">
        <v>42236.463036081936</v>
      </c>
      <c r="C1021" s="28">
        <v>42236.463036081936</v>
      </c>
      <c r="D1021" s="4" t="s">
        <v>413</v>
      </c>
      <c r="E1021" s="5" t="s">
        <v>657</v>
      </c>
      <c r="F1021" s="4">
        <v>42</v>
      </c>
      <c r="G1021" s="5">
        <v>0</v>
      </c>
      <c r="H1021" s="5">
        <f>IF(ORDERS[[#This Row],[Order Type]]="In-Store", 0,_xlfn.DAYS(ORDERS[[#This Row],[Order Arrival Date]],ORDERS[[#This Row],[Order Date]]))</f>
        <v>0</v>
      </c>
    </row>
    <row r="1022" spans="1:8" ht="15.5" x14ac:dyDescent="0.3">
      <c r="A1022" s="4">
        <f t="shared" si="15"/>
        <v>1021</v>
      </c>
      <c r="B1022" s="16">
        <v>40246.599670807627</v>
      </c>
      <c r="C1022" s="28">
        <v>40246.599670807627</v>
      </c>
      <c r="D1022" s="4" t="s">
        <v>413</v>
      </c>
      <c r="E1022" s="5" t="s">
        <v>724</v>
      </c>
      <c r="F1022" s="4">
        <v>27</v>
      </c>
      <c r="G1022" s="5">
        <v>0</v>
      </c>
      <c r="H1022" s="5">
        <f>IF(ORDERS[[#This Row],[Order Type]]="In-Store", 0,_xlfn.DAYS(ORDERS[[#This Row],[Order Arrival Date]],ORDERS[[#This Row],[Order Date]]))</f>
        <v>0</v>
      </c>
    </row>
    <row r="1023" spans="1:8" ht="15.5" x14ac:dyDescent="0.3">
      <c r="A1023" s="4">
        <f t="shared" si="15"/>
        <v>1022</v>
      </c>
      <c r="B1023" s="16">
        <v>41928.75304198821</v>
      </c>
      <c r="C1023" s="28">
        <v>41928.75304198821</v>
      </c>
      <c r="D1023" s="4" t="s">
        <v>413</v>
      </c>
      <c r="E1023" s="5" t="s">
        <v>811</v>
      </c>
      <c r="F1023" s="4">
        <v>26</v>
      </c>
      <c r="G1023" s="5">
        <v>0</v>
      </c>
      <c r="H1023" s="5">
        <f>IF(ORDERS[[#This Row],[Order Type]]="In-Store", 0,_xlfn.DAYS(ORDERS[[#This Row],[Order Arrival Date]],ORDERS[[#This Row],[Order Date]]))</f>
        <v>0</v>
      </c>
    </row>
    <row r="1024" spans="1:8" ht="15.5" x14ac:dyDescent="0.3">
      <c r="A1024" s="4">
        <f t="shared" si="15"/>
        <v>1023</v>
      </c>
      <c r="B1024" s="16">
        <v>41950.364311269586</v>
      </c>
      <c r="C1024" s="28">
        <v>41950.364311269586</v>
      </c>
      <c r="D1024" s="4" t="s">
        <v>413</v>
      </c>
      <c r="E1024" s="5" t="s">
        <v>752</v>
      </c>
      <c r="F1024" s="4">
        <v>15</v>
      </c>
      <c r="G1024" s="5">
        <v>0</v>
      </c>
      <c r="H1024" s="5">
        <f>IF(ORDERS[[#This Row],[Order Type]]="In-Store", 0,_xlfn.DAYS(ORDERS[[#This Row],[Order Arrival Date]],ORDERS[[#This Row],[Order Date]]))</f>
        <v>0</v>
      </c>
    </row>
    <row r="1025" spans="1:8" ht="15.5" x14ac:dyDescent="0.3">
      <c r="A1025" s="4">
        <f t="shared" si="15"/>
        <v>1024</v>
      </c>
      <c r="B1025" s="16">
        <v>43866.889034253545</v>
      </c>
      <c r="C1025" s="28">
        <v>43866.889034253545</v>
      </c>
      <c r="D1025" s="4" t="s">
        <v>413</v>
      </c>
      <c r="E1025" s="5" t="s">
        <v>770</v>
      </c>
      <c r="F1025" s="4">
        <v>17</v>
      </c>
      <c r="G1025" s="5">
        <v>0</v>
      </c>
      <c r="H1025" s="5">
        <f>IF(ORDERS[[#This Row],[Order Type]]="In-Store", 0,_xlfn.DAYS(ORDERS[[#This Row],[Order Arrival Date]],ORDERS[[#This Row],[Order Date]]))</f>
        <v>0</v>
      </c>
    </row>
    <row r="1026" spans="1:8" ht="15.5" x14ac:dyDescent="0.3">
      <c r="A1026" s="4">
        <f t="shared" si="15"/>
        <v>1025</v>
      </c>
      <c r="B1026" s="16">
        <v>44064.655504085851</v>
      </c>
      <c r="C1026" s="28">
        <v>44064.655504085851</v>
      </c>
      <c r="D1026" s="4" t="s">
        <v>413</v>
      </c>
      <c r="E1026" s="5" t="s">
        <v>643</v>
      </c>
      <c r="F1026" s="4">
        <v>48</v>
      </c>
      <c r="G1026" s="5">
        <v>0</v>
      </c>
      <c r="H1026" s="5">
        <f>IF(ORDERS[[#This Row],[Order Type]]="In-Store", 0,_xlfn.DAYS(ORDERS[[#This Row],[Order Arrival Date]],ORDERS[[#This Row],[Order Date]]))</f>
        <v>0</v>
      </c>
    </row>
    <row r="1027" spans="1:8" ht="15.5" x14ac:dyDescent="0.3">
      <c r="A1027" s="4">
        <f t="shared" si="15"/>
        <v>1026</v>
      </c>
      <c r="B1027" s="16">
        <v>43750.437851845578</v>
      </c>
      <c r="C1027" s="28">
        <v>43750.437851845578</v>
      </c>
      <c r="D1027" s="4" t="s">
        <v>413</v>
      </c>
      <c r="E1027" s="5" t="s">
        <v>672</v>
      </c>
      <c r="F1027" s="4">
        <v>33</v>
      </c>
      <c r="G1027" s="5">
        <v>0</v>
      </c>
      <c r="H1027" s="5">
        <f>IF(ORDERS[[#This Row],[Order Type]]="In-Store", 0,_xlfn.DAYS(ORDERS[[#This Row],[Order Arrival Date]],ORDERS[[#This Row],[Order Date]]))</f>
        <v>0</v>
      </c>
    </row>
    <row r="1028" spans="1:8" ht="15.5" x14ac:dyDescent="0.3">
      <c r="A1028" s="4">
        <f t="shared" ref="A1028:A1091" si="16">1+A1027</f>
        <v>1027</v>
      </c>
      <c r="B1028" s="16">
        <v>42667.481113557442</v>
      </c>
      <c r="C1028" s="28">
        <v>42681.481113557442</v>
      </c>
      <c r="D1028" s="4" t="s">
        <v>414</v>
      </c>
      <c r="E1028" s="5" t="s">
        <v>685</v>
      </c>
      <c r="F1028" s="4">
        <v>0</v>
      </c>
      <c r="G1028" s="5">
        <v>0</v>
      </c>
      <c r="H1028" s="5">
        <f>IF(ORDERS[[#This Row],[Order Type]]="In-Store", 0,_xlfn.DAYS(ORDERS[[#This Row],[Order Arrival Date]],ORDERS[[#This Row],[Order Date]]))</f>
        <v>14</v>
      </c>
    </row>
    <row r="1029" spans="1:8" ht="15.5" x14ac:dyDescent="0.3">
      <c r="A1029" s="4">
        <f t="shared" si="16"/>
        <v>1028</v>
      </c>
      <c r="B1029" s="16">
        <v>43842.79552420527</v>
      </c>
      <c r="C1029" s="28">
        <v>43842.79552420527</v>
      </c>
      <c r="D1029" s="4" t="s">
        <v>413</v>
      </c>
      <c r="E1029" s="5" t="s">
        <v>655</v>
      </c>
      <c r="F1029" s="4">
        <v>18</v>
      </c>
      <c r="G1029" s="5">
        <v>0</v>
      </c>
      <c r="H1029" s="5">
        <f>IF(ORDERS[[#This Row],[Order Type]]="In-Store", 0,_xlfn.DAYS(ORDERS[[#This Row],[Order Arrival Date]],ORDERS[[#This Row],[Order Date]]))</f>
        <v>0</v>
      </c>
    </row>
    <row r="1030" spans="1:8" ht="15.5" x14ac:dyDescent="0.3">
      <c r="A1030" s="4">
        <f t="shared" si="16"/>
        <v>1029</v>
      </c>
      <c r="B1030" s="16">
        <v>43133.172634176379</v>
      </c>
      <c r="C1030" s="28">
        <v>43133.172634176379</v>
      </c>
      <c r="D1030" s="4" t="s">
        <v>413</v>
      </c>
      <c r="E1030" s="5" t="s">
        <v>780</v>
      </c>
      <c r="F1030" s="4">
        <v>35</v>
      </c>
      <c r="G1030" s="5">
        <v>0</v>
      </c>
      <c r="H1030" s="5">
        <f>IF(ORDERS[[#This Row],[Order Type]]="In-Store", 0,_xlfn.DAYS(ORDERS[[#This Row],[Order Arrival Date]],ORDERS[[#This Row],[Order Date]]))</f>
        <v>0</v>
      </c>
    </row>
    <row r="1031" spans="1:8" ht="15.5" x14ac:dyDescent="0.3">
      <c r="A1031" s="4">
        <f t="shared" si="16"/>
        <v>1030</v>
      </c>
      <c r="B1031" s="16">
        <v>43800.237585794923</v>
      </c>
      <c r="C1031" s="28">
        <v>43803.237585794923</v>
      </c>
      <c r="D1031" s="4" t="s">
        <v>414</v>
      </c>
      <c r="E1031" s="5" t="s">
        <v>713</v>
      </c>
      <c r="F1031" s="4">
        <v>0</v>
      </c>
      <c r="G1031" s="5">
        <v>0</v>
      </c>
      <c r="H1031" s="5">
        <f>IF(ORDERS[[#This Row],[Order Type]]="In-Store", 0,_xlfn.DAYS(ORDERS[[#This Row],[Order Arrival Date]],ORDERS[[#This Row],[Order Date]]))</f>
        <v>3</v>
      </c>
    </row>
    <row r="1032" spans="1:8" ht="15.5" x14ac:dyDescent="0.3">
      <c r="A1032" s="4">
        <f t="shared" si="16"/>
        <v>1031</v>
      </c>
      <c r="B1032" s="16">
        <v>43245.447847058065</v>
      </c>
      <c r="C1032" s="28">
        <v>43253.447847058065</v>
      </c>
      <c r="D1032" s="4" t="s">
        <v>414</v>
      </c>
      <c r="E1032" s="5" t="s">
        <v>801</v>
      </c>
      <c r="F1032" s="4">
        <v>0</v>
      </c>
      <c r="G1032" s="5">
        <v>0</v>
      </c>
      <c r="H1032" s="5">
        <f>IF(ORDERS[[#This Row],[Order Type]]="In-Store", 0,_xlfn.DAYS(ORDERS[[#This Row],[Order Arrival Date]],ORDERS[[#This Row],[Order Date]]))</f>
        <v>8</v>
      </c>
    </row>
    <row r="1033" spans="1:8" ht="15.5" x14ac:dyDescent="0.3">
      <c r="A1033" s="4">
        <f t="shared" si="16"/>
        <v>1032</v>
      </c>
      <c r="B1033" s="16">
        <v>41883.407482830669</v>
      </c>
      <c r="C1033" s="28">
        <v>41883.407482830669</v>
      </c>
      <c r="D1033" s="4" t="s">
        <v>413</v>
      </c>
      <c r="E1033" s="5" t="s">
        <v>734</v>
      </c>
      <c r="F1033" s="4">
        <v>15</v>
      </c>
      <c r="G1033" s="5">
        <v>0</v>
      </c>
      <c r="H1033" s="5">
        <f>IF(ORDERS[[#This Row],[Order Type]]="In-Store", 0,_xlfn.DAYS(ORDERS[[#This Row],[Order Arrival Date]],ORDERS[[#This Row],[Order Date]]))</f>
        <v>0</v>
      </c>
    </row>
    <row r="1034" spans="1:8" ht="15.5" x14ac:dyDescent="0.3">
      <c r="A1034" s="4">
        <f t="shared" si="16"/>
        <v>1033</v>
      </c>
      <c r="B1034" s="16">
        <v>44932.783629174315</v>
      </c>
      <c r="C1034" s="28">
        <v>44932.783629174315</v>
      </c>
      <c r="D1034" s="4" t="s">
        <v>413</v>
      </c>
      <c r="E1034" s="5" t="s">
        <v>817</v>
      </c>
      <c r="F1034" s="4">
        <v>29</v>
      </c>
      <c r="G1034" s="5">
        <v>0</v>
      </c>
      <c r="H1034" s="5">
        <f>IF(ORDERS[[#This Row],[Order Type]]="In-Store", 0,_xlfn.DAYS(ORDERS[[#This Row],[Order Arrival Date]],ORDERS[[#This Row],[Order Date]]))</f>
        <v>0</v>
      </c>
    </row>
    <row r="1035" spans="1:8" ht="15.5" x14ac:dyDescent="0.3">
      <c r="A1035" s="4">
        <f t="shared" si="16"/>
        <v>1034</v>
      </c>
      <c r="B1035" s="16">
        <v>40994.038094467185</v>
      </c>
      <c r="C1035" s="28">
        <v>40994.038094467185</v>
      </c>
      <c r="D1035" s="4" t="s">
        <v>413</v>
      </c>
      <c r="E1035" s="5" t="s">
        <v>654</v>
      </c>
      <c r="F1035" s="4">
        <v>44</v>
      </c>
      <c r="G1035" s="5">
        <v>0</v>
      </c>
      <c r="H1035" s="5">
        <f>IF(ORDERS[[#This Row],[Order Type]]="In-Store", 0,_xlfn.DAYS(ORDERS[[#This Row],[Order Arrival Date]],ORDERS[[#This Row],[Order Date]]))</f>
        <v>0</v>
      </c>
    </row>
    <row r="1036" spans="1:8" ht="15.5" x14ac:dyDescent="0.3">
      <c r="A1036" s="4">
        <f t="shared" si="16"/>
        <v>1035</v>
      </c>
      <c r="B1036" s="16">
        <v>41267.275322990667</v>
      </c>
      <c r="C1036" s="28">
        <v>41267.275322990667</v>
      </c>
      <c r="D1036" s="4" t="s">
        <v>413</v>
      </c>
      <c r="E1036" s="5" t="s">
        <v>728</v>
      </c>
      <c r="F1036" s="4">
        <v>37</v>
      </c>
      <c r="G1036" s="5">
        <v>0</v>
      </c>
      <c r="H1036" s="5">
        <f>IF(ORDERS[[#This Row],[Order Type]]="In-Store", 0,_xlfn.DAYS(ORDERS[[#This Row],[Order Arrival Date]],ORDERS[[#This Row],[Order Date]]))</f>
        <v>0</v>
      </c>
    </row>
    <row r="1037" spans="1:8" ht="15.5" x14ac:dyDescent="0.3">
      <c r="A1037" s="4">
        <f t="shared" si="16"/>
        <v>1036</v>
      </c>
      <c r="B1037" s="16">
        <v>42168.276590994814</v>
      </c>
      <c r="C1037" s="28">
        <v>42168.276590994814</v>
      </c>
      <c r="D1037" s="4" t="s">
        <v>413</v>
      </c>
      <c r="E1037" s="5" t="s">
        <v>700</v>
      </c>
      <c r="F1037" s="4">
        <v>13</v>
      </c>
      <c r="G1037" s="5">
        <v>0</v>
      </c>
      <c r="H1037" s="5">
        <f>IF(ORDERS[[#This Row],[Order Type]]="In-Store", 0,_xlfn.DAYS(ORDERS[[#This Row],[Order Arrival Date]],ORDERS[[#This Row],[Order Date]]))</f>
        <v>0</v>
      </c>
    </row>
    <row r="1038" spans="1:8" ht="15.5" x14ac:dyDescent="0.3">
      <c r="A1038" s="4">
        <f t="shared" si="16"/>
        <v>1037</v>
      </c>
      <c r="B1038" s="16">
        <v>41084.750944079089</v>
      </c>
      <c r="C1038" s="28">
        <v>41085.750944079089</v>
      </c>
      <c r="D1038" s="4" t="s">
        <v>414</v>
      </c>
      <c r="E1038" s="5" t="s">
        <v>627</v>
      </c>
      <c r="F1038" s="4">
        <v>0</v>
      </c>
      <c r="G1038" s="5">
        <v>0</v>
      </c>
      <c r="H1038" s="5">
        <f>IF(ORDERS[[#This Row],[Order Type]]="In-Store", 0,_xlfn.DAYS(ORDERS[[#This Row],[Order Arrival Date]],ORDERS[[#This Row],[Order Date]]))</f>
        <v>1</v>
      </c>
    </row>
    <row r="1039" spans="1:8" ht="15.5" x14ac:dyDescent="0.3">
      <c r="A1039" s="4">
        <f t="shared" si="16"/>
        <v>1038</v>
      </c>
      <c r="B1039" s="16">
        <v>41296.850935214876</v>
      </c>
      <c r="C1039" s="28">
        <v>41296.850935214876</v>
      </c>
      <c r="D1039" s="4" t="s">
        <v>413</v>
      </c>
      <c r="E1039" s="5" t="s">
        <v>775</v>
      </c>
      <c r="F1039" s="4">
        <v>30</v>
      </c>
      <c r="G1039" s="5">
        <v>0</v>
      </c>
      <c r="H1039" s="5">
        <f>IF(ORDERS[[#This Row],[Order Type]]="In-Store", 0,_xlfn.DAYS(ORDERS[[#This Row],[Order Arrival Date]],ORDERS[[#This Row],[Order Date]]))</f>
        <v>0</v>
      </c>
    </row>
    <row r="1040" spans="1:8" ht="15.5" x14ac:dyDescent="0.3">
      <c r="A1040" s="4">
        <f t="shared" si="16"/>
        <v>1039</v>
      </c>
      <c r="B1040" s="16">
        <v>41330.365132408639</v>
      </c>
      <c r="C1040" s="28">
        <v>41330.365132408639</v>
      </c>
      <c r="D1040" s="4" t="s">
        <v>413</v>
      </c>
      <c r="E1040" s="5" t="s">
        <v>742</v>
      </c>
      <c r="F1040" s="4">
        <v>11</v>
      </c>
      <c r="G1040" s="5">
        <v>0</v>
      </c>
      <c r="H1040" s="5">
        <f>IF(ORDERS[[#This Row],[Order Type]]="In-Store", 0,_xlfn.DAYS(ORDERS[[#This Row],[Order Arrival Date]],ORDERS[[#This Row],[Order Date]]))</f>
        <v>0</v>
      </c>
    </row>
    <row r="1041" spans="1:8" ht="15.5" x14ac:dyDescent="0.3">
      <c r="A1041" s="4">
        <f t="shared" si="16"/>
        <v>1040</v>
      </c>
      <c r="B1041" s="16">
        <v>44343.432736500057</v>
      </c>
      <c r="C1041" s="28">
        <v>44343.432736500057</v>
      </c>
      <c r="D1041" s="4" t="s">
        <v>413</v>
      </c>
      <c r="E1041" s="5" t="s">
        <v>775</v>
      </c>
      <c r="F1041" s="4">
        <v>2</v>
      </c>
      <c r="G1041" s="5">
        <v>0</v>
      </c>
      <c r="H1041" s="5">
        <f>IF(ORDERS[[#This Row],[Order Type]]="In-Store", 0,_xlfn.DAYS(ORDERS[[#This Row],[Order Arrival Date]],ORDERS[[#This Row],[Order Date]]))</f>
        <v>0</v>
      </c>
    </row>
    <row r="1042" spans="1:8" ht="15.5" x14ac:dyDescent="0.3">
      <c r="A1042" s="4">
        <f t="shared" si="16"/>
        <v>1041</v>
      </c>
      <c r="B1042" s="16">
        <v>44665.586626817138</v>
      </c>
      <c r="C1042" s="28">
        <v>44665.586626817138</v>
      </c>
      <c r="D1042" s="4" t="s">
        <v>413</v>
      </c>
      <c r="E1042" s="5" t="s">
        <v>757</v>
      </c>
      <c r="F1042" s="4">
        <v>47</v>
      </c>
      <c r="G1042" s="5">
        <v>0</v>
      </c>
      <c r="H1042" s="5">
        <f>IF(ORDERS[[#This Row],[Order Type]]="In-Store", 0,_xlfn.DAYS(ORDERS[[#This Row],[Order Arrival Date]],ORDERS[[#This Row],[Order Date]]))</f>
        <v>0</v>
      </c>
    </row>
    <row r="1043" spans="1:8" ht="15.5" x14ac:dyDescent="0.3">
      <c r="A1043" s="4">
        <f t="shared" si="16"/>
        <v>1042</v>
      </c>
      <c r="B1043" s="16">
        <v>42461.046142792584</v>
      </c>
      <c r="C1043" s="28">
        <v>42461.046142792584</v>
      </c>
      <c r="D1043" s="4" t="s">
        <v>413</v>
      </c>
      <c r="E1043" s="5" t="s">
        <v>748</v>
      </c>
      <c r="F1043" s="4">
        <v>30</v>
      </c>
      <c r="G1043" s="5">
        <v>0</v>
      </c>
      <c r="H1043" s="5">
        <f>IF(ORDERS[[#This Row],[Order Type]]="In-Store", 0,_xlfn.DAYS(ORDERS[[#This Row],[Order Arrival Date]],ORDERS[[#This Row],[Order Date]]))</f>
        <v>0</v>
      </c>
    </row>
    <row r="1044" spans="1:8" ht="15.5" x14ac:dyDescent="0.3">
      <c r="A1044" s="4">
        <f t="shared" si="16"/>
        <v>1043</v>
      </c>
      <c r="B1044" s="16">
        <v>41737.658664380346</v>
      </c>
      <c r="C1044" s="28">
        <v>41737.658664380346</v>
      </c>
      <c r="D1044" s="4" t="s">
        <v>413</v>
      </c>
      <c r="E1044" s="5" t="s">
        <v>737</v>
      </c>
      <c r="F1044" s="4">
        <v>13</v>
      </c>
      <c r="G1044" s="5">
        <v>0</v>
      </c>
      <c r="H1044" s="5">
        <f>IF(ORDERS[[#This Row],[Order Type]]="In-Store", 0,_xlfn.DAYS(ORDERS[[#This Row],[Order Arrival Date]],ORDERS[[#This Row],[Order Date]]))</f>
        <v>0</v>
      </c>
    </row>
    <row r="1045" spans="1:8" ht="15.5" x14ac:dyDescent="0.3">
      <c r="A1045" s="4">
        <f t="shared" si="16"/>
        <v>1044</v>
      </c>
      <c r="B1045" s="16">
        <v>41349.169913799044</v>
      </c>
      <c r="C1045" s="28">
        <v>41349.169913799044</v>
      </c>
      <c r="D1045" s="4" t="s">
        <v>413</v>
      </c>
      <c r="E1045" s="5" t="s">
        <v>745</v>
      </c>
      <c r="F1045" s="4">
        <v>27</v>
      </c>
      <c r="G1045" s="5">
        <v>0</v>
      </c>
      <c r="H1045" s="5">
        <f>IF(ORDERS[[#This Row],[Order Type]]="In-Store", 0,_xlfn.DAYS(ORDERS[[#This Row],[Order Arrival Date]],ORDERS[[#This Row],[Order Date]]))</f>
        <v>0</v>
      </c>
    </row>
    <row r="1046" spans="1:8" ht="15.5" x14ac:dyDescent="0.3">
      <c r="A1046" s="4">
        <f t="shared" si="16"/>
        <v>1045</v>
      </c>
      <c r="B1046" s="16">
        <v>42743.365795413825</v>
      </c>
      <c r="C1046" s="28">
        <v>42743.365795413825</v>
      </c>
      <c r="D1046" s="4" t="s">
        <v>413</v>
      </c>
      <c r="E1046" s="5" t="s">
        <v>642</v>
      </c>
      <c r="F1046" s="4">
        <v>3</v>
      </c>
      <c r="G1046" s="5">
        <v>0</v>
      </c>
      <c r="H1046" s="5">
        <f>IF(ORDERS[[#This Row],[Order Type]]="In-Store", 0,_xlfn.DAYS(ORDERS[[#This Row],[Order Arrival Date]],ORDERS[[#This Row],[Order Date]]))</f>
        <v>0</v>
      </c>
    </row>
    <row r="1047" spans="1:8" ht="15.5" x14ac:dyDescent="0.3">
      <c r="A1047" s="4">
        <f t="shared" si="16"/>
        <v>1046</v>
      </c>
      <c r="B1047" s="16">
        <v>43608.177353101521</v>
      </c>
      <c r="C1047" s="28">
        <v>43620.177353101521</v>
      </c>
      <c r="D1047" s="4" t="s">
        <v>414</v>
      </c>
      <c r="E1047" s="5" t="s">
        <v>782</v>
      </c>
      <c r="F1047" s="4">
        <v>0</v>
      </c>
      <c r="G1047" s="5">
        <v>0</v>
      </c>
      <c r="H1047" s="5">
        <f>IF(ORDERS[[#This Row],[Order Type]]="In-Store", 0,_xlfn.DAYS(ORDERS[[#This Row],[Order Arrival Date]],ORDERS[[#This Row],[Order Date]]))</f>
        <v>12</v>
      </c>
    </row>
    <row r="1048" spans="1:8" ht="15.5" x14ac:dyDescent="0.3">
      <c r="A1048" s="4">
        <f t="shared" si="16"/>
        <v>1047</v>
      </c>
      <c r="B1048" s="16">
        <v>41642.682561909271</v>
      </c>
      <c r="C1048" s="28">
        <v>41644.682561909271</v>
      </c>
      <c r="D1048" s="4" t="s">
        <v>414</v>
      </c>
      <c r="E1048" s="5" t="s">
        <v>780</v>
      </c>
      <c r="F1048" s="4">
        <v>0</v>
      </c>
      <c r="G1048" s="5">
        <v>0</v>
      </c>
      <c r="H1048" s="5">
        <f>IF(ORDERS[[#This Row],[Order Type]]="In-Store", 0,_xlfn.DAYS(ORDERS[[#This Row],[Order Arrival Date]],ORDERS[[#This Row],[Order Date]]))</f>
        <v>2</v>
      </c>
    </row>
    <row r="1049" spans="1:8" ht="15.5" x14ac:dyDescent="0.3">
      <c r="A1049" s="4">
        <f t="shared" si="16"/>
        <v>1048</v>
      </c>
      <c r="B1049" s="16">
        <v>43049.533882112293</v>
      </c>
      <c r="C1049" s="28">
        <v>43065.533882112293</v>
      </c>
      <c r="D1049" s="4" t="s">
        <v>414</v>
      </c>
      <c r="E1049" s="5" t="s">
        <v>688</v>
      </c>
      <c r="F1049" s="4">
        <v>0</v>
      </c>
      <c r="G1049" s="5">
        <v>0</v>
      </c>
      <c r="H1049" s="5">
        <f>IF(ORDERS[[#This Row],[Order Type]]="In-Store", 0,_xlfn.DAYS(ORDERS[[#This Row],[Order Arrival Date]],ORDERS[[#This Row],[Order Date]]))</f>
        <v>16</v>
      </c>
    </row>
    <row r="1050" spans="1:8" ht="15.5" x14ac:dyDescent="0.3">
      <c r="A1050" s="4">
        <f t="shared" si="16"/>
        <v>1049</v>
      </c>
      <c r="B1050" s="16">
        <v>41714.290491688284</v>
      </c>
      <c r="C1050" s="28">
        <v>41714.290491688284</v>
      </c>
      <c r="D1050" s="4" t="s">
        <v>413</v>
      </c>
      <c r="E1050" s="5" t="s">
        <v>785</v>
      </c>
      <c r="F1050" s="4">
        <v>17</v>
      </c>
      <c r="G1050" s="5">
        <v>0</v>
      </c>
      <c r="H1050" s="5">
        <f>IF(ORDERS[[#This Row],[Order Type]]="In-Store", 0,_xlfn.DAYS(ORDERS[[#This Row],[Order Arrival Date]],ORDERS[[#This Row],[Order Date]]))</f>
        <v>0</v>
      </c>
    </row>
    <row r="1051" spans="1:8" ht="15.5" x14ac:dyDescent="0.3">
      <c r="A1051" s="4">
        <f t="shared" si="16"/>
        <v>1050</v>
      </c>
      <c r="B1051" s="16">
        <v>45145.29434713973</v>
      </c>
      <c r="C1051" s="28">
        <v>45145.29434713973</v>
      </c>
      <c r="D1051" s="4" t="s">
        <v>413</v>
      </c>
      <c r="E1051" s="5" t="s">
        <v>799</v>
      </c>
      <c r="F1051" s="4">
        <v>27</v>
      </c>
      <c r="G1051" s="5">
        <v>0</v>
      </c>
      <c r="H1051" s="5">
        <f>IF(ORDERS[[#This Row],[Order Type]]="In-Store", 0,_xlfn.DAYS(ORDERS[[#This Row],[Order Arrival Date]],ORDERS[[#This Row],[Order Date]]))</f>
        <v>0</v>
      </c>
    </row>
    <row r="1052" spans="1:8" ht="15.5" x14ac:dyDescent="0.3">
      <c r="A1052" s="4">
        <f t="shared" si="16"/>
        <v>1051</v>
      </c>
      <c r="B1052" s="16">
        <v>40910.590748614981</v>
      </c>
      <c r="C1052" s="28">
        <v>40910.590748614981</v>
      </c>
      <c r="D1052" s="4" t="s">
        <v>413</v>
      </c>
      <c r="E1052" s="5" t="s">
        <v>790</v>
      </c>
      <c r="F1052" s="4">
        <v>21</v>
      </c>
      <c r="G1052" s="5">
        <v>0</v>
      </c>
      <c r="H1052" s="5">
        <f>IF(ORDERS[[#This Row],[Order Type]]="In-Store", 0,_xlfn.DAYS(ORDERS[[#This Row],[Order Arrival Date]],ORDERS[[#This Row],[Order Date]]))</f>
        <v>0</v>
      </c>
    </row>
    <row r="1053" spans="1:8" ht="15.5" x14ac:dyDescent="0.3">
      <c r="A1053" s="4">
        <f t="shared" si="16"/>
        <v>1052</v>
      </c>
      <c r="B1053" s="16">
        <v>42439.372467299574</v>
      </c>
      <c r="C1053" s="28">
        <v>42439.372467299574</v>
      </c>
      <c r="D1053" s="4" t="s">
        <v>413</v>
      </c>
      <c r="E1053" s="5" t="s">
        <v>760</v>
      </c>
      <c r="F1053" s="4">
        <v>45</v>
      </c>
      <c r="G1053" s="5">
        <v>0</v>
      </c>
      <c r="H1053" s="5">
        <f>IF(ORDERS[[#This Row],[Order Type]]="In-Store", 0,_xlfn.DAYS(ORDERS[[#This Row],[Order Arrival Date]],ORDERS[[#This Row],[Order Date]]))</f>
        <v>0</v>
      </c>
    </row>
    <row r="1054" spans="1:8" ht="15.5" x14ac:dyDescent="0.3">
      <c r="A1054" s="4">
        <f t="shared" si="16"/>
        <v>1053</v>
      </c>
      <c r="B1054" s="16">
        <v>43510.269816946042</v>
      </c>
      <c r="C1054" s="28">
        <v>43514.269816946042</v>
      </c>
      <c r="D1054" s="4" t="s">
        <v>414</v>
      </c>
      <c r="E1054" s="5" t="s">
        <v>643</v>
      </c>
      <c r="F1054" s="4">
        <v>0</v>
      </c>
      <c r="G1054" s="5">
        <v>0</v>
      </c>
      <c r="H1054" s="5">
        <f>IF(ORDERS[[#This Row],[Order Type]]="In-Store", 0,_xlfn.DAYS(ORDERS[[#This Row],[Order Arrival Date]],ORDERS[[#This Row],[Order Date]]))</f>
        <v>4</v>
      </c>
    </row>
    <row r="1055" spans="1:8" ht="15.5" x14ac:dyDescent="0.3">
      <c r="A1055" s="4">
        <f t="shared" si="16"/>
        <v>1054</v>
      </c>
      <c r="B1055" s="16">
        <v>40704.660989662589</v>
      </c>
      <c r="C1055" s="28">
        <v>40704.660989662589</v>
      </c>
      <c r="D1055" s="4" t="s">
        <v>413</v>
      </c>
      <c r="E1055" s="5" t="s">
        <v>745</v>
      </c>
      <c r="F1055" s="4">
        <v>40</v>
      </c>
      <c r="G1055" s="5">
        <v>0</v>
      </c>
      <c r="H1055" s="5">
        <f>IF(ORDERS[[#This Row],[Order Type]]="In-Store", 0,_xlfn.DAYS(ORDERS[[#This Row],[Order Arrival Date]],ORDERS[[#This Row],[Order Date]]))</f>
        <v>0</v>
      </c>
    </row>
    <row r="1056" spans="1:8" ht="15.5" x14ac:dyDescent="0.3">
      <c r="A1056" s="4">
        <f t="shared" si="16"/>
        <v>1055</v>
      </c>
      <c r="B1056" s="16">
        <v>40648.919363226087</v>
      </c>
      <c r="C1056" s="28">
        <v>40661.919363226087</v>
      </c>
      <c r="D1056" s="4" t="s">
        <v>414</v>
      </c>
      <c r="E1056" s="5" t="s">
        <v>765</v>
      </c>
      <c r="F1056" s="4">
        <v>0</v>
      </c>
      <c r="G1056" s="5">
        <v>0</v>
      </c>
      <c r="H1056" s="5">
        <f>IF(ORDERS[[#This Row],[Order Type]]="In-Store", 0,_xlfn.DAYS(ORDERS[[#This Row],[Order Arrival Date]],ORDERS[[#This Row],[Order Date]]))</f>
        <v>13</v>
      </c>
    </row>
    <row r="1057" spans="1:8" ht="15.5" x14ac:dyDescent="0.3">
      <c r="A1057" s="4">
        <f t="shared" si="16"/>
        <v>1056</v>
      </c>
      <c r="B1057" s="16">
        <v>43243.237320648725</v>
      </c>
      <c r="C1057" s="28">
        <v>43243.237320648725</v>
      </c>
      <c r="D1057" s="4" t="s">
        <v>413</v>
      </c>
      <c r="E1057" s="5" t="s">
        <v>818</v>
      </c>
      <c r="F1057" s="4">
        <v>30</v>
      </c>
      <c r="G1057" s="5">
        <v>0</v>
      </c>
      <c r="H1057" s="5">
        <f>IF(ORDERS[[#This Row],[Order Type]]="In-Store", 0,_xlfn.DAYS(ORDERS[[#This Row],[Order Arrival Date]],ORDERS[[#This Row],[Order Date]]))</f>
        <v>0</v>
      </c>
    </row>
    <row r="1058" spans="1:8" ht="15.5" x14ac:dyDescent="0.3">
      <c r="A1058" s="4">
        <f t="shared" si="16"/>
        <v>1057</v>
      </c>
      <c r="B1058" s="16">
        <v>43498.524770447693</v>
      </c>
      <c r="C1058" s="28">
        <v>43509.524770447693</v>
      </c>
      <c r="D1058" s="4" t="s">
        <v>414</v>
      </c>
      <c r="E1058" s="5" t="s">
        <v>677</v>
      </c>
      <c r="F1058" s="4">
        <v>0</v>
      </c>
      <c r="G1058" s="5">
        <v>0</v>
      </c>
      <c r="H1058" s="5">
        <f>IF(ORDERS[[#This Row],[Order Type]]="In-Store", 0,_xlfn.DAYS(ORDERS[[#This Row],[Order Arrival Date]],ORDERS[[#This Row],[Order Date]]))</f>
        <v>11</v>
      </c>
    </row>
    <row r="1059" spans="1:8" ht="15.5" x14ac:dyDescent="0.3">
      <c r="A1059" s="4">
        <f t="shared" si="16"/>
        <v>1058</v>
      </c>
      <c r="B1059" s="16">
        <v>44450.977333395742</v>
      </c>
      <c r="C1059" s="28">
        <v>44451.977333395742</v>
      </c>
      <c r="D1059" s="4" t="s">
        <v>414</v>
      </c>
      <c r="E1059" s="5" t="s">
        <v>692</v>
      </c>
      <c r="F1059" s="4">
        <v>0</v>
      </c>
      <c r="G1059" s="5">
        <v>0</v>
      </c>
      <c r="H1059" s="5">
        <f>IF(ORDERS[[#This Row],[Order Type]]="In-Store", 0,_xlfn.DAYS(ORDERS[[#This Row],[Order Arrival Date]],ORDERS[[#This Row],[Order Date]]))</f>
        <v>1</v>
      </c>
    </row>
    <row r="1060" spans="1:8" ht="15.5" x14ac:dyDescent="0.3">
      <c r="A1060" s="4">
        <f t="shared" si="16"/>
        <v>1059</v>
      </c>
      <c r="B1060" s="16">
        <v>43564.859051632797</v>
      </c>
      <c r="C1060" s="28">
        <v>43564.859051632797</v>
      </c>
      <c r="D1060" s="4" t="s">
        <v>413</v>
      </c>
      <c r="E1060" s="5" t="s">
        <v>791</v>
      </c>
      <c r="F1060" s="4">
        <v>7</v>
      </c>
      <c r="G1060" s="5">
        <v>0</v>
      </c>
      <c r="H1060" s="5">
        <f>IF(ORDERS[[#This Row],[Order Type]]="In-Store", 0,_xlfn.DAYS(ORDERS[[#This Row],[Order Arrival Date]],ORDERS[[#This Row],[Order Date]]))</f>
        <v>0</v>
      </c>
    </row>
    <row r="1061" spans="1:8" ht="15.5" x14ac:dyDescent="0.3">
      <c r="A1061" s="4">
        <f t="shared" si="16"/>
        <v>1060</v>
      </c>
      <c r="B1061" s="16">
        <v>41920.52193302341</v>
      </c>
      <c r="C1061" s="28">
        <v>41920.52193302341</v>
      </c>
      <c r="D1061" s="4" t="s">
        <v>413</v>
      </c>
      <c r="E1061" s="5" t="s">
        <v>796</v>
      </c>
      <c r="F1061" s="4">
        <v>36</v>
      </c>
      <c r="G1061" s="5">
        <v>0</v>
      </c>
      <c r="H1061" s="5">
        <f>IF(ORDERS[[#This Row],[Order Type]]="In-Store", 0,_xlfn.DAYS(ORDERS[[#This Row],[Order Arrival Date]],ORDERS[[#This Row],[Order Date]]))</f>
        <v>0</v>
      </c>
    </row>
    <row r="1062" spans="1:8" ht="15.5" x14ac:dyDescent="0.3">
      <c r="A1062" s="4">
        <f t="shared" si="16"/>
        <v>1061</v>
      </c>
      <c r="B1062" s="16">
        <v>41625.545395047178</v>
      </c>
      <c r="C1062" s="28">
        <v>41625.545395047178</v>
      </c>
      <c r="D1062" s="4" t="s">
        <v>413</v>
      </c>
      <c r="E1062" s="5" t="s">
        <v>658</v>
      </c>
      <c r="F1062" s="4">
        <v>49</v>
      </c>
      <c r="G1062" s="5">
        <v>0</v>
      </c>
      <c r="H1062" s="5">
        <f>IF(ORDERS[[#This Row],[Order Type]]="In-Store", 0,_xlfn.DAYS(ORDERS[[#This Row],[Order Arrival Date]],ORDERS[[#This Row],[Order Date]]))</f>
        <v>0</v>
      </c>
    </row>
    <row r="1063" spans="1:8" ht="15.5" x14ac:dyDescent="0.3">
      <c r="A1063" s="4">
        <f t="shared" si="16"/>
        <v>1062</v>
      </c>
      <c r="B1063" s="16">
        <v>42931.411287656469</v>
      </c>
      <c r="C1063" s="28">
        <v>42931.411287656469</v>
      </c>
      <c r="D1063" s="4" t="s">
        <v>413</v>
      </c>
      <c r="E1063" s="5" t="s">
        <v>787</v>
      </c>
      <c r="F1063" s="4">
        <v>6</v>
      </c>
      <c r="G1063" s="5">
        <v>0</v>
      </c>
      <c r="H1063" s="5">
        <f>IF(ORDERS[[#This Row],[Order Type]]="In-Store", 0,_xlfn.DAYS(ORDERS[[#This Row],[Order Arrival Date]],ORDERS[[#This Row],[Order Date]]))</f>
        <v>0</v>
      </c>
    </row>
    <row r="1064" spans="1:8" ht="15.5" x14ac:dyDescent="0.3">
      <c r="A1064" s="4">
        <f t="shared" si="16"/>
        <v>1063</v>
      </c>
      <c r="B1064" s="16">
        <v>42385.231269109616</v>
      </c>
      <c r="C1064" s="28">
        <v>42393.231269109616</v>
      </c>
      <c r="D1064" s="4" t="s">
        <v>414</v>
      </c>
      <c r="E1064" s="5" t="s">
        <v>668</v>
      </c>
      <c r="F1064" s="4">
        <v>0</v>
      </c>
      <c r="G1064" s="5">
        <v>0</v>
      </c>
      <c r="H1064" s="5">
        <f>IF(ORDERS[[#This Row],[Order Type]]="In-Store", 0,_xlfn.DAYS(ORDERS[[#This Row],[Order Arrival Date]],ORDERS[[#This Row],[Order Date]]))</f>
        <v>8</v>
      </c>
    </row>
    <row r="1065" spans="1:8" ht="15.5" x14ac:dyDescent="0.3">
      <c r="A1065" s="4">
        <f t="shared" si="16"/>
        <v>1064</v>
      </c>
      <c r="B1065" s="16">
        <v>42337.366338751694</v>
      </c>
      <c r="C1065" s="28">
        <v>42347.366338751694</v>
      </c>
      <c r="D1065" s="4" t="s">
        <v>414</v>
      </c>
      <c r="E1065" s="5" t="s">
        <v>681</v>
      </c>
      <c r="F1065" s="4">
        <v>0</v>
      </c>
      <c r="G1065" s="5">
        <v>0</v>
      </c>
      <c r="H1065" s="5">
        <f>IF(ORDERS[[#This Row],[Order Type]]="In-Store", 0,_xlfn.DAYS(ORDERS[[#This Row],[Order Arrival Date]],ORDERS[[#This Row],[Order Date]]))</f>
        <v>10</v>
      </c>
    </row>
    <row r="1066" spans="1:8" ht="15.5" x14ac:dyDescent="0.3">
      <c r="A1066" s="4">
        <f t="shared" si="16"/>
        <v>1065</v>
      </c>
      <c r="B1066" s="16">
        <v>43535.609253401119</v>
      </c>
      <c r="C1066" s="28">
        <v>43547.609253401119</v>
      </c>
      <c r="D1066" s="4" t="s">
        <v>414</v>
      </c>
      <c r="E1066" s="5" t="s">
        <v>665</v>
      </c>
      <c r="F1066" s="4">
        <v>0</v>
      </c>
      <c r="G1066" s="5">
        <v>0</v>
      </c>
      <c r="H1066" s="5">
        <f>IF(ORDERS[[#This Row],[Order Type]]="In-Store", 0,_xlfn.DAYS(ORDERS[[#This Row],[Order Arrival Date]],ORDERS[[#This Row],[Order Date]]))</f>
        <v>12</v>
      </c>
    </row>
    <row r="1067" spans="1:8" ht="15.5" x14ac:dyDescent="0.3">
      <c r="A1067" s="4">
        <f t="shared" si="16"/>
        <v>1066</v>
      </c>
      <c r="B1067" s="16">
        <v>44002.772770336007</v>
      </c>
      <c r="C1067" s="28">
        <v>44002.772770336007</v>
      </c>
      <c r="D1067" s="4" t="s">
        <v>413</v>
      </c>
      <c r="E1067" s="5" t="s">
        <v>801</v>
      </c>
      <c r="F1067" s="4">
        <v>45</v>
      </c>
      <c r="G1067" s="5">
        <v>0</v>
      </c>
      <c r="H1067" s="5">
        <f>IF(ORDERS[[#This Row],[Order Type]]="In-Store", 0,_xlfn.DAYS(ORDERS[[#This Row],[Order Arrival Date]],ORDERS[[#This Row],[Order Date]]))</f>
        <v>0</v>
      </c>
    </row>
    <row r="1068" spans="1:8" ht="15.5" x14ac:dyDescent="0.3">
      <c r="A1068" s="4">
        <f t="shared" si="16"/>
        <v>1067</v>
      </c>
      <c r="B1068" s="16">
        <v>43535.727712680935</v>
      </c>
      <c r="C1068" s="28">
        <v>43535.727712680935</v>
      </c>
      <c r="D1068" s="4" t="s">
        <v>413</v>
      </c>
      <c r="E1068" s="5" t="s">
        <v>760</v>
      </c>
      <c r="F1068" s="4">
        <v>31</v>
      </c>
      <c r="G1068" s="5">
        <v>0</v>
      </c>
      <c r="H1068" s="5">
        <f>IF(ORDERS[[#This Row],[Order Type]]="In-Store", 0,_xlfn.DAYS(ORDERS[[#This Row],[Order Arrival Date]],ORDERS[[#This Row],[Order Date]]))</f>
        <v>0</v>
      </c>
    </row>
    <row r="1069" spans="1:8" ht="15.5" x14ac:dyDescent="0.3">
      <c r="A1069" s="4">
        <f t="shared" si="16"/>
        <v>1068</v>
      </c>
      <c r="B1069" s="16">
        <v>41332.852096579016</v>
      </c>
      <c r="C1069" s="28">
        <v>41332.852096579016</v>
      </c>
      <c r="D1069" s="4" t="s">
        <v>413</v>
      </c>
      <c r="E1069" s="5" t="s">
        <v>749</v>
      </c>
      <c r="F1069" s="4">
        <v>29</v>
      </c>
      <c r="G1069" s="5">
        <v>0</v>
      </c>
      <c r="H1069" s="5">
        <f>IF(ORDERS[[#This Row],[Order Type]]="In-Store", 0,_xlfn.DAYS(ORDERS[[#This Row],[Order Arrival Date]],ORDERS[[#This Row],[Order Date]]))</f>
        <v>0</v>
      </c>
    </row>
    <row r="1070" spans="1:8" ht="15.5" x14ac:dyDescent="0.3">
      <c r="A1070" s="4">
        <f t="shared" si="16"/>
        <v>1069</v>
      </c>
      <c r="B1070" s="16">
        <v>43518.240425060736</v>
      </c>
      <c r="C1070" s="28">
        <v>43518.240425060736</v>
      </c>
      <c r="D1070" s="4" t="s">
        <v>413</v>
      </c>
      <c r="E1070" s="5" t="s">
        <v>717</v>
      </c>
      <c r="F1070" s="4">
        <v>42</v>
      </c>
      <c r="G1070" s="5">
        <v>0</v>
      </c>
      <c r="H1070" s="5">
        <f>IF(ORDERS[[#This Row],[Order Type]]="In-Store", 0,_xlfn.DAYS(ORDERS[[#This Row],[Order Arrival Date]],ORDERS[[#This Row],[Order Date]]))</f>
        <v>0</v>
      </c>
    </row>
    <row r="1071" spans="1:8" ht="15.5" x14ac:dyDescent="0.3">
      <c r="A1071" s="4">
        <f t="shared" si="16"/>
        <v>1070</v>
      </c>
      <c r="B1071" s="16">
        <v>43529.405407980812</v>
      </c>
      <c r="C1071" s="28">
        <v>43529.405407980812</v>
      </c>
      <c r="D1071" s="4" t="s">
        <v>413</v>
      </c>
      <c r="E1071" s="5" t="s">
        <v>638</v>
      </c>
      <c r="F1071" s="4">
        <v>40</v>
      </c>
      <c r="G1071" s="5">
        <v>0</v>
      </c>
      <c r="H1071" s="5">
        <f>IF(ORDERS[[#This Row],[Order Type]]="In-Store", 0,_xlfn.DAYS(ORDERS[[#This Row],[Order Arrival Date]],ORDERS[[#This Row],[Order Date]]))</f>
        <v>0</v>
      </c>
    </row>
    <row r="1072" spans="1:8" ht="15.5" x14ac:dyDescent="0.3">
      <c r="A1072" s="4">
        <f t="shared" si="16"/>
        <v>1071</v>
      </c>
      <c r="B1072" s="16">
        <v>43957.64792890456</v>
      </c>
      <c r="C1072" s="28">
        <v>43957.64792890456</v>
      </c>
      <c r="D1072" s="4" t="s">
        <v>413</v>
      </c>
      <c r="E1072" s="5" t="s">
        <v>692</v>
      </c>
      <c r="F1072" s="4">
        <v>10</v>
      </c>
      <c r="G1072" s="5">
        <v>0</v>
      </c>
      <c r="H1072" s="5">
        <f>IF(ORDERS[[#This Row],[Order Type]]="In-Store", 0,_xlfn.DAYS(ORDERS[[#This Row],[Order Arrival Date]],ORDERS[[#This Row],[Order Date]]))</f>
        <v>0</v>
      </c>
    </row>
    <row r="1073" spans="1:8" ht="15.5" x14ac:dyDescent="0.3">
      <c r="A1073" s="4">
        <f t="shared" si="16"/>
        <v>1072</v>
      </c>
      <c r="B1073" s="16">
        <v>44784.762590152844</v>
      </c>
      <c r="C1073" s="28">
        <v>44784.762590152844</v>
      </c>
      <c r="D1073" s="4" t="s">
        <v>413</v>
      </c>
      <c r="E1073" s="5" t="s">
        <v>655</v>
      </c>
      <c r="F1073" s="4">
        <v>3</v>
      </c>
      <c r="G1073" s="5">
        <v>0</v>
      </c>
      <c r="H1073" s="5">
        <f>IF(ORDERS[[#This Row],[Order Type]]="In-Store", 0,_xlfn.DAYS(ORDERS[[#This Row],[Order Arrival Date]],ORDERS[[#This Row],[Order Date]]))</f>
        <v>0</v>
      </c>
    </row>
    <row r="1074" spans="1:8" ht="15.5" x14ac:dyDescent="0.3">
      <c r="A1074" s="4">
        <f t="shared" si="16"/>
        <v>1073</v>
      </c>
      <c r="B1074" s="16">
        <v>42617.569499425706</v>
      </c>
      <c r="C1074" s="28">
        <v>42617.569499425706</v>
      </c>
      <c r="D1074" s="4" t="s">
        <v>413</v>
      </c>
      <c r="E1074" s="5" t="s">
        <v>721</v>
      </c>
      <c r="F1074" s="4">
        <v>19</v>
      </c>
      <c r="G1074" s="5">
        <v>0</v>
      </c>
      <c r="H1074" s="5">
        <f>IF(ORDERS[[#This Row],[Order Type]]="In-Store", 0,_xlfn.DAYS(ORDERS[[#This Row],[Order Arrival Date]],ORDERS[[#This Row],[Order Date]]))</f>
        <v>0</v>
      </c>
    </row>
    <row r="1075" spans="1:8" ht="15.5" x14ac:dyDescent="0.3">
      <c r="A1075" s="4">
        <f t="shared" si="16"/>
        <v>1074</v>
      </c>
      <c r="B1075" s="16">
        <v>44609.854323268402</v>
      </c>
      <c r="C1075" s="28">
        <v>44625.854323268402</v>
      </c>
      <c r="D1075" s="4" t="s">
        <v>414</v>
      </c>
      <c r="E1075" s="5" t="s">
        <v>711</v>
      </c>
      <c r="F1075" s="4">
        <v>0</v>
      </c>
      <c r="G1075" s="5">
        <v>0</v>
      </c>
      <c r="H1075" s="5">
        <f>IF(ORDERS[[#This Row],[Order Type]]="In-Store", 0,_xlfn.DAYS(ORDERS[[#This Row],[Order Arrival Date]],ORDERS[[#This Row],[Order Date]]))</f>
        <v>16</v>
      </c>
    </row>
    <row r="1076" spans="1:8" ht="15.5" x14ac:dyDescent="0.3">
      <c r="A1076" s="4">
        <f t="shared" si="16"/>
        <v>1075</v>
      </c>
      <c r="B1076" s="16">
        <v>43956.692814860471</v>
      </c>
      <c r="C1076" s="28">
        <v>43956.692814860471</v>
      </c>
      <c r="D1076" s="4" t="s">
        <v>413</v>
      </c>
      <c r="E1076" s="5" t="s">
        <v>808</v>
      </c>
      <c r="F1076" s="4">
        <v>29</v>
      </c>
      <c r="G1076" s="5">
        <v>0</v>
      </c>
      <c r="H1076" s="5">
        <f>IF(ORDERS[[#This Row],[Order Type]]="In-Store", 0,_xlfn.DAYS(ORDERS[[#This Row],[Order Arrival Date]],ORDERS[[#This Row],[Order Date]]))</f>
        <v>0</v>
      </c>
    </row>
    <row r="1077" spans="1:8" ht="15.5" x14ac:dyDescent="0.3">
      <c r="A1077" s="4">
        <f t="shared" si="16"/>
        <v>1076</v>
      </c>
      <c r="B1077" s="16">
        <v>41499.861655041139</v>
      </c>
      <c r="C1077" s="28">
        <v>41499.861655041139</v>
      </c>
      <c r="D1077" s="4" t="s">
        <v>413</v>
      </c>
      <c r="E1077" s="5" t="s">
        <v>639</v>
      </c>
      <c r="F1077" s="4">
        <v>12</v>
      </c>
      <c r="G1077" s="5">
        <v>0</v>
      </c>
      <c r="H1077" s="5">
        <f>IF(ORDERS[[#This Row],[Order Type]]="In-Store", 0,_xlfn.DAYS(ORDERS[[#This Row],[Order Arrival Date]],ORDERS[[#This Row],[Order Date]]))</f>
        <v>0</v>
      </c>
    </row>
    <row r="1078" spans="1:8" ht="15.5" x14ac:dyDescent="0.3">
      <c r="A1078" s="4">
        <f t="shared" si="16"/>
        <v>1077</v>
      </c>
      <c r="B1078" s="16">
        <v>42911.037454249112</v>
      </c>
      <c r="C1078" s="28">
        <v>42911.037454249112</v>
      </c>
      <c r="D1078" s="4" t="s">
        <v>413</v>
      </c>
      <c r="E1078" s="5" t="s">
        <v>787</v>
      </c>
      <c r="F1078" s="4">
        <v>50</v>
      </c>
      <c r="G1078" s="5">
        <v>0</v>
      </c>
      <c r="H1078" s="5">
        <f>IF(ORDERS[[#This Row],[Order Type]]="In-Store", 0,_xlfn.DAYS(ORDERS[[#This Row],[Order Arrival Date]],ORDERS[[#This Row],[Order Date]]))</f>
        <v>0</v>
      </c>
    </row>
    <row r="1079" spans="1:8" ht="15.5" x14ac:dyDescent="0.3">
      <c r="A1079" s="4">
        <f t="shared" si="16"/>
        <v>1078</v>
      </c>
      <c r="B1079" s="16">
        <v>40630.987739608703</v>
      </c>
      <c r="C1079" s="28">
        <v>40639.987739608703</v>
      </c>
      <c r="D1079" s="4" t="s">
        <v>414</v>
      </c>
      <c r="E1079" s="5" t="s">
        <v>629</v>
      </c>
      <c r="F1079" s="4">
        <v>0</v>
      </c>
      <c r="G1079" s="5">
        <v>0</v>
      </c>
      <c r="H1079" s="5">
        <f>IF(ORDERS[[#This Row],[Order Type]]="In-Store", 0,_xlfn.DAYS(ORDERS[[#This Row],[Order Arrival Date]],ORDERS[[#This Row],[Order Date]]))</f>
        <v>9</v>
      </c>
    </row>
    <row r="1080" spans="1:8" ht="15.5" x14ac:dyDescent="0.3">
      <c r="A1080" s="4">
        <f t="shared" si="16"/>
        <v>1079</v>
      </c>
      <c r="B1080" s="16">
        <v>43512.871605796412</v>
      </c>
      <c r="C1080" s="28">
        <v>43512.871605796412</v>
      </c>
      <c r="D1080" s="4" t="s">
        <v>413</v>
      </c>
      <c r="E1080" s="5" t="s">
        <v>704</v>
      </c>
      <c r="F1080" s="4">
        <v>47</v>
      </c>
      <c r="G1080" s="5">
        <v>0</v>
      </c>
      <c r="H1080" s="5">
        <f>IF(ORDERS[[#This Row],[Order Type]]="In-Store", 0,_xlfn.DAYS(ORDERS[[#This Row],[Order Arrival Date]],ORDERS[[#This Row],[Order Date]]))</f>
        <v>0</v>
      </c>
    </row>
    <row r="1081" spans="1:8" ht="15.5" x14ac:dyDescent="0.3">
      <c r="A1081" s="4">
        <f t="shared" si="16"/>
        <v>1080</v>
      </c>
      <c r="B1081" s="16">
        <v>40222.597568852929</v>
      </c>
      <c r="C1081" s="28">
        <v>40222.597568852929</v>
      </c>
      <c r="D1081" s="4" t="s">
        <v>413</v>
      </c>
      <c r="E1081" s="5" t="s">
        <v>691</v>
      </c>
      <c r="F1081" s="4">
        <v>31</v>
      </c>
      <c r="G1081" s="5">
        <v>0</v>
      </c>
      <c r="H1081" s="5">
        <f>IF(ORDERS[[#This Row],[Order Type]]="In-Store", 0,_xlfn.DAYS(ORDERS[[#This Row],[Order Arrival Date]],ORDERS[[#This Row],[Order Date]]))</f>
        <v>0</v>
      </c>
    </row>
    <row r="1082" spans="1:8" ht="15.5" x14ac:dyDescent="0.3">
      <c r="A1082" s="4">
        <f t="shared" si="16"/>
        <v>1081</v>
      </c>
      <c r="B1082" s="16">
        <v>45104.008451440808</v>
      </c>
      <c r="C1082" s="28">
        <v>45104.008451440808</v>
      </c>
      <c r="D1082" s="4" t="s">
        <v>413</v>
      </c>
      <c r="E1082" s="5" t="s">
        <v>798</v>
      </c>
      <c r="F1082" s="4">
        <v>22</v>
      </c>
      <c r="G1082" s="5">
        <v>0</v>
      </c>
      <c r="H1082" s="5">
        <f>IF(ORDERS[[#This Row],[Order Type]]="In-Store", 0,_xlfn.DAYS(ORDERS[[#This Row],[Order Arrival Date]],ORDERS[[#This Row],[Order Date]]))</f>
        <v>0</v>
      </c>
    </row>
    <row r="1083" spans="1:8" ht="15.5" x14ac:dyDescent="0.3">
      <c r="A1083" s="4">
        <f t="shared" si="16"/>
        <v>1082</v>
      </c>
      <c r="B1083" s="16">
        <v>44932.04658966625</v>
      </c>
      <c r="C1083" s="28">
        <v>44932.04658966625</v>
      </c>
      <c r="D1083" s="4" t="s">
        <v>413</v>
      </c>
      <c r="E1083" s="5" t="s">
        <v>804</v>
      </c>
      <c r="F1083" s="4">
        <v>16</v>
      </c>
      <c r="G1083" s="5">
        <v>0</v>
      </c>
      <c r="H1083" s="5">
        <f>IF(ORDERS[[#This Row],[Order Type]]="In-Store", 0,_xlfn.DAYS(ORDERS[[#This Row],[Order Arrival Date]],ORDERS[[#This Row],[Order Date]]))</f>
        <v>0</v>
      </c>
    </row>
    <row r="1084" spans="1:8" ht="15.5" x14ac:dyDescent="0.3">
      <c r="A1084" s="4">
        <f t="shared" si="16"/>
        <v>1083</v>
      </c>
      <c r="B1084" s="16">
        <v>40559.705132148621</v>
      </c>
      <c r="C1084" s="28">
        <v>40559.705132148621</v>
      </c>
      <c r="D1084" s="4" t="s">
        <v>413</v>
      </c>
      <c r="E1084" s="5" t="s">
        <v>672</v>
      </c>
      <c r="F1084" s="4">
        <v>30</v>
      </c>
      <c r="G1084" s="5">
        <v>0</v>
      </c>
      <c r="H1084" s="5">
        <f>IF(ORDERS[[#This Row],[Order Type]]="In-Store", 0,_xlfn.DAYS(ORDERS[[#This Row],[Order Arrival Date]],ORDERS[[#This Row],[Order Date]]))</f>
        <v>0</v>
      </c>
    </row>
    <row r="1085" spans="1:8" ht="15.5" x14ac:dyDescent="0.3">
      <c r="A1085" s="4">
        <f t="shared" si="16"/>
        <v>1084</v>
      </c>
      <c r="B1085" s="16">
        <v>42900.235877381492</v>
      </c>
      <c r="C1085" s="28">
        <v>42900.235877381492</v>
      </c>
      <c r="D1085" s="4" t="s">
        <v>413</v>
      </c>
      <c r="E1085" s="5" t="s">
        <v>755</v>
      </c>
      <c r="F1085" s="4">
        <v>50</v>
      </c>
      <c r="G1085" s="5">
        <v>0</v>
      </c>
      <c r="H1085" s="5">
        <f>IF(ORDERS[[#This Row],[Order Type]]="In-Store", 0,_xlfn.DAYS(ORDERS[[#This Row],[Order Arrival Date]],ORDERS[[#This Row],[Order Date]]))</f>
        <v>0</v>
      </c>
    </row>
    <row r="1086" spans="1:8" ht="15.5" x14ac:dyDescent="0.3">
      <c r="A1086" s="4">
        <f t="shared" si="16"/>
        <v>1085</v>
      </c>
      <c r="B1086" s="16">
        <v>44455.183052860266</v>
      </c>
      <c r="C1086" s="28">
        <v>44455.183052860266</v>
      </c>
      <c r="D1086" s="4" t="s">
        <v>413</v>
      </c>
      <c r="E1086" s="5" t="s">
        <v>664</v>
      </c>
      <c r="F1086" s="4">
        <v>38</v>
      </c>
      <c r="G1086" s="5">
        <v>0</v>
      </c>
      <c r="H1086" s="5">
        <f>IF(ORDERS[[#This Row],[Order Type]]="In-Store", 0,_xlfn.DAYS(ORDERS[[#This Row],[Order Arrival Date]],ORDERS[[#This Row],[Order Date]]))</f>
        <v>0</v>
      </c>
    </row>
    <row r="1087" spans="1:8" ht="15.5" x14ac:dyDescent="0.3">
      <c r="A1087" s="4">
        <f t="shared" si="16"/>
        <v>1086</v>
      </c>
      <c r="B1087" s="16">
        <v>44459.054503373343</v>
      </c>
      <c r="C1087" s="28">
        <v>44459.054503373343</v>
      </c>
      <c r="D1087" s="4" t="s">
        <v>413</v>
      </c>
      <c r="E1087" s="5" t="s">
        <v>777</v>
      </c>
      <c r="F1087" s="4">
        <v>45</v>
      </c>
      <c r="G1087" s="5">
        <v>0</v>
      </c>
      <c r="H1087" s="5">
        <f>IF(ORDERS[[#This Row],[Order Type]]="In-Store", 0,_xlfn.DAYS(ORDERS[[#This Row],[Order Arrival Date]],ORDERS[[#This Row],[Order Date]]))</f>
        <v>0</v>
      </c>
    </row>
    <row r="1088" spans="1:8" ht="15.5" x14ac:dyDescent="0.3">
      <c r="A1088" s="4">
        <f t="shared" si="16"/>
        <v>1087</v>
      </c>
      <c r="B1088" s="16">
        <v>41842.900214492394</v>
      </c>
      <c r="C1088" s="28">
        <v>41842.900214492394</v>
      </c>
      <c r="D1088" s="4" t="s">
        <v>413</v>
      </c>
      <c r="E1088" s="5" t="s">
        <v>694</v>
      </c>
      <c r="F1088" s="4">
        <v>11</v>
      </c>
      <c r="G1088" s="5">
        <v>0</v>
      </c>
      <c r="H1088" s="5">
        <f>IF(ORDERS[[#This Row],[Order Type]]="In-Store", 0,_xlfn.DAYS(ORDERS[[#This Row],[Order Arrival Date]],ORDERS[[#This Row],[Order Date]]))</f>
        <v>0</v>
      </c>
    </row>
    <row r="1089" spans="1:8" ht="15.5" x14ac:dyDescent="0.3">
      <c r="A1089" s="4">
        <f t="shared" si="16"/>
        <v>1088</v>
      </c>
      <c r="B1089" s="16">
        <v>44879.204688665573</v>
      </c>
      <c r="C1089" s="28">
        <v>44879.204688665573</v>
      </c>
      <c r="D1089" s="4" t="s">
        <v>413</v>
      </c>
      <c r="E1089" s="5" t="s">
        <v>714</v>
      </c>
      <c r="F1089" s="4">
        <v>3</v>
      </c>
      <c r="G1089" s="5">
        <v>0</v>
      </c>
      <c r="H1089" s="5">
        <f>IF(ORDERS[[#This Row],[Order Type]]="In-Store", 0,_xlfn.DAYS(ORDERS[[#This Row],[Order Arrival Date]],ORDERS[[#This Row],[Order Date]]))</f>
        <v>0</v>
      </c>
    </row>
    <row r="1090" spans="1:8" ht="15.5" x14ac:dyDescent="0.3">
      <c r="A1090" s="4">
        <f t="shared" si="16"/>
        <v>1089</v>
      </c>
      <c r="B1090" s="16">
        <v>42158.513952865047</v>
      </c>
      <c r="C1090" s="28">
        <v>42158.513952865047</v>
      </c>
      <c r="D1090" s="4" t="s">
        <v>413</v>
      </c>
      <c r="E1090" s="5" t="s">
        <v>691</v>
      </c>
      <c r="F1090" s="4">
        <v>34</v>
      </c>
      <c r="G1090" s="5">
        <v>0</v>
      </c>
      <c r="H1090" s="5">
        <f>IF(ORDERS[[#This Row],[Order Type]]="In-Store", 0,_xlfn.DAYS(ORDERS[[#This Row],[Order Arrival Date]],ORDERS[[#This Row],[Order Date]]))</f>
        <v>0</v>
      </c>
    </row>
    <row r="1091" spans="1:8" ht="15.5" x14ac:dyDescent="0.3">
      <c r="A1091" s="4">
        <f t="shared" si="16"/>
        <v>1090</v>
      </c>
      <c r="B1091" s="16">
        <v>45077.032733260494</v>
      </c>
      <c r="C1091" s="28">
        <v>45077.032733260494</v>
      </c>
      <c r="D1091" s="4" t="s">
        <v>413</v>
      </c>
      <c r="E1091" s="5" t="s">
        <v>650</v>
      </c>
      <c r="F1091" s="4">
        <v>42</v>
      </c>
      <c r="G1091" s="5">
        <v>0</v>
      </c>
      <c r="H1091" s="5">
        <f>IF(ORDERS[[#This Row],[Order Type]]="In-Store", 0,_xlfn.DAYS(ORDERS[[#This Row],[Order Arrival Date]],ORDERS[[#This Row],[Order Date]]))</f>
        <v>0</v>
      </c>
    </row>
    <row r="1092" spans="1:8" ht="15.5" x14ac:dyDescent="0.3">
      <c r="A1092" s="4">
        <f t="shared" ref="A1092:A1155" si="17">1+A1091</f>
        <v>1091</v>
      </c>
      <c r="B1092" s="16">
        <v>44059.735562294416</v>
      </c>
      <c r="C1092" s="28">
        <v>44059.735562294416</v>
      </c>
      <c r="D1092" s="4" t="s">
        <v>413</v>
      </c>
      <c r="E1092" s="5" t="s">
        <v>784</v>
      </c>
      <c r="F1092" s="4">
        <v>10</v>
      </c>
      <c r="G1092" s="5">
        <v>0</v>
      </c>
      <c r="H1092" s="5">
        <f>IF(ORDERS[[#This Row],[Order Type]]="In-Store", 0,_xlfn.DAYS(ORDERS[[#This Row],[Order Arrival Date]],ORDERS[[#This Row],[Order Date]]))</f>
        <v>0</v>
      </c>
    </row>
    <row r="1093" spans="1:8" ht="15.5" x14ac:dyDescent="0.3">
      <c r="A1093" s="4">
        <f t="shared" si="17"/>
        <v>1092</v>
      </c>
      <c r="B1093" s="16">
        <v>43359.753244874039</v>
      </c>
      <c r="C1093" s="28">
        <v>43359.753244874039</v>
      </c>
      <c r="D1093" s="4" t="s">
        <v>413</v>
      </c>
      <c r="E1093" s="5" t="s">
        <v>794</v>
      </c>
      <c r="F1093" s="4">
        <v>24</v>
      </c>
      <c r="G1093" s="5">
        <v>0</v>
      </c>
      <c r="H1093" s="5">
        <f>IF(ORDERS[[#This Row],[Order Type]]="In-Store", 0,_xlfn.DAYS(ORDERS[[#This Row],[Order Arrival Date]],ORDERS[[#This Row],[Order Date]]))</f>
        <v>0</v>
      </c>
    </row>
    <row r="1094" spans="1:8" ht="15.5" x14ac:dyDescent="0.3">
      <c r="A1094" s="4">
        <f t="shared" si="17"/>
        <v>1093</v>
      </c>
      <c r="B1094" s="16">
        <v>42460.618326010939</v>
      </c>
      <c r="C1094" s="28">
        <v>42460.618326010939</v>
      </c>
      <c r="D1094" s="4" t="s">
        <v>413</v>
      </c>
      <c r="E1094" s="5" t="s">
        <v>804</v>
      </c>
      <c r="F1094" s="4">
        <v>39</v>
      </c>
      <c r="G1094" s="5">
        <v>0</v>
      </c>
      <c r="H1094" s="5">
        <f>IF(ORDERS[[#This Row],[Order Type]]="In-Store", 0,_xlfn.DAYS(ORDERS[[#This Row],[Order Arrival Date]],ORDERS[[#This Row],[Order Date]]))</f>
        <v>0</v>
      </c>
    </row>
    <row r="1095" spans="1:8" ht="15.5" x14ac:dyDescent="0.3">
      <c r="A1095" s="4">
        <f t="shared" si="17"/>
        <v>1094</v>
      </c>
      <c r="B1095" s="16">
        <v>44458.166944819772</v>
      </c>
      <c r="C1095" s="28">
        <v>44458.166944819772</v>
      </c>
      <c r="D1095" s="4" t="s">
        <v>413</v>
      </c>
      <c r="E1095" s="5" t="s">
        <v>802</v>
      </c>
      <c r="F1095" s="4">
        <v>37</v>
      </c>
      <c r="G1095" s="5">
        <v>0</v>
      </c>
      <c r="H1095" s="5">
        <f>IF(ORDERS[[#This Row],[Order Type]]="In-Store", 0,_xlfn.DAYS(ORDERS[[#This Row],[Order Arrival Date]],ORDERS[[#This Row],[Order Date]]))</f>
        <v>0</v>
      </c>
    </row>
    <row r="1096" spans="1:8" ht="15.5" x14ac:dyDescent="0.3">
      <c r="A1096" s="4">
        <f t="shared" si="17"/>
        <v>1095</v>
      </c>
      <c r="B1096" s="16">
        <v>44861.527022241418</v>
      </c>
      <c r="C1096" s="28">
        <v>44878.527022241418</v>
      </c>
      <c r="D1096" s="4" t="s">
        <v>414</v>
      </c>
      <c r="E1096" s="5" t="s">
        <v>730</v>
      </c>
      <c r="F1096" s="4">
        <v>0</v>
      </c>
      <c r="G1096" s="5">
        <v>0</v>
      </c>
      <c r="H1096" s="5">
        <f>IF(ORDERS[[#This Row],[Order Type]]="In-Store", 0,_xlfn.DAYS(ORDERS[[#This Row],[Order Arrival Date]],ORDERS[[#This Row],[Order Date]]))</f>
        <v>17</v>
      </c>
    </row>
    <row r="1097" spans="1:8" ht="15.5" x14ac:dyDescent="0.3">
      <c r="A1097" s="4">
        <f t="shared" si="17"/>
        <v>1096</v>
      </c>
      <c r="B1097" s="16">
        <v>40226.245700847503</v>
      </c>
      <c r="C1097" s="28">
        <v>40226.245700847503</v>
      </c>
      <c r="D1097" s="4" t="s">
        <v>413</v>
      </c>
      <c r="E1097" s="5" t="s">
        <v>647</v>
      </c>
      <c r="F1097" s="4">
        <v>19</v>
      </c>
      <c r="G1097" s="5">
        <v>0</v>
      </c>
      <c r="H1097" s="5">
        <f>IF(ORDERS[[#This Row],[Order Type]]="In-Store", 0,_xlfn.DAYS(ORDERS[[#This Row],[Order Arrival Date]],ORDERS[[#This Row],[Order Date]]))</f>
        <v>0</v>
      </c>
    </row>
    <row r="1098" spans="1:8" ht="15.5" x14ac:dyDescent="0.3">
      <c r="A1098" s="4">
        <f t="shared" si="17"/>
        <v>1097</v>
      </c>
      <c r="B1098" s="16">
        <v>44060.32331463744</v>
      </c>
      <c r="C1098" s="28">
        <v>44060.32331463744</v>
      </c>
      <c r="D1098" s="4" t="s">
        <v>413</v>
      </c>
      <c r="E1098" s="5" t="s">
        <v>770</v>
      </c>
      <c r="F1098" s="4">
        <v>37</v>
      </c>
      <c r="G1098" s="5">
        <v>0</v>
      </c>
      <c r="H1098" s="5">
        <f>IF(ORDERS[[#This Row],[Order Type]]="In-Store", 0,_xlfn.DAYS(ORDERS[[#This Row],[Order Arrival Date]],ORDERS[[#This Row],[Order Date]]))</f>
        <v>0</v>
      </c>
    </row>
    <row r="1099" spans="1:8" ht="15.5" x14ac:dyDescent="0.3">
      <c r="A1099" s="4">
        <f t="shared" si="17"/>
        <v>1098</v>
      </c>
      <c r="B1099" s="16">
        <v>45324.85725163146</v>
      </c>
      <c r="C1099" s="28">
        <v>45331.85725163146</v>
      </c>
      <c r="D1099" s="4" t="s">
        <v>414</v>
      </c>
      <c r="E1099" s="5" t="s">
        <v>679</v>
      </c>
      <c r="F1099" s="4">
        <v>0</v>
      </c>
      <c r="G1099" s="5">
        <v>0</v>
      </c>
      <c r="H1099" s="5">
        <f>IF(ORDERS[[#This Row],[Order Type]]="In-Store", 0,_xlfn.DAYS(ORDERS[[#This Row],[Order Arrival Date]],ORDERS[[#This Row],[Order Date]]))</f>
        <v>7</v>
      </c>
    </row>
    <row r="1100" spans="1:8" ht="15.5" x14ac:dyDescent="0.3">
      <c r="A1100" s="4">
        <f t="shared" si="17"/>
        <v>1099</v>
      </c>
      <c r="B1100" s="16">
        <v>41318.772222918975</v>
      </c>
      <c r="C1100" s="28">
        <v>41328.772222918975</v>
      </c>
      <c r="D1100" s="4" t="s">
        <v>414</v>
      </c>
      <c r="E1100" s="5" t="s">
        <v>643</v>
      </c>
      <c r="F1100" s="4">
        <v>0</v>
      </c>
      <c r="G1100" s="5">
        <v>0</v>
      </c>
      <c r="H1100" s="5">
        <f>IF(ORDERS[[#This Row],[Order Type]]="In-Store", 0,_xlfn.DAYS(ORDERS[[#This Row],[Order Arrival Date]],ORDERS[[#This Row],[Order Date]]))</f>
        <v>10</v>
      </c>
    </row>
    <row r="1101" spans="1:8" ht="15.5" x14ac:dyDescent="0.3">
      <c r="A1101" s="4">
        <f t="shared" si="17"/>
        <v>1100</v>
      </c>
      <c r="B1101" s="16">
        <v>41484.093249980389</v>
      </c>
      <c r="C1101" s="28">
        <v>41484.093249980389</v>
      </c>
      <c r="D1101" s="4" t="s">
        <v>413</v>
      </c>
      <c r="E1101" s="5" t="s">
        <v>650</v>
      </c>
      <c r="F1101" s="4">
        <v>40</v>
      </c>
      <c r="G1101" s="5">
        <v>0</v>
      </c>
      <c r="H1101" s="5">
        <f>IF(ORDERS[[#This Row],[Order Type]]="In-Store", 0,_xlfn.DAYS(ORDERS[[#This Row],[Order Arrival Date]],ORDERS[[#This Row],[Order Date]]))</f>
        <v>0</v>
      </c>
    </row>
    <row r="1102" spans="1:8" ht="15.5" x14ac:dyDescent="0.3">
      <c r="A1102" s="4">
        <f t="shared" si="17"/>
        <v>1101</v>
      </c>
      <c r="B1102" s="16">
        <v>41829.917125741245</v>
      </c>
      <c r="C1102" s="28">
        <v>41829.917125741245</v>
      </c>
      <c r="D1102" s="4" t="s">
        <v>413</v>
      </c>
      <c r="E1102" s="5" t="s">
        <v>700</v>
      </c>
      <c r="F1102" s="4">
        <v>16</v>
      </c>
      <c r="G1102" s="5">
        <v>0</v>
      </c>
      <c r="H1102" s="5">
        <f>IF(ORDERS[[#This Row],[Order Type]]="In-Store", 0,_xlfn.DAYS(ORDERS[[#This Row],[Order Arrival Date]],ORDERS[[#This Row],[Order Date]]))</f>
        <v>0</v>
      </c>
    </row>
    <row r="1103" spans="1:8" ht="15.5" x14ac:dyDescent="0.3">
      <c r="A1103" s="4">
        <f t="shared" si="17"/>
        <v>1102</v>
      </c>
      <c r="B1103" s="16">
        <v>40832.697555001891</v>
      </c>
      <c r="C1103" s="28">
        <v>40832.697555001891</v>
      </c>
      <c r="D1103" s="4" t="s">
        <v>413</v>
      </c>
      <c r="E1103" s="5" t="s">
        <v>800</v>
      </c>
      <c r="F1103" s="4">
        <v>44</v>
      </c>
      <c r="G1103" s="5">
        <v>0</v>
      </c>
      <c r="H1103" s="5">
        <f>IF(ORDERS[[#This Row],[Order Type]]="In-Store", 0,_xlfn.DAYS(ORDERS[[#This Row],[Order Arrival Date]],ORDERS[[#This Row],[Order Date]]))</f>
        <v>0</v>
      </c>
    </row>
    <row r="1104" spans="1:8" ht="15.5" x14ac:dyDescent="0.3">
      <c r="A1104" s="4">
        <f t="shared" si="17"/>
        <v>1103</v>
      </c>
      <c r="B1104" s="16">
        <v>44611.546618025342</v>
      </c>
      <c r="C1104" s="28">
        <v>44611.546618025342</v>
      </c>
      <c r="D1104" s="4" t="s">
        <v>413</v>
      </c>
      <c r="E1104" s="5" t="s">
        <v>769</v>
      </c>
      <c r="F1104" s="4">
        <v>33</v>
      </c>
      <c r="G1104" s="5">
        <v>0</v>
      </c>
      <c r="H1104" s="5">
        <f>IF(ORDERS[[#This Row],[Order Type]]="In-Store", 0,_xlfn.DAYS(ORDERS[[#This Row],[Order Arrival Date]],ORDERS[[#This Row],[Order Date]]))</f>
        <v>0</v>
      </c>
    </row>
    <row r="1105" spans="1:8" ht="15.5" x14ac:dyDescent="0.3">
      <c r="A1105" s="4">
        <f t="shared" si="17"/>
        <v>1104</v>
      </c>
      <c r="B1105" s="16">
        <v>43849.93085419311</v>
      </c>
      <c r="C1105" s="28">
        <v>43849.93085419311</v>
      </c>
      <c r="D1105" s="4" t="s">
        <v>413</v>
      </c>
      <c r="E1105" s="5" t="s">
        <v>622</v>
      </c>
      <c r="F1105" s="4">
        <v>50</v>
      </c>
      <c r="G1105" s="5">
        <v>0</v>
      </c>
      <c r="H1105" s="5">
        <f>IF(ORDERS[[#This Row],[Order Type]]="In-Store", 0,_xlfn.DAYS(ORDERS[[#This Row],[Order Arrival Date]],ORDERS[[#This Row],[Order Date]]))</f>
        <v>0</v>
      </c>
    </row>
    <row r="1106" spans="1:8" ht="15.5" x14ac:dyDescent="0.3">
      <c r="A1106" s="4">
        <f t="shared" si="17"/>
        <v>1105</v>
      </c>
      <c r="B1106" s="16">
        <v>44867.538824181778</v>
      </c>
      <c r="C1106" s="28">
        <v>44867.538824181778</v>
      </c>
      <c r="D1106" s="4" t="s">
        <v>413</v>
      </c>
      <c r="E1106" s="5" t="s">
        <v>662</v>
      </c>
      <c r="F1106" s="4">
        <v>12</v>
      </c>
      <c r="G1106" s="5">
        <v>0</v>
      </c>
      <c r="H1106" s="5">
        <f>IF(ORDERS[[#This Row],[Order Type]]="In-Store", 0,_xlfn.DAYS(ORDERS[[#This Row],[Order Arrival Date]],ORDERS[[#This Row],[Order Date]]))</f>
        <v>0</v>
      </c>
    </row>
    <row r="1107" spans="1:8" ht="15.5" x14ac:dyDescent="0.3">
      <c r="A1107" s="4">
        <f t="shared" si="17"/>
        <v>1106</v>
      </c>
      <c r="B1107" s="16">
        <v>43796.824734711066</v>
      </c>
      <c r="C1107" s="28">
        <v>43796.824734711066</v>
      </c>
      <c r="D1107" s="4" t="s">
        <v>413</v>
      </c>
      <c r="E1107" s="5" t="s">
        <v>765</v>
      </c>
      <c r="F1107" s="4">
        <v>8</v>
      </c>
      <c r="G1107" s="5">
        <v>0</v>
      </c>
      <c r="H1107" s="5">
        <f>IF(ORDERS[[#This Row],[Order Type]]="In-Store", 0,_xlfn.DAYS(ORDERS[[#This Row],[Order Arrival Date]],ORDERS[[#This Row],[Order Date]]))</f>
        <v>0</v>
      </c>
    </row>
    <row r="1108" spans="1:8" ht="15.5" x14ac:dyDescent="0.3">
      <c r="A1108" s="4">
        <f t="shared" si="17"/>
        <v>1107</v>
      </c>
      <c r="B1108" s="16">
        <v>43068.533436889353</v>
      </c>
      <c r="C1108" s="28">
        <v>43068.533436889353</v>
      </c>
      <c r="D1108" s="4" t="s">
        <v>413</v>
      </c>
      <c r="E1108" s="5" t="s">
        <v>779</v>
      </c>
      <c r="F1108" s="4">
        <v>18</v>
      </c>
      <c r="G1108" s="5">
        <v>0</v>
      </c>
      <c r="H1108" s="5">
        <f>IF(ORDERS[[#This Row],[Order Type]]="In-Store", 0,_xlfn.DAYS(ORDERS[[#This Row],[Order Arrival Date]],ORDERS[[#This Row],[Order Date]]))</f>
        <v>0</v>
      </c>
    </row>
    <row r="1109" spans="1:8" ht="15.5" x14ac:dyDescent="0.3">
      <c r="A1109" s="4">
        <f t="shared" si="17"/>
        <v>1108</v>
      </c>
      <c r="B1109" s="16">
        <v>43433.019967552253</v>
      </c>
      <c r="C1109" s="28">
        <v>43433.019967552253</v>
      </c>
      <c r="D1109" s="4" t="s">
        <v>413</v>
      </c>
      <c r="E1109" s="5" t="s">
        <v>680</v>
      </c>
      <c r="F1109" s="4">
        <v>29</v>
      </c>
      <c r="G1109" s="5">
        <v>0</v>
      </c>
      <c r="H1109" s="5">
        <f>IF(ORDERS[[#This Row],[Order Type]]="In-Store", 0,_xlfn.DAYS(ORDERS[[#This Row],[Order Arrival Date]],ORDERS[[#This Row],[Order Date]]))</f>
        <v>0</v>
      </c>
    </row>
    <row r="1110" spans="1:8" ht="15.5" x14ac:dyDescent="0.3">
      <c r="A1110" s="4">
        <f t="shared" si="17"/>
        <v>1109</v>
      </c>
      <c r="B1110" s="16">
        <v>45345.394256768843</v>
      </c>
      <c r="C1110" s="28">
        <v>45345.394256768843</v>
      </c>
      <c r="D1110" s="4" t="s">
        <v>413</v>
      </c>
      <c r="E1110" s="5" t="s">
        <v>762</v>
      </c>
      <c r="F1110" s="4">
        <v>46</v>
      </c>
      <c r="G1110" s="5">
        <v>0</v>
      </c>
      <c r="H1110" s="5">
        <f>IF(ORDERS[[#This Row],[Order Type]]="In-Store", 0,_xlfn.DAYS(ORDERS[[#This Row],[Order Arrival Date]],ORDERS[[#This Row],[Order Date]]))</f>
        <v>0</v>
      </c>
    </row>
    <row r="1111" spans="1:8" ht="15.5" x14ac:dyDescent="0.3">
      <c r="A1111" s="4">
        <f t="shared" si="17"/>
        <v>1110</v>
      </c>
      <c r="B1111" s="16">
        <v>44147.191590382812</v>
      </c>
      <c r="C1111" s="28">
        <v>44147.191590382812</v>
      </c>
      <c r="D1111" s="4" t="s">
        <v>413</v>
      </c>
      <c r="E1111" s="5" t="s">
        <v>787</v>
      </c>
      <c r="F1111" s="4">
        <v>19</v>
      </c>
      <c r="G1111" s="5">
        <v>0</v>
      </c>
      <c r="H1111" s="5">
        <f>IF(ORDERS[[#This Row],[Order Type]]="In-Store", 0,_xlfn.DAYS(ORDERS[[#This Row],[Order Arrival Date]],ORDERS[[#This Row],[Order Date]]))</f>
        <v>0</v>
      </c>
    </row>
    <row r="1112" spans="1:8" ht="15.5" x14ac:dyDescent="0.3">
      <c r="A1112" s="4">
        <f t="shared" si="17"/>
        <v>1111</v>
      </c>
      <c r="B1112" s="16">
        <v>42308.420533776269</v>
      </c>
      <c r="C1112" s="28">
        <v>42308.420533776269</v>
      </c>
      <c r="D1112" s="4" t="s">
        <v>413</v>
      </c>
      <c r="E1112" s="5" t="s">
        <v>817</v>
      </c>
      <c r="F1112" s="4">
        <v>8</v>
      </c>
      <c r="G1112" s="5">
        <v>0</v>
      </c>
      <c r="H1112" s="5">
        <f>IF(ORDERS[[#This Row],[Order Type]]="In-Store", 0,_xlfn.DAYS(ORDERS[[#This Row],[Order Arrival Date]],ORDERS[[#This Row],[Order Date]]))</f>
        <v>0</v>
      </c>
    </row>
    <row r="1113" spans="1:8" ht="15.5" x14ac:dyDescent="0.3">
      <c r="A1113" s="4">
        <f t="shared" si="17"/>
        <v>1112</v>
      </c>
      <c r="B1113" s="16">
        <v>40845.464378134828</v>
      </c>
      <c r="C1113" s="28">
        <v>40845.464378134828</v>
      </c>
      <c r="D1113" s="4" t="s">
        <v>413</v>
      </c>
      <c r="E1113" s="5" t="s">
        <v>745</v>
      </c>
      <c r="F1113" s="4">
        <v>2</v>
      </c>
      <c r="G1113" s="5">
        <v>0</v>
      </c>
      <c r="H1113" s="5">
        <f>IF(ORDERS[[#This Row],[Order Type]]="In-Store", 0,_xlfn.DAYS(ORDERS[[#This Row],[Order Arrival Date]],ORDERS[[#This Row],[Order Date]]))</f>
        <v>0</v>
      </c>
    </row>
    <row r="1114" spans="1:8" ht="15.5" x14ac:dyDescent="0.3">
      <c r="A1114" s="4">
        <f t="shared" si="17"/>
        <v>1113</v>
      </c>
      <c r="B1114" s="16">
        <v>43707.48315499106</v>
      </c>
      <c r="C1114" s="28">
        <v>43707.48315499106</v>
      </c>
      <c r="D1114" s="4" t="s">
        <v>413</v>
      </c>
      <c r="E1114" s="5" t="s">
        <v>627</v>
      </c>
      <c r="F1114" s="4">
        <v>39</v>
      </c>
      <c r="G1114" s="5">
        <v>0</v>
      </c>
      <c r="H1114" s="5">
        <f>IF(ORDERS[[#This Row],[Order Type]]="In-Store", 0,_xlfn.DAYS(ORDERS[[#This Row],[Order Arrival Date]],ORDERS[[#This Row],[Order Date]]))</f>
        <v>0</v>
      </c>
    </row>
    <row r="1115" spans="1:8" ht="15.5" x14ac:dyDescent="0.3">
      <c r="A1115" s="4">
        <f t="shared" si="17"/>
        <v>1114</v>
      </c>
      <c r="B1115" s="16">
        <v>41159.775926605384</v>
      </c>
      <c r="C1115" s="28">
        <v>41166.775926605384</v>
      </c>
      <c r="D1115" s="4" t="s">
        <v>414</v>
      </c>
      <c r="E1115" s="5" t="s">
        <v>632</v>
      </c>
      <c r="F1115" s="4">
        <v>0</v>
      </c>
      <c r="G1115" s="5">
        <v>0</v>
      </c>
      <c r="H1115" s="5">
        <f>IF(ORDERS[[#This Row],[Order Type]]="In-Store", 0,_xlfn.DAYS(ORDERS[[#This Row],[Order Arrival Date]],ORDERS[[#This Row],[Order Date]]))</f>
        <v>7</v>
      </c>
    </row>
    <row r="1116" spans="1:8" ht="15.5" x14ac:dyDescent="0.3">
      <c r="A1116" s="4">
        <f t="shared" si="17"/>
        <v>1115</v>
      </c>
      <c r="B1116" s="16">
        <v>43580.640085873187</v>
      </c>
      <c r="C1116" s="28">
        <v>43580.640085873187</v>
      </c>
      <c r="D1116" s="4" t="s">
        <v>413</v>
      </c>
      <c r="E1116" s="5" t="s">
        <v>677</v>
      </c>
      <c r="F1116" s="4">
        <v>24</v>
      </c>
      <c r="G1116" s="5">
        <v>0</v>
      </c>
      <c r="H1116" s="5">
        <f>IF(ORDERS[[#This Row],[Order Type]]="In-Store", 0,_xlfn.DAYS(ORDERS[[#This Row],[Order Arrival Date]],ORDERS[[#This Row],[Order Date]]))</f>
        <v>0</v>
      </c>
    </row>
    <row r="1117" spans="1:8" ht="15.5" x14ac:dyDescent="0.3">
      <c r="A1117" s="4">
        <f t="shared" si="17"/>
        <v>1116</v>
      </c>
      <c r="B1117" s="16">
        <v>40226.864875725281</v>
      </c>
      <c r="C1117" s="28">
        <v>40226.864875725281</v>
      </c>
      <c r="D1117" s="4" t="s">
        <v>413</v>
      </c>
      <c r="E1117" s="5" t="s">
        <v>647</v>
      </c>
      <c r="F1117" s="4">
        <v>38</v>
      </c>
      <c r="G1117" s="5">
        <v>0</v>
      </c>
      <c r="H1117" s="5">
        <f>IF(ORDERS[[#This Row],[Order Type]]="In-Store", 0,_xlfn.DAYS(ORDERS[[#This Row],[Order Arrival Date]],ORDERS[[#This Row],[Order Date]]))</f>
        <v>0</v>
      </c>
    </row>
    <row r="1118" spans="1:8" ht="15.5" x14ac:dyDescent="0.3">
      <c r="A1118" s="4">
        <f t="shared" si="17"/>
        <v>1117</v>
      </c>
      <c r="B1118" s="16">
        <v>41411.551643649895</v>
      </c>
      <c r="C1118" s="28">
        <v>41411.551643649895</v>
      </c>
      <c r="D1118" s="4" t="s">
        <v>413</v>
      </c>
      <c r="E1118" s="5" t="s">
        <v>659</v>
      </c>
      <c r="F1118" s="4">
        <v>4</v>
      </c>
      <c r="G1118" s="5">
        <v>0</v>
      </c>
      <c r="H1118" s="5">
        <f>IF(ORDERS[[#This Row],[Order Type]]="In-Store", 0,_xlfn.DAYS(ORDERS[[#This Row],[Order Arrival Date]],ORDERS[[#This Row],[Order Date]]))</f>
        <v>0</v>
      </c>
    </row>
    <row r="1119" spans="1:8" ht="15.5" x14ac:dyDescent="0.3">
      <c r="A1119" s="4">
        <f t="shared" si="17"/>
        <v>1118</v>
      </c>
      <c r="B1119" s="16">
        <v>40196.118389347248</v>
      </c>
      <c r="C1119" s="28">
        <v>40196.118389347248</v>
      </c>
      <c r="D1119" s="4" t="s">
        <v>413</v>
      </c>
      <c r="E1119" s="5" t="s">
        <v>649</v>
      </c>
      <c r="F1119" s="4">
        <v>40</v>
      </c>
      <c r="G1119" s="5">
        <v>0</v>
      </c>
      <c r="H1119" s="5">
        <f>IF(ORDERS[[#This Row],[Order Type]]="In-Store", 0,_xlfn.DAYS(ORDERS[[#This Row],[Order Arrival Date]],ORDERS[[#This Row],[Order Date]]))</f>
        <v>0</v>
      </c>
    </row>
    <row r="1120" spans="1:8" ht="15.5" x14ac:dyDescent="0.3">
      <c r="A1120" s="4">
        <f t="shared" si="17"/>
        <v>1119</v>
      </c>
      <c r="B1120" s="16">
        <v>41693.014828340412</v>
      </c>
      <c r="C1120" s="28">
        <v>41695.014828340412</v>
      </c>
      <c r="D1120" s="4" t="s">
        <v>414</v>
      </c>
      <c r="E1120" s="5" t="s">
        <v>629</v>
      </c>
      <c r="F1120" s="4">
        <v>0</v>
      </c>
      <c r="G1120" s="5">
        <v>0</v>
      </c>
      <c r="H1120" s="5">
        <f>IF(ORDERS[[#This Row],[Order Type]]="In-Store", 0,_xlfn.DAYS(ORDERS[[#This Row],[Order Arrival Date]],ORDERS[[#This Row],[Order Date]]))</f>
        <v>2</v>
      </c>
    </row>
    <row r="1121" spans="1:8" ht="15.5" x14ac:dyDescent="0.3">
      <c r="A1121" s="4">
        <f t="shared" si="17"/>
        <v>1120</v>
      </c>
      <c r="B1121" s="16">
        <v>44287.334862256284</v>
      </c>
      <c r="C1121" s="28">
        <v>44287.334862256284</v>
      </c>
      <c r="D1121" s="4" t="s">
        <v>413</v>
      </c>
      <c r="E1121" s="5" t="s">
        <v>633</v>
      </c>
      <c r="F1121" s="4">
        <v>4</v>
      </c>
      <c r="G1121" s="5">
        <v>0</v>
      </c>
      <c r="H1121" s="5">
        <f>IF(ORDERS[[#This Row],[Order Type]]="In-Store", 0,_xlfn.DAYS(ORDERS[[#This Row],[Order Arrival Date]],ORDERS[[#This Row],[Order Date]]))</f>
        <v>0</v>
      </c>
    </row>
    <row r="1122" spans="1:8" ht="15.5" x14ac:dyDescent="0.3">
      <c r="A1122" s="4">
        <f t="shared" si="17"/>
        <v>1121</v>
      </c>
      <c r="B1122" s="16">
        <v>45031.534102446676</v>
      </c>
      <c r="C1122" s="28">
        <v>45032.534102446676</v>
      </c>
      <c r="D1122" s="4" t="s">
        <v>414</v>
      </c>
      <c r="E1122" s="5" t="s">
        <v>794</v>
      </c>
      <c r="F1122" s="4">
        <v>0</v>
      </c>
      <c r="G1122" s="5">
        <v>0</v>
      </c>
      <c r="H1122" s="5">
        <f>IF(ORDERS[[#This Row],[Order Type]]="In-Store", 0,_xlfn.DAYS(ORDERS[[#This Row],[Order Arrival Date]],ORDERS[[#This Row],[Order Date]]))</f>
        <v>1</v>
      </c>
    </row>
    <row r="1123" spans="1:8" ht="15.5" x14ac:dyDescent="0.3">
      <c r="A1123" s="4">
        <f t="shared" si="17"/>
        <v>1122</v>
      </c>
      <c r="B1123" s="16">
        <v>44551.475485282863</v>
      </c>
      <c r="C1123" s="28">
        <v>44566.475485282863</v>
      </c>
      <c r="D1123" s="4" t="s">
        <v>414</v>
      </c>
      <c r="E1123" s="5" t="s">
        <v>744</v>
      </c>
      <c r="F1123" s="4">
        <v>0</v>
      </c>
      <c r="G1123" s="5">
        <v>0</v>
      </c>
      <c r="H1123" s="5">
        <f>IF(ORDERS[[#This Row],[Order Type]]="In-Store", 0,_xlfn.DAYS(ORDERS[[#This Row],[Order Arrival Date]],ORDERS[[#This Row],[Order Date]]))</f>
        <v>15</v>
      </c>
    </row>
    <row r="1124" spans="1:8" ht="15.5" x14ac:dyDescent="0.3">
      <c r="A1124" s="4">
        <f t="shared" si="17"/>
        <v>1123</v>
      </c>
      <c r="B1124" s="16">
        <v>40945.411367645531</v>
      </c>
      <c r="C1124" s="28">
        <v>40945.411367645531</v>
      </c>
      <c r="D1124" s="4" t="s">
        <v>413</v>
      </c>
      <c r="E1124" s="5" t="s">
        <v>692</v>
      </c>
      <c r="F1124" s="4">
        <v>45</v>
      </c>
      <c r="G1124" s="5">
        <v>0</v>
      </c>
      <c r="H1124" s="5">
        <f>IF(ORDERS[[#This Row],[Order Type]]="In-Store", 0,_xlfn.DAYS(ORDERS[[#This Row],[Order Arrival Date]],ORDERS[[#This Row],[Order Date]]))</f>
        <v>0</v>
      </c>
    </row>
    <row r="1125" spans="1:8" ht="15.5" x14ac:dyDescent="0.3">
      <c r="A1125" s="4">
        <f t="shared" si="17"/>
        <v>1124</v>
      </c>
      <c r="B1125" s="16">
        <v>42486.437669383857</v>
      </c>
      <c r="C1125" s="28">
        <v>42486.437669383857</v>
      </c>
      <c r="D1125" s="4" t="s">
        <v>413</v>
      </c>
      <c r="E1125" s="5" t="s">
        <v>775</v>
      </c>
      <c r="F1125" s="4">
        <v>28</v>
      </c>
      <c r="G1125" s="5">
        <v>0</v>
      </c>
      <c r="H1125" s="5">
        <f>IF(ORDERS[[#This Row],[Order Type]]="In-Store", 0,_xlfn.DAYS(ORDERS[[#This Row],[Order Arrival Date]],ORDERS[[#This Row],[Order Date]]))</f>
        <v>0</v>
      </c>
    </row>
    <row r="1126" spans="1:8" ht="15.5" x14ac:dyDescent="0.3">
      <c r="A1126" s="4">
        <f t="shared" si="17"/>
        <v>1125</v>
      </c>
      <c r="B1126" s="16">
        <v>42076.990051606561</v>
      </c>
      <c r="C1126" s="28">
        <v>42076.990051606561</v>
      </c>
      <c r="D1126" s="4" t="s">
        <v>413</v>
      </c>
      <c r="E1126" s="5" t="s">
        <v>799</v>
      </c>
      <c r="F1126" s="4">
        <v>34</v>
      </c>
      <c r="G1126" s="5">
        <v>0</v>
      </c>
      <c r="H1126" s="5">
        <f>IF(ORDERS[[#This Row],[Order Type]]="In-Store", 0,_xlfn.DAYS(ORDERS[[#This Row],[Order Arrival Date]],ORDERS[[#This Row],[Order Date]]))</f>
        <v>0</v>
      </c>
    </row>
    <row r="1127" spans="1:8" ht="15.5" x14ac:dyDescent="0.3">
      <c r="A1127" s="4">
        <f t="shared" si="17"/>
        <v>1126</v>
      </c>
      <c r="B1127" s="16">
        <v>44048.797461483802</v>
      </c>
      <c r="C1127" s="28">
        <v>44048.797461483802</v>
      </c>
      <c r="D1127" s="4" t="s">
        <v>413</v>
      </c>
      <c r="E1127" s="5" t="s">
        <v>682</v>
      </c>
      <c r="F1127" s="4">
        <v>27</v>
      </c>
      <c r="G1127" s="5">
        <v>0</v>
      </c>
      <c r="H1127" s="5">
        <f>IF(ORDERS[[#This Row],[Order Type]]="In-Store", 0,_xlfn.DAYS(ORDERS[[#This Row],[Order Arrival Date]],ORDERS[[#This Row],[Order Date]]))</f>
        <v>0</v>
      </c>
    </row>
    <row r="1128" spans="1:8" ht="15.5" x14ac:dyDescent="0.3">
      <c r="A1128" s="4">
        <f t="shared" si="17"/>
        <v>1127</v>
      </c>
      <c r="B1128" s="16">
        <v>41414.790988116823</v>
      </c>
      <c r="C1128" s="28">
        <v>41431.790988116823</v>
      </c>
      <c r="D1128" s="4" t="s">
        <v>414</v>
      </c>
      <c r="E1128" s="5" t="s">
        <v>673</v>
      </c>
      <c r="F1128" s="4">
        <v>0</v>
      </c>
      <c r="G1128" s="5">
        <v>0</v>
      </c>
      <c r="H1128" s="5">
        <f>IF(ORDERS[[#This Row],[Order Type]]="In-Store", 0,_xlfn.DAYS(ORDERS[[#This Row],[Order Arrival Date]],ORDERS[[#This Row],[Order Date]]))</f>
        <v>17</v>
      </c>
    </row>
    <row r="1129" spans="1:8" ht="15.5" x14ac:dyDescent="0.3">
      <c r="A1129" s="4">
        <f t="shared" si="17"/>
        <v>1128</v>
      </c>
      <c r="B1129" s="16">
        <v>43086.327686642748</v>
      </c>
      <c r="C1129" s="28">
        <v>43086.327686642748</v>
      </c>
      <c r="D1129" s="4" t="s">
        <v>413</v>
      </c>
      <c r="E1129" s="5" t="s">
        <v>639</v>
      </c>
      <c r="F1129" s="4">
        <v>41</v>
      </c>
      <c r="G1129" s="5">
        <v>0</v>
      </c>
      <c r="H1129" s="5">
        <f>IF(ORDERS[[#This Row],[Order Type]]="In-Store", 0,_xlfn.DAYS(ORDERS[[#This Row],[Order Arrival Date]],ORDERS[[#This Row],[Order Date]]))</f>
        <v>0</v>
      </c>
    </row>
    <row r="1130" spans="1:8" ht="15.5" x14ac:dyDescent="0.3">
      <c r="A1130" s="4">
        <f t="shared" si="17"/>
        <v>1129</v>
      </c>
      <c r="B1130" s="16">
        <v>43409.452393895692</v>
      </c>
      <c r="C1130" s="28">
        <v>43419.452393895692</v>
      </c>
      <c r="D1130" s="4" t="s">
        <v>414</v>
      </c>
      <c r="E1130" s="5" t="s">
        <v>626</v>
      </c>
      <c r="F1130" s="4">
        <v>0</v>
      </c>
      <c r="G1130" s="5">
        <v>0</v>
      </c>
      <c r="H1130" s="5">
        <f>IF(ORDERS[[#This Row],[Order Type]]="In-Store", 0,_xlfn.DAYS(ORDERS[[#This Row],[Order Arrival Date]],ORDERS[[#This Row],[Order Date]]))</f>
        <v>10</v>
      </c>
    </row>
    <row r="1131" spans="1:8" ht="15.5" x14ac:dyDescent="0.3">
      <c r="A1131" s="4">
        <f t="shared" si="17"/>
        <v>1130</v>
      </c>
      <c r="B1131" s="16">
        <v>44173.865394226465</v>
      </c>
      <c r="C1131" s="28">
        <v>44184.865394226465</v>
      </c>
      <c r="D1131" s="4" t="s">
        <v>414</v>
      </c>
      <c r="E1131" s="5" t="s">
        <v>643</v>
      </c>
      <c r="F1131" s="4">
        <v>0</v>
      </c>
      <c r="G1131" s="5">
        <v>0</v>
      </c>
      <c r="H1131" s="5">
        <f>IF(ORDERS[[#This Row],[Order Type]]="In-Store", 0,_xlfn.DAYS(ORDERS[[#This Row],[Order Arrival Date]],ORDERS[[#This Row],[Order Date]]))</f>
        <v>11</v>
      </c>
    </row>
    <row r="1132" spans="1:8" ht="15.5" x14ac:dyDescent="0.3">
      <c r="A1132" s="4">
        <f t="shared" si="17"/>
        <v>1131</v>
      </c>
      <c r="B1132" s="16">
        <v>40719.441516957493</v>
      </c>
      <c r="C1132" s="28">
        <v>40719.441516957493</v>
      </c>
      <c r="D1132" s="4" t="s">
        <v>413</v>
      </c>
      <c r="E1132" s="5" t="s">
        <v>730</v>
      </c>
      <c r="F1132" s="4">
        <v>50</v>
      </c>
      <c r="G1132" s="5">
        <v>0</v>
      </c>
      <c r="H1132" s="5">
        <f>IF(ORDERS[[#This Row],[Order Type]]="In-Store", 0,_xlfn.DAYS(ORDERS[[#This Row],[Order Arrival Date]],ORDERS[[#This Row],[Order Date]]))</f>
        <v>0</v>
      </c>
    </row>
    <row r="1133" spans="1:8" ht="15.5" x14ac:dyDescent="0.3">
      <c r="A1133" s="4">
        <f t="shared" si="17"/>
        <v>1132</v>
      </c>
      <c r="B1133" s="16">
        <v>44814.323670598416</v>
      </c>
      <c r="C1133" s="28">
        <v>44820.323670598416</v>
      </c>
      <c r="D1133" s="4" t="s">
        <v>414</v>
      </c>
      <c r="E1133" s="5" t="s">
        <v>629</v>
      </c>
      <c r="F1133" s="4">
        <v>0</v>
      </c>
      <c r="G1133" s="5">
        <v>0</v>
      </c>
      <c r="H1133" s="5">
        <f>IF(ORDERS[[#This Row],[Order Type]]="In-Store", 0,_xlfn.DAYS(ORDERS[[#This Row],[Order Arrival Date]],ORDERS[[#This Row],[Order Date]]))</f>
        <v>6</v>
      </c>
    </row>
    <row r="1134" spans="1:8" ht="15.5" x14ac:dyDescent="0.3">
      <c r="A1134" s="4">
        <f t="shared" si="17"/>
        <v>1133</v>
      </c>
      <c r="B1134" s="16">
        <v>42403.659899087113</v>
      </c>
      <c r="C1134" s="28">
        <v>42403.659899087113</v>
      </c>
      <c r="D1134" s="4" t="s">
        <v>413</v>
      </c>
      <c r="E1134" s="5" t="s">
        <v>645</v>
      </c>
      <c r="F1134" s="4">
        <v>13</v>
      </c>
      <c r="G1134" s="5">
        <v>0</v>
      </c>
      <c r="H1134" s="5">
        <f>IF(ORDERS[[#This Row],[Order Type]]="In-Store", 0,_xlfn.DAYS(ORDERS[[#This Row],[Order Arrival Date]],ORDERS[[#This Row],[Order Date]]))</f>
        <v>0</v>
      </c>
    </row>
    <row r="1135" spans="1:8" ht="15.5" x14ac:dyDescent="0.3">
      <c r="A1135" s="4">
        <f t="shared" si="17"/>
        <v>1134</v>
      </c>
      <c r="B1135" s="16">
        <v>43780.565416984486</v>
      </c>
      <c r="C1135" s="28">
        <v>43794.565416984486</v>
      </c>
      <c r="D1135" s="4" t="s">
        <v>414</v>
      </c>
      <c r="E1135" s="5" t="s">
        <v>763</v>
      </c>
      <c r="F1135" s="4">
        <v>0</v>
      </c>
      <c r="G1135" s="5">
        <v>0</v>
      </c>
      <c r="H1135" s="5">
        <f>IF(ORDERS[[#This Row],[Order Type]]="In-Store", 0,_xlfn.DAYS(ORDERS[[#This Row],[Order Arrival Date]],ORDERS[[#This Row],[Order Date]]))</f>
        <v>14</v>
      </c>
    </row>
    <row r="1136" spans="1:8" ht="15.5" x14ac:dyDescent="0.3">
      <c r="A1136" s="4">
        <f t="shared" si="17"/>
        <v>1135</v>
      </c>
      <c r="B1136" s="16">
        <v>40618.524333951078</v>
      </c>
      <c r="C1136" s="28">
        <v>40618.524333951078</v>
      </c>
      <c r="D1136" s="4" t="s">
        <v>413</v>
      </c>
      <c r="E1136" s="5" t="s">
        <v>625</v>
      </c>
      <c r="F1136" s="4">
        <v>5</v>
      </c>
      <c r="G1136" s="5">
        <v>0</v>
      </c>
      <c r="H1136" s="5">
        <f>IF(ORDERS[[#This Row],[Order Type]]="In-Store", 0,_xlfn.DAYS(ORDERS[[#This Row],[Order Arrival Date]],ORDERS[[#This Row],[Order Date]]))</f>
        <v>0</v>
      </c>
    </row>
    <row r="1137" spans="1:8" ht="15.5" x14ac:dyDescent="0.3">
      <c r="A1137" s="4">
        <f t="shared" si="17"/>
        <v>1136</v>
      </c>
      <c r="B1137" s="16">
        <v>40670.529633611783</v>
      </c>
      <c r="C1137" s="28">
        <v>40670.529633611783</v>
      </c>
      <c r="D1137" s="4" t="s">
        <v>413</v>
      </c>
      <c r="E1137" s="5" t="s">
        <v>667</v>
      </c>
      <c r="F1137" s="4">
        <v>21</v>
      </c>
      <c r="G1137" s="5">
        <v>0</v>
      </c>
      <c r="H1137" s="5">
        <f>IF(ORDERS[[#This Row],[Order Type]]="In-Store", 0,_xlfn.DAYS(ORDERS[[#This Row],[Order Arrival Date]],ORDERS[[#This Row],[Order Date]]))</f>
        <v>0</v>
      </c>
    </row>
    <row r="1138" spans="1:8" ht="15.5" x14ac:dyDescent="0.3">
      <c r="A1138" s="4">
        <f t="shared" si="17"/>
        <v>1137</v>
      </c>
      <c r="B1138" s="16">
        <v>42915.688026099873</v>
      </c>
      <c r="C1138" s="28">
        <v>42915.688026099873</v>
      </c>
      <c r="D1138" s="4" t="s">
        <v>413</v>
      </c>
      <c r="E1138" s="5" t="s">
        <v>759</v>
      </c>
      <c r="F1138" s="4">
        <v>28</v>
      </c>
      <c r="G1138" s="5">
        <v>0</v>
      </c>
      <c r="H1138" s="5">
        <f>IF(ORDERS[[#This Row],[Order Type]]="In-Store", 0,_xlfn.DAYS(ORDERS[[#This Row],[Order Arrival Date]],ORDERS[[#This Row],[Order Date]]))</f>
        <v>0</v>
      </c>
    </row>
    <row r="1139" spans="1:8" ht="15.5" x14ac:dyDescent="0.3">
      <c r="A1139" s="4">
        <f t="shared" si="17"/>
        <v>1138</v>
      </c>
      <c r="B1139" s="16">
        <v>44895.279888449688</v>
      </c>
      <c r="C1139" s="28">
        <v>44895.279888449688</v>
      </c>
      <c r="D1139" s="4" t="s">
        <v>413</v>
      </c>
      <c r="E1139" s="5" t="s">
        <v>653</v>
      </c>
      <c r="F1139" s="4">
        <v>12</v>
      </c>
      <c r="G1139" s="5">
        <v>0</v>
      </c>
      <c r="H1139" s="5">
        <f>IF(ORDERS[[#This Row],[Order Type]]="In-Store", 0,_xlfn.DAYS(ORDERS[[#This Row],[Order Arrival Date]],ORDERS[[#This Row],[Order Date]]))</f>
        <v>0</v>
      </c>
    </row>
    <row r="1140" spans="1:8" ht="15.5" x14ac:dyDescent="0.3">
      <c r="A1140" s="4">
        <f t="shared" si="17"/>
        <v>1139</v>
      </c>
      <c r="B1140" s="16">
        <v>40857.719146086747</v>
      </c>
      <c r="C1140" s="28">
        <v>40857.719146086747</v>
      </c>
      <c r="D1140" s="4" t="s">
        <v>413</v>
      </c>
      <c r="E1140" s="5" t="s">
        <v>679</v>
      </c>
      <c r="F1140" s="4">
        <v>12</v>
      </c>
      <c r="G1140" s="5">
        <v>0</v>
      </c>
      <c r="H1140" s="5">
        <f>IF(ORDERS[[#This Row],[Order Type]]="In-Store", 0,_xlfn.DAYS(ORDERS[[#This Row],[Order Arrival Date]],ORDERS[[#This Row],[Order Date]]))</f>
        <v>0</v>
      </c>
    </row>
    <row r="1141" spans="1:8" ht="15.5" x14ac:dyDescent="0.3">
      <c r="A1141" s="4">
        <f t="shared" si="17"/>
        <v>1140</v>
      </c>
      <c r="B1141" s="16">
        <v>44604.003752621866</v>
      </c>
      <c r="C1141" s="28">
        <v>44604.003752621866</v>
      </c>
      <c r="D1141" s="4" t="s">
        <v>413</v>
      </c>
      <c r="E1141" s="5" t="s">
        <v>754</v>
      </c>
      <c r="F1141" s="4">
        <v>22</v>
      </c>
      <c r="G1141" s="5">
        <v>0</v>
      </c>
      <c r="H1141" s="5">
        <f>IF(ORDERS[[#This Row],[Order Type]]="In-Store", 0,_xlfn.DAYS(ORDERS[[#This Row],[Order Arrival Date]],ORDERS[[#This Row],[Order Date]]))</f>
        <v>0</v>
      </c>
    </row>
    <row r="1142" spans="1:8" ht="15.5" x14ac:dyDescent="0.3">
      <c r="A1142" s="4">
        <f t="shared" si="17"/>
        <v>1141</v>
      </c>
      <c r="B1142" s="16">
        <v>43051.23786816244</v>
      </c>
      <c r="C1142" s="28">
        <v>43051.23786816244</v>
      </c>
      <c r="D1142" s="4" t="s">
        <v>413</v>
      </c>
      <c r="E1142" s="5" t="s">
        <v>638</v>
      </c>
      <c r="F1142" s="4">
        <v>13</v>
      </c>
      <c r="G1142" s="5">
        <v>0</v>
      </c>
      <c r="H1142" s="5">
        <f>IF(ORDERS[[#This Row],[Order Type]]="In-Store", 0,_xlfn.DAYS(ORDERS[[#This Row],[Order Arrival Date]],ORDERS[[#This Row],[Order Date]]))</f>
        <v>0</v>
      </c>
    </row>
    <row r="1143" spans="1:8" ht="15.5" x14ac:dyDescent="0.3">
      <c r="A1143" s="4">
        <f t="shared" si="17"/>
        <v>1142</v>
      </c>
      <c r="B1143" s="16">
        <v>44151.504739563476</v>
      </c>
      <c r="C1143" s="28">
        <v>44151.504739563476</v>
      </c>
      <c r="D1143" s="4" t="s">
        <v>413</v>
      </c>
      <c r="E1143" s="5" t="s">
        <v>699</v>
      </c>
      <c r="F1143" s="4">
        <v>27</v>
      </c>
      <c r="G1143" s="5">
        <v>0</v>
      </c>
      <c r="H1143" s="5">
        <f>IF(ORDERS[[#This Row],[Order Type]]="In-Store", 0,_xlfn.DAYS(ORDERS[[#This Row],[Order Arrival Date]],ORDERS[[#This Row],[Order Date]]))</f>
        <v>0</v>
      </c>
    </row>
    <row r="1144" spans="1:8" ht="15.5" x14ac:dyDescent="0.3">
      <c r="A1144" s="4">
        <f t="shared" si="17"/>
        <v>1143</v>
      </c>
      <c r="B1144" s="16">
        <v>45268.72268111843</v>
      </c>
      <c r="C1144" s="28">
        <v>45268.72268111843</v>
      </c>
      <c r="D1144" s="4" t="s">
        <v>413</v>
      </c>
      <c r="E1144" s="5" t="s">
        <v>657</v>
      </c>
      <c r="F1144" s="4">
        <v>36</v>
      </c>
      <c r="G1144" s="5">
        <v>0</v>
      </c>
      <c r="H1144" s="5">
        <f>IF(ORDERS[[#This Row],[Order Type]]="In-Store", 0,_xlfn.DAYS(ORDERS[[#This Row],[Order Arrival Date]],ORDERS[[#This Row],[Order Date]]))</f>
        <v>0</v>
      </c>
    </row>
    <row r="1145" spans="1:8" ht="15.5" x14ac:dyDescent="0.3">
      <c r="A1145" s="4">
        <f t="shared" si="17"/>
        <v>1144</v>
      </c>
      <c r="B1145" s="16">
        <v>41212.479032461175</v>
      </c>
      <c r="C1145" s="28">
        <v>41212.479032461175</v>
      </c>
      <c r="D1145" s="4" t="s">
        <v>413</v>
      </c>
      <c r="E1145" s="5" t="s">
        <v>818</v>
      </c>
      <c r="F1145" s="4">
        <v>29</v>
      </c>
      <c r="G1145" s="5">
        <v>0</v>
      </c>
      <c r="H1145" s="5">
        <f>IF(ORDERS[[#This Row],[Order Type]]="In-Store", 0,_xlfn.DAYS(ORDERS[[#This Row],[Order Arrival Date]],ORDERS[[#This Row],[Order Date]]))</f>
        <v>0</v>
      </c>
    </row>
    <row r="1146" spans="1:8" ht="15.5" x14ac:dyDescent="0.3">
      <c r="A1146" s="4">
        <f t="shared" si="17"/>
        <v>1145</v>
      </c>
      <c r="B1146" s="16">
        <v>45420.517908022208</v>
      </c>
      <c r="C1146" s="28">
        <v>45420.517908022208</v>
      </c>
      <c r="D1146" s="4" t="s">
        <v>413</v>
      </c>
      <c r="E1146" s="5" t="s">
        <v>679</v>
      </c>
      <c r="F1146" s="4">
        <v>7</v>
      </c>
      <c r="G1146" s="5">
        <v>0</v>
      </c>
      <c r="H1146" s="5">
        <f>IF(ORDERS[[#This Row],[Order Type]]="In-Store", 0,_xlfn.DAYS(ORDERS[[#This Row],[Order Arrival Date]],ORDERS[[#This Row],[Order Date]]))</f>
        <v>0</v>
      </c>
    </row>
    <row r="1147" spans="1:8" ht="15.5" x14ac:dyDescent="0.3">
      <c r="A1147" s="4">
        <f t="shared" si="17"/>
        <v>1146</v>
      </c>
      <c r="B1147" s="16">
        <v>45120.712650899295</v>
      </c>
      <c r="C1147" s="28">
        <v>45120.712650899295</v>
      </c>
      <c r="D1147" s="4" t="s">
        <v>413</v>
      </c>
      <c r="E1147" s="5" t="s">
        <v>811</v>
      </c>
      <c r="F1147" s="4">
        <v>20</v>
      </c>
      <c r="G1147" s="5">
        <v>0</v>
      </c>
      <c r="H1147" s="5">
        <f>IF(ORDERS[[#This Row],[Order Type]]="In-Store", 0,_xlfn.DAYS(ORDERS[[#This Row],[Order Arrival Date]],ORDERS[[#This Row],[Order Date]]))</f>
        <v>0</v>
      </c>
    </row>
    <row r="1148" spans="1:8" ht="15.5" x14ac:dyDescent="0.3">
      <c r="A1148" s="4">
        <f t="shared" si="17"/>
        <v>1147</v>
      </c>
      <c r="B1148" s="16">
        <v>45037.365560739992</v>
      </c>
      <c r="C1148" s="28">
        <v>45043.365560739992</v>
      </c>
      <c r="D1148" s="4" t="s">
        <v>414</v>
      </c>
      <c r="E1148" s="5" t="s">
        <v>690</v>
      </c>
      <c r="F1148" s="4">
        <v>0</v>
      </c>
      <c r="G1148" s="5">
        <v>0</v>
      </c>
      <c r="H1148" s="5">
        <f>IF(ORDERS[[#This Row],[Order Type]]="In-Store", 0,_xlfn.DAYS(ORDERS[[#This Row],[Order Arrival Date]],ORDERS[[#This Row],[Order Date]]))</f>
        <v>6</v>
      </c>
    </row>
    <row r="1149" spans="1:8" ht="15.5" x14ac:dyDescent="0.3">
      <c r="A1149" s="4">
        <f t="shared" si="17"/>
        <v>1148</v>
      </c>
      <c r="B1149" s="16">
        <v>42199.456873586736</v>
      </c>
      <c r="C1149" s="28">
        <v>42209.456873586736</v>
      </c>
      <c r="D1149" s="4" t="s">
        <v>414</v>
      </c>
      <c r="E1149" s="5" t="s">
        <v>684</v>
      </c>
      <c r="F1149" s="4">
        <v>0</v>
      </c>
      <c r="G1149" s="5">
        <v>0</v>
      </c>
      <c r="H1149" s="5">
        <f>IF(ORDERS[[#This Row],[Order Type]]="In-Store", 0,_xlfn.DAYS(ORDERS[[#This Row],[Order Arrival Date]],ORDERS[[#This Row],[Order Date]]))</f>
        <v>10</v>
      </c>
    </row>
    <row r="1150" spans="1:8" ht="15.5" x14ac:dyDescent="0.3">
      <c r="A1150" s="4">
        <f t="shared" si="17"/>
        <v>1149</v>
      </c>
      <c r="B1150" s="16">
        <v>42672.468124876723</v>
      </c>
      <c r="C1150" s="28">
        <v>42672.468124876723</v>
      </c>
      <c r="D1150" s="4" t="s">
        <v>413</v>
      </c>
      <c r="E1150" s="5" t="s">
        <v>660</v>
      </c>
      <c r="F1150" s="4">
        <v>40</v>
      </c>
      <c r="G1150" s="5">
        <v>0</v>
      </c>
      <c r="H1150" s="5">
        <f>IF(ORDERS[[#This Row],[Order Type]]="In-Store", 0,_xlfn.DAYS(ORDERS[[#This Row],[Order Arrival Date]],ORDERS[[#This Row],[Order Date]]))</f>
        <v>0</v>
      </c>
    </row>
    <row r="1151" spans="1:8" ht="15.5" x14ac:dyDescent="0.3">
      <c r="A1151" s="4">
        <f t="shared" si="17"/>
        <v>1150</v>
      </c>
      <c r="B1151" s="16">
        <v>40359.13579891593</v>
      </c>
      <c r="C1151" s="28">
        <v>40366.13579891593</v>
      </c>
      <c r="D1151" s="4" t="s">
        <v>414</v>
      </c>
      <c r="E1151" s="5" t="s">
        <v>800</v>
      </c>
      <c r="F1151" s="4">
        <v>0</v>
      </c>
      <c r="G1151" s="5">
        <v>0</v>
      </c>
      <c r="H1151" s="5">
        <f>IF(ORDERS[[#This Row],[Order Type]]="In-Store", 0,_xlfn.DAYS(ORDERS[[#This Row],[Order Arrival Date]],ORDERS[[#This Row],[Order Date]]))</f>
        <v>7</v>
      </c>
    </row>
    <row r="1152" spans="1:8" ht="15.5" x14ac:dyDescent="0.3">
      <c r="A1152" s="4">
        <f t="shared" si="17"/>
        <v>1151</v>
      </c>
      <c r="B1152" s="16">
        <v>42927.286815070882</v>
      </c>
      <c r="C1152" s="28">
        <v>42927.286815070882</v>
      </c>
      <c r="D1152" s="4" t="s">
        <v>413</v>
      </c>
      <c r="E1152" s="5" t="s">
        <v>779</v>
      </c>
      <c r="F1152" s="4">
        <v>49</v>
      </c>
      <c r="G1152" s="5">
        <v>0</v>
      </c>
      <c r="H1152" s="5">
        <f>IF(ORDERS[[#This Row],[Order Type]]="In-Store", 0,_xlfn.DAYS(ORDERS[[#This Row],[Order Arrival Date]],ORDERS[[#This Row],[Order Date]]))</f>
        <v>0</v>
      </c>
    </row>
    <row r="1153" spans="1:8" ht="15.5" x14ac:dyDescent="0.3">
      <c r="A1153" s="4">
        <f t="shared" si="17"/>
        <v>1152</v>
      </c>
      <c r="B1153" s="16">
        <v>44311.359346296114</v>
      </c>
      <c r="C1153" s="28">
        <v>44325.359346296114</v>
      </c>
      <c r="D1153" s="4" t="s">
        <v>414</v>
      </c>
      <c r="E1153" s="5" t="s">
        <v>723</v>
      </c>
      <c r="F1153" s="4">
        <v>0</v>
      </c>
      <c r="G1153" s="5">
        <v>0</v>
      </c>
      <c r="H1153" s="5">
        <f>IF(ORDERS[[#This Row],[Order Type]]="In-Store", 0,_xlfn.DAYS(ORDERS[[#This Row],[Order Arrival Date]],ORDERS[[#This Row],[Order Date]]))</f>
        <v>14</v>
      </c>
    </row>
    <row r="1154" spans="1:8" ht="15.5" x14ac:dyDescent="0.3">
      <c r="A1154" s="4">
        <f t="shared" si="17"/>
        <v>1153</v>
      </c>
      <c r="B1154" s="16">
        <v>40958.588994101672</v>
      </c>
      <c r="C1154" s="28">
        <v>40961.588994101672</v>
      </c>
      <c r="D1154" s="4" t="s">
        <v>414</v>
      </c>
      <c r="E1154" s="5" t="s">
        <v>744</v>
      </c>
      <c r="F1154" s="4">
        <v>0</v>
      </c>
      <c r="G1154" s="5">
        <v>0</v>
      </c>
      <c r="H1154" s="5">
        <f>IF(ORDERS[[#This Row],[Order Type]]="In-Store", 0,_xlfn.DAYS(ORDERS[[#This Row],[Order Arrival Date]],ORDERS[[#This Row],[Order Date]]))</f>
        <v>3</v>
      </c>
    </row>
    <row r="1155" spans="1:8" ht="15.5" x14ac:dyDescent="0.3">
      <c r="A1155" s="4">
        <f t="shared" si="17"/>
        <v>1154</v>
      </c>
      <c r="B1155" s="16">
        <v>40775.562919362797</v>
      </c>
      <c r="C1155" s="28">
        <v>40780.562919362797</v>
      </c>
      <c r="D1155" s="4" t="s">
        <v>414</v>
      </c>
      <c r="E1155" s="5" t="s">
        <v>644</v>
      </c>
      <c r="F1155" s="4">
        <v>0</v>
      </c>
      <c r="G1155" s="5">
        <v>0</v>
      </c>
      <c r="H1155" s="5">
        <f>IF(ORDERS[[#This Row],[Order Type]]="In-Store", 0,_xlfn.DAYS(ORDERS[[#This Row],[Order Arrival Date]],ORDERS[[#This Row],[Order Date]]))</f>
        <v>5</v>
      </c>
    </row>
    <row r="1156" spans="1:8" ht="15.5" x14ac:dyDescent="0.3">
      <c r="A1156" s="4">
        <f t="shared" ref="A1156:A1219" si="18">1+A1155</f>
        <v>1155</v>
      </c>
      <c r="B1156" s="16">
        <v>42693.907913723655</v>
      </c>
      <c r="C1156" s="28">
        <v>42698.907913723655</v>
      </c>
      <c r="D1156" s="4" t="s">
        <v>414</v>
      </c>
      <c r="E1156" s="5" t="s">
        <v>762</v>
      </c>
      <c r="F1156" s="4">
        <v>0</v>
      </c>
      <c r="G1156" s="5">
        <v>0</v>
      </c>
      <c r="H1156" s="5">
        <f>IF(ORDERS[[#This Row],[Order Type]]="In-Store", 0,_xlfn.DAYS(ORDERS[[#This Row],[Order Arrival Date]],ORDERS[[#This Row],[Order Date]]))</f>
        <v>5</v>
      </c>
    </row>
    <row r="1157" spans="1:8" ht="15.5" x14ac:dyDescent="0.3">
      <c r="A1157" s="4">
        <f t="shared" si="18"/>
        <v>1156</v>
      </c>
      <c r="B1157" s="16">
        <v>42830.097564369717</v>
      </c>
      <c r="C1157" s="28">
        <v>42830.097564369717</v>
      </c>
      <c r="D1157" s="4" t="s">
        <v>413</v>
      </c>
      <c r="E1157" s="5" t="s">
        <v>718</v>
      </c>
      <c r="F1157" s="4">
        <v>45</v>
      </c>
      <c r="G1157" s="5">
        <v>0</v>
      </c>
      <c r="H1157" s="5">
        <f>IF(ORDERS[[#This Row],[Order Type]]="In-Store", 0,_xlfn.DAYS(ORDERS[[#This Row],[Order Arrival Date]],ORDERS[[#This Row],[Order Date]]))</f>
        <v>0</v>
      </c>
    </row>
    <row r="1158" spans="1:8" ht="15.5" x14ac:dyDescent="0.3">
      <c r="A1158" s="4">
        <f t="shared" si="18"/>
        <v>1157</v>
      </c>
      <c r="B1158" s="16">
        <v>41086.454005796637</v>
      </c>
      <c r="C1158" s="28">
        <v>41086.454005796637</v>
      </c>
      <c r="D1158" s="4" t="s">
        <v>413</v>
      </c>
      <c r="E1158" s="5" t="s">
        <v>791</v>
      </c>
      <c r="F1158" s="4">
        <v>15</v>
      </c>
      <c r="G1158" s="5">
        <v>0</v>
      </c>
      <c r="H1158" s="5">
        <f>IF(ORDERS[[#This Row],[Order Type]]="In-Store", 0,_xlfn.DAYS(ORDERS[[#This Row],[Order Arrival Date]],ORDERS[[#This Row],[Order Date]]))</f>
        <v>0</v>
      </c>
    </row>
    <row r="1159" spans="1:8" ht="15.5" x14ac:dyDescent="0.3">
      <c r="A1159" s="4">
        <f t="shared" si="18"/>
        <v>1158</v>
      </c>
      <c r="B1159" s="16">
        <v>44724.374711188168</v>
      </c>
      <c r="C1159" s="28">
        <v>44724.374711188168</v>
      </c>
      <c r="D1159" s="4" t="s">
        <v>413</v>
      </c>
      <c r="E1159" s="5" t="s">
        <v>667</v>
      </c>
      <c r="F1159" s="4">
        <v>24</v>
      </c>
      <c r="G1159" s="5">
        <v>0</v>
      </c>
      <c r="H1159" s="5">
        <f>IF(ORDERS[[#This Row],[Order Type]]="In-Store", 0,_xlfn.DAYS(ORDERS[[#This Row],[Order Arrival Date]],ORDERS[[#This Row],[Order Date]]))</f>
        <v>0</v>
      </c>
    </row>
    <row r="1160" spans="1:8" ht="15.5" x14ac:dyDescent="0.3">
      <c r="A1160" s="4">
        <f t="shared" si="18"/>
        <v>1159</v>
      </c>
      <c r="B1160" s="16">
        <v>43394.370945006107</v>
      </c>
      <c r="C1160" s="28">
        <v>43394.370945006107</v>
      </c>
      <c r="D1160" s="4" t="s">
        <v>413</v>
      </c>
      <c r="E1160" s="5" t="s">
        <v>679</v>
      </c>
      <c r="F1160" s="4">
        <v>10</v>
      </c>
      <c r="G1160" s="5">
        <v>0</v>
      </c>
      <c r="H1160" s="5">
        <f>IF(ORDERS[[#This Row],[Order Type]]="In-Store", 0,_xlfn.DAYS(ORDERS[[#This Row],[Order Arrival Date]],ORDERS[[#This Row],[Order Date]]))</f>
        <v>0</v>
      </c>
    </row>
    <row r="1161" spans="1:8" ht="15.5" x14ac:dyDescent="0.3">
      <c r="A1161" s="4">
        <f t="shared" si="18"/>
        <v>1160</v>
      </c>
      <c r="B1161" s="16">
        <v>44167.819582764649</v>
      </c>
      <c r="C1161" s="28">
        <v>44167.819582764649</v>
      </c>
      <c r="D1161" s="4" t="s">
        <v>413</v>
      </c>
      <c r="E1161" s="5" t="s">
        <v>790</v>
      </c>
      <c r="F1161" s="4">
        <v>10</v>
      </c>
      <c r="G1161" s="5">
        <v>0</v>
      </c>
      <c r="H1161" s="5">
        <f>IF(ORDERS[[#This Row],[Order Type]]="In-Store", 0,_xlfn.DAYS(ORDERS[[#This Row],[Order Arrival Date]],ORDERS[[#This Row],[Order Date]]))</f>
        <v>0</v>
      </c>
    </row>
    <row r="1162" spans="1:8" ht="15.5" x14ac:dyDescent="0.3">
      <c r="A1162" s="4">
        <f t="shared" si="18"/>
        <v>1161</v>
      </c>
      <c r="B1162" s="16">
        <v>41809.118881037582</v>
      </c>
      <c r="C1162" s="28">
        <v>41809.118881037582</v>
      </c>
      <c r="D1162" s="4" t="s">
        <v>413</v>
      </c>
      <c r="E1162" s="5" t="s">
        <v>799</v>
      </c>
      <c r="F1162" s="4">
        <v>7</v>
      </c>
      <c r="G1162" s="5">
        <v>0</v>
      </c>
      <c r="H1162" s="5">
        <f>IF(ORDERS[[#This Row],[Order Type]]="In-Store", 0,_xlfn.DAYS(ORDERS[[#This Row],[Order Arrival Date]],ORDERS[[#This Row],[Order Date]]))</f>
        <v>0</v>
      </c>
    </row>
    <row r="1163" spans="1:8" ht="15.5" x14ac:dyDescent="0.3">
      <c r="A1163" s="4">
        <f t="shared" si="18"/>
        <v>1162</v>
      </c>
      <c r="B1163" s="16">
        <v>43928.640868205046</v>
      </c>
      <c r="C1163" s="28">
        <v>43943.640868205046</v>
      </c>
      <c r="D1163" s="4" t="s">
        <v>414</v>
      </c>
      <c r="E1163" s="5" t="s">
        <v>722</v>
      </c>
      <c r="F1163" s="4">
        <v>0</v>
      </c>
      <c r="G1163" s="5">
        <v>0</v>
      </c>
      <c r="H1163" s="5">
        <f>IF(ORDERS[[#This Row],[Order Type]]="In-Store", 0,_xlfn.DAYS(ORDERS[[#This Row],[Order Arrival Date]],ORDERS[[#This Row],[Order Date]]))</f>
        <v>15</v>
      </c>
    </row>
    <row r="1164" spans="1:8" ht="15.5" x14ac:dyDescent="0.3">
      <c r="A1164" s="4">
        <f t="shared" si="18"/>
        <v>1163</v>
      </c>
      <c r="B1164" s="16">
        <v>44775.023279460285</v>
      </c>
      <c r="C1164" s="28">
        <v>44782.023279460285</v>
      </c>
      <c r="D1164" s="4" t="s">
        <v>414</v>
      </c>
      <c r="E1164" s="5" t="s">
        <v>777</v>
      </c>
      <c r="F1164" s="4">
        <v>0</v>
      </c>
      <c r="G1164" s="5">
        <v>0</v>
      </c>
      <c r="H1164" s="5">
        <f>IF(ORDERS[[#This Row],[Order Type]]="In-Store", 0,_xlfn.DAYS(ORDERS[[#This Row],[Order Arrival Date]],ORDERS[[#This Row],[Order Date]]))</f>
        <v>7</v>
      </c>
    </row>
    <row r="1165" spans="1:8" ht="15.5" x14ac:dyDescent="0.3">
      <c r="A1165" s="4">
        <f t="shared" si="18"/>
        <v>1164</v>
      </c>
      <c r="B1165" s="16">
        <v>43394.755490834781</v>
      </c>
      <c r="C1165" s="28">
        <v>43394.755490834781</v>
      </c>
      <c r="D1165" s="4" t="s">
        <v>413</v>
      </c>
      <c r="E1165" s="5" t="s">
        <v>741</v>
      </c>
      <c r="F1165" s="4">
        <v>10</v>
      </c>
      <c r="G1165" s="5">
        <v>0</v>
      </c>
      <c r="H1165" s="5">
        <f>IF(ORDERS[[#This Row],[Order Type]]="In-Store", 0,_xlfn.DAYS(ORDERS[[#This Row],[Order Arrival Date]],ORDERS[[#This Row],[Order Date]]))</f>
        <v>0</v>
      </c>
    </row>
    <row r="1166" spans="1:8" ht="15.5" x14ac:dyDescent="0.3">
      <c r="A1166" s="4">
        <f t="shared" si="18"/>
        <v>1165</v>
      </c>
      <c r="B1166" s="16">
        <v>44508.356325081149</v>
      </c>
      <c r="C1166" s="28">
        <v>44508.356325081149</v>
      </c>
      <c r="D1166" s="4" t="s">
        <v>413</v>
      </c>
      <c r="E1166" s="5" t="s">
        <v>636</v>
      </c>
      <c r="F1166" s="4">
        <v>40</v>
      </c>
      <c r="G1166" s="5">
        <v>0</v>
      </c>
      <c r="H1166" s="5">
        <f>IF(ORDERS[[#This Row],[Order Type]]="In-Store", 0,_xlfn.DAYS(ORDERS[[#This Row],[Order Arrival Date]],ORDERS[[#This Row],[Order Date]]))</f>
        <v>0</v>
      </c>
    </row>
    <row r="1167" spans="1:8" ht="15.5" x14ac:dyDescent="0.3">
      <c r="A1167" s="4">
        <f t="shared" si="18"/>
        <v>1166</v>
      </c>
      <c r="B1167" s="16">
        <v>43289.536345891094</v>
      </c>
      <c r="C1167" s="28">
        <v>43289.536345891094</v>
      </c>
      <c r="D1167" s="4" t="s">
        <v>413</v>
      </c>
      <c r="E1167" s="5" t="s">
        <v>756</v>
      </c>
      <c r="F1167" s="4">
        <v>21</v>
      </c>
      <c r="G1167" s="5">
        <v>0</v>
      </c>
      <c r="H1167" s="5">
        <f>IF(ORDERS[[#This Row],[Order Type]]="In-Store", 0,_xlfn.DAYS(ORDERS[[#This Row],[Order Arrival Date]],ORDERS[[#This Row],[Order Date]]))</f>
        <v>0</v>
      </c>
    </row>
    <row r="1168" spans="1:8" ht="15.5" x14ac:dyDescent="0.3">
      <c r="A1168" s="4">
        <f t="shared" si="18"/>
        <v>1167</v>
      </c>
      <c r="B1168" s="16">
        <v>41715.46961436369</v>
      </c>
      <c r="C1168" s="28">
        <v>41715.46961436369</v>
      </c>
      <c r="D1168" s="4" t="s">
        <v>413</v>
      </c>
      <c r="E1168" s="5" t="s">
        <v>786</v>
      </c>
      <c r="F1168" s="4">
        <v>23</v>
      </c>
      <c r="G1168" s="5">
        <v>0</v>
      </c>
      <c r="H1168" s="5">
        <f>IF(ORDERS[[#This Row],[Order Type]]="In-Store", 0,_xlfn.DAYS(ORDERS[[#This Row],[Order Arrival Date]],ORDERS[[#This Row],[Order Date]]))</f>
        <v>0</v>
      </c>
    </row>
    <row r="1169" spans="1:8" ht="15.5" x14ac:dyDescent="0.3">
      <c r="A1169" s="4">
        <f t="shared" si="18"/>
        <v>1168</v>
      </c>
      <c r="B1169" s="16">
        <v>43589.823315267138</v>
      </c>
      <c r="C1169" s="28">
        <v>43600.823315267138</v>
      </c>
      <c r="D1169" s="4" t="s">
        <v>414</v>
      </c>
      <c r="E1169" s="5" t="s">
        <v>782</v>
      </c>
      <c r="F1169" s="4">
        <v>0</v>
      </c>
      <c r="G1169" s="5">
        <v>0</v>
      </c>
      <c r="H1169" s="5">
        <f>IF(ORDERS[[#This Row],[Order Type]]="In-Store", 0,_xlfn.DAYS(ORDERS[[#This Row],[Order Arrival Date]],ORDERS[[#This Row],[Order Date]]))</f>
        <v>11</v>
      </c>
    </row>
    <row r="1170" spans="1:8" ht="15.5" x14ac:dyDescent="0.3">
      <c r="A1170" s="4">
        <f t="shared" si="18"/>
        <v>1169</v>
      </c>
      <c r="B1170" s="16">
        <v>41276.59182542398</v>
      </c>
      <c r="C1170" s="28">
        <v>41276.59182542398</v>
      </c>
      <c r="D1170" s="4" t="s">
        <v>413</v>
      </c>
      <c r="E1170" s="5" t="s">
        <v>820</v>
      </c>
      <c r="F1170" s="4">
        <v>1</v>
      </c>
      <c r="G1170" s="5">
        <v>0</v>
      </c>
      <c r="H1170" s="5">
        <f>IF(ORDERS[[#This Row],[Order Type]]="In-Store", 0,_xlfn.DAYS(ORDERS[[#This Row],[Order Arrival Date]],ORDERS[[#This Row],[Order Date]]))</f>
        <v>0</v>
      </c>
    </row>
    <row r="1171" spans="1:8" ht="15.5" x14ac:dyDescent="0.3">
      <c r="A1171" s="4">
        <f t="shared" si="18"/>
        <v>1170</v>
      </c>
      <c r="B1171" s="16">
        <v>43078.080440894802</v>
      </c>
      <c r="C1171" s="28">
        <v>43078.080440894802</v>
      </c>
      <c r="D1171" s="4" t="s">
        <v>413</v>
      </c>
      <c r="E1171" s="5" t="s">
        <v>815</v>
      </c>
      <c r="F1171" s="4">
        <v>46</v>
      </c>
      <c r="G1171" s="5">
        <v>0</v>
      </c>
      <c r="H1171" s="5">
        <f>IF(ORDERS[[#This Row],[Order Type]]="In-Store", 0,_xlfn.DAYS(ORDERS[[#This Row],[Order Arrival Date]],ORDERS[[#This Row],[Order Date]]))</f>
        <v>0</v>
      </c>
    </row>
    <row r="1172" spans="1:8" ht="15.5" x14ac:dyDescent="0.3">
      <c r="A1172" s="4">
        <f t="shared" si="18"/>
        <v>1171</v>
      </c>
      <c r="B1172" s="16">
        <v>41032.633796005481</v>
      </c>
      <c r="C1172" s="28">
        <v>41032.633796005481</v>
      </c>
      <c r="D1172" s="4" t="s">
        <v>413</v>
      </c>
      <c r="E1172" s="5" t="s">
        <v>644</v>
      </c>
      <c r="F1172" s="4">
        <v>28</v>
      </c>
      <c r="G1172" s="5">
        <v>0</v>
      </c>
      <c r="H1172" s="5">
        <f>IF(ORDERS[[#This Row],[Order Type]]="In-Store", 0,_xlfn.DAYS(ORDERS[[#This Row],[Order Arrival Date]],ORDERS[[#This Row],[Order Date]]))</f>
        <v>0</v>
      </c>
    </row>
    <row r="1173" spans="1:8" ht="15.5" x14ac:dyDescent="0.3">
      <c r="A1173" s="4">
        <f t="shared" si="18"/>
        <v>1172</v>
      </c>
      <c r="B1173" s="16">
        <v>43364.148483218421</v>
      </c>
      <c r="C1173" s="28">
        <v>43364.148483218421</v>
      </c>
      <c r="D1173" s="4" t="s">
        <v>413</v>
      </c>
      <c r="E1173" s="5" t="s">
        <v>713</v>
      </c>
      <c r="F1173" s="4">
        <v>31</v>
      </c>
      <c r="G1173" s="5">
        <v>0</v>
      </c>
      <c r="H1173" s="5">
        <f>IF(ORDERS[[#This Row],[Order Type]]="In-Store", 0,_xlfn.DAYS(ORDERS[[#This Row],[Order Arrival Date]],ORDERS[[#This Row],[Order Date]]))</f>
        <v>0</v>
      </c>
    </row>
    <row r="1174" spans="1:8" ht="15.5" x14ac:dyDescent="0.3">
      <c r="A1174" s="4">
        <f t="shared" si="18"/>
        <v>1173</v>
      </c>
      <c r="B1174" s="16">
        <v>45231.355477289748</v>
      </c>
      <c r="C1174" s="28">
        <v>45231.355477289748</v>
      </c>
      <c r="D1174" s="4" t="s">
        <v>413</v>
      </c>
      <c r="E1174" s="5" t="s">
        <v>704</v>
      </c>
      <c r="F1174" s="4">
        <v>35</v>
      </c>
      <c r="G1174" s="5">
        <v>0</v>
      </c>
      <c r="H1174" s="5">
        <f>IF(ORDERS[[#This Row],[Order Type]]="In-Store", 0,_xlfn.DAYS(ORDERS[[#This Row],[Order Arrival Date]],ORDERS[[#This Row],[Order Date]]))</f>
        <v>0</v>
      </c>
    </row>
    <row r="1175" spans="1:8" ht="15.5" x14ac:dyDescent="0.3">
      <c r="A1175" s="4">
        <f t="shared" si="18"/>
        <v>1174</v>
      </c>
      <c r="B1175" s="16">
        <v>43910.064037316661</v>
      </c>
      <c r="C1175" s="28">
        <v>43926.064037316661</v>
      </c>
      <c r="D1175" s="4" t="s">
        <v>414</v>
      </c>
      <c r="E1175" s="5" t="s">
        <v>651</v>
      </c>
      <c r="F1175" s="4">
        <v>0</v>
      </c>
      <c r="G1175" s="5">
        <v>0</v>
      </c>
      <c r="H1175" s="5">
        <f>IF(ORDERS[[#This Row],[Order Type]]="In-Store", 0,_xlfn.DAYS(ORDERS[[#This Row],[Order Arrival Date]],ORDERS[[#This Row],[Order Date]]))</f>
        <v>16</v>
      </c>
    </row>
    <row r="1176" spans="1:8" ht="15.5" x14ac:dyDescent="0.3">
      <c r="A1176" s="4">
        <f t="shared" si="18"/>
        <v>1175</v>
      </c>
      <c r="B1176" s="16">
        <v>44680.922933420217</v>
      </c>
      <c r="C1176" s="28">
        <v>44680.922933420217</v>
      </c>
      <c r="D1176" s="4" t="s">
        <v>413</v>
      </c>
      <c r="E1176" s="5" t="s">
        <v>686</v>
      </c>
      <c r="F1176" s="4">
        <v>12</v>
      </c>
      <c r="G1176" s="5">
        <v>0</v>
      </c>
      <c r="H1176" s="5">
        <f>IF(ORDERS[[#This Row],[Order Type]]="In-Store", 0,_xlfn.DAYS(ORDERS[[#This Row],[Order Arrival Date]],ORDERS[[#This Row],[Order Date]]))</f>
        <v>0</v>
      </c>
    </row>
    <row r="1177" spans="1:8" ht="15.5" x14ac:dyDescent="0.3">
      <c r="A1177" s="4">
        <f t="shared" si="18"/>
        <v>1176</v>
      </c>
      <c r="B1177" s="16">
        <v>44414.537247493616</v>
      </c>
      <c r="C1177" s="28">
        <v>44414.537247493616</v>
      </c>
      <c r="D1177" s="4" t="s">
        <v>413</v>
      </c>
      <c r="E1177" s="5" t="s">
        <v>760</v>
      </c>
      <c r="F1177" s="4">
        <v>39</v>
      </c>
      <c r="G1177" s="5">
        <v>0</v>
      </c>
      <c r="H1177" s="5">
        <f>IF(ORDERS[[#This Row],[Order Type]]="In-Store", 0,_xlfn.DAYS(ORDERS[[#This Row],[Order Arrival Date]],ORDERS[[#This Row],[Order Date]]))</f>
        <v>0</v>
      </c>
    </row>
    <row r="1178" spans="1:8" ht="15.5" x14ac:dyDescent="0.3">
      <c r="A1178" s="4">
        <f t="shared" si="18"/>
        <v>1177</v>
      </c>
      <c r="B1178" s="16">
        <v>40734.353238663825</v>
      </c>
      <c r="C1178" s="28">
        <v>40741.353238663825</v>
      </c>
      <c r="D1178" s="4" t="s">
        <v>414</v>
      </c>
      <c r="E1178" s="5" t="s">
        <v>762</v>
      </c>
      <c r="F1178" s="4">
        <v>0</v>
      </c>
      <c r="G1178" s="5">
        <v>0</v>
      </c>
      <c r="H1178" s="5">
        <f>IF(ORDERS[[#This Row],[Order Type]]="In-Store", 0,_xlfn.DAYS(ORDERS[[#This Row],[Order Arrival Date]],ORDERS[[#This Row],[Order Date]]))</f>
        <v>7</v>
      </c>
    </row>
    <row r="1179" spans="1:8" ht="15.5" x14ac:dyDescent="0.3">
      <c r="A1179" s="4">
        <f t="shared" si="18"/>
        <v>1178</v>
      </c>
      <c r="B1179" s="16">
        <v>40793.41754753275</v>
      </c>
      <c r="C1179" s="28">
        <v>40793.41754753275</v>
      </c>
      <c r="D1179" s="4" t="s">
        <v>413</v>
      </c>
      <c r="E1179" s="5" t="s">
        <v>669</v>
      </c>
      <c r="F1179" s="4">
        <v>41</v>
      </c>
      <c r="G1179" s="5">
        <v>0</v>
      </c>
      <c r="H1179" s="5">
        <f>IF(ORDERS[[#This Row],[Order Type]]="In-Store", 0,_xlfn.DAYS(ORDERS[[#This Row],[Order Arrival Date]],ORDERS[[#This Row],[Order Date]]))</f>
        <v>0</v>
      </c>
    </row>
    <row r="1180" spans="1:8" ht="15.5" x14ac:dyDescent="0.3">
      <c r="A1180" s="4">
        <f t="shared" si="18"/>
        <v>1179</v>
      </c>
      <c r="B1180" s="16">
        <v>41767.258226141363</v>
      </c>
      <c r="C1180" s="28">
        <v>41781.258226141363</v>
      </c>
      <c r="D1180" s="4" t="s">
        <v>414</v>
      </c>
      <c r="E1180" s="5" t="s">
        <v>721</v>
      </c>
      <c r="F1180" s="4">
        <v>0</v>
      </c>
      <c r="G1180" s="5">
        <v>0</v>
      </c>
      <c r="H1180" s="5">
        <f>IF(ORDERS[[#This Row],[Order Type]]="In-Store", 0,_xlfn.DAYS(ORDERS[[#This Row],[Order Arrival Date]],ORDERS[[#This Row],[Order Date]]))</f>
        <v>14</v>
      </c>
    </row>
    <row r="1181" spans="1:8" ht="15.5" x14ac:dyDescent="0.3">
      <c r="A1181" s="4">
        <f t="shared" si="18"/>
        <v>1180</v>
      </c>
      <c r="B1181" s="16">
        <v>44350.032356052041</v>
      </c>
      <c r="C1181" s="28">
        <v>44350.032356052041</v>
      </c>
      <c r="D1181" s="4" t="s">
        <v>413</v>
      </c>
      <c r="E1181" s="5" t="s">
        <v>794</v>
      </c>
      <c r="F1181" s="4">
        <v>4</v>
      </c>
      <c r="G1181" s="5">
        <v>0</v>
      </c>
      <c r="H1181" s="5">
        <f>IF(ORDERS[[#This Row],[Order Type]]="In-Store", 0,_xlfn.DAYS(ORDERS[[#This Row],[Order Arrival Date]],ORDERS[[#This Row],[Order Date]]))</f>
        <v>0</v>
      </c>
    </row>
    <row r="1182" spans="1:8" ht="15.5" x14ac:dyDescent="0.3">
      <c r="A1182" s="4">
        <f t="shared" si="18"/>
        <v>1181</v>
      </c>
      <c r="B1182" s="16">
        <v>44339.679802682818</v>
      </c>
      <c r="C1182" s="28">
        <v>44339.679802682818</v>
      </c>
      <c r="D1182" s="4" t="s">
        <v>413</v>
      </c>
      <c r="E1182" s="5" t="s">
        <v>798</v>
      </c>
      <c r="F1182" s="4">
        <v>18</v>
      </c>
      <c r="G1182" s="5">
        <v>0</v>
      </c>
      <c r="H1182" s="5">
        <f>IF(ORDERS[[#This Row],[Order Type]]="In-Store", 0,_xlfn.DAYS(ORDERS[[#This Row],[Order Arrival Date]],ORDERS[[#This Row],[Order Date]]))</f>
        <v>0</v>
      </c>
    </row>
    <row r="1183" spans="1:8" ht="15.5" x14ac:dyDescent="0.3">
      <c r="A1183" s="4">
        <f t="shared" si="18"/>
        <v>1182</v>
      </c>
      <c r="B1183" s="16">
        <v>44796.84194044918</v>
      </c>
      <c r="C1183" s="28">
        <v>44796.84194044918</v>
      </c>
      <c r="D1183" s="4" t="s">
        <v>413</v>
      </c>
      <c r="E1183" s="5" t="s">
        <v>683</v>
      </c>
      <c r="F1183" s="4">
        <v>4</v>
      </c>
      <c r="G1183" s="5">
        <v>0</v>
      </c>
      <c r="H1183" s="5">
        <f>IF(ORDERS[[#This Row],[Order Type]]="In-Store", 0,_xlfn.DAYS(ORDERS[[#This Row],[Order Arrival Date]],ORDERS[[#This Row],[Order Date]]))</f>
        <v>0</v>
      </c>
    </row>
    <row r="1184" spans="1:8" ht="15.5" x14ac:dyDescent="0.3">
      <c r="A1184" s="4">
        <f t="shared" si="18"/>
        <v>1183</v>
      </c>
      <c r="B1184" s="16">
        <v>41341.16213254365</v>
      </c>
      <c r="C1184" s="28">
        <v>41341.16213254365</v>
      </c>
      <c r="D1184" s="4" t="s">
        <v>413</v>
      </c>
      <c r="E1184" s="5" t="s">
        <v>663</v>
      </c>
      <c r="F1184" s="4">
        <v>7</v>
      </c>
      <c r="G1184" s="5">
        <v>0</v>
      </c>
      <c r="H1184" s="5">
        <f>IF(ORDERS[[#This Row],[Order Type]]="In-Store", 0,_xlfn.DAYS(ORDERS[[#This Row],[Order Arrival Date]],ORDERS[[#This Row],[Order Date]]))</f>
        <v>0</v>
      </c>
    </row>
    <row r="1185" spans="1:8" ht="15.5" x14ac:dyDescent="0.3">
      <c r="A1185" s="4">
        <f t="shared" si="18"/>
        <v>1184</v>
      </c>
      <c r="B1185" s="16">
        <v>45262.94981225337</v>
      </c>
      <c r="C1185" s="28">
        <v>45262.94981225337</v>
      </c>
      <c r="D1185" s="4" t="s">
        <v>413</v>
      </c>
      <c r="E1185" s="5" t="s">
        <v>745</v>
      </c>
      <c r="F1185" s="4">
        <v>26</v>
      </c>
      <c r="G1185" s="5">
        <v>0</v>
      </c>
      <c r="H1185" s="5">
        <f>IF(ORDERS[[#This Row],[Order Type]]="In-Store", 0,_xlfn.DAYS(ORDERS[[#This Row],[Order Arrival Date]],ORDERS[[#This Row],[Order Date]]))</f>
        <v>0</v>
      </c>
    </row>
    <row r="1186" spans="1:8" ht="15.5" x14ac:dyDescent="0.3">
      <c r="A1186" s="4">
        <f t="shared" si="18"/>
        <v>1185</v>
      </c>
      <c r="B1186" s="16">
        <v>40581.00124081612</v>
      </c>
      <c r="C1186" s="28">
        <v>40581.00124081612</v>
      </c>
      <c r="D1186" s="4" t="s">
        <v>413</v>
      </c>
      <c r="E1186" s="5" t="s">
        <v>630</v>
      </c>
      <c r="F1186" s="4">
        <v>33</v>
      </c>
      <c r="G1186" s="5">
        <v>0</v>
      </c>
      <c r="H1186" s="5">
        <f>IF(ORDERS[[#This Row],[Order Type]]="In-Store", 0,_xlfn.DAYS(ORDERS[[#This Row],[Order Arrival Date]],ORDERS[[#This Row],[Order Date]]))</f>
        <v>0</v>
      </c>
    </row>
    <row r="1187" spans="1:8" ht="15.5" x14ac:dyDescent="0.3">
      <c r="A1187" s="4">
        <f t="shared" si="18"/>
        <v>1186</v>
      </c>
      <c r="B1187" s="16">
        <v>43385.680723609767</v>
      </c>
      <c r="C1187" s="28">
        <v>43385.680723609767</v>
      </c>
      <c r="D1187" s="4" t="s">
        <v>413</v>
      </c>
      <c r="E1187" s="5" t="s">
        <v>695</v>
      </c>
      <c r="F1187" s="4">
        <v>45</v>
      </c>
      <c r="G1187" s="5">
        <v>0</v>
      </c>
      <c r="H1187" s="5">
        <f>IF(ORDERS[[#This Row],[Order Type]]="In-Store", 0,_xlfn.DAYS(ORDERS[[#This Row],[Order Arrival Date]],ORDERS[[#This Row],[Order Date]]))</f>
        <v>0</v>
      </c>
    </row>
    <row r="1188" spans="1:8" ht="15.5" x14ac:dyDescent="0.3">
      <c r="A1188" s="4">
        <f t="shared" si="18"/>
        <v>1187</v>
      </c>
      <c r="B1188" s="16">
        <v>44298.94765088235</v>
      </c>
      <c r="C1188" s="28">
        <v>44298.94765088235</v>
      </c>
      <c r="D1188" s="4" t="s">
        <v>413</v>
      </c>
      <c r="E1188" s="5" t="s">
        <v>741</v>
      </c>
      <c r="F1188" s="4">
        <v>11</v>
      </c>
      <c r="G1188" s="5">
        <v>0</v>
      </c>
      <c r="H1188" s="5">
        <f>IF(ORDERS[[#This Row],[Order Type]]="In-Store", 0,_xlfn.DAYS(ORDERS[[#This Row],[Order Arrival Date]],ORDERS[[#This Row],[Order Date]]))</f>
        <v>0</v>
      </c>
    </row>
    <row r="1189" spans="1:8" ht="15.5" x14ac:dyDescent="0.3">
      <c r="A1189" s="4">
        <f t="shared" si="18"/>
        <v>1188</v>
      </c>
      <c r="B1189" s="16">
        <v>40746.234766287504</v>
      </c>
      <c r="C1189" s="28">
        <v>40746.234766287504</v>
      </c>
      <c r="D1189" s="4" t="s">
        <v>413</v>
      </c>
      <c r="E1189" s="5" t="s">
        <v>802</v>
      </c>
      <c r="F1189" s="4">
        <v>3</v>
      </c>
      <c r="G1189" s="5">
        <v>0</v>
      </c>
      <c r="H1189" s="5">
        <f>IF(ORDERS[[#This Row],[Order Type]]="In-Store", 0,_xlfn.DAYS(ORDERS[[#This Row],[Order Arrival Date]],ORDERS[[#This Row],[Order Date]]))</f>
        <v>0</v>
      </c>
    </row>
    <row r="1190" spans="1:8" ht="15.5" x14ac:dyDescent="0.3">
      <c r="A1190" s="4">
        <f t="shared" si="18"/>
        <v>1189</v>
      </c>
      <c r="B1190" s="16">
        <v>43306.184618448897</v>
      </c>
      <c r="C1190" s="28">
        <v>43306.184618448897</v>
      </c>
      <c r="D1190" s="4" t="s">
        <v>413</v>
      </c>
      <c r="E1190" s="5" t="s">
        <v>713</v>
      </c>
      <c r="F1190" s="4">
        <v>31</v>
      </c>
      <c r="G1190" s="5">
        <v>0</v>
      </c>
      <c r="H1190" s="5">
        <f>IF(ORDERS[[#This Row],[Order Type]]="In-Store", 0,_xlfn.DAYS(ORDERS[[#This Row],[Order Arrival Date]],ORDERS[[#This Row],[Order Date]]))</f>
        <v>0</v>
      </c>
    </row>
    <row r="1191" spans="1:8" ht="15.5" x14ac:dyDescent="0.3">
      <c r="A1191" s="4">
        <f t="shared" si="18"/>
        <v>1190</v>
      </c>
      <c r="B1191" s="16">
        <v>44379.545347821651</v>
      </c>
      <c r="C1191" s="28">
        <v>44379.545347821651</v>
      </c>
      <c r="D1191" s="4" t="s">
        <v>413</v>
      </c>
      <c r="E1191" s="5" t="s">
        <v>781</v>
      </c>
      <c r="F1191" s="4">
        <v>9</v>
      </c>
      <c r="G1191" s="5">
        <v>0</v>
      </c>
      <c r="H1191" s="5">
        <f>IF(ORDERS[[#This Row],[Order Type]]="In-Store", 0,_xlfn.DAYS(ORDERS[[#This Row],[Order Arrival Date]],ORDERS[[#This Row],[Order Date]]))</f>
        <v>0</v>
      </c>
    </row>
    <row r="1192" spans="1:8" ht="15.5" x14ac:dyDescent="0.3">
      <c r="A1192" s="4">
        <f t="shared" si="18"/>
        <v>1191</v>
      </c>
      <c r="B1192" s="16">
        <v>44165.504507302263</v>
      </c>
      <c r="C1192" s="28">
        <v>44165.504507302263</v>
      </c>
      <c r="D1192" s="4" t="s">
        <v>413</v>
      </c>
      <c r="E1192" s="5" t="s">
        <v>672</v>
      </c>
      <c r="F1192" s="4">
        <v>38</v>
      </c>
      <c r="G1192" s="5">
        <v>0</v>
      </c>
      <c r="H1192" s="5">
        <f>IF(ORDERS[[#This Row],[Order Type]]="In-Store", 0,_xlfn.DAYS(ORDERS[[#This Row],[Order Arrival Date]],ORDERS[[#This Row],[Order Date]]))</f>
        <v>0</v>
      </c>
    </row>
    <row r="1193" spans="1:8" ht="15.5" x14ac:dyDescent="0.3">
      <c r="A1193" s="4">
        <f t="shared" si="18"/>
        <v>1192</v>
      </c>
      <c r="B1193" s="16">
        <v>42674.194655728614</v>
      </c>
      <c r="C1193" s="28">
        <v>42674.194655728614</v>
      </c>
      <c r="D1193" s="4" t="s">
        <v>413</v>
      </c>
      <c r="E1193" s="5" t="s">
        <v>627</v>
      </c>
      <c r="F1193" s="4">
        <v>50</v>
      </c>
      <c r="G1193" s="5">
        <v>0</v>
      </c>
      <c r="H1193" s="5">
        <f>IF(ORDERS[[#This Row],[Order Type]]="In-Store", 0,_xlfn.DAYS(ORDERS[[#This Row],[Order Arrival Date]],ORDERS[[#This Row],[Order Date]]))</f>
        <v>0</v>
      </c>
    </row>
    <row r="1194" spans="1:8" ht="15.5" x14ac:dyDescent="0.3">
      <c r="A1194" s="4">
        <f t="shared" si="18"/>
        <v>1193</v>
      </c>
      <c r="B1194" s="16">
        <v>41515.872440775944</v>
      </c>
      <c r="C1194" s="28">
        <v>41515.872440775944</v>
      </c>
      <c r="D1194" s="4" t="s">
        <v>413</v>
      </c>
      <c r="E1194" s="5" t="s">
        <v>695</v>
      </c>
      <c r="F1194" s="4">
        <v>34</v>
      </c>
      <c r="G1194" s="5">
        <v>0</v>
      </c>
      <c r="H1194" s="5">
        <f>IF(ORDERS[[#This Row],[Order Type]]="In-Store", 0,_xlfn.DAYS(ORDERS[[#This Row],[Order Arrival Date]],ORDERS[[#This Row],[Order Date]]))</f>
        <v>0</v>
      </c>
    </row>
    <row r="1195" spans="1:8" ht="15.5" x14ac:dyDescent="0.3">
      <c r="A1195" s="4">
        <f t="shared" si="18"/>
        <v>1194</v>
      </c>
      <c r="B1195" s="16">
        <v>43568.087247895215</v>
      </c>
      <c r="C1195" s="28">
        <v>43568.087247895215</v>
      </c>
      <c r="D1195" s="4" t="s">
        <v>413</v>
      </c>
      <c r="E1195" s="5" t="s">
        <v>802</v>
      </c>
      <c r="F1195" s="4">
        <v>28</v>
      </c>
      <c r="G1195" s="5">
        <v>0</v>
      </c>
      <c r="H1195" s="5">
        <f>IF(ORDERS[[#This Row],[Order Type]]="In-Store", 0,_xlfn.DAYS(ORDERS[[#This Row],[Order Arrival Date]],ORDERS[[#This Row],[Order Date]]))</f>
        <v>0</v>
      </c>
    </row>
    <row r="1196" spans="1:8" ht="15.5" x14ac:dyDescent="0.3">
      <c r="A1196" s="4">
        <f t="shared" si="18"/>
        <v>1195</v>
      </c>
      <c r="B1196" s="16">
        <v>45224.951805818047</v>
      </c>
      <c r="C1196" s="28">
        <v>45224.951805818047</v>
      </c>
      <c r="D1196" s="4" t="s">
        <v>413</v>
      </c>
      <c r="E1196" s="5" t="s">
        <v>744</v>
      </c>
      <c r="F1196" s="4">
        <v>29</v>
      </c>
      <c r="G1196" s="5">
        <v>0</v>
      </c>
      <c r="H1196" s="5">
        <f>IF(ORDERS[[#This Row],[Order Type]]="In-Store", 0,_xlfn.DAYS(ORDERS[[#This Row],[Order Arrival Date]],ORDERS[[#This Row],[Order Date]]))</f>
        <v>0</v>
      </c>
    </row>
    <row r="1197" spans="1:8" ht="15.5" x14ac:dyDescent="0.3">
      <c r="A1197" s="4">
        <f t="shared" si="18"/>
        <v>1196</v>
      </c>
      <c r="B1197" s="16">
        <v>45000.111239571233</v>
      </c>
      <c r="C1197" s="28">
        <v>45000.111239571233</v>
      </c>
      <c r="D1197" s="4" t="s">
        <v>413</v>
      </c>
      <c r="E1197" s="5" t="s">
        <v>679</v>
      </c>
      <c r="F1197" s="4">
        <v>40</v>
      </c>
      <c r="G1197" s="5">
        <v>0</v>
      </c>
      <c r="H1197" s="5">
        <f>IF(ORDERS[[#This Row],[Order Type]]="In-Store", 0,_xlfn.DAYS(ORDERS[[#This Row],[Order Arrival Date]],ORDERS[[#This Row],[Order Date]]))</f>
        <v>0</v>
      </c>
    </row>
    <row r="1198" spans="1:8" ht="15.5" x14ac:dyDescent="0.3">
      <c r="A1198" s="4">
        <f t="shared" si="18"/>
        <v>1197</v>
      </c>
      <c r="B1198" s="16">
        <v>44535.772452169629</v>
      </c>
      <c r="C1198" s="28">
        <v>44535.772452169629</v>
      </c>
      <c r="D1198" s="4" t="s">
        <v>413</v>
      </c>
      <c r="E1198" s="5" t="s">
        <v>631</v>
      </c>
      <c r="F1198" s="4">
        <v>2</v>
      </c>
      <c r="G1198" s="5">
        <v>0</v>
      </c>
      <c r="H1198" s="5">
        <f>IF(ORDERS[[#This Row],[Order Type]]="In-Store", 0,_xlfn.DAYS(ORDERS[[#This Row],[Order Arrival Date]],ORDERS[[#This Row],[Order Date]]))</f>
        <v>0</v>
      </c>
    </row>
    <row r="1199" spans="1:8" ht="15.5" x14ac:dyDescent="0.3">
      <c r="A1199" s="4">
        <f t="shared" si="18"/>
        <v>1198</v>
      </c>
      <c r="B1199" s="16">
        <v>40492.368314851032</v>
      </c>
      <c r="C1199" s="28">
        <v>40494.368314851032</v>
      </c>
      <c r="D1199" s="4" t="s">
        <v>414</v>
      </c>
      <c r="E1199" s="5" t="s">
        <v>668</v>
      </c>
      <c r="F1199" s="4">
        <v>0</v>
      </c>
      <c r="G1199" s="5">
        <v>0</v>
      </c>
      <c r="H1199" s="5">
        <f>IF(ORDERS[[#This Row],[Order Type]]="In-Store", 0,_xlfn.DAYS(ORDERS[[#This Row],[Order Arrival Date]],ORDERS[[#This Row],[Order Date]]))</f>
        <v>2</v>
      </c>
    </row>
    <row r="1200" spans="1:8" ht="15.5" x14ac:dyDescent="0.3">
      <c r="A1200" s="4">
        <f t="shared" si="18"/>
        <v>1199</v>
      </c>
      <c r="B1200" s="16">
        <v>44971.759945893609</v>
      </c>
      <c r="C1200" s="28">
        <v>44971.759945893609</v>
      </c>
      <c r="D1200" s="4" t="s">
        <v>413</v>
      </c>
      <c r="E1200" s="5" t="s">
        <v>702</v>
      </c>
      <c r="F1200" s="4">
        <v>15</v>
      </c>
      <c r="G1200" s="5">
        <v>0</v>
      </c>
      <c r="H1200" s="5">
        <f>IF(ORDERS[[#This Row],[Order Type]]="In-Store", 0,_xlfn.DAYS(ORDERS[[#This Row],[Order Arrival Date]],ORDERS[[#This Row],[Order Date]]))</f>
        <v>0</v>
      </c>
    </row>
    <row r="1201" spans="1:8" ht="15.5" x14ac:dyDescent="0.3">
      <c r="A1201" s="4">
        <f t="shared" si="18"/>
        <v>1200</v>
      </c>
      <c r="B1201" s="16">
        <v>41909.001820934696</v>
      </c>
      <c r="C1201" s="28">
        <v>41909.001820934696</v>
      </c>
      <c r="D1201" s="4" t="s">
        <v>413</v>
      </c>
      <c r="E1201" s="5" t="s">
        <v>692</v>
      </c>
      <c r="F1201" s="4">
        <v>1</v>
      </c>
      <c r="G1201" s="5">
        <v>0</v>
      </c>
      <c r="H1201" s="5">
        <f>IF(ORDERS[[#This Row],[Order Type]]="In-Store", 0,_xlfn.DAYS(ORDERS[[#This Row],[Order Arrival Date]],ORDERS[[#This Row],[Order Date]]))</f>
        <v>0</v>
      </c>
    </row>
    <row r="1202" spans="1:8" ht="15.5" x14ac:dyDescent="0.3">
      <c r="A1202" s="4">
        <f t="shared" si="18"/>
        <v>1201</v>
      </c>
      <c r="B1202" s="16">
        <v>43924.18803384027</v>
      </c>
      <c r="C1202" s="28">
        <v>43924.18803384027</v>
      </c>
      <c r="D1202" s="4" t="s">
        <v>413</v>
      </c>
      <c r="E1202" s="5" t="s">
        <v>697</v>
      </c>
      <c r="F1202" s="4">
        <v>39</v>
      </c>
      <c r="G1202" s="5">
        <v>0</v>
      </c>
      <c r="H1202" s="5">
        <f>IF(ORDERS[[#This Row],[Order Type]]="In-Store", 0,_xlfn.DAYS(ORDERS[[#This Row],[Order Arrival Date]],ORDERS[[#This Row],[Order Date]]))</f>
        <v>0</v>
      </c>
    </row>
    <row r="1203" spans="1:8" ht="15.5" x14ac:dyDescent="0.3">
      <c r="A1203" s="4">
        <f t="shared" si="18"/>
        <v>1202</v>
      </c>
      <c r="B1203" s="16">
        <v>41614.548140195388</v>
      </c>
      <c r="C1203" s="28">
        <v>41614.548140195388</v>
      </c>
      <c r="D1203" s="4" t="s">
        <v>413</v>
      </c>
      <c r="E1203" s="5" t="s">
        <v>818</v>
      </c>
      <c r="F1203" s="4">
        <v>28</v>
      </c>
      <c r="G1203" s="5">
        <v>0</v>
      </c>
      <c r="H1203" s="5">
        <f>IF(ORDERS[[#This Row],[Order Type]]="In-Store", 0,_xlfn.DAYS(ORDERS[[#This Row],[Order Arrival Date]],ORDERS[[#This Row],[Order Date]]))</f>
        <v>0</v>
      </c>
    </row>
    <row r="1204" spans="1:8" ht="15.5" x14ac:dyDescent="0.3">
      <c r="A1204" s="4">
        <f t="shared" si="18"/>
        <v>1203</v>
      </c>
      <c r="B1204" s="16">
        <v>45424.953289685509</v>
      </c>
      <c r="C1204" s="28">
        <v>45424.953289685509</v>
      </c>
      <c r="D1204" s="4" t="s">
        <v>413</v>
      </c>
      <c r="E1204" s="5" t="s">
        <v>723</v>
      </c>
      <c r="F1204" s="4">
        <v>38</v>
      </c>
      <c r="G1204" s="5">
        <v>0</v>
      </c>
      <c r="H1204" s="5">
        <f>IF(ORDERS[[#This Row],[Order Type]]="In-Store", 0,_xlfn.DAYS(ORDERS[[#This Row],[Order Arrival Date]],ORDERS[[#This Row],[Order Date]]))</f>
        <v>0</v>
      </c>
    </row>
    <row r="1205" spans="1:8" ht="15.5" x14ac:dyDescent="0.3">
      <c r="A1205" s="4">
        <f t="shared" si="18"/>
        <v>1204</v>
      </c>
      <c r="B1205" s="16">
        <v>43122.477323037972</v>
      </c>
      <c r="C1205" s="28">
        <v>43122.477323037972</v>
      </c>
      <c r="D1205" s="4" t="s">
        <v>413</v>
      </c>
      <c r="E1205" s="5" t="s">
        <v>720</v>
      </c>
      <c r="F1205" s="4">
        <v>39</v>
      </c>
      <c r="G1205" s="5">
        <v>0</v>
      </c>
      <c r="H1205" s="5">
        <f>IF(ORDERS[[#This Row],[Order Type]]="In-Store", 0,_xlfn.DAYS(ORDERS[[#This Row],[Order Arrival Date]],ORDERS[[#This Row],[Order Date]]))</f>
        <v>0</v>
      </c>
    </row>
    <row r="1206" spans="1:8" ht="15.5" x14ac:dyDescent="0.3">
      <c r="A1206" s="4">
        <f t="shared" si="18"/>
        <v>1205</v>
      </c>
      <c r="B1206" s="16">
        <v>43678.09084910302</v>
      </c>
      <c r="C1206" s="28">
        <v>43687.09084910302</v>
      </c>
      <c r="D1206" s="4" t="s">
        <v>414</v>
      </c>
      <c r="E1206" s="5" t="s">
        <v>767</v>
      </c>
      <c r="F1206" s="4">
        <v>0</v>
      </c>
      <c r="G1206" s="5">
        <v>0</v>
      </c>
      <c r="H1206" s="5">
        <f>IF(ORDERS[[#This Row],[Order Type]]="In-Store", 0,_xlfn.DAYS(ORDERS[[#This Row],[Order Arrival Date]],ORDERS[[#This Row],[Order Date]]))</f>
        <v>9</v>
      </c>
    </row>
    <row r="1207" spans="1:8" ht="15.5" x14ac:dyDescent="0.3">
      <c r="A1207" s="4">
        <f t="shared" si="18"/>
        <v>1206</v>
      </c>
      <c r="B1207" s="16">
        <v>42313.584789186243</v>
      </c>
      <c r="C1207" s="28">
        <v>42313.584789186243</v>
      </c>
      <c r="D1207" s="4" t="s">
        <v>413</v>
      </c>
      <c r="E1207" s="5" t="s">
        <v>735</v>
      </c>
      <c r="F1207" s="4">
        <v>45</v>
      </c>
      <c r="G1207" s="5">
        <v>0</v>
      </c>
      <c r="H1207" s="5">
        <f>IF(ORDERS[[#This Row],[Order Type]]="In-Store", 0,_xlfn.DAYS(ORDERS[[#This Row],[Order Arrival Date]],ORDERS[[#This Row],[Order Date]]))</f>
        <v>0</v>
      </c>
    </row>
    <row r="1208" spans="1:8" ht="15.5" x14ac:dyDescent="0.3">
      <c r="A1208" s="4">
        <f t="shared" si="18"/>
        <v>1207</v>
      </c>
      <c r="B1208" s="16">
        <v>40663.771274319333</v>
      </c>
      <c r="C1208" s="28">
        <v>40663.771274319333</v>
      </c>
      <c r="D1208" s="4" t="s">
        <v>413</v>
      </c>
      <c r="E1208" s="5" t="s">
        <v>738</v>
      </c>
      <c r="F1208" s="4">
        <v>1</v>
      </c>
      <c r="G1208" s="5">
        <v>0</v>
      </c>
      <c r="H1208" s="5">
        <f>IF(ORDERS[[#This Row],[Order Type]]="In-Store", 0,_xlfn.DAYS(ORDERS[[#This Row],[Order Arrival Date]],ORDERS[[#This Row],[Order Date]]))</f>
        <v>0</v>
      </c>
    </row>
    <row r="1209" spans="1:8" ht="15.5" x14ac:dyDescent="0.3">
      <c r="A1209" s="4">
        <f t="shared" si="18"/>
        <v>1208</v>
      </c>
      <c r="B1209" s="16">
        <v>44699.178120014018</v>
      </c>
      <c r="C1209" s="28">
        <v>44699.178120014018</v>
      </c>
      <c r="D1209" s="4" t="s">
        <v>413</v>
      </c>
      <c r="E1209" s="5" t="s">
        <v>725</v>
      </c>
      <c r="F1209" s="4">
        <v>36</v>
      </c>
      <c r="G1209" s="5">
        <v>0</v>
      </c>
      <c r="H1209" s="5">
        <f>IF(ORDERS[[#This Row],[Order Type]]="In-Store", 0,_xlfn.DAYS(ORDERS[[#This Row],[Order Arrival Date]],ORDERS[[#This Row],[Order Date]]))</f>
        <v>0</v>
      </c>
    </row>
    <row r="1210" spans="1:8" ht="15.5" x14ac:dyDescent="0.3">
      <c r="A1210" s="4">
        <f t="shared" si="18"/>
        <v>1209</v>
      </c>
      <c r="B1210" s="16">
        <v>42853.524155198676</v>
      </c>
      <c r="C1210" s="28">
        <v>42853.524155198676</v>
      </c>
      <c r="D1210" s="4" t="s">
        <v>413</v>
      </c>
      <c r="E1210" s="5" t="s">
        <v>696</v>
      </c>
      <c r="F1210" s="4">
        <v>10</v>
      </c>
      <c r="G1210" s="5">
        <v>0</v>
      </c>
      <c r="H1210" s="5">
        <f>IF(ORDERS[[#This Row],[Order Type]]="In-Store", 0,_xlfn.DAYS(ORDERS[[#This Row],[Order Arrival Date]],ORDERS[[#This Row],[Order Date]]))</f>
        <v>0</v>
      </c>
    </row>
    <row r="1211" spans="1:8" ht="15.5" x14ac:dyDescent="0.3">
      <c r="A1211" s="4">
        <f t="shared" si="18"/>
        <v>1210</v>
      </c>
      <c r="B1211" s="16">
        <v>44046.310227368078</v>
      </c>
      <c r="C1211" s="28">
        <v>44046.310227368078</v>
      </c>
      <c r="D1211" s="4" t="s">
        <v>413</v>
      </c>
      <c r="E1211" s="5" t="s">
        <v>724</v>
      </c>
      <c r="F1211" s="4">
        <v>9</v>
      </c>
      <c r="G1211" s="5">
        <v>0</v>
      </c>
      <c r="H1211" s="5">
        <f>IF(ORDERS[[#This Row],[Order Type]]="In-Store", 0,_xlfn.DAYS(ORDERS[[#This Row],[Order Arrival Date]],ORDERS[[#This Row],[Order Date]]))</f>
        <v>0</v>
      </c>
    </row>
    <row r="1212" spans="1:8" ht="15.5" x14ac:dyDescent="0.3">
      <c r="A1212" s="4">
        <f t="shared" si="18"/>
        <v>1211</v>
      </c>
      <c r="B1212" s="16">
        <v>44172.391207294626</v>
      </c>
      <c r="C1212" s="28">
        <v>44181.391207294626</v>
      </c>
      <c r="D1212" s="4" t="s">
        <v>414</v>
      </c>
      <c r="E1212" s="5" t="s">
        <v>669</v>
      </c>
      <c r="F1212" s="4">
        <v>0</v>
      </c>
      <c r="G1212" s="5">
        <v>0</v>
      </c>
      <c r="H1212" s="5">
        <f>IF(ORDERS[[#This Row],[Order Type]]="In-Store", 0,_xlfn.DAYS(ORDERS[[#This Row],[Order Arrival Date]],ORDERS[[#This Row],[Order Date]]))</f>
        <v>9</v>
      </c>
    </row>
    <row r="1213" spans="1:8" ht="15.5" x14ac:dyDescent="0.3">
      <c r="A1213" s="4">
        <f t="shared" si="18"/>
        <v>1212</v>
      </c>
      <c r="B1213" s="16">
        <v>44856.210901690632</v>
      </c>
      <c r="C1213" s="28">
        <v>44856.210901690632</v>
      </c>
      <c r="D1213" s="4" t="s">
        <v>413</v>
      </c>
      <c r="E1213" s="5" t="s">
        <v>804</v>
      </c>
      <c r="F1213" s="4">
        <v>10</v>
      </c>
      <c r="G1213" s="5">
        <v>0</v>
      </c>
      <c r="H1213" s="5">
        <f>IF(ORDERS[[#This Row],[Order Type]]="In-Store", 0,_xlfn.DAYS(ORDERS[[#This Row],[Order Arrival Date]],ORDERS[[#This Row],[Order Date]]))</f>
        <v>0</v>
      </c>
    </row>
    <row r="1214" spans="1:8" ht="15.5" x14ac:dyDescent="0.3">
      <c r="A1214" s="4">
        <f t="shared" si="18"/>
        <v>1213</v>
      </c>
      <c r="B1214" s="16">
        <v>43139.219691519022</v>
      </c>
      <c r="C1214" s="28">
        <v>43144.219691519022</v>
      </c>
      <c r="D1214" s="4" t="s">
        <v>414</v>
      </c>
      <c r="E1214" s="5" t="s">
        <v>691</v>
      </c>
      <c r="F1214" s="4">
        <v>0</v>
      </c>
      <c r="G1214" s="5">
        <v>0</v>
      </c>
      <c r="H1214" s="5">
        <f>IF(ORDERS[[#This Row],[Order Type]]="In-Store", 0,_xlfn.DAYS(ORDERS[[#This Row],[Order Arrival Date]],ORDERS[[#This Row],[Order Date]]))</f>
        <v>5</v>
      </c>
    </row>
    <row r="1215" spans="1:8" ht="15.5" x14ac:dyDescent="0.3">
      <c r="A1215" s="4">
        <f t="shared" si="18"/>
        <v>1214</v>
      </c>
      <c r="B1215" s="16">
        <v>43613.0558212041</v>
      </c>
      <c r="C1215" s="28">
        <v>43613.0558212041</v>
      </c>
      <c r="D1215" s="4" t="s">
        <v>413</v>
      </c>
      <c r="E1215" s="5" t="s">
        <v>647</v>
      </c>
      <c r="F1215" s="4">
        <v>21</v>
      </c>
      <c r="G1215" s="5">
        <v>0</v>
      </c>
      <c r="H1215" s="5">
        <f>IF(ORDERS[[#This Row],[Order Type]]="In-Store", 0,_xlfn.DAYS(ORDERS[[#This Row],[Order Arrival Date]],ORDERS[[#This Row],[Order Date]]))</f>
        <v>0</v>
      </c>
    </row>
    <row r="1216" spans="1:8" ht="15.5" x14ac:dyDescent="0.3">
      <c r="A1216" s="4">
        <f t="shared" si="18"/>
        <v>1215</v>
      </c>
      <c r="B1216" s="16">
        <v>40970.0860702465</v>
      </c>
      <c r="C1216" s="28">
        <v>40981.0860702465</v>
      </c>
      <c r="D1216" s="4" t="s">
        <v>414</v>
      </c>
      <c r="E1216" s="5" t="s">
        <v>698</v>
      </c>
      <c r="F1216" s="4">
        <v>0</v>
      </c>
      <c r="G1216" s="5">
        <v>0</v>
      </c>
      <c r="H1216" s="5">
        <f>IF(ORDERS[[#This Row],[Order Type]]="In-Store", 0,_xlfn.DAYS(ORDERS[[#This Row],[Order Arrival Date]],ORDERS[[#This Row],[Order Date]]))</f>
        <v>11</v>
      </c>
    </row>
    <row r="1217" spans="1:8" ht="15.5" x14ac:dyDescent="0.3">
      <c r="A1217" s="4">
        <f t="shared" si="18"/>
        <v>1216</v>
      </c>
      <c r="B1217" s="16">
        <v>44823.594306629631</v>
      </c>
      <c r="C1217" s="28">
        <v>44826.594306629631</v>
      </c>
      <c r="D1217" s="4" t="s">
        <v>414</v>
      </c>
      <c r="E1217" s="5" t="s">
        <v>645</v>
      </c>
      <c r="F1217" s="4">
        <v>0</v>
      </c>
      <c r="G1217" s="5">
        <v>0</v>
      </c>
      <c r="H1217" s="5">
        <f>IF(ORDERS[[#This Row],[Order Type]]="In-Store", 0,_xlfn.DAYS(ORDERS[[#This Row],[Order Arrival Date]],ORDERS[[#This Row],[Order Date]]))</f>
        <v>3</v>
      </c>
    </row>
    <row r="1218" spans="1:8" ht="15.5" x14ac:dyDescent="0.3">
      <c r="A1218" s="4">
        <f t="shared" si="18"/>
        <v>1217</v>
      </c>
      <c r="B1218" s="16">
        <v>42840.219291932823</v>
      </c>
      <c r="C1218" s="28">
        <v>42840.219291932823</v>
      </c>
      <c r="D1218" s="4" t="s">
        <v>413</v>
      </c>
      <c r="E1218" s="5" t="s">
        <v>734</v>
      </c>
      <c r="F1218" s="4">
        <v>22</v>
      </c>
      <c r="G1218" s="5">
        <v>0</v>
      </c>
      <c r="H1218" s="5">
        <f>IF(ORDERS[[#This Row],[Order Type]]="In-Store", 0,_xlfn.DAYS(ORDERS[[#This Row],[Order Arrival Date]],ORDERS[[#This Row],[Order Date]]))</f>
        <v>0</v>
      </c>
    </row>
    <row r="1219" spans="1:8" ht="15.5" x14ac:dyDescent="0.3">
      <c r="A1219" s="4">
        <f t="shared" si="18"/>
        <v>1218</v>
      </c>
      <c r="B1219" s="16">
        <v>40892.351402707871</v>
      </c>
      <c r="C1219" s="28">
        <v>40892.351402707871</v>
      </c>
      <c r="D1219" s="4" t="s">
        <v>413</v>
      </c>
      <c r="E1219" s="5" t="s">
        <v>724</v>
      </c>
      <c r="F1219" s="4">
        <v>33</v>
      </c>
      <c r="G1219" s="5">
        <v>0</v>
      </c>
      <c r="H1219" s="5">
        <f>IF(ORDERS[[#This Row],[Order Type]]="In-Store", 0,_xlfn.DAYS(ORDERS[[#This Row],[Order Arrival Date]],ORDERS[[#This Row],[Order Date]]))</f>
        <v>0</v>
      </c>
    </row>
    <row r="1220" spans="1:8" ht="15.5" x14ac:dyDescent="0.3">
      <c r="A1220" s="4">
        <f t="shared" ref="A1220:A1283" si="19">1+A1219</f>
        <v>1219</v>
      </c>
      <c r="B1220" s="16">
        <v>41481.603858431059</v>
      </c>
      <c r="C1220" s="28">
        <v>41481.603858431059</v>
      </c>
      <c r="D1220" s="4" t="s">
        <v>413</v>
      </c>
      <c r="E1220" s="5" t="s">
        <v>761</v>
      </c>
      <c r="F1220" s="4">
        <v>29</v>
      </c>
      <c r="G1220" s="5">
        <v>0</v>
      </c>
      <c r="H1220" s="5">
        <f>IF(ORDERS[[#This Row],[Order Type]]="In-Store", 0,_xlfn.DAYS(ORDERS[[#This Row],[Order Arrival Date]],ORDERS[[#This Row],[Order Date]]))</f>
        <v>0</v>
      </c>
    </row>
    <row r="1221" spans="1:8" ht="15.5" x14ac:dyDescent="0.3">
      <c r="A1221" s="4">
        <f t="shared" si="19"/>
        <v>1220</v>
      </c>
      <c r="B1221" s="16">
        <v>40317.215918468959</v>
      </c>
      <c r="C1221" s="28">
        <v>40317.215918468959</v>
      </c>
      <c r="D1221" s="4" t="s">
        <v>413</v>
      </c>
      <c r="E1221" s="5" t="s">
        <v>774</v>
      </c>
      <c r="F1221" s="4">
        <v>10</v>
      </c>
      <c r="G1221" s="5">
        <v>0</v>
      </c>
      <c r="H1221" s="5">
        <f>IF(ORDERS[[#This Row],[Order Type]]="In-Store", 0,_xlfn.DAYS(ORDERS[[#This Row],[Order Arrival Date]],ORDERS[[#This Row],[Order Date]]))</f>
        <v>0</v>
      </c>
    </row>
    <row r="1222" spans="1:8" ht="15.5" x14ac:dyDescent="0.3">
      <c r="A1222" s="4">
        <f t="shared" si="19"/>
        <v>1221</v>
      </c>
      <c r="B1222" s="16">
        <v>43698.026890654452</v>
      </c>
      <c r="C1222" s="28">
        <v>43700.026890654452</v>
      </c>
      <c r="D1222" s="4" t="s">
        <v>414</v>
      </c>
      <c r="E1222" s="5" t="s">
        <v>622</v>
      </c>
      <c r="F1222" s="4">
        <v>0</v>
      </c>
      <c r="G1222" s="5">
        <v>0</v>
      </c>
      <c r="H1222" s="5">
        <f>IF(ORDERS[[#This Row],[Order Type]]="In-Store", 0,_xlfn.DAYS(ORDERS[[#This Row],[Order Arrival Date]],ORDERS[[#This Row],[Order Date]]))</f>
        <v>2</v>
      </c>
    </row>
    <row r="1223" spans="1:8" ht="15.5" x14ac:dyDescent="0.3">
      <c r="A1223" s="4">
        <f t="shared" si="19"/>
        <v>1222</v>
      </c>
      <c r="B1223" s="16">
        <v>41402.877623273125</v>
      </c>
      <c r="C1223" s="28">
        <v>41402.877623273125</v>
      </c>
      <c r="D1223" s="4" t="s">
        <v>413</v>
      </c>
      <c r="E1223" s="5" t="s">
        <v>731</v>
      </c>
      <c r="F1223" s="4">
        <v>44</v>
      </c>
      <c r="G1223" s="5">
        <v>0</v>
      </c>
      <c r="H1223" s="5">
        <f>IF(ORDERS[[#This Row],[Order Type]]="In-Store", 0,_xlfn.DAYS(ORDERS[[#This Row],[Order Arrival Date]],ORDERS[[#This Row],[Order Date]]))</f>
        <v>0</v>
      </c>
    </row>
    <row r="1224" spans="1:8" ht="15.5" x14ac:dyDescent="0.3">
      <c r="A1224" s="4">
        <f t="shared" si="19"/>
        <v>1223</v>
      </c>
      <c r="B1224" s="16">
        <v>41344.629999707802</v>
      </c>
      <c r="C1224" s="28">
        <v>41344.629999707802</v>
      </c>
      <c r="D1224" s="4" t="s">
        <v>413</v>
      </c>
      <c r="E1224" s="5" t="s">
        <v>674</v>
      </c>
      <c r="F1224" s="4">
        <v>42</v>
      </c>
      <c r="G1224" s="5">
        <v>0</v>
      </c>
      <c r="H1224" s="5">
        <f>IF(ORDERS[[#This Row],[Order Type]]="In-Store", 0,_xlfn.DAYS(ORDERS[[#This Row],[Order Arrival Date]],ORDERS[[#This Row],[Order Date]]))</f>
        <v>0</v>
      </c>
    </row>
    <row r="1225" spans="1:8" ht="15.5" x14ac:dyDescent="0.3">
      <c r="A1225" s="4">
        <f t="shared" si="19"/>
        <v>1224</v>
      </c>
      <c r="B1225" s="16">
        <v>42629.669826408135</v>
      </c>
      <c r="C1225" s="28">
        <v>42629.669826408135</v>
      </c>
      <c r="D1225" s="4" t="s">
        <v>413</v>
      </c>
      <c r="E1225" s="5" t="s">
        <v>688</v>
      </c>
      <c r="F1225" s="4">
        <v>50</v>
      </c>
      <c r="G1225" s="5">
        <v>0</v>
      </c>
      <c r="H1225" s="5">
        <f>IF(ORDERS[[#This Row],[Order Type]]="In-Store", 0,_xlfn.DAYS(ORDERS[[#This Row],[Order Arrival Date]],ORDERS[[#This Row],[Order Date]]))</f>
        <v>0</v>
      </c>
    </row>
    <row r="1226" spans="1:8" ht="15.5" x14ac:dyDescent="0.3">
      <c r="A1226" s="4">
        <f t="shared" si="19"/>
        <v>1225</v>
      </c>
      <c r="B1226" s="16">
        <v>42068.275461221427</v>
      </c>
      <c r="C1226" s="28">
        <v>42073.275461221427</v>
      </c>
      <c r="D1226" s="4" t="s">
        <v>414</v>
      </c>
      <c r="E1226" s="5" t="s">
        <v>636</v>
      </c>
      <c r="F1226" s="4">
        <v>0</v>
      </c>
      <c r="G1226" s="5">
        <v>0</v>
      </c>
      <c r="H1226" s="5">
        <f>IF(ORDERS[[#This Row],[Order Type]]="In-Store", 0,_xlfn.DAYS(ORDERS[[#This Row],[Order Arrival Date]],ORDERS[[#This Row],[Order Date]]))</f>
        <v>5</v>
      </c>
    </row>
    <row r="1227" spans="1:8" ht="15.5" x14ac:dyDescent="0.3">
      <c r="A1227" s="4">
        <f t="shared" si="19"/>
        <v>1226</v>
      </c>
      <c r="B1227" s="16">
        <v>40671.411360725571</v>
      </c>
      <c r="C1227" s="28">
        <v>40671.411360725571</v>
      </c>
      <c r="D1227" s="4" t="s">
        <v>413</v>
      </c>
      <c r="E1227" s="5" t="s">
        <v>774</v>
      </c>
      <c r="F1227" s="4">
        <v>29</v>
      </c>
      <c r="G1227" s="5">
        <v>0</v>
      </c>
      <c r="H1227" s="5">
        <f>IF(ORDERS[[#This Row],[Order Type]]="In-Store", 0,_xlfn.DAYS(ORDERS[[#This Row],[Order Arrival Date]],ORDERS[[#This Row],[Order Date]]))</f>
        <v>0</v>
      </c>
    </row>
    <row r="1228" spans="1:8" ht="15.5" x14ac:dyDescent="0.3">
      <c r="A1228" s="4">
        <f t="shared" si="19"/>
        <v>1227</v>
      </c>
      <c r="B1228" s="16">
        <v>43005.73612142272</v>
      </c>
      <c r="C1228" s="28">
        <v>43005.73612142272</v>
      </c>
      <c r="D1228" s="4" t="s">
        <v>413</v>
      </c>
      <c r="E1228" s="5" t="s">
        <v>624</v>
      </c>
      <c r="F1228" s="4">
        <v>47</v>
      </c>
      <c r="G1228" s="5">
        <v>0</v>
      </c>
      <c r="H1228" s="5">
        <f>IF(ORDERS[[#This Row],[Order Type]]="In-Store", 0,_xlfn.DAYS(ORDERS[[#This Row],[Order Arrival Date]],ORDERS[[#This Row],[Order Date]]))</f>
        <v>0</v>
      </c>
    </row>
    <row r="1229" spans="1:8" ht="15.5" x14ac:dyDescent="0.3">
      <c r="A1229" s="4">
        <f t="shared" si="19"/>
        <v>1228</v>
      </c>
      <c r="B1229" s="16">
        <v>44437.222676293044</v>
      </c>
      <c r="C1229" s="28">
        <v>44437.222676293044</v>
      </c>
      <c r="D1229" s="4" t="s">
        <v>413</v>
      </c>
      <c r="E1229" s="5" t="s">
        <v>788</v>
      </c>
      <c r="F1229" s="4">
        <v>38</v>
      </c>
      <c r="G1229" s="5">
        <v>0</v>
      </c>
      <c r="H1229" s="5">
        <f>IF(ORDERS[[#This Row],[Order Type]]="In-Store", 0,_xlfn.DAYS(ORDERS[[#This Row],[Order Arrival Date]],ORDERS[[#This Row],[Order Date]]))</f>
        <v>0</v>
      </c>
    </row>
    <row r="1230" spans="1:8" ht="15.5" x14ac:dyDescent="0.3">
      <c r="A1230" s="4">
        <f t="shared" si="19"/>
        <v>1229</v>
      </c>
      <c r="B1230" s="16">
        <v>44344.277041382498</v>
      </c>
      <c r="C1230" s="28">
        <v>44344.277041382498</v>
      </c>
      <c r="D1230" s="4" t="s">
        <v>413</v>
      </c>
      <c r="E1230" s="5" t="s">
        <v>630</v>
      </c>
      <c r="F1230" s="4">
        <v>30</v>
      </c>
      <c r="G1230" s="5">
        <v>0</v>
      </c>
      <c r="H1230" s="5">
        <f>IF(ORDERS[[#This Row],[Order Type]]="In-Store", 0,_xlfn.DAYS(ORDERS[[#This Row],[Order Arrival Date]],ORDERS[[#This Row],[Order Date]]))</f>
        <v>0</v>
      </c>
    </row>
    <row r="1231" spans="1:8" ht="15.5" x14ac:dyDescent="0.3">
      <c r="A1231" s="4">
        <f t="shared" si="19"/>
        <v>1230</v>
      </c>
      <c r="B1231" s="16">
        <v>40349.924223036112</v>
      </c>
      <c r="C1231" s="28">
        <v>40349.924223036112</v>
      </c>
      <c r="D1231" s="4" t="s">
        <v>413</v>
      </c>
      <c r="E1231" s="5" t="s">
        <v>793</v>
      </c>
      <c r="F1231" s="4">
        <v>32</v>
      </c>
      <c r="G1231" s="5">
        <v>0</v>
      </c>
      <c r="H1231" s="5">
        <f>IF(ORDERS[[#This Row],[Order Type]]="In-Store", 0,_xlfn.DAYS(ORDERS[[#This Row],[Order Arrival Date]],ORDERS[[#This Row],[Order Date]]))</f>
        <v>0</v>
      </c>
    </row>
    <row r="1232" spans="1:8" ht="15.5" x14ac:dyDescent="0.3">
      <c r="A1232" s="4">
        <f t="shared" si="19"/>
        <v>1231</v>
      </c>
      <c r="B1232" s="16">
        <v>44913.71355038273</v>
      </c>
      <c r="C1232" s="28">
        <v>44913.71355038273</v>
      </c>
      <c r="D1232" s="4" t="s">
        <v>413</v>
      </c>
      <c r="E1232" s="5" t="s">
        <v>769</v>
      </c>
      <c r="F1232" s="4">
        <v>22</v>
      </c>
      <c r="G1232" s="5">
        <v>0</v>
      </c>
      <c r="H1232" s="5">
        <f>IF(ORDERS[[#This Row],[Order Type]]="In-Store", 0,_xlfn.DAYS(ORDERS[[#This Row],[Order Arrival Date]],ORDERS[[#This Row],[Order Date]]))</f>
        <v>0</v>
      </c>
    </row>
    <row r="1233" spans="1:8" ht="15.5" x14ac:dyDescent="0.3">
      <c r="A1233" s="4">
        <f t="shared" si="19"/>
        <v>1232</v>
      </c>
      <c r="B1233" s="16">
        <v>40214.199340202184</v>
      </c>
      <c r="C1233" s="28">
        <v>40223.199340202184</v>
      </c>
      <c r="D1233" s="4" t="s">
        <v>414</v>
      </c>
      <c r="E1233" s="5" t="s">
        <v>634</v>
      </c>
      <c r="F1233" s="4">
        <v>0</v>
      </c>
      <c r="G1233" s="5">
        <v>0</v>
      </c>
      <c r="H1233" s="5">
        <f>IF(ORDERS[[#This Row],[Order Type]]="In-Store", 0,_xlfn.DAYS(ORDERS[[#This Row],[Order Arrival Date]],ORDERS[[#This Row],[Order Date]]))</f>
        <v>9</v>
      </c>
    </row>
    <row r="1234" spans="1:8" ht="15.5" x14ac:dyDescent="0.3">
      <c r="A1234" s="4">
        <f t="shared" si="19"/>
        <v>1233</v>
      </c>
      <c r="B1234" s="16">
        <v>42310.413342606582</v>
      </c>
      <c r="C1234" s="28">
        <v>42310.413342606582</v>
      </c>
      <c r="D1234" s="4" t="s">
        <v>413</v>
      </c>
      <c r="E1234" s="5" t="s">
        <v>792</v>
      </c>
      <c r="F1234" s="4">
        <v>16</v>
      </c>
      <c r="G1234" s="5">
        <v>0</v>
      </c>
      <c r="H1234" s="5">
        <f>IF(ORDERS[[#This Row],[Order Type]]="In-Store", 0,_xlfn.DAYS(ORDERS[[#This Row],[Order Arrival Date]],ORDERS[[#This Row],[Order Date]]))</f>
        <v>0</v>
      </c>
    </row>
    <row r="1235" spans="1:8" ht="15.5" x14ac:dyDescent="0.3">
      <c r="A1235" s="4">
        <f t="shared" si="19"/>
        <v>1234</v>
      </c>
      <c r="B1235" s="16">
        <v>44981.295377433598</v>
      </c>
      <c r="C1235" s="28">
        <v>44981.295377433598</v>
      </c>
      <c r="D1235" s="4" t="s">
        <v>413</v>
      </c>
      <c r="E1235" s="5" t="s">
        <v>758</v>
      </c>
      <c r="F1235" s="4">
        <v>40</v>
      </c>
      <c r="G1235" s="5">
        <v>0</v>
      </c>
      <c r="H1235" s="5">
        <f>IF(ORDERS[[#This Row],[Order Type]]="In-Store", 0,_xlfn.DAYS(ORDERS[[#This Row],[Order Arrival Date]],ORDERS[[#This Row],[Order Date]]))</f>
        <v>0</v>
      </c>
    </row>
    <row r="1236" spans="1:8" ht="15.5" x14ac:dyDescent="0.3">
      <c r="A1236" s="4">
        <f t="shared" si="19"/>
        <v>1235</v>
      </c>
      <c r="B1236" s="16">
        <v>43710.552207845707</v>
      </c>
      <c r="C1236" s="28">
        <v>43721.552207845707</v>
      </c>
      <c r="D1236" s="4" t="s">
        <v>414</v>
      </c>
      <c r="E1236" s="5" t="s">
        <v>816</v>
      </c>
      <c r="F1236" s="4">
        <v>0</v>
      </c>
      <c r="G1236" s="5">
        <v>0</v>
      </c>
      <c r="H1236" s="5">
        <f>IF(ORDERS[[#This Row],[Order Type]]="In-Store", 0,_xlfn.DAYS(ORDERS[[#This Row],[Order Arrival Date]],ORDERS[[#This Row],[Order Date]]))</f>
        <v>11</v>
      </c>
    </row>
    <row r="1237" spans="1:8" ht="15.5" x14ac:dyDescent="0.3">
      <c r="A1237" s="4">
        <f t="shared" si="19"/>
        <v>1236</v>
      </c>
      <c r="B1237" s="16">
        <v>40865.557895834325</v>
      </c>
      <c r="C1237" s="28">
        <v>40865.557895834325</v>
      </c>
      <c r="D1237" s="4" t="s">
        <v>413</v>
      </c>
      <c r="E1237" s="5" t="s">
        <v>700</v>
      </c>
      <c r="F1237" s="4">
        <v>11</v>
      </c>
      <c r="G1237" s="5">
        <v>0</v>
      </c>
      <c r="H1237" s="5">
        <f>IF(ORDERS[[#This Row],[Order Type]]="In-Store", 0,_xlfn.DAYS(ORDERS[[#This Row],[Order Arrival Date]],ORDERS[[#This Row],[Order Date]]))</f>
        <v>0</v>
      </c>
    </row>
    <row r="1238" spans="1:8" ht="15.5" x14ac:dyDescent="0.3">
      <c r="A1238" s="4">
        <f t="shared" si="19"/>
        <v>1237</v>
      </c>
      <c r="B1238" s="16">
        <v>41564.38298303006</v>
      </c>
      <c r="C1238" s="28">
        <v>41572.38298303006</v>
      </c>
      <c r="D1238" s="4" t="s">
        <v>414</v>
      </c>
      <c r="E1238" s="5" t="s">
        <v>737</v>
      </c>
      <c r="F1238" s="4">
        <v>0</v>
      </c>
      <c r="G1238" s="5">
        <v>0</v>
      </c>
      <c r="H1238" s="5">
        <f>IF(ORDERS[[#This Row],[Order Type]]="In-Store", 0,_xlfn.DAYS(ORDERS[[#This Row],[Order Arrival Date]],ORDERS[[#This Row],[Order Date]]))</f>
        <v>8</v>
      </c>
    </row>
    <row r="1239" spans="1:8" ht="15.5" x14ac:dyDescent="0.3">
      <c r="A1239" s="4">
        <f t="shared" si="19"/>
        <v>1238</v>
      </c>
      <c r="B1239" s="16">
        <v>42246.28463064773</v>
      </c>
      <c r="C1239" s="28">
        <v>42246.28463064773</v>
      </c>
      <c r="D1239" s="4" t="s">
        <v>413</v>
      </c>
      <c r="E1239" s="5" t="s">
        <v>804</v>
      </c>
      <c r="F1239" s="4">
        <v>18</v>
      </c>
      <c r="G1239" s="5">
        <v>0</v>
      </c>
      <c r="H1239" s="5">
        <f>IF(ORDERS[[#This Row],[Order Type]]="In-Store", 0,_xlfn.DAYS(ORDERS[[#This Row],[Order Arrival Date]],ORDERS[[#This Row],[Order Date]]))</f>
        <v>0</v>
      </c>
    </row>
    <row r="1240" spans="1:8" ht="15.5" x14ac:dyDescent="0.3">
      <c r="A1240" s="4">
        <f t="shared" si="19"/>
        <v>1239</v>
      </c>
      <c r="B1240" s="16">
        <v>42937.412678012268</v>
      </c>
      <c r="C1240" s="28">
        <v>42946.412678012268</v>
      </c>
      <c r="D1240" s="4" t="s">
        <v>414</v>
      </c>
      <c r="E1240" s="5" t="s">
        <v>753</v>
      </c>
      <c r="F1240" s="4">
        <v>0</v>
      </c>
      <c r="G1240" s="5">
        <v>0</v>
      </c>
      <c r="H1240" s="5">
        <f>IF(ORDERS[[#This Row],[Order Type]]="In-Store", 0,_xlfn.DAYS(ORDERS[[#This Row],[Order Arrival Date]],ORDERS[[#This Row],[Order Date]]))</f>
        <v>9</v>
      </c>
    </row>
    <row r="1241" spans="1:8" ht="15.5" x14ac:dyDescent="0.3">
      <c r="A1241" s="4">
        <f t="shared" si="19"/>
        <v>1240</v>
      </c>
      <c r="B1241" s="16">
        <v>44523.805669810878</v>
      </c>
      <c r="C1241" s="28">
        <v>44526.805669810878</v>
      </c>
      <c r="D1241" s="4" t="s">
        <v>414</v>
      </c>
      <c r="E1241" s="5" t="s">
        <v>717</v>
      </c>
      <c r="F1241" s="4">
        <v>0</v>
      </c>
      <c r="G1241" s="5">
        <v>0</v>
      </c>
      <c r="H1241" s="5">
        <f>IF(ORDERS[[#This Row],[Order Type]]="In-Store", 0,_xlfn.DAYS(ORDERS[[#This Row],[Order Arrival Date]],ORDERS[[#This Row],[Order Date]]))</f>
        <v>3</v>
      </c>
    </row>
    <row r="1242" spans="1:8" ht="15.5" x14ac:dyDescent="0.3">
      <c r="A1242" s="4">
        <f t="shared" si="19"/>
        <v>1241</v>
      </c>
      <c r="B1242" s="16">
        <v>41622.997137229955</v>
      </c>
      <c r="C1242" s="28">
        <v>41622.997137229955</v>
      </c>
      <c r="D1242" s="4" t="s">
        <v>413</v>
      </c>
      <c r="E1242" s="5" t="s">
        <v>721</v>
      </c>
      <c r="F1242" s="4">
        <v>40</v>
      </c>
      <c r="G1242" s="5">
        <v>0</v>
      </c>
      <c r="H1242" s="5">
        <f>IF(ORDERS[[#This Row],[Order Type]]="In-Store", 0,_xlfn.DAYS(ORDERS[[#This Row],[Order Arrival Date]],ORDERS[[#This Row],[Order Date]]))</f>
        <v>0</v>
      </c>
    </row>
    <row r="1243" spans="1:8" ht="15.5" x14ac:dyDescent="0.3">
      <c r="A1243" s="4">
        <f t="shared" si="19"/>
        <v>1242</v>
      </c>
      <c r="B1243" s="16">
        <v>44933.722744604194</v>
      </c>
      <c r="C1243" s="28">
        <v>44933.722744604194</v>
      </c>
      <c r="D1243" s="4" t="s">
        <v>413</v>
      </c>
      <c r="E1243" s="5" t="s">
        <v>731</v>
      </c>
      <c r="F1243" s="4">
        <v>11</v>
      </c>
      <c r="G1243" s="5">
        <v>0</v>
      </c>
      <c r="H1243" s="5">
        <f>IF(ORDERS[[#This Row],[Order Type]]="In-Store", 0,_xlfn.DAYS(ORDERS[[#This Row],[Order Arrival Date]],ORDERS[[#This Row],[Order Date]]))</f>
        <v>0</v>
      </c>
    </row>
    <row r="1244" spans="1:8" ht="15.5" x14ac:dyDescent="0.3">
      <c r="A1244" s="4">
        <f t="shared" si="19"/>
        <v>1243</v>
      </c>
      <c r="B1244" s="16">
        <v>41596.987061944434</v>
      </c>
      <c r="C1244" s="28">
        <v>41596.987061944434</v>
      </c>
      <c r="D1244" s="4" t="s">
        <v>413</v>
      </c>
      <c r="E1244" s="5" t="s">
        <v>671</v>
      </c>
      <c r="F1244" s="4">
        <v>9</v>
      </c>
      <c r="G1244" s="5">
        <v>0</v>
      </c>
      <c r="H1244" s="5">
        <f>IF(ORDERS[[#This Row],[Order Type]]="In-Store", 0,_xlfn.DAYS(ORDERS[[#This Row],[Order Arrival Date]],ORDERS[[#This Row],[Order Date]]))</f>
        <v>0</v>
      </c>
    </row>
    <row r="1245" spans="1:8" ht="15.5" x14ac:dyDescent="0.3">
      <c r="A1245" s="4">
        <f t="shared" si="19"/>
        <v>1244</v>
      </c>
      <c r="B1245" s="16">
        <v>41534.17113970386</v>
      </c>
      <c r="C1245" s="28">
        <v>41534.17113970386</v>
      </c>
      <c r="D1245" s="4" t="s">
        <v>413</v>
      </c>
      <c r="E1245" s="5" t="s">
        <v>802</v>
      </c>
      <c r="F1245" s="4">
        <v>18</v>
      </c>
      <c r="G1245" s="5">
        <v>0</v>
      </c>
      <c r="H1245" s="5">
        <f>IF(ORDERS[[#This Row],[Order Type]]="In-Store", 0,_xlfn.DAYS(ORDERS[[#This Row],[Order Arrival Date]],ORDERS[[#This Row],[Order Date]]))</f>
        <v>0</v>
      </c>
    </row>
    <row r="1246" spans="1:8" ht="15.5" x14ac:dyDescent="0.3">
      <c r="A1246" s="4">
        <f t="shared" si="19"/>
        <v>1245</v>
      </c>
      <c r="B1246" s="16">
        <v>40200.66256888926</v>
      </c>
      <c r="C1246" s="28">
        <v>40205.66256888926</v>
      </c>
      <c r="D1246" s="4" t="s">
        <v>414</v>
      </c>
      <c r="E1246" s="5" t="s">
        <v>673</v>
      </c>
      <c r="F1246" s="4">
        <v>0</v>
      </c>
      <c r="G1246" s="5">
        <v>0</v>
      </c>
      <c r="H1246" s="5">
        <f>IF(ORDERS[[#This Row],[Order Type]]="In-Store", 0,_xlfn.DAYS(ORDERS[[#This Row],[Order Arrival Date]],ORDERS[[#This Row],[Order Date]]))</f>
        <v>5</v>
      </c>
    </row>
    <row r="1247" spans="1:8" ht="15.5" x14ac:dyDescent="0.3">
      <c r="A1247" s="4">
        <f t="shared" si="19"/>
        <v>1246</v>
      </c>
      <c r="B1247" s="16">
        <v>44798.588602585172</v>
      </c>
      <c r="C1247" s="28">
        <v>44815.588602585172</v>
      </c>
      <c r="D1247" s="4" t="s">
        <v>414</v>
      </c>
      <c r="E1247" s="5" t="s">
        <v>646</v>
      </c>
      <c r="F1247" s="4">
        <v>0</v>
      </c>
      <c r="G1247" s="5">
        <v>0</v>
      </c>
      <c r="H1247" s="5">
        <f>IF(ORDERS[[#This Row],[Order Type]]="In-Store", 0,_xlfn.DAYS(ORDERS[[#This Row],[Order Arrival Date]],ORDERS[[#This Row],[Order Date]]))</f>
        <v>17</v>
      </c>
    </row>
    <row r="1248" spans="1:8" ht="15.5" x14ac:dyDescent="0.3">
      <c r="A1248" s="4">
        <f t="shared" si="19"/>
        <v>1247</v>
      </c>
      <c r="B1248" s="16">
        <v>40376.419510025728</v>
      </c>
      <c r="C1248" s="28">
        <v>40392.419510025728</v>
      </c>
      <c r="D1248" s="4" t="s">
        <v>414</v>
      </c>
      <c r="E1248" s="5" t="s">
        <v>642</v>
      </c>
      <c r="F1248" s="4">
        <v>0</v>
      </c>
      <c r="G1248" s="5">
        <v>0</v>
      </c>
      <c r="H1248" s="5">
        <f>IF(ORDERS[[#This Row],[Order Type]]="In-Store", 0,_xlfn.DAYS(ORDERS[[#This Row],[Order Arrival Date]],ORDERS[[#This Row],[Order Date]]))</f>
        <v>16</v>
      </c>
    </row>
    <row r="1249" spans="1:8" ht="15.5" x14ac:dyDescent="0.3">
      <c r="A1249" s="4">
        <f t="shared" si="19"/>
        <v>1248</v>
      </c>
      <c r="B1249" s="16">
        <v>44663.297356999028</v>
      </c>
      <c r="C1249" s="28">
        <v>44663.297356999028</v>
      </c>
      <c r="D1249" s="4" t="s">
        <v>413</v>
      </c>
      <c r="E1249" s="5" t="s">
        <v>713</v>
      </c>
      <c r="F1249" s="4">
        <v>11</v>
      </c>
      <c r="G1249" s="5">
        <v>0</v>
      </c>
      <c r="H1249" s="5">
        <f>IF(ORDERS[[#This Row],[Order Type]]="In-Store", 0,_xlfn.DAYS(ORDERS[[#This Row],[Order Arrival Date]],ORDERS[[#This Row],[Order Date]]))</f>
        <v>0</v>
      </c>
    </row>
    <row r="1250" spans="1:8" ht="15.5" x14ac:dyDescent="0.3">
      <c r="A1250" s="4">
        <f t="shared" si="19"/>
        <v>1249</v>
      </c>
      <c r="B1250" s="16">
        <v>44543.487466819359</v>
      </c>
      <c r="C1250" s="28">
        <v>44543.487466819359</v>
      </c>
      <c r="D1250" s="4" t="s">
        <v>413</v>
      </c>
      <c r="E1250" s="5" t="s">
        <v>737</v>
      </c>
      <c r="F1250" s="4">
        <v>36</v>
      </c>
      <c r="G1250" s="5">
        <v>0</v>
      </c>
      <c r="H1250" s="5">
        <f>IF(ORDERS[[#This Row],[Order Type]]="In-Store", 0,_xlfn.DAYS(ORDERS[[#This Row],[Order Arrival Date]],ORDERS[[#This Row],[Order Date]]))</f>
        <v>0</v>
      </c>
    </row>
    <row r="1251" spans="1:8" ht="15.5" x14ac:dyDescent="0.3">
      <c r="A1251" s="4">
        <f t="shared" si="19"/>
        <v>1250</v>
      </c>
      <c r="B1251" s="16">
        <v>45286.612386317436</v>
      </c>
      <c r="C1251" s="28">
        <v>45286.612386317436</v>
      </c>
      <c r="D1251" s="4" t="s">
        <v>413</v>
      </c>
      <c r="E1251" s="5" t="s">
        <v>797</v>
      </c>
      <c r="F1251" s="4">
        <v>24</v>
      </c>
      <c r="G1251" s="5">
        <v>0</v>
      </c>
      <c r="H1251" s="5">
        <f>IF(ORDERS[[#This Row],[Order Type]]="In-Store", 0,_xlfn.DAYS(ORDERS[[#This Row],[Order Arrival Date]],ORDERS[[#This Row],[Order Date]]))</f>
        <v>0</v>
      </c>
    </row>
    <row r="1252" spans="1:8" ht="15.5" x14ac:dyDescent="0.3">
      <c r="A1252" s="4">
        <f t="shared" si="19"/>
        <v>1251</v>
      </c>
      <c r="B1252" s="16">
        <v>41790.543633599991</v>
      </c>
      <c r="C1252" s="28">
        <v>41790.543633599991</v>
      </c>
      <c r="D1252" s="4" t="s">
        <v>413</v>
      </c>
      <c r="E1252" s="5" t="s">
        <v>677</v>
      </c>
      <c r="F1252" s="4">
        <v>48</v>
      </c>
      <c r="G1252" s="5">
        <v>0</v>
      </c>
      <c r="H1252" s="5">
        <f>IF(ORDERS[[#This Row],[Order Type]]="In-Store", 0,_xlfn.DAYS(ORDERS[[#This Row],[Order Arrival Date]],ORDERS[[#This Row],[Order Date]]))</f>
        <v>0</v>
      </c>
    </row>
    <row r="1253" spans="1:8" ht="15.5" x14ac:dyDescent="0.3">
      <c r="A1253" s="4">
        <f t="shared" si="19"/>
        <v>1252</v>
      </c>
      <c r="B1253" s="16">
        <v>41502.457365270333</v>
      </c>
      <c r="C1253" s="28">
        <v>41512.457365270333</v>
      </c>
      <c r="D1253" s="4" t="s">
        <v>414</v>
      </c>
      <c r="E1253" s="5" t="s">
        <v>792</v>
      </c>
      <c r="F1253" s="4">
        <v>0</v>
      </c>
      <c r="G1253" s="5">
        <v>0</v>
      </c>
      <c r="H1253" s="5">
        <f>IF(ORDERS[[#This Row],[Order Type]]="In-Store", 0,_xlfn.DAYS(ORDERS[[#This Row],[Order Arrival Date]],ORDERS[[#This Row],[Order Date]]))</f>
        <v>10</v>
      </c>
    </row>
    <row r="1254" spans="1:8" ht="15.5" x14ac:dyDescent="0.3">
      <c r="A1254" s="4">
        <f t="shared" si="19"/>
        <v>1253</v>
      </c>
      <c r="B1254" s="16">
        <v>40818.408113534359</v>
      </c>
      <c r="C1254" s="28">
        <v>40818.408113534359</v>
      </c>
      <c r="D1254" s="4" t="s">
        <v>413</v>
      </c>
      <c r="E1254" s="5" t="s">
        <v>801</v>
      </c>
      <c r="F1254" s="4">
        <v>3</v>
      </c>
      <c r="G1254" s="5">
        <v>0</v>
      </c>
      <c r="H1254" s="5">
        <f>IF(ORDERS[[#This Row],[Order Type]]="In-Store", 0,_xlfn.DAYS(ORDERS[[#This Row],[Order Arrival Date]],ORDERS[[#This Row],[Order Date]]))</f>
        <v>0</v>
      </c>
    </row>
    <row r="1255" spans="1:8" ht="15.5" x14ac:dyDescent="0.3">
      <c r="A1255" s="4">
        <f t="shared" si="19"/>
        <v>1254</v>
      </c>
      <c r="B1255" s="16">
        <v>43891.997602070885</v>
      </c>
      <c r="C1255" s="28">
        <v>43891.997602070885</v>
      </c>
      <c r="D1255" s="4" t="s">
        <v>413</v>
      </c>
      <c r="E1255" s="5" t="s">
        <v>631</v>
      </c>
      <c r="F1255" s="4">
        <v>22</v>
      </c>
      <c r="G1255" s="5">
        <v>0</v>
      </c>
      <c r="H1255" s="5">
        <f>IF(ORDERS[[#This Row],[Order Type]]="In-Store", 0,_xlfn.DAYS(ORDERS[[#This Row],[Order Arrival Date]],ORDERS[[#This Row],[Order Date]]))</f>
        <v>0</v>
      </c>
    </row>
    <row r="1256" spans="1:8" ht="15.5" x14ac:dyDescent="0.3">
      <c r="A1256" s="4">
        <f t="shared" si="19"/>
        <v>1255</v>
      </c>
      <c r="B1256" s="16">
        <v>43111.803794442363</v>
      </c>
      <c r="C1256" s="28">
        <v>43111.803794442363</v>
      </c>
      <c r="D1256" s="4" t="s">
        <v>413</v>
      </c>
      <c r="E1256" s="5" t="s">
        <v>803</v>
      </c>
      <c r="F1256" s="4">
        <v>29</v>
      </c>
      <c r="G1256" s="5">
        <v>0</v>
      </c>
      <c r="H1256" s="5">
        <f>IF(ORDERS[[#This Row],[Order Type]]="In-Store", 0,_xlfn.DAYS(ORDERS[[#This Row],[Order Arrival Date]],ORDERS[[#This Row],[Order Date]]))</f>
        <v>0</v>
      </c>
    </row>
    <row r="1257" spans="1:8" ht="15.5" x14ac:dyDescent="0.3">
      <c r="A1257" s="4">
        <f t="shared" si="19"/>
        <v>1256</v>
      </c>
      <c r="B1257" s="16">
        <v>42483.122581727323</v>
      </c>
      <c r="C1257" s="28">
        <v>42483.122581727323</v>
      </c>
      <c r="D1257" s="4" t="s">
        <v>413</v>
      </c>
      <c r="E1257" s="5" t="s">
        <v>678</v>
      </c>
      <c r="F1257" s="4">
        <v>37</v>
      </c>
      <c r="G1257" s="5">
        <v>0</v>
      </c>
      <c r="H1257" s="5">
        <f>IF(ORDERS[[#This Row],[Order Type]]="In-Store", 0,_xlfn.DAYS(ORDERS[[#This Row],[Order Arrival Date]],ORDERS[[#This Row],[Order Date]]))</f>
        <v>0</v>
      </c>
    </row>
    <row r="1258" spans="1:8" ht="15.5" x14ac:dyDescent="0.3">
      <c r="A1258" s="4">
        <f t="shared" si="19"/>
        <v>1257</v>
      </c>
      <c r="B1258" s="16">
        <v>42190.138447736019</v>
      </c>
      <c r="C1258" s="28">
        <v>42190.138447736019</v>
      </c>
      <c r="D1258" s="4" t="s">
        <v>413</v>
      </c>
      <c r="E1258" s="5" t="s">
        <v>796</v>
      </c>
      <c r="F1258" s="4">
        <v>24</v>
      </c>
      <c r="G1258" s="5">
        <v>0</v>
      </c>
      <c r="H1258" s="5">
        <f>IF(ORDERS[[#This Row],[Order Type]]="In-Store", 0,_xlfn.DAYS(ORDERS[[#This Row],[Order Arrival Date]],ORDERS[[#This Row],[Order Date]]))</f>
        <v>0</v>
      </c>
    </row>
    <row r="1259" spans="1:8" ht="15.5" x14ac:dyDescent="0.3">
      <c r="A1259" s="4">
        <f t="shared" si="19"/>
        <v>1258</v>
      </c>
      <c r="B1259" s="16">
        <v>43886.453881390284</v>
      </c>
      <c r="C1259" s="28">
        <v>43886.453881390284</v>
      </c>
      <c r="D1259" s="4" t="s">
        <v>413</v>
      </c>
      <c r="E1259" s="5" t="s">
        <v>648</v>
      </c>
      <c r="F1259" s="4">
        <v>1</v>
      </c>
      <c r="G1259" s="5">
        <v>0</v>
      </c>
      <c r="H1259" s="5">
        <f>IF(ORDERS[[#This Row],[Order Type]]="In-Store", 0,_xlfn.DAYS(ORDERS[[#This Row],[Order Arrival Date]],ORDERS[[#This Row],[Order Date]]))</f>
        <v>0</v>
      </c>
    </row>
    <row r="1260" spans="1:8" ht="15.5" x14ac:dyDescent="0.3">
      <c r="A1260" s="4">
        <f t="shared" si="19"/>
        <v>1259</v>
      </c>
      <c r="B1260" s="16">
        <v>41804.524251402181</v>
      </c>
      <c r="C1260" s="28">
        <v>41804.524251402181</v>
      </c>
      <c r="D1260" s="4" t="s">
        <v>413</v>
      </c>
      <c r="E1260" s="5" t="s">
        <v>813</v>
      </c>
      <c r="F1260" s="4">
        <v>23</v>
      </c>
      <c r="G1260" s="5">
        <v>0</v>
      </c>
      <c r="H1260" s="5">
        <f>IF(ORDERS[[#This Row],[Order Type]]="In-Store", 0,_xlfn.DAYS(ORDERS[[#This Row],[Order Arrival Date]],ORDERS[[#This Row],[Order Date]]))</f>
        <v>0</v>
      </c>
    </row>
    <row r="1261" spans="1:8" ht="15.5" x14ac:dyDescent="0.3">
      <c r="A1261" s="4">
        <f t="shared" si="19"/>
        <v>1260</v>
      </c>
      <c r="B1261" s="16">
        <v>42205.818814528095</v>
      </c>
      <c r="C1261" s="28">
        <v>42205.818814528095</v>
      </c>
      <c r="D1261" s="4" t="s">
        <v>413</v>
      </c>
      <c r="E1261" s="5" t="s">
        <v>802</v>
      </c>
      <c r="F1261" s="4">
        <v>40</v>
      </c>
      <c r="G1261" s="5">
        <v>0</v>
      </c>
      <c r="H1261" s="5">
        <f>IF(ORDERS[[#This Row],[Order Type]]="In-Store", 0,_xlfn.DAYS(ORDERS[[#This Row],[Order Arrival Date]],ORDERS[[#This Row],[Order Date]]))</f>
        <v>0</v>
      </c>
    </row>
    <row r="1262" spans="1:8" ht="15.5" x14ac:dyDescent="0.3">
      <c r="A1262" s="4">
        <f t="shared" si="19"/>
        <v>1261</v>
      </c>
      <c r="B1262" s="16">
        <v>40760.658176194447</v>
      </c>
      <c r="C1262" s="28">
        <v>40760.658176194447</v>
      </c>
      <c r="D1262" s="4" t="s">
        <v>413</v>
      </c>
      <c r="E1262" s="5" t="s">
        <v>697</v>
      </c>
      <c r="F1262" s="4">
        <v>17</v>
      </c>
      <c r="G1262" s="5">
        <v>0</v>
      </c>
      <c r="H1262" s="5">
        <f>IF(ORDERS[[#This Row],[Order Type]]="In-Store", 0,_xlfn.DAYS(ORDERS[[#This Row],[Order Arrival Date]],ORDERS[[#This Row],[Order Date]]))</f>
        <v>0</v>
      </c>
    </row>
    <row r="1263" spans="1:8" ht="15.5" x14ac:dyDescent="0.3">
      <c r="A1263" s="4">
        <f t="shared" si="19"/>
        <v>1262</v>
      </c>
      <c r="B1263" s="16">
        <v>44909.341449503037</v>
      </c>
      <c r="C1263" s="28">
        <v>44909.341449503037</v>
      </c>
      <c r="D1263" s="4" t="s">
        <v>413</v>
      </c>
      <c r="E1263" s="5" t="s">
        <v>688</v>
      </c>
      <c r="F1263" s="4">
        <v>24</v>
      </c>
      <c r="G1263" s="5">
        <v>0</v>
      </c>
      <c r="H1263" s="5">
        <f>IF(ORDERS[[#This Row],[Order Type]]="In-Store", 0,_xlfn.DAYS(ORDERS[[#This Row],[Order Arrival Date]],ORDERS[[#This Row],[Order Date]]))</f>
        <v>0</v>
      </c>
    </row>
    <row r="1264" spans="1:8" ht="15.5" x14ac:dyDescent="0.3">
      <c r="A1264" s="4">
        <f t="shared" si="19"/>
        <v>1263</v>
      </c>
      <c r="B1264" s="16">
        <v>40912.331979091286</v>
      </c>
      <c r="C1264" s="28">
        <v>40912.331979091286</v>
      </c>
      <c r="D1264" s="4" t="s">
        <v>413</v>
      </c>
      <c r="E1264" s="5" t="s">
        <v>805</v>
      </c>
      <c r="F1264" s="4">
        <v>12</v>
      </c>
      <c r="G1264" s="5">
        <v>0</v>
      </c>
      <c r="H1264" s="5">
        <f>IF(ORDERS[[#This Row],[Order Type]]="In-Store", 0,_xlfn.DAYS(ORDERS[[#This Row],[Order Arrival Date]],ORDERS[[#This Row],[Order Date]]))</f>
        <v>0</v>
      </c>
    </row>
    <row r="1265" spans="1:8" ht="15.5" x14ac:dyDescent="0.3">
      <c r="A1265" s="4">
        <f t="shared" si="19"/>
        <v>1264</v>
      </c>
      <c r="B1265" s="16">
        <v>42068.566293424039</v>
      </c>
      <c r="C1265" s="28">
        <v>42076.566293424039</v>
      </c>
      <c r="D1265" s="4" t="s">
        <v>414</v>
      </c>
      <c r="E1265" s="5" t="s">
        <v>671</v>
      </c>
      <c r="F1265" s="4">
        <v>0</v>
      </c>
      <c r="G1265" s="5">
        <v>0</v>
      </c>
      <c r="H1265" s="5">
        <f>IF(ORDERS[[#This Row],[Order Type]]="In-Store", 0,_xlfn.DAYS(ORDERS[[#This Row],[Order Arrival Date]],ORDERS[[#This Row],[Order Date]]))</f>
        <v>8</v>
      </c>
    </row>
    <row r="1266" spans="1:8" ht="15.5" x14ac:dyDescent="0.3">
      <c r="A1266" s="4">
        <f t="shared" si="19"/>
        <v>1265</v>
      </c>
      <c r="B1266" s="16">
        <v>44452.608849861004</v>
      </c>
      <c r="C1266" s="28">
        <v>44461.608849861004</v>
      </c>
      <c r="D1266" s="4" t="s">
        <v>414</v>
      </c>
      <c r="E1266" s="5" t="s">
        <v>671</v>
      </c>
      <c r="F1266" s="4">
        <v>0</v>
      </c>
      <c r="G1266" s="5">
        <v>0</v>
      </c>
      <c r="H1266" s="5">
        <f>IF(ORDERS[[#This Row],[Order Type]]="In-Store", 0,_xlfn.DAYS(ORDERS[[#This Row],[Order Arrival Date]],ORDERS[[#This Row],[Order Date]]))</f>
        <v>9</v>
      </c>
    </row>
    <row r="1267" spans="1:8" ht="15.5" x14ac:dyDescent="0.3">
      <c r="A1267" s="4">
        <f t="shared" si="19"/>
        <v>1266</v>
      </c>
      <c r="B1267" s="16">
        <v>41181.790026789757</v>
      </c>
      <c r="C1267" s="28">
        <v>41181.790026789757</v>
      </c>
      <c r="D1267" s="4" t="s">
        <v>413</v>
      </c>
      <c r="E1267" s="5" t="s">
        <v>748</v>
      </c>
      <c r="F1267" s="4">
        <v>35</v>
      </c>
      <c r="G1267" s="5">
        <v>0</v>
      </c>
      <c r="H1267" s="5">
        <f>IF(ORDERS[[#This Row],[Order Type]]="In-Store", 0,_xlfn.DAYS(ORDERS[[#This Row],[Order Arrival Date]],ORDERS[[#This Row],[Order Date]]))</f>
        <v>0</v>
      </c>
    </row>
    <row r="1268" spans="1:8" ht="15.5" x14ac:dyDescent="0.3">
      <c r="A1268" s="4">
        <f t="shared" si="19"/>
        <v>1267</v>
      </c>
      <c r="B1268" s="16">
        <v>40999.546426322973</v>
      </c>
      <c r="C1268" s="28">
        <v>40999.546426322973</v>
      </c>
      <c r="D1268" s="4" t="s">
        <v>413</v>
      </c>
      <c r="E1268" s="5" t="s">
        <v>674</v>
      </c>
      <c r="F1268" s="4">
        <v>26</v>
      </c>
      <c r="G1268" s="5">
        <v>0</v>
      </c>
      <c r="H1268" s="5">
        <f>IF(ORDERS[[#This Row],[Order Type]]="In-Store", 0,_xlfn.DAYS(ORDERS[[#This Row],[Order Arrival Date]],ORDERS[[#This Row],[Order Date]]))</f>
        <v>0</v>
      </c>
    </row>
    <row r="1269" spans="1:8" ht="15.5" x14ac:dyDescent="0.3">
      <c r="A1269" s="4">
        <f t="shared" si="19"/>
        <v>1268</v>
      </c>
      <c r="B1269" s="16">
        <v>43626.533124767026</v>
      </c>
      <c r="C1269" s="28">
        <v>43626.533124767026</v>
      </c>
      <c r="D1269" s="4" t="s">
        <v>413</v>
      </c>
      <c r="E1269" s="5" t="s">
        <v>729</v>
      </c>
      <c r="F1269" s="4">
        <v>15</v>
      </c>
      <c r="G1269" s="5">
        <v>0</v>
      </c>
      <c r="H1269" s="5">
        <f>IF(ORDERS[[#This Row],[Order Type]]="In-Store", 0,_xlfn.DAYS(ORDERS[[#This Row],[Order Arrival Date]],ORDERS[[#This Row],[Order Date]]))</f>
        <v>0</v>
      </c>
    </row>
    <row r="1270" spans="1:8" ht="15.5" x14ac:dyDescent="0.3">
      <c r="A1270" s="4">
        <f t="shared" si="19"/>
        <v>1269</v>
      </c>
      <c r="B1270" s="16">
        <v>40987.807434351635</v>
      </c>
      <c r="C1270" s="28">
        <v>40987.807434351635</v>
      </c>
      <c r="D1270" s="4" t="s">
        <v>413</v>
      </c>
      <c r="E1270" s="5" t="s">
        <v>722</v>
      </c>
      <c r="F1270" s="4">
        <v>32</v>
      </c>
      <c r="G1270" s="5">
        <v>0</v>
      </c>
      <c r="H1270" s="5">
        <f>IF(ORDERS[[#This Row],[Order Type]]="In-Store", 0,_xlfn.DAYS(ORDERS[[#This Row],[Order Arrival Date]],ORDERS[[#This Row],[Order Date]]))</f>
        <v>0</v>
      </c>
    </row>
    <row r="1271" spans="1:8" ht="15.5" x14ac:dyDescent="0.3">
      <c r="A1271" s="4">
        <f t="shared" si="19"/>
        <v>1270</v>
      </c>
      <c r="B1271" s="16">
        <v>44456.931072460386</v>
      </c>
      <c r="C1271" s="28">
        <v>44456.931072460386</v>
      </c>
      <c r="D1271" s="4" t="s">
        <v>413</v>
      </c>
      <c r="E1271" s="5" t="s">
        <v>704</v>
      </c>
      <c r="F1271" s="4">
        <v>27</v>
      </c>
      <c r="G1271" s="5">
        <v>0</v>
      </c>
      <c r="H1271" s="5">
        <f>IF(ORDERS[[#This Row],[Order Type]]="In-Store", 0,_xlfn.DAYS(ORDERS[[#This Row],[Order Arrival Date]],ORDERS[[#This Row],[Order Date]]))</f>
        <v>0</v>
      </c>
    </row>
    <row r="1272" spans="1:8" ht="15.5" x14ac:dyDescent="0.3">
      <c r="A1272" s="4">
        <f t="shared" si="19"/>
        <v>1271</v>
      </c>
      <c r="B1272" s="16">
        <v>41169.2184818561</v>
      </c>
      <c r="C1272" s="28">
        <v>41169.2184818561</v>
      </c>
      <c r="D1272" s="4" t="s">
        <v>413</v>
      </c>
      <c r="E1272" s="5" t="s">
        <v>817</v>
      </c>
      <c r="F1272" s="4">
        <v>27</v>
      </c>
      <c r="G1272" s="5">
        <v>0</v>
      </c>
      <c r="H1272" s="5">
        <f>IF(ORDERS[[#This Row],[Order Type]]="In-Store", 0,_xlfn.DAYS(ORDERS[[#This Row],[Order Arrival Date]],ORDERS[[#This Row],[Order Date]]))</f>
        <v>0</v>
      </c>
    </row>
    <row r="1273" spans="1:8" ht="15.5" x14ac:dyDescent="0.3">
      <c r="A1273" s="4">
        <f t="shared" si="19"/>
        <v>1272</v>
      </c>
      <c r="B1273" s="16">
        <v>42857.56058240655</v>
      </c>
      <c r="C1273" s="28">
        <v>42857.56058240655</v>
      </c>
      <c r="D1273" s="4" t="s">
        <v>413</v>
      </c>
      <c r="E1273" s="5" t="s">
        <v>775</v>
      </c>
      <c r="F1273" s="4">
        <v>16</v>
      </c>
      <c r="G1273" s="5">
        <v>0</v>
      </c>
      <c r="H1273" s="5">
        <f>IF(ORDERS[[#This Row],[Order Type]]="In-Store", 0,_xlfn.DAYS(ORDERS[[#This Row],[Order Arrival Date]],ORDERS[[#This Row],[Order Date]]))</f>
        <v>0</v>
      </c>
    </row>
    <row r="1274" spans="1:8" ht="15.5" x14ac:dyDescent="0.3">
      <c r="A1274" s="4">
        <f t="shared" si="19"/>
        <v>1273</v>
      </c>
      <c r="B1274" s="16">
        <v>42450.076676666169</v>
      </c>
      <c r="C1274" s="28">
        <v>42450.076676666169</v>
      </c>
      <c r="D1274" s="4" t="s">
        <v>413</v>
      </c>
      <c r="E1274" s="5" t="s">
        <v>730</v>
      </c>
      <c r="F1274" s="4">
        <v>43</v>
      </c>
      <c r="G1274" s="5">
        <v>0</v>
      </c>
      <c r="H1274" s="5">
        <f>IF(ORDERS[[#This Row],[Order Type]]="In-Store", 0,_xlfn.DAYS(ORDERS[[#This Row],[Order Arrival Date]],ORDERS[[#This Row],[Order Date]]))</f>
        <v>0</v>
      </c>
    </row>
    <row r="1275" spans="1:8" ht="15.5" x14ac:dyDescent="0.3">
      <c r="A1275" s="4">
        <f t="shared" si="19"/>
        <v>1274</v>
      </c>
      <c r="B1275" s="16">
        <v>40261.461859805378</v>
      </c>
      <c r="C1275" s="28">
        <v>40264.461859805378</v>
      </c>
      <c r="D1275" s="4" t="s">
        <v>414</v>
      </c>
      <c r="E1275" s="5" t="s">
        <v>772</v>
      </c>
      <c r="F1275" s="4">
        <v>0</v>
      </c>
      <c r="G1275" s="5">
        <v>0</v>
      </c>
      <c r="H1275" s="5">
        <f>IF(ORDERS[[#This Row],[Order Type]]="In-Store", 0,_xlfn.DAYS(ORDERS[[#This Row],[Order Arrival Date]],ORDERS[[#This Row],[Order Date]]))</f>
        <v>3</v>
      </c>
    </row>
    <row r="1276" spans="1:8" ht="15.5" x14ac:dyDescent="0.3">
      <c r="A1276" s="4">
        <f t="shared" si="19"/>
        <v>1275</v>
      </c>
      <c r="B1276" s="16">
        <v>41974.315072299498</v>
      </c>
      <c r="C1276" s="28">
        <v>41974.315072299498</v>
      </c>
      <c r="D1276" s="4" t="s">
        <v>413</v>
      </c>
      <c r="E1276" s="5" t="s">
        <v>656</v>
      </c>
      <c r="F1276" s="4">
        <v>3</v>
      </c>
      <c r="G1276" s="5">
        <v>0</v>
      </c>
      <c r="H1276" s="5">
        <f>IF(ORDERS[[#This Row],[Order Type]]="In-Store", 0,_xlfn.DAYS(ORDERS[[#This Row],[Order Arrival Date]],ORDERS[[#This Row],[Order Date]]))</f>
        <v>0</v>
      </c>
    </row>
    <row r="1277" spans="1:8" ht="15.5" x14ac:dyDescent="0.3">
      <c r="A1277" s="4">
        <f t="shared" si="19"/>
        <v>1276</v>
      </c>
      <c r="B1277" s="16">
        <v>42206.961427295289</v>
      </c>
      <c r="C1277" s="28">
        <v>42214.961427295289</v>
      </c>
      <c r="D1277" s="4" t="s">
        <v>414</v>
      </c>
      <c r="E1277" s="5" t="s">
        <v>650</v>
      </c>
      <c r="F1277" s="4">
        <v>0</v>
      </c>
      <c r="G1277" s="5">
        <v>0</v>
      </c>
      <c r="H1277" s="5">
        <f>IF(ORDERS[[#This Row],[Order Type]]="In-Store", 0,_xlfn.DAYS(ORDERS[[#This Row],[Order Arrival Date]],ORDERS[[#This Row],[Order Date]]))</f>
        <v>8</v>
      </c>
    </row>
    <row r="1278" spans="1:8" ht="15.5" x14ac:dyDescent="0.3">
      <c r="A1278" s="4">
        <f t="shared" si="19"/>
        <v>1277</v>
      </c>
      <c r="B1278" s="16">
        <v>42782.784261305191</v>
      </c>
      <c r="C1278" s="28">
        <v>42782.784261305191</v>
      </c>
      <c r="D1278" s="4" t="s">
        <v>413</v>
      </c>
      <c r="E1278" s="5" t="s">
        <v>623</v>
      </c>
      <c r="F1278" s="4">
        <v>30</v>
      </c>
      <c r="G1278" s="5">
        <v>0</v>
      </c>
      <c r="H1278" s="5">
        <f>IF(ORDERS[[#This Row],[Order Type]]="In-Store", 0,_xlfn.DAYS(ORDERS[[#This Row],[Order Arrival Date]],ORDERS[[#This Row],[Order Date]]))</f>
        <v>0</v>
      </c>
    </row>
    <row r="1279" spans="1:8" ht="15.5" x14ac:dyDescent="0.3">
      <c r="A1279" s="4">
        <f t="shared" si="19"/>
        <v>1278</v>
      </c>
      <c r="B1279" s="16">
        <v>40439.114884563758</v>
      </c>
      <c r="C1279" s="28">
        <v>40439.114884563758</v>
      </c>
      <c r="D1279" s="4" t="s">
        <v>413</v>
      </c>
      <c r="E1279" s="5" t="s">
        <v>777</v>
      </c>
      <c r="F1279" s="4">
        <v>10</v>
      </c>
      <c r="G1279" s="5">
        <v>0</v>
      </c>
      <c r="H1279" s="5">
        <f>IF(ORDERS[[#This Row],[Order Type]]="In-Store", 0,_xlfn.DAYS(ORDERS[[#This Row],[Order Arrival Date]],ORDERS[[#This Row],[Order Date]]))</f>
        <v>0</v>
      </c>
    </row>
    <row r="1280" spans="1:8" ht="15.5" x14ac:dyDescent="0.3">
      <c r="A1280" s="4">
        <f t="shared" si="19"/>
        <v>1279</v>
      </c>
      <c r="B1280" s="16">
        <v>40931.783798203571</v>
      </c>
      <c r="C1280" s="28">
        <v>40931.783798203571</v>
      </c>
      <c r="D1280" s="4" t="s">
        <v>413</v>
      </c>
      <c r="E1280" s="5" t="s">
        <v>723</v>
      </c>
      <c r="F1280" s="4">
        <v>29</v>
      </c>
      <c r="G1280" s="5">
        <v>0</v>
      </c>
      <c r="H1280" s="5">
        <f>IF(ORDERS[[#This Row],[Order Type]]="In-Store", 0,_xlfn.DAYS(ORDERS[[#This Row],[Order Arrival Date]],ORDERS[[#This Row],[Order Date]]))</f>
        <v>0</v>
      </c>
    </row>
    <row r="1281" spans="1:8" ht="15.5" x14ac:dyDescent="0.3">
      <c r="A1281" s="4">
        <f t="shared" si="19"/>
        <v>1280</v>
      </c>
      <c r="B1281" s="16">
        <v>45264.596031959969</v>
      </c>
      <c r="C1281" s="28">
        <v>45264.596031959969</v>
      </c>
      <c r="D1281" s="4" t="s">
        <v>413</v>
      </c>
      <c r="E1281" s="5" t="s">
        <v>648</v>
      </c>
      <c r="F1281" s="4">
        <v>17</v>
      </c>
      <c r="G1281" s="5">
        <v>0</v>
      </c>
      <c r="H1281" s="5">
        <f>IF(ORDERS[[#This Row],[Order Type]]="In-Store", 0,_xlfn.DAYS(ORDERS[[#This Row],[Order Arrival Date]],ORDERS[[#This Row],[Order Date]]))</f>
        <v>0</v>
      </c>
    </row>
    <row r="1282" spans="1:8" ht="15.5" x14ac:dyDescent="0.3">
      <c r="A1282" s="4">
        <f t="shared" si="19"/>
        <v>1281</v>
      </c>
      <c r="B1282" s="16">
        <v>42849.552445565765</v>
      </c>
      <c r="C1282" s="28">
        <v>42849.552445565765</v>
      </c>
      <c r="D1282" s="4" t="s">
        <v>413</v>
      </c>
      <c r="E1282" s="5" t="s">
        <v>665</v>
      </c>
      <c r="F1282" s="4">
        <v>38</v>
      </c>
      <c r="G1282" s="5">
        <v>0</v>
      </c>
      <c r="H1282" s="5">
        <f>IF(ORDERS[[#This Row],[Order Type]]="In-Store", 0,_xlfn.DAYS(ORDERS[[#This Row],[Order Arrival Date]],ORDERS[[#This Row],[Order Date]]))</f>
        <v>0</v>
      </c>
    </row>
    <row r="1283" spans="1:8" ht="15.5" x14ac:dyDescent="0.3">
      <c r="A1283" s="4">
        <f t="shared" si="19"/>
        <v>1282</v>
      </c>
      <c r="B1283" s="16">
        <v>40352.419569610502</v>
      </c>
      <c r="C1283" s="28">
        <v>40352.419569610502</v>
      </c>
      <c r="D1283" s="4" t="s">
        <v>413</v>
      </c>
      <c r="E1283" s="5" t="s">
        <v>625</v>
      </c>
      <c r="F1283" s="4">
        <v>44</v>
      </c>
      <c r="G1283" s="5">
        <v>0</v>
      </c>
      <c r="H1283" s="5">
        <f>IF(ORDERS[[#This Row],[Order Type]]="In-Store", 0,_xlfn.DAYS(ORDERS[[#This Row],[Order Arrival Date]],ORDERS[[#This Row],[Order Date]]))</f>
        <v>0</v>
      </c>
    </row>
    <row r="1284" spans="1:8" ht="15.5" x14ac:dyDescent="0.3">
      <c r="A1284" s="4">
        <f t="shared" ref="A1284:A1347" si="20">1+A1283</f>
        <v>1283</v>
      </c>
      <c r="B1284" s="16">
        <v>45401.022813396579</v>
      </c>
      <c r="C1284" s="28">
        <v>45401.022813396579</v>
      </c>
      <c r="D1284" s="4" t="s">
        <v>413</v>
      </c>
      <c r="E1284" s="5" t="s">
        <v>712</v>
      </c>
      <c r="F1284" s="4">
        <v>20</v>
      </c>
      <c r="G1284" s="5">
        <v>0</v>
      </c>
      <c r="H1284" s="5">
        <f>IF(ORDERS[[#This Row],[Order Type]]="In-Store", 0,_xlfn.DAYS(ORDERS[[#This Row],[Order Arrival Date]],ORDERS[[#This Row],[Order Date]]))</f>
        <v>0</v>
      </c>
    </row>
    <row r="1285" spans="1:8" ht="15.5" x14ac:dyDescent="0.3">
      <c r="A1285" s="4">
        <f t="shared" si="20"/>
        <v>1284</v>
      </c>
      <c r="B1285" s="16">
        <v>41084.525772555884</v>
      </c>
      <c r="C1285" s="28">
        <v>41091.525772555884</v>
      </c>
      <c r="D1285" s="4" t="s">
        <v>414</v>
      </c>
      <c r="E1285" s="5" t="s">
        <v>812</v>
      </c>
      <c r="F1285" s="4">
        <v>0</v>
      </c>
      <c r="G1285" s="5">
        <v>0</v>
      </c>
      <c r="H1285" s="5">
        <f>IF(ORDERS[[#This Row],[Order Type]]="In-Store", 0,_xlfn.DAYS(ORDERS[[#This Row],[Order Arrival Date]],ORDERS[[#This Row],[Order Date]]))</f>
        <v>7</v>
      </c>
    </row>
    <row r="1286" spans="1:8" ht="15.5" x14ac:dyDescent="0.3">
      <c r="A1286" s="4">
        <f t="shared" si="20"/>
        <v>1285</v>
      </c>
      <c r="B1286" s="16">
        <v>43117.039073570726</v>
      </c>
      <c r="C1286" s="28">
        <v>43131.039073570726</v>
      </c>
      <c r="D1286" s="4" t="s">
        <v>414</v>
      </c>
      <c r="E1286" s="5" t="s">
        <v>724</v>
      </c>
      <c r="F1286" s="4">
        <v>0</v>
      </c>
      <c r="G1286" s="5">
        <v>0</v>
      </c>
      <c r="H1286" s="5">
        <f>IF(ORDERS[[#This Row],[Order Type]]="In-Store", 0,_xlfn.DAYS(ORDERS[[#This Row],[Order Arrival Date]],ORDERS[[#This Row],[Order Date]]))</f>
        <v>14</v>
      </c>
    </row>
    <row r="1287" spans="1:8" ht="15.5" x14ac:dyDescent="0.3">
      <c r="A1287" s="4">
        <f t="shared" si="20"/>
        <v>1286</v>
      </c>
      <c r="B1287" s="16">
        <v>45374.141272892564</v>
      </c>
      <c r="C1287" s="28">
        <v>45374.141272892564</v>
      </c>
      <c r="D1287" s="4" t="s">
        <v>413</v>
      </c>
      <c r="E1287" s="5" t="s">
        <v>778</v>
      </c>
      <c r="F1287" s="4">
        <v>17</v>
      </c>
      <c r="G1287" s="5">
        <v>0</v>
      </c>
      <c r="H1287" s="5">
        <f>IF(ORDERS[[#This Row],[Order Type]]="In-Store", 0,_xlfn.DAYS(ORDERS[[#This Row],[Order Arrival Date]],ORDERS[[#This Row],[Order Date]]))</f>
        <v>0</v>
      </c>
    </row>
    <row r="1288" spans="1:8" ht="15.5" x14ac:dyDescent="0.3">
      <c r="A1288" s="4">
        <f t="shared" si="20"/>
        <v>1287</v>
      </c>
      <c r="B1288" s="16">
        <v>44901.73179095488</v>
      </c>
      <c r="C1288" s="28">
        <v>44901.73179095488</v>
      </c>
      <c r="D1288" s="4" t="s">
        <v>413</v>
      </c>
      <c r="E1288" s="5" t="s">
        <v>722</v>
      </c>
      <c r="F1288" s="4">
        <v>17</v>
      </c>
      <c r="G1288" s="5">
        <v>0</v>
      </c>
      <c r="H1288" s="5">
        <f>IF(ORDERS[[#This Row],[Order Type]]="In-Store", 0,_xlfn.DAYS(ORDERS[[#This Row],[Order Arrival Date]],ORDERS[[#This Row],[Order Date]]))</f>
        <v>0</v>
      </c>
    </row>
    <row r="1289" spans="1:8" ht="15.5" x14ac:dyDescent="0.3">
      <c r="A1289" s="4">
        <f t="shared" si="20"/>
        <v>1288</v>
      </c>
      <c r="B1289" s="16">
        <v>43225.492643496757</v>
      </c>
      <c r="C1289" s="28">
        <v>43225.492643496757</v>
      </c>
      <c r="D1289" s="4" t="s">
        <v>413</v>
      </c>
      <c r="E1289" s="5" t="s">
        <v>816</v>
      </c>
      <c r="F1289" s="4">
        <v>1</v>
      </c>
      <c r="G1289" s="5">
        <v>0</v>
      </c>
      <c r="H1289" s="5">
        <f>IF(ORDERS[[#This Row],[Order Type]]="In-Store", 0,_xlfn.DAYS(ORDERS[[#This Row],[Order Arrival Date]],ORDERS[[#This Row],[Order Date]]))</f>
        <v>0</v>
      </c>
    </row>
    <row r="1290" spans="1:8" ht="15.5" x14ac:dyDescent="0.3">
      <c r="A1290" s="4">
        <f t="shared" si="20"/>
        <v>1289</v>
      </c>
      <c r="B1290" s="16">
        <v>41071.506138879937</v>
      </c>
      <c r="C1290" s="28">
        <v>41081.506138879937</v>
      </c>
      <c r="D1290" s="4" t="s">
        <v>414</v>
      </c>
      <c r="E1290" s="5" t="s">
        <v>809</v>
      </c>
      <c r="F1290" s="4">
        <v>0</v>
      </c>
      <c r="G1290" s="5">
        <v>0</v>
      </c>
      <c r="H1290" s="5">
        <f>IF(ORDERS[[#This Row],[Order Type]]="In-Store", 0,_xlfn.DAYS(ORDERS[[#This Row],[Order Arrival Date]],ORDERS[[#This Row],[Order Date]]))</f>
        <v>10</v>
      </c>
    </row>
    <row r="1291" spans="1:8" ht="15.5" x14ac:dyDescent="0.3">
      <c r="A1291" s="4">
        <f t="shared" si="20"/>
        <v>1290</v>
      </c>
      <c r="B1291" s="16">
        <v>43676.333126545891</v>
      </c>
      <c r="C1291" s="28">
        <v>43676.333126545891</v>
      </c>
      <c r="D1291" s="4" t="s">
        <v>413</v>
      </c>
      <c r="E1291" s="5" t="s">
        <v>754</v>
      </c>
      <c r="F1291" s="4">
        <v>46</v>
      </c>
      <c r="G1291" s="5">
        <v>0</v>
      </c>
      <c r="H1291" s="5">
        <f>IF(ORDERS[[#This Row],[Order Type]]="In-Store", 0,_xlfn.DAYS(ORDERS[[#This Row],[Order Arrival Date]],ORDERS[[#This Row],[Order Date]]))</f>
        <v>0</v>
      </c>
    </row>
    <row r="1292" spans="1:8" ht="15.5" x14ac:dyDescent="0.3">
      <c r="A1292" s="4">
        <f t="shared" si="20"/>
        <v>1291</v>
      </c>
      <c r="B1292" s="16">
        <v>40332.343982487029</v>
      </c>
      <c r="C1292" s="28">
        <v>40332.343982487029</v>
      </c>
      <c r="D1292" s="4" t="s">
        <v>413</v>
      </c>
      <c r="E1292" s="5" t="s">
        <v>702</v>
      </c>
      <c r="F1292" s="4">
        <v>11</v>
      </c>
      <c r="G1292" s="5">
        <v>0</v>
      </c>
      <c r="H1292" s="5">
        <f>IF(ORDERS[[#This Row],[Order Type]]="In-Store", 0,_xlfn.DAYS(ORDERS[[#This Row],[Order Arrival Date]],ORDERS[[#This Row],[Order Date]]))</f>
        <v>0</v>
      </c>
    </row>
    <row r="1293" spans="1:8" ht="15.5" x14ac:dyDescent="0.3">
      <c r="A1293" s="4">
        <f t="shared" si="20"/>
        <v>1292</v>
      </c>
      <c r="B1293" s="16">
        <v>42561.189616318399</v>
      </c>
      <c r="C1293" s="28">
        <v>42568.189616318399</v>
      </c>
      <c r="D1293" s="4" t="s">
        <v>414</v>
      </c>
      <c r="E1293" s="5" t="s">
        <v>716</v>
      </c>
      <c r="F1293" s="4">
        <v>0</v>
      </c>
      <c r="G1293" s="5">
        <v>0</v>
      </c>
      <c r="H1293" s="5">
        <f>IF(ORDERS[[#This Row],[Order Type]]="In-Store", 0,_xlfn.DAYS(ORDERS[[#This Row],[Order Arrival Date]],ORDERS[[#This Row],[Order Date]]))</f>
        <v>7</v>
      </c>
    </row>
    <row r="1294" spans="1:8" ht="15.5" x14ac:dyDescent="0.3">
      <c r="A1294" s="4">
        <f t="shared" si="20"/>
        <v>1293</v>
      </c>
      <c r="B1294" s="16">
        <v>40571.215267462459</v>
      </c>
      <c r="C1294" s="28">
        <v>40571.215267462459</v>
      </c>
      <c r="D1294" s="4" t="s">
        <v>413</v>
      </c>
      <c r="E1294" s="5" t="s">
        <v>773</v>
      </c>
      <c r="F1294" s="4">
        <v>13</v>
      </c>
      <c r="G1294" s="5">
        <v>0</v>
      </c>
      <c r="H1294" s="5">
        <f>IF(ORDERS[[#This Row],[Order Type]]="In-Store", 0,_xlfn.DAYS(ORDERS[[#This Row],[Order Arrival Date]],ORDERS[[#This Row],[Order Date]]))</f>
        <v>0</v>
      </c>
    </row>
    <row r="1295" spans="1:8" ht="15.5" x14ac:dyDescent="0.3">
      <c r="A1295" s="4">
        <f t="shared" si="20"/>
        <v>1294</v>
      </c>
      <c r="B1295" s="16">
        <v>43663.338694736565</v>
      </c>
      <c r="C1295" s="28">
        <v>43668.338694736565</v>
      </c>
      <c r="D1295" s="4" t="s">
        <v>414</v>
      </c>
      <c r="E1295" s="5" t="s">
        <v>663</v>
      </c>
      <c r="F1295" s="4">
        <v>0</v>
      </c>
      <c r="G1295" s="5">
        <v>0</v>
      </c>
      <c r="H1295" s="5">
        <f>IF(ORDERS[[#This Row],[Order Type]]="In-Store", 0,_xlfn.DAYS(ORDERS[[#This Row],[Order Arrival Date]],ORDERS[[#This Row],[Order Date]]))</f>
        <v>5</v>
      </c>
    </row>
    <row r="1296" spans="1:8" ht="15.5" x14ac:dyDescent="0.3">
      <c r="A1296" s="4">
        <f t="shared" si="20"/>
        <v>1295</v>
      </c>
      <c r="B1296" s="16">
        <v>42518.460726778016</v>
      </c>
      <c r="C1296" s="28">
        <v>42518.460726778016</v>
      </c>
      <c r="D1296" s="4" t="s">
        <v>413</v>
      </c>
      <c r="E1296" s="5" t="s">
        <v>672</v>
      </c>
      <c r="F1296" s="4">
        <v>8</v>
      </c>
      <c r="G1296" s="5">
        <v>0</v>
      </c>
      <c r="H1296" s="5">
        <f>IF(ORDERS[[#This Row],[Order Type]]="In-Store", 0,_xlfn.DAYS(ORDERS[[#This Row],[Order Arrival Date]],ORDERS[[#This Row],[Order Date]]))</f>
        <v>0</v>
      </c>
    </row>
    <row r="1297" spans="1:8" ht="15.5" x14ac:dyDescent="0.3">
      <c r="A1297" s="4">
        <f t="shared" si="20"/>
        <v>1296</v>
      </c>
      <c r="B1297" s="16">
        <v>42060.723286168861</v>
      </c>
      <c r="C1297" s="28">
        <v>42072.723286168861</v>
      </c>
      <c r="D1297" s="4" t="s">
        <v>414</v>
      </c>
      <c r="E1297" s="5" t="s">
        <v>635</v>
      </c>
      <c r="F1297" s="4">
        <v>0</v>
      </c>
      <c r="G1297" s="5">
        <v>0</v>
      </c>
      <c r="H1297" s="5">
        <f>IF(ORDERS[[#This Row],[Order Type]]="In-Store", 0,_xlfn.DAYS(ORDERS[[#This Row],[Order Arrival Date]],ORDERS[[#This Row],[Order Date]]))</f>
        <v>12</v>
      </c>
    </row>
    <row r="1298" spans="1:8" ht="15.5" x14ac:dyDescent="0.3">
      <c r="A1298" s="4">
        <f t="shared" si="20"/>
        <v>1297</v>
      </c>
      <c r="B1298" s="16">
        <v>44692.051982763951</v>
      </c>
      <c r="C1298" s="28">
        <v>44692.051982763951</v>
      </c>
      <c r="D1298" s="4" t="s">
        <v>413</v>
      </c>
      <c r="E1298" s="5" t="s">
        <v>791</v>
      </c>
      <c r="F1298" s="4">
        <v>28</v>
      </c>
      <c r="G1298" s="5">
        <v>0</v>
      </c>
      <c r="H1298" s="5">
        <f>IF(ORDERS[[#This Row],[Order Type]]="In-Store", 0,_xlfn.DAYS(ORDERS[[#This Row],[Order Arrival Date]],ORDERS[[#This Row],[Order Date]]))</f>
        <v>0</v>
      </c>
    </row>
    <row r="1299" spans="1:8" ht="15.5" x14ac:dyDescent="0.3">
      <c r="A1299" s="4">
        <f t="shared" si="20"/>
        <v>1298</v>
      </c>
      <c r="B1299" s="16">
        <v>44542.390400603152</v>
      </c>
      <c r="C1299" s="28">
        <v>44542.390400603152</v>
      </c>
      <c r="D1299" s="4" t="s">
        <v>413</v>
      </c>
      <c r="E1299" s="5" t="s">
        <v>753</v>
      </c>
      <c r="F1299" s="4">
        <v>8</v>
      </c>
      <c r="G1299" s="5">
        <v>0</v>
      </c>
      <c r="H1299" s="5">
        <f>IF(ORDERS[[#This Row],[Order Type]]="In-Store", 0,_xlfn.DAYS(ORDERS[[#This Row],[Order Arrival Date]],ORDERS[[#This Row],[Order Date]]))</f>
        <v>0</v>
      </c>
    </row>
    <row r="1300" spans="1:8" ht="15.5" x14ac:dyDescent="0.3">
      <c r="A1300" s="4">
        <f t="shared" si="20"/>
        <v>1299</v>
      </c>
      <c r="B1300" s="16">
        <v>42946.714759386858</v>
      </c>
      <c r="C1300" s="28">
        <v>42946.714759386858</v>
      </c>
      <c r="D1300" s="4" t="s">
        <v>413</v>
      </c>
      <c r="E1300" s="5" t="s">
        <v>692</v>
      </c>
      <c r="F1300" s="4">
        <v>48</v>
      </c>
      <c r="G1300" s="5">
        <v>0</v>
      </c>
      <c r="H1300" s="5">
        <f>IF(ORDERS[[#This Row],[Order Type]]="In-Store", 0,_xlfn.DAYS(ORDERS[[#This Row],[Order Arrival Date]],ORDERS[[#This Row],[Order Date]]))</f>
        <v>0</v>
      </c>
    </row>
    <row r="1301" spans="1:8" ht="15.5" x14ac:dyDescent="0.3">
      <c r="A1301" s="4">
        <f t="shared" si="20"/>
        <v>1300</v>
      </c>
      <c r="B1301" s="16">
        <v>40374.776903998747</v>
      </c>
      <c r="C1301" s="28">
        <v>40374.776903998747</v>
      </c>
      <c r="D1301" s="4" t="s">
        <v>413</v>
      </c>
      <c r="E1301" s="5" t="s">
        <v>789</v>
      </c>
      <c r="F1301" s="4">
        <v>9</v>
      </c>
      <c r="G1301" s="5">
        <v>0</v>
      </c>
      <c r="H1301" s="5">
        <f>IF(ORDERS[[#This Row],[Order Type]]="In-Store", 0,_xlfn.DAYS(ORDERS[[#This Row],[Order Arrival Date]],ORDERS[[#This Row],[Order Date]]))</f>
        <v>0</v>
      </c>
    </row>
    <row r="1302" spans="1:8" ht="15.5" x14ac:dyDescent="0.3">
      <c r="A1302" s="4">
        <f t="shared" si="20"/>
        <v>1301</v>
      </c>
      <c r="B1302" s="16">
        <v>42191.097017458029</v>
      </c>
      <c r="C1302" s="28">
        <v>42191.097017458029</v>
      </c>
      <c r="D1302" s="4" t="s">
        <v>413</v>
      </c>
      <c r="E1302" s="5" t="s">
        <v>789</v>
      </c>
      <c r="F1302" s="4">
        <v>10</v>
      </c>
      <c r="G1302" s="5">
        <v>0</v>
      </c>
      <c r="H1302" s="5">
        <f>IF(ORDERS[[#This Row],[Order Type]]="In-Store", 0,_xlfn.DAYS(ORDERS[[#This Row],[Order Arrival Date]],ORDERS[[#This Row],[Order Date]]))</f>
        <v>0</v>
      </c>
    </row>
    <row r="1303" spans="1:8" ht="15.5" x14ac:dyDescent="0.3">
      <c r="A1303" s="4">
        <f t="shared" si="20"/>
        <v>1302</v>
      </c>
      <c r="B1303" s="16">
        <v>42110.465821748046</v>
      </c>
      <c r="C1303" s="28">
        <v>42110.465821748046</v>
      </c>
      <c r="D1303" s="4" t="s">
        <v>413</v>
      </c>
      <c r="E1303" s="5" t="s">
        <v>698</v>
      </c>
      <c r="F1303" s="4">
        <v>44</v>
      </c>
      <c r="G1303" s="5">
        <v>0</v>
      </c>
      <c r="H1303" s="5">
        <f>IF(ORDERS[[#This Row],[Order Type]]="In-Store", 0,_xlfn.DAYS(ORDERS[[#This Row],[Order Arrival Date]],ORDERS[[#This Row],[Order Date]]))</f>
        <v>0</v>
      </c>
    </row>
    <row r="1304" spans="1:8" ht="15.5" x14ac:dyDescent="0.3">
      <c r="A1304" s="4">
        <f t="shared" si="20"/>
        <v>1303</v>
      </c>
      <c r="B1304" s="16">
        <v>42798.008230529769</v>
      </c>
      <c r="C1304" s="28">
        <v>42798.008230529769</v>
      </c>
      <c r="D1304" s="4" t="s">
        <v>413</v>
      </c>
      <c r="E1304" s="5" t="s">
        <v>664</v>
      </c>
      <c r="F1304" s="4">
        <v>38</v>
      </c>
      <c r="G1304" s="5">
        <v>0</v>
      </c>
      <c r="H1304" s="5">
        <f>IF(ORDERS[[#This Row],[Order Type]]="In-Store", 0,_xlfn.DAYS(ORDERS[[#This Row],[Order Arrival Date]],ORDERS[[#This Row],[Order Date]]))</f>
        <v>0</v>
      </c>
    </row>
    <row r="1305" spans="1:8" ht="15.5" x14ac:dyDescent="0.3">
      <c r="A1305" s="4">
        <f t="shared" si="20"/>
        <v>1304</v>
      </c>
      <c r="B1305" s="16">
        <v>44124.662923588337</v>
      </c>
      <c r="C1305" s="28">
        <v>44124.662923588337</v>
      </c>
      <c r="D1305" s="4" t="s">
        <v>413</v>
      </c>
      <c r="E1305" s="5" t="s">
        <v>777</v>
      </c>
      <c r="F1305" s="4">
        <v>19</v>
      </c>
      <c r="G1305" s="5">
        <v>0</v>
      </c>
      <c r="H1305" s="5">
        <f>IF(ORDERS[[#This Row],[Order Type]]="In-Store", 0,_xlfn.DAYS(ORDERS[[#This Row],[Order Arrival Date]],ORDERS[[#This Row],[Order Date]]))</f>
        <v>0</v>
      </c>
    </row>
    <row r="1306" spans="1:8" ht="15.5" x14ac:dyDescent="0.3">
      <c r="A1306" s="4">
        <f t="shared" si="20"/>
        <v>1305</v>
      </c>
      <c r="B1306" s="16">
        <v>40738.378504328197</v>
      </c>
      <c r="C1306" s="28">
        <v>40738.378504328197</v>
      </c>
      <c r="D1306" s="4" t="s">
        <v>413</v>
      </c>
      <c r="E1306" s="5" t="s">
        <v>741</v>
      </c>
      <c r="F1306" s="4">
        <v>14</v>
      </c>
      <c r="G1306" s="5">
        <v>0</v>
      </c>
      <c r="H1306" s="5">
        <f>IF(ORDERS[[#This Row],[Order Type]]="In-Store", 0,_xlfn.DAYS(ORDERS[[#This Row],[Order Arrival Date]],ORDERS[[#This Row],[Order Date]]))</f>
        <v>0</v>
      </c>
    </row>
    <row r="1307" spans="1:8" ht="15.5" x14ac:dyDescent="0.3">
      <c r="A1307" s="4">
        <f t="shared" si="20"/>
        <v>1306</v>
      </c>
      <c r="B1307" s="16">
        <v>44474.91195468534</v>
      </c>
      <c r="C1307" s="28">
        <v>44474.91195468534</v>
      </c>
      <c r="D1307" s="4" t="s">
        <v>413</v>
      </c>
      <c r="E1307" s="5" t="s">
        <v>800</v>
      </c>
      <c r="F1307" s="4">
        <v>10</v>
      </c>
      <c r="G1307" s="5">
        <v>0</v>
      </c>
      <c r="H1307" s="5">
        <f>IF(ORDERS[[#This Row],[Order Type]]="In-Store", 0,_xlfn.DAYS(ORDERS[[#This Row],[Order Arrival Date]],ORDERS[[#This Row],[Order Date]]))</f>
        <v>0</v>
      </c>
    </row>
    <row r="1308" spans="1:8" ht="15.5" x14ac:dyDescent="0.3">
      <c r="A1308" s="4">
        <f t="shared" si="20"/>
        <v>1307</v>
      </c>
      <c r="B1308" s="16">
        <v>45079.899465287417</v>
      </c>
      <c r="C1308" s="28">
        <v>45079.899465287417</v>
      </c>
      <c r="D1308" s="4" t="s">
        <v>413</v>
      </c>
      <c r="E1308" s="5" t="s">
        <v>755</v>
      </c>
      <c r="F1308" s="4">
        <v>4</v>
      </c>
      <c r="G1308" s="5">
        <v>0</v>
      </c>
      <c r="H1308" s="5">
        <f>IF(ORDERS[[#This Row],[Order Type]]="In-Store", 0,_xlfn.DAYS(ORDERS[[#This Row],[Order Arrival Date]],ORDERS[[#This Row],[Order Date]]))</f>
        <v>0</v>
      </c>
    </row>
    <row r="1309" spans="1:8" ht="15.5" x14ac:dyDescent="0.3">
      <c r="A1309" s="4">
        <f t="shared" si="20"/>
        <v>1308</v>
      </c>
      <c r="B1309" s="16">
        <v>40849.579933451023</v>
      </c>
      <c r="C1309" s="28">
        <v>40849.579933451023</v>
      </c>
      <c r="D1309" s="4" t="s">
        <v>413</v>
      </c>
      <c r="E1309" s="5" t="s">
        <v>730</v>
      </c>
      <c r="F1309" s="4">
        <v>5</v>
      </c>
      <c r="G1309" s="5">
        <v>0</v>
      </c>
      <c r="H1309" s="5">
        <f>IF(ORDERS[[#This Row],[Order Type]]="In-Store", 0,_xlfn.DAYS(ORDERS[[#This Row],[Order Arrival Date]],ORDERS[[#This Row],[Order Date]]))</f>
        <v>0</v>
      </c>
    </row>
    <row r="1310" spans="1:8" ht="15.5" x14ac:dyDescent="0.3">
      <c r="A1310" s="4">
        <f t="shared" si="20"/>
        <v>1309</v>
      </c>
      <c r="B1310" s="16">
        <v>45171.392364937718</v>
      </c>
      <c r="C1310" s="28">
        <v>45171.392364937718</v>
      </c>
      <c r="D1310" s="4" t="s">
        <v>413</v>
      </c>
      <c r="E1310" s="5" t="s">
        <v>790</v>
      </c>
      <c r="F1310" s="4">
        <v>27</v>
      </c>
      <c r="G1310" s="5">
        <v>0</v>
      </c>
      <c r="H1310" s="5">
        <f>IF(ORDERS[[#This Row],[Order Type]]="In-Store", 0,_xlfn.DAYS(ORDERS[[#This Row],[Order Arrival Date]],ORDERS[[#This Row],[Order Date]]))</f>
        <v>0</v>
      </c>
    </row>
    <row r="1311" spans="1:8" ht="15.5" x14ac:dyDescent="0.3">
      <c r="A1311" s="4">
        <f t="shared" si="20"/>
        <v>1310</v>
      </c>
      <c r="B1311" s="16">
        <v>42008.526450190533</v>
      </c>
      <c r="C1311" s="28">
        <v>42008.526450190533</v>
      </c>
      <c r="D1311" s="4" t="s">
        <v>413</v>
      </c>
      <c r="E1311" s="5" t="s">
        <v>818</v>
      </c>
      <c r="F1311" s="4">
        <v>38</v>
      </c>
      <c r="G1311" s="5">
        <v>0</v>
      </c>
      <c r="H1311" s="5">
        <f>IF(ORDERS[[#This Row],[Order Type]]="In-Store", 0,_xlfn.DAYS(ORDERS[[#This Row],[Order Arrival Date]],ORDERS[[#This Row],[Order Date]]))</f>
        <v>0</v>
      </c>
    </row>
    <row r="1312" spans="1:8" ht="15.5" x14ac:dyDescent="0.3">
      <c r="A1312" s="4">
        <f t="shared" si="20"/>
        <v>1311</v>
      </c>
      <c r="B1312" s="16">
        <v>42810.041916699971</v>
      </c>
      <c r="C1312" s="28">
        <v>42810.041916699971</v>
      </c>
      <c r="D1312" s="4" t="s">
        <v>413</v>
      </c>
      <c r="E1312" s="5" t="s">
        <v>769</v>
      </c>
      <c r="F1312" s="4">
        <v>47</v>
      </c>
      <c r="G1312" s="5">
        <v>0</v>
      </c>
      <c r="H1312" s="5">
        <f>IF(ORDERS[[#This Row],[Order Type]]="In-Store", 0,_xlfn.DAYS(ORDERS[[#This Row],[Order Arrival Date]],ORDERS[[#This Row],[Order Date]]))</f>
        <v>0</v>
      </c>
    </row>
    <row r="1313" spans="1:8" ht="15.5" x14ac:dyDescent="0.3">
      <c r="A1313" s="4">
        <f t="shared" si="20"/>
        <v>1312</v>
      </c>
      <c r="B1313" s="16">
        <v>42334.506368164155</v>
      </c>
      <c r="C1313" s="28">
        <v>42334.506368164155</v>
      </c>
      <c r="D1313" s="4" t="s">
        <v>413</v>
      </c>
      <c r="E1313" s="5" t="s">
        <v>745</v>
      </c>
      <c r="F1313" s="4">
        <v>50</v>
      </c>
      <c r="G1313" s="5">
        <v>0</v>
      </c>
      <c r="H1313" s="5">
        <f>IF(ORDERS[[#This Row],[Order Type]]="In-Store", 0,_xlfn.DAYS(ORDERS[[#This Row],[Order Arrival Date]],ORDERS[[#This Row],[Order Date]]))</f>
        <v>0</v>
      </c>
    </row>
    <row r="1314" spans="1:8" ht="15.5" x14ac:dyDescent="0.3">
      <c r="A1314" s="4">
        <f t="shared" si="20"/>
        <v>1313</v>
      </c>
      <c r="B1314" s="16">
        <v>44238.440275551206</v>
      </c>
      <c r="C1314" s="28">
        <v>44251.440275551206</v>
      </c>
      <c r="D1314" s="4" t="s">
        <v>414</v>
      </c>
      <c r="E1314" s="5" t="s">
        <v>807</v>
      </c>
      <c r="F1314" s="4">
        <v>0</v>
      </c>
      <c r="G1314" s="5">
        <v>0</v>
      </c>
      <c r="H1314" s="5">
        <f>IF(ORDERS[[#This Row],[Order Type]]="In-Store", 0,_xlfn.DAYS(ORDERS[[#This Row],[Order Arrival Date]],ORDERS[[#This Row],[Order Date]]))</f>
        <v>13</v>
      </c>
    </row>
    <row r="1315" spans="1:8" ht="15.5" x14ac:dyDescent="0.3">
      <c r="A1315" s="4">
        <f t="shared" si="20"/>
        <v>1314</v>
      </c>
      <c r="B1315" s="16">
        <v>45187.038456980299</v>
      </c>
      <c r="C1315" s="28">
        <v>45187.038456980299</v>
      </c>
      <c r="D1315" s="4" t="s">
        <v>413</v>
      </c>
      <c r="E1315" s="5" t="s">
        <v>794</v>
      </c>
      <c r="F1315" s="4">
        <v>44</v>
      </c>
      <c r="G1315" s="5">
        <v>0</v>
      </c>
      <c r="H1315" s="5">
        <f>IF(ORDERS[[#This Row],[Order Type]]="In-Store", 0,_xlfn.DAYS(ORDERS[[#This Row],[Order Arrival Date]],ORDERS[[#This Row],[Order Date]]))</f>
        <v>0</v>
      </c>
    </row>
    <row r="1316" spans="1:8" ht="15.5" x14ac:dyDescent="0.3">
      <c r="A1316" s="4">
        <f t="shared" si="20"/>
        <v>1315</v>
      </c>
      <c r="B1316" s="16">
        <v>43430.336893048843</v>
      </c>
      <c r="C1316" s="28">
        <v>43430.336893048843</v>
      </c>
      <c r="D1316" s="4" t="s">
        <v>413</v>
      </c>
      <c r="E1316" s="5" t="s">
        <v>794</v>
      </c>
      <c r="F1316" s="4">
        <v>15</v>
      </c>
      <c r="G1316" s="5">
        <v>0</v>
      </c>
      <c r="H1316" s="5">
        <f>IF(ORDERS[[#This Row],[Order Type]]="In-Store", 0,_xlfn.DAYS(ORDERS[[#This Row],[Order Arrival Date]],ORDERS[[#This Row],[Order Date]]))</f>
        <v>0</v>
      </c>
    </row>
    <row r="1317" spans="1:8" ht="15.5" x14ac:dyDescent="0.3">
      <c r="A1317" s="4">
        <f t="shared" si="20"/>
        <v>1316</v>
      </c>
      <c r="B1317" s="16">
        <v>41723.57062678691</v>
      </c>
      <c r="C1317" s="28">
        <v>41723.57062678691</v>
      </c>
      <c r="D1317" s="4" t="s">
        <v>413</v>
      </c>
      <c r="E1317" s="5" t="s">
        <v>815</v>
      </c>
      <c r="F1317" s="4">
        <v>9</v>
      </c>
      <c r="G1317" s="5">
        <v>0</v>
      </c>
      <c r="H1317" s="5">
        <f>IF(ORDERS[[#This Row],[Order Type]]="In-Store", 0,_xlfn.DAYS(ORDERS[[#This Row],[Order Arrival Date]],ORDERS[[#This Row],[Order Date]]))</f>
        <v>0</v>
      </c>
    </row>
    <row r="1318" spans="1:8" ht="15.5" x14ac:dyDescent="0.3">
      <c r="A1318" s="4">
        <f t="shared" si="20"/>
        <v>1317</v>
      </c>
      <c r="B1318" s="16">
        <v>42522.684401082559</v>
      </c>
      <c r="C1318" s="28">
        <v>42522.684401082559</v>
      </c>
      <c r="D1318" s="4" t="s">
        <v>413</v>
      </c>
      <c r="E1318" s="5" t="s">
        <v>729</v>
      </c>
      <c r="F1318" s="4">
        <v>39</v>
      </c>
      <c r="G1318" s="5">
        <v>0</v>
      </c>
      <c r="H1318" s="5">
        <f>IF(ORDERS[[#This Row],[Order Type]]="In-Store", 0,_xlfn.DAYS(ORDERS[[#This Row],[Order Arrival Date]],ORDERS[[#This Row],[Order Date]]))</f>
        <v>0</v>
      </c>
    </row>
    <row r="1319" spans="1:8" ht="15.5" x14ac:dyDescent="0.3">
      <c r="A1319" s="4">
        <f t="shared" si="20"/>
        <v>1318</v>
      </c>
      <c r="B1319" s="16">
        <v>45249.978241612756</v>
      </c>
      <c r="C1319" s="28">
        <v>45249.978241612756</v>
      </c>
      <c r="D1319" s="4" t="s">
        <v>413</v>
      </c>
      <c r="E1319" s="5" t="s">
        <v>749</v>
      </c>
      <c r="F1319" s="4">
        <v>18</v>
      </c>
      <c r="G1319" s="5">
        <v>0</v>
      </c>
      <c r="H1319" s="5">
        <f>IF(ORDERS[[#This Row],[Order Type]]="In-Store", 0,_xlfn.DAYS(ORDERS[[#This Row],[Order Arrival Date]],ORDERS[[#This Row],[Order Date]]))</f>
        <v>0</v>
      </c>
    </row>
    <row r="1320" spans="1:8" ht="15.5" x14ac:dyDescent="0.3">
      <c r="A1320" s="4">
        <f t="shared" si="20"/>
        <v>1319</v>
      </c>
      <c r="B1320" s="16">
        <v>42417.239213246212</v>
      </c>
      <c r="C1320" s="28">
        <v>42417.239213246212</v>
      </c>
      <c r="D1320" s="4" t="s">
        <v>413</v>
      </c>
      <c r="E1320" s="5" t="s">
        <v>759</v>
      </c>
      <c r="F1320" s="4">
        <v>41</v>
      </c>
      <c r="G1320" s="5">
        <v>0</v>
      </c>
      <c r="H1320" s="5">
        <f>IF(ORDERS[[#This Row],[Order Type]]="In-Store", 0,_xlfn.DAYS(ORDERS[[#This Row],[Order Arrival Date]],ORDERS[[#This Row],[Order Date]]))</f>
        <v>0</v>
      </c>
    </row>
    <row r="1321" spans="1:8" ht="15.5" x14ac:dyDescent="0.3">
      <c r="A1321" s="4">
        <f t="shared" si="20"/>
        <v>1320</v>
      </c>
      <c r="B1321" s="16">
        <v>42149.039900456781</v>
      </c>
      <c r="C1321" s="28">
        <v>42149.039900456781</v>
      </c>
      <c r="D1321" s="4" t="s">
        <v>413</v>
      </c>
      <c r="E1321" s="5" t="s">
        <v>674</v>
      </c>
      <c r="F1321" s="4">
        <v>31</v>
      </c>
      <c r="G1321" s="5">
        <v>0</v>
      </c>
      <c r="H1321" s="5">
        <f>IF(ORDERS[[#This Row],[Order Type]]="In-Store", 0,_xlfn.DAYS(ORDERS[[#This Row],[Order Arrival Date]],ORDERS[[#This Row],[Order Date]]))</f>
        <v>0</v>
      </c>
    </row>
    <row r="1322" spans="1:8" ht="15.5" x14ac:dyDescent="0.3">
      <c r="A1322" s="4">
        <f t="shared" si="20"/>
        <v>1321</v>
      </c>
      <c r="B1322" s="16">
        <v>42280.036592358323</v>
      </c>
      <c r="C1322" s="28">
        <v>42280.036592358323</v>
      </c>
      <c r="D1322" s="4" t="s">
        <v>413</v>
      </c>
      <c r="E1322" s="5" t="s">
        <v>763</v>
      </c>
      <c r="F1322" s="4">
        <v>5</v>
      </c>
      <c r="G1322" s="5">
        <v>0</v>
      </c>
      <c r="H1322" s="5">
        <f>IF(ORDERS[[#This Row],[Order Type]]="In-Store", 0,_xlfn.DAYS(ORDERS[[#This Row],[Order Arrival Date]],ORDERS[[#This Row],[Order Date]]))</f>
        <v>0</v>
      </c>
    </row>
    <row r="1323" spans="1:8" ht="15.5" x14ac:dyDescent="0.3">
      <c r="A1323" s="4">
        <f t="shared" si="20"/>
        <v>1322</v>
      </c>
      <c r="B1323" s="16">
        <v>40979.664254770934</v>
      </c>
      <c r="C1323" s="28">
        <v>40979.664254770934</v>
      </c>
      <c r="D1323" s="4" t="s">
        <v>413</v>
      </c>
      <c r="E1323" s="5" t="s">
        <v>677</v>
      </c>
      <c r="F1323" s="4">
        <v>6</v>
      </c>
      <c r="G1323" s="5">
        <v>0</v>
      </c>
      <c r="H1323" s="5">
        <f>IF(ORDERS[[#This Row],[Order Type]]="In-Store", 0,_xlfn.DAYS(ORDERS[[#This Row],[Order Arrival Date]],ORDERS[[#This Row],[Order Date]]))</f>
        <v>0</v>
      </c>
    </row>
    <row r="1324" spans="1:8" ht="15.5" x14ac:dyDescent="0.3">
      <c r="A1324" s="4">
        <f t="shared" si="20"/>
        <v>1323</v>
      </c>
      <c r="B1324" s="16">
        <v>43872.832253633511</v>
      </c>
      <c r="C1324" s="28">
        <v>43872.832253633511</v>
      </c>
      <c r="D1324" s="4" t="s">
        <v>413</v>
      </c>
      <c r="E1324" s="5" t="s">
        <v>814</v>
      </c>
      <c r="F1324" s="4">
        <v>20</v>
      </c>
      <c r="G1324" s="5">
        <v>0</v>
      </c>
      <c r="H1324" s="5">
        <f>IF(ORDERS[[#This Row],[Order Type]]="In-Store", 0,_xlfn.DAYS(ORDERS[[#This Row],[Order Arrival Date]],ORDERS[[#This Row],[Order Date]]))</f>
        <v>0</v>
      </c>
    </row>
    <row r="1325" spans="1:8" ht="15.5" x14ac:dyDescent="0.3">
      <c r="A1325" s="4">
        <f t="shared" si="20"/>
        <v>1324</v>
      </c>
      <c r="B1325" s="16">
        <v>43515.170270386538</v>
      </c>
      <c r="C1325" s="28">
        <v>43515.170270386538</v>
      </c>
      <c r="D1325" s="4" t="s">
        <v>413</v>
      </c>
      <c r="E1325" s="5" t="s">
        <v>815</v>
      </c>
      <c r="F1325" s="4">
        <v>5</v>
      </c>
      <c r="G1325" s="5">
        <v>0</v>
      </c>
      <c r="H1325" s="5">
        <f>IF(ORDERS[[#This Row],[Order Type]]="In-Store", 0,_xlfn.DAYS(ORDERS[[#This Row],[Order Arrival Date]],ORDERS[[#This Row],[Order Date]]))</f>
        <v>0</v>
      </c>
    </row>
    <row r="1326" spans="1:8" ht="15.5" x14ac:dyDescent="0.3">
      <c r="A1326" s="4">
        <f t="shared" si="20"/>
        <v>1325</v>
      </c>
      <c r="B1326" s="16">
        <v>43004.910190563642</v>
      </c>
      <c r="C1326" s="28">
        <v>43004.910190563642</v>
      </c>
      <c r="D1326" s="4" t="s">
        <v>413</v>
      </c>
      <c r="E1326" s="5" t="s">
        <v>686</v>
      </c>
      <c r="F1326" s="4">
        <v>26</v>
      </c>
      <c r="G1326" s="5">
        <v>0</v>
      </c>
      <c r="H1326" s="5">
        <f>IF(ORDERS[[#This Row],[Order Type]]="In-Store", 0,_xlfn.DAYS(ORDERS[[#This Row],[Order Arrival Date]],ORDERS[[#This Row],[Order Date]]))</f>
        <v>0</v>
      </c>
    </row>
    <row r="1327" spans="1:8" ht="15.5" x14ac:dyDescent="0.3">
      <c r="A1327" s="4">
        <f t="shared" si="20"/>
        <v>1326</v>
      </c>
      <c r="B1327" s="16">
        <v>45144.512202492704</v>
      </c>
      <c r="C1327" s="28">
        <v>45144.512202492704</v>
      </c>
      <c r="D1327" s="4" t="s">
        <v>413</v>
      </c>
      <c r="E1327" s="5" t="s">
        <v>668</v>
      </c>
      <c r="F1327" s="4">
        <v>6</v>
      </c>
      <c r="G1327" s="5">
        <v>0</v>
      </c>
      <c r="H1327" s="5">
        <f>IF(ORDERS[[#This Row],[Order Type]]="In-Store", 0,_xlfn.DAYS(ORDERS[[#This Row],[Order Arrival Date]],ORDERS[[#This Row],[Order Date]]))</f>
        <v>0</v>
      </c>
    </row>
    <row r="1328" spans="1:8" ht="15.5" x14ac:dyDescent="0.3">
      <c r="A1328" s="4">
        <f t="shared" si="20"/>
        <v>1327</v>
      </c>
      <c r="B1328" s="16">
        <v>42872.494147446021</v>
      </c>
      <c r="C1328" s="28">
        <v>42872.494147446021</v>
      </c>
      <c r="D1328" s="4" t="s">
        <v>413</v>
      </c>
      <c r="E1328" s="5" t="s">
        <v>700</v>
      </c>
      <c r="F1328" s="4">
        <v>46</v>
      </c>
      <c r="G1328" s="5">
        <v>0</v>
      </c>
      <c r="H1328" s="5">
        <f>IF(ORDERS[[#This Row],[Order Type]]="In-Store", 0,_xlfn.DAYS(ORDERS[[#This Row],[Order Arrival Date]],ORDERS[[#This Row],[Order Date]]))</f>
        <v>0</v>
      </c>
    </row>
    <row r="1329" spans="1:8" ht="15.5" x14ac:dyDescent="0.3">
      <c r="A1329" s="4">
        <f t="shared" si="20"/>
        <v>1328</v>
      </c>
      <c r="B1329" s="16">
        <v>44127.585634022755</v>
      </c>
      <c r="C1329" s="28">
        <v>44143.585634022755</v>
      </c>
      <c r="D1329" s="4" t="s">
        <v>414</v>
      </c>
      <c r="E1329" s="5" t="s">
        <v>761</v>
      </c>
      <c r="F1329" s="4">
        <v>0</v>
      </c>
      <c r="G1329" s="5">
        <v>0</v>
      </c>
      <c r="H1329" s="5">
        <f>IF(ORDERS[[#This Row],[Order Type]]="In-Store", 0,_xlfn.DAYS(ORDERS[[#This Row],[Order Arrival Date]],ORDERS[[#This Row],[Order Date]]))</f>
        <v>16</v>
      </c>
    </row>
    <row r="1330" spans="1:8" ht="15.5" x14ac:dyDescent="0.3">
      <c r="A1330" s="4">
        <f t="shared" si="20"/>
        <v>1329</v>
      </c>
      <c r="B1330" s="16">
        <v>44605.385462782389</v>
      </c>
      <c r="C1330" s="28">
        <v>44605.385462782389</v>
      </c>
      <c r="D1330" s="4" t="s">
        <v>413</v>
      </c>
      <c r="E1330" s="5" t="s">
        <v>684</v>
      </c>
      <c r="F1330" s="4">
        <v>29</v>
      </c>
      <c r="G1330" s="5">
        <v>0</v>
      </c>
      <c r="H1330" s="5">
        <f>IF(ORDERS[[#This Row],[Order Type]]="In-Store", 0,_xlfn.DAYS(ORDERS[[#This Row],[Order Arrival Date]],ORDERS[[#This Row],[Order Date]]))</f>
        <v>0</v>
      </c>
    </row>
    <row r="1331" spans="1:8" ht="15.5" x14ac:dyDescent="0.3">
      <c r="A1331" s="4">
        <f t="shared" si="20"/>
        <v>1330</v>
      </c>
      <c r="B1331" s="16">
        <v>42393.855742901294</v>
      </c>
      <c r="C1331" s="28">
        <v>42393.855742901294</v>
      </c>
      <c r="D1331" s="4" t="s">
        <v>413</v>
      </c>
      <c r="E1331" s="5" t="s">
        <v>732</v>
      </c>
      <c r="F1331" s="4">
        <v>41</v>
      </c>
      <c r="G1331" s="5">
        <v>0</v>
      </c>
      <c r="H1331" s="5">
        <f>IF(ORDERS[[#This Row],[Order Type]]="In-Store", 0,_xlfn.DAYS(ORDERS[[#This Row],[Order Arrival Date]],ORDERS[[#This Row],[Order Date]]))</f>
        <v>0</v>
      </c>
    </row>
    <row r="1332" spans="1:8" ht="15.5" x14ac:dyDescent="0.3">
      <c r="A1332" s="4">
        <f t="shared" si="20"/>
        <v>1331</v>
      </c>
      <c r="B1332" s="16">
        <v>43869.806371204359</v>
      </c>
      <c r="C1332" s="28">
        <v>43869.806371204359</v>
      </c>
      <c r="D1332" s="4" t="s">
        <v>413</v>
      </c>
      <c r="E1332" s="5" t="s">
        <v>778</v>
      </c>
      <c r="F1332" s="4">
        <v>29</v>
      </c>
      <c r="G1332" s="5">
        <v>0</v>
      </c>
      <c r="H1332" s="5">
        <f>IF(ORDERS[[#This Row],[Order Type]]="In-Store", 0,_xlfn.DAYS(ORDERS[[#This Row],[Order Arrival Date]],ORDERS[[#This Row],[Order Date]]))</f>
        <v>0</v>
      </c>
    </row>
    <row r="1333" spans="1:8" ht="15.5" x14ac:dyDescent="0.3">
      <c r="A1333" s="4">
        <f t="shared" si="20"/>
        <v>1332</v>
      </c>
      <c r="B1333" s="16">
        <v>45402.200300389231</v>
      </c>
      <c r="C1333" s="28">
        <v>45402.200300389231</v>
      </c>
      <c r="D1333" s="4" t="s">
        <v>413</v>
      </c>
      <c r="E1333" s="5" t="s">
        <v>819</v>
      </c>
      <c r="F1333" s="4">
        <v>30</v>
      </c>
      <c r="G1333" s="5">
        <v>0</v>
      </c>
      <c r="H1333" s="5">
        <f>IF(ORDERS[[#This Row],[Order Type]]="In-Store", 0,_xlfn.DAYS(ORDERS[[#This Row],[Order Arrival Date]],ORDERS[[#This Row],[Order Date]]))</f>
        <v>0</v>
      </c>
    </row>
    <row r="1334" spans="1:8" ht="15.5" x14ac:dyDescent="0.3">
      <c r="A1334" s="4">
        <f t="shared" si="20"/>
        <v>1333</v>
      </c>
      <c r="B1334" s="16">
        <v>45127.844275981457</v>
      </c>
      <c r="C1334" s="28">
        <v>45127.844275981457</v>
      </c>
      <c r="D1334" s="4" t="s">
        <v>413</v>
      </c>
      <c r="E1334" s="5" t="s">
        <v>797</v>
      </c>
      <c r="F1334" s="4">
        <v>22</v>
      </c>
      <c r="G1334" s="5">
        <v>0</v>
      </c>
      <c r="H1334" s="5">
        <f>IF(ORDERS[[#This Row],[Order Type]]="In-Store", 0,_xlfn.DAYS(ORDERS[[#This Row],[Order Arrival Date]],ORDERS[[#This Row],[Order Date]]))</f>
        <v>0</v>
      </c>
    </row>
    <row r="1335" spans="1:8" ht="15.5" x14ac:dyDescent="0.3">
      <c r="A1335" s="4">
        <f t="shared" si="20"/>
        <v>1334</v>
      </c>
      <c r="B1335" s="16">
        <v>43594.719154597529</v>
      </c>
      <c r="C1335" s="28">
        <v>43596.719154597529</v>
      </c>
      <c r="D1335" s="4" t="s">
        <v>414</v>
      </c>
      <c r="E1335" s="5" t="s">
        <v>741</v>
      </c>
      <c r="F1335" s="4">
        <v>0</v>
      </c>
      <c r="G1335" s="5">
        <v>0</v>
      </c>
      <c r="H1335" s="5">
        <f>IF(ORDERS[[#This Row],[Order Type]]="In-Store", 0,_xlfn.DAYS(ORDERS[[#This Row],[Order Arrival Date]],ORDERS[[#This Row],[Order Date]]))</f>
        <v>2</v>
      </c>
    </row>
    <row r="1336" spans="1:8" ht="15.5" x14ac:dyDescent="0.3">
      <c r="A1336" s="4">
        <f t="shared" si="20"/>
        <v>1335</v>
      </c>
      <c r="B1336" s="16">
        <v>42866.880290224188</v>
      </c>
      <c r="C1336" s="28">
        <v>42866.880290224188</v>
      </c>
      <c r="D1336" s="4" t="s">
        <v>413</v>
      </c>
      <c r="E1336" s="5" t="s">
        <v>757</v>
      </c>
      <c r="F1336" s="4">
        <v>20</v>
      </c>
      <c r="G1336" s="5">
        <v>0</v>
      </c>
      <c r="H1336" s="5">
        <f>IF(ORDERS[[#This Row],[Order Type]]="In-Store", 0,_xlfn.DAYS(ORDERS[[#This Row],[Order Arrival Date]],ORDERS[[#This Row],[Order Date]]))</f>
        <v>0</v>
      </c>
    </row>
    <row r="1337" spans="1:8" ht="15.5" x14ac:dyDescent="0.3">
      <c r="A1337" s="4">
        <f t="shared" si="20"/>
        <v>1336</v>
      </c>
      <c r="B1337" s="16">
        <v>45229.947365429733</v>
      </c>
      <c r="C1337" s="28">
        <v>45229.947365429733</v>
      </c>
      <c r="D1337" s="4" t="s">
        <v>413</v>
      </c>
      <c r="E1337" s="5" t="s">
        <v>651</v>
      </c>
      <c r="F1337" s="4">
        <v>16</v>
      </c>
      <c r="G1337" s="5">
        <v>0</v>
      </c>
      <c r="H1337" s="5">
        <f>IF(ORDERS[[#This Row],[Order Type]]="In-Store", 0,_xlfn.DAYS(ORDERS[[#This Row],[Order Arrival Date]],ORDERS[[#This Row],[Order Date]]))</f>
        <v>0</v>
      </c>
    </row>
    <row r="1338" spans="1:8" ht="15.5" x14ac:dyDescent="0.3">
      <c r="A1338" s="4">
        <f t="shared" si="20"/>
        <v>1337</v>
      </c>
      <c r="B1338" s="16">
        <v>44581.524121837916</v>
      </c>
      <c r="C1338" s="28">
        <v>44581.524121837916</v>
      </c>
      <c r="D1338" s="4" t="s">
        <v>413</v>
      </c>
      <c r="E1338" s="5" t="s">
        <v>678</v>
      </c>
      <c r="F1338" s="4">
        <v>5</v>
      </c>
      <c r="G1338" s="5">
        <v>0</v>
      </c>
      <c r="H1338" s="5">
        <f>IF(ORDERS[[#This Row],[Order Type]]="In-Store", 0,_xlfn.DAYS(ORDERS[[#This Row],[Order Arrival Date]],ORDERS[[#This Row],[Order Date]]))</f>
        <v>0</v>
      </c>
    </row>
    <row r="1339" spans="1:8" ht="15.5" x14ac:dyDescent="0.3">
      <c r="A1339" s="4">
        <f t="shared" si="20"/>
        <v>1338</v>
      </c>
      <c r="B1339" s="16">
        <v>41527.623343649466</v>
      </c>
      <c r="C1339" s="28">
        <v>41527.623343649466</v>
      </c>
      <c r="D1339" s="4" t="s">
        <v>413</v>
      </c>
      <c r="E1339" s="5" t="s">
        <v>714</v>
      </c>
      <c r="F1339" s="4">
        <v>26</v>
      </c>
      <c r="G1339" s="5">
        <v>0</v>
      </c>
      <c r="H1339" s="5">
        <f>IF(ORDERS[[#This Row],[Order Type]]="In-Store", 0,_xlfn.DAYS(ORDERS[[#This Row],[Order Arrival Date]],ORDERS[[#This Row],[Order Date]]))</f>
        <v>0</v>
      </c>
    </row>
    <row r="1340" spans="1:8" ht="15.5" x14ac:dyDescent="0.3">
      <c r="A1340" s="4">
        <f t="shared" si="20"/>
        <v>1339</v>
      </c>
      <c r="B1340" s="16">
        <v>40769.464888227369</v>
      </c>
      <c r="C1340" s="28">
        <v>40769.464888227369</v>
      </c>
      <c r="D1340" s="4" t="s">
        <v>413</v>
      </c>
      <c r="E1340" s="5" t="s">
        <v>732</v>
      </c>
      <c r="F1340" s="4">
        <v>1</v>
      </c>
      <c r="G1340" s="5">
        <v>0</v>
      </c>
      <c r="H1340" s="5">
        <f>IF(ORDERS[[#This Row],[Order Type]]="In-Store", 0,_xlfn.DAYS(ORDERS[[#This Row],[Order Arrival Date]],ORDERS[[#This Row],[Order Date]]))</f>
        <v>0</v>
      </c>
    </row>
    <row r="1341" spans="1:8" ht="15.5" x14ac:dyDescent="0.3">
      <c r="A1341" s="4">
        <f t="shared" si="20"/>
        <v>1340</v>
      </c>
      <c r="B1341" s="16">
        <v>41699.667410323214</v>
      </c>
      <c r="C1341" s="28">
        <v>41699.667410323214</v>
      </c>
      <c r="D1341" s="4" t="s">
        <v>413</v>
      </c>
      <c r="E1341" s="5" t="s">
        <v>675</v>
      </c>
      <c r="F1341" s="4">
        <v>24</v>
      </c>
      <c r="G1341" s="5">
        <v>0</v>
      </c>
      <c r="H1341" s="5">
        <f>IF(ORDERS[[#This Row],[Order Type]]="In-Store", 0,_xlfn.DAYS(ORDERS[[#This Row],[Order Arrival Date]],ORDERS[[#This Row],[Order Date]]))</f>
        <v>0</v>
      </c>
    </row>
    <row r="1342" spans="1:8" ht="15.5" x14ac:dyDescent="0.3">
      <c r="A1342" s="4">
        <f t="shared" si="20"/>
        <v>1341</v>
      </c>
      <c r="B1342" s="16">
        <v>44353.969508920316</v>
      </c>
      <c r="C1342" s="28">
        <v>44353.969508920316</v>
      </c>
      <c r="D1342" s="4" t="s">
        <v>413</v>
      </c>
      <c r="E1342" s="5" t="s">
        <v>724</v>
      </c>
      <c r="F1342" s="4">
        <v>7</v>
      </c>
      <c r="G1342" s="5">
        <v>0</v>
      </c>
      <c r="H1342" s="5">
        <f>IF(ORDERS[[#This Row],[Order Type]]="In-Store", 0,_xlfn.DAYS(ORDERS[[#This Row],[Order Arrival Date]],ORDERS[[#This Row],[Order Date]]))</f>
        <v>0</v>
      </c>
    </row>
    <row r="1343" spans="1:8" ht="15.5" x14ac:dyDescent="0.3">
      <c r="A1343" s="4">
        <f t="shared" si="20"/>
        <v>1342</v>
      </c>
      <c r="B1343" s="16">
        <v>42320.268794160111</v>
      </c>
      <c r="C1343" s="28">
        <v>42320.268794160111</v>
      </c>
      <c r="D1343" s="4" t="s">
        <v>413</v>
      </c>
      <c r="E1343" s="5" t="s">
        <v>722</v>
      </c>
      <c r="F1343" s="4">
        <v>18</v>
      </c>
      <c r="G1343" s="5">
        <v>0</v>
      </c>
      <c r="H1343" s="5">
        <f>IF(ORDERS[[#This Row],[Order Type]]="In-Store", 0,_xlfn.DAYS(ORDERS[[#This Row],[Order Arrival Date]],ORDERS[[#This Row],[Order Date]]))</f>
        <v>0</v>
      </c>
    </row>
    <row r="1344" spans="1:8" ht="15.5" x14ac:dyDescent="0.3">
      <c r="A1344" s="4">
        <f t="shared" si="20"/>
        <v>1343</v>
      </c>
      <c r="B1344" s="16">
        <v>44881.380098401649</v>
      </c>
      <c r="C1344" s="28">
        <v>44895.380098401649</v>
      </c>
      <c r="D1344" s="4" t="s">
        <v>414</v>
      </c>
      <c r="E1344" s="5" t="s">
        <v>803</v>
      </c>
      <c r="F1344" s="4">
        <v>0</v>
      </c>
      <c r="G1344" s="5">
        <v>0</v>
      </c>
      <c r="H1344" s="5">
        <f>IF(ORDERS[[#This Row],[Order Type]]="In-Store", 0,_xlfn.DAYS(ORDERS[[#This Row],[Order Arrival Date]],ORDERS[[#This Row],[Order Date]]))</f>
        <v>14</v>
      </c>
    </row>
    <row r="1345" spans="1:8" ht="15.5" x14ac:dyDescent="0.3">
      <c r="A1345" s="4">
        <f t="shared" si="20"/>
        <v>1344</v>
      </c>
      <c r="B1345" s="16">
        <v>42169.201263139068</v>
      </c>
      <c r="C1345" s="28">
        <v>42174.201263139068</v>
      </c>
      <c r="D1345" s="4" t="s">
        <v>414</v>
      </c>
      <c r="E1345" s="5" t="s">
        <v>643</v>
      </c>
      <c r="F1345" s="4">
        <v>0</v>
      </c>
      <c r="G1345" s="5">
        <v>0</v>
      </c>
      <c r="H1345" s="5">
        <f>IF(ORDERS[[#This Row],[Order Type]]="In-Store", 0,_xlfn.DAYS(ORDERS[[#This Row],[Order Arrival Date]],ORDERS[[#This Row],[Order Date]]))</f>
        <v>5</v>
      </c>
    </row>
    <row r="1346" spans="1:8" ht="15.5" x14ac:dyDescent="0.3">
      <c r="A1346" s="4">
        <f t="shared" si="20"/>
        <v>1345</v>
      </c>
      <c r="B1346" s="16">
        <v>42506.498719952608</v>
      </c>
      <c r="C1346" s="28">
        <v>42506.498719952608</v>
      </c>
      <c r="D1346" s="4" t="s">
        <v>413</v>
      </c>
      <c r="E1346" s="5" t="s">
        <v>694</v>
      </c>
      <c r="F1346" s="4">
        <v>46</v>
      </c>
      <c r="G1346" s="5">
        <v>0</v>
      </c>
      <c r="H1346" s="5">
        <f>IF(ORDERS[[#This Row],[Order Type]]="In-Store", 0,_xlfn.DAYS(ORDERS[[#This Row],[Order Arrival Date]],ORDERS[[#This Row],[Order Date]]))</f>
        <v>0</v>
      </c>
    </row>
    <row r="1347" spans="1:8" ht="15.5" x14ac:dyDescent="0.3">
      <c r="A1347" s="4">
        <f t="shared" si="20"/>
        <v>1346</v>
      </c>
      <c r="B1347" s="16">
        <v>44054.921484882019</v>
      </c>
      <c r="C1347" s="28">
        <v>44065.921484882019</v>
      </c>
      <c r="D1347" s="4" t="s">
        <v>414</v>
      </c>
      <c r="E1347" s="5" t="s">
        <v>637</v>
      </c>
      <c r="F1347" s="4">
        <v>0</v>
      </c>
      <c r="G1347" s="5">
        <v>0</v>
      </c>
      <c r="H1347" s="5">
        <f>IF(ORDERS[[#This Row],[Order Type]]="In-Store", 0,_xlfn.DAYS(ORDERS[[#This Row],[Order Arrival Date]],ORDERS[[#This Row],[Order Date]]))</f>
        <v>11</v>
      </c>
    </row>
    <row r="1348" spans="1:8" ht="15.5" x14ac:dyDescent="0.3">
      <c r="A1348" s="4">
        <f t="shared" ref="A1348:A1411" si="21">1+A1347</f>
        <v>1347</v>
      </c>
      <c r="B1348" s="16">
        <v>40948.129321674802</v>
      </c>
      <c r="C1348" s="28">
        <v>40948.129321674802</v>
      </c>
      <c r="D1348" s="4" t="s">
        <v>413</v>
      </c>
      <c r="E1348" s="5" t="s">
        <v>650</v>
      </c>
      <c r="F1348" s="4">
        <v>6</v>
      </c>
      <c r="G1348" s="5">
        <v>0</v>
      </c>
      <c r="H1348" s="5">
        <f>IF(ORDERS[[#This Row],[Order Type]]="In-Store", 0,_xlfn.DAYS(ORDERS[[#This Row],[Order Arrival Date]],ORDERS[[#This Row],[Order Date]]))</f>
        <v>0</v>
      </c>
    </row>
    <row r="1349" spans="1:8" ht="15.5" x14ac:dyDescent="0.3">
      <c r="A1349" s="4">
        <f t="shared" si="21"/>
        <v>1348</v>
      </c>
      <c r="B1349" s="16">
        <v>44949.687398244438</v>
      </c>
      <c r="C1349" s="28">
        <v>44949.687398244438</v>
      </c>
      <c r="D1349" s="4" t="s">
        <v>413</v>
      </c>
      <c r="E1349" s="5" t="s">
        <v>738</v>
      </c>
      <c r="F1349" s="4">
        <v>49</v>
      </c>
      <c r="G1349" s="5">
        <v>0</v>
      </c>
      <c r="H1349" s="5">
        <f>IF(ORDERS[[#This Row],[Order Type]]="In-Store", 0,_xlfn.DAYS(ORDERS[[#This Row],[Order Arrival Date]],ORDERS[[#This Row],[Order Date]]))</f>
        <v>0</v>
      </c>
    </row>
    <row r="1350" spans="1:8" ht="15.5" x14ac:dyDescent="0.3">
      <c r="A1350" s="4">
        <f t="shared" si="21"/>
        <v>1349</v>
      </c>
      <c r="B1350" s="16">
        <v>44856.045018074503</v>
      </c>
      <c r="C1350" s="28">
        <v>44860.045018074503</v>
      </c>
      <c r="D1350" s="4" t="s">
        <v>414</v>
      </c>
      <c r="E1350" s="5" t="s">
        <v>802</v>
      </c>
      <c r="F1350" s="4">
        <v>0</v>
      </c>
      <c r="G1350" s="5">
        <v>0</v>
      </c>
      <c r="H1350" s="5">
        <f>IF(ORDERS[[#This Row],[Order Type]]="In-Store", 0,_xlfn.DAYS(ORDERS[[#This Row],[Order Arrival Date]],ORDERS[[#This Row],[Order Date]]))</f>
        <v>4</v>
      </c>
    </row>
    <row r="1351" spans="1:8" ht="15.5" x14ac:dyDescent="0.3">
      <c r="A1351" s="4">
        <f t="shared" si="21"/>
        <v>1350</v>
      </c>
      <c r="B1351" s="16">
        <v>40321.662634585184</v>
      </c>
      <c r="C1351" s="28">
        <v>40321.662634585184</v>
      </c>
      <c r="D1351" s="4" t="s">
        <v>413</v>
      </c>
      <c r="E1351" s="5" t="s">
        <v>705</v>
      </c>
      <c r="F1351" s="4">
        <v>7</v>
      </c>
      <c r="G1351" s="5">
        <v>0</v>
      </c>
      <c r="H1351" s="5">
        <f>IF(ORDERS[[#This Row],[Order Type]]="In-Store", 0,_xlfn.DAYS(ORDERS[[#This Row],[Order Arrival Date]],ORDERS[[#This Row],[Order Date]]))</f>
        <v>0</v>
      </c>
    </row>
    <row r="1352" spans="1:8" ht="15.5" x14ac:dyDescent="0.3">
      <c r="A1352" s="4">
        <f t="shared" si="21"/>
        <v>1351</v>
      </c>
      <c r="B1352" s="16">
        <v>41654.077403472445</v>
      </c>
      <c r="C1352" s="28">
        <v>41654.077403472445</v>
      </c>
      <c r="D1352" s="4" t="s">
        <v>413</v>
      </c>
      <c r="E1352" s="5" t="s">
        <v>820</v>
      </c>
      <c r="F1352" s="4">
        <v>17</v>
      </c>
      <c r="G1352" s="5">
        <v>0</v>
      </c>
      <c r="H1352" s="5">
        <f>IF(ORDERS[[#This Row],[Order Type]]="In-Store", 0,_xlfn.DAYS(ORDERS[[#This Row],[Order Arrival Date]],ORDERS[[#This Row],[Order Date]]))</f>
        <v>0</v>
      </c>
    </row>
    <row r="1353" spans="1:8" ht="15.5" x14ac:dyDescent="0.3">
      <c r="A1353" s="4">
        <f t="shared" si="21"/>
        <v>1352</v>
      </c>
      <c r="B1353" s="16">
        <v>43745.746924305604</v>
      </c>
      <c r="C1353" s="28">
        <v>43745.746924305604</v>
      </c>
      <c r="D1353" s="4" t="s">
        <v>413</v>
      </c>
      <c r="E1353" s="5" t="s">
        <v>700</v>
      </c>
      <c r="F1353" s="4">
        <v>22</v>
      </c>
      <c r="G1353" s="5">
        <v>0</v>
      </c>
      <c r="H1353" s="5">
        <f>IF(ORDERS[[#This Row],[Order Type]]="In-Store", 0,_xlfn.DAYS(ORDERS[[#This Row],[Order Arrival Date]],ORDERS[[#This Row],[Order Date]]))</f>
        <v>0</v>
      </c>
    </row>
    <row r="1354" spans="1:8" ht="15.5" x14ac:dyDescent="0.3">
      <c r="A1354" s="4">
        <f t="shared" si="21"/>
        <v>1353</v>
      </c>
      <c r="B1354" s="16">
        <v>44356.584343891103</v>
      </c>
      <c r="C1354" s="28">
        <v>44356.584343891103</v>
      </c>
      <c r="D1354" s="4" t="s">
        <v>413</v>
      </c>
      <c r="E1354" s="5" t="s">
        <v>751</v>
      </c>
      <c r="F1354" s="4">
        <v>39</v>
      </c>
      <c r="G1354" s="5">
        <v>0</v>
      </c>
      <c r="H1354" s="5">
        <f>IF(ORDERS[[#This Row],[Order Type]]="In-Store", 0,_xlfn.DAYS(ORDERS[[#This Row],[Order Arrival Date]],ORDERS[[#This Row],[Order Date]]))</f>
        <v>0</v>
      </c>
    </row>
    <row r="1355" spans="1:8" ht="15.5" x14ac:dyDescent="0.3">
      <c r="A1355" s="4">
        <f t="shared" si="21"/>
        <v>1354</v>
      </c>
      <c r="B1355" s="16">
        <v>40545.275520570191</v>
      </c>
      <c r="C1355" s="28">
        <v>40549.275520570191</v>
      </c>
      <c r="D1355" s="4" t="s">
        <v>414</v>
      </c>
      <c r="E1355" s="5" t="s">
        <v>784</v>
      </c>
      <c r="F1355" s="4">
        <v>0</v>
      </c>
      <c r="G1355" s="5">
        <v>0</v>
      </c>
      <c r="H1355" s="5">
        <f>IF(ORDERS[[#This Row],[Order Type]]="In-Store", 0,_xlfn.DAYS(ORDERS[[#This Row],[Order Arrival Date]],ORDERS[[#This Row],[Order Date]]))</f>
        <v>4</v>
      </c>
    </row>
    <row r="1356" spans="1:8" ht="15.5" x14ac:dyDescent="0.3">
      <c r="A1356" s="4">
        <f t="shared" si="21"/>
        <v>1355</v>
      </c>
      <c r="B1356" s="16">
        <v>41625.728935339459</v>
      </c>
      <c r="C1356" s="28">
        <v>41627.728935339459</v>
      </c>
      <c r="D1356" s="4" t="s">
        <v>414</v>
      </c>
      <c r="E1356" s="5" t="s">
        <v>700</v>
      </c>
      <c r="F1356" s="4">
        <v>0</v>
      </c>
      <c r="G1356" s="5">
        <v>0</v>
      </c>
      <c r="H1356" s="5">
        <f>IF(ORDERS[[#This Row],[Order Type]]="In-Store", 0,_xlfn.DAYS(ORDERS[[#This Row],[Order Arrival Date]],ORDERS[[#This Row],[Order Date]]))</f>
        <v>2</v>
      </c>
    </row>
    <row r="1357" spans="1:8" ht="15.5" x14ac:dyDescent="0.3">
      <c r="A1357" s="4">
        <f t="shared" si="21"/>
        <v>1356</v>
      </c>
      <c r="B1357" s="16">
        <v>42369.643545152598</v>
      </c>
      <c r="C1357" s="28">
        <v>42369.643545152598</v>
      </c>
      <c r="D1357" s="4" t="s">
        <v>413</v>
      </c>
      <c r="E1357" s="5" t="s">
        <v>779</v>
      </c>
      <c r="F1357" s="4">
        <v>43</v>
      </c>
      <c r="G1357" s="5">
        <v>0</v>
      </c>
      <c r="H1357" s="5">
        <f>IF(ORDERS[[#This Row],[Order Type]]="In-Store", 0,_xlfn.DAYS(ORDERS[[#This Row],[Order Arrival Date]],ORDERS[[#This Row],[Order Date]]))</f>
        <v>0</v>
      </c>
    </row>
    <row r="1358" spans="1:8" ht="15.5" x14ac:dyDescent="0.3">
      <c r="A1358" s="4">
        <f t="shared" si="21"/>
        <v>1357</v>
      </c>
      <c r="B1358" s="16">
        <v>44121.544616636093</v>
      </c>
      <c r="C1358" s="28">
        <v>44121.544616636093</v>
      </c>
      <c r="D1358" s="4" t="s">
        <v>413</v>
      </c>
      <c r="E1358" s="5" t="s">
        <v>724</v>
      </c>
      <c r="F1358" s="4">
        <v>23</v>
      </c>
      <c r="G1358" s="5">
        <v>0</v>
      </c>
      <c r="H1358" s="5">
        <f>IF(ORDERS[[#This Row],[Order Type]]="In-Store", 0,_xlfn.DAYS(ORDERS[[#This Row],[Order Arrival Date]],ORDERS[[#This Row],[Order Date]]))</f>
        <v>0</v>
      </c>
    </row>
    <row r="1359" spans="1:8" ht="15.5" x14ac:dyDescent="0.3">
      <c r="A1359" s="4">
        <f t="shared" si="21"/>
        <v>1358</v>
      </c>
      <c r="B1359" s="16">
        <v>44126.265409925385</v>
      </c>
      <c r="C1359" s="28">
        <v>44126.265409925385</v>
      </c>
      <c r="D1359" s="4" t="s">
        <v>413</v>
      </c>
      <c r="E1359" s="5" t="s">
        <v>736</v>
      </c>
      <c r="F1359" s="4">
        <v>40</v>
      </c>
      <c r="G1359" s="5">
        <v>0</v>
      </c>
      <c r="H1359" s="5">
        <f>IF(ORDERS[[#This Row],[Order Type]]="In-Store", 0,_xlfn.DAYS(ORDERS[[#This Row],[Order Arrival Date]],ORDERS[[#This Row],[Order Date]]))</f>
        <v>0</v>
      </c>
    </row>
    <row r="1360" spans="1:8" ht="15.5" x14ac:dyDescent="0.3">
      <c r="A1360" s="4">
        <f t="shared" si="21"/>
        <v>1359</v>
      </c>
      <c r="B1360" s="16">
        <v>42243.783556144968</v>
      </c>
      <c r="C1360" s="28">
        <v>42243.783556144968</v>
      </c>
      <c r="D1360" s="4" t="s">
        <v>413</v>
      </c>
      <c r="E1360" s="5" t="s">
        <v>631</v>
      </c>
      <c r="F1360" s="4">
        <v>35</v>
      </c>
      <c r="G1360" s="5">
        <v>0</v>
      </c>
      <c r="H1360" s="5">
        <f>IF(ORDERS[[#This Row],[Order Type]]="In-Store", 0,_xlfn.DAYS(ORDERS[[#This Row],[Order Arrival Date]],ORDERS[[#This Row],[Order Date]]))</f>
        <v>0</v>
      </c>
    </row>
    <row r="1361" spans="1:8" ht="15.5" x14ac:dyDescent="0.3">
      <c r="A1361" s="4">
        <f t="shared" si="21"/>
        <v>1360</v>
      </c>
      <c r="B1361" s="16">
        <v>44377.730910529048</v>
      </c>
      <c r="C1361" s="28">
        <v>44377.730910529048</v>
      </c>
      <c r="D1361" s="4" t="s">
        <v>413</v>
      </c>
      <c r="E1361" s="5" t="s">
        <v>726</v>
      </c>
      <c r="F1361" s="4">
        <v>20</v>
      </c>
      <c r="G1361" s="5">
        <v>0</v>
      </c>
      <c r="H1361" s="5">
        <f>IF(ORDERS[[#This Row],[Order Type]]="In-Store", 0,_xlfn.DAYS(ORDERS[[#This Row],[Order Arrival Date]],ORDERS[[#This Row],[Order Date]]))</f>
        <v>0</v>
      </c>
    </row>
    <row r="1362" spans="1:8" ht="15.5" x14ac:dyDescent="0.3">
      <c r="A1362" s="4">
        <f t="shared" si="21"/>
        <v>1361</v>
      </c>
      <c r="B1362" s="16">
        <v>41460.443392194124</v>
      </c>
      <c r="C1362" s="28">
        <v>41460.443392194124</v>
      </c>
      <c r="D1362" s="4" t="s">
        <v>413</v>
      </c>
      <c r="E1362" s="5" t="s">
        <v>771</v>
      </c>
      <c r="F1362" s="4">
        <v>36</v>
      </c>
      <c r="G1362" s="5">
        <v>0</v>
      </c>
      <c r="H1362" s="5">
        <f>IF(ORDERS[[#This Row],[Order Type]]="In-Store", 0,_xlfn.DAYS(ORDERS[[#This Row],[Order Arrival Date]],ORDERS[[#This Row],[Order Date]]))</f>
        <v>0</v>
      </c>
    </row>
    <row r="1363" spans="1:8" ht="15.5" x14ac:dyDescent="0.3">
      <c r="A1363" s="4">
        <f t="shared" si="21"/>
        <v>1362</v>
      </c>
      <c r="B1363" s="16">
        <v>44615.601306299977</v>
      </c>
      <c r="C1363" s="28">
        <v>44615.601306299977</v>
      </c>
      <c r="D1363" s="4" t="s">
        <v>413</v>
      </c>
      <c r="E1363" s="5" t="s">
        <v>685</v>
      </c>
      <c r="F1363" s="4">
        <v>19</v>
      </c>
      <c r="G1363" s="5">
        <v>0</v>
      </c>
      <c r="H1363" s="5">
        <f>IF(ORDERS[[#This Row],[Order Type]]="In-Store", 0,_xlfn.DAYS(ORDERS[[#This Row],[Order Arrival Date]],ORDERS[[#This Row],[Order Date]]))</f>
        <v>0</v>
      </c>
    </row>
    <row r="1364" spans="1:8" ht="15.5" x14ac:dyDescent="0.3">
      <c r="A1364" s="4">
        <f t="shared" si="21"/>
        <v>1363</v>
      </c>
      <c r="B1364" s="16">
        <v>44285.085528339485</v>
      </c>
      <c r="C1364" s="28">
        <v>44285.085528339485</v>
      </c>
      <c r="D1364" s="4" t="s">
        <v>413</v>
      </c>
      <c r="E1364" s="5" t="s">
        <v>659</v>
      </c>
      <c r="F1364" s="4">
        <v>42</v>
      </c>
      <c r="G1364" s="5">
        <v>0</v>
      </c>
      <c r="H1364" s="5">
        <f>IF(ORDERS[[#This Row],[Order Type]]="In-Store", 0,_xlfn.DAYS(ORDERS[[#This Row],[Order Arrival Date]],ORDERS[[#This Row],[Order Date]]))</f>
        <v>0</v>
      </c>
    </row>
    <row r="1365" spans="1:8" ht="15.5" x14ac:dyDescent="0.3">
      <c r="A1365" s="4">
        <f t="shared" si="21"/>
        <v>1364</v>
      </c>
      <c r="B1365" s="16">
        <v>44396.828821462768</v>
      </c>
      <c r="C1365" s="28">
        <v>44396.828821462768</v>
      </c>
      <c r="D1365" s="4" t="s">
        <v>413</v>
      </c>
      <c r="E1365" s="5" t="s">
        <v>644</v>
      </c>
      <c r="F1365" s="4">
        <v>47</v>
      </c>
      <c r="G1365" s="5">
        <v>0</v>
      </c>
      <c r="H1365" s="5">
        <f>IF(ORDERS[[#This Row],[Order Type]]="In-Store", 0,_xlfn.DAYS(ORDERS[[#This Row],[Order Arrival Date]],ORDERS[[#This Row],[Order Date]]))</f>
        <v>0</v>
      </c>
    </row>
    <row r="1366" spans="1:8" ht="15.5" x14ac:dyDescent="0.3">
      <c r="A1366" s="4">
        <f t="shared" si="21"/>
        <v>1365</v>
      </c>
      <c r="B1366" s="16">
        <v>44437.071796486649</v>
      </c>
      <c r="C1366" s="28">
        <v>44437.071796486649</v>
      </c>
      <c r="D1366" s="4" t="s">
        <v>413</v>
      </c>
      <c r="E1366" s="5" t="s">
        <v>780</v>
      </c>
      <c r="F1366" s="4">
        <v>6</v>
      </c>
      <c r="G1366" s="5">
        <v>0</v>
      </c>
      <c r="H1366" s="5">
        <f>IF(ORDERS[[#This Row],[Order Type]]="In-Store", 0,_xlfn.DAYS(ORDERS[[#This Row],[Order Arrival Date]],ORDERS[[#This Row],[Order Date]]))</f>
        <v>0</v>
      </c>
    </row>
    <row r="1367" spans="1:8" ht="15.5" x14ac:dyDescent="0.3">
      <c r="A1367" s="4">
        <f t="shared" si="21"/>
        <v>1366</v>
      </c>
      <c r="B1367" s="16">
        <v>41656.269215751156</v>
      </c>
      <c r="C1367" s="28">
        <v>41656.269215751156</v>
      </c>
      <c r="D1367" s="4" t="s">
        <v>413</v>
      </c>
      <c r="E1367" s="5" t="s">
        <v>668</v>
      </c>
      <c r="F1367" s="4">
        <v>49</v>
      </c>
      <c r="G1367" s="5">
        <v>0</v>
      </c>
      <c r="H1367" s="5">
        <f>IF(ORDERS[[#This Row],[Order Type]]="In-Store", 0,_xlfn.DAYS(ORDERS[[#This Row],[Order Arrival Date]],ORDERS[[#This Row],[Order Date]]))</f>
        <v>0</v>
      </c>
    </row>
    <row r="1368" spans="1:8" ht="15.5" x14ac:dyDescent="0.3">
      <c r="A1368" s="4">
        <f t="shared" si="21"/>
        <v>1367</v>
      </c>
      <c r="B1368" s="16">
        <v>42265.478561590433</v>
      </c>
      <c r="C1368" s="28">
        <v>42265.478561590433</v>
      </c>
      <c r="D1368" s="4" t="s">
        <v>413</v>
      </c>
      <c r="E1368" s="5" t="s">
        <v>735</v>
      </c>
      <c r="F1368" s="4">
        <v>6</v>
      </c>
      <c r="G1368" s="5">
        <v>0</v>
      </c>
      <c r="H1368" s="5">
        <f>IF(ORDERS[[#This Row],[Order Type]]="In-Store", 0,_xlfn.DAYS(ORDERS[[#This Row],[Order Arrival Date]],ORDERS[[#This Row],[Order Date]]))</f>
        <v>0</v>
      </c>
    </row>
    <row r="1369" spans="1:8" ht="15.5" x14ac:dyDescent="0.3">
      <c r="A1369" s="4">
        <f t="shared" si="21"/>
        <v>1368</v>
      </c>
      <c r="B1369" s="16">
        <v>41178.325471224605</v>
      </c>
      <c r="C1369" s="28">
        <v>41178.325471224605</v>
      </c>
      <c r="D1369" s="4" t="s">
        <v>413</v>
      </c>
      <c r="E1369" s="5" t="s">
        <v>770</v>
      </c>
      <c r="F1369" s="4">
        <v>42</v>
      </c>
      <c r="G1369" s="5">
        <v>0</v>
      </c>
      <c r="H1369" s="5">
        <f>IF(ORDERS[[#This Row],[Order Type]]="In-Store", 0,_xlfn.DAYS(ORDERS[[#This Row],[Order Arrival Date]],ORDERS[[#This Row],[Order Date]]))</f>
        <v>0</v>
      </c>
    </row>
    <row r="1370" spans="1:8" ht="15.5" x14ac:dyDescent="0.3">
      <c r="A1370" s="4">
        <f t="shared" si="21"/>
        <v>1369</v>
      </c>
      <c r="B1370" s="16">
        <v>43071.366828636259</v>
      </c>
      <c r="C1370" s="28">
        <v>43071.366828636259</v>
      </c>
      <c r="D1370" s="4" t="s">
        <v>413</v>
      </c>
      <c r="E1370" s="5" t="s">
        <v>737</v>
      </c>
      <c r="F1370" s="4">
        <v>20</v>
      </c>
      <c r="G1370" s="5">
        <v>0</v>
      </c>
      <c r="H1370" s="5">
        <f>IF(ORDERS[[#This Row],[Order Type]]="In-Store", 0,_xlfn.DAYS(ORDERS[[#This Row],[Order Arrival Date]],ORDERS[[#This Row],[Order Date]]))</f>
        <v>0</v>
      </c>
    </row>
    <row r="1371" spans="1:8" ht="15.5" x14ac:dyDescent="0.3">
      <c r="A1371" s="4">
        <f t="shared" si="21"/>
        <v>1370</v>
      </c>
      <c r="B1371" s="16">
        <v>41016.433078220711</v>
      </c>
      <c r="C1371" s="28">
        <v>41027.433078220711</v>
      </c>
      <c r="D1371" s="4" t="s">
        <v>414</v>
      </c>
      <c r="E1371" s="5" t="s">
        <v>645</v>
      </c>
      <c r="F1371" s="4">
        <v>0</v>
      </c>
      <c r="G1371" s="5">
        <v>0</v>
      </c>
      <c r="H1371" s="5">
        <f>IF(ORDERS[[#This Row],[Order Type]]="In-Store", 0,_xlfn.DAYS(ORDERS[[#This Row],[Order Arrival Date]],ORDERS[[#This Row],[Order Date]]))</f>
        <v>11</v>
      </c>
    </row>
    <row r="1372" spans="1:8" ht="15.5" x14ac:dyDescent="0.3">
      <c r="A1372" s="4">
        <f t="shared" si="21"/>
        <v>1371</v>
      </c>
      <c r="B1372" s="16">
        <v>44759.116904348288</v>
      </c>
      <c r="C1372" s="28">
        <v>44759.116904348288</v>
      </c>
      <c r="D1372" s="4" t="s">
        <v>413</v>
      </c>
      <c r="E1372" s="5" t="s">
        <v>796</v>
      </c>
      <c r="F1372" s="4">
        <v>47</v>
      </c>
      <c r="G1372" s="5">
        <v>0</v>
      </c>
      <c r="H1372" s="5">
        <f>IF(ORDERS[[#This Row],[Order Type]]="In-Store", 0,_xlfn.DAYS(ORDERS[[#This Row],[Order Arrival Date]],ORDERS[[#This Row],[Order Date]]))</f>
        <v>0</v>
      </c>
    </row>
    <row r="1373" spans="1:8" ht="15.5" x14ac:dyDescent="0.3">
      <c r="A1373" s="4">
        <f t="shared" si="21"/>
        <v>1372</v>
      </c>
      <c r="B1373" s="16">
        <v>41464.557322429748</v>
      </c>
      <c r="C1373" s="28">
        <v>41464.557322429748</v>
      </c>
      <c r="D1373" s="4" t="s">
        <v>413</v>
      </c>
      <c r="E1373" s="5" t="s">
        <v>783</v>
      </c>
      <c r="F1373" s="4">
        <v>27</v>
      </c>
      <c r="G1373" s="5">
        <v>0</v>
      </c>
      <c r="H1373" s="5">
        <f>IF(ORDERS[[#This Row],[Order Type]]="In-Store", 0,_xlfn.DAYS(ORDERS[[#This Row],[Order Arrival Date]],ORDERS[[#This Row],[Order Date]]))</f>
        <v>0</v>
      </c>
    </row>
    <row r="1374" spans="1:8" ht="15.5" x14ac:dyDescent="0.3">
      <c r="A1374" s="4">
        <f t="shared" si="21"/>
        <v>1373</v>
      </c>
      <c r="B1374" s="16">
        <v>44046.323030014391</v>
      </c>
      <c r="C1374" s="28">
        <v>44046.323030014391</v>
      </c>
      <c r="D1374" s="4" t="s">
        <v>413</v>
      </c>
      <c r="E1374" s="5" t="s">
        <v>715</v>
      </c>
      <c r="F1374" s="4">
        <v>5</v>
      </c>
      <c r="G1374" s="5">
        <v>0</v>
      </c>
      <c r="H1374" s="5">
        <f>IF(ORDERS[[#This Row],[Order Type]]="In-Store", 0,_xlfn.DAYS(ORDERS[[#This Row],[Order Arrival Date]],ORDERS[[#This Row],[Order Date]]))</f>
        <v>0</v>
      </c>
    </row>
    <row r="1375" spans="1:8" ht="15.5" x14ac:dyDescent="0.3">
      <c r="A1375" s="4">
        <f t="shared" si="21"/>
        <v>1374</v>
      </c>
      <c r="B1375" s="16">
        <v>44440.583104234756</v>
      </c>
      <c r="C1375" s="28">
        <v>44440.583104234756</v>
      </c>
      <c r="D1375" s="4" t="s">
        <v>413</v>
      </c>
      <c r="E1375" s="5" t="s">
        <v>653</v>
      </c>
      <c r="F1375" s="4">
        <v>28</v>
      </c>
      <c r="G1375" s="5">
        <v>0</v>
      </c>
      <c r="H1375" s="5">
        <f>IF(ORDERS[[#This Row],[Order Type]]="In-Store", 0,_xlfn.DAYS(ORDERS[[#This Row],[Order Arrival Date]],ORDERS[[#This Row],[Order Date]]))</f>
        <v>0</v>
      </c>
    </row>
    <row r="1376" spans="1:8" ht="15.5" x14ac:dyDescent="0.3">
      <c r="A1376" s="4">
        <f t="shared" si="21"/>
        <v>1375</v>
      </c>
      <c r="B1376" s="16">
        <v>43885.876987156196</v>
      </c>
      <c r="C1376" s="28">
        <v>43885.876987156196</v>
      </c>
      <c r="D1376" s="4" t="s">
        <v>413</v>
      </c>
      <c r="E1376" s="5" t="s">
        <v>622</v>
      </c>
      <c r="F1376" s="4">
        <v>5</v>
      </c>
      <c r="G1376" s="5">
        <v>0</v>
      </c>
      <c r="H1376" s="5">
        <f>IF(ORDERS[[#This Row],[Order Type]]="In-Store", 0,_xlfn.DAYS(ORDERS[[#This Row],[Order Arrival Date]],ORDERS[[#This Row],[Order Date]]))</f>
        <v>0</v>
      </c>
    </row>
    <row r="1377" spans="1:8" ht="15.5" x14ac:dyDescent="0.3">
      <c r="A1377" s="4">
        <f t="shared" si="21"/>
        <v>1376</v>
      </c>
      <c r="B1377" s="16">
        <v>42738.076246504294</v>
      </c>
      <c r="C1377" s="28">
        <v>42738.076246504294</v>
      </c>
      <c r="D1377" s="4" t="s">
        <v>413</v>
      </c>
      <c r="E1377" s="5" t="s">
        <v>678</v>
      </c>
      <c r="F1377" s="4">
        <v>45</v>
      </c>
      <c r="G1377" s="5">
        <v>0</v>
      </c>
      <c r="H1377" s="5">
        <f>IF(ORDERS[[#This Row],[Order Type]]="In-Store", 0,_xlfn.DAYS(ORDERS[[#This Row],[Order Arrival Date]],ORDERS[[#This Row],[Order Date]]))</f>
        <v>0</v>
      </c>
    </row>
    <row r="1378" spans="1:8" ht="15.5" x14ac:dyDescent="0.3">
      <c r="A1378" s="4">
        <f t="shared" si="21"/>
        <v>1377</v>
      </c>
      <c r="B1378" s="16">
        <v>45257.064372342764</v>
      </c>
      <c r="C1378" s="28">
        <v>45257.064372342764</v>
      </c>
      <c r="D1378" s="4" t="s">
        <v>413</v>
      </c>
      <c r="E1378" s="5" t="s">
        <v>639</v>
      </c>
      <c r="F1378" s="4">
        <v>7</v>
      </c>
      <c r="G1378" s="5">
        <v>0</v>
      </c>
      <c r="H1378" s="5">
        <f>IF(ORDERS[[#This Row],[Order Type]]="In-Store", 0,_xlfn.DAYS(ORDERS[[#This Row],[Order Arrival Date]],ORDERS[[#This Row],[Order Date]]))</f>
        <v>0</v>
      </c>
    </row>
    <row r="1379" spans="1:8" ht="15.5" x14ac:dyDescent="0.3">
      <c r="A1379" s="4">
        <f t="shared" si="21"/>
        <v>1378</v>
      </c>
      <c r="B1379" s="16">
        <v>44674.924109757427</v>
      </c>
      <c r="C1379" s="28">
        <v>44686.924109757427</v>
      </c>
      <c r="D1379" s="4" t="s">
        <v>414</v>
      </c>
      <c r="E1379" s="5" t="s">
        <v>688</v>
      </c>
      <c r="F1379" s="4">
        <v>0</v>
      </c>
      <c r="G1379" s="5">
        <v>0</v>
      </c>
      <c r="H1379" s="5">
        <f>IF(ORDERS[[#This Row],[Order Type]]="In-Store", 0,_xlfn.DAYS(ORDERS[[#This Row],[Order Arrival Date]],ORDERS[[#This Row],[Order Date]]))</f>
        <v>12</v>
      </c>
    </row>
    <row r="1380" spans="1:8" ht="15.5" x14ac:dyDescent="0.3">
      <c r="A1380" s="4">
        <f t="shared" si="21"/>
        <v>1379</v>
      </c>
      <c r="B1380" s="16">
        <v>42593.518635852488</v>
      </c>
      <c r="C1380" s="28">
        <v>42593.518635852488</v>
      </c>
      <c r="D1380" s="4" t="s">
        <v>413</v>
      </c>
      <c r="E1380" s="5" t="s">
        <v>713</v>
      </c>
      <c r="F1380" s="4">
        <v>28</v>
      </c>
      <c r="G1380" s="5">
        <v>0</v>
      </c>
      <c r="H1380" s="5">
        <f>IF(ORDERS[[#This Row],[Order Type]]="In-Store", 0,_xlfn.DAYS(ORDERS[[#This Row],[Order Arrival Date]],ORDERS[[#This Row],[Order Date]]))</f>
        <v>0</v>
      </c>
    </row>
    <row r="1381" spans="1:8" ht="15.5" x14ac:dyDescent="0.3">
      <c r="A1381" s="4">
        <f t="shared" si="21"/>
        <v>1380</v>
      </c>
      <c r="B1381" s="16">
        <v>41187.989438183067</v>
      </c>
      <c r="C1381" s="28">
        <v>41199.989438183067</v>
      </c>
      <c r="D1381" s="4" t="s">
        <v>414</v>
      </c>
      <c r="E1381" s="5" t="s">
        <v>759</v>
      </c>
      <c r="F1381" s="4">
        <v>0</v>
      </c>
      <c r="G1381" s="5">
        <v>0</v>
      </c>
      <c r="H1381" s="5">
        <f>IF(ORDERS[[#This Row],[Order Type]]="In-Store", 0,_xlfn.DAYS(ORDERS[[#This Row],[Order Arrival Date]],ORDERS[[#This Row],[Order Date]]))</f>
        <v>12</v>
      </c>
    </row>
    <row r="1382" spans="1:8" ht="15.5" x14ac:dyDescent="0.3">
      <c r="A1382" s="4">
        <f t="shared" si="21"/>
        <v>1381</v>
      </c>
      <c r="B1382" s="16">
        <v>41564.311177111136</v>
      </c>
      <c r="C1382" s="28">
        <v>41564.311177111136</v>
      </c>
      <c r="D1382" s="4" t="s">
        <v>413</v>
      </c>
      <c r="E1382" s="5" t="s">
        <v>627</v>
      </c>
      <c r="F1382" s="4">
        <v>12</v>
      </c>
      <c r="G1382" s="5">
        <v>0</v>
      </c>
      <c r="H1382" s="5">
        <f>IF(ORDERS[[#This Row],[Order Type]]="In-Store", 0,_xlfn.DAYS(ORDERS[[#This Row],[Order Arrival Date]],ORDERS[[#This Row],[Order Date]]))</f>
        <v>0</v>
      </c>
    </row>
    <row r="1383" spans="1:8" ht="15.5" x14ac:dyDescent="0.3">
      <c r="A1383" s="4">
        <f t="shared" si="21"/>
        <v>1382</v>
      </c>
      <c r="B1383" s="16">
        <v>41885.454310097361</v>
      </c>
      <c r="C1383" s="28">
        <v>41885.454310097361</v>
      </c>
      <c r="D1383" s="4" t="s">
        <v>413</v>
      </c>
      <c r="E1383" s="5" t="s">
        <v>640</v>
      </c>
      <c r="F1383" s="4">
        <v>30</v>
      </c>
      <c r="G1383" s="5">
        <v>0</v>
      </c>
      <c r="H1383" s="5">
        <f>IF(ORDERS[[#This Row],[Order Type]]="In-Store", 0,_xlfn.DAYS(ORDERS[[#This Row],[Order Arrival Date]],ORDERS[[#This Row],[Order Date]]))</f>
        <v>0</v>
      </c>
    </row>
    <row r="1384" spans="1:8" ht="15.5" x14ac:dyDescent="0.3">
      <c r="A1384" s="4">
        <f t="shared" si="21"/>
        <v>1383</v>
      </c>
      <c r="B1384" s="16">
        <v>44774.270953971783</v>
      </c>
      <c r="C1384" s="28">
        <v>44774.270953971783</v>
      </c>
      <c r="D1384" s="4" t="s">
        <v>413</v>
      </c>
      <c r="E1384" s="5" t="s">
        <v>731</v>
      </c>
      <c r="F1384" s="4">
        <v>18</v>
      </c>
      <c r="G1384" s="5">
        <v>0</v>
      </c>
      <c r="H1384" s="5">
        <f>IF(ORDERS[[#This Row],[Order Type]]="In-Store", 0,_xlfn.DAYS(ORDERS[[#This Row],[Order Arrival Date]],ORDERS[[#This Row],[Order Date]]))</f>
        <v>0</v>
      </c>
    </row>
    <row r="1385" spans="1:8" ht="15.5" x14ac:dyDescent="0.3">
      <c r="A1385" s="4">
        <f t="shared" si="21"/>
        <v>1384</v>
      </c>
      <c r="B1385" s="16">
        <v>43201.202819579259</v>
      </c>
      <c r="C1385" s="28">
        <v>43219.202819579259</v>
      </c>
      <c r="D1385" s="4" t="s">
        <v>414</v>
      </c>
      <c r="E1385" s="5" t="s">
        <v>691</v>
      </c>
      <c r="F1385" s="4">
        <v>0</v>
      </c>
      <c r="G1385" s="5">
        <v>0</v>
      </c>
      <c r="H1385" s="5">
        <f>IF(ORDERS[[#This Row],[Order Type]]="In-Store", 0,_xlfn.DAYS(ORDERS[[#This Row],[Order Arrival Date]],ORDERS[[#This Row],[Order Date]]))</f>
        <v>18</v>
      </c>
    </row>
    <row r="1386" spans="1:8" ht="15.5" x14ac:dyDescent="0.3">
      <c r="A1386" s="4">
        <f t="shared" si="21"/>
        <v>1385</v>
      </c>
      <c r="B1386" s="16">
        <v>43879.073166134986</v>
      </c>
      <c r="C1386" s="28">
        <v>43879.073166134986</v>
      </c>
      <c r="D1386" s="4" t="s">
        <v>413</v>
      </c>
      <c r="E1386" s="5" t="s">
        <v>784</v>
      </c>
      <c r="F1386" s="4">
        <v>5</v>
      </c>
      <c r="G1386" s="5">
        <v>0</v>
      </c>
      <c r="H1386" s="5">
        <f>IF(ORDERS[[#This Row],[Order Type]]="In-Store", 0,_xlfn.DAYS(ORDERS[[#This Row],[Order Arrival Date]],ORDERS[[#This Row],[Order Date]]))</f>
        <v>0</v>
      </c>
    </row>
    <row r="1387" spans="1:8" ht="15.5" x14ac:dyDescent="0.3">
      <c r="A1387" s="4">
        <f t="shared" si="21"/>
        <v>1386</v>
      </c>
      <c r="B1387" s="16">
        <v>42679.151749898199</v>
      </c>
      <c r="C1387" s="28">
        <v>42679.151749898199</v>
      </c>
      <c r="D1387" s="4" t="s">
        <v>413</v>
      </c>
      <c r="E1387" s="5" t="s">
        <v>817</v>
      </c>
      <c r="F1387" s="4">
        <v>33</v>
      </c>
      <c r="G1387" s="5">
        <v>0</v>
      </c>
      <c r="H1387" s="5">
        <f>IF(ORDERS[[#This Row],[Order Type]]="In-Store", 0,_xlfn.DAYS(ORDERS[[#This Row],[Order Arrival Date]],ORDERS[[#This Row],[Order Date]]))</f>
        <v>0</v>
      </c>
    </row>
    <row r="1388" spans="1:8" ht="15.5" x14ac:dyDescent="0.3">
      <c r="A1388" s="4">
        <f t="shared" si="21"/>
        <v>1387</v>
      </c>
      <c r="B1388" s="16">
        <v>45339.411732063876</v>
      </c>
      <c r="C1388" s="28">
        <v>45346.411732063876</v>
      </c>
      <c r="D1388" s="4" t="s">
        <v>414</v>
      </c>
      <c r="E1388" s="5" t="s">
        <v>804</v>
      </c>
      <c r="F1388" s="4">
        <v>0</v>
      </c>
      <c r="G1388" s="5">
        <v>0</v>
      </c>
      <c r="H1388" s="5">
        <f>IF(ORDERS[[#This Row],[Order Type]]="In-Store", 0,_xlfn.DAYS(ORDERS[[#This Row],[Order Arrival Date]],ORDERS[[#This Row],[Order Date]]))</f>
        <v>7</v>
      </c>
    </row>
    <row r="1389" spans="1:8" ht="15.5" x14ac:dyDescent="0.3">
      <c r="A1389" s="4">
        <f t="shared" si="21"/>
        <v>1388</v>
      </c>
      <c r="B1389" s="16">
        <v>44929.852316362383</v>
      </c>
      <c r="C1389" s="28">
        <v>44929.852316362383</v>
      </c>
      <c r="D1389" s="4" t="s">
        <v>413</v>
      </c>
      <c r="E1389" s="5" t="s">
        <v>703</v>
      </c>
      <c r="F1389" s="4">
        <v>20</v>
      </c>
      <c r="G1389" s="5">
        <v>0</v>
      </c>
      <c r="H1389" s="5">
        <f>IF(ORDERS[[#This Row],[Order Type]]="In-Store", 0,_xlfn.DAYS(ORDERS[[#This Row],[Order Arrival Date]],ORDERS[[#This Row],[Order Date]]))</f>
        <v>0</v>
      </c>
    </row>
    <row r="1390" spans="1:8" ht="15.5" x14ac:dyDescent="0.3">
      <c r="A1390" s="4">
        <f t="shared" si="21"/>
        <v>1389</v>
      </c>
      <c r="B1390" s="16">
        <v>45064.325635112153</v>
      </c>
      <c r="C1390" s="28">
        <v>45064.325635112153</v>
      </c>
      <c r="D1390" s="4" t="s">
        <v>413</v>
      </c>
      <c r="E1390" s="5" t="s">
        <v>751</v>
      </c>
      <c r="F1390" s="4">
        <v>21</v>
      </c>
      <c r="G1390" s="5">
        <v>0</v>
      </c>
      <c r="H1390" s="5">
        <f>IF(ORDERS[[#This Row],[Order Type]]="In-Store", 0,_xlfn.DAYS(ORDERS[[#This Row],[Order Arrival Date]],ORDERS[[#This Row],[Order Date]]))</f>
        <v>0</v>
      </c>
    </row>
    <row r="1391" spans="1:8" ht="15.5" x14ac:dyDescent="0.3">
      <c r="A1391" s="4">
        <f t="shared" si="21"/>
        <v>1390</v>
      </c>
      <c r="B1391" s="16">
        <v>43080.719119185764</v>
      </c>
      <c r="C1391" s="28">
        <v>43080.719119185764</v>
      </c>
      <c r="D1391" s="4" t="s">
        <v>413</v>
      </c>
      <c r="E1391" s="5" t="s">
        <v>747</v>
      </c>
      <c r="F1391" s="4">
        <v>7</v>
      </c>
      <c r="G1391" s="5">
        <v>0</v>
      </c>
      <c r="H1391" s="5">
        <f>IF(ORDERS[[#This Row],[Order Type]]="In-Store", 0,_xlfn.DAYS(ORDERS[[#This Row],[Order Arrival Date]],ORDERS[[#This Row],[Order Date]]))</f>
        <v>0</v>
      </c>
    </row>
    <row r="1392" spans="1:8" ht="15.5" x14ac:dyDescent="0.3">
      <c r="A1392" s="4">
        <f t="shared" si="21"/>
        <v>1391</v>
      </c>
      <c r="B1392" s="16">
        <v>41783.151623199643</v>
      </c>
      <c r="C1392" s="28">
        <v>41783.151623199643</v>
      </c>
      <c r="D1392" s="4" t="s">
        <v>413</v>
      </c>
      <c r="E1392" s="5" t="s">
        <v>681</v>
      </c>
      <c r="F1392" s="4">
        <v>49</v>
      </c>
      <c r="G1392" s="5">
        <v>0</v>
      </c>
      <c r="H1392" s="5">
        <f>IF(ORDERS[[#This Row],[Order Type]]="In-Store", 0,_xlfn.DAYS(ORDERS[[#This Row],[Order Arrival Date]],ORDERS[[#This Row],[Order Date]]))</f>
        <v>0</v>
      </c>
    </row>
    <row r="1393" spans="1:8" ht="15.5" x14ac:dyDescent="0.3">
      <c r="A1393" s="4">
        <f t="shared" si="21"/>
        <v>1392</v>
      </c>
      <c r="B1393" s="16">
        <v>42535.318460832459</v>
      </c>
      <c r="C1393" s="28">
        <v>42535.318460832459</v>
      </c>
      <c r="D1393" s="4" t="s">
        <v>413</v>
      </c>
      <c r="E1393" s="5" t="s">
        <v>760</v>
      </c>
      <c r="F1393" s="4">
        <v>40</v>
      </c>
      <c r="G1393" s="5">
        <v>0</v>
      </c>
      <c r="H1393" s="5">
        <f>IF(ORDERS[[#This Row],[Order Type]]="In-Store", 0,_xlfn.DAYS(ORDERS[[#This Row],[Order Arrival Date]],ORDERS[[#This Row],[Order Date]]))</f>
        <v>0</v>
      </c>
    </row>
    <row r="1394" spans="1:8" ht="15.5" x14ac:dyDescent="0.3">
      <c r="A1394" s="4">
        <f t="shared" si="21"/>
        <v>1393</v>
      </c>
      <c r="B1394" s="16">
        <v>43597.953606395618</v>
      </c>
      <c r="C1394" s="28">
        <v>43597.953606395618</v>
      </c>
      <c r="D1394" s="4" t="s">
        <v>413</v>
      </c>
      <c r="E1394" s="5" t="s">
        <v>802</v>
      </c>
      <c r="F1394" s="4">
        <v>34</v>
      </c>
      <c r="G1394" s="5">
        <v>0</v>
      </c>
      <c r="H1394" s="5">
        <f>IF(ORDERS[[#This Row],[Order Type]]="In-Store", 0,_xlfn.DAYS(ORDERS[[#This Row],[Order Arrival Date]],ORDERS[[#This Row],[Order Date]]))</f>
        <v>0</v>
      </c>
    </row>
    <row r="1395" spans="1:8" ht="15.5" x14ac:dyDescent="0.3">
      <c r="A1395" s="4">
        <f t="shared" si="21"/>
        <v>1394</v>
      </c>
      <c r="B1395" s="16">
        <v>42393.478665126073</v>
      </c>
      <c r="C1395" s="28">
        <v>42395.478665126073</v>
      </c>
      <c r="D1395" s="4" t="s">
        <v>414</v>
      </c>
      <c r="E1395" s="5" t="s">
        <v>724</v>
      </c>
      <c r="F1395" s="4">
        <v>0</v>
      </c>
      <c r="G1395" s="5">
        <v>0</v>
      </c>
      <c r="H1395" s="5">
        <f>IF(ORDERS[[#This Row],[Order Type]]="In-Store", 0,_xlfn.DAYS(ORDERS[[#This Row],[Order Arrival Date]],ORDERS[[#This Row],[Order Date]]))</f>
        <v>2</v>
      </c>
    </row>
    <row r="1396" spans="1:8" ht="15.5" x14ac:dyDescent="0.3">
      <c r="A1396" s="4">
        <f t="shared" si="21"/>
        <v>1395</v>
      </c>
      <c r="B1396" s="16">
        <v>44586.63798244841</v>
      </c>
      <c r="C1396" s="28">
        <v>44586.63798244841</v>
      </c>
      <c r="D1396" s="4" t="s">
        <v>413</v>
      </c>
      <c r="E1396" s="5" t="s">
        <v>746</v>
      </c>
      <c r="F1396" s="4">
        <v>48</v>
      </c>
      <c r="G1396" s="5">
        <v>0</v>
      </c>
      <c r="H1396" s="5">
        <f>IF(ORDERS[[#This Row],[Order Type]]="In-Store", 0,_xlfn.DAYS(ORDERS[[#This Row],[Order Arrival Date]],ORDERS[[#This Row],[Order Date]]))</f>
        <v>0</v>
      </c>
    </row>
    <row r="1397" spans="1:8" ht="15.5" x14ac:dyDescent="0.3">
      <c r="A1397" s="4">
        <f t="shared" si="21"/>
        <v>1396</v>
      </c>
      <c r="B1397" s="16">
        <v>43602.651252126692</v>
      </c>
      <c r="C1397" s="28">
        <v>43617.651252126692</v>
      </c>
      <c r="D1397" s="4" t="s">
        <v>414</v>
      </c>
      <c r="E1397" s="5" t="s">
        <v>780</v>
      </c>
      <c r="F1397" s="4">
        <v>0</v>
      </c>
      <c r="G1397" s="5">
        <v>0</v>
      </c>
      <c r="H1397" s="5">
        <f>IF(ORDERS[[#This Row],[Order Type]]="In-Store", 0,_xlfn.DAYS(ORDERS[[#This Row],[Order Arrival Date]],ORDERS[[#This Row],[Order Date]]))</f>
        <v>15</v>
      </c>
    </row>
    <row r="1398" spans="1:8" ht="15.5" x14ac:dyDescent="0.3">
      <c r="A1398" s="4">
        <f t="shared" si="21"/>
        <v>1397</v>
      </c>
      <c r="B1398" s="16">
        <v>44377.697777579946</v>
      </c>
      <c r="C1398" s="28">
        <v>44377.697777579946</v>
      </c>
      <c r="D1398" s="4" t="s">
        <v>413</v>
      </c>
      <c r="E1398" s="5" t="s">
        <v>715</v>
      </c>
      <c r="F1398" s="4">
        <v>44</v>
      </c>
      <c r="G1398" s="5">
        <v>0</v>
      </c>
      <c r="H1398" s="5">
        <f>IF(ORDERS[[#This Row],[Order Type]]="In-Store", 0,_xlfn.DAYS(ORDERS[[#This Row],[Order Arrival Date]],ORDERS[[#This Row],[Order Date]]))</f>
        <v>0</v>
      </c>
    </row>
    <row r="1399" spans="1:8" ht="15.5" x14ac:dyDescent="0.3">
      <c r="A1399" s="4">
        <f t="shared" si="21"/>
        <v>1398</v>
      </c>
      <c r="B1399" s="16">
        <v>41395.220691615876</v>
      </c>
      <c r="C1399" s="28">
        <v>41411.220691615876</v>
      </c>
      <c r="D1399" s="4" t="s">
        <v>414</v>
      </c>
      <c r="E1399" s="5" t="s">
        <v>714</v>
      </c>
      <c r="F1399" s="4">
        <v>0</v>
      </c>
      <c r="G1399" s="5">
        <v>0</v>
      </c>
      <c r="H1399" s="5">
        <f>IF(ORDERS[[#This Row],[Order Type]]="In-Store", 0,_xlfn.DAYS(ORDERS[[#This Row],[Order Arrival Date]],ORDERS[[#This Row],[Order Date]]))</f>
        <v>16</v>
      </c>
    </row>
    <row r="1400" spans="1:8" ht="15.5" x14ac:dyDescent="0.3">
      <c r="A1400" s="4">
        <f t="shared" si="21"/>
        <v>1399</v>
      </c>
      <c r="B1400" s="16">
        <v>42095.54340240403</v>
      </c>
      <c r="C1400" s="28">
        <v>42095.54340240403</v>
      </c>
      <c r="D1400" s="4" t="s">
        <v>413</v>
      </c>
      <c r="E1400" s="5" t="s">
        <v>645</v>
      </c>
      <c r="F1400" s="4">
        <v>48</v>
      </c>
      <c r="G1400" s="5">
        <v>0</v>
      </c>
      <c r="H1400" s="5">
        <f>IF(ORDERS[[#This Row],[Order Type]]="In-Store", 0,_xlfn.DAYS(ORDERS[[#This Row],[Order Arrival Date]],ORDERS[[#This Row],[Order Date]]))</f>
        <v>0</v>
      </c>
    </row>
    <row r="1401" spans="1:8" ht="15.5" x14ac:dyDescent="0.3">
      <c r="A1401" s="4">
        <f t="shared" si="21"/>
        <v>1400</v>
      </c>
      <c r="B1401" s="16">
        <v>41486.320832584955</v>
      </c>
      <c r="C1401" s="28">
        <v>41486.320832584955</v>
      </c>
      <c r="D1401" s="4" t="s">
        <v>413</v>
      </c>
      <c r="E1401" s="5" t="s">
        <v>683</v>
      </c>
      <c r="F1401" s="4">
        <v>50</v>
      </c>
      <c r="G1401" s="5">
        <v>0</v>
      </c>
      <c r="H1401" s="5">
        <f>IF(ORDERS[[#This Row],[Order Type]]="In-Store", 0,_xlfn.DAYS(ORDERS[[#This Row],[Order Arrival Date]],ORDERS[[#This Row],[Order Date]]))</f>
        <v>0</v>
      </c>
    </row>
    <row r="1402" spans="1:8" ht="15.5" x14ac:dyDescent="0.3">
      <c r="A1402" s="4">
        <f t="shared" si="21"/>
        <v>1401</v>
      </c>
      <c r="B1402" s="16">
        <v>41430.920658545212</v>
      </c>
      <c r="C1402" s="28">
        <v>41445.920658545212</v>
      </c>
      <c r="D1402" s="4" t="s">
        <v>414</v>
      </c>
      <c r="E1402" s="5" t="s">
        <v>699</v>
      </c>
      <c r="F1402" s="4">
        <v>0</v>
      </c>
      <c r="G1402" s="5">
        <v>0</v>
      </c>
      <c r="H1402" s="5">
        <f>IF(ORDERS[[#This Row],[Order Type]]="In-Store", 0,_xlfn.DAYS(ORDERS[[#This Row],[Order Arrival Date]],ORDERS[[#This Row],[Order Date]]))</f>
        <v>15</v>
      </c>
    </row>
    <row r="1403" spans="1:8" ht="15.5" x14ac:dyDescent="0.3">
      <c r="A1403" s="4">
        <f t="shared" si="21"/>
        <v>1402</v>
      </c>
      <c r="B1403" s="16">
        <v>40685.888786294643</v>
      </c>
      <c r="C1403" s="28">
        <v>40685.888786294643</v>
      </c>
      <c r="D1403" s="4" t="s">
        <v>413</v>
      </c>
      <c r="E1403" s="5" t="s">
        <v>701</v>
      </c>
      <c r="F1403" s="4">
        <v>29</v>
      </c>
      <c r="G1403" s="5">
        <v>0</v>
      </c>
      <c r="H1403" s="5">
        <f>IF(ORDERS[[#This Row],[Order Type]]="In-Store", 0,_xlfn.DAYS(ORDERS[[#This Row],[Order Arrival Date]],ORDERS[[#This Row],[Order Date]]))</f>
        <v>0</v>
      </c>
    </row>
    <row r="1404" spans="1:8" ht="15.5" x14ac:dyDescent="0.3">
      <c r="A1404" s="4">
        <f t="shared" si="21"/>
        <v>1403</v>
      </c>
      <c r="B1404" s="16">
        <v>42076.838982342088</v>
      </c>
      <c r="C1404" s="28">
        <v>42076.838982342088</v>
      </c>
      <c r="D1404" s="4" t="s">
        <v>413</v>
      </c>
      <c r="E1404" s="5" t="s">
        <v>812</v>
      </c>
      <c r="F1404" s="4">
        <v>39</v>
      </c>
      <c r="G1404" s="5">
        <v>0</v>
      </c>
      <c r="H1404" s="5">
        <f>IF(ORDERS[[#This Row],[Order Type]]="In-Store", 0,_xlfn.DAYS(ORDERS[[#This Row],[Order Arrival Date]],ORDERS[[#This Row],[Order Date]]))</f>
        <v>0</v>
      </c>
    </row>
    <row r="1405" spans="1:8" ht="15.5" x14ac:dyDescent="0.3">
      <c r="A1405" s="4">
        <f t="shared" si="21"/>
        <v>1404</v>
      </c>
      <c r="B1405" s="16">
        <v>44430.674185675867</v>
      </c>
      <c r="C1405" s="28">
        <v>44430.674185675867</v>
      </c>
      <c r="D1405" s="4" t="s">
        <v>413</v>
      </c>
      <c r="E1405" s="5" t="s">
        <v>623</v>
      </c>
      <c r="F1405" s="4">
        <v>46</v>
      </c>
      <c r="G1405" s="5">
        <v>0</v>
      </c>
      <c r="H1405" s="5">
        <f>IF(ORDERS[[#This Row],[Order Type]]="In-Store", 0,_xlfn.DAYS(ORDERS[[#This Row],[Order Arrival Date]],ORDERS[[#This Row],[Order Date]]))</f>
        <v>0</v>
      </c>
    </row>
    <row r="1406" spans="1:8" ht="15.5" x14ac:dyDescent="0.3">
      <c r="A1406" s="4">
        <f t="shared" si="21"/>
        <v>1405</v>
      </c>
      <c r="B1406" s="16">
        <v>41737.744025807937</v>
      </c>
      <c r="C1406" s="28">
        <v>41737.744025807937</v>
      </c>
      <c r="D1406" s="4" t="s">
        <v>413</v>
      </c>
      <c r="E1406" s="5" t="s">
        <v>758</v>
      </c>
      <c r="F1406" s="4">
        <v>19</v>
      </c>
      <c r="G1406" s="5">
        <v>0</v>
      </c>
      <c r="H1406" s="5">
        <f>IF(ORDERS[[#This Row],[Order Type]]="In-Store", 0,_xlfn.DAYS(ORDERS[[#This Row],[Order Arrival Date]],ORDERS[[#This Row],[Order Date]]))</f>
        <v>0</v>
      </c>
    </row>
    <row r="1407" spans="1:8" ht="15.5" x14ac:dyDescent="0.3">
      <c r="A1407" s="4">
        <f t="shared" si="21"/>
        <v>1406</v>
      </c>
      <c r="B1407" s="16">
        <v>44958.986785583882</v>
      </c>
      <c r="C1407" s="28">
        <v>44958.986785583882</v>
      </c>
      <c r="D1407" s="4" t="s">
        <v>413</v>
      </c>
      <c r="E1407" s="5" t="s">
        <v>787</v>
      </c>
      <c r="F1407" s="4">
        <v>35</v>
      </c>
      <c r="G1407" s="5">
        <v>0</v>
      </c>
      <c r="H1407" s="5">
        <f>IF(ORDERS[[#This Row],[Order Type]]="In-Store", 0,_xlfn.DAYS(ORDERS[[#This Row],[Order Arrival Date]],ORDERS[[#This Row],[Order Date]]))</f>
        <v>0</v>
      </c>
    </row>
    <row r="1408" spans="1:8" ht="15.5" x14ac:dyDescent="0.3">
      <c r="A1408" s="4">
        <f t="shared" si="21"/>
        <v>1407</v>
      </c>
      <c r="B1408" s="16">
        <v>41924.17062845498</v>
      </c>
      <c r="C1408" s="28">
        <v>41924.17062845498</v>
      </c>
      <c r="D1408" s="4" t="s">
        <v>413</v>
      </c>
      <c r="E1408" s="5" t="s">
        <v>698</v>
      </c>
      <c r="F1408" s="4">
        <v>38</v>
      </c>
      <c r="G1408" s="5">
        <v>0</v>
      </c>
      <c r="H1408" s="5">
        <f>IF(ORDERS[[#This Row],[Order Type]]="In-Store", 0,_xlfn.DAYS(ORDERS[[#This Row],[Order Arrival Date]],ORDERS[[#This Row],[Order Date]]))</f>
        <v>0</v>
      </c>
    </row>
    <row r="1409" spans="1:8" ht="15.5" x14ac:dyDescent="0.3">
      <c r="A1409" s="4">
        <f t="shared" si="21"/>
        <v>1408</v>
      </c>
      <c r="B1409" s="16">
        <v>43286.053207948375</v>
      </c>
      <c r="C1409" s="28">
        <v>43286.053207948375</v>
      </c>
      <c r="D1409" s="4" t="s">
        <v>413</v>
      </c>
      <c r="E1409" s="5" t="s">
        <v>639</v>
      </c>
      <c r="F1409" s="4">
        <v>19</v>
      </c>
      <c r="G1409" s="5">
        <v>0</v>
      </c>
      <c r="H1409" s="5">
        <f>IF(ORDERS[[#This Row],[Order Type]]="In-Store", 0,_xlfn.DAYS(ORDERS[[#This Row],[Order Arrival Date]],ORDERS[[#This Row],[Order Date]]))</f>
        <v>0</v>
      </c>
    </row>
    <row r="1410" spans="1:8" ht="15.5" x14ac:dyDescent="0.3">
      <c r="A1410" s="4">
        <f t="shared" si="21"/>
        <v>1409</v>
      </c>
      <c r="B1410" s="16">
        <v>41877.221170793018</v>
      </c>
      <c r="C1410" s="28">
        <v>41877.221170793018</v>
      </c>
      <c r="D1410" s="4" t="s">
        <v>413</v>
      </c>
      <c r="E1410" s="5" t="s">
        <v>770</v>
      </c>
      <c r="F1410" s="4">
        <v>45</v>
      </c>
      <c r="G1410" s="5">
        <v>0</v>
      </c>
      <c r="H1410" s="5">
        <f>IF(ORDERS[[#This Row],[Order Type]]="In-Store", 0,_xlfn.DAYS(ORDERS[[#This Row],[Order Arrival Date]],ORDERS[[#This Row],[Order Date]]))</f>
        <v>0</v>
      </c>
    </row>
    <row r="1411" spans="1:8" ht="15.5" x14ac:dyDescent="0.3">
      <c r="A1411" s="4">
        <f t="shared" si="21"/>
        <v>1410</v>
      </c>
      <c r="B1411" s="16">
        <v>43909.465206898669</v>
      </c>
      <c r="C1411" s="28">
        <v>43909.465206898669</v>
      </c>
      <c r="D1411" s="4" t="s">
        <v>413</v>
      </c>
      <c r="E1411" s="5" t="s">
        <v>800</v>
      </c>
      <c r="F1411" s="4">
        <v>34</v>
      </c>
      <c r="G1411" s="5">
        <v>0</v>
      </c>
      <c r="H1411" s="5">
        <f>IF(ORDERS[[#This Row],[Order Type]]="In-Store", 0,_xlfn.DAYS(ORDERS[[#This Row],[Order Arrival Date]],ORDERS[[#This Row],[Order Date]]))</f>
        <v>0</v>
      </c>
    </row>
    <row r="1412" spans="1:8" ht="15.5" x14ac:dyDescent="0.3">
      <c r="A1412" s="4">
        <f t="shared" ref="A1412:A1475" si="22">1+A1411</f>
        <v>1411</v>
      </c>
      <c r="B1412" s="16">
        <v>44033.604523944319</v>
      </c>
      <c r="C1412" s="28">
        <v>44033.604523944319</v>
      </c>
      <c r="D1412" s="4" t="s">
        <v>413</v>
      </c>
      <c r="E1412" s="5" t="s">
        <v>773</v>
      </c>
      <c r="F1412" s="4">
        <v>21</v>
      </c>
      <c r="G1412" s="5">
        <v>0</v>
      </c>
      <c r="H1412" s="5">
        <f>IF(ORDERS[[#This Row],[Order Type]]="In-Store", 0,_xlfn.DAYS(ORDERS[[#This Row],[Order Arrival Date]],ORDERS[[#This Row],[Order Date]]))</f>
        <v>0</v>
      </c>
    </row>
    <row r="1413" spans="1:8" ht="15.5" x14ac:dyDescent="0.3">
      <c r="A1413" s="4">
        <f t="shared" si="22"/>
        <v>1412</v>
      </c>
      <c r="B1413" s="16">
        <v>40631.881064863788</v>
      </c>
      <c r="C1413" s="28">
        <v>40631.881064863788</v>
      </c>
      <c r="D1413" s="4" t="s">
        <v>413</v>
      </c>
      <c r="E1413" s="5" t="s">
        <v>680</v>
      </c>
      <c r="F1413" s="4">
        <v>33</v>
      </c>
      <c r="G1413" s="5">
        <v>0</v>
      </c>
      <c r="H1413" s="5">
        <f>IF(ORDERS[[#This Row],[Order Type]]="In-Store", 0,_xlfn.DAYS(ORDERS[[#This Row],[Order Arrival Date]],ORDERS[[#This Row],[Order Date]]))</f>
        <v>0</v>
      </c>
    </row>
    <row r="1414" spans="1:8" ht="15.5" x14ac:dyDescent="0.3">
      <c r="A1414" s="4">
        <f t="shared" si="22"/>
        <v>1413</v>
      </c>
      <c r="B1414" s="16">
        <v>40870.502402765713</v>
      </c>
      <c r="C1414" s="28">
        <v>40870.502402765713</v>
      </c>
      <c r="D1414" s="4" t="s">
        <v>413</v>
      </c>
      <c r="E1414" s="5" t="s">
        <v>752</v>
      </c>
      <c r="F1414" s="4">
        <v>19</v>
      </c>
      <c r="G1414" s="5">
        <v>0</v>
      </c>
      <c r="H1414" s="5">
        <f>IF(ORDERS[[#This Row],[Order Type]]="In-Store", 0,_xlfn.DAYS(ORDERS[[#This Row],[Order Arrival Date]],ORDERS[[#This Row],[Order Date]]))</f>
        <v>0</v>
      </c>
    </row>
    <row r="1415" spans="1:8" ht="15.5" x14ac:dyDescent="0.3">
      <c r="A1415" s="4">
        <f t="shared" si="22"/>
        <v>1414</v>
      </c>
      <c r="B1415" s="16">
        <v>40292.865581067352</v>
      </c>
      <c r="C1415" s="28">
        <v>40292.865581067352</v>
      </c>
      <c r="D1415" s="4" t="s">
        <v>413</v>
      </c>
      <c r="E1415" s="5" t="s">
        <v>637</v>
      </c>
      <c r="F1415" s="4">
        <v>45</v>
      </c>
      <c r="G1415" s="5">
        <v>0</v>
      </c>
      <c r="H1415" s="5">
        <f>IF(ORDERS[[#This Row],[Order Type]]="In-Store", 0,_xlfn.DAYS(ORDERS[[#This Row],[Order Arrival Date]],ORDERS[[#This Row],[Order Date]]))</f>
        <v>0</v>
      </c>
    </row>
    <row r="1416" spans="1:8" ht="15.5" x14ac:dyDescent="0.3">
      <c r="A1416" s="4">
        <f t="shared" si="22"/>
        <v>1415</v>
      </c>
      <c r="B1416" s="16">
        <v>43387.77919163902</v>
      </c>
      <c r="C1416" s="28">
        <v>43387.77919163902</v>
      </c>
      <c r="D1416" s="4" t="s">
        <v>413</v>
      </c>
      <c r="E1416" s="5" t="s">
        <v>752</v>
      </c>
      <c r="F1416" s="4">
        <v>1</v>
      </c>
      <c r="G1416" s="5">
        <v>0</v>
      </c>
      <c r="H1416" s="5">
        <f>IF(ORDERS[[#This Row],[Order Type]]="In-Store", 0,_xlfn.DAYS(ORDERS[[#This Row],[Order Arrival Date]],ORDERS[[#This Row],[Order Date]]))</f>
        <v>0</v>
      </c>
    </row>
    <row r="1417" spans="1:8" ht="15.5" x14ac:dyDescent="0.3">
      <c r="A1417" s="4">
        <f t="shared" si="22"/>
        <v>1416</v>
      </c>
      <c r="B1417" s="16">
        <v>42849.685453022605</v>
      </c>
      <c r="C1417" s="28">
        <v>42849.685453022605</v>
      </c>
      <c r="D1417" s="4" t="s">
        <v>413</v>
      </c>
      <c r="E1417" s="5" t="s">
        <v>769</v>
      </c>
      <c r="F1417" s="4">
        <v>3</v>
      </c>
      <c r="G1417" s="5">
        <v>0</v>
      </c>
      <c r="H1417" s="5">
        <f>IF(ORDERS[[#This Row],[Order Type]]="In-Store", 0,_xlfn.DAYS(ORDERS[[#This Row],[Order Arrival Date]],ORDERS[[#This Row],[Order Date]]))</f>
        <v>0</v>
      </c>
    </row>
    <row r="1418" spans="1:8" ht="15.5" x14ac:dyDescent="0.3">
      <c r="A1418" s="4">
        <f t="shared" si="22"/>
        <v>1417</v>
      </c>
      <c r="B1418" s="16">
        <v>40656.410737068371</v>
      </c>
      <c r="C1418" s="28">
        <v>40665.410737068371</v>
      </c>
      <c r="D1418" s="4" t="s">
        <v>414</v>
      </c>
      <c r="E1418" s="5" t="s">
        <v>801</v>
      </c>
      <c r="F1418" s="4">
        <v>0</v>
      </c>
      <c r="G1418" s="5">
        <v>0</v>
      </c>
      <c r="H1418" s="5">
        <f>IF(ORDERS[[#This Row],[Order Type]]="In-Store", 0,_xlfn.DAYS(ORDERS[[#This Row],[Order Arrival Date]],ORDERS[[#This Row],[Order Date]]))</f>
        <v>9</v>
      </c>
    </row>
    <row r="1419" spans="1:8" ht="15.5" x14ac:dyDescent="0.3">
      <c r="A1419" s="4">
        <f t="shared" si="22"/>
        <v>1418</v>
      </c>
      <c r="B1419" s="16">
        <v>42314.025396071542</v>
      </c>
      <c r="C1419" s="28">
        <v>42314.025396071542</v>
      </c>
      <c r="D1419" s="4" t="s">
        <v>413</v>
      </c>
      <c r="E1419" s="5" t="s">
        <v>699</v>
      </c>
      <c r="F1419" s="4">
        <v>43</v>
      </c>
      <c r="G1419" s="5">
        <v>0</v>
      </c>
      <c r="H1419" s="5">
        <f>IF(ORDERS[[#This Row],[Order Type]]="In-Store", 0,_xlfn.DAYS(ORDERS[[#This Row],[Order Arrival Date]],ORDERS[[#This Row],[Order Date]]))</f>
        <v>0</v>
      </c>
    </row>
    <row r="1420" spans="1:8" ht="15.5" x14ac:dyDescent="0.3">
      <c r="A1420" s="4">
        <f t="shared" si="22"/>
        <v>1419</v>
      </c>
      <c r="B1420" s="16">
        <v>43881.803056325705</v>
      </c>
      <c r="C1420" s="28">
        <v>43881.803056325705</v>
      </c>
      <c r="D1420" s="4" t="s">
        <v>413</v>
      </c>
      <c r="E1420" s="5" t="s">
        <v>772</v>
      </c>
      <c r="F1420" s="4">
        <v>6</v>
      </c>
      <c r="G1420" s="5">
        <v>0</v>
      </c>
      <c r="H1420" s="5">
        <f>IF(ORDERS[[#This Row],[Order Type]]="In-Store", 0,_xlfn.DAYS(ORDERS[[#This Row],[Order Arrival Date]],ORDERS[[#This Row],[Order Date]]))</f>
        <v>0</v>
      </c>
    </row>
    <row r="1421" spans="1:8" ht="15.5" x14ac:dyDescent="0.3">
      <c r="A1421" s="4">
        <f t="shared" si="22"/>
        <v>1420</v>
      </c>
      <c r="B1421" s="16">
        <v>43630.26617048381</v>
      </c>
      <c r="C1421" s="28">
        <v>43630.26617048381</v>
      </c>
      <c r="D1421" s="4" t="s">
        <v>413</v>
      </c>
      <c r="E1421" s="5" t="s">
        <v>722</v>
      </c>
      <c r="F1421" s="4">
        <v>47</v>
      </c>
      <c r="G1421" s="5">
        <v>0</v>
      </c>
      <c r="H1421" s="5">
        <f>IF(ORDERS[[#This Row],[Order Type]]="In-Store", 0,_xlfn.DAYS(ORDERS[[#This Row],[Order Arrival Date]],ORDERS[[#This Row],[Order Date]]))</f>
        <v>0</v>
      </c>
    </row>
    <row r="1422" spans="1:8" ht="15.5" x14ac:dyDescent="0.3">
      <c r="A1422" s="4">
        <f t="shared" si="22"/>
        <v>1421</v>
      </c>
      <c r="B1422" s="16">
        <v>44342.034844500449</v>
      </c>
      <c r="C1422" s="28">
        <v>44342.034844500449</v>
      </c>
      <c r="D1422" s="4" t="s">
        <v>413</v>
      </c>
      <c r="E1422" s="5" t="s">
        <v>715</v>
      </c>
      <c r="F1422" s="4">
        <v>34</v>
      </c>
      <c r="G1422" s="5">
        <v>0</v>
      </c>
      <c r="H1422" s="5">
        <f>IF(ORDERS[[#This Row],[Order Type]]="In-Store", 0,_xlfn.DAYS(ORDERS[[#This Row],[Order Arrival Date]],ORDERS[[#This Row],[Order Date]]))</f>
        <v>0</v>
      </c>
    </row>
    <row r="1423" spans="1:8" ht="15.5" x14ac:dyDescent="0.3">
      <c r="A1423" s="4">
        <f t="shared" si="22"/>
        <v>1422</v>
      </c>
      <c r="B1423" s="16">
        <v>43980.39526781052</v>
      </c>
      <c r="C1423" s="28">
        <v>43986.39526781052</v>
      </c>
      <c r="D1423" s="4" t="s">
        <v>414</v>
      </c>
      <c r="E1423" s="5" t="s">
        <v>688</v>
      </c>
      <c r="F1423" s="4">
        <v>0</v>
      </c>
      <c r="G1423" s="5">
        <v>0</v>
      </c>
      <c r="H1423" s="5">
        <f>IF(ORDERS[[#This Row],[Order Type]]="In-Store", 0,_xlfn.DAYS(ORDERS[[#This Row],[Order Arrival Date]],ORDERS[[#This Row],[Order Date]]))</f>
        <v>6</v>
      </c>
    </row>
    <row r="1424" spans="1:8" ht="15.5" x14ac:dyDescent="0.3">
      <c r="A1424" s="4">
        <f t="shared" si="22"/>
        <v>1423</v>
      </c>
      <c r="B1424" s="16">
        <v>43682.69095631464</v>
      </c>
      <c r="C1424" s="28">
        <v>43697.69095631464</v>
      </c>
      <c r="D1424" s="4" t="s">
        <v>414</v>
      </c>
      <c r="E1424" s="5" t="s">
        <v>771</v>
      </c>
      <c r="F1424" s="4">
        <v>0</v>
      </c>
      <c r="G1424" s="5">
        <v>0</v>
      </c>
      <c r="H1424" s="5">
        <f>IF(ORDERS[[#This Row],[Order Type]]="In-Store", 0,_xlfn.DAYS(ORDERS[[#This Row],[Order Arrival Date]],ORDERS[[#This Row],[Order Date]]))</f>
        <v>15</v>
      </c>
    </row>
    <row r="1425" spans="1:8" ht="15.5" x14ac:dyDescent="0.3">
      <c r="A1425" s="4">
        <f t="shared" si="22"/>
        <v>1424</v>
      </c>
      <c r="B1425" s="16">
        <v>43057.493237146358</v>
      </c>
      <c r="C1425" s="28">
        <v>43059.493237146358</v>
      </c>
      <c r="D1425" s="4" t="s">
        <v>414</v>
      </c>
      <c r="E1425" s="5" t="s">
        <v>752</v>
      </c>
      <c r="F1425" s="4">
        <v>0</v>
      </c>
      <c r="G1425" s="5">
        <v>0</v>
      </c>
      <c r="H1425" s="5">
        <f>IF(ORDERS[[#This Row],[Order Type]]="In-Store", 0,_xlfn.DAYS(ORDERS[[#This Row],[Order Arrival Date]],ORDERS[[#This Row],[Order Date]]))</f>
        <v>2</v>
      </c>
    </row>
    <row r="1426" spans="1:8" ht="15.5" x14ac:dyDescent="0.3">
      <c r="A1426" s="4">
        <f t="shared" si="22"/>
        <v>1425</v>
      </c>
      <c r="B1426" s="16">
        <v>44002.907181208124</v>
      </c>
      <c r="C1426" s="28">
        <v>44002.907181208124</v>
      </c>
      <c r="D1426" s="4" t="s">
        <v>413</v>
      </c>
      <c r="E1426" s="5" t="s">
        <v>695</v>
      </c>
      <c r="F1426" s="4">
        <v>38</v>
      </c>
      <c r="G1426" s="5">
        <v>0</v>
      </c>
      <c r="H1426" s="5">
        <f>IF(ORDERS[[#This Row],[Order Type]]="In-Store", 0,_xlfn.DAYS(ORDERS[[#This Row],[Order Arrival Date]],ORDERS[[#This Row],[Order Date]]))</f>
        <v>0</v>
      </c>
    </row>
    <row r="1427" spans="1:8" ht="15.5" x14ac:dyDescent="0.3">
      <c r="A1427" s="4">
        <f t="shared" si="22"/>
        <v>1426</v>
      </c>
      <c r="B1427" s="16">
        <v>44738.88597689465</v>
      </c>
      <c r="C1427" s="28">
        <v>44738.88597689465</v>
      </c>
      <c r="D1427" s="4" t="s">
        <v>413</v>
      </c>
      <c r="E1427" s="5" t="s">
        <v>763</v>
      </c>
      <c r="F1427" s="4">
        <v>14</v>
      </c>
      <c r="G1427" s="5">
        <v>0</v>
      </c>
      <c r="H1427" s="5">
        <f>IF(ORDERS[[#This Row],[Order Type]]="In-Store", 0,_xlfn.DAYS(ORDERS[[#This Row],[Order Arrival Date]],ORDERS[[#This Row],[Order Date]]))</f>
        <v>0</v>
      </c>
    </row>
    <row r="1428" spans="1:8" ht="15.5" x14ac:dyDescent="0.3">
      <c r="A1428" s="4">
        <f t="shared" si="22"/>
        <v>1427</v>
      </c>
      <c r="B1428" s="16">
        <v>40737.978728947863</v>
      </c>
      <c r="C1428" s="28">
        <v>40737.978728947863</v>
      </c>
      <c r="D1428" s="4" t="s">
        <v>413</v>
      </c>
      <c r="E1428" s="5" t="s">
        <v>715</v>
      </c>
      <c r="F1428" s="4">
        <v>10</v>
      </c>
      <c r="G1428" s="5">
        <v>0</v>
      </c>
      <c r="H1428" s="5">
        <f>IF(ORDERS[[#This Row],[Order Type]]="In-Store", 0,_xlfn.DAYS(ORDERS[[#This Row],[Order Arrival Date]],ORDERS[[#This Row],[Order Date]]))</f>
        <v>0</v>
      </c>
    </row>
    <row r="1429" spans="1:8" ht="15.5" x14ac:dyDescent="0.3">
      <c r="A1429" s="4">
        <f t="shared" si="22"/>
        <v>1428</v>
      </c>
      <c r="B1429" s="16">
        <v>44440.675498758559</v>
      </c>
      <c r="C1429" s="28">
        <v>44440.675498758559</v>
      </c>
      <c r="D1429" s="4" t="s">
        <v>413</v>
      </c>
      <c r="E1429" s="5" t="s">
        <v>689</v>
      </c>
      <c r="F1429" s="4">
        <v>50</v>
      </c>
      <c r="G1429" s="5">
        <v>0</v>
      </c>
      <c r="H1429" s="5">
        <f>IF(ORDERS[[#This Row],[Order Type]]="In-Store", 0,_xlfn.DAYS(ORDERS[[#This Row],[Order Arrival Date]],ORDERS[[#This Row],[Order Date]]))</f>
        <v>0</v>
      </c>
    </row>
    <row r="1430" spans="1:8" ht="15.5" x14ac:dyDescent="0.3">
      <c r="A1430" s="4">
        <f t="shared" si="22"/>
        <v>1429</v>
      </c>
      <c r="B1430" s="16">
        <v>42824.143992474936</v>
      </c>
      <c r="C1430" s="28">
        <v>42824.143992474936</v>
      </c>
      <c r="D1430" s="4" t="s">
        <v>413</v>
      </c>
      <c r="E1430" s="5" t="s">
        <v>676</v>
      </c>
      <c r="F1430" s="4">
        <v>6</v>
      </c>
      <c r="G1430" s="5">
        <v>0</v>
      </c>
      <c r="H1430" s="5">
        <f>IF(ORDERS[[#This Row],[Order Type]]="In-Store", 0,_xlfn.DAYS(ORDERS[[#This Row],[Order Arrival Date]],ORDERS[[#This Row],[Order Date]]))</f>
        <v>0</v>
      </c>
    </row>
    <row r="1431" spans="1:8" ht="15.5" x14ac:dyDescent="0.3">
      <c r="A1431" s="4">
        <f t="shared" si="22"/>
        <v>1430</v>
      </c>
      <c r="B1431" s="16">
        <v>41054.185543557411</v>
      </c>
      <c r="C1431" s="28">
        <v>41054.185543557411</v>
      </c>
      <c r="D1431" s="4" t="s">
        <v>413</v>
      </c>
      <c r="E1431" s="5" t="s">
        <v>803</v>
      </c>
      <c r="F1431" s="4">
        <v>17</v>
      </c>
      <c r="G1431" s="5">
        <v>0</v>
      </c>
      <c r="H1431" s="5">
        <f>IF(ORDERS[[#This Row],[Order Type]]="In-Store", 0,_xlfn.DAYS(ORDERS[[#This Row],[Order Arrival Date]],ORDERS[[#This Row],[Order Date]]))</f>
        <v>0</v>
      </c>
    </row>
    <row r="1432" spans="1:8" ht="15.5" x14ac:dyDescent="0.3">
      <c r="A1432" s="4">
        <f t="shared" si="22"/>
        <v>1431</v>
      </c>
      <c r="B1432" s="16">
        <v>41248.733779299509</v>
      </c>
      <c r="C1432" s="28">
        <v>41248.733779299509</v>
      </c>
      <c r="D1432" s="4" t="s">
        <v>413</v>
      </c>
      <c r="E1432" s="5" t="s">
        <v>741</v>
      </c>
      <c r="F1432" s="4">
        <v>20</v>
      </c>
      <c r="G1432" s="5">
        <v>0</v>
      </c>
      <c r="H1432" s="5">
        <f>IF(ORDERS[[#This Row],[Order Type]]="In-Store", 0,_xlfn.DAYS(ORDERS[[#This Row],[Order Arrival Date]],ORDERS[[#This Row],[Order Date]]))</f>
        <v>0</v>
      </c>
    </row>
    <row r="1433" spans="1:8" ht="15.5" x14ac:dyDescent="0.3">
      <c r="A1433" s="4">
        <f t="shared" si="22"/>
        <v>1432</v>
      </c>
      <c r="B1433" s="16">
        <v>41325.357266196923</v>
      </c>
      <c r="C1433" s="28">
        <v>41325.357266196923</v>
      </c>
      <c r="D1433" s="4" t="s">
        <v>413</v>
      </c>
      <c r="E1433" s="5" t="s">
        <v>677</v>
      </c>
      <c r="F1433" s="4">
        <v>19</v>
      </c>
      <c r="G1433" s="5">
        <v>0</v>
      </c>
      <c r="H1433" s="5">
        <f>IF(ORDERS[[#This Row],[Order Type]]="In-Store", 0,_xlfn.DAYS(ORDERS[[#This Row],[Order Arrival Date]],ORDERS[[#This Row],[Order Date]]))</f>
        <v>0</v>
      </c>
    </row>
    <row r="1434" spans="1:8" ht="15.5" x14ac:dyDescent="0.3">
      <c r="A1434" s="4">
        <f t="shared" si="22"/>
        <v>1433</v>
      </c>
      <c r="B1434" s="16">
        <v>41107.042847384488</v>
      </c>
      <c r="C1434" s="28">
        <v>41107.042847384488</v>
      </c>
      <c r="D1434" s="4" t="s">
        <v>413</v>
      </c>
      <c r="E1434" s="5" t="s">
        <v>691</v>
      </c>
      <c r="F1434" s="4">
        <v>30</v>
      </c>
      <c r="G1434" s="5">
        <v>0</v>
      </c>
      <c r="H1434" s="5">
        <f>IF(ORDERS[[#This Row],[Order Type]]="In-Store", 0,_xlfn.DAYS(ORDERS[[#This Row],[Order Arrival Date]],ORDERS[[#This Row],[Order Date]]))</f>
        <v>0</v>
      </c>
    </row>
    <row r="1435" spans="1:8" ht="15.5" x14ac:dyDescent="0.3">
      <c r="A1435" s="4">
        <f t="shared" si="22"/>
        <v>1434</v>
      </c>
      <c r="B1435" s="16">
        <v>41153.338487273541</v>
      </c>
      <c r="C1435" s="28">
        <v>41170.338487273541</v>
      </c>
      <c r="D1435" s="4" t="s">
        <v>414</v>
      </c>
      <c r="E1435" s="5" t="s">
        <v>671</v>
      </c>
      <c r="F1435" s="4">
        <v>0</v>
      </c>
      <c r="G1435" s="5">
        <v>0</v>
      </c>
      <c r="H1435" s="5">
        <f>IF(ORDERS[[#This Row],[Order Type]]="In-Store", 0,_xlfn.DAYS(ORDERS[[#This Row],[Order Arrival Date]],ORDERS[[#This Row],[Order Date]]))</f>
        <v>17</v>
      </c>
    </row>
    <row r="1436" spans="1:8" ht="15.5" x14ac:dyDescent="0.3">
      <c r="A1436" s="4">
        <f t="shared" si="22"/>
        <v>1435</v>
      </c>
      <c r="B1436" s="16">
        <v>42301.882474808503</v>
      </c>
      <c r="C1436" s="28">
        <v>42301.882474808503</v>
      </c>
      <c r="D1436" s="4" t="s">
        <v>413</v>
      </c>
      <c r="E1436" s="5" t="s">
        <v>785</v>
      </c>
      <c r="F1436" s="4">
        <v>10</v>
      </c>
      <c r="G1436" s="5">
        <v>0</v>
      </c>
      <c r="H1436" s="5">
        <f>IF(ORDERS[[#This Row],[Order Type]]="In-Store", 0,_xlfn.DAYS(ORDERS[[#This Row],[Order Arrival Date]],ORDERS[[#This Row],[Order Date]]))</f>
        <v>0</v>
      </c>
    </row>
    <row r="1437" spans="1:8" ht="15.5" x14ac:dyDescent="0.3">
      <c r="A1437" s="4">
        <f t="shared" si="22"/>
        <v>1436</v>
      </c>
      <c r="B1437" s="16">
        <v>43857.170725934098</v>
      </c>
      <c r="C1437" s="28">
        <v>43857.170725934098</v>
      </c>
      <c r="D1437" s="4" t="s">
        <v>413</v>
      </c>
      <c r="E1437" s="5" t="s">
        <v>754</v>
      </c>
      <c r="F1437" s="4">
        <v>40</v>
      </c>
      <c r="G1437" s="5">
        <v>0</v>
      </c>
      <c r="H1437" s="5">
        <f>IF(ORDERS[[#This Row],[Order Type]]="In-Store", 0,_xlfn.DAYS(ORDERS[[#This Row],[Order Arrival Date]],ORDERS[[#This Row],[Order Date]]))</f>
        <v>0</v>
      </c>
    </row>
    <row r="1438" spans="1:8" ht="15.5" x14ac:dyDescent="0.3">
      <c r="A1438" s="4">
        <f t="shared" si="22"/>
        <v>1437</v>
      </c>
      <c r="B1438" s="16">
        <v>42971.914074853448</v>
      </c>
      <c r="C1438" s="28">
        <v>42971.914074853448</v>
      </c>
      <c r="D1438" s="4" t="s">
        <v>413</v>
      </c>
      <c r="E1438" s="5" t="s">
        <v>757</v>
      </c>
      <c r="F1438" s="4">
        <v>46</v>
      </c>
      <c r="G1438" s="5">
        <v>0</v>
      </c>
      <c r="H1438" s="5">
        <f>IF(ORDERS[[#This Row],[Order Type]]="In-Store", 0,_xlfn.DAYS(ORDERS[[#This Row],[Order Arrival Date]],ORDERS[[#This Row],[Order Date]]))</f>
        <v>0</v>
      </c>
    </row>
    <row r="1439" spans="1:8" ht="15.5" x14ac:dyDescent="0.3">
      <c r="A1439" s="4">
        <f t="shared" si="22"/>
        <v>1438</v>
      </c>
      <c r="B1439" s="16">
        <v>41673.630151890873</v>
      </c>
      <c r="C1439" s="28">
        <v>41673.630151890873</v>
      </c>
      <c r="D1439" s="4" t="s">
        <v>413</v>
      </c>
      <c r="E1439" s="5" t="s">
        <v>698</v>
      </c>
      <c r="F1439" s="4">
        <v>8</v>
      </c>
      <c r="G1439" s="5">
        <v>0</v>
      </c>
      <c r="H1439" s="5">
        <f>IF(ORDERS[[#This Row],[Order Type]]="In-Store", 0,_xlfn.DAYS(ORDERS[[#This Row],[Order Arrival Date]],ORDERS[[#This Row],[Order Date]]))</f>
        <v>0</v>
      </c>
    </row>
    <row r="1440" spans="1:8" ht="15.5" x14ac:dyDescent="0.3">
      <c r="A1440" s="4">
        <f t="shared" si="22"/>
        <v>1439</v>
      </c>
      <c r="B1440" s="16">
        <v>44412.286376365169</v>
      </c>
      <c r="C1440" s="28">
        <v>44412.286376365169</v>
      </c>
      <c r="D1440" s="4" t="s">
        <v>413</v>
      </c>
      <c r="E1440" s="5" t="s">
        <v>717</v>
      </c>
      <c r="F1440" s="4">
        <v>36</v>
      </c>
      <c r="G1440" s="5">
        <v>0</v>
      </c>
      <c r="H1440" s="5">
        <f>IF(ORDERS[[#This Row],[Order Type]]="In-Store", 0,_xlfn.DAYS(ORDERS[[#This Row],[Order Arrival Date]],ORDERS[[#This Row],[Order Date]]))</f>
        <v>0</v>
      </c>
    </row>
    <row r="1441" spans="1:8" ht="15.5" x14ac:dyDescent="0.3">
      <c r="A1441" s="4">
        <f t="shared" si="22"/>
        <v>1440</v>
      </c>
      <c r="B1441" s="16">
        <v>41464.994365830447</v>
      </c>
      <c r="C1441" s="28">
        <v>41464.994365830447</v>
      </c>
      <c r="D1441" s="4" t="s">
        <v>413</v>
      </c>
      <c r="E1441" s="5" t="s">
        <v>765</v>
      </c>
      <c r="F1441" s="4">
        <v>23</v>
      </c>
      <c r="G1441" s="5">
        <v>0</v>
      </c>
      <c r="H1441" s="5">
        <f>IF(ORDERS[[#This Row],[Order Type]]="In-Store", 0,_xlfn.DAYS(ORDERS[[#This Row],[Order Arrival Date]],ORDERS[[#This Row],[Order Date]]))</f>
        <v>0</v>
      </c>
    </row>
    <row r="1442" spans="1:8" ht="15.5" x14ac:dyDescent="0.3">
      <c r="A1442" s="4">
        <f t="shared" si="22"/>
        <v>1441</v>
      </c>
      <c r="B1442" s="16">
        <v>41748.365230783173</v>
      </c>
      <c r="C1442" s="28">
        <v>41748.365230783173</v>
      </c>
      <c r="D1442" s="4" t="s">
        <v>413</v>
      </c>
      <c r="E1442" s="5" t="s">
        <v>701</v>
      </c>
      <c r="F1442" s="4">
        <v>8</v>
      </c>
      <c r="G1442" s="5">
        <v>0</v>
      </c>
      <c r="H1442" s="5">
        <f>IF(ORDERS[[#This Row],[Order Type]]="In-Store", 0,_xlfn.DAYS(ORDERS[[#This Row],[Order Arrival Date]],ORDERS[[#This Row],[Order Date]]))</f>
        <v>0</v>
      </c>
    </row>
    <row r="1443" spans="1:8" ht="15.5" x14ac:dyDescent="0.3">
      <c r="A1443" s="4">
        <f t="shared" si="22"/>
        <v>1442</v>
      </c>
      <c r="B1443" s="16">
        <v>45438.254002507834</v>
      </c>
      <c r="C1443" s="28">
        <v>45452.254002507834</v>
      </c>
      <c r="D1443" s="4" t="s">
        <v>414</v>
      </c>
      <c r="E1443" s="5" t="s">
        <v>742</v>
      </c>
      <c r="F1443" s="4">
        <v>0</v>
      </c>
      <c r="G1443" s="5">
        <v>0</v>
      </c>
      <c r="H1443" s="5">
        <f>IF(ORDERS[[#This Row],[Order Type]]="In-Store", 0,_xlfn.DAYS(ORDERS[[#This Row],[Order Arrival Date]],ORDERS[[#This Row],[Order Date]]))</f>
        <v>14</v>
      </c>
    </row>
    <row r="1444" spans="1:8" ht="15.5" x14ac:dyDescent="0.3">
      <c r="A1444" s="4">
        <f t="shared" si="22"/>
        <v>1443</v>
      </c>
      <c r="B1444" s="16">
        <v>42816.579457226537</v>
      </c>
      <c r="C1444" s="28">
        <v>42822.579457226537</v>
      </c>
      <c r="D1444" s="4" t="s">
        <v>414</v>
      </c>
      <c r="E1444" s="5" t="s">
        <v>634</v>
      </c>
      <c r="F1444" s="4">
        <v>0</v>
      </c>
      <c r="G1444" s="5">
        <v>0</v>
      </c>
      <c r="H1444" s="5">
        <f>IF(ORDERS[[#This Row],[Order Type]]="In-Store", 0,_xlfn.DAYS(ORDERS[[#This Row],[Order Arrival Date]],ORDERS[[#This Row],[Order Date]]))</f>
        <v>6</v>
      </c>
    </row>
    <row r="1445" spans="1:8" ht="15.5" x14ac:dyDescent="0.3">
      <c r="A1445" s="4">
        <f t="shared" si="22"/>
        <v>1444</v>
      </c>
      <c r="B1445" s="16">
        <v>42855.302546857136</v>
      </c>
      <c r="C1445" s="28">
        <v>42869.302546857136</v>
      </c>
      <c r="D1445" s="4" t="s">
        <v>414</v>
      </c>
      <c r="E1445" s="5" t="s">
        <v>640</v>
      </c>
      <c r="F1445" s="4">
        <v>0</v>
      </c>
      <c r="G1445" s="5">
        <v>0</v>
      </c>
      <c r="H1445" s="5">
        <f>IF(ORDERS[[#This Row],[Order Type]]="In-Store", 0,_xlfn.DAYS(ORDERS[[#This Row],[Order Arrival Date]],ORDERS[[#This Row],[Order Date]]))</f>
        <v>14</v>
      </c>
    </row>
    <row r="1446" spans="1:8" ht="15.5" x14ac:dyDescent="0.3">
      <c r="A1446" s="4">
        <f t="shared" si="22"/>
        <v>1445</v>
      </c>
      <c r="B1446" s="16">
        <v>41397.262518087766</v>
      </c>
      <c r="C1446" s="28">
        <v>41397.262518087766</v>
      </c>
      <c r="D1446" s="4" t="s">
        <v>413</v>
      </c>
      <c r="E1446" s="5" t="s">
        <v>697</v>
      </c>
      <c r="F1446" s="4">
        <v>20</v>
      </c>
      <c r="G1446" s="5">
        <v>0</v>
      </c>
      <c r="H1446" s="5">
        <f>IF(ORDERS[[#This Row],[Order Type]]="In-Store", 0,_xlfn.DAYS(ORDERS[[#This Row],[Order Arrival Date]],ORDERS[[#This Row],[Order Date]]))</f>
        <v>0</v>
      </c>
    </row>
    <row r="1447" spans="1:8" ht="15.5" x14ac:dyDescent="0.3">
      <c r="A1447" s="4">
        <f t="shared" si="22"/>
        <v>1446</v>
      </c>
      <c r="B1447" s="16">
        <v>41629.257980413196</v>
      </c>
      <c r="C1447" s="28">
        <v>41642.257980413196</v>
      </c>
      <c r="D1447" s="4" t="s">
        <v>414</v>
      </c>
      <c r="E1447" s="5" t="s">
        <v>805</v>
      </c>
      <c r="F1447" s="4">
        <v>0</v>
      </c>
      <c r="G1447" s="5">
        <v>0</v>
      </c>
      <c r="H1447" s="5">
        <f>IF(ORDERS[[#This Row],[Order Type]]="In-Store", 0,_xlfn.DAYS(ORDERS[[#This Row],[Order Arrival Date]],ORDERS[[#This Row],[Order Date]]))</f>
        <v>13</v>
      </c>
    </row>
    <row r="1448" spans="1:8" ht="15.5" x14ac:dyDescent="0.3">
      <c r="A1448" s="4">
        <f t="shared" si="22"/>
        <v>1447</v>
      </c>
      <c r="B1448" s="16">
        <v>42710.931418650005</v>
      </c>
      <c r="C1448" s="28">
        <v>42710.931418650005</v>
      </c>
      <c r="D1448" s="4" t="s">
        <v>413</v>
      </c>
      <c r="E1448" s="5" t="s">
        <v>644</v>
      </c>
      <c r="F1448" s="4">
        <v>4</v>
      </c>
      <c r="G1448" s="5">
        <v>0</v>
      </c>
      <c r="H1448" s="5">
        <f>IF(ORDERS[[#This Row],[Order Type]]="In-Store", 0,_xlfn.DAYS(ORDERS[[#This Row],[Order Arrival Date]],ORDERS[[#This Row],[Order Date]]))</f>
        <v>0</v>
      </c>
    </row>
    <row r="1449" spans="1:8" ht="15.5" x14ac:dyDescent="0.3">
      <c r="A1449" s="4">
        <f t="shared" si="22"/>
        <v>1448</v>
      </c>
      <c r="B1449" s="16">
        <v>42074.316833194753</v>
      </c>
      <c r="C1449" s="28">
        <v>42074.316833194753</v>
      </c>
      <c r="D1449" s="4" t="s">
        <v>413</v>
      </c>
      <c r="E1449" s="5" t="s">
        <v>756</v>
      </c>
      <c r="F1449" s="4">
        <v>21</v>
      </c>
      <c r="G1449" s="5">
        <v>0</v>
      </c>
      <c r="H1449" s="5">
        <f>IF(ORDERS[[#This Row],[Order Type]]="In-Store", 0,_xlfn.DAYS(ORDERS[[#This Row],[Order Arrival Date]],ORDERS[[#This Row],[Order Date]]))</f>
        <v>0</v>
      </c>
    </row>
    <row r="1450" spans="1:8" ht="15.5" x14ac:dyDescent="0.3">
      <c r="A1450" s="4">
        <f t="shared" si="22"/>
        <v>1449</v>
      </c>
      <c r="B1450" s="16">
        <v>43650.248654901305</v>
      </c>
      <c r="C1450" s="28">
        <v>43650.248654901305</v>
      </c>
      <c r="D1450" s="4" t="s">
        <v>413</v>
      </c>
      <c r="E1450" s="5" t="s">
        <v>709</v>
      </c>
      <c r="F1450" s="4">
        <v>40</v>
      </c>
      <c r="G1450" s="5">
        <v>0</v>
      </c>
      <c r="H1450" s="5">
        <f>IF(ORDERS[[#This Row],[Order Type]]="In-Store", 0,_xlfn.DAYS(ORDERS[[#This Row],[Order Arrival Date]],ORDERS[[#This Row],[Order Date]]))</f>
        <v>0</v>
      </c>
    </row>
    <row r="1451" spans="1:8" ht="15.5" x14ac:dyDescent="0.3">
      <c r="A1451" s="4">
        <f t="shared" si="22"/>
        <v>1450</v>
      </c>
      <c r="B1451" s="16">
        <v>41114.286080289989</v>
      </c>
      <c r="C1451" s="28">
        <v>41125.286080289989</v>
      </c>
      <c r="D1451" s="4" t="s">
        <v>414</v>
      </c>
      <c r="E1451" s="5" t="s">
        <v>637</v>
      </c>
      <c r="F1451" s="4">
        <v>0</v>
      </c>
      <c r="G1451" s="5">
        <v>0</v>
      </c>
      <c r="H1451" s="5">
        <f>IF(ORDERS[[#This Row],[Order Type]]="In-Store", 0,_xlfn.DAYS(ORDERS[[#This Row],[Order Arrival Date]],ORDERS[[#This Row],[Order Date]]))</f>
        <v>11</v>
      </c>
    </row>
    <row r="1452" spans="1:8" ht="15.5" x14ac:dyDescent="0.3">
      <c r="A1452" s="4">
        <f t="shared" si="22"/>
        <v>1451</v>
      </c>
      <c r="B1452" s="16">
        <v>42798.019081929575</v>
      </c>
      <c r="C1452" s="28">
        <v>42798.019081929575</v>
      </c>
      <c r="D1452" s="4" t="s">
        <v>413</v>
      </c>
      <c r="E1452" s="5" t="s">
        <v>757</v>
      </c>
      <c r="F1452" s="4">
        <v>10</v>
      </c>
      <c r="G1452" s="5">
        <v>0</v>
      </c>
      <c r="H1452" s="5">
        <f>IF(ORDERS[[#This Row],[Order Type]]="In-Store", 0,_xlfn.DAYS(ORDERS[[#This Row],[Order Arrival Date]],ORDERS[[#This Row],[Order Date]]))</f>
        <v>0</v>
      </c>
    </row>
    <row r="1453" spans="1:8" ht="15.5" x14ac:dyDescent="0.3">
      <c r="A1453" s="4">
        <f t="shared" si="22"/>
        <v>1452</v>
      </c>
      <c r="B1453" s="16">
        <v>40519.322828523138</v>
      </c>
      <c r="C1453" s="28">
        <v>40519.322828523138</v>
      </c>
      <c r="D1453" s="4" t="s">
        <v>413</v>
      </c>
      <c r="E1453" s="5" t="s">
        <v>638</v>
      </c>
      <c r="F1453" s="4">
        <v>37</v>
      </c>
      <c r="G1453" s="5">
        <v>0</v>
      </c>
      <c r="H1453" s="5">
        <f>IF(ORDERS[[#This Row],[Order Type]]="In-Store", 0,_xlfn.DAYS(ORDERS[[#This Row],[Order Arrival Date]],ORDERS[[#This Row],[Order Date]]))</f>
        <v>0</v>
      </c>
    </row>
    <row r="1454" spans="1:8" ht="15.5" x14ac:dyDescent="0.3">
      <c r="A1454" s="4">
        <f t="shared" si="22"/>
        <v>1453</v>
      </c>
      <c r="B1454" s="16">
        <v>44738.865189144424</v>
      </c>
      <c r="C1454" s="28">
        <v>44738.865189144424</v>
      </c>
      <c r="D1454" s="4" t="s">
        <v>413</v>
      </c>
      <c r="E1454" s="5" t="s">
        <v>689</v>
      </c>
      <c r="F1454" s="4">
        <v>14</v>
      </c>
      <c r="G1454" s="5">
        <v>0</v>
      </c>
      <c r="H1454" s="5">
        <f>IF(ORDERS[[#This Row],[Order Type]]="In-Store", 0,_xlfn.DAYS(ORDERS[[#This Row],[Order Arrival Date]],ORDERS[[#This Row],[Order Date]]))</f>
        <v>0</v>
      </c>
    </row>
    <row r="1455" spans="1:8" ht="15.5" x14ac:dyDescent="0.3">
      <c r="A1455" s="4">
        <f t="shared" si="22"/>
        <v>1454</v>
      </c>
      <c r="B1455" s="16">
        <v>42951.879018410822</v>
      </c>
      <c r="C1455" s="28">
        <v>42951.879018410822</v>
      </c>
      <c r="D1455" s="4" t="s">
        <v>413</v>
      </c>
      <c r="E1455" s="5" t="s">
        <v>687</v>
      </c>
      <c r="F1455" s="4">
        <v>50</v>
      </c>
      <c r="G1455" s="5">
        <v>0</v>
      </c>
      <c r="H1455" s="5">
        <f>IF(ORDERS[[#This Row],[Order Type]]="In-Store", 0,_xlfn.DAYS(ORDERS[[#This Row],[Order Arrival Date]],ORDERS[[#This Row],[Order Date]]))</f>
        <v>0</v>
      </c>
    </row>
    <row r="1456" spans="1:8" ht="15.5" x14ac:dyDescent="0.3">
      <c r="A1456" s="4">
        <f t="shared" si="22"/>
        <v>1455</v>
      </c>
      <c r="B1456" s="16">
        <v>40570.471477580482</v>
      </c>
      <c r="C1456" s="28">
        <v>40583.471477580482</v>
      </c>
      <c r="D1456" s="4" t="s">
        <v>414</v>
      </c>
      <c r="E1456" s="5" t="s">
        <v>762</v>
      </c>
      <c r="F1456" s="4">
        <v>0</v>
      </c>
      <c r="G1456" s="5">
        <v>0</v>
      </c>
      <c r="H1456" s="5">
        <f>IF(ORDERS[[#This Row],[Order Type]]="In-Store", 0,_xlfn.DAYS(ORDERS[[#This Row],[Order Arrival Date]],ORDERS[[#This Row],[Order Date]]))</f>
        <v>13</v>
      </c>
    </row>
    <row r="1457" spans="1:8" ht="15.5" x14ac:dyDescent="0.3">
      <c r="A1457" s="4">
        <f t="shared" si="22"/>
        <v>1456</v>
      </c>
      <c r="B1457" s="16">
        <v>42154.776725045245</v>
      </c>
      <c r="C1457" s="28">
        <v>42154.776725045245</v>
      </c>
      <c r="D1457" s="4" t="s">
        <v>413</v>
      </c>
      <c r="E1457" s="5" t="s">
        <v>778</v>
      </c>
      <c r="F1457" s="4">
        <v>23</v>
      </c>
      <c r="G1457" s="5">
        <v>0</v>
      </c>
      <c r="H1457" s="5">
        <f>IF(ORDERS[[#This Row],[Order Type]]="In-Store", 0,_xlfn.DAYS(ORDERS[[#This Row],[Order Arrival Date]],ORDERS[[#This Row],[Order Date]]))</f>
        <v>0</v>
      </c>
    </row>
    <row r="1458" spans="1:8" ht="15.5" x14ac:dyDescent="0.3">
      <c r="A1458" s="4">
        <f t="shared" si="22"/>
        <v>1457</v>
      </c>
      <c r="B1458" s="16">
        <v>44049.041506991613</v>
      </c>
      <c r="C1458" s="28">
        <v>44062.041506991613</v>
      </c>
      <c r="D1458" s="4" t="s">
        <v>414</v>
      </c>
      <c r="E1458" s="5" t="s">
        <v>781</v>
      </c>
      <c r="F1458" s="4">
        <v>0</v>
      </c>
      <c r="G1458" s="5">
        <v>0</v>
      </c>
      <c r="H1458" s="5">
        <f>IF(ORDERS[[#This Row],[Order Type]]="In-Store", 0,_xlfn.DAYS(ORDERS[[#This Row],[Order Arrival Date]],ORDERS[[#This Row],[Order Date]]))</f>
        <v>13</v>
      </c>
    </row>
    <row r="1459" spans="1:8" ht="15.5" x14ac:dyDescent="0.3">
      <c r="A1459" s="4">
        <f t="shared" si="22"/>
        <v>1458</v>
      </c>
      <c r="B1459" s="16">
        <v>41821.049201745409</v>
      </c>
      <c r="C1459" s="28">
        <v>41833.049201745409</v>
      </c>
      <c r="D1459" s="4" t="s">
        <v>414</v>
      </c>
      <c r="E1459" s="5" t="s">
        <v>683</v>
      </c>
      <c r="F1459" s="4">
        <v>0</v>
      </c>
      <c r="G1459" s="5">
        <v>0</v>
      </c>
      <c r="H1459" s="5">
        <f>IF(ORDERS[[#This Row],[Order Type]]="In-Store", 0,_xlfn.DAYS(ORDERS[[#This Row],[Order Arrival Date]],ORDERS[[#This Row],[Order Date]]))</f>
        <v>12</v>
      </c>
    </row>
    <row r="1460" spans="1:8" ht="15.5" x14ac:dyDescent="0.3">
      <c r="A1460" s="4">
        <f t="shared" si="22"/>
        <v>1459</v>
      </c>
      <c r="B1460" s="16">
        <v>45274.644128181812</v>
      </c>
      <c r="C1460" s="28">
        <v>45274.644128181812</v>
      </c>
      <c r="D1460" s="4" t="s">
        <v>413</v>
      </c>
      <c r="E1460" s="5" t="s">
        <v>671</v>
      </c>
      <c r="F1460" s="4">
        <v>34</v>
      </c>
      <c r="G1460" s="5">
        <v>0</v>
      </c>
      <c r="H1460" s="5">
        <f>IF(ORDERS[[#This Row],[Order Type]]="In-Store", 0,_xlfn.DAYS(ORDERS[[#This Row],[Order Arrival Date]],ORDERS[[#This Row],[Order Date]]))</f>
        <v>0</v>
      </c>
    </row>
    <row r="1461" spans="1:8" ht="15.5" x14ac:dyDescent="0.3">
      <c r="A1461" s="4">
        <f t="shared" si="22"/>
        <v>1460</v>
      </c>
      <c r="B1461" s="16">
        <v>44437.428495254193</v>
      </c>
      <c r="C1461" s="28">
        <v>44437.428495254193</v>
      </c>
      <c r="D1461" s="4" t="s">
        <v>413</v>
      </c>
      <c r="E1461" s="5" t="s">
        <v>774</v>
      </c>
      <c r="F1461" s="4">
        <v>4</v>
      </c>
      <c r="G1461" s="5">
        <v>0</v>
      </c>
      <c r="H1461" s="5">
        <f>IF(ORDERS[[#This Row],[Order Type]]="In-Store", 0,_xlfn.DAYS(ORDERS[[#This Row],[Order Arrival Date]],ORDERS[[#This Row],[Order Date]]))</f>
        <v>0</v>
      </c>
    </row>
    <row r="1462" spans="1:8" ht="15.5" x14ac:dyDescent="0.3">
      <c r="A1462" s="4">
        <f t="shared" si="22"/>
        <v>1461</v>
      </c>
      <c r="B1462" s="16">
        <v>44681.35619333572</v>
      </c>
      <c r="C1462" s="28">
        <v>44682.35619333572</v>
      </c>
      <c r="D1462" s="4" t="s">
        <v>414</v>
      </c>
      <c r="E1462" s="5" t="s">
        <v>629</v>
      </c>
      <c r="F1462" s="4">
        <v>0</v>
      </c>
      <c r="G1462" s="5">
        <v>0</v>
      </c>
      <c r="H1462" s="5">
        <f>IF(ORDERS[[#This Row],[Order Type]]="In-Store", 0,_xlfn.DAYS(ORDERS[[#This Row],[Order Arrival Date]],ORDERS[[#This Row],[Order Date]]))</f>
        <v>1</v>
      </c>
    </row>
    <row r="1463" spans="1:8" ht="15.5" x14ac:dyDescent="0.3">
      <c r="A1463" s="4">
        <f t="shared" si="22"/>
        <v>1462</v>
      </c>
      <c r="B1463" s="16">
        <v>44046.219895470211</v>
      </c>
      <c r="C1463" s="28">
        <v>44053.219895470211</v>
      </c>
      <c r="D1463" s="4" t="s">
        <v>414</v>
      </c>
      <c r="E1463" s="5" t="s">
        <v>704</v>
      </c>
      <c r="F1463" s="4">
        <v>0</v>
      </c>
      <c r="G1463" s="5">
        <v>0</v>
      </c>
      <c r="H1463" s="5">
        <f>IF(ORDERS[[#This Row],[Order Type]]="In-Store", 0,_xlfn.DAYS(ORDERS[[#This Row],[Order Arrival Date]],ORDERS[[#This Row],[Order Date]]))</f>
        <v>7</v>
      </c>
    </row>
    <row r="1464" spans="1:8" ht="15.5" x14ac:dyDescent="0.3">
      <c r="A1464" s="4">
        <f t="shared" si="22"/>
        <v>1463</v>
      </c>
      <c r="B1464" s="16">
        <v>41561.324212654559</v>
      </c>
      <c r="C1464" s="28">
        <v>41570.324212654559</v>
      </c>
      <c r="D1464" s="4" t="s">
        <v>414</v>
      </c>
      <c r="E1464" s="5" t="s">
        <v>625</v>
      </c>
      <c r="F1464" s="4">
        <v>0</v>
      </c>
      <c r="G1464" s="5">
        <v>0</v>
      </c>
      <c r="H1464" s="5">
        <f>IF(ORDERS[[#This Row],[Order Type]]="In-Store", 0,_xlfn.DAYS(ORDERS[[#This Row],[Order Arrival Date]],ORDERS[[#This Row],[Order Date]]))</f>
        <v>9</v>
      </c>
    </row>
    <row r="1465" spans="1:8" ht="15.5" x14ac:dyDescent="0.3">
      <c r="A1465" s="4">
        <f t="shared" si="22"/>
        <v>1464</v>
      </c>
      <c r="B1465" s="16">
        <v>40629.395160429849</v>
      </c>
      <c r="C1465" s="28">
        <v>40629.395160429849</v>
      </c>
      <c r="D1465" s="4" t="s">
        <v>413</v>
      </c>
      <c r="E1465" s="5" t="s">
        <v>698</v>
      </c>
      <c r="F1465" s="4">
        <v>29</v>
      </c>
      <c r="G1465" s="5">
        <v>0</v>
      </c>
      <c r="H1465" s="5">
        <f>IF(ORDERS[[#This Row],[Order Type]]="In-Store", 0,_xlfn.DAYS(ORDERS[[#This Row],[Order Arrival Date]],ORDERS[[#This Row],[Order Date]]))</f>
        <v>0</v>
      </c>
    </row>
    <row r="1466" spans="1:8" ht="15.5" x14ac:dyDescent="0.3">
      <c r="A1466" s="4">
        <f t="shared" si="22"/>
        <v>1465</v>
      </c>
      <c r="B1466" s="16">
        <v>43646.389499125915</v>
      </c>
      <c r="C1466" s="28">
        <v>43646.389499125915</v>
      </c>
      <c r="D1466" s="4" t="s">
        <v>413</v>
      </c>
      <c r="E1466" s="5" t="s">
        <v>771</v>
      </c>
      <c r="F1466" s="4">
        <v>4</v>
      </c>
      <c r="G1466" s="5">
        <v>0</v>
      </c>
      <c r="H1466" s="5">
        <f>IF(ORDERS[[#This Row],[Order Type]]="In-Store", 0,_xlfn.DAYS(ORDERS[[#This Row],[Order Arrival Date]],ORDERS[[#This Row],[Order Date]]))</f>
        <v>0</v>
      </c>
    </row>
    <row r="1467" spans="1:8" ht="15.5" x14ac:dyDescent="0.3">
      <c r="A1467" s="4">
        <f t="shared" si="22"/>
        <v>1466</v>
      </c>
      <c r="B1467" s="16">
        <v>44785.233528839097</v>
      </c>
      <c r="C1467" s="28">
        <v>44785.233528839097</v>
      </c>
      <c r="D1467" s="4" t="s">
        <v>413</v>
      </c>
      <c r="E1467" s="5" t="s">
        <v>751</v>
      </c>
      <c r="F1467" s="4">
        <v>48</v>
      </c>
      <c r="G1467" s="5">
        <v>0</v>
      </c>
      <c r="H1467" s="5">
        <f>IF(ORDERS[[#This Row],[Order Type]]="In-Store", 0,_xlfn.DAYS(ORDERS[[#This Row],[Order Arrival Date]],ORDERS[[#This Row],[Order Date]]))</f>
        <v>0</v>
      </c>
    </row>
    <row r="1468" spans="1:8" ht="15.5" x14ac:dyDescent="0.3">
      <c r="A1468" s="4">
        <f t="shared" si="22"/>
        <v>1467</v>
      </c>
      <c r="B1468" s="16">
        <v>41284.211999033949</v>
      </c>
      <c r="C1468" s="28">
        <v>41284.211999033949</v>
      </c>
      <c r="D1468" s="4" t="s">
        <v>413</v>
      </c>
      <c r="E1468" s="5" t="s">
        <v>761</v>
      </c>
      <c r="F1468" s="4">
        <v>32</v>
      </c>
      <c r="G1468" s="5">
        <v>0</v>
      </c>
      <c r="H1468" s="5">
        <f>IF(ORDERS[[#This Row],[Order Type]]="In-Store", 0,_xlfn.DAYS(ORDERS[[#This Row],[Order Arrival Date]],ORDERS[[#This Row],[Order Date]]))</f>
        <v>0</v>
      </c>
    </row>
    <row r="1469" spans="1:8" ht="15.5" x14ac:dyDescent="0.3">
      <c r="A1469" s="4">
        <f t="shared" si="22"/>
        <v>1468</v>
      </c>
      <c r="B1469" s="16">
        <v>44359.727691342938</v>
      </c>
      <c r="C1469" s="28">
        <v>44359.727691342938</v>
      </c>
      <c r="D1469" s="4" t="s">
        <v>413</v>
      </c>
      <c r="E1469" s="5" t="s">
        <v>795</v>
      </c>
      <c r="F1469" s="4">
        <v>7</v>
      </c>
      <c r="G1469" s="5">
        <v>0</v>
      </c>
      <c r="H1469" s="5">
        <f>IF(ORDERS[[#This Row],[Order Type]]="In-Store", 0,_xlfn.DAYS(ORDERS[[#This Row],[Order Arrival Date]],ORDERS[[#This Row],[Order Date]]))</f>
        <v>0</v>
      </c>
    </row>
    <row r="1470" spans="1:8" ht="15.5" x14ac:dyDescent="0.3">
      <c r="A1470" s="4">
        <f t="shared" si="22"/>
        <v>1469</v>
      </c>
      <c r="B1470" s="16">
        <v>42317.807936637953</v>
      </c>
      <c r="C1470" s="28">
        <v>42317.807936637953</v>
      </c>
      <c r="D1470" s="4" t="s">
        <v>413</v>
      </c>
      <c r="E1470" s="5" t="s">
        <v>637</v>
      </c>
      <c r="F1470" s="4">
        <v>36</v>
      </c>
      <c r="G1470" s="5">
        <v>0</v>
      </c>
      <c r="H1470" s="5">
        <f>IF(ORDERS[[#This Row],[Order Type]]="In-Store", 0,_xlfn.DAYS(ORDERS[[#This Row],[Order Arrival Date]],ORDERS[[#This Row],[Order Date]]))</f>
        <v>0</v>
      </c>
    </row>
    <row r="1471" spans="1:8" ht="15.5" x14ac:dyDescent="0.3">
      <c r="A1471" s="4">
        <f t="shared" si="22"/>
        <v>1470</v>
      </c>
      <c r="B1471" s="16">
        <v>40394.722187297746</v>
      </c>
      <c r="C1471" s="28">
        <v>40397.722187297746</v>
      </c>
      <c r="D1471" s="4" t="s">
        <v>414</v>
      </c>
      <c r="E1471" s="5" t="s">
        <v>713</v>
      </c>
      <c r="F1471" s="4">
        <v>0</v>
      </c>
      <c r="G1471" s="5">
        <v>0</v>
      </c>
      <c r="H1471" s="5">
        <f>IF(ORDERS[[#This Row],[Order Type]]="In-Store", 0,_xlfn.DAYS(ORDERS[[#This Row],[Order Arrival Date]],ORDERS[[#This Row],[Order Date]]))</f>
        <v>3</v>
      </c>
    </row>
    <row r="1472" spans="1:8" ht="15.5" x14ac:dyDescent="0.3">
      <c r="A1472" s="4">
        <f t="shared" si="22"/>
        <v>1471</v>
      </c>
      <c r="B1472" s="16">
        <v>44657.412754368022</v>
      </c>
      <c r="C1472" s="28">
        <v>44657.412754368022</v>
      </c>
      <c r="D1472" s="4" t="s">
        <v>413</v>
      </c>
      <c r="E1472" s="5" t="s">
        <v>777</v>
      </c>
      <c r="F1472" s="4">
        <v>33</v>
      </c>
      <c r="G1472" s="5">
        <v>0</v>
      </c>
      <c r="H1472" s="5">
        <f>IF(ORDERS[[#This Row],[Order Type]]="In-Store", 0,_xlfn.DAYS(ORDERS[[#This Row],[Order Arrival Date]],ORDERS[[#This Row],[Order Date]]))</f>
        <v>0</v>
      </c>
    </row>
    <row r="1473" spans="1:8" ht="15.5" x14ac:dyDescent="0.3">
      <c r="A1473" s="4">
        <f t="shared" si="22"/>
        <v>1472</v>
      </c>
      <c r="B1473" s="16">
        <v>40719.035593547975</v>
      </c>
      <c r="C1473" s="28">
        <v>40719.035593547975</v>
      </c>
      <c r="D1473" s="4" t="s">
        <v>413</v>
      </c>
      <c r="E1473" s="5" t="s">
        <v>774</v>
      </c>
      <c r="F1473" s="4">
        <v>20</v>
      </c>
      <c r="G1473" s="5">
        <v>0</v>
      </c>
      <c r="H1473" s="5">
        <f>IF(ORDERS[[#This Row],[Order Type]]="In-Store", 0,_xlfn.DAYS(ORDERS[[#This Row],[Order Arrival Date]],ORDERS[[#This Row],[Order Date]]))</f>
        <v>0</v>
      </c>
    </row>
    <row r="1474" spans="1:8" ht="15.5" x14ac:dyDescent="0.3">
      <c r="A1474" s="4">
        <f t="shared" si="22"/>
        <v>1473</v>
      </c>
      <c r="B1474" s="16">
        <v>44051.895183413719</v>
      </c>
      <c r="C1474" s="28">
        <v>44054.895183413719</v>
      </c>
      <c r="D1474" s="4" t="s">
        <v>414</v>
      </c>
      <c r="E1474" s="5" t="s">
        <v>794</v>
      </c>
      <c r="F1474" s="4">
        <v>0</v>
      </c>
      <c r="G1474" s="5">
        <v>0</v>
      </c>
      <c r="H1474" s="5">
        <f>IF(ORDERS[[#This Row],[Order Type]]="In-Store", 0,_xlfn.DAYS(ORDERS[[#This Row],[Order Arrival Date]],ORDERS[[#This Row],[Order Date]]))</f>
        <v>3</v>
      </c>
    </row>
    <row r="1475" spans="1:8" ht="15.5" x14ac:dyDescent="0.3">
      <c r="A1475" s="4">
        <f t="shared" si="22"/>
        <v>1474</v>
      </c>
      <c r="B1475" s="16">
        <v>44659.895003187688</v>
      </c>
      <c r="C1475" s="28">
        <v>44663.895003187688</v>
      </c>
      <c r="D1475" s="4" t="s">
        <v>414</v>
      </c>
      <c r="E1475" s="5" t="s">
        <v>649</v>
      </c>
      <c r="F1475" s="4">
        <v>0</v>
      </c>
      <c r="G1475" s="5">
        <v>0</v>
      </c>
      <c r="H1475" s="5">
        <f>IF(ORDERS[[#This Row],[Order Type]]="In-Store", 0,_xlfn.DAYS(ORDERS[[#This Row],[Order Arrival Date]],ORDERS[[#This Row],[Order Date]]))</f>
        <v>4</v>
      </c>
    </row>
    <row r="1476" spans="1:8" ht="15.5" x14ac:dyDescent="0.3">
      <c r="A1476" s="4">
        <f t="shared" ref="A1476:A1499" si="23">1+A1475</f>
        <v>1475</v>
      </c>
      <c r="B1476" s="16">
        <v>41181.988554235788</v>
      </c>
      <c r="C1476" s="28">
        <v>41181.988554235788</v>
      </c>
      <c r="D1476" s="4" t="s">
        <v>413</v>
      </c>
      <c r="E1476" s="5" t="s">
        <v>765</v>
      </c>
      <c r="F1476" s="4">
        <v>31</v>
      </c>
      <c r="G1476" s="5">
        <v>0</v>
      </c>
      <c r="H1476" s="5">
        <f>IF(ORDERS[[#This Row],[Order Type]]="In-Store", 0,_xlfn.DAYS(ORDERS[[#This Row],[Order Arrival Date]],ORDERS[[#This Row],[Order Date]]))</f>
        <v>0</v>
      </c>
    </row>
    <row r="1477" spans="1:8" ht="15.5" x14ac:dyDescent="0.3">
      <c r="A1477" s="4">
        <f t="shared" si="23"/>
        <v>1476</v>
      </c>
      <c r="B1477" s="16">
        <v>42787.954837227866</v>
      </c>
      <c r="C1477" s="28">
        <v>42795.954837227866</v>
      </c>
      <c r="D1477" s="4" t="s">
        <v>414</v>
      </c>
      <c r="E1477" s="5" t="s">
        <v>722</v>
      </c>
      <c r="F1477" s="4">
        <v>0</v>
      </c>
      <c r="G1477" s="5">
        <v>0</v>
      </c>
      <c r="H1477" s="5">
        <f>IF(ORDERS[[#This Row],[Order Type]]="In-Store", 0,_xlfn.DAYS(ORDERS[[#This Row],[Order Arrival Date]],ORDERS[[#This Row],[Order Date]]))</f>
        <v>8</v>
      </c>
    </row>
    <row r="1478" spans="1:8" ht="15.5" x14ac:dyDescent="0.3">
      <c r="A1478" s="4">
        <f t="shared" si="23"/>
        <v>1477</v>
      </c>
      <c r="B1478" s="16">
        <v>42694.154545404403</v>
      </c>
      <c r="C1478" s="28">
        <v>42694.154545404403</v>
      </c>
      <c r="D1478" s="4" t="s">
        <v>413</v>
      </c>
      <c r="E1478" s="5" t="s">
        <v>637</v>
      </c>
      <c r="F1478" s="4">
        <v>29</v>
      </c>
      <c r="G1478" s="5">
        <v>0</v>
      </c>
      <c r="H1478" s="5">
        <f>IF(ORDERS[[#This Row],[Order Type]]="In-Store", 0,_xlfn.DAYS(ORDERS[[#This Row],[Order Arrival Date]],ORDERS[[#This Row],[Order Date]]))</f>
        <v>0</v>
      </c>
    </row>
    <row r="1479" spans="1:8" ht="15.5" x14ac:dyDescent="0.3">
      <c r="A1479" s="4">
        <f t="shared" si="23"/>
        <v>1478</v>
      </c>
      <c r="B1479" s="16">
        <v>43302.783028062498</v>
      </c>
      <c r="C1479" s="28">
        <v>43302.783028062498</v>
      </c>
      <c r="D1479" s="4" t="s">
        <v>413</v>
      </c>
      <c r="E1479" s="5" t="s">
        <v>737</v>
      </c>
      <c r="F1479" s="4">
        <v>42</v>
      </c>
      <c r="G1479" s="5">
        <v>0</v>
      </c>
      <c r="H1479" s="5">
        <f>IF(ORDERS[[#This Row],[Order Type]]="In-Store", 0,_xlfn.DAYS(ORDERS[[#This Row],[Order Arrival Date]],ORDERS[[#This Row],[Order Date]]))</f>
        <v>0</v>
      </c>
    </row>
    <row r="1480" spans="1:8" ht="15.5" x14ac:dyDescent="0.3">
      <c r="A1480" s="4">
        <f t="shared" si="23"/>
        <v>1479</v>
      </c>
      <c r="B1480" s="16">
        <v>43551.494198240565</v>
      </c>
      <c r="C1480" s="28">
        <v>43551.494198240565</v>
      </c>
      <c r="D1480" s="4" t="s">
        <v>413</v>
      </c>
      <c r="E1480" s="5" t="s">
        <v>693</v>
      </c>
      <c r="F1480" s="4">
        <v>31</v>
      </c>
      <c r="G1480" s="5">
        <v>0</v>
      </c>
      <c r="H1480" s="5">
        <f>IF(ORDERS[[#This Row],[Order Type]]="In-Store", 0,_xlfn.DAYS(ORDERS[[#This Row],[Order Arrival Date]],ORDERS[[#This Row],[Order Date]]))</f>
        <v>0</v>
      </c>
    </row>
    <row r="1481" spans="1:8" ht="15.5" x14ac:dyDescent="0.3">
      <c r="A1481" s="4">
        <f t="shared" si="23"/>
        <v>1480</v>
      </c>
      <c r="B1481" s="16">
        <v>40736.947547271411</v>
      </c>
      <c r="C1481" s="28">
        <v>40743.947547271411</v>
      </c>
      <c r="D1481" s="4" t="s">
        <v>414</v>
      </c>
      <c r="E1481" s="5" t="s">
        <v>642</v>
      </c>
      <c r="F1481" s="4">
        <v>0</v>
      </c>
      <c r="G1481" s="5">
        <v>0</v>
      </c>
      <c r="H1481" s="5">
        <f>IF(ORDERS[[#This Row],[Order Type]]="In-Store", 0,_xlfn.DAYS(ORDERS[[#This Row],[Order Arrival Date]],ORDERS[[#This Row],[Order Date]]))</f>
        <v>7</v>
      </c>
    </row>
    <row r="1482" spans="1:8" ht="15.5" x14ac:dyDescent="0.3">
      <c r="A1482" s="4">
        <f t="shared" si="23"/>
        <v>1481</v>
      </c>
      <c r="B1482" s="16">
        <v>44281.485707507738</v>
      </c>
      <c r="C1482" s="28">
        <v>44281.485707507738</v>
      </c>
      <c r="D1482" s="4" t="s">
        <v>413</v>
      </c>
      <c r="E1482" s="5" t="s">
        <v>749</v>
      </c>
      <c r="F1482" s="4">
        <v>42</v>
      </c>
      <c r="G1482" s="5">
        <v>0</v>
      </c>
      <c r="H1482" s="5">
        <f>IF(ORDERS[[#This Row],[Order Type]]="In-Store", 0,_xlfn.DAYS(ORDERS[[#This Row],[Order Arrival Date]],ORDERS[[#This Row],[Order Date]]))</f>
        <v>0</v>
      </c>
    </row>
    <row r="1483" spans="1:8" ht="15.5" x14ac:dyDescent="0.3">
      <c r="A1483" s="4">
        <f t="shared" si="23"/>
        <v>1482</v>
      </c>
      <c r="B1483" s="16">
        <v>40199.076261940783</v>
      </c>
      <c r="C1483" s="28">
        <v>40199.076261940783</v>
      </c>
      <c r="D1483" s="4" t="s">
        <v>413</v>
      </c>
      <c r="E1483" s="5" t="s">
        <v>675</v>
      </c>
      <c r="F1483" s="4">
        <v>13</v>
      </c>
      <c r="G1483" s="5">
        <v>0</v>
      </c>
      <c r="H1483" s="5">
        <f>IF(ORDERS[[#This Row],[Order Type]]="In-Store", 0,_xlfn.DAYS(ORDERS[[#This Row],[Order Arrival Date]],ORDERS[[#This Row],[Order Date]]))</f>
        <v>0</v>
      </c>
    </row>
    <row r="1484" spans="1:8" ht="15.5" x14ac:dyDescent="0.3">
      <c r="A1484" s="4">
        <f t="shared" si="23"/>
        <v>1483</v>
      </c>
      <c r="B1484" s="16">
        <v>42884.806742245295</v>
      </c>
      <c r="C1484" s="28">
        <v>42884.806742245295</v>
      </c>
      <c r="D1484" s="4" t="s">
        <v>413</v>
      </c>
      <c r="E1484" s="5" t="s">
        <v>795</v>
      </c>
      <c r="F1484" s="4">
        <v>21</v>
      </c>
      <c r="G1484" s="5">
        <v>0</v>
      </c>
      <c r="H1484" s="5">
        <f>IF(ORDERS[[#This Row],[Order Type]]="In-Store", 0,_xlfn.DAYS(ORDERS[[#This Row],[Order Arrival Date]],ORDERS[[#This Row],[Order Date]]))</f>
        <v>0</v>
      </c>
    </row>
    <row r="1485" spans="1:8" ht="15.5" x14ac:dyDescent="0.3">
      <c r="A1485" s="4">
        <f t="shared" si="23"/>
        <v>1484</v>
      </c>
      <c r="B1485" s="16">
        <v>44669.472263472344</v>
      </c>
      <c r="C1485" s="28">
        <v>44669.472263472344</v>
      </c>
      <c r="D1485" s="4" t="s">
        <v>413</v>
      </c>
      <c r="E1485" s="5" t="s">
        <v>708</v>
      </c>
      <c r="F1485" s="4">
        <v>7</v>
      </c>
      <c r="G1485" s="5">
        <v>0</v>
      </c>
      <c r="H1485" s="5">
        <f>IF(ORDERS[[#This Row],[Order Type]]="In-Store", 0,_xlfn.DAYS(ORDERS[[#This Row],[Order Arrival Date]],ORDERS[[#This Row],[Order Date]]))</f>
        <v>0</v>
      </c>
    </row>
    <row r="1486" spans="1:8" ht="15.5" x14ac:dyDescent="0.3">
      <c r="A1486" s="4">
        <f t="shared" si="23"/>
        <v>1485</v>
      </c>
      <c r="B1486" s="16">
        <v>41241.064859094447</v>
      </c>
      <c r="C1486" s="28">
        <v>41241.064859094447</v>
      </c>
      <c r="D1486" s="4" t="s">
        <v>413</v>
      </c>
      <c r="E1486" s="5" t="s">
        <v>783</v>
      </c>
      <c r="F1486" s="4">
        <v>28</v>
      </c>
      <c r="G1486" s="5">
        <v>0</v>
      </c>
      <c r="H1486" s="5">
        <f>IF(ORDERS[[#This Row],[Order Type]]="In-Store", 0,_xlfn.DAYS(ORDERS[[#This Row],[Order Arrival Date]],ORDERS[[#This Row],[Order Date]]))</f>
        <v>0</v>
      </c>
    </row>
    <row r="1487" spans="1:8" ht="15.5" x14ac:dyDescent="0.3">
      <c r="A1487" s="4">
        <f t="shared" si="23"/>
        <v>1486</v>
      </c>
      <c r="B1487" s="16">
        <v>42189.323538473553</v>
      </c>
      <c r="C1487" s="28">
        <v>42189.323538473553</v>
      </c>
      <c r="D1487" s="4" t="s">
        <v>413</v>
      </c>
      <c r="E1487" s="5" t="s">
        <v>645</v>
      </c>
      <c r="F1487" s="4">
        <v>15</v>
      </c>
      <c r="G1487" s="5">
        <v>0</v>
      </c>
      <c r="H1487" s="5">
        <f>IF(ORDERS[[#This Row],[Order Type]]="In-Store", 0,_xlfn.DAYS(ORDERS[[#This Row],[Order Arrival Date]],ORDERS[[#This Row],[Order Date]]))</f>
        <v>0</v>
      </c>
    </row>
    <row r="1488" spans="1:8" ht="15.5" x14ac:dyDescent="0.3">
      <c r="A1488" s="4">
        <f t="shared" si="23"/>
        <v>1487</v>
      </c>
      <c r="B1488" s="16">
        <v>41227.874779305734</v>
      </c>
      <c r="C1488" s="28">
        <v>41227.874779305734</v>
      </c>
      <c r="D1488" s="4" t="s">
        <v>413</v>
      </c>
      <c r="E1488" s="5" t="s">
        <v>656</v>
      </c>
      <c r="F1488" s="4">
        <v>13</v>
      </c>
      <c r="G1488" s="5">
        <v>0</v>
      </c>
      <c r="H1488" s="5">
        <f>IF(ORDERS[[#This Row],[Order Type]]="In-Store", 0,_xlfn.DAYS(ORDERS[[#This Row],[Order Arrival Date]],ORDERS[[#This Row],[Order Date]]))</f>
        <v>0</v>
      </c>
    </row>
    <row r="1489" spans="1:8" ht="15.5" x14ac:dyDescent="0.3">
      <c r="A1489" s="4">
        <f t="shared" si="23"/>
        <v>1488</v>
      </c>
      <c r="B1489" s="16">
        <v>44838.272938021793</v>
      </c>
      <c r="C1489" s="28">
        <v>44850.272938021793</v>
      </c>
      <c r="D1489" s="4" t="s">
        <v>414</v>
      </c>
      <c r="E1489" s="5" t="s">
        <v>703</v>
      </c>
      <c r="F1489" s="4">
        <v>0</v>
      </c>
      <c r="G1489" s="5">
        <v>0</v>
      </c>
      <c r="H1489" s="5">
        <f>IF(ORDERS[[#This Row],[Order Type]]="In-Store", 0,_xlfn.DAYS(ORDERS[[#This Row],[Order Arrival Date]],ORDERS[[#This Row],[Order Date]]))</f>
        <v>12</v>
      </c>
    </row>
    <row r="1490" spans="1:8" ht="15.5" x14ac:dyDescent="0.3">
      <c r="A1490" s="4">
        <f t="shared" si="23"/>
        <v>1489</v>
      </c>
      <c r="B1490" s="16">
        <v>42696.534565720409</v>
      </c>
      <c r="C1490" s="28">
        <v>42696.534565720409</v>
      </c>
      <c r="D1490" s="4" t="s">
        <v>413</v>
      </c>
      <c r="E1490" s="5" t="s">
        <v>800</v>
      </c>
      <c r="F1490" s="4">
        <v>33</v>
      </c>
      <c r="G1490" s="5">
        <v>0</v>
      </c>
      <c r="H1490" s="5">
        <f>IF(ORDERS[[#This Row],[Order Type]]="In-Store", 0,_xlfn.DAYS(ORDERS[[#This Row],[Order Arrival Date]],ORDERS[[#This Row],[Order Date]]))</f>
        <v>0</v>
      </c>
    </row>
    <row r="1491" spans="1:8" ht="15.5" x14ac:dyDescent="0.3">
      <c r="A1491" s="4">
        <f t="shared" si="23"/>
        <v>1490</v>
      </c>
      <c r="B1491" s="16">
        <v>45218.022408730663</v>
      </c>
      <c r="C1491" s="28">
        <v>45233.022408730663</v>
      </c>
      <c r="D1491" s="4" t="s">
        <v>414</v>
      </c>
      <c r="E1491" s="5" t="s">
        <v>640</v>
      </c>
      <c r="F1491" s="4">
        <v>0</v>
      </c>
      <c r="G1491" s="5">
        <v>0</v>
      </c>
      <c r="H1491" s="5">
        <f>IF(ORDERS[[#This Row],[Order Type]]="In-Store", 0,_xlfn.DAYS(ORDERS[[#This Row],[Order Arrival Date]],ORDERS[[#This Row],[Order Date]]))</f>
        <v>15</v>
      </c>
    </row>
    <row r="1492" spans="1:8" ht="15.5" x14ac:dyDescent="0.3">
      <c r="A1492" s="4">
        <f t="shared" si="23"/>
        <v>1491</v>
      </c>
      <c r="B1492" s="16">
        <v>41090.908644347481</v>
      </c>
      <c r="C1492" s="28">
        <v>41090.908644347481</v>
      </c>
      <c r="D1492" s="4" t="s">
        <v>413</v>
      </c>
      <c r="E1492" s="5" t="s">
        <v>792</v>
      </c>
      <c r="F1492" s="4">
        <v>2</v>
      </c>
      <c r="G1492" s="5">
        <v>0</v>
      </c>
      <c r="H1492" s="5">
        <f>IF(ORDERS[[#This Row],[Order Type]]="In-Store", 0,_xlfn.DAYS(ORDERS[[#This Row],[Order Arrival Date]],ORDERS[[#This Row],[Order Date]]))</f>
        <v>0</v>
      </c>
    </row>
    <row r="1493" spans="1:8" ht="15.5" x14ac:dyDescent="0.3">
      <c r="A1493" s="4">
        <f t="shared" si="23"/>
        <v>1492</v>
      </c>
      <c r="B1493" s="16">
        <v>41128.049429872095</v>
      </c>
      <c r="C1493" s="28">
        <v>41128.049429872095</v>
      </c>
      <c r="D1493" s="4" t="s">
        <v>413</v>
      </c>
      <c r="E1493" s="5" t="s">
        <v>711</v>
      </c>
      <c r="F1493" s="4">
        <v>7</v>
      </c>
      <c r="G1493" s="5">
        <v>0</v>
      </c>
      <c r="H1493" s="5">
        <f>IF(ORDERS[[#This Row],[Order Type]]="In-Store", 0,_xlfn.DAYS(ORDERS[[#This Row],[Order Arrival Date]],ORDERS[[#This Row],[Order Date]]))</f>
        <v>0</v>
      </c>
    </row>
    <row r="1494" spans="1:8" ht="15.5" x14ac:dyDescent="0.3">
      <c r="A1494" s="4">
        <f t="shared" si="23"/>
        <v>1493</v>
      </c>
      <c r="B1494" s="16">
        <v>44901.715997286548</v>
      </c>
      <c r="C1494" s="28">
        <v>44908.715997286548</v>
      </c>
      <c r="D1494" s="4" t="s">
        <v>414</v>
      </c>
      <c r="E1494" s="5" t="s">
        <v>653</v>
      </c>
      <c r="F1494" s="4">
        <v>0</v>
      </c>
      <c r="G1494" s="5">
        <v>0</v>
      </c>
      <c r="H1494" s="5">
        <f>IF(ORDERS[[#This Row],[Order Type]]="In-Store", 0,_xlfn.DAYS(ORDERS[[#This Row],[Order Arrival Date]],ORDERS[[#This Row],[Order Date]]))</f>
        <v>7</v>
      </c>
    </row>
    <row r="1495" spans="1:8" ht="15.5" x14ac:dyDescent="0.3">
      <c r="A1495" s="4">
        <f t="shared" si="23"/>
        <v>1494</v>
      </c>
      <c r="B1495" s="16">
        <v>41858.589432831359</v>
      </c>
      <c r="C1495" s="28">
        <v>41864.589432831359</v>
      </c>
      <c r="D1495" s="4" t="s">
        <v>414</v>
      </c>
      <c r="E1495" s="5" t="s">
        <v>766</v>
      </c>
      <c r="F1495" s="4">
        <v>0</v>
      </c>
      <c r="G1495" s="5">
        <v>0</v>
      </c>
      <c r="H1495" s="5">
        <f>IF(ORDERS[[#This Row],[Order Type]]="In-Store", 0,_xlfn.DAYS(ORDERS[[#This Row],[Order Arrival Date]],ORDERS[[#This Row],[Order Date]]))</f>
        <v>6</v>
      </c>
    </row>
    <row r="1496" spans="1:8" ht="15.5" x14ac:dyDescent="0.3">
      <c r="A1496" s="4">
        <f t="shared" si="23"/>
        <v>1495</v>
      </c>
      <c r="B1496" s="16">
        <v>44960.697119051591</v>
      </c>
      <c r="C1496" s="28">
        <v>44960.697119051591</v>
      </c>
      <c r="D1496" s="4" t="s">
        <v>413</v>
      </c>
      <c r="E1496" s="5" t="s">
        <v>710</v>
      </c>
      <c r="F1496" s="4">
        <v>43</v>
      </c>
      <c r="G1496" s="5">
        <v>0</v>
      </c>
      <c r="H1496" s="5">
        <f>IF(ORDERS[[#This Row],[Order Type]]="In-Store", 0,_xlfn.DAYS(ORDERS[[#This Row],[Order Arrival Date]],ORDERS[[#This Row],[Order Date]]))</f>
        <v>0</v>
      </c>
    </row>
    <row r="1497" spans="1:8" ht="15.5" x14ac:dyDescent="0.3">
      <c r="A1497" s="4">
        <f t="shared" si="23"/>
        <v>1496</v>
      </c>
      <c r="B1497" s="16">
        <v>44508.544923511974</v>
      </c>
      <c r="C1497" s="28">
        <v>44508.544923511974</v>
      </c>
      <c r="D1497" s="4" t="s">
        <v>413</v>
      </c>
      <c r="E1497" s="5" t="s">
        <v>797</v>
      </c>
      <c r="F1497" s="4">
        <v>11</v>
      </c>
      <c r="G1497" s="5">
        <v>0.05</v>
      </c>
      <c r="H1497" s="5">
        <f>IF(ORDERS[[#This Row],[Order Type]]="In-Store", 0,_xlfn.DAYS(ORDERS[[#This Row],[Order Arrival Date]],ORDERS[[#This Row],[Order Date]]))</f>
        <v>0</v>
      </c>
    </row>
    <row r="1498" spans="1:8" ht="15.5" x14ac:dyDescent="0.3">
      <c r="A1498" s="4">
        <f t="shared" si="23"/>
        <v>1497</v>
      </c>
      <c r="B1498" s="16">
        <v>44346.475127997059</v>
      </c>
      <c r="C1498" s="28">
        <v>44346.475127997059</v>
      </c>
      <c r="D1498" s="4" t="s">
        <v>413</v>
      </c>
      <c r="E1498" s="5" t="s">
        <v>807</v>
      </c>
      <c r="F1498" s="4">
        <v>15</v>
      </c>
      <c r="G1498" s="5">
        <v>0</v>
      </c>
      <c r="H1498" s="5">
        <f>IF(ORDERS[[#This Row],[Order Type]]="In-Store", 0,_xlfn.DAYS(ORDERS[[#This Row],[Order Arrival Date]],ORDERS[[#This Row],[Order Date]]))</f>
        <v>0</v>
      </c>
    </row>
    <row r="1499" spans="1:8" ht="15.5" x14ac:dyDescent="0.3">
      <c r="A1499" s="4">
        <f t="shared" si="23"/>
        <v>1498</v>
      </c>
      <c r="B1499" s="16">
        <v>41117.080913567319</v>
      </c>
      <c r="C1499" s="28">
        <v>41117.080913567319</v>
      </c>
      <c r="D1499" s="4" t="s">
        <v>413</v>
      </c>
      <c r="E1499" s="5" t="s">
        <v>758</v>
      </c>
      <c r="F1499" s="4">
        <v>4</v>
      </c>
      <c r="G1499" s="5">
        <v>0.05</v>
      </c>
      <c r="H1499" s="5">
        <f>IF(ORDERS[[#This Row],[Order Type]]="In-Store", 0,_xlfn.DAYS(ORDERS[[#This Row],[Order Arrival Date]],ORDERS[[#This Row],[Order Date]]))</f>
        <v>0</v>
      </c>
    </row>
  </sheetData>
  <phoneticPr fontId="8" type="noConversion"/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8E4C5-46F7-47CE-951F-139EDA0A80E2}">
  <dimension ref="A1:Z2494"/>
  <sheetViews>
    <sheetView topLeftCell="R1" workbookViewId="0">
      <selection activeCell="R1" sqref="R1"/>
    </sheetView>
  </sheetViews>
  <sheetFormatPr defaultColWidth="8.6640625" defaultRowHeight="15.5" x14ac:dyDescent="0.3"/>
  <cols>
    <col min="1" max="1" width="15.9140625" bestFit="1" customWidth="1"/>
    <col min="2" max="2" width="12" style="4" bestFit="1" customWidth="1"/>
    <col min="3" max="3" width="14.6640625" style="4" bestFit="1" customWidth="1"/>
    <col min="4" max="4" width="12.1640625" style="30" bestFit="1" customWidth="1"/>
    <col min="5" max="5" width="14.5" style="1" bestFit="1" customWidth="1"/>
    <col min="6" max="6" width="20.33203125" style="1" customWidth="1"/>
    <col min="7" max="7" width="14.25" bestFit="1" customWidth="1"/>
    <col min="8" max="8" width="20" style="4" bestFit="1" customWidth="1"/>
    <col min="9" max="9" width="20" style="4" customWidth="1"/>
    <col min="10" max="10" width="20" style="51" customWidth="1"/>
    <col min="11" max="13" width="20" style="4" customWidth="1"/>
    <col min="14" max="14" width="12.1640625" style="28" customWidth="1"/>
    <col min="15" max="15" width="14.25" style="51" bestFit="1" customWidth="1"/>
    <col min="16" max="16" width="18.25" style="4" bestFit="1" customWidth="1"/>
    <col min="17" max="17" width="15.9140625" bestFit="1" customWidth="1"/>
    <col min="18" max="19" width="15.9140625" style="53" customWidth="1"/>
    <col min="20" max="20" width="22.33203125" style="53" bestFit="1" customWidth="1"/>
    <col min="21" max="21" width="16.6640625" style="53" bestFit="1" customWidth="1"/>
    <col min="22" max="22" width="16.5" style="4" bestFit="1" customWidth="1"/>
    <col min="23" max="23" width="16.5" style="4" customWidth="1"/>
    <col min="24" max="24" width="19.6640625" style="57" bestFit="1" customWidth="1"/>
    <col min="25" max="25" width="19" style="57" bestFit="1" customWidth="1"/>
    <col min="26" max="26" width="17.58203125" style="58" bestFit="1" customWidth="1"/>
    <col min="27" max="16384" width="8.6640625" style="4"/>
  </cols>
  <sheetData>
    <row r="1" spans="1:26" s="3" customFormat="1" x14ac:dyDescent="0.3">
      <c r="A1" s="17" t="s">
        <v>922</v>
      </c>
      <c r="B1" s="3" t="s">
        <v>909</v>
      </c>
      <c r="C1" s="3" t="s">
        <v>921</v>
      </c>
      <c r="D1" s="21" t="s">
        <v>409</v>
      </c>
      <c r="E1" s="32" t="s">
        <v>894</v>
      </c>
      <c r="F1" s="32" t="s">
        <v>920</v>
      </c>
      <c r="G1" s="3" t="s">
        <v>908</v>
      </c>
      <c r="H1" s="3" t="s">
        <v>907</v>
      </c>
      <c r="I1" s="3" t="s">
        <v>900</v>
      </c>
      <c r="J1" s="51" t="s">
        <v>919</v>
      </c>
      <c r="K1" s="4" t="s">
        <v>918</v>
      </c>
      <c r="L1" s="3" t="s">
        <v>905</v>
      </c>
      <c r="M1" s="3" t="s">
        <v>221</v>
      </c>
      <c r="N1" s="3" t="s">
        <v>222</v>
      </c>
      <c r="O1" s="50" t="s">
        <v>912</v>
      </c>
      <c r="P1" s="3" t="s">
        <v>910</v>
      </c>
      <c r="Q1" s="3" t="s">
        <v>911</v>
      </c>
      <c r="R1" s="50" t="s">
        <v>917</v>
      </c>
      <c r="S1" s="50" t="s">
        <v>1152</v>
      </c>
      <c r="T1" s="50" t="s">
        <v>1151</v>
      </c>
      <c r="U1" s="50" t="s">
        <v>1143</v>
      </c>
      <c r="V1" s="3" t="s">
        <v>1141</v>
      </c>
      <c r="W1" s="3" t="s">
        <v>1155</v>
      </c>
      <c r="X1" s="56" t="s">
        <v>1148</v>
      </c>
      <c r="Y1" s="56" t="s">
        <v>1149</v>
      </c>
      <c r="Z1" s="21" t="s">
        <v>1150</v>
      </c>
    </row>
    <row r="2" spans="1:26" x14ac:dyDescent="0.3">
      <c r="A2" s="4">
        <v>8</v>
      </c>
      <c r="B2" s="4">
        <v>3</v>
      </c>
      <c r="C2" s="4">
        <v>687</v>
      </c>
      <c r="D2" s="58">
        <v>1</v>
      </c>
      <c r="E2" s="28">
        <f>VLOOKUP(FACT_INCLUDES[[#This Row],[Order ID]], ORDERS[], 2)</f>
        <v>38919.372833854504</v>
      </c>
      <c r="F2" s="28">
        <f>VLOOKUP(FACT_INCLUDES[[#This Row],[Order ID]], ORDERS[], 3)</f>
        <v>38919.372833854504</v>
      </c>
      <c r="G2" s="4" t="str">
        <f>VLOOKUP(FACT_INCLUDES[[#This Row],[Order ID]], ORDERS[], 4)</f>
        <v>In-Store</v>
      </c>
      <c r="H2" s="4" t="str">
        <f>VLOOKUP(FACT_INCLUDES[[#This Row],[Order ID]], ORDERS[], 5)</f>
        <v>OMX4387@gmail.com</v>
      </c>
      <c r="I2" s="4">
        <f>VLOOKUP(FACT_INCLUDES[[#This Row],[Order ID]], ORDERS[], 6)</f>
        <v>10</v>
      </c>
      <c r="J2" s="54">
        <f>VLOOKUP(FACT_INCLUDES[[#This Row],[Order ID]], ORDERS[], 7)</f>
        <v>0</v>
      </c>
      <c r="K2" s="33">
        <v>0</v>
      </c>
      <c r="L2" s="4">
        <f>VLOOKUP(FACT_INCLUDES[[#This Row],[DW Version]], VERSIONS[], 2)</f>
        <v>69</v>
      </c>
      <c r="M2" s="4">
        <f>VLOOKUP(FACT_INCLUDES[[#This Row],[DW Version]], VERSIONS[], 3)</f>
        <v>7.5</v>
      </c>
      <c r="N2" s="4" t="str">
        <f>VLOOKUP(FACT_INCLUDES[[#This Row],[DW Version]], VERSIONS[], 4)</f>
        <v>white</v>
      </c>
      <c r="O2" s="51">
        <f>VLOOKUP(FACT_INCLUDES[[#This Row],[DW Version]], VERSIONS[], 5)</f>
        <v>313.30636725045133</v>
      </c>
      <c r="P2" s="4" t="str">
        <f>VLOOKUP(FACT_INCLUDES[[#This Row],[DW Version]], VERSIONS[], 6)</f>
        <v>Mercurial Vapor</v>
      </c>
      <c r="Q2" s="4" t="str">
        <f>VLOOKUP(FACT_INCLUDES[[#This Row],[DW Version]], VERSIONS[], 7)</f>
        <v>Shoe</v>
      </c>
      <c r="R2" s="51">
        <f>FACT_INCLUDES[[#This Row],[Version Price]]*FACT_INCLUDES[[#This Row],[Quantity]]</f>
        <v>313.30636725045133</v>
      </c>
      <c r="S2" s="51">
        <f>FACT_INCLUDES[[#This Row],[Amount]]*(1-FACT_INCLUDES[[#This Row],[Order Discount]])</f>
        <v>313.30636725045133</v>
      </c>
      <c r="T2" s="51">
        <f t="shared" ref="T2:T65" si="0">SUMIFS(S:S, B:B, B2)</f>
        <v>854.24082681132165</v>
      </c>
      <c r="U2" s="57">
        <f>FACT_INCLUDES[[#This Row],[Income]]/FACT_INCLUDES[[#This Row],[Total Order Income]]</f>
        <v>0.36676585503405368</v>
      </c>
      <c r="V2" s="33">
        <f>IF(FACT_INCLUDES[[#This Row],[Order Gap]]&gt;10, 1, 0)/COUNTIFS(FACT_INCLUDES[Order ID], FACT_INCLUDES[[#This Row],[Order ID]])</f>
        <v>0</v>
      </c>
      <c r="W2" s="33">
        <f>IF(FACT_INCLUDES[[#This Row],[Order Type]]="Online", 1, 0)/COUNTIFS(FACT_INCLUDES[Order ID], FACT_INCLUDES[[#This Row],[Order ID]])</f>
        <v>0</v>
      </c>
      <c r="X2" s="52">
        <v>645.16102252087887</v>
      </c>
      <c r="Y2" s="52">
        <v>645.16102252087887</v>
      </c>
      <c r="Z2" s="64">
        <f>IF(FACT_INCLUDES[[#This Row],[Order Type]]="Online", 1, 0)*FACT_INCLUDES[[#This Row],[Income]]</f>
        <v>0</v>
      </c>
    </row>
    <row r="3" spans="1:26" x14ac:dyDescent="0.3">
      <c r="A3" s="4">
        <v>9</v>
      </c>
      <c r="B3" s="4">
        <v>3</v>
      </c>
      <c r="C3" s="4">
        <v>789</v>
      </c>
      <c r="D3" s="58">
        <v>1</v>
      </c>
      <c r="E3" s="28">
        <f>VLOOKUP(FACT_INCLUDES[[#This Row],[Order ID]], ORDERS[], 2)</f>
        <v>38919.372833854504</v>
      </c>
      <c r="F3" s="28">
        <f>VLOOKUP(FACT_INCLUDES[[#This Row],[Order ID]], ORDERS[], 3)</f>
        <v>38919.372833854504</v>
      </c>
      <c r="G3" s="4" t="str">
        <f>VLOOKUP(FACT_INCLUDES[[#This Row],[Order ID]], ORDERS[], 4)</f>
        <v>In-Store</v>
      </c>
      <c r="H3" s="4" t="str">
        <f>VLOOKUP(FACT_INCLUDES[[#This Row],[Order ID]], ORDERS[], 5)</f>
        <v>OMX4387@gmail.com</v>
      </c>
      <c r="I3" s="4">
        <f>VLOOKUP(FACT_INCLUDES[[#This Row],[Order ID]], ORDERS[], 6)</f>
        <v>10</v>
      </c>
      <c r="J3" s="54">
        <f>VLOOKUP(FACT_INCLUDES[[#This Row],[Order ID]], ORDERS[], 7)</f>
        <v>0</v>
      </c>
      <c r="K3" s="33">
        <v>0</v>
      </c>
      <c r="L3" s="4">
        <f>VLOOKUP(FACT_INCLUDES[[#This Row],[DW Version]], VERSIONS[], 2)</f>
        <v>81</v>
      </c>
      <c r="M3" s="4">
        <f>VLOOKUP(FACT_INCLUDES[[#This Row],[DW Version]], VERSIONS[], 3)</f>
        <v>3.5</v>
      </c>
      <c r="N3" s="4" t="str">
        <f>VLOOKUP(FACT_INCLUDES[[#This Row],[DW Version]], VERSIONS[], 4)</f>
        <v>black</v>
      </c>
      <c r="O3" s="51">
        <f>VLOOKUP(FACT_INCLUDES[[#This Row],[DW Version]], VERSIONS[], 5)</f>
        <v>270.86929473939938</v>
      </c>
      <c r="P3" s="4" t="str">
        <f>VLOOKUP(FACT_INCLUDES[[#This Row],[DW Version]], VERSIONS[], 6)</f>
        <v>Air Max Fusion</v>
      </c>
      <c r="Q3" s="4" t="str">
        <f>VLOOKUP(FACT_INCLUDES[[#This Row],[DW Version]], VERSIONS[], 7)</f>
        <v>Shoe</v>
      </c>
      <c r="R3" s="51">
        <f>FACT_INCLUDES[[#This Row],[Version Price]]*FACT_INCLUDES[[#This Row],[Quantity]]</f>
        <v>270.86929473939938</v>
      </c>
      <c r="S3" s="51">
        <f>FACT_INCLUDES[[#This Row],[Amount]]*(1-FACT_INCLUDES[[#This Row],[Order Discount]])</f>
        <v>270.86929473939938</v>
      </c>
      <c r="T3" s="51">
        <f t="shared" si="0"/>
        <v>854.24082681132165</v>
      </c>
      <c r="U3" s="57">
        <f>FACT_INCLUDES[[#This Row],[Income]]/FACT_INCLUDES[[#This Row],[Total Order Income]]</f>
        <v>0.31708774181455385</v>
      </c>
      <c r="V3" s="33">
        <f>IF(FACT_INCLUDES[[#This Row],[Order Gap]]&gt;10, 1, 0)/COUNTIFS(FACT_INCLUDES[Order ID], FACT_INCLUDES[[#This Row],[Order ID]])</f>
        <v>0</v>
      </c>
      <c r="W3" s="33">
        <f>IF(FACT_INCLUDES[[#This Row],[Order Type]]="Online", 1, 0)/COUNTIFS(FACT_INCLUDES[Order ID], FACT_INCLUDES[[#This Row],[Order ID]])</f>
        <v>0</v>
      </c>
      <c r="X3" s="52">
        <v>645.16102252087887</v>
      </c>
      <c r="Y3" s="52">
        <v>645.16102252087887</v>
      </c>
      <c r="Z3" s="64">
        <f>IF(FACT_INCLUDES[[#This Row],[Order Type]]="Online", 1, 0)*FACT_INCLUDES[[#This Row],[Income]]</f>
        <v>0</v>
      </c>
    </row>
    <row r="4" spans="1:26" x14ac:dyDescent="0.3">
      <c r="A4" s="4">
        <v>10</v>
      </c>
      <c r="B4" s="4">
        <v>3</v>
      </c>
      <c r="C4" s="4">
        <v>886</v>
      </c>
      <c r="D4" s="58">
        <v>1</v>
      </c>
      <c r="E4" s="28">
        <f>VLOOKUP(FACT_INCLUDES[[#This Row],[Order ID]], ORDERS[], 2)</f>
        <v>38919.372833854504</v>
      </c>
      <c r="F4" s="28">
        <f>VLOOKUP(FACT_INCLUDES[[#This Row],[Order ID]], ORDERS[], 3)</f>
        <v>38919.372833854504</v>
      </c>
      <c r="G4" s="4" t="str">
        <f>VLOOKUP(FACT_INCLUDES[[#This Row],[Order ID]], ORDERS[], 4)</f>
        <v>In-Store</v>
      </c>
      <c r="H4" s="4" t="str">
        <f>VLOOKUP(FACT_INCLUDES[[#This Row],[Order ID]], ORDERS[], 5)</f>
        <v>OMX4387@gmail.com</v>
      </c>
      <c r="I4" s="4">
        <f>VLOOKUP(FACT_INCLUDES[[#This Row],[Order ID]], ORDERS[], 6)</f>
        <v>10</v>
      </c>
      <c r="J4" s="54">
        <f>VLOOKUP(FACT_INCLUDES[[#This Row],[Order ID]], ORDERS[], 7)</f>
        <v>0</v>
      </c>
      <c r="K4" s="33">
        <v>0</v>
      </c>
      <c r="L4" s="4">
        <f>VLOOKUP(FACT_INCLUDES[[#This Row],[DW Version]], VERSIONS[], 2)</f>
        <v>90</v>
      </c>
      <c r="M4" s="4">
        <f>VLOOKUP(FACT_INCLUDES[[#This Row],[DW Version]], VERSIONS[], 3)</f>
        <v>10.5</v>
      </c>
      <c r="N4" s="4" t="str">
        <f>VLOOKUP(FACT_INCLUDES[[#This Row],[DW Version]], VERSIONS[], 4)</f>
        <v>white</v>
      </c>
      <c r="O4" s="51">
        <f>VLOOKUP(FACT_INCLUDES[[#This Row],[DW Version]], VERSIONS[], 5)</f>
        <v>270.06516482147094</v>
      </c>
      <c r="P4" s="4" t="str">
        <f>VLOOKUP(FACT_INCLUDES[[#This Row],[DW Version]], VERSIONS[], 6)</f>
        <v>Air Zoom Terra Kiger 6</v>
      </c>
      <c r="Q4" s="4" t="str">
        <f>VLOOKUP(FACT_INCLUDES[[#This Row],[DW Version]], VERSIONS[], 7)</f>
        <v>Shoe</v>
      </c>
      <c r="R4" s="51">
        <f>FACT_INCLUDES[[#This Row],[Version Price]]*FACT_INCLUDES[[#This Row],[Quantity]]</f>
        <v>270.06516482147094</v>
      </c>
      <c r="S4" s="51">
        <f>FACT_INCLUDES[[#This Row],[Amount]]*(1-FACT_INCLUDES[[#This Row],[Order Discount]])</f>
        <v>270.06516482147094</v>
      </c>
      <c r="T4" s="51">
        <f t="shared" si="0"/>
        <v>854.24082681132165</v>
      </c>
      <c r="U4" s="57">
        <f>FACT_INCLUDES[[#This Row],[Income]]/FACT_INCLUDES[[#This Row],[Total Order Income]]</f>
        <v>0.31614640315139247</v>
      </c>
      <c r="V4" s="33">
        <f>IF(FACT_INCLUDES[[#This Row],[Order Gap]]&gt;10, 1, 0)/COUNTIFS(FACT_INCLUDES[Order ID], FACT_INCLUDES[[#This Row],[Order ID]])</f>
        <v>0</v>
      </c>
      <c r="W4" s="33">
        <f>IF(FACT_INCLUDES[[#This Row],[Order Type]]="Online", 1, 0)/COUNTIFS(FACT_INCLUDES[Order ID], FACT_INCLUDES[[#This Row],[Order ID]])</f>
        <v>0</v>
      </c>
      <c r="X4" s="52">
        <v>645.16102252087887</v>
      </c>
      <c r="Y4" s="52">
        <v>645.16102252087887</v>
      </c>
      <c r="Z4" s="64">
        <f>IF(FACT_INCLUDES[[#This Row],[Order Type]]="Online", 1, 0)*FACT_INCLUDES[[#This Row],[Income]]</f>
        <v>0</v>
      </c>
    </row>
    <row r="5" spans="1:26" x14ac:dyDescent="0.3">
      <c r="A5" s="4">
        <v>37</v>
      </c>
      <c r="B5" s="4">
        <v>17</v>
      </c>
      <c r="C5" s="4">
        <v>45</v>
      </c>
      <c r="D5" s="58">
        <v>1</v>
      </c>
      <c r="E5" s="28">
        <f>VLOOKUP(FACT_INCLUDES[[#This Row],[Order ID]], ORDERS[], 2)</f>
        <v>39041.524557409874</v>
      </c>
      <c r="F5" s="28">
        <f>VLOOKUP(FACT_INCLUDES[[#This Row],[Order ID]], ORDERS[], 3)</f>
        <v>39041.524557409874</v>
      </c>
      <c r="G5" s="4" t="str">
        <f>VLOOKUP(FACT_INCLUDES[[#This Row],[Order ID]], ORDERS[], 4)</f>
        <v>In-Store</v>
      </c>
      <c r="H5" s="4" t="str">
        <f>VLOOKUP(FACT_INCLUDES[[#This Row],[Order ID]], ORDERS[], 5)</f>
        <v>MPJ1586@gmail.com</v>
      </c>
      <c r="I5" s="4">
        <f>VLOOKUP(FACT_INCLUDES[[#This Row],[Order ID]], ORDERS[], 6)</f>
        <v>25</v>
      </c>
      <c r="J5" s="54">
        <f>VLOOKUP(FACT_INCLUDES[[#This Row],[Order ID]], ORDERS[], 7)</f>
        <v>0</v>
      </c>
      <c r="K5" s="33">
        <v>0</v>
      </c>
      <c r="L5" s="4">
        <f>VLOOKUP(FACT_INCLUDES[[#This Row],[DW Version]], VERSIONS[], 2)</f>
        <v>4</v>
      </c>
      <c r="M5" s="4">
        <f>VLOOKUP(FACT_INCLUDES[[#This Row],[DW Version]], VERSIONS[], 3)</f>
        <v>12</v>
      </c>
      <c r="N5" s="4" t="str">
        <f>VLOOKUP(FACT_INCLUDES[[#This Row],[DW Version]], VERSIONS[], 4)</f>
        <v>white</v>
      </c>
      <c r="O5" s="51">
        <f>VLOOKUP(FACT_INCLUDES[[#This Row],[DW Version]], VERSIONS[], 5)</f>
        <v>164.12396135935023</v>
      </c>
      <c r="P5" s="4" t="str">
        <f>VLOOKUP(FACT_INCLUDES[[#This Row],[DW Version]], VERSIONS[], 6)</f>
        <v>Cortez</v>
      </c>
      <c r="Q5" s="4" t="str">
        <f>VLOOKUP(FACT_INCLUDES[[#This Row],[DW Version]], VERSIONS[], 7)</f>
        <v>Shoe</v>
      </c>
      <c r="R5" s="51">
        <f>FACT_INCLUDES[[#This Row],[Version Price]]*FACT_INCLUDES[[#This Row],[Quantity]]</f>
        <v>164.12396135935023</v>
      </c>
      <c r="S5" s="51">
        <f>FACT_INCLUDES[[#This Row],[Amount]]*(1-FACT_INCLUDES[[#This Row],[Order Discount]])</f>
        <v>164.12396135935023</v>
      </c>
      <c r="T5" s="51">
        <f t="shared" si="0"/>
        <v>1254.7521184864975</v>
      </c>
      <c r="U5" s="57">
        <f>FACT_INCLUDES[[#This Row],[Income]]/FACT_INCLUDES[[#This Row],[Total Order Income]]</f>
        <v>0.13080190018512919</v>
      </c>
      <c r="V5" s="33">
        <f>IF(FACT_INCLUDES[[#This Row],[Order Gap]]&gt;10, 1, 0)/COUNTIFS(FACT_INCLUDES[Order ID], FACT_INCLUDES[[#This Row],[Order ID]])</f>
        <v>0</v>
      </c>
      <c r="W5" s="33">
        <f>IF(FACT_INCLUDES[[#This Row],[Order Type]]="Online", 1, 0)/COUNTIFS(FACT_INCLUDES[Order ID], FACT_INCLUDES[[#This Row],[Order ID]])</f>
        <v>0</v>
      </c>
      <c r="X5" s="52">
        <v>645.16102252087887</v>
      </c>
      <c r="Y5" s="52">
        <v>645.16102252087887</v>
      </c>
      <c r="Z5" s="64">
        <f>IF(FACT_INCLUDES[[#This Row],[Order Type]]="Online", 1, 0)*FACT_INCLUDES[[#This Row],[Income]]</f>
        <v>0</v>
      </c>
    </row>
    <row r="6" spans="1:26" x14ac:dyDescent="0.3">
      <c r="A6" s="4">
        <v>38</v>
      </c>
      <c r="B6" s="4">
        <v>17</v>
      </c>
      <c r="C6" s="4">
        <v>260</v>
      </c>
      <c r="D6" s="58">
        <v>2</v>
      </c>
      <c r="E6" s="28">
        <f>VLOOKUP(FACT_INCLUDES[[#This Row],[Order ID]], ORDERS[], 2)</f>
        <v>39041.524557409874</v>
      </c>
      <c r="F6" s="28">
        <f>VLOOKUP(FACT_INCLUDES[[#This Row],[Order ID]], ORDERS[], 3)</f>
        <v>39041.524557409874</v>
      </c>
      <c r="G6" s="4" t="str">
        <f>VLOOKUP(FACT_INCLUDES[[#This Row],[Order ID]], ORDERS[], 4)</f>
        <v>In-Store</v>
      </c>
      <c r="H6" s="4" t="str">
        <f>VLOOKUP(FACT_INCLUDES[[#This Row],[Order ID]], ORDERS[], 5)</f>
        <v>MPJ1586@gmail.com</v>
      </c>
      <c r="I6" s="4">
        <f>VLOOKUP(FACT_INCLUDES[[#This Row],[Order ID]], ORDERS[], 6)</f>
        <v>25</v>
      </c>
      <c r="J6" s="54">
        <f>VLOOKUP(FACT_INCLUDES[[#This Row],[Order ID]], ORDERS[], 7)</f>
        <v>0</v>
      </c>
      <c r="K6" s="33">
        <v>0</v>
      </c>
      <c r="L6" s="4">
        <f>VLOOKUP(FACT_INCLUDES[[#This Row],[DW Version]], VERSIONS[], 2)</f>
        <v>25</v>
      </c>
      <c r="M6" s="4">
        <f>VLOOKUP(FACT_INCLUDES[[#This Row],[DW Version]], VERSIONS[], 3)</f>
        <v>11.5</v>
      </c>
      <c r="N6" s="4" t="str">
        <f>VLOOKUP(FACT_INCLUDES[[#This Row],[DW Version]], VERSIONS[], 4)</f>
        <v>purple</v>
      </c>
      <c r="O6" s="51">
        <f>VLOOKUP(FACT_INCLUDES[[#This Row],[DW Version]], VERSIONS[], 5)</f>
        <v>318.71923884695229</v>
      </c>
      <c r="P6" s="4" t="str">
        <f>VLOOKUP(FACT_INCLUDES[[#This Row],[DW Version]], VERSIONS[], 6)</f>
        <v>Shox</v>
      </c>
      <c r="Q6" s="4" t="str">
        <f>VLOOKUP(FACT_INCLUDES[[#This Row],[DW Version]], VERSIONS[], 7)</f>
        <v>Shoe</v>
      </c>
      <c r="R6" s="51">
        <f>FACT_INCLUDES[[#This Row],[Version Price]]*FACT_INCLUDES[[#This Row],[Quantity]]</f>
        <v>637.43847769390459</v>
      </c>
      <c r="S6" s="51">
        <f>FACT_INCLUDES[[#This Row],[Amount]]*(1-FACT_INCLUDES[[#This Row],[Order Discount]])</f>
        <v>637.43847769390459</v>
      </c>
      <c r="T6" s="51">
        <f t="shared" si="0"/>
        <v>1254.7521184864975</v>
      </c>
      <c r="U6" s="57">
        <f>FACT_INCLUDES[[#This Row],[Income]]/FACT_INCLUDES[[#This Row],[Total Order Income]]</f>
        <v>0.50801944726962744</v>
      </c>
      <c r="V6" s="33">
        <f>IF(FACT_INCLUDES[[#This Row],[Order Gap]]&gt;10, 1, 0)/COUNTIFS(FACT_INCLUDES[Order ID], FACT_INCLUDES[[#This Row],[Order ID]])</f>
        <v>0</v>
      </c>
      <c r="W6" s="33">
        <f>IF(FACT_INCLUDES[[#This Row],[Order Type]]="Online", 1, 0)/COUNTIFS(FACT_INCLUDES[Order ID], FACT_INCLUDES[[#This Row],[Order ID]])</f>
        <v>0</v>
      </c>
      <c r="X6" s="52">
        <v>645.16102252087887</v>
      </c>
      <c r="Y6" s="52">
        <v>645.16102252087887</v>
      </c>
      <c r="Z6" s="64">
        <f>IF(FACT_INCLUDES[[#This Row],[Order Type]]="Online", 1, 0)*FACT_INCLUDES[[#This Row],[Income]]</f>
        <v>0</v>
      </c>
    </row>
    <row r="7" spans="1:26" x14ac:dyDescent="0.3">
      <c r="A7" s="4">
        <v>39</v>
      </c>
      <c r="B7" s="4">
        <v>17</v>
      </c>
      <c r="C7" s="4">
        <v>615</v>
      </c>
      <c r="D7" s="58">
        <v>2</v>
      </c>
      <c r="E7" s="28">
        <f>VLOOKUP(FACT_INCLUDES[[#This Row],[Order ID]], ORDERS[], 2)</f>
        <v>39041.524557409874</v>
      </c>
      <c r="F7" s="28">
        <f>VLOOKUP(FACT_INCLUDES[[#This Row],[Order ID]], ORDERS[], 3)</f>
        <v>39041.524557409874</v>
      </c>
      <c r="G7" s="4" t="str">
        <f>VLOOKUP(FACT_INCLUDES[[#This Row],[Order ID]], ORDERS[], 4)</f>
        <v>In-Store</v>
      </c>
      <c r="H7" s="4" t="str">
        <f>VLOOKUP(FACT_INCLUDES[[#This Row],[Order ID]], ORDERS[], 5)</f>
        <v>MPJ1586@gmail.com</v>
      </c>
      <c r="I7" s="4">
        <f>VLOOKUP(FACT_INCLUDES[[#This Row],[Order ID]], ORDERS[], 6)</f>
        <v>25</v>
      </c>
      <c r="J7" s="54">
        <f>VLOOKUP(FACT_INCLUDES[[#This Row],[Order ID]], ORDERS[], 7)</f>
        <v>0</v>
      </c>
      <c r="K7" s="33">
        <v>0</v>
      </c>
      <c r="L7" s="4">
        <f>VLOOKUP(FACT_INCLUDES[[#This Row],[DW Version]], VERSIONS[], 2)</f>
        <v>62</v>
      </c>
      <c r="M7" s="4">
        <f>VLOOKUP(FACT_INCLUDES[[#This Row],[DW Version]], VERSIONS[], 3)</f>
        <v>12</v>
      </c>
      <c r="N7" s="4" t="str">
        <f>VLOOKUP(FACT_INCLUDES[[#This Row],[DW Version]], VERSIONS[], 4)</f>
        <v>white</v>
      </c>
      <c r="O7" s="51">
        <f>VLOOKUP(FACT_INCLUDES[[#This Row],[DW Version]], VERSIONS[], 5)</f>
        <v>226.59483971662135</v>
      </c>
      <c r="P7" s="4" t="str">
        <f>VLOOKUP(FACT_INCLUDES[[#This Row],[DW Version]], VERSIONS[], 6)</f>
        <v>Tiempo Legend</v>
      </c>
      <c r="Q7" s="4" t="str">
        <f>VLOOKUP(FACT_INCLUDES[[#This Row],[DW Version]], VERSIONS[], 7)</f>
        <v>Shoe</v>
      </c>
      <c r="R7" s="51">
        <f>FACT_INCLUDES[[#This Row],[Version Price]]*FACT_INCLUDES[[#This Row],[Quantity]]</f>
        <v>453.1896794332427</v>
      </c>
      <c r="S7" s="51">
        <f>FACT_INCLUDES[[#This Row],[Amount]]*(1-FACT_INCLUDES[[#This Row],[Order Discount]])</f>
        <v>453.1896794332427</v>
      </c>
      <c r="T7" s="51">
        <f t="shared" si="0"/>
        <v>1254.7521184864975</v>
      </c>
      <c r="U7" s="57">
        <f>FACT_INCLUDES[[#This Row],[Income]]/FACT_INCLUDES[[#This Row],[Total Order Income]]</f>
        <v>0.36117865254524334</v>
      </c>
      <c r="V7" s="33">
        <f>IF(FACT_INCLUDES[[#This Row],[Order Gap]]&gt;10, 1, 0)/COUNTIFS(FACT_INCLUDES[Order ID], FACT_INCLUDES[[#This Row],[Order ID]])</f>
        <v>0</v>
      </c>
      <c r="W7" s="33">
        <f>IF(FACT_INCLUDES[[#This Row],[Order Type]]="Online", 1, 0)/COUNTIFS(FACT_INCLUDES[Order ID], FACT_INCLUDES[[#This Row],[Order ID]])</f>
        <v>0</v>
      </c>
      <c r="X7" s="52">
        <v>645.16102252087887</v>
      </c>
      <c r="Y7" s="52">
        <v>645.16102252087887</v>
      </c>
      <c r="Z7" s="64">
        <f>IF(FACT_INCLUDES[[#This Row],[Order Type]]="Online", 1, 0)*FACT_INCLUDES[[#This Row],[Income]]</f>
        <v>0</v>
      </c>
    </row>
    <row r="8" spans="1:26" x14ac:dyDescent="0.3">
      <c r="A8" s="4">
        <v>55</v>
      </c>
      <c r="B8" s="4">
        <v>24</v>
      </c>
      <c r="C8" s="4">
        <v>662</v>
      </c>
      <c r="D8" s="58">
        <v>2</v>
      </c>
      <c r="E8" s="28">
        <f>VLOOKUP(FACT_INCLUDES[[#This Row],[Order ID]], ORDERS[], 2)</f>
        <v>38872.541031047942</v>
      </c>
      <c r="F8" s="28">
        <f>VLOOKUP(FACT_INCLUDES[[#This Row],[Order ID]], ORDERS[], 3)</f>
        <v>38872.541031047942</v>
      </c>
      <c r="G8" s="4" t="str">
        <f>VLOOKUP(FACT_INCLUDES[[#This Row],[Order ID]], ORDERS[], 4)</f>
        <v>In-Store</v>
      </c>
      <c r="H8" s="4" t="str">
        <f>VLOOKUP(FACT_INCLUDES[[#This Row],[Order ID]], ORDERS[], 5)</f>
        <v>HTE7731@gmail.com</v>
      </c>
      <c r="I8" s="4">
        <f>VLOOKUP(FACT_INCLUDES[[#This Row],[Order ID]], ORDERS[], 6)</f>
        <v>45</v>
      </c>
      <c r="J8" s="54">
        <f>VLOOKUP(FACT_INCLUDES[[#This Row],[Order ID]], ORDERS[], 7)</f>
        <v>0</v>
      </c>
      <c r="K8" s="33">
        <v>0</v>
      </c>
      <c r="L8" s="4">
        <f>VLOOKUP(FACT_INCLUDES[[#This Row],[DW Version]], VERSIONS[], 2)</f>
        <v>67</v>
      </c>
      <c r="M8" s="4">
        <f>VLOOKUP(FACT_INCLUDES[[#This Row],[DW Version]], VERSIONS[], 3)</f>
        <v>7.5</v>
      </c>
      <c r="N8" s="4" t="str">
        <f>VLOOKUP(FACT_INCLUDES[[#This Row],[DW Version]], VERSIONS[], 4)</f>
        <v>blue</v>
      </c>
      <c r="O8" s="51">
        <f>VLOOKUP(FACT_INCLUDES[[#This Row],[DW Version]], VERSIONS[], 5)</f>
        <v>77.668575114140395</v>
      </c>
      <c r="P8" s="4" t="str">
        <f>VLOOKUP(FACT_INCLUDES[[#This Row],[DW Version]], VERSIONS[], 6)</f>
        <v>Phantom VSN Elite</v>
      </c>
      <c r="Q8" s="4" t="str">
        <f>VLOOKUP(FACT_INCLUDES[[#This Row],[DW Version]], VERSIONS[], 7)</f>
        <v>Shoe</v>
      </c>
      <c r="R8" s="51">
        <f>FACT_INCLUDES[[#This Row],[Version Price]]*FACT_INCLUDES[[#This Row],[Quantity]]</f>
        <v>155.33715022828079</v>
      </c>
      <c r="S8" s="51">
        <f>FACT_INCLUDES[[#This Row],[Amount]]*(1-FACT_INCLUDES[[#This Row],[Order Discount]])</f>
        <v>155.33715022828079</v>
      </c>
      <c r="T8" s="51">
        <f t="shared" si="0"/>
        <v>1444.599310448976</v>
      </c>
      <c r="U8" s="57">
        <f>FACT_INCLUDES[[#This Row],[Income]]/FACT_INCLUDES[[#This Row],[Total Order Income]]</f>
        <v>0.10752957522872041</v>
      </c>
      <c r="V8" s="33">
        <f>IF(FACT_INCLUDES[[#This Row],[Order Gap]]&gt;10, 1, 0)/COUNTIFS(FACT_INCLUDES[Order ID], FACT_INCLUDES[[#This Row],[Order ID]])</f>
        <v>0</v>
      </c>
      <c r="W8" s="33">
        <f>IF(FACT_INCLUDES[[#This Row],[Order Type]]="Online", 1, 0)/COUNTIFS(FACT_INCLUDES[Order ID], FACT_INCLUDES[[#This Row],[Order ID]])</f>
        <v>0</v>
      </c>
      <c r="X8" s="52">
        <v>645.16102252087887</v>
      </c>
      <c r="Y8" s="52">
        <v>645.16102252087887</v>
      </c>
      <c r="Z8" s="64">
        <f>IF(FACT_INCLUDES[[#This Row],[Order Type]]="Online", 1, 0)*FACT_INCLUDES[[#This Row],[Income]]</f>
        <v>0</v>
      </c>
    </row>
    <row r="9" spans="1:26" x14ac:dyDescent="0.3">
      <c r="A9" s="4">
        <v>56</v>
      </c>
      <c r="B9" s="4">
        <v>24</v>
      </c>
      <c r="C9" s="4">
        <v>862</v>
      </c>
      <c r="D9" s="58">
        <v>5</v>
      </c>
      <c r="E9" s="28">
        <f>VLOOKUP(FACT_INCLUDES[[#This Row],[Order ID]], ORDERS[], 2)</f>
        <v>38872.541031047942</v>
      </c>
      <c r="F9" s="28">
        <f>VLOOKUP(FACT_INCLUDES[[#This Row],[Order ID]], ORDERS[], 3)</f>
        <v>38872.541031047942</v>
      </c>
      <c r="G9" s="4" t="str">
        <f>VLOOKUP(FACT_INCLUDES[[#This Row],[Order ID]], ORDERS[], 4)</f>
        <v>In-Store</v>
      </c>
      <c r="H9" s="4" t="str">
        <f>VLOOKUP(FACT_INCLUDES[[#This Row],[Order ID]], ORDERS[], 5)</f>
        <v>HTE7731@gmail.com</v>
      </c>
      <c r="I9" s="4">
        <f>VLOOKUP(FACT_INCLUDES[[#This Row],[Order ID]], ORDERS[], 6)</f>
        <v>45</v>
      </c>
      <c r="J9" s="54">
        <f>VLOOKUP(FACT_INCLUDES[[#This Row],[Order ID]], ORDERS[], 7)</f>
        <v>0</v>
      </c>
      <c r="K9" s="33">
        <v>0</v>
      </c>
      <c r="L9" s="4">
        <f>VLOOKUP(FACT_INCLUDES[[#This Row],[DW Version]], VERSIONS[], 2)</f>
        <v>88</v>
      </c>
      <c r="M9" s="4">
        <f>VLOOKUP(FACT_INCLUDES[[#This Row],[DW Version]], VERSIONS[], 3)</f>
        <v>4.5</v>
      </c>
      <c r="N9" s="4" t="str">
        <f>VLOOKUP(FACT_INCLUDES[[#This Row],[DW Version]], VERSIONS[], 4)</f>
        <v>silver</v>
      </c>
      <c r="O9" s="51">
        <f>VLOOKUP(FACT_INCLUDES[[#This Row],[DW Version]], VERSIONS[], 5)</f>
        <v>257.85243204413905</v>
      </c>
      <c r="P9" s="4" t="str">
        <f>VLOOKUP(FACT_INCLUDES[[#This Row],[DW Version]], VERSIONS[], 6)</f>
        <v>React Infinity Run</v>
      </c>
      <c r="Q9" s="4" t="str">
        <f>VLOOKUP(FACT_INCLUDES[[#This Row],[DW Version]], VERSIONS[], 7)</f>
        <v>Shoe</v>
      </c>
      <c r="R9" s="51">
        <f>FACT_INCLUDES[[#This Row],[Version Price]]*FACT_INCLUDES[[#This Row],[Quantity]]</f>
        <v>1289.2621602206953</v>
      </c>
      <c r="S9" s="51">
        <f>FACT_INCLUDES[[#This Row],[Amount]]*(1-FACT_INCLUDES[[#This Row],[Order Discount]])</f>
        <v>1289.2621602206953</v>
      </c>
      <c r="T9" s="51">
        <f t="shared" si="0"/>
        <v>1444.599310448976</v>
      </c>
      <c r="U9" s="57">
        <f>FACT_INCLUDES[[#This Row],[Income]]/FACT_INCLUDES[[#This Row],[Total Order Income]]</f>
        <v>0.89247042477127958</v>
      </c>
      <c r="V9" s="33">
        <f>IF(FACT_INCLUDES[[#This Row],[Order Gap]]&gt;10, 1, 0)/COUNTIFS(FACT_INCLUDES[Order ID], FACT_INCLUDES[[#This Row],[Order ID]])</f>
        <v>0</v>
      </c>
      <c r="W9" s="33">
        <f>IF(FACT_INCLUDES[[#This Row],[Order Type]]="Online", 1, 0)/COUNTIFS(FACT_INCLUDES[Order ID], FACT_INCLUDES[[#This Row],[Order ID]])</f>
        <v>0</v>
      </c>
      <c r="X9" s="52">
        <v>645.16102252087887</v>
      </c>
      <c r="Y9" s="52">
        <v>645.16102252087887</v>
      </c>
      <c r="Z9" s="64">
        <f>IF(FACT_INCLUDES[[#This Row],[Order Type]]="Online", 1, 0)*FACT_INCLUDES[[#This Row],[Income]]</f>
        <v>0</v>
      </c>
    </row>
    <row r="10" spans="1:26" x14ac:dyDescent="0.3">
      <c r="A10" s="4">
        <v>58</v>
      </c>
      <c r="B10" s="4">
        <v>26</v>
      </c>
      <c r="C10" s="4">
        <v>856</v>
      </c>
      <c r="D10" s="58">
        <v>3</v>
      </c>
      <c r="E10" s="28">
        <f>VLOOKUP(FACT_INCLUDES[[#This Row],[Order ID]], ORDERS[], 2)</f>
        <v>39079.662325587014</v>
      </c>
      <c r="F10" s="28">
        <f>VLOOKUP(FACT_INCLUDES[[#This Row],[Order ID]], ORDERS[], 3)</f>
        <v>39079.662325587014</v>
      </c>
      <c r="G10" s="4" t="str">
        <f>VLOOKUP(FACT_INCLUDES[[#This Row],[Order ID]], ORDERS[], 4)</f>
        <v>In-Store</v>
      </c>
      <c r="H10" s="4" t="str">
        <f>VLOOKUP(FACT_INCLUDES[[#This Row],[Order ID]], ORDERS[], 5)</f>
        <v>JIL4266@gmail.com</v>
      </c>
      <c r="I10" s="4">
        <f>VLOOKUP(FACT_INCLUDES[[#This Row],[Order ID]], ORDERS[], 6)</f>
        <v>39</v>
      </c>
      <c r="J10" s="54">
        <f>VLOOKUP(FACT_INCLUDES[[#This Row],[Order ID]], ORDERS[], 7)</f>
        <v>0</v>
      </c>
      <c r="K10" s="33">
        <v>0</v>
      </c>
      <c r="L10" s="4">
        <f>VLOOKUP(FACT_INCLUDES[[#This Row],[DW Version]], VERSIONS[], 2)</f>
        <v>87</v>
      </c>
      <c r="M10" s="4">
        <f>VLOOKUP(FACT_INCLUDES[[#This Row],[DW Version]], VERSIONS[], 3)</f>
        <v>3</v>
      </c>
      <c r="N10" s="4" t="str">
        <f>VLOOKUP(FACT_INCLUDES[[#This Row],[DW Version]], VERSIONS[], 4)</f>
        <v>white</v>
      </c>
      <c r="O10" s="51">
        <f>VLOOKUP(FACT_INCLUDES[[#This Row],[DW Version]], VERSIONS[], 5)</f>
        <v>227.52566810675194</v>
      </c>
      <c r="P10" s="4" t="str">
        <f>VLOOKUP(FACT_INCLUDES[[#This Row],[DW Version]], VERSIONS[], 6)</f>
        <v>Challenger 7</v>
      </c>
      <c r="Q10" s="4" t="str">
        <f>VLOOKUP(FACT_INCLUDES[[#This Row],[DW Version]], VERSIONS[], 7)</f>
        <v>Shoe</v>
      </c>
      <c r="R10" s="51">
        <f>FACT_INCLUDES[[#This Row],[Version Price]]*FACT_INCLUDES[[#This Row],[Quantity]]</f>
        <v>682.57700432025581</v>
      </c>
      <c r="S10" s="51">
        <f>FACT_INCLUDES[[#This Row],[Amount]]*(1-FACT_INCLUDES[[#This Row],[Order Discount]])</f>
        <v>682.57700432025581</v>
      </c>
      <c r="T10" s="51">
        <f t="shared" si="0"/>
        <v>1072.2316117393771</v>
      </c>
      <c r="U10" s="57">
        <f>FACT_INCLUDES[[#This Row],[Income]]/FACT_INCLUDES[[#This Row],[Total Order Income]]</f>
        <v>0.63659474021007223</v>
      </c>
      <c r="V10" s="33">
        <f>IF(FACT_INCLUDES[[#This Row],[Order Gap]]&gt;10, 1, 0)/COUNTIFS(FACT_INCLUDES[Order ID], FACT_INCLUDES[[#This Row],[Order ID]])</f>
        <v>0</v>
      </c>
      <c r="W10" s="33">
        <f>IF(FACT_INCLUDES[[#This Row],[Order Type]]="Online", 1, 0)/COUNTIFS(FACT_INCLUDES[Order ID], FACT_INCLUDES[[#This Row],[Order ID]])</f>
        <v>0</v>
      </c>
      <c r="X10" s="52">
        <v>645.16102252087887</v>
      </c>
      <c r="Y10" s="52">
        <v>645.16102252087887</v>
      </c>
      <c r="Z10" s="64">
        <f>IF(FACT_INCLUDES[[#This Row],[Order Type]]="Online", 1, 0)*FACT_INCLUDES[[#This Row],[Income]]</f>
        <v>0</v>
      </c>
    </row>
    <row r="11" spans="1:26" x14ac:dyDescent="0.3">
      <c r="A11" s="4">
        <v>59</v>
      </c>
      <c r="B11" s="4">
        <v>26</v>
      </c>
      <c r="C11" s="4">
        <v>906</v>
      </c>
      <c r="D11" s="58">
        <v>3</v>
      </c>
      <c r="E11" s="28">
        <f>VLOOKUP(FACT_INCLUDES[[#This Row],[Order ID]], ORDERS[], 2)</f>
        <v>39079.662325587014</v>
      </c>
      <c r="F11" s="28">
        <f>VLOOKUP(FACT_INCLUDES[[#This Row],[Order ID]], ORDERS[], 3)</f>
        <v>39079.662325587014</v>
      </c>
      <c r="G11" s="4" t="str">
        <f>VLOOKUP(FACT_INCLUDES[[#This Row],[Order ID]], ORDERS[], 4)</f>
        <v>In-Store</v>
      </c>
      <c r="H11" s="4" t="str">
        <f>VLOOKUP(FACT_INCLUDES[[#This Row],[Order ID]], ORDERS[], 5)</f>
        <v>JIL4266@gmail.com</v>
      </c>
      <c r="I11" s="4">
        <f>VLOOKUP(FACT_INCLUDES[[#This Row],[Order ID]], ORDERS[], 6)</f>
        <v>39</v>
      </c>
      <c r="J11" s="54">
        <f>VLOOKUP(FACT_INCLUDES[[#This Row],[Order ID]], ORDERS[], 7)</f>
        <v>0</v>
      </c>
      <c r="K11" s="33">
        <v>0</v>
      </c>
      <c r="L11" s="4">
        <f>VLOOKUP(FACT_INCLUDES[[#This Row],[DW Version]], VERSIONS[], 2)</f>
        <v>92</v>
      </c>
      <c r="M11" s="4">
        <f>VLOOKUP(FACT_INCLUDES[[#This Row],[DW Version]], VERSIONS[], 3)</f>
        <v>12</v>
      </c>
      <c r="N11" s="4" t="str">
        <f>VLOOKUP(FACT_INCLUDES[[#This Row],[DW Version]], VERSIONS[], 4)</f>
        <v>white</v>
      </c>
      <c r="O11" s="51">
        <f>VLOOKUP(FACT_INCLUDES[[#This Row],[DW Version]], VERSIONS[], 5)</f>
        <v>129.88486913970704</v>
      </c>
      <c r="P11" s="4" t="str">
        <f>VLOOKUP(FACT_INCLUDES[[#This Row],[DW Version]], VERSIONS[], 6)</f>
        <v>Nike Cap</v>
      </c>
      <c r="Q11" s="4" t="str">
        <f>VLOOKUP(FACT_INCLUDES[[#This Row],[DW Version]], VERSIONS[], 7)</f>
        <v>Accessories</v>
      </c>
      <c r="R11" s="51">
        <f>FACT_INCLUDES[[#This Row],[Version Price]]*FACT_INCLUDES[[#This Row],[Quantity]]</f>
        <v>389.65460741912113</v>
      </c>
      <c r="S11" s="51">
        <f>FACT_INCLUDES[[#This Row],[Amount]]*(1-FACT_INCLUDES[[#This Row],[Order Discount]])</f>
        <v>389.65460741912113</v>
      </c>
      <c r="T11" s="51">
        <f t="shared" si="0"/>
        <v>1072.2316117393771</v>
      </c>
      <c r="U11" s="57">
        <f>FACT_INCLUDES[[#This Row],[Income]]/FACT_INCLUDES[[#This Row],[Total Order Income]]</f>
        <v>0.3634052597899276</v>
      </c>
      <c r="V11" s="33">
        <f>IF(FACT_INCLUDES[[#This Row],[Order Gap]]&gt;10, 1, 0)/COUNTIFS(FACT_INCLUDES[Order ID], FACT_INCLUDES[[#This Row],[Order ID]])</f>
        <v>0</v>
      </c>
      <c r="W11" s="33">
        <f>IF(FACT_INCLUDES[[#This Row],[Order Type]]="Online", 1, 0)/COUNTIFS(FACT_INCLUDES[Order ID], FACT_INCLUDES[[#This Row],[Order ID]])</f>
        <v>0</v>
      </c>
      <c r="X11" s="52">
        <v>645.16102252087887</v>
      </c>
      <c r="Y11" s="52">
        <v>645.16102252087887</v>
      </c>
      <c r="Z11" s="64">
        <f>IF(FACT_INCLUDES[[#This Row],[Order Type]]="Online", 1, 0)*FACT_INCLUDES[[#This Row],[Income]]</f>
        <v>0</v>
      </c>
    </row>
    <row r="12" spans="1:26" x14ac:dyDescent="0.3">
      <c r="A12" s="4">
        <v>88</v>
      </c>
      <c r="B12" s="4">
        <v>40</v>
      </c>
      <c r="C12" s="4">
        <v>495</v>
      </c>
      <c r="D12" s="58">
        <v>2</v>
      </c>
      <c r="E12" s="28">
        <f>VLOOKUP(FACT_INCLUDES[[#This Row],[Order ID]], ORDERS[], 2)</f>
        <v>38789.009387294303</v>
      </c>
      <c r="F12" s="28">
        <f>VLOOKUP(FACT_INCLUDES[[#This Row],[Order ID]], ORDERS[], 3)</f>
        <v>38789.009387294303</v>
      </c>
      <c r="G12" s="4" t="str">
        <f>VLOOKUP(FACT_INCLUDES[[#This Row],[Order ID]], ORDERS[], 4)</f>
        <v>In-Store</v>
      </c>
      <c r="H12" s="4" t="str">
        <f>VLOOKUP(FACT_INCLUDES[[#This Row],[Order ID]], ORDERS[], 5)</f>
        <v>FLI4124@gmail.com</v>
      </c>
      <c r="I12" s="4">
        <f>VLOOKUP(FACT_INCLUDES[[#This Row],[Order ID]], ORDERS[], 6)</f>
        <v>26</v>
      </c>
      <c r="J12" s="54">
        <f>VLOOKUP(FACT_INCLUDES[[#This Row],[Order ID]], ORDERS[], 7)</f>
        <v>0</v>
      </c>
      <c r="K12" s="33">
        <v>0</v>
      </c>
      <c r="L12" s="4">
        <f>VLOOKUP(FACT_INCLUDES[[#This Row],[DW Version]], VERSIONS[], 2)</f>
        <v>52</v>
      </c>
      <c r="M12" s="4">
        <f>VLOOKUP(FACT_INCLUDES[[#This Row],[DW Version]], VERSIONS[], 3)</f>
        <v>4.5</v>
      </c>
      <c r="N12" s="4" t="str">
        <f>VLOOKUP(FACT_INCLUDES[[#This Row],[DW Version]], VERSIONS[], 4)</f>
        <v>green</v>
      </c>
      <c r="O12" s="51">
        <f>VLOOKUP(FACT_INCLUDES[[#This Row],[DW Version]], VERSIONS[], 5)</f>
        <v>158.54862056544499</v>
      </c>
      <c r="P12" s="4" t="str">
        <f>VLOOKUP(FACT_INCLUDES[[#This Row],[DW Version]], VERSIONS[], 6)</f>
        <v>Tech Fleece Jogger</v>
      </c>
      <c r="Q12" s="4" t="str">
        <f>VLOOKUP(FACT_INCLUDES[[#This Row],[DW Version]], VERSIONS[], 7)</f>
        <v>Apparel</v>
      </c>
      <c r="R12" s="51">
        <f>FACT_INCLUDES[[#This Row],[Version Price]]*FACT_INCLUDES[[#This Row],[Quantity]]</f>
        <v>317.09724113088998</v>
      </c>
      <c r="S12" s="51">
        <f>FACT_INCLUDES[[#This Row],[Amount]]*(1-FACT_INCLUDES[[#This Row],[Order Discount]])</f>
        <v>317.09724113088998</v>
      </c>
      <c r="T12" s="51">
        <f t="shared" si="0"/>
        <v>625.90940843307283</v>
      </c>
      <c r="U12" s="57">
        <f>FACT_INCLUDES[[#This Row],[Income]]/FACT_INCLUDES[[#This Row],[Total Order Income]]</f>
        <v>0.50661842889488462</v>
      </c>
      <c r="V12" s="33">
        <f>IF(FACT_INCLUDES[[#This Row],[Order Gap]]&gt;10, 1, 0)/COUNTIFS(FACT_INCLUDES[Order ID], FACT_INCLUDES[[#This Row],[Order ID]])</f>
        <v>0</v>
      </c>
      <c r="W12" s="33">
        <f>IF(FACT_INCLUDES[[#This Row],[Order Type]]="Online", 1, 0)/COUNTIFS(FACT_INCLUDES[Order ID], FACT_INCLUDES[[#This Row],[Order ID]])</f>
        <v>0</v>
      </c>
      <c r="X12" s="52">
        <v>645.16102252087887</v>
      </c>
      <c r="Y12" s="52">
        <v>645.16102252087887</v>
      </c>
      <c r="Z12" s="64">
        <f>IF(FACT_INCLUDES[[#This Row],[Order Type]]="Online", 1, 0)*FACT_INCLUDES[[#This Row],[Income]]</f>
        <v>0</v>
      </c>
    </row>
    <row r="13" spans="1:26" x14ac:dyDescent="0.3">
      <c r="A13" s="4">
        <v>89</v>
      </c>
      <c r="B13" s="4">
        <v>40</v>
      </c>
      <c r="C13" s="4">
        <v>509</v>
      </c>
      <c r="D13" s="58">
        <v>3</v>
      </c>
      <c r="E13" s="28">
        <f>VLOOKUP(FACT_INCLUDES[[#This Row],[Order ID]], ORDERS[], 2)</f>
        <v>38789.009387294303</v>
      </c>
      <c r="F13" s="28">
        <f>VLOOKUP(FACT_INCLUDES[[#This Row],[Order ID]], ORDERS[], 3)</f>
        <v>38789.009387294303</v>
      </c>
      <c r="G13" s="4" t="str">
        <f>VLOOKUP(FACT_INCLUDES[[#This Row],[Order ID]], ORDERS[], 4)</f>
        <v>In-Store</v>
      </c>
      <c r="H13" s="4" t="str">
        <f>VLOOKUP(FACT_INCLUDES[[#This Row],[Order ID]], ORDERS[], 5)</f>
        <v>FLI4124@gmail.com</v>
      </c>
      <c r="I13" s="4">
        <f>VLOOKUP(FACT_INCLUDES[[#This Row],[Order ID]], ORDERS[], 6)</f>
        <v>26</v>
      </c>
      <c r="J13" s="54">
        <f>VLOOKUP(FACT_INCLUDES[[#This Row],[Order ID]], ORDERS[], 7)</f>
        <v>0</v>
      </c>
      <c r="K13" s="33">
        <v>0</v>
      </c>
      <c r="L13" s="4">
        <f>VLOOKUP(FACT_INCLUDES[[#This Row],[DW Version]], VERSIONS[], 2)</f>
        <v>53</v>
      </c>
      <c r="M13" s="4">
        <f>VLOOKUP(FACT_INCLUDES[[#This Row],[DW Version]], VERSIONS[], 3)</f>
        <v>10</v>
      </c>
      <c r="N13" s="4" t="str">
        <f>VLOOKUP(FACT_INCLUDES[[#This Row],[DW Version]], VERSIONS[], 4)</f>
        <v>black</v>
      </c>
      <c r="O13" s="51">
        <f>VLOOKUP(FACT_INCLUDES[[#This Row],[DW Version]], VERSIONS[], 5)</f>
        <v>34.232281074563303</v>
      </c>
      <c r="P13" s="4" t="str">
        <f>VLOOKUP(FACT_INCLUDES[[#This Row],[DW Version]], VERSIONS[], 6)</f>
        <v>Flex Stride Shorts</v>
      </c>
      <c r="Q13" s="4" t="str">
        <f>VLOOKUP(FACT_INCLUDES[[#This Row],[DW Version]], VERSIONS[], 7)</f>
        <v>Apparel</v>
      </c>
      <c r="R13" s="51">
        <f>FACT_INCLUDES[[#This Row],[Version Price]]*FACT_INCLUDES[[#This Row],[Quantity]]</f>
        <v>102.69684322368991</v>
      </c>
      <c r="S13" s="51">
        <f>FACT_INCLUDES[[#This Row],[Amount]]*(1-FACT_INCLUDES[[#This Row],[Order Discount]])</f>
        <v>102.69684322368991</v>
      </c>
      <c r="T13" s="51">
        <f t="shared" si="0"/>
        <v>625.90940843307283</v>
      </c>
      <c r="U13" s="57">
        <f>FACT_INCLUDES[[#This Row],[Income]]/FACT_INCLUDES[[#This Row],[Total Order Income]]</f>
        <v>0.16407620949617194</v>
      </c>
      <c r="V13" s="33">
        <f>IF(FACT_INCLUDES[[#This Row],[Order Gap]]&gt;10, 1, 0)/COUNTIFS(FACT_INCLUDES[Order ID], FACT_INCLUDES[[#This Row],[Order ID]])</f>
        <v>0</v>
      </c>
      <c r="W13" s="33">
        <f>IF(FACT_INCLUDES[[#This Row],[Order Type]]="Online", 1, 0)/COUNTIFS(FACT_INCLUDES[Order ID], FACT_INCLUDES[[#This Row],[Order ID]])</f>
        <v>0</v>
      </c>
      <c r="X13" s="52">
        <v>645.16102252087887</v>
      </c>
      <c r="Y13" s="52">
        <v>645.16102252087887</v>
      </c>
      <c r="Z13" s="64">
        <f>IF(FACT_INCLUDES[[#This Row],[Order Type]]="Online", 1, 0)*FACT_INCLUDES[[#This Row],[Income]]</f>
        <v>0</v>
      </c>
    </row>
    <row r="14" spans="1:26" x14ac:dyDescent="0.3">
      <c r="A14" s="4">
        <v>90</v>
      </c>
      <c r="B14" s="4">
        <v>40</v>
      </c>
      <c r="C14" s="4">
        <v>881</v>
      </c>
      <c r="D14" s="58">
        <v>1</v>
      </c>
      <c r="E14" s="28">
        <f>VLOOKUP(FACT_INCLUDES[[#This Row],[Order ID]], ORDERS[], 2)</f>
        <v>38789.009387294303</v>
      </c>
      <c r="F14" s="28">
        <f>VLOOKUP(FACT_INCLUDES[[#This Row],[Order ID]], ORDERS[], 3)</f>
        <v>38789.009387294303</v>
      </c>
      <c r="G14" s="4" t="str">
        <f>VLOOKUP(FACT_INCLUDES[[#This Row],[Order ID]], ORDERS[], 4)</f>
        <v>In-Store</v>
      </c>
      <c r="H14" s="4" t="str">
        <f>VLOOKUP(FACT_INCLUDES[[#This Row],[Order ID]], ORDERS[], 5)</f>
        <v>FLI4124@gmail.com</v>
      </c>
      <c r="I14" s="4">
        <f>VLOOKUP(FACT_INCLUDES[[#This Row],[Order ID]], ORDERS[], 6)</f>
        <v>26</v>
      </c>
      <c r="J14" s="54">
        <f>VLOOKUP(FACT_INCLUDES[[#This Row],[Order ID]], ORDERS[], 7)</f>
        <v>0</v>
      </c>
      <c r="K14" s="33">
        <v>0</v>
      </c>
      <c r="L14" s="4">
        <f>VLOOKUP(FACT_INCLUDES[[#This Row],[DW Version]], VERSIONS[], 2)</f>
        <v>90</v>
      </c>
      <c r="M14" s="4">
        <f>VLOOKUP(FACT_INCLUDES[[#This Row],[DW Version]], VERSIONS[], 3)</f>
        <v>5</v>
      </c>
      <c r="N14" s="4" t="str">
        <f>VLOOKUP(FACT_INCLUDES[[#This Row],[DW Version]], VERSIONS[], 4)</f>
        <v>white</v>
      </c>
      <c r="O14" s="51">
        <f>VLOOKUP(FACT_INCLUDES[[#This Row],[DW Version]], VERSIONS[], 5)</f>
        <v>206.11532407849293</v>
      </c>
      <c r="P14" s="4" t="str">
        <f>VLOOKUP(FACT_INCLUDES[[#This Row],[DW Version]], VERSIONS[], 6)</f>
        <v>Air Zoom Terra Kiger 6</v>
      </c>
      <c r="Q14" s="4" t="str">
        <f>VLOOKUP(FACT_INCLUDES[[#This Row],[DW Version]], VERSIONS[], 7)</f>
        <v>Shoe</v>
      </c>
      <c r="R14" s="51">
        <f>FACT_INCLUDES[[#This Row],[Version Price]]*FACT_INCLUDES[[#This Row],[Quantity]]</f>
        <v>206.11532407849293</v>
      </c>
      <c r="S14" s="51">
        <f>FACT_INCLUDES[[#This Row],[Amount]]*(1-FACT_INCLUDES[[#This Row],[Order Discount]])</f>
        <v>206.11532407849293</v>
      </c>
      <c r="T14" s="51">
        <f t="shared" si="0"/>
        <v>625.90940843307283</v>
      </c>
      <c r="U14" s="57">
        <f>FACT_INCLUDES[[#This Row],[Income]]/FACT_INCLUDES[[#This Row],[Total Order Income]]</f>
        <v>0.32930536160894347</v>
      </c>
      <c r="V14" s="33">
        <f>IF(FACT_INCLUDES[[#This Row],[Order Gap]]&gt;10, 1, 0)/COUNTIFS(FACT_INCLUDES[Order ID], FACT_INCLUDES[[#This Row],[Order ID]])</f>
        <v>0</v>
      </c>
      <c r="W14" s="33">
        <f>IF(FACT_INCLUDES[[#This Row],[Order Type]]="Online", 1, 0)/COUNTIFS(FACT_INCLUDES[Order ID], FACT_INCLUDES[[#This Row],[Order ID]])</f>
        <v>0</v>
      </c>
      <c r="X14" s="52">
        <v>645.16102252087887</v>
      </c>
      <c r="Y14" s="52">
        <v>645.16102252087887</v>
      </c>
      <c r="Z14" s="64">
        <f>IF(FACT_INCLUDES[[#This Row],[Order Type]]="Online", 1, 0)*FACT_INCLUDES[[#This Row],[Income]]</f>
        <v>0</v>
      </c>
    </row>
    <row r="15" spans="1:26" x14ac:dyDescent="0.3">
      <c r="A15" s="4">
        <v>118</v>
      </c>
      <c r="B15" s="4">
        <v>52</v>
      </c>
      <c r="C15" s="4">
        <v>118</v>
      </c>
      <c r="D15" s="58">
        <v>1</v>
      </c>
      <c r="E15" s="28">
        <f>VLOOKUP(FACT_INCLUDES[[#This Row],[Order ID]], ORDERS[], 2)</f>
        <v>39047.129047148701</v>
      </c>
      <c r="F15" s="28">
        <f>VLOOKUP(FACT_INCLUDES[[#This Row],[Order ID]], ORDERS[], 3)</f>
        <v>39047.129047148701</v>
      </c>
      <c r="G15" s="4" t="str">
        <f>VLOOKUP(FACT_INCLUDES[[#This Row],[Order ID]], ORDERS[], 4)</f>
        <v>In-Store</v>
      </c>
      <c r="H15" s="4" t="str">
        <f>VLOOKUP(FACT_INCLUDES[[#This Row],[Order ID]], ORDERS[], 5)</f>
        <v>ZXJ2078@gmail.com</v>
      </c>
      <c r="I15" s="4">
        <f>VLOOKUP(FACT_INCLUDES[[#This Row],[Order ID]], ORDERS[], 6)</f>
        <v>2</v>
      </c>
      <c r="J15" s="54">
        <f>VLOOKUP(FACT_INCLUDES[[#This Row],[Order ID]], ORDERS[], 7)</f>
        <v>0</v>
      </c>
      <c r="K15" s="33">
        <v>0</v>
      </c>
      <c r="L15" s="4">
        <f>VLOOKUP(FACT_INCLUDES[[#This Row],[DW Version]], VERSIONS[], 2)</f>
        <v>12</v>
      </c>
      <c r="M15" s="4">
        <f>VLOOKUP(FACT_INCLUDES[[#This Row],[DW Version]], VERSIONS[], 3)</f>
        <v>8</v>
      </c>
      <c r="N15" s="4" t="str">
        <f>VLOOKUP(FACT_INCLUDES[[#This Row],[DW Version]], VERSIONS[], 4)</f>
        <v>white</v>
      </c>
      <c r="O15" s="51">
        <f>VLOOKUP(FACT_INCLUDES[[#This Row],[DW Version]], VERSIONS[], 5)</f>
        <v>190.57145868347752</v>
      </c>
      <c r="P15" s="4" t="str">
        <f>VLOOKUP(FACT_INCLUDES[[#This Row],[DW Version]], VERSIONS[], 6)</f>
        <v>Pegasus</v>
      </c>
      <c r="Q15" s="4" t="str">
        <f>VLOOKUP(FACT_INCLUDES[[#This Row],[DW Version]], VERSIONS[], 7)</f>
        <v>Shoe</v>
      </c>
      <c r="R15" s="51">
        <f>FACT_INCLUDES[[#This Row],[Version Price]]*FACT_INCLUDES[[#This Row],[Quantity]]</f>
        <v>190.57145868347752</v>
      </c>
      <c r="S15" s="51">
        <f>FACT_INCLUDES[[#This Row],[Amount]]*(1-FACT_INCLUDES[[#This Row],[Order Discount]])</f>
        <v>190.57145868347752</v>
      </c>
      <c r="T15" s="51">
        <f t="shared" si="0"/>
        <v>1199.3453310786488</v>
      </c>
      <c r="U15" s="57">
        <f>FACT_INCLUDES[[#This Row],[Income]]/FACT_INCLUDES[[#This Row],[Total Order Income]]</f>
        <v>0.15889623592571481</v>
      </c>
      <c r="V15" s="33">
        <f>IF(FACT_INCLUDES[[#This Row],[Order Gap]]&gt;10, 1, 0)/COUNTIFS(FACT_INCLUDES[Order ID], FACT_INCLUDES[[#This Row],[Order ID]])</f>
        <v>0</v>
      </c>
      <c r="W15" s="33">
        <f>IF(FACT_INCLUDES[[#This Row],[Order Type]]="Online", 1, 0)/COUNTIFS(FACT_INCLUDES[Order ID], FACT_INCLUDES[[#This Row],[Order ID]])</f>
        <v>0</v>
      </c>
      <c r="X15" s="52">
        <v>645.16102252087887</v>
      </c>
      <c r="Y15" s="52">
        <v>645.16102252087887</v>
      </c>
      <c r="Z15" s="64">
        <f>IF(FACT_INCLUDES[[#This Row],[Order Type]]="Online", 1, 0)*FACT_INCLUDES[[#This Row],[Income]]</f>
        <v>0</v>
      </c>
    </row>
    <row r="16" spans="1:26" x14ac:dyDescent="0.3">
      <c r="A16" s="4">
        <v>119</v>
      </c>
      <c r="B16" s="4">
        <v>52</v>
      </c>
      <c r="C16" s="4">
        <v>185</v>
      </c>
      <c r="D16" s="58">
        <v>5</v>
      </c>
      <c r="E16" s="28">
        <f>VLOOKUP(FACT_INCLUDES[[#This Row],[Order ID]], ORDERS[], 2)</f>
        <v>39047.129047148701</v>
      </c>
      <c r="F16" s="28">
        <f>VLOOKUP(FACT_INCLUDES[[#This Row],[Order ID]], ORDERS[], 3)</f>
        <v>39047.129047148701</v>
      </c>
      <c r="G16" s="4" t="str">
        <f>VLOOKUP(FACT_INCLUDES[[#This Row],[Order ID]], ORDERS[], 4)</f>
        <v>In-Store</v>
      </c>
      <c r="H16" s="4" t="str">
        <f>VLOOKUP(FACT_INCLUDES[[#This Row],[Order ID]], ORDERS[], 5)</f>
        <v>ZXJ2078@gmail.com</v>
      </c>
      <c r="I16" s="4">
        <f>VLOOKUP(FACT_INCLUDES[[#This Row],[Order ID]], ORDERS[], 6)</f>
        <v>2</v>
      </c>
      <c r="J16" s="54">
        <f>VLOOKUP(FACT_INCLUDES[[#This Row],[Order ID]], ORDERS[], 7)</f>
        <v>0</v>
      </c>
      <c r="K16" s="33">
        <v>0</v>
      </c>
      <c r="L16" s="4">
        <f>VLOOKUP(FACT_INCLUDES[[#This Row],[DW Version]], VERSIONS[], 2)</f>
        <v>19</v>
      </c>
      <c r="M16" s="4">
        <f>VLOOKUP(FACT_INCLUDES[[#This Row],[DW Version]], VERSIONS[], 3)</f>
        <v>3.5</v>
      </c>
      <c r="N16" s="4" t="str">
        <f>VLOOKUP(FACT_INCLUDES[[#This Row],[DW Version]], VERSIONS[], 4)</f>
        <v>gray</v>
      </c>
      <c r="O16" s="51">
        <f>VLOOKUP(FACT_INCLUDES[[#This Row],[DW Version]], VERSIONS[], 5)</f>
        <v>201.75477447903427</v>
      </c>
      <c r="P16" s="4" t="str">
        <f>VLOOKUP(FACT_INCLUDES[[#This Row],[DW Version]], VERSIONS[], 6)</f>
        <v>Windrunner Jacket</v>
      </c>
      <c r="Q16" s="4" t="str">
        <f>VLOOKUP(FACT_INCLUDES[[#This Row],[DW Version]], VERSIONS[], 7)</f>
        <v>Apparel</v>
      </c>
      <c r="R16" s="51">
        <f>FACT_INCLUDES[[#This Row],[Version Price]]*FACT_INCLUDES[[#This Row],[Quantity]]</f>
        <v>1008.7738723951713</v>
      </c>
      <c r="S16" s="51">
        <f>FACT_INCLUDES[[#This Row],[Amount]]*(1-FACT_INCLUDES[[#This Row],[Order Discount]])</f>
        <v>1008.7738723951713</v>
      </c>
      <c r="T16" s="51">
        <f t="shared" si="0"/>
        <v>1199.3453310786488</v>
      </c>
      <c r="U16" s="57">
        <f>FACT_INCLUDES[[#This Row],[Income]]/FACT_INCLUDES[[#This Row],[Total Order Income]]</f>
        <v>0.84110376407428522</v>
      </c>
      <c r="V16" s="33">
        <f>IF(FACT_INCLUDES[[#This Row],[Order Gap]]&gt;10, 1, 0)/COUNTIFS(FACT_INCLUDES[Order ID], FACT_INCLUDES[[#This Row],[Order ID]])</f>
        <v>0</v>
      </c>
      <c r="W16" s="33">
        <f>IF(FACT_INCLUDES[[#This Row],[Order Type]]="Online", 1, 0)/COUNTIFS(FACT_INCLUDES[Order ID], FACT_INCLUDES[[#This Row],[Order ID]])</f>
        <v>0</v>
      </c>
      <c r="X16" s="52">
        <v>645.16102252087887</v>
      </c>
      <c r="Y16" s="52">
        <v>645.16102252087887</v>
      </c>
      <c r="Z16" s="64">
        <f>IF(FACT_INCLUDES[[#This Row],[Order Type]]="Online", 1, 0)*FACT_INCLUDES[[#This Row],[Income]]</f>
        <v>0</v>
      </c>
    </row>
    <row r="17" spans="1:26" x14ac:dyDescent="0.3">
      <c r="A17" s="4">
        <v>124</v>
      </c>
      <c r="B17" s="4">
        <v>55</v>
      </c>
      <c r="C17" s="4">
        <v>120</v>
      </c>
      <c r="D17" s="58">
        <v>3</v>
      </c>
      <c r="E17" s="28">
        <f>VLOOKUP(FACT_INCLUDES[[#This Row],[Order ID]], ORDERS[], 2)</f>
        <v>38951.294238238879</v>
      </c>
      <c r="F17" s="28">
        <f>VLOOKUP(FACT_INCLUDES[[#This Row],[Order ID]], ORDERS[], 3)</f>
        <v>38951.294238238879</v>
      </c>
      <c r="G17" s="4" t="str">
        <f>VLOOKUP(FACT_INCLUDES[[#This Row],[Order ID]], ORDERS[], 4)</f>
        <v>In-Store</v>
      </c>
      <c r="H17" s="4" t="str">
        <f>VLOOKUP(FACT_INCLUDES[[#This Row],[Order ID]], ORDERS[], 5)</f>
        <v>SEF5085@gmail.com</v>
      </c>
      <c r="I17" s="4">
        <f>VLOOKUP(FACT_INCLUDES[[#This Row],[Order ID]], ORDERS[], 6)</f>
        <v>30</v>
      </c>
      <c r="J17" s="54">
        <f>VLOOKUP(FACT_INCLUDES[[#This Row],[Order ID]], ORDERS[], 7)</f>
        <v>0</v>
      </c>
      <c r="K17" s="33">
        <v>0</v>
      </c>
      <c r="L17" s="4">
        <f>VLOOKUP(FACT_INCLUDES[[#This Row],[DW Version]], VERSIONS[], 2)</f>
        <v>12</v>
      </c>
      <c r="M17" s="4">
        <f>VLOOKUP(FACT_INCLUDES[[#This Row],[DW Version]], VERSIONS[], 3)</f>
        <v>9.5</v>
      </c>
      <c r="N17" s="4" t="str">
        <f>VLOOKUP(FACT_INCLUDES[[#This Row],[DW Version]], VERSIONS[], 4)</f>
        <v>red</v>
      </c>
      <c r="O17" s="51">
        <f>VLOOKUP(FACT_INCLUDES[[#This Row],[DW Version]], VERSIONS[], 5)</f>
        <v>199.66042700000088</v>
      </c>
      <c r="P17" s="4" t="str">
        <f>VLOOKUP(FACT_INCLUDES[[#This Row],[DW Version]], VERSIONS[], 6)</f>
        <v>Pegasus</v>
      </c>
      <c r="Q17" s="4" t="str">
        <f>VLOOKUP(FACT_INCLUDES[[#This Row],[DW Version]], VERSIONS[], 7)</f>
        <v>Shoe</v>
      </c>
      <c r="R17" s="51">
        <f>FACT_INCLUDES[[#This Row],[Version Price]]*FACT_INCLUDES[[#This Row],[Quantity]]</f>
        <v>598.98128100000258</v>
      </c>
      <c r="S17" s="51">
        <f>FACT_INCLUDES[[#This Row],[Amount]]*(1-FACT_INCLUDES[[#This Row],[Order Discount]])</f>
        <v>598.98128100000258</v>
      </c>
      <c r="T17" s="51">
        <f t="shared" si="0"/>
        <v>738.45790788752811</v>
      </c>
      <c r="U17" s="57">
        <f>FACT_INCLUDES[[#This Row],[Income]]/FACT_INCLUDES[[#This Row],[Total Order Income]]</f>
        <v>0.81112447250173025</v>
      </c>
      <c r="V17" s="33">
        <f>IF(FACT_INCLUDES[[#This Row],[Order Gap]]&gt;10, 1, 0)/COUNTIFS(FACT_INCLUDES[Order ID], FACT_INCLUDES[[#This Row],[Order ID]])</f>
        <v>0</v>
      </c>
      <c r="W17" s="33">
        <f>IF(FACT_INCLUDES[[#This Row],[Order Type]]="Online", 1, 0)/COUNTIFS(FACT_INCLUDES[Order ID], FACT_INCLUDES[[#This Row],[Order ID]])</f>
        <v>0</v>
      </c>
      <c r="X17" s="52">
        <v>645.16102252087887</v>
      </c>
      <c r="Y17" s="52">
        <v>645.16102252087887</v>
      </c>
      <c r="Z17" s="64">
        <f>IF(FACT_INCLUDES[[#This Row],[Order Type]]="Online", 1, 0)*FACT_INCLUDES[[#This Row],[Income]]</f>
        <v>0</v>
      </c>
    </row>
    <row r="18" spans="1:26" x14ac:dyDescent="0.3">
      <c r="A18" s="4">
        <v>125</v>
      </c>
      <c r="B18" s="4">
        <v>55</v>
      </c>
      <c r="C18" s="4">
        <v>538</v>
      </c>
      <c r="D18" s="58">
        <v>3</v>
      </c>
      <c r="E18" s="28">
        <f>VLOOKUP(FACT_INCLUDES[[#This Row],[Order ID]], ORDERS[], 2)</f>
        <v>38951.294238238879</v>
      </c>
      <c r="F18" s="28">
        <f>VLOOKUP(FACT_INCLUDES[[#This Row],[Order ID]], ORDERS[], 3)</f>
        <v>38951.294238238879</v>
      </c>
      <c r="G18" s="4" t="str">
        <f>VLOOKUP(FACT_INCLUDES[[#This Row],[Order ID]], ORDERS[], 4)</f>
        <v>In-Store</v>
      </c>
      <c r="H18" s="4" t="str">
        <f>VLOOKUP(FACT_INCLUDES[[#This Row],[Order ID]], ORDERS[], 5)</f>
        <v>SEF5085@gmail.com</v>
      </c>
      <c r="I18" s="4">
        <f>VLOOKUP(FACT_INCLUDES[[#This Row],[Order ID]], ORDERS[], 6)</f>
        <v>30</v>
      </c>
      <c r="J18" s="54">
        <f>VLOOKUP(FACT_INCLUDES[[#This Row],[Order ID]], ORDERS[], 7)</f>
        <v>0</v>
      </c>
      <c r="K18" s="33">
        <v>0</v>
      </c>
      <c r="L18" s="4">
        <f>VLOOKUP(FACT_INCLUDES[[#This Row],[DW Version]], VERSIONS[], 2)</f>
        <v>56</v>
      </c>
      <c r="M18" s="4">
        <f>VLOOKUP(FACT_INCLUDES[[#This Row],[DW Version]], VERSIONS[], 3)</f>
        <v>10</v>
      </c>
      <c r="N18" s="4" t="str">
        <f>VLOOKUP(FACT_INCLUDES[[#This Row],[DW Version]], VERSIONS[], 4)</f>
        <v>white</v>
      </c>
      <c r="O18" s="51">
        <f>VLOOKUP(FACT_INCLUDES[[#This Row],[DW Version]], VERSIONS[], 5)</f>
        <v>46.492208962508521</v>
      </c>
      <c r="P18" s="4" t="str">
        <f>VLOOKUP(FACT_INCLUDES[[#This Row],[DW Version]], VERSIONS[], 6)</f>
        <v>Nike Yoga Mat</v>
      </c>
      <c r="Q18" s="4" t="str">
        <f>VLOOKUP(FACT_INCLUDES[[#This Row],[DW Version]], VERSIONS[], 7)</f>
        <v>Sport Equipment</v>
      </c>
      <c r="R18" s="51">
        <f>FACT_INCLUDES[[#This Row],[Version Price]]*FACT_INCLUDES[[#This Row],[Quantity]]</f>
        <v>139.47662688752555</v>
      </c>
      <c r="S18" s="51">
        <f>FACT_INCLUDES[[#This Row],[Amount]]*(1-FACT_INCLUDES[[#This Row],[Order Discount]])</f>
        <v>139.47662688752555</v>
      </c>
      <c r="T18" s="51">
        <f t="shared" si="0"/>
        <v>738.45790788752811</v>
      </c>
      <c r="U18" s="57">
        <f>FACT_INCLUDES[[#This Row],[Income]]/FACT_INCLUDES[[#This Row],[Total Order Income]]</f>
        <v>0.18887552749826975</v>
      </c>
      <c r="V18" s="33">
        <f>IF(FACT_INCLUDES[[#This Row],[Order Gap]]&gt;10, 1, 0)/COUNTIFS(FACT_INCLUDES[Order ID], FACT_INCLUDES[[#This Row],[Order ID]])</f>
        <v>0</v>
      </c>
      <c r="W18" s="33">
        <f>IF(FACT_INCLUDES[[#This Row],[Order Type]]="Online", 1, 0)/COUNTIFS(FACT_INCLUDES[Order ID], FACT_INCLUDES[[#This Row],[Order ID]])</f>
        <v>0</v>
      </c>
      <c r="X18" s="52">
        <v>645.16102252087887</v>
      </c>
      <c r="Y18" s="52">
        <v>645.16102252087887</v>
      </c>
      <c r="Z18" s="64">
        <f>IF(FACT_INCLUDES[[#This Row],[Order Type]]="Online", 1, 0)*FACT_INCLUDES[[#This Row],[Income]]</f>
        <v>0</v>
      </c>
    </row>
    <row r="19" spans="1:26" x14ac:dyDescent="0.3">
      <c r="A19" s="4">
        <v>150</v>
      </c>
      <c r="B19" s="4">
        <v>68</v>
      </c>
      <c r="C19" s="4">
        <v>829</v>
      </c>
      <c r="D19" s="58">
        <v>3</v>
      </c>
      <c r="E19" s="28">
        <f>VLOOKUP(FACT_INCLUDES[[#This Row],[Order ID]], ORDERS[], 2)</f>
        <v>38861.506787390943</v>
      </c>
      <c r="F19" s="28">
        <f>VLOOKUP(FACT_INCLUDES[[#This Row],[Order ID]], ORDERS[], 3)</f>
        <v>38861.506787390943</v>
      </c>
      <c r="G19" s="4" t="str">
        <f>VLOOKUP(FACT_INCLUDES[[#This Row],[Order ID]], ORDERS[], 4)</f>
        <v>In-Store</v>
      </c>
      <c r="H19" s="4" t="str">
        <f>VLOOKUP(FACT_INCLUDES[[#This Row],[Order ID]], ORDERS[], 5)</f>
        <v>HEA5800@gmail.com</v>
      </c>
      <c r="I19" s="4">
        <f>VLOOKUP(FACT_INCLUDES[[#This Row],[Order ID]], ORDERS[], 6)</f>
        <v>30</v>
      </c>
      <c r="J19" s="54">
        <f>VLOOKUP(FACT_INCLUDES[[#This Row],[Order ID]], ORDERS[], 7)</f>
        <v>0</v>
      </c>
      <c r="K19" s="33">
        <v>0</v>
      </c>
      <c r="L19" s="4">
        <f>VLOOKUP(FACT_INCLUDES[[#This Row],[DW Version]], VERSIONS[], 2)</f>
        <v>84</v>
      </c>
      <c r="M19" s="4">
        <f>VLOOKUP(FACT_INCLUDES[[#This Row],[DW Version]], VERSIONS[], 3)</f>
        <v>8</v>
      </c>
      <c r="N19" s="4" t="str">
        <f>VLOOKUP(FACT_INCLUDES[[#This Row],[DW Version]], VERSIONS[], 4)</f>
        <v>black</v>
      </c>
      <c r="O19" s="51">
        <f>VLOOKUP(FACT_INCLUDES[[#This Row],[DW Version]], VERSIONS[], 5)</f>
        <v>230.42128778091865</v>
      </c>
      <c r="P19" s="4" t="str">
        <f>VLOOKUP(FACT_INCLUDES[[#This Row],[DW Version]], VERSIONS[], 6)</f>
        <v>AeroLoft Running Vest</v>
      </c>
      <c r="Q19" s="4" t="str">
        <f>VLOOKUP(FACT_INCLUDES[[#This Row],[DW Version]], VERSIONS[], 7)</f>
        <v>Apparel</v>
      </c>
      <c r="R19" s="51">
        <f>FACT_INCLUDES[[#This Row],[Version Price]]*FACT_INCLUDES[[#This Row],[Quantity]]</f>
        <v>691.26386334275594</v>
      </c>
      <c r="S19" s="51">
        <f>FACT_INCLUDES[[#This Row],[Amount]]*(1-FACT_INCLUDES[[#This Row],[Order Discount]])</f>
        <v>691.26386334275594</v>
      </c>
      <c r="T19" s="51">
        <f t="shared" si="0"/>
        <v>691.26386334275594</v>
      </c>
      <c r="U19" s="57">
        <f>FACT_INCLUDES[[#This Row],[Income]]/FACT_INCLUDES[[#This Row],[Total Order Income]]</f>
        <v>1</v>
      </c>
      <c r="V19" s="33">
        <f>IF(FACT_INCLUDES[[#This Row],[Order Gap]]&gt;10, 1, 0)/COUNTIFS(FACT_INCLUDES[Order ID], FACT_INCLUDES[[#This Row],[Order ID]])</f>
        <v>0</v>
      </c>
      <c r="W19" s="33">
        <f>IF(FACT_INCLUDES[[#This Row],[Order Type]]="Online", 1, 0)/COUNTIFS(FACT_INCLUDES[Order ID], FACT_INCLUDES[[#This Row],[Order ID]])</f>
        <v>0</v>
      </c>
      <c r="X19" s="52">
        <v>645.16102252087887</v>
      </c>
      <c r="Y19" s="52">
        <v>645.16102252087887</v>
      </c>
      <c r="Z19" s="64">
        <f>IF(FACT_INCLUDES[[#This Row],[Order Type]]="Online", 1, 0)*FACT_INCLUDES[[#This Row],[Income]]</f>
        <v>0</v>
      </c>
    </row>
    <row r="20" spans="1:26" x14ac:dyDescent="0.3">
      <c r="A20" s="4">
        <v>154</v>
      </c>
      <c r="B20" s="4">
        <v>71</v>
      </c>
      <c r="C20" s="4">
        <v>412</v>
      </c>
      <c r="D20" s="58">
        <v>3</v>
      </c>
      <c r="E20" s="28">
        <f>VLOOKUP(FACT_INCLUDES[[#This Row],[Order ID]], ORDERS[], 2)</f>
        <v>38939.839005169284</v>
      </c>
      <c r="F20" s="28">
        <f>VLOOKUP(FACT_INCLUDES[[#This Row],[Order ID]], ORDERS[], 3)</f>
        <v>38951.839005169284</v>
      </c>
      <c r="G20" s="4" t="str">
        <f>VLOOKUP(FACT_INCLUDES[[#This Row],[Order ID]], ORDERS[], 4)</f>
        <v>Online</v>
      </c>
      <c r="H20" s="4" t="str">
        <f>VLOOKUP(FACT_INCLUDES[[#This Row],[Order ID]], ORDERS[], 5)</f>
        <v>JEZ2754@gmail.com</v>
      </c>
      <c r="I20" s="4">
        <f>VLOOKUP(FACT_INCLUDES[[#This Row],[Order ID]], ORDERS[], 6)</f>
        <v>0</v>
      </c>
      <c r="J20" s="54">
        <f>VLOOKUP(FACT_INCLUDES[[#This Row],[Order ID]], ORDERS[], 7)</f>
        <v>0</v>
      </c>
      <c r="K20" s="33">
        <v>12</v>
      </c>
      <c r="L20" s="4">
        <f>VLOOKUP(FACT_INCLUDES[[#This Row],[DW Version]], VERSIONS[], 2)</f>
        <v>42</v>
      </c>
      <c r="M20" s="4">
        <f>VLOOKUP(FACT_INCLUDES[[#This Row],[DW Version]], VERSIONS[], 3)</f>
        <v>3</v>
      </c>
      <c r="N20" s="4" t="str">
        <f>VLOOKUP(FACT_INCLUDES[[#This Row],[DW Version]], VERSIONS[], 4)</f>
        <v>white</v>
      </c>
      <c r="O20" s="51">
        <f>VLOOKUP(FACT_INCLUDES[[#This Row],[DW Version]], VERSIONS[], 5)</f>
        <v>180.01155421350092</v>
      </c>
      <c r="P20" s="4" t="str">
        <f>VLOOKUP(FACT_INCLUDES[[#This Row],[DW Version]], VERSIONS[], 6)</f>
        <v>Air Max Thea</v>
      </c>
      <c r="Q20" s="4" t="str">
        <f>VLOOKUP(FACT_INCLUDES[[#This Row],[DW Version]], VERSIONS[], 7)</f>
        <v>Shoe</v>
      </c>
      <c r="R20" s="51">
        <f>FACT_INCLUDES[[#This Row],[Version Price]]*FACT_INCLUDES[[#This Row],[Quantity]]</f>
        <v>540.0346626405028</v>
      </c>
      <c r="S20" s="51">
        <f>FACT_INCLUDES[[#This Row],[Amount]]*(1-FACT_INCLUDES[[#This Row],[Order Discount]])</f>
        <v>540.0346626405028</v>
      </c>
      <c r="T20" s="51">
        <f t="shared" si="0"/>
        <v>2096.9459552960761</v>
      </c>
      <c r="U20" s="57">
        <f>FACT_INCLUDES[[#This Row],[Income]]/FACT_INCLUDES[[#This Row],[Total Order Income]]</f>
        <v>0.25753389651105868</v>
      </c>
      <c r="V20" s="33">
        <f>IF(FACT_INCLUDES[[#This Row],[Order Gap]]&gt;10, 1, 0)/COUNTIFS(FACT_INCLUDES[Order ID], FACT_INCLUDES[[#This Row],[Order ID]])</f>
        <v>0.2</v>
      </c>
      <c r="W20" s="33">
        <f>IF(FACT_INCLUDES[[#This Row],[Order Type]]="Online", 1, 0)/COUNTIFS(FACT_INCLUDES[Order ID], FACT_INCLUDES[[#This Row],[Order ID]])</f>
        <v>0.2</v>
      </c>
      <c r="X20" s="52">
        <v>645.16102252087887</v>
      </c>
      <c r="Y20" s="52">
        <v>645.16102252087887</v>
      </c>
      <c r="Z20" s="64">
        <f>IF(FACT_INCLUDES[[#This Row],[Order Type]]="Online", 1, 0)*FACT_INCLUDES[[#This Row],[Income]]</f>
        <v>540.0346626405028</v>
      </c>
    </row>
    <row r="21" spans="1:26" x14ac:dyDescent="0.3">
      <c r="A21" s="4">
        <v>155</v>
      </c>
      <c r="B21" s="4">
        <v>71</v>
      </c>
      <c r="C21" s="4">
        <v>466</v>
      </c>
      <c r="D21" s="58">
        <v>2</v>
      </c>
      <c r="E21" s="28">
        <f>VLOOKUP(FACT_INCLUDES[[#This Row],[Order ID]], ORDERS[], 2)</f>
        <v>38939.839005169284</v>
      </c>
      <c r="F21" s="28">
        <f>VLOOKUP(FACT_INCLUDES[[#This Row],[Order ID]], ORDERS[], 3)</f>
        <v>38951.839005169284</v>
      </c>
      <c r="G21" s="4" t="str">
        <f>VLOOKUP(FACT_INCLUDES[[#This Row],[Order ID]], ORDERS[], 4)</f>
        <v>Online</v>
      </c>
      <c r="H21" s="4" t="str">
        <f>VLOOKUP(FACT_INCLUDES[[#This Row],[Order ID]], ORDERS[], 5)</f>
        <v>JEZ2754@gmail.com</v>
      </c>
      <c r="I21" s="4">
        <f>VLOOKUP(FACT_INCLUDES[[#This Row],[Order ID]], ORDERS[], 6)</f>
        <v>0</v>
      </c>
      <c r="J21" s="54">
        <f>VLOOKUP(FACT_INCLUDES[[#This Row],[Order ID]], ORDERS[], 7)</f>
        <v>0</v>
      </c>
      <c r="K21" s="33">
        <v>12</v>
      </c>
      <c r="L21" s="4">
        <f>VLOOKUP(FACT_INCLUDES[[#This Row],[DW Version]], VERSIONS[], 2)</f>
        <v>48</v>
      </c>
      <c r="M21" s="4">
        <f>VLOOKUP(FACT_INCLUDES[[#This Row],[DW Version]], VERSIONS[], 3)</f>
        <v>11</v>
      </c>
      <c r="N21" s="4" t="str">
        <f>VLOOKUP(FACT_INCLUDES[[#This Row],[DW Version]], VERSIONS[], 4)</f>
        <v>black</v>
      </c>
      <c r="O21" s="51">
        <f>VLOOKUP(FACT_INCLUDES[[#This Row],[DW Version]], VERSIONS[], 5)</f>
        <v>171.72290244997404</v>
      </c>
      <c r="P21" s="4" t="str">
        <f>VLOOKUP(FACT_INCLUDES[[#This Row],[DW Version]], VERSIONS[], 6)</f>
        <v>Miler Tank</v>
      </c>
      <c r="Q21" s="4" t="str">
        <f>VLOOKUP(FACT_INCLUDES[[#This Row],[DW Version]], VERSIONS[], 7)</f>
        <v>Apparel</v>
      </c>
      <c r="R21" s="51">
        <f>FACT_INCLUDES[[#This Row],[Version Price]]*FACT_INCLUDES[[#This Row],[Quantity]]</f>
        <v>343.44580489994809</v>
      </c>
      <c r="S21" s="51">
        <f>FACT_INCLUDES[[#This Row],[Amount]]*(1-FACT_INCLUDES[[#This Row],[Order Discount]])</f>
        <v>343.44580489994809</v>
      </c>
      <c r="T21" s="51">
        <f t="shared" si="0"/>
        <v>2096.9459552960761</v>
      </c>
      <c r="U21" s="57">
        <f>FACT_INCLUDES[[#This Row],[Income]]/FACT_INCLUDES[[#This Row],[Total Order Income]]</f>
        <v>0.16378381332744249</v>
      </c>
      <c r="V21" s="33">
        <f>IF(FACT_INCLUDES[[#This Row],[Order Gap]]&gt;10, 1, 0)/COUNTIFS(FACT_INCLUDES[Order ID], FACT_INCLUDES[[#This Row],[Order ID]])</f>
        <v>0.2</v>
      </c>
      <c r="W21" s="33">
        <f>IF(FACT_INCLUDES[[#This Row],[Order Type]]="Online", 1, 0)/COUNTIFS(FACT_INCLUDES[Order ID], FACT_INCLUDES[[#This Row],[Order ID]])</f>
        <v>0.2</v>
      </c>
      <c r="X21" s="52">
        <v>645.16102252087887</v>
      </c>
      <c r="Y21" s="52">
        <v>645.16102252087887</v>
      </c>
      <c r="Z21" s="64">
        <f>IF(FACT_INCLUDES[[#This Row],[Order Type]]="Online", 1, 0)*FACT_INCLUDES[[#This Row],[Income]]</f>
        <v>343.44580489994809</v>
      </c>
    </row>
    <row r="22" spans="1:26" x14ac:dyDescent="0.3">
      <c r="A22" s="4">
        <v>156</v>
      </c>
      <c r="B22" s="4">
        <v>71</v>
      </c>
      <c r="C22" s="4">
        <v>874</v>
      </c>
      <c r="D22" s="58">
        <v>2</v>
      </c>
      <c r="E22" s="28">
        <f>VLOOKUP(FACT_INCLUDES[[#This Row],[Order ID]], ORDERS[], 2)</f>
        <v>38939.839005169284</v>
      </c>
      <c r="F22" s="28">
        <f>VLOOKUP(FACT_INCLUDES[[#This Row],[Order ID]], ORDERS[], 3)</f>
        <v>38951.839005169284</v>
      </c>
      <c r="G22" s="4" t="str">
        <f>VLOOKUP(FACT_INCLUDES[[#This Row],[Order ID]], ORDERS[], 4)</f>
        <v>Online</v>
      </c>
      <c r="H22" s="4" t="str">
        <f>VLOOKUP(FACT_INCLUDES[[#This Row],[Order ID]], ORDERS[], 5)</f>
        <v>JEZ2754@gmail.com</v>
      </c>
      <c r="I22" s="4">
        <f>VLOOKUP(FACT_INCLUDES[[#This Row],[Order ID]], ORDERS[], 6)</f>
        <v>0</v>
      </c>
      <c r="J22" s="54">
        <f>VLOOKUP(FACT_INCLUDES[[#This Row],[Order ID]], ORDERS[], 7)</f>
        <v>0</v>
      </c>
      <c r="K22" s="33">
        <v>12</v>
      </c>
      <c r="L22" s="4">
        <f>VLOOKUP(FACT_INCLUDES[[#This Row],[DW Version]], VERSIONS[], 2)</f>
        <v>89</v>
      </c>
      <c r="M22" s="4">
        <f>VLOOKUP(FACT_INCLUDES[[#This Row],[DW Version]], VERSIONS[], 3)</f>
        <v>7</v>
      </c>
      <c r="N22" s="4" t="str">
        <f>VLOOKUP(FACT_INCLUDES[[#This Row],[DW Version]], VERSIONS[], 4)</f>
        <v>white</v>
      </c>
      <c r="O22" s="51">
        <f>VLOOKUP(FACT_INCLUDES[[#This Row],[DW Version]], VERSIONS[], 5)</f>
        <v>161.01467041922095</v>
      </c>
      <c r="P22" s="4" t="str">
        <f>VLOOKUP(FACT_INCLUDES[[#This Row],[DW Version]], VERSIONS[], 6)</f>
        <v>Wildhorse 7</v>
      </c>
      <c r="Q22" s="4" t="str">
        <f>VLOOKUP(FACT_INCLUDES[[#This Row],[DW Version]], VERSIONS[], 7)</f>
        <v>Shoe</v>
      </c>
      <c r="R22" s="51">
        <f>FACT_INCLUDES[[#This Row],[Version Price]]*FACT_INCLUDES[[#This Row],[Quantity]]</f>
        <v>322.0293408384419</v>
      </c>
      <c r="S22" s="51">
        <f>FACT_INCLUDES[[#This Row],[Amount]]*(1-FACT_INCLUDES[[#This Row],[Order Discount]])</f>
        <v>322.0293408384419</v>
      </c>
      <c r="T22" s="51">
        <f t="shared" si="0"/>
        <v>2096.9459552960761</v>
      </c>
      <c r="U22" s="57">
        <f>FACT_INCLUDES[[#This Row],[Income]]/FACT_INCLUDES[[#This Row],[Total Order Income]]</f>
        <v>0.15357064402404844</v>
      </c>
      <c r="V22" s="33">
        <f>IF(FACT_INCLUDES[[#This Row],[Order Gap]]&gt;10, 1, 0)/COUNTIFS(FACT_INCLUDES[Order ID], FACT_INCLUDES[[#This Row],[Order ID]])</f>
        <v>0.2</v>
      </c>
      <c r="W22" s="33">
        <f>IF(FACT_INCLUDES[[#This Row],[Order Type]]="Online", 1, 0)/COUNTIFS(FACT_INCLUDES[Order ID], FACT_INCLUDES[[#This Row],[Order ID]])</f>
        <v>0.2</v>
      </c>
      <c r="X22" s="52">
        <v>645.16102252087887</v>
      </c>
      <c r="Y22" s="52">
        <v>645.16102252087887</v>
      </c>
      <c r="Z22" s="64">
        <f>IF(FACT_INCLUDES[[#This Row],[Order Type]]="Online", 1, 0)*FACT_INCLUDES[[#This Row],[Income]]</f>
        <v>322.0293408384419</v>
      </c>
    </row>
    <row r="23" spans="1:26" x14ac:dyDescent="0.3">
      <c r="A23" s="4">
        <v>157</v>
      </c>
      <c r="B23" s="4">
        <v>71</v>
      </c>
      <c r="C23" s="4">
        <v>937</v>
      </c>
      <c r="D23" s="58">
        <v>1</v>
      </c>
      <c r="E23" s="28">
        <f>VLOOKUP(FACT_INCLUDES[[#This Row],[Order ID]], ORDERS[], 2)</f>
        <v>38939.839005169284</v>
      </c>
      <c r="F23" s="28">
        <f>VLOOKUP(FACT_INCLUDES[[#This Row],[Order ID]], ORDERS[], 3)</f>
        <v>38951.839005169284</v>
      </c>
      <c r="G23" s="4" t="str">
        <f>VLOOKUP(FACT_INCLUDES[[#This Row],[Order ID]], ORDERS[], 4)</f>
        <v>Online</v>
      </c>
      <c r="H23" s="4" t="str">
        <f>VLOOKUP(FACT_INCLUDES[[#This Row],[Order ID]], ORDERS[], 5)</f>
        <v>JEZ2754@gmail.com</v>
      </c>
      <c r="I23" s="4">
        <f>VLOOKUP(FACT_INCLUDES[[#This Row],[Order ID]], ORDERS[], 6)</f>
        <v>0</v>
      </c>
      <c r="J23" s="54">
        <f>VLOOKUP(FACT_INCLUDES[[#This Row],[Order ID]], ORDERS[], 7)</f>
        <v>0</v>
      </c>
      <c r="K23" s="33">
        <v>12</v>
      </c>
      <c r="L23" s="4">
        <f>VLOOKUP(FACT_INCLUDES[[#This Row],[DW Version]], VERSIONS[], 2)</f>
        <v>95</v>
      </c>
      <c r="M23" s="4">
        <f>VLOOKUP(FACT_INCLUDES[[#This Row],[DW Version]], VERSIONS[], 3)</f>
        <v>8</v>
      </c>
      <c r="N23" s="4" t="str">
        <f>VLOOKUP(FACT_INCLUDES[[#This Row],[DW Version]], VERSIONS[], 4)</f>
        <v>red</v>
      </c>
      <c r="O23" s="51">
        <f>VLOOKUP(FACT_INCLUDES[[#This Row],[DW Version]], VERSIONS[], 5)</f>
        <v>161.28397240349963</v>
      </c>
      <c r="P23" s="4" t="str">
        <f>VLOOKUP(FACT_INCLUDES[[#This Row],[DW Version]], VERSIONS[], 6)</f>
        <v>Nike Backpack</v>
      </c>
      <c r="Q23" s="4" t="str">
        <f>VLOOKUP(FACT_INCLUDES[[#This Row],[DW Version]], VERSIONS[], 7)</f>
        <v>Accessories</v>
      </c>
      <c r="R23" s="51">
        <f>FACT_INCLUDES[[#This Row],[Version Price]]*FACT_INCLUDES[[#This Row],[Quantity]]</f>
        <v>161.28397240349963</v>
      </c>
      <c r="S23" s="51">
        <f>FACT_INCLUDES[[#This Row],[Amount]]*(1-FACT_INCLUDES[[#This Row],[Order Discount]])</f>
        <v>161.28397240349963</v>
      </c>
      <c r="T23" s="51">
        <f t="shared" si="0"/>
        <v>2096.9459552960761</v>
      </c>
      <c r="U23" s="57">
        <f>FACT_INCLUDES[[#This Row],[Income]]/FACT_INCLUDES[[#This Row],[Total Order Income]]</f>
        <v>7.6913747822712625E-2</v>
      </c>
      <c r="V23" s="33">
        <f>IF(FACT_INCLUDES[[#This Row],[Order Gap]]&gt;10, 1, 0)/COUNTIFS(FACT_INCLUDES[Order ID], FACT_INCLUDES[[#This Row],[Order ID]])</f>
        <v>0.2</v>
      </c>
      <c r="W23" s="33">
        <f>IF(FACT_INCLUDES[[#This Row],[Order Type]]="Online", 1, 0)/COUNTIFS(FACT_INCLUDES[Order ID], FACT_INCLUDES[[#This Row],[Order ID]])</f>
        <v>0.2</v>
      </c>
      <c r="X23" s="52">
        <v>645.16102252087887</v>
      </c>
      <c r="Y23" s="52">
        <v>645.16102252087887</v>
      </c>
      <c r="Z23" s="64">
        <f>IF(FACT_INCLUDES[[#This Row],[Order Type]]="Online", 1, 0)*FACT_INCLUDES[[#This Row],[Income]]</f>
        <v>161.28397240349963</v>
      </c>
    </row>
    <row r="24" spans="1:26" x14ac:dyDescent="0.3">
      <c r="A24" s="4">
        <v>158</v>
      </c>
      <c r="B24" s="4">
        <v>71</v>
      </c>
      <c r="C24" s="4">
        <v>939</v>
      </c>
      <c r="D24" s="58">
        <v>3</v>
      </c>
      <c r="E24" s="28">
        <f>VLOOKUP(FACT_INCLUDES[[#This Row],[Order ID]], ORDERS[], 2)</f>
        <v>38939.839005169284</v>
      </c>
      <c r="F24" s="28">
        <f>VLOOKUP(FACT_INCLUDES[[#This Row],[Order ID]], ORDERS[], 3)</f>
        <v>38951.839005169284</v>
      </c>
      <c r="G24" s="4" t="str">
        <f>VLOOKUP(FACT_INCLUDES[[#This Row],[Order ID]], ORDERS[], 4)</f>
        <v>Online</v>
      </c>
      <c r="H24" s="4" t="str">
        <f>VLOOKUP(FACT_INCLUDES[[#This Row],[Order ID]], ORDERS[], 5)</f>
        <v>JEZ2754@gmail.com</v>
      </c>
      <c r="I24" s="4">
        <f>VLOOKUP(FACT_INCLUDES[[#This Row],[Order ID]], ORDERS[], 6)</f>
        <v>0</v>
      </c>
      <c r="J24" s="54">
        <f>VLOOKUP(FACT_INCLUDES[[#This Row],[Order ID]], ORDERS[], 7)</f>
        <v>0</v>
      </c>
      <c r="K24" s="33">
        <v>12</v>
      </c>
      <c r="L24" s="4">
        <f>VLOOKUP(FACT_INCLUDES[[#This Row],[DW Version]], VERSIONS[], 2)</f>
        <v>95</v>
      </c>
      <c r="M24" s="4">
        <f>VLOOKUP(FACT_INCLUDES[[#This Row],[DW Version]], VERSIONS[], 3)</f>
        <v>12</v>
      </c>
      <c r="N24" s="4" t="str">
        <f>VLOOKUP(FACT_INCLUDES[[#This Row],[DW Version]], VERSIONS[], 4)</f>
        <v>green</v>
      </c>
      <c r="O24" s="51">
        <f>VLOOKUP(FACT_INCLUDES[[#This Row],[DW Version]], VERSIONS[], 5)</f>
        <v>243.38405817122791</v>
      </c>
      <c r="P24" s="4" t="str">
        <f>VLOOKUP(FACT_INCLUDES[[#This Row],[DW Version]], VERSIONS[], 6)</f>
        <v>Nike Backpack</v>
      </c>
      <c r="Q24" s="4" t="str">
        <f>VLOOKUP(FACT_INCLUDES[[#This Row],[DW Version]], VERSIONS[], 7)</f>
        <v>Accessories</v>
      </c>
      <c r="R24" s="51">
        <f>FACT_INCLUDES[[#This Row],[Version Price]]*FACT_INCLUDES[[#This Row],[Quantity]]</f>
        <v>730.15217451368369</v>
      </c>
      <c r="S24" s="51">
        <f>FACT_INCLUDES[[#This Row],[Amount]]*(1-FACT_INCLUDES[[#This Row],[Order Discount]])</f>
        <v>730.15217451368369</v>
      </c>
      <c r="T24" s="51">
        <f t="shared" si="0"/>
        <v>2096.9459552960761</v>
      </c>
      <c r="U24" s="57">
        <f>FACT_INCLUDES[[#This Row],[Income]]/FACT_INCLUDES[[#This Row],[Total Order Income]]</f>
        <v>0.34819789831473774</v>
      </c>
      <c r="V24" s="33">
        <f>IF(FACT_INCLUDES[[#This Row],[Order Gap]]&gt;10, 1, 0)/COUNTIFS(FACT_INCLUDES[Order ID], FACT_INCLUDES[[#This Row],[Order ID]])</f>
        <v>0.2</v>
      </c>
      <c r="W24" s="33">
        <f>IF(FACT_INCLUDES[[#This Row],[Order Type]]="Online", 1, 0)/COUNTIFS(FACT_INCLUDES[Order ID], FACT_INCLUDES[[#This Row],[Order ID]])</f>
        <v>0.2</v>
      </c>
      <c r="X24" s="52">
        <v>645.16102252087887</v>
      </c>
      <c r="Y24" s="52">
        <v>645.16102252087887</v>
      </c>
      <c r="Z24" s="64">
        <f>IF(FACT_INCLUDES[[#This Row],[Order Type]]="Online", 1, 0)*FACT_INCLUDES[[#This Row],[Income]]</f>
        <v>730.15217451368369</v>
      </c>
    </row>
    <row r="25" spans="1:26" x14ac:dyDescent="0.3">
      <c r="A25" s="4">
        <v>273</v>
      </c>
      <c r="B25" s="4">
        <v>129</v>
      </c>
      <c r="C25" s="4">
        <v>426</v>
      </c>
      <c r="D25" s="58">
        <v>5</v>
      </c>
      <c r="E25" s="28">
        <f>VLOOKUP(FACT_INCLUDES[[#This Row],[Order ID]], ORDERS[], 2)</f>
        <v>38908.411123698643</v>
      </c>
      <c r="F25" s="28">
        <f>VLOOKUP(FACT_INCLUDES[[#This Row],[Order ID]], ORDERS[], 3)</f>
        <v>38908.411123698643</v>
      </c>
      <c r="G25" s="4" t="str">
        <f>VLOOKUP(FACT_INCLUDES[[#This Row],[Order ID]], ORDERS[], 4)</f>
        <v>In-Store</v>
      </c>
      <c r="H25" s="4" t="str">
        <f>VLOOKUP(FACT_INCLUDES[[#This Row],[Order ID]], ORDERS[], 5)</f>
        <v>WTU3233@gmail.com</v>
      </c>
      <c r="I25" s="4">
        <f>VLOOKUP(FACT_INCLUDES[[#This Row],[Order ID]], ORDERS[], 6)</f>
        <v>16</v>
      </c>
      <c r="J25" s="54">
        <f>VLOOKUP(FACT_INCLUDES[[#This Row],[Order ID]], ORDERS[], 7)</f>
        <v>0</v>
      </c>
      <c r="K25" s="33">
        <v>0</v>
      </c>
      <c r="L25" s="4">
        <f>VLOOKUP(FACT_INCLUDES[[#This Row],[DW Version]], VERSIONS[], 2)</f>
        <v>43</v>
      </c>
      <c r="M25" s="4">
        <f>VLOOKUP(FACT_INCLUDES[[#This Row],[DW Version]], VERSIONS[], 3)</f>
        <v>12</v>
      </c>
      <c r="N25" s="4" t="str">
        <f>VLOOKUP(FACT_INCLUDES[[#This Row],[DW Version]], VERSIONS[], 4)</f>
        <v>red</v>
      </c>
      <c r="O25" s="51">
        <f>VLOOKUP(FACT_INCLUDES[[#This Row],[DW Version]], VERSIONS[], 5)</f>
        <v>265.9694237013374</v>
      </c>
      <c r="P25" s="4" t="str">
        <f>VLOOKUP(FACT_INCLUDES[[#This Row],[DW Version]], VERSIONS[], 6)</f>
        <v>Flex Experience</v>
      </c>
      <c r="Q25" s="4" t="str">
        <f>VLOOKUP(FACT_INCLUDES[[#This Row],[DW Version]], VERSIONS[], 7)</f>
        <v>Apparel</v>
      </c>
      <c r="R25" s="51">
        <f>FACT_INCLUDES[[#This Row],[Version Price]]*FACT_INCLUDES[[#This Row],[Quantity]]</f>
        <v>1329.8471185066869</v>
      </c>
      <c r="S25" s="51">
        <f>FACT_INCLUDES[[#This Row],[Amount]]*(1-FACT_INCLUDES[[#This Row],[Order Discount]])</f>
        <v>1329.8471185066869</v>
      </c>
      <c r="T25" s="51">
        <f t="shared" si="0"/>
        <v>1329.8471185066869</v>
      </c>
      <c r="U25" s="57">
        <f>FACT_INCLUDES[[#This Row],[Income]]/FACT_INCLUDES[[#This Row],[Total Order Income]]</f>
        <v>1</v>
      </c>
      <c r="V25" s="33">
        <f>IF(FACT_INCLUDES[[#This Row],[Order Gap]]&gt;10, 1, 0)/COUNTIFS(FACT_INCLUDES[Order ID], FACT_INCLUDES[[#This Row],[Order ID]])</f>
        <v>0</v>
      </c>
      <c r="W25" s="33">
        <f>IF(FACT_INCLUDES[[#This Row],[Order Type]]="Online", 1, 0)/COUNTIFS(FACT_INCLUDES[Order ID], FACT_INCLUDES[[#This Row],[Order ID]])</f>
        <v>0</v>
      </c>
      <c r="X25" s="52">
        <v>645.16102252087887</v>
      </c>
      <c r="Y25" s="52">
        <v>645.16102252087887</v>
      </c>
      <c r="Z25" s="64">
        <f>IF(FACT_INCLUDES[[#This Row],[Order Type]]="Online", 1, 0)*FACT_INCLUDES[[#This Row],[Income]]</f>
        <v>0</v>
      </c>
    </row>
    <row r="26" spans="1:26" x14ac:dyDescent="0.3">
      <c r="A26" s="4">
        <v>293</v>
      </c>
      <c r="B26" s="4">
        <v>142</v>
      </c>
      <c r="C26" s="4">
        <v>611</v>
      </c>
      <c r="D26" s="58">
        <v>4</v>
      </c>
      <c r="E26" s="28">
        <f>VLOOKUP(FACT_INCLUDES[[#This Row],[Order ID]], ORDERS[], 2)</f>
        <v>39047.772869120992</v>
      </c>
      <c r="F26" s="28">
        <f>VLOOKUP(FACT_INCLUDES[[#This Row],[Order ID]], ORDERS[], 3)</f>
        <v>39047.772869120992</v>
      </c>
      <c r="G26" s="4" t="str">
        <f>VLOOKUP(FACT_INCLUDES[[#This Row],[Order ID]], ORDERS[], 4)</f>
        <v>In-Store</v>
      </c>
      <c r="H26" s="4" t="str">
        <f>VLOOKUP(FACT_INCLUDES[[#This Row],[Order ID]], ORDERS[], 5)</f>
        <v>VCE4503@gmail.com</v>
      </c>
      <c r="I26" s="4">
        <f>VLOOKUP(FACT_INCLUDES[[#This Row],[Order ID]], ORDERS[], 6)</f>
        <v>37</v>
      </c>
      <c r="J26" s="54">
        <f>VLOOKUP(FACT_INCLUDES[[#This Row],[Order ID]], ORDERS[], 7)</f>
        <v>0</v>
      </c>
      <c r="K26" s="33">
        <v>0</v>
      </c>
      <c r="L26" s="4">
        <f>VLOOKUP(FACT_INCLUDES[[#This Row],[DW Version]], VERSIONS[], 2)</f>
        <v>62</v>
      </c>
      <c r="M26" s="4">
        <f>VLOOKUP(FACT_INCLUDES[[#This Row],[DW Version]], VERSIONS[], 3)</f>
        <v>8</v>
      </c>
      <c r="N26" s="4" t="str">
        <f>VLOOKUP(FACT_INCLUDES[[#This Row],[DW Version]], VERSIONS[], 4)</f>
        <v>khaki</v>
      </c>
      <c r="O26" s="51">
        <f>VLOOKUP(FACT_INCLUDES[[#This Row],[DW Version]], VERSIONS[], 5)</f>
        <v>131.84994295614217</v>
      </c>
      <c r="P26" s="4" t="str">
        <f>VLOOKUP(FACT_INCLUDES[[#This Row],[DW Version]], VERSIONS[], 6)</f>
        <v>Tiempo Legend</v>
      </c>
      <c r="Q26" s="4" t="str">
        <f>VLOOKUP(FACT_INCLUDES[[#This Row],[DW Version]], VERSIONS[], 7)</f>
        <v>Shoe</v>
      </c>
      <c r="R26" s="51">
        <f>FACT_INCLUDES[[#This Row],[Version Price]]*FACT_INCLUDES[[#This Row],[Quantity]]</f>
        <v>527.39977182456869</v>
      </c>
      <c r="S26" s="51">
        <f>FACT_INCLUDES[[#This Row],[Amount]]*(1-FACT_INCLUDES[[#This Row],[Order Discount]])</f>
        <v>527.39977182456869</v>
      </c>
      <c r="T26" s="51">
        <f t="shared" si="0"/>
        <v>1077.0278048102691</v>
      </c>
      <c r="U26" s="57">
        <f>FACT_INCLUDES[[#This Row],[Income]]/FACT_INCLUDES[[#This Row],[Total Order Income]]</f>
        <v>0.48968073940995077</v>
      </c>
      <c r="V26" s="33">
        <f>IF(FACT_INCLUDES[[#This Row],[Order Gap]]&gt;10, 1, 0)/COUNTIFS(FACT_INCLUDES[Order ID], FACT_INCLUDES[[#This Row],[Order ID]])</f>
        <v>0</v>
      </c>
      <c r="W26" s="33">
        <f>IF(FACT_INCLUDES[[#This Row],[Order Type]]="Online", 1, 0)/COUNTIFS(FACT_INCLUDES[Order ID], FACT_INCLUDES[[#This Row],[Order ID]])</f>
        <v>0</v>
      </c>
      <c r="X26" s="52">
        <v>645.16102252087887</v>
      </c>
      <c r="Y26" s="52">
        <v>645.16102252087887</v>
      </c>
      <c r="Z26" s="64">
        <f>IF(FACT_INCLUDES[[#This Row],[Order Type]]="Online", 1, 0)*FACT_INCLUDES[[#This Row],[Income]]</f>
        <v>0</v>
      </c>
    </row>
    <row r="27" spans="1:26" x14ac:dyDescent="0.3">
      <c r="A27" s="4">
        <v>294</v>
      </c>
      <c r="B27" s="4">
        <v>142</v>
      </c>
      <c r="C27" s="4">
        <v>970</v>
      </c>
      <c r="D27" s="58">
        <v>2</v>
      </c>
      <c r="E27" s="28">
        <f>VLOOKUP(FACT_INCLUDES[[#This Row],[Order ID]], ORDERS[], 2)</f>
        <v>39047.772869120992</v>
      </c>
      <c r="F27" s="28">
        <f>VLOOKUP(FACT_INCLUDES[[#This Row],[Order ID]], ORDERS[], 3)</f>
        <v>39047.772869120992</v>
      </c>
      <c r="G27" s="4" t="str">
        <f>VLOOKUP(FACT_INCLUDES[[#This Row],[Order ID]], ORDERS[], 4)</f>
        <v>In-Store</v>
      </c>
      <c r="H27" s="4" t="str">
        <f>VLOOKUP(FACT_INCLUDES[[#This Row],[Order ID]], ORDERS[], 5)</f>
        <v>VCE4503@gmail.com</v>
      </c>
      <c r="I27" s="4">
        <f>VLOOKUP(FACT_INCLUDES[[#This Row],[Order ID]], ORDERS[], 6)</f>
        <v>37</v>
      </c>
      <c r="J27" s="54">
        <f>VLOOKUP(FACT_INCLUDES[[#This Row],[Order ID]], ORDERS[], 7)</f>
        <v>0</v>
      </c>
      <c r="K27" s="33">
        <v>0</v>
      </c>
      <c r="L27" s="4">
        <f>VLOOKUP(FACT_INCLUDES[[#This Row],[DW Version]], VERSIONS[], 2)</f>
        <v>99</v>
      </c>
      <c r="M27" s="4">
        <f>VLOOKUP(FACT_INCLUDES[[#This Row],[DW Version]], VERSIONS[], 3)</f>
        <v>4.5</v>
      </c>
      <c r="N27" s="4" t="str">
        <f>VLOOKUP(FACT_INCLUDES[[#This Row],[DW Version]], VERSIONS[], 4)</f>
        <v>white</v>
      </c>
      <c r="O27" s="51">
        <f>VLOOKUP(FACT_INCLUDES[[#This Row],[DW Version]], VERSIONS[], 5)</f>
        <v>274.81401649285027</v>
      </c>
      <c r="P27" s="4" t="str">
        <f>VLOOKUP(FACT_INCLUDES[[#This Row],[DW Version]], VERSIONS[], 6)</f>
        <v>Flex Training Hoodie</v>
      </c>
      <c r="Q27" s="4" t="str">
        <f>VLOOKUP(FACT_INCLUDES[[#This Row],[DW Version]], VERSIONS[], 7)</f>
        <v>Apparel</v>
      </c>
      <c r="R27" s="51">
        <f>FACT_INCLUDES[[#This Row],[Version Price]]*FACT_INCLUDES[[#This Row],[Quantity]]</f>
        <v>549.62803298570054</v>
      </c>
      <c r="S27" s="51">
        <f>FACT_INCLUDES[[#This Row],[Amount]]*(1-FACT_INCLUDES[[#This Row],[Order Discount]])</f>
        <v>549.62803298570054</v>
      </c>
      <c r="T27" s="51">
        <f t="shared" si="0"/>
        <v>1077.0278048102691</v>
      </c>
      <c r="U27" s="57">
        <f>FACT_INCLUDES[[#This Row],[Income]]/FACT_INCLUDES[[#This Row],[Total Order Income]]</f>
        <v>0.51031926059004939</v>
      </c>
      <c r="V27" s="33">
        <f>IF(FACT_INCLUDES[[#This Row],[Order Gap]]&gt;10, 1, 0)/COUNTIFS(FACT_INCLUDES[Order ID], FACT_INCLUDES[[#This Row],[Order ID]])</f>
        <v>0</v>
      </c>
      <c r="W27" s="33">
        <f>IF(FACT_INCLUDES[[#This Row],[Order Type]]="Online", 1, 0)/COUNTIFS(FACT_INCLUDES[Order ID], FACT_INCLUDES[[#This Row],[Order ID]])</f>
        <v>0</v>
      </c>
      <c r="X27" s="52">
        <v>645.16102252087887</v>
      </c>
      <c r="Y27" s="52">
        <v>645.16102252087887</v>
      </c>
      <c r="Z27" s="64">
        <f>IF(FACT_INCLUDES[[#This Row],[Order Type]]="Online", 1, 0)*FACT_INCLUDES[[#This Row],[Income]]</f>
        <v>0</v>
      </c>
    </row>
    <row r="28" spans="1:26" x14ac:dyDescent="0.3">
      <c r="A28" s="4">
        <v>315</v>
      </c>
      <c r="B28" s="4">
        <v>152</v>
      </c>
      <c r="C28" s="4">
        <v>888</v>
      </c>
      <c r="D28" s="58">
        <v>5</v>
      </c>
      <c r="E28" s="28">
        <f>VLOOKUP(FACT_INCLUDES[[#This Row],[Order ID]], ORDERS[], 2)</f>
        <v>38844.181385218493</v>
      </c>
      <c r="F28" s="28">
        <f>VLOOKUP(FACT_INCLUDES[[#This Row],[Order ID]], ORDERS[], 3)</f>
        <v>38844.181385218493</v>
      </c>
      <c r="G28" s="4" t="str">
        <f>VLOOKUP(FACT_INCLUDES[[#This Row],[Order ID]], ORDERS[], 4)</f>
        <v>In-Store</v>
      </c>
      <c r="H28" s="4" t="str">
        <f>VLOOKUP(FACT_INCLUDES[[#This Row],[Order ID]], ORDERS[], 5)</f>
        <v>MRP4582@gmail.com</v>
      </c>
      <c r="I28" s="4">
        <f>VLOOKUP(FACT_INCLUDES[[#This Row],[Order ID]], ORDERS[], 6)</f>
        <v>44</v>
      </c>
      <c r="J28" s="54">
        <f>VLOOKUP(FACT_INCLUDES[[#This Row],[Order ID]], ORDERS[], 7)</f>
        <v>0</v>
      </c>
      <c r="K28" s="33">
        <v>0</v>
      </c>
      <c r="L28" s="4">
        <f>VLOOKUP(FACT_INCLUDES[[#This Row],[DW Version]], VERSIONS[], 2)</f>
        <v>91</v>
      </c>
      <c r="M28" s="4">
        <f>VLOOKUP(FACT_INCLUDES[[#This Row],[DW Version]], VERSIONS[], 3)</f>
        <v>4</v>
      </c>
      <c r="N28" s="4" t="str">
        <f>VLOOKUP(FACT_INCLUDES[[#This Row],[DW Version]], VERSIONS[], 4)</f>
        <v>white</v>
      </c>
      <c r="O28" s="51">
        <f>VLOOKUP(FACT_INCLUDES[[#This Row],[DW Version]], VERSIONS[], 5)</f>
        <v>121.20610250286262</v>
      </c>
      <c r="P28" s="4" t="str">
        <f>VLOOKUP(FACT_INCLUDES[[#This Row],[DW Version]], VERSIONS[], 6)</f>
        <v>Alphafly NEXT%</v>
      </c>
      <c r="Q28" s="4" t="str">
        <f>VLOOKUP(FACT_INCLUDES[[#This Row],[DW Version]], VERSIONS[], 7)</f>
        <v>Shoe</v>
      </c>
      <c r="R28" s="51">
        <f>FACT_INCLUDES[[#This Row],[Version Price]]*FACT_INCLUDES[[#This Row],[Quantity]]</f>
        <v>606.03051251431316</v>
      </c>
      <c r="S28" s="51">
        <f>FACT_INCLUDES[[#This Row],[Amount]]*(1-FACT_INCLUDES[[#This Row],[Order Discount]])</f>
        <v>606.03051251431316</v>
      </c>
      <c r="T28" s="51">
        <f t="shared" si="0"/>
        <v>606.03051251431316</v>
      </c>
      <c r="U28" s="57">
        <f>FACT_INCLUDES[[#This Row],[Income]]/FACT_INCLUDES[[#This Row],[Total Order Income]]</f>
        <v>1</v>
      </c>
      <c r="V28" s="33">
        <f>IF(FACT_INCLUDES[[#This Row],[Order Gap]]&gt;10, 1, 0)/COUNTIFS(FACT_INCLUDES[Order ID], FACT_INCLUDES[[#This Row],[Order ID]])</f>
        <v>0</v>
      </c>
      <c r="W28" s="33">
        <f>IF(FACT_INCLUDES[[#This Row],[Order Type]]="Online", 1, 0)/COUNTIFS(FACT_INCLUDES[Order ID], FACT_INCLUDES[[#This Row],[Order ID]])</f>
        <v>0</v>
      </c>
      <c r="X28" s="52">
        <v>645.16102252087887</v>
      </c>
      <c r="Y28" s="52">
        <v>645.16102252087887</v>
      </c>
      <c r="Z28" s="64">
        <f>IF(FACT_INCLUDES[[#This Row],[Order Type]]="Online", 1, 0)*FACT_INCLUDES[[#This Row],[Income]]</f>
        <v>0</v>
      </c>
    </row>
    <row r="29" spans="1:26" x14ac:dyDescent="0.3">
      <c r="A29" s="4">
        <v>333</v>
      </c>
      <c r="B29" s="4">
        <v>161</v>
      </c>
      <c r="C29" s="4">
        <v>541</v>
      </c>
      <c r="D29" s="58">
        <v>5</v>
      </c>
      <c r="E29" s="28">
        <f>VLOOKUP(FACT_INCLUDES[[#This Row],[Order ID]], ORDERS[], 2)</f>
        <v>38941.431194960882</v>
      </c>
      <c r="F29" s="28">
        <f>VLOOKUP(FACT_INCLUDES[[#This Row],[Order ID]], ORDERS[], 3)</f>
        <v>38941.431194960882</v>
      </c>
      <c r="G29" s="4" t="str">
        <f>VLOOKUP(FACT_INCLUDES[[#This Row],[Order ID]], ORDERS[], 4)</f>
        <v>In-Store</v>
      </c>
      <c r="H29" s="4" t="str">
        <f>VLOOKUP(FACT_INCLUDES[[#This Row],[Order ID]], ORDERS[], 5)</f>
        <v>SZG2030@gmail.com</v>
      </c>
      <c r="I29" s="4">
        <f>VLOOKUP(FACT_INCLUDES[[#This Row],[Order ID]], ORDERS[], 6)</f>
        <v>7</v>
      </c>
      <c r="J29" s="54">
        <f>VLOOKUP(FACT_INCLUDES[[#This Row],[Order ID]], ORDERS[], 7)</f>
        <v>0</v>
      </c>
      <c r="K29" s="33">
        <v>0</v>
      </c>
      <c r="L29" s="4">
        <f>VLOOKUP(FACT_INCLUDES[[#This Row],[DW Version]], VERSIONS[], 2)</f>
        <v>57</v>
      </c>
      <c r="M29" s="4">
        <f>VLOOKUP(FACT_INCLUDES[[#This Row],[DW Version]], VERSIONS[], 3)</f>
        <v>4</v>
      </c>
      <c r="N29" s="4" t="str">
        <f>VLOOKUP(FACT_INCLUDES[[#This Row],[DW Version]], VERSIONS[], 4)</f>
        <v>khaki</v>
      </c>
      <c r="O29" s="51">
        <f>VLOOKUP(FACT_INCLUDES[[#This Row],[DW Version]], VERSIONS[], 5)</f>
        <v>230.19999883423981</v>
      </c>
      <c r="P29" s="4" t="str">
        <f>VLOOKUP(FACT_INCLUDES[[#This Row],[DW Version]], VERSIONS[], 6)</f>
        <v>Phantom Vision</v>
      </c>
      <c r="Q29" s="4" t="str">
        <f>VLOOKUP(FACT_INCLUDES[[#This Row],[DW Version]], VERSIONS[], 7)</f>
        <v>Shoe</v>
      </c>
      <c r="R29" s="51">
        <f>FACT_INCLUDES[[#This Row],[Version Price]]*FACT_INCLUDES[[#This Row],[Quantity]]</f>
        <v>1150.999994171199</v>
      </c>
      <c r="S29" s="51">
        <f>FACT_INCLUDES[[#This Row],[Amount]]*(1-FACT_INCLUDES[[#This Row],[Order Discount]])</f>
        <v>1150.999994171199</v>
      </c>
      <c r="T29" s="51">
        <f t="shared" si="0"/>
        <v>2258.4521899713363</v>
      </c>
      <c r="U29" s="57">
        <f>FACT_INCLUDES[[#This Row],[Income]]/FACT_INCLUDES[[#This Row],[Total Order Income]]</f>
        <v>0.5096410715631785</v>
      </c>
      <c r="V29" s="33">
        <f>IF(FACT_INCLUDES[[#This Row],[Order Gap]]&gt;10, 1, 0)/COUNTIFS(FACT_INCLUDES[Order ID], FACT_INCLUDES[[#This Row],[Order ID]])</f>
        <v>0</v>
      </c>
      <c r="W29" s="33">
        <f>IF(FACT_INCLUDES[[#This Row],[Order Type]]="Online", 1, 0)/COUNTIFS(FACT_INCLUDES[Order ID], FACT_INCLUDES[[#This Row],[Order ID]])</f>
        <v>0</v>
      </c>
      <c r="X29" s="52">
        <v>645.16102252087887</v>
      </c>
      <c r="Y29" s="52">
        <v>645.16102252087887</v>
      </c>
      <c r="Z29" s="64">
        <f>IF(FACT_INCLUDES[[#This Row],[Order Type]]="Online", 1, 0)*FACT_INCLUDES[[#This Row],[Income]]</f>
        <v>0</v>
      </c>
    </row>
    <row r="30" spans="1:26" x14ac:dyDescent="0.3">
      <c r="A30" s="4">
        <v>334</v>
      </c>
      <c r="B30" s="4">
        <v>161</v>
      </c>
      <c r="C30" s="4">
        <v>594</v>
      </c>
      <c r="D30" s="58">
        <v>3</v>
      </c>
      <c r="E30" s="28">
        <f>VLOOKUP(FACT_INCLUDES[[#This Row],[Order ID]], ORDERS[], 2)</f>
        <v>38941.431194960882</v>
      </c>
      <c r="F30" s="28">
        <f>VLOOKUP(FACT_INCLUDES[[#This Row],[Order ID]], ORDERS[], 3)</f>
        <v>38941.431194960882</v>
      </c>
      <c r="G30" s="4" t="str">
        <f>VLOOKUP(FACT_INCLUDES[[#This Row],[Order ID]], ORDERS[], 4)</f>
        <v>In-Store</v>
      </c>
      <c r="H30" s="4" t="str">
        <f>VLOOKUP(FACT_INCLUDES[[#This Row],[Order ID]], ORDERS[], 5)</f>
        <v>SZG2030@gmail.com</v>
      </c>
      <c r="I30" s="4">
        <f>VLOOKUP(FACT_INCLUDES[[#This Row],[Order ID]], ORDERS[], 6)</f>
        <v>7</v>
      </c>
      <c r="J30" s="54">
        <f>VLOOKUP(FACT_INCLUDES[[#This Row],[Order ID]], ORDERS[], 7)</f>
        <v>0</v>
      </c>
      <c r="K30" s="33">
        <v>0</v>
      </c>
      <c r="L30" s="4">
        <f>VLOOKUP(FACT_INCLUDES[[#This Row],[DW Version]], VERSIONS[], 2)</f>
        <v>60</v>
      </c>
      <c r="M30" s="4">
        <f>VLOOKUP(FACT_INCLUDES[[#This Row],[DW Version]], VERSIONS[], 3)</f>
        <v>9</v>
      </c>
      <c r="N30" s="4" t="str">
        <f>VLOOKUP(FACT_INCLUDES[[#This Row],[DW Version]], VERSIONS[], 4)</f>
        <v>white</v>
      </c>
      <c r="O30" s="51">
        <f>VLOOKUP(FACT_INCLUDES[[#This Row],[DW Version]], VERSIONS[], 5)</f>
        <v>369.15073193337912</v>
      </c>
      <c r="P30" s="4" t="str">
        <f>VLOOKUP(FACT_INCLUDES[[#This Row],[DW Version]], VERSIONS[], 6)</f>
        <v>Magista Obra</v>
      </c>
      <c r="Q30" s="4" t="str">
        <f>VLOOKUP(FACT_INCLUDES[[#This Row],[DW Version]], VERSIONS[], 7)</f>
        <v>Shoe</v>
      </c>
      <c r="R30" s="51">
        <f>FACT_INCLUDES[[#This Row],[Version Price]]*FACT_INCLUDES[[#This Row],[Quantity]]</f>
        <v>1107.4521958001374</v>
      </c>
      <c r="S30" s="51">
        <f>FACT_INCLUDES[[#This Row],[Amount]]*(1-FACT_INCLUDES[[#This Row],[Order Discount]])</f>
        <v>1107.4521958001374</v>
      </c>
      <c r="T30" s="51">
        <f t="shared" si="0"/>
        <v>2258.4521899713363</v>
      </c>
      <c r="U30" s="57">
        <f>FACT_INCLUDES[[#This Row],[Income]]/FACT_INCLUDES[[#This Row],[Total Order Income]]</f>
        <v>0.4903589284368215</v>
      </c>
      <c r="V30" s="33">
        <f>IF(FACT_INCLUDES[[#This Row],[Order Gap]]&gt;10, 1, 0)/COUNTIFS(FACT_INCLUDES[Order ID], FACT_INCLUDES[[#This Row],[Order ID]])</f>
        <v>0</v>
      </c>
      <c r="W30" s="33">
        <f>IF(FACT_INCLUDES[[#This Row],[Order Type]]="Online", 1, 0)/COUNTIFS(FACT_INCLUDES[Order ID], FACT_INCLUDES[[#This Row],[Order ID]])</f>
        <v>0</v>
      </c>
      <c r="X30" s="52">
        <v>645.16102252087887</v>
      </c>
      <c r="Y30" s="52">
        <v>645.16102252087887</v>
      </c>
      <c r="Z30" s="64">
        <f>IF(FACT_INCLUDES[[#This Row],[Order Type]]="Online", 1, 0)*FACT_INCLUDES[[#This Row],[Income]]</f>
        <v>0</v>
      </c>
    </row>
    <row r="31" spans="1:26" x14ac:dyDescent="0.3">
      <c r="A31" s="4">
        <v>350</v>
      </c>
      <c r="B31" s="4">
        <v>168</v>
      </c>
      <c r="C31" s="4">
        <v>30</v>
      </c>
      <c r="D31" s="58">
        <v>4</v>
      </c>
      <c r="E31" s="28">
        <f>VLOOKUP(FACT_INCLUDES[[#This Row],[Order ID]], ORDERS[], 2)</f>
        <v>38732.68672747181</v>
      </c>
      <c r="F31" s="28">
        <f>VLOOKUP(FACT_INCLUDES[[#This Row],[Order ID]], ORDERS[], 3)</f>
        <v>38732.68672747181</v>
      </c>
      <c r="G31" s="4" t="str">
        <f>VLOOKUP(FACT_INCLUDES[[#This Row],[Order ID]], ORDERS[], 4)</f>
        <v>In-Store</v>
      </c>
      <c r="H31" s="4" t="str">
        <f>VLOOKUP(FACT_INCLUDES[[#This Row],[Order ID]], ORDERS[], 5)</f>
        <v>GAB8459@gmail.com</v>
      </c>
      <c r="I31" s="4">
        <f>VLOOKUP(FACT_INCLUDES[[#This Row],[Order ID]], ORDERS[], 6)</f>
        <v>4</v>
      </c>
      <c r="J31" s="54">
        <f>VLOOKUP(FACT_INCLUDES[[#This Row],[Order ID]], ORDERS[], 7)</f>
        <v>0</v>
      </c>
      <c r="K31" s="33">
        <v>0</v>
      </c>
      <c r="L31" s="4">
        <f>VLOOKUP(FACT_INCLUDES[[#This Row],[DW Version]], VERSIONS[], 2)</f>
        <v>3</v>
      </c>
      <c r="M31" s="4">
        <f>VLOOKUP(FACT_INCLUDES[[#This Row],[DW Version]], VERSIONS[], 3)</f>
        <v>5.5</v>
      </c>
      <c r="N31" s="4" t="str">
        <f>VLOOKUP(FACT_INCLUDES[[#This Row],[DW Version]], VERSIONS[], 4)</f>
        <v>white</v>
      </c>
      <c r="O31" s="51">
        <f>VLOOKUP(FACT_INCLUDES[[#This Row],[DW Version]], VERSIONS[], 5)</f>
        <v>287.18471946081041</v>
      </c>
      <c r="P31" s="4" t="str">
        <f>VLOOKUP(FACT_INCLUDES[[#This Row],[DW Version]], VERSIONS[], 6)</f>
        <v>Dri-FIT Shirt</v>
      </c>
      <c r="Q31" s="4" t="str">
        <f>VLOOKUP(FACT_INCLUDES[[#This Row],[DW Version]], VERSIONS[], 7)</f>
        <v>Apparel</v>
      </c>
      <c r="R31" s="51">
        <f>FACT_INCLUDES[[#This Row],[Version Price]]*FACT_INCLUDES[[#This Row],[Quantity]]</f>
        <v>1148.7388778432417</v>
      </c>
      <c r="S31" s="51">
        <f>FACT_INCLUDES[[#This Row],[Amount]]*(1-FACT_INCLUDES[[#This Row],[Order Discount]])</f>
        <v>1148.7388778432417</v>
      </c>
      <c r="T31" s="51">
        <f t="shared" si="0"/>
        <v>2763.050386743811</v>
      </c>
      <c r="U31" s="57">
        <f>FACT_INCLUDES[[#This Row],[Income]]/FACT_INCLUDES[[#This Row],[Total Order Income]]</f>
        <v>0.4157502459435794</v>
      </c>
      <c r="V31" s="33">
        <f>IF(FACT_INCLUDES[[#This Row],[Order Gap]]&gt;10, 1, 0)/COUNTIFS(FACT_INCLUDES[Order ID], FACT_INCLUDES[[#This Row],[Order ID]])</f>
        <v>0</v>
      </c>
      <c r="W31" s="33">
        <f>IF(FACT_INCLUDES[[#This Row],[Order Type]]="Online", 1, 0)/COUNTIFS(FACT_INCLUDES[Order ID], FACT_INCLUDES[[#This Row],[Order ID]])</f>
        <v>0</v>
      </c>
      <c r="X31" s="52">
        <v>645.16102252087887</v>
      </c>
      <c r="Y31" s="52">
        <v>645.16102252087887</v>
      </c>
      <c r="Z31" s="64">
        <f>IF(FACT_INCLUDES[[#This Row],[Order Type]]="Online", 1, 0)*FACT_INCLUDES[[#This Row],[Income]]</f>
        <v>0</v>
      </c>
    </row>
    <row r="32" spans="1:26" x14ac:dyDescent="0.3">
      <c r="A32" s="4">
        <v>351</v>
      </c>
      <c r="B32" s="4">
        <v>168</v>
      </c>
      <c r="C32" s="4">
        <v>82</v>
      </c>
      <c r="D32" s="58">
        <v>5</v>
      </c>
      <c r="E32" s="28">
        <f>VLOOKUP(FACT_INCLUDES[[#This Row],[Order ID]], ORDERS[], 2)</f>
        <v>38732.68672747181</v>
      </c>
      <c r="F32" s="28">
        <f>VLOOKUP(FACT_INCLUDES[[#This Row],[Order ID]], ORDERS[], 3)</f>
        <v>38732.68672747181</v>
      </c>
      <c r="G32" s="4" t="str">
        <f>VLOOKUP(FACT_INCLUDES[[#This Row],[Order ID]], ORDERS[], 4)</f>
        <v>In-Store</v>
      </c>
      <c r="H32" s="4" t="str">
        <f>VLOOKUP(FACT_INCLUDES[[#This Row],[Order ID]], ORDERS[], 5)</f>
        <v>GAB8459@gmail.com</v>
      </c>
      <c r="I32" s="4">
        <f>VLOOKUP(FACT_INCLUDES[[#This Row],[Order ID]], ORDERS[], 6)</f>
        <v>4</v>
      </c>
      <c r="J32" s="54">
        <f>VLOOKUP(FACT_INCLUDES[[#This Row],[Order ID]], ORDERS[], 7)</f>
        <v>0</v>
      </c>
      <c r="K32" s="33">
        <v>0</v>
      </c>
      <c r="L32" s="4">
        <f>VLOOKUP(FACT_INCLUDES[[#This Row],[DW Version]], VERSIONS[], 2)</f>
        <v>8</v>
      </c>
      <c r="M32" s="4">
        <f>VLOOKUP(FACT_INCLUDES[[#This Row],[DW Version]], VERSIONS[], 3)</f>
        <v>11</v>
      </c>
      <c r="N32" s="4" t="str">
        <f>VLOOKUP(FACT_INCLUDES[[#This Row],[DW Version]], VERSIONS[], 4)</f>
        <v>white</v>
      </c>
      <c r="O32" s="51">
        <f>VLOOKUP(FACT_INCLUDES[[#This Row],[DW Version]], VERSIONS[], 5)</f>
        <v>299.89412891998074</v>
      </c>
      <c r="P32" s="4" t="str">
        <f>VLOOKUP(FACT_INCLUDES[[#This Row],[DW Version]], VERSIONS[], 6)</f>
        <v>Dunk</v>
      </c>
      <c r="Q32" s="4" t="str">
        <f>VLOOKUP(FACT_INCLUDES[[#This Row],[DW Version]], VERSIONS[], 7)</f>
        <v>Shoe</v>
      </c>
      <c r="R32" s="51">
        <f>FACT_INCLUDES[[#This Row],[Version Price]]*FACT_INCLUDES[[#This Row],[Quantity]]</f>
        <v>1499.4706445999036</v>
      </c>
      <c r="S32" s="51">
        <f>FACT_INCLUDES[[#This Row],[Amount]]*(1-FACT_INCLUDES[[#This Row],[Order Discount]])</f>
        <v>1499.4706445999036</v>
      </c>
      <c r="T32" s="51">
        <f t="shared" si="0"/>
        <v>2763.050386743811</v>
      </c>
      <c r="U32" s="57">
        <f>FACT_INCLUDES[[#This Row],[Income]]/FACT_INCLUDES[[#This Row],[Total Order Income]]</f>
        <v>0.54268668128307063</v>
      </c>
      <c r="V32" s="33">
        <f>IF(FACT_INCLUDES[[#This Row],[Order Gap]]&gt;10, 1, 0)/COUNTIFS(FACT_INCLUDES[Order ID], FACT_INCLUDES[[#This Row],[Order ID]])</f>
        <v>0</v>
      </c>
      <c r="W32" s="33">
        <f>IF(FACT_INCLUDES[[#This Row],[Order Type]]="Online", 1, 0)/COUNTIFS(FACT_INCLUDES[Order ID], FACT_INCLUDES[[#This Row],[Order ID]])</f>
        <v>0</v>
      </c>
      <c r="X32" s="52">
        <v>645.16102252087887</v>
      </c>
      <c r="Y32" s="52">
        <v>645.16102252087887</v>
      </c>
      <c r="Z32" s="64">
        <f>IF(FACT_INCLUDES[[#This Row],[Order Type]]="Online", 1, 0)*FACT_INCLUDES[[#This Row],[Income]]</f>
        <v>0</v>
      </c>
    </row>
    <row r="33" spans="1:26" x14ac:dyDescent="0.3">
      <c r="A33" s="4">
        <v>352</v>
      </c>
      <c r="B33" s="4">
        <v>168</v>
      </c>
      <c r="C33" s="4">
        <v>698</v>
      </c>
      <c r="D33" s="58">
        <v>3</v>
      </c>
      <c r="E33" s="28">
        <f>VLOOKUP(FACT_INCLUDES[[#This Row],[Order ID]], ORDERS[], 2)</f>
        <v>38732.68672747181</v>
      </c>
      <c r="F33" s="28">
        <f>VLOOKUP(FACT_INCLUDES[[#This Row],[Order ID]], ORDERS[], 3)</f>
        <v>38732.68672747181</v>
      </c>
      <c r="G33" s="4" t="str">
        <f>VLOOKUP(FACT_INCLUDES[[#This Row],[Order ID]], ORDERS[], 4)</f>
        <v>In-Store</v>
      </c>
      <c r="H33" s="4" t="str">
        <f>VLOOKUP(FACT_INCLUDES[[#This Row],[Order ID]], ORDERS[], 5)</f>
        <v>GAB8459@gmail.com</v>
      </c>
      <c r="I33" s="4">
        <f>VLOOKUP(FACT_INCLUDES[[#This Row],[Order ID]], ORDERS[], 6)</f>
        <v>4</v>
      </c>
      <c r="J33" s="54">
        <f>VLOOKUP(FACT_INCLUDES[[#This Row],[Order ID]], ORDERS[], 7)</f>
        <v>0</v>
      </c>
      <c r="K33" s="33">
        <v>0</v>
      </c>
      <c r="L33" s="4">
        <f>VLOOKUP(FACT_INCLUDES[[#This Row],[DW Version]], VERSIONS[], 2)</f>
        <v>71</v>
      </c>
      <c r="M33" s="4">
        <f>VLOOKUP(FACT_INCLUDES[[#This Row],[DW Version]], VERSIONS[], 3)</f>
        <v>11</v>
      </c>
      <c r="N33" s="4" t="str">
        <f>VLOOKUP(FACT_INCLUDES[[#This Row],[DW Version]], VERSIONS[], 4)</f>
        <v>white</v>
      </c>
      <c r="O33" s="51">
        <f>VLOOKUP(FACT_INCLUDES[[#This Row],[DW Version]], VERSIONS[], 5)</f>
        <v>38.280288100222009</v>
      </c>
      <c r="P33" s="4" t="str">
        <f>VLOOKUP(FACT_INCLUDES[[#This Row],[DW Version]], VERSIONS[], 6)</f>
        <v>AeroSwift Running Top</v>
      </c>
      <c r="Q33" s="4" t="str">
        <f>VLOOKUP(FACT_INCLUDES[[#This Row],[DW Version]], VERSIONS[], 7)</f>
        <v>Apparel</v>
      </c>
      <c r="R33" s="51">
        <f>FACT_INCLUDES[[#This Row],[Version Price]]*FACT_INCLUDES[[#This Row],[Quantity]]</f>
        <v>114.84086430066603</v>
      </c>
      <c r="S33" s="51">
        <f>FACT_INCLUDES[[#This Row],[Amount]]*(1-FACT_INCLUDES[[#This Row],[Order Discount]])</f>
        <v>114.84086430066603</v>
      </c>
      <c r="T33" s="51">
        <f t="shared" si="0"/>
        <v>2763.050386743811</v>
      </c>
      <c r="U33" s="57">
        <f>FACT_INCLUDES[[#This Row],[Income]]/FACT_INCLUDES[[#This Row],[Total Order Income]]</f>
        <v>4.156307277335005E-2</v>
      </c>
      <c r="V33" s="33">
        <f>IF(FACT_INCLUDES[[#This Row],[Order Gap]]&gt;10, 1, 0)/COUNTIFS(FACT_INCLUDES[Order ID], FACT_INCLUDES[[#This Row],[Order ID]])</f>
        <v>0</v>
      </c>
      <c r="W33" s="33">
        <f>IF(FACT_INCLUDES[[#This Row],[Order Type]]="Online", 1, 0)/COUNTIFS(FACT_INCLUDES[Order ID], FACT_INCLUDES[[#This Row],[Order ID]])</f>
        <v>0</v>
      </c>
      <c r="X33" s="52">
        <v>645.16102252087887</v>
      </c>
      <c r="Y33" s="52">
        <v>645.16102252087887</v>
      </c>
      <c r="Z33" s="64">
        <f>IF(FACT_INCLUDES[[#This Row],[Order Type]]="Online", 1, 0)*FACT_INCLUDES[[#This Row],[Income]]</f>
        <v>0</v>
      </c>
    </row>
    <row r="34" spans="1:26" x14ac:dyDescent="0.3">
      <c r="A34" s="4">
        <v>404</v>
      </c>
      <c r="B34" s="4">
        <v>195</v>
      </c>
      <c r="C34" s="4">
        <v>668</v>
      </c>
      <c r="D34" s="58">
        <v>3</v>
      </c>
      <c r="E34" s="28">
        <f>VLOOKUP(FACT_INCLUDES[[#This Row],[Order ID]], ORDERS[], 2)</f>
        <v>38802.622036878514</v>
      </c>
      <c r="F34" s="28">
        <f>VLOOKUP(FACT_INCLUDES[[#This Row],[Order ID]], ORDERS[], 3)</f>
        <v>38802.622036878514</v>
      </c>
      <c r="G34" s="4" t="str">
        <f>VLOOKUP(FACT_INCLUDES[[#This Row],[Order ID]], ORDERS[], 4)</f>
        <v>In-Store</v>
      </c>
      <c r="H34" s="4" t="str">
        <f>VLOOKUP(FACT_INCLUDES[[#This Row],[Order ID]], ORDERS[], 5)</f>
        <v>JXT6631@gmail.com</v>
      </c>
      <c r="I34" s="4">
        <f>VLOOKUP(FACT_INCLUDES[[#This Row],[Order ID]], ORDERS[], 6)</f>
        <v>11</v>
      </c>
      <c r="J34" s="54">
        <f>VLOOKUP(FACT_INCLUDES[[#This Row],[Order ID]], ORDERS[], 7)</f>
        <v>0</v>
      </c>
      <c r="K34" s="33">
        <v>0</v>
      </c>
      <c r="L34" s="4">
        <f>VLOOKUP(FACT_INCLUDES[[#This Row],[DW Version]], VERSIONS[], 2)</f>
        <v>67</v>
      </c>
      <c r="M34" s="4">
        <f>VLOOKUP(FACT_INCLUDES[[#This Row],[DW Version]], VERSIONS[], 3)</f>
        <v>12.5</v>
      </c>
      <c r="N34" s="4" t="str">
        <f>VLOOKUP(FACT_INCLUDES[[#This Row],[DW Version]], VERSIONS[], 4)</f>
        <v>blue</v>
      </c>
      <c r="O34" s="51">
        <f>VLOOKUP(FACT_INCLUDES[[#This Row],[DW Version]], VERSIONS[], 5)</f>
        <v>58.154613631119112</v>
      </c>
      <c r="P34" s="4" t="str">
        <f>VLOOKUP(FACT_INCLUDES[[#This Row],[DW Version]], VERSIONS[], 6)</f>
        <v>Phantom VSN Elite</v>
      </c>
      <c r="Q34" s="4" t="str">
        <f>VLOOKUP(FACT_INCLUDES[[#This Row],[DW Version]], VERSIONS[], 7)</f>
        <v>Shoe</v>
      </c>
      <c r="R34" s="51">
        <f>FACT_INCLUDES[[#This Row],[Version Price]]*FACT_INCLUDES[[#This Row],[Quantity]]</f>
        <v>174.46384089335734</v>
      </c>
      <c r="S34" s="51">
        <f>FACT_INCLUDES[[#This Row],[Amount]]*(1-FACT_INCLUDES[[#This Row],[Order Discount]])</f>
        <v>174.46384089335734</v>
      </c>
      <c r="T34" s="51">
        <f t="shared" si="0"/>
        <v>174.46384089335734</v>
      </c>
      <c r="U34" s="57">
        <f>FACT_INCLUDES[[#This Row],[Income]]/FACT_INCLUDES[[#This Row],[Total Order Income]]</f>
        <v>1</v>
      </c>
      <c r="V34" s="33">
        <f>IF(FACT_INCLUDES[[#This Row],[Order Gap]]&gt;10, 1, 0)/COUNTIFS(FACT_INCLUDES[Order ID], FACT_INCLUDES[[#This Row],[Order ID]])</f>
        <v>0</v>
      </c>
      <c r="W34" s="33">
        <f>IF(FACT_INCLUDES[[#This Row],[Order Type]]="Online", 1, 0)/COUNTIFS(FACT_INCLUDES[Order ID], FACT_INCLUDES[[#This Row],[Order ID]])</f>
        <v>0</v>
      </c>
      <c r="X34" s="52">
        <v>645.16102252087887</v>
      </c>
      <c r="Y34" s="52">
        <v>645.16102252087887</v>
      </c>
      <c r="Z34" s="64">
        <f>IF(FACT_INCLUDES[[#This Row],[Order Type]]="Online", 1, 0)*FACT_INCLUDES[[#This Row],[Income]]</f>
        <v>0</v>
      </c>
    </row>
    <row r="35" spans="1:26" x14ac:dyDescent="0.3">
      <c r="A35" s="4">
        <v>411</v>
      </c>
      <c r="B35" s="4">
        <v>199</v>
      </c>
      <c r="C35" s="4">
        <v>89</v>
      </c>
      <c r="D35" s="58">
        <v>2</v>
      </c>
      <c r="E35" s="28">
        <f>VLOOKUP(FACT_INCLUDES[[#This Row],[Order ID]], ORDERS[], 2)</f>
        <v>39060.94210157312</v>
      </c>
      <c r="F35" s="28">
        <f>VLOOKUP(FACT_INCLUDES[[#This Row],[Order ID]], ORDERS[], 3)</f>
        <v>39060.94210157312</v>
      </c>
      <c r="G35" s="4" t="str">
        <f>VLOOKUP(FACT_INCLUDES[[#This Row],[Order ID]], ORDERS[], 4)</f>
        <v>In-Store</v>
      </c>
      <c r="H35" s="4" t="str">
        <f>VLOOKUP(FACT_INCLUDES[[#This Row],[Order ID]], ORDERS[], 5)</f>
        <v>VOT8616@gmail.com</v>
      </c>
      <c r="I35" s="4">
        <f>VLOOKUP(FACT_INCLUDES[[#This Row],[Order ID]], ORDERS[], 6)</f>
        <v>39</v>
      </c>
      <c r="J35" s="54">
        <f>VLOOKUP(FACT_INCLUDES[[#This Row],[Order ID]], ORDERS[], 7)</f>
        <v>0</v>
      </c>
      <c r="K35" s="33">
        <v>0</v>
      </c>
      <c r="L35" s="4">
        <f>VLOOKUP(FACT_INCLUDES[[#This Row],[DW Version]], VERSIONS[], 2)</f>
        <v>9</v>
      </c>
      <c r="M35" s="4">
        <f>VLOOKUP(FACT_INCLUDES[[#This Row],[DW Version]], VERSIONS[], 3)</f>
        <v>5</v>
      </c>
      <c r="N35" s="4" t="str">
        <f>VLOOKUP(FACT_INCLUDES[[#This Row],[DW Version]], VERSIONS[], 4)</f>
        <v>red</v>
      </c>
      <c r="O35" s="51">
        <f>VLOOKUP(FACT_INCLUDES[[#This Row],[DW Version]], VERSIONS[], 5)</f>
        <v>191.20390877511585</v>
      </c>
      <c r="P35" s="4" t="str">
        <f>VLOOKUP(FACT_INCLUDES[[#This Row],[DW Version]], VERSIONS[], 6)</f>
        <v>React</v>
      </c>
      <c r="Q35" s="4" t="str">
        <f>VLOOKUP(FACT_INCLUDES[[#This Row],[DW Version]], VERSIONS[], 7)</f>
        <v>Shoe</v>
      </c>
      <c r="R35" s="51">
        <f>FACT_INCLUDES[[#This Row],[Version Price]]*FACT_INCLUDES[[#This Row],[Quantity]]</f>
        <v>382.4078175502317</v>
      </c>
      <c r="S35" s="51">
        <f>FACT_INCLUDES[[#This Row],[Amount]]*(1-FACT_INCLUDES[[#This Row],[Order Discount]])</f>
        <v>382.4078175502317</v>
      </c>
      <c r="T35" s="51">
        <f t="shared" si="0"/>
        <v>382.4078175502317</v>
      </c>
      <c r="U35" s="57">
        <f>FACT_INCLUDES[[#This Row],[Income]]/FACT_INCLUDES[[#This Row],[Total Order Income]]</f>
        <v>1</v>
      </c>
      <c r="V35" s="33">
        <f>IF(FACT_INCLUDES[[#This Row],[Order Gap]]&gt;10, 1, 0)/COUNTIFS(FACT_INCLUDES[Order ID], FACT_INCLUDES[[#This Row],[Order ID]])</f>
        <v>0</v>
      </c>
      <c r="W35" s="33">
        <f>IF(FACT_INCLUDES[[#This Row],[Order Type]]="Online", 1, 0)/COUNTIFS(FACT_INCLUDES[Order ID], FACT_INCLUDES[[#This Row],[Order ID]])</f>
        <v>0</v>
      </c>
      <c r="X35" s="52">
        <v>645.16102252087887</v>
      </c>
      <c r="Y35" s="52">
        <v>645.16102252087887</v>
      </c>
      <c r="Z35" s="64">
        <f>IF(FACT_INCLUDES[[#This Row],[Order Type]]="Online", 1, 0)*FACT_INCLUDES[[#This Row],[Income]]</f>
        <v>0</v>
      </c>
    </row>
    <row r="36" spans="1:26" x14ac:dyDescent="0.3">
      <c r="A36" s="4">
        <v>449</v>
      </c>
      <c r="B36" s="4">
        <v>221</v>
      </c>
      <c r="C36" s="4">
        <v>234</v>
      </c>
      <c r="D36" s="58">
        <v>3</v>
      </c>
      <c r="E36" s="28">
        <f>VLOOKUP(FACT_INCLUDES[[#This Row],[Order ID]], ORDERS[], 2)</f>
        <v>39046.663821039787</v>
      </c>
      <c r="F36" s="28">
        <f>VLOOKUP(FACT_INCLUDES[[#This Row],[Order ID]], ORDERS[], 3)</f>
        <v>39046.663821039787</v>
      </c>
      <c r="G36" s="4" t="str">
        <f>VLOOKUP(FACT_INCLUDES[[#This Row],[Order ID]], ORDERS[], 4)</f>
        <v>In-Store</v>
      </c>
      <c r="H36" s="4" t="str">
        <f>VLOOKUP(FACT_INCLUDES[[#This Row],[Order ID]], ORDERS[], 5)</f>
        <v>SBI6490@gmail.com</v>
      </c>
      <c r="I36" s="4">
        <f>VLOOKUP(FACT_INCLUDES[[#This Row],[Order ID]], ORDERS[], 6)</f>
        <v>15</v>
      </c>
      <c r="J36" s="54">
        <f>VLOOKUP(FACT_INCLUDES[[#This Row],[Order ID]], ORDERS[], 7)</f>
        <v>0</v>
      </c>
      <c r="K36" s="33">
        <v>0</v>
      </c>
      <c r="L36" s="4">
        <f>VLOOKUP(FACT_INCLUDES[[#This Row],[DW Version]], VERSIONS[], 2)</f>
        <v>23</v>
      </c>
      <c r="M36" s="4">
        <f>VLOOKUP(FACT_INCLUDES[[#This Row],[DW Version]], VERSIONS[], 3)</f>
        <v>12.5</v>
      </c>
      <c r="N36" s="4" t="str">
        <f>VLOOKUP(FACT_INCLUDES[[#This Row],[DW Version]], VERSIONS[], 4)</f>
        <v>white</v>
      </c>
      <c r="O36" s="51">
        <f>VLOOKUP(FACT_INCLUDES[[#This Row],[DW Version]], VERSIONS[], 5)</f>
        <v>315.67699304612131</v>
      </c>
      <c r="P36" s="4" t="str">
        <f>VLOOKUP(FACT_INCLUDES[[#This Row],[DW Version]], VERSIONS[], 6)</f>
        <v>M2K Tekno</v>
      </c>
      <c r="Q36" s="4" t="str">
        <f>VLOOKUP(FACT_INCLUDES[[#This Row],[DW Version]], VERSIONS[], 7)</f>
        <v>Shoe</v>
      </c>
      <c r="R36" s="51">
        <f>FACT_INCLUDES[[#This Row],[Version Price]]*FACT_INCLUDES[[#This Row],[Quantity]]</f>
        <v>947.03097913836393</v>
      </c>
      <c r="S36" s="51">
        <f>FACT_INCLUDES[[#This Row],[Amount]]*(1-FACT_INCLUDES[[#This Row],[Order Discount]])</f>
        <v>947.03097913836393</v>
      </c>
      <c r="T36" s="51">
        <f t="shared" si="0"/>
        <v>3187.7363755536499</v>
      </c>
      <c r="U36" s="57">
        <f>FACT_INCLUDES[[#This Row],[Income]]/FACT_INCLUDES[[#This Row],[Total Order Income]]</f>
        <v>0.29708572716396048</v>
      </c>
      <c r="V36" s="33">
        <f>IF(FACT_INCLUDES[[#This Row],[Order Gap]]&gt;10, 1, 0)/COUNTIFS(FACT_INCLUDES[Order ID], FACT_INCLUDES[[#This Row],[Order ID]])</f>
        <v>0</v>
      </c>
      <c r="W36" s="33">
        <f>IF(FACT_INCLUDES[[#This Row],[Order Type]]="Online", 1, 0)/COUNTIFS(FACT_INCLUDES[Order ID], FACT_INCLUDES[[#This Row],[Order ID]])</f>
        <v>0</v>
      </c>
      <c r="X36" s="52">
        <v>645.16102252087887</v>
      </c>
      <c r="Y36" s="52">
        <v>645.16102252087887</v>
      </c>
      <c r="Z36" s="64">
        <f>IF(FACT_INCLUDES[[#This Row],[Order Type]]="Online", 1, 0)*FACT_INCLUDES[[#This Row],[Income]]</f>
        <v>0</v>
      </c>
    </row>
    <row r="37" spans="1:26" x14ac:dyDescent="0.3">
      <c r="A37" s="4">
        <v>450</v>
      </c>
      <c r="B37" s="4">
        <v>221</v>
      </c>
      <c r="C37" s="4">
        <v>904</v>
      </c>
      <c r="D37" s="58">
        <v>4</v>
      </c>
      <c r="E37" s="28">
        <f>VLOOKUP(FACT_INCLUDES[[#This Row],[Order ID]], ORDERS[], 2)</f>
        <v>39046.663821039787</v>
      </c>
      <c r="F37" s="28">
        <f>VLOOKUP(FACT_INCLUDES[[#This Row],[Order ID]], ORDERS[], 3)</f>
        <v>39046.663821039787</v>
      </c>
      <c r="G37" s="4" t="str">
        <f>VLOOKUP(FACT_INCLUDES[[#This Row],[Order ID]], ORDERS[], 4)</f>
        <v>In-Store</v>
      </c>
      <c r="H37" s="4" t="str">
        <f>VLOOKUP(FACT_INCLUDES[[#This Row],[Order ID]], ORDERS[], 5)</f>
        <v>SBI6490@gmail.com</v>
      </c>
      <c r="I37" s="4">
        <f>VLOOKUP(FACT_INCLUDES[[#This Row],[Order ID]], ORDERS[], 6)</f>
        <v>15</v>
      </c>
      <c r="J37" s="54">
        <f>VLOOKUP(FACT_INCLUDES[[#This Row],[Order ID]], ORDERS[], 7)</f>
        <v>0</v>
      </c>
      <c r="K37" s="33">
        <v>0</v>
      </c>
      <c r="L37" s="4">
        <f>VLOOKUP(FACT_INCLUDES[[#This Row],[DW Version]], VERSIONS[], 2)</f>
        <v>92</v>
      </c>
      <c r="M37" s="4">
        <f>VLOOKUP(FACT_INCLUDES[[#This Row],[DW Version]], VERSIONS[], 3)</f>
        <v>12</v>
      </c>
      <c r="N37" s="4" t="str">
        <f>VLOOKUP(FACT_INCLUDES[[#This Row],[DW Version]], VERSIONS[], 4)</f>
        <v>black</v>
      </c>
      <c r="O37" s="51">
        <f>VLOOKUP(FACT_INCLUDES[[#This Row],[DW Version]], VERSIONS[], 5)</f>
        <v>246.5834198441282</v>
      </c>
      <c r="P37" s="4" t="str">
        <f>VLOOKUP(FACT_INCLUDES[[#This Row],[DW Version]], VERSIONS[], 6)</f>
        <v>Nike Cap</v>
      </c>
      <c r="Q37" s="4" t="str">
        <f>VLOOKUP(FACT_INCLUDES[[#This Row],[DW Version]], VERSIONS[], 7)</f>
        <v>Accessories</v>
      </c>
      <c r="R37" s="51">
        <f>FACT_INCLUDES[[#This Row],[Version Price]]*FACT_INCLUDES[[#This Row],[Quantity]]</f>
        <v>986.3336793765128</v>
      </c>
      <c r="S37" s="51">
        <f>FACT_INCLUDES[[#This Row],[Amount]]*(1-FACT_INCLUDES[[#This Row],[Order Discount]])</f>
        <v>986.3336793765128</v>
      </c>
      <c r="T37" s="51">
        <f t="shared" si="0"/>
        <v>3187.7363755536499</v>
      </c>
      <c r="U37" s="57">
        <f>FACT_INCLUDES[[#This Row],[Income]]/FACT_INCLUDES[[#This Row],[Total Order Income]]</f>
        <v>0.30941507175454719</v>
      </c>
      <c r="V37" s="33">
        <f>IF(FACT_INCLUDES[[#This Row],[Order Gap]]&gt;10, 1, 0)/COUNTIFS(FACT_INCLUDES[Order ID], FACT_INCLUDES[[#This Row],[Order ID]])</f>
        <v>0</v>
      </c>
      <c r="W37" s="33">
        <f>IF(FACT_INCLUDES[[#This Row],[Order Type]]="Online", 1, 0)/COUNTIFS(FACT_INCLUDES[Order ID], FACT_INCLUDES[[#This Row],[Order ID]])</f>
        <v>0</v>
      </c>
      <c r="X37" s="52">
        <v>645.16102252087887</v>
      </c>
      <c r="Y37" s="52">
        <v>645.16102252087887</v>
      </c>
      <c r="Z37" s="64">
        <f>IF(FACT_INCLUDES[[#This Row],[Order Type]]="Online", 1, 0)*FACT_INCLUDES[[#This Row],[Income]]</f>
        <v>0</v>
      </c>
    </row>
    <row r="38" spans="1:26" x14ac:dyDescent="0.3">
      <c r="A38" s="4">
        <v>451</v>
      </c>
      <c r="B38" s="4">
        <v>221</v>
      </c>
      <c r="C38" s="4">
        <v>910</v>
      </c>
      <c r="D38" s="58">
        <v>4</v>
      </c>
      <c r="E38" s="28">
        <f>VLOOKUP(FACT_INCLUDES[[#This Row],[Order ID]], ORDERS[], 2)</f>
        <v>39046.663821039787</v>
      </c>
      <c r="F38" s="28">
        <f>VLOOKUP(FACT_INCLUDES[[#This Row],[Order ID]], ORDERS[], 3)</f>
        <v>39046.663821039787</v>
      </c>
      <c r="G38" s="4" t="str">
        <f>VLOOKUP(FACT_INCLUDES[[#This Row],[Order ID]], ORDERS[], 4)</f>
        <v>In-Store</v>
      </c>
      <c r="H38" s="4" t="str">
        <f>VLOOKUP(FACT_INCLUDES[[#This Row],[Order ID]], ORDERS[], 5)</f>
        <v>SBI6490@gmail.com</v>
      </c>
      <c r="I38" s="4">
        <f>VLOOKUP(FACT_INCLUDES[[#This Row],[Order ID]], ORDERS[], 6)</f>
        <v>15</v>
      </c>
      <c r="J38" s="54">
        <f>VLOOKUP(FACT_INCLUDES[[#This Row],[Order ID]], ORDERS[], 7)</f>
        <v>0</v>
      </c>
      <c r="K38" s="33">
        <v>0</v>
      </c>
      <c r="L38" s="4">
        <f>VLOOKUP(FACT_INCLUDES[[#This Row],[DW Version]], VERSIONS[], 2)</f>
        <v>93</v>
      </c>
      <c r="M38" s="4">
        <f>VLOOKUP(FACT_INCLUDES[[#This Row],[DW Version]], VERSIONS[], 3)</f>
        <v>5</v>
      </c>
      <c r="N38" s="4" t="str">
        <f>VLOOKUP(FACT_INCLUDES[[#This Row],[DW Version]], VERSIONS[], 4)</f>
        <v>white</v>
      </c>
      <c r="O38" s="51">
        <f>VLOOKUP(FACT_INCLUDES[[#This Row],[DW Version]], VERSIONS[], 5)</f>
        <v>313.59292925969328</v>
      </c>
      <c r="P38" s="4" t="str">
        <f>VLOOKUP(FACT_INCLUDES[[#This Row],[DW Version]], VERSIONS[], 6)</f>
        <v>Therma Training Top</v>
      </c>
      <c r="Q38" s="4" t="str">
        <f>VLOOKUP(FACT_INCLUDES[[#This Row],[DW Version]], VERSIONS[], 7)</f>
        <v>Apparel</v>
      </c>
      <c r="R38" s="51">
        <f>FACT_INCLUDES[[#This Row],[Version Price]]*FACT_INCLUDES[[#This Row],[Quantity]]</f>
        <v>1254.3717170387731</v>
      </c>
      <c r="S38" s="51">
        <f>FACT_INCLUDES[[#This Row],[Amount]]*(1-FACT_INCLUDES[[#This Row],[Order Discount]])</f>
        <v>1254.3717170387731</v>
      </c>
      <c r="T38" s="51">
        <f t="shared" si="0"/>
        <v>3187.7363755536499</v>
      </c>
      <c r="U38" s="57">
        <f>FACT_INCLUDES[[#This Row],[Income]]/FACT_INCLUDES[[#This Row],[Total Order Income]]</f>
        <v>0.39349920108149228</v>
      </c>
      <c r="V38" s="33">
        <f>IF(FACT_INCLUDES[[#This Row],[Order Gap]]&gt;10, 1, 0)/COUNTIFS(FACT_INCLUDES[Order ID], FACT_INCLUDES[[#This Row],[Order ID]])</f>
        <v>0</v>
      </c>
      <c r="W38" s="33">
        <f>IF(FACT_INCLUDES[[#This Row],[Order Type]]="Online", 1, 0)/COUNTIFS(FACT_INCLUDES[Order ID], FACT_INCLUDES[[#This Row],[Order ID]])</f>
        <v>0</v>
      </c>
      <c r="X38" s="52">
        <v>645.16102252087887</v>
      </c>
      <c r="Y38" s="52">
        <v>645.16102252087887</v>
      </c>
      <c r="Z38" s="64">
        <f>IF(FACT_INCLUDES[[#This Row],[Order Type]]="Online", 1, 0)*FACT_INCLUDES[[#This Row],[Income]]</f>
        <v>0</v>
      </c>
    </row>
    <row r="39" spans="1:26" x14ac:dyDescent="0.3">
      <c r="A39" s="4">
        <v>509</v>
      </c>
      <c r="B39" s="4">
        <v>250</v>
      </c>
      <c r="C39" s="4">
        <v>266</v>
      </c>
      <c r="D39" s="58">
        <v>4</v>
      </c>
      <c r="E39" s="28">
        <f>VLOOKUP(FACT_INCLUDES[[#This Row],[Order ID]], ORDERS[], 2)</f>
        <v>38920.623934394636</v>
      </c>
      <c r="F39" s="28">
        <f>VLOOKUP(FACT_INCLUDES[[#This Row],[Order ID]], ORDERS[], 3)</f>
        <v>38920.623934394636</v>
      </c>
      <c r="G39" s="4" t="str">
        <f>VLOOKUP(FACT_INCLUDES[[#This Row],[Order ID]], ORDERS[], 4)</f>
        <v>In-Store</v>
      </c>
      <c r="H39" s="4" t="str">
        <f>VLOOKUP(FACT_INCLUDES[[#This Row],[Order ID]], ORDERS[], 5)</f>
        <v>VOH6639@gmail.com</v>
      </c>
      <c r="I39" s="4">
        <f>VLOOKUP(FACT_INCLUDES[[#This Row],[Order ID]], ORDERS[], 6)</f>
        <v>48</v>
      </c>
      <c r="J39" s="54">
        <f>VLOOKUP(FACT_INCLUDES[[#This Row],[Order ID]], ORDERS[], 7)</f>
        <v>0</v>
      </c>
      <c r="K39" s="33">
        <v>0</v>
      </c>
      <c r="L39" s="4">
        <f>VLOOKUP(FACT_INCLUDES[[#This Row],[DW Version]], VERSIONS[], 2)</f>
        <v>26</v>
      </c>
      <c r="M39" s="4">
        <f>VLOOKUP(FACT_INCLUDES[[#This Row],[DW Version]], VERSIONS[], 3)</f>
        <v>6.5</v>
      </c>
      <c r="N39" s="4" t="str">
        <f>VLOOKUP(FACT_INCLUDES[[#This Row],[DW Version]], VERSIONS[], 4)</f>
        <v>black</v>
      </c>
      <c r="O39" s="51">
        <f>VLOOKUP(FACT_INCLUDES[[#This Row],[DW Version]], VERSIONS[], 5)</f>
        <v>67.946702709295664</v>
      </c>
      <c r="P39" s="4" t="str">
        <f>VLOOKUP(FACT_INCLUDES[[#This Row],[DW Version]], VERSIONS[], 6)</f>
        <v>Infinity Run</v>
      </c>
      <c r="Q39" s="4" t="str">
        <f>VLOOKUP(FACT_INCLUDES[[#This Row],[DW Version]], VERSIONS[], 7)</f>
        <v>Shoe</v>
      </c>
      <c r="R39" s="51">
        <f>FACT_INCLUDES[[#This Row],[Version Price]]*FACT_INCLUDES[[#This Row],[Quantity]]</f>
        <v>271.78681083718266</v>
      </c>
      <c r="S39" s="51">
        <f>FACT_INCLUDES[[#This Row],[Amount]]*(1-FACT_INCLUDES[[#This Row],[Order Discount]])</f>
        <v>271.78681083718266</v>
      </c>
      <c r="T39" s="51">
        <f t="shared" si="0"/>
        <v>1273.5840215487856</v>
      </c>
      <c r="U39" s="57">
        <f>FACT_INCLUDES[[#This Row],[Income]]/FACT_INCLUDES[[#This Row],[Total Order Income]]</f>
        <v>0.21340312554068241</v>
      </c>
      <c r="V39" s="33">
        <f>IF(FACT_INCLUDES[[#This Row],[Order Gap]]&gt;10, 1, 0)/COUNTIFS(FACT_INCLUDES[Order ID], FACT_INCLUDES[[#This Row],[Order ID]])</f>
        <v>0</v>
      </c>
      <c r="W39" s="33">
        <f>IF(FACT_INCLUDES[[#This Row],[Order Type]]="Online", 1, 0)/COUNTIFS(FACT_INCLUDES[Order ID], FACT_INCLUDES[[#This Row],[Order ID]])</f>
        <v>0</v>
      </c>
      <c r="X39" s="52">
        <v>645.16102252087887</v>
      </c>
      <c r="Y39" s="52">
        <v>645.16102252087887</v>
      </c>
      <c r="Z39" s="64">
        <f>IF(FACT_INCLUDES[[#This Row],[Order Type]]="Online", 1, 0)*FACT_INCLUDES[[#This Row],[Income]]</f>
        <v>0</v>
      </c>
    </row>
    <row r="40" spans="1:26" x14ac:dyDescent="0.3">
      <c r="A40" s="4">
        <v>510</v>
      </c>
      <c r="B40" s="4">
        <v>250</v>
      </c>
      <c r="C40" s="4">
        <v>394</v>
      </c>
      <c r="D40" s="58">
        <v>4</v>
      </c>
      <c r="E40" s="28">
        <f>VLOOKUP(FACT_INCLUDES[[#This Row],[Order ID]], ORDERS[], 2)</f>
        <v>38920.623934394636</v>
      </c>
      <c r="F40" s="28">
        <f>VLOOKUP(FACT_INCLUDES[[#This Row],[Order ID]], ORDERS[], 3)</f>
        <v>38920.623934394636</v>
      </c>
      <c r="G40" s="4" t="str">
        <f>VLOOKUP(FACT_INCLUDES[[#This Row],[Order ID]], ORDERS[], 4)</f>
        <v>In-Store</v>
      </c>
      <c r="H40" s="4" t="str">
        <f>VLOOKUP(FACT_INCLUDES[[#This Row],[Order ID]], ORDERS[], 5)</f>
        <v>VOH6639@gmail.com</v>
      </c>
      <c r="I40" s="4">
        <f>VLOOKUP(FACT_INCLUDES[[#This Row],[Order ID]], ORDERS[], 6)</f>
        <v>48</v>
      </c>
      <c r="J40" s="54">
        <f>VLOOKUP(FACT_INCLUDES[[#This Row],[Order ID]], ORDERS[], 7)</f>
        <v>0</v>
      </c>
      <c r="K40" s="33">
        <v>0</v>
      </c>
      <c r="L40" s="4">
        <f>VLOOKUP(FACT_INCLUDES[[#This Row],[DW Version]], VERSIONS[], 2)</f>
        <v>40</v>
      </c>
      <c r="M40" s="4">
        <f>VLOOKUP(FACT_INCLUDES[[#This Row],[DW Version]], VERSIONS[], 3)</f>
        <v>10.5</v>
      </c>
      <c r="N40" s="4" t="str">
        <f>VLOOKUP(FACT_INCLUDES[[#This Row],[DW Version]], VERSIONS[], 4)</f>
        <v>white</v>
      </c>
      <c r="O40" s="51">
        <f>VLOOKUP(FACT_INCLUDES[[#This Row],[DW Version]], VERSIONS[], 5)</f>
        <v>130.87363237395516</v>
      </c>
      <c r="P40" s="4" t="str">
        <f>VLOOKUP(FACT_INCLUDES[[#This Row],[DW Version]], VERSIONS[], 6)</f>
        <v>Zoom Streak</v>
      </c>
      <c r="Q40" s="4" t="str">
        <f>VLOOKUP(FACT_INCLUDES[[#This Row],[DW Version]], VERSIONS[], 7)</f>
        <v>Shoe</v>
      </c>
      <c r="R40" s="51">
        <f>FACT_INCLUDES[[#This Row],[Version Price]]*FACT_INCLUDES[[#This Row],[Quantity]]</f>
        <v>523.49452949582064</v>
      </c>
      <c r="S40" s="51">
        <f>FACT_INCLUDES[[#This Row],[Amount]]*(1-FACT_INCLUDES[[#This Row],[Order Discount]])</f>
        <v>523.49452949582064</v>
      </c>
      <c r="T40" s="51">
        <f t="shared" si="0"/>
        <v>1273.5840215487856</v>
      </c>
      <c r="U40" s="57">
        <f>FACT_INCLUDES[[#This Row],[Income]]/FACT_INCLUDES[[#This Row],[Total Order Income]]</f>
        <v>0.41104043442631066</v>
      </c>
      <c r="V40" s="33">
        <f>IF(FACT_INCLUDES[[#This Row],[Order Gap]]&gt;10, 1, 0)/COUNTIFS(FACT_INCLUDES[Order ID], FACT_INCLUDES[[#This Row],[Order ID]])</f>
        <v>0</v>
      </c>
      <c r="W40" s="33">
        <f>IF(FACT_INCLUDES[[#This Row],[Order Type]]="Online", 1, 0)/COUNTIFS(FACT_INCLUDES[Order ID], FACT_INCLUDES[[#This Row],[Order ID]])</f>
        <v>0</v>
      </c>
      <c r="X40" s="52">
        <v>645.16102252087887</v>
      </c>
      <c r="Y40" s="52">
        <v>645.16102252087887</v>
      </c>
      <c r="Z40" s="64">
        <f>IF(FACT_INCLUDES[[#This Row],[Order Type]]="Online", 1, 0)*FACT_INCLUDES[[#This Row],[Income]]</f>
        <v>0</v>
      </c>
    </row>
    <row r="41" spans="1:26" x14ac:dyDescent="0.3">
      <c r="A41" s="4">
        <v>511</v>
      </c>
      <c r="B41" s="4">
        <v>250</v>
      </c>
      <c r="C41" s="4">
        <v>451</v>
      </c>
      <c r="D41" s="58">
        <v>5</v>
      </c>
      <c r="E41" s="28">
        <f>VLOOKUP(FACT_INCLUDES[[#This Row],[Order ID]], ORDERS[], 2)</f>
        <v>38920.623934394636</v>
      </c>
      <c r="F41" s="28">
        <f>VLOOKUP(FACT_INCLUDES[[#This Row],[Order ID]], ORDERS[], 3)</f>
        <v>38920.623934394636</v>
      </c>
      <c r="G41" s="4" t="str">
        <f>VLOOKUP(FACT_INCLUDES[[#This Row],[Order ID]], ORDERS[], 4)</f>
        <v>In-Store</v>
      </c>
      <c r="H41" s="4" t="str">
        <f>VLOOKUP(FACT_INCLUDES[[#This Row],[Order ID]], ORDERS[], 5)</f>
        <v>VOH6639@gmail.com</v>
      </c>
      <c r="I41" s="4">
        <f>VLOOKUP(FACT_INCLUDES[[#This Row],[Order ID]], ORDERS[], 6)</f>
        <v>48</v>
      </c>
      <c r="J41" s="54">
        <f>VLOOKUP(FACT_INCLUDES[[#This Row],[Order ID]], ORDERS[], 7)</f>
        <v>0</v>
      </c>
      <c r="K41" s="33">
        <v>0</v>
      </c>
      <c r="L41" s="4">
        <f>VLOOKUP(FACT_INCLUDES[[#This Row],[DW Version]], VERSIONS[], 2)</f>
        <v>47</v>
      </c>
      <c r="M41" s="4">
        <f>VLOOKUP(FACT_INCLUDES[[#This Row],[DW Version]], VERSIONS[], 3)</f>
        <v>4</v>
      </c>
      <c r="N41" s="4" t="str">
        <f>VLOOKUP(FACT_INCLUDES[[#This Row],[DW Version]], VERSIONS[], 4)</f>
        <v>black</v>
      </c>
      <c r="O41" s="51">
        <f>VLOOKUP(FACT_INCLUDES[[#This Row],[DW Version]], VERSIONS[], 5)</f>
        <v>95.660536243156457</v>
      </c>
      <c r="P41" s="4" t="str">
        <f>VLOOKUP(FACT_INCLUDES[[#This Row],[DW Version]], VERSIONS[], 6)</f>
        <v>Court Royale</v>
      </c>
      <c r="Q41" s="4" t="str">
        <f>VLOOKUP(FACT_INCLUDES[[#This Row],[DW Version]], VERSIONS[], 7)</f>
        <v>Shoe</v>
      </c>
      <c r="R41" s="51">
        <f>FACT_INCLUDES[[#This Row],[Version Price]]*FACT_INCLUDES[[#This Row],[Quantity]]</f>
        <v>478.30268121578229</v>
      </c>
      <c r="S41" s="51">
        <f>FACT_INCLUDES[[#This Row],[Amount]]*(1-FACT_INCLUDES[[#This Row],[Order Discount]])</f>
        <v>478.30268121578229</v>
      </c>
      <c r="T41" s="51">
        <f t="shared" si="0"/>
        <v>1273.5840215487856</v>
      </c>
      <c r="U41" s="57">
        <f>FACT_INCLUDES[[#This Row],[Income]]/FACT_INCLUDES[[#This Row],[Total Order Income]]</f>
        <v>0.37555644003300692</v>
      </c>
      <c r="V41" s="33">
        <f>IF(FACT_INCLUDES[[#This Row],[Order Gap]]&gt;10, 1, 0)/COUNTIFS(FACT_INCLUDES[Order ID], FACT_INCLUDES[[#This Row],[Order ID]])</f>
        <v>0</v>
      </c>
      <c r="W41" s="33">
        <f>IF(FACT_INCLUDES[[#This Row],[Order Type]]="Online", 1, 0)/COUNTIFS(FACT_INCLUDES[Order ID], FACT_INCLUDES[[#This Row],[Order ID]])</f>
        <v>0</v>
      </c>
      <c r="X41" s="52">
        <v>645.16102252087887</v>
      </c>
      <c r="Y41" s="52">
        <v>645.16102252087887</v>
      </c>
      <c r="Z41" s="64">
        <f>IF(FACT_INCLUDES[[#This Row],[Order Type]]="Online", 1, 0)*FACT_INCLUDES[[#This Row],[Income]]</f>
        <v>0</v>
      </c>
    </row>
    <row r="42" spans="1:26" x14ac:dyDescent="0.3">
      <c r="A42" s="4">
        <v>552</v>
      </c>
      <c r="B42" s="4">
        <v>276</v>
      </c>
      <c r="C42" s="4">
        <v>15</v>
      </c>
      <c r="D42" s="58">
        <v>1</v>
      </c>
      <c r="E42" s="28">
        <f>VLOOKUP(FACT_INCLUDES[[#This Row],[Order ID]], ORDERS[], 2)</f>
        <v>39070.018513205025</v>
      </c>
      <c r="F42" s="28">
        <f>VLOOKUP(FACT_INCLUDES[[#This Row],[Order ID]], ORDERS[], 3)</f>
        <v>39070.018513205025</v>
      </c>
      <c r="G42" s="4" t="str">
        <f>VLOOKUP(FACT_INCLUDES[[#This Row],[Order ID]], ORDERS[], 4)</f>
        <v>In-Store</v>
      </c>
      <c r="H42" s="4" t="str">
        <f>VLOOKUP(FACT_INCLUDES[[#This Row],[Order ID]], ORDERS[], 5)</f>
        <v>WMO6341@gmail.com</v>
      </c>
      <c r="I42" s="4">
        <f>VLOOKUP(FACT_INCLUDES[[#This Row],[Order ID]], ORDERS[], 6)</f>
        <v>31</v>
      </c>
      <c r="J42" s="54">
        <f>VLOOKUP(FACT_INCLUDES[[#This Row],[Order ID]], ORDERS[], 7)</f>
        <v>0</v>
      </c>
      <c r="K42" s="33">
        <v>0</v>
      </c>
      <c r="L42" s="4">
        <f>VLOOKUP(FACT_INCLUDES[[#This Row],[DW Version]], VERSIONS[], 2)</f>
        <v>2</v>
      </c>
      <c r="M42" s="4">
        <f>VLOOKUP(FACT_INCLUDES[[#This Row],[DW Version]], VERSIONS[], 3)</f>
        <v>4</v>
      </c>
      <c r="N42" s="4" t="str">
        <f>VLOOKUP(FACT_INCLUDES[[#This Row],[DW Version]], VERSIONS[], 4)</f>
        <v>white</v>
      </c>
      <c r="O42" s="51">
        <f>VLOOKUP(FACT_INCLUDES[[#This Row],[DW Version]], VERSIONS[], 5)</f>
        <v>239.67225459917526</v>
      </c>
      <c r="P42" s="4" t="str">
        <f>VLOOKUP(FACT_INCLUDES[[#This Row],[DW Version]], VERSIONS[], 6)</f>
        <v>Air Force 1</v>
      </c>
      <c r="Q42" s="4" t="str">
        <f>VLOOKUP(FACT_INCLUDES[[#This Row],[DW Version]], VERSIONS[], 7)</f>
        <v>Shoe</v>
      </c>
      <c r="R42" s="51">
        <f>FACT_INCLUDES[[#This Row],[Version Price]]*FACT_INCLUDES[[#This Row],[Quantity]]</f>
        <v>239.67225459917526</v>
      </c>
      <c r="S42" s="51">
        <f>FACT_INCLUDES[[#This Row],[Amount]]*(1-FACT_INCLUDES[[#This Row],[Order Discount]])</f>
        <v>239.67225459917526</v>
      </c>
      <c r="T42" s="51">
        <f t="shared" si="0"/>
        <v>1155.3386978494857</v>
      </c>
      <c r="U42" s="57">
        <f>FACT_INCLUDES[[#This Row],[Income]]/FACT_INCLUDES[[#This Row],[Total Order Income]]</f>
        <v>0.20744761258780159</v>
      </c>
      <c r="V42" s="33">
        <f>IF(FACT_INCLUDES[[#This Row],[Order Gap]]&gt;10, 1, 0)/COUNTIFS(FACT_INCLUDES[Order ID], FACT_INCLUDES[[#This Row],[Order ID]])</f>
        <v>0</v>
      </c>
      <c r="W42" s="33">
        <f>IF(FACT_INCLUDES[[#This Row],[Order Type]]="Online", 1, 0)/COUNTIFS(FACT_INCLUDES[Order ID], FACT_INCLUDES[[#This Row],[Order ID]])</f>
        <v>0</v>
      </c>
      <c r="X42" s="52">
        <v>645.16102252087887</v>
      </c>
      <c r="Y42" s="52">
        <v>645.16102252087887</v>
      </c>
      <c r="Z42" s="64">
        <f>IF(FACT_INCLUDES[[#This Row],[Order Type]]="Online", 1, 0)*FACT_INCLUDES[[#This Row],[Income]]</f>
        <v>0</v>
      </c>
    </row>
    <row r="43" spans="1:26" x14ac:dyDescent="0.3">
      <c r="A43" s="4">
        <v>553</v>
      </c>
      <c r="B43" s="4">
        <v>276</v>
      </c>
      <c r="C43" s="4">
        <v>724</v>
      </c>
      <c r="D43" s="58">
        <v>1</v>
      </c>
      <c r="E43" s="28">
        <f>VLOOKUP(FACT_INCLUDES[[#This Row],[Order ID]], ORDERS[], 2)</f>
        <v>39070.018513205025</v>
      </c>
      <c r="F43" s="28">
        <f>VLOOKUP(FACT_INCLUDES[[#This Row],[Order ID]], ORDERS[], 3)</f>
        <v>39070.018513205025</v>
      </c>
      <c r="G43" s="4" t="str">
        <f>VLOOKUP(FACT_INCLUDES[[#This Row],[Order ID]], ORDERS[], 4)</f>
        <v>In-Store</v>
      </c>
      <c r="H43" s="4" t="str">
        <f>VLOOKUP(FACT_INCLUDES[[#This Row],[Order ID]], ORDERS[], 5)</f>
        <v>WMO6341@gmail.com</v>
      </c>
      <c r="I43" s="4">
        <f>VLOOKUP(FACT_INCLUDES[[#This Row],[Order ID]], ORDERS[], 6)</f>
        <v>31</v>
      </c>
      <c r="J43" s="54">
        <f>VLOOKUP(FACT_INCLUDES[[#This Row],[Order ID]], ORDERS[], 7)</f>
        <v>0</v>
      </c>
      <c r="K43" s="33">
        <v>0</v>
      </c>
      <c r="L43" s="4">
        <f>VLOOKUP(FACT_INCLUDES[[#This Row],[DW Version]], VERSIONS[], 2)</f>
        <v>74</v>
      </c>
      <c r="M43" s="4">
        <f>VLOOKUP(FACT_INCLUDES[[#This Row],[DW Version]], VERSIONS[], 3)</f>
        <v>6.5</v>
      </c>
      <c r="N43" s="4" t="str">
        <f>VLOOKUP(FACT_INCLUDES[[#This Row],[DW Version]], VERSIONS[], 4)</f>
        <v>dark blue</v>
      </c>
      <c r="O43" s="51">
        <f>VLOOKUP(FACT_INCLUDES[[#This Row],[DW Version]], VERSIONS[], 5)</f>
        <v>209.8010997194142</v>
      </c>
      <c r="P43" s="4" t="str">
        <f>VLOOKUP(FACT_INCLUDES[[#This Row],[DW Version]], VERSIONS[], 6)</f>
        <v>Nike Soccer Ball</v>
      </c>
      <c r="Q43" s="4" t="str">
        <f>VLOOKUP(FACT_INCLUDES[[#This Row],[DW Version]], VERSIONS[], 7)</f>
        <v>Sport Equipment</v>
      </c>
      <c r="R43" s="51">
        <f>FACT_INCLUDES[[#This Row],[Version Price]]*FACT_INCLUDES[[#This Row],[Quantity]]</f>
        <v>209.8010997194142</v>
      </c>
      <c r="S43" s="51">
        <f>FACT_INCLUDES[[#This Row],[Amount]]*(1-FACT_INCLUDES[[#This Row],[Order Discount]])</f>
        <v>209.8010997194142</v>
      </c>
      <c r="T43" s="51">
        <f t="shared" si="0"/>
        <v>1155.3386978494857</v>
      </c>
      <c r="U43" s="57">
        <f>FACT_INCLUDES[[#This Row],[Income]]/FACT_INCLUDES[[#This Row],[Total Order Income]]</f>
        <v>0.18159272264482437</v>
      </c>
      <c r="V43" s="33">
        <f>IF(FACT_INCLUDES[[#This Row],[Order Gap]]&gt;10, 1, 0)/COUNTIFS(FACT_INCLUDES[Order ID], FACT_INCLUDES[[#This Row],[Order ID]])</f>
        <v>0</v>
      </c>
      <c r="W43" s="33">
        <f>IF(FACT_INCLUDES[[#This Row],[Order Type]]="Online", 1, 0)/COUNTIFS(FACT_INCLUDES[Order ID], FACT_INCLUDES[[#This Row],[Order ID]])</f>
        <v>0</v>
      </c>
      <c r="X43" s="52">
        <v>645.16102252087887</v>
      </c>
      <c r="Y43" s="52">
        <v>645.16102252087887</v>
      </c>
      <c r="Z43" s="64">
        <f>IF(FACT_INCLUDES[[#This Row],[Order Type]]="Online", 1, 0)*FACT_INCLUDES[[#This Row],[Income]]</f>
        <v>0</v>
      </c>
    </row>
    <row r="44" spans="1:26" x14ac:dyDescent="0.3">
      <c r="A44" s="4">
        <v>554</v>
      </c>
      <c r="B44" s="4">
        <v>276</v>
      </c>
      <c r="C44" s="4">
        <v>767</v>
      </c>
      <c r="D44" s="58">
        <v>3</v>
      </c>
      <c r="E44" s="28">
        <f>VLOOKUP(FACT_INCLUDES[[#This Row],[Order ID]], ORDERS[], 2)</f>
        <v>39070.018513205025</v>
      </c>
      <c r="F44" s="28">
        <f>VLOOKUP(FACT_INCLUDES[[#This Row],[Order ID]], ORDERS[], 3)</f>
        <v>39070.018513205025</v>
      </c>
      <c r="G44" s="4" t="str">
        <f>VLOOKUP(FACT_INCLUDES[[#This Row],[Order ID]], ORDERS[], 4)</f>
        <v>In-Store</v>
      </c>
      <c r="H44" s="4" t="str">
        <f>VLOOKUP(FACT_INCLUDES[[#This Row],[Order ID]], ORDERS[], 5)</f>
        <v>WMO6341@gmail.com</v>
      </c>
      <c r="I44" s="4">
        <f>VLOOKUP(FACT_INCLUDES[[#This Row],[Order ID]], ORDERS[], 6)</f>
        <v>31</v>
      </c>
      <c r="J44" s="54">
        <f>VLOOKUP(FACT_INCLUDES[[#This Row],[Order ID]], ORDERS[], 7)</f>
        <v>0</v>
      </c>
      <c r="K44" s="33">
        <v>0</v>
      </c>
      <c r="L44" s="4">
        <f>VLOOKUP(FACT_INCLUDES[[#This Row],[DW Version]], VERSIONS[], 2)</f>
        <v>79</v>
      </c>
      <c r="M44" s="4">
        <f>VLOOKUP(FACT_INCLUDES[[#This Row],[DW Version]], VERSIONS[], 3)</f>
        <v>7.5</v>
      </c>
      <c r="N44" s="4" t="str">
        <f>VLOOKUP(FACT_INCLUDES[[#This Row],[DW Version]], VERSIONS[], 4)</f>
        <v>white</v>
      </c>
      <c r="O44" s="51">
        <f>VLOOKUP(FACT_INCLUDES[[#This Row],[DW Version]], VERSIONS[], 5)</f>
        <v>235.28844784363207</v>
      </c>
      <c r="P44" s="4" t="str">
        <f>VLOOKUP(FACT_INCLUDES[[#This Row],[DW Version]], VERSIONS[], 6)</f>
        <v>Zoom Gravity</v>
      </c>
      <c r="Q44" s="4" t="str">
        <f>VLOOKUP(FACT_INCLUDES[[#This Row],[DW Version]], VERSIONS[], 7)</f>
        <v>Shoe</v>
      </c>
      <c r="R44" s="51">
        <f>FACT_INCLUDES[[#This Row],[Version Price]]*FACT_INCLUDES[[#This Row],[Quantity]]</f>
        <v>705.86534353089621</v>
      </c>
      <c r="S44" s="51">
        <f>FACT_INCLUDES[[#This Row],[Amount]]*(1-FACT_INCLUDES[[#This Row],[Order Discount]])</f>
        <v>705.86534353089621</v>
      </c>
      <c r="T44" s="51">
        <f t="shared" si="0"/>
        <v>1155.3386978494857</v>
      </c>
      <c r="U44" s="57">
        <f>FACT_INCLUDES[[#This Row],[Income]]/FACT_INCLUDES[[#This Row],[Total Order Income]]</f>
        <v>0.61095966476737407</v>
      </c>
      <c r="V44" s="33">
        <f>IF(FACT_INCLUDES[[#This Row],[Order Gap]]&gt;10, 1, 0)/COUNTIFS(FACT_INCLUDES[Order ID], FACT_INCLUDES[[#This Row],[Order ID]])</f>
        <v>0</v>
      </c>
      <c r="W44" s="33">
        <f>IF(FACT_INCLUDES[[#This Row],[Order Type]]="Online", 1, 0)/COUNTIFS(FACT_INCLUDES[Order ID], FACT_INCLUDES[[#This Row],[Order ID]])</f>
        <v>0</v>
      </c>
      <c r="X44" s="52">
        <v>645.16102252087887</v>
      </c>
      <c r="Y44" s="52">
        <v>645.16102252087887</v>
      </c>
      <c r="Z44" s="64">
        <f>IF(FACT_INCLUDES[[#This Row],[Order Type]]="Online", 1, 0)*FACT_INCLUDES[[#This Row],[Income]]</f>
        <v>0</v>
      </c>
    </row>
    <row r="45" spans="1:26" x14ac:dyDescent="0.3">
      <c r="A45" s="4">
        <v>590</v>
      </c>
      <c r="B45" s="4">
        <v>296</v>
      </c>
      <c r="C45" s="4">
        <v>927</v>
      </c>
      <c r="D45" s="58">
        <v>5</v>
      </c>
      <c r="E45" s="28">
        <f>VLOOKUP(FACT_INCLUDES[[#This Row],[Order ID]], ORDERS[], 2)</f>
        <v>38966.922261929765</v>
      </c>
      <c r="F45" s="28">
        <f>VLOOKUP(FACT_INCLUDES[[#This Row],[Order ID]], ORDERS[], 3)</f>
        <v>38967.922261929765</v>
      </c>
      <c r="G45" s="4" t="str">
        <f>VLOOKUP(FACT_INCLUDES[[#This Row],[Order ID]], ORDERS[], 4)</f>
        <v>Online</v>
      </c>
      <c r="H45" s="4" t="str">
        <f>VLOOKUP(FACT_INCLUDES[[#This Row],[Order ID]], ORDERS[], 5)</f>
        <v>HTE7731@gmail.com</v>
      </c>
      <c r="I45" s="4">
        <f>VLOOKUP(FACT_INCLUDES[[#This Row],[Order ID]], ORDERS[], 6)</f>
        <v>0</v>
      </c>
      <c r="J45" s="54">
        <f>VLOOKUP(FACT_INCLUDES[[#This Row],[Order ID]], ORDERS[], 7)</f>
        <v>0</v>
      </c>
      <c r="K45" s="33">
        <v>1</v>
      </c>
      <c r="L45" s="4">
        <f>VLOOKUP(FACT_INCLUDES[[#This Row],[DW Version]], VERSIONS[], 2)</f>
        <v>95</v>
      </c>
      <c r="M45" s="4">
        <f>VLOOKUP(FACT_INCLUDES[[#This Row],[DW Version]], VERSIONS[], 3)</f>
        <v>3.5</v>
      </c>
      <c r="N45" s="4" t="str">
        <f>VLOOKUP(FACT_INCLUDES[[#This Row],[DW Version]], VERSIONS[], 4)</f>
        <v>white</v>
      </c>
      <c r="O45" s="51">
        <f>VLOOKUP(FACT_INCLUDES[[#This Row],[DW Version]], VERSIONS[], 5)</f>
        <v>199.15636488234151</v>
      </c>
      <c r="P45" s="4" t="str">
        <f>VLOOKUP(FACT_INCLUDES[[#This Row],[DW Version]], VERSIONS[], 6)</f>
        <v>Nike Backpack</v>
      </c>
      <c r="Q45" s="4" t="str">
        <f>VLOOKUP(FACT_INCLUDES[[#This Row],[DW Version]], VERSIONS[], 7)</f>
        <v>Accessories</v>
      </c>
      <c r="R45" s="51">
        <f>FACT_INCLUDES[[#This Row],[Version Price]]*FACT_INCLUDES[[#This Row],[Quantity]]</f>
        <v>995.78182441170748</v>
      </c>
      <c r="S45" s="51">
        <f>FACT_INCLUDES[[#This Row],[Amount]]*(1-FACT_INCLUDES[[#This Row],[Order Discount]])</f>
        <v>995.78182441170748</v>
      </c>
      <c r="T45" s="51">
        <f t="shared" si="0"/>
        <v>995.78182441170748</v>
      </c>
      <c r="U45" s="57">
        <f>FACT_INCLUDES[[#This Row],[Income]]/FACT_INCLUDES[[#This Row],[Total Order Income]]</f>
        <v>1</v>
      </c>
      <c r="V45" s="33">
        <f>IF(FACT_INCLUDES[[#This Row],[Order Gap]]&gt;10, 1, 0)/COUNTIFS(FACT_INCLUDES[Order ID], FACT_INCLUDES[[#This Row],[Order ID]])</f>
        <v>0</v>
      </c>
      <c r="W45" s="33">
        <f>IF(FACT_INCLUDES[[#This Row],[Order Type]]="Online", 1, 0)/COUNTIFS(FACT_INCLUDES[Order ID], FACT_INCLUDES[[#This Row],[Order ID]])</f>
        <v>1</v>
      </c>
      <c r="X45" s="52">
        <v>645.16102252087887</v>
      </c>
      <c r="Y45" s="52">
        <v>645.16102252087887</v>
      </c>
      <c r="Z45" s="64">
        <f>IF(FACT_INCLUDES[[#This Row],[Order Type]]="Online", 1, 0)*FACT_INCLUDES[[#This Row],[Income]]</f>
        <v>995.78182441170748</v>
      </c>
    </row>
    <row r="46" spans="1:26" x14ac:dyDescent="0.3">
      <c r="A46" s="4">
        <v>605</v>
      </c>
      <c r="B46" s="4">
        <v>302</v>
      </c>
      <c r="C46" s="4">
        <v>672</v>
      </c>
      <c r="D46" s="58">
        <v>3</v>
      </c>
      <c r="E46" s="28">
        <f>VLOOKUP(FACT_INCLUDES[[#This Row],[Order ID]], ORDERS[], 2)</f>
        <v>38756.64595895497</v>
      </c>
      <c r="F46" s="28">
        <f>VLOOKUP(FACT_INCLUDES[[#This Row],[Order ID]], ORDERS[], 3)</f>
        <v>38756.64595895497</v>
      </c>
      <c r="G46" s="4" t="str">
        <f>VLOOKUP(FACT_INCLUDES[[#This Row],[Order ID]], ORDERS[], 4)</f>
        <v>In-Store</v>
      </c>
      <c r="H46" s="4" t="str">
        <f>VLOOKUP(FACT_INCLUDES[[#This Row],[Order ID]], ORDERS[], 5)</f>
        <v>WHY4000@gmail.com</v>
      </c>
      <c r="I46" s="4">
        <f>VLOOKUP(FACT_INCLUDES[[#This Row],[Order ID]], ORDERS[], 6)</f>
        <v>30</v>
      </c>
      <c r="J46" s="54">
        <f>VLOOKUP(FACT_INCLUDES[[#This Row],[Order ID]], ORDERS[], 7)</f>
        <v>0</v>
      </c>
      <c r="K46" s="33">
        <v>0</v>
      </c>
      <c r="L46" s="4">
        <f>VLOOKUP(FACT_INCLUDES[[#This Row],[DW Version]], VERSIONS[], 2)</f>
        <v>68</v>
      </c>
      <c r="M46" s="4">
        <f>VLOOKUP(FACT_INCLUDES[[#This Row],[DW Version]], VERSIONS[], 3)</f>
        <v>5.5</v>
      </c>
      <c r="N46" s="4" t="str">
        <f>VLOOKUP(FACT_INCLUDES[[#This Row],[DW Version]], VERSIONS[], 4)</f>
        <v>black</v>
      </c>
      <c r="O46" s="51">
        <f>VLOOKUP(FACT_INCLUDES[[#This Row],[DW Version]], VERSIONS[], 5)</f>
        <v>194.06226117384205</v>
      </c>
      <c r="P46" s="4" t="str">
        <f>VLOOKUP(FACT_INCLUDES[[#This Row],[DW Version]], VERSIONS[], 6)</f>
        <v>React Miler</v>
      </c>
      <c r="Q46" s="4" t="str">
        <f>VLOOKUP(FACT_INCLUDES[[#This Row],[DW Version]], VERSIONS[], 7)</f>
        <v>Shoe</v>
      </c>
      <c r="R46" s="51">
        <f>FACT_INCLUDES[[#This Row],[Version Price]]*FACT_INCLUDES[[#This Row],[Quantity]]</f>
        <v>582.18678352152619</v>
      </c>
      <c r="S46" s="51">
        <f>FACT_INCLUDES[[#This Row],[Amount]]*(1-FACT_INCLUDES[[#This Row],[Order Discount]])</f>
        <v>582.18678352152619</v>
      </c>
      <c r="T46" s="51">
        <f t="shared" si="0"/>
        <v>804.13179550689313</v>
      </c>
      <c r="U46" s="57">
        <f>FACT_INCLUDES[[#This Row],[Income]]/FACT_INCLUDES[[#This Row],[Total Order Income]]</f>
        <v>0.72399423424681086</v>
      </c>
      <c r="V46" s="33">
        <f>IF(FACT_INCLUDES[[#This Row],[Order Gap]]&gt;10, 1, 0)/COUNTIFS(FACT_INCLUDES[Order ID], FACT_INCLUDES[[#This Row],[Order ID]])</f>
        <v>0</v>
      </c>
      <c r="W46" s="33">
        <f>IF(FACT_INCLUDES[[#This Row],[Order Type]]="Online", 1, 0)/COUNTIFS(FACT_INCLUDES[Order ID], FACT_INCLUDES[[#This Row],[Order ID]])</f>
        <v>0</v>
      </c>
      <c r="X46" s="52">
        <v>645.16102252087887</v>
      </c>
      <c r="Y46" s="52">
        <v>645.16102252087887</v>
      </c>
      <c r="Z46" s="64">
        <f>IF(FACT_INCLUDES[[#This Row],[Order Type]]="Online", 1, 0)*FACT_INCLUDES[[#This Row],[Income]]</f>
        <v>0</v>
      </c>
    </row>
    <row r="47" spans="1:26" x14ac:dyDescent="0.3">
      <c r="A47" s="4">
        <v>606</v>
      </c>
      <c r="B47" s="4">
        <v>302</v>
      </c>
      <c r="C47" s="4">
        <v>684</v>
      </c>
      <c r="D47" s="58">
        <v>5</v>
      </c>
      <c r="E47" s="28">
        <f>VLOOKUP(FACT_INCLUDES[[#This Row],[Order ID]], ORDERS[], 2)</f>
        <v>38756.64595895497</v>
      </c>
      <c r="F47" s="28">
        <f>VLOOKUP(FACT_INCLUDES[[#This Row],[Order ID]], ORDERS[], 3)</f>
        <v>38756.64595895497</v>
      </c>
      <c r="G47" s="4" t="str">
        <f>VLOOKUP(FACT_INCLUDES[[#This Row],[Order ID]], ORDERS[], 4)</f>
        <v>In-Store</v>
      </c>
      <c r="H47" s="4" t="str">
        <f>VLOOKUP(FACT_INCLUDES[[#This Row],[Order ID]], ORDERS[], 5)</f>
        <v>WHY4000@gmail.com</v>
      </c>
      <c r="I47" s="4">
        <f>VLOOKUP(FACT_INCLUDES[[#This Row],[Order ID]], ORDERS[], 6)</f>
        <v>30</v>
      </c>
      <c r="J47" s="54">
        <f>VLOOKUP(FACT_INCLUDES[[#This Row],[Order ID]], ORDERS[], 7)</f>
        <v>0</v>
      </c>
      <c r="K47" s="33">
        <v>0</v>
      </c>
      <c r="L47" s="4">
        <f>VLOOKUP(FACT_INCLUDES[[#This Row],[DW Version]], VERSIONS[], 2)</f>
        <v>69</v>
      </c>
      <c r="M47" s="4">
        <f>VLOOKUP(FACT_INCLUDES[[#This Row],[DW Version]], VERSIONS[], 3)</f>
        <v>6.5</v>
      </c>
      <c r="N47" s="4" t="str">
        <f>VLOOKUP(FACT_INCLUDES[[#This Row],[DW Version]], VERSIONS[], 4)</f>
        <v>white</v>
      </c>
      <c r="O47" s="51">
        <f>VLOOKUP(FACT_INCLUDES[[#This Row],[DW Version]], VERSIONS[], 5)</f>
        <v>44.389002397073391</v>
      </c>
      <c r="P47" s="4" t="str">
        <f>VLOOKUP(FACT_INCLUDES[[#This Row],[DW Version]], VERSIONS[], 6)</f>
        <v>Mercurial Vapor</v>
      </c>
      <c r="Q47" s="4" t="str">
        <f>VLOOKUP(FACT_INCLUDES[[#This Row],[DW Version]], VERSIONS[], 7)</f>
        <v>Shoe</v>
      </c>
      <c r="R47" s="51">
        <f>FACT_INCLUDES[[#This Row],[Version Price]]*FACT_INCLUDES[[#This Row],[Quantity]]</f>
        <v>221.94501198536696</v>
      </c>
      <c r="S47" s="51">
        <f>FACT_INCLUDES[[#This Row],[Amount]]*(1-FACT_INCLUDES[[#This Row],[Order Discount]])</f>
        <v>221.94501198536696</v>
      </c>
      <c r="T47" s="51">
        <f t="shared" si="0"/>
        <v>804.13179550689313</v>
      </c>
      <c r="U47" s="57">
        <f>FACT_INCLUDES[[#This Row],[Income]]/FACT_INCLUDES[[#This Row],[Total Order Income]]</f>
        <v>0.27600576575318919</v>
      </c>
      <c r="V47" s="33">
        <f>IF(FACT_INCLUDES[[#This Row],[Order Gap]]&gt;10, 1, 0)/COUNTIFS(FACT_INCLUDES[Order ID], FACT_INCLUDES[[#This Row],[Order ID]])</f>
        <v>0</v>
      </c>
      <c r="W47" s="33">
        <f>IF(FACT_INCLUDES[[#This Row],[Order Type]]="Online", 1, 0)/COUNTIFS(FACT_INCLUDES[Order ID], FACT_INCLUDES[[#This Row],[Order ID]])</f>
        <v>0</v>
      </c>
      <c r="X47" s="52">
        <v>645.16102252087887</v>
      </c>
      <c r="Y47" s="52">
        <v>645.16102252087887</v>
      </c>
      <c r="Z47" s="64">
        <f>IF(FACT_INCLUDES[[#This Row],[Order Type]]="Online", 1, 0)*FACT_INCLUDES[[#This Row],[Income]]</f>
        <v>0</v>
      </c>
    </row>
    <row r="48" spans="1:26" x14ac:dyDescent="0.3">
      <c r="A48" s="4">
        <v>611</v>
      </c>
      <c r="B48" s="4">
        <v>305</v>
      </c>
      <c r="C48" s="4">
        <v>493</v>
      </c>
      <c r="D48" s="58">
        <v>1</v>
      </c>
      <c r="E48" s="28">
        <f>VLOOKUP(FACT_INCLUDES[[#This Row],[Order ID]], ORDERS[], 2)</f>
        <v>38744.184986045031</v>
      </c>
      <c r="F48" s="28">
        <f>VLOOKUP(FACT_INCLUDES[[#This Row],[Order ID]], ORDERS[], 3)</f>
        <v>38744.184986045031</v>
      </c>
      <c r="G48" s="4" t="str">
        <f>VLOOKUP(FACT_INCLUDES[[#This Row],[Order ID]], ORDERS[], 4)</f>
        <v>In-Store</v>
      </c>
      <c r="H48" s="4" t="str">
        <f>VLOOKUP(FACT_INCLUDES[[#This Row],[Order ID]], ORDERS[], 5)</f>
        <v>NVU7754@gmail.com</v>
      </c>
      <c r="I48" s="4">
        <f>VLOOKUP(FACT_INCLUDES[[#This Row],[Order ID]], ORDERS[], 6)</f>
        <v>42</v>
      </c>
      <c r="J48" s="54">
        <f>VLOOKUP(FACT_INCLUDES[[#This Row],[Order ID]], ORDERS[], 7)</f>
        <v>0</v>
      </c>
      <c r="K48" s="33">
        <v>0</v>
      </c>
      <c r="L48" s="4">
        <f>VLOOKUP(FACT_INCLUDES[[#This Row],[DW Version]], VERSIONS[], 2)</f>
        <v>52</v>
      </c>
      <c r="M48" s="4">
        <f>VLOOKUP(FACT_INCLUDES[[#This Row],[DW Version]], VERSIONS[], 3)</f>
        <v>3.5</v>
      </c>
      <c r="N48" s="4" t="str">
        <f>VLOOKUP(FACT_INCLUDES[[#This Row],[DW Version]], VERSIONS[], 4)</f>
        <v>white</v>
      </c>
      <c r="O48" s="51">
        <f>VLOOKUP(FACT_INCLUDES[[#This Row],[DW Version]], VERSIONS[], 5)</f>
        <v>68.177152390016445</v>
      </c>
      <c r="P48" s="4" t="str">
        <f>VLOOKUP(FACT_INCLUDES[[#This Row],[DW Version]], VERSIONS[], 6)</f>
        <v>Tech Fleece Jogger</v>
      </c>
      <c r="Q48" s="4" t="str">
        <f>VLOOKUP(FACT_INCLUDES[[#This Row],[DW Version]], VERSIONS[], 7)</f>
        <v>Apparel</v>
      </c>
      <c r="R48" s="51">
        <f>FACT_INCLUDES[[#This Row],[Version Price]]*FACT_INCLUDES[[#This Row],[Quantity]]</f>
        <v>68.177152390016445</v>
      </c>
      <c r="S48" s="51">
        <f>FACT_INCLUDES[[#This Row],[Amount]]*(1-FACT_INCLUDES[[#This Row],[Order Discount]])</f>
        <v>68.177152390016445</v>
      </c>
      <c r="T48" s="51">
        <f t="shared" si="0"/>
        <v>3581.8280272711663</v>
      </c>
      <c r="U48" s="57">
        <f>FACT_INCLUDES[[#This Row],[Income]]/FACT_INCLUDES[[#This Row],[Total Order Income]]</f>
        <v>1.9034178042868673E-2</v>
      </c>
      <c r="V48" s="33">
        <f>IF(FACT_INCLUDES[[#This Row],[Order Gap]]&gt;10, 1, 0)/COUNTIFS(FACT_INCLUDES[Order ID], FACT_INCLUDES[[#This Row],[Order ID]])</f>
        <v>0</v>
      </c>
      <c r="W48" s="33">
        <f>IF(FACT_INCLUDES[[#This Row],[Order Type]]="Online", 1, 0)/COUNTIFS(FACT_INCLUDES[Order ID], FACT_INCLUDES[[#This Row],[Order ID]])</f>
        <v>0</v>
      </c>
      <c r="X48" s="52">
        <v>645.16102252087887</v>
      </c>
      <c r="Y48" s="52">
        <v>645.16102252087887</v>
      </c>
      <c r="Z48" s="64">
        <f>IF(FACT_INCLUDES[[#This Row],[Order Type]]="Online", 1, 0)*FACT_INCLUDES[[#This Row],[Income]]</f>
        <v>0</v>
      </c>
    </row>
    <row r="49" spans="1:26" x14ac:dyDescent="0.3">
      <c r="A49" s="4">
        <v>612</v>
      </c>
      <c r="B49" s="4">
        <v>305</v>
      </c>
      <c r="C49" s="4">
        <v>602</v>
      </c>
      <c r="D49" s="58">
        <v>5</v>
      </c>
      <c r="E49" s="28">
        <f>VLOOKUP(FACT_INCLUDES[[#This Row],[Order ID]], ORDERS[], 2)</f>
        <v>38744.184986045031</v>
      </c>
      <c r="F49" s="28">
        <f>VLOOKUP(FACT_INCLUDES[[#This Row],[Order ID]], ORDERS[], 3)</f>
        <v>38744.184986045031</v>
      </c>
      <c r="G49" s="4" t="str">
        <f>VLOOKUP(FACT_INCLUDES[[#This Row],[Order ID]], ORDERS[], 4)</f>
        <v>In-Store</v>
      </c>
      <c r="H49" s="4" t="str">
        <f>VLOOKUP(FACT_INCLUDES[[#This Row],[Order ID]], ORDERS[], 5)</f>
        <v>NVU7754@gmail.com</v>
      </c>
      <c r="I49" s="4">
        <f>VLOOKUP(FACT_INCLUDES[[#This Row],[Order ID]], ORDERS[], 6)</f>
        <v>42</v>
      </c>
      <c r="J49" s="54">
        <f>VLOOKUP(FACT_INCLUDES[[#This Row],[Order ID]], ORDERS[], 7)</f>
        <v>0</v>
      </c>
      <c r="K49" s="33">
        <v>0</v>
      </c>
      <c r="L49" s="4">
        <f>VLOOKUP(FACT_INCLUDES[[#This Row],[DW Version]], VERSIONS[], 2)</f>
        <v>61</v>
      </c>
      <c r="M49" s="4">
        <f>VLOOKUP(FACT_INCLUDES[[#This Row],[DW Version]], VERSIONS[], 3)</f>
        <v>11</v>
      </c>
      <c r="N49" s="4" t="str">
        <f>VLOOKUP(FACT_INCLUDES[[#This Row],[DW Version]], VERSIONS[], 4)</f>
        <v>white</v>
      </c>
      <c r="O49" s="51">
        <f>VLOOKUP(FACT_INCLUDES[[#This Row],[DW Version]], VERSIONS[], 5)</f>
        <v>390.85688924841253</v>
      </c>
      <c r="P49" s="4" t="str">
        <f>VLOOKUP(FACT_INCLUDES[[#This Row],[DW Version]], VERSIONS[], 6)</f>
        <v>Phantom Venom</v>
      </c>
      <c r="Q49" s="4" t="str">
        <f>VLOOKUP(FACT_INCLUDES[[#This Row],[DW Version]], VERSIONS[], 7)</f>
        <v>Shoe</v>
      </c>
      <c r="R49" s="51">
        <f>FACT_INCLUDES[[#This Row],[Version Price]]*FACT_INCLUDES[[#This Row],[Quantity]]</f>
        <v>1954.2844462420626</v>
      </c>
      <c r="S49" s="51">
        <f>FACT_INCLUDES[[#This Row],[Amount]]*(1-FACT_INCLUDES[[#This Row],[Order Discount]])</f>
        <v>1954.2844462420626</v>
      </c>
      <c r="T49" s="51">
        <f t="shared" si="0"/>
        <v>3581.8280272711663</v>
      </c>
      <c r="U49" s="57">
        <f>FACT_INCLUDES[[#This Row],[Income]]/FACT_INCLUDES[[#This Row],[Total Order Income]]</f>
        <v>0.54561090911194421</v>
      </c>
      <c r="V49" s="33">
        <f>IF(FACT_INCLUDES[[#This Row],[Order Gap]]&gt;10, 1, 0)/COUNTIFS(FACT_INCLUDES[Order ID], FACT_INCLUDES[[#This Row],[Order ID]])</f>
        <v>0</v>
      </c>
      <c r="W49" s="33">
        <f>IF(FACT_INCLUDES[[#This Row],[Order Type]]="Online", 1, 0)/COUNTIFS(FACT_INCLUDES[Order ID], FACT_INCLUDES[[#This Row],[Order ID]])</f>
        <v>0</v>
      </c>
      <c r="X49" s="52">
        <v>645.16102252087887</v>
      </c>
      <c r="Y49" s="52">
        <v>645.16102252087887</v>
      </c>
      <c r="Z49" s="64">
        <f>IF(FACT_INCLUDES[[#This Row],[Order Type]]="Online", 1, 0)*FACT_INCLUDES[[#This Row],[Income]]</f>
        <v>0</v>
      </c>
    </row>
    <row r="50" spans="1:26" x14ac:dyDescent="0.3">
      <c r="A50" s="4">
        <v>613</v>
      </c>
      <c r="B50" s="4">
        <v>305</v>
      </c>
      <c r="C50" s="4">
        <v>849</v>
      </c>
      <c r="D50" s="58">
        <v>4</v>
      </c>
      <c r="E50" s="28">
        <f>VLOOKUP(FACT_INCLUDES[[#This Row],[Order ID]], ORDERS[], 2)</f>
        <v>38744.184986045031</v>
      </c>
      <c r="F50" s="28">
        <f>VLOOKUP(FACT_INCLUDES[[#This Row],[Order ID]], ORDERS[], 3)</f>
        <v>38744.184986045031</v>
      </c>
      <c r="G50" s="4" t="str">
        <f>VLOOKUP(FACT_INCLUDES[[#This Row],[Order ID]], ORDERS[], 4)</f>
        <v>In-Store</v>
      </c>
      <c r="H50" s="4" t="str">
        <f>VLOOKUP(FACT_INCLUDES[[#This Row],[Order ID]], ORDERS[], 5)</f>
        <v>NVU7754@gmail.com</v>
      </c>
      <c r="I50" s="4">
        <f>VLOOKUP(FACT_INCLUDES[[#This Row],[Order ID]], ORDERS[], 6)</f>
        <v>42</v>
      </c>
      <c r="J50" s="54">
        <f>VLOOKUP(FACT_INCLUDES[[#This Row],[Order ID]], ORDERS[], 7)</f>
        <v>0</v>
      </c>
      <c r="K50" s="33">
        <v>0</v>
      </c>
      <c r="L50" s="4">
        <f>VLOOKUP(FACT_INCLUDES[[#This Row],[DW Version]], VERSIONS[], 2)</f>
        <v>86</v>
      </c>
      <c r="M50" s="4">
        <f>VLOOKUP(FACT_INCLUDES[[#This Row],[DW Version]], VERSIONS[], 3)</f>
        <v>7.5</v>
      </c>
      <c r="N50" s="4" t="str">
        <f>VLOOKUP(FACT_INCLUDES[[#This Row],[DW Version]], VERSIONS[], 4)</f>
        <v>black</v>
      </c>
      <c r="O50" s="51">
        <f>VLOOKUP(FACT_INCLUDES[[#This Row],[DW Version]], VERSIONS[], 5)</f>
        <v>389.8416071597718</v>
      </c>
      <c r="P50" s="4" t="str">
        <f>VLOOKUP(FACT_INCLUDES[[#This Row],[DW Version]], VERSIONS[], 6)</f>
        <v>Challenger Long-Sleeve</v>
      </c>
      <c r="Q50" s="4" t="str">
        <f>VLOOKUP(FACT_INCLUDES[[#This Row],[DW Version]], VERSIONS[], 7)</f>
        <v>Apparel</v>
      </c>
      <c r="R50" s="51">
        <f>FACT_INCLUDES[[#This Row],[Version Price]]*FACT_INCLUDES[[#This Row],[Quantity]]</f>
        <v>1559.3664286390872</v>
      </c>
      <c r="S50" s="51">
        <f>FACT_INCLUDES[[#This Row],[Amount]]*(1-FACT_INCLUDES[[#This Row],[Order Discount]])</f>
        <v>1559.3664286390872</v>
      </c>
      <c r="T50" s="51">
        <f t="shared" si="0"/>
        <v>3581.8280272711663</v>
      </c>
      <c r="U50" s="57">
        <f>FACT_INCLUDES[[#This Row],[Income]]/FACT_INCLUDES[[#This Row],[Total Order Income]]</f>
        <v>0.43535491284518713</v>
      </c>
      <c r="V50" s="33">
        <f>IF(FACT_INCLUDES[[#This Row],[Order Gap]]&gt;10, 1, 0)/COUNTIFS(FACT_INCLUDES[Order ID], FACT_INCLUDES[[#This Row],[Order ID]])</f>
        <v>0</v>
      </c>
      <c r="W50" s="33">
        <f>IF(FACT_INCLUDES[[#This Row],[Order Type]]="Online", 1, 0)/COUNTIFS(FACT_INCLUDES[Order ID], FACT_INCLUDES[[#This Row],[Order ID]])</f>
        <v>0</v>
      </c>
      <c r="X50" s="52">
        <v>645.16102252087887</v>
      </c>
      <c r="Y50" s="52">
        <v>645.16102252087887</v>
      </c>
      <c r="Z50" s="64">
        <f>IF(FACT_INCLUDES[[#This Row],[Order Type]]="Online", 1, 0)*FACT_INCLUDES[[#This Row],[Income]]</f>
        <v>0</v>
      </c>
    </row>
    <row r="51" spans="1:26" x14ac:dyDescent="0.3">
      <c r="A51" s="4">
        <v>617</v>
      </c>
      <c r="B51" s="4">
        <v>309</v>
      </c>
      <c r="C51" s="4">
        <v>394</v>
      </c>
      <c r="D51" s="58">
        <v>2</v>
      </c>
      <c r="E51" s="28">
        <f>VLOOKUP(FACT_INCLUDES[[#This Row],[Order ID]], ORDERS[], 2)</f>
        <v>38753.533562118282</v>
      </c>
      <c r="F51" s="28">
        <f>VLOOKUP(FACT_INCLUDES[[#This Row],[Order ID]], ORDERS[], 3)</f>
        <v>38770.533562118282</v>
      </c>
      <c r="G51" s="4" t="str">
        <f>VLOOKUP(FACT_INCLUDES[[#This Row],[Order ID]], ORDERS[], 4)</f>
        <v>Online</v>
      </c>
      <c r="H51" s="4" t="str">
        <f>VLOOKUP(FACT_INCLUDES[[#This Row],[Order ID]], ORDERS[], 5)</f>
        <v>JXT6631@gmail.com</v>
      </c>
      <c r="I51" s="4">
        <f>VLOOKUP(FACT_INCLUDES[[#This Row],[Order ID]], ORDERS[], 6)</f>
        <v>0</v>
      </c>
      <c r="J51" s="54">
        <f>VLOOKUP(FACT_INCLUDES[[#This Row],[Order ID]], ORDERS[], 7)</f>
        <v>0</v>
      </c>
      <c r="K51" s="33">
        <v>17</v>
      </c>
      <c r="L51" s="4">
        <f>VLOOKUP(FACT_INCLUDES[[#This Row],[DW Version]], VERSIONS[], 2)</f>
        <v>40</v>
      </c>
      <c r="M51" s="4">
        <f>VLOOKUP(FACT_INCLUDES[[#This Row],[DW Version]], VERSIONS[], 3)</f>
        <v>10.5</v>
      </c>
      <c r="N51" s="4" t="str">
        <f>VLOOKUP(FACT_INCLUDES[[#This Row],[DW Version]], VERSIONS[], 4)</f>
        <v>white</v>
      </c>
      <c r="O51" s="51">
        <f>VLOOKUP(FACT_INCLUDES[[#This Row],[DW Version]], VERSIONS[], 5)</f>
        <v>130.87363237395516</v>
      </c>
      <c r="P51" s="4" t="str">
        <f>VLOOKUP(FACT_INCLUDES[[#This Row],[DW Version]], VERSIONS[], 6)</f>
        <v>Zoom Streak</v>
      </c>
      <c r="Q51" s="4" t="str">
        <f>VLOOKUP(FACT_INCLUDES[[#This Row],[DW Version]], VERSIONS[], 7)</f>
        <v>Shoe</v>
      </c>
      <c r="R51" s="51">
        <f>FACT_INCLUDES[[#This Row],[Version Price]]*FACT_INCLUDES[[#This Row],[Quantity]]</f>
        <v>261.74726474791032</v>
      </c>
      <c r="S51" s="51">
        <f>FACT_INCLUDES[[#This Row],[Amount]]*(1-FACT_INCLUDES[[#This Row],[Order Discount]])</f>
        <v>261.74726474791032</v>
      </c>
      <c r="T51" s="51">
        <f t="shared" si="0"/>
        <v>261.74726474791032</v>
      </c>
      <c r="U51" s="57">
        <f>FACT_INCLUDES[[#This Row],[Income]]/FACT_INCLUDES[[#This Row],[Total Order Income]]</f>
        <v>1</v>
      </c>
      <c r="V51" s="33">
        <f>IF(FACT_INCLUDES[[#This Row],[Order Gap]]&gt;10, 1, 0)/COUNTIFS(FACT_INCLUDES[Order ID], FACT_INCLUDES[[#This Row],[Order ID]])</f>
        <v>1</v>
      </c>
      <c r="W51" s="33">
        <f>IF(FACT_INCLUDES[[#This Row],[Order Type]]="Online", 1, 0)/COUNTIFS(FACT_INCLUDES[Order ID], FACT_INCLUDES[[#This Row],[Order ID]])</f>
        <v>1</v>
      </c>
      <c r="X51" s="52">
        <v>645.16102252087887</v>
      </c>
      <c r="Y51" s="52">
        <v>645.16102252087887</v>
      </c>
      <c r="Z51" s="64">
        <f>IF(FACT_INCLUDES[[#This Row],[Order Type]]="Online", 1, 0)*FACT_INCLUDES[[#This Row],[Income]]</f>
        <v>261.74726474791032</v>
      </c>
    </row>
    <row r="52" spans="1:26" x14ac:dyDescent="0.3">
      <c r="A52" s="4">
        <v>659</v>
      </c>
      <c r="B52" s="4">
        <v>329</v>
      </c>
      <c r="C52" s="4">
        <v>353</v>
      </c>
      <c r="D52" s="58">
        <v>3</v>
      </c>
      <c r="E52" s="28">
        <f>VLOOKUP(FACT_INCLUDES[[#This Row],[Order ID]], ORDERS[], 2)</f>
        <v>38856.107162699052</v>
      </c>
      <c r="F52" s="28">
        <f>VLOOKUP(FACT_INCLUDES[[#This Row],[Order ID]], ORDERS[], 3)</f>
        <v>38856.107162699052</v>
      </c>
      <c r="G52" s="4" t="str">
        <f>VLOOKUP(FACT_INCLUDES[[#This Row],[Order ID]], ORDERS[], 4)</f>
        <v>In-Store</v>
      </c>
      <c r="H52" s="4" t="str">
        <f>VLOOKUP(FACT_INCLUDES[[#This Row],[Order ID]], ORDERS[], 5)</f>
        <v>UAN4819@gmail.com</v>
      </c>
      <c r="I52" s="4">
        <f>VLOOKUP(FACT_INCLUDES[[#This Row],[Order ID]], ORDERS[], 6)</f>
        <v>4</v>
      </c>
      <c r="J52" s="54">
        <f>VLOOKUP(FACT_INCLUDES[[#This Row],[Order ID]], ORDERS[], 7)</f>
        <v>0</v>
      </c>
      <c r="K52" s="33">
        <v>0</v>
      </c>
      <c r="L52" s="4">
        <f>VLOOKUP(FACT_INCLUDES[[#This Row],[DW Version]], VERSIONS[], 2)</f>
        <v>36</v>
      </c>
      <c r="M52" s="4">
        <f>VLOOKUP(FACT_INCLUDES[[#This Row],[DW Version]], VERSIONS[], 3)</f>
        <v>4</v>
      </c>
      <c r="N52" s="4" t="str">
        <f>VLOOKUP(FACT_INCLUDES[[#This Row],[DW Version]], VERSIONS[], 4)</f>
        <v>black</v>
      </c>
      <c r="O52" s="51">
        <f>VLOOKUP(FACT_INCLUDES[[#This Row],[DW Version]], VERSIONS[], 5)</f>
        <v>224.85744141516611</v>
      </c>
      <c r="P52" s="4" t="str">
        <f>VLOOKUP(FACT_INCLUDES[[#This Row],[DW Version]], VERSIONS[], 6)</f>
        <v>Air Max 270</v>
      </c>
      <c r="Q52" s="4" t="str">
        <f>VLOOKUP(FACT_INCLUDES[[#This Row],[DW Version]], VERSIONS[], 7)</f>
        <v>Shoe</v>
      </c>
      <c r="R52" s="51">
        <f>FACT_INCLUDES[[#This Row],[Version Price]]*FACT_INCLUDES[[#This Row],[Quantity]]</f>
        <v>674.57232424549829</v>
      </c>
      <c r="S52" s="51">
        <f>FACT_INCLUDES[[#This Row],[Amount]]*(1-FACT_INCLUDES[[#This Row],[Order Discount]])</f>
        <v>674.57232424549829</v>
      </c>
      <c r="T52" s="51">
        <f t="shared" si="0"/>
        <v>674.57232424549829</v>
      </c>
      <c r="U52" s="57">
        <f>FACT_INCLUDES[[#This Row],[Income]]/FACT_INCLUDES[[#This Row],[Total Order Income]]</f>
        <v>1</v>
      </c>
      <c r="V52" s="33">
        <f>IF(FACT_INCLUDES[[#This Row],[Order Gap]]&gt;10, 1, 0)/COUNTIFS(FACT_INCLUDES[Order ID], FACT_INCLUDES[[#This Row],[Order ID]])</f>
        <v>0</v>
      </c>
      <c r="W52" s="33">
        <f>IF(FACT_INCLUDES[[#This Row],[Order Type]]="Online", 1, 0)/COUNTIFS(FACT_INCLUDES[Order ID], FACT_INCLUDES[[#This Row],[Order ID]])</f>
        <v>0</v>
      </c>
      <c r="X52" s="52">
        <v>645.16102252087887</v>
      </c>
      <c r="Y52" s="52">
        <v>645.16102252087887</v>
      </c>
      <c r="Z52" s="64">
        <f>IF(FACT_INCLUDES[[#This Row],[Order Type]]="Online", 1, 0)*FACT_INCLUDES[[#This Row],[Income]]</f>
        <v>0</v>
      </c>
    </row>
    <row r="53" spans="1:26" x14ac:dyDescent="0.3">
      <c r="A53" s="4">
        <v>660</v>
      </c>
      <c r="B53" s="4">
        <v>330</v>
      </c>
      <c r="C53" s="4">
        <v>179</v>
      </c>
      <c r="D53" s="58">
        <v>2</v>
      </c>
      <c r="E53" s="28">
        <f>VLOOKUP(FACT_INCLUDES[[#This Row],[Order ID]], ORDERS[], 2)</f>
        <v>39070.110682339982</v>
      </c>
      <c r="F53" s="28">
        <f>VLOOKUP(FACT_INCLUDES[[#This Row],[Order ID]], ORDERS[], 3)</f>
        <v>39070.110682339982</v>
      </c>
      <c r="G53" s="4" t="str">
        <f>VLOOKUP(FACT_INCLUDES[[#This Row],[Order ID]], ORDERS[], 4)</f>
        <v>In-Store</v>
      </c>
      <c r="H53" s="4" t="str">
        <f>VLOOKUP(FACT_INCLUDES[[#This Row],[Order ID]], ORDERS[], 5)</f>
        <v>UIC3768@gmail.com</v>
      </c>
      <c r="I53" s="4">
        <f>VLOOKUP(FACT_INCLUDES[[#This Row],[Order ID]], ORDERS[], 6)</f>
        <v>13</v>
      </c>
      <c r="J53" s="54">
        <f>VLOOKUP(FACT_INCLUDES[[#This Row],[Order ID]], ORDERS[], 7)</f>
        <v>0</v>
      </c>
      <c r="K53" s="33">
        <v>0</v>
      </c>
      <c r="L53" s="4">
        <f>VLOOKUP(FACT_INCLUDES[[#This Row],[DW Version]], VERSIONS[], 2)</f>
        <v>18</v>
      </c>
      <c r="M53" s="4">
        <f>VLOOKUP(FACT_INCLUDES[[#This Row],[DW Version]], VERSIONS[], 3)</f>
        <v>8</v>
      </c>
      <c r="N53" s="4" t="str">
        <f>VLOOKUP(FACT_INCLUDES[[#This Row],[DW Version]], VERSIONS[], 4)</f>
        <v>white</v>
      </c>
      <c r="O53" s="51">
        <f>VLOOKUP(FACT_INCLUDES[[#This Row],[DW Version]], VERSIONS[], 5)</f>
        <v>106.22931692239061</v>
      </c>
      <c r="P53" s="4" t="str">
        <f>VLOOKUP(FACT_INCLUDES[[#This Row],[DW Version]], VERSIONS[], 6)</f>
        <v>Metcon</v>
      </c>
      <c r="Q53" s="4" t="str">
        <f>VLOOKUP(FACT_INCLUDES[[#This Row],[DW Version]], VERSIONS[], 7)</f>
        <v>Shoe</v>
      </c>
      <c r="R53" s="51">
        <f>FACT_INCLUDES[[#This Row],[Version Price]]*FACT_INCLUDES[[#This Row],[Quantity]]</f>
        <v>212.45863384478122</v>
      </c>
      <c r="S53" s="51">
        <f>FACT_INCLUDES[[#This Row],[Amount]]*(1-FACT_INCLUDES[[#This Row],[Order Discount]])</f>
        <v>212.45863384478122</v>
      </c>
      <c r="T53" s="51">
        <f t="shared" si="0"/>
        <v>245.48493098878001</v>
      </c>
      <c r="U53" s="57">
        <f>FACT_INCLUDES[[#This Row],[Income]]/FACT_INCLUDES[[#This Row],[Total Order Income]]</f>
        <v>0.86546507351398982</v>
      </c>
      <c r="V53" s="33">
        <f>IF(FACT_INCLUDES[[#This Row],[Order Gap]]&gt;10, 1, 0)/COUNTIFS(FACT_INCLUDES[Order ID], FACT_INCLUDES[[#This Row],[Order ID]])</f>
        <v>0</v>
      </c>
      <c r="W53" s="33">
        <f>IF(FACT_INCLUDES[[#This Row],[Order Type]]="Online", 1, 0)/COUNTIFS(FACT_INCLUDES[Order ID], FACT_INCLUDES[[#This Row],[Order ID]])</f>
        <v>0</v>
      </c>
      <c r="X53" s="52">
        <v>645.16102252087887</v>
      </c>
      <c r="Y53" s="52">
        <v>645.16102252087887</v>
      </c>
      <c r="Z53" s="64">
        <f>IF(FACT_INCLUDES[[#This Row],[Order Type]]="Online", 1, 0)*FACT_INCLUDES[[#This Row],[Income]]</f>
        <v>0</v>
      </c>
    </row>
    <row r="54" spans="1:26" x14ac:dyDescent="0.3">
      <c r="A54" s="4">
        <v>661</v>
      </c>
      <c r="B54" s="4">
        <v>330</v>
      </c>
      <c r="C54" s="4">
        <v>419</v>
      </c>
      <c r="D54" s="58">
        <v>1</v>
      </c>
      <c r="E54" s="28">
        <f>VLOOKUP(FACT_INCLUDES[[#This Row],[Order ID]], ORDERS[], 2)</f>
        <v>39070.110682339982</v>
      </c>
      <c r="F54" s="28">
        <f>VLOOKUP(FACT_INCLUDES[[#This Row],[Order ID]], ORDERS[], 3)</f>
        <v>39070.110682339982</v>
      </c>
      <c r="G54" s="4" t="str">
        <f>VLOOKUP(FACT_INCLUDES[[#This Row],[Order ID]], ORDERS[], 4)</f>
        <v>In-Store</v>
      </c>
      <c r="H54" s="4" t="str">
        <f>VLOOKUP(FACT_INCLUDES[[#This Row],[Order ID]], ORDERS[], 5)</f>
        <v>UIC3768@gmail.com</v>
      </c>
      <c r="I54" s="4">
        <f>VLOOKUP(FACT_INCLUDES[[#This Row],[Order ID]], ORDERS[], 6)</f>
        <v>13</v>
      </c>
      <c r="J54" s="54">
        <f>VLOOKUP(FACT_INCLUDES[[#This Row],[Order ID]], ORDERS[], 7)</f>
        <v>0</v>
      </c>
      <c r="K54" s="33">
        <v>0</v>
      </c>
      <c r="L54" s="4">
        <f>VLOOKUP(FACT_INCLUDES[[#This Row],[DW Version]], VERSIONS[], 2)</f>
        <v>42</v>
      </c>
      <c r="M54" s="4">
        <f>VLOOKUP(FACT_INCLUDES[[#This Row],[DW Version]], VERSIONS[], 3)</f>
        <v>10</v>
      </c>
      <c r="N54" s="4" t="str">
        <f>VLOOKUP(FACT_INCLUDES[[#This Row],[DW Version]], VERSIONS[], 4)</f>
        <v>white</v>
      </c>
      <c r="O54" s="51">
        <f>VLOOKUP(FACT_INCLUDES[[#This Row],[DW Version]], VERSIONS[], 5)</f>
        <v>33.026297143998782</v>
      </c>
      <c r="P54" s="4" t="str">
        <f>VLOOKUP(FACT_INCLUDES[[#This Row],[DW Version]], VERSIONS[], 6)</f>
        <v>Air Max Thea</v>
      </c>
      <c r="Q54" s="4" t="str">
        <f>VLOOKUP(FACT_INCLUDES[[#This Row],[DW Version]], VERSIONS[], 7)</f>
        <v>Shoe</v>
      </c>
      <c r="R54" s="51">
        <f>FACT_INCLUDES[[#This Row],[Version Price]]*FACT_INCLUDES[[#This Row],[Quantity]]</f>
        <v>33.026297143998782</v>
      </c>
      <c r="S54" s="51">
        <f>FACT_INCLUDES[[#This Row],[Amount]]*(1-FACT_INCLUDES[[#This Row],[Order Discount]])</f>
        <v>33.026297143998782</v>
      </c>
      <c r="T54" s="51">
        <f t="shared" si="0"/>
        <v>245.48493098878001</v>
      </c>
      <c r="U54" s="57">
        <f>FACT_INCLUDES[[#This Row],[Income]]/FACT_INCLUDES[[#This Row],[Total Order Income]]</f>
        <v>0.13453492648601009</v>
      </c>
      <c r="V54" s="33">
        <f>IF(FACT_INCLUDES[[#This Row],[Order Gap]]&gt;10, 1, 0)/COUNTIFS(FACT_INCLUDES[Order ID], FACT_INCLUDES[[#This Row],[Order ID]])</f>
        <v>0</v>
      </c>
      <c r="W54" s="33">
        <f>IF(FACT_INCLUDES[[#This Row],[Order Type]]="Online", 1, 0)/COUNTIFS(FACT_INCLUDES[Order ID], FACT_INCLUDES[[#This Row],[Order ID]])</f>
        <v>0</v>
      </c>
      <c r="X54" s="52">
        <v>645.16102252087887</v>
      </c>
      <c r="Y54" s="52">
        <v>645.16102252087887</v>
      </c>
      <c r="Z54" s="64">
        <f>IF(FACT_INCLUDES[[#This Row],[Order Type]]="Online", 1, 0)*FACT_INCLUDES[[#This Row],[Income]]</f>
        <v>0</v>
      </c>
    </row>
    <row r="55" spans="1:26" x14ac:dyDescent="0.3">
      <c r="A55" s="4">
        <v>673</v>
      </c>
      <c r="B55" s="4">
        <v>337</v>
      </c>
      <c r="C55" s="4">
        <v>193</v>
      </c>
      <c r="D55" s="58">
        <v>4</v>
      </c>
      <c r="E55" s="28">
        <f>VLOOKUP(FACT_INCLUDES[[#This Row],[Order ID]], ORDERS[], 2)</f>
        <v>38831.439495276827</v>
      </c>
      <c r="F55" s="28">
        <f>VLOOKUP(FACT_INCLUDES[[#This Row],[Order ID]], ORDERS[], 3)</f>
        <v>38831.439495276827</v>
      </c>
      <c r="G55" s="4" t="str">
        <f>VLOOKUP(FACT_INCLUDES[[#This Row],[Order ID]], ORDERS[], 4)</f>
        <v>In-Store</v>
      </c>
      <c r="H55" s="4" t="str">
        <f>VLOOKUP(FACT_INCLUDES[[#This Row],[Order ID]], ORDERS[], 5)</f>
        <v>AQZ7929@gmail.com</v>
      </c>
      <c r="I55" s="4">
        <f>VLOOKUP(FACT_INCLUDES[[#This Row],[Order ID]], ORDERS[], 6)</f>
        <v>35</v>
      </c>
      <c r="J55" s="54">
        <f>VLOOKUP(FACT_INCLUDES[[#This Row],[Order ID]], ORDERS[], 7)</f>
        <v>0</v>
      </c>
      <c r="K55" s="33">
        <v>0</v>
      </c>
      <c r="L55" s="4">
        <f>VLOOKUP(FACT_INCLUDES[[#This Row],[DW Version]], VERSIONS[], 2)</f>
        <v>19</v>
      </c>
      <c r="M55" s="4">
        <f>VLOOKUP(FACT_INCLUDES[[#This Row],[DW Version]], VERSIONS[], 3)</f>
        <v>12</v>
      </c>
      <c r="N55" s="4" t="str">
        <f>VLOOKUP(FACT_INCLUDES[[#This Row],[DW Version]], VERSIONS[], 4)</f>
        <v>black</v>
      </c>
      <c r="O55" s="51">
        <f>VLOOKUP(FACT_INCLUDES[[#This Row],[DW Version]], VERSIONS[], 5)</f>
        <v>270.7154163080973</v>
      </c>
      <c r="P55" s="4" t="str">
        <f>VLOOKUP(FACT_INCLUDES[[#This Row],[DW Version]], VERSIONS[], 6)</f>
        <v>Windrunner Jacket</v>
      </c>
      <c r="Q55" s="4" t="str">
        <f>VLOOKUP(FACT_INCLUDES[[#This Row],[DW Version]], VERSIONS[], 7)</f>
        <v>Apparel</v>
      </c>
      <c r="R55" s="51">
        <f>FACT_INCLUDES[[#This Row],[Version Price]]*FACT_INCLUDES[[#This Row],[Quantity]]</f>
        <v>1082.8616652323892</v>
      </c>
      <c r="S55" s="51">
        <f>FACT_INCLUDES[[#This Row],[Amount]]*(1-FACT_INCLUDES[[#This Row],[Order Discount]])</f>
        <v>1082.8616652323892</v>
      </c>
      <c r="T55" s="51">
        <f t="shared" si="0"/>
        <v>1082.8616652323892</v>
      </c>
      <c r="U55" s="57">
        <f>FACT_INCLUDES[[#This Row],[Income]]/FACT_INCLUDES[[#This Row],[Total Order Income]]</f>
        <v>1</v>
      </c>
      <c r="V55" s="33">
        <f>IF(FACT_INCLUDES[[#This Row],[Order Gap]]&gt;10, 1, 0)/COUNTIFS(FACT_INCLUDES[Order ID], FACT_INCLUDES[[#This Row],[Order ID]])</f>
        <v>0</v>
      </c>
      <c r="W55" s="33">
        <f>IF(FACT_INCLUDES[[#This Row],[Order Type]]="Online", 1, 0)/COUNTIFS(FACT_INCLUDES[Order ID], FACT_INCLUDES[[#This Row],[Order ID]])</f>
        <v>0</v>
      </c>
      <c r="X55" s="52">
        <v>645.16102252087887</v>
      </c>
      <c r="Y55" s="52">
        <v>645.16102252087887</v>
      </c>
      <c r="Z55" s="64">
        <f>IF(FACT_INCLUDES[[#This Row],[Order Type]]="Online", 1, 0)*FACT_INCLUDES[[#This Row],[Income]]</f>
        <v>0</v>
      </c>
    </row>
    <row r="56" spans="1:26" x14ac:dyDescent="0.3">
      <c r="A56" s="4">
        <v>689</v>
      </c>
      <c r="B56" s="4">
        <v>347</v>
      </c>
      <c r="C56" s="4">
        <v>290</v>
      </c>
      <c r="D56" s="58">
        <v>3</v>
      </c>
      <c r="E56" s="28">
        <f>VLOOKUP(FACT_INCLUDES[[#This Row],[Order ID]], ORDERS[], 2)</f>
        <v>38766.392386114916</v>
      </c>
      <c r="F56" s="28">
        <f>VLOOKUP(FACT_INCLUDES[[#This Row],[Order ID]], ORDERS[], 3)</f>
        <v>38766.392386114916</v>
      </c>
      <c r="G56" s="4" t="str">
        <f>VLOOKUP(FACT_INCLUDES[[#This Row],[Order ID]], ORDERS[], 4)</f>
        <v>In-Store</v>
      </c>
      <c r="H56" s="4" t="str">
        <f>VLOOKUP(FACT_INCLUDES[[#This Row],[Order ID]], ORDERS[], 5)</f>
        <v>XPP1358@gmail.com</v>
      </c>
      <c r="I56" s="4">
        <f>VLOOKUP(FACT_INCLUDES[[#This Row],[Order ID]], ORDERS[], 6)</f>
        <v>43</v>
      </c>
      <c r="J56" s="54">
        <f>VLOOKUP(FACT_INCLUDES[[#This Row],[Order ID]], ORDERS[], 7)</f>
        <v>0</v>
      </c>
      <c r="K56" s="33">
        <v>0</v>
      </c>
      <c r="L56" s="4">
        <f>VLOOKUP(FACT_INCLUDES[[#This Row],[DW Version]], VERSIONS[], 2)</f>
        <v>28</v>
      </c>
      <c r="M56" s="4">
        <f>VLOOKUP(FACT_INCLUDES[[#This Row],[DW Version]], VERSIONS[], 3)</f>
        <v>10</v>
      </c>
      <c r="N56" s="4" t="str">
        <f>VLOOKUP(FACT_INCLUDES[[#This Row],[DW Version]], VERSIONS[], 4)</f>
        <v>white</v>
      </c>
      <c r="O56" s="51">
        <f>VLOOKUP(FACT_INCLUDES[[#This Row],[DW Version]], VERSIONS[], 5)</f>
        <v>312.1469409207819</v>
      </c>
      <c r="P56" s="4" t="str">
        <f>VLOOKUP(FACT_INCLUDES[[#This Row],[DW Version]], VERSIONS[], 6)</f>
        <v>Odyssey React</v>
      </c>
      <c r="Q56" s="4" t="str">
        <f>VLOOKUP(FACT_INCLUDES[[#This Row],[DW Version]], VERSIONS[], 7)</f>
        <v>Shoe</v>
      </c>
      <c r="R56" s="51">
        <f>FACT_INCLUDES[[#This Row],[Version Price]]*FACT_INCLUDES[[#This Row],[Quantity]]</f>
        <v>936.44082276234576</v>
      </c>
      <c r="S56" s="51">
        <f>FACT_INCLUDES[[#This Row],[Amount]]*(1-FACT_INCLUDES[[#This Row],[Order Discount]])</f>
        <v>936.44082276234576</v>
      </c>
      <c r="T56" s="51">
        <f t="shared" si="0"/>
        <v>936.44082276234576</v>
      </c>
      <c r="U56" s="57">
        <f>FACT_INCLUDES[[#This Row],[Income]]/FACT_INCLUDES[[#This Row],[Total Order Income]]</f>
        <v>1</v>
      </c>
      <c r="V56" s="33">
        <f>IF(FACT_INCLUDES[[#This Row],[Order Gap]]&gt;10, 1, 0)/COUNTIFS(FACT_INCLUDES[Order ID], FACT_INCLUDES[[#This Row],[Order ID]])</f>
        <v>0</v>
      </c>
      <c r="W56" s="33">
        <f>IF(FACT_INCLUDES[[#This Row],[Order Type]]="Online", 1, 0)/COUNTIFS(FACT_INCLUDES[Order ID], FACT_INCLUDES[[#This Row],[Order ID]])</f>
        <v>0</v>
      </c>
      <c r="X56" s="52">
        <v>645.16102252087887</v>
      </c>
      <c r="Y56" s="52">
        <v>645.16102252087887</v>
      </c>
      <c r="Z56" s="64">
        <f>IF(FACT_INCLUDES[[#This Row],[Order Type]]="Online", 1, 0)*FACT_INCLUDES[[#This Row],[Income]]</f>
        <v>0</v>
      </c>
    </row>
    <row r="57" spans="1:26" x14ac:dyDescent="0.3">
      <c r="A57" s="4">
        <v>774</v>
      </c>
      <c r="B57" s="4">
        <v>392</v>
      </c>
      <c r="C57" s="4">
        <v>45</v>
      </c>
      <c r="D57" s="58">
        <v>3</v>
      </c>
      <c r="E57" s="28">
        <f>VLOOKUP(FACT_INCLUDES[[#This Row],[Order ID]], ORDERS[], 2)</f>
        <v>38877.249745149085</v>
      </c>
      <c r="F57" s="28">
        <f>VLOOKUP(FACT_INCLUDES[[#This Row],[Order ID]], ORDERS[], 3)</f>
        <v>38883.249745149085</v>
      </c>
      <c r="G57" s="4" t="str">
        <f>VLOOKUP(FACT_INCLUDES[[#This Row],[Order ID]], ORDERS[], 4)</f>
        <v>Online</v>
      </c>
      <c r="H57" s="4" t="str">
        <f>VLOOKUP(FACT_INCLUDES[[#This Row],[Order ID]], ORDERS[], 5)</f>
        <v>YQO8783@gmail.com</v>
      </c>
      <c r="I57" s="4">
        <f>VLOOKUP(FACT_INCLUDES[[#This Row],[Order ID]], ORDERS[], 6)</f>
        <v>0</v>
      </c>
      <c r="J57" s="54">
        <f>VLOOKUP(FACT_INCLUDES[[#This Row],[Order ID]], ORDERS[], 7)</f>
        <v>0</v>
      </c>
      <c r="K57" s="33">
        <v>6</v>
      </c>
      <c r="L57" s="4">
        <f>VLOOKUP(FACT_INCLUDES[[#This Row],[DW Version]], VERSIONS[], 2)</f>
        <v>4</v>
      </c>
      <c r="M57" s="4">
        <f>VLOOKUP(FACT_INCLUDES[[#This Row],[DW Version]], VERSIONS[], 3)</f>
        <v>12</v>
      </c>
      <c r="N57" s="4" t="str">
        <f>VLOOKUP(FACT_INCLUDES[[#This Row],[DW Version]], VERSIONS[], 4)</f>
        <v>white</v>
      </c>
      <c r="O57" s="51">
        <f>VLOOKUP(FACT_INCLUDES[[#This Row],[DW Version]], VERSIONS[], 5)</f>
        <v>164.12396135935023</v>
      </c>
      <c r="P57" s="4" t="str">
        <f>VLOOKUP(FACT_INCLUDES[[#This Row],[DW Version]], VERSIONS[], 6)</f>
        <v>Cortez</v>
      </c>
      <c r="Q57" s="4" t="str">
        <f>VLOOKUP(FACT_INCLUDES[[#This Row],[DW Version]], VERSIONS[], 7)</f>
        <v>Shoe</v>
      </c>
      <c r="R57" s="51">
        <f>FACT_INCLUDES[[#This Row],[Version Price]]*FACT_INCLUDES[[#This Row],[Quantity]]</f>
        <v>492.3718840780507</v>
      </c>
      <c r="S57" s="51">
        <f>FACT_INCLUDES[[#This Row],[Amount]]*(1-FACT_INCLUDES[[#This Row],[Order Discount]])</f>
        <v>492.3718840780507</v>
      </c>
      <c r="T57" s="51">
        <f t="shared" si="0"/>
        <v>492.3718840780507</v>
      </c>
      <c r="U57" s="57">
        <f>FACT_INCLUDES[[#This Row],[Income]]/FACT_INCLUDES[[#This Row],[Total Order Income]]</f>
        <v>1</v>
      </c>
      <c r="V57" s="33">
        <f>IF(FACT_INCLUDES[[#This Row],[Order Gap]]&gt;10, 1, 0)/COUNTIFS(FACT_INCLUDES[Order ID], FACT_INCLUDES[[#This Row],[Order ID]])</f>
        <v>0</v>
      </c>
      <c r="W57" s="33">
        <f>IF(FACT_INCLUDES[[#This Row],[Order Type]]="Online", 1, 0)/COUNTIFS(FACT_INCLUDES[Order ID], FACT_INCLUDES[[#This Row],[Order ID]])</f>
        <v>1</v>
      </c>
      <c r="X57" s="52">
        <v>645.16102252087887</v>
      </c>
      <c r="Y57" s="52">
        <v>645.16102252087887</v>
      </c>
      <c r="Z57" s="64">
        <f>IF(FACT_INCLUDES[[#This Row],[Order Type]]="Online", 1, 0)*FACT_INCLUDES[[#This Row],[Income]]</f>
        <v>492.3718840780507</v>
      </c>
    </row>
    <row r="58" spans="1:26" x14ac:dyDescent="0.3">
      <c r="A58" s="4">
        <v>786</v>
      </c>
      <c r="B58" s="4">
        <v>398</v>
      </c>
      <c r="C58" s="4">
        <v>299</v>
      </c>
      <c r="D58" s="58">
        <v>4</v>
      </c>
      <c r="E58" s="28">
        <f>VLOOKUP(FACT_INCLUDES[[#This Row],[Order ID]], ORDERS[], 2)</f>
        <v>38721.035431026998</v>
      </c>
      <c r="F58" s="28">
        <f>VLOOKUP(FACT_INCLUDES[[#This Row],[Order ID]], ORDERS[], 3)</f>
        <v>38732.035431026998</v>
      </c>
      <c r="G58" s="4" t="str">
        <f>VLOOKUP(FACT_INCLUDES[[#This Row],[Order ID]], ORDERS[], 4)</f>
        <v>Online</v>
      </c>
      <c r="H58" s="4" t="str">
        <f>VLOOKUP(FACT_INCLUDES[[#This Row],[Order ID]], ORDERS[], 5)</f>
        <v>YQO8783@gmail.com</v>
      </c>
      <c r="I58" s="4">
        <f>VLOOKUP(FACT_INCLUDES[[#This Row],[Order ID]], ORDERS[], 6)</f>
        <v>0</v>
      </c>
      <c r="J58" s="54">
        <f>VLOOKUP(FACT_INCLUDES[[#This Row],[Order ID]], ORDERS[], 7)</f>
        <v>0</v>
      </c>
      <c r="K58" s="33">
        <v>11</v>
      </c>
      <c r="L58" s="4">
        <f>VLOOKUP(FACT_INCLUDES[[#This Row],[DW Version]], VERSIONS[], 2)</f>
        <v>30</v>
      </c>
      <c r="M58" s="4">
        <f>VLOOKUP(FACT_INCLUDES[[#This Row],[DW Version]], VERSIONS[], 3)</f>
        <v>5.5</v>
      </c>
      <c r="N58" s="4" t="str">
        <f>VLOOKUP(FACT_INCLUDES[[#This Row],[DW Version]], VERSIONS[], 4)</f>
        <v>black</v>
      </c>
      <c r="O58" s="51">
        <f>VLOOKUP(FACT_INCLUDES[[#This Row],[DW Version]], VERSIONS[], 5)</f>
        <v>231.6727708942939</v>
      </c>
      <c r="P58" s="4" t="str">
        <f>VLOOKUP(FACT_INCLUDES[[#This Row],[DW Version]], VERSIONS[], 6)</f>
        <v>Air Zoom Terra Kiger</v>
      </c>
      <c r="Q58" s="4" t="str">
        <f>VLOOKUP(FACT_INCLUDES[[#This Row],[DW Version]], VERSIONS[], 7)</f>
        <v>Shoe</v>
      </c>
      <c r="R58" s="51">
        <f>FACT_INCLUDES[[#This Row],[Version Price]]*FACT_INCLUDES[[#This Row],[Quantity]]</f>
        <v>926.69108357717562</v>
      </c>
      <c r="S58" s="51">
        <f>FACT_INCLUDES[[#This Row],[Amount]]*(1-FACT_INCLUDES[[#This Row],[Order Discount]])</f>
        <v>926.69108357717562</v>
      </c>
      <c r="T58" s="51">
        <f t="shared" si="0"/>
        <v>926.69108357717562</v>
      </c>
      <c r="U58" s="57">
        <f>FACT_INCLUDES[[#This Row],[Income]]/FACT_INCLUDES[[#This Row],[Total Order Income]]</f>
        <v>1</v>
      </c>
      <c r="V58" s="33">
        <f>IF(FACT_INCLUDES[[#This Row],[Order Gap]]&gt;10, 1, 0)/COUNTIFS(FACT_INCLUDES[Order ID], FACT_INCLUDES[[#This Row],[Order ID]])</f>
        <v>1</v>
      </c>
      <c r="W58" s="33">
        <f>IF(FACT_INCLUDES[[#This Row],[Order Type]]="Online", 1, 0)/COUNTIFS(FACT_INCLUDES[Order ID], FACT_INCLUDES[[#This Row],[Order ID]])</f>
        <v>1</v>
      </c>
      <c r="X58" s="52">
        <v>645.16102252087887</v>
      </c>
      <c r="Y58" s="52">
        <v>645.16102252087887</v>
      </c>
      <c r="Z58" s="64">
        <f>IF(FACT_INCLUDES[[#This Row],[Order Type]]="Online", 1, 0)*FACT_INCLUDES[[#This Row],[Income]]</f>
        <v>926.69108357717562</v>
      </c>
    </row>
    <row r="59" spans="1:26" x14ac:dyDescent="0.3">
      <c r="A59" s="4">
        <v>800</v>
      </c>
      <c r="B59" s="4">
        <v>405</v>
      </c>
      <c r="C59" s="4">
        <v>20</v>
      </c>
      <c r="D59" s="58">
        <v>5</v>
      </c>
      <c r="E59" s="28">
        <f>VLOOKUP(FACT_INCLUDES[[#This Row],[Order ID]], ORDERS[], 2)</f>
        <v>39016.626201894476</v>
      </c>
      <c r="F59" s="28">
        <f>VLOOKUP(FACT_INCLUDES[[#This Row],[Order ID]], ORDERS[], 3)</f>
        <v>39024.626201894476</v>
      </c>
      <c r="G59" s="4" t="str">
        <f>VLOOKUP(FACT_INCLUDES[[#This Row],[Order ID]], ORDERS[], 4)</f>
        <v>Online</v>
      </c>
      <c r="H59" s="4" t="str">
        <f>VLOOKUP(FACT_INCLUDES[[#This Row],[Order ID]], ORDERS[], 5)</f>
        <v>MZG4046@gmail.com</v>
      </c>
      <c r="I59" s="4">
        <f>VLOOKUP(FACT_INCLUDES[[#This Row],[Order ID]], ORDERS[], 6)</f>
        <v>0</v>
      </c>
      <c r="J59" s="54">
        <f>VLOOKUP(FACT_INCLUDES[[#This Row],[Order ID]], ORDERS[], 7)</f>
        <v>0</v>
      </c>
      <c r="K59" s="33">
        <v>8</v>
      </c>
      <c r="L59" s="4">
        <f>VLOOKUP(FACT_INCLUDES[[#This Row],[DW Version]], VERSIONS[], 2)</f>
        <v>2</v>
      </c>
      <c r="M59" s="4">
        <f>VLOOKUP(FACT_INCLUDES[[#This Row],[DW Version]], VERSIONS[], 3)</f>
        <v>5.5</v>
      </c>
      <c r="N59" s="4" t="str">
        <f>VLOOKUP(FACT_INCLUDES[[#This Row],[DW Version]], VERSIONS[], 4)</f>
        <v>white</v>
      </c>
      <c r="O59" s="51">
        <f>VLOOKUP(FACT_INCLUDES[[#This Row],[DW Version]], VERSIONS[], 5)</f>
        <v>174.02714554671951</v>
      </c>
      <c r="P59" s="4" t="str">
        <f>VLOOKUP(FACT_INCLUDES[[#This Row],[DW Version]], VERSIONS[], 6)</f>
        <v>Air Force 1</v>
      </c>
      <c r="Q59" s="4" t="str">
        <f>VLOOKUP(FACT_INCLUDES[[#This Row],[DW Version]], VERSIONS[], 7)</f>
        <v>Shoe</v>
      </c>
      <c r="R59" s="51">
        <f>FACT_INCLUDES[[#This Row],[Version Price]]*FACT_INCLUDES[[#This Row],[Quantity]]</f>
        <v>870.13572773359761</v>
      </c>
      <c r="S59" s="51">
        <f>FACT_INCLUDES[[#This Row],[Amount]]*(1-FACT_INCLUDES[[#This Row],[Order Discount]])</f>
        <v>870.13572773359761</v>
      </c>
      <c r="T59" s="51">
        <f t="shared" si="0"/>
        <v>2619.4510291565261</v>
      </c>
      <c r="U59" s="57">
        <f>FACT_INCLUDES[[#This Row],[Income]]/FACT_INCLUDES[[#This Row],[Total Order Income]]</f>
        <v>0.33218247565933112</v>
      </c>
      <c r="V59" s="33">
        <f>IF(FACT_INCLUDES[[#This Row],[Order Gap]]&gt;10, 1, 0)/COUNTIFS(FACT_INCLUDES[Order ID], FACT_INCLUDES[[#This Row],[Order ID]])</f>
        <v>0</v>
      </c>
      <c r="W59" s="33">
        <f>IF(FACT_INCLUDES[[#This Row],[Order Type]]="Online", 1, 0)/COUNTIFS(FACT_INCLUDES[Order ID], FACT_INCLUDES[[#This Row],[Order ID]])</f>
        <v>0.25</v>
      </c>
      <c r="X59" s="52">
        <v>645.16102252087887</v>
      </c>
      <c r="Y59" s="52">
        <v>645.16102252087887</v>
      </c>
      <c r="Z59" s="64">
        <f>IF(FACT_INCLUDES[[#This Row],[Order Type]]="Online", 1, 0)*FACT_INCLUDES[[#This Row],[Income]]</f>
        <v>870.13572773359761</v>
      </c>
    </row>
    <row r="60" spans="1:26" x14ac:dyDescent="0.3">
      <c r="A60" s="4">
        <v>801</v>
      </c>
      <c r="B60" s="4">
        <v>405</v>
      </c>
      <c r="C60" s="4">
        <v>49</v>
      </c>
      <c r="D60" s="58">
        <v>4</v>
      </c>
      <c r="E60" s="28">
        <f>VLOOKUP(FACT_INCLUDES[[#This Row],[Order ID]], ORDERS[], 2)</f>
        <v>39016.626201894476</v>
      </c>
      <c r="F60" s="28">
        <f>VLOOKUP(FACT_INCLUDES[[#This Row],[Order ID]], ORDERS[], 3)</f>
        <v>39024.626201894476</v>
      </c>
      <c r="G60" s="4" t="str">
        <f>VLOOKUP(FACT_INCLUDES[[#This Row],[Order ID]], ORDERS[], 4)</f>
        <v>Online</v>
      </c>
      <c r="H60" s="4" t="str">
        <f>VLOOKUP(FACT_INCLUDES[[#This Row],[Order ID]], ORDERS[], 5)</f>
        <v>MZG4046@gmail.com</v>
      </c>
      <c r="I60" s="4">
        <f>VLOOKUP(FACT_INCLUDES[[#This Row],[Order ID]], ORDERS[], 6)</f>
        <v>0</v>
      </c>
      <c r="J60" s="54">
        <f>VLOOKUP(FACT_INCLUDES[[#This Row],[Order ID]], ORDERS[], 7)</f>
        <v>0</v>
      </c>
      <c r="K60" s="33">
        <v>8</v>
      </c>
      <c r="L60" s="4">
        <f>VLOOKUP(FACT_INCLUDES[[#This Row],[DW Version]], VERSIONS[], 2)</f>
        <v>5</v>
      </c>
      <c r="M60" s="4">
        <f>VLOOKUP(FACT_INCLUDES[[#This Row],[DW Version]], VERSIONS[], 3)</f>
        <v>6</v>
      </c>
      <c r="N60" s="4" t="str">
        <f>VLOOKUP(FACT_INCLUDES[[#This Row],[DW Version]], VERSIONS[], 4)</f>
        <v>blue</v>
      </c>
      <c r="O60" s="51">
        <f>VLOOKUP(FACT_INCLUDES[[#This Row],[DW Version]], VERSIONS[], 5)</f>
        <v>65.079131145871457</v>
      </c>
      <c r="P60" s="4" t="str">
        <f>VLOOKUP(FACT_INCLUDES[[#This Row],[DW Version]], VERSIONS[], 6)</f>
        <v>Nike Football</v>
      </c>
      <c r="Q60" s="4" t="str">
        <f>VLOOKUP(FACT_INCLUDES[[#This Row],[DW Version]], VERSIONS[], 7)</f>
        <v>Sport Equipment</v>
      </c>
      <c r="R60" s="51">
        <f>FACT_INCLUDES[[#This Row],[Version Price]]*FACT_INCLUDES[[#This Row],[Quantity]]</f>
        <v>260.31652458348583</v>
      </c>
      <c r="S60" s="51">
        <f>FACT_INCLUDES[[#This Row],[Amount]]*(1-FACT_INCLUDES[[#This Row],[Order Discount]])</f>
        <v>260.31652458348583</v>
      </c>
      <c r="T60" s="51">
        <f t="shared" si="0"/>
        <v>2619.4510291565261</v>
      </c>
      <c r="U60" s="57">
        <f>FACT_INCLUDES[[#This Row],[Income]]/FACT_INCLUDES[[#This Row],[Total Order Income]]</f>
        <v>9.937827494614733E-2</v>
      </c>
      <c r="V60" s="33">
        <f>IF(FACT_INCLUDES[[#This Row],[Order Gap]]&gt;10, 1, 0)/COUNTIFS(FACT_INCLUDES[Order ID], FACT_INCLUDES[[#This Row],[Order ID]])</f>
        <v>0</v>
      </c>
      <c r="W60" s="33">
        <f>IF(FACT_INCLUDES[[#This Row],[Order Type]]="Online", 1, 0)/COUNTIFS(FACT_INCLUDES[Order ID], FACT_INCLUDES[[#This Row],[Order ID]])</f>
        <v>0.25</v>
      </c>
      <c r="X60" s="52">
        <v>645.16102252087887</v>
      </c>
      <c r="Y60" s="52">
        <v>645.16102252087887</v>
      </c>
      <c r="Z60" s="64">
        <f>IF(FACT_INCLUDES[[#This Row],[Order Type]]="Online", 1, 0)*FACT_INCLUDES[[#This Row],[Income]]</f>
        <v>260.31652458348583</v>
      </c>
    </row>
    <row r="61" spans="1:26" x14ac:dyDescent="0.3">
      <c r="A61" s="4">
        <v>802</v>
      </c>
      <c r="B61" s="4">
        <v>405</v>
      </c>
      <c r="C61" s="4">
        <v>257</v>
      </c>
      <c r="D61" s="58">
        <v>4</v>
      </c>
      <c r="E61" s="28">
        <f>VLOOKUP(FACT_INCLUDES[[#This Row],[Order ID]], ORDERS[], 2)</f>
        <v>39016.626201894476</v>
      </c>
      <c r="F61" s="28">
        <f>VLOOKUP(FACT_INCLUDES[[#This Row],[Order ID]], ORDERS[], 3)</f>
        <v>39024.626201894476</v>
      </c>
      <c r="G61" s="4" t="str">
        <f>VLOOKUP(FACT_INCLUDES[[#This Row],[Order ID]], ORDERS[], 4)</f>
        <v>Online</v>
      </c>
      <c r="H61" s="4" t="str">
        <f>VLOOKUP(FACT_INCLUDES[[#This Row],[Order ID]], ORDERS[], 5)</f>
        <v>MZG4046@gmail.com</v>
      </c>
      <c r="I61" s="4">
        <f>VLOOKUP(FACT_INCLUDES[[#This Row],[Order ID]], ORDERS[], 6)</f>
        <v>0</v>
      </c>
      <c r="J61" s="54">
        <f>VLOOKUP(FACT_INCLUDES[[#This Row],[Order ID]], ORDERS[], 7)</f>
        <v>0</v>
      </c>
      <c r="K61" s="33">
        <v>8</v>
      </c>
      <c r="L61" s="4">
        <f>VLOOKUP(FACT_INCLUDES[[#This Row],[DW Version]], VERSIONS[], 2)</f>
        <v>25</v>
      </c>
      <c r="M61" s="4">
        <f>VLOOKUP(FACT_INCLUDES[[#This Row],[DW Version]], VERSIONS[], 3)</f>
        <v>8</v>
      </c>
      <c r="N61" s="4" t="str">
        <f>VLOOKUP(FACT_INCLUDES[[#This Row],[DW Version]], VERSIONS[], 4)</f>
        <v>white</v>
      </c>
      <c r="O61" s="51">
        <f>VLOOKUP(FACT_INCLUDES[[#This Row],[DW Version]], VERSIONS[], 5)</f>
        <v>277.52332112522691</v>
      </c>
      <c r="P61" s="4" t="str">
        <f>VLOOKUP(FACT_INCLUDES[[#This Row],[DW Version]], VERSIONS[], 6)</f>
        <v>Shox</v>
      </c>
      <c r="Q61" s="4" t="str">
        <f>VLOOKUP(FACT_INCLUDES[[#This Row],[DW Version]], VERSIONS[], 7)</f>
        <v>Shoe</v>
      </c>
      <c r="R61" s="51">
        <f>FACT_INCLUDES[[#This Row],[Version Price]]*FACT_INCLUDES[[#This Row],[Quantity]]</f>
        <v>1110.0932845009077</v>
      </c>
      <c r="S61" s="51">
        <f>FACT_INCLUDES[[#This Row],[Amount]]*(1-FACT_INCLUDES[[#This Row],[Order Discount]])</f>
        <v>1110.0932845009077</v>
      </c>
      <c r="T61" s="51">
        <f t="shared" si="0"/>
        <v>2619.4510291565261</v>
      </c>
      <c r="U61" s="57">
        <f>FACT_INCLUDES[[#This Row],[Income]]/FACT_INCLUDES[[#This Row],[Total Order Income]]</f>
        <v>0.42378852368099518</v>
      </c>
      <c r="V61" s="33">
        <f>IF(FACT_INCLUDES[[#This Row],[Order Gap]]&gt;10, 1, 0)/COUNTIFS(FACT_INCLUDES[Order ID], FACT_INCLUDES[[#This Row],[Order ID]])</f>
        <v>0</v>
      </c>
      <c r="W61" s="33">
        <f>IF(FACT_INCLUDES[[#This Row],[Order Type]]="Online", 1, 0)/COUNTIFS(FACT_INCLUDES[Order ID], FACT_INCLUDES[[#This Row],[Order ID]])</f>
        <v>0.25</v>
      </c>
      <c r="X61" s="52">
        <v>645.16102252087887</v>
      </c>
      <c r="Y61" s="52">
        <v>645.16102252087887</v>
      </c>
      <c r="Z61" s="64">
        <f>IF(FACT_INCLUDES[[#This Row],[Order Type]]="Online", 1, 0)*FACT_INCLUDES[[#This Row],[Income]]</f>
        <v>1110.0932845009077</v>
      </c>
    </row>
    <row r="62" spans="1:26" x14ac:dyDescent="0.3">
      <c r="A62" s="4">
        <v>803</v>
      </c>
      <c r="B62" s="4">
        <v>405</v>
      </c>
      <c r="C62" s="4">
        <v>792</v>
      </c>
      <c r="D62" s="58">
        <v>5</v>
      </c>
      <c r="E62" s="28">
        <f>VLOOKUP(FACT_INCLUDES[[#This Row],[Order ID]], ORDERS[], 2)</f>
        <v>39016.626201894476</v>
      </c>
      <c r="F62" s="28">
        <f>VLOOKUP(FACT_INCLUDES[[#This Row],[Order ID]], ORDERS[], 3)</f>
        <v>39024.626201894476</v>
      </c>
      <c r="G62" s="4" t="str">
        <f>VLOOKUP(FACT_INCLUDES[[#This Row],[Order ID]], ORDERS[], 4)</f>
        <v>Online</v>
      </c>
      <c r="H62" s="4" t="str">
        <f>VLOOKUP(FACT_INCLUDES[[#This Row],[Order ID]], ORDERS[], 5)</f>
        <v>MZG4046@gmail.com</v>
      </c>
      <c r="I62" s="4">
        <f>VLOOKUP(FACT_INCLUDES[[#This Row],[Order ID]], ORDERS[], 6)</f>
        <v>0</v>
      </c>
      <c r="J62" s="54">
        <f>VLOOKUP(FACT_INCLUDES[[#This Row],[Order ID]], ORDERS[], 7)</f>
        <v>0</v>
      </c>
      <c r="K62" s="33">
        <v>8</v>
      </c>
      <c r="L62" s="4">
        <f>VLOOKUP(FACT_INCLUDES[[#This Row],[DW Version]], VERSIONS[], 2)</f>
        <v>81</v>
      </c>
      <c r="M62" s="4">
        <f>VLOOKUP(FACT_INCLUDES[[#This Row],[DW Version]], VERSIONS[], 3)</f>
        <v>6.5</v>
      </c>
      <c r="N62" s="4" t="str">
        <f>VLOOKUP(FACT_INCLUDES[[#This Row],[DW Version]], VERSIONS[], 4)</f>
        <v>white</v>
      </c>
      <c r="O62" s="51">
        <f>VLOOKUP(FACT_INCLUDES[[#This Row],[DW Version]], VERSIONS[], 5)</f>
        <v>75.781098467707054</v>
      </c>
      <c r="P62" s="4" t="str">
        <f>VLOOKUP(FACT_INCLUDES[[#This Row],[DW Version]], VERSIONS[], 6)</f>
        <v>Air Max Fusion</v>
      </c>
      <c r="Q62" s="4" t="str">
        <f>VLOOKUP(FACT_INCLUDES[[#This Row],[DW Version]], VERSIONS[], 7)</f>
        <v>Shoe</v>
      </c>
      <c r="R62" s="51">
        <f>FACT_INCLUDES[[#This Row],[Version Price]]*FACT_INCLUDES[[#This Row],[Quantity]]</f>
        <v>378.90549233853528</v>
      </c>
      <c r="S62" s="51">
        <f>FACT_INCLUDES[[#This Row],[Amount]]*(1-FACT_INCLUDES[[#This Row],[Order Discount]])</f>
        <v>378.90549233853528</v>
      </c>
      <c r="T62" s="51">
        <f t="shared" si="0"/>
        <v>2619.4510291565261</v>
      </c>
      <c r="U62" s="57">
        <f>FACT_INCLUDES[[#This Row],[Income]]/FACT_INCLUDES[[#This Row],[Total Order Income]]</f>
        <v>0.14465072571352647</v>
      </c>
      <c r="V62" s="33">
        <f>IF(FACT_INCLUDES[[#This Row],[Order Gap]]&gt;10, 1, 0)/COUNTIFS(FACT_INCLUDES[Order ID], FACT_INCLUDES[[#This Row],[Order ID]])</f>
        <v>0</v>
      </c>
      <c r="W62" s="33">
        <f>IF(FACT_INCLUDES[[#This Row],[Order Type]]="Online", 1, 0)/COUNTIFS(FACT_INCLUDES[Order ID], FACT_INCLUDES[[#This Row],[Order ID]])</f>
        <v>0.25</v>
      </c>
      <c r="X62" s="52">
        <v>645.16102252087887</v>
      </c>
      <c r="Y62" s="52">
        <v>645.16102252087887</v>
      </c>
      <c r="Z62" s="64">
        <f>IF(FACT_INCLUDES[[#This Row],[Order Type]]="Online", 1, 0)*FACT_INCLUDES[[#This Row],[Income]]</f>
        <v>378.90549233853528</v>
      </c>
    </row>
    <row r="63" spans="1:26" x14ac:dyDescent="0.3">
      <c r="A63" s="4">
        <v>861</v>
      </c>
      <c r="B63" s="4">
        <v>436</v>
      </c>
      <c r="C63" s="4">
        <v>326</v>
      </c>
      <c r="D63" s="58">
        <v>1</v>
      </c>
      <c r="E63" s="28">
        <f>VLOOKUP(FACT_INCLUDES[[#This Row],[Order ID]], ORDERS[], 2)</f>
        <v>38936.698663187948</v>
      </c>
      <c r="F63" s="28">
        <f>VLOOKUP(FACT_INCLUDES[[#This Row],[Order ID]], ORDERS[], 3)</f>
        <v>38953.698663187948</v>
      </c>
      <c r="G63" s="4" t="str">
        <f>VLOOKUP(FACT_INCLUDES[[#This Row],[Order ID]], ORDERS[], 4)</f>
        <v>Online</v>
      </c>
      <c r="H63" s="4" t="str">
        <f>VLOOKUP(FACT_INCLUDES[[#This Row],[Order ID]], ORDERS[], 5)</f>
        <v>LXO3766@gmail.com</v>
      </c>
      <c r="I63" s="4">
        <f>VLOOKUP(FACT_INCLUDES[[#This Row],[Order ID]], ORDERS[], 6)</f>
        <v>0</v>
      </c>
      <c r="J63" s="54">
        <f>VLOOKUP(FACT_INCLUDES[[#This Row],[Order ID]], ORDERS[], 7)</f>
        <v>0</v>
      </c>
      <c r="K63" s="33">
        <v>17</v>
      </c>
      <c r="L63" s="4">
        <f>VLOOKUP(FACT_INCLUDES[[#This Row],[DW Version]], VERSIONS[], 2)</f>
        <v>33</v>
      </c>
      <c r="M63" s="4">
        <f>VLOOKUP(FACT_INCLUDES[[#This Row],[DW Version]], VERSIONS[], 3)</f>
        <v>7.5</v>
      </c>
      <c r="N63" s="4" t="str">
        <f>VLOOKUP(FACT_INCLUDES[[#This Row],[DW Version]], VERSIONS[], 4)</f>
        <v>pink</v>
      </c>
      <c r="O63" s="51">
        <f>VLOOKUP(FACT_INCLUDES[[#This Row],[DW Version]], VERSIONS[], 5)</f>
        <v>107.34741831279794</v>
      </c>
      <c r="P63" s="4" t="str">
        <f>VLOOKUP(FACT_INCLUDES[[#This Row],[DW Version]], VERSIONS[], 6)</f>
        <v>Element Running Top</v>
      </c>
      <c r="Q63" s="4" t="str">
        <f>VLOOKUP(FACT_INCLUDES[[#This Row],[DW Version]], VERSIONS[], 7)</f>
        <v>Apparel</v>
      </c>
      <c r="R63" s="51">
        <f>FACT_INCLUDES[[#This Row],[Version Price]]*FACT_INCLUDES[[#This Row],[Quantity]]</f>
        <v>107.34741831279794</v>
      </c>
      <c r="S63" s="51">
        <f>FACT_INCLUDES[[#This Row],[Amount]]*(1-FACT_INCLUDES[[#This Row],[Order Discount]])</f>
        <v>107.34741831279794</v>
      </c>
      <c r="T63" s="51">
        <f t="shared" si="0"/>
        <v>107.34741831279794</v>
      </c>
      <c r="U63" s="57">
        <f>FACT_INCLUDES[[#This Row],[Income]]/FACT_INCLUDES[[#This Row],[Total Order Income]]</f>
        <v>1</v>
      </c>
      <c r="V63" s="33">
        <f>IF(FACT_INCLUDES[[#This Row],[Order Gap]]&gt;10, 1, 0)/COUNTIFS(FACT_INCLUDES[Order ID], FACT_INCLUDES[[#This Row],[Order ID]])</f>
        <v>1</v>
      </c>
      <c r="W63" s="33">
        <f>IF(FACT_INCLUDES[[#This Row],[Order Type]]="Online", 1, 0)/COUNTIFS(FACT_INCLUDES[Order ID], FACT_INCLUDES[[#This Row],[Order ID]])</f>
        <v>1</v>
      </c>
      <c r="X63" s="52">
        <v>645.16102252087887</v>
      </c>
      <c r="Y63" s="52">
        <v>645.16102252087887</v>
      </c>
      <c r="Z63" s="64">
        <f>IF(FACT_INCLUDES[[#This Row],[Order Type]]="Online", 1, 0)*FACT_INCLUDES[[#This Row],[Income]]</f>
        <v>107.34741831279794</v>
      </c>
    </row>
    <row r="64" spans="1:26" x14ac:dyDescent="0.3">
      <c r="A64" s="4">
        <v>932</v>
      </c>
      <c r="B64" s="4">
        <v>469</v>
      </c>
      <c r="C64" s="4">
        <v>139</v>
      </c>
      <c r="D64" s="58">
        <v>2</v>
      </c>
      <c r="E64" s="28">
        <f>VLOOKUP(FACT_INCLUDES[[#This Row],[Order ID]], ORDERS[], 2)</f>
        <v>38871.136283665823</v>
      </c>
      <c r="F64" s="28">
        <f>VLOOKUP(FACT_INCLUDES[[#This Row],[Order ID]], ORDERS[], 3)</f>
        <v>38873.136283665823</v>
      </c>
      <c r="G64" s="4" t="str">
        <f>VLOOKUP(FACT_INCLUDES[[#This Row],[Order ID]], ORDERS[], 4)</f>
        <v>Online</v>
      </c>
      <c r="H64" s="4" t="str">
        <f>VLOOKUP(FACT_INCLUDES[[#This Row],[Order ID]], ORDERS[], 5)</f>
        <v>AYW8695@gmail.com</v>
      </c>
      <c r="I64" s="4">
        <f>VLOOKUP(FACT_INCLUDES[[#This Row],[Order ID]], ORDERS[], 6)</f>
        <v>0</v>
      </c>
      <c r="J64" s="54">
        <f>VLOOKUP(FACT_INCLUDES[[#This Row],[Order ID]], ORDERS[], 7)</f>
        <v>0</v>
      </c>
      <c r="K64" s="33">
        <v>2</v>
      </c>
      <c r="L64" s="4">
        <f>VLOOKUP(FACT_INCLUDES[[#This Row],[DW Version]], VERSIONS[], 2)</f>
        <v>14</v>
      </c>
      <c r="M64" s="4">
        <f>VLOOKUP(FACT_INCLUDES[[#This Row],[DW Version]], VERSIONS[], 3)</f>
        <v>8</v>
      </c>
      <c r="N64" s="4" t="str">
        <f>VLOOKUP(FACT_INCLUDES[[#This Row],[DW Version]], VERSIONS[], 4)</f>
        <v>white</v>
      </c>
      <c r="O64" s="51">
        <f>VLOOKUP(FACT_INCLUDES[[#This Row],[DW Version]], VERSIONS[], 5)</f>
        <v>57.978394504152632</v>
      </c>
      <c r="P64" s="4" t="str">
        <f>VLOOKUP(FACT_INCLUDES[[#This Row],[DW Version]], VERSIONS[], 6)</f>
        <v>ZoomX</v>
      </c>
      <c r="Q64" s="4" t="str">
        <f>VLOOKUP(FACT_INCLUDES[[#This Row],[DW Version]], VERSIONS[], 7)</f>
        <v>Shoe</v>
      </c>
      <c r="R64" s="51">
        <f>FACT_INCLUDES[[#This Row],[Version Price]]*FACT_INCLUDES[[#This Row],[Quantity]]</f>
        <v>115.95678900830526</v>
      </c>
      <c r="S64" s="51">
        <f>FACT_INCLUDES[[#This Row],[Amount]]*(1-FACT_INCLUDES[[#This Row],[Order Discount]])</f>
        <v>115.95678900830526</v>
      </c>
      <c r="T64" s="51">
        <f t="shared" si="0"/>
        <v>3960.9227608408287</v>
      </c>
      <c r="U64" s="57">
        <f>FACT_INCLUDES[[#This Row],[Income]]/FACT_INCLUDES[[#This Row],[Total Order Income]]</f>
        <v>2.9275195708105613E-2</v>
      </c>
      <c r="V64" s="33">
        <f>IF(FACT_INCLUDES[[#This Row],[Order Gap]]&gt;10, 1, 0)/COUNTIFS(FACT_INCLUDES[Order ID], FACT_INCLUDES[[#This Row],[Order ID]])</f>
        <v>0</v>
      </c>
      <c r="W64" s="33">
        <f>IF(FACT_INCLUDES[[#This Row],[Order Type]]="Online", 1, 0)/COUNTIFS(FACT_INCLUDES[Order ID], FACT_INCLUDES[[#This Row],[Order ID]])</f>
        <v>0.2</v>
      </c>
      <c r="X64" s="52">
        <v>645.16102252087887</v>
      </c>
      <c r="Y64" s="52">
        <v>645.16102252087887</v>
      </c>
      <c r="Z64" s="64">
        <f>IF(FACT_INCLUDES[[#This Row],[Order Type]]="Online", 1, 0)*FACT_INCLUDES[[#This Row],[Income]]</f>
        <v>115.95678900830526</v>
      </c>
    </row>
    <row r="65" spans="1:26" x14ac:dyDescent="0.3">
      <c r="A65" s="4">
        <v>933</v>
      </c>
      <c r="B65" s="4">
        <v>469</v>
      </c>
      <c r="C65" s="4">
        <v>423</v>
      </c>
      <c r="D65" s="58">
        <v>4</v>
      </c>
      <c r="E65" s="28">
        <f>VLOOKUP(FACT_INCLUDES[[#This Row],[Order ID]], ORDERS[], 2)</f>
        <v>38871.136283665823</v>
      </c>
      <c r="F65" s="28">
        <f>VLOOKUP(FACT_INCLUDES[[#This Row],[Order ID]], ORDERS[], 3)</f>
        <v>38873.136283665823</v>
      </c>
      <c r="G65" s="4" t="str">
        <f>VLOOKUP(FACT_INCLUDES[[#This Row],[Order ID]], ORDERS[], 4)</f>
        <v>Online</v>
      </c>
      <c r="H65" s="4" t="str">
        <f>VLOOKUP(FACT_INCLUDES[[#This Row],[Order ID]], ORDERS[], 5)</f>
        <v>AYW8695@gmail.com</v>
      </c>
      <c r="I65" s="4">
        <f>VLOOKUP(FACT_INCLUDES[[#This Row],[Order ID]], ORDERS[], 6)</f>
        <v>0</v>
      </c>
      <c r="J65" s="54">
        <f>VLOOKUP(FACT_INCLUDES[[#This Row],[Order ID]], ORDERS[], 7)</f>
        <v>0</v>
      </c>
      <c r="K65" s="33">
        <v>2</v>
      </c>
      <c r="L65" s="4">
        <f>VLOOKUP(FACT_INCLUDES[[#This Row],[DW Version]], VERSIONS[], 2)</f>
        <v>43</v>
      </c>
      <c r="M65" s="4">
        <f>VLOOKUP(FACT_INCLUDES[[#This Row],[DW Version]], VERSIONS[], 3)</f>
        <v>6.5</v>
      </c>
      <c r="N65" s="4" t="str">
        <f>VLOOKUP(FACT_INCLUDES[[#This Row],[DW Version]], VERSIONS[], 4)</f>
        <v>white</v>
      </c>
      <c r="O65" s="51">
        <f>VLOOKUP(FACT_INCLUDES[[#This Row],[DW Version]], VERSIONS[], 5)</f>
        <v>222.2003873233308</v>
      </c>
      <c r="P65" s="4" t="str">
        <f>VLOOKUP(FACT_INCLUDES[[#This Row],[DW Version]], VERSIONS[], 6)</f>
        <v>Flex Experience</v>
      </c>
      <c r="Q65" s="4" t="str">
        <f>VLOOKUP(FACT_INCLUDES[[#This Row],[DW Version]], VERSIONS[], 7)</f>
        <v>Apparel</v>
      </c>
      <c r="R65" s="51">
        <f>FACT_INCLUDES[[#This Row],[Version Price]]*FACT_INCLUDES[[#This Row],[Quantity]]</f>
        <v>888.80154929332321</v>
      </c>
      <c r="S65" s="51">
        <f>FACT_INCLUDES[[#This Row],[Amount]]*(1-FACT_INCLUDES[[#This Row],[Order Discount]])</f>
        <v>888.80154929332321</v>
      </c>
      <c r="T65" s="51">
        <f t="shared" si="0"/>
        <v>3960.9227608408287</v>
      </c>
      <c r="U65" s="57">
        <f>FACT_INCLUDES[[#This Row],[Income]]/FACT_INCLUDES[[#This Row],[Total Order Income]]</f>
        <v>0.22439254763570485</v>
      </c>
      <c r="V65" s="33">
        <f>IF(FACT_INCLUDES[[#This Row],[Order Gap]]&gt;10, 1, 0)/COUNTIFS(FACT_INCLUDES[Order ID], FACT_INCLUDES[[#This Row],[Order ID]])</f>
        <v>0</v>
      </c>
      <c r="W65" s="33">
        <f>IF(FACT_INCLUDES[[#This Row],[Order Type]]="Online", 1, 0)/COUNTIFS(FACT_INCLUDES[Order ID], FACT_INCLUDES[[#This Row],[Order ID]])</f>
        <v>0.2</v>
      </c>
      <c r="X65" s="52">
        <v>645.16102252087887</v>
      </c>
      <c r="Y65" s="52">
        <v>645.16102252087887</v>
      </c>
      <c r="Z65" s="64">
        <f>IF(FACT_INCLUDES[[#This Row],[Order Type]]="Online", 1, 0)*FACT_INCLUDES[[#This Row],[Income]]</f>
        <v>888.80154929332321</v>
      </c>
    </row>
    <row r="66" spans="1:26" x14ac:dyDescent="0.3">
      <c r="A66" s="4">
        <v>934</v>
      </c>
      <c r="B66" s="4">
        <v>469</v>
      </c>
      <c r="C66" s="4">
        <v>425</v>
      </c>
      <c r="D66" s="58">
        <v>4</v>
      </c>
      <c r="E66" s="28">
        <f>VLOOKUP(FACT_INCLUDES[[#This Row],[Order ID]], ORDERS[], 2)</f>
        <v>38871.136283665823</v>
      </c>
      <c r="F66" s="28">
        <f>VLOOKUP(FACT_INCLUDES[[#This Row],[Order ID]], ORDERS[], 3)</f>
        <v>38873.136283665823</v>
      </c>
      <c r="G66" s="4" t="str">
        <f>VLOOKUP(FACT_INCLUDES[[#This Row],[Order ID]], ORDERS[], 4)</f>
        <v>Online</v>
      </c>
      <c r="H66" s="4" t="str">
        <f>VLOOKUP(FACT_INCLUDES[[#This Row],[Order ID]], ORDERS[], 5)</f>
        <v>AYW8695@gmail.com</v>
      </c>
      <c r="I66" s="4">
        <f>VLOOKUP(FACT_INCLUDES[[#This Row],[Order ID]], ORDERS[], 6)</f>
        <v>0</v>
      </c>
      <c r="J66" s="54">
        <f>VLOOKUP(FACT_INCLUDES[[#This Row],[Order ID]], ORDERS[], 7)</f>
        <v>0</v>
      </c>
      <c r="K66" s="33">
        <v>2</v>
      </c>
      <c r="L66" s="4">
        <f>VLOOKUP(FACT_INCLUDES[[#This Row],[DW Version]], VERSIONS[], 2)</f>
        <v>43</v>
      </c>
      <c r="M66" s="4">
        <f>VLOOKUP(FACT_INCLUDES[[#This Row],[DW Version]], VERSIONS[], 3)</f>
        <v>9.5</v>
      </c>
      <c r="N66" s="4" t="str">
        <f>VLOOKUP(FACT_INCLUDES[[#This Row],[DW Version]], VERSIONS[], 4)</f>
        <v>black</v>
      </c>
      <c r="O66" s="51">
        <f>VLOOKUP(FACT_INCLUDES[[#This Row],[DW Version]], VERSIONS[], 5)</f>
        <v>322.06436013576808</v>
      </c>
      <c r="P66" s="4" t="str">
        <f>VLOOKUP(FACT_INCLUDES[[#This Row],[DW Version]], VERSIONS[], 6)</f>
        <v>Flex Experience</v>
      </c>
      <c r="Q66" s="4" t="str">
        <f>VLOOKUP(FACT_INCLUDES[[#This Row],[DW Version]], VERSIONS[], 7)</f>
        <v>Apparel</v>
      </c>
      <c r="R66" s="51">
        <f>FACT_INCLUDES[[#This Row],[Version Price]]*FACT_INCLUDES[[#This Row],[Quantity]]</f>
        <v>1288.2574405430723</v>
      </c>
      <c r="S66" s="51">
        <f>FACT_INCLUDES[[#This Row],[Amount]]*(1-FACT_INCLUDES[[#This Row],[Order Discount]])</f>
        <v>1288.2574405430723</v>
      </c>
      <c r="T66" s="51">
        <f t="shared" ref="T66:T129" si="1">SUMIFS(S:S, B:B, B66)</f>
        <v>3960.9227608408287</v>
      </c>
      <c r="U66" s="57">
        <f>FACT_INCLUDES[[#This Row],[Income]]/FACT_INCLUDES[[#This Row],[Total Order Income]]</f>
        <v>0.32524174752390267</v>
      </c>
      <c r="V66" s="33">
        <f>IF(FACT_INCLUDES[[#This Row],[Order Gap]]&gt;10, 1, 0)/COUNTIFS(FACT_INCLUDES[Order ID], FACT_INCLUDES[[#This Row],[Order ID]])</f>
        <v>0</v>
      </c>
      <c r="W66" s="33">
        <f>IF(FACT_INCLUDES[[#This Row],[Order Type]]="Online", 1, 0)/COUNTIFS(FACT_INCLUDES[Order ID], FACT_INCLUDES[[#This Row],[Order ID]])</f>
        <v>0.2</v>
      </c>
      <c r="X66" s="52">
        <v>645.16102252087887</v>
      </c>
      <c r="Y66" s="52">
        <v>645.16102252087887</v>
      </c>
      <c r="Z66" s="64">
        <f>IF(FACT_INCLUDES[[#This Row],[Order Type]]="Online", 1, 0)*FACT_INCLUDES[[#This Row],[Income]]</f>
        <v>1288.2574405430723</v>
      </c>
    </row>
    <row r="67" spans="1:26" x14ac:dyDescent="0.3">
      <c r="A67" s="4">
        <v>935</v>
      </c>
      <c r="B67" s="4">
        <v>469</v>
      </c>
      <c r="C67" s="4">
        <v>785</v>
      </c>
      <c r="D67" s="58">
        <v>2</v>
      </c>
      <c r="E67" s="28">
        <f>VLOOKUP(FACT_INCLUDES[[#This Row],[Order ID]], ORDERS[], 2)</f>
        <v>38871.136283665823</v>
      </c>
      <c r="F67" s="28">
        <f>VLOOKUP(FACT_INCLUDES[[#This Row],[Order ID]], ORDERS[], 3)</f>
        <v>38873.136283665823</v>
      </c>
      <c r="G67" s="4" t="str">
        <f>VLOOKUP(FACT_INCLUDES[[#This Row],[Order ID]], ORDERS[], 4)</f>
        <v>Online</v>
      </c>
      <c r="H67" s="4" t="str">
        <f>VLOOKUP(FACT_INCLUDES[[#This Row],[Order ID]], ORDERS[], 5)</f>
        <v>AYW8695@gmail.com</v>
      </c>
      <c r="I67" s="4">
        <f>VLOOKUP(FACT_INCLUDES[[#This Row],[Order ID]], ORDERS[], 6)</f>
        <v>0</v>
      </c>
      <c r="J67" s="54">
        <f>VLOOKUP(FACT_INCLUDES[[#This Row],[Order ID]], ORDERS[], 7)</f>
        <v>0</v>
      </c>
      <c r="K67" s="33">
        <v>2</v>
      </c>
      <c r="L67" s="4">
        <f>VLOOKUP(FACT_INCLUDES[[#This Row],[DW Version]], VERSIONS[], 2)</f>
        <v>80</v>
      </c>
      <c r="M67" s="4">
        <f>VLOOKUP(FACT_INCLUDES[[#This Row],[DW Version]], VERSIONS[], 3)</f>
        <v>8.5</v>
      </c>
      <c r="N67" s="4" t="str">
        <f>VLOOKUP(FACT_INCLUDES[[#This Row],[DW Version]], VERSIONS[], 4)</f>
        <v>black</v>
      </c>
      <c r="O67" s="51">
        <f>VLOOKUP(FACT_INCLUDES[[#This Row],[DW Version]], VERSIONS[], 5)</f>
        <v>46.510276807018393</v>
      </c>
      <c r="P67" s="4" t="str">
        <f>VLOOKUP(FACT_INCLUDES[[#This Row],[DW Version]], VERSIONS[], 6)</f>
        <v>Quest 3</v>
      </c>
      <c r="Q67" s="4" t="str">
        <f>VLOOKUP(FACT_INCLUDES[[#This Row],[DW Version]], VERSIONS[], 7)</f>
        <v>Shoe</v>
      </c>
      <c r="R67" s="51">
        <f>FACT_INCLUDES[[#This Row],[Version Price]]*FACT_INCLUDES[[#This Row],[Quantity]]</f>
        <v>93.020553614036785</v>
      </c>
      <c r="S67" s="51">
        <f>FACT_INCLUDES[[#This Row],[Amount]]*(1-FACT_INCLUDES[[#This Row],[Order Discount]])</f>
        <v>93.020553614036785</v>
      </c>
      <c r="T67" s="51">
        <f t="shared" si="1"/>
        <v>3960.9227608408287</v>
      </c>
      <c r="U67" s="57">
        <f>FACT_INCLUDES[[#This Row],[Income]]/FACT_INCLUDES[[#This Row],[Total Order Income]]</f>
        <v>2.3484566408028186E-2</v>
      </c>
      <c r="V67" s="33">
        <f>IF(FACT_INCLUDES[[#This Row],[Order Gap]]&gt;10, 1, 0)/COUNTIFS(FACT_INCLUDES[Order ID], FACT_INCLUDES[[#This Row],[Order ID]])</f>
        <v>0</v>
      </c>
      <c r="W67" s="33">
        <f>IF(FACT_INCLUDES[[#This Row],[Order Type]]="Online", 1, 0)/COUNTIFS(FACT_INCLUDES[Order ID], FACT_INCLUDES[[#This Row],[Order ID]])</f>
        <v>0.2</v>
      </c>
      <c r="X67" s="52">
        <v>645.16102252087887</v>
      </c>
      <c r="Y67" s="52">
        <v>645.16102252087887</v>
      </c>
      <c r="Z67" s="64">
        <f>IF(FACT_INCLUDES[[#This Row],[Order Type]]="Online", 1, 0)*FACT_INCLUDES[[#This Row],[Income]]</f>
        <v>93.020553614036785</v>
      </c>
    </row>
    <row r="68" spans="1:26" x14ac:dyDescent="0.3">
      <c r="A68" s="4">
        <v>936</v>
      </c>
      <c r="B68" s="4">
        <v>469</v>
      </c>
      <c r="C68" s="4">
        <v>827</v>
      </c>
      <c r="D68" s="58">
        <v>4</v>
      </c>
      <c r="E68" s="28">
        <f>VLOOKUP(FACT_INCLUDES[[#This Row],[Order ID]], ORDERS[], 2)</f>
        <v>38871.136283665823</v>
      </c>
      <c r="F68" s="28">
        <f>VLOOKUP(FACT_INCLUDES[[#This Row],[Order ID]], ORDERS[], 3)</f>
        <v>38873.136283665823</v>
      </c>
      <c r="G68" s="4" t="str">
        <f>VLOOKUP(FACT_INCLUDES[[#This Row],[Order ID]], ORDERS[], 4)</f>
        <v>Online</v>
      </c>
      <c r="H68" s="4" t="str">
        <f>VLOOKUP(FACT_INCLUDES[[#This Row],[Order ID]], ORDERS[], 5)</f>
        <v>AYW8695@gmail.com</v>
      </c>
      <c r="I68" s="4">
        <f>VLOOKUP(FACT_INCLUDES[[#This Row],[Order ID]], ORDERS[], 6)</f>
        <v>0</v>
      </c>
      <c r="J68" s="54">
        <f>VLOOKUP(FACT_INCLUDES[[#This Row],[Order ID]], ORDERS[], 7)</f>
        <v>0</v>
      </c>
      <c r="K68" s="33">
        <v>2</v>
      </c>
      <c r="L68" s="4">
        <f>VLOOKUP(FACT_INCLUDES[[#This Row],[DW Version]], VERSIONS[], 2)</f>
        <v>84</v>
      </c>
      <c r="M68" s="4">
        <f>VLOOKUP(FACT_INCLUDES[[#This Row],[DW Version]], VERSIONS[], 3)</f>
        <v>6.5</v>
      </c>
      <c r="N68" s="4" t="str">
        <f>VLOOKUP(FACT_INCLUDES[[#This Row],[DW Version]], VERSIONS[], 4)</f>
        <v>red</v>
      </c>
      <c r="O68" s="51">
        <f>VLOOKUP(FACT_INCLUDES[[#This Row],[DW Version]], VERSIONS[], 5)</f>
        <v>393.7216070955227</v>
      </c>
      <c r="P68" s="4" t="str">
        <f>VLOOKUP(FACT_INCLUDES[[#This Row],[DW Version]], VERSIONS[], 6)</f>
        <v>AeroLoft Running Vest</v>
      </c>
      <c r="Q68" s="4" t="str">
        <f>VLOOKUP(FACT_INCLUDES[[#This Row],[DW Version]], VERSIONS[], 7)</f>
        <v>Apparel</v>
      </c>
      <c r="R68" s="51">
        <f>FACT_INCLUDES[[#This Row],[Version Price]]*FACT_INCLUDES[[#This Row],[Quantity]]</f>
        <v>1574.8864283820908</v>
      </c>
      <c r="S68" s="51">
        <f>FACT_INCLUDES[[#This Row],[Amount]]*(1-FACT_INCLUDES[[#This Row],[Order Discount]])</f>
        <v>1574.8864283820908</v>
      </c>
      <c r="T68" s="51">
        <f t="shared" si="1"/>
        <v>3960.9227608408287</v>
      </c>
      <c r="U68" s="57">
        <f>FACT_INCLUDES[[#This Row],[Income]]/FACT_INCLUDES[[#This Row],[Total Order Income]]</f>
        <v>0.39760594272425859</v>
      </c>
      <c r="V68" s="33">
        <f>IF(FACT_INCLUDES[[#This Row],[Order Gap]]&gt;10, 1, 0)/COUNTIFS(FACT_INCLUDES[Order ID], FACT_INCLUDES[[#This Row],[Order ID]])</f>
        <v>0</v>
      </c>
      <c r="W68" s="33">
        <f>IF(FACT_INCLUDES[[#This Row],[Order Type]]="Online", 1, 0)/COUNTIFS(FACT_INCLUDES[Order ID], FACT_INCLUDES[[#This Row],[Order ID]])</f>
        <v>0.2</v>
      </c>
      <c r="X68" s="52">
        <v>645.16102252087887</v>
      </c>
      <c r="Y68" s="52">
        <v>645.16102252087887</v>
      </c>
      <c r="Z68" s="64">
        <f>IF(FACT_INCLUDES[[#This Row],[Order Type]]="Online", 1, 0)*FACT_INCLUDES[[#This Row],[Income]]</f>
        <v>1574.8864283820908</v>
      </c>
    </row>
    <row r="69" spans="1:26" x14ac:dyDescent="0.3">
      <c r="A69" s="4">
        <v>937</v>
      </c>
      <c r="B69" s="4">
        <v>470</v>
      </c>
      <c r="C69" s="4">
        <v>706</v>
      </c>
      <c r="D69" s="58">
        <v>1</v>
      </c>
      <c r="E69" s="28">
        <f>VLOOKUP(FACT_INCLUDES[[#This Row],[Order ID]], ORDERS[], 2)</f>
        <v>39001.113859666242</v>
      </c>
      <c r="F69" s="28">
        <f>VLOOKUP(FACT_INCLUDES[[#This Row],[Order ID]], ORDERS[], 3)</f>
        <v>39001.113859666242</v>
      </c>
      <c r="G69" s="4" t="str">
        <f>VLOOKUP(FACT_INCLUDES[[#This Row],[Order ID]], ORDERS[], 4)</f>
        <v>In-Store</v>
      </c>
      <c r="H69" s="4" t="str">
        <f>VLOOKUP(FACT_INCLUDES[[#This Row],[Order ID]], ORDERS[], 5)</f>
        <v>JMH4952@gmail.com</v>
      </c>
      <c r="I69" s="4">
        <f>VLOOKUP(FACT_INCLUDES[[#This Row],[Order ID]], ORDERS[], 6)</f>
        <v>2</v>
      </c>
      <c r="J69" s="54">
        <f>VLOOKUP(FACT_INCLUDES[[#This Row],[Order ID]], ORDERS[], 7)</f>
        <v>0</v>
      </c>
      <c r="K69" s="33">
        <v>0</v>
      </c>
      <c r="L69" s="4">
        <f>VLOOKUP(FACT_INCLUDES[[#This Row],[DW Version]], VERSIONS[], 2)</f>
        <v>72</v>
      </c>
      <c r="M69" s="4">
        <f>VLOOKUP(FACT_INCLUDES[[#This Row],[DW Version]], VERSIONS[], 3)</f>
        <v>7</v>
      </c>
      <c r="N69" s="4" t="str">
        <f>VLOOKUP(FACT_INCLUDES[[#This Row],[DW Version]], VERSIONS[], 4)</f>
        <v>white</v>
      </c>
      <c r="O69" s="51">
        <f>VLOOKUP(FACT_INCLUDES[[#This Row],[DW Version]], VERSIONS[], 5)</f>
        <v>40.822033542747491</v>
      </c>
      <c r="P69" s="4" t="str">
        <f>VLOOKUP(FACT_INCLUDES[[#This Row],[DW Version]], VERSIONS[], 6)</f>
        <v>Zoom Structure 22</v>
      </c>
      <c r="Q69" s="4" t="str">
        <f>VLOOKUP(FACT_INCLUDES[[#This Row],[DW Version]], VERSIONS[], 7)</f>
        <v>Shoe</v>
      </c>
      <c r="R69" s="51">
        <f>FACT_INCLUDES[[#This Row],[Version Price]]*FACT_INCLUDES[[#This Row],[Quantity]]</f>
        <v>40.822033542747491</v>
      </c>
      <c r="S69" s="51">
        <f>FACT_INCLUDES[[#This Row],[Amount]]*(1-FACT_INCLUDES[[#This Row],[Order Discount]])</f>
        <v>40.822033542747491</v>
      </c>
      <c r="T69" s="51">
        <f t="shared" si="1"/>
        <v>40.822033542747491</v>
      </c>
      <c r="U69" s="57">
        <f>FACT_INCLUDES[[#This Row],[Income]]/FACT_INCLUDES[[#This Row],[Total Order Income]]</f>
        <v>1</v>
      </c>
      <c r="V69" s="33">
        <f>IF(FACT_INCLUDES[[#This Row],[Order Gap]]&gt;10, 1, 0)/COUNTIFS(FACT_INCLUDES[Order ID], FACT_INCLUDES[[#This Row],[Order ID]])</f>
        <v>0</v>
      </c>
      <c r="W69" s="33">
        <f>IF(FACT_INCLUDES[[#This Row],[Order Type]]="Online", 1, 0)/COUNTIFS(FACT_INCLUDES[Order ID], FACT_INCLUDES[[#This Row],[Order ID]])</f>
        <v>0</v>
      </c>
      <c r="X69" s="52">
        <v>645.16102252087887</v>
      </c>
      <c r="Y69" s="52">
        <v>645.16102252087887</v>
      </c>
      <c r="Z69" s="64">
        <f>IF(FACT_INCLUDES[[#This Row],[Order Type]]="Online", 1, 0)*FACT_INCLUDES[[#This Row],[Income]]</f>
        <v>0</v>
      </c>
    </row>
    <row r="70" spans="1:26" x14ac:dyDescent="0.3">
      <c r="A70" s="4">
        <v>949</v>
      </c>
      <c r="B70" s="4">
        <v>476</v>
      </c>
      <c r="C70" s="4">
        <v>631</v>
      </c>
      <c r="D70" s="58">
        <v>1</v>
      </c>
      <c r="E70" s="28">
        <f>VLOOKUP(FACT_INCLUDES[[#This Row],[Order ID]], ORDERS[], 2)</f>
        <v>38921.180478444621</v>
      </c>
      <c r="F70" s="28">
        <f>VLOOKUP(FACT_INCLUDES[[#This Row],[Order ID]], ORDERS[], 3)</f>
        <v>38921.180478444621</v>
      </c>
      <c r="G70" s="4" t="str">
        <f>VLOOKUP(FACT_INCLUDES[[#This Row],[Order ID]], ORDERS[], 4)</f>
        <v>In-Store</v>
      </c>
      <c r="H70" s="4" t="str">
        <f>VLOOKUP(FACT_INCLUDES[[#This Row],[Order ID]], ORDERS[], 5)</f>
        <v>ARW6161@gmail.com</v>
      </c>
      <c r="I70" s="4">
        <f>VLOOKUP(FACT_INCLUDES[[#This Row],[Order ID]], ORDERS[], 6)</f>
        <v>23</v>
      </c>
      <c r="J70" s="54">
        <f>VLOOKUP(FACT_INCLUDES[[#This Row],[Order ID]], ORDERS[], 7)</f>
        <v>0</v>
      </c>
      <c r="K70" s="33">
        <v>0</v>
      </c>
      <c r="L70" s="4">
        <f>VLOOKUP(FACT_INCLUDES[[#This Row],[DW Version]], VERSIONS[], 2)</f>
        <v>64</v>
      </c>
      <c r="M70" s="4">
        <f>VLOOKUP(FACT_INCLUDES[[#This Row],[DW Version]], VERSIONS[], 3)</f>
        <v>12</v>
      </c>
      <c r="N70" s="4" t="str">
        <f>VLOOKUP(FACT_INCLUDES[[#This Row],[DW Version]], VERSIONS[], 4)</f>
        <v>white</v>
      </c>
      <c r="O70" s="51">
        <f>VLOOKUP(FACT_INCLUDES[[#This Row],[DW Version]], VERSIONS[], 5)</f>
        <v>92.081442621618407</v>
      </c>
      <c r="P70" s="4" t="str">
        <f>VLOOKUP(FACT_INCLUDES[[#This Row],[DW Version]], VERSIONS[], 6)</f>
        <v>Hyperdunk</v>
      </c>
      <c r="Q70" s="4" t="str">
        <f>VLOOKUP(FACT_INCLUDES[[#This Row],[DW Version]], VERSIONS[], 7)</f>
        <v>Shoe</v>
      </c>
      <c r="R70" s="51">
        <f>FACT_INCLUDES[[#This Row],[Version Price]]*FACT_INCLUDES[[#This Row],[Quantity]]</f>
        <v>92.081442621618407</v>
      </c>
      <c r="S70" s="51">
        <f>FACT_INCLUDES[[#This Row],[Amount]]*(1-FACT_INCLUDES[[#This Row],[Order Discount]])</f>
        <v>92.081442621618407</v>
      </c>
      <c r="T70" s="51">
        <f t="shared" si="1"/>
        <v>585.33197349073214</v>
      </c>
      <c r="U70" s="57">
        <f>FACT_INCLUDES[[#This Row],[Income]]/FACT_INCLUDES[[#This Row],[Total Order Income]]</f>
        <v>0.15731490298142134</v>
      </c>
      <c r="V70" s="33">
        <f>IF(FACT_INCLUDES[[#This Row],[Order Gap]]&gt;10, 1, 0)/COUNTIFS(FACT_INCLUDES[Order ID], FACT_INCLUDES[[#This Row],[Order ID]])</f>
        <v>0</v>
      </c>
      <c r="W70" s="33">
        <f>IF(FACT_INCLUDES[[#This Row],[Order Type]]="Online", 1, 0)/COUNTIFS(FACT_INCLUDES[Order ID], FACT_INCLUDES[[#This Row],[Order ID]])</f>
        <v>0</v>
      </c>
      <c r="X70" s="52">
        <v>645.16102252087887</v>
      </c>
      <c r="Y70" s="52">
        <v>645.16102252087887</v>
      </c>
      <c r="Z70" s="64">
        <f>IF(FACT_INCLUDES[[#This Row],[Order Type]]="Online", 1, 0)*FACT_INCLUDES[[#This Row],[Income]]</f>
        <v>0</v>
      </c>
    </row>
    <row r="71" spans="1:26" x14ac:dyDescent="0.3">
      <c r="A71" s="4">
        <v>950</v>
      </c>
      <c r="B71" s="4">
        <v>476</v>
      </c>
      <c r="C71" s="4">
        <v>896</v>
      </c>
      <c r="D71" s="58">
        <v>2</v>
      </c>
      <c r="E71" s="28">
        <f>VLOOKUP(FACT_INCLUDES[[#This Row],[Order ID]], ORDERS[], 2)</f>
        <v>38921.180478444621</v>
      </c>
      <c r="F71" s="28">
        <f>VLOOKUP(FACT_INCLUDES[[#This Row],[Order ID]], ORDERS[], 3)</f>
        <v>38921.180478444621</v>
      </c>
      <c r="G71" s="4" t="str">
        <f>VLOOKUP(FACT_INCLUDES[[#This Row],[Order ID]], ORDERS[], 4)</f>
        <v>In-Store</v>
      </c>
      <c r="H71" s="4" t="str">
        <f>VLOOKUP(FACT_INCLUDES[[#This Row],[Order ID]], ORDERS[], 5)</f>
        <v>ARW6161@gmail.com</v>
      </c>
      <c r="I71" s="4">
        <f>VLOOKUP(FACT_INCLUDES[[#This Row],[Order ID]], ORDERS[], 6)</f>
        <v>23</v>
      </c>
      <c r="J71" s="54">
        <f>VLOOKUP(FACT_INCLUDES[[#This Row],[Order ID]], ORDERS[], 7)</f>
        <v>0</v>
      </c>
      <c r="K71" s="33">
        <v>0</v>
      </c>
      <c r="L71" s="4">
        <f>VLOOKUP(FACT_INCLUDES[[#This Row],[DW Version]], VERSIONS[], 2)</f>
        <v>91</v>
      </c>
      <c r="M71" s="4">
        <f>VLOOKUP(FACT_INCLUDES[[#This Row],[DW Version]], VERSIONS[], 3)</f>
        <v>11.5</v>
      </c>
      <c r="N71" s="4" t="str">
        <f>VLOOKUP(FACT_INCLUDES[[#This Row],[DW Version]], VERSIONS[], 4)</f>
        <v>yellow</v>
      </c>
      <c r="O71" s="51">
        <f>VLOOKUP(FACT_INCLUDES[[#This Row],[DW Version]], VERSIONS[], 5)</f>
        <v>246.62526543455687</v>
      </c>
      <c r="P71" s="4" t="str">
        <f>VLOOKUP(FACT_INCLUDES[[#This Row],[DW Version]], VERSIONS[], 6)</f>
        <v>Alphafly NEXT%</v>
      </c>
      <c r="Q71" s="4" t="str">
        <f>VLOOKUP(FACT_INCLUDES[[#This Row],[DW Version]], VERSIONS[], 7)</f>
        <v>Shoe</v>
      </c>
      <c r="R71" s="51">
        <f>FACT_INCLUDES[[#This Row],[Version Price]]*FACT_INCLUDES[[#This Row],[Quantity]]</f>
        <v>493.25053086911373</v>
      </c>
      <c r="S71" s="51">
        <f>FACT_INCLUDES[[#This Row],[Amount]]*(1-FACT_INCLUDES[[#This Row],[Order Discount]])</f>
        <v>493.25053086911373</v>
      </c>
      <c r="T71" s="51">
        <f t="shared" si="1"/>
        <v>585.33197349073214</v>
      </c>
      <c r="U71" s="57">
        <f>FACT_INCLUDES[[#This Row],[Income]]/FACT_INCLUDES[[#This Row],[Total Order Income]]</f>
        <v>0.84268509701857863</v>
      </c>
      <c r="V71" s="33">
        <f>IF(FACT_INCLUDES[[#This Row],[Order Gap]]&gt;10, 1, 0)/COUNTIFS(FACT_INCLUDES[Order ID], FACT_INCLUDES[[#This Row],[Order ID]])</f>
        <v>0</v>
      </c>
      <c r="W71" s="33">
        <f>IF(FACT_INCLUDES[[#This Row],[Order Type]]="Online", 1, 0)/COUNTIFS(FACT_INCLUDES[Order ID], FACT_INCLUDES[[#This Row],[Order ID]])</f>
        <v>0</v>
      </c>
      <c r="X71" s="52">
        <v>645.16102252087887</v>
      </c>
      <c r="Y71" s="52">
        <v>645.16102252087887</v>
      </c>
      <c r="Z71" s="64">
        <f>IF(FACT_INCLUDES[[#This Row],[Order Type]]="Online", 1, 0)*FACT_INCLUDES[[#This Row],[Income]]</f>
        <v>0</v>
      </c>
    </row>
    <row r="72" spans="1:26" x14ac:dyDescent="0.3">
      <c r="A72" s="4">
        <v>1119</v>
      </c>
      <c r="B72" s="4">
        <v>565</v>
      </c>
      <c r="C72" s="4">
        <v>376</v>
      </c>
      <c r="D72" s="58">
        <v>2</v>
      </c>
      <c r="E72" s="28">
        <f>VLOOKUP(FACT_INCLUDES[[#This Row],[Order ID]], ORDERS[], 2)</f>
        <v>39069.244224627291</v>
      </c>
      <c r="F72" s="28">
        <f>VLOOKUP(FACT_INCLUDES[[#This Row],[Order ID]], ORDERS[], 3)</f>
        <v>39069.244224627291</v>
      </c>
      <c r="G72" s="4" t="str">
        <f>VLOOKUP(FACT_INCLUDES[[#This Row],[Order ID]], ORDERS[], 4)</f>
        <v>In-Store</v>
      </c>
      <c r="H72" s="4" t="str">
        <f>VLOOKUP(FACT_INCLUDES[[#This Row],[Order ID]], ORDERS[], 5)</f>
        <v>MZA7688@gmail.com</v>
      </c>
      <c r="I72" s="4">
        <f>VLOOKUP(FACT_INCLUDES[[#This Row],[Order ID]], ORDERS[], 6)</f>
        <v>6</v>
      </c>
      <c r="J72" s="54">
        <f>VLOOKUP(FACT_INCLUDES[[#This Row],[Order ID]], ORDERS[], 7)</f>
        <v>0</v>
      </c>
      <c r="K72" s="33">
        <v>0</v>
      </c>
      <c r="L72" s="4">
        <f>VLOOKUP(FACT_INCLUDES[[#This Row],[DW Version]], VERSIONS[], 2)</f>
        <v>38</v>
      </c>
      <c r="M72" s="4">
        <f>VLOOKUP(FACT_INCLUDES[[#This Row],[DW Version]], VERSIONS[], 3)</f>
        <v>6.5</v>
      </c>
      <c r="N72" s="4" t="str">
        <f>VLOOKUP(FACT_INCLUDES[[#This Row],[DW Version]], VERSIONS[], 4)</f>
        <v>white</v>
      </c>
      <c r="O72" s="51">
        <f>VLOOKUP(FACT_INCLUDES[[#This Row],[DW Version]], VERSIONS[], 5)</f>
        <v>313.06303808473911</v>
      </c>
      <c r="P72" s="4" t="str">
        <f>VLOOKUP(FACT_INCLUDES[[#This Row],[DW Version]], VERSIONS[], 6)</f>
        <v>Free RN 5.0</v>
      </c>
      <c r="Q72" s="4" t="str">
        <f>VLOOKUP(FACT_INCLUDES[[#This Row],[DW Version]], VERSIONS[], 7)</f>
        <v>Shoe</v>
      </c>
      <c r="R72" s="51">
        <f>FACT_INCLUDES[[#This Row],[Version Price]]*FACT_INCLUDES[[#This Row],[Quantity]]</f>
        <v>626.12607616947821</v>
      </c>
      <c r="S72" s="51">
        <f>FACT_INCLUDES[[#This Row],[Amount]]*(1-FACT_INCLUDES[[#This Row],[Order Discount]])</f>
        <v>626.12607616947821</v>
      </c>
      <c r="T72" s="51">
        <f t="shared" si="1"/>
        <v>2359.9143516142217</v>
      </c>
      <c r="U72" s="57">
        <f>FACT_INCLUDES[[#This Row],[Income]]/FACT_INCLUDES[[#This Row],[Total Order Income]]</f>
        <v>0.26531728820632716</v>
      </c>
      <c r="V72" s="33">
        <f>IF(FACT_INCLUDES[[#This Row],[Order Gap]]&gt;10, 1, 0)/COUNTIFS(FACT_INCLUDES[Order ID], FACT_INCLUDES[[#This Row],[Order ID]])</f>
        <v>0</v>
      </c>
      <c r="W72" s="33">
        <f>IF(FACT_INCLUDES[[#This Row],[Order Type]]="Online", 1, 0)/COUNTIFS(FACT_INCLUDES[Order ID], FACT_INCLUDES[[#This Row],[Order ID]])</f>
        <v>0</v>
      </c>
      <c r="X72" s="52">
        <v>645.16102252087887</v>
      </c>
      <c r="Y72" s="52">
        <v>645.16102252087887</v>
      </c>
      <c r="Z72" s="64">
        <f>IF(FACT_INCLUDES[[#This Row],[Order Type]]="Online", 1, 0)*FACT_INCLUDES[[#This Row],[Income]]</f>
        <v>0</v>
      </c>
    </row>
    <row r="73" spans="1:26" x14ac:dyDescent="0.3">
      <c r="A73" s="4">
        <v>1120</v>
      </c>
      <c r="B73" s="4">
        <v>565</v>
      </c>
      <c r="C73" s="4">
        <v>465</v>
      </c>
      <c r="D73" s="58">
        <v>3</v>
      </c>
      <c r="E73" s="28">
        <f>VLOOKUP(FACT_INCLUDES[[#This Row],[Order ID]], ORDERS[], 2)</f>
        <v>39069.244224627291</v>
      </c>
      <c r="F73" s="28">
        <f>VLOOKUP(FACT_INCLUDES[[#This Row],[Order ID]], ORDERS[], 3)</f>
        <v>39069.244224627291</v>
      </c>
      <c r="G73" s="4" t="str">
        <f>VLOOKUP(FACT_INCLUDES[[#This Row],[Order ID]], ORDERS[], 4)</f>
        <v>In-Store</v>
      </c>
      <c r="H73" s="4" t="str">
        <f>VLOOKUP(FACT_INCLUDES[[#This Row],[Order ID]], ORDERS[], 5)</f>
        <v>MZA7688@gmail.com</v>
      </c>
      <c r="I73" s="4">
        <f>VLOOKUP(FACT_INCLUDES[[#This Row],[Order ID]], ORDERS[], 6)</f>
        <v>6</v>
      </c>
      <c r="J73" s="54">
        <f>VLOOKUP(FACT_INCLUDES[[#This Row],[Order ID]], ORDERS[], 7)</f>
        <v>0</v>
      </c>
      <c r="K73" s="33">
        <v>0</v>
      </c>
      <c r="L73" s="4">
        <f>VLOOKUP(FACT_INCLUDES[[#This Row],[DW Version]], VERSIONS[], 2)</f>
        <v>48</v>
      </c>
      <c r="M73" s="4">
        <f>VLOOKUP(FACT_INCLUDES[[#This Row],[DW Version]], VERSIONS[], 3)</f>
        <v>9</v>
      </c>
      <c r="N73" s="4" t="str">
        <f>VLOOKUP(FACT_INCLUDES[[#This Row],[DW Version]], VERSIONS[], 4)</f>
        <v>dark blue</v>
      </c>
      <c r="O73" s="51">
        <f>VLOOKUP(FACT_INCLUDES[[#This Row],[DW Version]], VERSIONS[], 5)</f>
        <v>377.40912696255839</v>
      </c>
      <c r="P73" s="4" t="str">
        <f>VLOOKUP(FACT_INCLUDES[[#This Row],[DW Version]], VERSIONS[], 6)</f>
        <v>Miler Tank</v>
      </c>
      <c r="Q73" s="4" t="str">
        <f>VLOOKUP(FACT_INCLUDES[[#This Row],[DW Version]], VERSIONS[], 7)</f>
        <v>Apparel</v>
      </c>
      <c r="R73" s="51">
        <f>FACT_INCLUDES[[#This Row],[Version Price]]*FACT_INCLUDES[[#This Row],[Quantity]]</f>
        <v>1132.2273808876753</v>
      </c>
      <c r="S73" s="51">
        <f>FACT_INCLUDES[[#This Row],[Amount]]*(1-FACT_INCLUDES[[#This Row],[Order Discount]])</f>
        <v>1132.2273808876753</v>
      </c>
      <c r="T73" s="51">
        <f t="shared" si="1"/>
        <v>2359.9143516142217</v>
      </c>
      <c r="U73" s="57">
        <f>FACT_INCLUDES[[#This Row],[Income]]/FACT_INCLUDES[[#This Row],[Total Order Income]]</f>
        <v>0.47977477661984319</v>
      </c>
      <c r="V73" s="33">
        <f>IF(FACT_INCLUDES[[#This Row],[Order Gap]]&gt;10, 1, 0)/COUNTIFS(FACT_INCLUDES[Order ID], FACT_INCLUDES[[#This Row],[Order ID]])</f>
        <v>0</v>
      </c>
      <c r="W73" s="33">
        <f>IF(FACT_INCLUDES[[#This Row],[Order Type]]="Online", 1, 0)/COUNTIFS(FACT_INCLUDES[Order ID], FACT_INCLUDES[[#This Row],[Order ID]])</f>
        <v>0</v>
      </c>
      <c r="X73" s="52">
        <v>645.16102252087887</v>
      </c>
      <c r="Y73" s="52">
        <v>645.16102252087887</v>
      </c>
      <c r="Z73" s="64">
        <f>IF(FACT_INCLUDES[[#This Row],[Order Type]]="Online", 1, 0)*FACT_INCLUDES[[#This Row],[Income]]</f>
        <v>0</v>
      </c>
    </row>
    <row r="74" spans="1:26" x14ac:dyDescent="0.3">
      <c r="A74" s="4">
        <v>1121</v>
      </c>
      <c r="B74" s="4">
        <v>565</v>
      </c>
      <c r="C74" s="4">
        <v>867</v>
      </c>
      <c r="D74" s="58">
        <v>2</v>
      </c>
      <c r="E74" s="28">
        <f>VLOOKUP(FACT_INCLUDES[[#This Row],[Order ID]], ORDERS[], 2)</f>
        <v>39069.244224627291</v>
      </c>
      <c r="F74" s="28">
        <f>VLOOKUP(FACT_INCLUDES[[#This Row],[Order ID]], ORDERS[], 3)</f>
        <v>39069.244224627291</v>
      </c>
      <c r="G74" s="4" t="str">
        <f>VLOOKUP(FACT_INCLUDES[[#This Row],[Order ID]], ORDERS[], 4)</f>
        <v>In-Store</v>
      </c>
      <c r="H74" s="4" t="str">
        <f>VLOOKUP(FACT_INCLUDES[[#This Row],[Order ID]], ORDERS[], 5)</f>
        <v>MZA7688@gmail.com</v>
      </c>
      <c r="I74" s="4">
        <f>VLOOKUP(FACT_INCLUDES[[#This Row],[Order ID]], ORDERS[], 6)</f>
        <v>6</v>
      </c>
      <c r="J74" s="54">
        <f>VLOOKUP(FACT_INCLUDES[[#This Row],[Order ID]], ORDERS[], 7)</f>
        <v>0</v>
      </c>
      <c r="K74" s="33">
        <v>0</v>
      </c>
      <c r="L74" s="4">
        <f>VLOOKUP(FACT_INCLUDES[[#This Row],[DW Version]], VERSIONS[], 2)</f>
        <v>88</v>
      </c>
      <c r="M74" s="4">
        <f>VLOOKUP(FACT_INCLUDES[[#This Row],[DW Version]], VERSIONS[], 3)</f>
        <v>8.5</v>
      </c>
      <c r="N74" s="4" t="str">
        <f>VLOOKUP(FACT_INCLUDES[[#This Row],[DW Version]], VERSIONS[], 4)</f>
        <v>dark green</v>
      </c>
      <c r="O74" s="51">
        <f>VLOOKUP(FACT_INCLUDES[[#This Row],[DW Version]], VERSIONS[], 5)</f>
        <v>300.7804472785341</v>
      </c>
      <c r="P74" s="4" t="str">
        <f>VLOOKUP(FACT_INCLUDES[[#This Row],[DW Version]], VERSIONS[], 6)</f>
        <v>React Infinity Run</v>
      </c>
      <c r="Q74" s="4" t="str">
        <f>VLOOKUP(FACT_INCLUDES[[#This Row],[DW Version]], VERSIONS[], 7)</f>
        <v>Shoe</v>
      </c>
      <c r="R74" s="51">
        <f>FACT_INCLUDES[[#This Row],[Version Price]]*FACT_INCLUDES[[#This Row],[Quantity]]</f>
        <v>601.5608945570682</v>
      </c>
      <c r="S74" s="51">
        <f>FACT_INCLUDES[[#This Row],[Amount]]*(1-FACT_INCLUDES[[#This Row],[Order Discount]])</f>
        <v>601.5608945570682</v>
      </c>
      <c r="T74" s="51">
        <f t="shared" si="1"/>
        <v>2359.9143516142217</v>
      </c>
      <c r="U74" s="57">
        <f>FACT_INCLUDES[[#This Row],[Income]]/FACT_INCLUDES[[#This Row],[Total Order Income]]</f>
        <v>0.25490793517382965</v>
      </c>
      <c r="V74" s="33">
        <f>IF(FACT_INCLUDES[[#This Row],[Order Gap]]&gt;10, 1, 0)/COUNTIFS(FACT_INCLUDES[Order ID], FACT_INCLUDES[[#This Row],[Order ID]])</f>
        <v>0</v>
      </c>
      <c r="W74" s="33">
        <f>IF(FACT_INCLUDES[[#This Row],[Order Type]]="Online", 1, 0)/COUNTIFS(FACT_INCLUDES[Order ID], FACT_INCLUDES[[#This Row],[Order ID]])</f>
        <v>0</v>
      </c>
      <c r="X74" s="52">
        <v>645.16102252087887</v>
      </c>
      <c r="Y74" s="52">
        <v>645.16102252087887</v>
      </c>
      <c r="Z74" s="64">
        <f>IF(FACT_INCLUDES[[#This Row],[Order Type]]="Online", 1, 0)*FACT_INCLUDES[[#This Row],[Income]]</f>
        <v>0</v>
      </c>
    </row>
    <row r="75" spans="1:26" x14ac:dyDescent="0.3">
      <c r="A75" s="4">
        <v>1131</v>
      </c>
      <c r="B75" s="4">
        <v>572</v>
      </c>
      <c r="C75" s="4">
        <v>61</v>
      </c>
      <c r="D75" s="58">
        <v>2</v>
      </c>
      <c r="E75" s="28">
        <f>VLOOKUP(FACT_INCLUDES[[#This Row],[Order ID]], ORDERS[], 2)</f>
        <v>38823.311707855581</v>
      </c>
      <c r="F75" s="28">
        <f>VLOOKUP(FACT_INCLUDES[[#This Row],[Order ID]], ORDERS[], 3)</f>
        <v>38839.311707855581</v>
      </c>
      <c r="G75" s="4" t="str">
        <f>VLOOKUP(FACT_INCLUDES[[#This Row],[Order ID]], ORDERS[], 4)</f>
        <v>Online</v>
      </c>
      <c r="H75" s="4" t="str">
        <f>VLOOKUP(FACT_INCLUDES[[#This Row],[Order ID]], ORDERS[], 5)</f>
        <v>ARM1969@gmail.com</v>
      </c>
      <c r="I75" s="4">
        <f>VLOOKUP(FACT_INCLUDES[[#This Row],[Order ID]], ORDERS[], 6)</f>
        <v>0</v>
      </c>
      <c r="J75" s="54">
        <f>VLOOKUP(FACT_INCLUDES[[#This Row],[Order ID]], ORDERS[], 7)</f>
        <v>0</v>
      </c>
      <c r="K75" s="33">
        <v>16</v>
      </c>
      <c r="L75" s="4">
        <f>VLOOKUP(FACT_INCLUDES[[#This Row],[DW Version]], VERSIONS[], 2)</f>
        <v>6</v>
      </c>
      <c r="M75" s="4">
        <f>VLOOKUP(FACT_INCLUDES[[#This Row],[DW Version]], VERSIONS[], 3)</f>
        <v>4</v>
      </c>
      <c r="N75" s="4" t="str">
        <f>VLOOKUP(FACT_INCLUDES[[#This Row],[DW Version]], VERSIONS[], 4)</f>
        <v>white</v>
      </c>
      <c r="O75" s="51">
        <f>VLOOKUP(FACT_INCLUDES[[#This Row],[DW Version]], VERSIONS[], 5)</f>
        <v>332.90272477631277</v>
      </c>
      <c r="P75" s="4" t="str">
        <f>VLOOKUP(FACT_INCLUDES[[#This Row],[DW Version]], VERSIONS[], 6)</f>
        <v>Tech Fleece Hoodie</v>
      </c>
      <c r="Q75" s="4" t="str">
        <f>VLOOKUP(FACT_INCLUDES[[#This Row],[DW Version]], VERSIONS[], 7)</f>
        <v>Apparel</v>
      </c>
      <c r="R75" s="51">
        <f>FACT_INCLUDES[[#This Row],[Version Price]]*FACT_INCLUDES[[#This Row],[Quantity]]</f>
        <v>665.80544955262553</v>
      </c>
      <c r="S75" s="51">
        <f>FACT_INCLUDES[[#This Row],[Amount]]*(1-FACT_INCLUDES[[#This Row],[Order Discount]])</f>
        <v>665.80544955262553</v>
      </c>
      <c r="T75" s="51">
        <f t="shared" si="1"/>
        <v>1493.8679329478077</v>
      </c>
      <c r="U75" s="57">
        <f>FACT_INCLUDES[[#This Row],[Income]]/FACT_INCLUDES[[#This Row],[Total Order Income]]</f>
        <v>0.44569230978725832</v>
      </c>
      <c r="V75" s="33">
        <f>IF(FACT_INCLUDES[[#This Row],[Order Gap]]&gt;10, 1, 0)/COUNTIFS(FACT_INCLUDES[Order ID], FACT_INCLUDES[[#This Row],[Order ID]])</f>
        <v>0.33333333333333331</v>
      </c>
      <c r="W75" s="33">
        <f>IF(FACT_INCLUDES[[#This Row],[Order Type]]="Online", 1, 0)/COUNTIFS(FACT_INCLUDES[Order ID], FACT_INCLUDES[[#This Row],[Order ID]])</f>
        <v>0.33333333333333331</v>
      </c>
      <c r="X75" s="52">
        <v>645.16102252087887</v>
      </c>
      <c r="Y75" s="52">
        <v>645.16102252087887</v>
      </c>
      <c r="Z75" s="64">
        <f>IF(FACT_INCLUDES[[#This Row],[Order Type]]="Online", 1, 0)*FACT_INCLUDES[[#This Row],[Income]]</f>
        <v>665.80544955262553</v>
      </c>
    </row>
    <row r="76" spans="1:26" x14ac:dyDescent="0.3">
      <c r="A76" s="4">
        <v>1132</v>
      </c>
      <c r="B76" s="4">
        <v>572</v>
      </c>
      <c r="C76" s="4">
        <v>362</v>
      </c>
      <c r="D76" s="58">
        <v>5</v>
      </c>
      <c r="E76" s="28">
        <f>VLOOKUP(FACT_INCLUDES[[#This Row],[Order ID]], ORDERS[], 2)</f>
        <v>38823.311707855581</v>
      </c>
      <c r="F76" s="28">
        <f>VLOOKUP(FACT_INCLUDES[[#This Row],[Order ID]], ORDERS[], 3)</f>
        <v>38839.311707855581</v>
      </c>
      <c r="G76" s="4" t="str">
        <f>VLOOKUP(FACT_INCLUDES[[#This Row],[Order ID]], ORDERS[], 4)</f>
        <v>Online</v>
      </c>
      <c r="H76" s="4" t="str">
        <f>VLOOKUP(FACT_INCLUDES[[#This Row],[Order ID]], ORDERS[], 5)</f>
        <v>ARM1969@gmail.com</v>
      </c>
      <c r="I76" s="4">
        <f>VLOOKUP(FACT_INCLUDES[[#This Row],[Order ID]], ORDERS[], 6)</f>
        <v>0</v>
      </c>
      <c r="J76" s="54">
        <f>VLOOKUP(FACT_INCLUDES[[#This Row],[Order ID]], ORDERS[], 7)</f>
        <v>0</v>
      </c>
      <c r="K76" s="33">
        <v>16</v>
      </c>
      <c r="L76" s="4">
        <f>VLOOKUP(FACT_INCLUDES[[#This Row],[DW Version]], VERSIONS[], 2)</f>
        <v>36</v>
      </c>
      <c r="M76" s="4">
        <f>VLOOKUP(FACT_INCLUDES[[#This Row],[DW Version]], VERSIONS[], 3)</f>
        <v>9.5</v>
      </c>
      <c r="N76" s="4" t="str">
        <f>VLOOKUP(FACT_INCLUDES[[#This Row],[DW Version]], VERSIONS[], 4)</f>
        <v>green</v>
      </c>
      <c r="O76" s="51">
        <f>VLOOKUP(FACT_INCLUDES[[#This Row],[DW Version]], VERSIONS[], 5)</f>
        <v>129.92243407925321</v>
      </c>
      <c r="P76" s="4" t="str">
        <f>VLOOKUP(FACT_INCLUDES[[#This Row],[DW Version]], VERSIONS[], 6)</f>
        <v>Air Max 270</v>
      </c>
      <c r="Q76" s="4" t="str">
        <f>VLOOKUP(FACT_INCLUDES[[#This Row],[DW Version]], VERSIONS[], 7)</f>
        <v>Shoe</v>
      </c>
      <c r="R76" s="51">
        <f>FACT_INCLUDES[[#This Row],[Version Price]]*FACT_INCLUDES[[#This Row],[Quantity]]</f>
        <v>649.61217039626604</v>
      </c>
      <c r="S76" s="51">
        <f>FACT_INCLUDES[[#This Row],[Amount]]*(1-FACT_INCLUDES[[#This Row],[Order Discount]])</f>
        <v>649.61217039626604</v>
      </c>
      <c r="T76" s="51">
        <f t="shared" si="1"/>
        <v>1493.8679329478077</v>
      </c>
      <c r="U76" s="57">
        <f>FACT_INCLUDES[[#This Row],[Income]]/FACT_INCLUDES[[#This Row],[Total Order Income]]</f>
        <v>0.43485247662717047</v>
      </c>
      <c r="V76" s="33">
        <f>IF(FACT_INCLUDES[[#This Row],[Order Gap]]&gt;10, 1, 0)/COUNTIFS(FACT_INCLUDES[Order ID], FACT_INCLUDES[[#This Row],[Order ID]])</f>
        <v>0.33333333333333331</v>
      </c>
      <c r="W76" s="33">
        <f>IF(FACT_INCLUDES[[#This Row],[Order Type]]="Online", 1, 0)/COUNTIFS(FACT_INCLUDES[Order ID], FACT_INCLUDES[[#This Row],[Order ID]])</f>
        <v>0.33333333333333331</v>
      </c>
      <c r="X76" s="52">
        <v>645.16102252087887</v>
      </c>
      <c r="Y76" s="52">
        <v>645.16102252087887</v>
      </c>
      <c r="Z76" s="64">
        <f>IF(FACT_INCLUDES[[#This Row],[Order Type]]="Online", 1, 0)*FACT_INCLUDES[[#This Row],[Income]]</f>
        <v>649.61217039626604</v>
      </c>
    </row>
    <row r="77" spans="1:26" x14ac:dyDescent="0.3">
      <c r="A77" s="4">
        <v>1133</v>
      </c>
      <c r="B77" s="4">
        <v>572</v>
      </c>
      <c r="C77" s="4">
        <v>870</v>
      </c>
      <c r="D77" s="58">
        <v>1</v>
      </c>
      <c r="E77" s="28">
        <f>VLOOKUP(FACT_INCLUDES[[#This Row],[Order ID]], ORDERS[], 2)</f>
        <v>38823.311707855581</v>
      </c>
      <c r="F77" s="28">
        <f>VLOOKUP(FACT_INCLUDES[[#This Row],[Order ID]], ORDERS[], 3)</f>
        <v>38839.311707855581</v>
      </c>
      <c r="G77" s="4" t="str">
        <f>VLOOKUP(FACT_INCLUDES[[#This Row],[Order ID]], ORDERS[], 4)</f>
        <v>Online</v>
      </c>
      <c r="H77" s="4" t="str">
        <f>VLOOKUP(FACT_INCLUDES[[#This Row],[Order ID]], ORDERS[], 5)</f>
        <v>ARM1969@gmail.com</v>
      </c>
      <c r="I77" s="4">
        <f>VLOOKUP(FACT_INCLUDES[[#This Row],[Order ID]], ORDERS[], 6)</f>
        <v>0</v>
      </c>
      <c r="J77" s="54">
        <f>VLOOKUP(FACT_INCLUDES[[#This Row],[Order ID]], ORDERS[], 7)</f>
        <v>0</v>
      </c>
      <c r="K77" s="33">
        <v>16</v>
      </c>
      <c r="L77" s="4">
        <f>VLOOKUP(FACT_INCLUDES[[#This Row],[DW Version]], VERSIONS[], 2)</f>
        <v>88</v>
      </c>
      <c r="M77" s="4">
        <f>VLOOKUP(FACT_INCLUDES[[#This Row],[DW Version]], VERSIONS[], 3)</f>
        <v>12</v>
      </c>
      <c r="N77" s="4" t="str">
        <f>VLOOKUP(FACT_INCLUDES[[#This Row],[DW Version]], VERSIONS[], 4)</f>
        <v>dark blue</v>
      </c>
      <c r="O77" s="51">
        <f>VLOOKUP(FACT_INCLUDES[[#This Row],[DW Version]], VERSIONS[], 5)</f>
        <v>178.45031299891616</v>
      </c>
      <c r="P77" s="4" t="str">
        <f>VLOOKUP(FACT_INCLUDES[[#This Row],[DW Version]], VERSIONS[], 6)</f>
        <v>React Infinity Run</v>
      </c>
      <c r="Q77" s="4" t="str">
        <f>VLOOKUP(FACT_INCLUDES[[#This Row],[DW Version]], VERSIONS[], 7)</f>
        <v>Shoe</v>
      </c>
      <c r="R77" s="51">
        <f>FACT_INCLUDES[[#This Row],[Version Price]]*FACT_INCLUDES[[#This Row],[Quantity]]</f>
        <v>178.45031299891616</v>
      </c>
      <c r="S77" s="51">
        <f>FACT_INCLUDES[[#This Row],[Amount]]*(1-FACT_INCLUDES[[#This Row],[Order Discount]])</f>
        <v>178.45031299891616</v>
      </c>
      <c r="T77" s="51">
        <f t="shared" si="1"/>
        <v>1493.8679329478077</v>
      </c>
      <c r="U77" s="57">
        <f>FACT_INCLUDES[[#This Row],[Income]]/FACT_INCLUDES[[#This Row],[Total Order Income]]</f>
        <v>0.11945521358557122</v>
      </c>
      <c r="V77" s="33">
        <f>IF(FACT_INCLUDES[[#This Row],[Order Gap]]&gt;10, 1, 0)/COUNTIFS(FACT_INCLUDES[Order ID], FACT_INCLUDES[[#This Row],[Order ID]])</f>
        <v>0.33333333333333331</v>
      </c>
      <c r="W77" s="33">
        <f>IF(FACT_INCLUDES[[#This Row],[Order Type]]="Online", 1, 0)/COUNTIFS(FACT_INCLUDES[Order ID], FACT_INCLUDES[[#This Row],[Order ID]])</f>
        <v>0.33333333333333331</v>
      </c>
      <c r="X77" s="52">
        <v>645.16102252087887</v>
      </c>
      <c r="Y77" s="52">
        <v>645.16102252087887</v>
      </c>
      <c r="Z77" s="64">
        <f>IF(FACT_INCLUDES[[#This Row],[Order Type]]="Online", 1, 0)*FACT_INCLUDES[[#This Row],[Income]]</f>
        <v>178.45031299891616</v>
      </c>
    </row>
    <row r="78" spans="1:26" x14ac:dyDescent="0.3">
      <c r="A78" s="4">
        <v>1162</v>
      </c>
      <c r="B78" s="4">
        <v>584</v>
      </c>
      <c r="C78" s="4">
        <v>298</v>
      </c>
      <c r="D78" s="58">
        <v>4</v>
      </c>
      <c r="E78" s="28">
        <f>VLOOKUP(FACT_INCLUDES[[#This Row],[Order ID]], ORDERS[], 2)</f>
        <v>38793.288542296803</v>
      </c>
      <c r="F78" s="28">
        <f>VLOOKUP(FACT_INCLUDES[[#This Row],[Order ID]], ORDERS[], 3)</f>
        <v>38796.288542296803</v>
      </c>
      <c r="G78" s="4" t="str">
        <f>VLOOKUP(FACT_INCLUDES[[#This Row],[Order ID]], ORDERS[], 4)</f>
        <v>Online</v>
      </c>
      <c r="H78" s="4" t="str">
        <f>VLOOKUP(FACT_INCLUDES[[#This Row],[Order ID]], ORDERS[], 5)</f>
        <v>AXN2878@gmail.com</v>
      </c>
      <c r="I78" s="4">
        <f>VLOOKUP(FACT_INCLUDES[[#This Row],[Order ID]], ORDERS[], 6)</f>
        <v>0</v>
      </c>
      <c r="J78" s="54">
        <f>VLOOKUP(FACT_INCLUDES[[#This Row],[Order ID]], ORDERS[], 7)</f>
        <v>0</v>
      </c>
      <c r="K78" s="33">
        <v>3</v>
      </c>
      <c r="L78" s="4">
        <f>VLOOKUP(FACT_INCLUDES[[#This Row],[DW Version]], VERSIONS[], 2)</f>
        <v>30</v>
      </c>
      <c r="M78" s="4">
        <f>VLOOKUP(FACT_INCLUDES[[#This Row],[DW Version]], VERSIONS[], 3)</f>
        <v>3.5</v>
      </c>
      <c r="N78" s="4" t="str">
        <f>VLOOKUP(FACT_INCLUDES[[#This Row],[DW Version]], VERSIONS[], 4)</f>
        <v>white</v>
      </c>
      <c r="O78" s="51">
        <f>VLOOKUP(FACT_INCLUDES[[#This Row],[DW Version]], VERSIONS[], 5)</f>
        <v>317.62125467517023</v>
      </c>
      <c r="P78" s="4" t="str">
        <f>VLOOKUP(FACT_INCLUDES[[#This Row],[DW Version]], VERSIONS[], 6)</f>
        <v>Air Zoom Terra Kiger</v>
      </c>
      <c r="Q78" s="4" t="str">
        <f>VLOOKUP(FACT_INCLUDES[[#This Row],[DW Version]], VERSIONS[], 7)</f>
        <v>Shoe</v>
      </c>
      <c r="R78" s="51">
        <f>FACT_INCLUDES[[#This Row],[Version Price]]*FACT_INCLUDES[[#This Row],[Quantity]]</f>
        <v>1270.4850187006809</v>
      </c>
      <c r="S78" s="51">
        <f>FACT_INCLUDES[[#This Row],[Amount]]*(1-FACT_INCLUDES[[#This Row],[Order Discount]])</f>
        <v>1270.4850187006809</v>
      </c>
      <c r="T78" s="51">
        <f t="shared" si="1"/>
        <v>1270.4850187006809</v>
      </c>
      <c r="U78" s="57">
        <f>FACT_INCLUDES[[#This Row],[Income]]/FACT_INCLUDES[[#This Row],[Total Order Income]]</f>
        <v>1</v>
      </c>
      <c r="V78" s="33">
        <f>IF(FACT_INCLUDES[[#This Row],[Order Gap]]&gt;10, 1, 0)/COUNTIFS(FACT_INCLUDES[Order ID], FACT_INCLUDES[[#This Row],[Order ID]])</f>
        <v>0</v>
      </c>
      <c r="W78" s="33">
        <f>IF(FACT_INCLUDES[[#This Row],[Order Type]]="Online", 1, 0)/COUNTIFS(FACT_INCLUDES[Order ID], FACT_INCLUDES[[#This Row],[Order ID]])</f>
        <v>1</v>
      </c>
      <c r="X78" s="52">
        <v>645.16102252087887</v>
      </c>
      <c r="Y78" s="52">
        <v>645.16102252087887</v>
      </c>
      <c r="Z78" s="64">
        <f>IF(FACT_INCLUDES[[#This Row],[Order Type]]="Online", 1, 0)*FACT_INCLUDES[[#This Row],[Income]]</f>
        <v>1270.4850187006809</v>
      </c>
    </row>
    <row r="79" spans="1:26" x14ac:dyDescent="0.3">
      <c r="A79" s="4">
        <v>1210</v>
      </c>
      <c r="B79" s="4">
        <v>612</v>
      </c>
      <c r="C79" s="4">
        <v>413</v>
      </c>
      <c r="D79" s="58">
        <v>1</v>
      </c>
      <c r="E79" s="28">
        <f>VLOOKUP(FACT_INCLUDES[[#This Row],[Order ID]], ORDERS[], 2)</f>
        <v>38855.073595951617</v>
      </c>
      <c r="F79" s="28">
        <f>VLOOKUP(FACT_INCLUDES[[#This Row],[Order ID]], ORDERS[], 3)</f>
        <v>38855.073595951617</v>
      </c>
      <c r="G79" s="4" t="str">
        <f>VLOOKUP(FACT_INCLUDES[[#This Row],[Order ID]], ORDERS[], 4)</f>
        <v>In-Store</v>
      </c>
      <c r="H79" s="4" t="str">
        <f>VLOOKUP(FACT_INCLUDES[[#This Row],[Order ID]], ORDERS[], 5)</f>
        <v>GGI6004@gmail.com</v>
      </c>
      <c r="I79" s="4">
        <f>VLOOKUP(FACT_INCLUDES[[#This Row],[Order ID]], ORDERS[], 6)</f>
        <v>42</v>
      </c>
      <c r="J79" s="54">
        <f>VLOOKUP(FACT_INCLUDES[[#This Row],[Order ID]], ORDERS[], 7)</f>
        <v>0</v>
      </c>
      <c r="K79" s="33">
        <v>0</v>
      </c>
      <c r="L79" s="4">
        <f>VLOOKUP(FACT_INCLUDES[[#This Row],[DW Version]], VERSIONS[], 2)</f>
        <v>42</v>
      </c>
      <c r="M79" s="4">
        <f>VLOOKUP(FACT_INCLUDES[[#This Row],[DW Version]], VERSIONS[], 3)</f>
        <v>3</v>
      </c>
      <c r="N79" s="4" t="str">
        <f>VLOOKUP(FACT_INCLUDES[[#This Row],[DW Version]], VERSIONS[], 4)</f>
        <v>red</v>
      </c>
      <c r="O79" s="51">
        <f>VLOOKUP(FACT_INCLUDES[[#This Row],[DW Version]], VERSIONS[], 5)</f>
        <v>73.115259164650539</v>
      </c>
      <c r="P79" s="4" t="str">
        <f>VLOOKUP(FACT_INCLUDES[[#This Row],[DW Version]], VERSIONS[], 6)</f>
        <v>Air Max Thea</v>
      </c>
      <c r="Q79" s="4" t="str">
        <f>VLOOKUP(FACT_INCLUDES[[#This Row],[DW Version]], VERSIONS[], 7)</f>
        <v>Shoe</v>
      </c>
      <c r="R79" s="51">
        <f>FACT_INCLUDES[[#This Row],[Version Price]]*FACT_INCLUDES[[#This Row],[Quantity]]</f>
        <v>73.115259164650539</v>
      </c>
      <c r="S79" s="51">
        <f>FACT_INCLUDES[[#This Row],[Amount]]*(1-FACT_INCLUDES[[#This Row],[Order Discount]])</f>
        <v>73.115259164650539</v>
      </c>
      <c r="T79" s="51">
        <f t="shared" si="1"/>
        <v>2850.6886252577024</v>
      </c>
      <c r="U79" s="57">
        <f>FACT_INCLUDES[[#This Row],[Income]]/FACT_INCLUDES[[#This Row],[Total Order Income]]</f>
        <v>2.5648279688224775E-2</v>
      </c>
      <c r="V79" s="33">
        <f>IF(FACT_INCLUDES[[#This Row],[Order Gap]]&gt;10, 1, 0)/COUNTIFS(FACT_INCLUDES[Order ID], FACT_INCLUDES[[#This Row],[Order ID]])</f>
        <v>0</v>
      </c>
      <c r="W79" s="33">
        <f>IF(FACT_INCLUDES[[#This Row],[Order Type]]="Online", 1, 0)/COUNTIFS(FACT_INCLUDES[Order ID], FACT_INCLUDES[[#This Row],[Order ID]])</f>
        <v>0</v>
      </c>
      <c r="X79" s="52">
        <v>645.16102252087887</v>
      </c>
      <c r="Y79" s="52">
        <v>645.16102252087887</v>
      </c>
      <c r="Z79" s="64">
        <f>IF(FACT_INCLUDES[[#This Row],[Order Type]]="Online", 1, 0)*FACT_INCLUDES[[#This Row],[Income]]</f>
        <v>0</v>
      </c>
    </row>
    <row r="80" spans="1:26" x14ac:dyDescent="0.3">
      <c r="A80" s="4">
        <v>1211</v>
      </c>
      <c r="B80" s="4">
        <v>612</v>
      </c>
      <c r="C80" s="4">
        <v>827</v>
      </c>
      <c r="D80" s="58">
        <v>5</v>
      </c>
      <c r="E80" s="28">
        <f>VLOOKUP(FACT_INCLUDES[[#This Row],[Order ID]], ORDERS[], 2)</f>
        <v>38855.073595951617</v>
      </c>
      <c r="F80" s="28">
        <f>VLOOKUP(FACT_INCLUDES[[#This Row],[Order ID]], ORDERS[], 3)</f>
        <v>38855.073595951617</v>
      </c>
      <c r="G80" s="4" t="str">
        <f>VLOOKUP(FACT_INCLUDES[[#This Row],[Order ID]], ORDERS[], 4)</f>
        <v>In-Store</v>
      </c>
      <c r="H80" s="4" t="str">
        <f>VLOOKUP(FACT_INCLUDES[[#This Row],[Order ID]], ORDERS[], 5)</f>
        <v>GGI6004@gmail.com</v>
      </c>
      <c r="I80" s="4">
        <f>VLOOKUP(FACT_INCLUDES[[#This Row],[Order ID]], ORDERS[], 6)</f>
        <v>42</v>
      </c>
      <c r="J80" s="54">
        <f>VLOOKUP(FACT_INCLUDES[[#This Row],[Order ID]], ORDERS[], 7)</f>
        <v>0</v>
      </c>
      <c r="K80" s="33">
        <v>0</v>
      </c>
      <c r="L80" s="4">
        <f>VLOOKUP(FACT_INCLUDES[[#This Row],[DW Version]], VERSIONS[], 2)</f>
        <v>84</v>
      </c>
      <c r="M80" s="4">
        <f>VLOOKUP(FACT_INCLUDES[[#This Row],[DW Version]], VERSIONS[], 3)</f>
        <v>6.5</v>
      </c>
      <c r="N80" s="4" t="str">
        <f>VLOOKUP(FACT_INCLUDES[[#This Row],[DW Version]], VERSIONS[], 4)</f>
        <v>red</v>
      </c>
      <c r="O80" s="51">
        <f>VLOOKUP(FACT_INCLUDES[[#This Row],[DW Version]], VERSIONS[], 5)</f>
        <v>393.7216070955227</v>
      </c>
      <c r="P80" s="4" t="str">
        <f>VLOOKUP(FACT_INCLUDES[[#This Row],[DW Version]], VERSIONS[], 6)</f>
        <v>AeroLoft Running Vest</v>
      </c>
      <c r="Q80" s="4" t="str">
        <f>VLOOKUP(FACT_INCLUDES[[#This Row],[DW Version]], VERSIONS[], 7)</f>
        <v>Apparel</v>
      </c>
      <c r="R80" s="51">
        <f>FACT_INCLUDES[[#This Row],[Version Price]]*FACT_INCLUDES[[#This Row],[Quantity]]</f>
        <v>1968.6080354776136</v>
      </c>
      <c r="S80" s="51">
        <f>FACT_INCLUDES[[#This Row],[Amount]]*(1-FACT_INCLUDES[[#This Row],[Order Discount]])</f>
        <v>1968.6080354776136</v>
      </c>
      <c r="T80" s="51">
        <f t="shared" si="1"/>
        <v>2850.6886252577024</v>
      </c>
      <c r="U80" s="57">
        <f>FACT_INCLUDES[[#This Row],[Income]]/FACT_INCLUDES[[#This Row],[Total Order Income]]</f>
        <v>0.69057280336944948</v>
      </c>
      <c r="V80" s="33">
        <f>IF(FACT_INCLUDES[[#This Row],[Order Gap]]&gt;10, 1, 0)/COUNTIFS(FACT_INCLUDES[Order ID], FACT_INCLUDES[[#This Row],[Order ID]])</f>
        <v>0</v>
      </c>
      <c r="W80" s="33">
        <f>IF(FACT_INCLUDES[[#This Row],[Order Type]]="Online", 1, 0)/COUNTIFS(FACT_INCLUDES[Order ID], FACT_INCLUDES[[#This Row],[Order ID]])</f>
        <v>0</v>
      </c>
      <c r="X80" s="52">
        <v>645.16102252087887</v>
      </c>
      <c r="Y80" s="52">
        <v>645.16102252087887</v>
      </c>
      <c r="Z80" s="64">
        <f>IF(FACT_INCLUDES[[#This Row],[Order Type]]="Online", 1, 0)*FACT_INCLUDES[[#This Row],[Income]]</f>
        <v>0</v>
      </c>
    </row>
    <row r="81" spans="1:26" x14ac:dyDescent="0.3">
      <c r="A81" s="4">
        <v>1212</v>
      </c>
      <c r="B81" s="4">
        <v>612</v>
      </c>
      <c r="C81" s="4">
        <v>955</v>
      </c>
      <c r="D81" s="58">
        <v>4</v>
      </c>
      <c r="E81" s="28">
        <f>VLOOKUP(FACT_INCLUDES[[#This Row],[Order ID]], ORDERS[], 2)</f>
        <v>38855.073595951617</v>
      </c>
      <c r="F81" s="28">
        <f>VLOOKUP(FACT_INCLUDES[[#This Row],[Order ID]], ORDERS[], 3)</f>
        <v>38855.073595951617</v>
      </c>
      <c r="G81" s="4" t="str">
        <f>VLOOKUP(FACT_INCLUDES[[#This Row],[Order ID]], ORDERS[], 4)</f>
        <v>In-Store</v>
      </c>
      <c r="H81" s="4" t="str">
        <f>VLOOKUP(FACT_INCLUDES[[#This Row],[Order ID]], ORDERS[], 5)</f>
        <v>GGI6004@gmail.com</v>
      </c>
      <c r="I81" s="4">
        <f>VLOOKUP(FACT_INCLUDES[[#This Row],[Order ID]], ORDERS[], 6)</f>
        <v>42</v>
      </c>
      <c r="J81" s="54">
        <f>VLOOKUP(FACT_INCLUDES[[#This Row],[Order ID]], ORDERS[], 7)</f>
        <v>0</v>
      </c>
      <c r="K81" s="33">
        <v>0</v>
      </c>
      <c r="L81" s="4">
        <f>VLOOKUP(FACT_INCLUDES[[#This Row],[DW Version]], VERSIONS[], 2)</f>
        <v>97</v>
      </c>
      <c r="M81" s="4">
        <f>VLOOKUP(FACT_INCLUDES[[#This Row],[DW Version]], VERSIONS[], 3)</f>
        <v>10.5</v>
      </c>
      <c r="N81" s="4" t="str">
        <f>VLOOKUP(FACT_INCLUDES[[#This Row],[DW Version]], VERSIONS[], 4)</f>
        <v>white</v>
      </c>
      <c r="O81" s="51">
        <f>VLOOKUP(FACT_INCLUDES[[#This Row],[DW Version]], VERSIONS[], 5)</f>
        <v>202.24133265385956</v>
      </c>
      <c r="P81" s="4" t="str">
        <f>VLOOKUP(FACT_INCLUDES[[#This Row],[DW Version]], VERSIONS[], 6)</f>
        <v>Nike Socks</v>
      </c>
      <c r="Q81" s="4" t="str">
        <f>VLOOKUP(FACT_INCLUDES[[#This Row],[DW Version]], VERSIONS[], 7)</f>
        <v>Accessories</v>
      </c>
      <c r="R81" s="51">
        <f>FACT_INCLUDES[[#This Row],[Version Price]]*FACT_INCLUDES[[#This Row],[Quantity]]</f>
        <v>808.96533061543823</v>
      </c>
      <c r="S81" s="51">
        <f>FACT_INCLUDES[[#This Row],[Amount]]*(1-FACT_INCLUDES[[#This Row],[Order Discount]])</f>
        <v>808.96533061543823</v>
      </c>
      <c r="T81" s="51">
        <f t="shared" si="1"/>
        <v>2850.6886252577024</v>
      </c>
      <c r="U81" s="57">
        <f>FACT_INCLUDES[[#This Row],[Income]]/FACT_INCLUDES[[#This Row],[Total Order Income]]</f>
        <v>0.28377891694232571</v>
      </c>
      <c r="V81" s="33">
        <f>IF(FACT_INCLUDES[[#This Row],[Order Gap]]&gt;10, 1, 0)/COUNTIFS(FACT_INCLUDES[Order ID], FACT_INCLUDES[[#This Row],[Order ID]])</f>
        <v>0</v>
      </c>
      <c r="W81" s="33">
        <f>IF(FACT_INCLUDES[[#This Row],[Order Type]]="Online", 1, 0)/COUNTIFS(FACT_INCLUDES[Order ID], FACT_INCLUDES[[#This Row],[Order ID]])</f>
        <v>0</v>
      </c>
      <c r="X81" s="52">
        <v>645.16102252087887</v>
      </c>
      <c r="Y81" s="52">
        <v>645.16102252087887</v>
      </c>
      <c r="Z81" s="64">
        <f>IF(FACT_INCLUDES[[#This Row],[Order Type]]="Online", 1, 0)*FACT_INCLUDES[[#This Row],[Income]]</f>
        <v>0</v>
      </c>
    </row>
    <row r="82" spans="1:26" x14ac:dyDescent="0.3">
      <c r="A82" s="4">
        <v>1235</v>
      </c>
      <c r="B82" s="4">
        <v>624</v>
      </c>
      <c r="C82" s="4">
        <v>27</v>
      </c>
      <c r="D82" s="58">
        <v>1</v>
      </c>
      <c r="E82" s="28">
        <f>VLOOKUP(FACT_INCLUDES[[#This Row],[Order ID]], ORDERS[], 2)</f>
        <v>38843.446558148746</v>
      </c>
      <c r="F82" s="28">
        <f>VLOOKUP(FACT_INCLUDES[[#This Row],[Order ID]], ORDERS[], 3)</f>
        <v>38843.446558148746</v>
      </c>
      <c r="G82" s="4" t="str">
        <f>VLOOKUP(FACT_INCLUDES[[#This Row],[Order ID]], ORDERS[], 4)</f>
        <v>In-Store</v>
      </c>
      <c r="H82" s="4" t="str">
        <f>VLOOKUP(FACT_INCLUDES[[#This Row],[Order ID]], ORDERS[], 5)</f>
        <v>AQZ7929@gmail.com</v>
      </c>
      <c r="I82" s="4">
        <f>VLOOKUP(FACT_INCLUDES[[#This Row],[Order ID]], ORDERS[], 6)</f>
        <v>49</v>
      </c>
      <c r="J82" s="54">
        <f>VLOOKUP(FACT_INCLUDES[[#This Row],[Order ID]], ORDERS[], 7)</f>
        <v>0</v>
      </c>
      <c r="K82" s="33">
        <v>0</v>
      </c>
      <c r="L82" s="4">
        <f>VLOOKUP(FACT_INCLUDES[[#This Row],[DW Version]], VERSIONS[], 2)</f>
        <v>3</v>
      </c>
      <c r="M82" s="4">
        <f>VLOOKUP(FACT_INCLUDES[[#This Row],[DW Version]], VERSIONS[], 3)</f>
        <v>3</v>
      </c>
      <c r="N82" s="4" t="str">
        <f>VLOOKUP(FACT_INCLUDES[[#This Row],[DW Version]], VERSIONS[], 4)</f>
        <v>white</v>
      </c>
      <c r="O82" s="51">
        <f>VLOOKUP(FACT_INCLUDES[[#This Row],[DW Version]], VERSIONS[], 5)</f>
        <v>260.50161079939886</v>
      </c>
      <c r="P82" s="4" t="str">
        <f>VLOOKUP(FACT_INCLUDES[[#This Row],[DW Version]], VERSIONS[], 6)</f>
        <v>Dri-FIT Shirt</v>
      </c>
      <c r="Q82" s="4" t="str">
        <f>VLOOKUP(FACT_INCLUDES[[#This Row],[DW Version]], VERSIONS[], 7)</f>
        <v>Apparel</v>
      </c>
      <c r="R82" s="51">
        <f>FACT_INCLUDES[[#This Row],[Version Price]]*FACT_INCLUDES[[#This Row],[Quantity]]</f>
        <v>260.50161079939886</v>
      </c>
      <c r="S82" s="51">
        <f>FACT_INCLUDES[[#This Row],[Amount]]*(1-FACT_INCLUDES[[#This Row],[Order Discount]])</f>
        <v>260.50161079939886</v>
      </c>
      <c r="T82" s="51">
        <f t="shared" si="1"/>
        <v>2480.9470342447885</v>
      </c>
      <c r="U82" s="57">
        <f>FACT_INCLUDES[[#This Row],[Income]]/FACT_INCLUDES[[#This Row],[Total Order Income]]</f>
        <v>0.10500087555424041</v>
      </c>
      <c r="V82" s="33">
        <f>IF(FACT_INCLUDES[[#This Row],[Order Gap]]&gt;10, 1, 0)/COUNTIFS(FACT_INCLUDES[Order ID], FACT_INCLUDES[[#This Row],[Order ID]])</f>
        <v>0</v>
      </c>
      <c r="W82" s="33">
        <f>IF(FACT_INCLUDES[[#This Row],[Order Type]]="Online", 1, 0)/COUNTIFS(FACT_INCLUDES[Order ID], FACT_INCLUDES[[#This Row],[Order ID]])</f>
        <v>0</v>
      </c>
      <c r="X82" s="52">
        <v>645.16102252087887</v>
      </c>
      <c r="Y82" s="52">
        <v>645.16102252087887</v>
      </c>
      <c r="Z82" s="64">
        <f>IF(FACT_INCLUDES[[#This Row],[Order Type]]="Online", 1, 0)*FACT_INCLUDES[[#This Row],[Income]]</f>
        <v>0</v>
      </c>
    </row>
    <row r="83" spans="1:26" x14ac:dyDescent="0.3">
      <c r="A83" s="4">
        <v>1236</v>
      </c>
      <c r="B83" s="4">
        <v>624</v>
      </c>
      <c r="C83" s="4">
        <v>67</v>
      </c>
      <c r="D83" s="58">
        <v>4</v>
      </c>
      <c r="E83" s="28">
        <f>VLOOKUP(FACT_INCLUDES[[#This Row],[Order ID]], ORDERS[], 2)</f>
        <v>38843.446558148746</v>
      </c>
      <c r="F83" s="28">
        <f>VLOOKUP(FACT_INCLUDES[[#This Row],[Order ID]], ORDERS[], 3)</f>
        <v>38843.446558148746</v>
      </c>
      <c r="G83" s="4" t="str">
        <f>VLOOKUP(FACT_INCLUDES[[#This Row],[Order ID]], ORDERS[], 4)</f>
        <v>In-Store</v>
      </c>
      <c r="H83" s="4" t="str">
        <f>VLOOKUP(FACT_INCLUDES[[#This Row],[Order ID]], ORDERS[], 5)</f>
        <v>AQZ7929@gmail.com</v>
      </c>
      <c r="I83" s="4">
        <f>VLOOKUP(FACT_INCLUDES[[#This Row],[Order ID]], ORDERS[], 6)</f>
        <v>49</v>
      </c>
      <c r="J83" s="54">
        <f>VLOOKUP(FACT_INCLUDES[[#This Row],[Order ID]], ORDERS[], 7)</f>
        <v>0</v>
      </c>
      <c r="K83" s="33">
        <v>0</v>
      </c>
      <c r="L83" s="4">
        <f>VLOOKUP(FACT_INCLUDES[[#This Row],[DW Version]], VERSIONS[], 2)</f>
        <v>6</v>
      </c>
      <c r="M83" s="4">
        <f>VLOOKUP(FACT_INCLUDES[[#This Row],[DW Version]], VERSIONS[], 3)</f>
        <v>9.5</v>
      </c>
      <c r="N83" s="4" t="str">
        <f>VLOOKUP(FACT_INCLUDES[[#This Row],[DW Version]], VERSIONS[], 4)</f>
        <v>blue</v>
      </c>
      <c r="O83" s="51">
        <f>VLOOKUP(FACT_INCLUDES[[#This Row],[DW Version]], VERSIONS[], 5)</f>
        <v>173.73430665082469</v>
      </c>
      <c r="P83" s="4" t="str">
        <f>VLOOKUP(FACT_INCLUDES[[#This Row],[DW Version]], VERSIONS[], 6)</f>
        <v>Tech Fleece Hoodie</v>
      </c>
      <c r="Q83" s="4" t="str">
        <f>VLOOKUP(FACT_INCLUDES[[#This Row],[DW Version]], VERSIONS[], 7)</f>
        <v>Apparel</v>
      </c>
      <c r="R83" s="51">
        <f>FACT_INCLUDES[[#This Row],[Version Price]]*FACT_INCLUDES[[#This Row],[Quantity]]</f>
        <v>694.93722660329877</v>
      </c>
      <c r="S83" s="51">
        <f>FACT_INCLUDES[[#This Row],[Amount]]*(1-FACT_INCLUDES[[#This Row],[Order Discount]])</f>
        <v>694.93722660329877</v>
      </c>
      <c r="T83" s="51">
        <f t="shared" si="1"/>
        <v>2480.9470342447885</v>
      </c>
      <c r="U83" s="57">
        <f>FACT_INCLUDES[[#This Row],[Income]]/FACT_INCLUDES[[#This Row],[Total Order Income]]</f>
        <v>0.28010965853402059</v>
      </c>
      <c r="V83" s="33">
        <f>IF(FACT_INCLUDES[[#This Row],[Order Gap]]&gt;10, 1, 0)/COUNTIFS(FACT_INCLUDES[Order ID], FACT_INCLUDES[[#This Row],[Order ID]])</f>
        <v>0</v>
      </c>
      <c r="W83" s="33">
        <f>IF(FACT_INCLUDES[[#This Row],[Order Type]]="Online", 1, 0)/COUNTIFS(FACT_INCLUDES[Order ID], FACT_INCLUDES[[#This Row],[Order ID]])</f>
        <v>0</v>
      </c>
      <c r="X83" s="52">
        <v>645.16102252087887</v>
      </c>
      <c r="Y83" s="52">
        <v>645.16102252087887</v>
      </c>
      <c r="Z83" s="64">
        <f>IF(FACT_INCLUDES[[#This Row],[Order Type]]="Online", 1, 0)*FACT_INCLUDES[[#This Row],[Income]]</f>
        <v>0</v>
      </c>
    </row>
    <row r="84" spans="1:26" x14ac:dyDescent="0.3">
      <c r="A84" s="4">
        <v>1237</v>
      </c>
      <c r="B84" s="4">
        <v>624</v>
      </c>
      <c r="C84" s="4">
        <v>753</v>
      </c>
      <c r="D84" s="58">
        <v>4</v>
      </c>
      <c r="E84" s="28">
        <f>VLOOKUP(FACT_INCLUDES[[#This Row],[Order ID]], ORDERS[], 2)</f>
        <v>38843.446558148746</v>
      </c>
      <c r="F84" s="28">
        <f>VLOOKUP(FACT_INCLUDES[[#This Row],[Order ID]], ORDERS[], 3)</f>
        <v>38843.446558148746</v>
      </c>
      <c r="G84" s="4" t="str">
        <f>VLOOKUP(FACT_INCLUDES[[#This Row],[Order ID]], ORDERS[], 4)</f>
        <v>In-Store</v>
      </c>
      <c r="H84" s="4" t="str">
        <f>VLOOKUP(FACT_INCLUDES[[#This Row],[Order ID]], ORDERS[], 5)</f>
        <v>AQZ7929@gmail.com</v>
      </c>
      <c r="I84" s="4">
        <f>VLOOKUP(FACT_INCLUDES[[#This Row],[Order ID]], ORDERS[], 6)</f>
        <v>49</v>
      </c>
      <c r="J84" s="54">
        <f>VLOOKUP(FACT_INCLUDES[[#This Row],[Order ID]], ORDERS[], 7)</f>
        <v>0</v>
      </c>
      <c r="K84" s="33">
        <v>0</v>
      </c>
      <c r="L84" s="4">
        <f>VLOOKUP(FACT_INCLUDES[[#This Row],[DW Version]], VERSIONS[], 2)</f>
        <v>78</v>
      </c>
      <c r="M84" s="4">
        <f>VLOOKUP(FACT_INCLUDES[[#This Row],[DW Version]], VERSIONS[], 3)</f>
        <v>3</v>
      </c>
      <c r="N84" s="4" t="str">
        <f>VLOOKUP(FACT_INCLUDES[[#This Row],[DW Version]], VERSIONS[], 4)</f>
        <v>black</v>
      </c>
      <c r="O84" s="51">
        <f>VLOOKUP(FACT_INCLUDES[[#This Row],[DW Version]], VERSIONS[], 5)</f>
        <v>381.37704921052278</v>
      </c>
      <c r="P84" s="4" t="str">
        <f>VLOOKUP(FACT_INCLUDES[[#This Row],[DW Version]], VERSIONS[], 6)</f>
        <v>Nike Air Tailwind</v>
      </c>
      <c r="Q84" s="4" t="str">
        <f>VLOOKUP(FACT_INCLUDES[[#This Row],[DW Version]], VERSIONS[], 7)</f>
        <v>Shoe</v>
      </c>
      <c r="R84" s="51">
        <f>FACT_INCLUDES[[#This Row],[Version Price]]*FACT_INCLUDES[[#This Row],[Quantity]]</f>
        <v>1525.5081968420911</v>
      </c>
      <c r="S84" s="51">
        <f>FACT_INCLUDES[[#This Row],[Amount]]*(1-FACT_INCLUDES[[#This Row],[Order Discount]])</f>
        <v>1525.5081968420911</v>
      </c>
      <c r="T84" s="51">
        <f t="shared" si="1"/>
        <v>2480.9470342447885</v>
      </c>
      <c r="U84" s="57">
        <f>FACT_INCLUDES[[#This Row],[Income]]/FACT_INCLUDES[[#This Row],[Total Order Income]]</f>
        <v>0.6148894659117391</v>
      </c>
      <c r="V84" s="33">
        <f>IF(FACT_INCLUDES[[#This Row],[Order Gap]]&gt;10, 1, 0)/COUNTIFS(FACT_INCLUDES[Order ID], FACT_INCLUDES[[#This Row],[Order ID]])</f>
        <v>0</v>
      </c>
      <c r="W84" s="33">
        <f>IF(FACT_INCLUDES[[#This Row],[Order Type]]="Online", 1, 0)/COUNTIFS(FACT_INCLUDES[Order ID], FACT_INCLUDES[[#This Row],[Order ID]])</f>
        <v>0</v>
      </c>
      <c r="X84" s="52">
        <v>645.16102252087887</v>
      </c>
      <c r="Y84" s="52">
        <v>645.16102252087887</v>
      </c>
      <c r="Z84" s="64">
        <f>IF(FACT_INCLUDES[[#This Row],[Order Type]]="Online", 1, 0)*FACT_INCLUDES[[#This Row],[Income]]</f>
        <v>0</v>
      </c>
    </row>
    <row r="85" spans="1:26" x14ac:dyDescent="0.3">
      <c r="A85" s="4">
        <v>1241</v>
      </c>
      <c r="B85" s="4">
        <v>627</v>
      </c>
      <c r="C85" s="4">
        <v>938</v>
      </c>
      <c r="D85" s="58">
        <v>5</v>
      </c>
      <c r="E85" s="28">
        <f>VLOOKUP(FACT_INCLUDES[[#This Row],[Order ID]], ORDERS[], 2)</f>
        <v>38930.157412278611</v>
      </c>
      <c r="F85" s="28">
        <f>VLOOKUP(FACT_INCLUDES[[#This Row],[Order ID]], ORDERS[], 3)</f>
        <v>38930.157412278611</v>
      </c>
      <c r="G85" s="4" t="str">
        <f>VLOOKUP(FACT_INCLUDES[[#This Row],[Order ID]], ORDERS[], 4)</f>
        <v>In-Store</v>
      </c>
      <c r="H85" s="4" t="str">
        <f>VLOOKUP(FACT_INCLUDES[[#This Row],[Order ID]], ORDERS[], 5)</f>
        <v>NVU7754@gmail.com</v>
      </c>
      <c r="I85" s="4">
        <f>VLOOKUP(FACT_INCLUDES[[#This Row],[Order ID]], ORDERS[], 6)</f>
        <v>9</v>
      </c>
      <c r="J85" s="54">
        <f>VLOOKUP(FACT_INCLUDES[[#This Row],[Order ID]], ORDERS[], 7)</f>
        <v>0</v>
      </c>
      <c r="K85" s="33">
        <v>0</v>
      </c>
      <c r="L85" s="4">
        <f>VLOOKUP(FACT_INCLUDES[[#This Row],[DW Version]], VERSIONS[], 2)</f>
        <v>95</v>
      </c>
      <c r="M85" s="4">
        <f>VLOOKUP(FACT_INCLUDES[[#This Row],[DW Version]], VERSIONS[], 3)</f>
        <v>9.5</v>
      </c>
      <c r="N85" s="4" t="str">
        <f>VLOOKUP(FACT_INCLUDES[[#This Row],[DW Version]], VERSIONS[], 4)</f>
        <v>red</v>
      </c>
      <c r="O85" s="51">
        <f>VLOOKUP(FACT_INCLUDES[[#This Row],[DW Version]], VERSIONS[], 5)</f>
        <v>316.52273687946513</v>
      </c>
      <c r="P85" s="4" t="str">
        <f>VLOOKUP(FACT_INCLUDES[[#This Row],[DW Version]], VERSIONS[], 6)</f>
        <v>Nike Backpack</v>
      </c>
      <c r="Q85" s="4" t="str">
        <f>VLOOKUP(FACT_INCLUDES[[#This Row],[DW Version]], VERSIONS[], 7)</f>
        <v>Accessories</v>
      </c>
      <c r="R85" s="51">
        <f>FACT_INCLUDES[[#This Row],[Version Price]]*FACT_INCLUDES[[#This Row],[Quantity]]</f>
        <v>1582.6136843973256</v>
      </c>
      <c r="S85" s="51">
        <f>FACT_INCLUDES[[#This Row],[Amount]]*(1-FACT_INCLUDES[[#This Row],[Order Discount]])</f>
        <v>1582.6136843973256</v>
      </c>
      <c r="T85" s="51">
        <f t="shared" si="1"/>
        <v>1582.6136843973256</v>
      </c>
      <c r="U85" s="57">
        <f>FACT_INCLUDES[[#This Row],[Income]]/FACT_INCLUDES[[#This Row],[Total Order Income]]</f>
        <v>1</v>
      </c>
      <c r="V85" s="33">
        <f>IF(FACT_INCLUDES[[#This Row],[Order Gap]]&gt;10, 1, 0)/COUNTIFS(FACT_INCLUDES[Order ID], FACT_INCLUDES[[#This Row],[Order ID]])</f>
        <v>0</v>
      </c>
      <c r="W85" s="33">
        <f>IF(FACT_INCLUDES[[#This Row],[Order Type]]="Online", 1, 0)/COUNTIFS(FACT_INCLUDES[Order ID], FACT_INCLUDES[[#This Row],[Order ID]])</f>
        <v>0</v>
      </c>
      <c r="X85" s="52">
        <v>645.16102252087887</v>
      </c>
      <c r="Y85" s="52">
        <v>645.16102252087887</v>
      </c>
      <c r="Z85" s="64">
        <f>IF(FACT_INCLUDES[[#This Row],[Order Type]]="Online", 1, 0)*FACT_INCLUDES[[#This Row],[Income]]</f>
        <v>0</v>
      </c>
    </row>
    <row r="86" spans="1:26" x14ac:dyDescent="0.3">
      <c r="A86" s="4">
        <v>1252</v>
      </c>
      <c r="B86" s="4">
        <v>633</v>
      </c>
      <c r="C86" s="4">
        <v>650</v>
      </c>
      <c r="D86" s="58">
        <v>4</v>
      </c>
      <c r="E86" s="28">
        <f>VLOOKUP(FACT_INCLUDES[[#This Row],[Order ID]], ORDERS[], 2)</f>
        <v>39058.842203947912</v>
      </c>
      <c r="F86" s="28">
        <f>VLOOKUP(FACT_INCLUDES[[#This Row],[Order ID]], ORDERS[], 3)</f>
        <v>39058.842203947912</v>
      </c>
      <c r="G86" s="4" t="str">
        <f>VLOOKUP(FACT_INCLUDES[[#This Row],[Order ID]], ORDERS[], 4)</f>
        <v>In-Store</v>
      </c>
      <c r="H86" s="4" t="str">
        <f>VLOOKUP(FACT_INCLUDES[[#This Row],[Order ID]], ORDERS[], 5)</f>
        <v>VRX4292@gmail.com</v>
      </c>
      <c r="I86" s="4">
        <f>VLOOKUP(FACT_INCLUDES[[#This Row],[Order ID]], ORDERS[], 6)</f>
        <v>49</v>
      </c>
      <c r="J86" s="54">
        <f>VLOOKUP(FACT_INCLUDES[[#This Row],[Order ID]], ORDERS[], 7)</f>
        <v>0</v>
      </c>
      <c r="K86" s="33">
        <v>0</v>
      </c>
      <c r="L86" s="4">
        <f>VLOOKUP(FACT_INCLUDES[[#This Row],[DW Version]], VERSIONS[], 2)</f>
        <v>66</v>
      </c>
      <c r="M86" s="4">
        <f>VLOOKUP(FACT_INCLUDES[[#This Row],[DW Version]], VERSIONS[], 3)</f>
        <v>4</v>
      </c>
      <c r="N86" s="4" t="str">
        <f>VLOOKUP(FACT_INCLUDES[[#This Row],[DW Version]], VERSIONS[], 4)</f>
        <v>green</v>
      </c>
      <c r="O86" s="51">
        <f>VLOOKUP(FACT_INCLUDES[[#This Row],[DW Version]], VERSIONS[], 5)</f>
        <v>310.08909985972628</v>
      </c>
      <c r="P86" s="4" t="str">
        <f>VLOOKUP(FACT_INCLUDES[[#This Row],[DW Version]], VERSIONS[], 6)</f>
        <v>Therma Training Pants</v>
      </c>
      <c r="Q86" s="4" t="str">
        <f>VLOOKUP(FACT_INCLUDES[[#This Row],[DW Version]], VERSIONS[], 7)</f>
        <v>Apparel</v>
      </c>
      <c r="R86" s="51">
        <f>FACT_INCLUDES[[#This Row],[Version Price]]*FACT_INCLUDES[[#This Row],[Quantity]]</f>
        <v>1240.3563994389051</v>
      </c>
      <c r="S86" s="51">
        <f>FACT_INCLUDES[[#This Row],[Amount]]*(1-FACT_INCLUDES[[#This Row],[Order Discount]])</f>
        <v>1240.3563994389051</v>
      </c>
      <c r="T86" s="51">
        <f t="shared" si="1"/>
        <v>1240.3563994389051</v>
      </c>
      <c r="U86" s="57">
        <f>FACT_INCLUDES[[#This Row],[Income]]/FACT_INCLUDES[[#This Row],[Total Order Income]]</f>
        <v>1</v>
      </c>
      <c r="V86" s="33">
        <f>IF(FACT_INCLUDES[[#This Row],[Order Gap]]&gt;10, 1, 0)/COUNTIFS(FACT_INCLUDES[Order ID], FACT_INCLUDES[[#This Row],[Order ID]])</f>
        <v>0</v>
      </c>
      <c r="W86" s="33">
        <f>IF(FACT_INCLUDES[[#This Row],[Order Type]]="Online", 1, 0)/COUNTIFS(FACT_INCLUDES[Order ID], FACT_INCLUDES[[#This Row],[Order ID]])</f>
        <v>0</v>
      </c>
      <c r="X86" s="52">
        <v>645.16102252087887</v>
      </c>
      <c r="Y86" s="52">
        <v>645.16102252087887</v>
      </c>
      <c r="Z86" s="64">
        <f>IF(FACT_INCLUDES[[#This Row],[Order Type]]="Online", 1, 0)*FACT_INCLUDES[[#This Row],[Income]]</f>
        <v>0</v>
      </c>
    </row>
    <row r="87" spans="1:26" x14ac:dyDescent="0.3">
      <c r="A87" s="4">
        <v>1253</v>
      </c>
      <c r="B87" s="4">
        <v>634</v>
      </c>
      <c r="C87" s="4">
        <v>308</v>
      </c>
      <c r="D87" s="58">
        <v>1</v>
      </c>
      <c r="E87" s="28">
        <f>VLOOKUP(FACT_INCLUDES[[#This Row],[Order ID]], ORDERS[], 2)</f>
        <v>38872.631365123525</v>
      </c>
      <c r="F87" s="28">
        <f>VLOOKUP(FACT_INCLUDES[[#This Row],[Order ID]], ORDERS[], 3)</f>
        <v>38872.631365123525</v>
      </c>
      <c r="G87" s="4" t="str">
        <f>VLOOKUP(FACT_INCLUDES[[#This Row],[Order ID]], ORDERS[], 4)</f>
        <v>In-Store</v>
      </c>
      <c r="H87" s="4" t="str">
        <f>VLOOKUP(FACT_INCLUDES[[#This Row],[Order ID]], ORDERS[], 5)</f>
        <v>MUZ1198@gmail.com</v>
      </c>
      <c r="I87" s="4">
        <f>VLOOKUP(FACT_INCLUDES[[#This Row],[Order ID]], ORDERS[], 6)</f>
        <v>9</v>
      </c>
      <c r="J87" s="54">
        <f>VLOOKUP(FACT_INCLUDES[[#This Row],[Order ID]], ORDERS[], 7)</f>
        <v>0</v>
      </c>
      <c r="K87" s="33">
        <v>0</v>
      </c>
      <c r="L87" s="4">
        <f>VLOOKUP(FACT_INCLUDES[[#This Row],[DW Version]], VERSIONS[], 2)</f>
        <v>31</v>
      </c>
      <c r="M87" s="4">
        <f>VLOOKUP(FACT_INCLUDES[[#This Row],[DW Version]], VERSIONS[], 3)</f>
        <v>6.5</v>
      </c>
      <c r="N87" s="4" t="str">
        <f>VLOOKUP(FACT_INCLUDES[[#This Row],[DW Version]], VERSIONS[], 4)</f>
        <v>black</v>
      </c>
      <c r="O87" s="51">
        <f>VLOOKUP(FACT_INCLUDES[[#This Row],[DW Version]], VERSIONS[], 5)</f>
        <v>289.04799564147737</v>
      </c>
      <c r="P87" s="4" t="str">
        <f>VLOOKUP(FACT_INCLUDES[[#This Row],[DW Version]], VERSIONS[], 6)</f>
        <v>React Element 55</v>
      </c>
      <c r="Q87" s="4" t="str">
        <f>VLOOKUP(FACT_INCLUDES[[#This Row],[DW Version]], VERSIONS[], 7)</f>
        <v>Shoe</v>
      </c>
      <c r="R87" s="51">
        <f>FACT_INCLUDES[[#This Row],[Version Price]]*FACT_INCLUDES[[#This Row],[Quantity]]</f>
        <v>289.04799564147737</v>
      </c>
      <c r="S87" s="51">
        <f>FACT_INCLUDES[[#This Row],[Amount]]*(1-FACT_INCLUDES[[#This Row],[Order Discount]])</f>
        <v>289.04799564147737</v>
      </c>
      <c r="T87" s="51">
        <f t="shared" si="1"/>
        <v>1279.5868594166275</v>
      </c>
      <c r="U87" s="57">
        <f>FACT_INCLUDES[[#This Row],[Income]]/FACT_INCLUDES[[#This Row],[Total Order Income]]</f>
        <v>0.22589165675963283</v>
      </c>
      <c r="V87" s="33">
        <f>IF(FACT_INCLUDES[[#This Row],[Order Gap]]&gt;10, 1, 0)/COUNTIFS(FACT_INCLUDES[Order ID], FACT_INCLUDES[[#This Row],[Order ID]])</f>
        <v>0</v>
      </c>
      <c r="W87" s="33">
        <f>IF(FACT_INCLUDES[[#This Row],[Order Type]]="Online", 1, 0)/COUNTIFS(FACT_INCLUDES[Order ID], FACT_INCLUDES[[#This Row],[Order ID]])</f>
        <v>0</v>
      </c>
      <c r="X87" s="52">
        <v>645.16102252087887</v>
      </c>
      <c r="Y87" s="52">
        <v>645.16102252087887</v>
      </c>
      <c r="Z87" s="64">
        <f>IF(FACT_INCLUDES[[#This Row],[Order Type]]="Online", 1, 0)*FACT_INCLUDES[[#This Row],[Income]]</f>
        <v>0</v>
      </c>
    </row>
    <row r="88" spans="1:26" x14ac:dyDescent="0.3">
      <c r="A88" s="4">
        <v>1254</v>
      </c>
      <c r="B88" s="4">
        <v>634</v>
      </c>
      <c r="C88" s="4">
        <v>597</v>
      </c>
      <c r="D88" s="58">
        <v>1</v>
      </c>
      <c r="E88" s="28">
        <f>VLOOKUP(FACT_INCLUDES[[#This Row],[Order ID]], ORDERS[], 2)</f>
        <v>38872.631365123525</v>
      </c>
      <c r="F88" s="28">
        <f>VLOOKUP(FACT_INCLUDES[[#This Row],[Order ID]], ORDERS[], 3)</f>
        <v>38872.631365123525</v>
      </c>
      <c r="G88" s="4" t="str">
        <f>VLOOKUP(FACT_INCLUDES[[#This Row],[Order ID]], ORDERS[], 4)</f>
        <v>In-Store</v>
      </c>
      <c r="H88" s="4" t="str">
        <f>VLOOKUP(FACT_INCLUDES[[#This Row],[Order ID]], ORDERS[], 5)</f>
        <v>MUZ1198@gmail.com</v>
      </c>
      <c r="I88" s="4">
        <f>VLOOKUP(FACT_INCLUDES[[#This Row],[Order ID]], ORDERS[], 6)</f>
        <v>9</v>
      </c>
      <c r="J88" s="54">
        <f>VLOOKUP(FACT_INCLUDES[[#This Row],[Order ID]], ORDERS[], 7)</f>
        <v>0</v>
      </c>
      <c r="K88" s="33">
        <v>0</v>
      </c>
      <c r="L88" s="4">
        <f>VLOOKUP(FACT_INCLUDES[[#This Row],[DW Version]], VERSIONS[], 2)</f>
        <v>60</v>
      </c>
      <c r="M88" s="4">
        <f>VLOOKUP(FACT_INCLUDES[[#This Row],[DW Version]], VERSIONS[], 3)</f>
        <v>12</v>
      </c>
      <c r="N88" s="4" t="str">
        <f>VLOOKUP(FACT_INCLUDES[[#This Row],[DW Version]], VERSIONS[], 4)</f>
        <v>white</v>
      </c>
      <c r="O88" s="51">
        <f>VLOOKUP(FACT_INCLUDES[[#This Row],[DW Version]], VERSIONS[], 5)</f>
        <v>50.619762023796113</v>
      </c>
      <c r="P88" s="4" t="str">
        <f>VLOOKUP(FACT_INCLUDES[[#This Row],[DW Version]], VERSIONS[], 6)</f>
        <v>Magista Obra</v>
      </c>
      <c r="Q88" s="4" t="str">
        <f>VLOOKUP(FACT_INCLUDES[[#This Row],[DW Version]], VERSIONS[], 7)</f>
        <v>Shoe</v>
      </c>
      <c r="R88" s="51">
        <f>FACT_INCLUDES[[#This Row],[Version Price]]*FACT_INCLUDES[[#This Row],[Quantity]]</f>
        <v>50.619762023796113</v>
      </c>
      <c r="S88" s="51">
        <f>FACT_INCLUDES[[#This Row],[Amount]]*(1-FACT_INCLUDES[[#This Row],[Order Discount]])</f>
        <v>50.619762023796113</v>
      </c>
      <c r="T88" s="51">
        <f t="shared" si="1"/>
        <v>1279.5868594166275</v>
      </c>
      <c r="U88" s="57">
        <f>FACT_INCLUDES[[#This Row],[Income]]/FACT_INCLUDES[[#This Row],[Total Order Income]]</f>
        <v>3.9559457532155354E-2</v>
      </c>
      <c r="V88" s="33">
        <f>IF(FACT_INCLUDES[[#This Row],[Order Gap]]&gt;10, 1, 0)/COUNTIFS(FACT_INCLUDES[Order ID], FACT_INCLUDES[[#This Row],[Order ID]])</f>
        <v>0</v>
      </c>
      <c r="W88" s="33">
        <f>IF(FACT_INCLUDES[[#This Row],[Order Type]]="Online", 1, 0)/COUNTIFS(FACT_INCLUDES[Order ID], FACT_INCLUDES[[#This Row],[Order ID]])</f>
        <v>0</v>
      </c>
      <c r="X88" s="52">
        <v>645.16102252087887</v>
      </c>
      <c r="Y88" s="52">
        <v>645.16102252087887</v>
      </c>
      <c r="Z88" s="64">
        <f>IF(FACT_INCLUDES[[#This Row],[Order Type]]="Online", 1, 0)*FACT_INCLUDES[[#This Row],[Income]]</f>
        <v>0</v>
      </c>
    </row>
    <row r="89" spans="1:26" x14ac:dyDescent="0.3">
      <c r="A89" s="4">
        <v>1255</v>
      </c>
      <c r="B89" s="4">
        <v>634</v>
      </c>
      <c r="C89" s="4">
        <v>687</v>
      </c>
      <c r="D89" s="58">
        <v>3</v>
      </c>
      <c r="E89" s="28">
        <f>VLOOKUP(FACT_INCLUDES[[#This Row],[Order ID]], ORDERS[], 2)</f>
        <v>38872.631365123525</v>
      </c>
      <c r="F89" s="28">
        <f>VLOOKUP(FACT_INCLUDES[[#This Row],[Order ID]], ORDERS[], 3)</f>
        <v>38872.631365123525</v>
      </c>
      <c r="G89" s="4" t="str">
        <f>VLOOKUP(FACT_INCLUDES[[#This Row],[Order ID]], ORDERS[], 4)</f>
        <v>In-Store</v>
      </c>
      <c r="H89" s="4" t="str">
        <f>VLOOKUP(FACT_INCLUDES[[#This Row],[Order ID]], ORDERS[], 5)</f>
        <v>MUZ1198@gmail.com</v>
      </c>
      <c r="I89" s="4">
        <f>VLOOKUP(FACT_INCLUDES[[#This Row],[Order ID]], ORDERS[], 6)</f>
        <v>9</v>
      </c>
      <c r="J89" s="54">
        <f>VLOOKUP(FACT_INCLUDES[[#This Row],[Order ID]], ORDERS[], 7)</f>
        <v>0</v>
      </c>
      <c r="K89" s="33">
        <v>0</v>
      </c>
      <c r="L89" s="4">
        <f>VLOOKUP(FACT_INCLUDES[[#This Row],[DW Version]], VERSIONS[], 2)</f>
        <v>69</v>
      </c>
      <c r="M89" s="4">
        <f>VLOOKUP(FACT_INCLUDES[[#This Row],[DW Version]], VERSIONS[], 3)</f>
        <v>7.5</v>
      </c>
      <c r="N89" s="4" t="str">
        <f>VLOOKUP(FACT_INCLUDES[[#This Row],[DW Version]], VERSIONS[], 4)</f>
        <v>white</v>
      </c>
      <c r="O89" s="51">
        <f>VLOOKUP(FACT_INCLUDES[[#This Row],[DW Version]], VERSIONS[], 5)</f>
        <v>313.30636725045133</v>
      </c>
      <c r="P89" s="4" t="str">
        <f>VLOOKUP(FACT_INCLUDES[[#This Row],[DW Version]], VERSIONS[], 6)</f>
        <v>Mercurial Vapor</v>
      </c>
      <c r="Q89" s="4" t="str">
        <f>VLOOKUP(FACT_INCLUDES[[#This Row],[DW Version]], VERSIONS[], 7)</f>
        <v>Shoe</v>
      </c>
      <c r="R89" s="51">
        <f>FACT_INCLUDES[[#This Row],[Version Price]]*FACT_INCLUDES[[#This Row],[Quantity]]</f>
        <v>939.91910175135399</v>
      </c>
      <c r="S89" s="51">
        <f>FACT_INCLUDES[[#This Row],[Amount]]*(1-FACT_INCLUDES[[#This Row],[Order Discount]])</f>
        <v>939.91910175135399</v>
      </c>
      <c r="T89" s="51">
        <f t="shared" si="1"/>
        <v>1279.5868594166275</v>
      </c>
      <c r="U89" s="57">
        <f>FACT_INCLUDES[[#This Row],[Income]]/FACT_INCLUDES[[#This Row],[Total Order Income]]</f>
        <v>0.73454888570821186</v>
      </c>
      <c r="V89" s="33">
        <f>IF(FACT_INCLUDES[[#This Row],[Order Gap]]&gt;10, 1, 0)/COUNTIFS(FACT_INCLUDES[Order ID], FACT_INCLUDES[[#This Row],[Order ID]])</f>
        <v>0</v>
      </c>
      <c r="W89" s="33">
        <f>IF(FACT_INCLUDES[[#This Row],[Order Type]]="Online", 1, 0)/COUNTIFS(FACT_INCLUDES[Order ID], FACT_INCLUDES[[#This Row],[Order ID]])</f>
        <v>0</v>
      </c>
      <c r="X89" s="52">
        <v>645.16102252087887</v>
      </c>
      <c r="Y89" s="52">
        <v>645.16102252087887</v>
      </c>
      <c r="Z89" s="64">
        <f>IF(FACT_INCLUDES[[#This Row],[Order Type]]="Online", 1, 0)*FACT_INCLUDES[[#This Row],[Income]]</f>
        <v>0</v>
      </c>
    </row>
    <row r="90" spans="1:26" x14ac:dyDescent="0.3">
      <c r="A90" s="4">
        <v>1282</v>
      </c>
      <c r="B90" s="4">
        <v>649</v>
      </c>
      <c r="C90" s="4">
        <v>923</v>
      </c>
      <c r="D90" s="58">
        <v>2</v>
      </c>
      <c r="E90" s="28">
        <f>VLOOKUP(FACT_INCLUDES[[#This Row],[Order ID]], ORDERS[], 2)</f>
        <v>38752.116724376472</v>
      </c>
      <c r="F90" s="28">
        <f>VLOOKUP(FACT_INCLUDES[[#This Row],[Order ID]], ORDERS[], 3)</f>
        <v>38752.116724376472</v>
      </c>
      <c r="G90" s="4" t="str">
        <f>VLOOKUP(FACT_INCLUDES[[#This Row],[Order ID]], ORDERS[], 4)</f>
        <v>In-Store</v>
      </c>
      <c r="H90" s="4" t="str">
        <f>VLOOKUP(FACT_INCLUDES[[#This Row],[Order ID]], ORDERS[], 5)</f>
        <v>WTU3233@gmail.com</v>
      </c>
      <c r="I90" s="4">
        <f>VLOOKUP(FACT_INCLUDES[[#This Row],[Order ID]], ORDERS[], 6)</f>
        <v>29</v>
      </c>
      <c r="J90" s="54">
        <f>VLOOKUP(FACT_INCLUDES[[#This Row],[Order ID]], ORDERS[], 7)</f>
        <v>0</v>
      </c>
      <c r="K90" s="33">
        <v>0</v>
      </c>
      <c r="L90" s="4">
        <f>VLOOKUP(FACT_INCLUDES[[#This Row],[DW Version]], VERSIONS[], 2)</f>
        <v>94</v>
      </c>
      <c r="M90" s="4">
        <f>VLOOKUP(FACT_INCLUDES[[#This Row],[DW Version]], VERSIONS[], 3)</f>
        <v>6</v>
      </c>
      <c r="N90" s="4" t="str">
        <f>VLOOKUP(FACT_INCLUDES[[#This Row],[DW Version]], VERSIONS[], 4)</f>
        <v>white</v>
      </c>
      <c r="O90" s="51">
        <f>VLOOKUP(FACT_INCLUDES[[#This Row],[DW Version]], VERSIONS[], 5)</f>
        <v>65.670555881065411</v>
      </c>
      <c r="P90" s="4" t="str">
        <f>VLOOKUP(FACT_INCLUDES[[#This Row],[DW Version]], VERSIONS[], 6)</f>
        <v>Joyride Run Flyknit</v>
      </c>
      <c r="Q90" s="4" t="str">
        <f>VLOOKUP(FACT_INCLUDES[[#This Row],[DW Version]], VERSIONS[], 7)</f>
        <v>Shoe</v>
      </c>
      <c r="R90" s="51">
        <f>FACT_INCLUDES[[#This Row],[Version Price]]*FACT_INCLUDES[[#This Row],[Quantity]]</f>
        <v>131.34111176213082</v>
      </c>
      <c r="S90" s="51">
        <f>FACT_INCLUDES[[#This Row],[Amount]]*(1-FACT_INCLUDES[[#This Row],[Order Discount]])</f>
        <v>131.34111176213082</v>
      </c>
      <c r="T90" s="51">
        <f t="shared" si="1"/>
        <v>131.34111176213082</v>
      </c>
      <c r="U90" s="57">
        <f>FACT_INCLUDES[[#This Row],[Income]]/FACT_INCLUDES[[#This Row],[Total Order Income]]</f>
        <v>1</v>
      </c>
      <c r="V90" s="33">
        <f>IF(FACT_INCLUDES[[#This Row],[Order Gap]]&gt;10, 1, 0)/COUNTIFS(FACT_INCLUDES[Order ID], FACT_INCLUDES[[#This Row],[Order ID]])</f>
        <v>0</v>
      </c>
      <c r="W90" s="33">
        <f>IF(FACT_INCLUDES[[#This Row],[Order Type]]="Online", 1, 0)/COUNTIFS(FACT_INCLUDES[Order ID], FACT_INCLUDES[[#This Row],[Order ID]])</f>
        <v>0</v>
      </c>
      <c r="X90" s="52">
        <v>645.16102252087887</v>
      </c>
      <c r="Y90" s="52">
        <v>645.16102252087887</v>
      </c>
      <c r="Z90" s="64">
        <f>IF(FACT_INCLUDES[[#This Row],[Order Type]]="Online", 1, 0)*FACT_INCLUDES[[#This Row],[Income]]</f>
        <v>0</v>
      </c>
    </row>
    <row r="91" spans="1:26" x14ac:dyDescent="0.3">
      <c r="A91" s="4">
        <v>1333</v>
      </c>
      <c r="B91" s="4">
        <v>674</v>
      </c>
      <c r="C91" s="4">
        <v>462</v>
      </c>
      <c r="D91" s="58">
        <v>4</v>
      </c>
      <c r="E91" s="28">
        <f>VLOOKUP(FACT_INCLUDES[[#This Row],[Order ID]], ORDERS[], 2)</f>
        <v>38943.922425103832</v>
      </c>
      <c r="F91" s="28">
        <f>VLOOKUP(FACT_INCLUDES[[#This Row],[Order ID]], ORDERS[], 3)</f>
        <v>38943.922425103832</v>
      </c>
      <c r="G91" s="4" t="str">
        <f>VLOOKUP(FACT_INCLUDES[[#This Row],[Order ID]], ORDERS[], 4)</f>
        <v>In-Store</v>
      </c>
      <c r="H91" s="4" t="str">
        <f>VLOOKUP(FACT_INCLUDES[[#This Row],[Order ID]], ORDERS[], 5)</f>
        <v>NBW1070@gmail.com</v>
      </c>
      <c r="I91" s="4">
        <f>VLOOKUP(FACT_INCLUDES[[#This Row],[Order ID]], ORDERS[], 6)</f>
        <v>19</v>
      </c>
      <c r="J91" s="54">
        <f>VLOOKUP(FACT_INCLUDES[[#This Row],[Order ID]], ORDERS[], 7)</f>
        <v>0</v>
      </c>
      <c r="K91" s="33">
        <v>0</v>
      </c>
      <c r="L91" s="4">
        <f>VLOOKUP(FACT_INCLUDES[[#This Row],[DW Version]], VERSIONS[], 2)</f>
        <v>48</v>
      </c>
      <c r="M91" s="4">
        <f>VLOOKUP(FACT_INCLUDES[[#This Row],[DW Version]], VERSIONS[], 3)</f>
        <v>8</v>
      </c>
      <c r="N91" s="4" t="str">
        <f>VLOOKUP(FACT_INCLUDES[[#This Row],[DW Version]], VERSIONS[], 4)</f>
        <v>purple</v>
      </c>
      <c r="O91" s="51">
        <f>VLOOKUP(FACT_INCLUDES[[#This Row],[DW Version]], VERSIONS[], 5)</f>
        <v>227.43371259979864</v>
      </c>
      <c r="P91" s="4" t="str">
        <f>VLOOKUP(FACT_INCLUDES[[#This Row],[DW Version]], VERSIONS[], 6)</f>
        <v>Miler Tank</v>
      </c>
      <c r="Q91" s="4" t="str">
        <f>VLOOKUP(FACT_INCLUDES[[#This Row],[DW Version]], VERSIONS[], 7)</f>
        <v>Apparel</v>
      </c>
      <c r="R91" s="51">
        <f>FACT_INCLUDES[[#This Row],[Version Price]]*FACT_INCLUDES[[#This Row],[Quantity]]</f>
        <v>909.73485039919456</v>
      </c>
      <c r="S91" s="51">
        <f>FACT_INCLUDES[[#This Row],[Amount]]*(1-FACT_INCLUDES[[#This Row],[Order Discount]])</f>
        <v>909.73485039919456</v>
      </c>
      <c r="T91" s="51">
        <f t="shared" si="1"/>
        <v>909.73485039919456</v>
      </c>
      <c r="U91" s="57">
        <f>FACT_INCLUDES[[#This Row],[Income]]/FACT_INCLUDES[[#This Row],[Total Order Income]]</f>
        <v>1</v>
      </c>
      <c r="V91" s="33">
        <f>IF(FACT_INCLUDES[[#This Row],[Order Gap]]&gt;10, 1, 0)/COUNTIFS(FACT_INCLUDES[Order ID], FACT_INCLUDES[[#This Row],[Order ID]])</f>
        <v>0</v>
      </c>
      <c r="W91" s="33">
        <f>IF(FACT_INCLUDES[[#This Row],[Order Type]]="Online", 1, 0)/COUNTIFS(FACT_INCLUDES[Order ID], FACT_INCLUDES[[#This Row],[Order ID]])</f>
        <v>0</v>
      </c>
      <c r="X91" s="52">
        <v>645.16102252087887</v>
      </c>
      <c r="Y91" s="52">
        <v>645.16102252087887</v>
      </c>
      <c r="Z91" s="64">
        <f>IF(FACT_INCLUDES[[#This Row],[Order Type]]="Online", 1, 0)*FACT_INCLUDES[[#This Row],[Income]]</f>
        <v>0</v>
      </c>
    </row>
    <row r="92" spans="1:26" x14ac:dyDescent="0.3">
      <c r="A92" s="4">
        <v>1338</v>
      </c>
      <c r="B92" s="4">
        <v>677</v>
      </c>
      <c r="C92" s="4">
        <v>119</v>
      </c>
      <c r="D92" s="58">
        <v>1</v>
      </c>
      <c r="E92" s="28">
        <f>VLOOKUP(FACT_INCLUDES[[#This Row],[Order ID]], ORDERS[], 2)</f>
        <v>38919.276711581791</v>
      </c>
      <c r="F92" s="28">
        <f>VLOOKUP(FACT_INCLUDES[[#This Row],[Order ID]], ORDERS[], 3)</f>
        <v>38919.276711581791</v>
      </c>
      <c r="G92" s="4" t="str">
        <f>VLOOKUP(FACT_INCLUDES[[#This Row],[Order ID]], ORDERS[], 4)</f>
        <v>In-Store</v>
      </c>
      <c r="H92" s="4" t="str">
        <f>VLOOKUP(FACT_INCLUDES[[#This Row],[Order ID]], ORDERS[], 5)</f>
        <v>EIR1428@gmail.com</v>
      </c>
      <c r="I92" s="4">
        <f>VLOOKUP(FACT_INCLUDES[[#This Row],[Order ID]], ORDERS[], 6)</f>
        <v>5</v>
      </c>
      <c r="J92" s="54">
        <f>VLOOKUP(FACT_INCLUDES[[#This Row],[Order ID]], ORDERS[], 7)</f>
        <v>0</v>
      </c>
      <c r="K92" s="33">
        <v>0</v>
      </c>
      <c r="L92" s="4">
        <f>VLOOKUP(FACT_INCLUDES[[#This Row],[DW Version]], VERSIONS[], 2)</f>
        <v>12</v>
      </c>
      <c r="M92" s="4">
        <f>VLOOKUP(FACT_INCLUDES[[#This Row],[DW Version]], VERSIONS[], 3)</f>
        <v>9</v>
      </c>
      <c r="N92" s="4" t="str">
        <f>VLOOKUP(FACT_INCLUDES[[#This Row],[DW Version]], VERSIONS[], 4)</f>
        <v>white</v>
      </c>
      <c r="O92" s="51">
        <f>VLOOKUP(FACT_INCLUDES[[#This Row],[DW Version]], VERSIONS[], 5)</f>
        <v>288.81549566647743</v>
      </c>
      <c r="P92" s="4" t="str">
        <f>VLOOKUP(FACT_INCLUDES[[#This Row],[DW Version]], VERSIONS[], 6)</f>
        <v>Pegasus</v>
      </c>
      <c r="Q92" s="4" t="str">
        <f>VLOOKUP(FACT_INCLUDES[[#This Row],[DW Version]], VERSIONS[], 7)</f>
        <v>Shoe</v>
      </c>
      <c r="R92" s="51">
        <f>FACT_INCLUDES[[#This Row],[Version Price]]*FACT_INCLUDES[[#This Row],[Quantity]]</f>
        <v>288.81549566647743</v>
      </c>
      <c r="S92" s="51">
        <f>FACT_INCLUDES[[#This Row],[Amount]]*(1-FACT_INCLUDES[[#This Row],[Order Discount]])</f>
        <v>288.81549566647743</v>
      </c>
      <c r="T92" s="51">
        <f t="shared" si="1"/>
        <v>728.42708776171469</v>
      </c>
      <c r="U92" s="57">
        <f>FACT_INCLUDES[[#This Row],[Income]]/FACT_INCLUDES[[#This Row],[Total Order Income]]</f>
        <v>0.39649197636779215</v>
      </c>
      <c r="V92" s="33">
        <f>IF(FACT_INCLUDES[[#This Row],[Order Gap]]&gt;10, 1, 0)/COUNTIFS(FACT_INCLUDES[Order ID], FACT_INCLUDES[[#This Row],[Order ID]])</f>
        <v>0</v>
      </c>
      <c r="W92" s="33">
        <f>IF(FACT_INCLUDES[[#This Row],[Order Type]]="Online", 1, 0)/COUNTIFS(FACT_INCLUDES[Order ID], FACT_INCLUDES[[#This Row],[Order ID]])</f>
        <v>0</v>
      </c>
      <c r="X92" s="52">
        <v>645.16102252087887</v>
      </c>
      <c r="Y92" s="52">
        <v>645.16102252087887</v>
      </c>
      <c r="Z92" s="64">
        <f>IF(FACT_INCLUDES[[#This Row],[Order Type]]="Online", 1, 0)*FACT_INCLUDES[[#This Row],[Income]]</f>
        <v>0</v>
      </c>
    </row>
    <row r="93" spans="1:26" x14ac:dyDescent="0.3">
      <c r="A93" s="4">
        <v>1339</v>
      </c>
      <c r="B93" s="4">
        <v>677</v>
      </c>
      <c r="C93" s="4">
        <v>407</v>
      </c>
      <c r="D93" s="58">
        <v>2</v>
      </c>
      <c r="E93" s="28">
        <f>VLOOKUP(FACT_INCLUDES[[#This Row],[Order ID]], ORDERS[], 2)</f>
        <v>38919.276711581791</v>
      </c>
      <c r="F93" s="28">
        <f>VLOOKUP(FACT_INCLUDES[[#This Row],[Order ID]], ORDERS[], 3)</f>
        <v>38919.276711581791</v>
      </c>
      <c r="G93" s="4" t="str">
        <f>VLOOKUP(FACT_INCLUDES[[#This Row],[Order ID]], ORDERS[], 4)</f>
        <v>In-Store</v>
      </c>
      <c r="H93" s="4" t="str">
        <f>VLOOKUP(FACT_INCLUDES[[#This Row],[Order ID]], ORDERS[], 5)</f>
        <v>EIR1428@gmail.com</v>
      </c>
      <c r="I93" s="4">
        <f>VLOOKUP(FACT_INCLUDES[[#This Row],[Order ID]], ORDERS[], 6)</f>
        <v>5</v>
      </c>
      <c r="J93" s="54">
        <f>VLOOKUP(FACT_INCLUDES[[#This Row],[Order ID]], ORDERS[], 7)</f>
        <v>0</v>
      </c>
      <c r="K93" s="33">
        <v>0</v>
      </c>
      <c r="L93" s="4">
        <f>VLOOKUP(FACT_INCLUDES[[#This Row],[DW Version]], VERSIONS[], 2)</f>
        <v>41</v>
      </c>
      <c r="M93" s="4">
        <f>VLOOKUP(FACT_INCLUDES[[#This Row],[DW Version]], VERSIONS[], 3)</f>
        <v>8</v>
      </c>
      <c r="N93" s="4" t="str">
        <f>VLOOKUP(FACT_INCLUDES[[#This Row],[DW Version]], VERSIONS[], 4)</f>
        <v>red</v>
      </c>
      <c r="O93" s="51">
        <f>VLOOKUP(FACT_INCLUDES[[#This Row],[DW Version]], VERSIONS[], 5)</f>
        <v>74.419261969820838</v>
      </c>
      <c r="P93" s="4" t="str">
        <f>VLOOKUP(FACT_INCLUDES[[#This Row],[DW Version]], VERSIONS[], 6)</f>
        <v>LunarGlide</v>
      </c>
      <c r="Q93" s="4" t="str">
        <f>VLOOKUP(FACT_INCLUDES[[#This Row],[DW Version]], VERSIONS[], 7)</f>
        <v>Shoe</v>
      </c>
      <c r="R93" s="51">
        <f>FACT_INCLUDES[[#This Row],[Version Price]]*FACT_INCLUDES[[#This Row],[Quantity]]</f>
        <v>148.83852393964168</v>
      </c>
      <c r="S93" s="51">
        <f>FACT_INCLUDES[[#This Row],[Amount]]*(1-FACT_INCLUDES[[#This Row],[Order Discount]])</f>
        <v>148.83852393964168</v>
      </c>
      <c r="T93" s="51">
        <f t="shared" si="1"/>
        <v>728.42708776171469</v>
      </c>
      <c r="U93" s="57">
        <f>FACT_INCLUDES[[#This Row],[Income]]/FACT_INCLUDES[[#This Row],[Total Order Income]]</f>
        <v>0.20432865065052358</v>
      </c>
      <c r="V93" s="33">
        <f>IF(FACT_INCLUDES[[#This Row],[Order Gap]]&gt;10, 1, 0)/COUNTIFS(FACT_INCLUDES[Order ID], FACT_INCLUDES[[#This Row],[Order ID]])</f>
        <v>0</v>
      </c>
      <c r="W93" s="33">
        <f>IF(FACT_INCLUDES[[#This Row],[Order Type]]="Online", 1, 0)/COUNTIFS(FACT_INCLUDES[Order ID], FACT_INCLUDES[[#This Row],[Order ID]])</f>
        <v>0</v>
      </c>
      <c r="X93" s="52">
        <v>645.16102252087887</v>
      </c>
      <c r="Y93" s="52">
        <v>645.16102252087887</v>
      </c>
      <c r="Z93" s="64">
        <f>IF(FACT_INCLUDES[[#This Row],[Order Type]]="Online", 1, 0)*FACT_INCLUDES[[#This Row],[Income]]</f>
        <v>0</v>
      </c>
    </row>
    <row r="94" spans="1:26" x14ac:dyDescent="0.3">
      <c r="A94" s="4">
        <v>1340</v>
      </c>
      <c r="B94" s="4">
        <v>677</v>
      </c>
      <c r="C94" s="4">
        <v>668</v>
      </c>
      <c r="D94" s="58">
        <v>5</v>
      </c>
      <c r="E94" s="28">
        <f>VLOOKUP(FACT_INCLUDES[[#This Row],[Order ID]], ORDERS[], 2)</f>
        <v>38919.276711581791</v>
      </c>
      <c r="F94" s="28">
        <f>VLOOKUP(FACT_INCLUDES[[#This Row],[Order ID]], ORDERS[], 3)</f>
        <v>38919.276711581791</v>
      </c>
      <c r="G94" s="4" t="str">
        <f>VLOOKUP(FACT_INCLUDES[[#This Row],[Order ID]], ORDERS[], 4)</f>
        <v>In-Store</v>
      </c>
      <c r="H94" s="4" t="str">
        <f>VLOOKUP(FACT_INCLUDES[[#This Row],[Order ID]], ORDERS[], 5)</f>
        <v>EIR1428@gmail.com</v>
      </c>
      <c r="I94" s="4">
        <f>VLOOKUP(FACT_INCLUDES[[#This Row],[Order ID]], ORDERS[], 6)</f>
        <v>5</v>
      </c>
      <c r="J94" s="54">
        <f>VLOOKUP(FACT_INCLUDES[[#This Row],[Order ID]], ORDERS[], 7)</f>
        <v>0</v>
      </c>
      <c r="K94" s="33">
        <v>0</v>
      </c>
      <c r="L94" s="4">
        <f>VLOOKUP(FACT_INCLUDES[[#This Row],[DW Version]], VERSIONS[], 2)</f>
        <v>67</v>
      </c>
      <c r="M94" s="4">
        <f>VLOOKUP(FACT_INCLUDES[[#This Row],[DW Version]], VERSIONS[], 3)</f>
        <v>12.5</v>
      </c>
      <c r="N94" s="4" t="str">
        <f>VLOOKUP(FACT_INCLUDES[[#This Row],[DW Version]], VERSIONS[], 4)</f>
        <v>blue</v>
      </c>
      <c r="O94" s="51">
        <f>VLOOKUP(FACT_INCLUDES[[#This Row],[DW Version]], VERSIONS[], 5)</f>
        <v>58.154613631119112</v>
      </c>
      <c r="P94" s="4" t="str">
        <f>VLOOKUP(FACT_INCLUDES[[#This Row],[DW Version]], VERSIONS[], 6)</f>
        <v>Phantom VSN Elite</v>
      </c>
      <c r="Q94" s="4" t="str">
        <f>VLOOKUP(FACT_INCLUDES[[#This Row],[DW Version]], VERSIONS[], 7)</f>
        <v>Shoe</v>
      </c>
      <c r="R94" s="51">
        <f>FACT_INCLUDES[[#This Row],[Version Price]]*FACT_INCLUDES[[#This Row],[Quantity]]</f>
        <v>290.77306815559558</v>
      </c>
      <c r="S94" s="51">
        <f>FACT_INCLUDES[[#This Row],[Amount]]*(1-FACT_INCLUDES[[#This Row],[Order Discount]])</f>
        <v>290.77306815559558</v>
      </c>
      <c r="T94" s="51">
        <f t="shared" si="1"/>
        <v>728.42708776171469</v>
      </c>
      <c r="U94" s="57">
        <f>FACT_INCLUDES[[#This Row],[Income]]/FACT_INCLUDES[[#This Row],[Total Order Income]]</f>
        <v>0.39917937298168427</v>
      </c>
      <c r="V94" s="33">
        <f>IF(FACT_INCLUDES[[#This Row],[Order Gap]]&gt;10, 1, 0)/COUNTIFS(FACT_INCLUDES[Order ID], FACT_INCLUDES[[#This Row],[Order ID]])</f>
        <v>0</v>
      </c>
      <c r="W94" s="33">
        <f>IF(FACT_INCLUDES[[#This Row],[Order Type]]="Online", 1, 0)/COUNTIFS(FACT_INCLUDES[Order ID], FACT_INCLUDES[[#This Row],[Order ID]])</f>
        <v>0</v>
      </c>
      <c r="X94" s="52">
        <v>645.16102252087887</v>
      </c>
      <c r="Y94" s="52">
        <v>645.16102252087887</v>
      </c>
      <c r="Z94" s="64">
        <f>IF(FACT_INCLUDES[[#This Row],[Order Type]]="Online", 1, 0)*FACT_INCLUDES[[#This Row],[Income]]</f>
        <v>0</v>
      </c>
    </row>
    <row r="95" spans="1:26" x14ac:dyDescent="0.3">
      <c r="A95" s="4">
        <v>1367</v>
      </c>
      <c r="B95" s="4">
        <v>691</v>
      </c>
      <c r="C95" s="4">
        <v>209</v>
      </c>
      <c r="D95" s="58">
        <v>1</v>
      </c>
      <c r="E95" s="28">
        <f>VLOOKUP(FACT_INCLUDES[[#This Row],[Order ID]], ORDERS[], 2)</f>
        <v>39001.735461318407</v>
      </c>
      <c r="F95" s="28">
        <f>VLOOKUP(FACT_INCLUDES[[#This Row],[Order ID]], ORDERS[], 3)</f>
        <v>39004.735461318407</v>
      </c>
      <c r="G95" s="4" t="str">
        <f>VLOOKUP(FACT_INCLUDES[[#This Row],[Order ID]], ORDERS[], 4)</f>
        <v>Online</v>
      </c>
      <c r="H95" s="4" t="str">
        <f>VLOOKUP(FACT_INCLUDES[[#This Row],[Order ID]], ORDERS[], 5)</f>
        <v>TCE5253@gmail.com</v>
      </c>
      <c r="I95" s="4">
        <f>VLOOKUP(FACT_INCLUDES[[#This Row],[Order ID]], ORDERS[], 6)</f>
        <v>0</v>
      </c>
      <c r="J95" s="54">
        <f>VLOOKUP(FACT_INCLUDES[[#This Row],[Order ID]], ORDERS[], 7)</f>
        <v>0</v>
      </c>
      <c r="K95" s="33">
        <v>3</v>
      </c>
      <c r="L95" s="4">
        <f>VLOOKUP(FACT_INCLUDES[[#This Row],[DW Version]], VERSIONS[], 2)</f>
        <v>21</v>
      </c>
      <c r="M95" s="4">
        <f>VLOOKUP(FACT_INCLUDES[[#This Row],[DW Version]], VERSIONS[], 3)</f>
        <v>4.5</v>
      </c>
      <c r="N95" s="4" t="str">
        <f>VLOOKUP(FACT_INCLUDES[[#This Row],[DW Version]], VERSIONS[], 4)</f>
        <v>white</v>
      </c>
      <c r="O95" s="51">
        <f>VLOOKUP(FACT_INCLUDES[[#This Row],[DW Version]], VERSIONS[], 5)</f>
        <v>137.9613353449696</v>
      </c>
      <c r="P95" s="4" t="str">
        <f>VLOOKUP(FACT_INCLUDES[[#This Row],[DW Version]], VERSIONS[], 6)</f>
        <v>Huarache</v>
      </c>
      <c r="Q95" s="4" t="str">
        <f>VLOOKUP(FACT_INCLUDES[[#This Row],[DW Version]], VERSIONS[], 7)</f>
        <v>Shoe</v>
      </c>
      <c r="R95" s="51">
        <f>FACT_INCLUDES[[#This Row],[Version Price]]*FACT_INCLUDES[[#This Row],[Quantity]]</f>
        <v>137.9613353449696</v>
      </c>
      <c r="S95" s="51">
        <f>FACT_INCLUDES[[#This Row],[Amount]]*(1-FACT_INCLUDES[[#This Row],[Order Discount]])</f>
        <v>137.9613353449696</v>
      </c>
      <c r="T95" s="51">
        <f t="shared" si="1"/>
        <v>137.9613353449696</v>
      </c>
      <c r="U95" s="57">
        <f>FACT_INCLUDES[[#This Row],[Income]]/FACT_INCLUDES[[#This Row],[Total Order Income]]</f>
        <v>1</v>
      </c>
      <c r="V95" s="33">
        <f>IF(FACT_INCLUDES[[#This Row],[Order Gap]]&gt;10, 1, 0)/COUNTIFS(FACT_INCLUDES[Order ID], FACT_INCLUDES[[#This Row],[Order ID]])</f>
        <v>0</v>
      </c>
      <c r="W95" s="33">
        <f>IF(FACT_INCLUDES[[#This Row],[Order Type]]="Online", 1, 0)/COUNTIFS(FACT_INCLUDES[Order ID], FACT_INCLUDES[[#This Row],[Order ID]])</f>
        <v>1</v>
      </c>
      <c r="X95" s="52">
        <v>645.16102252087887</v>
      </c>
      <c r="Y95" s="52">
        <v>645.16102252087887</v>
      </c>
      <c r="Z95" s="64">
        <f>IF(FACT_INCLUDES[[#This Row],[Order Type]]="Online", 1, 0)*FACT_INCLUDES[[#This Row],[Income]]</f>
        <v>137.9613353449696</v>
      </c>
    </row>
    <row r="96" spans="1:26" x14ac:dyDescent="0.3">
      <c r="A96" s="4">
        <v>1375</v>
      </c>
      <c r="B96" s="4">
        <v>697</v>
      </c>
      <c r="C96" s="4">
        <v>357</v>
      </c>
      <c r="D96" s="58">
        <v>2</v>
      </c>
      <c r="E96" s="28">
        <f>VLOOKUP(FACT_INCLUDES[[#This Row],[Order ID]], ORDERS[], 2)</f>
        <v>38945.742934858092</v>
      </c>
      <c r="F96" s="28">
        <f>VLOOKUP(FACT_INCLUDES[[#This Row],[Order ID]], ORDERS[], 3)</f>
        <v>38945.742934858092</v>
      </c>
      <c r="G96" s="4" t="str">
        <f>VLOOKUP(FACT_INCLUDES[[#This Row],[Order ID]], ORDERS[], 4)</f>
        <v>In-Store</v>
      </c>
      <c r="H96" s="4" t="str">
        <f>VLOOKUP(FACT_INCLUDES[[#This Row],[Order ID]], ORDERS[], 5)</f>
        <v>LUB7541@gmail.com</v>
      </c>
      <c r="I96" s="4">
        <f>VLOOKUP(FACT_INCLUDES[[#This Row],[Order ID]], ORDERS[], 6)</f>
        <v>32</v>
      </c>
      <c r="J96" s="54">
        <f>VLOOKUP(FACT_INCLUDES[[#This Row],[Order ID]], ORDERS[], 7)</f>
        <v>0</v>
      </c>
      <c r="K96" s="33">
        <v>0</v>
      </c>
      <c r="L96" s="4">
        <f>VLOOKUP(FACT_INCLUDES[[#This Row],[DW Version]], VERSIONS[], 2)</f>
        <v>36</v>
      </c>
      <c r="M96" s="4">
        <f>VLOOKUP(FACT_INCLUDES[[#This Row],[DW Version]], VERSIONS[], 3)</f>
        <v>6.5</v>
      </c>
      <c r="N96" s="4" t="str">
        <f>VLOOKUP(FACT_INCLUDES[[#This Row],[DW Version]], VERSIONS[], 4)</f>
        <v>black</v>
      </c>
      <c r="O96" s="51">
        <f>VLOOKUP(FACT_INCLUDES[[#This Row],[DW Version]], VERSIONS[], 5)</f>
        <v>395.36005142579529</v>
      </c>
      <c r="P96" s="4" t="str">
        <f>VLOOKUP(FACT_INCLUDES[[#This Row],[DW Version]], VERSIONS[], 6)</f>
        <v>Air Max 270</v>
      </c>
      <c r="Q96" s="4" t="str">
        <f>VLOOKUP(FACT_INCLUDES[[#This Row],[DW Version]], VERSIONS[], 7)</f>
        <v>Shoe</v>
      </c>
      <c r="R96" s="51">
        <f>FACT_INCLUDES[[#This Row],[Version Price]]*FACT_INCLUDES[[#This Row],[Quantity]]</f>
        <v>790.72010285159058</v>
      </c>
      <c r="S96" s="51">
        <f>FACT_INCLUDES[[#This Row],[Amount]]*(1-FACT_INCLUDES[[#This Row],[Order Discount]])</f>
        <v>790.72010285159058</v>
      </c>
      <c r="T96" s="51">
        <f t="shared" si="1"/>
        <v>989.87646773393203</v>
      </c>
      <c r="U96" s="57">
        <f>FACT_INCLUDES[[#This Row],[Income]]/FACT_INCLUDES[[#This Row],[Total Order Income]]</f>
        <v>0.79880684976958916</v>
      </c>
      <c r="V96" s="33">
        <f>IF(FACT_INCLUDES[[#This Row],[Order Gap]]&gt;10, 1, 0)/COUNTIFS(FACT_INCLUDES[Order ID], FACT_INCLUDES[[#This Row],[Order ID]])</f>
        <v>0</v>
      </c>
      <c r="W96" s="33">
        <f>IF(FACT_INCLUDES[[#This Row],[Order Type]]="Online", 1, 0)/COUNTIFS(FACT_INCLUDES[Order ID], FACT_INCLUDES[[#This Row],[Order ID]])</f>
        <v>0</v>
      </c>
      <c r="X96" s="52">
        <v>645.16102252087887</v>
      </c>
      <c r="Y96" s="52">
        <v>645.16102252087887</v>
      </c>
      <c r="Z96" s="64">
        <f>IF(FACT_INCLUDES[[#This Row],[Order Type]]="Online", 1, 0)*FACT_INCLUDES[[#This Row],[Income]]</f>
        <v>0</v>
      </c>
    </row>
    <row r="97" spans="1:26" x14ac:dyDescent="0.3">
      <c r="A97" s="4">
        <v>1376</v>
      </c>
      <c r="B97" s="4">
        <v>697</v>
      </c>
      <c r="C97" s="4">
        <v>927</v>
      </c>
      <c r="D97" s="58">
        <v>1</v>
      </c>
      <c r="E97" s="28">
        <f>VLOOKUP(FACT_INCLUDES[[#This Row],[Order ID]], ORDERS[], 2)</f>
        <v>38945.742934858092</v>
      </c>
      <c r="F97" s="28">
        <f>VLOOKUP(FACT_INCLUDES[[#This Row],[Order ID]], ORDERS[], 3)</f>
        <v>38945.742934858092</v>
      </c>
      <c r="G97" s="4" t="str">
        <f>VLOOKUP(FACT_INCLUDES[[#This Row],[Order ID]], ORDERS[], 4)</f>
        <v>In-Store</v>
      </c>
      <c r="H97" s="4" t="str">
        <f>VLOOKUP(FACT_INCLUDES[[#This Row],[Order ID]], ORDERS[], 5)</f>
        <v>LUB7541@gmail.com</v>
      </c>
      <c r="I97" s="4">
        <f>VLOOKUP(FACT_INCLUDES[[#This Row],[Order ID]], ORDERS[], 6)</f>
        <v>32</v>
      </c>
      <c r="J97" s="54">
        <f>VLOOKUP(FACT_INCLUDES[[#This Row],[Order ID]], ORDERS[], 7)</f>
        <v>0</v>
      </c>
      <c r="K97" s="33">
        <v>0</v>
      </c>
      <c r="L97" s="4">
        <f>VLOOKUP(FACT_INCLUDES[[#This Row],[DW Version]], VERSIONS[], 2)</f>
        <v>95</v>
      </c>
      <c r="M97" s="4">
        <f>VLOOKUP(FACT_INCLUDES[[#This Row],[DW Version]], VERSIONS[], 3)</f>
        <v>3.5</v>
      </c>
      <c r="N97" s="4" t="str">
        <f>VLOOKUP(FACT_INCLUDES[[#This Row],[DW Version]], VERSIONS[], 4)</f>
        <v>white</v>
      </c>
      <c r="O97" s="51">
        <f>VLOOKUP(FACT_INCLUDES[[#This Row],[DW Version]], VERSIONS[], 5)</f>
        <v>199.15636488234151</v>
      </c>
      <c r="P97" s="4" t="str">
        <f>VLOOKUP(FACT_INCLUDES[[#This Row],[DW Version]], VERSIONS[], 6)</f>
        <v>Nike Backpack</v>
      </c>
      <c r="Q97" s="4" t="str">
        <f>VLOOKUP(FACT_INCLUDES[[#This Row],[DW Version]], VERSIONS[], 7)</f>
        <v>Accessories</v>
      </c>
      <c r="R97" s="51">
        <f>FACT_INCLUDES[[#This Row],[Version Price]]*FACT_INCLUDES[[#This Row],[Quantity]]</f>
        <v>199.15636488234151</v>
      </c>
      <c r="S97" s="51">
        <f>FACT_INCLUDES[[#This Row],[Amount]]*(1-FACT_INCLUDES[[#This Row],[Order Discount]])</f>
        <v>199.15636488234151</v>
      </c>
      <c r="T97" s="51">
        <f t="shared" si="1"/>
        <v>989.87646773393203</v>
      </c>
      <c r="U97" s="57">
        <f>FACT_INCLUDES[[#This Row],[Income]]/FACT_INCLUDES[[#This Row],[Total Order Income]]</f>
        <v>0.20119315023041093</v>
      </c>
      <c r="V97" s="33">
        <f>IF(FACT_INCLUDES[[#This Row],[Order Gap]]&gt;10, 1, 0)/COUNTIFS(FACT_INCLUDES[Order ID], FACT_INCLUDES[[#This Row],[Order ID]])</f>
        <v>0</v>
      </c>
      <c r="W97" s="33">
        <f>IF(FACT_INCLUDES[[#This Row],[Order Type]]="Online", 1, 0)/COUNTIFS(FACT_INCLUDES[Order ID], FACT_INCLUDES[[#This Row],[Order ID]])</f>
        <v>0</v>
      </c>
      <c r="X97" s="52">
        <v>645.16102252087887</v>
      </c>
      <c r="Y97" s="52">
        <v>645.16102252087887</v>
      </c>
      <c r="Z97" s="64">
        <f>IF(FACT_INCLUDES[[#This Row],[Order Type]]="Online", 1, 0)*FACT_INCLUDES[[#This Row],[Income]]</f>
        <v>0</v>
      </c>
    </row>
    <row r="98" spans="1:26" x14ac:dyDescent="0.3">
      <c r="A98" s="4">
        <v>1409</v>
      </c>
      <c r="B98" s="4">
        <v>716</v>
      </c>
      <c r="C98" s="4">
        <v>196</v>
      </c>
      <c r="D98" s="58">
        <v>1</v>
      </c>
      <c r="E98" s="28">
        <f>VLOOKUP(FACT_INCLUDES[[#This Row],[Order ID]], ORDERS[], 2)</f>
        <v>39029.344990081481</v>
      </c>
      <c r="F98" s="28">
        <f>VLOOKUP(FACT_INCLUDES[[#This Row],[Order ID]], ORDERS[], 3)</f>
        <v>39034.344990081481</v>
      </c>
      <c r="G98" s="4" t="str">
        <f>VLOOKUP(FACT_INCLUDES[[#This Row],[Order ID]], ORDERS[], 4)</f>
        <v>Online</v>
      </c>
      <c r="H98" s="4" t="str">
        <f>VLOOKUP(FACT_INCLUDES[[#This Row],[Order ID]], ORDERS[], 5)</f>
        <v>JZY7000@gmail.com</v>
      </c>
      <c r="I98" s="4">
        <f>VLOOKUP(FACT_INCLUDES[[#This Row],[Order ID]], ORDERS[], 6)</f>
        <v>0</v>
      </c>
      <c r="J98" s="54">
        <f>VLOOKUP(FACT_INCLUDES[[#This Row],[Order ID]], ORDERS[], 7)</f>
        <v>0</v>
      </c>
      <c r="K98" s="33">
        <v>5</v>
      </c>
      <c r="L98" s="4">
        <f>VLOOKUP(FACT_INCLUDES[[#This Row],[DW Version]], VERSIONS[], 2)</f>
        <v>20</v>
      </c>
      <c r="M98" s="4">
        <f>VLOOKUP(FACT_INCLUDES[[#This Row],[DW Version]], VERSIONS[], 3)</f>
        <v>3.5</v>
      </c>
      <c r="N98" s="4" t="str">
        <f>VLOOKUP(FACT_INCLUDES[[#This Row],[DW Version]], VERSIONS[], 4)</f>
        <v>white</v>
      </c>
      <c r="O98" s="51">
        <f>VLOOKUP(FACT_INCLUDES[[#This Row],[DW Version]], VERSIONS[], 5)</f>
        <v>249.01770932215388</v>
      </c>
      <c r="P98" s="4" t="str">
        <f>VLOOKUP(FACT_INCLUDES[[#This Row],[DW Version]], VERSIONS[], 6)</f>
        <v>Joyride</v>
      </c>
      <c r="Q98" s="4" t="str">
        <f>VLOOKUP(FACT_INCLUDES[[#This Row],[DW Version]], VERSIONS[], 7)</f>
        <v>Shoe</v>
      </c>
      <c r="R98" s="51">
        <f>FACT_INCLUDES[[#This Row],[Version Price]]*FACT_INCLUDES[[#This Row],[Quantity]]</f>
        <v>249.01770932215388</v>
      </c>
      <c r="S98" s="51">
        <f>FACT_INCLUDES[[#This Row],[Amount]]*(1-FACT_INCLUDES[[#This Row],[Order Discount]])</f>
        <v>249.01770932215388</v>
      </c>
      <c r="T98" s="51">
        <f t="shared" si="1"/>
        <v>249.01770932215388</v>
      </c>
      <c r="U98" s="57">
        <f>FACT_INCLUDES[[#This Row],[Income]]/FACT_INCLUDES[[#This Row],[Total Order Income]]</f>
        <v>1</v>
      </c>
      <c r="V98" s="33">
        <f>IF(FACT_INCLUDES[[#This Row],[Order Gap]]&gt;10, 1, 0)/COUNTIFS(FACT_INCLUDES[Order ID], FACT_INCLUDES[[#This Row],[Order ID]])</f>
        <v>0</v>
      </c>
      <c r="W98" s="33">
        <f>IF(FACT_INCLUDES[[#This Row],[Order Type]]="Online", 1, 0)/COUNTIFS(FACT_INCLUDES[Order ID], FACT_INCLUDES[[#This Row],[Order ID]])</f>
        <v>1</v>
      </c>
      <c r="X98" s="52">
        <v>645.16102252087887</v>
      </c>
      <c r="Y98" s="52">
        <v>645.16102252087887</v>
      </c>
      <c r="Z98" s="64">
        <f>IF(FACT_INCLUDES[[#This Row],[Order Type]]="Online", 1, 0)*FACT_INCLUDES[[#This Row],[Income]]</f>
        <v>249.01770932215388</v>
      </c>
    </row>
    <row r="99" spans="1:26" x14ac:dyDescent="0.3">
      <c r="A99" s="4">
        <v>1429</v>
      </c>
      <c r="B99" s="4">
        <v>726</v>
      </c>
      <c r="C99" s="4">
        <v>476</v>
      </c>
      <c r="D99" s="58">
        <v>2</v>
      </c>
      <c r="E99" s="28">
        <f>VLOOKUP(FACT_INCLUDES[[#This Row],[Order ID]], ORDERS[], 2)</f>
        <v>38904.684858252294</v>
      </c>
      <c r="F99" s="28">
        <f>VLOOKUP(FACT_INCLUDES[[#This Row],[Order ID]], ORDERS[], 3)</f>
        <v>38907.684858252294</v>
      </c>
      <c r="G99" s="4" t="str">
        <f>VLOOKUP(FACT_INCLUDES[[#This Row],[Order ID]], ORDERS[], 4)</f>
        <v>Online</v>
      </c>
      <c r="H99" s="4" t="str">
        <f>VLOOKUP(FACT_INCLUDES[[#This Row],[Order ID]], ORDERS[], 5)</f>
        <v>CLG1545@gmail.com</v>
      </c>
      <c r="I99" s="4">
        <f>VLOOKUP(FACT_INCLUDES[[#This Row],[Order ID]], ORDERS[], 6)</f>
        <v>0</v>
      </c>
      <c r="J99" s="54">
        <f>VLOOKUP(FACT_INCLUDES[[#This Row],[Order ID]], ORDERS[], 7)</f>
        <v>0</v>
      </c>
      <c r="K99" s="33">
        <v>3</v>
      </c>
      <c r="L99" s="4">
        <f>VLOOKUP(FACT_INCLUDES[[#This Row],[DW Version]], VERSIONS[], 2)</f>
        <v>50</v>
      </c>
      <c r="M99" s="4">
        <f>VLOOKUP(FACT_INCLUDES[[#This Row],[DW Version]], VERSIONS[], 3)</f>
        <v>8</v>
      </c>
      <c r="N99" s="4" t="str">
        <f>VLOOKUP(FACT_INCLUDES[[#This Row],[DW Version]], VERSIONS[], 4)</f>
        <v>white</v>
      </c>
      <c r="O99" s="51">
        <f>VLOOKUP(FACT_INCLUDES[[#This Row],[DW Version]], VERSIONS[], 5)</f>
        <v>31.173108240519078</v>
      </c>
      <c r="P99" s="4" t="str">
        <f>VLOOKUP(FACT_INCLUDES[[#This Row],[DW Version]], VERSIONS[], 6)</f>
        <v>Air Zoom Elite</v>
      </c>
      <c r="Q99" s="4" t="str">
        <f>VLOOKUP(FACT_INCLUDES[[#This Row],[DW Version]], VERSIONS[], 7)</f>
        <v>Shoe</v>
      </c>
      <c r="R99" s="51">
        <f>FACT_INCLUDES[[#This Row],[Version Price]]*FACT_INCLUDES[[#This Row],[Quantity]]</f>
        <v>62.346216481038155</v>
      </c>
      <c r="S99" s="51">
        <f>FACT_INCLUDES[[#This Row],[Amount]]*(1-FACT_INCLUDES[[#This Row],[Order Discount]])</f>
        <v>62.346216481038155</v>
      </c>
      <c r="T99" s="51">
        <f t="shared" si="1"/>
        <v>1374.7768849172951</v>
      </c>
      <c r="U99" s="57">
        <f>FACT_INCLUDES[[#This Row],[Income]]/FACT_INCLUDES[[#This Row],[Total Order Income]]</f>
        <v>4.5350061646394955E-2</v>
      </c>
      <c r="V99" s="33">
        <f>IF(FACT_INCLUDES[[#This Row],[Order Gap]]&gt;10, 1, 0)/COUNTIFS(FACT_INCLUDES[Order ID], FACT_INCLUDES[[#This Row],[Order ID]])</f>
        <v>0</v>
      </c>
      <c r="W99" s="33">
        <f>IF(FACT_INCLUDES[[#This Row],[Order Type]]="Online", 1, 0)/COUNTIFS(FACT_INCLUDES[Order ID], FACT_INCLUDES[[#This Row],[Order ID]])</f>
        <v>0.5</v>
      </c>
      <c r="X99" s="52">
        <v>645.16102252087887</v>
      </c>
      <c r="Y99" s="52">
        <v>645.16102252087887</v>
      </c>
      <c r="Z99" s="64">
        <f>IF(FACT_INCLUDES[[#This Row],[Order Type]]="Online", 1, 0)*FACT_INCLUDES[[#This Row],[Income]]</f>
        <v>62.346216481038155</v>
      </c>
    </row>
    <row r="100" spans="1:26" x14ac:dyDescent="0.3">
      <c r="A100" s="4">
        <v>1430</v>
      </c>
      <c r="B100" s="4">
        <v>726</v>
      </c>
      <c r="C100" s="4">
        <v>960</v>
      </c>
      <c r="D100" s="58">
        <v>4</v>
      </c>
      <c r="E100" s="28">
        <f>VLOOKUP(FACT_INCLUDES[[#This Row],[Order ID]], ORDERS[], 2)</f>
        <v>38904.684858252294</v>
      </c>
      <c r="F100" s="28">
        <f>VLOOKUP(FACT_INCLUDES[[#This Row],[Order ID]], ORDERS[], 3)</f>
        <v>38907.684858252294</v>
      </c>
      <c r="G100" s="4" t="str">
        <f>VLOOKUP(FACT_INCLUDES[[#This Row],[Order ID]], ORDERS[], 4)</f>
        <v>Online</v>
      </c>
      <c r="H100" s="4" t="str">
        <f>VLOOKUP(FACT_INCLUDES[[#This Row],[Order ID]], ORDERS[], 5)</f>
        <v>CLG1545@gmail.com</v>
      </c>
      <c r="I100" s="4">
        <f>VLOOKUP(FACT_INCLUDES[[#This Row],[Order ID]], ORDERS[], 6)</f>
        <v>0</v>
      </c>
      <c r="J100" s="54">
        <f>VLOOKUP(FACT_INCLUDES[[#This Row],[Order ID]], ORDERS[], 7)</f>
        <v>0</v>
      </c>
      <c r="K100" s="33">
        <v>3</v>
      </c>
      <c r="L100" s="4">
        <f>VLOOKUP(FACT_INCLUDES[[#This Row],[DW Version]], VERSIONS[], 2)</f>
        <v>98</v>
      </c>
      <c r="M100" s="4">
        <f>VLOOKUP(FACT_INCLUDES[[#This Row],[DW Version]], VERSIONS[], 3)</f>
        <v>4</v>
      </c>
      <c r="N100" s="4" t="str">
        <f>VLOOKUP(FACT_INCLUDES[[#This Row],[DW Version]], VERSIONS[], 4)</f>
        <v>dark green</v>
      </c>
      <c r="O100" s="51">
        <f>VLOOKUP(FACT_INCLUDES[[#This Row],[DW Version]], VERSIONS[], 5)</f>
        <v>328.10766710906421</v>
      </c>
      <c r="P100" s="4" t="str">
        <f>VLOOKUP(FACT_INCLUDES[[#This Row],[DW Version]], VERSIONS[], 6)</f>
        <v>Zoom Rival Fly</v>
      </c>
      <c r="Q100" s="4" t="str">
        <f>VLOOKUP(FACT_INCLUDES[[#This Row],[DW Version]], VERSIONS[], 7)</f>
        <v>Shoe</v>
      </c>
      <c r="R100" s="51">
        <f>FACT_INCLUDES[[#This Row],[Version Price]]*FACT_INCLUDES[[#This Row],[Quantity]]</f>
        <v>1312.4306684362568</v>
      </c>
      <c r="S100" s="51">
        <f>FACT_INCLUDES[[#This Row],[Amount]]*(1-FACT_INCLUDES[[#This Row],[Order Discount]])</f>
        <v>1312.4306684362568</v>
      </c>
      <c r="T100" s="51">
        <f t="shared" si="1"/>
        <v>1374.7768849172951</v>
      </c>
      <c r="U100" s="57">
        <f>FACT_INCLUDES[[#This Row],[Income]]/FACT_INCLUDES[[#This Row],[Total Order Income]]</f>
        <v>0.95464993835360501</v>
      </c>
      <c r="V100" s="33">
        <f>IF(FACT_INCLUDES[[#This Row],[Order Gap]]&gt;10, 1, 0)/COUNTIFS(FACT_INCLUDES[Order ID], FACT_INCLUDES[[#This Row],[Order ID]])</f>
        <v>0</v>
      </c>
      <c r="W100" s="33">
        <f>IF(FACT_INCLUDES[[#This Row],[Order Type]]="Online", 1, 0)/COUNTIFS(FACT_INCLUDES[Order ID], FACT_INCLUDES[[#This Row],[Order ID]])</f>
        <v>0.5</v>
      </c>
      <c r="X100" s="52">
        <v>645.16102252087887</v>
      </c>
      <c r="Y100" s="52">
        <v>645.16102252087887</v>
      </c>
      <c r="Z100" s="64">
        <f>IF(FACT_INCLUDES[[#This Row],[Order Type]]="Online", 1, 0)*FACT_INCLUDES[[#This Row],[Income]]</f>
        <v>1312.4306684362568</v>
      </c>
    </row>
    <row r="101" spans="1:26" x14ac:dyDescent="0.3">
      <c r="A101" s="4">
        <v>1497</v>
      </c>
      <c r="B101" s="4">
        <v>760</v>
      </c>
      <c r="C101" s="4">
        <v>951</v>
      </c>
      <c r="D101" s="58">
        <v>5</v>
      </c>
      <c r="E101" s="28">
        <f>VLOOKUP(FACT_INCLUDES[[#This Row],[Order ID]], ORDERS[], 2)</f>
        <v>38873.083456714783</v>
      </c>
      <c r="F101" s="28">
        <f>VLOOKUP(FACT_INCLUDES[[#This Row],[Order ID]], ORDERS[], 3)</f>
        <v>38873.083456714783</v>
      </c>
      <c r="G101" s="4" t="str">
        <f>VLOOKUP(FACT_INCLUDES[[#This Row],[Order ID]], ORDERS[], 4)</f>
        <v>In-Store</v>
      </c>
      <c r="H101" s="4" t="str">
        <f>VLOOKUP(FACT_INCLUDES[[#This Row],[Order ID]], ORDERS[], 5)</f>
        <v>CHW7102@gmail.com</v>
      </c>
      <c r="I101" s="4">
        <f>VLOOKUP(FACT_INCLUDES[[#This Row],[Order ID]], ORDERS[], 6)</f>
        <v>27</v>
      </c>
      <c r="J101" s="54">
        <f>VLOOKUP(FACT_INCLUDES[[#This Row],[Order ID]], ORDERS[], 7)</f>
        <v>0</v>
      </c>
      <c r="K101" s="33">
        <v>0</v>
      </c>
      <c r="L101" s="4">
        <f>VLOOKUP(FACT_INCLUDES[[#This Row],[DW Version]], VERSIONS[], 2)</f>
        <v>96</v>
      </c>
      <c r="M101" s="4">
        <f>VLOOKUP(FACT_INCLUDES[[#This Row],[DW Version]], VERSIONS[], 3)</f>
        <v>12</v>
      </c>
      <c r="N101" s="4" t="str">
        <f>VLOOKUP(FACT_INCLUDES[[#This Row],[DW Version]], VERSIONS[], 4)</f>
        <v>dark blue</v>
      </c>
      <c r="O101" s="51">
        <f>VLOOKUP(FACT_INCLUDES[[#This Row],[DW Version]], VERSIONS[], 5)</f>
        <v>232.1425681961191</v>
      </c>
      <c r="P101" s="4" t="str">
        <f>VLOOKUP(FACT_INCLUDES[[#This Row],[DW Version]], VERSIONS[], 6)</f>
        <v>Epic Phantom React</v>
      </c>
      <c r="Q101" s="4" t="str">
        <f>VLOOKUP(FACT_INCLUDES[[#This Row],[DW Version]], VERSIONS[], 7)</f>
        <v>Shoe</v>
      </c>
      <c r="R101" s="51">
        <f>FACT_INCLUDES[[#This Row],[Version Price]]*FACT_INCLUDES[[#This Row],[Quantity]]</f>
        <v>1160.7128409805955</v>
      </c>
      <c r="S101" s="51">
        <f>FACT_INCLUDES[[#This Row],[Amount]]*(1-FACT_INCLUDES[[#This Row],[Order Discount]])</f>
        <v>1160.7128409805955</v>
      </c>
      <c r="T101" s="51">
        <f t="shared" si="1"/>
        <v>1160.7128409805955</v>
      </c>
      <c r="U101" s="57">
        <f>FACT_INCLUDES[[#This Row],[Income]]/FACT_INCLUDES[[#This Row],[Total Order Income]]</f>
        <v>1</v>
      </c>
      <c r="V101" s="33">
        <f>IF(FACT_INCLUDES[[#This Row],[Order Gap]]&gt;10, 1, 0)/COUNTIFS(FACT_INCLUDES[Order ID], FACT_INCLUDES[[#This Row],[Order ID]])</f>
        <v>0</v>
      </c>
      <c r="W101" s="33">
        <f>IF(FACT_INCLUDES[[#This Row],[Order Type]]="Online", 1, 0)/COUNTIFS(FACT_INCLUDES[Order ID], FACT_INCLUDES[[#This Row],[Order ID]])</f>
        <v>0</v>
      </c>
      <c r="X101" s="52">
        <v>645.16102252087887</v>
      </c>
      <c r="Y101" s="52">
        <v>645.16102252087887</v>
      </c>
      <c r="Z101" s="64">
        <f>IF(FACT_INCLUDES[[#This Row],[Order Type]]="Online", 1, 0)*FACT_INCLUDES[[#This Row],[Income]]</f>
        <v>0</v>
      </c>
    </row>
    <row r="102" spans="1:26" x14ac:dyDescent="0.3">
      <c r="A102" s="4">
        <v>1566</v>
      </c>
      <c r="B102" s="4">
        <v>790</v>
      </c>
      <c r="C102" s="4">
        <v>351</v>
      </c>
      <c r="D102" s="58">
        <v>4</v>
      </c>
      <c r="E102" s="28">
        <f>VLOOKUP(FACT_INCLUDES[[#This Row],[Order ID]], ORDERS[], 2)</f>
        <v>38847.613925718433</v>
      </c>
      <c r="F102" s="28">
        <f>VLOOKUP(FACT_INCLUDES[[#This Row],[Order ID]], ORDERS[], 3)</f>
        <v>38847.613925718433</v>
      </c>
      <c r="G102" s="4" t="str">
        <f>VLOOKUP(FACT_INCLUDES[[#This Row],[Order ID]], ORDERS[], 4)</f>
        <v>In-Store</v>
      </c>
      <c r="H102" s="4" t="str">
        <f>VLOOKUP(FACT_INCLUDES[[#This Row],[Order ID]], ORDERS[], 5)</f>
        <v>DXT8392@gmail.com</v>
      </c>
      <c r="I102" s="4">
        <f>VLOOKUP(FACT_INCLUDES[[#This Row],[Order ID]], ORDERS[], 6)</f>
        <v>20</v>
      </c>
      <c r="J102" s="54">
        <f>VLOOKUP(FACT_INCLUDES[[#This Row],[Order ID]], ORDERS[], 7)</f>
        <v>0</v>
      </c>
      <c r="K102" s="33">
        <v>0</v>
      </c>
      <c r="L102" s="4">
        <f>VLOOKUP(FACT_INCLUDES[[#This Row],[DW Version]], VERSIONS[], 2)</f>
        <v>35</v>
      </c>
      <c r="M102" s="4">
        <f>VLOOKUP(FACT_INCLUDES[[#This Row],[DW Version]], VERSIONS[], 3)</f>
        <v>12</v>
      </c>
      <c r="N102" s="4" t="str">
        <f>VLOOKUP(FACT_INCLUDES[[#This Row],[DW Version]], VERSIONS[], 4)</f>
        <v>white</v>
      </c>
      <c r="O102" s="51">
        <f>VLOOKUP(FACT_INCLUDES[[#This Row],[DW Version]], VERSIONS[], 5)</f>
        <v>331.02066343432676</v>
      </c>
      <c r="P102" s="4" t="str">
        <f>VLOOKUP(FACT_INCLUDES[[#This Row],[DW Version]], VERSIONS[], 6)</f>
        <v>Alphafly</v>
      </c>
      <c r="Q102" s="4" t="str">
        <f>VLOOKUP(FACT_INCLUDES[[#This Row],[DW Version]], VERSIONS[], 7)</f>
        <v>Shoe</v>
      </c>
      <c r="R102" s="51">
        <f>FACT_INCLUDES[[#This Row],[Version Price]]*FACT_INCLUDES[[#This Row],[Quantity]]</f>
        <v>1324.0826537373071</v>
      </c>
      <c r="S102" s="51">
        <f>FACT_INCLUDES[[#This Row],[Amount]]*(1-FACT_INCLUDES[[#This Row],[Order Discount]])</f>
        <v>1324.0826537373071</v>
      </c>
      <c r="T102" s="51">
        <f t="shared" si="1"/>
        <v>1894.8003321807219</v>
      </c>
      <c r="U102" s="57">
        <f>FACT_INCLUDES[[#This Row],[Income]]/FACT_INCLUDES[[#This Row],[Total Order Income]]</f>
        <v>0.69879798480583066</v>
      </c>
      <c r="V102" s="33">
        <f>IF(FACT_INCLUDES[[#This Row],[Order Gap]]&gt;10, 1, 0)/COUNTIFS(FACT_INCLUDES[Order ID], FACT_INCLUDES[[#This Row],[Order ID]])</f>
        <v>0</v>
      </c>
      <c r="W102" s="33">
        <f>IF(FACT_INCLUDES[[#This Row],[Order Type]]="Online", 1, 0)/COUNTIFS(FACT_INCLUDES[Order ID], FACT_INCLUDES[[#This Row],[Order ID]])</f>
        <v>0</v>
      </c>
      <c r="X102" s="52">
        <v>645.16102252087887</v>
      </c>
      <c r="Y102" s="52">
        <v>645.16102252087887</v>
      </c>
      <c r="Z102" s="64">
        <f>IF(FACT_INCLUDES[[#This Row],[Order Type]]="Online", 1, 0)*FACT_INCLUDES[[#This Row],[Income]]</f>
        <v>0</v>
      </c>
    </row>
    <row r="103" spans="1:26" x14ac:dyDescent="0.3">
      <c r="A103" s="4">
        <v>1567</v>
      </c>
      <c r="B103" s="4">
        <v>790</v>
      </c>
      <c r="C103" s="4">
        <v>560</v>
      </c>
      <c r="D103" s="58">
        <v>5</v>
      </c>
      <c r="E103" s="28">
        <f>VLOOKUP(FACT_INCLUDES[[#This Row],[Order ID]], ORDERS[], 2)</f>
        <v>38847.613925718433</v>
      </c>
      <c r="F103" s="28">
        <f>VLOOKUP(FACT_INCLUDES[[#This Row],[Order ID]], ORDERS[], 3)</f>
        <v>38847.613925718433</v>
      </c>
      <c r="G103" s="4" t="str">
        <f>VLOOKUP(FACT_INCLUDES[[#This Row],[Order ID]], ORDERS[], 4)</f>
        <v>In-Store</v>
      </c>
      <c r="H103" s="4" t="str">
        <f>VLOOKUP(FACT_INCLUDES[[#This Row],[Order ID]], ORDERS[], 5)</f>
        <v>DXT8392@gmail.com</v>
      </c>
      <c r="I103" s="4">
        <f>VLOOKUP(FACT_INCLUDES[[#This Row],[Order ID]], ORDERS[], 6)</f>
        <v>20</v>
      </c>
      <c r="J103" s="54">
        <f>VLOOKUP(FACT_INCLUDES[[#This Row],[Order ID]], ORDERS[], 7)</f>
        <v>0</v>
      </c>
      <c r="K103" s="33">
        <v>0</v>
      </c>
      <c r="L103" s="4">
        <f>VLOOKUP(FACT_INCLUDES[[#This Row],[DW Version]], VERSIONS[], 2)</f>
        <v>58</v>
      </c>
      <c r="M103" s="4">
        <f>VLOOKUP(FACT_INCLUDES[[#This Row],[DW Version]], VERSIONS[], 3)</f>
        <v>8</v>
      </c>
      <c r="N103" s="4" t="str">
        <f>VLOOKUP(FACT_INCLUDES[[#This Row],[DW Version]], VERSIONS[], 4)</f>
        <v>black</v>
      </c>
      <c r="O103" s="51">
        <f>VLOOKUP(FACT_INCLUDES[[#This Row],[DW Version]], VERSIONS[], 5)</f>
        <v>85.98138900378909</v>
      </c>
      <c r="P103" s="4" t="str">
        <f>VLOOKUP(FACT_INCLUDES[[#This Row],[DW Version]], VERSIONS[], 6)</f>
        <v>Mercurial Superfly</v>
      </c>
      <c r="Q103" s="4" t="str">
        <f>VLOOKUP(FACT_INCLUDES[[#This Row],[DW Version]], VERSIONS[], 7)</f>
        <v>Shoe</v>
      </c>
      <c r="R103" s="51">
        <f>FACT_INCLUDES[[#This Row],[Version Price]]*FACT_INCLUDES[[#This Row],[Quantity]]</f>
        <v>429.90694501894546</v>
      </c>
      <c r="S103" s="51">
        <f>FACT_INCLUDES[[#This Row],[Amount]]*(1-FACT_INCLUDES[[#This Row],[Order Discount]])</f>
        <v>429.90694501894546</v>
      </c>
      <c r="T103" s="51">
        <f t="shared" si="1"/>
        <v>1894.8003321807219</v>
      </c>
      <c r="U103" s="57">
        <f>FACT_INCLUDES[[#This Row],[Income]]/FACT_INCLUDES[[#This Row],[Total Order Income]]</f>
        <v>0.22688772939160637</v>
      </c>
      <c r="V103" s="33">
        <f>IF(FACT_INCLUDES[[#This Row],[Order Gap]]&gt;10, 1, 0)/COUNTIFS(FACT_INCLUDES[Order ID], FACT_INCLUDES[[#This Row],[Order ID]])</f>
        <v>0</v>
      </c>
      <c r="W103" s="33">
        <f>IF(FACT_INCLUDES[[#This Row],[Order Type]]="Online", 1, 0)/COUNTIFS(FACT_INCLUDES[Order ID], FACT_INCLUDES[[#This Row],[Order ID]])</f>
        <v>0</v>
      </c>
      <c r="X103" s="52">
        <v>645.16102252087887</v>
      </c>
      <c r="Y103" s="52">
        <v>645.16102252087887</v>
      </c>
      <c r="Z103" s="64">
        <f>IF(FACT_INCLUDES[[#This Row],[Order Type]]="Online", 1, 0)*FACT_INCLUDES[[#This Row],[Income]]</f>
        <v>0</v>
      </c>
    </row>
    <row r="104" spans="1:26" x14ac:dyDescent="0.3">
      <c r="A104" s="4">
        <v>1568</v>
      </c>
      <c r="B104" s="4">
        <v>790</v>
      </c>
      <c r="C104" s="4">
        <v>875</v>
      </c>
      <c r="D104" s="58">
        <v>1</v>
      </c>
      <c r="E104" s="28">
        <f>VLOOKUP(FACT_INCLUDES[[#This Row],[Order ID]], ORDERS[], 2)</f>
        <v>38847.613925718433</v>
      </c>
      <c r="F104" s="28">
        <f>VLOOKUP(FACT_INCLUDES[[#This Row],[Order ID]], ORDERS[], 3)</f>
        <v>38847.613925718433</v>
      </c>
      <c r="G104" s="4" t="str">
        <f>VLOOKUP(FACT_INCLUDES[[#This Row],[Order ID]], ORDERS[], 4)</f>
        <v>In-Store</v>
      </c>
      <c r="H104" s="4" t="str">
        <f>VLOOKUP(FACT_INCLUDES[[#This Row],[Order ID]], ORDERS[], 5)</f>
        <v>DXT8392@gmail.com</v>
      </c>
      <c r="I104" s="4">
        <f>VLOOKUP(FACT_INCLUDES[[#This Row],[Order ID]], ORDERS[], 6)</f>
        <v>20</v>
      </c>
      <c r="J104" s="54">
        <f>VLOOKUP(FACT_INCLUDES[[#This Row],[Order ID]], ORDERS[], 7)</f>
        <v>0</v>
      </c>
      <c r="K104" s="33">
        <v>0</v>
      </c>
      <c r="L104" s="4">
        <f>VLOOKUP(FACT_INCLUDES[[#This Row],[DW Version]], VERSIONS[], 2)</f>
        <v>89</v>
      </c>
      <c r="M104" s="4">
        <f>VLOOKUP(FACT_INCLUDES[[#This Row],[DW Version]], VERSIONS[], 3)</f>
        <v>7</v>
      </c>
      <c r="N104" s="4" t="str">
        <f>VLOOKUP(FACT_INCLUDES[[#This Row],[DW Version]], VERSIONS[], 4)</f>
        <v>red</v>
      </c>
      <c r="O104" s="51">
        <f>VLOOKUP(FACT_INCLUDES[[#This Row],[DW Version]], VERSIONS[], 5)</f>
        <v>140.8107334244695</v>
      </c>
      <c r="P104" s="4" t="str">
        <f>VLOOKUP(FACT_INCLUDES[[#This Row],[DW Version]], VERSIONS[], 6)</f>
        <v>Wildhorse 7</v>
      </c>
      <c r="Q104" s="4" t="str">
        <f>VLOOKUP(FACT_INCLUDES[[#This Row],[DW Version]], VERSIONS[], 7)</f>
        <v>Shoe</v>
      </c>
      <c r="R104" s="51">
        <f>FACT_INCLUDES[[#This Row],[Version Price]]*FACT_INCLUDES[[#This Row],[Quantity]]</f>
        <v>140.8107334244695</v>
      </c>
      <c r="S104" s="51">
        <f>FACT_INCLUDES[[#This Row],[Amount]]*(1-FACT_INCLUDES[[#This Row],[Order Discount]])</f>
        <v>140.8107334244695</v>
      </c>
      <c r="T104" s="51">
        <f t="shared" si="1"/>
        <v>1894.8003321807219</v>
      </c>
      <c r="U104" s="57">
        <f>FACT_INCLUDES[[#This Row],[Income]]/FACT_INCLUDES[[#This Row],[Total Order Income]]</f>
        <v>7.431428580256301E-2</v>
      </c>
      <c r="V104" s="33">
        <f>IF(FACT_INCLUDES[[#This Row],[Order Gap]]&gt;10, 1, 0)/COUNTIFS(FACT_INCLUDES[Order ID], FACT_INCLUDES[[#This Row],[Order ID]])</f>
        <v>0</v>
      </c>
      <c r="W104" s="33">
        <f>IF(FACT_INCLUDES[[#This Row],[Order Type]]="Online", 1, 0)/COUNTIFS(FACT_INCLUDES[Order ID], FACT_INCLUDES[[#This Row],[Order ID]])</f>
        <v>0</v>
      </c>
      <c r="X104" s="52">
        <v>645.16102252087887</v>
      </c>
      <c r="Y104" s="52">
        <v>645.16102252087887</v>
      </c>
      <c r="Z104" s="64">
        <f>IF(FACT_INCLUDES[[#This Row],[Order Type]]="Online", 1, 0)*FACT_INCLUDES[[#This Row],[Income]]</f>
        <v>0</v>
      </c>
    </row>
    <row r="105" spans="1:26" x14ac:dyDescent="0.3">
      <c r="A105" s="4">
        <v>1616</v>
      </c>
      <c r="B105" s="4">
        <v>817</v>
      </c>
      <c r="C105" s="4">
        <v>84</v>
      </c>
      <c r="D105" s="58">
        <v>2</v>
      </c>
      <c r="E105" s="28">
        <f>VLOOKUP(FACT_INCLUDES[[#This Row],[Order ID]], ORDERS[], 2)</f>
        <v>38900.760539251671</v>
      </c>
      <c r="F105" s="28">
        <f>VLOOKUP(FACT_INCLUDES[[#This Row],[Order ID]], ORDERS[], 3)</f>
        <v>38903.760539251671</v>
      </c>
      <c r="G105" s="4" t="str">
        <f>VLOOKUP(FACT_INCLUDES[[#This Row],[Order ID]], ORDERS[], 4)</f>
        <v>Online</v>
      </c>
      <c r="H105" s="4" t="str">
        <f>VLOOKUP(FACT_INCLUDES[[#This Row],[Order ID]], ORDERS[], 5)</f>
        <v>JLV3698@gmail.com</v>
      </c>
      <c r="I105" s="4">
        <f>VLOOKUP(FACT_INCLUDES[[#This Row],[Order ID]], ORDERS[], 6)</f>
        <v>0</v>
      </c>
      <c r="J105" s="54">
        <f>VLOOKUP(FACT_INCLUDES[[#This Row],[Order ID]], ORDERS[], 7)</f>
        <v>0</v>
      </c>
      <c r="K105" s="33">
        <v>3</v>
      </c>
      <c r="L105" s="4">
        <f>VLOOKUP(FACT_INCLUDES[[#This Row],[DW Version]], VERSIONS[], 2)</f>
        <v>8</v>
      </c>
      <c r="M105" s="4">
        <f>VLOOKUP(FACT_INCLUDES[[#This Row],[DW Version]], VERSIONS[], 3)</f>
        <v>12</v>
      </c>
      <c r="N105" s="4" t="str">
        <f>VLOOKUP(FACT_INCLUDES[[#This Row],[DW Version]], VERSIONS[], 4)</f>
        <v>white</v>
      </c>
      <c r="O105" s="51">
        <f>VLOOKUP(FACT_INCLUDES[[#This Row],[DW Version]], VERSIONS[], 5)</f>
        <v>142.13289380416177</v>
      </c>
      <c r="P105" s="4" t="str">
        <f>VLOOKUP(FACT_INCLUDES[[#This Row],[DW Version]], VERSIONS[], 6)</f>
        <v>Dunk</v>
      </c>
      <c r="Q105" s="4" t="str">
        <f>VLOOKUP(FACT_INCLUDES[[#This Row],[DW Version]], VERSIONS[], 7)</f>
        <v>Shoe</v>
      </c>
      <c r="R105" s="51">
        <f>FACT_INCLUDES[[#This Row],[Version Price]]*FACT_INCLUDES[[#This Row],[Quantity]]</f>
        <v>284.26578760832354</v>
      </c>
      <c r="S105" s="51">
        <f>FACT_INCLUDES[[#This Row],[Amount]]*(1-FACT_INCLUDES[[#This Row],[Order Discount]])</f>
        <v>284.26578760832354</v>
      </c>
      <c r="T105" s="51">
        <f t="shared" si="1"/>
        <v>462.95290407837336</v>
      </c>
      <c r="U105" s="57">
        <f>FACT_INCLUDES[[#This Row],[Income]]/FACT_INCLUDES[[#This Row],[Total Order Income]]</f>
        <v>0.61402744232532158</v>
      </c>
      <c r="V105" s="33">
        <f>IF(FACT_INCLUDES[[#This Row],[Order Gap]]&gt;10, 1, 0)/COUNTIFS(FACT_INCLUDES[Order ID], FACT_INCLUDES[[#This Row],[Order ID]])</f>
        <v>0</v>
      </c>
      <c r="W105" s="33">
        <f>IF(FACT_INCLUDES[[#This Row],[Order Type]]="Online", 1, 0)/COUNTIFS(FACT_INCLUDES[Order ID], FACT_INCLUDES[[#This Row],[Order ID]])</f>
        <v>0.5</v>
      </c>
      <c r="X105" s="52">
        <v>645.16102252087887</v>
      </c>
      <c r="Y105" s="52">
        <v>645.16102252087887</v>
      </c>
      <c r="Z105" s="64">
        <f>IF(FACT_INCLUDES[[#This Row],[Order Type]]="Online", 1, 0)*FACT_INCLUDES[[#This Row],[Income]]</f>
        <v>284.26578760832354</v>
      </c>
    </row>
    <row r="106" spans="1:26" x14ac:dyDescent="0.3">
      <c r="A106" s="4">
        <v>1617</v>
      </c>
      <c r="B106" s="4">
        <v>817</v>
      </c>
      <c r="C106" s="4">
        <v>686</v>
      </c>
      <c r="D106" s="58">
        <v>2</v>
      </c>
      <c r="E106" s="28">
        <f>VLOOKUP(FACT_INCLUDES[[#This Row],[Order ID]], ORDERS[], 2)</f>
        <v>38900.760539251671</v>
      </c>
      <c r="F106" s="28">
        <f>VLOOKUP(FACT_INCLUDES[[#This Row],[Order ID]], ORDERS[], 3)</f>
        <v>38903.760539251671</v>
      </c>
      <c r="G106" s="4" t="str">
        <f>VLOOKUP(FACT_INCLUDES[[#This Row],[Order ID]], ORDERS[], 4)</f>
        <v>Online</v>
      </c>
      <c r="H106" s="4" t="str">
        <f>VLOOKUP(FACT_INCLUDES[[#This Row],[Order ID]], ORDERS[], 5)</f>
        <v>JLV3698@gmail.com</v>
      </c>
      <c r="I106" s="4">
        <f>VLOOKUP(FACT_INCLUDES[[#This Row],[Order ID]], ORDERS[], 6)</f>
        <v>0</v>
      </c>
      <c r="J106" s="54">
        <f>VLOOKUP(FACT_INCLUDES[[#This Row],[Order ID]], ORDERS[], 7)</f>
        <v>0</v>
      </c>
      <c r="K106" s="33">
        <v>3</v>
      </c>
      <c r="L106" s="4">
        <f>VLOOKUP(FACT_INCLUDES[[#This Row],[DW Version]], VERSIONS[], 2)</f>
        <v>69</v>
      </c>
      <c r="M106" s="4">
        <f>VLOOKUP(FACT_INCLUDES[[#This Row],[DW Version]], VERSIONS[], 3)</f>
        <v>7</v>
      </c>
      <c r="N106" s="4" t="str">
        <f>VLOOKUP(FACT_INCLUDES[[#This Row],[DW Version]], VERSIONS[], 4)</f>
        <v>black</v>
      </c>
      <c r="O106" s="51">
        <f>VLOOKUP(FACT_INCLUDES[[#This Row],[DW Version]], VERSIONS[], 5)</f>
        <v>89.343558235024915</v>
      </c>
      <c r="P106" s="4" t="str">
        <f>VLOOKUP(FACT_INCLUDES[[#This Row],[DW Version]], VERSIONS[], 6)</f>
        <v>Mercurial Vapor</v>
      </c>
      <c r="Q106" s="4" t="str">
        <f>VLOOKUP(FACT_INCLUDES[[#This Row],[DW Version]], VERSIONS[], 7)</f>
        <v>Shoe</v>
      </c>
      <c r="R106" s="51">
        <f>FACT_INCLUDES[[#This Row],[Version Price]]*FACT_INCLUDES[[#This Row],[Quantity]]</f>
        <v>178.68711647004983</v>
      </c>
      <c r="S106" s="51">
        <f>FACT_INCLUDES[[#This Row],[Amount]]*(1-FACT_INCLUDES[[#This Row],[Order Discount]])</f>
        <v>178.68711647004983</v>
      </c>
      <c r="T106" s="51">
        <f t="shared" si="1"/>
        <v>462.95290407837336</v>
      </c>
      <c r="U106" s="57">
        <f>FACT_INCLUDES[[#This Row],[Income]]/FACT_INCLUDES[[#This Row],[Total Order Income]]</f>
        <v>0.38597255767467842</v>
      </c>
      <c r="V106" s="33">
        <f>IF(FACT_INCLUDES[[#This Row],[Order Gap]]&gt;10, 1, 0)/COUNTIFS(FACT_INCLUDES[Order ID], FACT_INCLUDES[[#This Row],[Order ID]])</f>
        <v>0</v>
      </c>
      <c r="W106" s="33">
        <f>IF(FACT_INCLUDES[[#This Row],[Order Type]]="Online", 1, 0)/COUNTIFS(FACT_INCLUDES[Order ID], FACT_INCLUDES[[#This Row],[Order ID]])</f>
        <v>0.5</v>
      </c>
      <c r="X106" s="52">
        <v>645.16102252087887</v>
      </c>
      <c r="Y106" s="52">
        <v>645.16102252087887</v>
      </c>
      <c r="Z106" s="64">
        <f>IF(FACT_INCLUDES[[#This Row],[Order Type]]="Online", 1, 0)*FACT_INCLUDES[[#This Row],[Income]]</f>
        <v>178.68711647004983</v>
      </c>
    </row>
    <row r="107" spans="1:26" x14ac:dyDescent="0.3">
      <c r="A107" s="4">
        <v>1626</v>
      </c>
      <c r="B107" s="4">
        <v>823</v>
      </c>
      <c r="C107" s="4">
        <v>253</v>
      </c>
      <c r="D107" s="58">
        <v>3</v>
      </c>
      <c r="E107" s="28">
        <f>VLOOKUP(FACT_INCLUDES[[#This Row],[Order ID]], ORDERS[], 2)</f>
        <v>39076.625033170581</v>
      </c>
      <c r="F107" s="28">
        <f>VLOOKUP(FACT_INCLUDES[[#This Row],[Order ID]], ORDERS[], 3)</f>
        <v>39076.625033170581</v>
      </c>
      <c r="G107" s="4" t="str">
        <f>VLOOKUP(FACT_INCLUDES[[#This Row],[Order ID]], ORDERS[], 4)</f>
        <v>In-Store</v>
      </c>
      <c r="H107" s="4" t="str">
        <f>VLOOKUP(FACT_INCLUDES[[#This Row],[Order ID]], ORDERS[], 5)</f>
        <v>WTU3233@gmail.com</v>
      </c>
      <c r="I107" s="4">
        <f>VLOOKUP(FACT_INCLUDES[[#This Row],[Order ID]], ORDERS[], 6)</f>
        <v>34</v>
      </c>
      <c r="J107" s="54">
        <f>VLOOKUP(FACT_INCLUDES[[#This Row],[Order ID]], ORDERS[], 7)</f>
        <v>0</v>
      </c>
      <c r="K107" s="33">
        <v>0</v>
      </c>
      <c r="L107" s="4">
        <f>VLOOKUP(FACT_INCLUDES[[#This Row],[DW Version]], VERSIONS[], 2)</f>
        <v>25</v>
      </c>
      <c r="M107" s="4">
        <f>VLOOKUP(FACT_INCLUDES[[#This Row],[DW Version]], VERSIONS[], 3)</f>
        <v>4</v>
      </c>
      <c r="N107" s="4" t="str">
        <f>VLOOKUP(FACT_INCLUDES[[#This Row],[DW Version]], VERSIONS[], 4)</f>
        <v>brown</v>
      </c>
      <c r="O107" s="51">
        <f>VLOOKUP(FACT_INCLUDES[[#This Row],[DW Version]], VERSIONS[], 5)</f>
        <v>197.0721005129476</v>
      </c>
      <c r="P107" s="4" t="str">
        <f>VLOOKUP(FACT_INCLUDES[[#This Row],[DW Version]], VERSIONS[], 6)</f>
        <v>Shox</v>
      </c>
      <c r="Q107" s="4" t="str">
        <f>VLOOKUP(FACT_INCLUDES[[#This Row],[DW Version]], VERSIONS[], 7)</f>
        <v>Shoe</v>
      </c>
      <c r="R107" s="51">
        <f>FACT_INCLUDES[[#This Row],[Version Price]]*FACT_INCLUDES[[#This Row],[Quantity]]</f>
        <v>591.2163015388428</v>
      </c>
      <c r="S107" s="51">
        <f>FACT_INCLUDES[[#This Row],[Amount]]*(1-FACT_INCLUDES[[#This Row],[Order Discount]])</f>
        <v>591.2163015388428</v>
      </c>
      <c r="T107" s="51">
        <f t="shared" si="1"/>
        <v>2151.2203746892465</v>
      </c>
      <c r="U107" s="57">
        <f>FACT_INCLUDES[[#This Row],[Income]]/FACT_INCLUDES[[#This Row],[Total Order Income]]</f>
        <v>0.27482832930319689</v>
      </c>
      <c r="V107" s="33">
        <f>IF(FACT_INCLUDES[[#This Row],[Order Gap]]&gt;10, 1, 0)/COUNTIFS(FACT_INCLUDES[Order ID], FACT_INCLUDES[[#This Row],[Order ID]])</f>
        <v>0</v>
      </c>
      <c r="W107" s="33">
        <f>IF(FACT_INCLUDES[[#This Row],[Order Type]]="Online", 1, 0)/COUNTIFS(FACT_INCLUDES[Order ID], FACT_INCLUDES[[#This Row],[Order ID]])</f>
        <v>0</v>
      </c>
      <c r="X107" s="52">
        <v>645.16102252087887</v>
      </c>
      <c r="Y107" s="52">
        <v>645.16102252087887</v>
      </c>
      <c r="Z107" s="64">
        <f>IF(FACT_INCLUDES[[#This Row],[Order Type]]="Online", 1, 0)*FACT_INCLUDES[[#This Row],[Income]]</f>
        <v>0</v>
      </c>
    </row>
    <row r="108" spans="1:26" x14ac:dyDescent="0.3">
      <c r="A108" s="4">
        <v>1627</v>
      </c>
      <c r="B108" s="4">
        <v>823</v>
      </c>
      <c r="C108" s="4">
        <v>512</v>
      </c>
      <c r="D108" s="58">
        <v>4</v>
      </c>
      <c r="E108" s="28">
        <f>VLOOKUP(FACT_INCLUDES[[#This Row],[Order ID]], ORDERS[], 2)</f>
        <v>39076.625033170581</v>
      </c>
      <c r="F108" s="28">
        <f>VLOOKUP(FACT_INCLUDES[[#This Row],[Order ID]], ORDERS[], 3)</f>
        <v>39076.625033170581</v>
      </c>
      <c r="G108" s="4" t="str">
        <f>VLOOKUP(FACT_INCLUDES[[#This Row],[Order ID]], ORDERS[], 4)</f>
        <v>In-Store</v>
      </c>
      <c r="H108" s="4" t="str">
        <f>VLOOKUP(FACT_INCLUDES[[#This Row],[Order ID]], ORDERS[], 5)</f>
        <v>WTU3233@gmail.com</v>
      </c>
      <c r="I108" s="4">
        <f>VLOOKUP(FACT_INCLUDES[[#This Row],[Order ID]], ORDERS[], 6)</f>
        <v>34</v>
      </c>
      <c r="J108" s="54">
        <f>VLOOKUP(FACT_INCLUDES[[#This Row],[Order ID]], ORDERS[], 7)</f>
        <v>0</v>
      </c>
      <c r="K108" s="33">
        <v>0</v>
      </c>
      <c r="L108" s="4">
        <f>VLOOKUP(FACT_INCLUDES[[#This Row],[DW Version]], VERSIONS[], 2)</f>
        <v>53</v>
      </c>
      <c r="M108" s="4">
        <f>VLOOKUP(FACT_INCLUDES[[#This Row],[DW Version]], VERSIONS[], 3)</f>
        <v>11</v>
      </c>
      <c r="N108" s="4" t="str">
        <f>VLOOKUP(FACT_INCLUDES[[#This Row],[DW Version]], VERSIONS[], 4)</f>
        <v>white</v>
      </c>
      <c r="O108" s="51">
        <f>VLOOKUP(FACT_INCLUDES[[#This Row],[DW Version]], VERSIONS[], 5)</f>
        <v>348.16601716047438</v>
      </c>
      <c r="P108" s="4" t="str">
        <f>VLOOKUP(FACT_INCLUDES[[#This Row],[DW Version]], VERSIONS[], 6)</f>
        <v>Flex Stride Shorts</v>
      </c>
      <c r="Q108" s="4" t="str">
        <f>VLOOKUP(FACT_INCLUDES[[#This Row],[DW Version]], VERSIONS[], 7)</f>
        <v>Apparel</v>
      </c>
      <c r="R108" s="51">
        <f>FACT_INCLUDES[[#This Row],[Version Price]]*FACT_INCLUDES[[#This Row],[Quantity]]</f>
        <v>1392.6640686418975</v>
      </c>
      <c r="S108" s="51">
        <f>FACT_INCLUDES[[#This Row],[Amount]]*(1-FACT_INCLUDES[[#This Row],[Order Discount]])</f>
        <v>1392.6640686418975</v>
      </c>
      <c r="T108" s="51">
        <f t="shared" si="1"/>
        <v>2151.2203746892465</v>
      </c>
      <c r="U108" s="57">
        <f>FACT_INCLUDES[[#This Row],[Income]]/FACT_INCLUDES[[#This Row],[Total Order Income]]</f>
        <v>0.6473832644147739</v>
      </c>
      <c r="V108" s="33">
        <f>IF(FACT_INCLUDES[[#This Row],[Order Gap]]&gt;10, 1, 0)/COUNTIFS(FACT_INCLUDES[Order ID], FACT_INCLUDES[[#This Row],[Order ID]])</f>
        <v>0</v>
      </c>
      <c r="W108" s="33">
        <f>IF(FACT_INCLUDES[[#This Row],[Order Type]]="Online", 1, 0)/COUNTIFS(FACT_INCLUDES[Order ID], FACT_INCLUDES[[#This Row],[Order ID]])</f>
        <v>0</v>
      </c>
      <c r="X108" s="52">
        <v>645.16102252087887</v>
      </c>
      <c r="Y108" s="52">
        <v>645.16102252087887</v>
      </c>
      <c r="Z108" s="64">
        <f>IF(FACT_INCLUDES[[#This Row],[Order Type]]="Online", 1, 0)*FACT_INCLUDES[[#This Row],[Income]]</f>
        <v>0</v>
      </c>
    </row>
    <row r="109" spans="1:26" x14ac:dyDescent="0.3">
      <c r="A109" s="4">
        <v>1628</v>
      </c>
      <c r="B109" s="4">
        <v>823</v>
      </c>
      <c r="C109" s="4">
        <v>727</v>
      </c>
      <c r="D109" s="58">
        <v>2</v>
      </c>
      <c r="E109" s="28">
        <f>VLOOKUP(FACT_INCLUDES[[#This Row],[Order ID]], ORDERS[], 2)</f>
        <v>39076.625033170581</v>
      </c>
      <c r="F109" s="28">
        <f>VLOOKUP(FACT_INCLUDES[[#This Row],[Order ID]], ORDERS[], 3)</f>
        <v>39076.625033170581</v>
      </c>
      <c r="G109" s="4" t="str">
        <f>VLOOKUP(FACT_INCLUDES[[#This Row],[Order ID]], ORDERS[], 4)</f>
        <v>In-Store</v>
      </c>
      <c r="H109" s="4" t="str">
        <f>VLOOKUP(FACT_INCLUDES[[#This Row],[Order ID]], ORDERS[], 5)</f>
        <v>WTU3233@gmail.com</v>
      </c>
      <c r="I109" s="4">
        <f>VLOOKUP(FACT_INCLUDES[[#This Row],[Order ID]], ORDERS[], 6)</f>
        <v>34</v>
      </c>
      <c r="J109" s="54">
        <f>VLOOKUP(FACT_INCLUDES[[#This Row],[Order ID]], ORDERS[], 7)</f>
        <v>0</v>
      </c>
      <c r="K109" s="33">
        <v>0</v>
      </c>
      <c r="L109" s="4">
        <f>VLOOKUP(FACT_INCLUDES[[#This Row],[DW Version]], VERSIONS[], 2)</f>
        <v>74</v>
      </c>
      <c r="M109" s="4">
        <f>VLOOKUP(FACT_INCLUDES[[#This Row],[DW Version]], VERSIONS[], 3)</f>
        <v>9.5</v>
      </c>
      <c r="N109" s="4" t="str">
        <f>VLOOKUP(FACT_INCLUDES[[#This Row],[DW Version]], VERSIONS[], 4)</f>
        <v>black</v>
      </c>
      <c r="O109" s="51">
        <f>VLOOKUP(FACT_INCLUDES[[#This Row],[DW Version]], VERSIONS[], 5)</f>
        <v>83.670002254253063</v>
      </c>
      <c r="P109" s="4" t="str">
        <f>VLOOKUP(FACT_INCLUDES[[#This Row],[DW Version]], VERSIONS[], 6)</f>
        <v>Nike Soccer Ball</v>
      </c>
      <c r="Q109" s="4" t="str">
        <f>VLOOKUP(FACT_INCLUDES[[#This Row],[DW Version]], VERSIONS[], 7)</f>
        <v>Sport Equipment</v>
      </c>
      <c r="R109" s="51">
        <f>FACT_INCLUDES[[#This Row],[Version Price]]*FACT_INCLUDES[[#This Row],[Quantity]]</f>
        <v>167.34000450850613</v>
      </c>
      <c r="S109" s="51">
        <f>FACT_INCLUDES[[#This Row],[Amount]]*(1-FACT_INCLUDES[[#This Row],[Order Discount]])</f>
        <v>167.34000450850613</v>
      </c>
      <c r="T109" s="51">
        <f t="shared" si="1"/>
        <v>2151.2203746892465</v>
      </c>
      <c r="U109" s="57">
        <f>FACT_INCLUDES[[#This Row],[Income]]/FACT_INCLUDES[[#This Row],[Total Order Income]]</f>
        <v>7.7788406282029168E-2</v>
      </c>
      <c r="V109" s="33">
        <f>IF(FACT_INCLUDES[[#This Row],[Order Gap]]&gt;10, 1, 0)/COUNTIFS(FACT_INCLUDES[Order ID], FACT_INCLUDES[[#This Row],[Order ID]])</f>
        <v>0</v>
      </c>
      <c r="W109" s="33">
        <f>IF(FACT_INCLUDES[[#This Row],[Order Type]]="Online", 1, 0)/COUNTIFS(FACT_INCLUDES[Order ID], FACT_INCLUDES[[#This Row],[Order ID]])</f>
        <v>0</v>
      </c>
      <c r="X109" s="52">
        <v>645.16102252087887</v>
      </c>
      <c r="Y109" s="52">
        <v>645.16102252087887</v>
      </c>
      <c r="Z109" s="64">
        <f>IF(FACT_INCLUDES[[#This Row],[Order Type]]="Online", 1, 0)*FACT_INCLUDES[[#This Row],[Income]]</f>
        <v>0</v>
      </c>
    </row>
    <row r="110" spans="1:26" x14ac:dyDescent="0.3">
      <c r="A110" s="4">
        <v>1665</v>
      </c>
      <c r="B110" s="4">
        <v>841</v>
      </c>
      <c r="C110" s="4">
        <v>202</v>
      </c>
      <c r="D110" s="58">
        <v>4</v>
      </c>
      <c r="E110" s="28">
        <f>VLOOKUP(FACT_INCLUDES[[#This Row],[Order ID]], ORDERS[], 2)</f>
        <v>39078.658282228316</v>
      </c>
      <c r="F110" s="28">
        <f>VLOOKUP(FACT_INCLUDES[[#This Row],[Order ID]], ORDERS[], 3)</f>
        <v>39078.658282228316</v>
      </c>
      <c r="G110" s="4" t="str">
        <f>VLOOKUP(FACT_INCLUDES[[#This Row],[Order ID]], ORDERS[], 4)</f>
        <v>In-Store</v>
      </c>
      <c r="H110" s="4" t="str">
        <f>VLOOKUP(FACT_INCLUDES[[#This Row],[Order ID]], ORDERS[], 5)</f>
        <v>EIQ7173@gmail.com</v>
      </c>
      <c r="I110" s="4">
        <f>VLOOKUP(FACT_INCLUDES[[#This Row],[Order ID]], ORDERS[], 6)</f>
        <v>42</v>
      </c>
      <c r="J110" s="54">
        <f>VLOOKUP(FACT_INCLUDES[[#This Row],[Order ID]], ORDERS[], 7)</f>
        <v>0</v>
      </c>
      <c r="K110" s="33">
        <v>0</v>
      </c>
      <c r="L110" s="4">
        <f>VLOOKUP(FACT_INCLUDES[[#This Row],[DW Version]], VERSIONS[], 2)</f>
        <v>20</v>
      </c>
      <c r="M110" s="4">
        <f>VLOOKUP(FACT_INCLUDES[[#This Row],[DW Version]], VERSIONS[], 3)</f>
        <v>7</v>
      </c>
      <c r="N110" s="4" t="str">
        <f>VLOOKUP(FACT_INCLUDES[[#This Row],[DW Version]], VERSIONS[], 4)</f>
        <v>black</v>
      </c>
      <c r="O110" s="51">
        <f>VLOOKUP(FACT_INCLUDES[[#This Row],[DW Version]], VERSIONS[], 5)</f>
        <v>317.82699513797286</v>
      </c>
      <c r="P110" s="4" t="str">
        <f>VLOOKUP(FACT_INCLUDES[[#This Row],[DW Version]], VERSIONS[], 6)</f>
        <v>Joyride</v>
      </c>
      <c r="Q110" s="4" t="str">
        <f>VLOOKUP(FACT_INCLUDES[[#This Row],[DW Version]], VERSIONS[], 7)</f>
        <v>Shoe</v>
      </c>
      <c r="R110" s="51">
        <f>FACT_INCLUDES[[#This Row],[Version Price]]*FACT_INCLUDES[[#This Row],[Quantity]]</f>
        <v>1271.3079805518914</v>
      </c>
      <c r="S110" s="51">
        <f>FACT_INCLUDES[[#This Row],[Amount]]*(1-FACT_INCLUDES[[#This Row],[Order Discount]])</f>
        <v>1271.3079805518914</v>
      </c>
      <c r="T110" s="51">
        <f t="shared" si="1"/>
        <v>1271.3079805518914</v>
      </c>
      <c r="U110" s="57">
        <f>FACT_INCLUDES[[#This Row],[Income]]/FACT_INCLUDES[[#This Row],[Total Order Income]]</f>
        <v>1</v>
      </c>
      <c r="V110" s="33">
        <f>IF(FACT_INCLUDES[[#This Row],[Order Gap]]&gt;10, 1, 0)/COUNTIFS(FACT_INCLUDES[Order ID], FACT_INCLUDES[[#This Row],[Order ID]])</f>
        <v>0</v>
      </c>
      <c r="W110" s="33">
        <f>IF(FACT_INCLUDES[[#This Row],[Order Type]]="Online", 1, 0)/COUNTIFS(FACT_INCLUDES[Order ID], FACT_INCLUDES[[#This Row],[Order ID]])</f>
        <v>0</v>
      </c>
      <c r="X110" s="52">
        <v>645.16102252087887</v>
      </c>
      <c r="Y110" s="52">
        <v>645.16102252087887</v>
      </c>
      <c r="Z110" s="64">
        <f>IF(FACT_INCLUDES[[#This Row],[Order Type]]="Online", 1, 0)*FACT_INCLUDES[[#This Row],[Income]]</f>
        <v>0</v>
      </c>
    </row>
    <row r="111" spans="1:26" x14ac:dyDescent="0.3">
      <c r="A111" s="4">
        <v>1668</v>
      </c>
      <c r="B111" s="4">
        <v>843</v>
      </c>
      <c r="C111" s="4">
        <v>467</v>
      </c>
      <c r="D111" s="58">
        <v>5</v>
      </c>
      <c r="E111" s="28">
        <f>VLOOKUP(FACT_INCLUDES[[#This Row],[Order ID]], ORDERS[], 2)</f>
        <v>38779.114802184697</v>
      </c>
      <c r="F111" s="28">
        <f>VLOOKUP(FACT_INCLUDES[[#This Row],[Order ID]], ORDERS[], 3)</f>
        <v>38779.114802184697</v>
      </c>
      <c r="G111" s="4" t="str">
        <f>VLOOKUP(FACT_INCLUDES[[#This Row],[Order ID]], ORDERS[], 4)</f>
        <v>In-Store</v>
      </c>
      <c r="H111" s="4" t="str">
        <f>VLOOKUP(FACT_INCLUDES[[#This Row],[Order ID]], ORDERS[], 5)</f>
        <v>JWV6738@gmail.com</v>
      </c>
      <c r="I111" s="4">
        <f>VLOOKUP(FACT_INCLUDES[[#This Row],[Order ID]], ORDERS[], 6)</f>
        <v>28</v>
      </c>
      <c r="J111" s="54">
        <f>VLOOKUP(FACT_INCLUDES[[#This Row],[Order ID]], ORDERS[], 7)</f>
        <v>0</v>
      </c>
      <c r="K111" s="33">
        <v>0</v>
      </c>
      <c r="L111" s="4">
        <f>VLOOKUP(FACT_INCLUDES[[#This Row],[DW Version]], VERSIONS[], 2)</f>
        <v>48</v>
      </c>
      <c r="M111" s="4">
        <f>VLOOKUP(FACT_INCLUDES[[#This Row],[DW Version]], VERSIONS[], 3)</f>
        <v>12</v>
      </c>
      <c r="N111" s="4" t="str">
        <f>VLOOKUP(FACT_INCLUDES[[#This Row],[DW Version]], VERSIONS[], 4)</f>
        <v>red</v>
      </c>
      <c r="O111" s="51">
        <f>VLOOKUP(FACT_INCLUDES[[#This Row],[DW Version]], VERSIONS[], 5)</f>
        <v>217.13339139412329</v>
      </c>
      <c r="P111" s="4" t="str">
        <f>VLOOKUP(FACT_INCLUDES[[#This Row],[DW Version]], VERSIONS[], 6)</f>
        <v>Miler Tank</v>
      </c>
      <c r="Q111" s="4" t="str">
        <f>VLOOKUP(FACT_INCLUDES[[#This Row],[DW Version]], VERSIONS[], 7)</f>
        <v>Apparel</v>
      </c>
      <c r="R111" s="51">
        <f>FACT_INCLUDES[[#This Row],[Version Price]]*FACT_INCLUDES[[#This Row],[Quantity]]</f>
        <v>1085.6669569706164</v>
      </c>
      <c r="S111" s="51">
        <f>FACT_INCLUDES[[#This Row],[Amount]]*(1-FACT_INCLUDES[[#This Row],[Order Discount]])</f>
        <v>1085.6669569706164</v>
      </c>
      <c r="T111" s="51">
        <f t="shared" si="1"/>
        <v>2014.5861053805456</v>
      </c>
      <c r="U111" s="57">
        <f>FACT_INCLUDES[[#This Row],[Income]]/FACT_INCLUDES[[#This Row],[Total Order Income]]</f>
        <v>0.53890322884240238</v>
      </c>
      <c r="V111" s="33">
        <f>IF(FACT_INCLUDES[[#This Row],[Order Gap]]&gt;10, 1, 0)/COUNTIFS(FACT_INCLUDES[Order ID], FACT_INCLUDES[[#This Row],[Order ID]])</f>
        <v>0</v>
      </c>
      <c r="W111" s="33">
        <f>IF(FACT_INCLUDES[[#This Row],[Order Type]]="Online", 1, 0)/COUNTIFS(FACT_INCLUDES[Order ID], FACT_INCLUDES[[#This Row],[Order ID]])</f>
        <v>0</v>
      </c>
      <c r="X111" s="52">
        <v>645.16102252087887</v>
      </c>
      <c r="Y111" s="52">
        <v>645.16102252087887</v>
      </c>
      <c r="Z111" s="64">
        <f>IF(FACT_INCLUDES[[#This Row],[Order Type]]="Online", 1, 0)*FACT_INCLUDES[[#This Row],[Income]]</f>
        <v>0</v>
      </c>
    </row>
    <row r="112" spans="1:26" x14ac:dyDescent="0.3">
      <c r="A112" s="4">
        <v>1669</v>
      </c>
      <c r="B112" s="4">
        <v>843</v>
      </c>
      <c r="C112" s="4">
        <v>582</v>
      </c>
      <c r="D112" s="58">
        <v>1</v>
      </c>
      <c r="E112" s="28">
        <f>VLOOKUP(FACT_INCLUDES[[#This Row],[Order ID]], ORDERS[], 2)</f>
        <v>38779.114802184697</v>
      </c>
      <c r="F112" s="28">
        <f>VLOOKUP(FACT_INCLUDES[[#This Row],[Order ID]], ORDERS[], 3)</f>
        <v>38779.114802184697</v>
      </c>
      <c r="G112" s="4" t="str">
        <f>VLOOKUP(FACT_INCLUDES[[#This Row],[Order ID]], ORDERS[], 4)</f>
        <v>In-Store</v>
      </c>
      <c r="H112" s="4" t="str">
        <f>VLOOKUP(FACT_INCLUDES[[#This Row],[Order ID]], ORDERS[], 5)</f>
        <v>JWV6738@gmail.com</v>
      </c>
      <c r="I112" s="4">
        <f>VLOOKUP(FACT_INCLUDES[[#This Row],[Order ID]], ORDERS[], 6)</f>
        <v>28</v>
      </c>
      <c r="J112" s="54">
        <f>VLOOKUP(FACT_INCLUDES[[#This Row],[Order ID]], ORDERS[], 7)</f>
        <v>0</v>
      </c>
      <c r="K112" s="33">
        <v>0</v>
      </c>
      <c r="L112" s="4">
        <f>VLOOKUP(FACT_INCLUDES[[#This Row],[DW Version]], VERSIONS[], 2)</f>
        <v>60</v>
      </c>
      <c r="M112" s="4">
        <f>VLOOKUP(FACT_INCLUDES[[#This Row],[DW Version]], VERSIONS[], 3)</f>
        <v>3.5</v>
      </c>
      <c r="N112" s="4" t="str">
        <f>VLOOKUP(FACT_INCLUDES[[#This Row],[DW Version]], VERSIONS[], 4)</f>
        <v>red</v>
      </c>
      <c r="O112" s="51">
        <f>VLOOKUP(FACT_INCLUDES[[#This Row],[DW Version]], VERSIONS[], 5)</f>
        <v>164.70588782512064</v>
      </c>
      <c r="P112" s="4" t="str">
        <f>VLOOKUP(FACT_INCLUDES[[#This Row],[DW Version]], VERSIONS[], 6)</f>
        <v>Magista Obra</v>
      </c>
      <c r="Q112" s="4" t="str">
        <f>VLOOKUP(FACT_INCLUDES[[#This Row],[DW Version]], VERSIONS[], 7)</f>
        <v>Shoe</v>
      </c>
      <c r="R112" s="51">
        <f>FACT_INCLUDES[[#This Row],[Version Price]]*FACT_INCLUDES[[#This Row],[Quantity]]</f>
        <v>164.70588782512064</v>
      </c>
      <c r="S112" s="51">
        <f>FACT_INCLUDES[[#This Row],[Amount]]*(1-FACT_INCLUDES[[#This Row],[Order Discount]])</f>
        <v>164.70588782512064</v>
      </c>
      <c r="T112" s="51">
        <f t="shared" si="1"/>
        <v>2014.5861053805456</v>
      </c>
      <c r="U112" s="57">
        <f>FACT_INCLUDES[[#This Row],[Income]]/FACT_INCLUDES[[#This Row],[Total Order Income]]</f>
        <v>8.1756688078620743E-2</v>
      </c>
      <c r="V112" s="33">
        <f>IF(FACT_INCLUDES[[#This Row],[Order Gap]]&gt;10, 1, 0)/COUNTIFS(FACT_INCLUDES[Order ID], FACT_INCLUDES[[#This Row],[Order ID]])</f>
        <v>0</v>
      </c>
      <c r="W112" s="33">
        <f>IF(FACT_INCLUDES[[#This Row],[Order Type]]="Online", 1, 0)/COUNTIFS(FACT_INCLUDES[Order ID], FACT_INCLUDES[[#This Row],[Order ID]])</f>
        <v>0</v>
      </c>
      <c r="X112" s="52">
        <v>645.16102252087887</v>
      </c>
      <c r="Y112" s="52">
        <v>645.16102252087887</v>
      </c>
      <c r="Z112" s="64">
        <f>IF(FACT_INCLUDES[[#This Row],[Order Type]]="Online", 1, 0)*FACT_INCLUDES[[#This Row],[Income]]</f>
        <v>0</v>
      </c>
    </row>
    <row r="113" spans="1:26" x14ac:dyDescent="0.3">
      <c r="A113" s="4">
        <v>1670</v>
      </c>
      <c r="B113" s="4">
        <v>843</v>
      </c>
      <c r="C113" s="4">
        <v>593</v>
      </c>
      <c r="D113" s="58">
        <v>2</v>
      </c>
      <c r="E113" s="28">
        <f>VLOOKUP(FACT_INCLUDES[[#This Row],[Order ID]], ORDERS[], 2)</f>
        <v>38779.114802184697</v>
      </c>
      <c r="F113" s="28">
        <f>VLOOKUP(FACT_INCLUDES[[#This Row],[Order ID]], ORDERS[], 3)</f>
        <v>38779.114802184697</v>
      </c>
      <c r="G113" s="4" t="str">
        <f>VLOOKUP(FACT_INCLUDES[[#This Row],[Order ID]], ORDERS[], 4)</f>
        <v>In-Store</v>
      </c>
      <c r="H113" s="4" t="str">
        <f>VLOOKUP(FACT_INCLUDES[[#This Row],[Order ID]], ORDERS[], 5)</f>
        <v>JWV6738@gmail.com</v>
      </c>
      <c r="I113" s="4">
        <f>VLOOKUP(FACT_INCLUDES[[#This Row],[Order ID]], ORDERS[], 6)</f>
        <v>28</v>
      </c>
      <c r="J113" s="54">
        <f>VLOOKUP(FACT_INCLUDES[[#This Row],[Order ID]], ORDERS[], 7)</f>
        <v>0</v>
      </c>
      <c r="K113" s="33">
        <v>0</v>
      </c>
      <c r="L113" s="4">
        <f>VLOOKUP(FACT_INCLUDES[[#This Row],[DW Version]], VERSIONS[], 2)</f>
        <v>60</v>
      </c>
      <c r="M113" s="4">
        <f>VLOOKUP(FACT_INCLUDES[[#This Row],[DW Version]], VERSIONS[], 3)</f>
        <v>8.5</v>
      </c>
      <c r="N113" s="4" t="str">
        <f>VLOOKUP(FACT_INCLUDES[[#This Row],[DW Version]], VERSIONS[], 4)</f>
        <v>white</v>
      </c>
      <c r="O113" s="51">
        <f>VLOOKUP(FACT_INCLUDES[[#This Row],[DW Version]], VERSIONS[], 5)</f>
        <v>382.10663029240425</v>
      </c>
      <c r="P113" s="4" t="str">
        <f>VLOOKUP(FACT_INCLUDES[[#This Row],[DW Version]], VERSIONS[], 6)</f>
        <v>Magista Obra</v>
      </c>
      <c r="Q113" s="4" t="str">
        <f>VLOOKUP(FACT_INCLUDES[[#This Row],[DW Version]], VERSIONS[], 7)</f>
        <v>Shoe</v>
      </c>
      <c r="R113" s="51">
        <f>FACT_INCLUDES[[#This Row],[Version Price]]*FACT_INCLUDES[[#This Row],[Quantity]]</f>
        <v>764.21326058480849</v>
      </c>
      <c r="S113" s="51">
        <f>FACT_INCLUDES[[#This Row],[Amount]]*(1-FACT_INCLUDES[[#This Row],[Order Discount]])</f>
        <v>764.21326058480849</v>
      </c>
      <c r="T113" s="51">
        <f t="shared" si="1"/>
        <v>2014.5861053805456</v>
      </c>
      <c r="U113" s="57">
        <f>FACT_INCLUDES[[#This Row],[Income]]/FACT_INCLUDES[[#This Row],[Total Order Income]]</f>
        <v>0.37934008307897682</v>
      </c>
      <c r="V113" s="33">
        <f>IF(FACT_INCLUDES[[#This Row],[Order Gap]]&gt;10, 1, 0)/COUNTIFS(FACT_INCLUDES[Order ID], FACT_INCLUDES[[#This Row],[Order ID]])</f>
        <v>0</v>
      </c>
      <c r="W113" s="33">
        <f>IF(FACT_INCLUDES[[#This Row],[Order Type]]="Online", 1, 0)/COUNTIFS(FACT_INCLUDES[Order ID], FACT_INCLUDES[[#This Row],[Order ID]])</f>
        <v>0</v>
      </c>
      <c r="X113" s="52">
        <v>645.16102252087887</v>
      </c>
      <c r="Y113" s="52">
        <v>645.16102252087887</v>
      </c>
      <c r="Z113" s="64">
        <f>IF(FACT_INCLUDES[[#This Row],[Order Type]]="Online", 1, 0)*FACT_INCLUDES[[#This Row],[Income]]</f>
        <v>0</v>
      </c>
    </row>
    <row r="114" spans="1:26" x14ac:dyDescent="0.3">
      <c r="A114" s="4">
        <v>1714</v>
      </c>
      <c r="B114" s="4">
        <v>864</v>
      </c>
      <c r="C114" s="4">
        <v>397</v>
      </c>
      <c r="D114" s="58">
        <v>2</v>
      </c>
      <c r="E114" s="28">
        <f>VLOOKUP(FACT_INCLUDES[[#This Row],[Order ID]], ORDERS[], 2)</f>
        <v>38842.364757128293</v>
      </c>
      <c r="F114" s="28">
        <f>VLOOKUP(FACT_INCLUDES[[#This Row],[Order ID]], ORDERS[], 3)</f>
        <v>38854.364757128293</v>
      </c>
      <c r="G114" s="4" t="str">
        <f>VLOOKUP(FACT_INCLUDES[[#This Row],[Order ID]], ORDERS[], 4)</f>
        <v>Online</v>
      </c>
      <c r="H114" s="4" t="str">
        <f>VLOOKUP(FACT_INCLUDES[[#This Row],[Order ID]], ORDERS[], 5)</f>
        <v>FZL7058@gmail.com</v>
      </c>
      <c r="I114" s="4">
        <f>VLOOKUP(FACT_INCLUDES[[#This Row],[Order ID]], ORDERS[], 6)</f>
        <v>0</v>
      </c>
      <c r="J114" s="54">
        <f>VLOOKUP(FACT_INCLUDES[[#This Row],[Order ID]], ORDERS[], 7)</f>
        <v>0</v>
      </c>
      <c r="K114" s="33">
        <v>12</v>
      </c>
      <c r="L114" s="4">
        <f>VLOOKUP(FACT_INCLUDES[[#This Row],[DW Version]], VERSIONS[], 2)</f>
        <v>40</v>
      </c>
      <c r="M114" s="4">
        <f>VLOOKUP(FACT_INCLUDES[[#This Row],[DW Version]], VERSIONS[], 3)</f>
        <v>12</v>
      </c>
      <c r="N114" s="4" t="str">
        <f>VLOOKUP(FACT_INCLUDES[[#This Row],[DW Version]], VERSIONS[], 4)</f>
        <v>white</v>
      </c>
      <c r="O114" s="51">
        <f>VLOOKUP(FACT_INCLUDES[[#This Row],[DW Version]], VERSIONS[], 5)</f>
        <v>39.631343854995443</v>
      </c>
      <c r="P114" s="4" t="str">
        <f>VLOOKUP(FACT_INCLUDES[[#This Row],[DW Version]], VERSIONS[], 6)</f>
        <v>Zoom Streak</v>
      </c>
      <c r="Q114" s="4" t="str">
        <f>VLOOKUP(FACT_INCLUDES[[#This Row],[DW Version]], VERSIONS[], 7)</f>
        <v>Shoe</v>
      </c>
      <c r="R114" s="51">
        <f>FACT_INCLUDES[[#This Row],[Version Price]]*FACT_INCLUDES[[#This Row],[Quantity]]</f>
        <v>79.262687709990885</v>
      </c>
      <c r="S114" s="51">
        <f>FACT_INCLUDES[[#This Row],[Amount]]*(1-FACT_INCLUDES[[#This Row],[Order Discount]])</f>
        <v>79.262687709990885</v>
      </c>
      <c r="T114" s="51">
        <f t="shared" si="1"/>
        <v>1294.6260979179335</v>
      </c>
      <c r="U114" s="57">
        <f>FACT_INCLUDES[[#This Row],[Income]]/FACT_INCLUDES[[#This Row],[Total Order Income]]</f>
        <v>6.1224385818781292E-2</v>
      </c>
      <c r="V114" s="33">
        <f>IF(FACT_INCLUDES[[#This Row],[Order Gap]]&gt;10, 1, 0)/COUNTIFS(FACT_INCLUDES[Order ID], FACT_INCLUDES[[#This Row],[Order ID]])</f>
        <v>0.5</v>
      </c>
      <c r="W114" s="33">
        <f>IF(FACT_INCLUDES[[#This Row],[Order Type]]="Online", 1, 0)/COUNTIFS(FACT_INCLUDES[Order ID], FACT_INCLUDES[[#This Row],[Order ID]])</f>
        <v>0.5</v>
      </c>
      <c r="X114" s="52">
        <v>645.16102252087887</v>
      </c>
      <c r="Y114" s="52">
        <v>645.16102252087887</v>
      </c>
      <c r="Z114" s="64">
        <f>IF(FACT_INCLUDES[[#This Row],[Order Type]]="Online", 1, 0)*FACT_INCLUDES[[#This Row],[Income]]</f>
        <v>79.262687709990885</v>
      </c>
    </row>
    <row r="115" spans="1:26" x14ac:dyDescent="0.3">
      <c r="A115" s="4">
        <v>1715</v>
      </c>
      <c r="B115" s="4">
        <v>864</v>
      </c>
      <c r="C115" s="4">
        <v>841</v>
      </c>
      <c r="D115" s="58">
        <v>5</v>
      </c>
      <c r="E115" s="28">
        <f>VLOOKUP(FACT_INCLUDES[[#This Row],[Order ID]], ORDERS[], 2)</f>
        <v>38842.364757128293</v>
      </c>
      <c r="F115" s="28">
        <f>VLOOKUP(FACT_INCLUDES[[#This Row],[Order ID]], ORDERS[], 3)</f>
        <v>38854.364757128293</v>
      </c>
      <c r="G115" s="4" t="str">
        <f>VLOOKUP(FACT_INCLUDES[[#This Row],[Order ID]], ORDERS[], 4)</f>
        <v>Online</v>
      </c>
      <c r="H115" s="4" t="str">
        <f>VLOOKUP(FACT_INCLUDES[[#This Row],[Order ID]], ORDERS[], 5)</f>
        <v>FZL7058@gmail.com</v>
      </c>
      <c r="I115" s="4">
        <f>VLOOKUP(FACT_INCLUDES[[#This Row],[Order ID]], ORDERS[], 6)</f>
        <v>0</v>
      </c>
      <c r="J115" s="54">
        <f>VLOOKUP(FACT_INCLUDES[[#This Row],[Order ID]], ORDERS[], 7)</f>
        <v>0</v>
      </c>
      <c r="K115" s="33">
        <v>12</v>
      </c>
      <c r="L115" s="4">
        <f>VLOOKUP(FACT_INCLUDES[[#This Row],[DW Version]], VERSIONS[], 2)</f>
        <v>85</v>
      </c>
      <c r="M115" s="4">
        <f>VLOOKUP(FACT_INCLUDES[[#This Row],[DW Version]], VERSIONS[], 3)</f>
        <v>9.5</v>
      </c>
      <c r="N115" s="4" t="str">
        <f>VLOOKUP(FACT_INCLUDES[[#This Row],[DW Version]], VERSIONS[], 4)</f>
        <v>white</v>
      </c>
      <c r="O115" s="51">
        <f>VLOOKUP(FACT_INCLUDES[[#This Row],[DW Version]], VERSIONS[], 5)</f>
        <v>243.07268204158854</v>
      </c>
      <c r="P115" s="4" t="str">
        <f>VLOOKUP(FACT_INCLUDES[[#This Row],[DW Version]], VERSIONS[], 6)</f>
        <v>Nike Flex Stride</v>
      </c>
      <c r="Q115" s="4" t="str">
        <f>VLOOKUP(FACT_INCLUDES[[#This Row],[DW Version]], VERSIONS[], 7)</f>
        <v>Apparel</v>
      </c>
      <c r="R115" s="51">
        <f>FACT_INCLUDES[[#This Row],[Version Price]]*FACT_INCLUDES[[#This Row],[Quantity]]</f>
        <v>1215.3634102079427</v>
      </c>
      <c r="S115" s="51">
        <f>FACT_INCLUDES[[#This Row],[Amount]]*(1-FACT_INCLUDES[[#This Row],[Order Discount]])</f>
        <v>1215.3634102079427</v>
      </c>
      <c r="T115" s="51">
        <f t="shared" si="1"/>
        <v>1294.6260979179335</v>
      </c>
      <c r="U115" s="57">
        <f>FACT_INCLUDES[[#This Row],[Income]]/FACT_INCLUDES[[#This Row],[Total Order Income]]</f>
        <v>0.9387756141812188</v>
      </c>
      <c r="V115" s="33">
        <f>IF(FACT_INCLUDES[[#This Row],[Order Gap]]&gt;10, 1, 0)/COUNTIFS(FACT_INCLUDES[Order ID], FACT_INCLUDES[[#This Row],[Order ID]])</f>
        <v>0.5</v>
      </c>
      <c r="W115" s="33">
        <f>IF(FACT_INCLUDES[[#This Row],[Order Type]]="Online", 1, 0)/COUNTIFS(FACT_INCLUDES[Order ID], FACT_INCLUDES[[#This Row],[Order ID]])</f>
        <v>0.5</v>
      </c>
      <c r="X115" s="52">
        <v>645.16102252087887</v>
      </c>
      <c r="Y115" s="52">
        <v>645.16102252087887</v>
      </c>
      <c r="Z115" s="64">
        <f>IF(FACT_INCLUDES[[#This Row],[Order Type]]="Online", 1, 0)*FACT_INCLUDES[[#This Row],[Income]]</f>
        <v>1215.3634102079427</v>
      </c>
    </row>
    <row r="116" spans="1:26" x14ac:dyDescent="0.3">
      <c r="A116" s="4">
        <v>1730</v>
      </c>
      <c r="B116" s="4">
        <v>871</v>
      </c>
      <c r="C116" s="4">
        <v>4</v>
      </c>
      <c r="D116" s="58">
        <v>3</v>
      </c>
      <c r="E116" s="28">
        <f>VLOOKUP(FACT_INCLUDES[[#This Row],[Order ID]], ORDERS[], 2)</f>
        <v>38801.124692481761</v>
      </c>
      <c r="F116" s="28">
        <f>VLOOKUP(FACT_INCLUDES[[#This Row],[Order ID]], ORDERS[], 3)</f>
        <v>38801.124692481761</v>
      </c>
      <c r="G116" s="4" t="str">
        <f>VLOOKUP(FACT_INCLUDES[[#This Row],[Order ID]], ORDERS[], 4)</f>
        <v>In-Store</v>
      </c>
      <c r="H116" s="4" t="str">
        <f>VLOOKUP(FACT_INCLUDES[[#This Row],[Order ID]], ORDERS[], 5)</f>
        <v>GLY7525@gmail.com</v>
      </c>
      <c r="I116" s="4">
        <f>VLOOKUP(FACT_INCLUDES[[#This Row],[Order ID]], ORDERS[], 6)</f>
        <v>43</v>
      </c>
      <c r="J116" s="54">
        <f>VLOOKUP(FACT_INCLUDES[[#This Row],[Order ID]], ORDERS[], 7)</f>
        <v>0</v>
      </c>
      <c r="K116" s="33">
        <v>0</v>
      </c>
      <c r="L116" s="4">
        <f>VLOOKUP(FACT_INCLUDES[[#This Row],[DW Version]], VERSIONS[], 2)</f>
        <v>1</v>
      </c>
      <c r="M116" s="4">
        <f>VLOOKUP(FACT_INCLUDES[[#This Row],[DW Version]], VERSIONS[], 3)</f>
        <v>4</v>
      </c>
      <c r="N116" s="4" t="str">
        <f>VLOOKUP(FACT_INCLUDES[[#This Row],[DW Version]], VERSIONS[], 4)</f>
        <v>white</v>
      </c>
      <c r="O116" s="51">
        <f>VLOOKUP(FACT_INCLUDES[[#This Row],[DW Version]], VERSIONS[], 5)</f>
        <v>162.91359705961665</v>
      </c>
      <c r="P116" s="4" t="str">
        <f>VLOOKUP(FACT_INCLUDES[[#This Row],[DW Version]], VERSIONS[], 6)</f>
        <v>Air Max</v>
      </c>
      <c r="Q116" s="4" t="str">
        <f>VLOOKUP(FACT_INCLUDES[[#This Row],[DW Version]], VERSIONS[], 7)</f>
        <v>Shoe</v>
      </c>
      <c r="R116" s="51">
        <f>FACT_INCLUDES[[#This Row],[Version Price]]*FACT_INCLUDES[[#This Row],[Quantity]]</f>
        <v>488.74079117884992</v>
      </c>
      <c r="S116" s="51">
        <f>FACT_INCLUDES[[#This Row],[Amount]]*(1-FACT_INCLUDES[[#This Row],[Order Discount]])</f>
        <v>488.74079117884992</v>
      </c>
      <c r="T116" s="51">
        <f t="shared" si="1"/>
        <v>1903.7279127487182</v>
      </c>
      <c r="U116" s="57">
        <f>FACT_INCLUDES[[#This Row],[Income]]/FACT_INCLUDES[[#This Row],[Total Order Income]]</f>
        <v>0.25672827923879954</v>
      </c>
      <c r="V116" s="33">
        <f>IF(FACT_INCLUDES[[#This Row],[Order Gap]]&gt;10, 1, 0)/COUNTIFS(FACT_INCLUDES[Order ID], FACT_INCLUDES[[#This Row],[Order ID]])</f>
        <v>0</v>
      </c>
      <c r="W116" s="33">
        <f>IF(FACT_INCLUDES[[#This Row],[Order Type]]="Online", 1, 0)/COUNTIFS(FACT_INCLUDES[Order ID], FACT_INCLUDES[[#This Row],[Order ID]])</f>
        <v>0</v>
      </c>
      <c r="X116" s="52">
        <v>645.16102252087887</v>
      </c>
      <c r="Y116" s="52">
        <v>645.16102252087887</v>
      </c>
      <c r="Z116" s="64">
        <f>IF(FACT_INCLUDES[[#This Row],[Order Type]]="Online", 1, 0)*FACT_INCLUDES[[#This Row],[Income]]</f>
        <v>0</v>
      </c>
    </row>
    <row r="117" spans="1:26" x14ac:dyDescent="0.3">
      <c r="A117" s="4">
        <v>1731</v>
      </c>
      <c r="B117" s="4">
        <v>871</v>
      </c>
      <c r="C117" s="4">
        <v>65</v>
      </c>
      <c r="D117" s="58">
        <v>4</v>
      </c>
      <c r="E117" s="28">
        <f>VLOOKUP(FACT_INCLUDES[[#This Row],[Order ID]], ORDERS[], 2)</f>
        <v>38801.124692481761</v>
      </c>
      <c r="F117" s="28">
        <f>VLOOKUP(FACT_INCLUDES[[#This Row],[Order ID]], ORDERS[], 3)</f>
        <v>38801.124692481761</v>
      </c>
      <c r="G117" s="4" t="str">
        <f>VLOOKUP(FACT_INCLUDES[[#This Row],[Order ID]], ORDERS[], 4)</f>
        <v>In-Store</v>
      </c>
      <c r="H117" s="4" t="str">
        <f>VLOOKUP(FACT_INCLUDES[[#This Row],[Order ID]], ORDERS[], 5)</f>
        <v>GLY7525@gmail.com</v>
      </c>
      <c r="I117" s="4">
        <f>VLOOKUP(FACT_INCLUDES[[#This Row],[Order ID]], ORDERS[], 6)</f>
        <v>43</v>
      </c>
      <c r="J117" s="54">
        <f>VLOOKUP(FACT_INCLUDES[[#This Row],[Order ID]], ORDERS[], 7)</f>
        <v>0</v>
      </c>
      <c r="K117" s="33">
        <v>0</v>
      </c>
      <c r="L117" s="4">
        <f>VLOOKUP(FACT_INCLUDES[[#This Row],[DW Version]], VERSIONS[], 2)</f>
        <v>6</v>
      </c>
      <c r="M117" s="4">
        <f>VLOOKUP(FACT_INCLUDES[[#This Row],[DW Version]], VERSIONS[], 3)</f>
        <v>7</v>
      </c>
      <c r="N117" s="4" t="str">
        <f>VLOOKUP(FACT_INCLUDES[[#This Row],[DW Version]], VERSIONS[], 4)</f>
        <v>khaki</v>
      </c>
      <c r="O117" s="51">
        <f>VLOOKUP(FACT_INCLUDES[[#This Row],[DW Version]], VERSIONS[], 5)</f>
        <v>353.74678039246703</v>
      </c>
      <c r="P117" s="4" t="str">
        <f>VLOOKUP(FACT_INCLUDES[[#This Row],[DW Version]], VERSIONS[], 6)</f>
        <v>Tech Fleece Hoodie</v>
      </c>
      <c r="Q117" s="4" t="str">
        <f>VLOOKUP(FACT_INCLUDES[[#This Row],[DW Version]], VERSIONS[], 7)</f>
        <v>Apparel</v>
      </c>
      <c r="R117" s="51">
        <f>FACT_INCLUDES[[#This Row],[Version Price]]*FACT_INCLUDES[[#This Row],[Quantity]]</f>
        <v>1414.9871215698681</v>
      </c>
      <c r="S117" s="51">
        <f>FACT_INCLUDES[[#This Row],[Amount]]*(1-FACT_INCLUDES[[#This Row],[Order Discount]])</f>
        <v>1414.9871215698681</v>
      </c>
      <c r="T117" s="51">
        <f t="shared" si="1"/>
        <v>1903.7279127487182</v>
      </c>
      <c r="U117" s="57">
        <f>FACT_INCLUDES[[#This Row],[Income]]/FACT_INCLUDES[[#This Row],[Total Order Income]]</f>
        <v>0.74327172076120041</v>
      </c>
      <c r="V117" s="33">
        <f>IF(FACT_INCLUDES[[#This Row],[Order Gap]]&gt;10, 1, 0)/COUNTIFS(FACT_INCLUDES[Order ID], FACT_INCLUDES[[#This Row],[Order ID]])</f>
        <v>0</v>
      </c>
      <c r="W117" s="33">
        <f>IF(FACT_INCLUDES[[#This Row],[Order Type]]="Online", 1, 0)/COUNTIFS(FACT_INCLUDES[Order ID], FACT_INCLUDES[[#This Row],[Order ID]])</f>
        <v>0</v>
      </c>
      <c r="X117" s="52">
        <v>645.16102252087887</v>
      </c>
      <c r="Y117" s="52">
        <v>645.16102252087887</v>
      </c>
      <c r="Z117" s="64">
        <f>IF(FACT_INCLUDES[[#This Row],[Order Type]]="Online", 1, 0)*FACT_INCLUDES[[#This Row],[Income]]</f>
        <v>0</v>
      </c>
    </row>
    <row r="118" spans="1:26" x14ac:dyDescent="0.3">
      <c r="A118" s="4">
        <v>1732</v>
      </c>
      <c r="B118" s="4">
        <v>872</v>
      </c>
      <c r="C118" s="4">
        <v>526</v>
      </c>
      <c r="D118" s="58">
        <v>2</v>
      </c>
      <c r="E118" s="28">
        <f>VLOOKUP(FACT_INCLUDES[[#This Row],[Order ID]], ORDERS[], 2)</f>
        <v>38937.362715148454</v>
      </c>
      <c r="F118" s="28">
        <f>VLOOKUP(FACT_INCLUDES[[#This Row],[Order ID]], ORDERS[], 3)</f>
        <v>38937.362715148454</v>
      </c>
      <c r="G118" s="4" t="str">
        <f>VLOOKUP(FACT_INCLUDES[[#This Row],[Order ID]], ORDERS[], 4)</f>
        <v>In-Store</v>
      </c>
      <c r="H118" s="4" t="str">
        <f>VLOOKUP(FACT_INCLUDES[[#This Row],[Order ID]], ORDERS[], 5)</f>
        <v>BBV6185@gmail.com</v>
      </c>
      <c r="I118" s="4">
        <f>VLOOKUP(FACT_INCLUDES[[#This Row],[Order ID]], ORDERS[], 6)</f>
        <v>40</v>
      </c>
      <c r="J118" s="54">
        <f>VLOOKUP(FACT_INCLUDES[[#This Row],[Order ID]], ORDERS[], 7)</f>
        <v>0</v>
      </c>
      <c r="K118" s="33">
        <v>0</v>
      </c>
      <c r="L118" s="4">
        <f>VLOOKUP(FACT_INCLUDES[[#This Row],[DW Version]], VERSIONS[], 2)</f>
        <v>54</v>
      </c>
      <c r="M118" s="4">
        <f>VLOOKUP(FACT_INCLUDES[[#This Row],[DW Version]], VERSIONS[], 3)</f>
        <v>12</v>
      </c>
      <c r="N118" s="4" t="str">
        <f>VLOOKUP(FACT_INCLUDES[[#This Row],[DW Version]], VERSIONS[], 4)</f>
        <v>black</v>
      </c>
      <c r="O118" s="51">
        <f>VLOOKUP(FACT_INCLUDES[[#This Row],[DW Version]], VERSIONS[], 5)</f>
        <v>388.59867249215353</v>
      </c>
      <c r="P118" s="4" t="str">
        <f>VLOOKUP(FACT_INCLUDES[[#This Row],[DW Version]], VERSIONS[], 6)</f>
        <v>Legend React</v>
      </c>
      <c r="Q118" s="4" t="str">
        <f>VLOOKUP(FACT_INCLUDES[[#This Row],[DW Version]], VERSIONS[], 7)</f>
        <v>Shoe</v>
      </c>
      <c r="R118" s="51">
        <f>FACT_INCLUDES[[#This Row],[Version Price]]*FACT_INCLUDES[[#This Row],[Quantity]]</f>
        <v>777.19734498430705</v>
      </c>
      <c r="S118" s="51">
        <f>FACT_INCLUDES[[#This Row],[Amount]]*(1-FACT_INCLUDES[[#This Row],[Order Discount]])</f>
        <v>777.19734498430705</v>
      </c>
      <c r="T118" s="51">
        <f t="shared" si="1"/>
        <v>1960.7442183799376</v>
      </c>
      <c r="U118" s="57">
        <f>FACT_INCLUDES[[#This Row],[Income]]/FACT_INCLUDES[[#This Row],[Total Order Income]]</f>
        <v>0.39637875134292905</v>
      </c>
      <c r="V118" s="33">
        <f>IF(FACT_INCLUDES[[#This Row],[Order Gap]]&gt;10, 1, 0)/COUNTIFS(FACT_INCLUDES[Order ID], FACT_INCLUDES[[#This Row],[Order ID]])</f>
        <v>0</v>
      </c>
      <c r="W118" s="33">
        <f>IF(FACT_INCLUDES[[#This Row],[Order Type]]="Online", 1, 0)/COUNTIFS(FACT_INCLUDES[Order ID], FACT_INCLUDES[[#This Row],[Order ID]])</f>
        <v>0</v>
      </c>
      <c r="X118" s="52">
        <v>645.16102252087887</v>
      </c>
      <c r="Y118" s="52">
        <v>645.16102252087887</v>
      </c>
      <c r="Z118" s="64">
        <f>IF(FACT_INCLUDES[[#This Row],[Order Type]]="Online", 1, 0)*FACT_INCLUDES[[#This Row],[Income]]</f>
        <v>0</v>
      </c>
    </row>
    <row r="119" spans="1:26" x14ac:dyDescent="0.3">
      <c r="A119" s="4">
        <v>1733</v>
      </c>
      <c r="B119" s="4">
        <v>872</v>
      </c>
      <c r="C119" s="4">
        <v>973</v>
      </c>
      <c r="D119" s="58">
        <v>5</v>
      </c>
      <c r="E119" s="28">
        <f>VLOOKUP(FACT_INCLUDES[[#This Row],[Order ID]], ORDERS[], 2)</f>
        <v>38937.362715148454</v>
      </c>
      <c r="F119" s="28">
        <f>VLOOKUP(FACT_INCLUDES[[#This Row],[Order ID]], ORDERS[], 3)</f>
        <v>38937.362715148454</v>
      </c>
      <c r="G119" s="4" t="str">
        <f>VLOOKUP(FACT_INCLUDES[[#This Row],[Order ID]], ORDERS[], 4)</f>
        <v>In-Store</v>
      </c>
      <c r="H119" s="4" t="str">
        <f>VLOOKUP(FACT_INCLUDES[[#This Row],[Order ID]], ORDERS[], 5)</f>
        <v>BBV6185@gmail.com</v>
      </c>
      <c r="I119" s="4">
        <f>VLOOKUP(FACT_INCLUDES[[#This Row],[Order ID]], ORDERS[], 6)</f>
        <v>40</v>
      </c>
      <c r="J119" s="54">
        <f>VLOOKUP(FACT_INCLUDES[[#This Row],[Order ID]], ORDERS[], 7)</f>
        <v>0</v>
      </c>
      <c r="K119" s="33">
        <v>0</v>
      </c>
      <c r="L119" s="4">
        <f>VLOOKUP(FACT_INCLUDES[[#This Row],[DW Version]], VERSIONS[], 2)</f>
        <v>99</v>
      </c>
      <c r="M119" s="4">
        <f>VLOOKUP(FACT_INCLUDES[[#This Row],[DW Version]], VERSIONS[], 3)</f>
        <v>5.5</v>
      </c>
      <c r="N119" s="4" t="str">
        <f>VLOOKUP(FACT_INCLUDES[[#This Row],[DW Version]], VERSIONS[], 4)</f>
        <v>white</v>
      </c>
      <c r="O119" s="51">
        <f>VLOOKUP(FACT_INCLUDES[[#This Row],[DW Version]], VERSIONS[], 5)</f>
        <v>236.70937467912614</v>
      </c>
      <c r="P119" s="4" t="str">
        <f>VLOOKUP(FACT_INCLUDES[[#This Row],[DW Version]], VERSIONS[], 6)</f>
        <v>Flex Training Hoodie</v>
      </c>
      <c r="Q119" s="4" t="str">
        <f>VLOOKUP(FACT_INCLUDES[[#This Row],[DW Version]], VERSIONS[], 7)</f>
        <v>Apparel</v>
      </c>
      <c r="R119" s="51">
        <f>FACT_INCLUDES[[#This Row],[Version Price]]*FACT_INCLUDES[[#This Row],[Quantity]]</f>
        <v>1183.5468733956307</v>
      </c>
      <c r="S119" s="51">
        <f>FACT_INCLUDES[[#This Row],[Amount]]*(1-FACT_INCLUDES[[#This Row],[Order Discount]])</f>
        <v>1183.5468733956307</v>
      </c>
      <c r="T119" s="51">
        <f t="shared" si="1"/>
        <v>1960.7442183799376</v>
      </c>
      <c r="U119" s="57">
        <f>FACT_INCLUDES[[#This Row],[Income]]/FACT_INCLUDES[[#This Row],[Total Order Income]]</f>
        <v>0.60362124865707101</v>
      </c>
      <c r="V119" s="33">
        <f>IF(FACT_INCLUDES[[#This Row],[Order Gap]]&gt;10, 1, 0)/COUNTIFS(FACT_INCLUDES[Order ID], FACT_INCLUDES[[#This Row],[Order ID]])</f>
        <v>0</v>
      </c>
      <c r="W119" s="33">
        <f>IF(FACT_INCLUDES[[#This Row],[Order Type]]="Online", 1, 0)/COUNTIFS(FACT_INCLUDES[Order ID], FACT_INCLUDES[[#This Row],[Order ID]])</f>
        <v>0</v>
      </c>
      <c r="X119" s="52">
        <v>645.16102252087887</v>
      </c>
      <c r="Y119" s="52">
        <v>645.16102252087887</v>
      </c>
      <c r="Z119" s="64">
        <f>IF(FACT_INCLUDES[[#This Row],[Order Type]]="Online", 1, 0)*FACT_INCLUDES[[#This Row],[Income]]</f>
        <v>0</v>
      </c>
    </row>
    <row r="120" spans="1:26" x14ac:dyDescent="0.3">
      <c r="A120" s="4">
        <v>1774</v>
      </c>
      <c r="B120" s="4">
        <v>893</v>
      </c>
      <c r="C120" s="4">
        <v>493</v>
      </c>
      <c r="D120" s="58">
        <v>5</v>
      </c>
      <c r="E120" s="28">
        <f>VLOOKUP(FACT_INCLUDES[[#This Row],[Order ID]], ORDERS[], 2)</f>
        <v>38969.273612413308</v>
      </c>
      <c r="F120" s="28">
        <f>VLOOKUP(FACT_INCLUDES[[#This Row],[Order ID]], ORDERS[], 3)</f>
        <v>38977.273612413308</v>
      </c>
      <c r="G120" s="4" t="str">
        <f>VLOOKUP(FACT_INCLUDES[[#This Row],[Order ID]], ORDERS[], 4)</f>
        <v>Online</v>
      </c>
      <c r="H120" s="4" t="str">
        <f>VLOOKUP(FACT_INCLUDES[[#This Row],[Order ID]], ORDERS[], 5)</f>
        <v>AXN2878@gmail.com</v>
      </c>
      <c r="I120" s="4">
        <f>VLOOKUP(FACT_INCLUDES[[#This Row],[Order ID]], ORDERS[], 6)</f>
        <v>0</v>
      </c>
      <c r="J120" s="54">
        <f>VLOOKUP(FACT_INCLUDES[[#This Row],[Order ID]], ORDERS[], 7)</f>
        <v>0</v>
      </c>
      <c r="K120" s="33">
        <v>8</v>
      </c>
      <c r="L120" s="4">
        <f>VLOOKUP(FACT_INCLUDES[[#This Row],[DW Version]], VERSIONS[], 2)</f>
        <v>52</v>
      </c>
      <c r="M120" s="4">
        <f>VLOOKUP(FACT_INCLUDES[[#This Row],[DW Version]], VERSIONS[], 3)</f>
        <v>3.5</v>
      </c>
      <c r="N120" s="4" t="str">
        <f>VLOOKUP(FACT_INCLUDES[[#This Row],[DW Version]], VERSIONS[], 4)</f>
        <v>white</v>
      </c>
      <c r="O120" s="51">
        <f>VLOOKUP(FACT_INCLUDES[[#This Row],[DW Version]], VERSIONS[], 5)</f>
        <v>68.177152390016445</v>
      </c>
      <c r="P120" s="4" t="str">
        <f>VLOOKUP(FACT_INCLUDES[[#This Row],[DW Version]], VERSIONS[], 6)</f>
        <v>Tech Fleece Jogger</v>
      </c>
      <c r="Q120" s="4" t="str">
        <f>VLOOKUP(FACT_INCLUDES[[#This Row],[DW Version]], VERSIONS[], 7)</f>
        <v>Apparel</v>
      </c>
      <c r="R120" s="51">
        <f>FACT_INCLUDES[[#This Row],[Version Price]]*FACT_INCLUDES[[#This Row],[Quantity]]</f>
        <v>340.88576195008221</v>
      </c>
      <c r="S120" s="51">
        <f>FACT_INCLUDES[[#This Row],[Amount]]*(1-FACT_INCLUDES[[#This Row],[Order Discount]])</f>
        <v>340.88576195008221</v>
      </c>
      <c r="T120" s="51">
        <f t="shared" si="1"/>
        <v>340.88576195008221</v>
      </c>
      <c r="U120" s="57">
        <f>FACT_INCLUDES[[#This Row],[Income]]/FACT_INCLUDES[[#This Row],[Total Order Income]]</f>
        <v>1</v>
      </c>
      <c r="V120" s="33">
        <f>IF(FACT_INCLUDES[[#This Row],[Order Gap]]&gt;10, 1, 0)/COUNTIFS(FACT_INCLUDES[Order ID], FACT_INCLUDES[[#This Row],[Order ID]])</f>
        <v>0</v>
      </c>
      <c r="W120" s="33">
        <f>IF(FACT_INCLUDES[[#This Row],[Order Type]]="Online", 1, 0)/COUNTIFS(FACT_INCLUDES[Order ID], FACT_INCLUDES[[#This Row],[Order ID]])</f>
        <v>1</v>
      </c>
      <c r="X120" s="52">
        <v>645.16102252087887</v>
      </c>
      <c r="Y120" s="52">
        <v>645.16102252087887</v>
      </c>
      <c r="Z120" s="64">
        <f>IF(FACT_INCLUDES[[#This Row],[Order Type]]="Online", 1, 0)*FACT_INCLUDES[[#This Row],[Income]]</f>
        <v>340.88576195008221</v>
      </c>
    </row>
    <row r="121" spans="1:26" x14ac:dyDescent="0.3">
      <c r="A121" s="4">
        <v>1775</v>
      </c>
      <c r="B121" s="4">
        <v>894</v>
      </c>
      <c r="C121" s="4">
        <v>56</v>
      </c>
      <c r="D121" s="58">
        <v>4</v>
      </c>
      <c r="E121" s="28">
        <f>VLOOKUP(FACT_INCLUDES[[#This Row],[Order ID]], ORDERS[], 2)</f>
        <v>38785.528367911676</v>
      </c>
      <c r="F121" s="28">
        <f>VLOOKUP(FACT_INCLUDES[[#This Row],[Order ID]], ORDERS[], 3)</f>
        <v>38789.528367911676</v>
      </c>
      <c r="G121" s="4" t="str">
        <f>VLOOKUP(FACT_INCLUDES[[#This Row],[Order ID]], ORDERS[], 4)</f>
        <v>Online</v>
      </c>
      <c r="H121" s="4" t="str">
        <f>VLOOKUP(FACT_INCLUDES[[#This Row],[Order ID]], ORDERS[], 5)</f>
        <v>VOH6639@gmail.com</v>
      </c>
      <c r="I121" s="4">
        <f>VLOOKUP(FACT_INCLUDES[[#This Row],[Order ID]], ORDERS[], 6)</f>
        <v>0</v>
      </c>
      <c r="J121" s="54">
        <f>VLOOKUP(FACT_INCLUDES[[#This Row],[Order ID]], ORDERS[], 7)</f>
        <v>0</v>
      </c>
      <c r="K121" s="33">
        <v>4</v>
      </c>
      <c r="L121" s="4">
        <f>VLOOKUP(FACT_INCLUDES[[#This Row],[DW Version]], VERSIONS[], 2)</f>
        <v>5</v>
      </c>
      <c r="M121" s="4">
        <f>VLOOKUP(FACT_INCLUDES[[#This Row],[DW Version]], VERSIONS[], 3)</f>
        <v>11</v>
      </c>
      <c r="N121" s="4" t="str">
        <f>VLOOKUP(FACT_INCLUDES[[#This Row],[DW Version]], VERSIONS[], 4)</f>
        <v>white</v>
      </c>
      <c r="O121" s="51">
        <f>VLOOKUP(FACT_INCLUDES[[#This Row],[DW Version]], VERSIONS[], 5)</f>
        <v>338.06917687832419</v>
      </c>
      <c r="P121" s="4" t="str">
        <f>VLOOKUP(FACT_INCLUDES[[#This Row],[DW Version]], VERSIONS[], 6)</f>
        <v>Nike Football</v>
      </c>
      <c r="Q121" s="4" t="str">
        <f>VLOOKUP(FACT_INCLUDES[[#This Row],[DW Version]], VERSIONS[], 7)</f>
        <v>Sport Equipment</v>
      </c>
      <c r="R121" s="51">
        <f>FACT_INCLUDES[[#This Row],[Version Price]]*FACT_INCLUDES[[#This Row],[Quantity]]</f>
        <v>1352.2767075132967</v>
      </c>
      <c r="S121" s="51">
        <f>FACT_INCLUDES[[#This Row],[Amount]]*(1-FACT_INCLUDES[[#This Row],[Order Discount]])</f>
        <v>1352.2767075132967</v>
      </c>
      <c r="T121" s="51">
        <f t="shared" si="1"/>
        <v>1450.9300746824863</v>
      </c>
      <c r="U121" s="57">
        <f>FACT_INCLUDES[[#This Row],[Income]]/FACT_INCLUDES[[#This Row],[Total Order Income]]</f>
        <v>0.93200680798433488</v>
      </c>
      <c r="V121" s="33">
        <f>IF(FACT_INCLUDES[[#This Row],[Order Gap]]&gt;10, 1, 0)/COUNTIFS(FACT_INCLUDES[Order ID], FACT_INCLUDES[[#This Row],[Order ID]])</f>
        <v>0</v>
      </c>
      <c r="W121" s="33">
        <f>IF(FACT_INCLUDES[[#This Row],[Order Type]]="Online", 1, 0)/COUNTIFS(FACT_INCLUDES[Order ID], FACT_INCLUDES[[#This Row],[Order ID]])</f>
        <v>0.5</v>
      </c>
      <c r="X121" s="52">
        <v>645.16102252087887</v>
      </c>
      <c r="Y121" s="52">
        <v>645.16102252087887</v>
      </c>
      <c r="Z121" s="64">
        <f>IF(FACT_INCLUDES[[#This Row],[Order Type]]="Online", 1, 0)*FACT_INCLUDES[[#This Row],[Income]]</f>
        <v>1352.2767075132967</v>
      </c>
    </row>
    <row r="122" spans="1:26" x14ac:dyDescent="0.3">
      <c r="A122" s="4">
        <v>1776</v>
      </c>
      <c r="B122" s="4">
        <v>894</v>
      </c>
      <c r="C122" s="4">
        <v>207</v>
      </c>
      <c r="D122" s="58">
        <v>1</v>
      </c>
      <c r="E122" s="28">
        <f>VLOOKUP(FACT_INCLUDES[[#This Row],[Order ID]], ORDERS[], 2)</f>
        <v>38785.528367911676</v>
      </c>
      <c r="F122" s="28">
        <f>VLOOKUP(FACT_INCLUDES[[#This Row],[Order ID]], ORDERS[], 3)</f>
        <v>38789.528367911676</v>
      </c>
      <c r="G122" s="4" t="str">
        <f>VLOOKUP(FACT_INCLUDES[[#This Row],[Order ID]], ORDERS[], 4)</f>
        <v>Online</v>
      </c>
      <c r="H122" s="4" t="str">
        <f>VLOOKUP(FACT_INCLUDES[[#This Row],[Order ID]], ORDERS[], 5)</f>
        <v>VOH6639@gmail.com</v>
      </c>
      <c r="I122" s="4">
        <f>VLOOKUP(FACT_INCLUDES[[#This Row],[Order ID]], ORDERS[], 6)</f>
        <v>0</v>
      </c>
      <c r="J122" s="54">
        <f>VLOOKUP(FACT_INCLUDES[[#This Row],[Order ID]], ORDERS[], 7)</f>
        <v>0</v>
      </c>
      <c r="K122" s="33">
        <v>4</v>
      </c>
      <c r="L122" s="4">
        <f>VLOOKUP(FACT_INCLUDES[[#This Row],[DW Version]], VERSIONS[], 2)</f>
        <v>20</v>
      </c>
      <c r="M122" s="4">
        <f>VLOOKUP(FACT_INCLUDES[[#This Row],[DW Version]], VERSIONS[], 3)</f>
        <v>12.5</v>
      </c>
      <c r="N122" s="4" t="str">
        <f>VLOOKUP(FACT_INCLUDES[[#This Row],[DW Version]], VERSIONS[], 4)</f>
        <v>white</v>
      </c>
      <c r="O122" s="51">
        <f>VLOOKUP(FACT_INCLUDES[[#This Row],[DW Version]], VERSIONS[], 5)</f>
        <v>98.653367169189522</v>
      </c>
      <c r="P122" s="4" t="str">
        <f>VLOOKUP(FACT_INCLUDES[[#This Row],[DW Version]], VERSIONS[], 6)</f>
        <v>Joyride</v>
      </c>
      <c r="Q122" s="4" t="str">
        <f>VLOOKUP(FACT_INCLUDES[[#This Row],[DW Version]], VERSIONS[], 7)</f>
        <v>Shoe</v>
      </c>
      <c r="R122" s="51">
        <f>FACT_INCLUDES[[#This Row],[Version Price]]*FACT_INCLUDES[[#This Row],[Quantity]]</f>
        <v>98.653367169189522</v>
      </c>
      <c r="S122" s="51">
        <f>FACT_INCLUDES[[#This Row],[Amount]]*(1-FACT_INCLUDES[[#This Row],[Order Discount]])</f>
        <v>98.653367169189522</v>
      </c>
      <c r="T122" s="51">
        <f t="shared" si="1"/>
        <v>1450.9300746824863</v>
      </c>
      <c r="U122" s="57">
        <f>FACT_INCLUDES[[#This Row],[Income]]/FACT_INCLUDES[[#This Row],[Total Order Income]]</f>
        <v>6.7993192015665047E-2</v>
      </c>
      <c r="V122" s="33">
        <f>IF(FACT_INCLUDES[[#This Row],[Order Gap]]&gt;10, 1, 0)/COUNTIFS(FACT_INCLUDES[Order ID], FACT_INCLUDES[[#This Row],[Order ID]])</f>
        <v>0</v>
      </c>
      <c r="W122" s="33">
        <f>IF(FACT_INCLUDES[[#This Row],[Order Type]]="Online", 1, 0)/COUNTIFS(FACT_INCLUDES[Order ID], FACT_INCLUDES[[#This Row],[Order ID]])</f>
        <v>0.5</v>
      </c>
      <c r="X122" s="52">
        <v>645.16102252087887</v>
      </c>
      <c r="Y122" s="52">
        <v>645.16102252087887</v>
      </c>
      <c r="Z122" s="64">
        <f>IF(FACT_INCLUDES[[#This Row],[Order Type]]="Online", 1, 0)*FACT_INCLUDES[[#This Row],[Income]]</f>
        <v>98.653367169189522</v>
      </c>
    </row>
    <row r="123" spans="1:26" x14ac:dyDescent="0.3">
      <c r="A123" s="4">
        <v>1809</v>
      </c>
      <c r="B123" s="4">
        <v>913</v>
      </c>
      <c r="C123" s="4">
        <v>440</v>
      </c>
      <c r="D123" s="58">
        <v>5</v>
      </c>
      <c r="E123" s="28">
        <f>VLOOKUP(FACT_INCLUDES[[#This Row],[Order ID]], ORDERS[], 2)</f>
        <v>38889.327717507658</v>
      </c>
      <c r="F123" s="28">
        <f>VLOOKUP(FACT_INCLUDES[[#This Row],[Order ID]], ORDERS[], 3)</f>
        <v>38889.327717507658</v>
      </c>
      <c r="G123" s="4" t="str">
        <f>VLOOKUP(FACT_INCLUDES[[#This Row],[Order ID]], ORDERS[], 4)</f>
        <v>In-Store</v>
      </c>
      <c r="H123" s="4" t="str">
        <f>VLOOKUP(FACT_INCLUDES[[#This Row],[Order ID]], ORDERS[], 5)</f>
        <v>TTC9045@gmail.com</v>
      </c>
      <c r="I123" s="4">
        <f>VLOOKUP(FACT_INCLUDES[[#This Row],[Order ID]], ORDERS[], 6)</f>
        <v>10</v>
      </c>
      <c r="J123" s="54">
        <f>VLOOKUP(FACT_INCLUDES[[#This Row],[Order ID]], ORDERS[], 7)</f>
        <v>0</v>
      </c>
      <c r="K123" s="33">
        <v>0</v>
      </c>
      <c r="L123" s="4">
        <f>VLOOKUP(FACT_INCLUDES[[#This Row],[DW Version]], VERSIONS[], 2)</f>
        <v>46</v>
      </c>
      <c r="M123" s="4">
        <f>VLOOKUP(FACT_INCLUDES[[#This Row],[DW Version]], VERSIONS[], 3)</f>
        <v>4</v>
      </c>
      <c r="N123" s="4" t="str">
        <f>VLOOKUP(FACT_INCLUDES[[#This Row],[DW Version]], VERSIONS[], 4)</f>
        <v>gold</v>
      </c>
      <c r="O123" s="51">
        <f>VLOOKUP(FACT_INCLUDES[[#This Row],[DW Version]], VERSIONS[], 5)</f>
        <v>381.89319043856705</v>
      </c>
      <c r="P123" s="4" t="str">
        <f>VLOOKUP(FACT_INCLUDES[[#This Row],[DW Version]], VERSIONS[], 6)</f>
        <v>Nike Basketball</v>
      </c>
      <c r="Q123" s="4" t="str">
        <f>VLOOKUP(FACT_INCLUDES[[#This Row],[DW Version]], VERSIONS[], 7)</f>
        <v>Sport Equipment</v>
      </c>
      <c r="R123" s="51">
        <f>FACT_INCLUDES[[#This Row],[Version Price]]*FACT_INCLUDES[[#This Row],[Quantity]]</f>
        <v>1909.4659521928352</v>
      </c>
      <c r="S123" s="51">
        <f>FACT_INCLUDES[[#This Row],[Amount]]*(1-FACT_INCLUDES[[#This Row],[Order Discount]])</f>
        <v>1909.4659521928352</v>
      </c>
      <c r="T123" s="51">
        <f t="shared" si="1"/>
        <v>2425.8539653427661</v>
      </c>
      <c r="U123" s="57">
        <f>FACT_INCLUDES[[#This Row],[Income]]/FACT_INCLUDES[[#This Row],[Total Order Income]]</f>
        <v>0.78713145122197548</v>
      </c>
      <c r="V123" s="33">
        <f>IF(FACT_INCLUDES[[#This Row],[Order Gap]]&gt;10, 1, 0)/COUNTIFS(FACT_INCLUDES[Order ID], FACT_INCLUDES[[#This Row],[Order ID]])</f>
        <v>0</v>
      </c>
      <c r="W123" s="33">
        <f>IF(FACT_INCLUDES[[#This Row],[Order Type]]="Online", 1, 0)/COUNTIFS(FACT_INCLUDES[Order ID], FACT_INCLUDES[[#This Row],[Order ID]])</f>
        <v>0</v>
      </c>
      <c r="X123" s="52">
        <v>645.16102252087887</v>
      </c>
      <c r="Y123" s="52">
        <v>645.16102252087887</v>
      </c>
      <c r="Z123" s="64">
        <f>IF(FACT_INCLUDES[[#This Row],[Order Type]]="Online", 1, 0)*FACT_INCLUDES[[#This Row],[Income]]</f>
        <v>0</v>
      </c>
    </row>
    <row r="124" spans="1:26" x14ac:dyDescent="0.3">
      <c r="A124" s="4">
        <v>1810</v>
      </c>
      <c r="B124" s="4">
        <v>913</v>
      </c>
      <c r="C124" s="4">
        <v>633</v>
      </c>
      <c r="D124" s="58">
        <v>4</v>
      </c>
      <c r="E124" s="28">
        <f>VLOOKUP(FACT_INCLUDES[[#This Row],[Order ID]], ORDERS[], 2)</f>
        <v>38889.327717507658</v>
      </c>
      <c r="F124" s="28">
        <f>VLOOKUP(FACT_INCLUDES[[#This Row],[Order ID]], ORDERS[], 3)</f>
        <v>38889.327717507658</v>
      </c>
      <c r="G124" s="4" t="str">
        <f>VLOOKUP(FACT_INCLUDES[[#This Row],[Order ID]], ORDERS[], 4)</f>
        <v>In-Store</v>
      </c>
      <c r="H124" s="4" t="str">
        <f>VLOOKUP(FACT_INCLUDES[[#This Row],[Order ID]], ORDERS[], 5)</f>
        <v>TTC9045@gmail.com</v>
      </c>
      <c r="I124" s="4">
        <f>VLOOKUP(FACT_INCLUDES[[#This Row],[Order ID]], ORDERS[], 6)</f>
        <v>10</v>
      </c>
      <c r="J124" s="54">
        <f>VLOOKUP(FACT_INCLUDES[[#This Row],[Order ID]], ORDERS[], 7)</f>
        <v>0</v>
      </c>
      <c r="K124" s="33">
        <v>0</v>
      </c>
      <c r="L124" s="4">
        <f>VLOOKUP(FACT_INCLUDES[[#This Row],[DW Version]], VERSIONS[], 2)</f>
        <v>64</v>
      </c>
      <c r="M124" s="4">
        <f>VLOOKUP(FACT_INCLUDES[[#This Row],[DW Version]], VERSIONS[], 3)</f>
        <v>12.5</v>
      </c>
      <c r="N124" s="4" t="str">
        <f>VLOOKUP(FACT_INCLUDES[[#This Row],[DW Version]], VERSIONS[], 4)</f>
        <v>white</v>
      </c>
      <c r="O124" s="51">
        <f>VLOOKUP(FACT_INCLUDES[[#This Row],[DW Version]], VERSIONS[], 5)</f>
        <v>129.09700328748275</v>
      </c>
      <c r="P124" s="4" t="str">
        <f>VLOOKUP(FACT_INCLUDES[[#This Row],[DW Version]], VERSIONS[], 6)</f>
        <v>Hyperdunk</v>
      </c>
      <c r="Q124" s="4" t="str">
        <f>VLOOKUP(FACT_INCLUDES[[#This Row],[DW Version]], VERSIONS[], 7)</f>
        <v>Shoe</v>
      </c>
      <c r="R124" s="51">
        <f>FACT_INCLUDES[[#This Row],[Version Price]]*FACT_INCLUDES[[#This Row],[Quantity]]</f>
        <v>516.388013149931</v>
      </c>
      <c r="S124" s="51">
        <f>FACT_INCLUDES[[#This Row],[Amount]]*(1-FACT_INCLUDES[[#This Row],[Order Discount]])</f>
        <v>516.388013149931</v>
      </c>
      <c r="T124" s="51">
        <f t="shared" si="1"/>
        <v>2425.8539653427661</v>
      </c>
      <c r="U124" s="57">
        <f>FACT_INCLUDES[[#This Row],[Income]]/FACT_INCLUDES[[#This Row],[Total Order Income]]</f>
        <v>0.21286854877802461</v>
      </c>
      <c r="V124" s="33">
        <f>IF(FACT_INCLUDES[[#This Row],[Order Gap]]&gt;10, 1, 0)/COUNTIFS(FACT_INCLUDES[Order ID], FACT_INCLUDES[[#This Row],[Order ID]])</f>
        <v>0</v>
      </c>
      <c r="W124" s="33">
        <f>IF(FACT_INCLUDES[[#This Row],[Order Type]]="Online", 1, 0)/COUNTIFS(FACT_INCLUDES[Order ID], FACT_INCLUDES[[#This Row],[Order ID]])</f>
        <v>0</v>
      </c>
      <c r="X124" s="52">
        <v>645.16102252087887</v>
      </c>
      <c r="Y124" s="52">
        <v>645.16102252087887</v>
      </c>
      <c r="Z124" s="64">
        <f>IF(FACT_INCLUDES[[#This Row],[Order Type]]="Online", 1, 0)*FACT_INCLUDES[[#This Row],[Income]]</f>
        <v>0</v>
      </c>
    </row>
    <row r="125" spans="1:26" x14ac:dyDescent="0.3">
      <c r="A125" s="4">
        <v>1910</v>
      </c>
      <c r="B125" s="4">
        <v>959</v>
      </c>
      <c r="C125" s="4">
        <v>908</v>
      </c>
      <c r="D125" s="58">
        <v>2</v>
      </c>
      <c r="E125" s="28">
        <f>VLOOKUP(FACT_INCLUDES[[#This Row],[Order ID]], ORDERS[], 2)</f>
        <v>39074.391031666783</v>
      </c>
      <c r="F125" s="28">
        <f>VLOOKUP(FACT_INCLUDES[[#This Row],[Order ID]], ORDERS[], 3)</f>
        <v>39080.391031666783</v>
      </c>
      <c r="G125" s="4" t="str">
        <f>VLOOKUP(FACT_INCLUDES[[#This Row],[Order ID]], ORDERS[], 4)</f>
        <v>Online</v>
      </c>
      <c r="H125" s="4" t="str">
        <f>VLOOKUP(FACT_INCLUDES[[#This Row],[Order ID]], ORDERS[], 5)</f>
        <v>WMO6341@gmail.com</v>
      </c>
      <c r="I125" s="4">
        <f>VLOOKUP(FACT_INCLUDES[[#This Row],[Order ID]], ORDERS[], 6)</f>
        <v>0</v>
      </c>
      <c r="J125" s="54">
        <f>VLOOKUP(FACT_INCLUDES[[#This Row],[Order ID]], ORDERS[], 7)</f>
        <v>0</v>
      </c>
      <c r="K125" s="33">
        <v>6</v>
      </c>
      <c r="L125" s="4">
        <f>VLOOKUP(FACT_INCLUDES[[#This Row],[DW Version]], VERSIONS[], 2)</f>
        <v>93</v>
      </c>
      <c r="M125" s="4">
        <f>VLOOKUP(FACT_INCLUDES[[#This Row],[DW Version]], VERSIONS[], 3)</f>
        <v>4.5</v>
      </c>
      <c r="N125" s="4" t="str">
        <f>VLOOKUP(FACT_INCLUDES[[#This Row],[DW Version]], VERSIONS[], 4)</f>
        <v>black</v>
      </c>
      <c r="O125" s="51">
        <f>VLOOKUP(FACT_INCLUDES[[#This Row],[DW Version]], VERSIONS[], 5)</f>
        <v>79.127215050701437</v>
      </c>
      <c r="P125" s="4" t="str">
        <f>VLOOKUP(FACT_INCLUDES[[#This Row],[DW Version]], VERSIONS[], 6)</f>
        <v>Therma Training Top</v>
      </c>
      <c r="Q125" s="4" t="str">
        <f>VLOOKUP(FACT_INCLUDES[[#This Row],[DW Version]], VERSIONS[], 7)</f>
        <v>Apparel</v>
      </c>
      <c r="R125" s="51">
        <f>FACT_INCLUDES[[#This Row],[Version Price]]*FACT_INCLUDES[[#This Row],[Quantity]]</f>
        <v>158.25443010140287</v>
      </c>
      <c r="S125" s="51">
        <f>FACT_INCLUDES[[#This Row],[Amount]]*(1-FACT_INCLUDES[[#This Row],[Order Discount]])</f>
        <v>158.25443010140287</v>
      </c>
      <c r="T125" s="51">
        <f t="shared" si="1"/>
        <v>158.25443010140287</v>
      </c>
      <c r="U125" s="57">
        <f>FACT_INCLUDES[[#This Row],[Income]]/FACT_INCLUDES[[#This Row],[Total Order Income]]</f>
        <v>1</v>
      </c>
      <c r="V125" s="33">
        <f>IF(FACT_INCLUDES[[#This Row],[Order Gap]]&gt;10, 1, 0)/COUNTIFS(FACT_INCLUDES[Order ID], FACT_INCLUDES[[#This Row],[Order ID]])</f>
        <v>0</v>
      </c>
      <c r="W125" s="33">
        <f>IF(FACT_INCLUDES[[#This Row],[Order Type]]="Online", 1, 0)/COUNTIFS(FACT_INCLUDES[Order ID], FACT_INCLUDES[[#This Row],[Order ID]])</f>
        <v>1</v>
      </c>
      <c r="X125" s="52">
        <v>645.16102252087887</v>
      </c>
      <c r="Y125" s="52">
        <v>645.16102252087887</v>
      </c>
      <c r="Z125" s="64">
        <f>IF(FACT_INCLUDES[[#This Row],[Order Type]]="Online", 1, 0)*FACT_INCLUDES[[#This Row],[Income]]</f>
        <v>158.25443010140287</v>
      </c>
    </row>
    <row r="126" spans="1:26" x14ac:dyDescent="0.3">
      <c r="A126" s="4">
        <v>1917</v>
      </c>
      <c r="B126" s="4">
        <v>963</v>
      </c>
      <c r="C126" s="4">
        <v>225</v>
      </c>
      <c r="D126" s="58">
        <v>5</v>
      </c>
      <c r="E126" s="28">
        <f>VLOOKUP(FACT_INCLUDES[[#This Row],[Order ID]], ORDERS[], 2)</f>
        <v>38941.850204227529</v>
      </c>
      <c r="F126" s="28">
        <f>VLOOKUP(FACT_INCLUDES[[#This Row],[Order ID]], ORDERS[], 3)</f>
        <v>38941.850204227529</v>
      </c>
      <c r="G126" s="4" t="str">
        <f>VLOOKUP(FACT_INCLUDES[[#This Row],[Order ID]], ORDERS[], 4)</f>
        <v>In-Store</v>
      </c>
      <c r="H126" s="4" t="str">
        <f>VLOOKUP(FACT_INCLUDES[[#This Row],[Order ID]], ORDERS[], 5)</f>
        <v>GGX4118@gmail.com</v>
      </c>
      <c r="I126" s="4">
        <f>VLOOKUP(FACT_INCLUDES[[#This Row],[Order ID]], ORDERS[], 6)</f>
        <v>10</v>
      </c>
      <c r="J126" s="54">
        <f>VLOOKUP(FACT_INCLUDES[[#This Row],[Order ID]], ORDERS[], 7)</f>
        <v>0</v>
      </c>
      <c r="K126" s="33">
        <v>0</v>
      </c>
      <c r="L126" s="4">
        <f>VLOOKUP(FACT_INCLUDES[[#This Row],[DW Version]], VERSIONS[], 2)</f>
        <v>22</v>
      </c>
      <c r="M126" s="4">
        <f>VLOOKUP(FACT_INCLUDES[[#This Row],[DW Version]], VERSIONS[], 3)</f>
        <v>9.5</v>
      </c>
      <c r="N126" s="4" t="str">
        <f>VLOOKUP(FACT_INCLUDES[[#This Row],[DW Version]], VERSIONS[], 4)</f>
        <v>red</v>
      </c>
      <c r="O126" s="51">
        <f>VLOOKUP(FACT_INCLUDES[[#This Row],[DW Version]], VERSIONS[], 5)</f>
        <v>77.273701703944894</v>
      </c>
      <c r="P126" s="4" t="str">
        <f>VLOOKUP(FACT_INCLUDES[[#This Row],[DW Version]], VERSIONS[], 6)</f>
        <v>Daybreak</v>
      </c>
      <c r="Q126" s="4" t="str">
        <f>VLOOKUP(FACT_INCLUDES[[#This Row],[DW Version]], VERSIONS[], 7)</f>
        <v>Shoe</v>
      </c>
      <c r="R126" s="51">
        <f>FACT_INCLUDES[[#This Row],[Version Price]]*FACT_INCLUDES[[#This Row],[Quantity]]</f>
        <v>386.36850851972446</v>
      </c>
      <c r="S126" s="51">
        <f>FACT_INCLUDES[[#This Row],[Amount]]*(1-FACT_INCLUDES[[#This Row],[Order Discount]])</f>
        <v>386.36850851972446</v>
      </c>
      <c r="T126" s="51">
        <f t="shared" si="1"/>
        <v>386.36850851972446</v>
      </c>
      <c r="U126" s="57">
        <f>FACT_INCLUDES[[#This Row],[Income]]/FACT_INCLUDES[[#This Row],[Total Order Income]]</f>
        <v>1</v>
      </c>
      <c r="V126" s="33">
        <f>IF(FACT_INCLUDES[[#This Row],[Order Gap]]&gt;10, 1, 0)/COUNTIFS(FACT_INCLUDES[Order ID], FACT_INCLUDES[[#This Row],[Order ID]])</f>
        <v>0</v>
      </c>
      <c r="W126" s="33">
        <f>IF(FACT_INCLUDES[[#This Row],[Order Type]]="Online", 1, 0)/COUNTIFS(FACT_INCLUDES[Order ID], FACT_INCLUDES[[#This Row],[Order ID]])</f>
        <v>0</v>
      </c>
      <c r="X126" s="52">
        <v>645.16102252087887</v>
      </c>
      <c r="Y126" s="52">
        <v>645.16102252087887</v>
      </c>
      <c r="Z126" s="64">
        <f>IF(FACT_INCLUDES[[#This Row],[Order Type]]="Online", 1, 0)*FACT_INCLUDES[[#This Row],[Income]]</f>
        <v>0</v>
      </c>
    </row>
    <row r="127" spans="1:26" x14ac:dyDescent="0.3">
      <c r="A127" s="4">
        <v>1929</v>
      </c>
      <c r="B127" s="4">
        <v>968</v>
      </c>
      <c r="C127" s="4">
        <v>745</v>
      </c>
      <c r="D127" s="58">
        <v>5</v>
      </c>
      <c r="E127" s="28">
        <f>VLOOKUP(FACT_INCLUDES[[#This Row],[Order ID]], ORDERS[], 2)</f>
        <v>38975.587013981931</v>
      </c>
      <c r="F127" s="28">
        <f>VLOOKUP(FACT_INCLUDES[[#This Row],[Order ID]], ORDERS[], 3)</f>
        <v>38975.587013981931</v>
      </c>
      <c r="G127" s="4" t="str">
        <f>VLOOKUP(FACT_INCLUDES[[#This Row],[Order ID]], ORDERS[], 4)</f>
        <v>In-Store</v>
      </c>
      <c r="H127" s="4" t="str">
        <f>VLOOKUP(FACT_INCLUDES[[#This Row],[Order ID]], ORDERS[], 5)</f>
        <v>OLU8848@gmail.com</v>
      </c>
      <c r="I127" s="4">
        <f>VLOOKUP(FACT_INCLUDES[[#This Row],[Order ID]], ORDERS[], 6)</f>
        <v>7</v>
      </c>
      <c r="J127" s="54">
        <f>VLOOKUP(FACT_INCLUDES[[#This Row],[Order ID]], ORDERS[], 7)</f>
        <v>0</v>
      </c>
      <c r="K127" s="33">
        <v>0</v>
      </c>
      <c r="L127" s="4">
        <f>VLOOKUP(FACT_INCLUDES[[#This Row],[DW Version]], VERSIONS[], 2)</f>
        <v>76</v>
      </c>
      <c r="M127" s="4">
        <f>VLOOKUP(FACT_INCLUDES[[#This Row],[DW Version]], VERSIONS[], 3)</f>
        <v>12.5</v>
      </c>
      <c r="N127" s="4" t="str">
        <f>VLOOKUP(FACT_INCLUDES[[#This Row],[DW Version]], VERSIONS[], 4)</f>
        <v>purple lilac</v>
      </c>
      <c r="O127" s="51">
        <f>VLOOKUP(FACT_INCLUDES[[#This Row],[DW Version]], VERSIONS[], 5)</f>
        <v>178.0315839578852</v>
      </c>
      <c r="P127" s="4" t="str">
        <f>VLOOKUP(FACT_INCLUDES[[#This Row],[DW Version]], VERSIONS[], 6)</f>
        <v>Challenger Shorts</v>
      </c>
      <c r="Q127" s="4" t="str">
        <f>VLOOKUP(FACT_INCLUDES[[#This Row],[DW Version]], VERSIONS[], 7)</f>
        <v>Apparel</v>
      </c>
      <c r="R127" s="51">
        <f>FACT_INCLUDES[[#This Row],[Version Price]]*FACT_INCLUDES[[#This Row],[Quantity]]</f>
        <v>890.15791978942605</v>
      </c>
      <c r="S127" s="51">
        <f>FACT_INCLUDES[[#This Row],[Amount]]*(1-FACT_INCLUDES[[#This Row],[Order Discount]])</f>
        <v>890.15791978942605</v>
      </c>
      <c r="T127" s="51">
        <f t="shared" si="1"/>
        <v>890.15791978942605</v>
      </c>
      <c r="U127" s="57">
        <f>FACT_INCLUDES[[#This Row],[Income]]/FACT_INCLUDES[[#This Row],[Total Order Income]]</f>
        <v>1</v>
      </c>
      <c r="V127" s="33">
        <f>IF(FACT_INCLUDES[[#This Row],[Order Gap]]&gt;10, 1, 0)/COUNTIFS(FACT_INCLUDES[Order ID], FACT_INCLUDES[[#This Row],[Order ID]])</f>
        <v>0</v>
      </c>
      <c r="W127" s="33">
        <f>IF(FACT_INCLUDES[[#This Row],[Order Type]]="Online", 1, 0)/COUNTIFS(FACT_INCLUDES[Order ID], FACT_INCLUDES[[#This Row],[Order ID]])</f>
        <v>0</v>
      </c>
      <c r="X127" s="52">
        <v>645.16102252087887</v>
      </c>
      <c r="Y127" s="52">
        <v>645.16102252087887</v>
      </c>
      <c r="Z127" s="64">
        <f>IF(FACT_INCLUDES[[#This Row],[Order Type]]="Online", 1, 0)*FACT_INCLUDES[[#This Row],[Income]]</f>
        <v>0</v>
      </c>
    </row>
    <row r="128" spans="1:26" x14ac:dyDescent="0.3">
      <c r="A128" s="4">
        <v>1970</v>
      </c>
      <c r="B128" s="4">
        <v>990</v>
      </c>
      <c r="C128" s="4">
        <v>405</v>
      </c>
      <c r="D128" s="58">
        <v>3</v>
      </c>
      <c r="E128" s="28">
        <f>VLOOKUP(FACT_INCLUDES[[#This Row],[Order ID]], ORDERS[], 2)</f>
        <v>38776.583934707283</v>
      </c>
      <c r="F128" s="28">
        <f>VLOOKUP(FACT_INCLUDES[[#This Row],[Order ID]], ORDERS[], 3)</f>
        <v>38776.583934707283</v>
      </c>
      <c r="G128" s="4" t="str">
        <f>VLOOKUP(FACT_INCLUDES[[#This Row],[Order ID]], ORDERS[], 4)</f>
        <v>In-Store</v>
      </c>
      <c r="H128" s="4" t="str">
        <f>VLOOKUP(FACT_INCLUDES[[#This Row],[Order ID]], ORDERS[], 5)</f>
        <v>VPD4905@gmail.com</v>
      </c>
      <c r="I128" s="4">
        <f>VLOOKUP(FACT_INCLUDES[[#This Row],[Order ID]], ORDERS[], 6)</f>
        <v>3</v>
      </c>
      <c r="J128" s="54">
        <f>VLOOKUP(FACT_INCLUDES[[#This Row],[Order ID]], ORDERS[], 7)</f>
        <v>0</v>
      </c>
      <c r="K128" s="33">
        <v>0</v>
      </c>
      <c r="L128" s="4">
        <f>VLOOKUP(FACT_INCLUDES[[#This Row],[DW Version]], VERSIONS[], 2)</f>
        <v>41</v>
      </c>
      <c r="M128" s="4">
        <f>VLOOKUP(FACT_INCLUDES[[#This Row],[DW Version]], VERSIONS[], 3)</f>
        <v>7</v>
      </c>
      <c r="N128" s="4" t="str">
        <f>VLOOKUP(FACT_INCLUDES[[#This Row],[DW Version]], VERSIONS[], 4)</f>
        <v>white</v>
      </c>
      <c r="O128" s="51">
        <f>VLOOKUP(FACT_INCLUDES[[#This Row],[DW Version]], VERSIONS[], 5)</f>
        <v>304.63143002288308</v>
      </c>
      <c r="P128" s="4" t="str">
        <f>VLOOKUP(FACT_INCLUDES[[#This Row],[DW Version]], VERSIONS[], 6)</f>
        <v>LunarGlide</v>
      </c>
      <c r="Q128" s="4" t="str">
        <f>VLOOKUP(FACT_INCLUDES[[#This Row],[DW Version]], VERSIONS[], 7)</f>
        <v>Shoe</v>
      </c>
      <c r="R128" s="51">
        <f>FACT_INCLUDES[[#This Row],[Version Price]]*FACT_INCLUDES[[#This Row],[Quantity]]</f>
        <v>913.8942900686493</v>
      </c>
      <c r="S128" s="51">
        <f>FACT_INCLUDES[[#This Row],[Amount]]*(1-FACT_INCLUDES[[#This Row],[Order Discount]])</f>
        <v>913.8942900686493</v>
      </c>
      <c r="T128" s="51">
        <f t="shared" si="1"/>
        <v>1479.1342235241727</v>
      </c>
      <c r="U128" s="57">
        <f>FACT_INCLUDES[[#This Row],[Income]]/FACT_INCLUDES[[#This Row],[Total Order Income]]</f>
        <v>0.6178575788012074</v>
      </c>
      <c r="V128" s="33">
        <f>IF(FACT_INCLUDES[[#This Row],[Order Gap]]&gt;10, 1, 0)/COUNTIFS(FACT_INCLUDES[Order ID], FACT_INCLUDES[[#This Row],[Order ID]])</f>
        <v>0</v>
      </c>
      <c r="W128" s="33">
        <f>IF(FACT_INCLUDES[[#This Row],[Order Type]]="Online", 1, 0)/COUNTIFS(FACT_INCLUDES[Order ID], FACT_INCLUDES[[#This Row],[Order ID]])</f>
        <v>0</v>
      </c>
      <c r="X128" s="52">
        <v>645.16102252087887</v>
      </c>
      <c r="Y128" s="52">
        <v>645.16102252087887</v>
      </c>
      <c r="Z128" s="64">
        <f>IF(FACT_INCLUDES[[#This Row],[Order Type]]="Online", 1, 0)*FACT_INCLUDES[[#This Row],[Income]]</f>
        <v>0</v>
      </c>
    </row>
    <row r="129" spans="1:26" x14ac:dyDescent="0.3">
      <c r="A129" s="4">
        <v>1971</v>
      </c>
      <c r="B129" s="4">
        <v>990</v>
      </c>
      <c r="C129" s="4">
        <v>964</v>
      </c>
      <c r="D129" s="58">
        <v>3</v>
      </c>
      <c r="E129" s="28">
        <f>VLOOKUP(FACT_INCLUDES[[#This Row],[Order ID]], ORDERS[], 2)</f>
        <v>38776.583934707283</v>
      </c>
      <c r="F129" s="28">
        <f>VLOOKUP(FACT_INCLUDES[[#This Row],[Order ID]], ORDERS[], 3)</f>
        <v>38776.583934707283</v>
      </c>
      <c r="G129" s="4" t="str">
        <f>VLOOKUP(FACT_INCLUDES[[#This Row],[Order ID]], ORDERS[], 4)</f>
        <v>In-Store</v>
      </c>
      <c r="H129" s="4" t="str">
        <f>VLOOKUP(FACT_INCLUDES[[#This Row],[Order ID]], ORDERS[], 5)</f>
        <v>VPD4905@gmail.com</v>
      </c>
      <c r="I129" s="4">
        <f>VLOOKUP(FACT_INCLUDES[[#This Row],[Order ID]], ORDERS[], 6)</f>
        <v>3</v>
      </c>
      <c r="J129" s="54">
        <f>VLOOKUP(FACT_INCLUDES[[#This Row],[Order ID]], ORDERS[], 7)</f>
        <v>0</v>
      </c>
      <c r="K129" s="33">
        <v>0</v>
      </c>
      <c r="L129" s="4">
        <f>VLOOKUP(FACT_INCLUDES[[#This Row],[DW Version]], VERSIONS[], 2)</f>
        <v>98</v>
      </c>
      <c r="M129" s="4">
        <f>VLOOKUP(FACT_INCLUDES[[#This Row],[DW Version]], VERSIONS[], 3)</f>
        <v>7</v>
      </c>
      <c r="N129" s="4" t="str">
        <f>VLOOKUP(FACT_INCLUDES[[#This Row],[DW Version]], VERSIONS[], 4)</f>
        <v>white</v>
      </c>
      <c r="O129" s="51">
        <f>VLOOKUP(FACT_INCLUDES[[#This Row],[DW Version]], VERSIONS[], 5)</f>
        <v>188.41331115184113</v>
      </c>
      <c r="P129" s="4" t="str">
        <f>VLOOKUP(FACT_INCLUDES[[#This Row],[DW Version]], VERSIONS[], 6)</f>
        <v>Zoom Rival Fly</v>
      </c>
      <c r="Q129" s="4" t="str">
        <f>VLOOKUP(FACT_INCLUDES[[#This Row],[DW Version]], VERSIONS[], 7)</f>
        <v>Shoe</v>
      </c>
      <c r="R129" s="51">
        <f>FACT_INCLUDES[[#This Row],[Version Price]]*FACT_INCLUDES[[#This Row],[Quantity]]</f>
        <v>565.23993345552344</v>
      </c>
      <c r="S129" s="51">
        <f>FACT_INCLUDES[[#This Row],[Amount]]*(1-FACT_INCLUDES[[#This Row],[Order Discount]])</f>
        <v>565.23993345552344</v>
      </c>
      <c r="T129" s="51">
        <f t="shared" si="1"/>
        <v>1479.1342235241727</v>
      </c>
      <c r="U129" s="57">
        <f>FACT_INCLUDES[[#This Row],[Income]]/FACT_INCLUDES[[#This Row],[Total Order Income]]</f>
        <v>0.3821424211987926</v>
      </c>
      <c r="V129" s="33">
        <f>IF(FACT_INCLUDES[[#This Row],[Order Gap]]&gt;10, 1, 0)/COUNTIFS(FACT_INCLUDES[Order ID], FACT_INCLUDES[[#This Row],[Order ID]])</f>
        <v>0</v>
      </c>
      <c r="W129" s="33">
        <f>IF(FACT_INCLUDES[[#This Row],[Order Type]]="Online", 1, 0)/COUNTIFS(FACT_INCLUDES[Order ID], FACT_INCLUDES[[#This Row],[Order ID]])</f>
        <v>0</v>
      </c>
      <c r="X129" s="52">
        <v>645.16102252087887</v>
      </c>
      <c r="Y129" s="52">
        <v>645.16102252087887</v>
      </c>
      <c r="Z129" s="64">
        <f>IF(FACT_INCLUDES[[#This Row],[Order Type]]="Online", 1, 0)*FACT_INCLUDES[[#This Row],[Income]]</f>
        <v>0</v>
      </c>
    </row>
    <row r="130" spans="1:26" x14ac:dyDescent="0.3">
      <c r="A130" s="4">
        <v>1994</v>
      </c>
      <c r="B130" s="4">
        <v>1000</v>
      </c>
      <c r="C130" s="4">
        <v>645</v>
      </c>
      <c r="D130" s="58">
        <v>5</v>
      </c>
      <c r="E130" s="28">
        <f>VLOOKUP(FACT_INCLUDES[[#This Row],[Order ID]], ORDERS[], 2)</f>
        <v>38779.881190013846</v>
      </c>
      <c r="F130" s="28">
        <f>VLOOKUP(FACT_INCLUDES[[#This Row],[Order ID]], ORDERS[], 3)</f>
        <v>38779.881190013846</v>
      </c>
      <c r="G130" s="4" t="str">
        <f>VLOOKUP(FACT_INCLUDES[[#This Row],[Order ID]], ORDERS[], 4)</f>
        <v>In-Store</v>
      </c>
      <c r="H130" s="4" t="str">
        <f>VLOOKUP(FACT_INCLUDES[[#This Row],[Order ID]], ORDERS[], 5)</f>
        <v>VSM3811@gmail.com</v>
      </c>
      <c r="I130" s="4">
        <f>VLOOKUP(FACT_INCLUDES[[#This Row],[Order ID]], ORDERS[], 6)</f>
        <v>35</v>
      </c>
      <c r="J130" s="54">
        <f>VLOOKUP(FACT_INCLUDES[[#This Row],[Order ID]], ORDERS[], 7)</f>
        <v>0</v>
      </c>
      <c r="K130" s="33">
        <v>0</v>
      </c>
      <c r="L130" s="4">
        <f>VLOOKUP(FACT_INCLUDES[[#This Row],[DW Version]], VERSIONS[], 2)</f>
        <v>65</v>
      </c>
      <c r="M130" s="4">
        <f>VLOOKUP(FACT_INCLUDES[[#This Row],[DW Version]], VERSIONS[], 3)</f>
        <v>11.5</v>
      </c>
      <c r="N130" s="4" t="str">
        <f>VLOOKUP(FACT_INCLUDES[[#This Row],[DW Version]], VERSIONS[], 4)</f>
        <v>white</v>
      </c>
      <c r="O130" s="51">
        <f>VLOOKUP(FACT_INCLUDES[[#This Row],[DW Version]], VERSIONS[], 5)</f>
        <v>192.66826534383137</v>
      </c>
      <c r="P130" s="4" t="str">
        <f>VLOOKUP(FACT_INCLUDES[[#This Row],[DW Version]], VERSIONS[], 6)</f>
        <v>Flex Shorts</v>
      </c>
      <c r="Q130" s="4" t="str">
        <f>VLOOKUP(FACT_INCLUDES[[#This Row],[DW Version]], VERSIONS[], 7)</f>
        <v>Apparel</v>
      </c>
      <c r="R130" s="51">
        <f>FACT_INCLUDES[[#This Row],[Version Price]]*FACT_INCLUDES[[#This Row],[Quantity]]</f>
        <v>963.34132671915677</v>
      </c>
      <c r="S130" s="51">
        <f>FACT_INCLUDES[[#This Row],[Amount]]*(1-FACT_INCLUDES[[#This Row],[Order Discount]])</f>
        <v>963.34132671915677</v>
      </c>
      <c r="T130" s="51">
        <f t="shared" ref="T130:T193" si="2">SUMIFS(S:S, B:B, B130)</f>
        <v>2043.6019860050405</v>
      </c>
      <c r="U130" s="57">
        <f>FACT_INCLUDES[[#This Row],[Income]]/FACT_INCLUDES[[#This Row],[Total Order Income]]</f>
        <v>0.47139381020193466</v>
      </c>
      <c r="V130" s="33">
        <f>IF(FACT_INCLUDES[[#This Row],[Order Gap]]&gt;10, 1, 0)/COUNTIFS(FACT_INCLUDES[Order ID], FACT_INCLUDES[[#This Row],[Order ID]])</f>
        <v>0</v>
      </c>
      <c r="W130" s="33">
        <f>IF(FACT_INCLUDES[[#This Row],[Order Type]]="Online", 1, 0)/COUNTIFS(FACT_INCLUDES[Order ID], FACT_INCLUDES[[#This Row],[Order ID]])</f>
        <v>0</v>
      </c>
      <c r="X130" s="52">
        <v>645.16102252087887</v>
      </c>
      <c r="Y130" s="52">
        <v>645.16102252087887</v>
      </c>
      <c r="Z130" s="64">
        <f>IF(FACT_INCLUDES[[#This Row],[Order Type]]="Online", 1, 0)*FACT_INCLUDES[[#This Row],[Income]]</f>
        <v>0</v>
      </c>
    </row>
    <row r="131" spans="1:26" x14ac:dyDescent="0.3">
      <c r="A131" s="4">
        <v>1995</v>
      </c>
      <c r="B131" s="4">
        <v>1000</v>
      </c>
      <c r="C131" s="4">
        <v>886</v>
      </c>
      <c r="D131" s="58">
        <v>4</v>
      </c>
      <c r="E131" s="28">
        <f>VLOOKUP(FACT_INCLUDES[[#This Row],[Order ID]], ORDERS[], 2)</f>
        <v>38779.881190013846</v>
      </c>
      <c r="F131" s="28">
        <f>VLOOKUP(FACT_INCLUDES[[#This Row],[Order ID]], ORDERS[], 3)</f>
        <v>38779.881190013846</v>
      </c>
      <c r="G131" s="4" t="str">
        <f>VLOOKUP(FACT_INCLUDES[[#This Row],[Order ID]], ORDERS[], 4)</f>
        <v>In-Store</v>
      </c>
      <c r="H131" s="4" t="str">
        <f>VLOOKUP(FACT_INCLUDES[[#This Row],[Order ID]], ORDERS[], 5)</f>
        <v>VSM3811@gmail.com</v>
      </c>
      <c r="I131" s="4">
        <f>VLOOKUP(FACT_INCLUDES[[#This Row],[Order ID]], ORDERS[], 6)</f>
        <v>35</v>
      </c>
      <c r="J131" s="54">
        <f>VLOOKUP(FACT_INCLUDES[[#This Row],[Order ID]], ORDERS[], 7)</f>
        <v>0</v>
      </c>
      <c r="K131" s="33">
        <v>0</v>
      </c>
      <c r="L131" s="4">
        <f>VLOOKUP(FACT_INCLUDES[[#This Row],[DW Version]], VERSIONS[], 2)</f>
        <v>90</v>
      </c>
      <c r="M131" s="4">
        <f>VLOOKUP(FACT_INCLUDES[[#This Row],[DW Version]], VERSIONS[], 3)</f>
        <v>10.5</v>
      </c>
      <c r="N131" s="4" t="str">
        <f>VLOOKUP(FACT_INCLUDES[[#This Row],[DW Version]], VERSIONS[], 4)</f>
        <v>white</v>
      </c>
      <c r="O131" s="51">
        <f>VLOOKUP(FACT_INCLUDES[[#This Row],[DW Version]], VERSIONS[], 5)</f>
        <v>270.06516482147094</v>
      </c>
      <c r="P131" s="4" t="str">
        <f>VLOOKUP(FACT_INCLUDES[[#This Row],[DW Version]], VERSIONS[], 6)</f>
        <v>Air Zoom Terra Kiger 6</v>
      </c>
      <c r="Q131" s="4" t="str">
        <f>VLOOKUP(FACT_INCLUDES[[#This Row],[DW Version]], VERSIONS[], 7)</f>
        <v>Shoe</v>
      </c>
      <c r="R131" s="51">
        <f>FACT_INCLUDES[[#This Row],[Version Price]]*FACT_INCLUDES[[#This Row],[Quantity]]</f>
        <v>1080.2606592858838</v>
      </c>
      <c r="S131" s="51">
        <f>FACT_INCLUDES[[#This Row],[Amount]]*(1-FACT_INCLUDES[[#This Row],[Order Discount]])</f>
        <v>1080.2606592858838</v>
      </c>
      <c r="T131" s="51">
        <f t="shared" si="2"/>
        <v>2043.6019860050405</v>
      </c>
      <c r="U131" s="57">
        <f>FACT_INCLUDES[[#This Row],[Income]]/FACT_INCLUDES[[#This Row],[Total Order Income]]</f>
        <v>0.5286061897980654</v>
      </c>
      <c r="V131" s="33">
        <f>IF(FACT_INCLUDES[[#This Row],[Order Gap]]&gt;10, 1, 0)/COUNTIFS(FACT_INCLUDES[Order ID], FACT_INCLUDES[[#This Row],[Order ID]])</f>
        <v>0</v>
      </c>
      <c r="W131" s="33">
        <f>IF(FACT_INCLUDES[[#This Row],[Order Type]]="Online", 1, 0)/COUNTIFS(FACT_INCLUDES[Order ID], FACT_INCLUDES[[#This Row],[Order ID]])</f>
        <v>0</v>
      </c>
      <c r="X131" s="52">
        <v>645.16102252087887</v>
      </c>
      <c r="Y131" s="52">
        <v>645.16102252087887</v>
      </c>
      <c r="Z131" s="64">
        <f>IF(FACT_INCLUDES[[#This Row],[Order Type]]="Online", 1, 0)*FACT_INCLUDES[[#This Row],[Income]]</f>
        <v>0</v>
      </c>
    </row>
    <row r="132" spans="1:26" x14ac:dyDescent="0.3">
      <c r="A132" s="4">
        <v>11</v>
      </c>
      <c r="B132" s="4">
        <v>4</v>
      </c>
      <c r="C132" s="4">
        <v>617</v>
      </c>
      <c r="D132" s="58">
        <v>5</v>
      </c>
      <c r="E132" s="28">
        <f>VLOOKUP(FACT_INCLUDES[[#This Row],[Order ID]], ORDERS[], 2)</f>
        <v>39156.774020932324</v>
      </c>
      <c r="F132" s="28">
        <f>VLOOKUP(FACT_INCLUDES[[#This Row],[Order ID]], ORDERS[], 3)</f>
        <v>39156.774020932324</v>
      </c>
      <c r="G132" s="4" t="str">
        <f>VLOOKUP(FACT_INCLUDES[[#This Row],[Order ID]], ORDERS[], 4)</f>
        <v>In-Store</v>
      </c>
      <c r="H132" s="4" t="str">
        <f>VLOOKUP(FACT_INCLUDES[[#This Row],[Order ID]], ORDERS[], 5)</f>
        <v>GJU6117@gmail.com</v>
      </c>
      <c r="I132" s="4">
        <f>VLOOKUP(FACT_INCLUDES[[#This Row],[Order ID]], ORDERS[], 6)</f>
        <v>23</v>
      </c>
      <c r="J132" s="54">
        <f>VLOOKUP(FACT_INCLUDES[[#This Row],[Order ID]], ORDERS[], 7)</f>
        <v>0</v>
      </c>
      <c r="K132" s="33">
        <v>0</v>
      </c>
      <c r="L132" s="4">
        <f>VLOOKUP(FACT_INCLUDES[[#This Row],[DW Version]], VERSIONS[], 2)</f>
        <v>63</v>
      </c>
      <c r="M132" s="4">
        <f>VLOOKUP(FACT_INCLUDES[[#This Row],[DW Version]], VERSIONS[], 3)</f>
        <v>3.5</v>
      </c>
      <c r="N132" s="4" t="str">
        <f>VLOOKUP(FACT_INCLUDES[[#This Row],[DW Version]], VERSIONS[], 4)</f>
        <v>black</v>
      </c>
      <c r="O132" s="51">
        <f>VLOOKUP(FACT_INCLUDES[[#This Row],[DW Version]], VERSIONS[], 5)</f>
        <v>85.821451354996384</v>
      </c>
      <c r="P132" s="4" t="str">
        <f>VLOOKUP(FACT_INCLUDES[[#This Row],[DW Version]], VERSIONS[], 6)</f>
        <v>CTR360</v>
      </c>
      <c r="Q132" s="4" t="str">
        <f>VLOOKUP(FACT_INCLUDES[[#This Row],[DW Version]], VERSIONS[], 7)</f>
        <v>Shoe</v>
      </c>
      <c r="R132" s="51">
        <f>FACT_INCLUDES[[#This Row],[Version Price]]*FACT_INCLUDES[[#This Row],[Quantity]]</f>
        <v>429.10725677498192</v>
      </c>
      <c r="S132" s="51">
        <f>FACT_INCLUDES[[#This Row],[Amount]]*(1-FACT_INCLUDES[[#This Row],[Order Discount]])</f>
        <v>429.10725677498192</v>
      </c>
      <c r="T132" s="51">
        <f t="shared" si="2"/>
        <v>429.10725677498192</v>
      </c>
      <c r="U132" s="57">
        <f>FACT_INCLUDES[[#This Row],[Income]]/FACT_INCLUDES[[#This Row],[Total Order Income]]</f>
        <v>1</v>
      </c>
      <c r="V132" s="33">
        <f>IF(FACT_INCLUDES[[#This Row],[Order Gap]]&gt;10, 1, 0)/COUNTIFS(FACT_INCLUDES[Order ID], FACT_INCLUDES[[#This Row],[Order ID]])</f>
        <v>0</v>
      </c>
      <c r="W132" s="33">
        <f>IF(FACT_INCLUDES[[#This Row],[Order Type]]="Online", 1, 0)/COUNTIFS(FACT_INCLUDES[Order ID], FACT_INCLUDES[[#This Row],[Order ID]])</f>
        <v>0</v>
      </c>
      <c r="X132" s="52">
        <v>624.88603061509423</v>
      </c>
      <c r="Y132" s="52">
        <v>645.16102252087887</v>
      </c>
      <c r="Z132" s="64">
        <f>IF(FACT_INCLUDES[[#This Row],[Order Type]]="Online", 1, 0)*FACT_INCLUDES[[#This Row],[Income]]</f>
        <v>0</v>
      </c>
    </row>
    <row r="133" spans="1:26" x14ac:dyDescent="0.3">
      <c r="A133" s="4">
        <v>77</v>
      </c>
      <c r="B133" s="4">
        <v>35</v>
      </c>
      <c r="C133" s="4">
        <v>370</v>
      </c>
      <c r="D133" s="58">
        <v>1</v>
      </c>
      <c r="E133" s="28">
        <f>VLOOKUP(FACT_INCLUDES[[#This Row],[Order ID]], ORDERS[], 2)</f>
        <v>39096.695119959601</v>
      </c>
      <c r="F133" s="28">
        <f>VLOOKUP(FACT_INCLUDES[[#This Row],[Order ID]], ORDERS[], 3)</f>
        <v>39102.695119959601</v>
      </c>
      <c r="G133" s="4" t="str">
        <f>VLOOKUP(FACT_INCLUDES[[#This Row],[Order ID]], ORDERS[], 4)</f>
        <v>Online</v>
      </c>
      <c r="H133" s="4" t="str">
        <f>VLOOKUP(FACT_INCLUDES[[#This Row],[Order ID]], ORDERS[], 5)</f>
        <v>TCE5253@gmail.com</v>
      </c>
      <c r="I133" s="4">
        <f>VLOOKUP(FACT_INCLUDES[[#This Row],[Order ID]], ORDERS[], 6)</f>
        <v>0</v>
      </c>
      <c r="J133" s="54">
        <f>VLOOKUP(FACT_INCLUDES[[#This Row],[Order ID]], ORDERS[], 7)</f>
        <v>0</v>
      </c>
      <c r="K133" s="33">
        <v>6</v>
      </c>
      <c r="L133" s="4">
        <f>VLOOKUP(FACT_INCLUDES[[#This Row],[DW Version]], VERSIONS[], 2)</f>
        <v>37</v>
      </c>
      <c r="M133" s="4">
        <f>VLOOKUP(FACT_INCLUDES[[#This Row],[DW Version]], VERSIONS[], 3)</f>
        <v>8</v>
      </c>
      <c r="N133" s="4" t="str">
        <f>VLOOKUP(FACT_INCLUDES[[#This Row],[DW Version]], VERSIONS[], 4)</f>
        <v>white</v>
      </c>
      <c r="O133" s="51">
        <f>VLOOKUP(FACT_INCLUDES[[#This Row],[DW Version]], VERSIONS[], 5)</f>
        <v>219.66744683737383</v>
      </c>
      <c r="P133" s="4" t="str">
        <f>VLOOKUP(FACT_INCLUDES[[#This Row],[DW Version]], VERSIONS[], 6)</f>
        <v>Air Zoom Winflo</v>
      </c>
      <c r="Q133" s="4" t="str">
        <f>VLOOKUP(FACT_INCLUDES[[#This Row],[DW Version]], VERSIONS[], 7)</f>
        <v>Shoe</v>
      </c>
      <c r="R133" s="51">
        <f>FACT_INCLUDES[[#This Row],[Version Price]]*FACT_INCLUDES[[#This Row],[Quantity]]</f>
        <v>219.66744683737383</v>
      </c>
      <c r="S133" s="51">
        <f>FACT_INCLUDES[[#This Row],[Amount]]*(1-FACT_INCLUDES[[#This Row],[Order Discount]])</f>
        <v>219.66744683737383</v>
      </c>
      <c r="T133" s="51">
        <f t="shared" si="2"/>
        <v>219.66744683737383</v>
      </c>
      <c r="U133" s="57">
        <f>FACT_INCLUDES[[#This Row],[Income]]/FACT_INCLUDES[[#This Row],[Total Order Income]]</f>
        <v>1</v>
      </c>
      <c r="V133" s="33">
        <f>IF(FACT_INCLUDES[[#This Row],[Order Gap]]&gt;10, 1, 0)/COUNTIFS(FACT_INCLUDES[Order ID], FACT_INCLUDES[[#This Row],[Order ID]])</f>
        <v>0</v>
      </c>
      <c r="W133" s="33">
        <f>IF(FACT_INCLUDES[[#This Row],[Order Type]]="Online", 1, 0)/COUNTIFS(FACT_INCLUDES[Order ID], FACT_INCLUDES[[#This Row],[Order ID]])</f>
        <v>1</v>
      </c>
      <c r="X133" s="52">
        <v>624.88603061509423</v>
      </c>
      <c r="Y133" s="52">
        <v>645.16102252087887</v>
      </c>
      <c r="Z133" s="64">
        <f>IF(FACT_INCLUDES[[#This Row],[Order Type]]="Online", 1, 0)*FACT_INCLUDES[[#This Row],[Income]]</f>
        <v>219.66744683737383</v>
      </c>
    </row>
    <row r="134" spans="1:26" x14ac:dyDescent="0.3">
      <c r="A134" s="4">
        <v>131</v>
      </c>
      <c r="B134" s="4">
        <v>58</v>
      </c>
      <c r="C134" s="4">
        <v>15</v>
      </c>
      <c r="D134" s="58">
        <v>4</v>
      </c>
      <c r="E134" s="28">
        <f>VLOOKUP(FACT_INCLUDES[[#This Row],[Order ID]], ORDERS[], 2)</f>
        <v>39108.897027681494</v>
      </c>
      <c r="F134" s="28">
        <f>VLOOKUP(FACT_INCLUDES[[#This Row],[Order ID]], ORDERS[], 3)</f>
        <v>39108.897027681494</v>
      </c>
      <c r="G134" s="4" t="str">
        <f>VLOOKUP(FACT_INCLUDES[[#This Row],[Order ID]], ORDERS[], 4)</f>
        <v>In-Store</v>
      </c>
      <c r="H134" s="4" t="str">
        <f>VLOOKUP(FACT_INCLUDES[[#This Row],[Order ID]], ORDERS[], 5)</f>
        <v>QMX6585@gmail.com</v>
      </c>
      <c r="I134" s="4">
        <f>VLOOKUP(FACT_INCLUDES[[#This Row],[Order ID]], ORDERS[], 6)</f>
        <v>11</v>
      </c>
      <c r="J134" s="54">
        <f>VLOOKUP(FACT_INCLUDES[[#This Row],[Order ID]], ORDERS[], 7)</f>
        <v>0</v>
      </c>
      <c r="K134" s="33">
        <v>0</v>
      </c>
      <c r="L134" s="4">
        <f>VLOOKUP(FACT_INCLUDES[[#This Row],[DW Version]], VERSIONS[], 2)</f>
        <v>2</v>
      </c>
      <c r="M134" s="4">
        <f>VLOOKUP(FACT_INCLUDES[[#This Row],[DW Version]], VERSIONS[], 3)</f>
        <v>4</v>
      </c>
      <c r="N134" s="4" t="str">
        <f>VLOOKUP(FACT_INCLUDES[[#This Row],[DW Version]], VERSIONS[], 4)</f>
        <v>white</v>
      </c>
      <c r="O134" s="51">
        <f>VLOOKUP(FACT_INCLUDES[[#This Row],[DW Version]], VERSIONS[], 5)</f>
        <v>239.67225459917526</v>
      </c>
      <c r="P134" s="4" t="str">
        <f>VLOOKUP(FACT_INCLUDES[[#This Row],[DW Version]], VERSIONS[], 6)</f>
        <v>Air Force 1</v>
      </c>
      <c r="Q134" s="4" t="str">
        <f>VLOOKUP(FACT_INCLUDES[[#This Row],[DW Version]], VERSIONS[], 7)</f>
        <v>Shoe</v>
      </c>
      <c r="R134" s="51">
        <f>FACT_INCLUDES[[#This Row],[Version Price]]*FACT_INCLUDES[[#This Row],[Quantity]]</f>
        <v>958.68901839670104</v>
      </c>
      <c r="S134" s="51">
        <f>FACT_INCLUDES[[#This Row],[Amount]]*(1-FACT_INCLUDES[[#This Row],[Order Discount]])</f>
        <v>958.68901839670104</v>
      </c>
      <c r="T134" s="51">
        <f t="shared" si="2"/>
        <v>1914.8467349375578</v>
      </c>
      <c r="U134" s="57">
        <f>FACT_INCLUDES[[#This Row],[Income]]/FACT_INCLUDES[[#This Row],[Total Order Income]]</f>
        <v>0.50066096722250897</v>
      </c>
      <c r="V134" s="33">
        <f>IF(FACT_INCLUDES[[#This Row],[Order Gap]]&gt;10, 1, 0)/COUNTIFS(FACT_INCLUDES[Order ID], FACT_INCLUDES[[#This Row],[Order ID]])</f>
        <v>0</v>
      </c>
      <c r="W134" s="33">
        <f>IF(FACT_INCLUDES[[#This Row],[Order Type]]="Online", 1, 0)/COUNTIFS(FACT_INCLUDES[Order ID], FACT_INCLUDES[[#This Row],[Order ID]])</f>
        <v>0</v>
      </c>
      <c r="X134" s="52">
        <v>624.88603061509423</v>
      </c>
      <c r="Y134" s="52">
        <v>645.16102252087887</v>
      </c>
      <c r="Z134" s="64">
        <f>IF(FACT_INCLUDES[[#This Row],[Order Type]]="Online", 1, 0)*FACT_INCLUDES[[#This Row],[Income]]</f>
        <v>0</v>
      </c>
    </row>
    <row r="135" spans="1:26" x14ac:dyDescent="0.3">
      <c r="A135" s="4">
        <v>132</v>
      </c>
      <c r="B135" s="4">
        <v>58</v>
      </c>
      <c r="C135" s="4">
        <v>260</v>
      </c>
      <c r="D135" s="58">
        <v>3</v>
      </c>
      <c r="E135" s="28">
        <f>VLOOKUP(FACT_INCLUDES[[#This Row],[Order ID]], ORDERS[], 2)</f>
        <v>39108.897027681494</v>
      </c>
      <c r="F135" s="28">
        <f>VLOOKUP(FACT_INCLUDES[[#This Row],[Order ID]], ORDERS[], 3)</f>
        <v>39108.897027681494</v>
      </c>
      <c r="G135" s="4" t="str">
        <f>VLOOKUP(FACT_INCLUDES[[#This Row],[Order ID]], ORDERS[], 4)</f>
        <v>In-Store</v>
      </c>
      <c r="H135" s="4" t="str">
        <f>VLOOKUP(FACT_INCLUDES[[#This Row],[Order ID]], ORDERS[], 5)</f>
        <v>QMX6585@gmail.com</v>
      </c>
      <c r="I135" s="4">
        <f>VLOOKUP(FACT_INCLUDES[[#This Row],[Order ID]], ORDERS[], 6)</f>
        <v>11</v>
      </c>
      <c r="J135" s="54">
        <f>VLOOKUP(FACT_INCLUDES[[#This Row],[Order ID]], ORDERS[], 7)</f>
        <v>0</v>
      </c>
      <c r="K135" s="33">
        <v>0</v>
      </c>
      <c r="L135" s="4">
        <f>VLOOKUP(FACT_INCLUDES[[#This Row],[DW Version]], VERSIONS[], 2)</f>
        <v>25</v>
      </c>
      <c r="M135" s="4">
        <f>VLOOKUP(FACT_INCLUDES[[#This Row],[DW Version]], VERSIONS[], 3)</f>
        <v>11.5</v>
      </c>
      <c r="N135" s="4" t="str">
        <f>VLOOKUP(FACT_INCLUDES[[#This Row],[DW Version]], VERSIONS[], 4)</f>
        <v>purple</v>
      </c>
      <c r="O135" s="51">
        <f>VLOOKUP(FACT_INCLUDES[[#This Row],[DW Version]], VERSIONS[], 5)</f>
        <v>318.71923884695229</v>
      </c>
      <c r="P135" s="4" t="str">
        <f>VLOOKUP(FACT_INCLUDES[[#This Row],[DW Version]], VERSIONS[], 6)</f>
        <v>Shox</v>
      </c>
      <c r="Q135" s="4" t="str">
        <f>VLOOKUP(FACT_INCLUDES[[#This Row],[DW Version]], VERSIONS[], 7)</f>
        <v>Shoe</v>
      </c>
      <c r="R135" s="51">
        <f>FACT_INCLUDES[[#This Row],[Version Price]]*FACT_INCLUDES[[#This Row],[Quantity]]</f>
        <v>956.15771654085688</v>
      </c>
      <c r="S135" s="51">
        <f>FACT_INCLUDES[[#This Row],[Amount]]*(1-FACT_INCLUDES[[#This Row],[Order Discount]])</f>
        <v>956.15771654085688</v>
      </c>
      <c r="T135" s="51">
        <f t="shared" si="2"/>
        <v>1914.8467349375578</v>
      </c>
      <c r="U135" s="57">
        <f>FACT_INCLUDES[[#This Row],[Income]]/FACT_INCLUDES[[#This Row],[Total Order Income]]</f>
        <v>0.49933903277749103</v>
      </c>
      <c r="V135" s="33">
        <f>IF(FACT_INCLUDES[[#This Row],[Order Gap]]&gt;10, 1, 0)/COUNTIFS(FACT_INCLUDES[Order ID], FACT_INCLUDES[[#This Row],[Order ID]])</f>
        <v>0</v>
      </c>
      <c r="W135" s="33">
        <f>IF(FACT_INCLUDES[[#This Row],[Order Type]]="Online", 1, 0)/COUNTIFS(FACT_INCLUDES[Order ID], FACT_INCLUDES[[#This Row],[Order ID]])</f>
        <v>0</v>
      </c>
      <c r="X135" s="52">
        <v>624.88603061509423</v>
      </c>
      <c r="Y135" s="52">
        <v>645.16102252087887</v>
      </c>
      <c r="Z135" s="64">
        <f>IF(FACT_INCLUDES[[#This Row],[Order Type]]="Online", 1, 0)*FACT_INCLUDES[[#This Row],[Income]]</f>
        <v>0</v>
      </c>
    </row>
    <row r="136" spans="1:26" x14ac:dyDescent="0.3">
      <c r="A136" s="4">
        <v>170</v>
      </c>
      <c r="B136" s="4">
        <v>77</v>
      </c>
      <c r="C136" s="4">
        <v>827</v>
      </c>
      <c r="D136" s="58">
        <v>1</v>
      </c>
      <c r="E136" s="28">
        <f>VLOOKUP(FACT_INCLUDES[[#This Row],[Order ID]], ORDERS[], 2)</f>
        <v>39272.412883513796</v>
      </c>
      <c r="F136" s="28">
        <f>VLOOKUP(FACT_INCLUDES[[#This Row],[Order ID]], ORDERS[], 3)</f>
        <v>39272.412883513796</v>
      </c>
      <c r="G136" s="4" t="str">
        <f>VLOOKUP(FACT_INCLUDES[[#This Row],[Order ID]], ORDERS[], 4)</f>
        <v>In-Store</v>
      </c>
      <c r="H136" s="4" t="str">
        <f>VLOOKUP(FACT_INCLUDES[[#This Row],[Order ID]], ORDERS[], 5)</f>
        <v>ZLM5797@gmail.com</v>
      </c>
      <c r="I136" s="4">
        <f>VLOOKUP(FACT_INCLUDES[[#This Row],[Order ID]], ORDERS[], 6)</f>
        <v>21</v>
      </c>
      <c r="J136" s="54">
        <f>VLOOKUP(FACT_INCLUDES[[#This Row],[Order ID]], ORDERS[], 7)</f>
        <v>0</v>
      </c>
      <c r="K136" s="33">
        <v>0</v>
      </c>
      <c r="L136" s="4">
        <f>VLOOKUP(FACT_INCLUDES[[#This Row],[DW Version]], VERSIONS[], 2)</f>
        <v>84</v>
      </c>
      <c r="M136" s="4">
        <f>VLOOKUP(FACT_INCLUDES[[#This Row],[DW Version]], VERSIONS[], 3)</f>
        <v>6.5</v>
      </c>
      <c r="N136" s="4" t="str">
        <f>VLOOKUP(FACT_INCLUDES[[#This Row],[DW Version]], VERSIONS[], 4)</f>
        <v>red</v>
      </c>
      <c r="O136" s="51">
        <f>VLOOKUP(FACT_INCLUDES[[#This Row],[DW Version]], VERSIONS[], 5)</f>
        <v>393.7216070955227</v>
      </c>
      <c r="P136" s="4" t="str">
        <f>VLOOKUP(FACT_INCLUDES[[#This Row],[DW Version]], VERSIONS[], 6)</f>
        <v>AeroLoft Running Vest</v>
      </c>
      <c r="Q136" s="4" t="str">
        <f>VLOOKUP(FACT_INCLUDES[[#This Row],[DW Version]], VERSIONS[], 7)</f>
        <v>Apparel</v>
      </c>
      <c r="R136" s="51">
        <f>FACT_INCLUDES[[#This Row],[Version Price]]*FACT_INCLUDES[[#This Row],[Quantity]]</f>
        <v>393.7216070955227</v>
      </c>
      <c r="S136" s="51">
        <f>FACT_INCLUDES[[#This Row],[Amount]]*(1-FACT_INCLUDES[[#This Row],[Order Discount]])</f>
        <v>393.7216070955227</v>
      </c>
      <c r="T136" s="51">
        <f t="shared" si="2"/>
        <v>393.7216070955227</v>
      </c>
      <c r="U136" s="57">
        <f>FACT_INCLUDES[[#This Row],[Income]]/FACT_INCLUDES[[#This Row],[Total Order Income]]</f>
        <v>1</v>
      </c>
      <c r="V136" s="33">
        <f>IF(FACT_INCLUDES[[#This Row],[Order Gap]]&gt;10, 1, 0)/COUNTIFS(FACT_INCLUDES[Order ID], FACT_INCLUDES[[#This Row],[Order ID]])</f>
        <v>0</v>
      </c>
      <c r="W136" s="33">
        <f>IF(FACT_INCLUDES[[#This Row],[Order Type]]="Online", 1, 0)/COUNTIFS(FACT_INCLUDES[Order ID], FACT_INCLUDES[[#This Row],[Order ID]])</f>
        <v>0</v>
      </c>
      <c r="X136" s="52">
        <v>624.88603061509423</v>
      </c>
      <c r="Y136" s="52">
        <v>645.16102252087887</v>
      </c>
      <c r="Z136" s="64">
        <f>IF(FACT_INCLUDES[[#This Row],[Order Type]]="Online", 1, 0)*FACT_INCLUDES[[#This Row],[Income]]</f>
        <v>0</v>
      </c>
    </row>
    <row r="137" spans="1:26" x14ac:dyDescent="0.3">
      <c r="A137" s="4">
        <v>195</v>
      </c>
      <c r="B137" s="4">
        <v>88</v>
      </c>
      <c r="C137" s="4">
        <v>686</v>
      </c>
      <c r="D137" s="58">
        <v>5</v>
      </c>
      <c r="E137" s="28">
        <f>VLOOKUP(FACT_INCLUDES[[#This Row],[Order ID]], ORDERS[], 2)</f>
        <v>39168.620176040393</v>
      </c>
      <c r="F137" s="28">
        <f>VLOOKUP(FACT_INCLUDES[[#This Row],[Order ID]], ORDERS[], 3)</f>
        <v>39178.620176040393</v>
      </c>
      <c r="G137" s="4" t="str">
        <f>VLOOKUP(FACT_INCLUDES[[#This Row],[Order ID]], ORDERS[], 4)</f>
        <v>Online</v>
      </c>
      <c r="H137" s="4" t="str">
        <f>VLOOKUP(FACT_INCLUDES[[#This Row],[Order ID]], ORDERS[], 5)</f>
        <v>CRW8148@gmail.com</v>
      </c>
      <c r="I137" s="4">
        <f>VLOOKUP(FACT_INCLUDES[[#This Row],[Order ID]], ORDERS[], 6)</f>
        <v>0</v>
      </c>
      <c r="J137" s="54">
        <f>VLOOKUP(FACT_INCLUDES[[#This Row],[Order ID]], ORDERS[], 7)</f>
        <v>0</v>
      </c>
      <c r="K137" s="33">
        <v>10</v>
      </c>
      <c r="L137" s="4">
        <f>VLOOKUP(FACT_INCLUDES[[#This Row],[DW Version]], VERSIONS[], 2)</f>
        <v>69</v>
      </c>
      <c r="M137" s="4">
        <f>VLOOKUP(FACT_INCLUDES[[#This Row],[DW Version]], VERSIONS[], 3)</f>
        <v>7</v>
      </c>
      <c r="N137" s="4" t="str">
        <f>VLOOKUP(FACT_INCLUDES[[#This Row],[DW Version]], VERSIONS[], 4)</f>
        <v>black</v>
      </c>
      <c r="O137" s="51">
        <f>VLOOKUP(FACT_INCLUDES[[#This Row],[DW Version]], VERSIONS[], 5)</f>
        <v>89.343558235024915</v>
      </c>
      <c r="P137" s="4" t="str">
        <f>VLOOKUP(FACT_INCLUDES[[#This Row],[DW Version]], VERSIONS[], 6)</f>
        <v>Mercurial Vapor</v>
      </c>
      <c r="Q137" s="4" t="str">
        <f>VLOOKUP(FACT_INCLUDES[[#This Row],[DW Version]], VERSIONS[], 7)</f>
        <v>Shoe</v>
      </c>
      <c r="R137" s="51">
        <f>FACT_INCLUDES[[#This Row],[Version Price]]*FACT_INCLUDES[[#This Row],[Quantity]]</f>
        <v>446.7177911751246</v>
      </c>
      <c r="S137" s="51">
        <f>FACT_INCLUDES[[#This Row],[Amount]]*(1-FACT_INCLUDES[[#This Row],[Order Discount]])</f>
        <v>446.7177911751246</v>
      </c>
      <c r="T137" s="51">
        <f t="shared" si="2"/>
        <v>446.7177911751246</v>
      </c>
      <c r="U137" s="57">
        <f>FACT_INCLUDES[[#This Row],[Income]]/FACT_INCLUDES[[#This Row],[Total Order Income]]</f>
        <v>1</v>
      </c>
      <c r="V137" s="33">
        <f>IF(FACT_INCLUDES[[#This Row],[Order Gap]]&gt;10, 1, 0)/COUNTIFS(FACT_INCLUDES[Order ID], FACT_INCLUDES[[#This Row],[Order ID]])</f>
        <v>0</v>
      </c>
      <c r="W137" s="33">
        <f>IF(FACT_INCLUDES[[#This Row],[Order Type]]="Online", 1, 0)/COUNTIFS(FACT_INCLUDES[Order ID], FACT_INCLUDES[[#This Row],[Order ID]])</f>
        <v>1</v>
      </c>
      <c r="X137" s="52">
        <v>624.88603061509423</v>
      </c>
      <c r="Y137" s="52">
        <v>645.16102252087887</v>
      </c>
      <c r="Z137" s="64">
        <f>IF(FACT_INCLUDES[[#This Row],[Order Type]]="Online", 1, 0)*FACT_INCLUDES[[#This Row],[Income]]</f>
        <v>446.7177911751246</v>
      </c>
    </row>
    <row r="138" spans="1:26" x14ac:dyDescent="0.3">
      <c r="A138" s="4">
        <v>216</v>
      </c>
      <c r="B138" s="4">
        <v>100</v>
      </c>
      <c r="C138" s="4">
        <v>101</v>
      </c>
      <c r="D138" s="58">
        <v>2</v>
      </c>
      <c r="E138" s="28">
        <f>VLOOKUP(FACT_INCLUDES[[#This Row],[Order ID]], ORDERS[], 2)</f>
        <v>39269.039980684072</v>
      </c>
      <c r="F138" s="28">
        <f>VLOOKUP(FACT_INCLUDES[[#This Row],[Order ID]], ORDERS[], 3)</f>
        <v>39276.039980684072</v>
      </c>
      <c r="G138" s="4" t="str">
        <f>VLOOKUP(FACT_INCLUDES[[#This Row],[Order ID]], ORDERS[], 4)</f>
        <v>Online</v>
      </c>
      <c r="H138" s="4" t="str">
        <f>VLOOKUP(FACT_INCLUDES[[#This Row],[Order ID]], ORDERS[], 5)</f>
        <v>RET3864@gmail.com</v>
      </c>
      <c r="I138" s="4">
        <f>VLOOKUP(FACT_INCLUDES[[#This Row],[Order ID]], ORDERS[], 6)</f>
        <v>0</v>
      </c>
      <c r="J138" s="54">
        <f>VLOOKUP(FACT_INCLUDES[[#This Row],[Order ID]], ORDERS[], 7)</f>
        <v>0</v>
      </c>
      <c r="K138" s="33">
        <v>7</v>
      </c>
      <c r="L138" s="4">
        <f>VLOOKUP(FACT_INCLUDES[[#This Row],[DW Version]], VERSIONS[], 2)</f>
        <v>10</v>
      </c>
      <c r="M138" s="4">
        <f>VLOOKUP(FACT_INCLUDES[[#This Row],[DW Version]], VERSIONS[], 3)</f>
        <v>6</v>
      </c>
      <c r="N138" s="4" t="str">
        <f>VLOOKUP(FACT_INCLUDES[[#This Row],[DW Version]], VERSIONS[], 4)</f>
        <v>white</v>
      </c>
      <c r="O138" s="51">
        <f>VLOOKUP(FACT_INCLUDES[[#This Row],[DW Version]], VERSIONS[], 5)</f>
        <v>159.4773279687617</v>
      </c>
      <c r="P138" s="4" t="str">
        <f>VLOOKUP(FACT_INCLUDES[[#This Row],[DW Version]], VERSIONS[], 6)</f>
        <v>Vapormax</v>
      </c>
      <c r="Q138" s="4" t="str">
        <f>VLOOKUP(FACT_INCLUDES[[#This Row],[DW Version]], VERSIONS[], 7)</f>
        <v>Shoe</v>
      </c>
      <c r="R138" s="51">
        <f>FACT_INCLUDES[[#This Row],[Version Price]]*FACT_INCLUDES[[#This Row],[Quantity]]</f>
        <v>318.9546559375234</v>
      </c>
      <c r="S138" s="51">
        <f>FACT_INCLUDES[[#This Row],[Amount]]*(1-FACT_INCLUDES[[#This Row],[Order Discount]])</f>
        <v>318.9546559375234</v>
      </c>
      <c r="T138" s="51">
        <f t="shared" si="2"/>
        <v>318.9546559375234</v>
      </c>
      <c r="U138" s="57">
        <f>FACT_INCLUDES[[#This Row],[Income]]/FACT_INCLUDES[[#This Row],[Total Order Income]]</f>
        <v>1</v>
      </c>
      <c r="V138" s="33">
        <f>IF(FACT_INCLUDES[[#This Row],[Order Gap]]&gt;10, 1, 0)/COUNTIFS(FACT_INCLUDES[Order ID], FACT_INCLUDES[[#This Row],[Order ID]])</f>
        <v>0</v>
      </c>
      <c r="W138" s="33">
        <f>IF(FACT_INCLUDES[[#This Row],[Order Type]]="Online", 1, 0)/COUNTIFS(FACT_INCLUDES[Order ID], FACT_INCLUDES[[#This Row],[Order ID]])</f>
        <v>1</v>
      </c>
      <c r="X138" s="52">
        <v>624.88603061509423</v>
      </c>
      <c r="Y138" s="52">
        <v>645.16102252087887</v>
      </c>
      <c r="Z138" s="64">
        <f>IF(FACT_INCLUDES[[#This Row],[Order Type]]="Online", 1, 0)*FACT_INCLUDES[[#This Row],[Income]]</f>
        <v>318.9546559375234</v>
      </c>
    </row>
    <row r="139" spans="1:26" x14ac:dyDescent="0.3">
      <c r="A139" s="4">
        <v>259</v>
      </c>
      <c r="B139" s="4">
        <v>121</v>
      </c>
      <c r="C139" s="4">
        <v>392</v>
      </c>
      <c r="D139" s="58">
        <v>1</v>
      </c>
      <c r="E139" s="28">
        <f>VLOOKUP(FACT_INCLUDES[[#This Row],[Order ID]], ORDERS[], 2)</f>
        <v>39259.267753150314</v>
      </c>
      <c r="F139" s="28">
        <f>VLOOKUP(FACT_INCLUDES[[#This Row],[Order ID]], ORDERS[], 3)</f>
        <v>39259.267753150314</v>
      </c>
      <c r="G139" s="4" t="str">
        <f>VLOOKUP(FACT_INCLUDES[[#This Row],[Order ID]], ORDERS[], 4)</f>
        <v>In-Store</v>
      </c>
      <c r="H139" s="4" t="str">
        <f>VLOOKUP(FACT_INCLUDES[[#This Row],[Order ID]], ORDERS[], 5)</f>
        <v>ZEU9367@gmail.com</v>
      </c>
      <c r="I139" s="4">
        <f>VLOOKUP(FACT_INCLUDES[[#This Row],[Order ID]], ORDERS[], 6)</f>
        <v>22</v>
      </c>
      <c r="J139" s="54">
        <f>VLOOKUP(FACT_INCLUDES[[#This Row],[Order ID]], ORDERS[], 7)</f>
        <v>0</v>
      </c>
      <c r="K139" s="33">
        <v>0</v>
      </c>
      <c r="L139" s="4">
        <f>VLOOKUP(FACT_INCLUDES[[#This Row],[DW Version]], VERSIONS[], 2)</f>
        <v>40</v>
      </c>
      <c r="M139" s="4">
        <f>VLOOKUP(FACT_INCLUDES[[#This Row],[DW Version]], VERSIONS[], 3)</f>
        <v>6</v>
      </c>
      <c r="N139" s="4" t="str">
        <f>VLOOKUP(FACT_INCLUDES[[#This Row],[DW Version]], VERSIONS[], 4)</f>
        <v>red</v>
      </c>
      <c r="O139" s="51">
        <f>VLOOKUP(FACT_INCLUDES[[#This Row],[DW Version]], VERSIONS[], 5)</f>
        <v>98.198167371977888</v>
      </c>
      <c r="P139" s="4" t="str">
        <f>VLOOKUP(FACT_INCLUDES[[#This Row],[DW Version]], VERSIONS[], 6)</f>
        <v>Zoom Streak</v>
      </c>
      <c r="Q139" s="4" t="str">
        <f>VLOOKUP(FACT_INCLUDES[[#This Row],[DW Version]], VERSIONS[], 7)</f>
        <v>Shoe</v>
      </c>
      <c r="R139" s="51">
        <f>FACT_INCLUDES[[#This Row],[Version Price]]*FACT_INCLUDES[[#This Row],[Quantity]]</f>
        <v>98.198167371977888</v>
      </c>
      <c r="S139" s="51">
        <f>FACT_INCLUDES[[#This Row],[Amount]]*(1-FACT_INCLUDES[[#This Row],[Order Discount]])</f>
        <v>98.198167371977888</v>
      </c>
      <c r="T139" s="51">
        <f t="shared" si="2"/>
        <v>1527.801689545392</v>
      </c>
      <c r="U139" s="57">
        <f>FACT_INCLUDES[[#This Row],[Income]]/FACT_INCLUDES[[#This Row],[Total Order Income]]</f>
        <v>6.4274158121396918E-2</v>
      </c>
      <c r="V139" s="33">
        <f>IF(FACT_INCLUDES[[#This Row],[Order Gap]]&gt;10, 1, 0)/COUNTIFS(FACT_INCLUDES[Order ID], FACT_INCLUDES[[#This Row],[Order ID]])</f>
        <v>0</v>
      </c>
      <c r="W139" s="33">
        <f>IF(FACT_INCLUDES[[#This Row],[Order Type]]="Online", 1, 0)/COUNTIFS(FACT_INCLUDES[Order ID], FACT_INCLUDES[[#This Row],[Order ID]])</f>
        <v>0</v>
      </c>
      <c r="X139" s="52">
        <v>624.88603061509423</v>
      </c>
      <c r="Y139" s="52">
        <v>645.16102252087887</v>
      </c>
      <c r="Z139" s="64">
        <f>IF(FACT_INCLUDES[[#This Row],[Order Type]]="Online", 1, 0)*FACT_INCLUDES[[#This Row],[Income]]</f>
        <v>0</v>
      </c>
    </row>
    <row r="140" spans="1:26" x14ac:dyDescent="0.3">
      <c r="A140" s="4">
        <v>260</v>
      </c>
      <c r="B140" s="4">
        <v>121</v>
      </c>
      <c r="C140" s="4">
        <v>619</v>
      </c>
      <c r="D140" s="58">
        <v>4</v>
      </c>
      <c r="E140" s="28">
        <f>VLOOKUP(FACT_INCLUDES[[#This Row],[Order ID]], ORDERS[], 2)</f>
        <v>39259.267753150314</v>
      </c>
      <c r="F140" s="28">
        <f>VLOOKUP(FACT_INCLUDES[[#This Row],[Order ID]], ORDERS[], 3)</f>
        <v>39259.267753150314</v>
      </c>
      <c r="G140" s="4" t="str">
        <f>VLOOKUP(FACT_INCLUDES[[#This Row],[Order ID]], ORDERS[], 4)</f>
        <v>In-Store</v>
      </c>
      <c r="H140" s="4" t="str">
        <f>VLOOKUP(FACT_INCLUDES[[#This Row],[Order ID]], ORDERS[], 5)</f>
        <v>ZEU9367@gmail.com</v>
      </c>
      <c r="I140" s="4">
        <f>VLOOKUP(FACT_INCLUDES[[#This Row],[Order ID]], ORDERS[], 6)</f>
        <v>22</v>
      </c>
      <c r="J140" s="54">
        <f>VLOOKUP(FACT_INCLUDES[[#This Row],[Order ID]], ORDERS[], 7)</f>
        <v>0</v>
      </c>
      <c r="K140" s="33">
        <v>0</v>
      </c>
      <c r="L140" s="4">
        <f>VLOOKUP(FACT_INCLUDES[[#This Row],[DW Version]], VERSIONS[], 2)</f>
        <v>63</v>
      </c>
      <c r="M140" s="4">
        <f>VLOOKUP(FACT_INCLUDES[[#This Row],[DW Version]], VERSIONS[], 3)</f>
        <v>4.5</v>
      </c>
      <c r="N140" s="4" t="str">
        <f>VLOOKUP(FACT_INCLUDES[[#This Row],[DW Version]], VERSIONS[], 4)</f>
        <v>white</v>
      </c>
      <c r="O140" s="51">
        <f>VLOOKUP(FACT_INCLUDES[[#This Row],[DW Version]], VERSIONS[], 5)</f>
        <v>357.40088054335354</v>
      </c>
      <c r="P140" s="4" t="str">
        <f>VLOOKUP(FACT_INCLUDES[[#This Row],[DW Version]], VERSIONS[], 6)</f>
        <v>CTR360</v>
      </c>
      <c r="Q140" s="4" t="str">
        <f>VLOOKUP(FACT_INCLUDES[[#This Row],[DW Version]], VERSIONS[], 7)</f>
        <v>Shoe</v>
      </c>
      <c r="R140" s="51">
        <f>FACT_INCLUDES[[#This Row],[Version Price]]*FACT_INCLUDES[[#This Row],[Quantity]]</f>
        <v>1429.6035221734141</v>
      </c>
      <c r="S140" s="51">
        <f>FACT_INCLUDES[[#This Row],[Amount]]*(1-FACT_INCLUDES[[#This Row],[Order Discount]])</f>
        <v>1429.6035221734141</v>
      </c>
      <c r="T140" s="51">
        <f t="shared" si="2"/>
        <v>1527.801689545392</v>
      </c>
      <c r="U140" s="57">
        <f>FACT_INCLUDES[[#This Row],[Income]]/FACT_INCLUDES[[#This Row],[Total Order Income]]</f>
        <v>0.93572584187860308</v>
      </c>
      <c r="V140" s="33">
        <f>IF(FACT_INCLUDES[[#This Row],[Order Gap]]&gt;10, 1, 0)/COUNTIFS(FACT_INCLUDES[Order ID], FACT_INCLUDES[[#This Row],[Order ID]])</f>
        <v>0</v>
      </c>
      <c r="W140" s="33">
        <f>IF(FACT_INCLUDES[[#This Row],[Order Type]]="Online", 1, 0)/COUNTIFS(FACT_INCLUDES[Order ID], FACT_INCLUDES[[#This Row],[Order ID]])</f>
        <v>0</v>
      </c>
      <c r="X140" s="52">
        <v>624.88603061509423</v>
      </c>
      <c r="Y140" s="52">
        <v>645.16102252087887</v>
      </c>
      <c r="Z140" s="64">
        <f>IF(FACT_INCLUDES[[#This Row],[Order Type]]="Online", 1, 0)*FACT_INCLUDES[[#This Row],[Income]]</f>
        <v>0</v>
      </c>
    </row>
    <row r="141" spans="1:26" x14ac:dyDescent="0.3">
      <c r="A141" s="4">
        <v>272</v>
      </c>
      <c r="B141" s="4">
        <v>128</v>
      </c>
      <c r="C141" s="4">
        <v>283</v>
      </c>
      <c r="D141" s="58">
        <v>2</v>
      </c>
      <c r="E141" s="28">
        <f>VLOOKUP(FACT_INCLUDES[[#This Row],[Order ID]], ORDERS[], 2)</f>
        <v>39290.977754921376</v>
      </c>
      <c r="F141" s="28">
        <f>VLOOKUP(FACT_INCLUDES[[#This Row],[Order ID]], ORDERS[], 3)</f>
        <v>39290.977754921376</v>
      </c>
      <c r="G141" s="4" t="str">
        <f>VLOOKUP(FACT_INCLUDES[[#This Row],[Order ID]], ORDERS[], 4)</f>
        <v>In-Store</v>
      </c>
      <c r="H141" s="4" t="str">
        <f>VLOOKUP(FACT_INCLUDES[[#This Row],[Order ID]], ORDERS[], 5)</f>
        <v>ZEU9367@gmail.com</v>
      </c>
      <c r="I141" s="4">
        <f>VLOOKUP(FACT_INCLUDES[[#This Row],[Order ID]], ORDERS[], 6)</f>
        <v>2</v>
      </c>
      <c r="J141" s="54">
        <f>VLOOKUP(FACT_INCLUDES[[#This Row],[Order ID]], ORDERS[], 7)</f>
        <v>0</v>
      </c>
      <c r="K141" s="33">
        <v>0</v>
      </c>
      <c r="L141" s="4">
        <f>VLOOKUP(FACT_INCLUDES[[#This Row],[DW Version]], VERSIONS[], 2)</f>
        <v>27</v>
      </c>
      <c r="M141" s="4">
        <f>VLOOKUP(FACT_INCLUDES[[#This Row],[DW Version]], VERSIONS[], 3)</f>
        <v>12.5</v>
      </c>
      <c r="N141" s="4" t="str">
        <f>VLOOKUP(FACT_INCLUDES[[#This Row],[DW Version]], VERSIONS[], 4)</f>
        <v>dark green</v>
      </c>
      <c r="O141" s="51">
        <f>VLOOKUP(FACT_INCLUDES[[#This Row],[DW Version]], VERSIONS[], 5)</f>
        <v>119.04368880697993</v>
      </c>
      <c r="P141" s="4" t="str">
        <f>VLOOKUP(FACT_INCLUDES[[#This Row],[DW Version]], VERSIONS[], 6)</f>
        <v>Structure</v>
      </c>
      <c r="Q141" s="4" t="str">
        <f>VLOOKUP(FACT_INCLUDES[[#This Row],[DW Version]], VERSIONS[], 7)</f>
        <v>Shoe</v>
      </c>
      <c r="R141" s="51">
        <f>FACT_INCLUDES[[#This Row],[Version Price]]*FACT_INCLUDES[[#This Row],[Quantity]]</f>
        <v>238.08737761395986</v>
      </c>
      <c r="S141" s="51">
        <f>FACT_INCLUDES[[#This Row],[Amount]]*(1-FACT_INCLUDES[[#This Row],[Order Discount]])</f>
        <v>238.08737761395986</v>
      </c>
      <c r="T141" s="51">
        <f t="shared" si="2"/>
        <v>238.08737761395986</v>
      </c>
      <c r="U141" s="57">
        <f>FACT_INCLUDES[[#This Row],[Income]]/FACT_INCLUDES[[#This Row],[Total Order Income]]</f>
        <v>1</v>
      </c>
      <c r="V141" s="33">
        <f>IF(FACT_INCLUDES[[#This Row],[Order Gap]]&gt;10, 1, 0)/COUNTIFS(FACT_INCLUDES[Order ID], FACT_INCLUDES[[#This Row],[Order ID]])</f>
        <v>0</v>
      </c>
      <c r="W141" s="33">
        <f>IF(FACT_INCLUDES[[#This Row],[Order Type]]="Online", 1, 0)/COUNTIFS(FACT_INCLUDES[Order ID], FACT_INCLUDES[[#This Row],[Order ID]])</f>
        <v>0</v>
      </c>
      <c r="X141" s="52">
        <v>624.88603061509423</v>
      </c>
      <c r="Y141" s="52">
        <v>645.16102252087887</v>
      </c>
      <c r="Z141" s="64">
        <f>IF(FACT_INCLUDES[[#This Row],[Order Type]]="Online", 1, 0)*FACT_INCLUDES[[#This Row],[Income]]</f>
        <v>0</v>
      </c>
    </row>
    <row r="142" spans="1:26" x14ac:dyDescent="0.3">
      <c r="A142" s="4">
        <v>278</v>
      </c>
      <c r="B142" s="4">
        <v>132</v>
      </c>
      <c r="C142" s="4">
        <v>26</v>
      </c>
      <c r="D142" s="58">
        <v>3</v>
      </c>
      <c r="E142" s="28">
        <f>VLOOKUP(FACT_INCLUDES[[#This Row],[Order ID]], ORDERS[], 2)</f>
        <v>39281.50600452505</v>
      </c>
      <c r="F142" s="28">
        <f>VLOOKUP(FACT_INCLUDES[[#This Row],[Order ID]], ORDERS[], 3)</f>
        <v>39281.50600452505</v>
      </c>
      <c r="G142" s="4" t="str">
        <f>VLOOKUP(FACT_INCLUDES[[#This Row],[Order ID]], ORDERS[], 4)</f>
        <v>In-Store</v>
      </c>
      <c r="H142" s="4" t="str">
        <f>VLOOKUP(FACT_INCLUDES[[#This Row],[Order ID]], ORDERS[], 5)</f>
        <v>HQW6378@gmail.com</v>
      </c>
      <c r="I142" s="4">
        <f>VLOOKUP(FACT_INCLUDES[[#This Row],[Order ID]], ORDERS[], 6)</f>
        <v>4</v>
      </c>
      <c r="J142" s="54">
        <f>VLOOKUP(FACT_INCLUDES[[#This Row],[Order ID]], ORDERS[], 7)</f>
        <v>0</v>
      </c>
      <c r="K142" s="33">
        <v>0</v>
      </c>
      <c r="L142" s="4">
        <f>VLOOKUP(FACT_INCLUDES[[#This Row],[DW Version]], VERSIONS[], 2)</f>
        <v>2</v>
      </c>
      <c r="M142" s="4">
        <f>VLOOKUP(FACT_INCLUDES[[#This Row],[DW Version]], VERSIONS[], 3)</f>
        <v>12.5</v>
      </c>
      <c r="N142" s="4" t="str">
        <f>VLOOKUP(FACT_INCLUDES[[#This Row],[DW Version]], VERSIONS[], 4)</f>
        <v>black</v>
      </c>
      <c r="O142" s="51">
        <f>VLOOKUP(FACT_INCLUDES[[#This Row],[DW Version]], VERSIONS[], 5)</f>
        <v>335.23041875736544</v>
      </c>
      <c r="P142" s="4" t="str">
        <f>VLOOKUP(FACT_INCLUDES[[#This Row],[DW Version]], VERSIONS[], 6)</f>
        <v>Air Force 1</v>
      </c>
      <c r="Q142" s="4" t="str">
        <f>VLOOKUP(FACT_INCLUDES[[#This Row],[DW Version]], VERSIONS[], 7)</f>
        <v>Shoe</v>
      </c>
      <c r="R142" s="51">
        <f>FACT_INCLUDES[[#This Row],[Version Price]]*FACT_INCLUDES[[#This Row],[Quantity]]</f>
        <v>1005.6912562720963</v>
      </c>
      <c r="S142" s="51">
        <f>FACT_INCLUDES[[#This Row],[Amount]]*(1-FACT_INCLUDES[[#This Row],[Order Discount]])</f>
        <v>1005.6912562720963</v>
      </c>
      <c r="T142" s="51">
        <f t="shared" si="2"/>
        <v>1005.6912562720963</v>
      </c>
      <c r="U142" s="57">
        <f>FACT_INCLUDES[[#This Row],[Income]]/FACT_INCLUDES[[#This Row],[Total Order Income]]</f>
        <v>1</v>
      </c>
      <c r="V142" s="33">
        <f>IF(FACT_INCLUDES[[#This Row],[Order Gap]]&gt;10, 1, 0)/COUNTIFS(FACT_INCLUDES[Order ID], FACT_INCLUDES[[#This Row],[Order ID]])</f>
        <v>0</v>
      </c>
      <c r="W142" s="33">
        <f>IF(FACT_INCLUDES[[#This Row],[Order Type]]="Online", 1, 0)/COUNTIFS(FACT_INCLUDES[Order ID], FACT_INCLUDES[[#This Row],[Order ID]])</f>
        <v>0</v>
      </c>
      <c r="X142" s="52">
        <v>624.88603061509423</v>
      </c>
      <c r="Y142" s="52">
        <v>645.16102252087887</v>
      </c>
      <c r="Z142" s="64">
        <f>IF(FACT_INCLUDES[[#This Row],[Order Type]]="Online", 1, 0)*FACT_INCLUDES[[#This Row],[Income]]</f>
        <v>0</v>
      </c>
    </row>
    <row r="143" spans="1:26" x14ac:dyDescent="0.3">
      <c r="A143" s="4">
        <v>378</v>
      </c>
      <c r="B143" s="4">
        <v>181</v>
      </c>
      <c r="C143" s="4">
        <v>511</v>
      </c>
      <c r="D143" s="58">
        <v>5</v>
      </c>
      <c r="E143" s="28">
        <f>VLOOKUP(FACT_INCLUDES[[#This Row],[Order ID]], ORDERS[], 2)</f>
        <v>39260.492385129939</v>
      </c>
      <c r="F143" s="28">
        <f>VLOOKUP(FACT_INCLUDES[[#This Row],[Order ID]], ORDERS[], 3)</f>
        <v>39260.492385129939</v>
      </c>
      <c r="G143" s="4" t="str">
        <f>VLOOKUP(FACT_INCLUDES[[#This Row],[Order ID]], ORDERS[], 4)</f>
        <v>In-Store</v>
      </c>
      <c r="H143" s="4" t="str">
        <f>VLOOKUP(FACT_INCLUDES[[#This Row],[Order ID]], ORDERS[], 5)</f>
        <v>WTI4246@gmail.com</v>
      </c>
      <c r="I143" s="4">
        <f>VLOOKUP(FACT_INCLUDES[[#This Row],[Order ID]], ORDERS[], 6)</f>
        <v>46</v>
      </c>
      <c r="J143" s="54">
        <f>VLOOKUP(FACT_INCLUDES[[#This Row],[Order ID]], ORDERS[], 7)</f>
        <v>0</v>
      </c>
      <c r="K143" s="33">
        <v>0</v>
      </c>
      <c r="L143" s="4">
        <f>VLOOKUP(FACT_INCLUDES[[#This Row],[DW Version]], VERSIONS[], 2)</f>
        <v>53</v>
      </c>
      <c r="M143" s="4">
        <f>VLOOKUP(FACT_INCLUDES[[#This Row],[DW Version]], VERSIONS[], 3)</f>
        <v>10.5</v>
      </c>
      <c r="N143" s="4" t="str">
        <f>VLOOKUP(FACT_INCLUDES[[#This Row],[DW Version]], VERSIONS[], 4)</f>
        <v>black</v>
      </c>
      <c r="O143" s="51">
        <f>VLOOKUP(FACT_INCLUDES[[#This Row],[DW Version]], VERSIONS[], 5)</f>
        <v>96.833088456181287</v>
      </c>
      <c r="P143" s="4" t="str">
        <f>VLOOKUP(FACT_INCLUDES[[#This Row],[DW Version]], VERSIONS[], 6)</f>
        <v>Flex Stride Shorts</v>
      </c>
      <c r="Q143" s="4" t="str">
        <f>VLOOKUP(FACT_INCLUDES[[#This Row],[DW Version]], VERSIONS[], 7)</f>
        <v>Apparel</v>
      </c>
      <c r="R143" s="51">
        <f>FACT_INCLUDES[[#This Row],[Version Price]]*FACT_INCLUDES[[#This Row],[Quantity]]</f>
        <v>484.1654422809064</v>
      </c>
      <c r="S143" s="51">
        <f>FACT_INCLUDES[[#This Row],[Amount]]*(1-FACT_INCLUDES[[#This Row],[Order Discount]])</f>
        <v>484.1654422809064</v>
      </c>
      <c r="T143" s="51">
        <f t="shared" si="2"/>
        <v>1457.2059257392111</v>
      </c>
      <c r="U143" s="57">
        <f>FACT_INCLUDES[[#This Row],[Income]]/FACT_INCLUDES[[#This Row],[Total Order Income]]</f>
        <v>0.3322560207372881</v>
      </c>
      <c r="V143" s="33">
        <f>IF(FACT_INCLUDES[[#This Row],[Order Gap]]&gt;10, 1, 0)/COUNTIFS(FACT_INCLUDES[Order ID], FACT_INCLUDES[[#This Row],[Order ID]])</f>
        <v>0</v>
      </c>
      <c r="W143" s="33">
        <f>IF(FACT_INCLUDES[[#This Row],[Order Type]]="Online", 1, 0)/COUNTIFS(FACT_INCLUDES[Order ID], FACT_INCLUDES[[#This Row],[Order ID]])</f>
        <v>0</v>
      </c>
      <c r="X143" s="52">
        <v>624.88603061509423</v>
      </c>
      <c r="Y143" s="52">
        <v>645.16102252087887</v>
      </c>
      <c r="Z143" s="64">
        <f>IF(FACT_INCLUDES[[#This Row],[Order Type]]="Online", 1, 0)*FACT_INCLUDES[[#This Row],[Income]]</f>
        <v>0</v>
      </c>
    </row>
    <row r="144" spans="1:26" x14ac:dyDescent="0.3">
      <c r="A144" s="4">
        <v>379</v>
      </c>
      <c r="B144" s="4">
        <v>181</v>
      </c>
      <c r="C144" s="4">
        <v>558</v>
      </c>
      <c r="D144" s="58">
        <v>3</v>
      </c>
      <c r="E144" s="28">
        <f>VLOOKUP(FACT_INCLUDES[[#This Row],[Order ID]], ORDERS[], 2)</f>
        <v>39260.492385129939</v>
      </c>
      <c r="F144" s="28">
        <f>VLOOKUP(FACT_INCLUDES[[#This Row],[Order ID]], ORDERS[], 3)</f>
        <v>39260.492385129939</v>
      </c>
      <c r="G144" s="4" t="str">
        <f>VLOOKUP(FACT_INCLUDES[[#This Row],[Order ID]], ORDERS[], 4)</f>
        <v>In-Store</v>
      </c>
      <c r="H144" s="4" t="str">
        <f>VLOOKUP(FACT_INCLUDES[[#This Row],[Order ID]], ORDERS[], 5)</f>
        <v>WTI4246@gmail.com</v>
      </c>
      <c r="I144" s="4">
        <f>VLOOKUP(FACT_INCLUDES[[#This Row],[Order ID]], ORDERS[], 6)</f>
        <v>46</v>
      </c>
      <c r="J144" s="54">
        <f>VLOOKUP(FACT_INCLUDES[[#This Row],[Order ID]], ORDERS[], 7)</f>
        <v>0</v>
      </c>
      <c r="K144" s="33">
        <v>0</v>
      </c>
      <c r="L144" s="4">
        <f>VLOOKUP(FACT_INCLUDES[[#This Row],[DW Version]], VERSIONS[], 2)</f>
        <v>58</v>
      </c>
      <c r="M144" s="4">
        <f>VLOOKUP(FACT_INCLUDES[[#This Row],[DW Version]], VERSIONS[], 3)</f>
        <v>5.5</v>
      </c>
      <c r="N144" s="4" t="str">
        <f>VLOOKUP(FACT_INCLUDES[[#This Row],[DW Version]], VERSIONS[], 4)</f>
        <v>dark blue</v>
      </c>
      <c r="O144" s="51">
        <f>VLOOKUP(FACT_INCLUDES[[#This Row],[DW Version]], VERSIONS[], 5)</f>
        <v>324.34682781943485</v>
      </c>
      <c r="P144" s="4" t="str">
        <f>VLOOKUP(FACT_INCLUDES[[#This Row],[DW Version]], VERSIONS[], 6)</f>
        <v>Mercurial Superfly</v>
      </c>
      <c r="Q144" s="4" t="str">
        <f>VLOOKUP(FACT_INCLUDES[[#This Row],[DW Version]], VERSIONS[], 7)</f>
        <v>Shoe</v>
      </c>
      <c r="R144" s="51">
        <f>FACT_INCLUDES[[#This Row],[Version Price]]*FACT_INCLUDES[[#This Row],[Quantity]]</f>
        <v>973.04048345830461</v>
      </c>
      <c r="S144" s="51">
        <f>FACT_INCLUDES[[#This Row],[Amount]]*(1-FACT_INCLUDES[[#This Row],[Order Discount]])</f>
        <v>973.04048345830461</v>
      </c>
      <c r="T144" s="51">
        <f t="shared" si="2"/>
        <v>1457.2059257392111</v>
      </c>
      <c r="U144" s="57">
        <f>FACT_INCLUDES[[#This Row],[Income]]/FACT_INCLUDES[[#This Row],[Total Order Income]]</f>
        <v>0.6677439792627119</v>
      </c>
      <c r="V144" s="33">
        <f>IF(FACT_INCLUDES[[#This Row],[Order Gap]]&gt;10, 1, 0)/COUNTIFS(FACT_INCLUDES[Order ID], FACT_INCLUDES[[#This Row],[Order ID]])</f>
        <v>0</v>
      </c>
      <c r="W144" s="33">
        <f>IF(FACT_INCLUDES[[#This Row],[Order Type]]="Online", 1, 0)/COUNTIFS(FACT_INCLUDES[Order ID], FACT_INCLUDES[[#This Row],[Order ID]])</f>
        <v>0</v>
      </c>
      <c r="X144" s="52">
        <v>624.88603061509423</v>
      </c>
      <c r="Y144" s="52">
        <v>645.16102252087887</v>
      </c>
      <c r="Z144" s="64">
        <f>IF(FACT_INCLUDES[[#This Row],[Order Type]]="Online", 1, 0)*FACT_INCLUDES[[#This Row],[Income]]</f>
        <v>0</v>
      </c>
    </row>
    <row r="145" spans="1:26" x14ac:dyDescent="0.3">
      <c r="A145" s="4">
        <v>405</v>
      </c>
      <c r="B145" s="4">
        <v>196</v>
      </c>
      <c r="C145" s="4">
        <v>188</v>
      </c>
      <c r="D145" s="58">
        <v>2</v>
      </c>
      <c r="E145" s="28">
        <f>VLOOKUP(FACT_INCLUDES[[#This Row],[Order ID]], ORDERS[], 2)</f>
        <v>39158.928414621776</v>
      </c>
      <c r="F145" s="28">
        <f>VLOOKUP(FACT_INCLUDES[[#This Row],[Order ID]], ORDERS[], 3)</f>
        <v>39175.928414621776</v>
      </c>
      <c r="G145" s="4" t="str">
        <f>VLOOKUP(FACT_INCLUDES[[#This Row],[Order ID]], ORDERS[], 4)</f>
        <v>Online</v>
      </c>
      <c r="H145" s="4" t="str">
        <f>VLOOKUP(FACT_INCLUDES[[#This Row],[Order ID]], ORDERS[], 5)</f>
        <v>GJU6117@gmail.com</v>
      </c>
      <c r="I145" s="4">
        <f>VLOOKUP(FACT_INCLUDES[[#This Row],[Order ID]], ORDERS[], 6)</f>
        <v>0</v>
      </c>
      <c r="J145" s="54">
        <f>VLOOKUP(FACT_INCLUDES[[#This Row],[Order ID]], ORDERS[], 7)</f>
        <v>0</v>
      </c>
      <c r="K145" s="33">
        <v>17</v>
      </c>
      <c r="L145" s="4">
        <f>VLOOKUP(FACT_INCLUDES[[#This Row],[DW Version]], VERSIONS[], 2)</f>
        <v>19</v>
      </c>
      <c r="M145" s="4">
        <f>VLOOKUP(FACT_INCLUDES[[#This Row],[DW Version]], VERSIONS[], 3)</f>
        <v>7.5</v>
      </c>
      <c r="N145" s="4" t="str">
        <f>VLOOKUP(FACT_INCLUDES[[#This Row],[DW Version]], VERSIONS[], 4)</f>
        <v>purple</v>
      </c>
      <c r="O145" s="51">
        <f>VLOOKUP(FACT_INCLUDES[[#This Row],[DW Version]], VERSIONS[], 5)</f>
        <v>66.438013472771829</v>
      </c>
      <c r="P145" s="4" t="str">
        <f>VLOOKUP(FACT_INCLUDES[[#This Row],[DW Version]], VERSIONS[], 6)</f>
        <v>Windrunner Jacket</v>
      </c>
      <c r="Q145" s="4" t="str">
        <f>VLOOKUP(FACT_INCLUDES[[#This Row],[DW Version]], VERSIONS[], 7)</f>
        <v>Apparel</v>
      </c>
      <c r="R145" s="51">
        <f>FACT_INCLUDES[[#This Row],[Version Price]]*FACT_INCLUDES[[#This Row],[Quantity]]</f>
        <v>132.87602694554366</v>
      </c>
      <c r="S145" s="51">
        <f>FACT_INCLUDES[[#This Row],[Amount]]*(1-FACT_INCLUDES[[#This Row],[Order Discount]])</f>
        <v>132.87602694554366</v>
      </c>
      <c r="T145" s="51">
        <f t="shared" si="2"/>
        <v>921.28877972818748</v>
      </c>
      <c r="U145" s="57">
        <f>FACT_INCLUDES[[#This Row],[Income]]/FACT_INCLUDES[[#This Row],[Total Order Income]]</f>
        <v>0.14422842204237715</v>
      </c>
      <c r="V145" s="33">
        <f>IF(FACT_INCLUDES[[#This Row],[Order Gap]]&gt;10, 1, 0)/COUNTIFS(FACT_INCLUDES[Order ID], FACT_INCLUDES[[#This Row],[Order ID]])</f>
        <v>0.5</v>
      </c>
      <c r="W145" s="33">
        <f>IF(FACT_INCLUDES[[#This Row],[Order Type]]="Online", 1, 0)/COUNTIFS(FACT_INCLUDES[Order ID], FACT_INCLUDES[[#This Row],[Order ID]])</f>
        <v>0.5</v>
      </c>
      <c r="X145" s="52">
        <v>624.88603061509423</v>
      </c>
      <c r="Y145" s="52">
        <v>645.16102252087887</v>
      </c>
      <c r="Z145" s="64">
        <f>IF(FACT_INCLUDES[[#This Row],[Order Type]]="Online", 1, 0)*FACT_INCLUDES[[#This Row],[Income]]</f>
        <v>132.87602694554366</v>
      </c>
    </row>
    <row r="146" spans="1:26" x14ac:dyDescent="0.3">
      <c r="A146" s="4">
        <v>406</v>
      </c>
      <c r="B146" s="4">
        <v>196</v>
      </c>
      <c r="C146" s="4">
        <v>842</v>
      </c>
      <c r="D146" s="58">
        <v>4</v>
      </c>
      <c r="E146" s="28">
        <f>VLOOKUP(FACT_INCLUDES[[#This Row],[Order ID]], ORDERS[], 2)</f>
        <v>39158.928414621776</v>
      </c>
      <c r="F146" s="28">
        <f>VLOOKUP(FACT_INCLUDES[[#This Row],[Order ID]], ORDERS[], 3)</f>
        <v>39175.928414621776</v>
      </c>
      <c r="G146" s="4" t="str">
        <f>VLOOKUP(FACT_INCLUDES[[#This Row],[Order ID]], ORDERS[], 4)</f>
        <v>Online</v>
      </c>
      <c r="H146" s="4" t="str">
        <f>VLOOKUP(FACT_INCLUDES[[#This Row],[Order ID]], ORDERS[], 5)</f>
        <v>GJU6117@gmail.com</v>
      </c>
      <c r="I146" s="4">
        <f>VLOOKUP(FACT_INCLUDES[[#This Row],[Order ID]], ORDERS[], 6)</f>
        <v>0</v>
      </c>
      <c r="J146" s="54">
        <f>VLOOKUP(FACT_INCLUDES[[#This Row],[Order ID]], ORDERS[], 7)</f>
        <v>0</v>
      </c>
      <c r="K146" s="33">
        <v>17</v>
      </c>
      <c r="L146" s="4">
        <f>VLOOKUP(FACT_INCLUDES[[#This Row],[DW Version]], VERSIONS[], 2)</f>
        <v>86</v>
      </c>
      <c r="M146" s="4">
        <f>VLOOKUP(FACT_INCLUDES[[#This Row],[DW Version]], VERSIONS[], 3)</f>
        <v>3</v>
      </c>
      <c r="N146" s="4" t="str">
        <f>VLOOKUP(FACT_INCLUDES[[#This Row],[DW Version]], VERSIONS[], 4)</f>
        <v>white</v>
      </c>
      <c r="O146" s="51">
        <f>VLOOKUP(FACT_INCLUDES[[#This Row],[DW Version]], VERSIONS[], 5)</f>
        <v>197.10318819566095</v>
      </c>
      <c r="P146" s="4" t="str">
        <f>VLOOKUP(FACT_INCLUDES[[#This Row],[DW Version]], VERSIONS[], 6)</f>
        <v>Challenger Long-Sleeve</v>
      </c>
      <c r="Q146" s="4" t="str">
        <f>VLOOKUP(FACT_INCLUDES[[#This Row],[DW Version]], VERSIONS[], 7)</f>
        <v>Apparel</v>
      </c>
      <c r="R146" s="51">
        <f>FACT_INCLUDES[[#This Row],[Version Price]]*FACT_INCLUDES[[#This Row],[Quantity]]</f>
        <v>788.41275278264379</v>
      </c>
      <c r="S146" s="51">
        <f>FACT_INCLUDES[[#This Row],[Amount]]*(1-FACT_INCLUDES[[#This Row],[Order Discount]])</f>
        <v>788.41275278264379</v>
      </c>
      <c r="T146" s="51">
        <f t="shared" si="2"/>
        <v>921.28877972818748</v>
      </c>
      <c r="U146" s="57">
        <f>FACT_INCLUDES[[#This Row],[Income]]/FACT_INCLUDES[[#This Row],[Total Order Income]]</f>
        <v>0.85577157795762282</v>
      </c>
      <c r="V146" s="33">
        <f>IF(FACT_INCLUDES[[#This Row],[Order Gap]]&gt;10, 1, 0)/COUNTIFS(FACT_INCLUDES[Order ID], FACT_INCLUDES[[#This Row],[Order ID]])</f>
        <v>0.5</v>
      </c>
      <c r="W146" s="33">
        <f>IF(FACT_INCLUDES[[#This Row],[Order Type]]="Online", 1, 0)/COUNTIFS(FACT_INCLUDES[Order ID], FACT_INCLUDES[[#This Row],[Order ID]])</f>
        <v>0.5</v>
      </c>
      <c r="X146" s="52">
        <v>624.88603061509423</v>
      </c>
      <c r="Y146" s="52">
        <v>645.16102252087887</v>
      </c>
      <c r="Z146" s="64">
        <f>IF(FACT_INCLUDES[[#This Row],[Order Type]]="Online", 1, 0)*FACT_INCLUDES[[#This Row],[Income]]</f>
        <v>788.41275278264379</v>
      </c>
    </row>
    <row r="147" spans="1:26" x14ac:dyDescent="0.3">
      <c r="A147" s="4">
        <v>426</v>
      </c>
      <c r="B147" s="4">
        <v>207</v>
      </c>
      <c r="C147" s="4">
        <v>98</v>
      </c>
      <c r="D147" s="58">
        <v>5</v>
      </c>
      <c r="E147" s="28">
        <f>VLOOKUP(FACT_INCLUDES[[#This Row],[Order ID]], ORDERS[], 2)</f>
        <v>39275.046930691322</v>
      </c>
      <c r="F147" s="28">
        <f>VLOOKUP(FACT_INCLUDES[[#This Row],[Order ID]], ORDERS[], 3)</f>
        <v>39286.046930691322</v>
      </c>
      <c r="G147" s="4" t="str">
        <f>VLOOKUP(FACT_INCLUDES[[#This Row],[Order ID]], ORDERS[], 4)</f>
        <v>Online</v>
      </c>
      <c r="H147" s="4" t="str">
        <f>VLOOKUP(FACT_INCLUDES[[#This Row],[Order ID]], ORDERS[], 5)</f>
        <v>QMX6585@gmail.com</v>
      </c>
      <c r="I147" s="4">
        <f>VLOOKUP(FACT_INCLUDES[[#This Row],[Order ID]], ORDERS[], 6)</f>
        <v>0</v>
      </c>
      <c r="J147" s="54">
        <f>VLOOKUP(FACT_INCLUDES[[#This Row],[Order ID]], ORDERS[], 7)</f>
        <v>0</v>
      </c>
      <c r="K147" s="33">
        <v>11</v>
      </c>
      <c r="L147" s="4">
        <f>VLOOKUP(FACT_INCLUDES[[#This Row],[DW Version]], VERSIONS[], 2)</f>
        <v>10</v>
      </c>
      <c r="M147" s="4">
        <f>VLOOKUP(FACT_INCLUDES[[#This Row],[DW Version]], VERSIONS[], 3)</f>
        <v>5</v>
      </c>
      <c r="N147" s="4" t="str">
        <f>VLOOKUP(FACT_INCLUDES[[#This Row],[DW Version]], VERSIONS[], 4)</f>
        <v>dark blue</v>
      </c>
      <c r="O147" s="51">
        <f>VLOOKUP(FACT_INCLUDES[[#This Row],[DW Version]], VERSIONS[], 5)</f>
        <v>186.00353122449212</v>
      </c>
      <c r="P147" s="4" t="str">
        <f>VLOOKUP(FACT_INCLUDES[[#This Row],[DW Version]], VERSIONS[], 6)</f>
        <v>Vapormax</v>
      </c>
      <c r="Q147" s="4" t="str">
        <f>VLOOKUP(FACT_INCLUDES[[#This Row],[DW Version]], VERSIONS[], 7)</f>
        <v>Shoe</v>
      </c>
      <c r="R147" s="51">
        <f>FACT_INCLUDES[[#This Row],[Version Price]]*FACT_INCLUDES[[#This Row],[Quantity]]</f>
        <v>930.01765612246061</v>
      </c>
      <c r="S147" s="51">
        <f>FACT_INCLUDES[[#This Row],[Amount]]*(1-FACT_INCLUDES[[#This Row],[Order Discount]])</f>
        <v>930.01765612246061</v>
      </c>
      <c r="T147" s="51">
        <f t="shared" si="2"/>
        <v>1364.784290091877</v>
      </c>
      <c r="U147" s="57">
        <f>FACT_INCLUDES[[#This Row],[Income]]/FACT_INCLUDES[[#This Row],[Total Order Income]]</f>
        <v>0.68143930353994042</v>
      </c>
      <c r="V147" s="33">
        <f>IF(FACT_INCLUDES[[#This Row],[Order Gap]]&gt;10, 1, 0)/COUNTIFS(FACT_INCLUDES[Order ID], FACT_INCLUDES[[#This Row],[Order ID]])</f>
        <v>0.5</v>
      </c>
      <c r="W147" s="33">
        <f>IF(FACT_INCLUDES[[#This Row],[Order Type]]="Online", 1, 0)/COUNTIFS(FACT_INCLUDES[Order ID], FACT_INCLUDES[[#This Row],[Order ID]])</f>
        <v>0.5</v>
      </c>
      <c r="X147" s="52">
        <v>624.88603061509423</v>
      </c>
      <c r="Y147" s="52">
        <v>645.16102252087887</v>
      </c>
      <c r="Z147" s="64">
        <f>IF(FACT_INCLUDES[[#This Row],[Order Type]]="Online", 1, 0)*FACT_INCLUDES[[#This Row],[Income]]</f>
        <v>930.01765612246061</v>
      </c>
    </row>
    <row r="148" spans="1:26" x14ac:dyDescent="0.3">
      <c r="A148" s="4">
        <v>427</v>
      </c>
      <c r="B148" s="4">
        <v>207</v>
      </c>
      <c r="C148" s="4">
        <v>237</v>
      </c>
      <c r="D148" s="58">
        <v>2</v>
      </c>
      <c r="E148" s="28">
        <f>VLOOKUP(FACT_INCLUDES[[#This Row],[Order ID]], ORDERS[], 2)</f>
        <v>39275.046930691322</v>
      </c>
      <c r="F148" s="28">
        <f>VLOOKUP(FACT_INCLUDES[[#This Row],[Order ID]], ORDERS[], 3)</f>
        <v>39286.046930691322</v>
      </c>
      <c r="G148" s="4" t="str">
        <f>VLOOKUP(FACT_INCLUDES[[#This Row],[Order ID]], ORDERS[], 4)</f>
        <v>Online</v>
      </c>
      <c r="H148" s="4" t="str">
        <f>VLOOKUP(FACT_INCLUDES[[#This Row],[Order ID]], ORDERS[], 5)</f>
        <v>QMX6585@gmail.com</v>
      </c>
      <c r="I148" s="4">
        <f>VLOOKUP(FACT_INCLUDES[[#This Row],[Order ID]], ORDERS[], 6)</f>
        <v>0</v>
      </c>
      <c r="J148" s="54">
        <f>VLOOKUP(FACT_INCLUDES[[#This Row],[Order ID]], ORDERS[], 7)</f>
        <v>0</v>
      </c>
      <c r="K148" s="33">
        <v>11</v>
      </c>
      <c r="L148" s="4">
        <f>VLOOKUP(FACT_INCLUDES[[#This Row],[DW Version]], VERSIONS[], 2)</f>
        <v>24</v>
      </c>
      <c r="M148" s="4">
        <f>VLOOKUP(FACT_INCLUDES[[#This Row],[DW Version]], VERSIONS[], 3)</f>
        <v>4</v>
      </c>
      <c r="N148" s="4" t="str">
        <f>VLOOKUP(FACT_INCLUDES[[#This Row],[DW Version]], VERSIONS[], 4)</f>
        <v>dark blue</v>
      </c>
      <c r="O148" s="51">
        <f>VLOOKUP(FACT_INCLUDES[[#This Row],[DW Version]], VERSIONS[], 5)</f>
        <v>217.38331698470819</v>
      </c>
      <c r="P148" s="4" t="str">
        <f>VLOOKUP(FACT_INCLUDES[[#This Row],[DW Version]], VERSIONS[], 6)</f>
        <v>Zoom Fly</v>
      </c>
      <c r="Q148" s="4" t="str">
        <f>VLOOKUP(FACT_INCLUDES[[#This Row],[DW Version]], VERSIONS[], 7)</f>
        <v>Shoe</v>
      </c>
      <c r="R148" s="51">
        <f>FACT_INCLUDES[[#This Row],[Version Price]]*FACT_INCLUDES[[#This Row],[Quantity]]</f>
        <v>434.76663396941638</v>
      </c>
      <c r="S148" s="51">
        <f>FACT_INCLUDES[[#This Row],[Amount]]*(1-FACT_INCLUDES[[#This Row],[Order Discount]])</f>
        <v>434.76663396941638</v>
      </c>
      <c r="T148" s="51">
        <f t="shared" si="2"/>
        <v>1364.784290091877</v>
      </c>
      <c r="U148" s="57">
        <f>FACT_INCLUDES[[#This Row],[Income]]/FACT_INCLUDES[[#This Row],[Total Order Income]]</f>
        <v>0.31856069646005963</v>
      </c>
      <c r="V148" s="33">
        <f>IF(FACT_INCLUDES[[#This Row],[Order Gap]]&gt;10, 1, 0)/COUNTIFS(FACT_INCLUDES[Order ID], FACT_INCLUDES[[#This Row],[Order ID]])</f>
        <v>0.5</v>
      </c>
      <c r="W148" s="33">
        <f>IF(FACT_INCLUDES[[#This Row],[Order Type]]="Online", 1, 0)/COUNTIFS(FACT_INCLUDES[Order ID], FACT_INCLUDES[[#This Row],[Order ID]])</f>
        <v>0.5</v>
      </c>
      <c r="X148" s="52">
        <v>624.88603061509423</v>
      </c>
      <c r="Y148" s="52">
        <v>645.16102252087887</v>
      </c>
      <c r="Z148" s="64">
        <f>IF(FACT_INCLUDES[[#This Row],[Order Type]]="Online", 1, 0)*FACT_INCLUDES[[#This Row],[Income]]</f>
        <v>434.76663396941638</v>
      </c>
    </row>
    <row r="149" spans="1:26" x14ac:dyDescent="0.3">
      <c r="A149" s="4">
        <v>469</v>
      </c>
      <c r="B149" s="4">
        <v>229</v>
      </c>
      <c r="C149" s="4">
        <v>401</v>
      </c>
      <c r="D149" s="58">
        <v>4</v>
      </c>
      <c r="E149" s="28">
        <f>VLOOKUP(FACT_INCLUDES[[#This Row],[Order ID]], ORDERS[], 2)</f>
        <v>39423.692794160866</v>
      </c>
      <c r="F149" s="28">
        <f>VLOOKUP(FACT_INCLUDES[[#This Row],[Order ID]], ORDERS[], 3)</f>
        <v>39423.692794160866</v>
      </c>
      <c r="G149" s="4" t="str">
        <f>VLOOKUP(FACT_INCLUDES[[#This Row],[Order ID]], ORDERS[], 4)</f>
        <v>In-Store</v>
      </c>
      <c r="H149" s="4" t="str">
        <f>VLOOKUP(FACT_INCLUDES[[#This Row],[Order ID]], ORDERS[], 5)</f>
        <v>ZDB4070@gmail.com</v>
      </c>
      <c r="I149" s="4">
        <f>VLOOKUP(FACT_INCLUDES[[#This Row],[Order ID]], ORDERS[], 6)</f>
        <v>4</v>
      </c>
      <c r="J149" s="54">
        <f>VLOOKUP(FACT_INCLUDES[[#This Row],[Order ID]], ORDERS[], 7)</f>
        <v>0</v>
      </c>
      <c r="K149" s="33">
        <v>0</v>
      </c>
      <c r="L149" s="4">
        <f>VLOOKUP(FACT_INCLUDES[[#This Row],[DW Version]], VERSIONS[], 2)</f>
        <v>41</v>
      </c>
      <c r="M149" s="4">
        <f>VLOOKUP(FACT_INCLUDES[[#This Row],[DW Version]], VERSIONS[], 3)</f>
        <v>3.5</v>
      </c>
      <c r="N149" s="4" t="str">
        <f>VLOOKUP(FACT_INCLUDES[[#This Row],[DW Version]], VERSIONS[], 4)</f>
        <v>dark green</v>
      </c>
      <c r="O149" s="51">
        <f>VLOOKUP(FACT_INCLUDES[[#This Row],[DW Version]], VERSIONS[], 5)</f>
        <v>89.218943427808739</v>
      </c>
      <c r="P149" s="4" t="str">
        <f>VLOOKUP(FACT_INCLUDES[[#This Row],[DW Version]], VERSIONS[], 6)</f>
        <v>LunarGlide</v>
      </c>
      <c r="Q149" s="4" t="str">
        <f>VLOOKUP(FACT_INCLUDES[[#This Row],[DW Version]], VERSIONS[], 7)</f>
        <v>Shoe</v>
      </c>
      <c r="R149" s="51">
        <f>FACT_INCLUDES[[#This Row],[Version Price]]*FACT_INCLUDES[[#This Row],[Quantity]]</f>
        <v>356.87577371123496</v>
      </c>
      <c r="S149" s="51">
        <f>FACT_INCLUDES[[#This Row],[Amount]]*(1-FACT_INCLUDES[[#This Row],[Order Discount]])</f>
        <v>356.87577371123496</v>
      </c>
      <c r="T149" s="51">
        <f t="shared" si="2"/>
        <v>356.87577371123496</v>
      </c>
      <c r="U149" s="57">
        <f>FACT_INCLUDES[[#This Row],[Income]]/FACT_INCLUDES[[#This Row],[Total Order Income]]</f>
        <v>1</v>
      </c>
      <c r="V149" s="33">
        <f>IF(FACT_INCLUDES[[#This Row],[Order Gap]]&gt;10, 1, 0)/COUNTIFS(FACT_INCLUDES[Order ID], FACT_INCLUDES[[#This Row],[Order ID]])</f>
        <v>0</v>
      </c>
      <c r="W149" s="33">
        <f>IF(FACT_INCLUDES[[#This Row],[Order Type]]="Online", 1, 0)/COUNTIFS(FACT_INCLUDES[Order ID], FACT_INCLUDES[[#This Row],[Order ID]])</f>
        <v>0</v>
      </c>
      <c r="X149" s="52">
        <v>624.88603061509423</v>
      </c>
      <c r="Y149" s="52">
        <v>645.16102252087887</v>
      </c>
      <c r="Z149" s="64">
        <f>IF(FACT_INCLUDES[[#This Row],[Order Type]]="Online", 1, 0)*FACT_INCLUDES[[#This Row],[Income]]</f>
        <v>0</v>
      </c>
    </row>
    <row r="150" spans="1:26" x14ac:dyDescent="0.3">
      <c r="A150" s="4">
        <v>478</v>
      </c>
      <c r="B150" s="4">
        <v>235</v>
      </c>
      <c r="C150" s="4">
        <v>57</v>
      </c>
      <c r="D150" s="58">
        <v>2</v>
      </c>
      <c r="E150" s="28">
        <f>VLOOKUP(FACT_INCLUDES[[#This Row],[Order ID]], ORDERS[], 2)</f>
        <v>39417.997682443907</v>
      </c>
      <c r="F150" s="28">
        <f>VLOOKUP(FACT_INCLUDES[[#This Row],[Order ID]], ORDERS[], 3)</f>
        <v>39417.997682443907</v>
      </c>
      <c r="G150" s="4" t="str">
        <f>VLOOKUP(FACT_INCLUDES[[#This Row],[Order ID]], ORDERS[], 4)</f>
        <v>In-Store</v>
      </c>
      <c r="H150" s="4" t="str">
        <f>VLOOKUP(FACT_INCLUDES[[#This Row],[Order ID]], ORDERS[], 5)</f>
        <v>UDO3170@gmail.com</v>
      </c>
      <c r="I150" s="4">
        <f>VLOOKUP(FACT_INCLUDES[[#This Row],[Order ID]], ORDERS[], 6)</f>
        <v>37</v>
      </c>
      <c r="J150" s="54">
        <f>VLOOKUP(FACT_INCLUDES[[#This Row],[Order ID]], ORDERS[], 7)</f>
        <v>0</v>
      </c>
      <c r="K150" s="33">
        <v>0</v>
      </c>
      <c r="L150" s="4">
        <f>VLOOKUP(FACT_INCLUDES[[#This Row],[DW Version]], VERSIONS[], 2)</f>
        <v>5</v>
      </c>
      <c r="M150" s="4">
        <f>VLOOKUP(FACT_INCLUDES[[#This Row],[DW Version]], VERSIONS[], 3)</f>
        <v>12</v>
      </c>
      <c r="N150" s="4" t="str">
        <f>VLOOKUP(FACT_INCLUDES[[#This Row],[DW Version]], VERSIONS[], 4)</f>
        <v>white</v>
      </c>
      <c r="O150" s="51">
        <f>VLOOKUP(FACT_INCLUDES[[#This Row],[DW Version]], VERSIONS[], 5)</f>
        <v>244.54463224516559</v>
      </c>
      <c r="P150" s="4" t="str">
        <f>VLOOKUP(FACT_INCLUDES[[#This Row],[DW Version]], VERSIONS[], 6)</f>
        <v>Nike Football</v>
      </c>
      <c r="Q150" s="4" t="str">
        <f>VLOOKUP(FACT_INCLUDES[[#This Row],[DW Version]], VERSIONS[], 7)</f>
        <v>Sport Equipment</v>
      </c>
      <c r="R150" s="51">
        <f>FACT_INCLUDES[[#This Row],[Version Price]]*FACT_INCLUDES[[#This Row],[Quantity]]</f>
        <v>489.08926449033117</v>
      </c>
      <c r="S150" s="51">
        <f>FACT_INCLUDES[[#This Row],[Amount]]*(1-FACT_INCLUDES[[#This Row],[Order Discount]])</f>
        <v>489.08926449033117</v>
      </c>
      <c r="T150" s="51">
        <f t="shared" si="2"/>
        <v>987.12468313463887</v>
      </c>
      <c r="U150" s="57">
        <f>FACT_INCLUDES[[#This Row],[Income]]/FACT_INCLUDES[[#This Row],[Total Order Income]]</f>
        <v>0.49546857944754874</v>
      </c>
      <c r="V150" s="33">
        <f>IF(FACT_INCLUDES[[#This Row],[Order Gap]]&gt;10, 1, 0)/COUNTIFS(FACT_INCLUDES[Order ID], FACT_INCLUDES[[#This Row],[Order ID]])</f>
        <v>0</v>
      </c>
      <c r="W150" s="33">
        <f>IF(FACT_INCLUDES[[#This Row],[Order Type]]="Online", 1, 0)/COUNTIFS(FACT_INCLUDES[Order ID], FACT_INCLUDES[[#This Row],[Order ID]])</f>
        <v>0</v>
      </c>
      <c r="X150" s="52">
        <v>624.88603061509423</v>
      </c>
      <c r="Y150" s="52">
        <v>645.16102252087887</v>
      </c>
      <c r="Z150" s="64">
        <f>IF(FACT_INCLUDES[[#This Row],[Order Type]]="Online", 1, 0)*FACT_INCLUDES[[#This Row],[Income]]</f>
        <v>0</v>
      </c>
    </row>
    <row r="151" spans="1:26" x14ac:dyDescent="0.3">
      <c r="A151" s="4">
        <v>479</v>
      </c>
      <c r="B151" s="4">
        <v>235</v>
      </c>
      <c r="C151" s="4">
        <v>196</v>
      </c>
      <c r="D151" s="58">
        <v>2</v>
      </c>
      <c r="E151" s="28">
        <f>VLOOKUP(FACT_INCLUDES[[#This Row],[Order ID]], ORDERS[], 2)</f>
        <v>39417.997682443907</v>
      </c>
      <c r="F151" s="28">
        <f>VLOOKUP(FACT_INCLUDES[[#This Row],[Order ID]], ORDERS[], 3)</f>
        <v>39417.997682443907</v>
      </c>
      <c r="G151" s="4" t="str">
        <f>VLOOKUP(FACT_INCLUDES[[#This Row],[Order ID]], ORDERS[], 4)</f>
        <v>In-Store</v>
      </c>
      <c r="H151" s="4" t="str">
        <f>VLOOKUP(FACT_INCLUDES[[#This Row],[Order ID]], ORDERS[], 5)</f>
        <v>UDO3170@gmail.com</v>
      </c>
      <c r="I151" s="4">
        <f>VLOOKUP(FACT_INCLUDES[[#This Row],[Order ID]], ORDERS[], 6)</f>
        <v>37</v>
      </c>
      <c r="J151" s="54">
        <f>VLOOKUP(FACT_INCLUDES[[#This Row],[Order ID]], ORDERS[], 7)</f>
        <v>0</v>
      </c>
      <c r="K151" s="33">
        <v>0</v>
      </c>
      <c r="L151" s="4">
        <f>VLOOKUP(FACT_INCLUDES[[#This Row],[DW Version]], VERSIONS[], 2)</f>
        <v>20</v>
      </c>
      <c r="M151" s="4">
        <f>VLOOKUP(FACT_INCLUDES[[#This Row],[DW Version]], VERSIONS[], 3)</f>
        <v>3.5</v>
      </c>
      <c r="N151" s="4" t="str">
        <f>VLOOKUP(FACT_INCLUDES[[#This Row],[DW Version]], VERSIONS[], 4)</f>
        <v>white</v>
      </c>
      <c r="O151" s="51">
        <f>VLOOKUP(FACT_INCLUDES[[#This Row],[DW Version]], VERSIONS[], 5)</f>
        <v>249.01770932215388</v>
      </c>
      <c r="P151" s="4" t="str">
        <f>VLOOKUP(FACT_INCLUDES[[#This Row],[DW Version]], VERSIONS[], 6)</f>
        <v>Joyride</v>
      </c>
      <c r="Q151" s="4" t="str">
        <f>VLOOKUP(FACT_INCLUDES[[#This Row],[DW Version]], VERSIONS[], 7)</f>
        <v>Shoe</v>
      </c>
      <c r="R151" s="51">
        <f>FACT_INCLUDES[[#This Row],[Version Price]]*FACT_INCLUDES[[#This Row],[Quantity]]</f>
        <v>498.03541864430775</v>
      </c>
      <c r="S151" s="51">
        <f>FACT_INCLUDES[[#This Row],[Amount]]*(1-FACT_INCLUDES[[#This Row],[Order Discount]])</f>
        <v>498.03541864430775</v>
      </c>
      <c r="T151" s="51">
        <f t="shared" si="2"/>
        <v>987.12468313463887</v>
      </c>
      <c r="U151" s="57">
        <f>FACT_INCLUDES[[#This Row],[Income]]/FACT_INCLUDES[[#This Row],[Total Order Income]]</f>
        <v>0.50453142055245137</v>
      </c>
      <c r="V151" s="33">
        <f>IF(FACT_INCLUDES[[#This Row],[Order Gap]]&gt;10, 1, 0)/COUNTIFS(FACT_INCLUDES[Order ID], FACT_INCLUDES[[#This Row],[Order ID]])</f>
        <v>0</v>
      </c>
      <c r="W151" s="33">
        <f>IF(FACT_INCLUDES[[#This Row],[Order Type]]="Online", 1, 0)/COUNTIFS(FACT_INCLUDES[Order ID], FACT_INCLUDES[[#This Row],[Order ID]])</f>
        <v>0</v>
      </c>
      <c r="X151" s="52">
        <v>624.88603061509423</v>
      </c>
      <c r="Y151" s="52">
        <v>645.16102252087887</v>
      </c>
      <c r="Z151" s="64">
        <f>IF(FACT_INCLUDES[[#This Row],[Order Type]]="Online", 1, 0)*FACT_INCLUDES[[#This Row],[Income]]</f>
        <v>0</v>
      </c>
    </row>
    <row r="152" spans="1:26" x14ac:dyDescent="0.3">
      <c r="A152" s="4">
        <v>556</v>
      </c>
      <c r="B152" s="4">
        <v>278</v>
      </c>
      <c r="C152" s="4">
        <v>358</v>
      </c>
      <c r="D152" s="58">
        <v>4</v>
      </c>
      <c r="E152" s="28">
        <f>VLOOKUP(FACT_INCLUDES[[#This Row],[Order ID]], ORDERS[], 2)</f>
        <v>39368.561384549052</v>
      </c>
      <c r="F152" s="28">
        <f>VLOOKUP(FACT_INCLUDES[[#This Row],[Order ID]], ORDERS[], 3)</f>
        <v>39368.561384549052</v>
      </c>
      <c r="G152" s="4" t="str">
        <f>VLOOKUP(FACT_INCLUDES[[#This Row],[Order ID]], ORDERS[], 4)</f>
        <v>In-Store</v>
      </c>
      <c r="H152" s="4" t="str">
        <f>VLOOKUP(FACT_INCLUDES[[#This Row],[Order ID]], ORDERS[], 5)</f>
        <v>DGH7024@gmail.com</v>
      </c>
      <c r="I152" s="4">
        <f>VLOOKUP(FACT_INCLUDES[[#This Row],[Order ID]], ORDERS[], 6)</f>
        <v>26</v>
      </c>
      <c r="J152" s="54">
        <f>VLOOKUP(FACT_INCLUDES[[#This Row],[Order ID]], ORDERS[], 7)</f>
        <v>0</v>
      </c>
      <c r="K152" s="33">
        <v>0</v>
      </c>
      <c r="L152" s="4">
        <f>VLOOKUP(FACT_INCLUDES[[#This Row],[DW Version]], VERSIONS[], 2)</f>
        <v>36</v>
      </c>
      <c r="M152" s="4">
        <f>VLOOKUP(FACT_INCLUDES[[#This Row],[DW Version]], VERSIONS[], 3)</f>
        <v>7.5</v>
      </c>
      <c r="N152" s="4" t="str">
        <f>VLOOKUP(FACT_INCLUDES[[#This Row],[DW Version]], VERSIONS[], 4)</f>
        <v>black</v>
      </c>
      <c r="O152" s="51">
        <f>VLOOKUP(FACT_INCLUDES[[#This Row],[DW Version]], VERSIONS[], 5)</f>
        <v>104.68910393544306</v>
      </c>
      <c r="P152" s="4" t="str">
        <f>VLOOKUP(FACT_INCLUDES[[#This Row],[DW Version]], VERSIONS[], 6)</f>
        <v>Air Max 270</v>
      </c>
      <c r="Q152" s="4" t="str">
        <f>VLOOKUP(FACT_INCLUDES[[#This Row],[DW Version]], VERSIONS[], 7)</f>
        <v>Shoe</v>
      </c>
      <c r="R152" s="51">
        <f>FACT_INCLUDES[[#This Row],[Version Price]]*FACT_INCLUDES[[#This Row],[Quantity]]</f>
        <v>418.75641574177223</v>
      </c>
      <c r="S152" s="51">
        <f>FACT_INCLUDES[[#This Row],[Amount]]*(1-FACT_INCLUDES[[#This Row],[Order Discount]])</f>
        <v>418.75641574177223</v>
      </c>
      <c r="T152" s="51">
        <f t="shared" si="2"/>
        <v>484.80901002976981</v>
      </c>
      <c r="U152" s="57">
        <f>FACT_INCLUDES[[#This Row],[Income]]/FACT_INCLUDES[[#This Row],[Total Order Income]]</f>
        <v>0.86375543168238234</v>
      </c>
      <c r="V152" s="33">
        <f>IF(FACT_INCLUDES[[#This Row],[Order Gap]]&gt;10, 1, 0)/COUNTIFS(FACT_INCLUDES[Order ID], FACT_INCLUDES[[#This Row],[Order ID]])</f>
        <v>0</v>
      </c>
      <c r="W152" s="33">
        <f>IF(FACT_INCLUDES[[#This Row],[Order Type]]="Online", 1, 0)/COUNTIFS(FACT_INCLUDES[Order ID], FACT_INCLUDES[[#This Row],[Order ID]])</f>
        <v>0</v>
      </c>
      <c r="X152" s="52">
        <v>624.88603061509423</v>
      </c>
      <c r="Y152" s="52">
        <v>645.16102252087887</v>
      </c>
      <c r="Z152" s="64">
        <f>IF(FACT_INCLUDES[[#This Row],[Order Type]]="Online", 1, 0)*FACT_INCLUDES[[#This Row],[Income]]</f>
        <v>0</v>
      </c>
    </row>
    <row r="153" spans="1:26" x14ac:dyDescent="0.3">
      <c r="A153" s="4">
        <v>557</v>
      </c>
      <c r="B153" s="4">
        <v>278</v>
      </c>
      <c r="C153" s="4">
        <v>419</v>
      </c>
      <c r="D153" s="58">
        <v>2</v>
      </c>
      <c r="E153" s="28">
        <f>VLOOKUP(FACT_INCLUDES[[#This Row],[Order ID]], ORDERS[], 2)</f>
        <v>39368.561384549052</v>
      </c>
      <c r="F153" s="28">
        <f>VLOOKUP(FACT_INCLUDES[[#This Row],[Order ID]], ORDERS[], 3)</f>
        <v>39368.561384549052</v>
      </c>
      <c r="G153" s="4" t="str">
        <f>VLOOKUP(FACT_INCLUDES[[#This Row],[Order ID]], ORDERS[], 4)</f>
        <v>In-Store</v>
      </c>
      <c r="H153" s="4" t="str">
        <f>VLOOKUP(FACT_INCLUDES[[#This Row],[Order ID]], ORDERS[], 5)</f>
        <v>DGH7024@gmail.com</v>
      </c>
      <c r="I153" s="4">
        <f>VLOOKUP(FACT_INCLUDES[[#This Row],[Order ID]], ORDERS[], 6)</f>
        <v>26</v>
      </c>
      <c r="J153" s="54">
        <f>VLOOKUP(FACT_INCLUDES[[#This Row],[Order ID]], ORDERS[], 7)</f>
        <v>0</v>
      </c>
      <c r="K153" s="33">
        <v>0</v>
      </c>
      <c r="L153" s="4">
        <f>VLOOKUP(FACT_INCLUDES[[#This Row],[DW Version]], VERSIONS[], 2)</f>
        <v>42</v>
      </c>
      <c r="M153" s="4">
        <f>VLOOKUP(FACT_INCLUDES[[#This Row],[DW Version]], VERSIONS[], 3)</f>
        <v>10</v>
      </c>
      <c r="N153" s="4" t="str">
        <f>VLOOKUP(FACT_INCLUDES[[#This Row],[DW Version]], VERSIONS[], 4)</f>
        <v>white</v>
      </c>
      <c r="O153" s="51">
        <f>VLOOKUP(FACT_INCLUDES[[#This Row],[DW Version]], VERSIONS[], 5)</f>
        <v>33.026297143998782</v>
      </c>
      <c r="P153" s="4" t="str">
        <f>VLOOKUP(FACT_INCLUDES[[#This Row],[DW Version]], VERSIONS[], 6)</f>
        <v>Air Max Thea</v>
      </c>
      <c r="Q153" s="4" t="str">
        <f>VLOOKUP(FACT_INCLUDES[[#This Row],[DW Version]], VERSIONS[], 7)</f>
        <v>Shoe</v>
      </c>
      <c r="R153" s="51">
        <f>FACT_INCLUDES[[#This Row],[Version Price]]*FACT_INCLUDES[[#This Row],[Quantity]]</f>
        <v>66.052594287997564</v>
      </c>
      <c r="S153" s="51">
        <f>FACT_INCLUDES[[#This Row],[Amount]]*(1-FACT_INCLUDES[[#This Row],[Order Discount]])</f>
        <v>66.052594287997564</v>
      </c>
      <c r="T153" s="51">
        <f t="shared" si="2"/>
        <v>484.80901002976981</v>
      </c>
      <c r="U153" s="57">
        <f>FACT_INCLUDES[[#This Row],[Income]]/FACT_INCLUDES[[#This Row],[Total Order Income]]</f>
        <v>0.13624456831761766</v>
      </c>
      <c r="V153" s="33">
        <f>IF(FACT_INCLUDES[[#This Row],[Order Gap]]&gt;10, 1, 0)/COUNTIFS(FACT_INCLUDES[Order ID], FACT_INCLUDES[[#This Row],[Order ID]])</f>
        <v>0</v>
      </c>
      <c r="W153" s="33">
        <f>IF(FACT_INCLUDES[[#This Row],[Order Type]]="Online", 1, 0)/COUNTIFS(FACT_INCLUDES[Order ID], FACT_INCLUDES[[#This Row],[Order ID]])</f>
        <v>0</v>
      </c>
      <c r="X153" s="52">
        <v>624.88603061509423</v>
      </c>
      <c r="Y153" s="52">
        <v>645.16102252087887</v>
      </c>
      <c r="Z153" s="64">
        <f>IF(FACT_INCLUDES[[#This Row],[Order Type]]="Online", 1, 0)*FACT_INCLUDES[[#This Row],[Income]]</f>
        <v>0</v>
      </c>
    </row>
    <row r="154" spans="1:26" x14ac:dyDescent="0.3">
      <c r="A154" s="4">
        <v>565</v>
      </c>
      <c r="B154" s="4">
        <v>282</v>
      </c>
      <c r="C154" s="4">
        <v>615</v>
      </c>
      <c r="D154" s="58">
        <v>1</v>
      </c>
      <c r="E154" s="28">
        <f>VLOOKUP(FACT_INCLUDES[[#This Row],[Order ID]], ORDERS[], 2)</f>
        <v>39310.845925853391</v>
      </c>
      <c r="F154" s="28">
        <f>VLOOKUP(FACT_INCLUDES[[#This Row],[Order ID]], ORDERS[], 3)</f>
        <v>39310.845925853391</v>
      </c>
      <c r="G154" s="4" t="str">
        <f>VLOOKUP(FACT_INCLUDES[[#This Row],[Order ID]], ORDERS[], 4)</f>
        <v>In-Store</v>
      </c>
      <c r="H154" s="4" t="str">
        <f>VLOOKUP(FACT_INCLUDES[[#This Row],[Order ID]], ORDERS[], 5)</f>
        <v>WTU3233@gmail.com</v>
      </c>
      <c r="I154" s="4">
        <f>VLOOKUP(FACT_INCLUDES[[#This Row],[Order ID]], ORDERS[], 6)</f>
        <v>36</v>
      </c>
      <c r="J154" s="54">
        <f>VLOOKUP(FACT_INCLUDES[[#This Row],[Order ID]], ORDERS[], 7)</f>
        <v>0</v>
      </c>
      <c r="K154" s="33">
        <v>0</v>
      </c>
      <c r="L154" s="4">
        <f>VLOOKUP(FACT_INCLUDES[[#This Row],[DW Version]], VERSIONS[], 2)</f>
        <v>62</v>
      </c>
      <c r="M154" s="4">
        <f>VLOOKUP(FACT_INCLUDES[[#This Row],[DW Version]], VERSIONS[], 3)</f>
        <v>12</v>
      </c>
      <c r="N154" s="4" t="str">
        <f>VLOOKUP(FACT_INCLUDES[[#This Row],[DW Version]], VERSIONS[], 4)</f>
        <v>white</v>
      </c>
      <c r="O154" s="51">
        <f>VLOOKUP(FACT_INCLUDES[[#This Row],[DW Version]], VERSIONS[], 5)</f>
        <v>226.59483971662135</v>
      </c>
      <c r="P154" s="4" t="str">
        <f>VLOOKUP(FACT_INCLUDES[[#This Row],[DW Version]], VERSIONS[], 6)</f>
        <v>Tiempo Legend</v>
      </c>
      <c r="Q154" s="4" t="str">
        <f>VLOOKUP(FACT_INCLUDES[[#This Row],[DW Version]], VERSIONS[], 7)</f>
        <v>Shoe</v>
      </c>
      <c r="R154" s="51">
        <f>FACT_INCLUDES[[#This Row],[Version Price]]*FACT_INCLUDES[[#This Row],[Quantity]]</f>
        <v>226.59483971662135</v>
      </c>
      <c r="S154" s="51">
        <f>FACT_INCLUDES[[#This Row],[Amount]]*(1-FACT_INCLUDES[[#This Row],[Order Discount]])</f>
        <v>226.59483971662135</v>
      </c>
      <c r="T154" s="51">
        <f t="shared" si="2"/>
        <v>350.2229795995853</v>
      </c>
      <c r="U154" s="57">
        <f>FACT_INCLUDES[[#This Row],[Income]]/FACT_INCLUDES[[#This Row],[Total Order Income]]</f>
        <v>0.64700163300446567</v>
      </c>
      <c r="V154" s="33">
        <f>IF(FACT_INCLUDES[[#This Row],[Order Gap]]&gt;10, 1, 0)/COUNTIFS(FACT_INCLUDES[Order ID], FACT_INCLUDES[[#This Row],[Order ID]])</f>
        <v>0</v>
      </c>
      <c r="W154" s="33">
        <f>IF(FACT_INCLUDES[[#This Row],[Order Type]]="Online", 1, 0)/COUNTIFS(FACT_INCLUDES[Order ID], FACT_INCLUDES[[#This Row],[Order ID]])</f>
        <v>0</v>
      </c>
      <c r="X154" s="52">
        <v>624.88603061509423</v>
      </c>
      <c r="Y154" s="52">
        <v>645.16102252087887</v>
      </c>
      <c r="Z154" s="64">
        <f>IF(FACT_INCLUDES[[#This Row],[Order Type]]="Online", 1, 0)*FACT_INCLUDES[[#This Row],[Income]]</f>
        <v>0</v>
      </c>
    </row>
    <row r="155" spans="1:26" x14ac:dyDescent="0.3">
      <c r="A155" s="4">
        <v>566</v>
      </c>
      <c r="B155" s="4">
        <v>282</v>
      </c>
      <c r="C155" s="4">
        <v>733</v>
      </c>
      <c r="D155" s="58">
        <v>4</v>
      </c>
      <c r="E155" s="28">
        <f>VLOOKUP(FACT_INCLUDES[[#This Row],[Order ID]], ORDERS[], 2)</f>
        <v>39310.845925853391</v>
      </c>
      <c r="F155" s="28">
        <f>VLOOKUP(FACT_INCLUDES[[#This Row],[Order ID]], ORDERS[], 3)</f>
        <v>39310.845925853391</v>
      </c>
      <c r="G155" s="4" t="str">
        <f>VLOOKUP(FACT_INCLUDES[[#This Row],[Order ID]], ORDERS[], 4)</f>
        <v>In-Store</v>
      </c>
      <c r="H155" s="4" t="str">
        <f>VLOOKUP(FACT_INCLUDES[[#This Row],[Order ID]], ORDERS[], 5)</f>
        <v>WTU3233@gmail.com</v>
      </c>
      <c r="I155" s="4">
        <f>VLOOKUP(FACT_INCLUDES[[#This Row],[Order ID]], ORDERS[], 6)</f>
        <v>36</v>
      </c>
      <c r="J155" s="54">
        <f>VLOOKUP(FACT_INCLUDES[[#This Row],[Order ID]], ORDERS[], 7)</f>
        <v>0</v>
      </c>
      <c r="K155" s="33">
        <v>0</v>
      </c>
      <c r="L155" s="4">
        <f>VLOOKUP(FACT_INCLUDES[[#This Row],[DW Version]], VERSIONS[], 2)</f>
        <v>75</v>
      </c>
      <c r="M155" s="4">
        <f>VLOOKUP(FACT_INCLUDES[[#This Row],[DW Version]], VERSIONS[], 3)</f>
        <v>8</v>
      </c>
      <c r="N155" s="4" t="str">
        <f>VLOOKUP(FACT_INCLUDES[[#This Row],[DW Version]], VERSIONS[], 4)</f>
        <v>green</v>
      </c>
      <c r="O155" s="51">
        <f>VLOOKUP(FACT_INCLUDES[[#This Row],[DW Version]], VERSIONS[], 5)</f>
        <v>30.90703497074098</v>
      </c>
      <c r="P155" s="4" t="str">
        <f>VLOOKUP(FACT_INCLUDES[[#This Row],[DW Version]], VERSIONS[], 6)</f>
        <v>React Presto</v>
      </c>
      <c r="Q155" s="4" t="str">
        <f>VLOOKUP(FACT_INCLUDES[[#This Row],[DW Version]], VERSIONS[], 7)</f>
        <v>Shoe</v>
      </c>
      <c r="R155" s="51">
        <f>FACT_INCLUDES[[#This Row],[Version Price]]*FACT_INCLUDES[[#This Row],[Quantity]]</f>
        <v>123.62813988296392</v>
      </c>
      <c r="S155" s="51">
        <f>FACT_INCLUDES[[#This Row],[Amount]]*(1-FACT_INCLUDES[[#This Row],[Order Discount]])</f>
        <v>123.62813988296392</v>
      </c>
      <c r="T155" s="51">
        <f t="shared" si="2"/>
        <v>350.2229795995853</v>
      </c>
      <c r="U155" s="57">
        <f>FACT_INCLUDES[[#This Row],[Income]]/FACT_INCLUDES[[#This Row],[Total Order Income]]</f>
        <v>0.35299836699553427</v>
      </c>
      <c r="V155" s="33">
        <f>IF(FACT_INCLUDES[[#This Row],[Order Gap]]&gt;10, 1, 0)/COUNTIFS(FACT_INCLUDES[Order ID], FACT_INCLUDES[[#This Row],[Order ID]])</f>
        <v>0</v>
      </c>
      <c r="W155" s="33">
        <f>IF(FACT_INCLUDES[[#This Row],[Order Type]]="Online", 1, 0)/COUNTIFS(FACT_INCLUDES[Order ID], FACT_INCLUDES[[#This Row],[Order ID]])</f>
        <v>0</v>
      </c>
      <c r="X155" s="52">
        <v>624.88603061509423</v>
      </c>
      <c r="Y155" s="52">
        <v>645.16102252087887</v>
      </c>
      <c r="Z155" s="64">
        <f>IF(FACT_INCLUDES[[#This Row],[Order Type]]="Online", 1, 0)*FACT_INCLUDES[[#This Row],[Income]]</f>
        <v>0</v>
      </c>
    </row>
    <row r="156" spans="1:26" x14ac:dyDescent="0.3">
      <c r="A156" s="4">
        <v>642</v>
      </c>
      <c r="B156" s="4">
        <v>320</v>
      </c>
      <c r="C156" s="4">
        <v>763</v>
      </c>
      <c r="D156" s="58">
        <v>3</v>
      </c>
      <c r="E156" s="28">
        <f>VLOOKUP(FACT_INCLUDES[[#This Row],[Order ID]], ORDERS[], 2)</f>
        <v>39257.214170282714</v>
      </c>
      <c r="F156" s="28">
        <f>VLOOKUP(FACT_INCLUDES[[#This Row],[Order ID]], ORDERS[], 3)</f>
        <v>39270.214170282714</v>
      </c>
      <c r="G156" s="4" t="str">
        <f>VLOOKUP(FACT_INCLUDES[[#This Row],[Order ID]], ORDERS[], 4)</f>
        <v>Online</v>
      </c>
      <c r="H156" s="4" t="str">
        <f>VLOOKUP(FACT_INCLUDES[[#This Row],[Order ID]], ORDERS[], 5)</f>
        <v>OBM2086@gmail.com</v>
      </c>
      <c r="I156" s="4">
        <f>VLOOKUP(FACT_INCLUDES[[#This Row],[Order ID]], ORDERS[], 6)</f>
        <v>0</v>
      </c>
      <c r="J156" s="54">
        <f>VLOOKUP(FACT_INCLUDES[[#This Row],[Order ID]], ORDERS[], 7)</f>
        <v>0</v>
      </c>
      <c r="K156" s="33">
        <v>13</v>
      </c>
      <c r="L156" s="4">
        <f>VLOOKUP(FACT_INCLUDES[[#This Row],[DW Version]], VERSIONS[], 2)</f>
        <v>78</v>
      </c>
      <c r="M156" s="4">
        <f>VLOOKUP(FACT_INCLUDES[[#This Row],[DW Version]], VERSIONS[], 3)</f>
        <v>11</v>
      </c>
      <c r="N156" s="4" t="str">
        <f>VLOOKUP(FACT_INCLUDES[[#This Row],[DW Version]], VERSIONS[], 4)</f>
        <v>white</v>
      </c>
      <c r="O156" s="51">
        <f>VLOOKUP(FACT_INCLUDES[[#This Row],[DW Version]], VERSIONS[], 5)</f>
        <v>344.2422984633418</v>
      </c>
      <c r="P156" s="4" t="str">
        <f>VLOOKUP(FACT_INCLUDES[[#This Row],[DW Version]], VERSIONS[], 6)</f>
        <v>Nike Air Tailwind</v>
      </c>
      <c r="Q156" s="4" t="str">
        <f>VLOOKUP(FACT_INCLUDES[[#This Row],[DW Version]], VERSIONS[], 7)</f>
        <v>Shoe</v>
      </c>
      <c r="R156" s="51">
        <f>FACT_INCLUDES[[#This Row],[Version Price]]*FACT_INCLUDES[[#This Row],[Quantity]]</f>
        <v>1032.7268953900254</v>
      </c>
      <c r="S156" s="51">
        <f>FACT_INCLUDES[[#This Row],[Amount]]*(1-FACT_INCLUDES[[#This Row],[Order Discount]])</f>
        <v>1032.7268953900254</v>
      </c>
      <c r="T156" s="51">
        <f t="shared" si="2"/>
        <v>1264.5717791914283</v>
      </c>
      <c r="U156" s="57">
        <f>FACT_INCLUDES[[#This Row],[Income]]/FACT_INCLUDES[[#This Row],[Total Order Income]]</f>
        <v>0.81666134922792177</v>
      </c>
      <c r="V156" s="33">
        <f>IF(FACT_INCLUDES[[#This Row],[Order Gap]]&gt;10, 1, 0)/COUNTIFS(FACT_INCLUDES[Order ID], FACT_INCLUDES[[#This Row],[Order ID]])</f>
        <v>0.5</v>
      </c>
      <c r="W156" s="33">
        <f>IF(FACT_INCLUDES[[#This Row],[Order Type]]="Online", 1, 0)/COUNTIFS(FACT_INCLUDES[Order ID], FACT_INCLUDES[[#This Row],[Order ID]])</f>
        <v>0.5</v>
      </c>
      <c r="X156" s="52">
        <v>624.88603061509423</v>
      </c>
      <c r="Y156" s="52">
        <v>645.16102252087887</v>
      </c>
      <c r="Z156" s="64">
        <f>IF(FACT_INCLUDES[[#This Row],[Order Type]]="Online", 1, 0)*FACT_INCLUDES[[#This Row],[Income]]</f>
        <v>1032.7268953900254</v>
      </c>
    </row>
    <row r="157" spans="1:26" x14ac:dyDescent="0.3">
      <c r="A157" s="4">
        <v>643</v>
      </c>
      <c r="B157" s="4">
        <v>320</v>
      </c>
      <c r="C157" s="4">
        <v>861</v>
      </c>
      <c r="D157" s="58">
        <v>2</v>
      </c>
      <c r="E157" s="28">
        <f>VLOOKUP(FACT_INCLUDES[[#This Row],[Order ID]], ORDERS[], 2)</f>
        <v>39257.214170282714</v>
      </c>
      <c r="F157" s="28">
        <f>VLOOKUP(FACT_INCLUDES[[#This Row],[Order ID]], ORDERS[], 3)</f>
        <v>39270.214170282714</v>
      </c>
      <c r="G157" s="4" t="str">
        <f>VLOOKUP(FACT_INCLUDES[[#This Row],[Order ID]], ORDERS[], 4)</f>
        <v>Online</v>
      </c>
      <c r="H157" s="4" t="str">
        <f>VLOOKUP(FACT_INCLUDES[[#This Row],[Order ID]], ORDERS[], 5)</f>
        <v>OBM2086@gmail.com</v>
      </c>
      <c r="I157" s="4">
        <f>VLOOKUP(FACT_INCLUDES[[#This Row],[Order ID]], ORDERS[], 6)</f>
        <v>0</v>
      </c>
      <c r="J157" s="54">
        <f>VLOOKUP(FACT_INCLUDES[[#This Row],[Order ID]], ORDERS[], 7)</f>
        <v>0</v>
      </c>
      <c r="K157" s="33">
        <v>13</v>
      </c>
      <c r="L157" s="4">
        <f>VLOOKUP(FACT_INCLUDES[[#This Row],[DW Version]], VERSIONS[], 2)</f>
        <v>88</v>
      </c>
      <c r="M157" s="4">
        <f>VLOOKUP(FACT_INCLUDES[[#This Row],[DW Version]], VERSIONS[], 3)</f>
        <v>4</v>
      </c>
      <c r="N157" s="4" t="str">
        <f>VLOOKUP(FACT_INCLUDES[[#This Row],[DW Version]], VERSIONS[], 4)</f>
        <v>black</v>
      </c>
      <c r="O157" s="51">
        <f>VLOOKUP(FACT_INCLUDES[[#This Row],[DW Version]], VERSIONS[], 5)</f>
        <v>115.92244190070139</v>
      </c>
      <c r="P157" s="4" t="str">
        <f>VLOOKUP(FACT_INCLUDES[[#This Row],[DW Version]], VERSIONS[], 6)</f>
        <v>React Infinity Run</v>
      </c>
      <c r="Q157" s="4" t="str">
        <f>VLOOKUP(FACT_INCLUDES[[#This Row],[DW Version]], VERSIONS[], 7)</f>
        <v>Shoe</v>
      </c>
      <c r="R157" s="51">
        <f>FACT_INCLUDES[[#This Row],[Version Price]]*FACT_INCLUDES[[#This Row],[Quantity]]</f>
        <v>231.84488380140277</v>
      </c>
      <c r="S157" s="51">
        <f>FACT_INCLUDES[[#This Row],[Amount]]*(1-FACT_INCLUDES[[#This Row],[Order Discount]])</f>
        <v>231.84488380140277</v>
      </c>
      <c r="T157" s="51">
        <f t="shared" si="2"/>
        <v>1264.5717791914283</v>
      </c>
      <c r="U157" s="57">
        <f>FACT_INCLUDES[[#This Row],[Income]]/FACT_INCLUDES[[#This Row],[Total Order Income]]</f>
        <v>0.18333865077207814</v>
      </c>
      <c r="V157" s="33">
        <f>IF(FACT_INCLUDES[[#This Row],[Order Gap]]&gt;10, 1, 0)/COUNTIFS(FACT_INCLUDES[Order ID], FACT_INCLUDES[[#This Row],[Order ID]])</f>
        <v>0.5</v>
      </c>
      <c r="W157" s="33">
        <f>IF(FACT_INCLUDES[[#This Row],[Order Type]]="Online", 1, 0)/COUNTIFS(FACT_INCLUDES[Order ID], FACT_INCLUDES[[#This Row],[Order ID]])</f>
        <v>0.5</v>
      </c>
      <c r="X157" s="52">
        <v>624.88603061509423</v>
      </c>
      <c r="Y157" s="52">
        <v>645.16102252087887</v>
      </c>
      <c r="Z157" s="64">
        <f>IF(FACT_INCLUDES[[#This Row],[Order Type]]="Online", 1, 0)*FACT_INCLUDES[[#This Row],[Income]]</f>
        <v>231.84488380140277</v>
      </c>
    </row>
    <row r="158" spans="1:26" x14ac:dyDescent="0.3">
      <c r="A158" s="4">
        <v>654</v>
      </c>
      <c r="B158" s="4">
        <v>326</v>
      </c>
      <c r="C158" s="4">
        <v>290</v>
      </c>
      <c r="D158" s="58">
        <v>3</v>
      </c>
      <c r="E158" s="28">
        <f>VLOOKUP(FACT_INCLUDES[[#This Row],[Order ID]], ORDERS[], 2)</f>
        <v>39173.734822444647</v>
      </c>
      <c r="F158" s="28">
        <f>VLOOKUP(FACT_INCLUDES[[#This Row],[Order ID]], ORDERS[], 3)</f>
        <v>39173.734822444647</v>
      </c>
      <c r="G158" s="4" t="str">
        <f>VLOOKUP(FACT_INCLUDES[[#This Row],[Order ID]], ORDERS[], 4)</f>
        <v>In-Store</v>
      </c>
      <c r="H158" s="4" t="str">
        <f>VLOOKUP(FACT_INCLUDES[[#This Row],[Order ID]], ORDERS[], 5)</f>
        <v>NCV3536@gmail.com</v>
      </c>
      <c r="I158" s="4">
        <f>VLOOKUP(FACT_INCLUDES[[#This Row],[Order ID]], ORDERS[], 6)</f>
        <v>33</v>
      </c>
      <c r="J158" s="54">
        <f>VLOOKUP(FACT_INCLUDES[[#This Row],[Order ID]], ORDERS[], 7)</f>
        <v>0</v>
      </c>
      <c r="K158" s="33">
        <v>0</v>
      </c>
      <c r="L158" s="4">
        <f>VLOOKUP(FACT_INCLUDES[[#This Row],[DW Version]], VERSIONS[], 2)</f>
        <v>28</v>
      </c>
      <c r="M158" s="4">
        <f>VLOOKUP(FACT_INCLUDES[[#This Row],[DW Version]], VERSIONS[], 3)</f>
        <v>10</v>
      </c>
      <c r="N158" s="4" t="str">
        <f>VLOOKUP(FACT_INCLUDES[[#This Row],[DW Version]], VERSIONS[], 4)</f>
        <v>white</v>
      </c>
      <c r="O158" s="51">
        <f>VLOOKUP(FACT_INCLUDES[[#This Row],[DW Version]], VERSIONS[], 5)</f>
        <v>312.1469409207819</v>
      </c>
      <c r="P158" s="4" t="str">
        <f>VLOOKUP(FACT_INCLUDES[[#This Row],[DW Version]], VERSIONS[], 6)</f>
        <v>Odyssey React</v>
      </c>
      <c r="Q158" s="4" t="str">
        <f>VLOOKUP(FACT_INCLUDES[[#This Row],[DW Version]], VERSIONS[], 7)</f>
        <v>Shoe</v>
      </c>
      <c r="R158" s="51">
        <f>FACT_INCLUDES[[#This Row],[Version Price]]*FACT_INCLUDES[[#This Row],[Quantity]]</f>
        <v>936.44082276234576</v>
      </c>
      <c r="S158" s="51">
        <f>FACT_INCLUDES[[#This Row],[Amount]]*(1-FACT_INCLUDES[[#This Row],[Order Discount]])</f>
        <v>936.44082276234576</v>
      </c>
      <c r="T158" s="51">
        <f t="shared" si="2"/>
        <v>2929.0032386023677</v>
      </c>
      <c r="U158" s="57">
        <f>FACT_INCLUDES[[#This Row],[Income]]/FACT_INCLUDES[[#This Row],[Total Order Income]]</f>
        <v>0.31971314009512231</v>
      </c>
      <c r="V158" s="33">
        <f>IF(FACT_INCLUDES[[#This Row],[Order Gap]]&gt;10, 1, 0)/COUNTIFS(FACT_INCLUDES[Order ID], FACT_INCLUDES[[#This Row],[Order ID]])</f>
        <v>0</v>
      </c>
      <c r="W158" s="33">
        <f>IF(FACT_INCLUDES[[#This Row],[Order Type]]="Online", 1, 0)/COUNTIFS(FACT_INCLUDES[Order ID], FACT_INCLUDES[[#This Row],[Order ID]])</f>
        <v>0</v>
      </c>
      <c r="X158" s="52">
        <v>624.88603061509423</v>
      </c>
      <c r="Y158" s="52">
        <v>645.16102252087887</v>
      </c>
      <c r="Z158" s="64">
        <f>IF(FACT_INCLUDES[[#This Row],[Order Type]]="Online", 1, 0)*FACT_INCLUDES[[#This Row],[Income]]</f>
        <v>0</v>
      </c>
    </row>
    <row r="159" spans="1:26" x14ac:dyDescent="0.3">
      <c r="A159" s="4">
        <v>655</v>
      </c>
      <c r="B159" s="4">
        <v>326</v>
      </c>
      <c r="C159" s="4">
        <v>325</v>
      </c>
      <c r="D159" s="58">
        <v>2</v>
      </c>
      <c r="E159" s="28">
        <f>VLOOKUP(FACT_INCLUDES[[#This Row],[Order ID]], ORDERS[], 2)</f>
        <v>39173.734822444647</v>
      </c>
      <c r="F159" s="28">
        <f>VLOOKUP(FACT_INCLUDES[[#This Row],[Order ID]], ORDERS[], 3)</f>
        <v>39173.734822444647</v>
      </c>
      <c r="G159" s="4" t="str">
        <f>VLOOKUP(FACT_INCLUDES[[#This Row],[Order ID]], ORDERS[], 4)</f>
        <v>In-Store</v>
      </c>
      <c r="H159" s="4" t="str">
        <f>VLOOKUP(FACT_INCLUDES[[#This Row],[Order ID]], ORDERS[], 5)</f>
        <v>NCV3536@gmail.com</v>
      </c>
      <c r="I159" s="4">
        <f>VLOOKUP(FACT_INCLUDES[[#This Row],[Order ID]], ORDERS[], 6)</f>
        <v>33</v>
      </c>
      <c r="J159" s="54">
        <f>VLOOKUP(FACT_INCLUDES[[#This Row],[Order ID]], ORDERS[], 7)</f>
        <v>0</v>
      </c>
      <c r="K159" s="33">
        <v>0</v>
      </c>
      <c r="L159" s="4">
        <f>VLOOKUP(FACT_INCLUDES[[#This Row],[DW Version]], VERSIONS[], 2)</f>
        <v>33</v>
      </c>
      <c r="M159" s="4">
        <f>VLOOKUP(FACT_INCLUDES[[#This Row],[DW Version]], VERSIONS[], 3)</f>
        <v>7.5</v>
      </c>
      <c r="N159" s="4" t="str">
        <f>VLOOKUP(FACT_INCLUDES[[#This Row],[DW Version]], VERSIONS[], 4)</f>
        <v>white</v>
      </c>
      <c r="O159" s="51">
        <f>VLOOKUP(FACT_INCLUDES[[#This Row],[DW Version]], VERSIONS[], 5)</f>
        <v>209.80813198856217</v>
      </c>
      <c r="P159" s="4" t="str">
        <f>VLOOKUP(FACT_INCLUDES[[#This Row],[DW Version]], VERSIONS[], 6)</f>
        <v>Element Running Top</v>
      </c>
      <c r="Q159" s="4" t="str">
        <f>VLOOKUP(FACT_INCLUDES[[#This Row],[DW Version]], VERSIONS[], 7)</f>
        <v>Apparel</v>
      </c>
      <c r="R159" s="51">
        <f>FACT_INCLUDES[[#This Row],[Version Price]]*FACT_INCLUDES[[#This Row],[Quantity]]</f>
        <v>419.61626397712433</v>
      </c>
      <c r="S159" s="51">
        <f>FACT_INCLUDES[[#This Row],[Amount]]*(1-FACT_INCLUDES[[#This Row],[Order Discount]])</f>
        <v>419.61626397712433</v>
      </c>
      <c r="T159" s="51">
        <f t="shared" si="2"/>
        <v>2929.0032386023677</v>
      </c>
      <c r="U159" s="57">
        <f>FACT_INCLUDES[[#This Row],[Income]]/FACT_INCLUDES[[#This Row],[Total Order Income]]</f>
        <v>0.14326247866402245</v>
      </c>
      <c r="V159" s="33">
        <f>IF(FACT_INCLUDES[[#This Row],[Order Gap]]&gt;10, 1, 0)/COUNTIFS(FACT_INCLUDES[Order ID], FACT_INCLUDES[[#This Row],[Order ID]])</f>
        <v>0</v>
      </c>
      <c r="W159" s="33">
        <f>IF(FACT_INCLUDES[[#This Row],[Order Type]]="Online", 1, 0)/COUNTIFS(FACT_INCLUDES[Order ID], FACT_INCLUDES[[#This Row],[Order ID]])</f>
        <v>0</v>
      </c>
      <c r="X159" s="52">
        <v>624.88603061509423</v>
      </c>
      <c r="Y159" s="52">
        <v>645.16102252087887</v>
      </c>
      <c r="Z159" s="64">
        <f>IF(FACT_INCLUDES[[#This Row],[Order Type]]="Online", 1, 0)*FACT_INCLUDES[[#This Row],[Income]]</f>
        <v>0</v>
      </c>
    </row>
    <row r="160" spans="1:26" x14ac:dyDescent="0.3">
      <c r="A160" s="4">
        <v>656</v>
      </c>
      <c r="B160" s="4">
        <v>326</v>
      </c>
      <c r="C160" s="4">
        <v>457</v>
      </c>
      <c r="D160" s="58">
        <v>5</v>
      </c>
      <c r="E160" s="28">
        <f>VLOOKUP(FACT_INCLUDES[[#This Row],[Order ID]], ORDERS[], 2)</f>
        <v>39173.734822444647</v>
      </c>
      <c r="F160" s="28">
        <f>VLOOKUP(FACT_INCLUDES[[#This Row],[Order ID]], ORDERS[], 3)</f>
        <v>39173.734822444647</v>
      </c>
      <c r="G160" s="4" t="str">
        <f>VLOOKUP(FACT_INCLUDES[[#This Row],[Order ID]], ORDERS[], 4)</f>
        <v>In-Store</v>
      </c>
      <c r="H160" s="4" t="str">
        <f>VLOOKUP(FACT_INCLUDES[[#This Row],[Order ID]], ORDERS[], 5)</f>
        <v>NCV3536@gmail.com</v>
      </c>
      <c r="I160" s="4">
        <f>VLOOKUP(FACT_INCLUDES[[#This Row],[Order ID]], ORDERS[], 6)</f>
        <v>33</v>
      </c>
      <c r="J160" s="54">
        <f>VLOOKUP(FACT_INCLUDES[[#This Row],[Order ID]], ORDERS[], 7)</f>
        <v>0</v>
      </c>
      <c r="K160" s="33">
        <v>0</v>
      </c>
      <c r="L160" s="4">
        <f>VLOOKUP(FACT_INCLUDES[[#This Row],[DW Version]], VERSIONS[], 2)</f>
        <v>47</v>
      </c>
      <c r="M160" s="4">
        <f>VLOOKUP(FACT_INCLUDES[[#This Row],[DW Version]], VERSIONS[], 3)</f>
        <v>11</v>
      </c>
      <c r="N160" s="4" t="str">
        <f>VLOOKUP(FACT_INCLUDES[[#This Row],[DW Version]], VERSIONS[], 4)</f>
        <v>white</v>
      </c>
      <c r="O160" s="51">
        <f>VLOOKUP(FACT_INCLUDES[[#This Row],[DW Version]], VERSIONS[], 5)</f>
        <v>314.58923037257955</v>
      </c>
      <c r="P160" s="4" t="str">
        <f>VLOOKUP(FACT_INCLUDES[[#This Row],[DW Version]], VERSIONS[], 6)</f>
        <v>Court Royale</v>
      </c>
      <c r="Q160" s="4" t="str">
        <f>VLOOKUP(FACT_INCLUDES[[#This Row],[DW Version]], VERSIONS[], 7)</f>
        <v>Shoe</v>
      </c>
      <c r="R160" s="51">
        <f>FACT_INCLUDES[[#This Row],[Version Price]]*FACT_INCLUDES[[#This Row],[Quantity]]</f>
        <v>1572.9461518628978</v>
      </c>
      <c r="S160" s="51">
        <f>FACT_INCLUDES[[#This Row],[Amount]]*(1-FACT_INCLUDES[[#This Row],[Order Discount]])</f>
        <v>1572.9461518628978</v>
      </c>
      <c r="T160" s="51">
        <f t="shared" si="2"/>
        <v>2929.0032386023677</v>
      </c>
      <c r="U160" s="57">
        <f>FACT_INCLUDES[[#This Row],[Income]]/FACT_INCLUDES[[#This Row],[Total Order Income]]</f>
        <v>0.53702438124085528</v>
      </c>
      <c r="V160" s="33">
        <f>IF(FACT_INCLUDES[[#This Row],[Order Gap]]&gt;10, 1, 0)/COUNTIFS(FACT_INCLUDES[Order ID], FACT_INCLUDES[[#This Row],[Order ID]])</f>
        <v>0</v>
      </c>
      <c r="W160" s="33">
        <f>IF(FACT_INCLUDES[[#This Row],[Order Type]]="Online", 1, 0)/COUNTIFS(FACT_INCLUDES[Order ID], FACT_INCLUDES[[#This Row],[Order ID]])</f>
        <v>0</v>
      </c>
      <c r="X160" s="52">
        <v>624.88603061509423</v>
      </c>
      <c r="Y160" s="52">
        <v>645.16102252087887</v>
      </c>
      <c r="Z160" s="64">
        <f>IF(FACT_INCLUDES[[#This Row],[Order Type]]="Online", 1, 0)*FACT_INCLUDES[[#This Row],[Income]]</f>
        <v>0</v>
      </c>
    </row>
    <row r="161" spans="1:26" x14ac:dyDescent="0.3">
      <c r="A161" s="4">
        <v>716</v>
      </c>
      <c r="B161" s="4">
        <v>360</v>
      </c>
      <c r="C161" s="4">
        <v>245</v>
      </c>
      <c r="D161" s="58">
        <v>3</v>
      </c>
      <c r="E161" s="28">
        <f>VLOOKUP(FACT_INCLUDES[[#This Row],[Order ID]], ORDERS[], 2)</f>
        <v>39218.836447436304</v>
      </c>
      <c r="F161" s="28">
        <f>VLOOKUP(FACT_INCLUDES[[#This Row],[Order ID]], ORDERS[], 3)</f>
        <v>39218.836447436304</v>
      </c>
      <c r="G161" s="4" t="str">
        <f>VLOOKUP(FACT_INCLUDES[[#This Row],[Order ID]], ORDERS[], 4)</f>
        <v>In-Store</v>
      </c>
      <c r="H161" s="4" t="str">
        <f>VLOOKUP(FACT_INCLUDES[[#This Row],[Order ID]], ORDERS[], 5)</f>
        <v>LHC4413@gmail.com</v>
      </c>
      <c r="I161" s="4">
        <f>VLOOKUP(FACT_INCLUDES[[#This Row],[Order ID]], ORDERS[], 6)</f>
        <v>35</v>
      </c>
      <c r="J161" s="54">
        <f>VLOOKUP(FACT_INCLUDES[[#This Row],[Order ID]], ORDERS[], 7)</f>
        <v>0</v>
      </c>
      <c r="K161" s="33">
        <v>0</v>
      </c>
      <c r="L161" s="4">
        <f>VLOOKUP(FACT_INCLUDES[[#This Row],[DW Version]], VERSIONS[], 2)</f>
        <v>24</v>
      </c>
      <c r="M161" s="4">
        <f>VLOOKUP(FACT_INCLUDES[[#This Row],[DW Version]], VERSIONS[], 3)</f>
        <v>6.5</v>
      </c>
      <c r="N161" s="4" t="str">
        <f>VLOOKUP(FACT_INCLUDES[[#This Row],[DW Version]], VERSIONS[], 4)</f>
        <v>white</v>
      </c>
      <c r="O161" s="51">
        <f>VLOOKUP(FACT_INCLUDES[[#This Row],[DW Version]], VERSIONS[], 5)</f>
        <v>268.95729708080268</v>
      </c>
      <c r="P161" s="4" t="str">
        <f>VLOOKUP(FACT_INCLUDES[[#This Row],[DW Version]], VERSIONS[], 6)</f>
        <v>Zoom Fly</v>
      </c>
      <c r="Q161" s="4" t="str">
        <f>VLOOKUP(FACT_INCLUDES[[#This Row],[DW Version]], VERSIONS[], 7)</f>
        <v>Shoe</v>
      </c>
      <c r="R161" s="51">
        <f>FACT_INCLUDES[[#This Row],[Version Price]]*FACT_INCLUDES[[#This Row],[Quantity]]</f>
        <v>806.87189124240808</v>
      </c>
      <c r="S161" s="51">
        <f>FACT_INCLUDES[[#This Row],[Amount]]*(1-FACT_INCLUDES[[#This Row],[Order Discount]])</f>
        <v>806.87189124240808</v>
      </c>
      <c r="T161" s="51">
        <f t="shared" si="2"/>
        <v>806.87189124240808</v>
      </c>
      <c r="U161" s="57">
        <f>FACT_INCLUDES[[#This Row],[Income]]/FACT_INCLUDES[[#This Row],[Total Order Income]]</f>
        <v>1</v>
      </c>
      <c r="V161" s="33">
        <f>IF(FACT_INCLUDES[[#This Row],[Order Gap]]&gt;10, 1, 0)/COUNTIFS(FACT_INCLUDES[Order ID], FACT_INCLUDES[[#This Row],[Order ID]])</f>
        <v>0</v>
      </c>
      <c r="W161" s="33">
        <f>IF(FACT_INCLUDES[[#This Row],[Order Type]]="Online", 1, 0)/COUNTIFS(FACT_INCLUDES[Order ID], FACT_INCLUDES[[#This Row],[Order ID]])</f>
        <v>0</v>
      </c>
      <c r="X161" s="52">
        <v>624.88603061509423</v>
      </c>
      <c r="Y161" s="52">
        <v>645.16102252087887</v>
      </c>
      <c r="Z161" s="64">
        <f>IF(FACT_INCLUDES[[#This Row],[Order Type]]="Online", 1, 0)*FACT_INCLUDES[[#This Row],[Income]]</f>
        <v>0</v>
      </c>
    </row>
    <row r="162" spans="1:26" x14ac:dyDescent="0.3">
      <c r="A162" s="4">
        <v>741</v>
      </c>
      <c r="B162" s="4">
        <v>374</v>
      </c>
      <c r="C162" s="4">
        <v>184</v>
      </c>
      <c r="D162" s="58">
        <v>5</v>
      </c>
      <c r="E162" s="28">
        <f>VLOOKUP(FACT_INCLUDES[[#This Row],[Order ID]], ORDERS[], 2)</f>
        <v>39383.133133038864</v>
      </c>
      <c r="F162" s="28">
        <f>VLOOKUP(FACT_INCLUDES[[#This Row],[Order ID]], ORDERS[], 3)</f>
        <v>39393.133133038864</v>
      </c>
      <c r="G162" s="4" t="str">
        <f>VLOOKUP(FACT_INCLUDES[[#This Row],[Order ID]], ORDERS[], 4)</f>
        <v>Online</v>
      </c>
      <c r="H162" s="4" t="str">
        <f>VLOOKUP(FACT_INCLUDES[[#This Row],[Order ID]], ORDERS[], 5)</f>
        <v>ARM1969@gmail.com</v>
      </c>
      <c r="I162" s="4">
        <f>VLOOKUP(FACT_INCLUDES[[#This Row],[Order ID]], ORDERS[], 6)</f>
        <v>0</v>
      </c>
      <c r="J162" s="54">
        <f>VLOOKUP(FACT_INCLUDES[[#This Row],[Order ID]], ORDERS[], 7)</f>
        <v>0</v>
      </c>
      <c r="K162" s="33">
        <v>10</v>
      </c>
      <c r="L162" s="4">
        <f>VLOOKUP(FACT_INCLUDES[[#This Row],[DW Version]], VERSIONS[], 2)</f>
        <v>19</v>
      </c>
      <c r="M162" s="4">
        <f>VLOOKUP(FACT_INCLUDES[[#This Row],[DW Version]], VERSIONS[], 3)</f>
        <v>3</v>
      </c>
      <c r="N162" s="4" t="str">
        <f>VLOOKUP(FACT_INCLUDES[[#This Row],[DW Version]], VERSIONS[], 4)</f>
        <v>white</v>
      </c>
      <c r="O162" s="51">
        <f>VLOOKUP(FACT_INCLUDES[[#This Row],[DW Version]], VERSIONS[], 5)</f>
        <v>231.45094004045907</v>
      </c>
      <c r="P162" s="4" t="str">
        <f>VLOOKUP(FACT_INCLUDES[[#This Row],[DW Version]], VERSIONS[], 6)</f>
        <v>Windrunner Jacket</v>
      </c>
      <c r="Q162" s="4" t="str">
        <f>VLOOKUP(FACT_INCLUDES[[#This Row],[DW Version]], VERSIONS[], 7)</f>
        <v>Apparel</v>
      </c>
      <c r="R162" s="51">
        <f>FACT_INCLUDES[[#This Row],[Version Price]]*FACT_INCLUDES[[#This Row],[Quantity]]</f>
        <v>1157.2547002022955</v>
      </c>
      <c r="S162" s="51">
        <f>FACT_INCLUDES[[#This Row],[Amount]]*(1-FACT_INCLUDES[[#This Row],[Order Discount]])</f>
        <v>1157.2547002022955</v>
      </c>
      <c r="T162" s="51">
        <f t="shared" si="2"/>
        <v>2407.3824887283063</v>
      </c>
      <c r="U162" s="57">
        <f>FACT_INCLUDES[[#This Row],[Income]]/FACT_INCLUDES[[#This Row],[Total Order Income]]</f>
        <v>0.48071077430392556</v>
      </c>
      <c r="V162" s="33">
        <f>IF(FACT_INCLUDES[[#This Row],[Order Gap]]&gt;10, 1, 0)/COUNTIFS(FACT_INCLUDES[Order ID], FACT_INCLUDES[[#This Row],[Order ID]])</f>
        <v>0</v>
      </c>
      <c r="W162" s="33">
        <f>IF(FACT_INCLUDES[[#This Row],[Order Type]]="Online", 1, 0)/COUNTIFS(FACT_INCLUDES[Order ID], FACT_INCLUDES[[#This Row],[Order ID]])</f>
        <v>0.5</v>
      </c>
      <c r="X162" s="52">
        <v>624.88603061509423</v>
      </c>
      <c r="Y162" s="52">
        <v>645.16102252087887</v>
      </c>
      <c r="Z162" s="64">
        <f>IF(FACT_INCLUDES[[#This Row],[Order Type]]="Online", 1, 0)*FACT_INCLUDES[[#This Row],[Income]]</f>
        <v>1157.2547002022955</v>
      </c>
    </row>
    <row r="163" spans="1:26" x14ac:dyDescent="0.3">
      <c r="A163" s="4">
        <v>742</v>
      </c>
      <c r="B163" s="4">
        <v>374</v>
      </c>
      <c r="C163" s="4">
        <v>982</v>
      </c>
      <c r="D163" s="58">
        <v>4</v>
      </c>
      <c r="E163" s="28">
        <f>VLOOKUP(FACT_INCLUDES[[#This Row],[Order ID]], ORDERS[], 2)</f>
        <v>39383.133133038864</v>
      </c>
      <c r="F163" s="28">
        <f>VLOOKUP(FACT_INCLUDES[[#This Row],[Order ID]], ORDERS[], 3)</f>
        <v>39393.133133038864</v>
      </c>
      <c r="G163" s="4" t="str">
        <f>VLOOKUP(FACT_INCLUDES[[#This Row],[Order ID]], ORDERS[], 4)</f>
        <v>Online</v>
      </c>
      <c r="H163" s="4" t="str">
        <f>VLOOKUP(FACT_INCLUDES[[#This Row],[Order ID]], ORDERS[], 5)</f>
        <v>ARM1969@gmail.com</v>
      </c>
      <c r="I163" s="4">
        <f>VLOOKUP(FACT_INCLUDES[[#This Row],[Order ID]], ORDERS[], 6)</f>
        <v>0</v>
      </c>
      <c r="J163" s="54">
        <f>VLOOKUP(FACT_INCLUDES[[#This Row],[Order ID]], ORDERS[], 7)</f>
        <v>0</v>
      </c>
      <c r="K163" s="33">
        <v>10</v>
      </c>
      <c r="L163" s="4">
        <f>VLOOKUP(FACT_INCLUDES[[#This Row],[DW Version]], VERSIONS[], 2)</f>
        <v>100</v>
      </c>
      <c r="M163" s="4">
        <f>VLOOKUP(FACT_INCLUDES[[#This Row],[DW Version]], VERSIONS[], 3)</f>
        <v>3.5</v>
      </c>
      <c r="N163" s="4" t="str">
        <f>VLOOKUP(FACT_INCLUDES[[#This Row],[DW Version]], VERSIONS[], 4)</f>
        <v>purple lilac</v>
      </c>
      <c r="O163" s="51">
        <f>VLOOKUP(FACT_INCLUDES[[#This Row],[DW Version]], VERSIONS[], 5)</f>
        <v>312.5319471315027</v>
      </c>
      <c r="P163" s="4" t="str">
        <f>VLOOKUP(FACT_INCLUDES[[#This Row],[DW Version]], VERSIONS[], 6)</f>
        <v>Nike Kettlebell</v>
      </c>
      <c r="Q163" s="4" t="str">
        <f>VLOOKUP(FACT_INCLUDES[[#This Row],[DW Version]], VERSIONS[], 7)</f>
        <v>Sport Equipment</v>
      </c>
      <c r="R163" s="51">
        <f>FACT_INCLUDES[[#This Row],[Version Price]]*FACT_INCLUDES[[#This Row],[Quantity]]</f>
        <v>1250.1277885260108</v>
      </c>
      <c r="S163" s="51">
        <f>FACT_INCLUDES[[#This Row],[Amount]]*(1-FACT_INCLUDES[[#This Row],[Order Discount]])</f>
        <v>1250.1277885260108</v>
      </c>
      <c r="T163" s="51">
        <f t="shared" si="2"/>
        <v>2407.3824887283063</v>
      </c>
      <c r="U163" s="57">
        <f>FACT_INCLUDES[[#This Row],[Income]]/FACT_INCLUDES[[#This Row],[Total Order Income]]</f>
        <v>0.51928922569607439</v>
      </c>
      <c r="V163" s="33">
        <f>IF(FACT_INCLUDES[[#This Row],[Order Gap]]&gt;10, 1, 0)/COUNTIFS(FACT_INCLUDES[Order ID], FACT_INCLUDES[[#This Row],[Order ID]])</f>
        <v>0</v>
      </c>
      <c r="W163" s="33">
        <f>IF(FACT_INCLUDES[[#This Row],[Order Type]]="Online", 1, 0)/COUNTIFS(FACT_INCLUDES[Order ID], FACT_INCLUDES[[#This Row],[Order ID]])</f>
        <v>0.5</v>
      </c>
      <c r="X163" s="52">
        <v>624.88603061509423</v>
      </c>
      <c r="Y163" s="52">
        <v>645.16102252087887</v>
      </c>
      <c r="Z163" s="64">
        <f>IF(FACT_INCLUDES[[#This Row],[Order Type]]="Online", 1, 0)*FACT_INCLUDES[[#This Row],[Income]]</f>
        <v>1250.1277885260108</v>
      </c>
    </row>
    <row r="164" spans="1:26" x14ac:dyDescent="0.3">
      <c r="A164" s="4">
        <v>752</v>
      </c>
      <c r="B164" s="4">
        <v>381</v>
      </c>
      <c r="C164" s="4">
        <v>51</v>
      </c>
      <c r="D164" s="58">
        <v>4</v>
      </c>
      <c r="E164" s="28">
        <f>VLOOKUP(FACT_INCLUDES[[#This Row],[Order ID]], ORDERS[], 2)</f>
        <v>39388.591101005506</v>
      </c>
      <c r="F164" s="28">
        <f>VLOOKUP(FACT_INCLUDES[[#This Row],[Order ID]], ORDERS[], 3)</f>
        <v>39388.591101005506</v>
      </c>
      <c r="G164" s="4" t="str">
        <f>VLOOKUP(FACT_INCLUDES[[#This Row],[Order ID]], ORDERS[], 4)</f>
        <v>In-Store</v>
      </c>
      <c r="H164" s="4" t="str">
        <f>VLOOKUP(FACT_INCLUDES[[#This Row],[Order ID]], ORDERS[], 5)</f>
        <v>XGT7229@gmail.com</v>
      </c>
      <c r="I164" s="4">
        <f>VLOOKUP(FACT_INCLUDES[[#This Row],[Order ID]], ORDERS[], 6)</f>
        <v>26</v>
      </c>
      <c r="J164" s="54">
        <f>VLOOKUP(FACT_INCLUDES[[#This Row],[Order ID]], ORDERS[], 7)</f>
        <v>0</v>
      </c>
      <c r="K164" s="33">
        <v>0</v>
      </c>
      <c r="L164" s="4">
        <f>VLOOKUP(FACT_INCLUDES[[#This Row],[DW Version]], VERSIONS[], 2)</f>
        <v>5</v>
      </c>
      <c r="M164" s="4">
        <f>VLOOKUP(FACT_INCLUDES[[#This Row],[DW Version]], VERSIONS[], 3)</f>
        <v>8</v>
      </c>
      <c r="N164" s="4" t="str">
        <f>VLOOKUP(FACT_INCLUDES[[#This Row],[DW Version]], VERSIONS[], 4)</f>
        <v>white</v>
      </c>
      <c r="O164" s="51">
        <f>VLOOKUP(FACT_INCLUDES[[#This Row],[DW Version]], VERSIONS[], 5)</f>
        <v>314.43258620873007</v>
      </c>
      <c r="P164" s="4" t="str">
        <f>VLOOKUP(FACT_INCLUDES[[#This Row],[DW Version]], VERSIONS[], 6)</f>
        <v>Nike Football</v>
      </c>
      <c r="Q164" s="4" t="str">
        <f>VLOOKUP(FACT_INCLUDES[[#This Row],[DW Version]], VERSIONS[], 7)</f>
        <v>Sport Equipment</v>
      </c>
      <c r="R164" s="51">
        <f>FACT_INCLUDES[[#This Row],[Version Price]]*FACT_INCLUDES[[#This Row],[Quantity]]</f>
        <v>1257.7303448349203</v>
      </c>
      <c r="S164" s="51">
        <f>FACT_INCLUDES[[#This Row],[Amount]]*(1-FACT_INCLUDES[[#This Row],[Order Discount]])</f>
        <v>1257.7303448349203</v>
      </c>
      <c r="T164" s="51">
        <f t="shared" si="2"/>
        <v>1257.7303448349203</v>
      </c>
      <c r="U164" s="57">
        <f>FACT_INCLUDES[[#This Row],[Income]]/FACT_INCLUDES[[#This Row],[Total Order Income]]</f>
        <v>1</v>
      </c>
      <c r="V164" s="33">
        <f>IF(FACT_INCLUDES[[#This Row],[Order Gap]]&gt;10, 1, 0)/COUNTIFS(FACT_INCLUDES[Order ID], FACT_INCLUDES[[#This Row],[Order ID]])</f>
        <v>0</v>
      </c>
      <c r="W164" s="33">
        <f>IF(FACT_INCLUDES[[#This Row],[Order Type]]="Online", 1, 0)/COUNTIFS(FACT_INCLUDES[Order ID], FACT_INCLUDES[[#This Row],[Order ID]])</f>
        <v>0</v>
      </c>
      <c r="X164" s="52">
        <v>624.88603061509423</v>
      </c>
      <c r="Y164" s="52">
        <v>645.16102252087887</v>
      </c>
      <c r="Z164" s="64">
        <f>IF(FACT_INCLUDES[[#This Row],[Order Type]]="Online", 1, 0)*FACT_INCLUDES[[#This Row],[Income]]</f>
        <v>0</v>
      </c>
    </row>
    <row r="165" spans="1:26" x14ac:dyDescent="0.3">
      <c r="A165" s="4">
        <v>753</v>
      </c>
      <c r="B165" s="4">
        <v>382</v>
      </c>
      <c r="C165" s="4">
        <v>186</v>
      </c>
      <c r="D165" s="58">
        <v>3</v>
      </c>
      <c r="E165" s="28">
        <f>VLOOKUP(FACT_INCLUDES[[#This Row],[Order ID]], ORDERS[], 2)</f>
        <v>39157.515826292605</v>
      </c>
      <c r="F165" s="28">
        <f>VLOOKUP(FACT_INCLUDES[[#This Row],[Order ID]], ORDERS[], 3)</f>
        <v>39160.515826292605</v>
      </c>
      <c r="G165" s="4" t="str">
        <f>VLOOKUP(FACT_INCLUDES[[#This Row],[Order ID]], ORDERS[], 4)</f>
        <v>Online</v>
      </c>
      <c r="H165" s="4" t="str">
        <f>VLOOKUP(FACT_INCLUDES[[#This Row],[Order ID]], ORDERS[], 5)</f>
        <v>GRP1593@gmail.com</v>
      </c>
      <c r="I165" s="4">
        <f>VLOOKUP(FACT_INCLUDES[[#This Row],[Order ID]], ORDERS[], 6)</f>
        <v>0</v>
      </c>
      <c r="J165" s="54">
        <f>VLOOKUP(FACT_INCLUDES[[#This Row],[Order ID]], ORDERS[], 7)</f>
        <v>0</v>
      </c>
      <c r="K165" s="33">
        <v>3</v>
      </c>
      <c r="L165" s="4">
        <f>VLOOKUP(FACT_INCLUDES[[#This Row],[DW Version]], VERSIONS[], 2)</f>
        <v>19</v>
      </c>
      <c r="M165" s="4">
        <f>VLOOKUP(FACT_INCLUDES[[#This Row],[DW Version]], VERSIONS[], 3)</f>
        <v>7</v>
      </c>
      <c r="N165" s="4" t="str">
        <f>VLOOKUP(FACT_INCLUDES[[#This Row],[DW Version]], VERSIONS[], 4)</f>
        <v>dark purple</v>
      </c>
      <c r="O165" s="51">
        <f>VLOOKUP(FACT_INCLUDES[[#This Row],[DW Version]], VERSIONS[], 5)</f>
        <v>343.18123528496176</v>
      </c>
      <c r="P165" s="4" t="str">
        <f>VLOOKUP(FACT_INCLUDES[[#This Row],[DW Version]], VERSIONS[], 6)</f>
        <v>Windrunner Jacket</v>
      </c>
      <c r="Q165" s="4" t="str">
        <f>VLOOKUP(FACT_INCLUDES[[#This Row],[DW Version]], VERSIONS[], 7)</f>
        <v>Apparel</v>
      </c>
      <c r="R165" s="51">
        <f>FACT_INCLUDES[[#This Row],[Version Price]]*FACT_INCLUDES[[#This Row],[Quantity]]</f>
        <v>1029.5437058548853</v>
      </c>
      <c r="S165" s="51">
        <f>FACT_INCLUDES[[#This Row],[Amount]]*(1-FACT_INCLUDES[[#This Row],[Order Discount]])</f>
        <v>1029.5437058548853</v>
      </c>
      <c r="T165" s="51">
        <f t="shared" si="2"/>
        <v>1655.5219495956571</v>
      </c>
      <c r="U165" s="57">
        <f>FACT_INCLUDES[[#This Row],[Income]]/FACT_INCLUDES[[#This Row],[Total Order Income]]</f>
        <v>0.62188466066930725</v>
      </c>
      <c r="V165" s="33">
        <f>IF(FACT_INCLUDES[[#This Row],[Order Gap]]&gt;10, 1, 0)/COUNTIFS(FACT_INCLUDES[Order ID], FACT_INCLUDES[[#This Row],[Order ID]])</f>
        <v>0</v>
      </c>
      <c r="W165" s="33">
        <f>IF(FACT_INCLUDES[[#This Row],[Order Type]]="Online", 1, 0)/COUNTIFS(FACT_INCLUDES[Order ID], FACT_INCLUDES[[#This Row],[Order ID]])</f>
        <v>0.5</v>
      </c>
      <c r="X165" s="52">
        <v>624.88603061509423</v>
      </c>
      <c r="Y165" s="52">
        <v>645.16102252087887</v>
      </c>
      <c r="Z165" s="64">
        <f>IF(FACT_INCLUDES[[#This Row],[Order Type]]="Online", 1, 0)*FACT_INCLUDES[[#This Row],[Income]]</f>
        <v>1029.5437058548853</v>
      </c>
    </row>
    <row r="166" spans="1:26" x14ac:dyDescent="0.3">
      <c r="A166" s="4">
        <v>754</v>
      </c>
      <c r="B166" s="4">
        <v>382</v>
      </c>
      <c r="C166" s="4">
        <v>656</v>
      </c>
      <c r="D166" s="58">
        <v>3</v>
      </c>
      <c r="E166" s="28">
        <f>VLOOKUP(FACT_INCLUDES[[#This Row],[Order ID]], ORDERS[], 2)</f>
        <v>39157.515826292605</v>
      </c>
      <c r="F166" s="28">
        <f>VLOOKUP(FACT_INCLUDES[[#This Row],[Order ID]], ORDERS[], 3)</f>
        <v>39160.515826292605</v>
      </c>
      <c r="G166" s="4" t="str">
        <f>VLOOKUP(FACT_INCLUDES[[#This Row],[Order ID]], ORDERS[], 4)</f>
        <v>Online</v>
      </c>
      <c r="H166" s="4" t="str">
        <f>VLOOKUP(FACT_INCLUDES[[#This Row],[Order ID]], ORDERS[], 5)</f>
        <v>GRP1593@gmail.com</v>
      </c>
      <c r="I166" s="4">
        <f>VLOOKUP(FACT_INCLUDES[[#This Row],[Order ID]], ORDERS[], 6)</f>
        <v>0</v>
      </c>
      <c r="J166" s="54">
        <f>VLOOKUP(FACT_INCLUDES[[#This Row],[Order ID]], ORDERS[], 7)</f>
        <v>0</v>
      </c>
      <c r="K166" s="33">
        <v>3</v>
      </c>
      <c r="L166" s="4">
        <f>VLOOKUP(FACT_INCLUDES[[#This Row],[DW Version]], VERSIONS[], 2)</f>
        <v>66</v>
      </c>
      <c r="M166" s="4">
        <f>VLOOKUP(FACT_INCLUDES[[#This Row],[DW Version]], VERSIONS[], 3)</f>
        <v>10.5</v>
      </c>
      <c r="N166" s="4" t="str">
        <f>VLOOKUP(FACT_INCLUDES[[#This Row],[DW Version]], VERSIONS[], 4)</f>
        <v>white</v>
      </c>
      <c r="O166" s="51">
        <f>VLOOKUP(FACT_INCLUDES[[#This Row],[DW Version]], VERSIONS[], 5)</f>
        <v>208.65941458025733</v>
      </c>
      <c r="P166" s="4" t="str">
        <f>VLOOKUP(FACT_INCLUDES[[#This Row],[DW Version]], VERSIONS[], 6)</f>
        <v>Therma Training Pants</v>
      </c>
      <c r="Q166" s="4" t="str">
        <f>VLOOKUP(FACT_INCLUDES[[#This Row],[DW Version]], VERSIONS[], 7)</f>
        <v>Apparel</v>
      </c>
      <c r="R166" s="51">
        <f>FACT_INCLUDES[[#This Row],[Version Price]]*FACT_INCLUDES[[#This Row],[Quantity]]</f>
        <v>625.97824374077197</v>
      </c>
      <c r="S166" s="51">
        <f>FACT_INCLUDES[[#This Row],[Amount]]*(1-FACT_INCLUDES[[#This Row],[Order Discount]])</f>
        <v>625.97824374077197</v>
      </c>
      <c r="T166" s="51">
        <f t="shared" si="2"/>
        <v>1655.5219495956571</v>
      </c>
      <c r="U166" s="57">
        <f>FACT_INCLUDES[[#This Row],[Income]]/FACT_INCLUDES[[#This Row],[Total Order Income]]</f>
        <v>0.3781153393306928</v>
      </c>
      <c r="V166" s="33">
        <f>IF(FACT_INCLUDES[[#This Row],[Order Gap]]&gt;10, 1, 0)/COUNTIFS(FACT_INCLUDES[Order ID], FACT_INCLUDES[[#This Row],[Order ID]])</f>
        <v>0</v>
      </c>
      <c r="W166" s="33">
        <f>IF(FACT_INCLUDES[[#This Row],[Order Type]]="Online", 1, 0)/COUNTIFS(FACT_INCLUDES[Order ID], FACT_INCLUDES[[#This Row],[Order ID]])</f>
        <v>0.5</v>
      </c>
      <c r="X166" s="52">
        <v>624.88603061509423</v>
      </c>
      <c r="Y166" s="52">
        <v>645.16102252087887</v>
      </c>
      <c r="Z166" s="64">
        <f>IF(FACT_INCLUDES[[#This Row],[Order Type]]="Online", 1, 0)*FACT_INCLUDES[[#This Row],[Income]]</f>
        <v>625.97824374077197</v>
      </c>
    </row>
    <row r="167" spans="1:26" x14ac:dyDescent="0.3">
      <c r="A167" s="4">
        <v>771</v>
      </c>
      <c r="B167" s="4">
        <v>390</v>
      </c>
      <c r="C167" s="4">
        <v>525</v>
      </c>
      <c r="D167" s="58">
        <v>5</v>
      </c>
      <c r="E167" s="28">
        <f>VLOOKUP(FACT_INCLUDES[[#This Row],[Order ID]], ORDERS[], 2)</f>
        <v>39441.831142787007</v>
      </c>
      <c r="F167" s="28">
        <f>VLOOKUP(FACT_INCLUDES[[#This Row],[Order ID]], ORDERS[], 3)</f>
        <v>39458.831142787007</v>
      </c>
      <c r="G167" s="4" t="str">
        <f>VLOOKUP(FACT_INCLUDES[[#This Row],[Order ID]], ORDERS[], 4)</f>
        <v>Online</v>
      </c>
      <c r="H167" s="4" t="str">
        <f>VLOOKUP(FACT_INCLUDES[[#This Row],[Order ID]], ORDERS[], 5)</f>
        <v>QMX6585@gmail.com</v>
      </c>
      <c r="I167" s="4">
        <f>VLOOKUP(FACT_INCLUDES[[#This Row],[Order ID]], ORDERS[], 6)</f>
        <v>0</v>
      </c>
      <c r="J167" s="54">
        <f>VLOOKUP(FACT_INCLUDES[[#This Row],[Order ID]], ORDERS[], 7)</f>
        <v>0</v>
      </c>
      <c r="K167" s="33">
        <v>17</v>
      </c>
      <c r="L167" s="4">
        <f>VLOOKUP(FACT_INCLUDES[[#This Row],[DW Version]], VERSIONS[], 2)</f>
        <v>54</v>
      </c>
      <c r="M167" s="4">
        <f>VLOOKUP(FACT_INCLUDES[[#This Row],[DW Version]], VERSIONS[], 3)</f>
        <v>11</v>
      </c>
      <c r="N167" s="4" t="str">
        <f>VLOOKUP(FACT_INCLUDES[[#This Row],[DW Version]], VERSIONS[], 4)</f>
        <v>red</v>
      </c>
      <c r="O167" s="51">
        <f>VLOOKUP(FACT_INCLUDES[[#This Row],[DW Version]], VERSIONS[], 5)</f>
        <v>191.36353396556581</v>
      </c>
      <c r="P167" s="4" t="str">
        <f>VLOOKUP(FACT_INCLUDES[[#This Row],[DW Version]], VERSIONS[], 6)</f>
        <v>Legend React</v>
      </c>
      <c r="Q167" s="4" t="str">
        <f>VLOOKUP(FACT_INCLUDES[[#This Row],[DW Version]], VERSIONS[], 7)</f>
        <v>Shoe</v>
      </c>
      <c r="R167" s="51">
        <f>FACT_INCLUDES[[#This Row],[Version Price]]*FACT_INCLUDES[[#This Row],[Quantity]]</f>
        <v>956.81766982782904</v>
      </c>
      <c r="S167" s="51">
        <f>FACT_INCLUDES[[#This Row],[Amount]]*(1-FACT_INCLUDES[[#This Row],[Order Discount]])</f>
        <v>956.81766982782904</v>
      </c>
      <c r="T167" s="51">
        <f t="shared" si="2"/>
        <v>1334.0381780171799</v>
      </c>
      <c r="U167" s="57">
        <f>FACT_INCLUDES[[#This Row],[Income]]/FACT_INCLUDES[[#This Row],[Total Order Income]]</f>
        <v>0.71723409838987906</v>
      </c>
      <c r="V167" s="33">
        <f>IF(FACT_INCLUDES[[#This Row],[Order Gap]]&gt;10, 1, 0)/COUNTIFS(FACT_INCLUDES[Order ID], FACT_INCLUDES[[#This Row],[Order ID]])</f>
        <v>0.5</v>
      </c>
      <c r="W167" s="33">
        <f>IF(FACT_INCLUDES[[#This Row],[Order Type]]="Online", 1, 0)/COUNTIFS(FACT_INCLUDES[Order ID], FACT_INCLUDES[[#This Row],[Order ID]])</f>
        <v>0.5</v>
      </c>
      <c r="X167" s="52">
        <v>624.88603061509423</v>
      </c>
      <c r="Y167" s="52">
        <v>645.16102252087887</v>
      </c>
      <c r="Z167" s="64">
        <f>IF(FACT_INCLUDES[[#This Row],[Order Type]]="Online", 1, 0)*FACT_INCLUDES[[#This Row],[Income]]</f>
        <v>956.81766982782904</v>
      </c>
    </row>
    <row r="168" spans="1:26" x14ac:dyDescent="0.3">
      <c r="A168" s="4">
        <v>772</v>
      </c>
      <c r="B168" s="4">
        <v>390</v>
      </c>
      <c r="C168" s="4">
        <v>691</v>
      </c>
      <c r="D168" s="58">
        <v>3</v>
      </c>
      <c r="E168" s="28">
        <f>VLOOKUP(FACT_INCLUDES[[#This Row],[Order ID]], ORDERS[], 2)</f>
        <v>39441.831142787007</v>
      </c>
      <c r="F168" s="28">
        <f>VLOOKUP(FACT_INCLUDES[[#This Row],[Order ID]], ORDERS[], 3)</f>
        <v>39458.831142787007</v>
      </c>
      <c r="G168" s="4" t="str">
        <f>VLOOKUP(FACT_INCLUDES[[#This Row],[Order ID]], ORDERS[], 4)</f>
        <v>Online</v>
      </c>
      <c r="H168" s="4" t="str">
        <f>VLOOKUP(FACT_INCLUDES[[#This Row],[Order ID]], ORDERS[], 5)</f>
        <v>QMX6585@gmail.com</v>
      </c>
      <c r="I168" s="4">
        <f>VLOOKUP(FACT_INCLUDES[[#This Row],[Order ID]], ORDERS[], 6)</f>
        <v>0</v>
      </c>
      <c r="J168" s="54">
        <f>VLOOKUP(FACT_INCLUDES[[#This Row],[Order ID]], ORDERS[], 7)</f>
        <v>0</v>
      </c>
      <c r="K168" s="33">
        <v>17</v>
      </c>
      <c r="L168" s="4">
        <f>VLOOKUP(FACT_INCLUDES[[#This Row],[DW Version]], VERSIONS[], 2)</f>
        <v>71</v>
      </c>
      <c r="M168" s="4">
        <f>VLOOKUP(FACT_INCLUDES[[#This Row],[DW Version]], VERSIONS[], 3)</f>
        <v>5</v>
      </c>
      <c r="N168" s="4" t="str">
        <f>VLOOKUP(FACT_INCLUDES[[#This Row],[DW Version]], VERSIONS[], 4)</f>
        <v>gold</v>
      </c>
      <c r="O168" s="51">
        <f>VLOOKUP(FACT_INCLUDES[[#This Row],[DW Version]], VERSIONS[], 5)</f>
        <v>125.74016939645028</v>
      </c>
      <c r="P168" s="4" t="str">
        <f>VLOOKUP(FACT_INCLUDES[[#This Row],[DW Version]], VERSIONS[], 6)</f>
        <v>AeroSwift Running Top</v>
      </c>
      <c r="Q168" s="4" t="str">
        <f>VLOOKUP(FACT_INCLUDES[[#This Row],[DW Version]], VERSIONS[], 7)</f>
        <v>Apparel</v>
      </c>
      <c r="R168" s="51">
        <f>FACT_INCLUDES[[#This Row],[Version Price]]*FACT_INCLUDES[[#This Row],[Quantity]]</f>
        <v>377.22050818935088</v>
      </c>
      <c r="S168" s="51">
        <f>FACT_INCLUDES[[#This Row],[Amount]]*(1-FACT_INCLUDES[[#This Row],[Order Discount]])</f>
        <v>377.22050818935088</v>
      </c>
      <c r="T168" s="51">
        <f t="shared" si="2"/>
        <v>1334.0381780171799</v>
      </c>
      <c r="U168" s="57">
        <f>FACT_INCLUDES[[#This Row],[Income]]/FACT_INCLUDES[[#This Row],[Total Order Income]]</f>
        <v>0.28276590161012094</v>
      </c>
      <c r="V168" s="33">
        <f>IF(FACT_INCLUDES[[#This Row],[Order Gap]]&gt;10, 1, 0)/COUNTIFS(FACT_INCLUDES[Order ID], FACT_INCLUDES[[#This Row],[Order ID]])</f>
        <v>0.5</v>
      </c>
      <c r="W168" s="33">
        <f>IF(FACT_INCLUDES[[#This Row],[Order Type]]="Online", 1, 0)/COUNTIFS(FACT_INCLUDES[Order ID], FACT_INCLUDES[[#This Row],[Order ID]])</f>
        <v>0.5</v>
      </c>
      <c r="X168" s="52">
        <v>624.88603061509423</v>
      </c>
      <c r="Y168" s="52">
        <v>645.16102252087887</v>
      </c>
      <c r="Z168" s="64">
        <f>IF(FACT_INCLUDES[[#This Row],[Order Type]]="Online", 1, 0)*FACT_INCLUDES[[#This Row],[Income]]</f>
        <v>377.22050818935088</v>
      </c>
    </row>
    <row r="169" spans="1:26" x14ac:dyDescent="0.3">
      <c r="A169" s="4">
        <v>795</v>
      </c>
      <c r="B169" s="4">
        <v>402</v>
      </c>
      <c r="C169" s="4">
        <v>663</v>
      </c>
      <c r="D169" s="58">
        <v>2</v>
      </c>
      <c r="E169" s="28">
        <f>VLOOKUP(FACT_INCLUDES[[#This Row],[Order ID]], ORDERS[], 2)</f>
        <v>39301.919313150443</v>
      </c>
      <c r="F169" s="28">
        <f>VLOOKUP(FACT_INCLUDES[[#This Row],[Order ID]], ORDERS[], 3)</f>
        <v>39301.919313150443</v>
      </c>
      <c r="G169" s="4" t="str">
        <f>VLOOKUP(FACT_INCLUDES[[#This Row],[Order ID]], ORDERS[], 4)</f>
        <v>In-Store</v>
      </c>
      <c r="H169" s="4" t="str">
        <f>VLOOKUP(FACT_INCLUDES[[#This Row],[Order ID]], ORDERS[], 5)</f>
        <v>BOT4822@gmail.com</v>
      </c>
      <c r="I169" s="4">
        <f>VLOOKUP(FACT_INCLUDES[[#This Row],[Order ID]], ORDERS[], 6)</f>
        <v>12</v>
      </c>
      <c r="J169" s="54">
        <f>VLOOKUP(FACT_INCLUDES[[#This Row],[Order ID]], ORDERS[], 7)</f>
        <v>0</v>
      </c>
      <c r="K169" s="33">
        <v>0</v>
      </c>
      <c r="L169" s="4">
        <f>VLOOKUP(FACT_INCLUDES[[#This Row],[DW Version]], VERSIONS[], 2)</f>
        <v>67</v>
      </c>
      <c r="M169" s="4">
        <f>VLOOKUP(FACT_INCLUDES[[#This Row],[DW Version]], VERSIONS[], 3)</f>
        <v>8</v>
      </c>
      <c r="N169" s="4" t="str">
        <f>VLOOKUP(FACT_INCLUDES[[#This Row],[DW Version]], VERSIONS[], 4)</f>
        <v>white</v>
      </c>
      <c r="O169" s="51">
        <f>VLOOKUP(FACT_INCLUDES[[#This Row],[DW Version]], VERSIONS[], 5)</f>
        <v>333.56862231425094</v>
      </c>
      <c r="P169" s="4" t="str">
        <f>VLOOKUP(FACT_INCLUDES[[#This Row],[DW Version]], VERSIONS[], 6)</f>
        <v>Phantom VSN Elite</v>
      </c>
      <c r="Q169" s="4" t="str">
        <f>VLOOKUP(FACT_INCLUDES[[#This Row],[DW Version]], VERSIONS[], 7)</f>
        <v>Shoe</v>
      </c>
      <c r="R169" s="51">
        <f>FACT_INCLUDES[[#This Row],[Version Price]]*FACT_INCLUDES[[#This Row],[Quantity]]</f>
        <v>667.13724462850189</v>
      </c>
      <c r="S169" s="51">
        <f>FACT_INCLUDES[[#This Row],[Amount]]*(1-FACT_INCLUDES[[#This Row],[Order Discount]])</f>
        <v>667.13724462850189</v>
      </c>
      <c r="T169" s="51">
        <f t="shared" si="2"/>
        <v>667.13724462850189</v>
      </c>
      <c r="U169" s="57">
        <f>FACT_INCLUDES[[#This Row],[Income]]/FACT_INCLUDES[[#This Row],[Total Order Income]]</f>
        <v>1</v>
      </c>
      <c r="V169" s="33">
        <f>IF(FACT_INCLUDES[[#This Row],[Order Gap]]&gt;10, 1, 0)/COUNTIFS(FACT_INCLUDES[Order ID], FACT_INCLUDES[[#This Row],[Order ID]])</f>
        <v>0</v>
      </c>
      <c r="W169" s="33">
        <f>IF(FACT_INCLUDES[[#This Row],[Order Type]]="Online", 1, 0)/COUNTIFS(FACT_INCLUDES[Order ID], FACT_INCLUDES[[#This Row],[Order ID]])</f>
        <v>0</v>
      </c>
      <c r="X169" s="52">
        <v>624.88603061509423</v>
      </c>
      <c r="Y169" s="52">
        <v>645.16102252087887</v>
      </c>
      <c r="Z169" s="64">
        <f>IF(FACT_INCLUDES[[#This Row],[Order Type]]="Online", 1, 0)*FACT_INCLUDES[[#This Row],[Income]]</f>
        <v>0</v>
      </c>
    </row>
    <row r="170" spans="1:26" x14ac:dyDescent="0.3">
      <c r="A170" s="4">
        <v>871</v>
      </c>
      <c r="B170" s="4">
        <v>442</v>
      </c>
      <c r="C170" s="4">
        <v>183</v>
      </c>
      <c r="D170" s="58">
        <v>1</v>
      </c>
      <c r="E170" s="28">
        <f>VLOOKUP(FACT_INCLUDES[[#This Row],[Order ID]], ORDERS[], 2)</f>
        <v>39236.533933615523</v>
      </c>
      <c r="F170" s="28">
        <f>VLOOKUP(FACT_INCLUDES[[#This Row],[Order ID]], ORDERS[], 3)</f>
        <v>39250.533933615523</v>
      </c>
      <c r="G170" s="4" t="str">
        <f>VLOOKUP(FACT_INCLUDES[[#This Row],[Order ID]], ORDERS[], 4)</f>
        <v>Online</v>
      </c>
      <c r="H170" s="4" t="str">
        <f>VLOOKUP(FACT_INCLUDES[[#This Row],[Order ID]], ORDERS[], 5)</f>
        <v>UDO3170@gmail.com</v>
      </c>
      <c r="I170" s="4">
        <f>VLOOKUP(FACT_INCLUDES[[#This Row],[Order ID]], ORDERS[], 6)</f>
        <v>0</v>
      </c>
      <c r="J170" s="54">
        <f>VLOOKUP(FACT_INCLUDES[[#This Row],[Order ID]], ORDERS[], 7)</f>
        <v>0</v>
      </c>
      <c r="K170" s="33">
        <v>14</v>
      </c>
      <c r="L170" s="4">
        <f>VLOOKUP(FACT_INCLUDES[[#This Row],[DW Version]], VERSIONS[], 2)</f>
        <v>18</v>
      </c>
      <c r="M170" s="4">
        <f>VLOOKUP(FACT_INCLUDES[[#This Row],[DW Version]], VERSIONS[], 3)</f>
        <v>12.5</v>
      </c>
      <c r="N170" s="4" t="str">
        <f>VLOOKUP(FACT_INCLUDES[[#This Row],[DW Version]], VERSIONS[], 4)</f>
        <v>black</v>
      </c>
      <c r="O170" s="51">
        <f>VLOOKUP(FACT_INCLUDES[[#This Row],[DW Version]], VERSIONS[], 5)</f>
        <v>47.692449201706012</v>
      </c>
      <c r="P170" s="4" t="str">
        <f>VLOOKUP(FACT_INCLUDES[[#This Row],[DW Version]], VERSIONS[], 6)</f>
        <v>Metcon</v>
      </c>
      <c r="Q170" s="4" t="str">
        <f>VLOOKUP(FACT_INCLUDES[[#This Row],[DW Version]], VERSIONS[], 7)</f>
        <v>Shoe</v>
      </c>
      <c r="R170" s="51">
        <f>FACT_INCLUDES[[#This Row],[Version Price]]*FACT_INCLUDES[[#This Row],[Quantity]]</f>
        <v>47.692449201706012</v>
      </c>
      <c r="S170" s="51">
        <f>FACT_INCLUDES[[#This Row],[Amount]]*(1-FACT_INCLUDES[[#This Row],[Order Discount]])</f>
        <v>47.692449201706012</v>
      </c>
      <c r="T170" s="51">
        <f t="shared" si="2"/>
        <v>398.64595561801627</v>
      </c>
      <c r="U170" s="57">
        <f>FACT_INCLUDES[[#This Row],[Income]]/FACT_INCLUDES[[#This Row],[Total Order Income]]</f>
        <v>0.1196361044921902</v>
      </c>
      <c r="V170" s="33">
        <f>IF(FACT_INCLUDES[[#This Row],[Order Gap]]&gt;10, 1, 0)/COUNTIFS(FACT_INCLUDES[Order ID], FACT_INCLUDES[[#This Row],[Order ID]])</f>
        <v>0.5</v>
      </c>
      <c r="W170" s="33">
        <f>IF(FACT_INCLUDES[[#This Row],[Order Type]]="Online", 1, 0)/COUNTIFS(FACT_INCLUDES[Order ID], FACT_INCLUDES[[#This Row],[Order ID]])</f>
        <v>0.5</v>
      </c>
      <c r="X170" s="52">
        <v>624.88603061509423</v>
      </c>
      <c r="Y170" s="52">
        <v>645.16102252087887</v>
      </c>
      <c r="Z170" s="64">
        <f>IF(FACT_INCLUDES[[#This Row],[Order Type]]="Online", 1, 0)*FACT_INCLUDES[[#This Row],[Income]]</f>
        <v>47.692449201706012</v>
      </c>
    </row>
    <row r="171" spans="1:26" x14ac:dyDescent="0.3">
      <c r="A171" s="4">
        <v>872</v>
      </c>
      <c r="B171" s="4">
        <v>442</v>
      </c>
      <c r="C171" s="4">
        <v>327</v>
      </c>
      <c r="D171" s="58">
        <v>1</v>
      </c>
      <c r="E171" s="28">
        <f>VLOOKUP(FACT_INCLUDES[[#This Row],[Order ID]], ORDERS[], 2)</f>
        <v>39236.533933615523</v>
      </c>
      <c r="F171" s="28">
        <f>VLOOKUP(FACT_INCLUDES[[#This Row],[Order ID]], ORDERS[], 3)</f>
        <v>39250.533933615523</v>
      </c>
      <c r="G171" s="4" t="str">
        <f>VLOOKUP(FACT_INCLUDES[[#This Row],[Order ID]], ORDERS[], 4)</f>
        <v>Online</v>
      </c>
      <c r="H171" s="4" t="str">
        <f>VLOOKUP(FACT_INCLUDES[[#This Row],[Order ID]], ORDERS[], 5)</f>
        <v>UDO3170@gmail.com</v>
      </c>
      <c r="I171" s="4">
        <f>VLOOKUP(FACT_INCLUDES[[#This Row],[Order ID]], ORDERS[], 6)</f>
        <v>0</v>
      </c>
      <c r="J171" s="54">
        <f>VLOOKUP(FACT_INCLUDES[[#This Row],[Order ID]], ORDERS[], 7)</f>
        <v>0</v>
      </c>
      <c r="K171" s="33">
        <v>14</v>
      </c>
      <c r="L171" s="4">
        <f>VLOOKUP(FACT_INCLUDES[[#This Row],[DW Version]], VERSIONS[], 2)</f>
        <v>33</v>
      </c>
      <c r="M171" s="4">
        <f>VLOOKUP(FACT_INCLUDES[[#This Row],[DW Version]], VERSIONS[], 3)</f>
        <v>8.5</v>
      </c>
      <c r="N171" s="4" t="str">
        <f>VLOOKUP(FACT_INCLUDES[[#This Row],[DW Version]], VERSIONS[], 4)</f>
        <v>orange</v>
      </c>
      <c r="O171" s="51">
        <f>VLOOKUP(FACT_INCLUDES[[#This Row],[DW Version]], VERSIONS[], 5)</f>
        <v>350.95350641631029</v>
      </c>
      <c r="P171" s="4" t="str">
        <f>VLOOKUP(FACT_INCLUDES[[#This Row],[DW Version]], VERSIONS[], 6)</f>
        <v>Element Running Top</v>
      </c>
      <c r="Q171" s="4" t="str">
        <f>VLOOKUP(FACT_INCLUDES[[#This Row],[DW Version]], VERSIONS[], 7)</f>
        <v>Apparel</v>
      </c>
      <c r="R171" s="51">
        <f>FACT_INCLUDES[[#This Row],[Version Price]]*FACT_INCLUDES[[#This Row],[Quantity]]</f>
        <v>350.95350641631029</v>
      </c>
      <c r="S171" s="51">
        <f>FACT_INCLUDES[[#This Row],[Amount]]*(1-FACT_INCLUDES[[#This Row],[Order Discount]])</f>
        <v>350.95350641631029</v>
      </c>
      <c r="T171" s="51">
        <f t="shared" si="2"/>
        <v>398.64595561801627</v>
      </c>
      <c r="U171" s="57">
        <f>FACT_INCLUDES[[#This Row],[Income]]/FACT_INCLUDES[[#This Row],[Total Order Income]]</f>
        <v>0.88036389550780991</v>
      </c>
      <c r="V171" s="33">
        <f>IF(FACT_INCLUDES[[#This Row],[Order Gap]]&gt;10, 1, 0)/COUNTIFS(FACT_INCLUDES[Order ID], FACT_INCLUDES[[#This Row],[Order ID]])</f>
        <v>0.5</v>
      </c>
      <c r="W171" s="33">
        <f>IF(FACT_INCLUDES[[#This Row],[Order Type]]="Online", 1, 0)/COUNTIFS(FACT_INCLUDES[Order ID], FACT_INCLUDES[[#This Row],[Order ID]])</f>
        <v>0.5</v>
      </c>
      <c r="X171" s="52">
        <v>624.88603061509423</v>
      </c>
      <c r="Y171" s="52">
        <v>645.16102252087887</v>
      </c>
      <c r="Z171" s="64">
        <f>IF(FACT_INCLUDES[[#This Row],[Order Type]]="Online", 1, 0)*FACT_INCLUDES[[#This Row],[Income]]</f>
        <v>350.95350641631029</v>
      </c>
    </row>
    <row r="172" spans="1:26" x14ac:dyDescent="0.3">
      <c r="A172" s="4">
        <v>921</v>
      </c>
      <c r="B172" s="4">
        <v>464</v>
      </c>
      <c r="C172" s="4">
        <v>305</v>
      </c>
      <c r="D172" s="58">
        <v>2</v>
      </c>
      <c r="E172" s="28">
        <f>VLOOKUP(FACT_INCLUDES[[#This Row],[Order ID]], ORDERS[], 2)</f>
        <v>39173.715320458548</v>
      </c>
      <c r="F172" s="28">
        <f>VLOOKUP(FACT_INCLUDES[[#This Row],[Order ID]], ORDERS[], 3)</f>
        <v>39173.715320458548</v>
      </c>
      <c r="G172" s="4" t="str">
        <f>VLOOKUP(FACT_INCLUDES[[#This Row],[Order ID]], ORDERS[], 4)</f>
        <v>In-Store</v>
      </c>
      <c r="H172" s="4" t="str">
        <f>VLOOKUP(FACT_INCLUDES[[#This Row],[Order ID]], ORDERS[], 5)</f>
        <v>BOT4822@gmail.com</v>
      </c>
      <c r="I172" s="4">
        <f>VLOOKUP(FACT_INCLUDES[[#This Row],[Order ID]], ORDERS[], 6)</f>
        <v>35</v>
      </c>
      <c r="J172" s="54">
        <f>VLOOKUP(FACT_INCLUDES[[#This Row],[Order ID]], ORDERS[], 7)</f>
        <v>0</v>
      </c>
      <c r="K172" s="33">
        <v>0</v>
      </c>
      <c r="L172" s="4">
        <f>VLOOKUP(FACT_INCLUDES[[#This Row],[DW Version]], VERSIONS[], 2)</f>
        <v>30</v>
      </c>
      <c r="M172" s="4">
        <f>VLOOKUP(FACT_INCLUDES[[#This Row],[DW Version]], VERSIONS[], 3)</f>
        <v>12.5</v>
      </c>
      <c r="N172" s="4" t="str">
        <f>VLOOKUP(FACT_INCLUDES[[#This Row],[DW Version]], VERSIONS[], 4)</f>
        <v>white</v>
      </c>
      <c r="O172" s="51">
        <f>VLOOKUP(FACT_INCLUDES[[#This Row],[DW Version]], VERSIONS[], 5)</f>
        <v>344.95257390536119</v>
      </c>
      <c r="P172" s="4" t="str">
        <f>VLOOKUP(FACT_INCLUDES[[#This Row],[DW Version]], VERSIONS[], 6)</f>
        <v>Air Zoom Terra Kiger</v>
      </c>
      <c r="Q172" s="4" t="str">
        <f>VLOOKUP(FACT_INCLUDES[[#This Row],[DW Version]], VERSIONS[], 7)</f>
        <v>Shoe</v>
      </c>
      <c r="R172" s="51">
        <f>FACT_INCLUDES[[#This Row],[Version Price]]*FACT_INCLUDES[[#This Row],[Quantity]]</f>
        <v>689.90514781072238</v>
      </c>
      <c r="S172" s="51">
        <f>FACT_INCLUDES[[#This Row],[Amount]]*(1-FACT_INCLUDES[[#This Row],[Order Discount]])</f>
        <v>689.90514781072238</v>
      </c>
      <c r="T172" s="51">
        <f t="shared" si="2"/>
        <v>2111.4252624258106</v>
      </c>
      <c r="U172" s="57">
        <f>FACT_INCLUDES[[#This Row],[Income]]/FACT_INCLUDES[[#This Row],[Total Order Income]]</f>
        <v>0.32674855231110206</v>
      </c>
      <c r="V172" s="33">
        <f>IF(FACT_INCLUDES[[#This Row],[Order Gap]]&gt;10, 1, 0)/COUNTIFS(FACT_INCLUDES[Order ID], FACT_INCLUDES[[#This Row],[Order ID]])</f>
        <v>0</v>
      </c>
      <c r="W172" s="33">
        <f>IF(FACT_INCLUDES[[#This Row],[Order Type]]="Online", 1, 0)/COUNTIFS(FACT_INCLUDES[Order ID], FACT_INCLUDES[[#This Row],[Order ID]])</f>
        <v>0</v>
      </c>
      <c r="X172" s="52">
        <v>624.88603061509423</v>
      </c>
      <c r="Y172" s="52">
        <v>645.16102252087887</v>
      </c>
      <c r="Z172" s="64">
        <f>IF(FACT_INCLUDES[[#This Row],[Order Type]]="Online", 1, 0)*FACT_INCLUDES[[#This Row],[Income]]</f>
        <v>0</v>
      </c>
    </row>
    <row r="173" spans="1:26" x14ac:dyDescent="0.3">
      <c r="A173" s="4">
        <v>922</v>
      </c>
      <c r="B173" s="4">
        <v>464</v>
      </c>
      <c r="C173" s="4">
        <v>714</v>
      </c>
      <c r="D173" s="58">
        <v>2</v>
      </c>
      <c r="E173" s="28">
        <f>VLOOKUP(FACT_INCLUDES[[#This Row],[Order ID]], ORDERS[], 2)</f>
        <v>39173.715320458548</v>
      </c>
      <c r="F173" s="28">
        <f>VLOOKUP(FACT_INCLUDES[[#This Row],[Order ID]], ORDERS[], 3)</f>
        <v>39173.715320458548</v>
      </c>
      <c r="G173" s="4" t="str">
        <f>VLOOKUP(FACT_INCLUDES[[#This Row],[Order ID]], ORDERS[], 4)</f>
        <v>In-Store</v>
      </c>
      <c r="H173" s="4" t="str">
        <f>VLOOKUP(FACT_INCLUDES[[#This Row],[Order ID]], ORDERS[], 5)</f>
        <v>BOT4822@gmail.com</v>
      </c>
      <c r="I173" s="4">
        <f>VLOOKUP(FACT_INCLUDES[[#This Row],[Order ID]], ORDERS[], 6)</f>
        <v>35</v>
      </c>
      <c r="J173" s="54">
        <f>VLOOKUP(FACT_INCLUDES[[#This Row],[Order ID]], ORDERS[], 7)</f>
        <v>0</v>
      </c>
      <c r="K173" s="33">
        <v>0</v>
      </c>
      <c r="L173" s="4">
        <f>VLOOKUP(FACT_INCLUDES[[#This Row],[DW Version]], VERSIONS[], 2)</f>
        <v>73</v>
      </c>
      <c r="M173" s="4">
        <f>VLOOKUP(FACT_INCLUDES[[#This Row],[DW Version]], VERSIONS[], 3)</f>
        <v>6.5</v>
      </c>
      <c r="N173" s="4" t="str">
        <f>VLOOKUP(FACT_INCLUDES[[#This Row],[DW Version]], VERSIONS[], 4)</f>
        <v>silver</v>
      </c>
      <c r="O173" s="51">
        <f>VLOOKUP(FACT_INCLUDES[[#This Row],[DW Version]], VERSIONS[], 5)</f>
        <v>240.18316162028003</v>
      </c>
      <c r="P173" s="4" t="str">
        <f>VLOOKUP(FACT_INCLUDES[[#This Row],[DW Version]], VERSIONS[], 6)</f>
        <v>Air Max 720</v>
      </c>
      <c r="Q173" s="4" t="str">
        <f>VLOOKUP(FACT_INCLUDES[[#This Row],[DW Version]], VERSIONS[], 7)</f>
        <v>Shoe</v>
      </c>
      <c r="R173" s="51">
        <f>FACT_INCLUDES[[#This Row],[Version Price]]*FACT_INCLUDES[[#This Row],[Quantity]]</f>
        <v>480.36632324056006</v>
      </c>
      <c r="S173" s="51">
        <f>FACT_INCLUDES[[#This Row],[Amount]]*(1-FACT_INCLUDES[[#This Row],[Order Discount]])</f>
        <v>480.36632324056006</v>
      </c>
      <c r="T173" s="51">
        <f t="shared" si="2"/>
        <v>2111.4252624258106</v>
      </c>
      <c r="U173" s="57">
        <f>FACT_INCLUDES[[#This Row],[Income]]/FACT_INCLUDES[[#This Row],[Total Order Income]]</f>
        <v>0.22750808744642401</v>
      </c>
      <c r="V173" s="33">
        <f>IF(FACT_INCLUDES[[#This Row],[Order Gap]]&gt;10, 1, 0)/COUNTIFS(FACT_INCLUDES[Order ID], FACT_INCLUDES[[#This Row],[Order ID]])</f>
        <v>0</v>
      </c>
      <c r="W173" s="33">
        <f>IF(FACT_INCLUDES[[#This Row],[Order Type]]="Online", 1, 0)/COUNTIFS(FACT_INCLUDES[Order ID], FACT_INCLUDES[[#This Row],[Order ID]])</f>
        <v>0</v>
      </c>
      <c r="X173" s="52">
        <v>624.88603061509423</v>
      </c>
      <c r="Y173" s="52">
        <v>645.16102252087887</v>
      </c>
      <c r="Z173" s="64">
        <f>IF(FACT_INCLUDES[[#This Row],[Order Type]]="Online", 1, 0)*FACT_INCLUDES[[#This Row],[Income]]</f>
        <v>0</v>
      </c>
    </row>
    <row r="174" spans="1:26" x14ac:dyDescent="0.3">
      <c r="A174" s="4">
        <v>923</v>
      </c>
      <c r="B174" s="4">
        <v>464</v>
      </c>
      <c r="C174" s="4">
        <v>767</v>
      </c>
      <c r="D174" s="58">
        <v>4</v>
      </c>
      <c r="E174" s="28">
        <f>VLOOKUP(FACT_INCLUDES[[#This Row],[Order ID]], ORDERS[], 2)</f>
        <v>39173.715320458548</v>
      </c>
      <c r="F174" s="28">
        <f>VLOOKUP(FACT_INCLUDES[[#This Row],[Order ID]], ORDERS[], 3)</f>
        <v>39173.715320458548</v>
      </c>
      <c r="G174" s="4" t="str">
        <f>VLOOKUP(FACT_INCLUDES[[#This Row],[Order ID]], ORDERS[], 4)</f>
        <v>In-Store</v>
      </c>
      <c r="H174" s="4" t="str">
        <f>VLOOKUP(FACT_INCLUDES[[#This Row],[Order ID]], ORDERS[], 5)</f>
        <v>BOT4822@gmail.com</v>
      </c>
      <c r="I174" s="4">
        <f>VLOOKUP(FACT_INCLUDES[[#This Row],[Order ID]], ORDERS[], 6)</f>
        <v>35</v>
      </c>
      <c r="J174" s="54">
        <f>VLOOKUP(FACT_INCLUDES[[#This Row],[Order ID]], ORDERS[], 7)</f>
        <v>0</v>
      </c>
      <c r="K174" s="33">
        <v>0</v>
      </c>
      <c r="L174" s="4">
        <f>VLOOKUP(FACT_INCLUDES[[#This Row],[DW Version]], VERSIONS[], 2)</f>
        <v>79</v>
      </c>
      <c r="M174" s="4">
        <f>VLOOKUP(FACT_INCLUDES[[#This Row],[DW Version]], VERSIONS[], 3)</f>
        <v>7.5</v>
      </c>
      <c r="N174" s="4" t="str">
        <f>VLOOKUP(FACT_INCLUDES[[#This Row],[DW Version]], VERSIONS[], 4)</f>
        <v>white</v>
      </c>
      <c r="O174" s="51">
        <f>VLOOKUP(FACT_INCLUDES[[#This Row],[DW Version]], VERSIONS[], 5)</f>
        <v>235.28844784363207</v>
      </c>
      <c r="P174" s="4" t="str">
        <f>VLOOKUP(FACT_INCLUDES[[#This Row],[DW Version]], VERSIONS[], 6)</f>
        <v>Zoom Gravity</v>
      </c>
      <c r="Q174" s="4" t="str">
        <f>VLOOKUP(FACT_INCLUDES[[#This Row],[DW Version]], VERSIONS[], 7)</f>
        <v>Shoe</v>
      </c>
      <c r="R174" s="51">
        <f>FACT_INCLUDES[[#This Row],[Version Price]]*FACT_INCLUDES[[#This Row],[Quantity]]</f>
        <v>941.15379137452828</v>
      </c>
      <c r="S174" s="51">
        <f>FACT_INCLUDES[[#This Row],[Amount]]*(1-FACT_INCLUDES[[#This Row],[Order Discount]])</f>
        <v>941.15379137452828</v>
      </c>
      <c r="T174" s="51">
        <f t="shared" si="2"/>
        <v>2111.4252624258106</v>
      </c>
      <c r="U174" s="57">
        <f>FACT_INCLUDES[[#This Row],[Income]]/FACT_INCLUDES[[#This Row],[Total Order Income]]</f>
        <v>0.44574336024247396</v>
      </c>
      <c r="V174" s="33">
        <f>IF(FACT_INCLUDES[[#This Row],[Order Gap]]&gt;10, 1, 0)/COUNTIFS(FACT_INCLUDES[Order ID], FACT_INCLUDES[[#This Row],[Order ID]])</f>
        <v>0</v>
      </c>
      <c r="W174" s="33">
        <f>IF(FACT_INCLUDES[[#This Row],[Order Type]]="Online", 1, 0)/COUNTIFS(FACT_INCLUDES[Order ID], FACT_INCLUDES[[#This Row],[Order ID]])</f>
        <v>0</v>
      </c>
      <c r="X174" s="52">
        <v>624.88603061509423</v>
      </c>
      <c r="Y174" s="52">
        <v>645.16102252087887</v>
      </c>
      <c r="Z174" s="64">
        <f>IF(FACT_INCLUDES[[#This Row],[Order Type]]="Online", 1, 0)*FACT_INCLUDES[[#This Row],[Income]]</f>
        <v>0</v>
      </c>
    </row>
    <row r="175" spans="1:26" x14ac:dyDescent="0.3">
      <c r="A175" s="4">
        <v>930</v>
      </c>
      <c r="B175" s="4">
        <v>468</v>
      </c>
      <c r="C175" s="4">
        <v>15</v>
      </c>
      <c r="D175" s="58">
        <v>5</v>
      </c>
      <c r="E175" s="28">
        <f>VLOOKUP(FACT_INCLUDES[[#This Row],[Order ID]], ORDERS[], 2)</f>
        <v>39317.967504863256</v>
      </c>
      <c r="F175" s="28">
        <f>VLOOKUP(FACT_INCLUDES[[#This Row],[Order ID]], ORDERS[], 3)</f>
        <v>39317.967504863256</v>
      </c>
      <c r="G175" s="4" t="str">
        <f>VLOOKUP(FACT_INCLUDES[[#This Row],[Order ID]], ORDERS[], 4)</f>
        <v>In-Store</v>
      </c>
      <c r="H175" s="4" t="str">
        <f>VLOOKUP(FACT_INCLUDES[[#This Row],[Order ID]], ORDERS[], 5)</f>
        <v>XNW7474@gmail.com</v>
      </c>
      <c r="I175" s="4">
        <f>VLOOKUP(FACT_INCLUDES[[#This Row],[Order ID]], ORDERS[], 6)</f>
        <v>9</v>
      </c>
      <c r="J175" s="54">
        <f>VLOOKUP(FACT_INCLUDES[[#This Row],[Order ID]], ORDERS[], 7)</f>
        <v>0</v>
      </c>
      <c r="K175" s="33">
        <v>0</v>
      </c>
      <c r="L175" s="4">
        <f>VLOOKUP(FACT_INCLUDES[[#This Row],[DW Version]], VERSIONS[], 2)</f>
        <v>2</v>
      </c>
      <c r="M175" s="4">
        <f>VLOOKUP(FACT_INCLUDES[[#This Row],[DW Version]], VERSIONS[], 3)</f>
        <v>4</v>
      </c>
      <c r="N175" s="4" t="str">
        <f>VLOOKUP(FACT_INCLUDES[[#This Row],[DW Version]], VERSIONS[], 4)</f>
        <v>white</v>
      </c>
      <c r="O175" s="51">
        <f>VLOOKUP(FACT_INCLUDES[[#This Row],[DW Version]], VERSIONS[], 5)</f>
        <v>239.67225459917526</v>
      </c>
      <c r="P175" s="4" t="str">
        <f>VLOOKUP(FACT_INCLUDES[[#This Row],[DW Version]], VERSIONS[], 6)</f>
        <v>Air Force 1</v>
      </c>
      <c r="Q175" s="4" t="str">
        <f>VLOOKUP(FACT_INCLUDES[[#This Row],[DW Version]], VERSIONS[], 7)</f>
        <v>Shoe</v>
      </c>
      <c r="R175" s="51">
        <f>FACT_INCLUDES[[#This Row],[Version Price]]*FACT_INCLUDES[[#This Row],[Quantity]]</f>
        <v>1198.3612729958763</v>
      </c>
      <c r="S175" s="51">
        <f>FACT_INCLUDES[[#This Row],[Amount]]*(1-FACT_INCLUDES[[#This Row],[Order Discount]])</f>
        <v>1198.3612729958763</v>
      </c>
      <c r="T175" s="51">
        <f t="shared" si="2"/>
        <v>1501.2409740578764</v>
      </c>
      <c r="U175" s="57">
        <f>FACT_INCLUDES[[#This Row],[Income]]/FACT_INCLUDES[[#This Row],[Total Order Income]]</f>
        <v>0.79824711269150095</v>
      </c>
      <c r="V175" s="33">
        <f>IF(FACT_INCLUDES[[#This Row],[Order Gap]]&gt;10, 1, 0)/COUNTIFS(FACT_INCLUDES[Order ID], FACT_INCLUDES[[#This Row],[Order ID]])</f>
        <v>0</v>
      </c>
      <c r="W175" s="33">
        <f>IF(FACT_INCLUDES[[#This Row],[Order Type]]="Online", 1, 0)/COUNTIFS(FACT_INCLUDES[Order ID], FACT_INCLUDES[[#This Row],[Order ID]])</f>
        <v>0</v>
      </c>
      <c r="X175" s="52">
        <v>624.88603061509423</v>
      </c>
      <c r="Y175" s="52">
        <v>645.16102252087887</v>
      </c>
      <c r="Z175" s="64">
        <f>IF(FACT_INCLUDES[[#This Row],[Order Type]]="Online", 1, 0)*FACT_INCLUDES[[#This Row],[Income]]</f>
        <v>0</v>
      </c>
    </row>
    <row r="176" spans="1:26" x14ac:dyDescent="0.3">
      <c r="A176" s="4">
        <v>931</v>
      </c>
      <c r="B176" s="4">
        <v>468</v>
      </c>
      <c r="C176" s="4">
        <v>479</v>
      </c>
      <c r="D176" s="58">
        <v>2</v>
      </c>
      <c r="E176" s="28">
        <f>VLOOKUP(FACT_INCLUDES[[#This Row],[Order ID]], ORDERS[], 2)</f>
        <v>39317.967504863256</v>
      </c>
      <c r="F176" s="28">
        <f>VLOOKUP(FACT_INCLUDES[[#This Row],[Order ID]], ORDERS[], 3)</f>
        <v>39317.967504863256</v>
      </c>
      <c r="G176" s="4" t="str">
        <f>VLOOKUP(FACT_INCLUDES[[#This Row],[Order ID]], ORDERS[], 4)</f>
        <v>In-Store</v>
      </c>
      <c r="H176" s="4" t="str">
        <f>VLOOKUP(FACT_INCLUDES[[#This Row],[Order ID]], ORDERS[], 5)</f>
        <v>XNW7474@gmail.com</v>
      </c>
      <c r="I176" s="4">
        <f>VLOOKUP(FACT_INCLUDES[[#This Row],[Order ID]], ORDERS[], 6)</f>
        <v>9</v>
      </c>
      <c r="J176" s="54">
        <f>VLOOKUP(FACT_INCLUDES[[#This Row],[Order ID]], ORDERS[], 7)</f>
        <v>0</v>
      </c>
      <c r="K176" s="33">
        <v>0</v>
      </c>
      <c r="L176" s="4">
        <f>VLOOKUP(FACT_INCLUDES[[#This Row],[DW Version]], VERSIONS[], 2)</f>
        <v>50</v>
      </c>
      <c r="M176" s="4">
        <f>VLOOKUP(FACT_INCLUDES[[#This Row],[DW Version]], VERSIONS[], 3)</f>
        <v>10.5</v>
      </c>
      <c r="N176" s="4" t="str">
        <f>VLOOKUP(FACT_INCLUDES[[#This Row],[DW Version]], VERSIONS[], 4)</f>
        <v>white</v>
      </c>
      <c r="O176" s="51">
        <f>VLOOKUP(FACT_INCLUDES[[#This Row],[DW Version]], VERSIONS[], 5)</f>
        <v>151.43985053099999</v>
      </c>
      <c r="P176" s="4" t="str">
        <f>VLOOKUP(FACT_INCLUDES[[#This Row],[DW Version]], VERSIONS[], 6)</f>
        <v>Air Zoom Elite</v>
      </c>
      <c r="Q176" s="4" t="str">
        <f>VLOOKUP(FACT_INCLUDES[[#This Row],[DW Version]], VERSIONS[], 7)</f>
        <v>Shoe</v>
      </c>
      <c r="R176" s="51">
        <f>FACT_INCLUDES[[#This Row],[Version Price]]*FACT_INCLUDES[[#This Row],[Quantity]]</f>
        <v>302.87970106199998</v>
      </c>
      <c r="S176" s="51">
        <f>FACT_INCLUDES[[#This Row],[Amount]]*(1-FACT_INCLUDES[[#This Row],[Order Discount]])</f>
        <v>302.87970106199998</v>
      </c>
      <c r="T176" s="51">
        <f t="shared" si="2"/>
        <v>1501.2409740578764</v>
      </c>
      <c r="U176" s="57">
        <f>FACT_INCLUDES[[#This Row],[Income]]/FACT_INCLUDES[[#This Row],[Total Order Income]]</f>
        <v>0.20175288730849897</v>
      </c>
      <c r="V176" s="33">
        <f>IF(FACT_INCLUDES[[#This Row],[Order Gap]]&gt;10, 1, 0)/COUNTIFS(FACT_INCLUDES[Order ID], FACT_INCLUDES[[#This Row],[Order ID]])</f>
        <v>0</v>
      </c>
      <c r="W176" s="33">
        <f>IF(FACT_INCLUDES[[#This Row],[Order Type]]="Online", 1, 0)/COUNTIFS(FACT_INCLUDES[Order ID], FACT_INCLUDES[[#This Row],[Order ID]])</f>
        <v>0</v>
      </c>
      <c r="X176" s="52">
        <v>624.88603061509423</v>
      </c>
      <c r="Y176" s="52">
        <v>645.16102252087887</v>
      </c>
      <c r="Z176" s="64">
        <f>IF(FACT_INCLUDES[[#This Row],[Order Type]]="Online", 1, 0)*FACT_INCLUDES[[#This Row],[Income]]</f>
        <v>0</v>
      </c>
    </row>
    <row r="177" spans="1:26" x14ac:dyDescent="0.3">
      <c r="A177" s="4">
        <v>959</v>
      </c>
      <c r="B177" s="4">
        <v>480</v>
      </c>
      <c r="C177" s="4">
        <v>394</v>
      </c>
      <c r="D177" s="58">
        <v>1</v>
      </c>
      <c r="E177" s="28">
        <f>VLOOKUP(FACT_INCLUDES[[#This Row],[Order ID]], ORDERS[], 2)</f>
        <v>39360.177173843666</v>
      </c>
      <c r="F177" s="28">
        <f>VLOOKUP(FACT_INCLUDES[[#This Row],[Order ID]], ORDERS[], 3)</f>
        <v>39360.177173843666</v>
      </c>
      <c r="G177" s="4" t="str">
        <f>VLOOKUP(FACT_INCLUDES[[#This Row],[Order ID]], ORDERS[], 4)</f>
        <v>In-Store</v>
      </c>
      <c r="H177" s="4" t="str">
        <f>VLOOKUP(FACT_INCLUDES[[#This Row],[Order ID]], ORDERS[], 5)</f>
        <v>OMX4387@gmail.com</v>
      </c>
      <c r="I177" s="4">
        <f>VLOOKUP(FACT_INCLUDES[[#This Row],[Order ID]], ORDERS[], 6)</f>
        <v>12</v>
      </c>
      <c r="J177" s="54">
        <f>VLOOKUP(FACT_INCLUDES[[#This Row],[Order ID]], ORDERS[], 7)</f>
        <v>0</v>
      </c>
      <c r="K177" s="33">
        <v>0</v>
      </c>
      <c r="L177" s="4">
        <f>VLOOKUP(FACT_INCLUDES[[#This Row],[DW Version]], VERSIONS[], 2)</f>
        <v>40</v>
      </c>
      <c r="M177" s="4">
        <f>VLOOKUP(FACT_INCLUDES[[#This Row],[DW Version]], VERSIONS[], 3)</f>
        <v>10.5</v>
      </c>
      <c r="N177" s="4" t="str">
        <f>VLOOKUP(FACT_INCLUDES[[#This Row],[DW Version]], VERSIONS[], 4)</f>
        <v>white</v>
      </c>
      <c r="O177" s="51">
        <f>VLOOKUP(FACT_INCLUDES[[#This Row],[DW Version]], VERSIONS[], 5)</f>
        <v>130.87363237395516</v>
      </c>
      <c r="P177" s="4" t="str">
        <f>VLOOKUP(FACT_INCLUDES[[#This Row],[DW Version]], VERSIONS[], 6)</f>
        <v>Zoom Streak</v>
      </c>
      <c r="Q177" s="4" t="str">
        <f>VLOOKUP(FACT_INCLUDES[[#This Row],[DW Version]], VERSIONS[], 7)</f>
        <v>Shoe</v>
      </c>
      <c r="R177" s="51">
        <f>FACT_INCLUDES[[#This Row],[Version Price]]*FACT_INCLUDES[[#This Row],[Quantity]]</f>
        <v>130.87363237395516</v>
      </c>
      <c r="S177" s="51">
        <f>FACT_INCLUDES[[#This Row],[Amount]]*(1-FACT_INCLUDES[[#This Row],[Order Discount]])</f>
        <v>130.87363237395516</v>
      </c>
      <c r="T177" s="51">
        <f t="shared" si="2"/>
        <v>1228.5434418138348</v>
      </c>
      <c r="U177" s="57">
        <f>FACT_INCLUDES[[#This Row],[Income]]/FACT_INCLUDES[[#This Row],[Total Order Income]]</f>
        <v>0.10652747629398593</v>
      </c>
      <c r="V177" s="33">
        <f>IF(FACT_INCLUDES[[#This Row],[Order Gap]]&gt;10, 1, 0)/COUNTIFS(FACT_INCLUDES[Order ID], FACT_INCLUDES[[#This Row],[Order ID]])</f>
        <v>0</v>
      </c>
      <c r="W177" s="33">
        <f>IF(FACT_INCLUDES[[#This Row],[Order Type]]="Online", 1, 0)/COUNTIFS(FACT_INCLUDES[Order ID], FACT_INCLUDES[[#This Row],[Order ID]])</f>
        <v>0</v>
      </c>
      <c r="X177" s="52">
        <v>624.88603061509423</v>
      </c>
      <c r="Y177" s="52">
        <v>645.16102252087887</v>
      </c>
      <c r="Z177" s="64">
        <f>IF(FACT_INCLUDES[[#This Row],[Order Type]]="Online", 1, 0)*FACT_INCLUDES[[#This Row],[Income]]</f>
        <v>0</v>
      </c>
    </row>
    <row r="178" spans="1:26" x14ac:dyDescent="0.3">
      <c r="A178" s="4">
        <v>960</v>
      </c>
      <c r="B178" s="4">
        <v>480</v>
      </c>
      <c r="C178" s="4">
        <v>745</v>
      </c>
      <c r="D178" s="58">
        <v>2</v>
      </c>
      <c r="E178" s="28">
        <f>VLOOKUP(FACT_INCLUDES[[#This Row],[Order ID]], ORDERS[], 2)</f>
        <v>39360.177173843666</v>
      </c>
      <c r="F178" s="28">
        <f>VLOOKUP(FACT_INCLUDES[[#This Row],[Order ID]], ORDERS[], 3)</f>
        <v>39360.177173843666</v>
      </c>
      <c r="G178" s="4" t="str">
        <f>VLOOKUP(FACT_INCLUDES[[#This Row],[Order ID]], ORDERS[], 4)</f>
        <v>In-Store</v>
      </c>
      <c r="H178" s="4" t="str">
        <f>VLOOKUP(FACT_INCLUDES[[#This Row],[Order ID]], ORDERS[], 5)</f>
        <v>OMX4387@gmail.com</v>
      </c>
      <c r="I178" s="4">
        <f>VLOOKUP(FACT_INCLUDES[[#This Row],[Order ID]], ORDERS[], 6)</f>
        <v>12</v>
      </c>
      <c r="J178" s="54">
        <f>VLOOKUP(FACT_INCLUDES[[#This Row],[Order ID]], ORDERS[], 7)</f>
        <v>0</v>
      </c>
      <c r="K178" s="33">
        <v>0</v>
      </c>
      <c r="L178" s="4">
        <f>VLOOKUP(FACT_INCLUDES[[#This Row],[DW Version]], VERSIONS[], 2)</f>
        <v>76</v>
      </c>
      <c r="M178" s="4">
        <f>VLOOKUP(FACT_INCLUDES[[#This Row],[DW Version]], VERSIONS[], 3)</f>
        <v>12.5</v>
      </c>
      <c r="N178" s="4" t="str">
        <f>VLOOKUP(FACT_INCLUDES[[#This Row],[DW Version]], VERSIONS[], 4)</f>
        <v>purple lilac</v>
      </c>
      <c r="O178" s="51">
        <f>VLOOKUP(FACT_INCLUDES[[#This Row],[DW Version]], VERSIONS[], 5)</f>
        <v>178.0315839578852</v>
      </c>
      <c r="P178" s="4" t="str">
        <f>VLOOKUP(FACT_INCLUDES[[#This Row],[DW Version]], VERSIONS[], 6)</f>
        <v>Challenger Shorts</v>
      </c>
      <c r="Q178" s="4" t="str">
        <f>VLOOKUP(FACT_INCLUDES[[#This Row],[DW Version]], VERSIONS[], 7)</f>
        <v>Apparel</v>
      </c>
      <c r="R178" s="51">
        <f>FACT_INCLUDES[[#This Row],[Version Price]]*FACT_INCLUDES[[#This Row],[Quantity]]</f>
        <v>356.06316791577041</v>
      </c>
      <c r="S178" s="51">
        <f>FACT_INCLUDES[[#This Row],[Amount]]*(1-FACT_INCLUDES[[#This Row],[Order Discount]])</f>
        <v>356.06316791577041</v>
      </c>
      <c r="T178" s="51">
        <f t="shared" si="2"/>
        <v>1228.5434418138348</v>
      </c>
      <c r="U178" s="57">
        <f>FACT_INCLUDES[[#This Row],[Income]]/FACT_INCLUDES[[#This Row],[Total Order Income]]</f>
        <v>0.28982545980634994</v>
      </c>
      <c r="V178" s="33">
        <f>IF(FACT_INCLUDES[[#This Row],[Order Gap]]&gt;10, 1, 0)/COUNTIFS(FACT_INCLUDES[Order ID], FACT_INCLUDES[[#This Row],[Order ID]])</f>
        <v>0</v>
      </c>
      <c r="W178" s="33">
        <f>IF(FACT_INCLUDES[[#This Row],[Order Type]]="Online", 1, 0)/COUNTIFS(FACT_INCLUDES[Order ID], FACT_INCLUDES[[#This Row],[Order ID]])</f>
        <v>0</v>
      </c>
      <c r="X178" s="52">
        <v>624.88603061509423</v>
      </c>
      <c r="Y178" s="52">
        <v>645.16102252087887</v>
      </c>
      <c r="Z178" s="64">
        <f>IF(FACT_INCLUDES[[#This Row],[Order Type]]="Online", 1, 0)*FACT_INCLUDES[[#This Row],[Income]]</f>
        <v>0</v>
      </c>
    </row>
    <row r="179" spans="1:26" x14ac:dyDescent="0.3">
      <c r="A179" s="4">
        <v>961</v>
      </c>
      <c r="B179" s="4">
        <v>480</v>
      </c>
      <c r="C179" s="4">
        <v>824</v>
      </c>
      <c r="D179" s="58">
        <v>4</v>
      </c>
      <c r="E179" s="28">
        <f>VLOOKUP(FACT_INCLUDES[[#This Row],[Order ID]], ORDERS[], 2)</f>
        <v>39360.177173843666</v>
      </c>
      <c r="F179" s="28">
        <f>VLOOKUP(FACT_INCLUDES[[#This Row],[Order ID]], ORDERS[], 3)</f>
        <v>39360.177173843666</v>
      </c>
      <c r="G179" s="4" t="str">
        <f>VLOOKUP(FACT_INCLUDES[[#This Row],[Order ID]], ORDERS[], 4)</f>
        <v>In-Store</v>
      </c>
      <c r="H179" s="4" t="str">
        <f>VLOOKUP(FACT_INCLUDES[[#This Row],[Order ID]], ORDERS[], 5)</f>
        <v>OMX4387@gmail.com</v>
      </c>
      <c r="I179" s="4">
        <f>VLOOKUP(FACT_INCLUDES[[#This Row],[Order ID]], ORDERS[], 6)</f>
        <v>12</v>
      </c>
      <c r="J179" s="54">
        <f>VLOOKUP(FACT_INCLUDES[[#This Row],[Order ID]], ORDERS[], 7)</f>
        <v>0</v>
      </c>
      <c r="K179" s="33">
        <v>0</v>
      </c>
      <c r="L179" s="4">
        <f>VLOOKUP(FACT_INCLUDES[[#This Row],[DW Version]], VERSIONS[], 2)</f>
        <v>83</v>
      </c>
      <c r="M179" s="4">
        <f>VLOOKUP(FACT_INCLUDES[[#This Row],[DW Version]], VERSIONS[], 3)</f>
        <v>12.5</v>
      </c>
      <c r="N179" s="4" t="str">
        <f>VLOOKUP(FACT_INCLUDES[[#This Row],[DW Version]], VERSIONS[], 4)</f>
        <v>black</v>
      </c>
      <c r="O179" s="51">
        <f>VLOOKUP(FACT_INCLUDES[[#This Row],[DW Version]], VERSIONS[], 5)</f>
        <v>185.40166038102728</v>
      </c>
      <c r="P179" s="4" t="str">
        <f>VLOOKUP(FACT_INCLUDES[[#This Row],[DW Version]], VERSIONS[], 6)</f>
        <v>Dri-FIT Academy Pants</v>
      </c>
      <c r="Q179" s="4" t="str">
        <f>VLOOKUP(FACT_INCLUDES[[#This Row],[DW Version]], VERSIONS[], 7)</f>
        <v>Apparel</v>
      </c>
      <c r="R179" s="51">
        <f>FACT_INCLUDES[[#This Row],[Version Price]]*FACT_INCLUDES[[#This Row],[Quantity]]</f>
        <v>741.60664152410914</v>
      </c>
      <c r="S179" s="51">
        <f>FACT_INCLUDES[[#This Row],[Amount]]*(1-FACT_INCLUDES[[#This Row],[Order Discount]])</f>
        <v>741.60664152410914</v>
      </c>
      <c r="T179" s="51">
        <f t="shared" si="2"/>
        <v>1228.5434418138348</v>
      </c>
      <c r="U179" s="57">
        <f>FACT_INCLUDES[[#This Row],[Income]]/FACT_INCLUDES[[#This Row],[Total Order Income]]</f>
        <v>0.60364706389966405</v>
      </c>
      <c r="V179" s="33">
        <f>IF(FACT_INCLUDES[[#This Row],[Order Gap]]&gt;10, 1, 0)/COUNTIFS(FACT_INCLUDES[Order ID], FACT_INCLUDES[[#This Row],[Order ID]])</f>
        <v>0</v>
      </c>
      <c r="W179" s="33">
        <f>IF(FACT_INCLUDES[[#This Row],[Order Type]]="Online", 1, 0)/COUNTIFS(FACT_INCLUDES[Order ID], FACT_INCLUDES[[#This Row],[Order ID]])</f>
        <v>0</v>
      </c>
      <c r="X179" s="52">
        <v>624.88603061509423</v>
      </c>
      <c r="Y179" s="52">
        <v>645.16102252087887</v>
      </c>
      <c r="Z179" s="64">
        <f>IF(FACT_INCLUDES[[#This Row],[Order Type]]="Online", 1, 0)*FACT_INCLUDES[[#This Row],[Income]]</f>
        <v>0</v>
      </c>
    </row>
    <row r="180" spans="1:26" x14ac:dyDescent="0.3">
      <c r="A180" s="4">
        <v>962</v>
      </c>
      <c r="B180" s="4">
        <v>481</v>
      </c>
      <c r="C180" s="4">
        <v>508</v>
      </c>
      <c r="D180" s="58">
        <v>1</v>
      </c>
      <c r="E180" s="28">
        <f>VLOOKUP(FACT_INCLUDES[[#This Row],[Order ID]], ORDERS[], 2)</f>
        <v>39168.445317617647</v>
      </c>
      <c r="F180" s="28">
        <f>VLOOKUP(FACT_INCLUDES[[#This Row],[Order ID]], ORDERS[], 3)</f>
        <v>39168.445317617647</v>
      </c>
      <c r="G180" s="4" t="str">
        <f>VLOOKUP(FACT_INCLUDES[[#This Row],[Order ID]], ORDERS[], 4)</f>
        <v>In-Store</v>
      </c>
      <c r="H180" s="4" t="str">
        <f>VLOOKUP(FACT_INCLUDES[[#This Row],[Order ID]], ORDERS[], 5)</f>
        <v>MER4886@gmail.com</v>
      </c>
      <c r="I180" s="4">
        <f>VLOOKUP(FACT_INCLUDES[[#This Row],[Order ID]], ORDERS[], 6)</f>
        <v>15</v>
      </c>
      <c r="J180" s="54">
        <f>VLOOKUP(FACT_INCLUDES[[#This Row],[Order ID]], ORDERS[], 7)</f>
        <v>0</v>
      </c>
      <c r="K180" s="33">
        <v>0</v>
      </c>
      <c r="L180" s="4">
        <f>VLOOKUP(FACT_INCLUDES[[#This Row],[DW Version]], VERSIONS[], 2)</f>
        <v>53</v>
      </c>
      <c r="M180" s="4">
        <f>VLOOKUP(FACT_INCLUDES[[#This Row],[DW Version]], VERSIONS[], 3)</f>
        <v>8</v>
      </c>
      <c r="N180" s="4" t="str">
        <f>VLOOKUP(FACT_INCLUDES[[#This Row],[DW Version]], VERSIONS[], 4)</f>
        <v>white</v>
      </c>
      <c r="O180" s="51">
        <f>VLOOKUP(FACT_INCLUDES[[#This Row],[DW Version]], VERSIONS[], 5)</f>
        <v>251.58687425390693</v>
      </c>
      <c r="P180" s="4" t="str">
        <f>VLOOKUP(FACT_INCLUDES[[#This Row],[DW Version]], VERSIONS[], 6)</f>
        <v>Flex Stride Shorts</v>
      </c>
      <c r="Q180" s="4" t="str">
        <f>VLOOKUP(FACT_INCLUDES[[#This Row],[DW Version]], VERSIONS[], 7)</f>
        <v>Apparel</v>
      </c>
      <c r="R180" s="51">
        <f>FACT_INCLUDES[[#This Row],[Version Price]]*FACT_INCLUDES[[#This Row],[Quantity]]</f>
        <v>251.58687425390693</v>
      </c>
      <c r="S180" s="51">
        <f>FACT_INCLUDES[[#This Row],[Amount]]*(1-FACT_INCLUDES[[#This Row],[Order Discount]])</f>
        <v>251.58687425390693</v>
      </c>
      <c r="T180" s="51">
        <f t="shared" si="2"/>
        <v>251.58687425390693</v>
      </c>
      <c r="U180" s="57">
        <f>FACT_INCLUDES[[#This Row],[Income]]/FACT_INCLUDES[[#This Row],[Total Order Income]]</f>
        <v>1</v>
      </c>
      <c r="V180" s="33">
        <f>IF(FACT_INCLUDES[[#This Row],[Order Gap]]&gt;10, 1, 0)/COUNTIFS(FACT_INCLUDES[Order ID], FACT_INCLUDES[[#This Row],[Order ID]])</f>
        <v>0</v>
      </c>
      <c r="W180" s="33">
        <f>IF(FACT_INCLUDES[[#This Row],[Order Type]]="Online", 1, 0)/COUNTIFS(FACT_INCLUDES[Order ID], FACT_INCLUDES[[#This Row],[Order ID]])</f>
        <v>0</v>
      </c>
      <c r="X180" s="52">
        <v>624.88603061509423</v>
      </c>
      <c r="Y180" s="52">
        <v>645.16102252087887</v>
      </c>
      <c r="Z180" s="64">
        <f>IF(FACT_INCLUDES[[#This Row],[Order Type]]="Online", 1, 0)*FACT_INCLUDES[[#This Row],[Income]]</f>
        <v>0</v>
      </c>
    </row>
    <row r="181" spans="1:26" x14ac:dyDescent="0.3">
      <c r="A181" s="4">
        <v>1007</v>
      </c>
      <c r="B181" s="4">
        <v>505</v>
      </c>
      <c r="C181" s="4">
        <v>292</v>
      </c>
      <c r="D181" s="58">
        <v>2</v>
      </c>
      <c r="E181" s="28">
        <f>VLOOKUP(FACT_INCLUDES[[#This Row],[Order ID]], ORDERS[], 2)</f>
        <v>39145.228990399053</v>
      </c>
      <c r="F181" s="28">
        <f>VLOOKUP(FACT_INCLUDES[[#This Row],[Order ID]], ORDERS[], 3)</f>
        <v>39145.228990399053</v>
      </c>
      <c r="G181" s="4" t="str">
        <f>VLOOKUP(FACT_INCLUDES[[#This Row],[Order ID]], ORDERS[], 4)</f>
        <v>In-Store</v>
      </c>
      <c r="H181" s="4" t="str">
        <f>VLOOKUP(FACT_INCLUDES[[#This Row],[Order ID]], ORDERS[], 5)</f>
        <v>PVR9307@gmail.com</v>
      </c>
      <c r="I181" s="4">
        <f>VLOOKUP(FACT_INCLUDES[[#This Row],[Order ID]], ORDERS[], 6)</f>
        <v>44</v>
      </c>
      <c r="J181" s="54">
        <f>VLOOKUP(FACT_INCLUDES[[#This Row],[Order ID]], ORDERS[], 7)</f>
        <v>0</v>
      </c>
      <c r="K181" s="33">
        <v>0</v>
      </c>
      <c r="L181" s="4">
        <f>VLOOKUP(FACT_INCLUDES[[#This Row],[DW Version]], VERSIONS[], 2)</f>
        <v>29</v>
      </c>
      <c r="M181" s="4">
        <f>VLOOKUP(FACT_INCLUDES[[#This Row],[DW Version]], VERSIONS[], 3)</f>
        <v>3</v>
      </c>
      <c r="N181" s="4" t="str">
        <f>VLOOKUP(FACT_INCLUDES[[#This Row],[DW Version]], VERSIONS[], 4)</f>
        <v>white</v>
      </c>
      <c r="O181" s="51">
        <f>VLOOKUP(FACT_INCLUDES[[#This Row],[DW Version]], VERSIONS[], 5)</f>
        <v>239.3705354773505</v>
      </c>
      <c r="P181" s="4" t="str">
        <f>VLOOKUP(FACT_INCLUDES[[#This Row],[DW Version]], VERSIONS[], 6)</f>
        <v>Wildhorse</v>
      </c>
      <c r="Q181" s="4" t="str">
        <f>VLOOKUP(FACT_INCLUDES[[#This Row],[DW Version]], VERSIONS[], 7)</f>
        <v>Shoe</v>
      </c>
      <c r="R181" s="51">
        <f>FACT_INCLUDES[[#This Row],[Version Price]]*FACT_INCLUDES[[#This Row],[Quantity]]</f>
        <v>478.741070954701</v>
      </c>
      <c r="S181" s="51">
        <f>FACT_INCLUDES[[#This Row],[Amount]]*(1-FACT_INCLUDES[[#This Row],[Order Discount]])</f>
        <v>478.741070954701</v>
      </c>
      <c r="T181" s="51">
        <f t="shared" si="2"/>
        <v>561.01977570396184</v>
      </c>
      <c r="U181" s="57">
        <f>FACT_INCLUDES[[#This Row],[Income]]/FACT_INCLUDES[[#This Row],[Total Order Income]]</f>
        <v>0.85334081201323364</v>
      </c>
      <c r="V181" s="33">
        <f>IF(FACT_INCLUDES[[#This Row],[Order Gap]]&gt;10, 1, 0)/COUNTIFS(FACT_INCLUDES[Order ID], FACT_INCLUDES[[#This Row],[Order ID]])</f>
        <v>0</v>
      </c>
      <c r="W181" s="33">
        <f>IF(FACT_INCLUDES[[#This Row],[Order Type]]="Online", 1, 0)/COUNTIFS(FACT_INCLUDES[Order ID], FACT_INCLUDES[[#This Row],[Order ID]])</f>
        <v>0</v>
      </c>
      <c r="X181" s="52">
        <v>624.88603061509423</v>
      </c>
      <c r="Y181" s="52">
        <v>645.16102252087887</v>
      </c>
      <c r="Z181" s="64">
        <f>IF(FACT_INCLUDES[[#This Row],[Order Type]]="Online", 1, 0)*FACT_INCLUDES[[#This Row],[Income]]</f>
        <v>0</v>
      </c>
    </row>
    <row r="182" spans="1:26" x14ac:dyDescent="0.3">
      <c r="A182" s="4">
        <v>1008</v>
      </c>
      <c r="B182" s="4">
        <v>505</v>
      </c>
      <c r="C182" s="4">
        <v>773</v>
      </c>
      <c r="D182" s="58">
        <v>1</v>
      </c>
      <c r="E182" s="28">
        <f>VLOOKUP(FACT_INCLUDES[[#This Row],[Order ID]], ORDERS[], 2)</f>
        <v>39145.228990399053</v>
      </c>
      <c r="F182" s="28">
        <f>VLOOKUP(FACT_INCLUDES[[#This Row],[Order ID]], ORDERS[], 3)</f>
        <v>39145.228990399053</v>
      </c>
      <c r="G182" s="4" t="str">
        <f>VLOOKUP(FACT_INCLUDES[[#This Row],[Order ID]], ORDERS[], 4)</f>
        <v>In-Store</v>
      </c>
      <c r="H182" s="4" t="str">
        <f>VLOOKUP(FACT_INCLUDES[[#This Row],[Order ID]], ORDERS[], 5)</f>
        <v>PVR9307@gmail.com</v>
      </c>
      <c r="I182" s="4">
        <f>VLOOKUP(FACT_INCLUDES[[#This Row],[Order ID]], ORDERS[], 6)</f>
        <v>44</v>
      </c>
      <c r="J182" s="54">
        <f>VLOOKUP(FACT_INCLUDES[[#This Row],[Order ID]], ORDERS[], 7)</f>
        <v>0</v>
      </c>
      <c r="K182" s="33">
        <v>0</v>
      </c>
      <c r="L182" s="4">
        <f>VLOOKUP(FACT_INCLUDES[[#This Row],[DW Version]], VERSIONS[], 2)</f>
        <v>79</v>
      </c>
      <c r="M182" s="4">
        <f>VLOOKUP(FACT_INCLUDES[[#This Row],[DW Version]], VERSIONS[], 3)</f>
        <v>10.5</v>
      </c>
      <c r="N182" s="4" t="str">
        <f>VLOOKUP(FACT_INCLUDES[[#This Row],[DW Version]], VERSIONS[], 4)</f>
        <v>white</v>
      </c>
      <c r="O182" s="51">
        <f>VLOOKUP(FACT_INCLUDES[[#This Row],[DW Version]], VERSIONS[], 5)</f>
        <v>82.278704749260811</v>
      </c>
      <c r="P182" s="4" t="str">
        <f>VLOOKUP(FACT_INCLUDES[[#This Row],[DW Version]], VERSIONS[], 6)</f>
        <v>Zoom Gravity</v>
      </c>
      <c r="Q182" s="4" t="str">
        <f>VLOOKUP(FACT_INCLUDES[[#This Row],[DW Version]], VERSIONS[], 7)</f>
        <v>Shoe</v>
      </c>
      <c r="R182" s="51">
        <f>FACT_INCLUDES[[#This Row],[Version Price]]*FACT_INCLUDES[[#This Row],[Quantity]]</f>
        <v>82.278704749260811</v>
      </c>
      <c r="S182" s="51">
        <f>FACT_INCLUDES[[#This Row],[Amount]]*(1-FACT_INCLUDES[[#This Row],[Order Discount]])</f>
        <v>82.278704749260811</v>
      </c>
      <c r="T182" s="51">
        <f t="shared" si="2"/>
        <v>561.01977570396184</v>
      </c>
      <c r="U182" s="57">
        <f>FACT_INCLUDES[[#This Row],[Income]]/FACT_INCLUDES[[#This Row],[Total Order Income]]</f>
        <v>0.1466591879867663</v>
      </c>
      <c r="V182" s="33">
        <f>IF(FACT_INCLUDES[[#This Row],[Order Gap]]&gt;10, 1, 0)/COUNTIFS(FACT_INCLUDES[Order ID], FACT_INCLUDES[[#This Row],[Order ID]])</f>
        <v>0</v>
      </c>
      <c r="W182" s="33">
        <f>IF(FACT_INCLUDES[[#This Row],[Order Type]]="Online", 1, 0)/COUNTIFS(FACT_INCLUDES[Order ID], FACT_INCLUDES[[#This Row],[Order ID]])</f>
        <v>0</v>
      </c>
      <c r="X182" s="52">
        <v>624.88603061509423</v>
      </c>
      <c r="Y182" s="52">
        <v>645.16102252087887</v>
      </c>
      <c r="Z182" s="64">
        <f>IF(FACT_INCLUDES[[#This Row],[Order Type]]="Online", 1, 0)*FACT_INCLUDES[[#This Row],[Income]]</f>
        <v>0</v>
      </c>
    </row>
    <row r="183" spans="1:26" x14ac:dyDescent="0.3">
      <c r="A183" s="4">
        <v>1097</v>
      </c>
      <c r="B183" s="4">
        <v>551</v>
      </c>
      <c r="C183" s="4">
        <v>40</v>
      </c>
      <c r="D183" s="58">
        <v>5</v>
      </c>
      <c r="E183" s="28">
        <f>VLOOKUP(FACT_INCLUDES[[#This Row],[Order ID]], ORDERS[], 2)</f>
        <v>39329.159439961106</v>
      </c>
      <c r="F183" s="28">
        <f>VLOOKUP(FACT_INCLUDES[[#This Row],[Order ID]], ORDERS[], 3)</f>
        <v>39329.159439961106</v>
      </c>
      <c r="G183" s="4" t="str">
        <f>VLOOKUP(FACT_INCLUDES[[#This Row],[Order ID]], ORDERS[], 4)</f>
        <v>In-Store</v>
      </c>
      <c r="H183" s="4" t="str">
        <f>VLOOKUP(FACT_INCLUDES[[#This Row],[Order ID]], ORDERS[], 5)</f>
        <v>XPP1358@gmail.com</v>
      </c>
      <c r="I183" s="4">
        <f>VLOOKUP(FACT_INCLUDES[[#This Row],[Order ID]], ORDERS[], 6)</f>
        <v>43</v>
      </c>
      <c r="J183" s="54">
        <f>VLOOKUP(FACT_INCLUDES[[#This Row],[Order ID]], ORDERS[], 7)</f>
        <v>0</v>
      </c>
      <c r="K183" s="33">
        <v>0</v>
      </c>
      <c r="L183" s="4">
        <f>VLOOKUP(FACT_INCLUDES[[#This Row],[DW Version]], VERSIONS[], 2)</f>
        <v>4</v>
      </c>
      <c r="M183" s="4">
        <f>VLOOKUP(FACT_INCLUDES[[#This Row],[DW Version]], VERSIONS[], 3)</f>
        <v>6.5</v>
      </c>
      <c r="N183" s="4" t="str">
        <f>VLOOKUP(FACT_INCLUDES[[#This Row],[DW Version]], VERSIONS[], 4)</f>
        <v>black</v>
      </c>
      <c r="O183" s="51">
        <f>VLOOKUP(FACT_INCLUDES[[#This Row],[DW Version]], VERSIONS[], 5)</f>
        <v>222.33852211205749</v>
      </c>
      <c r="P183" s="4" t="str">
        <f>VLOOKUP(FACT_INCLUDES[[#This Row],[DW Version]], VERSIONS[], 6)</f>
        <v>Cortez</v>
      </c>
      <c r="Q183" s="4" t="str">
        <f>VLOOKUP(FACT_INCLUDES[[#This Row],[DW Version]], VERSIONS[], 7)</f>
        <v>Shoe</v>
      </c>
      <c r="R183" s="51">
        <f>FACT_INCLUDES[[#This Row],[Version Price]]*FACT_INCLUDES[[#This Row],[Quantity]]</f>
        <v>1111.6926105602874</v>
      </c>
      <c r="S183" s="51">
        <f>FACT_INCLUDES[[#This Row],[Amount]]*(1-FACT_INCLUDES[[#This Row],[Order Discount]])</f>
        <v>1111.6926105602874</v>
      </c>
      <c r="T183" s="51">
        <f t="shared" si="2"/>
        <v>1468.5761219924916</v>
      </c>
      <c r="U183" s="57">
        <f>FACT_INCLUDES[[#This Row],[Income]]/FACT_INCLUDES[[#This Row],[Total Order Income]]</f>
        <v>0.7569867124436136</v>
      </c>
      <c r="V183" s="33">
        <f>IF(FACT_INCLUDES[[#This Row],[Order Gap]]&gt;10, 1, 0)/COUNTIFS(FACT_INCLUDES[Order ID], FACT_INCLUDES[[#This Row],[Order ID]])</f>
        <v>0</v>
      </c>
      <c r="W183" s="33">
        <f>IF(FACT_INCLUDES[[#This Row],[Order Type]]="Online", 1, 0)/COUNTIFS(FACT_INCLUDES[Order ID], FACT_INCLUDES[[#This Row],[Order ID]])</f>
        <v>0</v>
      </c>
      <c r="X183" s="52">
        <v>624.88603061509423</v>
      </c>
      <c r="Y183" s="52">
        <v>645.16102252087887</v>
      </c>
      <c r="Z183" s="64">
        <f>IF(FACT_INCLUDES[[#This Row],[Order Type]]="Online", 1, 0)*FACT_INCLUDES[[#This Row],[Income]]</f>
        <v>0</v>
      </c>
    </row>
    <row r="184" spans="1:26" x14ac:dyDescent="0.3">
      <c r="A184" s="4">
        <v>1098</v>
      </c>
      <c r="B184" s="4">
        <v>551</v>
      </c>
      <c r="C184" s="4">
        <v>313</v>
      </c>
      <c r="D184" s="58">
        <v>1</v>
      </c>
      <c r="E184" s="28">
        <f>VLOOKUP(FACT_INCLUDES[[#This Row],[Order ID]], ORDERS[], 2)</f>
        <v>39329.159439961106</v>
      </c>
      <c r="F184" s="28">
        <f>VLOOKUP(FACT_INCLUDES[[#This Row],[Order ID]], ORDERS[], 3)</f>
        <v>39329.159439961106</v>
      </c>
      <c r="G184" s="4" t="str">
        <f>VLOOKUP(FACT_INCLUDES[[#This Row],[Order ID]], ORDERS[], 4)</f>
        <v>In-Store</v>
      </c>
      <c r="H184" s="4" t="str">
        <f>VLOOKUP(FACT_INCLUDES[[#This Row],[Order ID]], ORDERS[], 5)</f>
        <v>XPP1358@gmail.com</v>
      </c>
      <c r="I184" s="4">
        <f>VLOOKUP(FACT_INCLUDES[[#This Row],[Order ID]], ORDERS[], 6)</f>
        <v>43</v>
      </c>
      <c r="J184" s="54">
        <f>VLOOKUP(FACT_INCLUDES[[#This Row],[Order ID]], ORDERS[], 7)</f>
        <v>0</v>
      </c>
      <c r="K184" s="33">
        <v>0</v>
      </c>
      <c r="L184" s="4">
        <f>VLOOKUP(FACT_INCLUDES[[#This Row],[DW Version]], VERSIONS[], 2)</f>
        <v>31</v>
      </c>
      <c r="M184" s="4">
        <f>VLOOKUP(FACT_INCLUDES[[#This Row],[DW Version]], VERSIONS[], 3)</f>
        <v>9.5</v>
      </c>
      <c r="N184" s="4" t="str">
        <f>VLOOKUP(FACT_INCLUDES[[#This Row],[DW Version]], VERSIONS[], 4)</f>
        <v>white</v>
      </c>
      <c r="O184" s="51">
        <f>VLOOKUP(FACT_INCLUDES[[#This Row],[DW Version]], VERSIONS[], 5)</f>
        <v>356.88351143220405</v>
      </c>
      <c r="P184" s="4" t="str">
        <f>VLOOKUP(FACT_INCLUDES[[#This Row],[DW Version]], VERSIONS[], 6)</f>
        <v>React Element 55</v>
      </c>
      <c r="Q184" s="4" t="str">
        <f>VLOOKUP(FACT_INCLUDES[[#This Row],[DW Version]], VERSIONS[], 7)</f>
        <v>Shoe</v>
      </c>
      <c r="R184" s="51">
        <f>FACT_INCLUDES[[#This Row],[Version Price]]*FACT_INCLUDES[[#This Row],[Quantity]]</f>
        <v>356.88351143220405</v>
      </c>
      <c r="S184" s="51">
        <f>FACT_INCLUDES[[#This Row],[Amount]]*(1-FACT_INCLUDES[[#This Row],[Order Discount]])</f>
        <v>356.88351143220405</v>
      </c>
      <c r="T184" s="51">
        <f t="shared" si="2"/>
        <v>1468.5761219924916</v>
      </c>
      <c r="U184" s="57">
        <f>FACT_INCLUDES[[#This Row],[Income]]/FACT_INCLUDES[[#This Row],[Total Order Income]]</f>
        <v>0.24301328755638632</v>
      </c>
      <c r="V184" s="33">
        <f>IF(FACT_INCLUDES[[#This Row],[Order Gap]]&gt;10, 1, 0)/COUNTIFS(FACT_INCLUDES[Order ID], FACT_INCLUDES[[#This Row],[Order ID]])</f>
        <v>0</v>
      </c>
      <c r="W184" s="33">
        <f>IF(FACT_INCLUDES[[#This Row],[Order Type]]="Online", 1, 0)/COUNTIFS(FACT_INCLUDES[Order ID], FACT_INCLUDES[[#This Row],[Order ID]])</f>
        <v>0</v>
      </c>
      <c r="X184" s="52">
        <v>624.88603061509423</v>
      </c>
      <c r="Y184" s="52">
        <v>645.16102252087887</v>
      </c>
      <c r="Z184" s="64">
        <f>IF(FACT_INCLUDES[[#This Row],[Order Type]]="Online", 1, 0)*FACT_INCLUDES[[#This Row],[Income]]</f>
        <v>0</v>
      </c>
    </row>
    <row r="185" spans="1:26" x14ac:dyDescent="0.3">
      <c r="A185" s="4">
        <v>1104</v>
      </c>
      <c r="B185" s="4">
        <v>556</v>
      </c>
      <c r="C185" s="4">
        <v>355</v>
      </c>
      <c r="D185" s="58">
        <v>2</v>
      </c>
      <c r="E185" s="28">
        <f>VLOOKUP(FACT_INCLUDES[[#This Row],[Order ID]], ORDERS[], 2)</f>
        <v>39229.020068554797</v>
      </c>
      <c r="F185" s="28">
        <f>VLOOKUP(FACT_INCLUDES[[#This Row],[Order ID]], ORDERS[], 3)</f>
        <v>39229.020068554797</v>
      </c>
      <c r="G185" s="4" t="str">
        <f>VLOOKUP(FACT_INCLUDES[[#This Row],[Order ID]], ORDERS[], 4)</f>
        <v>In-Store</v>
      </c>
      <c r="H185" s="4" t="str">
        <f>VLOOKUP(FACT_INCLUDES[[#This Row],[Order ID]], ORDERS[], 5)</f>
        <v>SEF5085@gmail.com</v>
      </c>
      <c r="I185" s="4">
        <f>VLOOKUP(FACT_INCLUDES[[#This Row],[Order ID]], ORDERS[], 6)</f>
        <v>1</v>
      </c>
      <c r="J185" s="54">
        <f>VLOOKUP(FACT_INCLUDES[[#This Row],[Order ID]], ORDERS[], 7)</f>
        <v>0</v>
      </c>
      <c r="K185" s="33">
        <v>0</v>
      </c>
      <c r="L185" s="4">
        <f>VLOOKUP(FACT_INCLUDES[[#This Row],[DW Version]], VERSIONS[], 2)</f>
        <v>36</v>
      </c>
      <c r="M185" s="4">
        <f>VLOOKUP(FACT_INCLUDES[[#This Row],[DW Version]], VERSIONS[], 3)</f>
        <v>5.5</v>
      </c>
      <c r="N185" s="4" t="str">
        <f>VLOOKUP(FACT_INCLUDES[[#This Row],[DW Version]], VERSIONS[], 4)</f>
        <v>red</v>
      </c>
      <c r="O185" s="51">
        <f>VLOOKUP(FACT_INCLUDES[[#This Row],[DW Version]], VERSIONS[], 5)</f>
        <v>319.89053879048339</v>
      </c>
      <c r="P185" s="4" t="str">
        <f>VLOOKUP(FACT_INCLUDES[[#This Row],[DW Version]], VERSIONS[], 6)</f>
        <v>Air Max 270</v>
      </c>
      <c r="Q185" s="4" t="str">
        <f>VLOOKUP(FACT_INCLUDES[[#This Row],[DW Version]], VERSIONS[], 7)</f>
        <v>Shoe</v>
      </c>
      <c r="R185" s="51">
        <f>FACT_INCLUDES[[#This Row],[Version Price]]*FACT_INCLUDES[[#This Row],[Quantity]]</f>
        <v>639.78107758096678</v>
      </c>
      <c r="S185" s="51">
        <f>FACT_INCLUDES[[#This Row],[Amount]]*(1-FACT_INCLUDES[[#This Row],[Order Discount]])</f>
        <v>639.78107758096678</v>
      </c>
      <c r="T185" s="51">
        <f t="shared" si="2"/>
        <v>3428.9095620795015</v>
      </c>
      <c r="U185" s="57">
        <f>FACT_INCLUDES[[#This Row],[Income]]/FACT_INCLUDES[[#This Row],[Total Order Income]]</f>
        <v>0.18658441291550548</v>
      </c>
      <c r="V185" s="33">
        <f>IF(FACT_INCLUDES[[#This Row],[Order Gap]]&gt;10, 1, 0)/COUNTIFS(FACT_INCLUDES[Order ID], FACT_INCLUDES[[#This Row],[Order ID]])</f>
        <v>0</v>
      </c>
      <c r="W185" s="33">
        <f>IF(FACT_INCLUDES[[#This Row],[Order Type]]="Online", 1, 0)/COUNTIFS(FACT_INCLUDES[Order ID], FACT_INCLUDES[[#This Row],[Order ID]])</f>
        <v>0</v>
      </c>
      <c r="X185" s="52">
        <v>624.88603061509423</v>
      </c>
      <c r="Y185" s="52">
        <v>645.16102252087887</v>
      </c>
      <c r="Z185" s="64">
        <f>IF(FACT_INCLUDES[[#This Row],[Order Type]]="Online", 1, 0)*FACT_INCLUDES[[#This Row],[Income]]</f>
        <v>0</v>
      </c>
    </row>
    <row r="186" spans="1:26" x14ac:dyDescent="0.3">
      <c r="A186" s="4">
        <v>1105</v>
      </c>
      <c r="B186" s="4">
        <v>556</v>
      </c>
      <c r="C186" s="4">
        <v>612</v>
      </c>
      <c r="D186" s="58">
        <v>5</v>
      </c>
      <c r="E186" s="28">
        <f>VLOOKUP(FACT_INCLUDES[[#This Row],[Order ID]], ORDERS[], 2)</f>
        <v>39229.020068554797</v>
      </c>
      <c r="F186" s="28">
        <f>VLOOKUP(FACT_INCLUDES[[#This Row],[Order ID]], ORDERS[], 3)</f>
        <v>39229.020068554797</v>
      </c>
      <c r="G186" s="4" t="str">
        <f>VLOOKUP(FACT_INCLUDES[[#This Row],[Order ID]], ORDERS[], 4)</f>
        <v>In-Store</v>
      </c>
      <c r="H186" s="4" t="str">
        <f>VLOOKUP(FACT_INCLUDES[[#This Row],[Order ID]], ORDERS[], 5)</f>
        <v>SEF5085@gmail.com</v>
      </c>
      <c r="I186" s="4">
        <f>VLOOKUP(FACT_INCLUDES[[#This Row],[Order ID]], ORDERS[], 6)</f>
        <v>1</v>
      </c>
      <c r="J186" s="54">
        <f>VLOOKUP(FACT_INCLUDES[[#This Row],[Order ID]], ORDERS[], 7)</f>
        <v>0</v>
      </c>
      <c r="K186" s="33">
        <v>0</v>
      </c>
      <c r="L186" s="4">
        <f>VLOOKUP(FACT_INCLUDES[[#This Row],[DW Version]], VERSIONS[], 2)</f>
        <v>62</v>
      </c>
      <c r="M186" s="4">
        <f>VLOOKUP(FACT_INCLUDES[[#This Row],[DW Version]], VERSIONS[], 3)</f>
        <v>10</v>
      </c>
      <c r="N186" s="4" t="str">
        <f>VLOOKUP(FACT_INCLUDES[[#This Row],[DW Version]], VERSIONS[], 4)</f>
        <v>white</v>
      </c>
      <c r="O186" s="51">
        <f>VLOOKUP(FACT_INCLUDES[[#This Row],[DW Version]], VERSIONS[], 5)</f>
        <v>331.74995537614086</v>
      </c>
      <c r="P186" s="4" t="str">
        <f>VLOOKUP(FACT_INCLUDES[[#This Row],[DW Version]], VERSIONS[], 6)</f>
        <v>Tiempo Legend</v>
      </c>
      <c r="Q186" s="4" t="str">
        <f>VLOOKUP(FACT_INCLUDES[[#This Row],[DW Version]], VERSIONS[], 7)</f>
        <v>Shoe</v>
      </c>
      <c r="R186" s="51">
        <f>FACT_INCLUDES[[#This Row],[Version Price]]*FACT_INCLUDES[[#This Row],[Quantity]]</f>
        <v>1658.7497768807043</v>
      </c>
      <c r="S186" s="51">
        <f>FACT_INCLUDES[[#This Row],[Amount]]*(1-FACT_INCLUDES[[#This Row],[Order Discount]])</f>
        <v>1658.7497768807043</v>
      </c>
      <c r="T186" s="51">
        <f t="shared" si="2"/>
        <v>3428.9095620795015</v>
      </c>
      <c r="U186" s="57">
        <f>FACT_INCLUDES[[#This Row],[Income]]/FACT_INCLUDES[[#This Row],[Total Order Income]]</f>
        <v>0.48375430930722374</v>
      </c>
      <c r="V186" s="33">
        <f>IF(FACT_INCLUDES[[#This Row],[Order Gap]]&gt;10, 1, 0)/COUNTIFS(FACT_INCLUDES[Order ID], FACT_INCLUDES[[#This Row],[Order ID]])</f>
        <v>0</v>
      </c>
      <c r="W186" s="33">
        <f>IF(FACT_INCLUDES[[#This Row],[Order Type]]="Online", 1, 0)/COUNTIFS(FACT_INCLUDES[Order ID], FACT_INCLUDES[[#This Row],[Order ID]])</f>
        <v>0</v>
      </c>
      <c r="X186" s="52">
        <v>624.88603061509423</v>
      </c>
      <c r="Y186" s="52">
        <v>645.16102252087887</v>
      </c>
      <c r="Z186" s="64">
        <f>IF(FACT_INCLUDES[[#This Row],[Order Type]]="Online", 1, 0)*FACT_INCLUDES[[#This Row],[Income]]</f>
        <v>0</v>
      </c>
    </row>
    <row r="187" spans="1:26" x14ac:dyDescent="0.3">
      <c r="A187" s="4">
        <v>1106</v>
      </c>
      <c r="B187" s="4">
        <v>556</v>
      </c>
      <c r="C187" s="4">
        <v>683</v>
      </c>
      <c r="D187" s="58">
        <v>2</v>
      </c>
      <c r="E187" s="28">
        <f>VLOOKUP(FACT_INCLUDES[[#This Row],[Order ID]], ORDERS[], 2)</f>
        <v>39229.020068554797</v>
      </c>
      <c r="F187" s="28">
        <f>VLOOKUP(FACT_INCLUDES[[#This Row],[Order ID]], ORDERS[], 3)</f>
        <v>39229.020068554797</v>
      </c>
      <c r="G187" s="4" t="str">
        <f>VLOOKUP(FACT_INCLUDES[[#This Row],[Order ID]], ORDERS[], 4)</f>
        <v>In-Store</v>
      </c>
      <c r="H187" s="4" t="str">
        <f>VLOOKUP(FACT_INCLUDES[[#This Row],[Order ID]], ORDERS[], 5)</f>
        <v>SEF5085@gmail.com</v>
      </c>
      <c r="I187" s="4">
        <f>VLOOKUP(FACT_INCLUDES[[#This Row],[Order ID]], ORDERS[], 6)</f>
        <v>1</v>
      </c>
      <c r="J187" s="54">
        <f>VLOOKUP(FACT_INCLUDES[[#This Row],[Order ID]], ORDERS[], 7)</f>
        <v>0</v>
      </c>
      <c r="K187" s="33">
        <v>0</v>
      </c>
      <c r="L187" s="4">
        <f>VLOOKUP(FACT_INCLUDES[[#This Row],[DW Version]], VERSIONS[], 2)</f>
        <v>69</v>
      </c>
      <c r="M187" s="4">
        <f>VLOOKUP(FACT_INCLUDES[[#This Row],[DW Version]], VERSIONS[], 3)</f>
        <v>5.5</v>
      </c>
      <c r="N187" s="4" t="str">
        <f>VLOOKUP(FACT_INCLUDES[[#This Row],[DW Version]], VERSIONS[], 4)</f>
        <v>red</v>
      </c>
      <c r="O187" s="51">
        <f>VLOOKUP(FACT_INCLUDES[[#This Row],[DW Version]], VERSIONS[], 5)</f>
        <v>94.015786433677818</v>
      </c>
      <c r="P187" s="4" t="str">
        <f>VLOOKUP(FACT_INCLUDES[[#This Row],[DW Version]], VERSIONS[], 6)</f>
        <v>Mercurial Vapor</v>
      </c>
      <c r="Q187" s="4" t="str">
        <f>VLOOKUP(FACT_INCLUDES[[#This Row],[DW Version]], VERSIONS[], 7)</f>
        <v>Shoe</v>
      </c>
      <c r="R187" s="51">
        <f>FACT_INCLUDES[[#This Row],[Version Price]]*FACT_INCLUDES[[#This Row],[Quantity]]</f>
        <v>188.03157286735564</v>
      </c>
      <c r="S187" s="51">
        <f>FACT_INCLUDES[[#This Row],[Amount]]*(1-FACT_INCLUDES[[#This Row],[Order Discount]])</f>
        <v>188.03157286735564</v>
      </c>
      <c r="T187" s="51">
        <f t="shared" si="2"/>
        <v>3428.9095620795015</v>
      </c>
      <c r="U187" s="57">
        <f>FACT_INCLUDES[[#This Row],[Income]]/FACT_INCLUDES[[#This Row],[Total Order Income]]</f>
        <v>5.4837133923509411E-2</v>
      </c>
      <c r="V187" s="33">
        <f>IF(FACT_INCLUDES[[#This Row],[Order Gap]]&gt;10, 1, 0)/COUNTIFS(FACT_INCLUDES[Order ID], FACT_INCLUDES[[#This Row],[Order ID]])</f>
        <v>0</v>
      </c>
      <c r="W187" s="33">
        <f>IF(FACT_INCLUDES[[#This Row],[Order Type]]="Online", 1, 0)/COUNTIFS(FACT_INCLUDES[Order ID], FACT_INCLUDES[[#This Row],[Order ID]])</f>
        <v>0</v>
      </c>
      <c r="X187" s="52">
        <v>624.88603061509423</v>
      </c>
      <c r="Y187" s="52">
        <v>645.16102252087887</v>
      </c>
      <c r="Z187" s="64">
        <f>IF(FACT_INCLUDES[[#This Row],[Order Type]]="Online", 1, 0)*FACT_INCLUDES[[#This Row],[Income]]</f>
        <v>0</v>
      </c>
    </row>
    <row r="188" spans="1:26" x14ac:dyDescent="0.3">
      <c r="A188" s="4">
        <v>1107</v>
      </c>
      <c r="B188" s="4">
        <v>556</v>
      </c>
      <c r="C188" s="4">
        <v>892</v>
      </c>
      <c r="D188" s="58">
        <v>5</v>
      </c>
      <c r="E188" s="28">
        <f>VLOOKUP(FACT_INCLUDES[[#This Row],[Order ID]], ORDERS[], 2)</f>
        <v>39229.020068554797</v>
      </c>
      <c r="F188" s="28">
        <f>VLOOKUP(FACT_INCLUDES[[#This Row],[Order ID]], ORDERS[], 3)</f>
        <v>39229.020068554797</v>
      </c>
      <c r="G188" s="4" t="str">
        <f>VLOOKUP(FACT_INCLUDES[[#This Row],[Order ID]], ORDERS[], 4)</f>
        <v>In-Store</v>
      </c>
      <c r="H188" s="4" t="str">
        <f>VLOOKUP(FACT_INCLUDES[[#This Row],[Order ID]], ORDERS[], 5)</f>
        <v>SEF5085@gmail.com</v>
      </c>
      <c r="I188" s="4">
        <f>VLOOKUP(FACT_INCLUDES[[#This Row],[Order ID]], ORDERS[], 6)</f>
        <v>1</v>
      </c>
      <c r="J188" s="54">
        <f>VLOOKUP(FACT_INCLUDES[[#This Row],[Order ID]], ORDERS[], 7)</f>
        <v>0</v>
      </c>
      <c r="K188" s="33">
        <v>0</v>
      </c>
      <c r="L188" s="4">
        <f>VLOOKUP(FACT_INCLUDES[[#This Row],[DW Version]], VERSIONS[], 2)</f>
        <v>91</v>
      </c>
      <c r="M188" s="4">
        <f>VLOOKUP(FACT_INCLUDES[[#This Row],[DW Version]], VERSIONS[], 3)</f>
        <v>6.5</v>
      </c>
      <c r="N188" s="4" t="str">
        <f>VLOOKUP(FACT_INCLUDES[[#This Row],[DW Version]], VERSIONS[], 4)</f>
        <v>dark purple</v>
      </c>
      <c r="O188" s="51">
        <f>VLOOKUP(FACT_INCLUDES[[#This Row],[DW Version]], VERSIONS[], 5)</f>
        <v>188.46942695009488</v>
      </c>
      <c r="P188" s="4" t="str">
        <f>VLOOKUP(FACT_INCLUDES[[#This Row],[DW Version]], VERSIONS[], 6)</f>
        <v>Alphafly NEXT%</v>
      </c>
      <c r="Q188" s="4" t="str">
        <f>VLOOKUP(FACT_INCLUDES[[#This Row],[DW Version]], VERSIONS[], 7)</f>
        <v>Shoe</v>
      </c>
      <c r="R188" s="51">
        <f>FACT_INCLUDES[[#This Row],[Version Price]]*FACT_INCLUDES[[#This Row],[Quantity]]</f>
        <v>942.34713475047442</v>
      </c>
      <c r="S188" s="51">
        <f>FACT_INCLUDES[[#This Row],[Amount]]*(1-FACT_INCLUDES[[#This Row],[Order Discount]])</f>
        <v>942.34713475047442</v>
      </c>
      <c r="T188" s="51">
        <f t="shared" si="2"/>
        <v>3428.9095620795015</v>
      </c>
      <c r="U188" s="57">
        <f>FACT_INCLUDES[[#This Row],[Income]]/FACT_INCLUDES[[#This Row],[Total Order Income]]</f>
        <v>0.27482414385376125</v>
      </c>
      <c r="V188" s="33">
        <f>IF(FACT_INCLUDES[[#This Row],[Order Gap]]&gt;10, 1, 0)/COUNTIFS(FACT_INCLUDES[Order ID], FACT_INCLUDES[[#This Row],[Order ID]])</f>
        <v>0</v>
      </c>
      <c r="W188" s="33">
        <f>IF(FACT_INCLUDES[[#This Row],[Order Type]]="Online", 1, 0)/COUNTIFS(FACT_INCLUDES[Order ID], FACT_INCLUDES[[#This Row],[Order ID]])</f>
        <v>0</v>
      </c>
      <c r="X188" s="52">
        <v>624.88603061509423</v>
      </c>
      <c r="Y188" s="52">
        <v>645.16102252087887</v>
      </c>
      <c r="Z188" s="64">
        <f>IF(FACT_INCLUDES[[#This Row],[Order Type]]="Online", 1, 0)*FACT_INCLUDES[[#This Row],[Income]]</f>
        <v>0</v>
      </c>
    </row>
    <row r="189" spans="1:26" x14ac:dyDescent="0.3">
      <c r="A189" s="4">
        <v>1108</v>
      </c>
      <c r="B189" s="4">
        <v>557</v>
      </c>
      <c r="C189" s="4">
        <v>167</v>
      </c>
      <c r="D189" s="58">
        <v>3</v>
      </c>
      <c r="E189" s="28">
        <f>VLOOKUP(FACT_INCLUDES[[#This Row],[Order ID]], ORDERS[], 2)</f>
        <v>39361.740930743414</v>
      </c>
      <c r="F189" s="28">
        <f>VLOOKUP(FACT_INCLUDES[[#This Row],[Order ID]], ORDERS[], 3)</f>
        <v>39378.740930743414</v>
      </c>
      <c r="G189" s="4" t="str">
        <f>VLOOKUP(FACT_INCLUDES[[#This Row],[Order ID]], ORDERS[], 4)</f>
        <v>Online</v>
      </c>
      <c r="H189" s="4" t="str">
        <f>VLOOKUP(FACT_INCLUDES[[#This Row],[Order ID]], ORDERS[], 5)</f>
        <v>WTU3233@gmail.com</v>
      </c>
      <c r="I189" s="4">
        <f>VLOOKUP(FACT_INCLUDES[[#This Row],[Order ID]], ORDERS[], 6)</f>
        <v>0</v>
      </c>
      <c r="J189" s="54">
        <f>VLOOKUP(FACT_INCLUDES[[#This Row],[Order ID]], ORDERS[], 7)</f>
        <v>0</v>
      </c>
      <c r="K189" s="33">
        <v>17</v>
      </c>
      <c r="L189" s="4">
        <f>VLOOKUP(FACT_INCLUDES[[#This Row],[DW Version]], VERSIONS[], 2)</f>
        <v>16</v>
      </c>
      <c r="M189" s="4">
        <f>VLOOKUP(FACT_INCLUDES[[#This Row],[DW Version]], VERSIONS[], 3)</f>
        <v>12.5</v>
      </c>
      <c r="N189" s="4" t="str">
        <f>VLOOKUP(FACT_INCLUDES[[#This Row],[DW Version]], VERSIONS[], 4)</f>
        <v>white</v>
      </c>
      <c r="O189" s="51">
        <f>VLOOKUP(FACT_INCLUDES[[#This Row],[DW Version]], VERSIONS[], 5)</f>
        <v>293.17420993636057</v>
      </c>
      <c r="P189" s="4" t="str">
        <f>VLOOKUP(FACT_INCLUDES[[#This Row],[DW Version]], VERSIONS[], 6)</f>
        <v>Flyknit</v>
      </c>
      <c r="Q189" s="4" t="str">
        <f>VLOOKUP(FACT_INCLUDES[[#This Row],[DW Version]], VERSIONS[], 7)</f>
        <v>Shoe</v>
      </c>
      <c r="R189" s="51">
        <f>FACT_INCLUDES[[#This Row],[Version Price]]*FACT_INCLUDES[[#This Row],[Quantity]]</f>
        <v>879.52262980908176</v>
      </c>
      <c r="S189" s="51">
        <f>FACT_INCLUDES[[#This Row],[Amount]]*(1-FACT_INCLUDES[[#This Row],[Order Discount]])</f>
        <v>879.52262980908176</v>
      </c>
      <c r="T189" s="51">
        <f t="shared" si="2"/>
        <v>1264.8591604967446</v>
      </c>
      <c r="U189" s="57">
        <f>FACT_INCLUDES[[#This Row],[Income]]/FACT_INCLUDES[[#This Row],[Total Order Income]]</f>
        <v>0.69535222361331461</v>
      </c>
      <c r="V189" s="33">
        <f>IF(FACT_INCLUDES[[#This Row],[Order Gap]]&gt;10, 1, 0)/COUNTIFS(FACT_INCLUDES[Order ID], FACT_INCLUDES[[#This Row],[Order ID]])</f>
        <v>0.5</v>
      </c>
      <c r="W189" s="33">
        <f>IF(FACT_INCLUDES[[#This Row],[Order Type]]="Online", 1, 0)/COUNTIFS(FACT_INCLUDES[Order ID], FACT_INCLUDES[[#This Row],[Order ID]])</f>
        <v>0.5</v>
      </c>
      <c r="X189" s="52">
        <v>624.88603061509423</v>
      </c>
      <c r="Y189" s="52">
        <v>645.16102252087887</v>
      </c>
      <c r="Z189" s="64">
        <f>IF(FACT_INCLUDES[[#This Row],[Order Type]]="Online", 1, 0)*FACT_INCLUDES[[#This Row],[Income]]</f>
        <v>879.52262980908176</v>
      </c>
    </row>
    <row r="190" spans="1:26" x14ac:dyDescent="0.3">
      <c r="A190" s="4">
        <v>1109</v>
      </c>
      <c r="B190" s="4">
        <v>557</v>
      </c>
      <c r="C190" s="4">
        <v>645</v>
      </c>
      <c r="D190" s="58">
        <v>2</v>
      </c>
      <c r="E190" s="28">
        <f>VLOOKUP(FACT_INCLUDES[[#This Row],[Order ID]], ORDERS[], 2)</f>
        <v>39361.740930743414</v>
      </c>
      <c r="F190" s="28">
        <f>VLOOKUP(FACT_INCLUDES[[#This Row],[Order ID]], ORDERS[], 3)</f>
        <v>39378.740930743414</v>
      </c>
      <c r="G190" s="4" t="str">
        <f>VLOOKUP(FACT_INCLUDES[[#This Row],[Order ID]], ORDERS[], 4)</f>
        <v>Online</v>
      </c>
      <c r="H190" s="4" t="str">
        <f>VLOOKUP(FACT_INCLUDES[[#This Row],[Order ID]], ORDERS[], 5)</f>
        <v>WTU3233@gmail.com</v>
      </c>
      <c r="I190" s="4">
        <f>VLOOKUP(FACT_INCLUDES[[#This Row],[Order ID]], ORDERS[], 6)</f>
        <v>0</v>
      </c>
      <c r="J190" s="54">
        <f>VLOOKUP(FACT_INCLUDES[[#This Row],[Order ID]], ORDERS[], 7)</f>
        <v>0</v>
      </c>
      <c r="K190" s="33">
        <v>17</v>
      </c>
      <c r="L190" s="4">
        <f>VLOOKUP(FACT_INCLUDES[[#This Row],[DW Version]], VERSIONS[], 2)</f>
        <v>65</v>
      </c>
      <c r="M190" s="4">
        <f>VLOOKUP(FACT_INCLUDES[[#This Row],[DW Version]], VERSIONS[], 3)</f>
        <v>11.5</v>
      </c>
      <c r="N190" s="4" t="str">
        <f>VLOOKUP(FACT_INCLUDES[[#This Row],[DW Version]], VERSIONS[], 4)</f>
        <v>white</v>
      </c>
      <c r="O190" s="51">
        <f>VLOOKUP(FACT_INCLUDES[[#This Row],[DW Version]], VERSIONS[], 5)</f>
        <v>192.66826534383137</v>
      </c>
      <c r="P190" s="4" t="str">
        <f>VLOOKUP(FACT_INCLUDES[[#This Row],[DW Version]], VERSIONS[], 6)</f>
        <v>Flex Shorts</v>
      </c>
      <c r="Q190" s="4" t="str">
        <f>VLOOKUP(FACT_INCLUDES[[#This Row],[DW Version]], VERSIONS[], 7)</f>
        <v>Apparel</v>
      </c>
      <c r="R190" s="51">
        <f>FACT_INCLUDES[[#This Row],[Version Price]]*FACT_INCLUDES[[#This Row],[Quantity]]</f>
        <v>385.33653068766273</v>
      </c>
      <c r="S190" s="51">
        <f>FACT_INCLUDES[[#This Row],[Amount]]*(1-FACT_INCLUDES[[#This Row],[Order Discount]])</f>
        <v>385.33653068766273</v>
      </c>
      <c r="T190" s="51">
        <f t="shared" si="2"/>
        <v>1264.8591604967446</v>
      </c>
      <c r="U190" s="57">
        <f>FACT_INCLUDES[[#This Row],[Income]]/FACT_INCLUDES[[#This Row],[Total Order Income]]</f>
        <v>0.30464777638668528</v>
      </c>
      <c r="V190" s="33">
        <f>IF(FACT_INCLUDES[[#This Row],[Order Gap]]&gt;10, 1, 0)/COUNTIFS(FACT_INCLUDES[Order ID], FACT_INCLUDES[[#This Row],[Order ID]])</f>
        <v>0.5</v>
      </c>
      <c r="W190" s="33">
        <f>IF(FACT_INCLUDES[[#This Row],[Order Type]]="Online", 1, 0)/COUNTIFS(FACT_INCLUDES[Order ID], FACT_INCLUDES[[#This Row],[Order ID]])</f>
        <v>0.5</v>
      </c>
      <c r="X190" s="52">
        <v>624.88603061509423</v>
      </c>
      <c r="Y190" s="52">
        <v>645.16102252087887</v>
      </c>
      <c r="Z190" s="64">
        <f>IF(FACT_INCLUDES[[#This Row],[Order Type]]="Online", 1, 0)*FACT_INCLUDES[[#This Row],[Income]]</f>
        <v>385.33653068766273</v>
      </c>
    </row>
    <row r="191" spans="1:26" x14ac:dyDescent="0.3">
      <c r="A191" s="4">
        <v>1152</v>
      </c>
      <c r="B191" s="4">
        <v>580</v>
      </c>
      <c r="C191" s="4">
        <v>219</v>
      </c>
      <c r="D191" s="58">
        <v>3</v>
      </c>
      <c r="E191" s="28">
        <f>VLOOKUP(FACT_INCLUDES[[#This Row],[Order ID]], ORDERS[], 2)</f>
        <v>39361.77209546457</v>
      </c>
      <c r="F191" s="28">
        <f>VLOOKUP(FACT_INCLUDES[[#This Row],[Order ID]], ORDERS[], 3)</f>
        <v>39375.77209546457</v>
      </c>
      <c r="G191" s="4" t="str">
        <f>VLOOKUP(FACT_INCLUDES[[#This Row],[Order ID]], ORDERS[], 4)</f>
        <v>Online</v>
      </c>
      <c r="H191" s="4" t="str">
        <f>VLOOKUP(FACT_INCLUDES[[#This Row],[Order ID]], ORDERS[], 5)</f>
        <v>WTI4246@gmail.com</v>
      </c>
      <c r="I191" s="4">
        <f>VLOOKUP(FACT_INCLUDES[[#This Row],[Order ID]], ORDERS[], 6)</f>
        <v>0</v>
      </c>
      <c r="J191" s="54">
        <f>VLOOKUP(FACT_INCLUDES[[#This Row],[Order ID]], ORDERS[], 7)</f>
        <v>0</v>
      </c>
      <c r="K191" s="33">
        <v>14</v>
      </c>
      <c r="L191" s="4">
        <f>VLOOKUP(FACT_INCLUDES[[#This Row],[DW Version]], VERSIONS[], 2)</f>
        <v>22</v>
      </c>
      <c r="M191" s="4">
        <f>VLOOKUP(FACT_INCLUDES[[#This Row],[DW Version]], VERSIONS[], 3)</f>
        <v>5.5</v>
      </c>
      <c r="N191" s="4" t="str">
        <f>VLOOKUP(FACT_INCLUDES[[#This Row],[DW Version]], VERSIONS[], 4)</f>
        <v>gray</v>
      </c>
      <c r="O191" s="51">
        <f>VLOOKUP(FACT_INCLUDES[[#This Row],[DW Version]], VERSIONS[], 5)</f>
        <v>171.55317641963182</v>
      </c>
      <c r="P191" s="4" t="str">
        <f>VLOOKUP(FACT_INCLUDES[[#This Row],[DW Version]], VERSIONS[], 6)</f>
        <v>Daybreak</v>
      </c>
      <c r="Q191" s="4" t="str">
        <f>VLOOKUP(FACT_INCLUDES[[#This Row],[DW Version]], VERSIONS[], 7)</f>
        <v>Shoe</v>
      </c>
      <c r="R191" s="51">
        <f>FACT_INCLUDES[[#This Row],[Version Price]]*FACT_INCLUDES[[#This Row],[Quantity]]</f>
        <v>514.65952925889542</v>
      </c>
      <c r="S191" s="51">
        <f>FACT_INCLUDES[[#This Row],[Amount]]*(1-FACT_INCLUDES[[#This Row],[Order Discount]])</f>
        <v>514.65952925889542</v>
      </c>
      <c r="T191" s="51">
        <f t="shared" si="2"/>
        <v>514.65952925889542</v>
      </c>
      <c r="U191" s="57">
        <f>FACT_INCLUDES[[#This Row],[Income]]/FACT_INCLUDES[[#This Row],[Total Order Income]]</f>
        <v>1</v>
      </c>
      <c r="V191" s="33">
        <f>IF(FACT_INCLUDES[[#This Row],[Order Gap]]&gt;10, 1, 0)/COUNTIFS(FACT_INCLUDES[Order ID], FACT_INCLUDES[[#This Row],[Order ID]])</f>
        <v>1</v>
      </c>
      <c r="W191" s="33">
        <f>IF(FACT_INCLUDES[[#This Row],[Order Type]]="Online", 1, 0)/COUNTIFS(FACT_INCLUDES[Order ID], FACT_INCLUDES[[#This Row],[Order ID]])</f>
        <v>1</v>
      </c>
      <c r="X191" s="52">
        <v>624.88603061509423</v>
      </c>
      <c r="Y191" s="52">
        <v>645.16102252087887</v>
      </c>
      <c r="Z191" s="64">
        <f>IF(FACT_INCLUDES[[#This Row],[Order Type]]="Online", 1, 0)*FACT_INCLUDES[[#This Row],[Income]]</f>
        <v>514.65952925889542</v>
      </c>
    </row>
    <row r="192" spans="1:26" x14ac:dyDescent="0.3">
      <c r="A192" s="4">
        <v>1163</v>
      </c>
      <c r="B192" s="4">
        <v>585</v>
      </c>
      <c r="C192" s="4">
        <v>493</v>
      </c>
      <c r="D192" s="58">
        <v>2</v>
      </c>
      <c r="E192" s="28">
        <f>VLOOKUP(FACT_INCLUDES[[#This Row],[Order ID]], ORDERS[], 2)</f>
        <v>39162.180961430822</v>
      </c>
      <c r="F192" s="28">
        <f>VLOOKUP(FACT_INCLUDES[[#This Row],[Order ID]], ORDERS[], 3)</f>
        <v>39180.180961430822</v>
      </c>
      <c r="G192" s="4" t="str">
        <f>VLOOKUP(FACT_INCLUDES[[#This Row],[Order ID]], ORDERS[], 4)</f>
        <v>Online</v>
      </c>
      <c r="H192" s="4" t="str">
        <f>VLOOKUP(FACT_INCLUDES[[#This Row],[Order ID]], ORDERS[], 5)</f>
        <v>VRX4292@gmail.com</v>
      </c>
      <c r="I192" s="4">
        <f>VLOOKUP(FACT_INCLUDES[[#This Row],[Order ID]], ORDERS[], 6)</f>
        <v>0</v>
      </c>
      <c r="J192" s="54">
        <f>VLOOKUP(FACT_INCLUDES[[#This Row],[Order ID]], ORDERS[], 7)</f>
        <v>0</v>
      </c>
      <c r="K192" s="33">
        <v>18</v>
      </c>
      <c r="L192" s="4">
        <f>VLOOKUP(FACT_INCLUDES[[#This Row],[DW Version]], VERSIONS[], 2)</f>
        <v>52</v>
      </c>
      <c r="M192" s="4">
        <f>VLOOKUP(FACT_INCLUDES[[#This Row],[DW Version]], VERSIONS[], 3)</f>
        <v>3.5</v>
      </c>
      <c r="N192" s="4" t="str">
        <f>VLOOKUP(FACT_INCLUDES[[#This Row],[DW Version]], VERSIONS[], 4)</f>
        <v>white</v>
      </c>
      <c r="O192" s="51">
        <f>VLOOKUP(FACT_INCLUDES[[#This Row],[DW Version]], VERSIONS[], 5)</f>
        <v>68.177152390016445</v>
      </c>
      <c r="P192" s="4" t="str">
        <f>VLOOKUP(FACT_INCLUDES[[#This Row],[DW Version]], VERSIONS[], 6)</f>
        <v>Tech Fleece Jogger</v>
      </c>
      <c r="Q192" s="4" t="str">
        <f>VLOOKUP(FACT_INCLUDES[[#This Row],[DW Version]], VERSIONS[], 7)</f>
        <v>Apparel</v>
      </c>
      <c r="R192" s="51">
        <f>FACT_INCLUDES[[#This Row],[Version Price]]*FACT_INCLUDES[[#This Row],[Quantity]]</f>
        <v>136.35430478003289</v>
      </c>
      <c r="S192" s="51">
        <f>FACT_INCLUDES[[#This Row],[Amount]]*(1-FACT_INCLUDES[[#This Row],[Order Discount]])</f>
        <v>136.35430478003289</v>
      </c>
      <c r="T192" s="51">
        <f t="shared" si="2"/>
        <v>1295.4268682737695</v>
      </c>
      <c r="U192" s="57">
        <f>FACT_INCLUDES[[#This Row],[Income]]/FACT_INCLUDES[[#This Row],[Total Order Income]]</f>
        <v>0.105258203391854</v>
      </c>
      <c r="V192" s="33">
        <f>IF(FACT_INCLUDES[[#This Row],[Order Gap]]&gt;10, 1, 0)/COUNTIFS(FACT_INCLUDES[Order ID], FACT_INCLUDES[[#This Row],[Order ID]])</f>
        <v>0.5</v>
      </c>
      <c r="W192" s="33">
        <f>IF(FACT_INCLUDES[[#This Row],[Order Type]]="Online", 1, 0)/COUNTIFS(FACT_INCLUDES[Order ID], FACT_INCLUDES[[#This Row],[Order ID]])</f>
        <v>0.5</v>
      </c>
      <c r="X192" s="52">
        <v>624.88603061509423</v>
      </c>
      <c r="Y192" s="52">
        <v>645.16102252087887</v>
      </c>
      <c r="Z192" s="64">
        <f>IF(FACT_INCLUDES[[#This Row],[Order Type]]="Online", 1, 0)*FACT_INCLUDES[[#This Row],[Income]]</f>
        <v>136.35430478003289</v>
      </c>
    </row>
    <row r="193" spans="1:26" x14ac:dyDescent="0.3">
      <c r="A193" s="4">
        <v>1164</v>
      </c>
      <c r="B193" s="4">
        <v>585</v>
      </c>
      <c r="C193" s="4">
        <v>636</v>
      </c>
      <c r="D193" s="58">
        <v>4</v>
      </c>
      <c r="E193" s="28">
        <f>VLOOKUP(FACT_INCLUDES[[#This Row],[Order ID]], ORDERS[], 2)</f>
        <v>39162.180961430822</v>
      </c>
      <c r="F193" s="28">
        <f>VLOOKUP(FACT_INCLUDES[[#This Row],[Order ID]], ORDERS[], 3)</f>
        <v>39180.180961430822</v>
      </c>
      <c r="G193" s="4" t="str">
        <f>VLOOKUP(FACT_INCLUDES[[#This Row],[Order ID]], ORDERS[], 4)</f>
        <v>Online</v>
      </c>
      <c r="H193" s="4" t="str">
        <f>VLOOKUP(FACT_INCLUDES[[#This Row],[Order ID]], ORDERS[], 5)</f>
        <v>VRX4292@gmail.com</v>
      </c>
      <c r="I193" s="4">
        <f>VLOOKUP(FACT_INCLUDES[[#This Row],[Order ID]], ORDERS[], 6)</f>
        <v>0</v>
      </c>
      <c r="J193" s="54">
        <f>VLOOKUP(FACT_INCLUDES[[#This Row],[Order ID]], ORDERS[], 7)</f>
        <v>0</v>
      </c>
      <c r="K193" s="33">
        <v>18</v>
      </c>
      <c r="L193" s="4">
        <f>VLOOKUP(FACT_INCLUDES[[#This Row],[DW Version]], VERSIONS[], 2)</f>
        <v>65</v>
      </c>
      <c r="M193" s="4">
        <f>VLOOKUP(FACT_INCLUDES[[#This Row],[DW Version]], VERSIONS[], 3)</f>
        <v>4.5</v>
      </c>
      <c r="N193" s="4" t="str">
        <f>VLOOKUP(FACT_INCLUDES[[#This Row],[DW Version]], VERSIONS[], 4)</f>
        <v>white</v>
      </c>
      <c r="O193" s="51">
        <f>VLOOKUP(FACT_INCLUDES[[#This Row],[DW Version]], VERSIONS[], 5)</f>
        <v>289.76814087343416</v>
      </c>
      <c r="P193" s="4" t="str">
        <f>VLOOKUP(FACT_INCLUDES[[#This Row],[DW Version]], VERSIONS[], 6)</f>
        <v>Flex Shorts</v>
      </c>
      <c r="Q193" s="4" t="str">
        <f>VLOOKUP(FACT_INCLUDES[[#This Row],[DW Version]], VERSIONS[], 7)</f>
        <v>Apparel</v>
      </c>
      <c r="R193" s="51">
        <f>FACT_INCLUDES[[#This Row],[Version Price]]*FACT_INCLUDES[[#This Row],[Quantity]]</f>
        <v>1159.0725634937367</v>
      </c>
      <c r="S193" s="51">
        <f>FACT_INCLUDES[[#This Row],[Amount]]*(1-FACT_INCLUDES[[#This Row],[Order Discount]])</f>
        <v>1159.0725634937367</v>
      </c>
      <c r="T193" s="51">
        <f t="shared" si="2"/>
        <v>1295.4268682737695</v>
      </c>
      <c r="U193" s="57">
        <f>FACT_INCLUDES[[#This Row],[Income]]/FACT_INCLUDES[[#This Row],[Total Order Income]]</f>
        <v>0.89474179660814601</v>
      </c>
      <c r="V193" s="33">
        <f>IF(FACT_INCLUDES[[#This Row],[Order Gap]]&gt;10, 1, 0)/COUNTIFS(FACT_INCLUDES[Order ID], FACT_INCLUDES[[#This Row],[Order ID]])</f>
        <v>0.5</v>
      </c>
      <c r="W193" s="33">
        <f>IF(FACT_INCLUDES[[#This Row],[Order Type]]="Online", 1, 0)/COUNTIFS(FACT_INCLUDES[Order ID], FACT_INCLUDES[[#This Row],[Order ID]])</f>
        <v>0.5</v>
      </c>
      <c r="X193" s="52">
        <v>624.88603061509423</v>
      </c>
      <c r="Y193" s="52">
        <v>645.16102252087887</v>
      </c>
      <c r="Z193" s="64">
        <f>IF(FACT_INCLUDES[[#This Row],[Order Type]]="Online", 1, 0)*FACT_INCLUDES[[#This Row],[Income]]</f>
        <v>1159.0725634937367</v>
      </c>
    </row>
    <row r="194" spans="1:26" x14ac:dyDescent="0.3">
      <c r="A194" s="4">
        <v>1178</v>
      </c>
      <c r="B194" s="4">
        <v>592</v>
      </c>
      <c r="C194" s="4">
        <v>883</v>
      </c>
      <c r="D194" s="58">
        <v>4</v>
      </c>
      <c r="E194" s="28">
        <f>VLOOKUP(FACT_INCLUDES[[#This Row],[Order ID]], ORDERS[], 2)</f>
        <v>39312.160886757396</v>
      </c>
      <c r="F194" s="28">
        <f>VLOOKUP(FACT_INCLUDES[[#This Row],[Order ID]], ORDERS[], 3)</f>
        <v>39325.160886757396</v>
      </c>
      <c r="G194" s="4" t="str">
        <f>VLOOKUP(FACT_INCLUDES[[#This Row],[Order ID]], ORDERS[], 4)</f>
        <v>Online</v>
      </c>
      <c r="H194" s="4" t="str">
        <f>VLOOKUP(FACT_INCLUDES[[#This Row],[Order ID]], ORDERS[], 5)</f>
        <v>ZXJ2078@gmail.com</v>
      </c>
      <c r="I194" s="4">
        <f>VLOOKUP(FACT_INCLUDES[[#This Row],[Order ID]], ORDERS[], 6)</f>
        <v>0</v>
      </c>
      <c r="J194" s="54">
        <f>VLOOKUP(FACT_INCLUDES[[#This Row],[Order ID]], ORDERS[], 7)</f>
        <v>0</v>
      </c>
      <c r="K194" s="33">
        <v>13</v>
      </c>
      <c r="L194" s="4">
        <f>VLOOKUP(FACT_INCLUDES[[#This Row],[DW Version]], VERSIONS[], 2)</f>
        <v>90</v>
      </c>
      <c r="M194" s="4">
        <f>VLOOKUP(FACT_INCLUDES[[#This Row],[DW Version]], VERSIONS[], 3)</f>
        <v>6.5</v>
      </c>
      <c r="N194" s="4" t="str">
        <f>VLOOKUP(FACT_INCLUDES[[#This Row],[DW Version]], VERSIONS[], 4)</f>
        <v>white</v>
      </c>
      <c r="O194" s="51">
        <f>VLOOKUP(FACT_INCLUDES[[#This Row],[DW Version]], VERSIONS[], 5)</f>
        <v>203.14343619881478</v>
      </c>
      <c r="P194" s="4" t="str">
        <f>VLOOKUP(FACT_INCLUDES[[#This Row],[DW Version]], VERSIONS[], 6)</f>
        <v>Air Zoom Terra Kiger 6</v>
      </c>
      <c r="Q194" s="4" t="str">
        <f>VLOOKUP(FACT_INCLUDES[[#This Row],[DW Version]], VERSIONS[], 7)</f>
        <v>Shoe</v>
      </c>
      <c r="R194" s="51">
        <f>FACT_INCLUDES[[#This Row],[Version Price]]*FACT_INCLUDES[[#This Row],[Quantity]]</f>
        <v>812.57374479525913</v>
      </c>
      <c r="S194" s="51">
        <f>FACT_INCLUDES[[#This Row],[Amount]]*(1-FACT_INCLUDES[[#This Row],[Order Discount]])</f>
        <v>812.57374479525913</v>
      </c>
      <c r="T194" s="51">
        <f t="shared" ref="T194:T257" si="3">SUMIFS(S:S, B:B, B194)</f>
        <v>812.57374479525913</v>
      </c>
      <c r="U194" s="57">
        <f>FACT_INCLUDES[[#This Row],[Income]]/FACT_INCLUDES[[#This Row],[Total Order Income]]</f>
        <v>1</v>
      </c>
      <c r="V194" s="33">
        <f>IF(FACT_INCLUDES[[#This Row],[Order Gap]]&gt;10, 1, 0)/COUNTIFS(FACT_INCLUDES[Order ID], FACT_INCLUDES[[#This Row],[Order ID]])</f>
        <v>1</v>
      </c>
      <c r="W194" s="33">
        <f>IF(FACT_INCLUDES[[#This Row],[Order Type]]="Online", 1, 0)/COUNTIFS(FACT_INCLUDES[Order ID], FACT_INCLUDES[[#This Row],[Order ID]])</f>
        <v>1</v>
      </c>
      <c r="X194" s="52">
        <v>624.88603061509423</v>
      </c>
      <c r="Y194" s="52">
        <v>645.16102252087887</v>
      </c>
      <c r="Z194" s="64">
        <f>IF(FACT_INCLUDES[[#This Row],[Order Type]]="Online", 1, 0)*FACT_INCLUDES[[#This Row],[Income]]</f>
        <v>812.57374479525913</v>
      </c>
    </row>
    <row r="195" spans="1:26" x14ac:dyDescent="0.3">
      <c r="A195" s="4">
        <v>1187</v>
      </c>
      <c r="B195" s="4">
        <v>600</v>
      </c>
      <c r="C195" s="4">
        <v>259</v>
      </c>
      <c r="D195" s="58">
        <v>5</v>
      </c>
      <c r="E195" s="28">
        <f>VLOOKUP(FACT_INCLUDES[[#This Row],[Order ID]], ORDERS[], 2)</f>
        <v>39380.550511882364</v>
      </c>
      <c r="F195" s="28">
        <f>VLOOKUP(FACT_INCLUDES[[#This Row],[Order ID]], ORDERS[], 3)</f>
        <v>39380.550511882364</v>
      </c>
      <c r="G195" s="4" t="str">
        <f>VLOOKUP(FACT_INCLUDES[[#This Row],[Order ID]], ORDERS[], 4)</f>
        <v>In-Store</v>
      </c>
      <c r="H195" s="4" t="str">
        <f>VLOOKUP(FACT_INCLUDES[[#This Row],[Order ID]], ORDERS[], 5)</f>
        <v>BBV6185@gmail.com</v>
      </c>
      <c r="I195" s="4">
        <f>VLOOKUP(FACT_INCLUDES[[#This Row],[Order ID]], ORDERS[], 6)</f>
        <v>46</v>
      </c>
      <c r="J195" s="54">
        <f>VLOOKUP(FACT_INCLUDES[[#This Row],[Order ID]], ORDERS[], 7)</f>
        <v>0</v>
      </c>
      <c r="K195" s="33">
        <v>0</v>
      </c>
      <c r="L195" s="4">
        <f>VLOOKUP(FACT_INCLUDES[[#This Row],[DW Version]], VERSIONS[], 2)</f>
        <v>25</v>
      </c>
      <c r="M195" s="4">
        <f>VLOOKUP(FACT_INCLUDES[[#This Row],[DW Version]], VERSIONS[], 3)</f>
        <v>11</v>
      </c>
      <c r="N195" s="4" t="str">
        <f>VLOOKUP(FACT_INCLUDES[[#This Row],[DW Version]], VERSIONS[], 4)</f>
        <v>black</v>
      </c>
      <c r="O195" s="51">
        <f>VLOOKUP(FACT_INCLUDES[[#This Row],[DW Version]], VERSIONS[], 5)</f>
        <v>349.78449437406579</v>
      </c>
      <c r="P195" s="4" t="str">
        <f>VLOOKUP(FACT_INCLUDES[[#This Row],[DW Version]], VERSIONS[], 6)</f>
        <v>Shox</v>
      </c>
      <c r="Q195" s="4" t="str">
        <f>VLOOKUP(FACT_INCLUDES[[#This Row],[DW Version]], VERSIONS[], 7)</f>
        <v>Shoe</v>
      </c>
      <c r="R195" s="51">
        <f>FACT_INCLUDES[[#This Row],[Version Price]]*FACT_INCLUDES[[#This Row],[Quantity]]</f>
        <v>1748.922471870329</v>
      </c>
      <c r="S195" s="51">
        <f>FACT_INCLUDES[[#This Row],[Amount]]*(1-FACT_INCLUDES[[#This Row],[Order Discount]])</f>
        <v>1748.922471870329</v>
      </c>
      <c r="T195" s="51">
        <f t="shared" si="3"/>
        <v>1748.922471870329</v>
      </c>
      <c r="U195" s="57">
        <f>FACT_INCLUDES[[#This Row],[Income]]/FACT_INCLUDES[[#This Row],[Total Order Income]]</f>
        <v>1</v>
      </c>
      <c r="V195" s="33">
        <f>IF(FACT_INCLUDES[[#This Row],[Order Gap]]&gt;10, 1, 0)/COUNTIFS(FACT_INCLUDES[Order ID], FACT_INCLUDES[[#This Row],[Order ID]])</f>
        <v>0</v>
      </c>
      <c r="W195" s="33">
        <f>IF(FACT_INCLUDES[[#This Row],[Order Type]]="Online", 1, 0)/COUNTIFS(FACT_INCLUDES[Order ID], FACT_INCLUDES[[#This Row],[Order ID]])</f>
        <v>0</v>
      </c>
      <c r="X195" s="52">
        <v>624.88603061509423</v>
      </c>
      <c r="Y195" s="52">
        <v>645.16102252087887</v>
      </c>
      <c r="Z195" s="64">
        <f>IF(FACT_INCLUDES[[#This Row],[Order Type]]="Online", 1, 0)*FACT_INCLUDES[[#This Row],[Income]]</f>
        <v>0</v>
      </c>
    </row>
    <row r="196" spans="1:26" x14ac:dyDescent="0.3">
      <c r="A196" s="4">
        <v>1194</v>
      </c>
      <c r="B196" s="4">
        <v>604</v>
      </c>
      <c r="C196" s="4">
        <v>158</v>
      </c>
      <c r="D196" s="58">
        <v>2</v>
      </c>
      <c r="E196" s="28">
        <f>VLOOKUP(FACT_INCLUDES[[#This Row],[Order ID]], ORDERS[], 2)</f>
        <v>39336.735646421374</v>
      </c>
      <c r="F196" s="28">
        <f>VLOOKUP(FACT_INCLUDES[[#This Row],[Order ID]], ORDERS[], 3)</f>
        <v>39336.735646421374</v>
      </c>
      <c r="G196" s="4" t="str">
        <f>VLOOKUP(FACT_INCLUDES[[#This Row],[Order ID]], ORDERS[], 4)</f>
        <v>In-Store</v>
      </c>
      <c r="H196" s="4" t="str">
        <f>VLOOKUP(FACT_INCLUDES[[#This Row],[Order ID]], ORDERS[], 5)</f>
        <v>HKY6910@gmail.com</v>
      </c>
      <c r="I196" s="4">
        <f>VLOOKUP(FACT_INCLUDES[[#This Row],[Order ID]], ORDERS[], 6)</f>
        <v>6</v>
      </c>
      <c r="J196" s="54">
        <f>VLOOKUP(FACT_INCLUDES[[#This Row],[Order ID]], ORDERS[], 7)</f>
        <v>0</v>
      </c>
      <c r="K196" s="33">
        <v>0</v>
      </c>
      <c r="L196" s="4">
        <f>VLOOKUP(FACT_INCLUDES[[#This Row],[DW Version]], VERSIONS[], 2)</f>
        <v>15</v>
      </c>
      <c r="M196" s="4">
        <f>VLOOKUP(FACT_INCLUDES[[#This Row],[DW Version]], VERSIONS[], 3)</f>
        <v>12</v>
      </c>
      <c r="N196" s="4" t="str">
        <f>VLOOKUP(FACT_INCLUDES[[#This Row],[DW Version]], VERSIONS[], 4)</f>
        <v>white</v>
      </c>
      <c r="O196" s="51">
        <f>VLOOKUP(FACT_INCLUDES[[#This Row],[DW Version]], VERSIONS[], 5)</f>
        <v>134.81676237915482</v>
      </c>
      <c r="P196" s="4" t="str">
        <f>VLOOKUP(FACT_INCLUDES[[#This Row],[DW Version]], VERSIONS[], 6)</f>
        <v>Sportswear Club Fleece</v>
      </c>
      <c r="Q196" s="4" t="str">
        <f>VLOOKUP(FACT_INCLUDES[[#This Row],[DW Version]], VERSIONS[], 7)</f>
        <v>Apparel</v>
      </c>
      <c r="R196" s="51">
        <f>FACT_INCLUDES[[#This Row],[Version Price]]*FACT_INCLUDES[[#This Row],[Quantity]]</f>
        <v>269.63352475830965</v>
      </c>
      <c r="S196" s="51">
        <f>FACT_INCLUDES[[#This Row],[Amount]]*(1-FACT_INCLUDES[[#This Row],[Order Discount]])</f>
        <v>269.63352475830965</v>
      </c>
      <c r="T196" s="51">
        <f t="shared" si="3"/>
        <v>269.63352475830965</v>
      </c>
      <c r="U196" s="57">
        <f>FACT_INCLUDES[[#This Row],[Income]]/FACT_INCLUDES[[#This Row],[Total Order Income]]</f>
        <v>1</v>
      </c>
      <c r="V196" s="33">
        <f>IF(FACT_INCLUDES[[#This Row],[Order Gap]]&gt;10, 1, 0)/COUNTIFS(FACT_INCLUDES[Order ID], FACT_INCLUDES[[#This Row],[Order ID]])</f>
        <v>0</v>
      </c>
      <c r="W196" s="33">
        <f>IF(FACT_INCLUDES[[#This Row],[Order Type]]="Online", 1, 0)/COUNTIFS(FACT_INCLUDES[Order ID], FACT_INCLUDES[[#This Row],[Order ID]])</f>
        <v>0</v>
      </c>
      <c r="X196" s="52">
        <v>624.88603061509423</v>
      </c>
      <c r="Y196" s="52">
        <v>645.16102252087887</v>
      </c>
      <c r="Z196" s="64">
        <f>IF(FACT_INCLUDES[[#This Row],[Order Type]]="Online", 1, 0)*FACT_INCLUDES[[#This Row],[Income]]</f>
        <v>0</v>
      </c>
    </row>
    <row r="197" spans="1:26" x14ac:dyDescent="0.3">
      <c r="A197" s="4">
        <v>1213</v>
      </c>
      <c r="B197" s="4">
        <v>613</v>
      </c>
      <c r="C197" s="4">
        <v>50</v>
      </c>
      <c r="D197" s="58">
        <v>4</v>
      </c>
      <c r="E197" s="28">
        <f>VLOOKUP(FACT_INCLUDES[[#This Row],[Order ID]], ORDERS[], 2)</f>
        <v>39304.021591215314</v>
      </c>
      <c r="F197" s="28">
        <f>VLOOKUP(FACT_INCLUDES[[#This Row],[Order ID]], ORDERS[], 3)</f>
        <v>39304.021591215314</v>
      </c>
      <c r="G197" s="4" t="str">
        <f>VLOOKUP(FACT_INCLUDES[[#This Row],[Order ID]], ORDERS[], 4)</f>
        <v>In-Store</v>
      </c>
      <c r="H197" s="4" t="str">
        <f>VLOOKUP(FACT_INCLUDES[[#This Row],[Order ID]], ORDERS[], 5)</f>
        <v>ARW6161@gmail.com</v>
      </c>
      <c r="I197" s="4">
        <f>VLOOKUP(FACT_INCLUDES[[#This Row],[Order ID]], ORDERS[], 6)</f>
        <v>47</v>
      </c>
      <c r="J197" s="54">
        <f>VLOOKUP(FACT_INCLUDES[[#This Row],[Order ID]], ORDERS[], 7)</f>
        <v>0</v>
      </c>
      <c r="K197" s="33">
        <v>0</v>
      </c>
      <c r="L197" s="4">
        <f>VLOOKUP(FACT_INCLUDES[[#This Row],[DW Version]], VERSIONS[], 2)</f>
        <v>5</v>
      </c>
      <c r="M197" s="4">
        <f>VLOOKUP(FACT_INCLUDES[[#This Row],[DW Version]], VERSIONS[], 3)</f>
        <v>7</v>
      </c>
      <c r="N197" s="4" t="str">
        <f>VLOOKUP(FACT_INCLUDES[[#This Row],[DW Version]], VERSIONS[], 4)</f>
        <v>black</v>
      </c>
      <c r="O197" s="51">
        <f>VLOOKUP(FACT_INCLUDES[[#This Row],[DW Version]], VERSIONS[], 5)</f>
        <v>85.393125150562241</v>
      </c>
      <c r="P197" s="4" t="str">
        <f>VLOOKUP(FACT_INCLUDES[[#This Row],[DW Version]], VERSIONS[], 6)</f>
        <v>Nike Football</v>
      </c>
      <c r="Q197" s="4" t="str">
        <f>VLOOKUP(FACT_INCLUDES[[#This Row],[DW Version]], VERSIONS[], 7)</f>
        <v>Sport Equipment</v>
      </c>
      <c r="R197" s="51">
        <f>FACT_INCLUDES[[#This Row],[Version Price]]*FACT_INCLUDES[[#This Row],[Quantity]]</f>
        <v>341.57250060224897</v>
      </c>
      <c r="S197" s="51">
        <f>FACT_INCLUDES[[#This Row],[Amount]]*(1-FACT_INCLUDES[[#This Row],[Order Discount]])</f>
        <v>341.57250060224897</v>
      </c>
      <c r="T197" s="51">
        <f t="shared" si="3"/>
        <v>1983.373189083328</v>
      </c>
      <c r="U197" s="57">
        <f>FACT_INCLUDES[[#This Row],[Income]]/FACT_INCLUDES[[#This Row],[Total Order Income]]</f>
        <v>0.17221796809712667</v>
      </c>
      <c r="V197" s="33">
        <f>IF(FACT_INCLUDES[[#This Row],[Order Gap]]&gt;10, 1, 0)/COUNTIFS(FACT_INCLUDES[Order ID], FACT_INCLUDES[[#This Row],[Order ID]])</f>
        <v>0</v>
      </c>
      <c r="W197" s="33">
        <f>IF(FACT_INCLUDES[[#This Row],[Order Type]]="Online", 1, 0)/COUNTIFS(FACT_INCLUDES[Order ID], FACT_INCLUDES[[#This Row],[Order ID]])</f>
        <v>0</v>
      </c>
      <c r="X197" s="52">
        <v>624.88603061509423</v>
      </c>
      <c r="Y197" s="52">
        <v>645.16102252087887</v>
      </c>
      <c r="Z197" s="64">
        <f>IF(FACT_INCLUDES[[#This Row],[Order Type]]="Online", 1, 0)*FACT_INCLUDES[[#This Row],[Income]]</f>
        <v>0</v>
      </c>
    </row>
    <row r="198" spans="1:26" x14ac:dyDescent="0.3">
      <c r="A198" s="4">
        <v>1214</v>
      </c>
      <c r="B198" s="4">
        <v>613</v>
      </c>
      <c r="C198" s="4">
        <v>405</v>
      </c>
      <c r="D198" s="58">
        <v>2</v>
      </c>
      <c r="E198" s="28">
        <f>VLOOKUP(FACT_INCLUDES[[#This Row],[Order ID]], ORDERS[], 2)</f>
        <v>39304.021591215314</v>
      </c>
      <c r="F198" s="28">
        <f>VLOOKUP(FACT_INCLUDES[[#This Row],[Order ID]], ORDERS[], 3)</f>
        <v>39304.021591215314</v>
      </c>
      <c r="G198" s="4" t="str">
        <f>VLOOKUP(FACT_INCLUDES[[#This Row],[Order ID]], ORDERS[], 4)</f>
        <v>In-Store</v>
      </c>
      <c r="H198" s="4" t="str">
        <f>VLOOKUP(FACT_INCLUDES[[#This Row],[Order ID]], ORDERS[], 5)</f>
        <v>ARW6161@gmail.com</v>
      </c>
      <c r="I198" s="4">
        <f>VLOOKUP(FACT_INCLUDES[[#This Row],[Order ID]], ORDERS[], 6)</f>
        <v>47</v>
      </c>
      <c r="J198" s="54">
        <f>VLOOKUP(FACT_INCLUDES[[#This Row],[Order ID]], ORDERS[], 7)</f>
        <v>0</v>
      </c>
      <c r="K198" s="33">
        <v>0</v>
      </c>
      <c r="L198" s="4">
        <f>VLOOKUP(FACT_INCLUDES[[#This Row],[DW Version]], VERSIONS[], 2)</f>
        <v>41</v>
      </c>
      <c r="M198" s="4">
        <f>VLOOKUP(FACT_INCLUDES[[#This Row],[DW Version]], VERSIONS[], 3)</f>
        <v>7</v>
      </c>
      <c r="N198" s="4" t="str">
        <f>VLOOKUP(FACT_INCLUDES[[#This Row],[DW Version]], VERSIONS[], 4)</f>
        <v>white</v>
      </c>
      <c r="O198" s="51">
        <f>VLOOKUP(FACT_INCLUDES[[#This Row],[DW Version]], VERSIONS[], 5)</f>
        <v>304.63143002288308</v>
      </c>
      <c r="P198" s="4" t="str">
        <f>VLOOKUP(FACT_INCLUDES[[#This Row],[DW Version]], VERSIONS[], 6)</f>
        <v>LunarGlide</v>
      </c>
      <c r="Q198" s="4" t="str">
        <f>VLOOKUP(FACT_INCLUDES[[#This Row],[DW Version]], VERSIONS[], 7)</f>
        <v>Shoe</v>
      </c>
      <c r="R198" s="51">
        <f>FACT_INCLUDES[[#This Row],[Version Price]]*FACT_INCLUDES[[#This Row],[Quantity]]</f>
        <v>609.26286004576616</v>
      </c>
      <c r="S198" s="51">
        <f>FACT_INCLUDES[[#This Row],[Amount]]*(1-FACT_INCLUDES[[#This Row],[Order Discount]])</f>
        <v>609.26286004576616</v>
      </c>
      <c r="T198" s="51">
        <f t="shared" si="3"/>
        <v>1983.373189083328</v>
      </c>
      <c r="U198" s="57">
        <f>FACT_INCLUDES[[#This Row],[Income]]/FACT_INCLUDES[[#This Row],[Total Order Income]]</f>
        <v>0.30718518501672104</v>
      </c>
      <c r="V198" s="33">
        <f>IF(FACT_INCLUDES[[#This Row],[Order Gap]]&gt;10, 1, 0)/COUNTIFS(FACT_INCLUDES[Order ID], FACT_INCLUDES[[#This Row],[Order ID]])</f>
        <v>0</v>
      </c>
      <c r="W198" s="33">
        <f>IF(FACT_INCLUDES[[#This Row],[Order Type]]="Online", 1, 0)/COUNTIFS(FACT_INCLUDES[Order ID], FACT_INCLUDES[[#This Row],[Order ID]])</f>
        <v>0</v>
      </c>
      <c r="X198" s="52">
        <v>624.88603061509423</v>
      </c>
      <c r="Y198" s="52">
        <v>645.16102252087887</v>
      </c>
      <c r="Z198" s="64">
        <f>IF(FACT_INCLUDES[[#This Row],[Order Type]]="Online", 1, 0)*FACT_INCLUDES[[#This Row],[Income]]</f>
        <v>0</v>
      </c>
    </row>
    <row r="199" spans="1:26" x14ac:dyDescent="0.3">
      <c r="A199" s="4">
        <v>1215</v>
      </c>
      <c r="B199" s="4">
        <v>613</v>
      </c>
      <c r="C199" s="4">
        <v>631</v>
      </c>
      <c r="D199" s="58">
        <v>4</v>
      </c>
      <c r="E199" s="28">
        <f>VLOOKUP(FACT_INCLUDES[[#This Row],[Order ID]], ORDERS[], 2)</f>
        <v>39304.021591215314</v>
      </c>
      <c r="F199" s="28">
        <f>VLOOKUP(FACT_INCLUDES[[#This Row],[Order ID]], ORDERS[], 3)</f>
        <v>39304.021591215314</v>
      </c>
      <c r="G199" s="4" t="str">
        <f>VLOOKUP(FACT_INCLUDES[[#This Row],[Order ID]], ORDERS[], 4)</f>
        <v>In-Store</v>
      </c>
      <c r="H199" s="4" t="str">
        <f>VLOOKUP(FACT_INCLUDES[[#This Row],[Order ID]], ORDERS[], 5)</f>
        <v>ARW6161@gmail.com</v>
      </c>
      <c r="I199" s="4">
        <f>VLOOKUP(FACT_INCLUDES[[#This Row],[Order ID]], ORDERS[], 6)</f>
        <v>47</v>
      </c>
      <c r="J199" s="54">
        <f>VLOOKUP(FACT_INCLUDES[[#This Row],[Order ID]], ORDERS[], 7)</f>
        <v>0</v>
      </c>
      <c r="K199" s="33">
        <v>0</v>
      </c>
      <c r="L199" s="4">
        <f>VLOOKUP(FACT_INCLUDES[[#This Row],[DW Version]], VERSIONS[], 2)</f>
        <v>64</v>
      </c>
      <c r="M199" s="4">
        <f>VLOOKUP(FACT_INCLUDES[[#This Row],[DW Version]], VERSIONS[], 3)</f>
        <v>12</v>
      </c>
      <c r="N199" s="4" t="str">
        <f>VLOOKUP(FACT_INCLUDES[[#This Row],[DW Version]], VERSIONS[], 4)</f>
        <v>white</v>
      </c>
      <c r="O199" s="51">
        <f>VLOOKUP(FACT_INCLUDES[[#This Row],[DW Version]], VERSIONS[], 5)</f>
        <v>92.081442621618407</v>
      </c>
      <c r="P199" s="4" t="str">
        <f>VLOOKUP(FACT_INCLUDES[[#This Row],[DW Version]], VERSIONS[], 6)</f>
        <v>Hyperdunk</v>
      </c>
      <c r="Q199" s="4" t="str">
        <f>VLOOKUP(FACT_INCLUDES[[#This Row],[DW Version]], VERSIONS[], 7)</f>
        <v>Shoe</v>
      </c>
      <c r="R199" s="51">
        <f>FACT_INCLUDES[[#This Row],[Version Price]]*FACT_INCLUDES[[#This Row],[Quantity]]</f>
        <v>368.32577048647363</v>
      </c>
      <c r="S199" s="51">
        <f>FACT_INCLUDES[[#This Row],[Amount]]*(1-FACT_INCLUDES[[#This Row],[Order Discount]])</f>
        <v>368.32577048647363</v>
      </c>
      <c r="T199" s="51">
        <f t="shared" si="3"/>
        <v>1983.373189083328</v>
      </c>
      <c r="U199" s="57">
        <f>FACT_INCLUDES[[#This Row],[Income]]/FACT_INCLUDES[[#This Row],[Total Order Income]]</f>
        <v>0.18570674067481258</v>
      </c>
      <c r="V199" s="33">
        <f>IF(FACT_INCLUDES[[#This Row],[Order Gap]]&gt;10, 1, 0)/COUNTIFS(FACT_INCLUDES[Order ID], FACT_INCLUDES[[#This Row],[Order ID]])</f>
        <v>0</v>
      </c>
      <c r="W199" s="33">
        <f>IF(FACT_INCLUDES[[#This Row],[Order Type]]="Online", 1, 0)/COUNTIFS(FACT_INCLUDES[Order ID], FACT_INCLUDES[[#This Row],[Order ID]])</f>
        <v>0</v>
      </c>
      <c r="X199" s="52">
        <v>624.88603061509423</v>
      </c>
      <c r="Y199" s="52">
        <v>645.16102252087887</v>
      </c>
      <c r="Z199" s="64">
        <f>IF(FACT_INCLUDES[[#This Row],[Order Type]]="Online", 1, 0)*FACT_INCLUDES[[#This Row],[Income]]</f>
        <v>0</v>
      </c>
    </row>
    <row r="200" spans="1:26" x14ac:dyDescent="0.3">
      <c r="A200" s="4">
        <v>1216</v>
      </c>
      <c r="B200" s="4">
        <v>613</v>
      </c>
      <c r="C200" s="4">
        <v>764</v>
      </c>
      <c r="D200" s="58">
        <v>3</v>
      </c>
      <c r="E200" s="28">
        <f>VLOOKUP(FACT_INCLUDES[[#This Row],[Order ID]], ORDERS[], 2)</f>
        <v>39304.021591215314</v>
      </c>
      <c r="F200" s="28">
        <f>VLOOKUP(FACT_INCLUDES[[#This Row],[Order ID]], ORDERS[], 3)</f>
        <v>39304.021591215314</v>
      </c>
      <c r="G200" s="4" t="str">
        <f>VLOOKUP(FACT_INCLUDES[[#This Row],[Order ID]], ORDERS[], 4)</f>
        <v>In-Store</v>
      </c>
      <c r="H200" s="4" t="str">
        <f>VLOOKUP(FACT_INCLUDES[[#This Row],[Order ID]], ORDERS[], 5)</f>
        <v>ARW6161@gmail.com</v>
      </c>
      <c r="I200" s="4">
        <f>VLOOKUP(FACT_INCLUDES[[#This Row],[Order ID]], ORDERS[], 6)</f>
        <v>47</v>
      </c>
      <c r="J200" s="54">
        <f>VLOOKUP(FACT_INCLUDES[[#This Row],[Order ID]], ORDERS[], 7)</f>
        <v>0</v>
      </c>
      <c r="K200" s="33">
        <v>0</v>
      </c>
      <c r="L200" s="4">
        <f>VLOOKUP(FACT_INCLUDES[[#This Row],[DW Version]], VERSIONS[], 2)</f>
        <v>79</v>
      </c>
      <c r="M200" s="4">
        <f>VLOOKUP(FACT_INCLUDES[[#This Row],[DW Version]], VERSIONS[], 3)</f>
        <v>5</v>
      </c>
      <c r="N200" s="4" t="str">
        <f>VLOOKUP(FACT_INCLUDES[[#This Row],[DW Version]], VERSIONS[], 4)</f>
        <v>black</v>
      </c>
      <c r="O200" s="51">
        <f>VLOOKUP(FACT_INCLUDES[[#This Row],[DW Version]], VERSIONS[], 5)</f>
        <v>221.4040193162798</v>
      </c>
      <c r="P200" s="4" t="str">
        <f>VLOOKUP(FACT_INCLUDES[[#This Row],[DW Version]], VERSIONS[], 6)</f>
        <v>Zoom Gravity</v>
      </c>
      <c r="Q200" s="4" t="str">
        <f>VLOOKUP(FACT_INCLUDES[[#This Row],[DW Version]], VERSIONS[], 7)</f>
        <v>Shoe</v>
      </c>
      <c r="R200" s="51">
        <f>FACT_INCLUDES[[#This Row],[Version Price]]*FACT_INCLUDES[[#This Row],[Quantity]]</f>
        <v>664.2120579488394</v>
      </c>
      <c r="S200" s="51">
        <f>FACT_INCLUDES[[#This Row],[Amount]]*(1-FACT_INCLUDES[[#This Row],[Order Discount]])</f>
        <v>664.2120579488394</v>
      </c>
      <c r="T200" s="51">
        <f t="shared" si="3"/>
        <v>1983.373189083328</v>
      </c>
      <c r="U200" s="57">
        <f>FACT_INCLUDES[[#This Row],[Income]]/FACT_INCLUDES[[#This Row],[Total Order Income]]</f>
        <v>0.33489010621133974</v>
      </c>
      <c r="V200" s="33">
        <f>IF(FACT_INCLUDES[[#This Row],[Order Gap]]&gt;10, 1, 0)/COUNTIFS(FACT_INCLUDES[Order ID], FACT_INCLUDES[[#This Row],[Order ID]])</f>
        <v>0</v>
      </c>
      <c r="W200" s="33">
        <f>IF(FACT_INCLUDES[[#This Row],[Order Type]]="Online", 1, 0)/COUNTIFS(FACT_INCLUDES[Order ID], FACT_INCLUDES[[#This Row],[Order ID]])</f>
        <v>0</v>
      </c>
      <c r="X200" s="52">
        <v>624.88603061509423</v>
      </c>
      <c r="Y200" s="52">
        <v>645.16102252087887</v>
      </c>
      <c r="Z200" s="64">
        <f>IF(FACT_INCLUDES[[#This Row],[Order Type]]="Online", 1, 0)*FACT_INCLUDES[[#This Row],[Income]]</f>
        <v>0</v>
      </c>
    </row>
    <row r="201" spans="1:26" x14ac:dyDescent="0.3">
      <c r="A201" s="4">
        <v>1220</v>
      </c>
      <c r="B201" s="4">
        <v>616</v>
      </c>
      <c r="C201" s="4">
        <v>458</v>
      </c>
      <c r="D201" s="58">
        <v>5</v>
      </c>
      <c r="E201" s="28">
        <f>VLOOKUP(FACT_INCLUDES[[#This Row],[Order ID]], ORDERS[], 2)</f>
        <v>39311.980938741392</v>
      </c>
      <c r="F201" s="28">
        <f>VLOOKUP(FACT_INCLUDES[[#This Row],[Order ID]], ORDERS[], 3)</f>
        <v>39311.980938741392</v>
      </c>
      <c r="G201" s="4" t="str">
        <f>VLOOKUP(FACT_INCLUDES[[#This Row],[Order ID]], ORDERS[], 4)</f>
        <v>In-Store</v>
      </c>
      <c r="H201" s="4" t="str">
        <f>VLOOKUP(FACT_INCLUDES[[#This Row],[Order ID]], ORDERS[], 5)</f>
        <v>OXJ5345@gmail.com</v>
      </c>
      <c r="I201" s="4">
        <f>VLOOKUP(FACT_INCLUDES[[#This Row],[Order ID]], ORDERS[], 6)</f>
        <v>48</v>
      </c>
      <c r="J201" s="54">
        <f>VLOOKUP(FACT_INCLUDES[[#This Row],[Order ID]], ORDERS[], 7)</f>
        <v>0</v>
      </c>
      <c r="K201" s="33">
        <v>0</v>
      </c>
      <c r="L201" s="4">
        <f>VLOOKUP(FACT_INCLUDES[[#This Row],[DW Version]], VERSIONS[], 2)</f>
        <v>47</v>
      </c>
      <c r="M201" s="4">
        <f>VLOOKUP(FACT_INCLUDES[[#This Row],[DW Version]], VERSIONS[], 3)</f>
        <v>12</v>
      </c>
      <c r="N201" s="4" t="str">
        <f>VLOOKUP(FACT_INCLUDES[[#This Row],[DW Version]], VERSIONS[], 4)</f>
        <v>red</v>
      </c>
      <c r="O201" s="51">
        <f>VLOOKUP(FACT_INCLUDES[[#This Row],[DW Version]], VERSIONS[], 5)</f>
        <v>287.60523977468222</v>
      </c>
      <c r="P201" s="4" t="str">
        <f>VLOOKUP(FACT_INCLUDES[[#This Row],[DW Version]], VERSIONS[], 6)</f>
        <v>Court Royale</v>
      </c>
      <c r="Q201" s="4" t="str">
        <f>VLOOKUP(FACT_INCLUDES[[#This Row],[DW Version]], VERSIONS[], 7)</f>
        <v>Shoe</v>
      </c>
      <c r="R201" s="51">
        <f>FACT_INCLUDES[[#This Row],[Version Price]]*FACT_INCLUDES[[#This Row],[Quantity]]</f>
        <v>1438.026198873411</v>
      </c>
      <c r="S201" s="51">
        <f>FACT_INCLUDES[[#This Row],[Amount]]*(1-FACT_INCLUDES[[#This Row],[Order Discount]])</f>
        <v>1438.026198873411</v>
      </c>
      <c r="T201" s="51">
        <f t="shared" si="3"/>
        <v>1438.026198873411</v>
      </c>
      <c r="U201" s="57">
        <f>FACT_INCLUDES[[#This Row],[Income]]/FACT_INCLUDES[[#This Row],[Total Order Income]]</f>
        <v>1</v>
      </c>
      <c r="V201" s="33">
        <f>IF(FACT_INCLUDES[[#This Row],[Order Gap]]&gt;10, 1, 0)/COUNTIFS(FACT_INCLUDES[Order ID], FACT_INCLUDES[[#This Row],[Order ID]])</f>
        <v>0</v>
      </c>
      <c r="W201" s="33">
        <f>IF(FACT_INCLUDES[[#This Row],[Order Type]]="Online", 1, 0)/COUNTIFS(FACT_INCLUDES[Order ID], FACT_INCLUDES[[#This Row],[Order ID]])</f>
        <v>0</v>
      </c>
      <c r="X201" s="52">
        <v>624.88603061509423</v>
      </c>
      <c r="Y201" s="52">
        <v>645.16102252087887</v>
      </c>
      <c r="Z201" s="64">
        <f>IF(FACT_INCLUDES[[#This Row],[Order Type]]="Online", 1, 0)*FACT_INCLUDES[[#This Row],[Income]]</f>
        <v>0</v>
      </c>
    </row>
    <row r="202" spans="1:26" x14ac:dyDescent="0.3">
      <c r="A202" s="4">
        <v>1251</v>
      </c>
      <c r="B202" s="4">
        <v>632</v>
      </c>
      <c r="C202" s="4">
        <v>828</v>
      </c>
      <c r="D202" s="58">
        <v>5</v>
      </c>
      <c r="E202" s="28">
        <f>VLOOKUP(FACT_INCLUDES[[#This Row],[Order ID]], ORDERS[], 2)</f>
        <v>39203.165683826708</v>
      </c>
      <c r="F202" s="28">
        <f>VLOOKUP(FACT_INCLUDES[[#This Row],[Order ID]], ORDERS[], 3)</f>
        <v>39203.165683826708</v>
      </c>
      <c r="G202" s="4" t="str">
        <f>VLOOKUP(FACT_INCLUDES[[#This Row],[Order ID]], ORDERS[], 4)</f>
        <v>In-Store</v>
      </c>
      <c r="H202" s="4" t="str">
        <f>VLOOKUP(FACT_INCLUDES[[#This Row],[Order ID]], ORDERS[], 5)</f>
        <v>WTI4246@gmail.com</v>
      </c>
      <c r="I202" s="4">
        <f>VLOOKUP(FACT_INCLUDES[[#This Row],[Order ID]], ORDERS[], 6)</f>
        <v>34</v>
      </c>
      <c r="J202" s="54">
        <f>VLOOKUP(FACT_INCLUDES[[#This Row],[Order ID]], ORDERS[], 7)</f>
        <v>0</v>
      </c>
      <c r="K202" s="33">
        <v>0</v>
      </c>
      <c r="L202" s="4">
        <f>VLOOKUP(FACT_INCLUDES[[#This Row],[DW Version]], VERSIONS[], 2)</f>
        <v>84</v>
      </c>
      <c r="M202" s="4">
        <f>VLOOKUP(FACT_INCLUDES[[#This Row],[DW Version]], VERSIONS[], 3)</f>
        <v>7.5</v>
      </c>
      <c r="N202" s="4" t="str">
        <f>VLOOKUP(FACT_INCLUDES[[#This Row],[DW Version]], VERSIONS[], 4)</f>
        <v>blue</v>
      </c>
      <c r="O202" s="51">
        <f>VLOOKUP(FACT_INCLUDES[[#This Row],[DW Version]], VERSIONS[], 5)</f>
        <v>127.74672242139891</v>
      </c>
      <c r="P202" s="4" t="str">
        <f>VLOOKUP(FACT_INCLUDES[[#This Row],[DW Version]], VERSIONS[], 6)</f>
        <v>AeroLoft Running Vest</v>
      </c>
      <c r="Q202" s="4" t="str">
        <f>VLOOKUP(FACT_INCLUDES[[#This Row],[DW Version]], VERSIONS[], 7)</f>
        <v>Apparel</v>
      </c>
      <c r="R202" s="51">
        <f>FACT_INCLUDES[[#This Row],[Version Price]]*FACT_INCLUDES[[#This Row],[Quantity]]</f>
        <v>638.73361210699454</v>
      </c>
      <c r="S202" s="51">
        <f>FACT_INCLUDES[[#This Row],[Amount]]*(1-FACT_INCLUDES[[#This Row],[Order Discount]])</f>
        <v>638.73361210699454</v>
      </c>
      <c r="T202" s="51">
        <f t="shared" si="3"/>
        <v>638.73361210699454</v>
      </c>
      <c r="U202" s="57">
        <f>FACT_INCLUDES[[#This Row],[Income]]/FACT_INCLUDES[[#This Row],[Total Order Income]]</f>
        <v>1</v>
      </c>
      <c r="V202" s="33">
        <f>IF(FACT_INCLUDES[[#This Row],[Order Gap]]&gt;10, 1, 0)/COUNTIFS(FACT_INCLUDES[Order ID], FACT_INCLUDES[[#This Row],[Order ID]])</f>
        <v>0</v>
      </c>
      <c r="W202" s="33">
        <f>IF(FACT_INCLUDES[[#This Row],[Order Type]]="Online", 1, 0)/COUNTIFS(FACT_INCLUDES[Order ID], FACT_INCLUDES[[#This Row],[Order ID]])</f>
        <v>0</v>
      </c>
      <c r="X202" s="52">
        <v>624.88603061509423</v>
      </c>
      <c r="Y202" s="52">
        <v>645.16102252087887</v>
      </c>
      <c r="Z202" s="64">
        <f>IF(FACT_INCLUDES[[#This Row],[Order Type]]="Online", 1, 0)*FACT_INCLUDES[[#This Row],[Income]]</f>
        <v>0</v>
      </c>
    </row>
    <row r="203" spans="1:26" x14ac:dyDescent="0.3">
      <c r="A203" s="4">
        <v>1269</v>
      </c>
      <c r="B203" s="4">
        <v>642</v>
      </c>
      <c r="C203" s="4">
        <v>911</v>
      </c>
      <c r="D203" s="58">
        <v>3</v>
      </c>
      <c r="E203" s="28">
        <f>VLOOKUP(FACT_INCLUDES[[#This Row],[Order ID]], ORDERS[], 2)</f>
        <v>39291.681959920643</v>
      </c>
      <c r="F203" s="28">
        <f>VLOOKUP(FACT_INCLUDES[[#This Row],[Order ID]], ORDERS[], 3)</f>
        <v>39291.681959920643</v>
      </c>
      <c r="G203" s="4" t="str">
        <f>VLOOKUP(FACT_INCLUDES[[#This Row],[Order ID]], ORDERS[], 4)</f>
        <v>In-Store</v>
      </c>
      <c r="H203" s="4" t="str">
        <f>VLOOKUP(FACT_INCLUDES[[#This Row],[Order ID]], ORDERS[], 5)</f>
        <v>VCE4503@gmail.com</v>
      </c>
      <c r="I203" s="4">
        <f>VLOOKUP(FACT_INCLUDES[[#This Row],[Order ID]], ORDERS[], 6)</f>
        <v>3</v>
      </c>
      <c r="J203" s="54">
        <f>VLOOKUP(FACT_INCLUDES[[#This Row],[Order ID]], ORDERS[], 7)</f>
        <v>0</v>
      </c>
      <c r="K203" s="33">
        <v>0</v>
      </c>
      <c r="L203" s="4">
        <f>VLOOKUP(FACT_INCLUDES[[#This Row],[DW Version]], VERSIONS[], 2)</f>
        <v>93</v>
      </c>
      <c r="M203" s="4">
        <f>VLOOKUP(FACT_INCLUDES[[#This Row],[DW Version]], VERSIONS[], 3)</f>
        <v>5.5</v>
      </c>
      <c r="N203" s="4" t="str">
        <f>VLOOKUP(FACT_INCLUDES[[#This Row],[DW Version]], VERSIONS[], 4)</f>
        <v>black</v>
      </c>
      <c r="O203" s="51">
        <f>VLOOKUP(FACT_INCLUDES[[#This Row],[DW Version]], VERSIONS[], 5)</f>
        <v>106.91872197302297</v>
      </c>
      <c r="P203" s="4" t="str">
        <f>VLOOKUP(FACT_INCLUDES[[#This Row],[DW Version]], VERSIONS[], 6)</f>
        <v>Therma Training Top</v>
      </c>
      <c r="Q203" s="4" t="str">
        <f>VLOOKUP(FACT_INCLUDES[[#This Row],[DW Version]], VERSIONS[], 7)</f>
        <v>Apparel</v>
      </c>
      <c r="R203" s="51">
        <f>FACT_INCLUDES[[#This Row],[Version Price]]*FACT_INCLUDES[[#This Row],[Quantity]]</f>
        <v>320.75616591906891</v>
      </c>
      <c r="S203" s="51">
        <f>FACT_INCLUDES[[#This Row],[Amount]]*(1-FACT_INCLUDES[[#This Row],[Order Discount]])</f>
        <v>320.75616591906891</v>
      </c>
      <c r="T203" s="51">
        <f t="shared" si="3"/>
        <v>320.75616591906891</v>
      </c>
      <c r="U203" s="57">
        <f>FACT_INCLUDES[[#This Row],[Income]]/FACT_INCLUDES[[#This Row],[Total Order Income]]</f>
        <v>1</v>
      </c>
      <c r="V203" s="33">
        <f>IF(FACT_INCLUDES[[#This Row],[Order Gap]]&gt;10, 1, 0)/COUNTIFS(FACT_INCLUDES[Order ID], FACT_INCLUDES[[#This Row],[Order ID]])</f>
        <v>0</v>
      </c>
      <c r="W203" s="33">
        <f>IF(FACT_INCLUDES[[#This Row],[Order Type]]="Online", 1, 0)/COUNTIFS(FACT_INCLUDES[Order ID], FACT_INCLUDES[[#This Row],[Order ID]])</f>
        <v>0</v>
      </c>
      <c r="X203" s="52">
        <v>624.88603061509423</v>
      </c>
      <c r="Y203" s="52">
        <v>645.16102252087887</v>
      </c>
      <c r="Z203" s="64">
        <f>IF(FACT_INCLUDES[[#This Row],[Order Type]]="Online", 1, 0)*FACT_INCLUDES[[#This Row],[Income]]</f>
        <v>0</v>
      </c>
    </row>
    <row r="204" spans="1:26" x14ac:dyDescent="0.3">
      <c r="A204" s="4">
        <v>1272</v>
      </c>
      <c r="B204" s="4">
        <v>644</v>
      </c>
      <c r="C204" s="4">
        <v>174</v>
      </c>
      <c r="D204" s="58">
        <v>2</v>
      </c>
      <c r="E204" s="28">
        <f>VLOOKUP(FACT_INCLUDES[[#This Row],[Order ID]], ORDERS[], 2)</f>
        <v>39427.335055944372</v>
      </c>
      <c r="F204" s="28">
        <f>VLOOKUP(FACT_INCLUDES[[#This Row],[Order ID]], ORDERS[], 3)</f>
        <v>39440.335055944372</v>
      </c>
      <c r="G204" s="4" t="str">
        <f>VLOOKUP(FACT_INCLUDES[[#This Row],[Order ID]], ORDERS[], 4)</f>
        <v>Online</v>
      </c>
      <c r="H204" s="4" t="str">
        <f>VLOOKUP(FACT_INCLUDES[[#This Row],[Order ID]], ORDERS[], 5)</f>
        <v>KMI5704@gmail.com</v>
      </c>
      <c r="I204" s="4">
        <f>VLOOKUP(FACT_INCLUDES[[#This Row],[Order ID]], ORDERS[], 6)</f>
        <v>0</v>
      </c>
      <c r="J204" s="54">
        <f>VLOOKUP(FACT_INCLUDES[[#This Row],[Order ID]], ORDERS[], 7)</f>
        <v>0</v>
      </c>
      <c r="K204" s="33">
        <v>13</v>
      </c>
      <c r="L204" s="4">
        <f>VLOOKUP(FACT_INCLUDES[[#This Row],[DW Version]], VERSIONS[], 2)</f>
        <v>17</v>
      </c>
      <c r="M204" s="4">
        <f>VLOOKUP(FACT_INCLUDES[[#This Row],[DW Version]], VERSIONS[], 3)</f>
        <v>9</v>
      </c>
      <c r="N204" s="4" t="str">
        <f>VLOOKUP(FACT_INCLUDES[[#This Row],[DW Version]], VERSIONS[], 4)</f>
        <v>white</v>
      </c>
      <c r="O204" s="51">
        <f>VLOOKUP(FACT_INCLUDES[[#This Row],[DW Version]], VERSIONS[], 5)</f>
        <v>133.23909683113283</v>
      </c>
      <c r="P204" s="4" t="str">
        <f>VLOOKUP(FACT_INCLUDES[[#This Row],[DW Version]], VERSIONS[], 6)</f>
        <v>Free Run</v>
      </c>
      <c r="Q204" s="4" t="str">
        <f>VLOOKUP(FACT_INCLUDES[[#This Row],[DW Version]], VERSIONS[], 7)</f>
        <v>Shoe</v>
      </c>
      <c r="R204" s="51">
        <f>FACT_INCLUDES[[#This Row],[Version Price]]*FACT_INCLUDES[[#This Row],[Quantity]]</f>
        <v>266.47819366226565</v>
      </c>
      <c r="S204" s="51">
        <f>FACT_INCLUDES[[#This Row],[Amount]]*(1-FACT_INCLUDES[[#This Row],[Order Discount]])</f>
        <v>266.47819366226565</v>
      </c>
      <c r="T204" s="51">
        <f t="shared" si="3"/>
        <v>618.71061075500984</v>
      </c>
      <c r="U204" s="57">
        <f>FACT_INCLUDES[[#This Row],[Income]]/FACT_INCLUDES[[#This Row],[Total Order Income]]</f>
        <v>0.43069924619053079</v>
      </c>
      <c r="V204" s="33">
        <f>IF(FACT_INCLUDES[[#This Row],[Order Gap]]&gt;10, 1, 0)/COUNTIFS(FACT_INCLUDES[Order ID], FACT_INCLUDES[[#This Row],[Order ID]])</f>
        <v>0.5</v>
      </c>
      <c r="W204" s="33">
        <f>IF(FACT_INCLUDES[[#This Row],[Order Type]]="Online", 1, 0)/COUNTIFS(FACT_INCLUDES[Order ID], FACT_INCLUDES[[#This Row],[Order ID]])</f>
        <v>0.5</v>
      </c>
      <c r="X204" s="52">
        <v>624.88603061509423</v>
      </c>
      <c r="Y204" s="52">
        <v>645.16102252087887</v>
      </c>
      <c r="Z204" s="64">
        <f>IF(FACT_INCLUDES[[#This Row],[Order Type]]="Online", 1, 0)*FACT_INCLUDES[[#This Row],[Income]]</f>
        <v>266.47819366226565</v>
      </c>
    </row>
    <row r="205" spans="1:26" x14ac:dyDescent="0.3">
      <c r="A205" s="4">
        <v>1273</v>
      </c>
      <c r="B205" s="4">
        <v>644</v>
      </c>
      <c r="C205" s="4">
        <v>718</v>
      </c>
      <c r="D205" s="58">
        <v>2</v>
      </c>
      <c r="E205" s="28">
        <f>VLOOKUP(FACT_INCLUDES[[#This Row],[Order ID]], ORDERS[], 2)</f>
        <v>39427.335055944372</v>
      </c>
      <c r="F205" s="28">
        <f>VLOOKUP(FACT_INCLUDES[[#This Row],[Order ID]], ORDERS[], 3)</f>
        <v>39440.335055944372</v>
      </c>
      <c r="G205" s="4" t="str">
        <f>VLOOKUP(FACT_INCLUDES[[#This Row],[Order ID]], ORDERS[], 4)</f>
        <v>Online</v>
      </c>
      <c r="H205" s="4" t="str">
        <f>VLOOKUP(FACT_INCLUDES[[#This Row],[Order ID]], ORDERS[], 5)</f>
        <v>KMI5704@gmail.com</v>
      </c>
      <c r="I205" s="4">
        <f>VLOOKUP(FACT_INCLUDES[[#This Row],[Order ID]], ORDERS[], 6)</f>
        <v>0</v>
      </c>
      <c r="J205" s="54">
        <f>VLOOKUP(FACT_INCLUDES[[#This Row],[Order ID]], ORDERS[], 7)</f>
        <v>0</v>
      </c>
      <c r="K205" s="33">
        <v>13</v>
      </c>
      <c r="L205" s="4">
        <f>VLOOKUP(FACT_INCLUDES[[#This Row],[DW Version]], VERSIONS[], 2)</f>
        <v>73</v>
      </c>
      <c r="M205" s="4">
        <f>VLOOKUP(FACT_INCLUDES[[#This Row],[DW Version]], VERSIONS[], 3)</f>
        <v>10.5</v>
      </c>
      <c r="N205" s="4" t="str">
        <f>VLOOKUP(FACT_INCLUDES[[#This Row],[DW Version]], VERSIONS[], 4)</f>
        <v>black</v>
      </c>
      <c r="O205" s="51">
        <f>VLOOKUP(FACT_INCLUDES[[#This Row],[DW Version]], VERSIONS[], 5)</f>
        <v>176.11620854637209</v>
      </c>
      <c r="P205" s="4" t="str">
        <f>VLOOKUP(FACT_INCLUDES[[#This Row],[DW Version]], VERSIONS[], 6)</f>
        <v>Air Max 720</v>
      </c>
      <c r="Q205" s="4" t="str">
        <f>VLOOKUP(FACT_INCLUDES[[#This Row],[DW Version]], VERSIONS[], 7)</f>
        <v>Shoe</v>
      </c>
      <c r="R205" s="51">
        <f>FACT_INCLUDES[[#This Row],[Version Price]]*FACT_INCLUDES[[#This Row],[Quantity]]</f>
        <v>352.23241709274419</v>
      </c>
      <c r="S205" s="51">
        <f>FACT_INCLUDES[[#This Row],[Amount]]*(1-FACT_INCLUDES[[#This Row],[Order Discount]])</f>
        <v>352.23241709274419</v>
      </c>
      <c r="T205" s="51">
        <f t="shared" si="3"/>
        <v>618.71061075500984</v>
      </c>
      <c r="U205" s="57">
        <f>FACT_INCLUDES[[#This Row],[Income]]/FACT_INCLUDES[[#This Row],[Total Order Income]]</f>
        <v>0.56930075380946921</v>
      </c>
      <c r="V205" s="33">
        <f>IF(FACT_INCLUDES[[#This Row],[Order Gap]]&gt;10, 1, 0)/COUNTIFS(FACT_INCLUDES[Order ID], FACT_INCLUDES[[#This Row],[Order ID]])</f>
        <v>0.5</v>
      </c>
      <c r="W205" s="33">
        <f>IF(FACT_INCLUDES[[#This Row],[Order Type]]="Online", 1, 0)/COUNTIFS(FACT_INCLUDES[Order ID], FACT_INCLUDES[[#This Row],[Order ID]])</f>
        <v>0.5</v>
      </c>
      <c r="X205" s="52">
        <v>624.88603061509423</v>
      </c>
      <c r="Y205" s="52">
        <v>645.16102252087887</v>
      </c>
      <c r="Z205" s="64">
        <f>IF(FACT_INCLUDES[[#This Row],[Order Type]]="Online", 1, 0)*FACT_INCLUDES[[#This Row],[Income]]</f>
        <v>352.23241709274419</v>
      </c>
    </row>
    <row r="206" spans="1:26" x14ac:dyDescent="0.3">
      <c r="A206" s="4">
        <v>1274</v>
      </c>
      <c r="B206" s="4">
        <v>645</v>
      </c>
      <c r="C206" s="4">
        <v>298</v>
      </c>
      <c r="D206" s="58">
        <v>3</v>
      </c>
      <c r="E206" s="28">
        <f>VLOOKUP(FACT_INCLUDES[[#This Row],[Order ID]], ORDERS[], 2)</f>
        <v>39148.893109894256</v>
      </c>
      <c r="F206" s="28">
        <f>VLOOKUP(FACT_INCLUDES[[#This Row],[Order ID]], ORDERS[], 3)</f>
        <v>39148.893109894256</v>
      </c>
      <c r="G206" s="4" t="str">
        <f>VLOOKUP(FACT_INCLUDES[[#This Row],[Order ID]], ORDERS[], 4)</f>
        <v>In-Store</v>
      </c>
      <c r="H206" s="4" t="str">
        <f>VLOOKUP(FACT_INCLUDES[[#This Row],[Order ID]], ORDERS[], 5)</f>
        <v>NDZ8527@gmail.com</v>
      </c>
      <c r="I206" s="4">
        <f>VLOOKUP(FACT_INCLUDES[[#This Row],[Order ID]], ORDERS[], 6)</f>
        <v>8</v>
      </c>
      <c r="J206" s="54">
        <f>VLOOKUP(FACT_INCLUDES[[#This Row],[Order ID]], ORDERS[], 7)</f>
        <v>0</v>
      </c>
      <c r="K206" s="33">
        <v>0</v>
      </c>
      <c r="L206" s="4">
        <f>VLOOKUP(FACT_INCLUDES[[#This Row],[DW Version]], VERSIONS[], 2)</f>
        <v>30</v>
      </c>
      <c r="M206" s="4">
        <f>VLOOKUP(FACT_INCLUDES[[#This Row],[DW Version]], VERSIONS[], 3)</f>
        <v>3.5</v>
      </c>
      <c r="N206" s="4" t="str">
        <f>VLOOKUP(FACT_INCLUDES[[#This Row],[DW Version]], VERSIONS[], 4)</f>
        <v>white</v>
      </c>
      <c r="O206" s="51">
        <f>VLOOKUP(FACT_INCLUDES[[#This Row],[DW Version]], VERSIONS[], 5)</f>
        <v>317.62125467517023</v>
      </c>
      <c r="P206" s="4" t="str">
        <f>VLOOKUP(FACT_INCLUDES[[#This Row],[DW Version]], VERSIONS[], 6)</f>
        <v>Air Zoom Terra Kiger</v>
      </c>
      <c r="Q206" s="4" t="str">
        <f>VLOOKUP(FACT_INCLUDES[[#This Row],[DW Version]], VERSIONS[], 7)</f>
        <v>Shoe</v>
      </c>
      <c r="R206" s="51">
        <f>FACT_INCLUDES[[#This Row],[Version Price]]*FACT_INCLUDES[[#This Row],[Quantity]]</f>
        <v>952.8637640255107</v>
      </c>
      <c r="S206" s="51">
        <f>FACT_INCLUDES[[#This Row],[Amount]]*(1-FACT_INCLUDES[[#This Row],[Order Discount]])</f>
        <v>952.8637640255107</v>
      </c>
      <c r="T206" s="51">
        <f t="shared" si="3"/>
        <v>952.8637640255107</v>
      </c>
      <c r="U206" s="57">
        <f>FACT_INCLUDES[[#This Row],[Income]]/FACT_INCLUDES[[#This Row],[Total Order Income]]</f>
        <v>1</v>
      </c>
      <c r="V206" s="33">
        <f>IF(FACT_INCLUDES[[#This Row],[Order Gap]]&gt;10, 1, 0)/COUNTIFS(FACT_INCLUDES[Order ID], FACT_INCLUDES[[#This Row],[Order ID]])</f>
        <v>0</v>
      </c>
      <c r="W206" s="33">
        <f>IF(FACT_INCLUDES[[#This Row],[Order Type]]="Online", 1, 0)/COUNTIFS(FACT_INCLUDES[Order ID], FACT_INCLUDES[[#This Row],[Order ID]])</f>
        <v>0</v>
      </c>
      <c r="X206" s="52">
        <v>624.88603061509423</v>
      </c>
      <c r="Y206" s="52">
        <v>645.16102252087887</v>
      </c>
      <c r="Z206" s="64">
        <f>IF(FACT_INCLUDES[[#This Row],[Order Type]]="Online", 1, 0)*FACT_INCLUDES[[#This Row],[Income]]</f>
        <v>0</v>
      </c>
    </row>
    <row r="207" spans="1:26" x14ac:dyDescent="0.3">
      <c r="A207" s="4">
        <v>1306</v>
      </c>
      <c r="B207" s="4">
        <v>660</v>
      </c>
      <c r="C207" s="4">
        <v>139</v>
      </c>
      <c r="D207" s="58">
        <v>3</v>
      </c>
      <c r="E207" s="28">
        <f>VLOOKUP(FACT_INCLUDES[[#This Row],[Order ID]], ORDERS[], 2)</f>
        <v>39362.548332087339</v>
      </c>
      <c r="F207" s="28">
        <f>VLOOKUP(FACT_INCLUDES[[#This Row],[Order ID]], ORDERS[], 3)</f>
        <v>39362.548332087339</v>
      </c>
      <c r="G207" s="4" t="str">
        <f>VLOOKUP(FACT_INCLUDES[[#This Row],[Order ID]], ORDERS[], 4)</f>
        <v>In-Store</v>
      </c>
      <c r="H207" s="4" t="str">
        <f>VLOOKUP(FACT_INCLUDES[[#This Row],[Order ID]], ORDERS[], 5)</f>
        <v>PGE9324@gmail.com</v>
      </c>
      <c r="I207" s="4">
        <f>VLOOKUP(FACT_INCLUDES[[#This Row],[Order ID]], ORDERS[], 6)</f>
        <v>4</v>
      </c>
      <c r="J207" s="54">
        <f>VLOOKUP(FACT_INCLUDES[[#This Row],[Order ID]], ORDERS[], 7)</f>
        <v>0</v>
      </c>
      <c r="K207" s="33">
        <v>0</v>
      </c>
      <c r="L207" s="4">
        <f>VLOOKUP(FACT_INCLUDES[[#This Row],[DW Version]], VERSIONS[], 2)</f>
        <v>14</v>
      </c>
      <c r="M207" s="4">
        <f>VLOOKUP(FACT_INCLUDES[[#This Row],[DW Version]], VERSIONS[], 3)</f>
        <v>8</v>
      </c>
      <c r="N207" s="4" t="str">
        <f>VLOOKUP(FACT_INCLUDES[[#This Row],[DW Version]], VERSIONS[], 4)</f>
        <v>white</v>
      </c>
      <c r="O207" s="51">
        <f>VLOOKUP(FACT_INCLUDES[[#This Row],[DW Version]], VERSIONS[], 5)</f>
        <v>57.978394504152632</v>
      </c>
      <c r="P207" s="4" t="str">
        <f>VLOOKUP(FACT_INCLUDES[[#This Row],[DW Version]], VERSIONS[], 6)</f>
        <v>ZoomX</v>
      </c>
      <c r="Q207" s="4" t="str">
        <f>VLOOKUP(FACT_INCLUDES[[#This Row],[DW Version]], VERSIONS[], 7)</f>
        <v>Shoe</v>
      </c>
      <c r="R207" s="51">
        <f>FACT_INCLUDES[[#This Row],[Version Price]]*FACT_INCLUDES[[#This Row],[Quantity]]</f>
        <v>173.93518351245791</v>
      </c>
      <c r="S207" s="51">
        <f>FACT_INCLUDES[[#This Row],[Amount]]*(1-FACT_INCLUDES[[#This Row],[Order Discount]])</f>
        <v>173.93518351245791</v>
      </c>
      <c r="T207" s="51">
        <f t="shared" si="3"/>
        <v>665.81148072861458</v>
      </c>
      <c r="U207" s="57">
        <f>FACT_INCLUDES[[#This Row],[Income]]/FACT_INCLUDES[[#This Row],[Total Order Income]]</f>
        <v>0.26123788571821588</v>
      </c>
      <c r="V207" s="33">
        <f>IF(FACT_INCLUDES[[#This Row],[Order Gap]]&gt;10, 1, 0)/COUNTIFS(FACT_INCLUDES[Order ID], FACT_INCLUDES[[#This Row],[Order ID]])</f>
        <v>0</v>
      </c>
      <c r="W207" s="33">
        <f>IF(FACT_INCLUDES[[#This Row],[Order Type]]="Online", 1, 0)/COUNTIFS(FACT_INCLUDES[Order ID], FACT_INCLUDES[[#This Row],[Order ID]])</f>
        <v>0</v>
      </c>
      <c r="X207" s="52">
        <v>624.88603061509423</v>
      </c>
      <c r="Y207" s="52">
        <v>645.16102252087887</v>
      </c>
      <c r="Z207" s="64">
        <f>IF(FACT_INCLUDES[[#This Row],[Order Type]]="Online", 1, 0)*FACT_INCLUDES[[#This Row],[Income]]</f>
        <v>0</v>
      </c>
    </row>
    <row r="208" spans="1:26" x14ac:dyDescent="0.3">
      <c r="A208" s="4">
        <v>1307</v>
      </c>
      <c r="B208" s="4">
        <v>660</v>
      </c>
      <c r="C208" s="4">
        <v>547</v>
      </c>
      <c r="D208" s="58">
        <v>1</v>
      </c>
      <c r="E208" s="28">
        <f>VLOOKUP(FACT_INCLUDES[[#This Row],[Order ID]], ORDERS[], 2)</f>
        <v>39362.548332087339</v>
      </c>
      <c r="F208" s="28">
        <f>VLOOKUP(FACT_INCLUDES[[#This Row],[Order ID]], ORDERS[], 3)</f>
        <v>39362.548332087339</v>
      </c>
      <c r="G208" s="4" t="str">
        <f>VLOOKUP(FACT_INCLUDES[[#This Row],[Order ID]], ORDERS[], 4)</f>
        <v>In-Store</v>
      </c>
      <c r="H208" s="4" t="str">
        <f>VLOOKUP(FACT_INCLUDES[[#This Row],[Order ID]], ORDERS[], 5)</f>
        <v>PGE9324@gmail.com</v>
      </c>
      <c r="I208" s="4">
        <f>VLOOKUP(FACT_INCLUDES[[#This Row],[Order ID]], ORDERS[], 6)</f>
        <v>4</v>
      </c>
      <c r="J208" s="54">
        <f>VLOOKUP(FACT_INCLUDES[[#This Row],[Order ID]], ORDERS[], 7)</f>
        <v>0</v>
      </c>
      <c r="K208" s="33">
        <v>0</v>
      </c>
      <c r="L208" s="4">
        <f>VLOOKUP(FACT_INCLUDES[[#This Row],[DW Version]], VERSIONS[], 2)</f>
        <v>57</v>
      </c>
      <c r="M208" s="4">
        <f>VLOOKUP(FACT_INCLUDES[[#This Row],[DW Version]], VERSIONS[], 3)</f>
        <v>6.5</v>
      </c>
      <c r="N208" s="4" t="str">
        <f>VLOOKUP(FACT_INCLUDES[[#This Row],[DW Version]], VERSIONS[], 4)</f>
        <v>silver</v>
      </c>
      <c r="O208" s="51">
        <f>VLOOKUP(FACT_INCLUDES[[#This Row],[DW Version]], VERSIONS[], 5)</f>
        <v>178.56992996570537</v>
      </c>
      <c r="P208" s="4" t="str">
        <f>VLOOKUP(FACT_INCLUDES[[#This Row],[DW Version]], VERSIONS[], 6)</f>
        <v>Phantom Vision</v>
      </c>
      <c r="Q208" s="4" t="str">
        <f>VLOOKUP(FACT_INCLUDES[[#This Row],[DW Version]], VERSIONS[], 7)</f>
        <v>Shoe</v>
      </c>
      <c r="R208" s="51">
        <f>FACT_INCLUDES[[#This Row],[Version Price]]*FACT_INCLUDES[[#This Row],[Quantity]]</f>
        <v>178.56992996570537</v>
      </c>
      <c r="S208" s="51">
        <f>FACT_INCLUDES[[#This Row],[Amount]]*(1-FACT_INCLUDES[[#This Row],[Order Discount]])</f>
        <v>178.56992996570537</v>
      </c>
      <c r="T208" s="51">
        <f t="shared" si="3"/>
        <v>665.81148072861458</v>
      </c>
      <c r="U208" s="57">
        <f>FACT_INCLUDES[[#This Row],[Income]]/FACT_INCLUDES[[#This Row],[Total Order Income]]</f>
        <v>0.26819893488512953</v>
      </c>
      <c r="V208" s="33">
        <f>IF(FACT_INCLUDES[[#This Row],[Order Gap]]&gt;10, 1, 0)/COUNTIFS(FACT_INCLUDES[Order ID], FACT_INCLUDES[[#This Row],[Order ID]])</f>
        <v>0</v>
      </c>
      <c r="W208" s="33">
        <f>IF(FACT_INCLUDES[[#This Row],[Order Type]]="Online", 1, 0)/COUNTIFS(FACT_INCLUDES[Order ID], FACT_INCLUDES[[#This Row],[Order ID]])</f>
        <v>0</v>
      </c>
      <c r="X208" s="52">
        <v>624.88603061509423</v>
      </c>
      <c r="Y208" s="52">
        <v>645.16102252087887</v>
      </c>
      <c r="Z208" s="64">
        <f>IF(FACT_INCLUDES[[#This Row],[Order Type]]="Online", 1, 0)*FACT_INCLUDES[[#This Row],[Income]]</f>
        <v>0</v>
      </c>
    </row>
    <row r="209" spans="1:26" x14ac:dyDescent="0.3">
      <c r="A209" s="4">
        <v>1308</v>
      </c>
      <c r="B209" s="4">
        <v>660</v>
      </c>
      <c r="C209" s="4">
        <v>687</v>
      </c>
      <c r="D209" s="58">
        <v>1</v>
      </c>
      <c r="E209" s="28">
        <f>VLOOKUP(FACT_INCLUDES[[#This Row],[Order ID]], ORDERS[], 2)</f>
        <v>39362.548332087339</v>
      </c>
      <c r="F209" s="28">
        <f>VLOOKUP(FACT_INCLUDES[[#This Row],[Order ID]], ORDERS[], 3)</f>
        <v>39362.548332087339</v>
      </c>
      <c r="G209" s="4" t="str">
        <f>VLOOKUP(FACT_INCLUDES[[#This Row],[Order ID]], ORDERS[], 4)</f>
        <v>In-Store</v>
      </c>
      <c r="H209" s="4" t="str">
        <f>VLOOKUP(FACT_INCLUDES[[#This Row],[Order ID]], ORDERS[], 5)</f>
        <v>PGE9324@gmail.com</v>
      </c>
      <c r="I209" s="4">
        <f>VLOOKUP(FACT_INCLUDES[[#This Row],[Order ID]], ORDERS[], 6)</f>
        <v>4</v>
      </c>
      <c r="J209" s="54">
        <f>VLOOKUP(FACT_INCLUDES[[#This Row],[Order ID]], ORDERS[], 7)</f>
        <v>0</v>
      </c>
      <c r="K209" s="33">
        <v>0</v>
      </c>
      <c r="L209" s="4">
        <f>VLOOKUP(FACT_INCLUDES[[#This Row],[DW Version]], VERSIONS[], 2)</f>
        <v>69</v>
      </c>
      <c r="M209" s="4">
        <f>VLOOKUP(FACT_INCLUDES[[#This Row],[DW Version]], VERSIONS[], 3)</f>
        <v>7.5</v>
      </c>
      <c r="N209" s="4" t="str">
        <f>VLOOKUP(FACT_INCLUDES[[#This Row],[DW Version]], VERSIONS[], 4)</f>
        <v>white</v>
      </c>
      <c r="O209" s="51">
        <f>VLOOKUP(FACT_INCLUDES[[#This Row],[DW Version]], VERSIONS[], 5)</f>
        <v>313.30636725045133</v>
      </c>
      <c r="P209" s="4" t="str">
        <f>VLOOKUP(FACT_INCLUDES[[#This Row],[DW Version]], VERSIONS[], 6)</f>
        <v>Mercurial Vapor</v>
      </c>
      <c r="Q209" s="4" t="str">
        <f>VLOOKUP(FACT_INCLUDES[[#This Row],[DW Version]], VERSIONS[], 7)</f>
        <v>Shoe</v>
      </c>
      <c r="R209" s="51">
        <f>FACT_INCLUDES[[#This Row],[Version Price]]*FACT_INCLUDES[[#This Row],[Quantity]]</f>
        <v>313.30636725045133</v>
      </c>
      <c r="S209" s="51">
        <f>FACT_INCLUDES[[#This Row],[Amount]]*(1-FACT_INCLUDES[[#This Row],[Order Discount]])</f>
        <v>313.30636725045133</v>
      </c>
      <c r="T209" s="51">
        <f t="shared" si="3"/>
        <v>665.81148072861458</v>
      </c>
      <c r="U209" s="57">
        <f>FACT_INCLUDES[[#This Row],[Income]]/FACT_INCLUDES[[#This Row],[Total Order Income]]</f>
        <v>0.47056317939665465</v>
      </c>
      <c r="V209" s="33">
        <f>IF(FACT_INCLUDES[[#This Row],[Order Gap]]&gt;10, 1, 0)/COUNTIFS(FACT_INCLUDES[Order ID], FACT_INCLUDES[[#This Row],[Order ID]])</f>
        <v>0</v>
      </c>
      <c r="W209" s="33">
        <f>IF(FACT_INCLUDES[[#This Row],[Order Type]]="Online", 1, 0)/COUNTIFS(FACT_INCLUDES[Order ID], FACT_INCLUDES[[#This Row],[Order ID]])</f>
        <v>0</v>
      </c>
      <c r="X209" s="52">
        <v>624.88603061509423</v>
      </c>
      <c r="Y209" s="52">
        <v>645.16102252087887</v>
      </c>
      <c r="Z209" s="64">
        <f>IF(FACT_INCLUDES[[#This Row],[Order Type]]="Online", 1, 0)*FACT_INCLUDES[[#This Row],[Income]]</f>
        <v>0</v>
      </c>
    </row>
    <row r="210" spans="1:26" x14ac:dyDescent="0.3">
      <c r="A210" s="4">
        <v>1327</v>
      </c>
      <c r="B210" s="4">
        <v>669</v>
      </c>
      <c r="C210" s="4">
        <v>525</v>
      </c>
      <c r="D210" s="58">
        <v>4</v>
      </c>
      <c r="E210" s="28">
        <f>VLOOKUP(FACT_INCLUDES[[#This Row],[Order ID]], ORDERS[], 2)</f>
        <v>39407.87625898025</v>
      </c>
      <c r="F210" s="28">
        <f>VLOOKUP(FACT_INCLUDES[[#This Row],[Order ID]], ORDERS[], 3)</f>
        <v>39410.87625898025</v>
      </c>
      <c r="G210" s="4" t="str">
        <f>VLOOKUP(FACT_INCLUDES[[#This Row],[Order ID]], ORDERS[], 4)</f>
        <v>Online</v>
      </c>
      <c r="H210" s="4" t="str">
        <f>VLOOKUP(FACT_INCLUDES[[#This Row],[Order ID]], ORDERS[], 5)</f>
        <v>NDZ8527@gmail.com</v>
      </c>
      <c r="I210" s="4">
        <f>VLOOKUP(FACT_INCLUDES[[#This Row],[Order ID]], ORDERS[], 6)</f>
        <v>0</v>
      </c>
      <c r="J210" s="54">
        <f>VLOOKUP(FACT_INCLUDES[[#This Row],[Order ID]], ORDERS[], 7)</f>
        <v>0</v>
      </c>
      <c r="K210" s="33">
        <v>3</v>
      </c>
      <c r="L210" s="4">
        <f>VLOOKUP(FACT_INCLUDES[[#This Row],[DW Version]], VERSIONS[], 2)</f>
        <v>54</v>
      </c>
      <c r="M210" s="4">
        <f>VLOOKUP(FACT_INCLUDES[[#This Row],[DW Version]], VERSIONS[], 3)</f>
        <v>11</v>
      </c>
      <c r="N210" s="4" t="str">
        <f>VLOOKUP(FACT_INCLUDES[[#This Row],[DW Version]], VERSIONS[], 4)</f>
        <v>red</v>
      </c>
      <c r="O210" s="51">
        <f>VLOOKUP(FACT_INCLUDES[[#This Row],[DW Version]], VERSIONS[], 5)</f>
        <v>191.36353396556581</v>
      </c>
      <c r="P210" s="4" t="str">
        <f>VLOOKUP(FACT_INCLUDES[[#This Row],[DW Version]], VERSIONS[], 6)</f>
        <v>Legend React</v>
      </c>
      <c r="Q210" s="4" t="str">
        <f>VLOOKUP(FACT_INCLUDES[[#This Row],[DW Version]], VERSIONS[], 7)</f>
        <v>Shoe</v>
      </c>
      <c r="R210" s="51">
        <f>FACT_INCLUDES[[#This Row],[Version Price]]*FACT_INCLUDES[[#This Row],[Quantity]]</f>
        <v>765.45413586226323</v>
      </c>
      <c r="S210" s="51">
        <f>FACT_INCLUDES[[#This Row],[Amount]]*(1-FACT_INCLUDES[[#This Row],[Order Discount]])</f>
        <v>765.45413586226323</v>
      </c>
      <c r="T210" s="51">
        <f t="shared" si="3"/>
        <v>765.45413586226323</v>
      </c>
      <c r="U210" s="57">
        <f>FACT_INCLUDES[[#This Row],[Income]]/FACT_INCLUDES[[#This Row],[Total Order Income]]</f>
        <v>1</v>
      </c>
      <c r="V210" s="33">
        <f>IF(FACT_INCLUDES[[#This Row],[Order Gap]]&gt;10, 1, 0)/COUNTIFS(FACT_INCLUDES[Order ID], FACT_INCLUDES[[#This Row],[Order ID]])</f>
        <v>0</v>
      </c>
      <c r="W210" s="33">
        <f>IF(FACT_INCLUDES[[#This Row],[Order Type]]="Online", 1, 0)/COUNTIFS(FACT_INCLUDES[Order ID], FACT_INCLUDES[[#This Row],[Order ID]])</f>
        <v>1</v>
      </c>
      <c r="X210" s="52">
        <v>624.88603061509423</v>
      </c>
      <c r="Y210" s="52">
        <v>645.16102252087887</v>
      </c>
      <c r="Z210" s="64">
        <f>IF(FACT_INCLUDES[[#This Row],[Order Type]]="Online", 1, 0)*FACT_INCLUDES[[#This Row],[Income]]</f>
        <v>765.45413586226323</v>
      </c>
    </row>
    <row r="211" spans="1:26" x14ac:dyDescent="0.3">
      <c r="A211" s="4">
        <v>1328</v>
      </c>
      <c r="B211" s="4">
        <v>670</v>
      </c>
      <c r="C211" s="4">
        <v>668</v>
      </c>
      <c r="D211" s="58">
        <v>4</v>
      </c>
      <c r="E211" s="28">
        <f>VLOOKUP(FACT_INCLUDES[[#This Row],[Order ID]], ORDERS[], 2)</f>
        <v>39418.369991526262</v>
      </c>
      <c r="F211" s="28">
        <f>VLOOKUP(FACT_INCLUDES[[#This Row],[Order ID]], ORDERS[], 3)</f>
        <v>39434.369991526262</v>
      </c>
      <c r="G211" s="4" t="str">
        <f>VLOOKUP(FACT_INCLUDES[[#This Row],[Order ID]], ORDERS[], 4)</f>
        <v>Online</v>
      </c>
      <c r="H211" s="4" t="str">
        <f>VLOOKUP(FACT_INCLUDES[[#This Row],[Order ID]], ORDERS[], 5)</f>
        <v>JEZ2754@gmail.com</v>
      </c>
      <c r="I211" s="4">
        <f>VLOOKUP(FACT_INCLUDES[[#This Row],[Order ID]], ORDERS[], 6)</f>
        <v>0</v>
      </c>
      <c r="J211" s="54">
        <f>VLOOKUP(FACT_INCLUDES[[#This Row],[Order ID]], ORDERS[], 7)</f>
        <v>0</v>
      </c>
      <c r="K211" s="33">
        <v>16</v>
      </c>
      <c r="L211" s="4">
        <f>VLOOKUP(FACT_INCLUDES[[#This Row],[DW Version]], VERSIONS[], 2)</f>
        <v>67</v>
      </c>
      <c r="M211" s="4">
        <f>VLOOKUP(FACT_INCLUDES[[#This Row],[DW Version]], VERSIONS[], 3)</f>
        <v>12.5</v>
      </c>
      <c r="N211" s="4" t="str">
        <f>VLOOKUP(FACT_INCLUDES[[#This Row],[DW Version]], VERSIONS[], 4)</f>
        <v>blue</v>
      </c>
      <c r="O211" s="51">
        <f>VLOOKUP(FACT_INCLUDES[[#This Row],[DW Version]], VERSIONS[], 5)</f>
        <v>58.154613631119112</v>
      </c>
      <c r="P211" s="4" t="str">
        <f>VLOOKUP(FACT_INCLUDES[[#This Row],[DW Version]], VERSIONS[], 6)</f>
        <v>Phantom VSN Elite</v>
      </c>
      <c r="Q211" s="4" t="str">
        <f>VLOOKUP(FACT_INCLUDES[[#This Row],[DW Version]], VERSIONS[], 7)</f>
        <v>Shoe</v>
      </c>
      <c r="R211" s="51">
        <f>FACT_INCLUDES[[#This Row],[Version Price]]*FACT_INCLUDES[[#This Row],[Quantity]]</f>
        <v>232.61845452447645</v>
      </c>
      <c r="S211" s="51">
        <f>FACT_INCLUDES[[#This Row],[Amount]]*(1-FACT_INCLUDES[[#This Row],[Order Discount]])</f>
        <v>232.61845452447645</v>
      </c>
      <c r="T211" s="51">
        <f t="shared" si="3"/>
        <v>232.61845452447645</v>
      </c>
      <c r="U211" s="57">
        <f>FACT_INCLUDES[[#This Row],[Income]]/FACT_INCLUDES[[#This Row],[Total Order Income]]</f>
        <v>1</v>
      </c>
      <c r="V211" s="33">
        <f>IF(FACT_INCLUDES[[#This Row],[Order Gap]]&gt;10, 1, 0)/COUNTIFS(FACT_INCLUDES[Order ID], FACT_INCLUDES[[#This Row],[Order ID]])</f>
        <v>1</v>
      </c>
      <c r="W211" s="33">
        <f>IF(FACT_INCLUDES[[#This Row],[Order Type]]="Online", 1, 0)/COUNTIFS(FACT_INCLUDES[Order ID], FACT_INCLUDES[[#This Row],[Order ID]])</f>
        <v>1</v>
      </c>
      <c r="X211" s="52">
        <v>624.88603061509423</v>
      </c>
      <c r="Y211" s="52">
        <v>645.16102252087887</v>
      </c>
      <c r="Z211" s="64">
        <f>IF(FACT_INCLUDES[[#This Row],[Order Type]]="Online", 1, 0)*FACT_INCLUDES[[#This Row],[Income]]</f>
        <v>232.61845452447645</v>
      </c>
    </row>
    <row r="212" spans="1:26" x14ac:dyDescent="0.3">
      <c r="A212" s="4">
        <v>1363</v>
      </c>
      <c r="B212" s="4">
        <v>689</v>
      </c>
      <c r="C212" s="4">
        <v>348</v>
      </c>
      <c r="D212" s="58">
        <v>4</v>
      </c>
      <c r="E212" s="28">
        <f>VLOOKUP(FACT_INCLUDES[[#This Row],[Order ID]], ORDERS[], 2)</f>
        <v>39165.545683999109</v>
      </c>
      <c r="F212" s="28">
        <f>VLOOKUP(FACT_INCLUDES[[#This Row],[Order ID]], ORDERS[], 3)</f>
        <v>39165.545683999109</v>
      </c>
      <c r="G212" s="4" t="str">
        <f>VLOOKUP(FACT_INCLUDES[[#This Row],[Order ID]], ORDERS[], 4)</f>
        <v>In-Store</v>
      </c>
      <c r="H212" s="4" t="str">
        <f>VLOOKUP(FACT_INCLUDES[[#This Row],[Order ID]], ORDERS[], 5)</f>
        <v>ZMT7789@gmail.com</v>
      </c>
      <c r="I212" s="4">
        <f>VLOOKUP(FACT_INCLUDES[[#This Row],[Order ID]], ORDERS[], 6)</f>
        <v>19</v>
      </c>
      <c r="J212" s="54">
        <f>VLOOKUP(FACT_INCLUDES[[#This Row],[Order ID]], ORDERS[], 7)</f>
        <v>0</v>
      </c>
      <c r="K212" s="33">
        <v>0</v>
      </c>
      <c r="L212" s="4">
        <f>VLOOKUP(FACT_INCLUDES[[#This Row],[DW Version]], VERSIONS[], 2)</f>
        <v>35</v>
      </c>
      <c r="M212" s="4">
        <f>VLOOKUP(FACT_INCLUDES[[#This Row],[DW Version]], VERSIONS[], 3)</f>
        <v>9.5</v>
      </c>
      <c r="N212" s="4" t="str">
        <f>VLOOKUP(FACT_INCLUDES[[#This Row],[DW Version]], VERSIONS[], 4)</f>
        <v>white</v>
      </c>
      <c r="O212" s="51">
        <f>VLOOKUP(FACT_INCLUDES[[#This Row],[DW Version]], VERSIONS[], 5)</f>
        <v>236.07444683793588</v>
      </c>
      <c r="P212" s="4" t="str">
        <f>VLOOKUP(FACT_INCLUDES[[#This Row],[DW Version]], VERSIONS[], 6)</f>
        <v>Alphafly</v>
      </c>
      <c r="Q212" s="4" t="str">
        <f>VLOOKUP(FACT_INCLUDES[[#This Row],[DW Version]], VERSIONS[], 7)</f>
        <v>Shoe</v>
      </c>
      <c r="R212" s="51">
        <f>FACT_INCLUDES[[#This Row],[Version Price]]*FACT_INCLUDES[[#This Row],[Quantity]]</f>
        <v>944.29778735174352</v>
      </c>
      <c r="S212" s="51">
        <f>FACT_INCLUDES[[#This Row],[Amount]]*(1-FACT_INCLUDES[[#This Row],[Order Discount]])</f>
        <v>944.29778735174352</v>
      </c>
      <c r="T212" s="51">
        <f t="shared" si="3"/>
        <v>944.29778735174352</v>
      </c>
      <c r="U212" s="57">
        <f>FACT_INCLUDES[[#This Row],[Income]]/FACT_INCLUDES[[#This Row],[Total Order Income]]</f>
        <v>1</v>
      </c>
      <c r="V212" s="33">
        <f>IF(FACT_INCLUDES[[#This Row],[Order Gap]]&gt;10, 1, 0)/COUNTIFS(FACT_INCLUDES[Order ID], FACT_INCLUDES[[#This Row],[Order ID]])</f>
        <v>0</v>
      </c>
      <c r="W212" s="33">
        <f>IF(FACT_INCLUDES[[#This Row],[Order Type]]="Online", 1, 0)/COUNTIFS(FACT_INCLUDES[Order ID], FACT_INCLUDES[[#This Row],[Order ID]])</f>
        <v>0</v>
      </c>
      <c r="X212" s="52">
        <v>624.88603061509423</v>
      </c>
      <c r="Y212" s="52">
        <v>645.16102252087887</v>
      </c>
      <c r="Z212" s="64">
        <f>IF(FACT_INCLUDES[[#This Row],[Order Type]]="Online", 1, 0)*FACT_INCLUDES[[#This Row],[Income]]</f>
        <v>0</v>
      </c>
    </row>
    <row r="213" spans="1:26" x14ac:dyDescent="0.3">
      <c r="A213" s="4">
        <v>1377</v>
      </c>
      <c r="B213" s="4">
        <v>698</v>
      </c>
      <c r="C213" s="4">
        <v>502</v>
      </c>
      <c r="D213" s="58">
        <v>2</v>
      </c>
      <c r="E213" s="28">
        <f>VLOOKUP(FACT_INCLUDES[[#This Row],[Order ID]], ORDERS[], 2)</f>
        <v>39221.584418884944</v>
      </c>
      <c r="F213" s="28">
        <f>VLOOKUP(FACT_INCLUDES[[#This Row],[Order ID]], ORDERS[], 3)</f>
        <v>39221.584418884944</v>
      </c>
      <c r="G213" s="4" t="str">
        <f>VLOOKUP(FACT_INCLUDES[[#This Row],[Order ID]], ORDERS[], 4)</f>
        <v>In-Store</v>
      </c>
      <c r="H213" s="4" t="str">
        <f>VLOOKUP(FACT_INCLUDES[[#This Row],[Order ID]], ORDERS[], 5)</f>
        <v>UMH8069@gmail.com</v>
      </c>
      <c r="I213" s="4">
        <f>VLOOKUP(FACT_INCLUDES[[#This Row],[Order ID]], ORDERS[], 6)</f>
        <v>23</v>
      </c>
      <c r="J213" s="54">
        <f>VLOOKUP(FACT_INCLUDES[[#This Row],[Order ID]], ORDERS[], 7)</f>
        <v>0</v>
      </c>
      <c r="K213" s="33">
        <v>0</v>
      </c>
      <c r="L213" s="4">
        <f>VLOOKUP(FACT_INCLUDES[[#This Row],[DW Version]], VERSIONS[], 2)</f>
        <v>53</v>
      </c>
      <c r="M213" s="4">
        <f>VLOOKUP(FACT_INCLUDES[[#This Row],[DW Version]], VERSIONS[], 3)</f>
        <v>4.5</v>
      </c>
      <c r="N213" s="4" t="str">
        <f>VLOOKUP(FACT_INCLUDES[[#This Row],[DW Version]], VERSIONS[], 4)</f>
        <v>black</v>
      </c>
      <c r="O213" s="51">
        <f>VLOOKUP(FACT_INCLUDES[[#This Row],[DW Version]], VERSIONS[], 5)</f>
        <v>273.17157388692522</v>
      </c>
      <c r="P213" s="4" t="str">
        <f>VLOOKUP(FACT_INCLUDES[[#This Row],[DW Version]], VERSIONS[], 6)</f>
        <v>Flex Stride Shorts</v>
      </c>
      <c r="Q213" s="4" t="str">
        <f>VLOOKUP(FACT_INCLUDES[[#This Row],[DW Version]], VERSIONS[], 7)</f>
        <v>Apparel</v>
      </c>
      <c r="R213" s="51">
        <f>FACT_INCLUDES[[#This Row],[Version Price]]*FACT_INCLUDES[[#This Row],[Quantity]]</f>
        <v>546.34314777385043</v>
      </c>
      <c r="S213" s="51">
        <f>FACT_INCLUDES[[#This Row],[Amount]]*(1-FACT_INCLUDES[[#This Row],[Order Discount]])</f>
        <v>546.34314777385043</v>
      </c>
      <c r="T213" s="51">
        <f t="shared" si="3"/>
        <v>592.85342458086882</v>
      </c>
      <c r="U213" s="57">
        <f>FACT_INCLUDES[[#This Row],[Income]]/FACT_INCLUDES[[#This Row],[Total Order Income]]</f>
        <v>0.92154843865513658</v>
      </c>
      <c r="V213" s="33">
        <f>IF(FACT_INCLUDES[[#This Row],[Order Gap]]&gt;10, 1, 0)/COUNTIFS(FACT_INCLUDES[Order ID], FACT_INCLUDES[[#This Row],[Order ID]])</f>
        <v>0</v>
      </c>
      <c r="W213" s="33">
        <f>IF(FACT_INCLUDES[[#This Row],[Order Type]]="Online", 1, 0)/COUNTIFS(FACT_INCLUDES[Order ID], FACT_INCLUDES[[#This Row],[Order ID]])</f>
        <v>0</v>
      </c>
      <c r="X213" s="52">
        <v>624.88603061509423</v>
      </c>
      <c r="Y213" s="52">
        <v>645.16102252087887</v>
      </c>
      <c r="Z213" s="64">
        <f>IF(FACT_INCLUDES[[#This Row],[Order Type]]="Online", 1, 0)*FACT_INCLUDES[[#This Row],[Income]]</f>
        <v>0</v>
      </c>
    </row>
    <row r="214" spans="1:26" x14ac:dyDescent="0.3">
      <c r="A214" s="4">
        <v>1378</v>
      </c>
      <c r="B214" s="4">
        <v>698</v>
      </c>
      <c r="C214" s="4">
        <v>785</v>
      </c>
      <c r="D214" s="58">
        <v>1</v>
      </c>
      <c r="E214" s="28">
        <f>VLOOKUP(FACT_INCLUDES[[#This Row],[Order ID]], ORDERS[], 2)</f>
        <v>39221.584418884944</v>
      </c>
      <c r="F214" s="28">
        <f>VLOOKUP(FACT_INCLUDES[[#This Row],[Order ID]], ORDERS[], 3)</f>
        <v>39221.584418884944</v>
      </c>
      <c r="G214" s="4" t="str">
        <f>VLOOKUP(FACT_INCLUDES[[#This Row],[Order ID]], ORDERS[], 4)</f>
        <v>In-Store</v>
      </c>
      <c r="H214" s="4" t="str">
        <f>VLOOKUP(FACT_INCLUDES[[#This Row],[Order ID]], ORDERS[], 5)</f>
        <v>UMH8069@gmail.com</v>
      </c>
      <c r="I214" s="4">
        <f>VLOOKUP(FACT_INCLUDES[[#This Row],[Order ID]], ORDERS[], 6)</f>
        <v>23</v>
      </c>
      <c r="J214" s="54">
        <f>VLOOKUP(FACT_INCLUDES[[#This Row],[Order ID]], ORDERS[], 7)</f>
        <v>0</v>
      </c>
      <c r="K214" s="33">
        <v>0</v>
      </c>
      <c r="L214" s="4">
        <f>VLOOKUP(FACT_INCLUDES[[#This Row],[DW Version]], VERSIONS[], 2)</f>
        <v>80</v>
      </c>
      <c r="M214" s="4">
        <f>VLOOKUP(FACT_INCLUDES[[#This Row],[DW Version]], VERSIONS[], 3)</f>
        <v>8.5</v>
      </c>
      <c r="N214" s="4" t="str">
        <f>VLOOKUP(FACT_INCLUDES[[#This Row],[DW Version]], VERSIONS[], 4)</f>
        <v>black</v>
      </c>
      <c r="O214" s="51">
        <f>VLOOKUP(FACT_INCLUDES[[#This Row],[DW Version]], VERSIONS[], 5)</f>
        <v>46.510276807018393</v>
      </c>
      <c r="P214" s="4" t="str">
        <f>VLOOKUP(FACT_INCLUDES[[#This Row],[DW Version]], VERSIONS[], 6)</f>
        <v>Quest 3</v>
      </c>
      <c r="Q214" s="4" t="str">
        <f>VLOOKUP(FACT_INCLUDES[[#This Row],[DW Version]], VERSIONS[], 7)</f>
        <v>Shoe</v>
      </c>
      <c r="R214" s="51">
        <f>FACT_INCLUDES[[#This Row],[Version Price]]*FACT_INCLUDES[[#This Row],[Quantity]]</f>
        <v>46.510276807018393</v>
      </c>
      <c r="S214" s="51">
        <f>FACT_INCLUDES[[#This Row],[Amount]]*(1-FACT_INCLUDES[[#This Row],[Order Discount]])</f>
        <v>46.510276807018393</v>
      </c>
      <c r="T214" s="51">
        <f t="shared" si="3"/>
        <v>592.85342458086882</v>
      </c>
      <c r="U214" s="57">
        <f>FACT_INCLUDES[[#This Row],[Income]]/FACT_INCLUDES[[#This Row],[Total Order Income]]</f>
        <v>7.8451561344863432E-2</v>
      </c>
      <c r="V214" s="33">
        <f>IF(FACT_INCLUDES[[#This Row],[Order Gap]]&gt;10, 1, 0)/COUNTIFS(FACT_INCLUDES[Order ID], FACT_INCLUDES[[#This Row],[Order ID]])</f>
        <v>0</v>
      </c>
      <c r="W214" s="33">
        <f>IF(FACT_INCLUDES[[#This Row],[Order Type]]="Online", 1, 0)/COUNTIFS(FACT_INCLUDES[Order ID], FACT_INCLUDES[[#This Row],[Order ID]])</f>
        <v>0</v>
      </c>
      <c r="X214" s="52">
        <v>624.88603061509423</v>
      </c>
      <c r="Y214" s="52">
        <v>645.16102252087887</v>
      </c>
      <c r="Z214" s="64">
        <f>IF(FACT_INCLUDES[[#This Row],[Order Type]]="Online", 1, 0)*FACT_INCLUDES[[#This Row],[Income]]</f>
        <v>0</v>
      </c>
    </row>
    <row r="215" spans="1:26" x14ac:dyDescent="0.3">
      <c r="A215" s="4">
        <v>1392</v>
      </c>
      <c r="B215" s="4">
        <v>707</v>
      </c>
      <c r="C215" s="4">
        <v>768</v>
      </c>
      <c r="D215" s="58">
        <v>3</v>
      </c>
      <c r="E215" s="28">
        <f>VLOOKUP(FACT_INCLUDES[[#This Row],[Order ID]], ORDERS[], 2)</f>
        <v>39305.888955094859</v>
      </c>
      <c r="F215" s="28">
        <f>VLOOKUP(FACT_INCLUDES[[#This Row],[Order ID]], ORDERS[], 3)</f>
        <v>39308.888955094859</v>
      </c>
      <c r="G215" s="4" t="str">
        <f>VLOOKUP(FACT_INCLUDES[[#This Row],[Order ID]], ORDERS[], 4)</f>
        <v>Online</v>
      </c>
      <c r="H215" s="4" t="str">
        <f>VLOOKUP(FACT_INCLUDES[[#This Row],[Order ID]], ORDERS[], 5)</f>
        <v>NKX5706@gmail.com</v>
      </c>
      <c r="I215" s="4">
        <f>VLOOKUP(FACT_INCLUDES[[#This Row],[Order ID]], ORDERS[], 6)</f>
        <v>0</v>
      </c>
      <c r="J215" s="54">
        <f>VLOOKUP(FACT_INCLUDES[[#This Row],[Order ID]], ORDERS[], 7)</f>
        <v>0</v>
      </c>
      <c r="K215" s="33">
        <v>3</v>
      </c>
      <c r="L215" s="4">
        <f>VLOOKUP(FACT_INCLUDES[[#This Row],[DW Version]], VERSIONS[], 2)</f>
        <v>79</v>
      </c>
      <c r="M215" s="4">
        <f>VLOOKUP(FACT_INCLUDES[[#This Row],[DW Version]], VERSIONS[], 3)</f>
        <v>7.5</v>
      </c>
      <c r="N215" s="4" t="str">
        <f>VLOOKUP(FACT_INCLUDES[[#This Row],[DW Version]], VERSIONS[], 4)</f>
        <v>black</v>
      </c>
      <c r="O215" s="51">
        <f>VLOOKUP(FACT_INCLUDES[[#This Row],[DW Version]], VERSIONS[], 5)</f>
        <v>272.63996184107066</v>
      </c>
      <c r="P215" s="4" t="str">
        <f>VLOOKUP(FACT_INCLUDES[[#This Row],[DW Version]], VERSIONS[], 6)</f>
        <v>Zoom Gravity</v>
      </c>
      <c r="Q215" s="4" t="str">
        <f>VLOOKUP(FACT_INCLUDES[[#This Row],[DW Version]], VERSIONS[], 7)</f>
        <v>Shoe</v>
      </c>
      <c r="R215" s="51">
        <f>FACT_INCLUDES[[#This Row],[Version Price]]*FACT_INCLUDES[[#This Row],[Quantity]]</f>
        <v>817.91988552321197</v>
      </c>
      <c r="S215" s="51">
        <f>FACT_INCLUDES[[#This Row],[Amount]]*(1-FACT_INCLUDES[[#This Row],[Order Discount]])</f>
        <v>817.91988552321197</v>
      </c>
      <c r="T215" s="51">
        <f t="shared" si="3"/>
        <v>817.91988552321197</v>
      </c>
      <c r="U215" s="57">
        <f>FACT_INCLUDES[[#This Row],[Income]]/FACT_INCLUDES[[#This Row],[Total Order Income]]</f>
        <v>1</v>
      </c>
      <c r="V215" s="33">
        <f>IF(FACT_INCLUDES[[#This Row],[Order Gap]]&gt;10, 1, 0)/COUNTIFS(FACT_INCLUDES[Order ID], FACT_INCLUDES[[#This Row],[Order ID]])</f>
        <v>0</v>
      </c>
      <c r="W215" s="33">
        <f>IF(FACT_INCLUDES[[#This Row],[Order Type]]="Online", 1, 0)/COUNTIFS(FACT_INCLUDES[Order ID], FACT_INCLUDES[[#This Row],[Order ID]])</f>
        <v>1</v>
      </c>
      <c r="X215" s="52">
        <v>624.88603061509423</v>
      </c>
      <c r="Y215" s="52">
        <v>645.16102252087887</v>
      </c>
      <c r="Z215" s="64">
        <f>IF(FACT_INCLUDES[[#This Row],[Order Type]]="Online", 1, 0)*FACT_INCLUDES[[#This Row],[Income]]</f>
        <v>817.91988552321197</v>
      </c>
    </row>
    <row r="216" spans="1:26" x14ac:dyDescent="0.3">
      <c r="A216" s="4">
        <v>1406</v>
      </c>
      <c r="B216" s="4">
        <v>714</v>
      </c>
      <c r="C216" s="4">
        <v>957</v>
      </c>
      <c r="D216" s="58">
        <v>1</v>
      </c>
      <c r="E216" s="28">
        <f>VLOOKUP(FACT_INCLUDES[[#This Row],[Order ID]], ORDERS[], 2)</f>
        <v>39363.78723503129</v>
      </c>
      <c r="F216" s="28">
        <f>VLOOKUP(FACT_INCLUDES[[#This Row],[Order ID]], ORDERS[], 3)</f>
        <v>39363.78723503129</v>
      </c>
      <c r="G216" s="4" t="str">
        <f>VLOOKUP(FACT_INCLUDES[[#This Row],[Order ID]], ORDERS[], 4)</f>
        <v>In-Store</v>
      </c>
      <c r="H216" s="4" t="str">
        <f>VLOOKUP(FACT_INCLUDES[[#This Row],[Order ID]], ORDERS[], 5)</f>
        <v>SZG2030@gmail.com</v>
      </c>
      <c r="I216" s="4">
        <f>VLOOKUP(FACT_INCLUDES[[#This Row],[Order ID]], ORDERS[], 6)</f>
        <v>11</v>
      </c>
      <c r="J216" s="54">
        <f>VLOOKUP(FACT_INCLUDES[[#This Row],[Order ID]], ORDERS[], 7)</f>
        <v>0</v>
      </c>
      <c r="K216" s="33">
        <v>0</v>
      </c>
      <c r="L216" s="4">
        <f>VLOOKUP(FACT_INCLUDES[[#This Row],[DW Version]], VERSIONS[], 2)</f>
        <v>97</v>
      </c>
      <c r="M216" s="4">
        <f>VLOOKUP(FACT_INCLUDES[[#This Row],[DW Version]], VERSIONS[], 3)</f>
        <v>12.5</v>
      </c>
      <c r="N216" s="4" t="str">
        <f>VLOOKUP(FACT_INCLUDES[[#This Row],[DW Version]], VERSIONS[], 4)</f>
        <v>white</v>
      </c>
      <c r="O216" s="51">
        <f>VLOOKUP(FACT_INCLUDES[[#This Row],[DW Version]], VERSIONS[], 5)</f>
        <v>183.19876361425921</v>
      </c>
      <c r="P216" s="4" t="str">
        <f>VLOOKUP(FACT_INCLUDES[[#This Row],[DW Version]], VERSIONS[], 6)</f>
        <v>Nike Socks</v>
      </c>
      <c r="Q216" s="4" t="str">
        <f>VLOOKUP(FACT_INCLUDES[[#This Row],[DW Version]], VERSIONS[], 7)</f>
        <v>Accessories</v>
      </c>
      <c r="R216" s="51">
        <f>FACT_INCLUDES[[#This Row],[Version Price]]*FACT_INCLUDES[[#This Row],[Quantity]]</f>
        <v>183.19876361425921</v>
      </c>
      <c r="S216" s="51">
        <f>FACT_INCLUDES[[#This Row],[Amount]]*(1-FACT_INCLUDES[[#This Row],[Order Discount]])</f>
        <v>183.19876361425921</v>
      </c>
      <c r="T216" s="51">
        <f t="shared" si="3"/>
        <v>183.19876361425921</v>
      </c>
      <c r="U216" s="57">
        <f>FACT_INCLUDES[[#This Row],[Income]]/FACT_INCLUDES[[#This Row],[Total Order Income]]</f>
        <v>1</v>
      </c>
      <c r="V216" s="33">
        <f>IF(FACT_INCLUDES[[#This Row],[Order Gap]]&gt;10, 1, 0)/COUNTIFS(FACT_INCLUDES[Order ID], FACT_INCLUDES[[#This Row],[Order ID]])</f>
        <v>0</v>
      </c>
      <c r="W216" s="33">
        <f>IF(FACT_INCLUDES[[#This Row],[Order Type]]="Online", 1, 0)/COUNTIFS(FACT_INCLUDES[Order ID], FACT_INCLUDES[[#This Row],[Order ID]])</f>
        <v>0</v>
      </c>
      <c r="X216" s="52">
        <v>624.88603061509423</v>
      </c>
      <c r="Y216" s="52">
        <v>645.16102252087887</v>
      </c>
      <c r="Z216" s="64">
        <f>IF(FACT_INCLUDES[[#This Row],[Order Type]]="Online", 1, 0)*FACT_INCLUDES[[#This Row],[Income]]</f>
        <v>0</v>
      </c>
    </row>
    <row r="217" spans="1:26" x14ac:dyDescent="0.3">
      <c r="A217" s="4">
        <v>1438</v>
      </c>
      <c r="B217" s="4">
        <v>730</v>
      </c>
      <c r="C217" s="4">
        <v>756</v>
      </c>
      <c r="D217" s="58">
        <v>5</v>
      </c>
      <c r="E217" s="28">
        <f>VLOOKUP(FACT_INCLUDES[[#This Row],[Order ID]], ORDERS[], 2)</f>
        <v>39242.117367066778</v>
      </c>
      <c r="F217" s="28">
        <f>VLOOKUP(FACT_INCLUDES[[#This Row],[Order ID]], ORDERS[], 3)</f>
        <v>39242.117367066778</v>
      </c>
      <c r="G217" s="4" t="str">
        <f>VLOOKUP(FACT_INCLUDES[[#This Row],[Order ID]], ORDERS[], 4)</f>
        <v>In-Store</v>
      </c>
      <c r="H217" s="4" t="str">
        <f>VLOOKUP(FACT_INCLUDES[[#This Row],[Order ID]], ORDERS[], 5)</f>
        <v>SCH2972@gmail.com</v>
      </c>
      <c r="I217" s="4">
        <f>VLOOKUP(FACT_INCLUDES[[#This Row],[Order ID]], ORDERS[], 6)</f>
        <v>12</v>
      </c>
      <c r="J217" s="54">
        <f>VLOOKUP(FACT_INCLUDES[[#This Row],[Order ID]], ORDERS[], 7)</f>
        <v>0</v>
      </c>
      <c r="K217" s="33">
        <v>0</v>
      </c>
      <c r="L217" s="4">
        <f>VLOOKUP(FACT_INCLUDES[[#This Row],[DW Version]], VERSIONS[], 2)</f>
        <v>78</v>
      </c>
      <c r="M217" s="4">
        <f>VLOOKUP(FACT_INCLUDES[[#This Row],[DW Version]], VERSIONS[], 3)</f>
        <v>5.5</v>
      </c>
      <c r="N217" s="4" t="str">
        <f>VLOOKUP(FACT_INCLUDES[[#This Row],[DW Version]], VERSIONS[], 4)</f>
        <v>white</v>
      </c>
      <c r="O217" s="51">
        <f>VLOOKUP(FACT_INCLUDES[[#This Row],[DW Version]], VERSIONS[], 5)</f>
        <v>249.21304501476379</v>
      </c>
      <c r="P217" s="4" t="str">
        <f>VLOOKUP(FACT_INCLUDES[[#This Row],[DW Version]], VERSIONS[], 6)</f>
        <v>Nike Air Tailwind</v>
      </c>
      <c r="Q217" s="4" t="str">
        <f>VLOOKUP(FACT_INCLUDES[[#This Row],[DW Version]], VERSIONS[], 7)</f>
        <v>Shoe</v>
      </c>
      <c r="R217" s="51">
        <f>FACT_INCLUDES[[#This Row],[Version Price]]*FACT_INCLUDES[[#This Row],[Quantity]]</f>
        <v>1246.065225073819</v>
      </c>
      <c r="S217" s="51">
        <f>FACT_INCLUDES[[#This Row],[Amount]]*(1-FACT_INCLUDES[[#This Row],[Order Discount]])</f>
        <v>1246.065225073819</v>
      </c>
      <c r="T217" s="51">
        <f t="shared" si="3"/>
        <v>1246.065225073819</v>
      </c>
      <c r="U217" s="57">
        <f>FACT_INCLUDES[[#This Row],[Income]]/FACT_INCLUDES[[#This Row],[Total Order Income]]</f>
        <v>1</v>
      </c>
      <c r="V217" s="33">
        <f>IF(FACT_INCLUDES[[#This Row],[Order Gap]]&gt;10, 1, 0)/COUNTIFS(FACT_INCLUDES[Order ID], FACT_INCLUDES[[#This Row],[Order ID]])</f>
        <v>0</v>
      </c>
      <c r="W217" s="33">
        <f>IF(FACT_INCLUDES[[#This Row],[Order Type]]="Online", 1, 0)/COUNTIFS(FACT_INCLUDES[Order ID], FACT_INCLUDES[[#This Row],[Order ID]])</f>
        <v>0</v>
      </c>
      <c r="X217" s="52">
        <v>624.88603061509423</v>
      </c>
      <c r="Y217" s="52">
        <v>645.16102252087887</v>
      </c>
      <c r="Z217" s="64">
        <f>IF(FACT_INCLUDES[[#This Row],[Order Type]]="Online", 1, 0)*FACT_INCLUDES[[#This Row],[Income]]</f>
        <v>0</v>
      </c>
    </row>
    <row r="218" spans="1:26" x14ac:dyDescent="0.3">
      <c r="A218" s="4">
        <v>1451</v>
      </c>
      <c r="B218" s="4">
        <v>739</v>
      </c>
      <c r="C218" s="4">
        <v>50</v>
      </c>
      <c r="D218" s="58">
        <v>1</v>
      </c>
      <c r="E218" s="28">
        <f>VLOOKUP(FACT_INCLUDES[[#This Row],[Order ID]], ORDERS[], 2)</f>
        <v>39236.780063032915</v>
      </c>
      <c r="F218" s="28">
        <f>VLOOKUP(FACT_INCLUDES[[#This Row],[Order ID]], ORDERS[], 3)</f>
        <v>39236.780063032915</v>
      </c>
      <c r="G218" s="4" t="str">
        <f>VLOOKUP(FACT_INCLUDES[[#This Row],[Order ID]], ORDERS[], 4)</f>
        <v>In-Store</v>
      </c>
      <c r="H218" s="4" t="str">
        <f>VLOOKUP(FACT_INCLUDES[[#This Row],[Order ID]], ORDERS[], 5)</f>
        <v>BVF3566@gmail.com</v>
      </c>
      <c r="I218" s="4">
        <f>VLOOKUP(FACT_INCLUDES[[#This Row],[Order ID]], ORDERS[], 6)</f>
        <v>10</v>
      </c>
      <c r="J218" s="54">
        <f>VLOOKUP(FACT_INCLUDES[[#This Row],[Order ID]], ORDERS[], 7)</f>
        <v>0</v>
      </c>
      <c r="K218" s="33">
        <v>0</v>
      </c>
      <c r="L218" s="4">
        <f>VLOOKUP(FACT_INCLUDES[[#This Row],[DW Version]], VERSIONS[], 2)</f>
        <v>5</v>
      </c>
      <c r="M218" s="4">
        <f>VLOOKUP(FACT_INCLUDES[[#This Row],[DW Version]], VERSIONS[], 3)</f>
        <v>7</v>
      </c>
      <c r="N218" s="4" t="str">
        <f>VLOOKUP(FACT_INCLUDES[[#This Row],[DW Version]], VERSIONS[], 4)</f>
        <v>black</v>
      </c>
      <c r="O218" s="51">
        <f>VLOOKUP(FACT_INCLUDES[[#This Row],[DW Version]], VERSIONS[], 5)</f>
        <v>85.393125150562241</v>
      </c>
      <c r="P218" s="4" t="str">
        <f>VLOOKUP(FACT_INCLUDES[[#This Row],[DW Version]], VERSIONS[], 6)</f>
        <v>Nike Football</v>
      </c>
      <c r="Q218" s="4" t="str">
        <f>VLOOKUP(FACT_INCLUDES[[#This Row],[DW Version]], VERSIONS[], 7)</f>
        <v>Sport Equipment</v>
      </c>
      <c r="R218" s="51">
        <f>FACT_INCLUDES[[#This Row],[Version Price]]*FACT_INCLUDES[[#This Row],[Quantity]]</f>
        <v>85.393125150562241</v>
      </c>
      <c r="S218" s="51">
        <f>FACT_INCLUDES[[#This Row],[Amount]]*(1-FACT_INCLUDES[[#This Row],[Order Discount]])</f>
        <v>85.393125150562241</v>
      </c>
      <c r="T218" s="51">
        <f t="shared" si="3"/>
        <v>1935.7326984745062</v>
      </c>
      <c r="U218" s="57">
        <f>FACT_INCLUDES[[#This Row],[Income]]/FACT_INCLUDES[[#This Row],[Total Order Income]]</f>
        <v>4.4114109979057563E-2</v>
      </c>
      <c r="V218" s="33">
        <f>IF(FACT_INCLUDES[[#This Row],[Order Gap]]&gt;10, 1, 0)/COUNTIFS(FACT_INCLUDES[Order ID], FACT_INCLUDES[[#This Row],[Order ID]])</f>
        <v>0</v>
      </c>
      <c r="W218" s="33">
        <f>IF(FACT_INCLUDES[[#This Row],[Order Type]]="Online", 1, 0)/COUNTIFS(FACT_INCLUDES[Order ID], FACT_INCLUDES[[#This Row],[Order ID]])</f>
        <v>0</v>
      </c>
      <c r="X218" s="52">
        <v>624.88603061509423</v>
      </c>
      <c r="Y218" s="52">
        <v>645.16102252087887</v>
      </c>
      <c r="Z218" s="64">
        <f>IF(FACT_INCLUDES[[#This Row],[Order Type]]="Online", 1, 0)*FACT_INCLUDES[[#This Row],[Income]]</f>
        <v>0</v>
      </c>
    </row>
    <row r="219" spans="1:26" x14ac:dyDescent="0.3">
      <c r="A219" s="4">
        <v>1452</v>
      </c>
      <c r="B219" s="4">
        <v>739</v>
      </c>
      <c r="C219" s="4">
        <v>430</v>
      </c>
      <c r="D219" s="58">
        <v>3</v>
      </c>
      <c r="E219" s="28">
        <f>VLOOKUP(FACT_INCLUDES[[#This Row],[Order ID]], ORDERS[], 2)</f>
        <v>39236.780063032915</v>
      </c>
      <c r="F219" s="28">
        <f>VLOOKUP(FACT_INCLUDES[[#This Row],[Order ID]], ORDERS[], 3)</f>
        <v>39236.780063032915</v>
      </c>
      <c r="G219" s="4" t="str">
        <f>VLOOKUP(FACT_INCLUDES[[#This Row],[Order ID]], ORDERS[], 4)</f>
        <v>In-Store</v>
      </c>
      <c r="H219" s="4" t="str">
        <f>VLOOKUP(FACT_INCLUDES[[#This Row],[Order ID]], ORDERS[], 5)</f>
        <v>BVF3566@gmail.com</v>
      </c>
      <c r="I219" s="4">
        <f>VLOOKUP(FACT_INCLUDES[[#This Row],[Order ID]], ORDERS[], 6)</f>
        <v>10</v>
      </c>
      <c r="J219" s="54">
        <f>VLOOKUP(FACT_INCLUDES[[#This Row],[Order ID]], ORDERS[], 7)</f>
        <v>0</v>
      </c>
      <c r="K219" s="33">
        <v>0</v>
      </c>
      <c r="L219" s="4">
        <f>VLOOKUP(FACT_INCLUDES[[#This Row],[DW Version]], VERSIONS[], 2)</f>
        <v>44</v>
      </c>
      <c r="M219" s="4">
        <f>VLOOKUP(FACT_INCLUDES[[#This Row],[DW Version]], VERSIONS[], 3)</f>
        <v>6.5</v>
      </c>
      <c r="N219" s="4" t="str">
        <f>VLOOKUP(FACT_INCLUDES[[#This Row],[DW Version]], VERSIONS[], 4)</f>
        <v>white</v>
      </c>
      <c r="O219" s="51">
        <f>VLOOKUP(FACT_INCLUDES[[#This Row],[DW Version]], VERSIONS[], 5)</f>
        <v>335.54581002062201</v>
      </c>
      <c r="P219" s="4" t="str">
        <f>VLOOKUP(FACT_INCLUDES[[#This Row],[DW Version]], VERSIONS[], 6)</f>
        <v>Zoom Pegasus Turbo</v>
      </c>
      <c r="Q219" s="4" t="str">
        <f>VLOOKUP(FACT_INCLUDES[[#This Row],[DW Version]], VERSIONS[], 7)</f>
        <v>Shoe</v>
      </c>
      <c r="R219" s="51">
        <f>FACT_INCLUDES[[#This Row],[Version Price]]*FACT_INCLUDES[[#This Row],[Quantity]]</f>
        <v>1006.6374300618661</v>
      </c>
      <c r="S219" s="51">
        <f>FACT_INCLUDES[[#This Row],[Amount]]*(1-FACT_INCLUDES[[#This Row],[Order Discount]])</f>
        <v>1006.6374300618661</v>
      </c>
      <c r="T219" s="51">
        <f t="shared" si="3"/>
        <v>1935.7326984745062</v>
      </c>
      <c r="U219" s="57">
        <f>FACT_INCLUDES[[#This Row],[Income]]/FACT_INCLUDES[[#This Row],[Total Order Income]]</f>
        <v>0.52002915012758077</v>
      </c>
      <c r="V219" s="33">
        <f>IF(FACT_INCLUDES[[#This Row],[Order Gap]]&gt;10, 1, 0)/COUNTIFS(FACT_INCLUDES[Order ID], FACT_INCLUDES[[#This Row],[Order ID]])</f>
        <v>0</v>
      </c>
      <c r="W219" s="33">
        <f>IF(FACT_INCLUDES[[#This Row],[Order Type]]="Online", 1, 0)/COUNTIFS(FACT_INCLUDES[Order ID], FACT_INCLUDES[[#This Row],[Order ID]])</f>
        <v>0</v>
      </c>
      <c r="X219" s="52">
        <v>624.88603061509423</v>
      </c>
      <c r="Y219" s="52">
        <v>645.16102252087887</v>
      </c>
      <c r="Z219" s="64">
        <f>IF(FACT_INCLUDES[[#This Row],[Order Type]]="Online", 1, 0)*FACT_INCLUDES[[#This Row],[Income]]</f>
        <v>0</v>
      </c>
    </row>
    <row r="220" spans="1:26" x14ac:dyDescent="0.3">
      <c r="A220" s="4">
        <v>1453</v>
      </c>
      <c r="B220" s="4">
        <v>739</v>
      </c>
      <c r="C220" s="4">
        <v>962</v>
      </c>
      <c r="D220" s="58">
        <v>3</v>
      </c>
      <c r="E220" s="28">
        <f>VLOOKUP(FACT_INCLUDES[[#This Row],[Order ID]], ORDERS[], 2)</f>
        <v>39236.780063032915</v>
      </c>
      <c r="F220" s="28">
        <f>VLOOKUP(FACT_INCLUDES[[#This Row],[Order ID]], ORDERS[], 3)</f>
        <v>39236.780063032915</v>
      </c>
      <c r="G220" s="4" t="str">
        <f>VLOOKUP(FACT_INCLUDES[[#This Row],[Order ID]], ORDERS[], 4)</f>
        <v>In-Store</v>
      </c>
      <c r="H220" s="4" t="str">
        <f>VLOOKUP(FACT_INCLUDES[[#This Row],[Order ID]], ORDERS[], 5)</f>
        <v>BVF3566@gmail.com</v>
      </c>
      <c r="I220" s="4">
        <f>VLOOKUP(FACT_INCLUDES[[#This Row],[Order ID]], ORDERS[], 6)</f>
        <v>10</v>
      </c>
      <c r="J220" s="54">
        <f>VLOOKUP(FACT_INCLUDES[[#This Row],[Order ID]], ORDERS[], 7)</f>
        <v>0</v>
      </c>
      <c r="K220" s="33">
        <v>0</v>
      </c>
      <c r="L220" s="4">
        <f>VLOOKUP(FACT_INCLUDES[[#This Row],[DW Version]], VERSIONS[], 2)</f>
        <v>98</v>
      </c>
      <c r="M220" s="4">
        <f>VLOOKUP(FACT_INCLUDES[[#This Row],[DW Version]], VERSIONS[], 3)</f>
        <v>4.5</v>
      </c>
      <c r="N220" s="4" t="str">
        <f>VLOOKUP(FACT_INCLUDES[[#This Row],[DW Version]], VERSIONS[], 4)</f>
        <v>black</v>
      </c>
      <c r="O220" s="51">
        <f>VLOOKUP(FACT_INCLUDES[[#This Row],[DW Version]], VERSIONS[], 5)</f>
        <v>281.23404775402599</v>
      </c>
      <c r="P220" s="4" t="str">
        <f>VLOOKUP(FACT_INCLUDES[[#This Row],[DW Version]], VERSIONS[], 6)</f>
        <v>Zoom Rival Fly</v>
      </c>
      <c r="Q220" s="4" t="str">
        <f>VLOOKUP(FACT_INCLUDES[[#This Row],[DW Version]], VERSIONS[], 7)</f>
        <v>Shoe</v>
      </c>
      <c r="R220" s="51">
        <f>FACT_INCLUDES[[#This Row],[Version Price]]*FACT_INCLUDES[[#This Row],[Quantity]]</f>
        <v>843.70214326207793</v>
      </c>
      <c r="S220" s="51">
        <f>FACT_INCLUDES[[#This Row],[Amount]]*(1-FACT_INCLUDES[[#This Row],[Order Discount]])</f>
        <v>843.70214326207793</v>
      </c>
      <c r="T220" s="51">
        <f t="shared" si="3"/>
        <v>1935.7326984745062</v>
      </c>
      <c r="U220" s="57">
        <f>FACT_INCLUDES[[#This Row],[Income]]/FACT_INCLUDES[[#This Row],[Total Order Income]]</f>
        <v>0.43585673989336166</v>
      </c>
      <c r="V220" s="33">
        <f>IF(FACT_INCLUDES[[#This Row],[Order Gap]]&gt;10, 1, 0)/COUNTIFS(FACT_INCLUDES[Order ID], FACT_INCLUDES[[#This Row],[Order ID]])</f>
        <v>0</v>
      </c>
      <c r="W220" s="33">
        <f>IF(FACT_INCLUDES[[#This Row],[Order Type]]="Online", 1, 0)/COUNTIFS(FACT_INCLUDES[Order ID], FACT_INCLUDES[[#This Row],[Order ID]])</f>
        <v>0</v>
      </c>
      <c r="X220" s="52">
        <v>624.88603061509423</v>
      </c>
      <c r="Y220" s="52">
        <v>645.16102252087887</v>
      </c>
      <c r="Z220" s="64">
        <f>IF(FACT_INCLUDES[[#This Row],[Order Type]]="Online", 1, 0)*FACT_INCLUDES[[#This Row],[Income]]</f>
        <v>0</v>
      </c>
    </row>
    <row r="221" spans="1:26" x14ac:dyDescent="0.3">
      <c r="A221" s="4">
        <v>1488</v>
      </c>
      <c r="B221" s="4">
        <v>755</v>
      </c>
      <c r="C221" s="4">
        <v>21</v>
      </c>
      <c r="D221" s="58">
        <v>3</v>
      </c>
      <c r="E221" s="28">
        <f>VLOOKUP(FACT_INCLUDES[[#This Row],[Order ID]], ORDERS[], 2)</f>
        <v>39279.633356309336</v>
      </c>
      <c r="F221" s="28">
        <f>VLOOKUP(FACT_INCLUDES[[#This Row],[Order ID]], ORDERS[], 3)</f>
        <v>39279.633356309336</v>
      </c>
      <c r="G221" s="4" t="str">
        <f>VLOOKUP(FACT_INCLUDES[[#This Row],[Order ID]], ORDERS[], 4)</f>
        <v>In-Store</v>
      </c>
      <c r="H221" s="4" t="str">
        <f>VLOOKUP(FACT_INCLUDES[[#This Row],[Order ID]], ORDERS[], 5)</f>
        <v>VZX9735@gmail.com</v>
      </c>
      <c r="I221" s="4">
        <f>VLOOKUP(FACT_INCLUDES[[#This Row],[Order ID]], ORDERS[], 6)</f>
        <v>35</v>
      </c>
      <c r="J221" s="54">
        <f>VLOOKUP(FACT_INCLUDES[[#This Row],[Order ID]], ORDERS[], 7)</f>
        <v>0</v>
      </c>
      <c r="K221" s="33">
        <v>0</v>
      </c>
      <c r="L221" s="4">
        <f>VLOOKUP(FACT_INCLUDES[[#This Row],[DW Version]], VERSIONS[], 2)</f>
        <v>2</v>
      </c>
      <c r="M221" s="4">
        <f>VLOOKUP(FACT_INCLUDES[[#This Row],[DW Version]], VERSIONS[], 3)</f>
        <v>7.5</v>
      </c>
      <c r="N221" s="4" t="str">
        <f>VLOOKUP(FACT_INCLUDES[[#This Row],[DW Version]], VERSIONS[], 4)</f>
        <v>black</v>
      </c>
      <c r="O221" s="51">
        <f>VLOOKUP(FACT_INCLUDES[[#This Row],[DW Version]], VERSIONS[], 5)</f>
        <v>379.06318652765623</v>
      </c>
      <c r="P221" s="4" t="str">
        <f>VLOOKUP(FACT_INCLUDES[[#This Row],[DW Version]], VERSIONS[], 6)</f>
        <v>Air Force 1</v>
      </c>
      <c r="Q221" s="4" t="str">
        <f>VLOOKUP(FACT_INCLUDES[[#This Row],[DW Version]], VERSIONS[], 7)</f>
        <v>Shoe</v>
      </c>
      <c r="R221" s="51">
        <f>FACT_INCLUDES[[#This Row],[Version Price]]*FACT_INCLUDES[[#This Row],[Quantity]]</f>
        <v>1137.1895595829687</v>
      </c>
      <c r="S221" s="51">
        <f>FACT_INCLUDES[[#This Row],[Amount]]*(1-FACT_INCLUDES[[#This Row],[Order Discount]])</f>
        <v>1137.1895595829687</v>
      </c>
      <c r="T221" s="51">
        <f t="shared" si="3"/>
        <v>2847.3631280458412</v>
      </c>
      <c r="U221" s="57">
        <f>FACT_INCLUDES[[#This Row],[Income]]/FACT_INCLUDES[[#This Row],[Total Order Income]]</f>
        <v>0.39938339735523209</v>
      </c>
      <c r="V221" s="33">
        <f>IF(FACT_INCLUDES[[#This Row],[Order Gap]]&gt;10, 1, 0)/COUNTIFS(FACT_INCLUDES[Order ID], FACT_INCLUDES[[#This Row],[Order ID]])</f>
        <v>0</v>
      </c>
      <c r="W221" s="33">
        <f>IF(FACT_INCLUDES[[#This Row],[Order Type]]="Online", 1, 0)/COUNTIFS(FACT_INCLUDES[Order ID], FACT_INCLUDES[[#This Row],[Order ID]])</f>
        <v>0</v>
      </c>
      <c r="X221" s="52">
        <v>624.88603061509423</v>
      </c>
      <c r="Y221" s="52">
        <v>645.16102252087887</v>
      </c>
      <c r="Z221" s="64">
        <f>IF(FACT_INCLUDES[[#This Row],[Order Type]]="Online", 1, 0)*FACT_INCLUDES[[#This Row],[Income]]</f>
        <v>0</v>
      </c>
    </row>
    <row r="222" spans="1:26" x14ac:dyDescent="0.3">
      <c r="A222" s="4">
        <v>1489</v>
      </c>
      <c r="B222" s="4">
        <v>755</v>
      </c>
      <c r="C222" s="4">
        <v>169</v>
      </c>
      <c r="D222" s="58">
        <v>1</v>
      </c>
      <c r="E222" s="28">
        <f>VLOOKUP(FACT_INCLUDES[[#This Row],[Order ID]], ORDERS[], 2)</f>
        <v>39279.633356309336</v>
      </c>
      <c r="F222" s="28">
        <f>VLOOKUP(FACT_INCLUDES[[#This Row],[Order ID]], ORDERS[], 3)</f>
        <v>39279.633356309336</v>
      </c>
      <c r="G222" s="4" t="str">
        <f>VLOOKUP(FACT_INCLUDES[[#This Row],[Order ID]], ORDERS[], 4)</f>
        <v>In-Store</v>
      </c>
      <c r="H222" s="4" t="str">
        <f>VLOOKUP(FACT_INCLUDES[[#This Row],[Order ID]], ORDERS[], 5)</f>
        <v>VZX9735@gmail.com</v>
      </c>
      <c r="I222" s="4">
        <f>VLOOKUP(FACT_INCLUDES[[#This Row],[Order ID]], ORDERS[], 6)</f>
        <v>35</v>
      </c>
      <c r="J222" s="54">
        <f>VLOOKUP(FACT_INCLUDES[[#This Row],[Order ID]], ORDERS[], 7)</f>
        <v>0</v>
      </c>
      <c r="K222" s="33">
        <v>0</v>
      </c>
      <c r="L222" s="4">
        <f>VLOOKUP(FACT_INCLUDES[[#This Row],[DW Version]], VERSIONS[], 2)</f>
        <v>17</v>
      </c>
      <c r="M222" s="4">
        <f>VLOOKUP(FACT_INCLUDES[[#This Row],[DW Version]], VERSIONS[], 3)</f>
        <v>4.5</v>
      </c>
      <c r="N222" s="4" t="str">
        <f>VLOOKUP(FACT_INCLUDES[[#This Row],[DW Version]], VERSIONS[], 4)</f>
        <v>purple lilac</v>
      </c>
      <c r="O222" s="51">
        <f>VLOOKUP(FACT_INCLUDES[[#This Row],[DW Version]], VERSIONS[], 5)</f>
        <v>373.00259784527515</v>
      </c>
      <c r="P222" s="4" t="str">
        <f>VLOOKUP(FACT_INCLUDES[[#This Row],[DW Version]], VERSIONS[], 6)</f>
        <v>Free Run</v>
      </c>
      <c r="Q222" s="4" t="str">
        <f>VLOOKUP(FACT_INCLUDES[[#This Row],[DW Version]], VERSIONS[], 7)</f>
        <v>Shoe</v>
      </c>
      <c r="R222" s="51">
        <f>FACT_INCLUDES[[#This Row],[Version Price]]*FACT_INCLUDES[[#This Row],[Quantity]]</f>
        <v>373.00259784527515</v>
      </c>
      <c r="S222" s="51">
        <f>FACT_INCLUDES[[#This Row],[Amount]]*(1-FACT_INCLUDES[[#This Row],[Order Discount]])</f>
        <v>373.00259784527515</v>
      </c>
      <c r="T222" s="51">
        <f t="shared" si="3"/>
        <v>2847.3631280458412</v>
      </c>
      <c r="U222" s="57">
        <f>FACT_INCLUDES[[#This Row],[Income]]/FACT_INCLUDES[[#This Row],[Total Order Income]]</f>
        <v>0.13099930745442664</v>
      </c>
      <c r="V222" s="33">
        <f>IF(FACT_INCLUDES[[#This Row],[Order Gap]]&gt;10, 1, 0)/COUNTIFS(FACT_INCLUDES[Order ID], FACT_INCLUDES[[#This Row],[Order ID]])</f>
        <v>0</v>
      </c>
      <c r="W222" s="33">
        <f>IF(FACT_INCLUDES[[#This Row],[Order Type]]="Online", 1, 0)/COUNTIFS(FACT_INCLUDES[Order ID], FACT_INCLUDES[[#This Row],[Order ID]])</f>
        <v>0</v>
      </c>
      <c r="X222" s="52">
        <v>624.88603061509423</v>
      </c>
      <c r="Y222" s="52">
        <v>645.16102252087887</v>
      </c>
      <c r="Z222" s="64">
        <f>IF(FACT_INCLUDES[[#This Row],[Order Type]]="Online", 1, 0)*FACT_INCLUDES[[#This Row],[Income]]</f>
        <v>0</v>
      </c>
    </row>
    <row r="223" spans="1:26" x14ac:dyDescent="0.3">
      <c r="A223" s="4">
        <v>1490</v>
      </c>
      <c r="B223" s="4">
        <v>755</v>
      </c>
      <c r="C223" s="4">
        <v>661</v>
      </c>
      <c r="D223" s="58">
        <v>5</v>
      </c>
      <c r="E223" s="28">
        <f>VLOOKUP(FACT_INCLUDES[[#This Row],[Order ID]], ORDERS[], 2)</f>
        <v>39279.633356309336</v>
      </c>
      <c r="F223" s="28">
        <f>VLOOKUP(FACT_INCLUDES[[#This Row],[Order ID]], ORDERS[], 3)</f>
        <v>39279.633356309336</v>
      </c>
      <c r="G223" s="4" t="str">
        <f>VLOOKUP(FACT_INCLUDES[[#This Row],[Order ID]], ORDERS[], 4)</f>
        <v>In-Store</v>
      </c>
      <c r="H223" s="4" t="str">
        <f>VLOOKUP(FACT_INCLUDES[[#This Row],[Order ID]], ORDERS[], 5)</f>
        <v>VZX9735@gmail.com</v>
      </c>
      <c r="I223" s="4">
        <f>VLOOKUP(FACT_INCLUDES[[#This Row],[Order ID]], ORDERS[], 6)</f>
        <v>35</v>
      </c>
      <c r="J223" s="54">
        <f>VLOOKUP(FACT_INCLUDES[[#This Row],[Order ID]], ORDERS[], 7)</f>
        <v>0</v>
      </c>
      <c r="K223" s="33">
        <v>0</v>
      </c>
      <c r="L223" s="4">
        <f>VLOOKUP(FACT_INCLUDES[[#This Row],[DW Version]], VERSIONS[], 2)</f>
        <v>67</v>
      </c>
      <c r="M223" s="4">
        <f>VLOOKUP(FACT_INCLUDES[[#This Row],[DW Version]], VERSIONS[], 3)</f>
        <v>3.5</v>
      </c>
      <c r="N223" s="4" t="str">
        <f>VLOOKUP(FACT_INCLUDES[[#This Row],[DW Version]], VERSIONS[], 4)</f>
        <v>khaki</v>
      </c>
      <c r="O223" s="51">
        <f>VLOOKUP(FACT_INCLUDES[[#This Row],[DW Version]], VERSIONS[], 5)</f>
        <v>267.43419412351943</v>
      </c>
      <c r="P223" s="4" t="str">
        <f>VLOOKUP(FACT_INCLUDES[[#This Row],[DW Version]], VERSIONS[], 6)</f>
        <v>Phantom VSN Elite</v>
      </c>
      <c r="Q223" s="4" t="str">
        <f>VLOOKUP(FACT_INCLUDES[[#This Row],[DW Version]], VERSIONS[], 7)</f>
        <v>Shoe</v>
      </c>
      <c r="R223" s="51">
        <f>FACT_INCLUDES[[#This Row],[Version Price]]*FACT_INCLUDES[[#This Row],[Quantity]]</f>
        <v>1337.170970617597</v>
      </c>
      <c r="S223" s="51">
        <f>FACT_INCLUDES[[#This Row],[Amount]]*(1-FACT_INCLUDES[[#This Row],[Order Discount]])</f>
        <v>1337.170970617597</v>
      </c>
      <c r="T223" s="51">
        <f t="shared" si="3"/>
        <v>2847.3631280458412</v>
      </c>
      <c r="U223" s="57">
        <f>FACT_INCLUDES[[#This Row],[Income]]/FACT_INCLUDES[[#This Row],[Total Order Income]]</f>
        <v>0.46961729519034118</v>
      </c>
      <c r="V223" s="33">
        <f>IF(FACT_INCLUDES[[#This Row],[Order Gap]]&gt;10, 1, 0)/COUNTIFS(FACT_INCLUDES[Order ID], FACT_INCLUDES[[#This Row],[Order ID]])</f>
        <v>0</v>
      </c>
      <c r="W223" s="33">
        <f>IF(FACT_INCLUDES[[#This Row],[Order Type]]="Online", 1, 0)/COUNTIFS(FACT_INCLUDES[Order ID], FACT_INCLUDES[[#This Row],[Order ID]])</f>
        <v>0</v>
      </c>
      <c r="X223" s="52">
        <v>624.88603061509423</v>
      </c>
      <c r="Y223" s="52">
        <v>645.16102252087887</v>
      </c>
      <c r="Z223" s="64">
        <f>IF(FACT_INCLUDES[[#This Row],[Order Type]]="Online", 1, 0)*FACT_INCLUDES[[#This Row],[Income]]</f>
        <v>0</v>
      </c>
    </row>
    <row r="224" spans="1:26" x14ac:dyDescent="0.3">
      <c r="A224" s="4">
        <v>1495</v>
      </c>
      <c r="B224" s="4">
        <v>758</v>
      </c>
      <c r="C224" s="4">
        <v>588</v>
      </c>
      <c r="D224" s="58">
        <v>4</v>
      </c>
      <c r="E224" s="28">
        <f>VLOOKUP(FACT_INCLUDES[[#This Row],[Order ID]], ORDERS[], 2)</f>
        <v>39330.428055670818</v>
      </c>
      <c r="F224" s="28">
        <f>VLOOKUP(FACT_INCLUDES[[#This Row],[Order ID]], ORDERS[], 3)</f>
        <v>39330.428055670818</v>
      </c>
      <c r="G224" s="4" t="str">
        <f>VLOOKUP(FACT_INCLUDES[[#This Row],[Order ID]], ORDERS[], 4)</f>
        <v>In-Store</v>
      </c>
      <c r="H224" s="4" t="str">
        <f>VLOOKUP(FACT_INCLUDES[[#This Row],[Order ID]], ORDERS[], 5)</f>
        <v>GYX9459@gmail.com</v>
      </c>
      <c r="I224" s="4">
        <f>VLOOKUP(FACT_INCLUDES[[#This Row],[Order ID]], ORDERS[], 6)</f>
        <v>31</v>
      </c>
      <c r="J224" s="54">
        <f>VLOOKUP(FACT_INCLUDES[[#This Row],[Order ID]], ORDERS[], 7)</f>
        <v>0</v>
      </c>
      <c r="K224" s="33">
        <v>0</v>
      </c>
      <c r="L224" s="4">
        <f>VLOOKUP(FACT_INCLUDES[[#This Row],[DW Version]], VERSIONS[], 2)</f>
        <v>60</v>
      </c>
      <c r="M224" s="4">
        <f>VLOOKUP(FACT_INCLUDES[[#This Row],[DW Version]], VERSIONS[], 3)</f>
        <v>6</v>
      </c>
      <c r="N224" s="4" t="str">
        <f>VLOOKUP(FACT_INCLUDES[[#This Row],[DW Version]], VERSIONS[], 4)</f>
        <v>khaki</v>
      </c>
      <c r="O224" s="51">
        <f>VLOOKUP(FACT_INCLUDES[[#This Row],[DW Version]], VERSIONS[], 5)</f>
        <v>301.2510016401846</v>
      </c>
      <c r="P224" s="4" t="str">
        <f>VLOOKUP(FACT_INCLUDES[[#This Row],[DW Version]], VERSIONS[], 6)</f>
        <v>Magista Obra</v>
      </c>
      <c r="Q224" s="4" t="str">
        <f>VLOOKUP(FACT_INCLUDES[[#This Row],[DW Version]], VERSIONS[], 7)</f>
        <v>Shoe</v>
      </c>
      <c r="R224" s="51">
        <f>FACT_INCLUDES[[#This Row],[Version Price]]*FACT_INCLUDES[[#This Row],[Quantity]]</f>
        <v>1205.0040065607384</v>
      </c>
      <c r="S224" s="51">
        <f>FACT_INCLUDES[[#This Row],[Amount]]*(1-FACT_INCLUDES[[#This Row],[Order Discount]])</f>
        <v>1205.0040065607384</v>
      </c>
      <c r="T224" s="51">
        <f t="shared" si="3"/>
        <v>1205.0040065607384</v>
      </c>
      <c r="U224" s="57">
        <f>FACT_INCLUDES[[#This Row],[Income]]/FACT_INCLUDES[[#This Row],[Total Order Income]]</f>
        <v>1</v>
      </c>
      <c r="V224" s="33">
        <f>IF(FACT_INCLUDES[[#This Row],[Order Gap]]&gt;10, 1, 0)/COUNTIFS(FACT_INCLUDES[Order ID], FACT_INCLUDES[[#This Row],[Order ID]])</f>
        <v>0</v>
      </c>
      <c r="W224" s="33">
        <f>IF(FACT_INCLUDES[[#This Row],[Order Type]]="Online", 1, 0)/COUNTIFS(FACT_INCLUDES[Order ID], FACT_INCLUDES[[#This Row],[Order ID]])</f>
        <v>0</v>
      </c>
      <c r="X224" s="52">
        <v>624.88603061509423</v>
      </c>
      <c r="Y224" s="52">
        <v>645.16102252087887</v>
      </c>
      <c r="Z224" s="64">
        <f>IF(FACT_INCLUDES[[#This Row],[Order Type]]="Online", 1, 0)*FACT_INCLUDES[[#This Row],[Income]]</f>
        <v>0</v>
      </c>
    </row>
    <row r="225" spans="1:26" x14ac:dyDescent="0.3">
      <c r="A225" s="4">
        <v>1502</v>
      </c>
      <c r="B225" s="4">
        <v>763</v>
      </c>
      <c r="C225" s="4">
        <v>118</v>
      </c>
      <c r="D225" s="58">
        <v>4</v>
      </c>
      <c r="E225" s="28">
        <f>VLOOKUP(FACT_INCLUDES[[#This Row],[Order ID]], ORDERS[], 2)</f>
        <v>39266.715909018167</v>
      </c>
      <c r="F225" s="28">
        <f>VLOOKUP(FACT_INCLUDES[[#This Row],[Order ID]], ORDERS[], 3)</f>
        <v>39278.715909018167</v>
      </c>
      <c r="G225" s="4" t="str">
        <f>VLOOKUP(FACT_INCLUDES[[#This Row],[Order ID]], ORDERS[], 4)</f>
        <v>Online</v>
      </c>
      <c r="H225" s="4" t="str">
        <f>VLOOKUP(FACT_INCLUDES[[#This Row],[Order ID]], ORDERS[], 5)</f>
        <v>DXT8392@gmail.com</v>
      </c>
      <c r="I225" s="4">
        <f>VLOOKUP(FACT_INCLUDES[[#This Row],[Order ID]], ORDERS[], 6)</f>
        <v>0</v>
      </c>
      <c r="J225" s="54">
        <f>VLOOKUP(FACT_INCLUDES[[#This Row],[Order ID]], ORDERS[], 7)</f>
        <v>0</v>
      </c>
      <c r="K225" s="33">
        <v>12</v>
      </c>
      <c r="L225" s="4">
        <f>VLOOKUP(FACT_INCLUDES[[#This Row],[DW Version]], VERSIONS[], 2)</f>
        <v>12</v>
      </c>
      <c r="M225" s="4">
        <f>VLOOKUP(FACT_INCLUDES[[#This Row],[DW Version]], VERSIONS[], 3)</f>
        <v>8</v>
      </c>
      <c r="N225" s="4" t="str">
        <f>VLOOKUP(FACT_INCLUDES[[#This Row],[DW Version]], VERSIONS[], 4)</f>
        <v>white</v>
      </c>
      <c r="O225" s="51">
        <f>VLOOKUP(FACT_INCLUDES[[#This Row],[DW Version]], VERSIONS[], 5)</f>
        <v>190.57145868347752</v>
      </c>
      <c r="P225" s="4" t="str">
        <f>VLOOKUP(FACT_INCLUDES[[#This Row],[DW Version]], VERSIONS[], 6)</f>
        <v>Pegasus</v>
      </c>
      <c r="Q225" s="4" t="str">
        <f>VLOOKUP(FACT_INCLUDES[[#This Row],[DW Version]], VERSIONS[], 7)</f>
        <v>Shoe</v>
      </c>
      <c r="R225" s="51">
        <f>FACT_INCLUDES[[#This Row],[Version Price]]*FACT_INCLUDES[[#This Row],[Quantity]]</f>
        <v>762.28583473391006</v>
      </c>
      <c r="S225" s="51">
        <f>FACT_INCLUDES[[#This Row],[Amount]]*(1-FACT_INCLUDES[[#This Row],[Order Discount]])</f>
        <v>762.28583473391006</v>
      </c>
      <c r="T225" s="51">
        <f t="shared" si="3"/>
        <v>1931.3726867847108</v>
      </c>
      <c r="U225" s="57">
        <f>FACT_INCLUDES[[#This Row],[Income]]/FACT_INCLUDES[[#This Row],[Total Order Income]]</f>
        <v>0.39468603856200318</v>
      </c>
      <c r="V225" s="33">
        <f>IF(FACT_INCLUDES[[#This Row],[Order Gap]]&gt;10, 1, 0)/COUNTIFS(FACT_INCLUDES[Order ID], FACT_INCLUDES[[#This Row],[Order ID]])</f>
        <v>0.5</v>
      </c>
      <c r="W225" s="33">
        <f>IF(FACT_INCLUDES[[#This Row],[Order Type]]="Online", 1, 0)/COUNTIFS(FACT_INCLUDES[Order ID], FACT_INCLUDES[[#This Row],[Order ID]])</f>
        <v>0.5</v>
      </c>
      <c r="X225" s="52">
        <v>624.88603061509423</v>
      </c>
      <c r="Y225" s="52">
        <v>645.16102252087887</v>
      </c>
      <c r="Z225" s="64">
        <f>IF(FACT_INCLUDES[[#This Row],[Order Type]]="Online", 1, 0)*FACT_INCLUDES[[#This Row],[Income]]</f>
        <v>762.28583473391006</v>
      </c>
    </row>
    <row r="226" spans="1:26" x14ac:dyDescent="0.3">
      <c r="A226" s="4">
        <v>1503</v>
      </c>
      <c r="B226" s="4">
        <v>763</v>
      </c>
      <c r="C226" s="4">
        <v>878</v>
      </c>
      <c r="D226" s="58">
        <v>3</v>
      </c>
      <c r="E226" s="28">
        <f>VLOOKUP(FACT_INCLUDES[[#This Row],[Order ID]], ORDERS[], 2)</f>
        <v>39266.715909018167</v>
      </c>
      <c r="F226" s="28">
        <f>VLOOKUP(FACT_INCLUDES[[#This Row],[Order ID]], ORDERS[], 3)</f>
        <v>39278.715909018167</v>
      </c>
      <c r="G226" s="4" t="str">
        <f>VLOOKUP(FACT_INCLUDES[[#This Row],[Order ID]], ORDERS[], 4)</f>
        <v>Online</v>
      </c>
      <c r="H226" s="4" t="str">
        <f>VLOOKUP(FACT_INCLUDES[[#This Row],[Order ID]], ORDERS[], 5)</f>
        <v>DXT8392@gmail.com</v>
      </c>
      <c r="I226" s="4">
        <f>VLOOKUP(FACT_INCLUDES[[#This Row],[Order ID]], ORDERS[], 6)</f>
        <v>0</v>
      </c>
      <c r="J226" s="54">
        <f>VLOOKUP(FACT_INCLUDES[[#This Row],[Order ID]], ORDERS[], 7)</f>
        <v>0</v>
      </c>
      <c r="K226" s="33">
        <v>12</v>
      </c>
      <c r="L226" s="4">
        <f>VLOOKUP(FACT_INCLUDES[[#This Row],[DW Version]], VERSIONS[], 2)</f>
        <v>89</v>
      </c>
      <c r="M226" s="4">
        <f>VLOOKUP(FACT_INCLUDES[[#This Row],[DW Version]], VERSIONS[], 3)</f>
        <v>10.5</v>
      </c>
      <c r="N226" s="4" t="str">
        <f>VLOOKUP(FACT_INCLUDES[[#This Row],[DW Version]], VERSIONS[], 4)</f>
        <v>black</v>
      </c>
      <c r="O226" s="51">
        <f>VLOOKUP(FACT_INCLUDES[[#This Row],[DW Version]], VERSIONS[], 5)</f>
        <v>389.6956173502669</v>
      </c>
      <c r="P226" s="4" t="str">
        <f>VLOOKUP(FACT_INCLUDES[[#This Row],[DW Version]], VERSIONS[], 6)</f>
        <v>Wildhorse 7</v>
      </c>
      <c r="Q226" s="4" t="str">
        <f>VLOOKUP(FACT_INCLUDES[[#This Row],[DW Version]], VERSIONS[], 7)</f>
        <v>Shoe</v>
      </c>
      <c r="R226" s="51">
        <f>FACT_INCLUDES[[#This Row],[Version Price]]*FACT_INCLUDES[[#This Row],[Quantity]]</f>
        <v>1169.0868520508006</v>
      </c>
      <c r="S226" s="51">
        <f>FACT_INCLUDES[[#This Row],[Amount]]*(1-FACT_INCLUDES[[#This Row],[Order Discount]])</f>
        <v>1169.0868520508006</v>
      </c>
      <c r="T226" s="51">
        <f t="shared" si="3"/>
        <v>1931.3726867847108</v>
      </c>
      <c r="U226" s="57">
        <f>FACT_INCLUDES[[#This Row],[Income]]/FACT_INCLUDES[[#This Row],[Total Order Income]]</f>
        <v>0.60531396143799676</v>
      </c>
      <c r="V226" s="33">
        <f>IF(FACT_INCLUDES[[#This Row],[Order Gap]]&gt;10, 1, 0)/COUNTIFS(FACT_INCLUDES[Order ID], FACT_INCLUDES[[#This Row],[Order ID]])</f>
        <v>0.5</v>
      </c>
      <c r="W226" s="33">
        <f>IF(FACT_INCLUDES[[#This Row],[Order Type]]="Online", 1, 0)/COUNTIFS(FACT_INCLUDES[Order ID], FACT_INCLUDES[[#This Row],[Order ID]])</f>
        <v>0.5</v>
      </c>
      <c r="X226" s="52">
        <v>624.88603061509423</v>
      </c>
      <c r="Y226" s="52">
        <v>645.16102252087887</v>
      </c>
      <c r="Z226" s="64">
        <f>IF(FACT_INCLUDES[[#This Row],[Order Type]]="Online", 1, 0)*FACT_INCLUDES[[#This Row],[Income]]</f>
        <v>1169.0868520508006</v>
      </c>
    </row>
    <row r="227" spans="1:26" x14ac:dyDescent="0.3">
      <c r="A227" s="4">
        <v>1506</v>
      </c>
      <c r="B227" s="4">
        <v>766</v>
      </c>
      <c r="C227" s="4">
        <v>214</v>
      </c>
      <c r="D227" s="58">
        <v>3</v>
      </c>
      <c r="E227" s="28">
        <f>VLOOKUP(FACT_INCLUDES[[#This Row],[Order ID]], ORDERS[], 2)</f>
        <v>39320.645279894445</v>
      </c>
      <c r="F227" s="28">
        <f>VLOOKUP(FACT_INCLUDES[[#This Row],[Order ID]], ORDERS[], 3)</f>
        <v>39322.645279894445</v>
      </c>
      <c r="G227" s="4" t="str">
        <f>VLOOKUP(FACT_INCLUDES[[#This Row],[Order ID]], ORDERS[], 4)</f>
        <v>Online</v>
      </c>
      <c r="H227" s="4" t="str">
        <f>VLOOKUP(FACT_INCLUDES[[#This Row],[Order ID]], ORDERS[], 5)</f>
        <v>LHC4413@gmail.com</v>
      </c>
      <c r="I227" s="4">
        <f>VLOOKUP(FACT_INCLUDES[[#This Row],[Order ID]], ORDERS[], 6)</f>
        <v>0</v>
      </c>
      <c r="J227" s="54">
        <f>VLOOKUP(FACT_INCLUDES[[#This Row],[Order ID]], ORDERS[], 7)</f>
        <v>0</v>
      </c>
      <c r="K227" s="33">
        <v>2</v>
      </c>
      <c r="L227" s="4">
        <f>VLOOKUP(FACT_INCLUDES[[#This Row],[DW Version]], VERSIONS[], 2)</f>
        <v>21</v>
      </c>
      <c r="M227" s="4">
        <f>VLOOKUP(FACT_INCLUDES[[#This Row],[DW Version]], VERSIONS[], 3)</f>
        <v>11.5</v>
      </c>
      <c r="N227" s="4" t="str">
        <f>VLOOKUP(FACT_INCLUDES[[#This Row],[DW Version]], VERSIONS[], 4)</f>
        <v>white</v>
      </c>
      <c r="O227" s="51">
        <f>VLOOKUP(FACT_INCLUDES[[#This Row],[DW Version]], VERSIONS[], 5)</f>
        <v>389.6126165348806</v>
      </c>
      <c r="P227" s="4" t="str">
        <f>VLOOKUP(FACT_INCLUDES[[#This Row],[DW Version]], VERSIONS[], 6)</f>
        <v>Huarache</v>
      </c>
      <c r="Q227" s="4" t="str">
        <f>VLOOKUP(FACT_INCLUDES[[#This Row],[DW Version]], VERSIONS[], 7)</f>
        <v>Shoe</v>
      </c>
      <c r="R227" s="51">
        <f>FACT_INCLUDES[[#This Row],[Version Price]]*FACT_INCLUDES[[#This Row],[Quantity]]</f>
        <v>1168.8378496046419</v>
      </c>
      <c r="S227" s="51">
        <f>FACT_INCLUDES[[#This Row],[Amount]]*(1-FACT_INCLUDES[[#This Row],[Order Discount]])</f>
        <v>1168.8378496046419</v>
      </c>
      <c r="T227" s="51">
        <f t="shared" si="3"/>
        <v>2522.4571369348441</v>
      </c>
      <c r="U227" s="57">
        <f>FACT_INCLUDES[[#This Row],[Income]]/FACT_INCLUDES[[#This Row],[Total Order Income]]</f>
        <v>0.46337272990293565</v>
      </c>
      <c r="V227" s="33">
        <f>IF(FACT_INCLUDES[[#This Row],[Order Gap]]&gt;10, 1, 0)/COUNTIFS(FACT_INCLUDES[Order ID], FACT_INCLUDES[[#This Row],[Order ID]])</f>
        <v>0</v>
      </c>
      <c r="W227" s="33">
        <f>IF(FACT_INCLUDES[[#This Row],[Order Type]]="Online", 1, 0)/COUNTIFS(FACT_INCLUDES[Order ID], FACT_INCLUDES[[#This Row],[Order ID]])</f>
        <v>0.25</v>
      </c>
      <c r="X227" s="52">
        <v>624.88603061509423</v>
      </c>
      <c r="Y227" s="52">
        <v>645.16102252087887</v>
      </c>
      <c r="Z227" s="64">
        <f>IF(FACT_INCLUDES[[#This Row],[Order Type]]="Online", 1, 0)*FACT_INCLUDES[[#This Row],[Income]]</f>
        <v>1168.8378496046419</v>
      </c>
    </row>
    <row r="228" spans="1:26" x14ac:dyDescent="0.3">
      <c r="A228" s="4">
        <v>1507</v>
      </c>
      <c r="B228" s="4">
        <v>766</v>
      </c>
      <c r="C228" s="4">
        <v>550</v>
      </c>
      <c r="D228" s="58">
        <v>3</v>
      </c>
      <c r="E228" s="28">
        <f>VLOOKUP(FACT_INCLUDES[[#This Row],[Order ID]], ORDERS[], 2)</f>
        <v>39320.645279894445</v>
      </c>
      <c r="F228" s="28">
        <f>VLOOKUP(FACT_INCLUDES[[#This Row],[Order ID]], ORDERS[], 3)</f>
        <v>39322.645279894445</v>
      </c>
      <c r="G228" s="4" t="str">
        <f>VLOOKUP(FACT_INCLUDES[[#This Row],[Order ID]], ORDERS[], 4)</f>
        <v>Online</v>
      </c>
      <c r="H228" s="4" t="str">
        <f>VLOOKUP(FACT_INCLUDES[[#This Row],[Order ID]], ORDERS[], 5)</f>
        <v>LHC4413@gmail.com</v>
      </c>
      <c r="I228" s="4">
        <f>VLOOKUP(FACT_INCLUDES[[#This Row],[Order ID]], ORDERS[], 6)</f>
        <v>0</v>
      </c>
      <c r="J228" s="54">
        <f>VLOOKUP(FACT_INCLUDES[[#This Row],[Order ID]], ORDERS[], 7)</f>
        <v>0</v>
      </c>
      <c r="K228" s="33">
        <v>2</v>
      </c>
      <c r="L228" s="4">
        <f>VLOOKUP(FACT_INCLUDES[[#This Row],[DW Version]], VERSIONS[], 2)</f>
        <v>57</v>
      </c>
      <c r="M228" s="4">
        <f>VLOOKUP(FACT_INCLUDES[[#This Row],[DW Version]], VERSIONS[], 3)</f>
        <v>8</v>
      </c>
      <c r="N228" s="4" t="str">
        <f>VLOOKUP(FACT_INCLUDES[[#This Row],[DW Version]], VERSIONS[], 4)</f>
        <v>black</v>
      </c>
      <c r="O228" s="51">
        <f>VLOOKUP(FACT_INCLUDES[[#This Row],[DW Version]], VERSIONS[], 5)</f>
        <v>307.62268822782795</v>
      </c>
      <c r="P228" s="4" t="str">
        <f>VLOOKUP(FACT_INCLUDES[[#This Row],[DW Version]], VERSIONS[], 6)</f>
        <v>Phantom Vision</v>
      </c>
      <c r="Q228" s="4" t="str">
        <f>VLOOKUP(FACT_INCLUDES[[#This Row],[DW Version]], VERSIONS[], 7)</f>
        <v>Shoe</v>
      </c>
      <c r="R228" s="51">
        <f>FACT_INCLUDES[[#This Row],[Version Price]]*FACT_INCLUDES[[#This Row],[Quantity]]</f>
        <v>922.86806468348391</v>
      </c>
      <c r="S228" s="51">
        <f>FACT_INCLUDES[[#This Row],[Amount]]*(1-FACT_INCLUDES[[#This Row],[Order Discount]])</f>
        <v>922.86806468348391</v>
      </c>
      <c r="T228" s="51">
        <f t="shared" si="3"/>
        <v>2522.4571369348441</v>
      </c>
      <c r="U228" s="57">
        <f>FACT_INCLUDES[[#This Row],[Income]]/FACT_INCLUDES[[#This Row],[Total Order Income]]</f>
        <v>0.36586075187184514</v>
      </c>
      <c r="V228" s="33">
        <f>IF(FACT_INCLUDES[[#This Row],[Order Gap]]&gt;10, 1, 0)/COUNTIFS(FACT_INCLUDES[Order ID], FACT_INCLUDES[[#This Row],[Order ID]])</f>
        <v>0</v>
      </c>
      <c r="W228" s="33">
        <f>IF(FACT_INCLUDES[[#This Row],[Order Type]]="Online", 1, 0)/COUNTIFS(FACT_INCLUDES[Order ID], FACT_INCLUDES[[#This Row],[Order ID]])</f>
        <v>0.25</v>
      </c>
      <c r="X228" s="52">
        <v>624.88603061509423</v>
      </c>
      <c r="Y228" s="52">
        <v>645.16102252087887</v>
      </c>
      <c r="Z228" s="64">
        <f>IF(FACT_INCLUDES[[#This Row],[Order Type]]="Online", 1, 0)*FACT_INCLUDES[[#This Row],[Income]]</f>
        <v>922.86806468348391</v>
      </c>
    </row>
    <row r="229" spans="1:26" x14ac:dyDescent="0.3">
      <c r="A229" s="4">
        <v>1508</v>
      </c>
      <c r="B229" s="4">
        <v>766</v>
      </c>
      <c r="C229" s="4">
        <v>932</v>
      </c>
      <c r="D229" s="58">
        <v>1</v>
      </c>
      <c r="E229" s="28">
        <f>VLOOKUP(FACT_INCLUDES[[#This Row],[Order ID]], ORDERS[], 2)</f>
        <v>39320.645279894445</v>
      </c>
      <c r="F229" s="28">
        <f>VLOOKUP(FACT_INCLUDES[[#This Row],[Order ID]], ORDERS[], 3)</f>
        <v>39322.645279894445</v>
      </c>
      <c r="G229" s="4" t="str">
        <f>VLOOKUP(FACT_INCLUDES[[#This Row],[Order ID]], ORDERS[], 4)</f>
        <v>Online</v>
      </c>
      <c r="H229" s="4" t="str">
        <f>VLOOKUP(FACT_INCLUDES[[#This Row],[Order ID]], ORDERS[], 5)</f>
        <v>LHC4413@gmail.com</v>
      </c>
      <c r="I229" s="4">
        <f>VLOOKUP(FACT_INCLUDES[[#This Row],[Order ID]], ORDERS[], 6)</f>
        <v>0</v>
      </c>
      <c r="J229" s="54">
        <f>VLOOKUP(FACT_INCLUDES[[#This Row],[Order ID]], ORDERS[], 7)</f>
        <v>0</v>
      </c>
      <c r="K229" s="33">
        <v>2</v>
      </c>
      <c r="L229" s="4">
        <f>VLOOKUP(FACT_INCLUDES[[#This Row],[DW Version]], VERSIONS[], 2)</f>
        <v>95</v>
      </c>
      <c r="M229" s="4">
        <f>VLOOKUP(FACT_INCLUDES[[#This Row],[DW Version]], VERSIONS[], 3)</f>
        <v>6</v>
      </c>
      <c r="N229" s="4" t="str">
        <f>VLOOKUP(FACT_INCLUDES[[#This Row],[DW Version]], VERSIONS[], 4)</f>
        <v>white</v>
      </c>
      <c r="O229" s="51">
        <f>VLOOKUP(FACT_INCLUDES[[#This Row],[DW Version]], VERSIONS[], 5)</f>
        <v>90.638636924095351</v>
      </c>
      <c r="P229" s="4" t="str">
        <f>VLOOKUP(FACT_INCLUDES[[#This Row],[DW Version]], VERSIONS[], 6)</f>
        <v>Nike Backpack</v>
      </c>
      <c r="Q229" s="4" t="str">
        <f>VLOOKUP(FACT_INCLUDES[[#This Row],[DW Version]], VERSIONS[], 7)</f>
        <v>Accessories</v>
      </c>
      <c r="R229" s="51">
        <f>FACT_INCLUDES[[#This Row],[Version Price]]*FACT_INCLUDES[[#This Row],[Quantity]]</f>
        <v>90.638636924095351</v>
      </c>
      <c r="S229" s="51">
        <f>FACT_INCLUDES[[#This Row],[Amount]]*(1-FACT_INCLUDES[[#This Row],[Order Discount]])</f>
        <v>90.638636924095351</v>
      </c>
      <c r="T229" s="51">
        <f t="shared" si="3"/>
        <v>2522.4571369348441</v>
      </c>
      <c r="U229" s="57">
        <f>FACT_INCLUDES[[#This Row],[Income]]/FACT_INCLUDES[[#This Row],[Total Order Income]]</f>
        <v>3.5932676752729528E-2</v>
      </c>
      <c r="V229" s="33">
        <f>IF(FACT_INCLUDES[[#This Row],[Order Gap]]&gt;10, 1, 0)/COUNTIFS(FACT_INCLUDES[Order ID], FACT_INCLUDES[[#This Row],[Order ID]])</f>
        <v>0</v>
      </c>
      <c r="W229" s="33">
        <f>IF(FACT_INCLUDES[[#This Row],[Order Type]]="Online", 1, 0)/COUNTIFS(FACT_INCLUDES[Order ID], FACT_INCLUDES[[#This Row],[Order ID]])</f>
        <v>0.25</v>
      </c>
      <c r="X229" s="52">
        <v>624.88603061509423</v>
      </c>
      <c r="Y229" s="52">
        <v>645.16102252087887</v>
      </c>
      <c r="Z229" s="64">
        <f>IF(FACT_INCLUDES[[#This Row],[Order Type]]="Online", 1, 0)*FACT_INCLUDES[[#This Row],[Income]]</f>
        <v>90.638636924095351</v>
      </c>
    </row>
    <row r="230" spans="1:26" x14ac:dyDescent="0.3">
      <c r="A230" s="4">
        <v>1509</v>
      </c>
      <c r="B230" s="4">
        <v>766</v>
      </c>
      <c r="C230" s="4">
        <v>978</v>
      </c>
      <c r="D230" s="58">
        <v>2</v>
      </c>
      <c r="E230" s="28">
        <f>VLOOKUP(FACT_INCLUDES[[#This Row],[Order ID]], ORDERS[], 2)</f>
        <v>39320.645279894445</v>
      </c>
      <c r="F230" s="28">
        <f>VLOOKUP(FACT_INCLUDES[[#This Row],[Order ID]], ORDERS[], 3)</f>
        <v>39322.645279894445</v>
      </c>
      <c r="G230" s="4" t="str">
        <f>VLOOKUP(FACT_INCLUDES[[#This Row],[Order ID]], ORDERS[], 4)</f>
        <v>Online</v>
      </c>
      <c r="H230" s="4" t="str">
        <f>VLOOKUP(FACT_INCLUDES[[#This Row],[Order ID]], ORDERS[], 5)</f>
        <v>LHC4413@gmail.com</v>
      </c>
      <c r="I230" s="4">
        <f>VLOOKUP(FACT_INCLUDES[[#This Row],[Order ID]], ORDERS[], 6)</f>
        <v>0</v>
      </c>
      <c r="J230" s="54">
        <f>VLOOKUP(FACT_INCLUDES[[#This Row],[Order ID]], ORDERS[], 7)</f>
        <v>0</v>
      </c>
      <c r="K230" s="33">
        <v>2</v>
      </c>
      <c r="L230" s="4">
        <f>VLOOKUP(FACT_INCLUDES[[#This Row],[DW Version]], VERSIONS[], 2)</f>
        <v>99</v>
      </c>
      <c r="M230" s="4">
        <f>VLOOKUP(FACT_INCLUDES[[#This Row],[DW Version]], VERSIONS[], 3)</f>
        <v>11.5</v>
      </c>
      <c r="N230" s="4" t="str">
        <f>VLOOKUP(FACT_INCLUDES[[#This Row],[DW Version]], VERSIONS[], 4)</f>
        <v>white</v>
      </c>
      <c r="O230" s="51">
        <f>VLOOKUP(FACT_INCLUDES[[#This Row],[DW Version]], VERSIONS[], 5)</f>
        <v>170.05629286131156</v>
      </c>
      <c r="P230" s="4" t="str">
        <f>VLOOKUP(FACT_INCLUDES[[#This Row],[DW Version]], VERSIONS[], 6)</f>
        <v>Flex Training Hoodie</v>
      </c>
      <c r="Q230" s="4" t="str">
        <f>VLOOKUP(FACT_INCLUDES[[#This Row],[DW Version]], VERSIONS[], 7)</f>
        <v>Apparel</v>
      </c>
      <c r="R230" s="51">
        <f>FACT_INCLUDES[[#This Row],[Version Price]]*FACT_INCLUDES[[#This Row],[Quantity]]</f>
        <v>340.11258572262312</v>
      </c>
      <c r="S230" s="51">
        <f>FACT_INCLUDES[[#This Row],[Amount]]*(1-FACT_INCLUDES[[#This Row],[Order Discount]])</f>
        <v>340.11258572262312</v>
      </c>
      <c r="T230" s="51">
        <f t="shared" si="3"/>
        <v>2522.4571369348441</v>
      </c>
      <c r="U230" s="57">
        <f>FACT_INCLUDES[[#This Row],[Income]]/FACT_INCLUDES[[#This Row],[Total Order Income]]</f>
        <v>0.13483384147248975</v>
      </c>
      <c r="V230" s="33">
        <f>IF(FACT_INCLUDES[[#This Row],[Order Gap]]&gt;10, 1, 0)/COUNTIFS(FACT_INCLUDES[Order ID], FACT_INCLUDES[[#This Row],[Order ID]])</f>
        <v>0</v>
      </c>
      <c r="W230" s="33">
        <f>IF(FACT_INCLUDES[[#This Row],[Order Type]]="Online", 1, 0)/COUNTIFS(FACT_INCLUDES[Order ID], FACT_INCLUDES[[#This Row],[Order ID]])</f>
        <v>0.25</v>
      </c>
      <c r="X230" s="52">
        <v>624.88603061509423</v>
      </c>
      <c r="Y230" s="52">
        <v>645.16102252087887</v>
      </c>
      <c r="Z230" s="64">
        <f>IF(FACT_INCLUDES[[#This Row],[Order Type]]="Online", 1, 0)*FACT_INCLUDES[[#This Row],[Income]]</f>
        <v>340.11258572262312</v>
      </c>
    </row>
    <row r="231" spans="1:26" x14ac:dyDescent="0.3">
      <c r="A231" s="4">
        <v>1536</v>
      </c>
      <c r="B231" s="4">
        <v>779</v>
      </c>
      <c r="C231" s="4">
        <v>55</v>
      </c>
      <c r="D231" s="58">
        <v>5</v>
      </c>
      <c r="E231" s="28">
        <f>VLOOKUP(FACT_INCLUDES[[#This Row],[Order ID]], ORDERS[], 2)</f>
        <v>39401.114181895769</v>
      </c>
      <c r="F231" s="28">
        <f>VLOOKUP(FACT_INCLUDES[[#This Row],[Order ID]], ORDERS[], 3)</f>
        <v>39401.114181895769</v>
      </c>
      <c r="G231" s="4" t="str">
        <f>VLOOKUP(FACT_INCLUDES[[#This Row],[Order ID]], ORDERS[], 4)</f>
        <v>In-Store</v>
      </c>
      <c r="H231" s="4" t="str">
        <f>VLOOKUP(FACT_INCLUDES[[#This Row],[Order ID]], ORDERS[], 5)</f>
        <v>NBH4430@gmail.com</v>
      </c>
      <c r="I231" s="4">
        <f>VLOOKUP(FACT_INCLUDES[[#This Row],[Order ID]], ORDERS[], 6)</f>
        <v>38</v>
      </c>
      <c r="J231" s="54">
        <f>VLOOKUP(FACT_INCLUDES[[#This Row],[Order ID]], ORDERS[], 7)</f>
        <v>0</v>
      </c>
      <c r="K231" s="33">
        <v>0</v>
      </c>
      <c r="L231" s="4">
        <f>VLOOKUP(FACT_INCLUDES[[#This Row],[DW Version]], VERSIONS[], 2)</f>
        <v>5</v>
      </c>
      <c r="M231" s="4">
        <f>VLOOKUP(FACT_INCLUDES[[#This Row],[DW Version]], VERSIONS[], 3)</f>
        <v>9.5</v>
      </c>
      <c r="N231" s="4" t="str">
        <f>VLOOKUP(FACT_INCLUDES[[#This Row],[DW Version]], VERSIONS[], 4)</f>
        <v>red</v>
      </c>
      <c r="O231" s="51">
        <f>VLOOKUP(FACT_INCLUDES[[#This Row],[DW Version]], VERSIONS[], 5)</f>
        <v>253.28812686019467</v>
      </c>
      <c r="P231" s="4" t="str">
        <f>VLOOKUP(FACT_INCLUDES[[#This Row],[DW Version]], VERSIONS[], 6)</f>
        <v>Nike Football</v>
      </c>
      <c r="Q231" s="4" t="str">
        <f>VLOOKUP(FACT_INCLUDES[[#This Row],[DW Version]], VERSIONS[], 7)</f>
        <v>Sport Equipment</v>
      </c>
      <c r="R231" s="51">
        <f>FACT_INCLUDES[[#This Row],[Version Price]]*FACT_INCLUDES[[#This Row],[Quantity]]</f>
        <v>1266.4406343009732</v>
      </c>
      <c r="S231" s="51">
        <f>FACT_INCLUDES[[#This Row],[Amount]]*(1-FACT_INCLUDES[[#This Row],[Order Discount]])</f>
        <v>1266.4406343009732</v>
      </c>
      <c r="T231" s="51">
        <f t="shared" si="3"/>
        <v>1806.8038554026709</v>
      </c>
      <c r="U231" s="57">
        <f>FACT_INCLUDES[[#This Row],[Income]]/FACT_INCLUDES[[#This Row],[Total Order Income]]</f>
        <v>0.70092867607852738</v>
      </c>
      <c r="V231" s="33">
        <f>IF(FACT_INCLUDES[[#This Row],[Order Gap]]&gt;10, 1, 0)/COUNTIFS(FACT_INCLUDES[Order ID], FACT_INCLUDES[[#This Row],[Order ID]])</f>
        <v>0</v>
      </c>
      <c r="W231" s="33">
        <f>IF(FACT_INCLUDES[[#This Row],[Order Type]]="Online", 1, 0)/COUNTIFS(FACT_INCLUDES[Order ID], FACT_INCLUDES[[#This Row],[Order ID]])</f>
        <v>0</v>
      </c>
      <c r="X231" s="52">
        <v>624.88603061509423</v>
      </c>
      <c r="Y231" s="52">
        <v>645.16102252087887</v>
      </c>
      <c r="Z231" s="64">
        <f>IF(FACT_INCLUDES[[#This Row],[Order Type]]="Online", 1, 0)*FACT_INCLUDES[[#This Row],[Income]]</f>
        <v>0</v>
      </c>
    </row>
    <row r="232" spans="1:26" x14ac:dyDescent="0.3">
      <c r="A232" s="4">
        <v>1537</v>
      </c>
      <c r="B232" s="4">
        <v>779</v>
      </c>
      <c r="C232" s="4">
        <v>521</v>
      </c>
      <c r="D232" s="58">
        <v>3</v>
      </c>
      <c r="E232" s="28">
        <f>VLOOKUP(FACT_INCLUDES[[#This Row],[Order ID]], ORDERS[], 2)</f>
        <v>39401.114181895769</v>
      </c>
      <c r="F232" s="28">
        <f>VLOOKUP(FACT_INCLUDES[[#This Row],[Order ID]], ORDERS[], 3)</f>
        <v>39401.114181895769</v>
      </c>
      <c r="G232" s="4" t="str">
        <f>VLOOKUP(FACT_INCLUDES[[#This Row],[Order ID]], ORDERS[], 4)</f>
        <v>In-Store</v>
      </c>
      <c r="H232" s="4" t="str">
        <f>VLOOKUP(FACT_INCLUDES[[#This Row],[Order ID]], ORDERS[], 5)</f>
        <v>NBH4430@gmail.com</v>
      </c>
      <c r="I232" s="4">
        <f>VLOOKUP(FACT_INCLUDES[[#This Row],[Order ID]], ORDERS[], 6)</f>
        <v>38</v>
      </c>
      <c r="J232" s="54">
        <f>VLOOKUP(FACT_INCLUDES[[#This Row],[Order ID]], ORDERS[], 7)</f>
        <v>0</v>
      </c>
      <c r="K232" s="33">
        <v>0</v>
      </c>
      <c r="L232" s="4">
        <f>VLOOKUP(FACT_INCLUDES[[#This Row],[DW Version]], VERSIONS[], 2)</f>
        <v>54</v>
      </c>
      <c r="M232" s="4">
        <f>VLOOKUP(FACT_INCLUDES[[#This Row],[DW Version]], VERSIONS[], 3)</f>
        <v>6.5</v>
      </c>
      <c r="N232" s="4" t="str">
        <f>VLOOKUP(FACT_INCLUDES[[#This Row],[DW Version]], VERSIONS[], 4)</f>
        <v>white</v>
      </c>
      <c r="O232" s="51">
        <f>VLOOKUP(FACT_INCLUDES[[#This Row],[DW Version]], VERSIONS[], 5)</f>
        <v>180.12107370056589</v>
      </c>
      <c r="P232" s="4" t="str">
        <f>VLOOKUP(FACT_INCLUDES[[#This Row],[DW Version]], VERSIONS[], 6)</f>
        <v>Legend React</v>
      </c>
      <c r="Q232" s="4" t="str">
        <f>VLOOKUP(FACT_INCLUDES[[#This Row],[DW Version]], VERSIONS[], 7)</f>
        <v>Shoe</v>
      </c>
      <c r="R232" s="51">
        <f>FACT_INCLUDES[[#This Row],[Version Price]]*FACT_INCLUDES[[#This Row],[Quantity]]</f>
        <v>540.36322110169772</v>
      </c>
      <c r="S232" s="51">
        <f>FACT_INCLUDES[[#This Row],[Amount]]*(1-FACT_INCLUDES[[#This Row],[Order Discount]])</f>
        <v>540.36322110169772</v>
      </c>
      <c r="T232" s="51">
        <f t="shared" si="3"/>
        <v>1806.8038554026709</v>
      </c>
      <c r="U232" s="57">
        <f>FACT_INCLUDES[[#This Row],[Income]]/FACT_INCLUDES[[#This Row],[Total Order Income]]</f>
        <v>0.29907132392147256</v>
      </c>
      <c r="V232" s="33">
        <f>IF(FACT_INCLUDES[[#This Row],[Order Gap]]&gt;10, 1, 0)/COUNTIFS(FACT_INCLUDES[Order ID], FACT_INCLUDES[[#This Row],[Order ID]])</f>
        <v>0</v>
      </c>
      <c r="W232" s="33">
        <f>IF(FACT_INCLUDES[[#This Row],[Order Type]]="Online", 1, 0)/COUNTIFS(FACT_INCLUDES[Order ID], FACT_INCLUDES[[#This Row],[Order ID]])</f>
        <v>0</v>
      </c>
      <c r="X232" s="52">
        <v>624.88603061509423</v>
      </c>
      <c r="Y232" s="52">
        <v>645.16102252087887</v>
      </c>
      <c r="Z232" s="64">
        <f>IF(FACT_INCLUDES[[#This Row],[Order Type]]="Online", 1, 0)*FACT_INCLUDES[[#This Row],[Income]]</f>
        <v>0</v>
      </c>
    </row>
    <row r="233" spans="1:26" x14ac:dyDescent="0.3">
      <c r="A233" s="4">
        <v>1544</v>
      </c>
      <c r="B233" s="4">
        <v>782</v>
      </c>
      <c r="C233" s="4">
        <v>203</v>
      </c>
      <c r="D233" s="58">
        <v>1</v>
      </c>
      <c r="E233" s="28">
        <f>VLOOKUP(FACT_INCLUDES[[#This Row],[Order ID]], ORDERS[], 2)</f>
        <v>39310.390677584059</v>
      </c>
      <c r="F233" s="28">
        <f>VLOOKUP(FACT_INCLUDES[[#This Row],[Order ID]], ORDERS[], 3)</f>
        <v>39316.390677584059</v>
      </c>
      <c r="G233" s="4" t="str">
        <f>VLOOKUP(FACT_INCLUDES[[#This Row],[Order ID]], ORDERS[], 4)</f>
        <v>Online</v>
      </c>
      <c r="H233" s="4" t="str">
        <f>VLOOKUP(FACT_INCLUDES[[#This Row],[Order ID]], ORDERS[], 5)</f>
        <v>JBW5012@gmail.com</v>
      </c>
      <c r="I233" s="4">
        <f>VLOOKUP(FACT_INCLUDES[[#This Row],[Order ID]], ORDERS[], 6)</f>
        <v>0</v>
      </c>
      <c r="J233" s="54">
        <f>VLOOKUP(FACT_INCLUDES[[#This Row],[Order ID]], ORDERS[], 7)</f>
        <v>0</v>
      </c>
      <c r="K233" s="33">
        <v>6</v>
      </c>
      <c r="L233" s="4">
        <f>VLOOKUP(FACT_INCLUDES[[#This Row],[DW Version]], VERSIONS[], 2)</f>
        <v>20</v>
      </c>
      <c r="M233" s="4">
        <f>VLOOKUP(FACT_INCLUDES[[#This Row],[DW Version]], VERSIONS[], 3)</f>
        <v>9</v>
      </c>
      <c r="N233" s="4" t="str">
        <f>VLOOKUP(FACT_INCLUDES[[#This Row],[DW Version]], VERSIONS[], 4)</f>
        <v>dark purple</v>
      </c>
      <c r="O233" s="51">
        <f>VLOOKUP(FACT_INCLUDES[[#This Row],[DW Version]], VERSIONS[], 5)</f>
        <v>357.43372721352824</v>
      </c>
      <c r="P233" s="4" t="str">
        <f>VLOOKUP(FACT_INCLUDES[[#This Row],[DW Version]], VERSIONS[], 6)</f>
        <v>Joyride</v>
      </c>
      <c r="Q233" s="4" t="str">
        <f>VLOOKUP(FACT_INCLUDES[[#This Row],[DW Version]], VERSIONS[], 7)</f>
        <v>Shoe</v>
      </c>
      <c r="R233" s="51">
        <f>FACT_INCLUDES[[#This Row],[Version Price]]*FACT_INCLUDES[[#This Row],[Quantity]]</f>
        <v>357.43372721352824</v>
      </c>
      <c r="S233" s="51">
        <f>FACT_INCLUDES[[#This Row],[Amount]]*(1-FACT_INCLUDES[[#This Row],[Order Discount]])</f>
        <v>357.43372721352824</v>
      </c>
      <c r="T233" s="51">
        <f t="shared" si="3"/>
        <v>624.94929169347722</v>
      </c>
      <c r="U233" s="57">
        <f>FACT_INCLUDES[[#This Row],[Income]]/FACT_INCLUDES[[#This Row],[Total Order Income]]</f>
        <v>0.57194036694554895</v>
      </c>
      <c r="V233" s="33">
        <f>IF(FACT_INCLUDES[[#This Row],[Order Gap]]&gt;10, 1, 0)/COUNTIFS(FACT_INCLUDES[Order ID], FACT_INCLUDES[[#This Row],[Order ID]])</f>
        <v>0</v>
      </c>
      <c r="W233" s="33">
        <f>IF(FACT_INCLUDES[[#This Row],[Order Type]]="Online", 1, 0)/COUNTIFS(FACT_INCLUDES[Order ID], FACT_INCLUDES[[#This Row],[Order ID]])</f>
        <v>0.33333333333333331</v>
      </c>
      <c r="X233" s="52">
        <v>624.88603061509423</v>
      </c>
      <c r="Y233" s="52">
        <v>645.16102252087887</v>
      </c>
      <c r="Z233" s="64">
        <f>IF(FACT_INCLUDES[[#This Row],[Order Type]]="Online", 1, 0)*FACT_INCLUDES[[#This Row],[Income]]</f>
        <v>357.43372721352824</v>
      </c>
    </row>
    <row r="234" spans="1:26" x14ac:dyDescent="0.3">
      <c r="A234" s="4">
        <v>1545</v>
      </c>
      <c r="B234" s="4">
        <v>782</v>
      </c>
      <c r="C234" s="4">
        <v>238</v>
      </c>
      <c r="D234" s="58">
        <v>1</v>
      </c>
      <c r="E234" s="28">
        <f>VLOOKUP(FACT_INCLUDES[[#This Row],[Order ID]], ORDERS[], 2)</f>
        <v>39310.390677584059</v>
      </c>
      <c r="F234" s="28">
        <f>VLOOKUP(FACT_INCLUDES[[#This Row],[Order ID]], ORDERS[], 3)</f>
        <v>39316.390677584059</v>
      </c>
      <c r="G234" s="4" t="str">
        <f>VLOOKUP(FACT_INCLUDES[[#This Row],[Order ID]], ORDERS[], 4)</f>
        <v>Online</v>
      </c>
      <c r="H234" s="4" t="str">
        <f>VLOOKUP(FACT_INCLUDES[[#This Row],[Order ID]], ORDERS[], 5)</f>
        <v>JBW5012@gmail.com</v>
      </c>
      <c r="I234" s="4">
        <f>VLOOKUP(FACT_INCLUDES[[#This Row],[Order ID]], ORDERS[], 6)</f>
        <v>0</v>
      </c>
      <c r="J234" s="54">
        <f>VLOOKUP(FACT_INCLUDES[[#This Row],[Order ID]], ORDERS[], 7)</f>
        <v>0</v>
      </c>
      <c r="K234" s="33">
        <v>6</v>
      </c>
      <c r="L234" s="4">
        <f>VLOOKUP(FACT_INCLUDES[[#This Row],[DW Version]], VERSIONS[], 2)</f>
        <v>24</v>
      </c>
      <c r="M234" s="4">
        <f>VLOOKUP(FACT_INCLUDES[[#This Row],[DW Version]], VERSIONS[], 3)</f>
        <v>4.5</v>
      </c>
      <c r="N234" s="4" t="str">
        <f>VLOOKUP(FACT_INCLUDES[[#This Row],[DW Version]], VERSIONS[], 4)</f>
        <v>black</v>
      </c>
      <c r="O234" s="51">
        <f>VLOOKUP(FACT_INCLUDES[[#This Row],[DW Version]], VERSIONS[], 5)</f>
        <v>131.16198341979862</v>
      </c>
      <c r="P234" s="4" t="str">
        <f>VLOOKUP(FACT_INCLUDES[[#This Row],[DW Version]], VERSIONS[], 6)</f>
        <v>Zoom Fly</v>
      </c>
      <c r="Q234" s="4" t="str">
        <f>VLOOKUP(FACT_INCLUDES[[#This Row],[DW Version]], VERSIONS[], 7)</f>
        <v>Shoe</v>
      </c>
      <c r="R234" s="51">
        <f>FACT_INCLUDES[[#This Row],[Version Price]]*FACT_INCLUDES[[#This Row],[Quantity]]</f>
        <v>131.16198341979862</v>
      </c>
      <c r="S234" s="51">
        <f>FACT_INCLUDES[[#This Row],[Amount]]*(1-FACT_INCLUDES[[#This Row],[Order Discount]])</f>
        <v>131.16198341979862</v>
      </c>
      <c r="T234" s="51">
        <f t="shared" si="3"/>
        <v>624.94929169347722</v>
      </c>
      <c r="U234" s="57">
        <f>FACT_INCLUDES[[#This Row],[Income]]/FACT_INCLUDES[[#This Row],[Total Order Income]]</f>
        <v>0.20987620141848318</v>
      </c>
      <c r="V234" s="33">
        <f>IF(FACT_INCLUDES[[#This Row],[Order Gap]]&gt;10, 1, 0)/COUNTIFS(FACT_INCLUDES[Order ID], FACT_INCLUDES[[#This Row],[Order ID]])</f>
        <v>0</v>
      </c>
      <c r="W234" s="33">
        <f>IF(FACT_INCLUDES[[#This Row],[Order Type]]="Online", 1, 0)/COUNTIFS(FACT_INCLUDES[Order ID], FACT_INCLUDES[[#This Row],[Order ID]])</f>
        <v>0.33333333333333331</v>
      </c>
      <c r="X234" s="52">
        <v>624.88603061509423</v>
      </c>
      <c r="Y234" s="52">
        <v>645.16102252087887</v>
      </c>
      <c r="Z234" s="64">
        <f>IF(FACT_INCLUDES[[#This Row],[Order Type]]="Online", 1, 0)*FACT_INCLUDES[[#This Row],[Income]]</f>
        <v>131.16198341979862</v>
      </c>
    </row>
    <row r="235" spans="1:26" x14ac:dyDescent="0.3">
      <c r="A235" s="4">
        <v>1546</v>
      </c>
      <c r="B235" s="4">
        <v>782</v>
      </c>
      <c r="C235" s="4">
        <v>916</v>
      </c>
      <c r="D235" s="58">
        <v>3</v>
      </c>
      <c r="E235" s="28">
        <f>VLOOKUP(FACT_INCLUDES[[#This Row],[Order ID]], ORDERS[], 2)</f>
        <v>39310.390677584059</v>
      </c>
      <c r="F235" s="28">
        <f>VLOOKUP(FACT_INCLUDES[[#This Row],[Order ID]], ORDERS[], 3)</f>
        <v>39316.390677584059</v>
      </c>
      <c r="G235" s="4" t="str">
        <f>VLOOKUP(FACT_INCLUDES[[#This Row],[Order ID]], ORDERS[], 4)</f>
        <v>Online</v>
      </c>
      <c r="H235" s="4" t="str">
        <f>VLOOKUP(FACT_INCLUDES[[#This Row],[Order ID]], ORDERS[], 5)</f>
        <v>JBW5012@gmail.com</v>
      </c>
      <c r="I235" s="4">
        <f>VLOOKUP(FACT_INCLUDES[[#This Row],[Order ID]], ORDERS[], 6)</f>
        <v>0</v>
      </c>
      <c r="J235" s="54">
        <f>VLOOKUP(FACT_INCLUDES[[#This Row],[Order ID]], ORDERS[], 7)</f>
        <v>0</v>
      </c>
      <c r="K235" s="33">
        <v>6</v>
      </c>
      <c r="L235" s="4">
        <f>VLOOKUP(FACT_INCLUDES[[#This Row],[DW Version]], VERSIONS[], 2)</f>
        <v>93</v>
      </c>
      <c r="M235" s="4">
        <f>VLOOKUP(FACT_INCLUDES[[#This Row],[DW Version]], VERSIONS[], 3)</f>
        <v>9</v>
      </c>
      <c r="N235" s="4" t="str">
        <f>VLOOKUP(FACT_INCLUDES[[#This Row],[DW Version]], VERSIONS[], 4)</f>
        <v>white</v>
      </c>
      <c r="O235" s="51">
        <f>VLOOKUP(FACT_INCLUDES[[#This Row],[DW Version]], VERSIONS[], 5)</f>
        <v>45.451193686716799</v>
      </c>
      <c r="P235" s="4" t="str">
        <f>VLOOKUP(FACT_INCLUDES[[#This Row],[DW Version]], VERSIONS[], 6)</f>
        <v>Therma Training Top</v>
      </c>
      <c r="Q235" s="4" t="str">
        <f>VLOOKUP(FACT_INCLUDES[[#This Row],[DW Version]], VERSIONS[], 7)</f>
        <v>Apparel</v>
      </c>
      <c r="R235" s="51">
        <f>FACT_INCLUDES[[#This Row],[Version Price]]*FACT_INCLUDES[[#This Row],[Quantity]]</f>
        <v>136.35358106015039</v>
      </c>
      <c r="S235" s="51">
        <f>FACT_INCLUDES[[#This Row],[Amount]]*(1-FACT_INCLUDES[[#This Row],[Order Discount]])</f>
        <v>136.35358106015039</v>
      </c>
      <c r="T235" s="51">
        <f t="shared" si="3"/>
        <v>624.94929169347722</v>
      </c>
      <c r="U235" s="57">
        <f>FACT_INCLUDES[[#This Row],[Income]]/FACT_INCLUDES[[#This Row],[Total Order Income]]</f>
        <v>0.21818343163596796</v>
      </c>
      <c r="V235" s="33">
        <f>IF(FACT_INCLUDES[[#This Row],[Order Gap]]&gt;10, 1, 0)/COUNTIFS(FACT_INCLUDES[Order ID], FACT_INCLUDES[[#This Row],[Order ID]])</f>
        <v>0</v>
      </c>
      <c r="W235" s="33">
        <f>IF(FACT_INCLUDES[[#This Row],[Order Type]]="Online", 1, 0)/COUNTIFS(FACT_INCLUDES[Order ID], FACT_INCLUDES[[#This Row],[Order ID]])</f>
        <v>0.33333333333333331</v>
      </c>
      <c r="X235" s="52">
        <v>624.88603061509423</v>
      </c>
      <c r="Y235" s="52">
        <v>645.16102252087887</v>
      </c>
      <c r="Z235" s="64">
        <f>IF(FACT_INCLUDES[[#This Row],[Order Type]]="Online", 1, 0)*FACT_INCLUDES[[#This Row],[Income]]</f>
        <v>136.35358106015039</v>
      </c>
    </row>
    <row r="236" spans="1:26" x14ac:dyDescent="0.3">
      <c r="A236" s="4">
        <v>1677</v>
      </c>
      <c r="B236" s="4">
        <v>847</v>
      </c>
      <c r="C236" s="4">
        <v>113</v>
      </c>
      <c r="D236" s="58">
        <v>1</v>
      </c>
      <c r="E236" s="28">
        <f>VLOOKUP(FACT_INCLUDES[[#This Row],[Order ID]], ORDERS[], 2)</f>
        <v>39303.556706924559</v>
      </c>
      <c r="F236" s="28">
        <f>VLOOKUP(FACT_INCLUDES[[#This Row],[Order ID]], ORDERS[], 3)</f>
        <v>39303.556706924559</v>
      </c>
      <c r="G236" s="4" t="str">
        <f>VLOOKUP(FACT_INCLUDES[[#This Row],[Order ID]], ORDERS[], 4)</f>
        <v>In-Store</v>
      </c>
      <c r="H236" s="4" t="str">
        <f>VLOOKUP(FACT_INCLUDES[[#This Row],[Order ID]], ORDERS[], 5)</f>
        <v>JEZ2754@gmail.com</v>
      </c>
      <c r="I236" s="4">
        <f>VLOOKUP(FACT_INCLUDES[[#This Row],[Order ID]], ORDERS[], 6)</f>
        <v>11</v>
      </c>
      <c r="J236" s="54">
        <f>VLOOKUP(FACT_INCLUDES[[#This Row],[Order ID]], ORDERS[], 7)</f>
        <v>0</v>
      </c>
      <c r="K236" s="33">
        <v>0</v>
      </c>
      <c r="L236" s="4">
        <f>VLOOKUP(FACT_INCLUDES[[#This Row],[DW Version]], VERSIONS[], 2)</f>
        <v>11</v>
      </c>
      <c r="M236" s="4">
        <f>VLOOKUP(FACT_INCLUDES[[#This Row],[DW Version]], VERSIONS[], 3)</f>
        <v>7.5</v>
      </c>
      <c r="N236" s="4" t="str">
        <f>VLOOKUP(FACT_INCLUDES[[#This Row],[DW Version]], VERSIONS[], 4)</f>
        <v>black</v>
      </c>
      <c r="O236" s="51">
        <f>VLOOKUP(FACT_INCLUDES[[#This Row],[DW Version]], VERSIONS[], 5)</f>
        <v>214.31691682707896</v>
      </c>
      <c r="P236" s="4" t="str">
        <f>VLOOKUP(FACT_INCLUDES[[#This Row],[DW Version]], VERSIONS[], 6)</f>
        <v>Pro Compression Tights</v>
      </c>
      <c r="Q236" s="4" t="str">
        <f>VLOOKUP(FACT_INCLUDES[[#This Row],[DW Version]], VERSIONS[], 7)</f>
        <v>Apparel</v>
      </c>
      <c r="R236" s="51">
        <f>FACT_INCLUDES[[#This Row],[Version Price]]*FACT_INCLUDES[[#This Row],[Quantity]]</f>
        <v>214.31691682707896</v>
      </c>
      <c r="S236" s="51">
        <f>FACT_INCLUDES[[#This Row],[Amount]]*(1-FACT_INCLUDES[[#This Row],[Order Discount]])</f>
        <v>214.31691682707896</v>
      </c>
      <c r="T236" s="51">
        <f t="shared" si="3"/>
        <v>1285.0191234321269</v>
      </c>
      <c r="U236" s="57">
        <f>FACT_INCLUDES[[#This Row],[Income]]/FACT_INCLUDES[[#This Row],[Total Order Income]]</f>
        <v>0.16678111081698538</v>
      </c>
      <c r="V236" s="33">
        <f>IF(FACT_INCLUDES[[#This Row],[Order Gap]]&gt;10, 1, 0)/COUNTIFS(FACT_INCLUDES[Order ID], FACT_INCLUDES[[#This Row],[Order ID]])</f>
        <v>0</v>
      </c>
      <c r="W236" s="33">
        <f>IF(FACT_INCLUDES[[#This Row],[Order Type]]="Online", 1, 0)/COUNTIFS(FACT_INCLUDES[Order ID], FACT_INCLUDES[[#This Row],[Order ID]])</f>
        <v>0</v>
      </c>
      <c r="X236" s="52">
        <v>624.88603061509423</v>
      </c>
      <c r="Y236" s="52">
        <v>645.16102252087887</v>
      </c>
      <c r="Z236" s="64">
        <f>IF(FACT_INCLUDES[[#This Row],[Order Type]]="Online", 1, 0)*FACT_INCLUDES[[#This Row],[Income]]</f>
        <v>0</v>
      </c>
    </row>
    <row r="237" spans="1:26" x14ac:dyDescent="0.3">
      <c r="A237" s="4">
        <v>1678</v>
      </c>
      <c r="B237" s="4">
        <v>847</v>
      </c>
      <c r="C237" s="4">
        <v>652</v>
      </c>
      <c r="D237" s="58">
        <v>3</v>
      </c>
      <c r="E237" s="28">
        <f>VLOOKUP(FACT_INCLUDES[[#This Row],[Order ID]], ORDERS[], 2)</f>
        <v>39303.556706924559</v>
      </c>
      <c r="F237" s="28">
        <f>VLOOKUP(FACT_INCLUDES[[#This Row],[Order ID]], ORDERS[], 3)</f>
        <v>39303.556706924559</v>
      </c>
      <c r="G237" s="4" t="str">
        <f>VLOOKUP(FACT_INCLUDES[[#This Row],[Order ID]], ORDERS[], 4)</f>
        <v>In-Store</v>
      </c>
      <c r="H237" s="4" t="str">
        <f>VLOOKUP(FACT_INCLUDES[[#This Row],[Order ID]], ORDERS[], 5)</f>
        <v>JEZ2754@gmail.com</v>
      </c>
      <c r="I237" s="4">
        <f>VLOOKUP(FACT_INCLUDES[[#This Row],[Order ID]], ORDERS[], 6)</f>
        <v>11</v>
      </c>
      <c r="J237" s="54">
        <f>VLOOKUP(FACT_INCLUDES[[#This Row],[Order ID]], ORDERS[], 7)</f>
        <v>0</v>
      </c>
      <c r="K237" s="33">
        <v>0</v>
      </c>
      <c r="L237" s="4">
        <f>VLOOKUP(FACT_INCLUDES[[#This Row],[DW Version]], VERSIONS[], 2)</f>
        <v>66</v>
      </c>
      <c r="M237" s="4">
        <f>VLOOKUP(FACT_INCLUDES[[#This Row],[DW Version]], VERSIONS[], 3)</f>
        <v>6.5</v>
      </c>
      <c r="N237" s="4" t="str">
        <f>VLOOKUP(FACT_INCLUDES[[#This Row],[DW Version]], VERSIONS[], 4)</f>
        <v>white</v>
      </c>
      <c r="O237" s="51">
        <f>VLOOKUP(FACT_INCLUDES[[#This Row],[DW Version]], VERSIONS[], 5)</f>
        <v>145.88557761537254</v>
      </c>
      <c r="P237" s="4" t="str">
        <f>VLOOKUP(FACT_INCLUDES[[#This Row],[DW Version]], VERSIONS[], 6)</f>
        <v>Therma Training Pants</v>
      </c>
      <c r="Q237" s="4" t="str">
        <f>VLOOKUP(FACT_INCLUDES[[#This Row],[DW Version]], VERSIONS[], 7)</f>
        <v>Apparel</v>
      </c>
      <c r="R237" s="51">
        <f>FACT_INCLUDES[[#This Row],[Version Price]]*FACT_INCLUDES[[#This Row],[Quantity]]</f>
        <v>437.65673284611762</v>
      </c>
      <c r="S237" s="51">
        <f>FACT_INCLUDES[[#This Row],[Amount]]*(1-FACT_INCLUDES[[#This Row],[Order Discount]])</f>
        <v>437.65673284611762</v>
      </c>
      <c r="T237" s="51">
        <f t="shared" si="3"/>
        <v>1285.0191234321269</v>
      </c>
      <c r="U237" s="57">
        <f>FACT_INCLUDES[[#This Row],[Income]]/FACT_INCLUDES[[#This Row],[Total Order Income]]</f>
        <v>0.34058382857150848</v>
      </c>
      <c r="V237" s="33">
        <f>IF(FACT_INCLUDES[[#This Row],[Order Gap]]&gt;10, 1, 0)/COUNTIFS(FACT_INCLUDES[Order ID], FACT_INCLUDES[[#This Row],[Order ID]])</f>
        <v>0</v>
      </c>
      <c r="W237" s="33">
        <f>IF(FACT_INCLUDES[[#This Row],[Order Type]]="Online", 1, 0)/COUNTIFS(FACT_INCLUDES[Order ID], FACT_INCLUDES[[#This Row],[Order ID]])</f>
        <v>0</v>
      </c>
      <c r="X237" s="52">
        <v>624.88603061509423</v>
      </c>
      <c r="Y237" s="52">
        <v>645.16102252087887</v>
      </c>
      <c r="Z237" s="64">
        <f>IF(FACT_INCLUDES[[#This Row],[Order Type]]="Online", 1, 0)*FACT_INCLUDES[[#This Row],[Income]]</f>
        <v>0</v>
      </c>
    </row>
    <row r="238" spans="1:26" x14ac:dyDescent="0.3">
      <c r="A238" s="4">
        <v>1679</v>
      </c>
      <c r="B238" s="4">
        <v>847</v>
      </c>
      <c r="C238" s="4">
        <v>938</v>
      </c>
      <c r="D238" s="58">
        <v>2</v>
      </c>
      <c r="E238" s="28">
        <f>VLOOKUP(FACT_INCLUDES[[#This Row],[Order ID]], ORDERS[], 2)</f>
        <v>39303.556706924559</v>
      </c>
      <c r="F238" s="28">
        <f>VLOOKUP(FACT_INCLUDES[[#This Row],[Order ID]], ORDERS[], 3)</f>
        <v>39303.556706924559</v>
      </c>
      <c r="G238" s="4" t="str">
        <f>VLOOKUP(FACT_INCLUDES[[#This Row],[Order ID]], ORDERS[], 4)</f>
        <v>In-Store</v>
      </c>
      <c r="H238" s="4" t="str">
        <f>VLOOKUP(FACT_INCLUDES[[#This Row],[Order ID]], ORDERS[], 5)</f>
        <v>JEZ2754@gmail.com</v>
      </c>
      <c r="I238" s="4">
        <f>VLOOKUP(FACT_INCLUDES[[#This Row],[Order ID]], ORDERS[], 6)</f>
        <v>11</v>
      </c>
      <c r="J238" s="54">
        <f>VLOOKUP(FACT_INCLUDES[[#This Row],[Order ID]], ORDERS[], 7)</f>
        <v>0</v>
      </c>
      <c r="K238" s="33">
        <v>0</v>
      </c>
      <c r="L238" s="4">
        <f>VLOOKUP(FACT_INCLUDES[[#This Row],[DW Version]], VERSIONS[], 2)</f>
        <v>95</v>
      </c>
      <c r="M238" s="4">
        <f>VLOOKUP(FACT_INCLUDES[[#This Row],[DW Version]], VERSIONS[], 3)</f>
        <v>9.5</v>
      </c>
      <c r="N238" s="4" t="str">
        <f>VLOOKUP(FACT_INCLUDES[[#This Row],[DW Version]], VERSIONS[], 4)</f>
        <v>red</v>
      </c>
      <c r="O238" s="51">
        <f>VLOOKUP(FACT_INCLUDES[[#This Row],[DW Version]], VERSIONS[], 5)</f>
        <v>316.52273687946513</v>
      </c>
      <c r="P238" s="4" t="str">
        <f>VLOOKUP(FACT_INCLUDES[[#This Row],[DW Version]], VERSIONS[], 6)</f>
        <v>Nike Backpack</v>
      </c>
      <c r="Q238" s="4" t="str">
        <f>VLOOKUP(FACT_INCLUDES[[#This Row],[DW Version]], VERSIONS[], 7)</f>
        <v>Accessories</v>
      </c>
      <c r="R238" s="51">
        <f>FACT_INCLUDES[[#This Row],[Version Price]]*FACT_INCLUDES[[#This Row],[Quantity]]</f>
        <v>633.04547375893026</v>
      </c>
      <c r="S238" s="51">
        <f>FACT_INCLUDES[[#This Row],[Amount]]*(1-FACT_INCLUDES[[#This Row],[Order Discount]])</f>
        <v>633.04547375893026</v>
      </c>
      <c r="T238" s="51">
        <f t="shared" si="3"/>
        <v>1285.0191234321269</v>
      </c>
      <c r="U238" s="57">
        <f>FACT_INCLUDES[[#This Row],[Income]]/FACT_INCLUDES[[#This Row],[Total Order Income]]</f>
        <v>0.49263506061150608</v>
      </c>
      <c r="V238" s="33">
        <f>IF(FACT_INCLUDES[[#This Row],[Order Gap]]&gt;10, 1, 0)/COUNTIFS(FACT_INCLUDES[Order ID], FACT_INCLUDES[[#This Row],[Order ID]])</f>
        <v>0</v>
      </c>
      <c r="W238" s="33">
        <f>IF(FACT_INCLUDES[[#This Row],[Order Type]]="Online", 1, 0)/COUNTIFS(FACT_INCLUDES[Order ID], FACT_INCLUDES[[#This Row],[Order ID]])</f>
        <v>0</v>
      </c>
      <c r="X238" s="52">
        <v>624.88603061509423</v>
      </c>
      <c r="Y238" s="52">
        <v>645.16102252087887</v>
      </c>
      <c r="Z238" s="64">
        <f>IF(FACT_INCLUDES[[#This Row],[Order Type]]="Online", 1, 0)*FACT_INCLUDES[[#This Row],[Income]]</f>
        <v>0</v>
      </c>
    </row>
    <row r="239" spans="1:26" x14ac:dyDescent="0.3">
      <c r="A239" s="4">
        <v>1683</v>
      </c>
      <c r="B239" s="4">
        <v>850</v>
      </c>
      <c r="C239" s="4">
        <v>72</v>
      </c>
      <c r="D239" s="58">
        <v>4</v>
      </c>
      <c r="E239" s="28">
        <f>VLOOKUP(FACT_INCLUDES[[#This Row],[Order ID]], ORDERS[], 2)</f>
        <v>39223.092997143103</v>
      </c>
      <c r="F239" s="28">
        <f>VLOOKUP(FACT_INCLUDES[[#This Row],[Order ID]], ORDERS[], 3)</f>
        <v>39223.092997143103</v>
      </c>
      <c r="G239" s="4" t="str">
        <f>VLOOKUP(FACT_INCLUDES[[#This Row],[Order ID]], ORDERS[], 4)</f>
        <v>In-Store</v>
      </c>
      <c r="H239" s="4" t="str">
        <f>VLOOKUP(FACT_INCLUDES[[#This Row],[Order ID]], ORDERS[], 5)</f>
        <v>BOB7950@gmail.com</v>
      </c>
      <c r="I239" s="4">
        <f>VLOOKUP(FACT_INCLUDES[[#This Row],[Order ID]], ORDERS[], 6)</f>
        <v>36</v>
      </c>
      <c r="J239" s="54">
        <f>VLOOKUP(FACT_INCLUDES[[#This Row],[Order ID]], ORDERS[], 7)</f>
        <v>0</v>
      </c>
      <c r="K239" s="33">
        <v>0</v>
      </c>
      <c r="L239" s="4">
        <f>VLOOKUP(FACT_INCLUDES[[#This Row],[DW Version]], VERSIONS[], 2)</f>
        <v>7</v>
      </c>
      <c r="M239" s="4">
        <f>VLOOKUP(FACT_INCLUDES[[#This Row],[DW Version]], VERSIONS[], 3)</f>
        <v>9</v>
      </c>
      <c r="N239" s="4" t="str">
        <f>VLOOKUP(FACT_INCLUDES[[#This Row],[DW Version]], VERSIONS[], 4)</f>
        <v>black</v>
      </c>
      <c r="O239" s="51">
        <f>VLOOKUP(FACT_INCLUDES[[#This Row],[DW Version]], VERSIONS[], 5)</f>
        <v>199.41413834982723</v>
      </c>
      <c r="P239" s="4" t="str">
        <f>VLOOKUP(FACT_INCLUDES[[#This Row],[DW Version]], VERSIONS[], 6)</f>
        <v>Blazer</v>
      </c>
      <c r="Q239" s="4" t="str">
        <f>VLOOKUP(FACT_INCLUDES[[#This Row],[DW Version]], VERSIONS[], 7)</f>
        <v>Shoe</v>
      </c>
      <c r="R239" s="51">
        <f>FACT_INCLUDES[[#This Row],[Version Price]]*FACT_INCLUDES[[#This Row],[Quantity]]</f>
        <v>797.6565533993089</v>
      </c>
      <c r="S239" s="51">
        <f>FACT_INCLUDES[[#This Row],[Amount]]*(1-FACT_INCLUDES[[#This Row],[Order Discount]])</f>
        <v>797.6565533993089</v>
      </c>
      <c r="T239" s="51">
        <f t="shared" si="3"/>
        <v>3607.8159801396819</v>
      </c>
      <c r="U239" s="57">
        <f>FACT_INCLUDES[[#This Row],[Income]]/FACT_INCLUDES[[#This Row],[Total Order Income]]</f>
        <v>0.22109125237823979</v>
      </c>
      <c r="V239" s="33">
        <f>IF(FACT_INCLUDES[[#This Row],[Order Gap]]&gt;10, 1, 0)/COUNTIFS(FACT_INCLUDES[Order ID], FACT_INCLUDES[[#This Row],[Order ID]])</f>
        <v>0</v>
      </c>
      <c r="W239" s="33">
        <f>IF(FACT_INCLUDES[[#This Row],[Order Type]]="Online", 1, 0)/COUNTIFS(FACT_INCLUDES[Order ID], FACT_INCLUDES[[#This Row],[Order ID]])</f>
        <v>0</v>
      </c>
      <c r="X239" s="52">
        <v>624.88603061509423</v>
      </c>
      <c r="Y239" s="52">
        <v>645.16102252087887</v>
      </c>
      <c r="Z239" s="64">
        <f>IF(FACT_INCLUDES[[#This Row],[Order Type]]="Online", 1, 0)*FACT_INCLUDES[[#This Row],[Income]]</f>
        <v>0</v>
      </c>
    </row>
    <row r="240" spans="1:26" x14ac:dyDescent="0.3">
      <c r="A240" s="4">
        <v>1684</v>
      </c>
      <c r="B240" s="4">
        <v>850</v>
      </c>
      <c r="C240" s="4">
        <v>103</v>
      </c>
      <c r="D240" s="58">
        <v>4</v>
      </c>
      <c r="E240" s="28">
        <f>VLOOKUP(FACT_INCLUDES[[#This Row],[Order ID]], ORDERS[], 2)</f>
        <v>39223.092997143103</v>
      </c>
      <c r="F240" s="28">
        <f>VLOOKUP(FACT_INCLUDES[[#This Row],[Order ID]], ORDERS[], 3)</f>
        <v>39223.092997143103</v>
      </c>
      <c r="G240" s="4" t="str">
        <f>VLOOKUP(FACT_INCLUDES[[#This Row],[Order ID]], ORDERS[], 4)</f>
        <v>In-Store</v>
      </c>
      <c r="H240" s="4" t="str">
        <f>VLOOKUP(FACT_INCLUDES[[#This Row],[Order ID]], ORDERS[], 5)</f>
        <v>BOB7950@gmail.com</v>
      </c>
      <c r="I240" s="4">
        <f>VLOOKUP(FACT_INCLUDES[[#This Row],[Order ID]], ORDERS[], 6)</f>
        <v>36</v>
      </c>
      <c r="J240" s="54">
        <f>VLOOKUP(FACT_INCLUDES[[#This Row],[Order ID]], ORDERS[], 7)</f>
        <v>0</v>
      </c>
      <c r="K240" s="33">
        <v>0</v>
      </c>
      <c r="L240" s="4">
        <f>VLOOKUP(FACT_INCLUDES[[#This Row],[DW Version]], VERSIONS[], 2)</f>
        <v>10</v>
      </c>
      <c r="M240" s="4">
        <f>VLOOKUP(FACT_INCLUDES[[#This Row],[DW Version]], VERSIONS[], 3)</f>
        <v>7.5</v>
      </c>
      <c r="N240" s="4" t="str">
        <f>VLOOKUP(FACT_INCLUDES[[#This Row],[DW Version]], VERSIONS[], 4)</f>
        <v>black</v>
      </c>
      <c r="O240" s="51">
        <f>VLOOKUP(FACT_INCLUDES[[#This Row],[DW Version]], VERSIONS[], 5)</f>
        <v>132.14566256581674</v>
      </c>
      <c r="P240" s="4" t="str">
        <f>VLOOKUP(FACT_INCLUDES[[#This Row],[DW Version]], VERSIONS[], 6)</f>
        <v>Vapormax</v>
      </c>
      <c r="Q240" s="4" t="str">
        <f>VLOOKUP(FACT_INCLUDES[[#This Row],[DW Version]], VERSIONS[], 7)</f>
        <v>Shoe</v>
      </c>
      <c r="R240" s="51">
        <f>FACT_INCLUDES[[#This Row],[Version Price]]*FACT_INCLUDES[[#This Row],[Quantity]]</f>
        <v>528.58265026326694</v>
      </c>
      <c r="S240" s="51">
        <f>FACT_INCLUDES[[#This Row],[Amount]]*(1-FACT_INCLUDES[[#This Row],[Order Discount]])</f>
        <v>528.58265026326694</v>
      </c>
      <c r="T240" s="51">
        <f t="shared" si="3"/>
        <v>3607.8159801396819</v>
      </c>
      <c r="U240" s="57">
        <f>FACT_INCLUDES[[#This Row],[Income]]/FACT_INCLUDES[[#This Row],[Total Order Income]]</f>
        <v>0.14651042436005898</v>
      </c>
      <c r="V240" s="33">
        <f>IF(FACT_INCLUDES[[#This Row],[Order Gap]]&gt;10, 1, 0)/COUNTIFS(FACT_INCLUDES[Order ID], FACT_INCLUDES[[#This Row],[Order ID]])</f>
        <v>0</v>
      </c>
      <c r="W240" s="33">
        <f>IF(FACT_INCLUDES[[#This Row],[Order Type]]="Online", 1, 0)/COUNTIFS(FACT_INCLUDES[Order ID], FACT_INCLUDES[[#This Row],[Order ID]])</f>
        <v>0</v>
      </c>
      <c r="X240" s="52">
        <v>624.88603061509423</v>
      </c>
      <c r="Y240" s="52">
        <v>645.16102252087887</v>
      </c>
      <c r="Z240" s="64">
        <f>IF(FACT_INCLUDES[[#This Row],[Order Type]]="Online", 1, 0)*FACT_INCLUDES[[#This Row],[Income]]</f>
        <v>0</v>
      </c>
    </row>
    <row r="241" spans="1:26" x14ac:dyDescent="0.3">
      <c r="A241" s="4">
        <v>1685</v>
      </c>
      <c r="B241" s="4">
        <v>850</v>
      </c>
      <c r="C241" s="4">
        <v>162</v>
      </c>
      <c r="D241" s="58">
        <v>3</v>
      </c>
      <c r="E241" s="28">
        <f>VLOOKUP(FACT_INCLUDES[[#This Row],[Order ID]], ORDERS[], 2)</f>
        <v>39223.092997143103</v>
      </c>
      <c r="F241" s="28">
        <f>VLOOKUP(FACT_INCLUDES[[#This Row],[Order ID]], ORDERS[], 3)</f>
        <v>39223.092997143103</v>
      </c>
      <c r="G241" s="4" t="str">
        <f>VLOOKUP(FACT_INCLUDES[[#This Row],[Order ID]], ORDERS[], 4)</f>
        <v>In-Store</v>
      </c>
      <c r="H241" s="4" t="str">
        <f>VLOOKUP(FACT_INCLUDES[[#This Row],[Order ID]], ORDERS[], 5)</f>
        <v>BOB7950@gmail.com</v>
      </c>
      <c r="I241" s="4">
        <f>VLOOKUP(FACT_INCLUDES[[#This Row],[Order ID]], ORDERS[], 6)</f>
        <v>36</v>
      </c>
      <c r="J241" s="54">
        <f>VLOOKUP(FACT_INCLUDES[[#This Row],[Order ID]], ORDERS[], 7)</f>
        <v>0</v>
      </c>
      <c r="K241" s="33">
        <v>0</v>
      </c>
      <c r="L241" s="4">
        <f>VLOOKUP(FACT_INCLUDES[[#This Row],[DW Version]], VERSIONS[], 2)</f>
        <v>16</v>
      </c>
      <c r="M241" s="4">
        <f>VLOOKUP(FACT_INCLUDES[[#This Row],[DW Version]], VERSIONS[], 3)</f>
        <v>5.5</v>
      </c>
      <c r="N241" s="4" t="str">
        <f>VLOOKUP(FACT_INCLUDES[[#This Row],[DW Version]], VERSIONS[], 4)</f>
        <v>dark blue</v>
      </c>
      <c r="O241" s="51">
        <f>VLOOKUP(FACT_INCLUDES[[#This Row],[DW Version]], VERSIONS[], 5)</f>
        <v>205.4202249694311</v>
      </c>
      <c r="P241" s="4" t="str">
        <f>VLOOKUP(FACT_INCLUDES[[#This Row],[DW Version]], VERSIONS[], 6)</f>
        <v>Flyknit</v>
      </c>
      <c r="Q241" s="4" t="str">
        <f>VLOOKUP(FACT_INCLUDES[[#This Row],[DW Version]], VERSIONS[], 7)</f>
        <v>Shoe</v>
      </c>
      <c r="R241" s="51">
        <f>FACT_INCLUDES[[#This Row],[Version Price]]*FACT_INCLUDES[[#This Row],[Quantity]]</f>
        <v>616.26067490829337</v>
      </c>
      <c r="S241" s="51">
        <f>FACT_INCLUDES[[#This Row],[Amount]]*(1-FACT_INCLUDES[[#This Row],[Order Discount]])</f>
        <v>616.26067490829337</v>
      </c>
      <c r="T241" s="51">
        <f t="shared" si="3"/>
        <v>3607.8159801396819</v>
      </c>
      <c r="U241" s="57">
        <f>FACT_INCLUDES[[#This Row],[Income]]/FACT_INCLUDES[[#This Row],[Total Order Income]]</f>
        <v>0.17081266846776202</v>
      </c>
      <c r="V241" s="33">
        <f>IF(FACT_INCLUDES[[#This Row],[Order Gap]]&gt;10, 1, 0)/COUNTIFS(FACT_INCLUDES[Order ID], FACT_INCLUDES[[#This Row],[Order ID]])</f>
        <v>0</v>
      </c>
      <c r="W241" s="33">
        <f>IF(FACT_INCLUDES[[#This Row],[Order Type]]="Online", 1, 0)/COUNTIFS(FACT_INCLUDES[Order ID], FACT_INCLUDES[[#This Row],[Order ID]])</f>
        <v>0</v>
      </c>
      <c r="X241" s="52">
        <v>624.88603061509423</v>
      </c>
      <c r="Y241" s="52">
        <v>645.16102252087887</v>
      </c>
      <c r="Z241" s="64">
        <f>IF(FACT_INCLUDES[[#This Row],[Order Type]]="Online", 1, 0)*FACT_INCLUDES[[#This Row],[Income]]</f>
        <v>0</v>
      </c>
    </row>
    <row r="242" spans="1:26" x14ac:dyDescent="0.3">
      <c r="A242" s="4">
        <v>1686</v>
      </c>
      <c r="B242" s="4">
        <v>850</v>
      </c>
      <c r="C242" s="4">
        <v>296</v>
      </c>
      <c r="D242" s="58">
        <v>1</v>
      </c>
      <c r="E242" s="28">
        <f>VLOOKUP(FACT_INCLUDES[[#This Row],[Order ID]], ORDERS[], 2)</f>
        <v>39223.092997143103</v>
      </c>
      <c r="F242" s="28">
        <f>VLOOKUP(FACT_INCLUDES[[#This Row],[Order ID]], ORDERS[], 3)</f>
        <v>39223.092997143103</v>
      </c>
      <c r="G242" s="4" t="str">
        <f>VLOOKUP(FACT_INCLUDES[[#This Row],[Order ID]], ORDERS[], 4)</f>
        <v>In-Store</v>
      </c>
      <c r="H242" s="4" t="str">
        <f>VLOOKUP(FACT_INCLUDES[[#This Row],[Order ID]], ORDERS[], 5)</f>
        <v>BOB7950@gmail.com</v>
      </c>
      <c r="I242" s="4">
        <f>VLOOKUP(FACT_INCLUDES[[#This Row],[Order ID]], ORDERS[], 6)</f>
        <v>36</v>
      </c>
      <c r="J242" s="54">
        <f>VLOOKUP(FACT_INCLUDES[[#This Row],[Order ID]], ORDERS[], 7)</f>
        <v>0</v>
      </c>
      <c r="K242" s="33">
        <v>0</v>
      </c>
      <c r="L242" s="4">
        <f>VLOOKUP(FACT_INCLUDES[[#This Row],[DW Version]], VERSIONS[], 2)</f>
        <v>29</v>
      </c>
      <c r="M242" s="4">
        <f>VLOOKUP(FACT_INCLUDES[[#This Row],[DW Version]], VERSIONS[], 3)</f>
        <v>12</v>
      </c>
      <c r="N242" s="4" t="str">
        <f>VLOOKUP(FACT_INCLUDES[[#This Row],[DW Version]], VERSIONS[], 4)</f>
        <v>red</v>
      </c>
      <c r="O242" s="51">
        <f>VLOOKUP(FACT_INCLUDES[[#This Row],[DW Version]], VERSIONS[], 5)</f>
        <v>242.51685964135865</v>
      </c>
      <c r="P242" s="4" t="str">
        <f>VLOOKUP(FACT_INCLUDES[[#This Row],[DW Version]], VERSIONS[], 6)</f>
        <v>Wildhorse</v>
      </c>
      <c r="Q242" s="4" t="str">
        <f>VLOOKUP(FACT_INCLUDES[[#This Row],[DW Version]], VERSIONS[], 7)</f>
        <v>Shoe</v>
      </c>
      <c r="R242" s="51">
        <f>FACT_INCLUDES[[#This Row],[Version Price]]*FACT_INCLUDES[[#This Row],[Quantity]]</f>
        <v>242.51685964135865</v>
      </c>
      <c r="S242" s="51">
        <f>FACT_INCLUDES[[#This Row],[Amount]]*(1-FACT_INCLUDES[[#This Row],[Order Discount]])</f>
        <v>242.51685964135865</v>
      </c>
      <c r="T242" s="51">
        <f t="shared" si="3"/>
        <v>3607.8159801396819</v>
      </c>
      <c r="U242" s="57">
        <f>FACT_INCLUDES[[#This Row],[Income]]/FACT_INCLUDES[[#This Row],[Total Order Income]]</f>
        <v>6.721985294603891E-2</v>
      </c>
      <c r="V242" s="33">
        <f>IF(FACT_INCLUDES[[#This Row],[Order Gap]]&gt;10, 1, 0)/COUNTIFS(FACT_INCLUDES[Order ID], FACT_INCLUDES[[#This Row],[Order ID]])</f>
        <v>0</v>
      </c>
      <c r="W242" s="33">
        <f>IF(FACT_INCLUDES[[#This Row],[Order Type]]="Online", 1, 0)/COUNTIFS(FACT_INCLUDES[Order ID], FACT_INCLUDES[[#This Row],[Order ID]])</f>
        <v>0</v>
      </c>
      <c r="X242" s="52">
        <v>624.88603061509423</v>
      </c>
      <c r="Y242" s="52">
        <v>645.16102252087887</v>
      </c>
      <c r="Z242" s="64">
        <f>IF(FACT_INCLUDES[[#This Row],[Order Type]]="Online", 1, 0)*FACT_INCLUDES[[#This Row],[Income]]</f>
        <v>0</v>
      </c>
    </row>
    <row r="243" spans="1:26" x14ac:dyDescent="0.3">
      <c r="A243" s="4">
        <v>1687</v>
      </c>
      <c r="B243" s="4">
        <v>850</v>
      </c>
      <c r="C243" s="4">
        <v>473</v>
      </c>
      <c r="D243" s="58">
        <v>4</v>
      </c>
      <c r="E243" s="28">
        <f>VLOOKUP(FACT_INCLUDES[[#This Row],[Order ID]], ORDERS[], 2)</f>
        <v>39223.092997143103</v>
      </c>
      <c r="F243" s="28">
        <f>VLOOKUP(FACT_INCLUDES[[#This Row],[Order ID]], ORDERS[], 3)</f>
        <v>39223.092997143103</v>
      </c>
      <c r="G243" s="4" t="str">
        <f>VLOOKUP(FACT_INCLUDES[[#This Row],[Order ID]], ORDERS[], 4)</f>
        <v>In-Store</v>
      </c>
      <c r="H243" s="4" t="str">
        <f>VLOOKUP(FACT_INCLUDES[[#This Row],[Order ID]], ORDERS[], 5)</f>
        <v>BOB7950@gmail.com</v>
      </c>
      <c r="I243" s="4">
        <f>VLOOKUP(FACT_INCLUDES[[#This Row],[Order ID]], ORDERS[], 6)</f>
        <v>36</v>
      </c>
      <c r="J243" s="54">
        <f>VLOOKUP(FACT_INCLUDES[[#This Row],[Order ID]], ORDERS[], 7)</f>
        <v>0</v>
      </c>
      <c r="K243" s="33">
        <v>0</v>
      </c>
      <c r="L243" s="4">
        <f>VLOOKUP(FACT_INCLUDES[[#This Row],[DW Version]], VERSIONS[], 2)</f>
        <v>50</v>
      </c>
      <c r="M243" s="4">
        <f>VLOOKUP(FACT_INCLUDES[[#This Row],[DW Version]], VERSIONS[], 3)</f>
        <v>3</v>
      </c>
      <c r="N243" s="4" t="str">
        <f>VLOOKUP(FACT_INCLUDES[[#This Row],[DW Version]], VERSIONS[], 4)</f>
        <v>blue</v>
      </c>
      <c r="O243" s="51">
        <f>VLOOKUP(FACT_INCLUDES[[#This Row],[DW Version]], VERSIONS[], 5)</f>
        <v>355.69981048186355</v>
      </c>
      <c r="P243" s="4" t="str">
        <f>VLOOKUP(FACT_INCLUDES[[#This Row],[DW Version]], VERSIONS[], 6)</f>
        <v>Air Zoom Elite</v>
      </c>
      <c r="Q243" s="4" t="str">
        <f>VLOOKUP(FACT_INCLUDES[[#This Row],[DW Version]], VERSIONS[], 7)</f>
        <v>Shoe</v>
      </c>
      <c r="R243" s="51">
        <f>FACT_INCLUDES[[#This Row],[Version Price]]*FACT_INCLUDES[[#This Row],[Quantity]]</f>
        <v>1422.7992419274542</v>
      </c>
      <c r="S243" s="51">
        <f>FACT_INCLUDES[[#This Row],[Amount]]*(1-FACT_INCLUDES[[#This Row],[Order Discount]])</f>
        <v>1422.7992419274542</v>
      </c>
      <c r="T243" s="51">
        <f t="shared" si="3"/>
        <v>3607.8159801396819</v>
      </c>
      <c r="U243" s="57">
        <f>FACT_INCLUDES[[#This Row],[Income]]/FACT_INCLUDES[[#This Row],[Total Order Income]]</f>
        <v>0.39436580184790038</v>
      </c>
      <c r="V243" s="33">
        <f>IF(FACT_INCLUDES[[#This Row],[Order Gap]]&gt;10, 1, 0)/COUNTIFS(FACT_INCLUDES[Order ID], FACT_INCLUDES[[#This Row],[Order ID]])</f>
        <v>0</v>
      </c>
      <c r="W243" s="33">
        <f>IF(FACT_INCLUDES[[#This Row],[Order Type]]="Online", 1, 0)/COUNTIFS(FACT_INCLUDES[Order ID], FACT_INCLUDES[[#This Row],[Order ID]])</f>
        <v>0</v>
      </c>
      <c r="X243" s="52">
        <v>624.88603061509423</v>
      </c>
      <c r="Y243" s="52">
        <v>645.16102252087887</v>
      </c>
      <c r="Z243" s="64">
        <f>IF(FACT_INCLUDES[[#This Row],[Order Type]]="Online", 1, 0)*FACT_INCLUDES[[#This Row],[Income]]</f>
        <v>0</v>
      </c>
    </row>
    <row r="244" spans="1:26" x14ac:dyDescent="0.3">
      <c r="A244" s="4">
        <v>1694</v>
      </c>
      <c r="B244" s="4">
        <v>854</v>
      </c>
      <c r="C244" s="4">
        <v>173</v>
      </c>
      <c r="D244" s="58">
        <v>1</v>
      </c>
      <c r="E244" s="28">
        <f>VLOOKUP(FACT_INCLUDES[[#This Row],[Order ID]], ORDERS[], 2)</f>
        <v>39422.622723949382</v>
      </c>
      <c r="F244" s="28">
        <f>VLOOKUP(FACT_INCLUDES[[#This Row],[Order ID]], ORDERS[], 3)</f>
        <v>39422.622723949382</v>
      </c>
      <c r="G244" s="4" t="str">
        <f>VLOOKUP(FACT_INCLUDES[[#This Row],[Order ID]], ORDERS[], 4)</f>
        <v>In-Store</v>
      </c>
      <c r="H244" s="4" t="str">
        <f>VLOOKUP(FACT_INCLUDES[[#This Row],[Order ID]], ORDERS[], 5)</f>
        <v>CJB2590@gmail.com</v>
      </c>
      <c r="I244" s="4">
        <f>VLOOKUP(FACT_INCLUDES[[#This Row],[Order ID]], ORDERS[], 6)</f>
        <v>29</v>
      </c>
      <c r="J244" s="54">
        <f>VLOOKUP(FACT_INCLUDES[[#This Row],[Order ID]], ORDERS[], 7)</f>
        <v>0</v>
      </c>
      <c r="K244" s="33">
        <v>0</v>
      </c>
      <c r="L244" s="4">
        <f>VLOOKUP(FACT_INCLUDES[[#This Row],[DW Version]], VERSIONS[], 2)</f>
        <v>17</v>
      </c>
      <c r="M244" s="4">
        <f>VLOOKUP(FACT_INCLUDES[[#This Row],[DW Version]], VERSIONS[], 3)</f>
        <v>8</v>
      </c>
      <c r="N244" s="4" t="str">
        <f>VLOOKUP(FACT_INCLUDES[[#This Row],[DW Version]], VERSIONS[], 4)</f>
        <v>silver</v>
      </c>
      <c r="O244" s="51">
        <f>VLOOKUP(FACT_INCLUDES[[#This Row],[DW Version]], VERSIONS[], 5)</f>
        <v>147.20572061210339</v>
      </c>
      <c r="P244" s="4" t="str">
        <f>VLOOKUP(FACT_INCLUDES[[#This Row],[DW Version]], VERSIONS[], 6)</f>
        <v>Free Run</v>
      </c>
      <c r="Q244" s="4" t="str">
        <f>VLOOKUP(FACT_INCLUDES[[#This Row],[DW Version]], VERSIONS[], 7)</f>
        <v>Shoe</v>
      </c>
      <c r="R244" s="51">
        <f>FACT_INCLUDES[[#This Row],[Version Price]]*FACT_INCLUDES[[#This Row],[Quantity]]</f>
        <v>147.20572061210339</v>
      </c>
      <c r="S244" s="51">
        <f>FACT_INCLUDES[[#This Row],[Amount]]*(1-FACT_INCLUDES[[#This Row],[Order Discount]])</f>
        <v>147.20572061210339</v>
      </c>
      <c r="T244" s="51">
        <f t="shared" si="3"/>
        <v>1174.5017148680413</v>
      </c>
      <c r="U244" s="57">
        <f>FACT_INCLUDES[[#This Row],[Income]]/FACT_INCLUDES[[#This Row],[Total Order Income]]</f>
        <v>0.12533461530845222</v>
      </c>
      <c r="V244" s="33">
        <f>IF(FACT_INCLUDES[[#This Row],[Order Gap]]&gt;10, 1, 0)/COUNTIFS(FACT_INCLUDES[Order ID], FACT_INCLUDES[[#This Row],[Order ID]])</f>
        <v>0</v>
      </c>
      <c r="W244" s="33">
        <f>IF(FACT_INCLUDES[[#This Row],[Order Type]]="Online", 1, 0)/COUNTIFS(FACT_INCLUDES[Order ID], FACT_INCLUDES[[#This Row],[Order ID]])</f>
        <v>0</v>
      </c>
      <c r="X244" s="52">
        <v>624.88603061509423</v>
      </c>
      <c r="Y244" s="52">
        <v>645.16102252087887</v>
      </c>
      <c r="Z244" s="64">
        <f>IF(FACT_INCLUDES[[#This Row],[Order Type]]="Online", 1, 0)*FACT_INCLUDES[[#This Row],[Income]]</f>
        <v>0</v>
      </c>
    </row>
    <row r="245" spans="1:26" x14ac:dyDescent="0.3">
      <c r="A245" s="4">
        <v>1695</v>
      </c>
      <c r="B245" s="4">
        <v>854</v>
      </c>
      <c r="C245" s="4">
        <v>585</v>
      </c>
      <c r="D245" s="58">
        <v>3</v>
      </c>
      <c r="E245" s="28">
        <f>VLOOKUP(FACT_INCLUDES[[#This Row],[Order ID]], ORDERS[], 2)</f>
        <v>39422.622723949382</v>
      </c>
      <c r="F245" s="28">
        <f>VLOOKUP(FACT_INCLUDES[[#This Row],[Order ID]], ORDERS[], 3)</f>
        <v>39422.622723949382</v>
      </c>
      <c r="G245" s="4" t="str">
        <f>VLOOKUP(FACT_INCLUDES[[#This Row],[Order ID]], ORDERS[], 4)</f>
        <v>In-Store</v>
      </c>
      <c r="H245" s="4" t="str">
        <f>VLOOKUP(FACT_INCLUDES[[#This Row],[Order ID]], ORDERS[], 5)</f>
        <v>CJB2590@gmail.com</v>
      </c>
      <c r="I245" s="4">
        <f>VLOOKUP(FACT_INCLUDES[[#This Row],[Order ID]], ORDERS[], 6)</f>
        <v>29</v>
      </c>
      <c r="J245" s="54">
        <f>VLOOKUP(FACT_INCLUDES[[#This Row],[Order ID]], ORDERS[], 7)</f>
        <v>0</v>
      </c>
      <c r="K245" s="33">
        <v>0</v>
      </c>
      <c r="L245" s="4">
        <f>VLOOKUP(FACT_INCLUDES[[#This Row],[DW Version]], VERSIONS[], 2)</f>
        <v>60</v>
      </c>
      <c r="M245" s="4">
        <f>VLOOKUP(FACT_INCLUDES[[#This Row],[DW Version]], VERSIONS[], 3)</f>
        <v>4.5</v>
      </c>
      <c r="N245" s="4" t="str">
        <f>VLOOKUP(FACT_INCLUDES[[#This Row],[DW Version]], VERSIONS[], 4)</f>
        <v>orange</v>
      </c>
      <c r="O245" s="51">
        <f>VLOOKUP(FACT_INCLUDES[[#This Row],[DW Version]], VERSIONS[], 5)</f>
        <v>342.43199808531261</v>
      </c>
      <c r="P245" s="4" t="str">
        <f>VLOOKUP(FACT_INCLUDES[[#This Row],[DW Version]], VERSIONS[], 6)</f>
        <v>Magista Obra</v>
      </c>
      <c r="Q245" s="4" t="str">
        <f>VLOOKUP(FACT_INCLUDES[[#This Row],[DW Version]], VERSIONS[], 7)</f>
        <v>Shoe</v>
      </c>
      <c r="R245" s="51">
        <f>FACT_INCLUDES[[#This Row],[Version Price]]*FACT_INCLUDES[[#This Row],[Quantity]]</f>
        <v>1027.2959942559378</v>
      </c>
      <c r="S245" s="51">
        <f>FACT_INCLUDES[[#This Row],[Amount]]*(1-FACT_INCLUDES[[#This Row],[Order Discount]])</f>
        <v>1027.2959942559378</v>
      </c>
      <c r="T245" s="51">
        <f t="shared" si="3"/>
        <v>1174.5017148680413</v>
      </c>
      <c r="U245" s="57">
        <f>FACT_INCLUDES[[#This Row],[Income]]/FACT_INCLUDES[[#This Row],[Total Order Income]]</f>
        <v>0.87466538469154764</v>
      </c>
      <c r="V245" s="33">
        <f>IF(FACT_INCLUDES[[#This Row],[Order Gap]]&gt;10, 1, 0)/COUNTIFS(FACT_INCLUDES[Order ID], FACT_INCLUDES[[#This Row],[Order ID]])</f>
        <v>0</v>
      </c>
      <c r="W245" s="33">
        <f>IF(FACT_INCLUDES[[#This Row],[Order Type]]="Online", 1, 0)/COUNTIFS(FACT_INCLUDES[Order ID], FACT_INCLUDES[[#This Row],[Order ID]])</f>
        <v>0</v>
      </c>
      <c r="X245" s="52">
        <v>624.88603061509423</v>
      </c>
      <c r="Y245" s="52">
        <v>645.16102252087887</v>
      </c>
      <c r="Z245" s="64">
        <f>IF(FACT_INCLUDES[[#This Row],[Order Type]]="Online", 1, 0)*FACT_INCLUDES[[#This Row],[Income]]</f>
        <v>0</v>
      </c>
    </row>
    <row r="246" spans="1:26" x14ac:dyDescent="0.3">
      <c r="A246" s="4">
        <v>1791</v>
      </c>
      <c r="B246" s="4">
        <v>902</v>
      </c>
      <c r="C246" s="4">
        <v>805</v>
      </c>
      <c r="D246" s="58">
        <v>3</v>
      </c>
      <c r="E246" s="28">
        <f>VLOOKUP(FACT_INCLUDES[[#This Row],[Order ID]], ORDERS[], 2)</f>
        <v>39177.508631002704</v>
      </c>
      <c r="F246" s="28">
        <f>VLOOKUP(FACT_INCLUDES[[#This Row],[Order ID]], ORDERS[], 3)</f>
        <v>39177.508631002704</v>
      </c>
      <c r="G246" s="4" t="str">
        <f>VLOOKUP(FACT_INCLUDES[[#This Row],[Order ID]], ORDERS[], 4)</f>
        <v>In-Store</v>
      </c>
      <c r="H246" s="4" t="str">
        <f>VLOOKUP(FACT_INCLUDES[[#This Row],[Order ID]], ORDERS[], 5)</f>
        <v>AQZ7929@gmail.com</v>
      </c>
      <c r="I246" s="4">
        <f>VLOOKUP(FACT_INCLUDES[[#This Row],[Order ID]], ORDERS[], 6)</f>
        <v>38</v>
      </c>
      <c r="J246" s="54">
        <f>VLOOKUP(FACT_INCLUDES[[#This Row],[Order ID]], ORDERS[], 7)</f>
        <v>0</v>
      </c>
      <c r="K246" s="33">
        <v>0</v>
      </c>
      <c r="L246" s="4">
        <f>VLOOKUP(FACT_INCLUDES[[#This Row],[DW Version]], VERSIONS[], 2)</f>
        <v>82</v>
      </c>
      <c r="M246" s="4">
        <f>VLOOKUP(FACT_INCLUDES[[#This Row],[DW Version]], VERSIONS[], 3)</f>
        <v>6</v>
      </c>
      <c r="N246" s="4" t="str">
        <f>VLOOKUP(FACT_INCLUDES[[#This Row],[DW Version]], VERSIONS[], 4)</f>
        <v>gold</v>
      </c>
      <c r="O246" s="51">
        <f>VLOOKUP(FACT_INCLUDES[[#This Row],[DW Version]], VERSIONS[], 5)</f>
        <v>42.583856404103187</v>
      </c>
      <c r="P246" s="4" t="str">
        <f>VLOOKUP(FACT_INCLUDES[[#This Row],[DW Version]], VERSIONS[], 6)</f>
        <v>Flex 2-in-1 Shorts</v>
      </c>
      <c r="Q246" s="4" t="str">
        <f>VLOOKUP(FACT_INCLUDES[[#This Row],[DW Version]], VERSIONS[], 7)</f>
        <v>Apparel</v>
      </c>
      <c r="R246" s="51">
        <f>FACT_INCLUDES[[#This Row],[Version Price]]*FACT_INCLUDES[[#This Row],[Quantity]]</f>
        <v>127.75156921230956</v>
      </c>
      <c r="S246" s="51">
        <f>FACT_INCLUDES[[#This Row],[Amount]]*(1-FACT_INCLUDES[[#This Row],[Order Discount]])</f>
        <v>127.75156921230956</v>
      </c>
      <c r="T246" s="51">
        <f t="shared" si="3"/>
        <v>616.24623258972383</v>
      </c>
      <c r="U246" s="57">
        <f>FACT_INCLUDES[[#This Row],[Income]]/FACT_INCLUDES[[#This Row],[Total Order Income]]</f>
        <v>0.20730604498050098</v>
      </c>
      <c r="V246" s="33">
        <f>IF(FACT_INCLUDES[[#This Row],[Order Gap]]&gt;10, 1, 0)/COUNTIFS(FACT_INCLUDES[Order ID], FACT_INCLUDES[[#This Row],[Order ID]])</f>
        <v>0</v>
      </c>
      <c r="W246" s="33">
        <f>IF(FACT_INCLUDES[[#This Row],[Order Type]]="Online", 1, 0)/COUNTIFS(FACT_INCLUDES[Order ID], FACT_INCLUDES[[#This Row],[Order ID]])</f>
        <v>0</v>
      </c>
      <c r="X246" s="52">
        <v>624.88603061509423</v>
      </c>
      <c r="Y246" s="52">
        <v>645.16102252087887</v>
      </c>
      <c r="Z246" s="64">
        <f>IF(FACT_INCLUDES[[#This Row],[Order Type]]="Online", 1, 0)*FACT_INCLUDES[[#This Row],[Income]]</f>
        <v>0</v>
      </c>
    </row>
    <row r="247" spans="1:26" x14ac:dyDescent="0.3">
      <c r="A247" s="4">
        <v>1792</v>
      </c>
      <c r="B247" s="4">
        <v>902</v>
      </c>
      <c r="C247" s="4">
        <v>814</v>
      </c>
      <c r="D247" s="58">
        <v>5</v>
      </c>
      <c r="E247" s="28">
        <f>VLOOKUP(FACT_INCLUDES[[#This Row],[Order ID]], ORDERS[], 2)</f>
        <v>39177.508631002704</v>
      </c>
      <c r="F247" s="28">
        <f>VLOOKUP(FACT_INCLUDES[[#This Row],[Order ID]], ORDERS[], 3)</f>
        <v>39177.508631002704</v>
      </c>
      <c r="G247" s="4" t="str">
        <f>VLOOKUP(FACT_INCLUDES[[#This Row],[Order ID]], ORDERS[], 4)</f>
        <v>In-Store</v>
      </c>
      <c r="H247" s="4" t="str">
        <f>VLOOKUP(FACT_INCLUDES[[#This Row],[Order ID]], ORDERS[], 5)</f>
        <v>AQZ7929@gmail.com</v>
      </c>
      <c r="I247" s="4">
        <f>VLOOKUP(FACT_INCLUDES[[#This Row],[Order ID]], ORDERS[], 6)</f>
        <v>38</v>
      </c>
      <c r="J247" s="54">
        <f>VLOOKUP(FACT_INCLUDES[[#This Row],[Order ID]], ORDERS[], 7)</f>
        <v>0</v>
      </c>
      <c r="K247" s="33">
        <v>0</v>
      </c>
      <c r="L247" s="4">
        <f>VLOOKUP(FACT_INCLUDES[[#This Row],[DW Version]], VERSIONS[], 2)</f>
        <v>83</v>
      </c>
      <c r="M247" s="4">
        <f>VLOOKUP(FACT_INCLUDES[[#This Row],[DW Version]], VERSIONS[], 3)</f>
        <v>3.5</v>
      </c>
      <c r="N247" s="4" t="str">
        <f>VLOOKUP(FACT_INCLUDES[[#This Row],[DW Version]], VERSIONS[], 4)</f>
        <v>white</v>
      </c>
      <c r="O247" s="51">
        <f>VLOOKUP(FACT_INCLUDES[[#This Row],[DW Version]], VERSIONS[], 5)</f>
        <v>97.698932675482865</v>
      </c>
      <c r="P247" s="4" t="str">
        <f>VLOOKUP(FACT_INCLUDES[[#This Row],[DW Version]], VERSIONS[], 6)</f>
        <v>Dri-FIT Academy Pants</v>
      </c>
      <c r="Q247" s="4" t="str">
        <f>VLOOKUP(FACT_INCLUDES[[#This Row],[DW Version]], VERSIONS[], 7)</f>
        <v>Apparel</v>
      </c>
      <c r="R247" s="51">
        <f>FACT_INCLUDES[[#This Row],[Version Price]]*FACT_INCLUDES[[#This Row],[Quantity]]</f>
        <v>488.49466337741433</v>
      </c>
      <c r="S247" s="51">
        <f>FACT_INCLUDES[[#This Row],[Amount]]*(1-FACT_INCLUDES[[#This Row],[Order Discount]])</f>
        <v>488.49466337741433</v>
      </c>
      <c r="T247" s="51">
        <f t="shared" si="3"/>
        <v>616.24623258972383</v>
      </c>
      <c r="U247" s="57">
        <f>FACT_INCLUDES[[#This Row],[Income]]/FACT_INCLUDES[[#This Row],[Total Order Income]]</f>
        <v>0.79269395501949913</v>
      </c>
      <c r="V247" s="33">
        <f>IF(FACT_INCLUDES[[#This Row],[Order Gap]]&gt;10, 1, 0)/COUNTIFS(FACT_INCLUDES[Order ID], FACT_INCLUDES[[#This Row],[Order ID]])</f>
        <v>0</v>
      </c>
      <c r="W247" s="33">
        <f>IF(FACT_INCLUDES[[#This Row],[Order Type]]="Online", 1, 0)/COUNTIFS(FACT_INCLUDES[Order ID], FACT_INCLUDES[[#This Row],[Order ID]])</f>
        <v>0</v>
      </c>
      <c r="X247" s="52">
        <v>624.88603061509423</v>
      </c>
      <c r="Y247" s="52">
        <v>645.16102252087887</v>
      </c>
      <c r="Z247" s="64">
        <f>IF(FACT_INCLUDES[[#This Row],[Order Type]]="Online", 1, 0)*FACT_INCLUDES[[#This Row],[Income]]</f>
        <v>0</v>
      </c>
    </row>
    <row r="248" spans="1:26" x14ac:dyDescent="0.3">
      <c r="A248" s="4">
        <v>1817</v>
      </c>
      <c r="B248" s="4">
        <v>916</v>
      </c>
      <c r="C248" s="4">
        <v>852</v>
      </c>
      <c r="D248" s="58">
        <v>1</v>
      </c>
      <c r="E248" s="28">
        <f>VLOOKUP(FACT_INCLUDES[[#This Row],[Order ID]], ORDERS[], 2)</f>
        <v>39435.931231752867</v>
      </c>
      <c r="F248" s="28">
        <f>VLOOKUP(FACT_INCLUDES[[#This Row],[Order ID]], ORDERS[], 3)</f>
        <v>39435.931231752867</v>
      </c>
      <c r="G248" s="4" t="str">
        <f>VLOOKUP(FACT_INCLUDES[[#This Row],[Order ID]], ORDERS[], 4)</f>
        <v>In-Store</v>
      </c>
      <c r="H248" s="4" t="str">
        <f>VLOOKUP(FACT_INCLUDES[[#This Row],[Order ID]], ORDERS[], 5)</f>
        <v>MGY2385@gmail.com</v>
      </c>
      <c r="I248" s="4">
        <f>VLOOKUP(FACT_INCLUDES[[#This Row],[Order ID]], ORDERS[], 6)</f>
        <v>48</v>
      </c>
      <c r="J248" s="54">
        <f>VLOOKUP(FACT_INCLUDES[[#This Row],[Order ID]], ORDERS[], 7)</f>
        <v>0</v>
      </c>
      <c r="K248" s="33">
        <v>0</v>
      </c>
      <c r="L248" s="4">
        <f>VLOOKUP(FACT_INCLUDES[[#This Row],[DW Version]], VERSIONS[], 2)</f>
        <v>86</v>
      </c>
      <c r="M248" s="4">
        <f>VLOOKUP(FACT_INCLUDES[[#This Row],[DW Version]], VERSIONS[], 3)</f>
        <v>10</v>
      </c>
      <c r="N248" s="4" t="str">
        <f>VLOOKUP(FACT_INCLUDES[[#This Row],[DW Version]], VERSIONS[], 4)</f>
        <v>white</v>
      </c>
      <c r="O248" s="51">
        <f>VLOOKUP(FACT_INCLUDES[[#This Row],[DW Version]], VERSIONS[], 5)</f>
        <v>302.16244986410089</v>
      </c>
      <c r="P248" s="4" t="str">
        <f>VLOOKUP(FACT_INCLUDES[[#This Row],[DW Version]], VERSIONS[], 6)</f>
        <v>Challenger Long-Sleeve</v>
      </c>
      <c r="Q248" s="4" t="str">
        <f>VLOOKUP(FACT_INCLUDES[[#This Row],[DW Version]], VERSIONS[], 7)</f>
        <v>Apparel</v>
      </c>
      <c r="R248" s="51">
        <f>FACT_INCLUDES[[#This Row],[Version Price]]*FACT_INCLUDES[[#This Row],[Quantity]]</f>
        <v>302.16244986410089</v>
      </c>
      <c r="S248" s="51">
        <f>FACT_INCLUDES[[#This Row],[Amount]]*(1-FACT_INCLUDES[[#This Row],[Order Discount]])</f>
        <v>302.16244986410089</v>
      </c>
      <c r="T248" s="51">
        <f t="shared" si="3"/>
        <v>302.16244986410089</v>
      </c>
      <c r="U248" s="57">
        <f>FACT_INCLUDES[[#This Row],[Income]]/FACT_INCLUDES[[#This Row],[Total Order Income]]</f>
        <v>1</v>
      </c>
      <c r="V248" s="33">
        <f>IF(FACT_INCLUDES[[#This Row],[Order Gap]]&gt;10, 1, 0)/COUNTIFS(FACT_INCLUDES[Order ID], FACT_INCLUDES[[#This Row],[Order ID]])</f>
        <v>0</v>
      </c>
      <c r="W248" s="33">
        <f>IF(FACT_INCLUDES[[#This Row],[Order Type]]="Online", 1, 0)/COUNTIFS(FACT_INCLUDES[Order ID], FACT_INCLUDES[[#This Row],[Order ID]])</f>
        <v>0</v>
      </c>
      <c r="X248" s="52">
        <v>624.88603061509423</v>
      </c>
      <c r="Y248" s="52">
        <v>645.16102252087887</v>
      </c>
      <c r="Z248" s="64">
        <f>IF(FACT_INCLUDES[[#This Row],[Order Type]]="Online", 1, 0)*FACT_INCLUDES[[#This Row],[Income]]</f>
        <v>0</v>
      </c>
    </row>
    <row r="249" spans="1:26" x14ac:dyDescent="0.3">
      <c r="A249" s="4">
        <v>1836</v>
      </c>
      <c r="B249" s="4">
        <v>926</v>
      </c>
      <c r="C249" s="4">
        <v>120</v>
      </c>
      <c r="D249" s="58">
        <v>1</v>
      </c>
      <c r="E249" s="28">
        <f>VLOOKUP(FACT_INCLUDES[[#This Row],[Order ID]], ORDERS[], 2)</f>
        <v>39295.916960815295</v>
      </c>
      <c r="F249" s="28">
        <f>VLOOKUP(FACT_INCLUDES[[#This Row],[Order ID]], ORDERS[], 3)</f>
        <v>39295.916960815295</v>
      </c>
      <c r="G249" s="4" t="str">
        <f>VLOOKUP(FACT_INCLUDES[[#This Row],[Order ID]], ORDERS[], 4)</f>
        <v>In-Store</v>
      </c>
      <c r="H249" s="4" t="str">
        <f>VLOOKUP(FACT_INCLUDES[[#This Row],[Order ID]], ORDERS[], 5)</f>
        <v>GGX4118@gmail.com</v>
      </c>
      <c r="I249" s="4">
        <f>VLOOKUP(FACT_INCLUDES[[#This Row],[Order ID]], ORDERS[], 6)</f>
        <v>18</v>
      </c>
      <c r="J249" s="54">
        <f>VLOOKUP(FACT_INCLUDES[[#This Row],[Order ID]], ORDERS[], 7)</f>
        <v>0</v>
      </c>
      <c r="K249" s="33">
        <v>0</v>
      </c>
      <c r="L249" s="4">
        <f>VLOOKUP(FACT_INCLUDES[[#This Row],[DW Version]], VERSIONS[], 2)</f>
        <v>12</v>
      </c>
      <c r="M249" s="4">
        <f>VLOOKUP(FACT_INCLUDES[[#This Row],[DW Version]], VERSIONS[], 3)</f>
        <v>9.5</v>
      </c>
      <c r="N249" s="4" t="str">
        <f>VLOOKUP(FACT_INCLUDES[[#This Row],[DW Version]], VERSIONS[], 4)</f>
        <v>red</v>
      </c>
      <c r="O249" s="51">
        <f>VLOOKUP(FACT_INCLUDES[[#This Row],[DW Version]], VERSIONS[], 5)</f>
        <v>199.66042700000088</v>
      </c>
      <c r="P249" s="4" t="str">
        <f>VLOOKUP(FACT_INCLUDES[[#This Row],[DW Version]], VERSIONS[], 6)</f>
        <v>Pegasus</v>
      </c>
      <c r="Q249" s="4" t="str">
        <f>VLOOKUP(FACT_INCLUDES[[#This Row],[DW Version]], VERSIONS[], 7)</f>
        <v>Shoe</v>
      </c>
      <c r="R249" s="51">
        <f>FACT_INCLUDES[[#This Row],[Version Price]]*FACT_INCLUDES[[#This Row],[Quantity]]</f>
        <v>199.66042700000088</v>
      </c>
      <c r="S249" s="51">
        <f>FACT_INCLUDES[[#This Row],[Amount]]*(1-FACT_INCLUDES[[#This Row],[Order Discount]])</f>
        <v>199.66042700000088</v>
      </c>
      <c r="T249" s="51">
        <f t="shared" si="3"/>
        <v>2843.6645079978284</v>
      </c>
      <c r="U249" s="57">
        <f>FACT_INCLUDES[[#This Row],[Income]]/FACT_INCLUDES[[#This Row],[Total Order Income]]</f>
        <v>7.0212370847001951E-2</v>
      </c>
      <c r="V249" s="33">
        <f>IF(FACT_INCLUDES[[#This Row],[Order Gap]]&gt;10, 1, 0)/COUNTIFS(FACT_INCLUDES[Order ID], FACT_INCLUDES[[#This Row],[Order ID]])</f>
        <v>0</v>
      </c>
      <c r="W249" s="33">
        <f>IF(FACT_INCLUDES[[#This Row],[Order Type]]="Online", 1, 0)/COUNTIFS(FACT_INCLUDES[Order ID], FACT_INCLUDES[[#This Row],[Order ID]])</f>
        <v>0</v>
      </c>
      <c r="X249" s="52">
        <v>624.88603061509423</v>
      </c>
      <c r="Y249" s="52">
        <v>645.16102252087887</v>
      </c>
      <c r="Z249" s="64">
        <f>IF(FACT_INCLUDES[[#This Row],[Order Type]]="Online", 1, 0)*FACT_INCLUDES[[#This Row],[Income]]</f>
        <v>0</v>
      </c>
    </row>
    <row r="250" spans="1:26" x14ac:dyDescent="0.3">
      <c r="A250" s="4">
        <v>1837</v>
      </c>
      <c r="B250" s="4">
        <v>926</v>
      </c>
      <c r="C250" s="4">
        <v>136</v>
      </c>
      <c r="D250" s="58">
        <v>4</v>
      </c>
      <c r="E250" s="28">
        <f>VLOOKUP(FACT_INCLUDES[[#This Row],[Order ID]], ORDERS[], 2)</f>
        <v>39295.916960815295</v>
      </c>
      <c r="F250" s="28">
        <f>VLOOKUP(FACT_INCLUDES[[#This Row],[Order ID]], ORDERS[], 3)</f>
        <v>39295.916960815295</v>
      </c>
      <c r="G250" s="4" t="str">
        <f>VLOOKUP(FACT_INCLUDES[[#This Row],[Order ID]], ORDERS[], 4)</f>
        <v>In-Store</v>
      </c>
      <c r="H250" s="4" t="str">
        <f>VLOOKUP(FACT_INCLUDES[[#This Row],[Order ID]], ORDERS[], 5)</f>
        <v>GGX4118@gmail.com</v>
      </c>
      <c r="I250" s="4">
        <f>VLOOKUP(FACT_INCLUDES[[#This Row],[Order ID]], ORDERS[], 6)</f>
        <v>18</v>
      </c>
      <c r="J250" s="54">
        <f>VLOOKUP(FACT_INCLUDES[[#This Row],[Order ID]], ORDERS[], 7)</f>
        <v>0</v>
      </c>
      <c r="K250" s="33">
        <v>0</v>
      </c>
      <c r="L250" s="4">
        <f>VLOOKUP(FACT_INCLUDES[[#This Row],[DW Version]], VERSIONS[], 2)</f>
        <v>14</v>
      </c>
      <c r="M250" s="4">
        <f>VLOOKUP(FACT_INCLUDES[[#This Row],[DW Version]], VERSIONS[], 3)</f>
        <v>7</v>
      </c>
      <c r="N250" s="4" t="str">
        <f>VLOOKUP(FACT_INCLUDES[[#This Row],[DW Version]], VERSIONS[], 4)</f>
        <v>white</v>
      </c>
      <c r="O250" s="51">
        <f>VLOOKUP(FACT_INCLUDES[[#This Row],[DW Version]], VERSIONS[], 5)</f>
        <v>271.38840371457627</v>
      </c>
      <c r="P250" s="4" t="str">
        <f>VLOOKUP(FACT_INCLUDES[[#This Row],[DW Version]], VERSIONS[], 6)</f>
        <v>ZoomX</v>
      </c>
      <c r="Q250" s="4" t="str">
        <f>VLOOKUP(FACT_INCLUDES[[#This Row],[DW Version]], VERSIONS[], 7)</f>
        <v>Shoe</v>
      </c>
      <c r="R250" s="51">
        <f>FACT_INCLUDES[[#This Row],[Version Price]]*FACT_INCLUDES[[#This Row],[Quantity]]</f>
        <v>1085.5536148583051</v>
      </c>
      <c r="S250" s="51">
        <f>FACT_INCLUDES[[#This Row],[Amount]]*(1-FACT_INCLUDES[[#This Row],[Order Discount]])</f>
        <v>1085.5536148583051</v>
      </c>
      <c r="T250" s="51">
        <f t="shared" si="3"/>
        <v>2843.6645079978284</v>
      </c>
      <c r="U250" s="57">
        <f>FACT_INCLUDES[[#This Row],[Income]]/FACT_INCLUDES[[#This Row],[Total Order Income]]</f>
        <v>0.3817446157256516</v>
      </c>
      <c r="V250" s="33">
        <f>IF(FACT_INCLUDES[[#This Row],[Order Gap]]&gt;10, 1, 0)/COUNTIFS(FACT_INCLUDES[Order ID], FACT_INCLUDES[[#This Row],[Order ID]])</f>
        <v>0</v>
      </c>
      <c r="W250" s="33">
        <f>IF(FACT_INCLUDES[[#This Row],[Order Type]]="Online", 1, 0)/COUNTIFS(FACT_INCLUDES[Order ID], FACT_INCLUDES[[#This Row],[Order ID]])</f>
        <v>0</v>
      </c>
      <c r="X250" s="52">
        <v>624.88603061509423</v>
      </c>
      <c r="Y250" s="52">
        <v>645.16102252087887</v>
      </c>
      <c r="Z250" s="64">
        <f>IF(FACT_INCLUDES[[#This Row],[Order Type]]="Online", 1, 0)*FACT_INCLUDES[[#This Row],[Income]]</f>
        <v>0</v>
      </c>
    </row>
    <row r="251" spans="1:26" x14ac:dyDescent="0.3">
      <c r="A251" s="4">
        <v>1838</v>
      </c>
      <c r="B251" s="4">
        <v>926</v>
      </c>
      <c r="C251" s="4">
        <v>214</v>
      </c>
      <c r="D251" s="58">
        <v>4</v>
      </c>
      <c r="E251" s="28">
        <f>VLOOKUP(FACT_INCLUDES[[#This Row],[Order ID]], ORDERS[], 2)</f>
        <v>39295.916960815295</v>
      </c>
      <c r="F251" s="28">
        <f>VLOOKUP(FACT_INCLUDES[[#This Row],[Order ID]], ORDERS[], 3)</f>
        <v>39295.916960815295</v>
      </c>
      <c r="G251" s="4" t="str">
        <f>VLOOKUP(FACT_INCLUDES[[#This Row],[Order ID]], ORDERS[], 4)</f>
        <v>In-Store</v>
      </c>
      <c r="H251" s="4" t="str">
        <f>VLOOKUP(FACT_INCLUDES[[#This Row],[Order ID]], ORDERS[], 5)</f>
        <v>GGX4118@gmail.com</v>
      </c>
      <c r="I251" s="4">
        <f>VLOOKUP(FACT_INCLUDES[[#This Row],[Order ID]], ORDERS[], 6)</f>
        <v>18</v>
      </c>
      <c r="J251" s="54">
        <f>VLOOKUP(FACT_INCLUDES[[#This Row],[Order ID]], ORDERS[], 7)</f>
        <v>0</v>
      </c>
      <c r="K251" s="33">
        <v>0</v>
      </c>
      <c r="L251" s="4">
        <f>VLOOKUP(FACT_INCLUDES[[#This Row],[DW Version]], VERSIONS[], 2)</f>
        <v>21</v>
      </c>
      <c r="M251" s="4">
        <f>VLOOKUP(FACT_INCLUDES[[#This Row],[DW Version]], VERSIONS[], 3)</f>
        <v>11.5</v>
      </c>
      <c r="N251" s="4" t="str">
        <f>VLOOKUP(FACT_INCLUDES[[#This Row],[DW Version]], VERSIONS[], 4)</f>
        <v>white</v>
      </c>
      <c r="O251" s="51">
        <f>VLOOKUP(FACT_INCLUDES[[#This Row],[DW Version]], VERSIONS[], 5)</f>
        <v>389.6126165348806</v>
      </c>
      <c r="P251" s="4" t="str">
        <f>VLOOKUP(FACT_INCLUDES[[#This Row],[DW Version]], VERSIONS[], 6)</f>
        <v>Huarache</v>
      </c>
      <c r="Q251" s="4" t="str">
        <f>VLOOKUP(FACT_INCLUDES[[#This Row],[DW Version]], VERSIONS[], 7)</f>
        <v>Shoe</v>
      </c>
      <c r="R251" s="51">
        <f>FACT_INCLUDES[[#This Row],[Version Price]]*FACT_INCLUDES[[#This Row],[Quantity]]</f>
        <v>1558.4504661395224</v>
      </c>
      <c r="S251" s="51">
        <f>FACT_INCLUDES[[#This Row],[Amount]]*(1-FACT_INCLUDES[[#This Row],[Order Discount]])</f>
        <v>1558.4504661395224</v>
      </c>
      <c r="T251" s="51">
        <f t="shared" si="3"/>
        <v>2843.6645079978284</v>
      </c>
      <c r="U251" s="57">
        <f>FACT_INCLUDES[[#This Row],[Income]]/FACT_INCLUDES[[#This Row],[Total Order Income]]</f>
        <v>0.5480430134273464</v>
      </c>
      <c r="V251" s="33">
        <f>IF(FACT_INCLUDES[[#This Row],[Order Gap]]&gt;10, 1, 0)/COUNTIFS(FACT_INCLUDES[Order ID], FACT_INCLUDES[[#This Row],[Order ID]])</f>
        <v>0</v>
      </c>
      <c r="W251" s="33">
        <f>IF(FACT_INCLUDES[[#This Row],[Order Type]]="Online", 1, 0)/COUNTIFS(FACT_INCLUDES[Order ID], FACT_INCLUDES[[#This Row],[Order ID]])</f>
        <v>0</v>
      </c>
      <c r="X251" s="52">
        <v>624.88603061509423</v>
      </c>
      <c r="Y251" s="52">
        <v>645.16102252087887</v>
      </c>
      <c r="Z251" s="64">
        <f>IF(FACT_INCLUDES[[#This Row],[Order Type]]="Online", 1, 0)*FACT_INCLUDES[[#This Row],[Income]]</f>
        <v>0</v>
      </c>
    </row>
    <row r="252" spans="1:26" x14ac:dyDescent="0.3">
      <c r="A252" s="4">
        <v>1892</v>
      </c>
      <c r="B252" s="4">
        <v>950</v>
      </c>
      <c r="C252" s="4">
        <v>241</v>
      </c>
      <c r="D252" s="58">
        <v>5</v>
      </c>
      <c r="E252" s="28">
        <f>VLOOKUP(FACT_INCLUDES[[#This Row],[Order ID]], ORDERS[], 2)</f>
        <v>39414.103018232578</v>
      </c>
      <c r="F252" s="28">
        <f>VLOOKUP(FACT_INCLUDES[[#This Row],[Order ID]], ORDERS[], 3)</f>
        <v>39414.103018232578</v>
      </c>
      <c r="G252" s="4" t="str">
        <f>VLOOKUP(FACT_INCLUDES[[#This Row],[Order ID]], ORDERS[], 4)</f>
        <v>In-Store</v>
      </c>
      <c r="H252" s="4" t="str">
        <f>VLOOKUP(FACT_INCLUDES[[#This Row],[Order ID]], ORDERS[], 5)</f>
        <v>OHB3660@gmail.com</v>
      </c>
      <c r="I252" s="4">
        <f>VLOOKUP(FACT_INCLUDES[[#This Row],[Order ID]], ORDERS[], 6)</f>
        <v>7</v>
      </c>
      <c r="J252" s="54">
        <f>VLOOKUP(FACT_INCLUDES[[#This Row],[Order ID]], ORDERS[], 7)</f>
        <v>0</v>
      </c>
      <c r="K252" s="33">
        <v>0</v>
      </c>
      <c r="L252" s="4">
        <f>VLOOKUP(FACT_INCLUDES[[#This Row],[DW Version]], VERSIONS[], 2)</f>
        <v>24</v>
      </c>
      <c r="M252" s="4">
        <f>VLOOKUP(FACT_INCLUDES[[#This Row],[DW Version]], VERSIONS[], 3)</f>
        <v>5</v>
      </c>
      <c r="N252" s="4" t="str">
        <f>VLOOKUP(FACT_INCLUDES[[#This Row],[DW Version]], VERSIONS[], 4)</f>
        <v>white</v>
      </c>
      <c r="O252" s="51">
        <f>VLOOKUP(FACT_INCLUDES[[#This Row],[DW Version]], VERSIONS[], 5)</f>
        <v>57.267638414333334</v>
      </c>
      <c r="P252" s="4" t="str">
        <f>VLOOKUP(FACT_INCLUDES[[#This Row],[DW Version]], VERSIONS[], 6)</f>
        <v>Zoom Fly</v>
      </c>
      <c r="Q252" s="4" t="str">
        <f>VLOOKUP(FACT_INCLUDES[[#This Row],[DW Version]], VERSIONS[], 7)</f>
        <v>Shoe</v>
      </c>
      <c r="R252" s="51">
        <f>FACT_INCLUDES[[#This Row],[Version Price]]*FACT_INCLUDES[[#This Row],[Quantity]]</f>
        <v>286.33819207166664</v>
      </c>
      <c r="S252" s="51">
        <f>FACT_INCLUDES[[#This Row],[Amount]]*(1-FACT_INCLUDES[[#This Row],[Order Discount]])</f>
        <v>286.33819207166664</v>
      </c>
      <c r="T252" s="51">
        <f t="shared" si="3"/>
        <v>420.09128727514712</v>
      </c>
      <c r="U252" s="57">
        <f>FACT_INCLUDES[[#This Row],[Income]]/FACT_INCLUDES[[#This Row],[Total Order Income]]</f>
        <v>0.68160945190973166</v>
      </c>
      <c r="V252" s="33">
        <f>IF(FACT_INCLUDES[[#This Row],[Order Gap]]&gt;10, 1, 0)/COUNTIFS(FACT_INCLUDES[Order ID], FACT_INCLUDES[[#This Row],[Order ID]])</f>
        <v>0</v>
      </c>
      <c r="W252" s="33">
        <f>IF(FACT_INCLUDES[[#This Row],[Order Type]]="Online", 1, 0)/COUNTIFS(FACT_INCLUDES[Order ID], FACT_INCLUDES[[#This Row],[Order ID]])</f>
        <v>0</v>
      </c>
      <c r="X252" s="52">
        <v>624.88603061509423</v>
      </c>
      <c r="Y252" s="52">
        <v>645.16102252087887</v>
      </c>
      <c r="Z252" s="64">
        <f>IF(FACT_INCLUDES[[#This Row],[Order Type]]="Online", 1, 0)*FACT_INCLUDES[[#This Row],[Income]]</f>
        <v>0</v>
      </c>
    </row>
    <row r="253" spans="1:26" x14ac:dyDescent="0.3">
      <c r="A253" s="4">
        <v>1893</v>
      </c>
      <c r="B253" s="4">
        <v>950</v>
      </c>
      <c r="C253" s="4">
        <v>778</v>
      </c>
      <c r="D253" s="58">
        <v>2</v>
      </c>
      <c r="E253" s="28">
        <f>VLOOKUP(FACT_INCLUDES[[#This Row],[Order ID]], ORDERS[], 2)</f>
        <v>39414.103018232578</v>
      </c>
      <c r="F253" s="28">
        <f>VLOOKUP(FACT_INCLUDES[[#This Row],[Order ID]], ORDERS[], 3)</f>
        <v>39414.103018232578</v>
      </c>
      <c r="G253" s="4" t="str">
        <f>VLOOKUP(FACT_INCLUDES[[#This Row],[Order ID]], ORDERS[], 4)</f>
        <v>In-Store</v>
      </c>
      <c r="H253" s="4" t="str">
        <f>VLOOKUP(FACT_INCLUDES[[#This Row],[Order ID]], ORDERS[], 5)</f>
        <v>OHB3660@gmail.com</v>
      </c>
      <c r="I253" s="4">
        <f>VLOOKUP(FACT_INCLUDES[[#This Row],[Order ID]], ORDERS[], 6)</f>
        <v>7</v>
      </c>
      <c r="J253" s="54">
        <f>VLOOKUP(FACT_INCLUDES[[#This Row],[Order ID]], ORDERS[], 7)</f>
        <v>0</v>
      </c>
      <c r="K253" s="33">
        <v>0</v>
      </c>
      <c r="L253" s="4">
        <f>VLOOKUP(FACT_INCLUDES[[#This Row],[DW Version]], VERSIONS[], 2)</f>
        <v>79</v>
      </c>
      <c r="M253" s="4">
        <f>VLOOKUP(FACT_INCLUDES[[#This Row],[DW Version]], VERSIONS[], 3)</f>
        <v>12.5</v>
      </c>
      <c r="N253" s="4" t="str">
        <f>VLOOKUP(FACT_INCLUDES[[#This Row],[DW Version]], VERSIONS[], 4)</f>
        <v>white</v>
      </c>
      <c r="O253" s="51">
        <f>VLOOKUP(FACT_INCLUDES[[#This Row],[DW Version]], VERSIONS[], 5)</f>
        <v>66.876547601740242</v>
      </c>
      <c r="P253" s="4" t="str">
        <f>VLOOKUP(FACT_INCLUDES[[#This Row],[DW Version]], VERSIONS[], 6)</f>
        <v>Zoom Gravity</v>
      </c>
      <c r="Q253" s="4" t="str">
        <f>VLOOKUP(FACT_INCLUDES[[#This Row],[DW Version]], VERSIONS[], 7)</f>
        <v>Shoe</v>
      </c>
      <c r="R253" s="51">
        <f>FACT_INCLUDES[[#This Row],[Version Price]]*FACT_INCLUDES[[#This Row],[Quantity]]</f>
        <v>133.75309520348048</v>
      </c>
      <c r="S253" s="51">
        <f>FACT_INCLUDES[[#This Row],[Amount]]*(1-FACT_INCLUDES[[#This Row],[Order Discount]])</f>
        <v>133.75309520348048</v>
      </c>
      <c r="T253" s="51">
        <f t="shared" si="3"/>
        <v>420.09128727514712</v>
      </c>
      <c r="U253" s="57">
        <f>FACT_INCLUDES[[#This Row],[Income]]/FACT_INCLUDES[[#This Row],[Total Order Income]]</f>
        <v>0.3183905480902684</v>
      </c>
      <c r="V253" s="33">
        <f>IF(FACT_INCLUDES[[#This Row],[Order Gap]]&gt;10, 1, 0)/COUNTIFS(FACT_INCLUDES[Order ID], FACT_INCLUDES[[#This Row],[Order ID]])</f>
        <v>0</v>
      </c>
      <c r="W253" s="33">
        <f>IF(FACT_INCLUDES[[#This Row],[Order Type]]="Online", 1, 0)/COUNTIFS(FACT_INCLUDES[Order ID], FACT_INCLUDES[[#This Row],[Order ID]])</f>
        <v>0</v>
      </c>
      <c r="X253" s="52">
        <v>624.88603061509423</v>
      </c>
      <c r="Y253" s="52">
        <v>645.16102252087887</v>
      </c>
      <c r="Z253" s="64">
        <f>IF(FACT_INCLUDES[[#This Row],[Order Type]]="Online", 1, 0)*FACT_INCLUDES[[#This Row],[Income]]</f>
        <v>0</v>
      </c>
    </row>
    <row r="254" spans="1:26" x14ac:dyDescent="0.3">
      <c r="A254" s="4">
        <v>1906</v>
      </c>
      <c r="B254" s="4">
        <v>957</v>
      </c>
      <c r="C254" s="4">
        <v>535</v>
      </c>
      <c r="D254" s="58">
        <v>3</v>
      </c>
      <c r="E254" s="28">
        <f>VLOOKUP(FACT_INCLUDES[[#This Row],[Order ID]], ORDERS[], 2)</f>
        <v>39222.092238586883</v>
      </c>
      <c r="F254" s="28">
        <f>VLOOKUP(FACT_INCLUDES[[#This Row],[Order ID]], ORDERS[], 3)</f>
        <v>39222.092238586883</v>
      </c>
      <c r="G254" s="4" t="str">
        <f>VLOOKUP(FACT_INCLUDES[[#This Row],[Order ID]], ORDERS[], 4)</f>
        <v>In-Store</v>
      </c>
      <c r="H254" s="4" t="str">
        <f>VLOOKUP(FACT_INCLUDES[[#This Row],[Order ID]], ORDERS[], 5)</f>
        <v>GLY7525@gmail.com</v>
      </c>
      <c r="I254" s="4">
        <f>VLOOKUP(FACT_INCLUDES[[#This Row],[Order ID]], ORDERS[], 6)</f>
        <v>15</v>
      </c>
      <c r="J254" s="54">
        <f>VLOOKUP(FACT_INCLUDES[[#This Row],[Order ID]], ORDERS[], 7)</f>
        <v>0</v>
      </c>
      <c r="K254" s="33">
        <v>0</v>
      </c>
      <c r="L254" s="4">
        <f>VLOOKUP(FACT_INCLUDES[[#This Row],[DW Version]], VERSIONS[], 2)</f>
        <v>56</v>
      </c>
      <c r="M254" s="4">
        <f>VLOOKUP(FACT_INCLUDES[[#This Row],[DW Version]], VERSIONS[], 3)</f>
        <v>4.5</v>
      </c>
      <c r="N254" s="4" t="str">
        <f>VLOOKUP(FACT_INCLUDES[[#This Row],[DW Version]], VERSIONS[], 4)</f>
        <v>blue</v>
      </c>
      <c r="O254" s="51">
        <f>VLOOKUP(FACT_INCLUDES[[#This Row],[DW Version]], VERSIONS[], 5)</f>
        <v>140.63636921327623</v>
      </c>
      <c r="P254" s="4" t="str">
        <f>VLOOKUP(FACT_INCLUDES[[#This Row],[DW Version]], VERSIONS[], 6)</f>
        <v>Nike Yoga Mat</v>
      </c>
      <c r="Q254" s="4" t="str">
        <f>VLOOKUP(FACT_INCLUDES[[#This Row],[DW Version]], VERSIONS[], 7)</f>
        <v>Sport Equipment</v>
      </c>
      <c r="R254" s="51">
        <f>FACT_INCLUDES[[#This Row],[Version Price]]*FACT_INCLUDES[[#This Row],[Quantity]]</f>
        <v>421.90910763982868</v>
      </c>
      <c r="S254" s="51">
        <f>FACT_INCLUDES[[#This Row],[Amount]]*(1-FACT_INCLUDES[[#This Row],[Order Discount]])</f>
        <v>421.90910763982868</v>
      </c>
      <c r="T254" s="51">
        <f t="shared" si="3"/>
        <v>1494.1249370346554</v>
      </c>
      <c r="U254" s="57">
        <f>FACT_INCLUDES[[#This Row],[Income]]/FACT_INCLUDES[[#This Row],[Total Order Income]]</f>
        <v>0.28237873365341115</v>
      </c>
      <c r="V254" s="33">
        <f>IF(FACT_INCLUDES[[#This Row],[Order Gap]]&gt;10, 1, 0)/COUNTIFS(FACT_INCLUDES[Order ID], FACT_INCLUDES[[#This Row],[Order ID]])</f>
        <v>0</v>
      </c>
      <c r="W254" s="33">
        <f>IF(FACT_INCLUDES[[#This Row],[Order Type]]="Online", 1, 0)/COUNTIFS(FACT_INCLUDES[Order ID], FACT_INCLUDES[[#This Row],[Order ID]])</f>
        <v>0</v>
      </c>
      <c r="X254" s="52">
        <v>624.88603061509423</v>
      </c>
      <c r="Y254" s="52">
        <v>645.16102252087887</v>
      </c>
      <c r="Z254" s="64">
        <f>IF(FACT_INCLUDES[[#This Row],[Order Type]]="Online", 1, 0)*FACT_INCLUDES[[#This Row],[Income]]</f>
        <v>0</v>
      </c>
    </row>
    <row r="255" spans="1:26" x14ac:dyDescent="0.3">
      <c r="A255" s="4">
        <v>1907</v>
      </c>
      <c r="B255" s="4">
        <v>957</v>
      </c>
      <c r="C255" s="4">
        <v>597</v>
      </c>
      <c r="D255" s="58">
        <v>1</v>
      </c>
      <c r="E255" s="28">
        <f>VLOOKUP(FACT_INCLUDES[[#This Row],[Order ID]], ORDERS[], 2)</f>
        <v>39222.092238586883</v>
      </c>
      <c r="F255" s="28">
        <f>VLOOKUP(FACT_INCLUDES[[#This Row],[Order ID]], ORDERS[], 3)</f>
        <v>39222.092238586883</v>
      </c>
      <c r="G255" s="4" t="str">
        <f>VLOOKUP(FACT_INCLUDES[[#This Row],[Order ID]], ORDERS[], 4)</f>
        <v>In-Store</v>
      </c>
      <c r="H255" s="4" t="str">
        <f>VLOOKUP(FACT_INCLUDES[[#This Row],[Order ID]], ORDERS[], 5)</f>
        <v>GLY7525@gmail.com</v>
      </c>
      <c r="I255" s="4">
        <f>VLOOKUP(FACT_INCLUDES[[#This Row],[Order ID]], ORDERS[], 6)</f>
        <v>15</v>
      </c>
      <c r="J255" s="54">
        <f>VLOOKUP(FACT_INCLUDES[[#This Row],[Order ID]], ORDERS[], 7)</f>
        <v>0</v>
      </c>
      <c r="K255" s="33">
        <v>0</v>
      </c>
      <c r="L255" s="4">
        <f>VLOOKUP(FACT_INCLUDES[[#This Row],[DW Version]], VERSIONS[], 2)</f>
        <v>60</v>
      </c>
      <c r="M255" s="4">
        <f>VLOOKUP(FACT_INCLUDES[[#This Row],[DW Version]], VERSIONS[], 3)</f>
        <v>12</v>
      </c>
      <c r="N255" s="4" t="str">
        <f>VLOOKUP(FACT_INCLUDES[[#This Row],[DW Version]], VERSIONS[], 4)</f>
        <v>white</v>
      </c>
      <c r="O255" s="51">
        <f>VLOOKUP(FACT_INCLUDES[[#This Row],[DW Version]], VERSIONS[], 5)</f>
        <v>50.619762023796113</v>
      </c>
      <c r="P255" s="4" t="str">
        <f>VLOOKUP(FACT_INCLUDES[[#This Row],[DW Version]], VERSIONS[], 6)</f>
        <v>Magista Obra</v>
      </c>
      <c r="Q255" s="4" t="str">
        <f>VLOOKUP(FACT_INCLUDES[[#This Row],[DW Version]], VERSIONS[], 7)</f>
        <v>Shoe</v>
      </c>
      <c r="R255" s="51">
        <f>FACT_INCLUDES[[#This Row],[Version Price]]*FACT_INCLUDES[[#This Row],[Quantity]]</f>
        <v>50.619762023796113</v>
      </c>
      <c r="S255" s="51">
        <f>FACT_INCLUDES[[#This Row],[Amount]]*(1-FACT_INCLUDES[[#This Row],[Order Discount]])</f>
        <v>50.619762023796113</v>
      </c>
      <c r="T255" s="51">
        <f t="shared" si="3"/>
        <v>1494.1249370346554</v>
      </c>
      <c r="U255" s="57">
        <f>FACT_INCLUDES[[#This Row],[Income]]/FACT_INCLUDES[[#This Row],[Total Order Income]]</f>
        <v>3.3879202983024714E-2</v>
      </c>
      <c r="V255" s="33">
        <f>IF(FACT_INCLUDES[[#This Row],[Order Gap]]&gt;10, 1, 0)/COUNTIFS(FACT_INCLUDES[Order ID], FACT_INCLUDES[[#This Row],[Order ID]])</f>
        <v>0</v>
      </c>
      <c r="W255" s="33">
        <f>IF(FACT_INCLUDES[[#This Row],[Order Type]]="Online", 1, 0)/COUNTIFS(FACT_INCLUDES[Order ID], FACT_INCLUDES[[#This Row],[Order ID]])</f>
        <v>0</v>
      </c>
      <c r="X255" s="52">
        <v>624.88603061509423</v>
      </c>
      <c r="Y255" s="52">
        <v>645.16102252087887</v>
      </c>
      <c r="Z255" s="64">
        <f>IF(FACT_INCLUDES[[#This Row],[Order Type]]="Online", 1, 0)*FACT_INCLUDES[[#This Row],[Income]]</f>
        <v>0</v>
      </c>
    </row>
    <row r="256" spans="1:26" x14ac:dyDescent="0.3">
      <c r="A256" s="4">
        <v>1908</v>
      </c>
      <c r="B256" s="4">
        <v>957</v>
      </c>
      <c r="C256" s="4">
        <v>737</v>
      </c>
      <c r="D256" s="58">
        <v>4</v>
      </c>
      <c r="E256" s="28">
        <f>VLOOKUP(FACT_INCLUDES[[#This Row],[Order ID]], ORDERS[], 2)</f>
        <v>39222.092238586883</v>
      </c>
      <c r="F256" s="28">
        <f>VLOOKUP(FACT_INCLUDES[[#This Row],[Order ID]], ORDERS[], 3)</f>
        <v>39222.092238586883</v>
      </c>
      <c r="G256" s="4" t="str">
        <f>VLOOKUP(FACT_INCLUDES[[#This Row],[Order ID]], ORDERS[], 4)</f>
        <v>In-Store</v>
      </c>
      <c r="H256" s="4" t="str">
        <f>VLOOKUP(FACT_INCLUDES[[#This Row],[Order ID]], ORDERS[], 5)</f>
        <v>GLY7525@gmail.com</v>
      </c>
      <c r="I256" s="4">
        <f>VLOOKUP(FACT_INCLUDES[[#This Row],[Order ID]], ORDERS[], 6)</f>
        <v>15</v>
      </c>
      <c r="J256" s="54">
        <f>VLOOKUP(FACT_INCLUDES[[#This Row],[Order ID]], ORDERS[], 7)</f>
        <v>0</v>
      </c>
      <c r="K256" s="33">
        <v>0</v>
      </c>
      <c r="L256" s="4">
        <f>VLOOKUP(FACT_INCLUDES[[#This Row],[DW Version]], VERSIONS[], 2)</f>
        <v>75</v>
      </c>
      <c r="M256" s="4">
        <f>VLOOKUP(FACT_INCLUDES[[#This Row],[DW Version]], VERSIONS[], 3)</f>
        <v>11.5</v>
      </c>
      <c r="N256" s="4" t="str">
        <f>VLOOKUP(FACT_INCLUDES[[#This Row],[DW Version]], VERSIONS[], 4)</f>
        <v>purple</v>
      </c>
      <c r="O256" s="51">
        <f>VLOOKUP(FACT_INCLUDES[[#This Row],[DW Version]], VERSIONS[], 5)</f>
        <v>255.39901684275767</v>
      </c>
      <c r="P256" s="4" t="str">
        <f>VLOOKUP(FACT_INCLUDES[[#This Row],[DW Version]], VERSIONS[], 6)</f>
        <v>React Presto</v>
      </c>
      <c r="Q256" s="4" t="str">
        <f>VLOOKUP(FACT_INCLUDES[[#This Row],[DW Version]], VERSIONS[], 7)</f>
        <v>Shoe</v>
      </c>
      <c r="R256" s="51">
        <f>FACT_INCLUDES[[#This Row],[Version Price]]*FACT_INCLUDES[[#This Row],[Quantity]]</f>
        <v>1021.5960673710307</v>
      </c>
      <c r="S256" s="51">
        <f>FACT_INCLUDES[[#This Row],[Amount]]*(1-FACT_INCLUDES[[#This Row],[Order Discount]])</f>
        <v>1021.5960673710307</v>
      </c>
      <c r="T256" s="51">
        <f t="shared" si="3"/>
        <v>1494.1249370346554</v>
      </c>
      <c r="U256" s="57">
        <f>FACT_INCLUDES[[#This Row],[Income]]/FACT_INCLUDES[[#This Row],[Total Order Income]]</f>
        <v>0.68374206336356413</v>
      </c>
      <c r="V256" s="33">
        <f>IF(FACT_INCLUDES[[#This Row],[Order Gap]]&gt;10, 1, 0)/COUNTIFS(FACT_INCLUDES[Order ID], FACT_INCLUDES[[#This Row],[Order ID]])</f>
        <v>0</v>
      </c>
      <c r="W256" s="33">
        <f>IF(FACT_INCLUDES[[#This Row],[Order Type]]="Online", 1, 0)/COUNTIFS(FACT_INCLUDES[Order ID], FACT_INCLUDES[[#This Row],[Order ID]])</f>
        <v>0</v>
      </c>
      <c r="X256" s="52">
        <v>624.88603061509423</v>
      </c>
      <c r="Y256" s="52">
        <v>645.16102252087887</v>
      </c>
      <c r="Z256" s="64">
        <f>IF(FACT_INCLUDES[[#This Row],[Order Type]]="Online", 1, 0)*FACT_INCLUDES[[#This Row],[Income]]</f>
        <v>0</v>
      </c>
    </row>
    <row r="257" spans="1:26" x14ac:dyDescent="0.3">
      <c r="A257" s="4">
        <v>1951</v>
      </c>
      <c r="B257" s="4">
        <v>980</v>
      </c>
      <c r="C257" s="4">
        <v>112</v>
      </c>
      <c r="D257" s="58">
        <v>2</v>
      </c>
      <c r="E257" s="28">
        <f>VLOOKUP(FACT_INCLUDES[[#This Row],[Order ID]], ORDERS[], 2)</f>
        <v>39387.969757126353</v>
      </c>
      <c r="F257" s="28">
        <f>VLOOKUP(FACT_INCLUDES[[#This Row],[Order ID]], ORDERS[], 3)</f>
        <v>39387.969757126353</v>
      </c>
      <c r="G257" s="4" t="str">
        <f>VLOOKUP(FACT_INCLUDES[[#This Row],[Order ID]], ORDERS[], 4)</f>
        <v>In-Store</v>
      </c>
      <c r="H257" s="4" t="str">
        <f>VLOOKUP(FACT_INCLUDES[[#This Row],[Order ID]], ORDERS[], 5)</f>
        <v>AYW8695@gmail.com</v>
      </c>
      <c r="I257" s="4">
        <f>VLOOKUP(FACT_INCLUDES[[#This Row],[Order ID]], ORDERS[], 6)</f>
        <v>47</v>
      </c>
      <c r="J257" s="54">
        <f>VLOOKUP(FACT_INCLUDES[[#This Row],[Order ID]], ORDERS[], 7)</f>
        <v>0</v>
      </c>
      <c r="K257" s="33">
        <v>0</v>
      </c>
      <c r="L257" s="4">
        <f>VLOOKUP(FACT_INCLUDES[[#This Row],[DW Version]], VERSIONS[], 2)</f>
        <v>11</v>
      </c>
      <c r="M257" s="4">
        <f>VLOOKUP(FACT_INCLUDES[[#This Row],[DW Version]], VERSIONS[], 3)</f>
        <v>5.5</v>
      </c>
      <c r="N257" s="4" t="str">
        <f>VLOOKUP(FACT_INCLUDES[[#This Row],[DW Version]], VERSIONS[], 4)</f>
        <v>white</v>
      </c>
      <c r="O257" s="51">
        <f>VLOOKUP(FACT_INCLUDES[[#This Row],[DW Version]], VERSIONS[], 5)</f>
        <v>296.24451581188828</v>
      </c>
      <c r="P257" s="4" t="str">
        <f>VLOOKUP(FACT_INCLUDES[[#This Row],[DW Version]], VERSIONS[], 6)</f>
        <v>Pro Compression Tights</v>
      </c>
      <c r="Q257" s="4" t="str">
        <f>VLOOKUP(FACT_INCLUDES[[#This Row],[DW Version]], VERSIONS[], 7)</f>
        <v>Apparel</v>
      </c>
      <c r="R257" s="51">
        <f>FACT_INCLUDES[[#This Row],[Version Price]]*FACT_INCLUDES[[#This Row],[Quantity]]</f>
        <v>592.48903162377655</v>
      </c>
      <c r="S257" s="51">
        <f>FACT_INCLUDES[[#This Row],[Amount]]*(1-FACT_INCLUDES[[#This Row],[Order Discount]])</f>
        <v>592.48903162377655</v>
      </c>
      <c r="T257" s="51">
        <f t="shared" si="3"/>
        <v>3622.0046043780808</v>
      </c>
      <c r="U257" s="57">
        <f>FACT_INCLUDES[[#This Row],[Income]]/FACT_INCLUDES[[#This Row],[Total Order Income]]</f>
        <v>0.16358041922630587</v>
      </c>
      <c r="V257" s="33">
        <f>IF(FACT_INCLUDES[[#This Row],[Order Gap]]&gt;10, 1, 0)/COUNTIFS(FACT_INCLUDES[Order ID], FACT_INCLUDES[[#This Row],[Order ID]])</f>
        <v>0</v>
      </c>
      <c r="W257" s="33">
        <f>IF(FACT_INCLUDES[[#This Row],[Order Type]]="Online", 1, 0)/COUNTIFS(FACT_INCLUDES[Order ID], FACT_INCLUDES[[#This Row],[Order ID]])</f>
        <v>0</v>
      </c>
      <c r="X257" s="52">
        <v>624.88603061509423</v>
      </c>
      <c r="Y257" s="52">
        <v>645.16102252087887</v>
      </c>
      <c r="Z257" s="64">
        <f>IF(FACT_INCLUDES[[#This Row],[Order Type]]="Online", 1, 0)*FACT_INCLUDES[[#This Row],[Income]]</f>
        <v>0</v>
      </c>
    </row>
    <row r="258" spans="1:26" x14ac:dyDescent="0.3">
      <c r="A258" s="4">
        <v>1952</v>
      </c>
      <c r="B258" s="4">
        <v>980</v>
      </c>
      <c r="C258" s="4">
        <v>738</v>
      </c>
      <c r="D258" s="58">
        <v>4</v>
      </c>
      <c r="E258" s="28">
        <f>VLOOKUP(FACT_INCLUDES[[#This Row],[Order ID]], ORDERS[], 2)</f>
        <v>39387.969757126353</v>
      </c>
      <c r="F258" s="28">
        <f>VLOOKUP(FACT_INCLUDES[[#This Row],[Order ID]], ORDERS[], 3)</f>
        <v>39387.969757126353</v>
      </c>
      <c r="G258" s="4" t="str">
        <f>VLOOKUP(FACT_INCLUDES[[#This Row],[Order ID]], ORDERS[], 4)</f>
        <v>In-Store</v>
      </c>
      <c r="H258" s="4" t="str">
        <f>VLOOKUP(FACT_INCLUDES[[#This Row],[Order ID]], ORDERS[], 5)</f>
        <v>AYW8695@gmail.com</v>
      </c>
      <c r="I258" s="4">
        <f>VLOOKUP(FACT_INCLUDES[[#This Row],[Order ID]], ORDERS[], 6)</f>
        <v>47</v>
      </c>
      <c r="J258" s="54">
        <f>VLOOKUP(FACT_INCLUDES[[#This Row],[Order ID]], ORDERS[], 7)</f>
        <v>0</v>
      </c>
      <c r="K258" s="33">
        <v>0</v>
      </c>
      <c r="L258" s="4">
        <f>VLOOKUP(FACT_INCLUDES[[#This Row],[DW Version]], VERSIONS[], 2)</f>
        <v>75</v>
      </c>
      <c r="M258" s="4">
        <f>VLOOKUP(FACT_INCLUDES[[#This Row],[DW Version]], VERSIONS[], 3)</f>
        <v>12</v>
      </c>
      <c r="N258" s="4" t="str">
        <f>VLOOKUP(FACT_INCLUDES[[#This Row],[DW Version]], VERSIONS[], 4)</f>
        <v>white</v>
      </c>
      <c r="O258" s="51">
        <f>VLOOKUP(FACT_INCLUDES[[#This Row],[DW Version]], VERSIONS[], 5)</f>
        <v>348.56278148126307</v>
      </c>
      <c r="P258" s="4" t="str">
        <f>VLOOKUP(FACT_INCLUDES[[#This Row],[DW Version]], VERSIONS[], 6)</f>
        <v>React Presto</v>
      </c>
      <c r="Q258" s="4" t="str">
        <f>VLOOKUP(FACT_INCLUDES[[#This Row],[DW Version]], VERSIONS[], 7)</f>
        <v>Shoe</v>
      </c>
      <c r="R258" s="51">
        <f>FACT_INCLUDES[[#This Row],[Version Price]]*FACT_INCLUDES[[#This Row],[Quantity]]</f>
        <v>1394.2511259250523</v>
      </c>
      <c r="S258" s="51">
        <f>FACT_INCLUDES[[#This Row],[Amount]]*(1-FACT_INCLUDES[[#This Row],[Order Discount]])</f>
        <v>1394.2511259250523</v>
      </c>
      <c r="T258" s="51">
        <f t="shared" ref="T258:T321" si="4">SUMIFS(S:S, B:B, B258)</f>
        <v>3622.0046043780808</v>
      </c>
      <c r="U258" s="57">
        <f>FACT_INCLUDES[[#This Row],[Income]]/FACT_INCLUDES[[#This Row],[Total Order Income]]</f>
        <v>0.38493908159027679</v>
      </c>
      <c r="V258" s="33">
        <f>IF(FACT_INCLUDES[[#This Row],[Order Gap]]&gt;10, 1, 0)/COUNTIFS(FACT_INCLUDES[Order ID], FACT_INCLUDES[[#This Row],[Order ID]])</f>
        <v>0</v>
      </c>
      <c r="W258" s="33">
        <f>IF(FACT_INCLUDES[[#This Row],[Order Type]]="Online", 1, 0)/COUNTIFS(FACT_INCLUDES[Order ID], FACT_INCLUDES[[#This Row],[Order ID]])</f>
        <v>0</v>
      </c>
      <c r="X258" s="52">
        <v>624.88603061509423</v>
      </c>
      <c r="Y258" s="52">
        <v>645.16102252087887</v>
      </c>
      <c r="Z258" s="64">
        <f>IF(FACT_INCLUDES[[#This Row],[Order Type]]="Online", 1, 0)*FACT_INCLUDES[[#This Row],[Income]]</f>
        <v>0</v>
      </c>
    </row>
    <row r="259" spans="1:26" x14ac:dyDescent="0.3">
      <c r="A259" s="4">
        <v>1953</v>
      </c>
      <c r="B259" s="4">
        <v>980</v>
      </c>
      <c r="C259" s="4">
        <v>824</v>
      </c>
      <c r="D259" s="58">
        <v>1</v>
      </c>
      <c r="E259" s="28">
        <f>VLOOKUP(FACT_INCLUDES[[#This Row],[Order ID]], ORDERS[], 2)</f>
        <v>39387.969757126353</v>
      </c>
      <c r="F259" s="28">
        <f>VLOOKUP(FACT_INCLUDES[[#This Row],[Order ID]], ORDERS[], 3)</f>
        <v>39387.969757126353</v>
      </c>
      <c r="G259" s="4" t="str">
        <f>VLOOKUP(FACT_INCLUDES[[#This Row],[Order ID]], ORDERS[], 4)</f>
        <v>In-Store</v>
      </c>
      <c r="H259" s="4" t="str">
        <f>VLOOKUP(FACT_INCLUDES[[#This Row],[Order ID]], ORDERS[], 5)</f>
        <v>AYW8695@gmail.com</v>
      </c>
      <c r="I259" s="4">
        <f>VLOOKUP(FACT_INCLUDES[[#This Row],[Order ID]], ORDERS[], 6)</f>
        <v>47</v>
      </c>
      <c r="J259" s="54">
        <f>VLOOKUP(FACT_INCLUDES[[#This Row],[Order ID]], ORDERS[], 7)</f>
        <v>0</v>
      </c>
      <c r="K259" s="33">
        <v>0</v>
      </c>
      <c r="L259" s="4">
        <f>VLOOKUP(FACT_INCLUDES[[#This Row],[DW Version]], VERSIONS[], 2)</f>
        <v>83</v>
      </c>
      <c r="M259" s="4">
        <f>VLOOKUP(FACT_INCLUDES[[#This Row],[DW Version]], VERSIONS[], 3)</f>
        <v>12.5</v>
      </c>
      <c r="N259" s="4" t="str">
        <f>VLOOKUP(FACT_INCLUDES[[#This Row],[DW Version]], VERSIONS[], 4)</f>
        <v>black</v>
      </c>
      <c r="O259" s="51">
        <f>VLOOKUP(FACT_INCLUDES[[#This Row],[DW Version]], VERSIONS[], 5)</f>
        <v>185.40166038102728</v>
      </c>
      <c r="P259" s="4" t="str">
        <f>VLOOKUP(FACT_INCLUDES[[#This Row],[DW Version]], VERSIONS[], 6)</f>
        <v>Dri-FIT Academy Pants</v>
      </c>
      <c r="Q259" s="4" t="str">
        <f>VLOOKUP(FACT_INCLUDES[[#This Row],[DW Version]], VERSIONS[], 7)</f>
        <v>Apparel</v>
      </c>
      <c r="R259" s="51">
        <f>FACT_INCLUDES[[#This Row],[Version Price]]*FACT_INCLUDES[[#This Row],[Quantity]]</f>
        <v>185.40166038102728</v>
      </c>
      <c r="S259" s="51">
        <f>FACT_INCLUDES[[#This Row],[Amount]]*(1-FACT_INCLUDES[[#This Row],[Order Discount]])</f>
        <v>185.40166038102728</v>
      </c>
      <c r="T259" s="51">
        <f t="shared" si="4"/>
        <v>3622.0046043780808</v>
      </c>
      <c r="U259" s="57">
        <f>FACT_INCLUDES[[#This Row],[Income]]/FACT_INCLUDES[[#This Row],[Total Order Income]]</f>
        <v>5.1187582742695553E-2</v>
      </c>
      <c r="V259" s="33">
        <f>IF(FACT_INCLUDES[[#This Row],[Order Gap]]&gt;10, 1, 0)/COUNTIFS(FACT_INCLUDES[Order ID], FACT_INCLUDES[[#This Row],[Order ID]])</f>
        <v>0</v>
      </c>
      <c r="W259" s="33">
        <f>IF(FACT_INCLUDES[[#This Row],[Order Type]]="Online", 1, 0)/COUNTIFS(FACT_INCLUDES[Order ID], FACT_INCLUDES[[#This Row],[Order ID]])</f>
        <v>0</v>
      </c>
      <c r="X259" s="52">
        <v>624.88603061509423</v>
      </c>
      <c r="Y259" s="52">
        <v>645.16102252087887</v>
      </c>
      <c r="Z259" s="64">
        <f>IF(FACT_INCLUDES[[#This Row],[Order Type]]="Online", 1, 0)*FACT_INCLUDES[[#This Row],[Income]]</f>
        <v>0</v>
      </c>
    </row>
    <row r="260" spans="1:26" x14ac:dyDescent="0.3">
      <c r="A260" s="4">
        <v>1954</v>
      </c>
      <c r="B260" s="4">
        <v>980</v>
      </c>
      <c r="C260" s="4">
        <v>842</v>
      </c>
      <c r="D260" s="58">
        <v>5</v>
      </c>
      <c r="E260" s="28">
        <f>VLOOKUP(FACT_INCLUDES[[#This Row],[Order ID]], ORDERS[], 2)</f>
        <v>39387.969757126353</v>
      </c>
      <c r="F260" s="28">
        <f>VLOOKUP(FACT_INCLUDES[[#This Row],[Order ID]], ORDERS[], 3)</f>
        <v>39387.969757126353</v>
      </c>
      <c r="G260" s="4" t="str">
        <f>VLOOKUP(FACT_INCLUDES[[#This Row],[Order ID]], ORDERS[], 4)</f>
        <v>In-Store</v>
      </c>
      <c r="H260" s="4" t="str">
        <f>VLOOKUP(FACT_INCLUDES[[#This Row],[Order ID]], ORDERS[], 5)</f>
        <v>AYW8695@gmail.com</v>
      </c>
      <c r="I260" s="4">
        <f>VLOOKUP(FACT_INCLUDES[[#This Row],[Order ID]], ORDERS[], 6)</f>
        <v>47</v>
      </c>
      <c r="J260" s="54">
        <f>VLOOKUP(FACT_INCLUDES[[#This Row],[Order ID]], ORDERS[], 7)</f>
        <v>0</v>
      </c>
      <c r="K260" s="33">
        <v>0</v>
      </c>
      <c r="L260" s="4">
        <f>VLOOKUP(FACT_INCLUDES[[#This Row],[DW Version]], VERSIONS[], 2)</f>
        <v>86</v>
      </c>
      <c r="M260" s="4">
        <f>VLOOKUP(FACT_INCLUDES[[#This Row],[DW Version]], VERSIONS[], 3)</f>
        <v>3</v>
      </c>
      <c r="N260" s="4" t="str">
        <f>VLOOKUP(FACT_INCLUDES[[#This Row],[DW Version]], VERSIONS[], 4)</f>
        <v>white</v>
      </c>
      <c r="O260" s="51">
        <f>VLOOKUP(FACT_INCLUDES[[#This Row],[DW Version]], VERSIONS[], 5)</f>
        <v>197.10318819566095</v>
      </c>
      <c r="P260" s="4" t="str">
        <f>VLOOKUP(FACT_INCLUDES[[#This Row],[DW Version]], VERSIONS[], 6)</f>
        <v>Challenger Long-Sleeve</v>
      </c>
      <c r="Q260" s="4" t="str">
        <f>VLOOKUP(FACT_INCLUDES[[#This Row],[DW Version]], VERSIONS[], 7)</f>
        <v>Apparel</v>
      </c>
      <c r="R260" s="51">
        <f>FACT_INCLUDES[[#This Row],[Version Price]]*FACT_INCLUDES[[#This Row],[Quantity]]</f>
        <v>985.5159409783048</v>
      </c>
      <c r="S260" s="51">
        <f>FACT_INCLUDES[[#This Row],[Amount]]*(1-FACT_INCLUDES[[#This Row],[Order Discount]])</f>
        <v>985.5159409783048</v>
      </c>
      <c r="T260" s="51">
        <f t="shared" si="4"/>
        <v>3622.0046043780808</v>
      </c>
      <c r="U260" s="57">
        <f>FACT_INCLUDES[[#This Row],[Income]]/FACT_INCLUDES[[#This Row],[Total Order Income]]</f>
        <v>0.27209129988047698</v>
      </c>
      <c r="V260" s="33">
        <f>IF(FACT_INCLUDES[[#This Row],[Order Gap]]&gt;10, 1, 0)/COUNTIFS(FACT_INCLUDES[Order ID], FACT_INCLUDES[[#This Row],[Order ID]])</f>
        <v>0</v>
      </c>
      <c r="W260" s="33">
        <f>IF(FACT_INCLUDES[[#This Row],[Order Type]]="Online", 1, 0)/COUNTIFS(FACT_INCLUDES[Order ID], FACT_INCLUDES[[#This Row],[Order ID]])</f>
        <v>0</v>
      </c>
      <c r="X260" s="52">
        <v>624.88603061509423</v>
      </c>
      <c r="Y260" s="52">
        <v>645.16102252087887</v>
      </c>
      <c r="Z260" s="64">
        <f>IF(FACT_INCLUDES[[#This Row],[Order Type]]="Online", 1, 0)*FACT_INCLUDES[[#This Row],[Income]]</f>
        <v>0</v>
      </c>
    </row>
    <row r="261" spans="1:26" x14ac:dyDescent="0.3">
      <c r="A261" s="4">
        <v>1955</v>
      </c>
      <c r="B261" s="4">
        <v>980</v>
      </c>
      <c r="C261" s="4">
        <v>926</v>
      </c>
      <c r="D261" s="58">
        <v>3</v>
      </c>
      <c r="E261" s="28">
        <f>VLOOKUP(FACT_INCLUDES[[#This Row],[Order ID]], ORDERS[], 2)</f>
        <v>39387.969757126353</v>
      </c>
      <c r="F261" s="28">
        <f>VLOOKUP(FACT_INCLUDES[[#This Row],[Order ID]], ORDERS[], 3)</f>
        <v>39387.969757126353</v>
      </c>
      <c r="G261" s="4" t="str">
        <f>VLOOKUP(FACT_INCLUDES[[#This Row],[Order ID]], ORDERS[], 4)</f>
        <v>In-Store</v>
      </c>
      <c r="H261" s="4" t="str">
        <f>VLOOKUP(FACT_INCLUDES[[#This Row],[Order ID]], ORDERS[], 5)</f>
        <v>AYW8695@gmail.com</v>
      </c>
      <c r="I261" s="4">
        <f>VLOOKUP(FACT_INCLUDES[[#This Row],[Order ID]], ORDERS[], 6)</f>
        <v>47</v>
      </c>
      <c r="J261" s="54">
        <f>VLOOKUP(FACT_INCLUDES[[#This Row],[Order ID]], ORDERS[], 7)</f>
        <v>0</v>
      </c>
      <c r="K261" s="33">
        <v>0</v>
      </c>
      <c r="L261" s="4">
        <f>VLOOKUP(FACT_INCLUDES[[#This Row],[DW Version]], VERSIONS[], 2)</f>
        <v>95</v>
      </c>
      <c r="M261" s="4">
        <f>VLOOKUP(FACT_INCLUDES[[#This Row],[DW Version]], VERSIONS[], 3)</f>
        <v>3</v>
      </c>
      <c r="N261" s="4" t="str">
        <f>VLOOKUP(FACT_INCLUDES[[#This Row],[DW Version]], VERSIONS[], 4)</f>
        <v>dark blue</v>
      </c>
      <c r="O261" s="51">
        <f>VLOOKUP(FACT_INCLUDES[[#This Row],[DW Version]], VERSIONS[], 5)</f>
        <v>154.7822818233067</v>
      </c>
      <c r="P261" s="4" t="str">
        <f>VLOOKUP(FACT_INCLUDES[[#This Row],[DW Version]], VERSIONS[], 6)</f>
        <v>Nike Backpack</v>
      </c>
      <c r="Q261" s="4" t="str">
        <f>VLOOKUP(FACT_INCLUDES[[#This Row],[DW Version]], VERSIONS[], 7)</f>
        <v>Accessories</v>
      </c>
      <c r="R261" s="51">
        <f>FACT_INCLUDES[[#This Row],[Version Price]]*FACT_INCLUDES[[#This Row],[Quantity]]</f>
        <v>464.34684546992014</v>
      </c>
      <c r="S261" s="51">
        <f>FACT_INCLUDES[[#This Row],[Amount]]*(1-FACT_INCLUDES[[#This Row],[Order Discount]])</f>
        <v>464.34684546992014</v>
      </c>
      <c r="T261" s="51">
        <f t="shared" si="4"/>
        <v>3622.0046043780808</v>
      </c>
      <c r="U261" s="57">
        <f>FACT_INCLUDES[[#This Row],[Income]]/FACT_INCLUDES[[#This Row],[Total Order Income]]</f>
        <v>0.12820161656024487</v>
      </c>
      <c r="V261" s="33">
        <f>IF(FACT_INCLUDES[[#This Row],[Order Gap]]&gt;10, 1, 0)/COUNTIFS(FACT_INCLUDES[Order ID], FACT_INCLUDES[[#This Row],[Order ID]])</f>
        <v>0</v>
      </c>
      <c r="W261" s="33">
        <f>IF(FACT_INCLUDES[[#This Row],[Order Type]]="Online", 1, 0)/COUNTIFS(FACT_INCLUDES[Order ID], FACT_INCLUDES[[#This Row],[Order ID]])</f>
        <v>0</v>
      </c>
      <c r="X261" s="52">
        <v>624.88603061509423</v>
      </c>
      <c r="Y261" s="52">
        <v>645.16102252087887</v>
      </c>
      <c r="Z261" s="64">
        <f>IF(FACT_INCLUDES[[#This Row],[Order Type]]="Online", 1, 0)*FACT_INCLUDES[[#This Row],[Income]]</f>
        <v>0</v>
      </c>
    </row>
    <row r="262" spans="1:26" x14ac:dyDescent="0.3">
      <c r="A262" s="4">
        <v>42</v>
      </c>
      <c r="B262" s="4">
        <v>19</v>
      </c>
      <c r="C262" s="4">
        <v>792</v>
      </c>
      <c r="D262" s="58">
        <v>1</v>
      </c>
      <c r="E262" s="28">
        <f>VLOOKUP(FACT_INCLUDES[[#This Row],[Order ID]], ORDERS[], 2)</f>
        <v>39620.247463964333</v>
      </c>
      <c r="F262" s="28">
        <f>VLOOKUP(FACT_INCLUDES[[#This Row],[Order ID]], ORDERS[], 3)</f>
        <v>39631.247463964333</v>
      </c>
      <c r="G262" s="4" t="str">
        <f>VLOOKUP(FACT_INCLUDES[[#This Row],[Order ID]], ORDERS[], 4)</f>
        <v>Online</v>
      </c>
      <c r="H262" s="4" t="str">
        <f>VLOOKUP(FACT_INCLUDES[[#This Row],[Order ID]], ORDERS[], 5)</f>
        <v>EMM4686@gmail.com</v>
      </c>
      <c r="I262" s="4">
        <f>VLOOKUP(FACT_INCLUDES[[#This Row],[Order ID]], ORDERS[], 6)</f>
        <v>0</v>
      </c>
      <c r="J262" s="54">
        <f>VLOOKUP(FACT_INCLUDES[[#This Row],[Order ID]], ORDERS[], 7)</f>
        <v>0</v>
      </c>
      <c r="K262" s="33">
        <v>11</v>
      </c>
      <c r="L262" s="4">
        <f>VLOOKUP(FACT_INCLUDES[[#This Row],[DW Version]], VERSIONS[], 2)</f>
        <v>81</v>
      </c>
      <c r="M262" s="4">
        <f>VLOOKUP(FACT_INCLUDES[[#This Row],[DW Version]], VERSIONS[], 3)</f>
        <v>6.5</v>
      </c>
      <c r="N262" s="4" t="str">
        <f>VLOOKUP(FACT_INCLUDES[[#This Row],[DW Version]], VERSIONS[], 4)</f>
        <v>white</v>
      </c>
      <c r="O262" s="51">
        <f>VLOOKUP(FACT_INCLUDES[[#This Row],[DW Version]], VERSIONS[], 5)</f>
        <v>75.781098467707054</v>
      </c>
      <c r="P262" s="4" t="str">
        <f>VLOOKUP(FACT_INCLUDES[[#This Row],[DW Version]], VERSIONS[], 6)</f>
        <v>Air Max Fusion</v>
      </c>
      <c r="Q262" s="4" t="str">
        <f>VLOOKUP(FACT_INCLUDES[[#This Row],[DW Version]], VERSIONS[], 7)</f>
        <v>Shoe</v>
      </c>
      <c r="R262" s="51">
        <f>FACT_INCLUDES[[#This Row],[Version Price]]*FACT_INCLUDES[[#This Row],[Quantity]]</f>
        <v>75.781098467707054</v>
      </c>
      <c r="S262" s="51">
        <f>FACT_INCLUDES[[#This Row],[Amount]]*(1-FACT_INCLUDES[[#This Row],[Order Discount]])</f>
        <v>75.781098467707054</v>
      </c>
      <c r="T262" s="51">
        <f t="shared" si="4"/>
        <v>212.14388275361773</v>
      </c>
      <c r="U262" s="57">
        <f>FACT_INCLUDES[[#This Row],[Income]]/FACT_INCLUDES[[#This Row],[Total Order Income]]</f>
        <v>0.35721557220539157</v>
      </c>
      <c r="V262" s="33">
        <f>IF(FACT_INCLUDES[[#This Row],[Order Gap]]&gt;10, 1, 0)/COUNTIFS(FACT_INCLUDES[Order ID], FACT_INCLUDES[[#This Row],[Order ID]])</f>
        <v>0.5</v>
      </c>
      <c r="W262" s="33">
        <f>IF(FACT_INCLUDES[[#This Row],[Order Type]]="Online", 1, 0)/COUNTIFS(FACT_INCLUDES[Order ID], FACT_INCLUDES[[#This Row],[Order ID]])</f>
        <v>0.5</v>
      </c>
      <c r="X262" s="52">
        <v>730.27334676172325</v>
      </c>
      <c r="Y262" s="52">
        <v>1015.4397997495282</v>
      </c>
      <c r="Z262" s="64">
        <f>IF(FACT_INCLUDES[[#This Row],[Order Type]]="Online", 1, 0)*FACT_INCLUDES[[#This Row],[Income]]</f>
        <v>75.781098467707054</v>
      </c>
    </row>
    <row r="263" spans="1:26" x14ac:dyDescent="0.3">
      <c r="A263" s="4">
        <v>43</v>
      </c>
      <c r="B263" s="4">
        <v>19</v>
      </c>
      <c r="C263" s="4">
        <v>820</v>
      </c>
      <c r="D263" s="58">
        <v>3</v>
      </c>
      <c r="E263" s="28">
        <f>VLOOKUP(FACT_INCLUDES[[#This Row],[Order ID]], ORDERS[], 2)</f>
        <v>39620.247463964333</v>
      </c>
      <c r="F263" s="28">
        <f>VLOOKUP(FACT_INCLUDES[[#This Row],[Order ID]], ORDERS[], 3)</f>
        <v>39631.247463964333</v>
      </c>
      <c r="G263" s="4" t="str">
        <f>VLOOKUP(FACT_INCLUDES[[#This Row],[Order ID]], ORDERS[], 4)</f>
        <v>Online</v>
      </c>
      <c r="H263" s="4" t="str">
        <f>VLOOKUP(FACT_INCLUDES[[#This Row],[Order ID]], ORDERS[], 5)</f>
        <v>EMM4686@gmail.com</v>
      </c>
      <c r="I263" s="4">
        <f>VLOOKUP(FACT_INCLUDES[[#This Row],[Order ID]], ORDERS[], 6)</f>
        <v>0</v>
      </c>
      <c r="J263" s="54">
        <f>VLOOKUP(FACT_INCLUDES[[#This Row],[Order ID]], ORDERS[], 7)</f>
        <v>0</v>
      </c>
      <c r="K263" s="33">
        <v>11</v>
      </c>
      <c r="L263" s="4">
        <f>VLOOKUP(FACT_INCLUDES[[#This Row],[DW Version]], VERSIONS[], 2)</f>
        <v>83</v>
      </c>
      <c r="M263" s="4">
        <f>VLOOKUP(FACT_INCLUDES[[#This Row],[DW Version]], VERSIONS[], 3)</f>
        <v>9</v>
      </c>
      <c r="N263" s="4" t="str">
        <f>VLOOKUP(FACT_INCLUDES[[#This Row],[DW Version]], VERSIONS[], 4)</f>
        <v>white</v>
      </c>
      <c r="O263" s="51">
        <f>VLOOKUP(FACT_INCLUDES[[#This Row],[DW Version]], VERSIONS[], 5)</f>
        <v>45.45426142863689</v>
      </c>
      <c r="P263" s="4" t="str">
        <f>VLOOKUP(FACT_INCLUDES[[#This Row],[DW Version]], VERSIONS[], 6)</f>
        <v>Dri-FIT Academy Pants</v>
      </c>
      <c r="Q263" s="4" t="str">
        <f>VLOOKUP(FACT_INCLUDES[[#This Row],[DW Version]], VERSIONS[], 7)</f>
        <v>Apparel</v>
      </c>
      <c r="R263" s="51">
        <f>FACT_INCLUDES[[#This Row],[Version Price]]*FACT_INCLUDES[[#This Row],[Quantity]]</f>
        <v>136.36278428591066</v>
      </c>
      <c r="S263" s="51">
        <f>FACT_INCLUDES[[#This Row],[Amount]]*(1-FACT_INCLUDES[[#This Row],[Order Discount]])</f>
        <v>136.36278428591066</v>
      </c>
      <c r="T263" s="51">
        <f t="shared" si="4"/>
        <v>212.14388275361773</v>
      </c>
      <c r="U263" s="57">
        <f>FACT_INCLUDES[[#This Row],[Income]]/FACT_INCLUDES[[#This Row],[Total Order Income]]</f>
        <v>0.64278442779460843</v>
      </c>
      <c r="V263" s="33">
        <f>IF(FACT_INCLUDES[[#This Row],[Order Gap]]&gt;10, 1, 0)/COUNTIFS(FACT_INCLUDES[Order ID], FACT_INCLUDES[[#This Row],[Order ID]])</f>
        <v>0.5</v>
      </c>
      <c r="W263" s="33">
        <f>IF(FACT_INCLUDES[[#This Row],[Order Type]]="Online", 1, 0)/COUNTIFS(FACT_INCLUDES[Order ID], FACT_INCLUDES[[#This Row],[Order ID]])</f>
        <v>0.5</v>
      </c>
      <c r="X263" s="52">
        <v>730.27334676172325</v>
      </c>
      <c r="Y263" s="52">
        <v>1015.4397997495282</v>
      </c>
      <c r="Z263" s="64">
        <f>IF(FACT_INCLUDES[[#This Row],[Order Type]]="Online", 1, 0)*FACT_INCLUDES[[#This Row],[Income]]</f>
        <v>136.36278428591066</v>
      </c>
    </row>
    <row r="264" spans="1:26" x14ac:dyDescent="0.3">
      <c r="A264" s="4">
        <v>44</v>
      </c>
      <c r="B264" s="4">
        <v>20</v>
      </c>
      <c r="C264" s="4">
        <v>75</v>
      </c>
      <c r="D264" s="58">
        <v>5</v>
      </c>
      <c r="E264" s="28">
        <f>VLOOKUP(FACT_INCLUDES[[#This Row],[Order ID]], ORDERS[], 2)</f>
        <v>39668.73720453</v>
      </c>
      <c r="F264" s="28">
        <f>VLOOKUP(FACT_INCLUDES[[#This Row],[Order ID]], ORDERS[], 3)</f>
        <v>39668.73720453</v>
      </c>
      <c r="G264" s="4" t="str">
        <f>VLOOKUP(FACT_INCLUDES[[#This Row],[Order ID]], ORDERS[], 4)</f>
        <v>In-Store</v>
      </c>
      <c r="H264" s="4" t="str">
        <f>VLOOKUP(FACT_INCLUDES[[#This Row],[Order ID]], ORDERS[], 5)</f>
        <v>LUB7541@gmail.com</v>
      </c>
      <c r="I264" s="4">
        <f>VLOOKUP(FACT_INCLUDES[[#This Row],[Order ID]], ORDERS[], 6)</f>
        <v>43</v>
      </c>
      <c r="J264" s="54">
        <f>VLOOKUP(FACT_INCLUDES[[#This Row],[Order ID]], ORDERS[], 7)</f>
        <v>0</v>
      </c>
      <c r="K264" s="33">
        <v>0</v>
      </c>
      <c r="L264" s="4">
        <f>VLOOKUP(FACT_INCLUDES[[#This Row],[DW Version]], VERSIONS[], 2)</f>
        <v>7</v>
      </c>
      <c r="M264" s="4">
        <f>VLOOKUP(FACT_INCLUDES[[#This Row],[DW Version]], VERSIONS[], 3)</f>
        <v>11.5</v>
      </c>
      <c r="N264" s="4" t="str">
        <f>VLOOKUP(FACT_INCLUDES[[#This Row],[DW Version]], VERSIONS[], 4)</f>
        <v>white</v>
      </c>
      <c r="O264" s="51">
        <f>VLOOKUP(FACT_INCLUDES[[#This Row],[DW Version]], VERSIONS[], 5)</f>
        <v>158.5272062608835</v>
      </c>
      <c r="P264" s="4" t="str">
        <f>VLOOKUP(FACT_INCLUDES[[#This Row],[DW Version]], VERSIONS[], 6)</f>
        <v>Blazer</v>
      </c>
      <c r="Q264" s="4" t="str">
        <f>VLOOKUP(FACT_INCLUDES[[#This Row],[DW Version]], VERSIONS[], 7)</f>
        <v>Shoe</v>
      </c>
      <c r="R264" s="51">
        <f>FACT_INCLUDES[[#This Row],[Version Price]]*FACT_INCLUDES[[#This Row],[Quantity]]</f>
        <v>792.63603130441754</v>
      </c>
      <c r="S264" s="51">
        <f>FACT_INCLUDES[[#This Row],[Amount]]*(1-FACT_INCLUDES[[#This Row],[Order Discount]])</f>
        <v>792.63603130441754</v>
      </c>
      <c r="T264" s="51">
        <f t="shared" si="4"/>
        <v>3987.2968289131318</v>
      </c>
      <c r="U264" s="57">
        <f>FACT_INCLUDES[[#This Row],[Income]]/FACT_INCLUDES[[#This Row],[Total Order Income]]</f>
        <v>0.1987903247023815</v>
      </c>
      <c r="V264" s="33">
        <f>IF(FACT_INCLUDES[[#This Row],[Order Gap]]&gt;10, 1, 0)/COUNTIFS(FACT_INCLUDES[Order ID], FACT_INCLUDES[[#This Row],[Order ID]])</f>
        <v>0</v>
      </c>
      <c r="W264" s="33">
        <f>IF(FACT_INCLUDES[[#This Row],[Order Type]]="Online", 1, 0)/COUNTIFS(FACT_INCLUDES[Order ID], FACT_INCLUDES[[#This Row],[Order ID]])</f>
        <v>0</v>
      </c>
      <c r="X264" s="52">
        <v>730.27334676172325</v>
      </c>
      <c r="Y264" s="52">
        <v>1015.4397997495282</v>
      </c>
      <c r="Z264" s="64">
        <f>IF(FACT_INCLUDES[[#This Row],[Order Type]]="Online", 1, 0)*FACT_INCLUDES[[#This Row],[Income]]</f>
        <v>0</v>
      </c>
    </row>
    <row r="265" spans="1:26" x14ac:dyDescent="0.3">
      <c r="A265" s="4">
        <v>45</v>
      </c>
      <c r="B265" s="4">
        <v>20</v>
      </c>
      <c r="C265" s="4">
        <v>112</v>
      </c>
      <c r="D265" s="58">
        <v>4</v>
      </c>
      <c r="E265" s="28">
        <f>VLOOKUP(FACT_INCLUDES[[#This Row],[Order ID]], ORDERS[], 2)</f>
        <v>39668.73720453</v>
      </c>
      <c r="F265" s="28">
        <f>VLOOKUP(FACT_INCLUDES[[#This Row],[Order ID]], ORDERS[], 3)</f>
        <v>39668.73720453</v>
      </c>
      <c r="G265" s="4" t="str">
        <f>VLOOKUP(FACT_INCLUDES[[#This Row],[Order ID]], ORDERS[], 4)</f>
        <v>In-Store</v>
      </c>
      <c r="H265" s="4" t="str">
        <f>VLOOKUP(FACT_INCLUDES[[#This Row],[Order ID]], ORDERS[], 5)</f>
        <v>LUB7541@gmail.com</v>
      </c>
      <c r="I265" s="4">
        <f>VLOOKUP(FACT_INCLUDES[[#This Row],[Order ID]], ORDERS[], 6)</f>
        <v>43</v>
      </c>
      <c r="J265" s="54">
        <f>VLOOKUP(FACT_INCLUDES[[#This Row],[Order ID]], ORDERS[], 7)</f>
        <v>0</v>
      </c>
      <c r="K265" s="33">
        <v>0</v>
      </c>
      <c r="L265" s="4">
        <f>VLOOKUP(FACT_INCLUDES[[#This Row],[DW Version]], VERSIONS[], 2)</f>
        <v>11</v>
      </c>
      <c r="M265" s="4">
        <f>VLOOKUP(FACT_INCLUDES[[#This Row],[DW Version]], VERSIONS[], 3)</f>
        <v>5.5</v>
      </c>
      <c r="N265" s="4" t="str">
        <f>VLOOKUP(FACT_INCLUDES[[#This Row],[DW Version]], VERSIONS[], 4)</f>
        <v>white</v>
      </c>
      <c r="O265" s="51">
        <f>VLOOKUP(FACT_INCLUDES[[#This Row],[DW Version]], VERSIONS[], 5)</f>
        <v>296.24451581188828</v>
      </c>
      <c r="P265" s="4" t="str">
        <f>VLOOKUP(FACT_INCLUDES[[#This Row],[DW Version]], VERSIONS[], 6)</f>
        <v>Pro Compression Tights</v>
      </c>
      <c r="Q265" s="4" t="str">
        <f>VLOOKUP(FACT_INCLUDES[[#This Row],[DW Version]], VERSIONS[], 7)</f>
        <v>Apparel</v>
      </c>
      <c r="R265" s="51">
        <f>FACT_INCLUDES[[#This Row],[Version Price]]*FACT_INCLUDES[[#This Row],[Quantity]]</f>
        <v>1184.9780632475531</v>
      </c>
      <c r="S265" s="51">
        <f>FACT_INCLUDES[[#This Row],[Amount]]*(1-FACT_INCLUDES[[#This Row],[Order Discount]])</f>
        <v>1184.9780632475531</v>
      </c>
      <c r="T265" s="51">
        <f t="shared" si="4"/>
        <v>3987.2968289131318</v>
      </c>
      <c r="U265" s="57">
        <f>FACT_INCLUDES[[#This Row],[Income]]/FACT_INCLUDES[[#This Row],[Total Order Income]]</f>
        <v>0.29718832434417924</v>
      </c>
      <c r="V265" s="33">
        <f>IF(FACT_INCLUDES[[#This Row],[Order Gap]]&gt;10, 1, 0)/COUNTIFS(FACT_INCLUDES[Order ID], FACT_INCLUDES[[#This Row],[Order ID]])</f>
        <v>0</v>
      </c>
      <c r="W265" s="33">
        <f>IF(FACT_INCLUDES[[#This Row],[Order Type]]="Online", 1, 0)/COUNTIFS(FACT_INCLUDES[Order ID], FACT_INCLUDES[[#This Row],[Order ID]])</f>
        <v>0</v>
      </c>
      <c r="X265" s="52">
        <v>730.27334676172325</v>
      </c>
      <c r="Y265" s="52">
        <v>1015.4397997495282</v>
      </c>
      <c r="Z265" s="64">
        <f>IF(FACT_INCLUDES[[#This Row],[Order Type]]="Online", 1, 0)*FACT_INCLUDES[[#This Row],[Income]]</f>
        <v>0</v>
      </c>
    </row>
    <row r="266" spans="1:26" x14ac:dyDescent="0.3">
      <c r="A266" s="4">
        <v>46</v>
      </c>
      <c r="B266" s="4">
        <v>20</v>
      </c>
      <c r="C266" s="4">
        <v>147</v>
      </c>
      <c r="D266" s="58">
        <v>4</v>
      </c>
      <c r="E266" s="28">
        <f>VLOOKUP(FACT_INCLUDES[[#This Row],[Order ID]], ORDERS[], 2)</f>
        <v>39668.73720453</v>
      </c>
      <c r="F266" s="28">
        <f>VLOOKUP(FACT_INCLUDES[[#This Row],[Order ID]], ORDERS[], 3)</f>
        <v>39668.73720453</v>
      </c>
      <c r="G266" s="4" t="str">
        <f>VLOOKUP(FACT_INCLUDES[[#This Row],[Order ID]], ORDERS[], 4)</f>
        <v>In-Store</v>
      </c>
      <c r="H266" s="4" t="str">
        <f>VLOOKUP(FACT_INCLUDES[[#This Row],[Order ID]], ORDERS[], 5)</f>
        <v>LUB7541@gmail.com</v>
      </c>
      <c r="I266" s="4">
        <f>VLOOKUP(FACT_INCLUDES[[#This Row],[Order ID]], ORDERS[], 6)</f>
        <v>43</v>
      </c>
      <c r="J266" s="54">
        <f>VLOOKUP(FACT_INCLUDES[[#This Row],[Order ID]], ORDERS[], 7)</f>
        <v>0</v>
      </c>
      <c r="K266" s="33">
        <v>0</v>
      </c>
      <c r="L266" s="4">
        <f>VLOOKUP(FACT_INCLUDES[[#This Row],[DW Version]], VERSIONS[], 2)</f>
        <v>14</v>
      </c>
      <c r="M266" s="4">
        <f>VLOOKUP(FACT_INCLUDES[[#This Row],[DW Version]], VERSIONS[], 3)</f>
        <v>12.5</v>
      </c>
      <c r="N266" s="4" t="str">
        <f>VLOOKUP(FACT_INCLUDES[[#This Row],[DW Version]], VERSIONS[], 4)</f>
        <v>white</v>
      </c>
      <c r="O266" s="51">
        <f>VLOOKUP(FACT_INCLUDES[[#This Row],[DW Version]], VERSIONS[], 5)</f>
        <v>298.66753156819686</v>
      </c>
      <c r="P266" s="4" t="str">
        <f>VLOOKUP(FACT_INCLUDES[[#This Row],[DW Version]], VERSIONS[], 6)</f>
        <v>ZoomX</v>
      </c>
      <c r="Q266" s="4" t="str">
        <f>VLOOKUP(FACT_INCLUDES[[#This Row],[DW Version]], VERSIONS[], 7)</f>
        <v>Shoe</v>
      </c>
      <c r="R266" s="51">
        <f>FACT_INCLUDES[[#This Row],[Version Price]]*FACT_INCLUDES[[#This Row],[Quantity]]</f>
        <v>1194.6701262727875</v>
      </c>
      <c r="S266" s="51">
        <f>FACT_INCLUDES[[#This Row],[Amount]]*(1-FACT_INCLUDES[[#This Row],[Order Discount]])</f>
        <v>1194.6701262727875</v>
      </c>
      <c r="T266" s="51">
        <f t="shared" si="4"/>
        <v>3987.2968289131318</v>
      </c>
      <c r="U266" s="57">
        <f>FACT_INCLUDES[[#This Row],[Income]]/FACT_INCLUDES[[#This Row],[Total Order Income]]</f>
        <v>0.29961905961198126</v>
      </c>
      <c r="V266" s="33">
        <f>IF(FACT_INCLUDES[[#This Row],[Order Gap]]&gt;10, 1, 0)/COUNTIFS(FACT_INCLUDES[Order ID], FACT_INCLUDES[[#This Row],[Order ID]])</f>
        <v>0</v>
      </c>
      <c r="W266" s="33">
        <f>IF(FACT_INCLUDES[[#This Row],[Order Type]]="Online", 1, 0)/COUNTIFS(FACT_INCLUDES[Order ID], FACT_INCLUDES[[#This Row],[Order ID]])</f>
        <v>0</v>
      </c>
      <c r="X266" s="52">
        <v>730.27334676172325</v>
      </c>
      <c r="Y266" s="52">
        <v>1015.4397997495282</v>
      </c>
      <c r="Z266" s="64">
        <f>IF(FACT_INCLUDES[[#This Row],[Order Type]]="Online", 1, 0)*FACT_INCLUDES[[#This Row],[Income]]</f>
        <v>0</v>
      </c>
    </row>
    <row r="267" spans="1:26" x14ac:dyDescent="0.3">
      <c r="A267" s="4">
        <v>47</v>
      </c>
      <c r="B267" s="4">
        <v>20</v>
      </c>
      <c r="C267" s="4">
        <v>217</v>
      </c>
      <c r="D267" s="58">
        <v>2</v>
      </c>
      <c r="E267" s="28">
        <f>VLOOKUP(FACT_INCLUDES[[#This Row],[Order ID]], ORDERS[], 2)</f>
        <v>39668.73720453</v>
      </c>
      <c r="F267" s="28">
        <f>VLOOKUP(FACT_INCLUDES[[#This Row],[Order ID]], ORDERS[], 3)</f>
        <v>39668.73720453</v>
      </c>
      <c r="G267" s="4" t="str">
        <f>VLOOKUP(FACT_INCLUDES[[#This Row],[Order ID]], ORDERS[], 4)</f>
        <v>In-Store</v>
      </c>
      <c r="H267" s="4" t="str">
        <f>VLOOKUP(FACT_INCLUDES[[#This Row],[Order ID]], ORDERS[], 5)</f>
        <v>LUB7541@gmail.com</v>
      </c>
      <c r="I267" s="4">
        <f>VLOOKUP(FACT_INCLUDES[[#This Row],[Order ID]], ORDERS[], 6)</f>
        <v>43</v>
      </c>
      <c r="J267" s="54">
        <f>VLOOKUP(FACT_INCLUDES[[#This Row],[Order ID]], ORDERS[], 7)</f>
        <v>0</v>
      </c>
      <c r="K267" s="33">
        <v>0</v>
      </c>
      <c r="L267" s="4">
        <f>VLOOKUP(FACT_INCLUDES[[#This Row],[DW Version]], VERSIONS[], 2)</f>
        <v>22</v>
      </c>
      <c r="M267" s="4">
        <f>VLOOKUP(FACT_INCLUDES[[#This Row],[DW Version]], VERSIONS[], 3)</f>
        <v>3.5</v>
      </c>
      <c r="N267" s="4" t="str">
        <f>VLOOKUP(FACT_INCLUDES[[#This Row],[DW Version]], VERSIONS[], 4)</f>
        <v>white</v>
      </c>
      <c r="O267" s="51">
        <f>VLOOKUP(FACT_INCLUDES[[#This Row],[DW Version]], VERSIONS[], 5)</f>
        <v>276.63267167023162</v>
      </c>
      <c r="P267" s="4" t="str">
        <f>VLOOKUP(FACT_INCLUDES[[#This Row],[DW Version]], VERSIONS[], 6)</f>
        <v>Daybreak</v>
      </c>
      <c r="Q267" s="4" t="str">
        <f>VLOOKUP(FACT_INCLUDES[[#This Row],[DW Version]], VERSIONS[], 7)</f>
        <v>Shoe</v>
      </c>
      <c r="R267" s="51">
        <f>FACT_INCLUDES[[#This Row],[Version Price]]*FACT_INCLUDES[[#This Row],[Quantity]]</f>
        <v>553.26534334046323</v>
      </c>
      <c r="S267" s="51">
        <f>FACT_INCLUDES[[#This Row],[Amount]]*(1-FACT_INCLUDES[[#This Row],[Order Discount]])</f>
        <v>553.26534334046323</v>
      </c>
      <c r="T267" s="51">
        <f t="shared" si="4"/>
        <v>3987.2968289131318</v>
      </c>
      <c r="U267" s="57">
        <f>FACT_INCLUDES[[#This Row],[Income]]/FACT_INCLUDES[[#This Row],[Total Order Income]]</f>
        <v>0.13875699931055141</v>
      </c>
      <c r="V267" s="33">
        <f>IF(FACT_INCLUDES[[#This Row],[Order Gap]]&gt;10, 1, 0)/COUNTIFS(FACT_INCLUDES[Order ID], FACT_INCLUDES[[#This Row],[Order ID]])</f>
        <v>0</v>
      </c>
      <c r="W267" s="33">
        <f>IF(FACT_INCLUDES[[#This Row],[Order Type]]="Online", 1, 0)/COUNTIFS(FACT_INCLUDES[Order ID], FACT_INCLUDES[[#This Row],[Order ID]])</f>
        <v>0</v>
      </c>
      <c r="X267" s="52">
        <v>730.27334676172325</v>
      </c>
      <c r="Y267" s="52">
        <v>1015.4397997495282</v>
      </c>
      <c r="Z267" s="64">
        <f>IF(FACT_INCLUDES[[#This Row],[Order Type]]="Online", 1, 0)*FACT_INCLUDES[[#This Row],[Income]]</f>
        <v>0</v>
      </c>
    </row>
    <row r="268" spans="1:26" x14ac:dyDescent="0.3">
      <c r="A268" s="4">
        <v>48</v>
      </c>
      <c r="B268" s="4">
        <v>20</v>
      </c>
      <c r="C268" s="4">
        <v>394</v>
      </c>
      <c r="D268" s="58">
        <v>2</v>
      </c>
      <c r="E268" s="28">
        <f>VLOOKUP(FACT_INCLUDES[[#This Row],[Order ID]], ORDERS[], 2)</f>
        <v>39668.73720453</v>
      </c>
      <c r="F268" s="28">
        <f>VLOOKUP(FACT_INCLUDES[[#This Row],[Order ID]], ORDERS[], 3)</f>
        <v>39668.73720453</v>
      </c>
      <c r="G268" s="4" t="str">
        <f>VLOOKUP(FACT_INCLUDES[[#This Row],[Order ID]], ORDERS[], 4)</f>
        <v>In-Store</v>
      </c>
      <c r="H268" s="4" t="str">
        <f>VLOOKUP(FACT_INCLUDES[[#This Row],[Order ID]], ORDERS[], 5)</f>
        <v>LUB7541@gmail.com</v>
      </c>
      <c r="I268" s="4">
        <f>VLOOKUP(FACT_INCLUDES[[#This Row],[Order ID]], ORDERS[], 6)</f>
        <v>43</v>
      </c>
      <c r="J268" s="54">
        <f>VLOOKUP(FACT_INCLUDES[[#This Row],[Order ID]], ORDERS[], 7)</f>
        <v>0</v>
      </c>
      <c r="K268" s="33">
        <v>0</v>
      </c>
      <c r="L268" s="4">
        <f>VLOOKUP(FACT_INCLUDES[[#This Row],[DW Version]], VERSIONS[], 2)</f>
        <v>40</v>
      </c>
      <c r="M268" s="4">
        <f>VLOOKUP(FACT_INCLUDES[[#This Row],[DW Version]], VERSIONS[], 3)</f>
        <v>10.5</v>
      </c>
      <c r="N268" s="4" t="str">
        <f>VLOOKUP(FACT_INCLUDES[[#This Row],[DW Version]], VERSIONS[], 4)</f>
        <v>white</v>
      </c>
      <c r="O268" s="51">
        <f>VLOOKUP(FACT_INCLUDES[[#This Row],[DW Version]], VERSIONS[], 5)</f>
        <v>130.87363237395516</v>
      </c>
      <c r="P268" s="4" t="str">
        <f>VLOOKUP(FACT_INCLUDES[[#This Row],[DW Version]], VERSIONS[], 6)</f>
        <v>Zoom Streak</v>
      </c>
      <c r="Q268" s="4" t="str">
        <f>VLOOKUP(FACT_INCLUDES[[#This Row],[DW Version]], VERSIONS[], 7)</f>
        <v>Shoe</v>
      </c>
      <c r="R268" s="51">
        <f>FACT_INCLUDES[[#This Row],[Version Price]]*FACT_INCLUDES[[#This Row],[Quantity]]</f>
        <v>261.74726474791032</v>
      </c>
      <c r="S268" s="51">
        <f>FACT_INCLUDES[[#This Row],[Amount]]*(1-FACT_INCLUDES[[#This Row],[Order Discount]])</f>
        <v>261.74726474791032</v>
      </c>
      <c r="T268" s="51">
        <f t="shared" si="4"/>
        <v>3987.2968289131318</v>
      </c>
      <c r="U268" s="57">
        <f>FACT_INCLUDES[[#This Row],[Income]]/FACT_INCLUDES[[#This Row],[Total Order Income]]</f>
        <v>6.5645292030906591E-2</v>
      </c>
      <c r="V268" s="33">
        <f>IF(FACT_INCLUDES[[#This Row],[Order Gap]]&gt;10, 1, 0)/COUNTIFS(FACT_INCLUDES[Order ID], FACT_INCLUDES[[#This Row],[Order ID]])</f>
        <v>0</v>
      </c>
      <c r="W268" s="33">
        <f>IF(FACT_INCLUDES[[#This Row],[Order Type]]="Online", 1, 0)/COUNTIFS(FACT_INCLUDES[Order ID], FACT_INCLUDES[[#This Row],[Order ID]])</f>
        <v>0</v>
      </c>
      <c r="X268" s="52">
        <v>730.27334676172325</v>
      </c>
      <c r="Y268" s="52">
        <v>1015.4397997495282</v>
      </c>
      <c r="Z268" s="64">
        <f>IF(FACT_INCLUDES[[#This Row],[Order Type]]="Online", 1, 0)*FACT_INCLUDES[[#This Row],[Income]]</f>
        <v>0</v>
      </c>
    </row>
    <row r="269" spans="1:26" x14ac:dyDescent="0.3">
      <c r="A269" s="4">
        <v>106</v>
      </c>
      <c r="B269" s="4">
        <v>46</v>
      </c>
      <c r="C269" s="4">
        <v>300</v>
      </c>
      <c r="D269" s="58">
        <v>3</v>
      </c>
      <c r="E269" s="28">
        <f>VLOOKUP(FACT_INCLUDES[[#This Row],[Order ID]], ORDERS[], 2)</f>
        <v>39470.961108396194</v>
      </c>
      <c r="F269" s="28">
        <f>VLOOKUP(FACT_INCLUDES[[#This Row],[Order ID]], ORDERS[], 3)</f>
        <v>39470.961108396194</v>
      </c>
      <c r="G269" s="4" t="str">
        <f>VLOOKUP(FACT_INCLUDES[[#This Row],[Order ID]], ORDERS[], 4)</f>
        <v>In-Store</v>
      </c>
      <c r="H269" s="4" t="str">
        <f>VLOOKUP(FACT_INCLUDES[[#This Row],[Order ID]], ORDERS[], 5)</f>
        <v>AXN2878@gmail.com</v>
      </c>
      <c r="I269" s="4">
        <f>VLOOKUP(FACT_INCLUDES[[#This Row],[Order ID]], ORDERS[], 6)</f>
        <v>12</v>
      </c>
      <c r="J269" s="54">
        <f>VLOOKUP(FACT_INCLUDES[[#This Row],[Order ID]], ORDERS[], 7)</f>
        <v>0</v>
      </c>
      <c r="K269" s="33">
        <v>0</v>
      </c>
      <c r="L269" s="4">
        <f>VLOOKUP(FACT_INCLUDES[[#This Row],[DW Version]], VERSIONS[], 2)</f>
        <v>30</v>
      </c>
      <c r="M269" s="4">
        <f>VLOOKUP(FACT_INCLUDES[[#This Row],[DW Version]], VERSIONS[], 3)</f>
        <v>8.5</v>
      </c>
      <c r="N269" s="4" t="str">
        <f>VLOOKUP(FACT_INCLUDES[[#This Row],[DW Version]], VERSIONS[], 4)</f>
        <v>gold</v>
      </c>
      <c r="O269" s="51">
        <f>VLOOKUP(FACT_INCLUDES[[#This Row],[DW Version]], VERSIONS[], 5)</f>
        <v>260.97399320855749</v>
      </c>
      <c r="P269" s="4" t="str">
        <f>VLOOKUP(FACT_INCLUDES[[#This Row],[DW Version]], VERSIONS[], 6)</f>
        <v>Air Zoom Terra Kiger</v>
      </c>
      <c r="Q269" s="4" t="str">
        <f>VLOOKUP(FACT_INCLUDES[[#This Row],[DW Version]], VERSIONS[], 7)</f>
        <v>Shoe</v>
      </c>
      <c r="R269" s="51">
        <f>FACT_INCLUDES[[#This Row],[Version Price]]*FACT_INCLUDES[[#This Row],[Quantity]]</f>
        <v>782.92197962567252</v>
      </c>
      <c r="S269" s="51">
        <f>FACT_INCLUDES[[#This Row],[Amount]]*(1-FACT_INCLUDES[[#This Row],[Order Discount]])</f>
        <v>782.92197962567252</v>
      </c>
      <c r="T269" s="51">
        <f t="shared" si="4"/>
        <v>2894.7539178464208</v>
      </c>
      <c r="U269" s="57">
        <f>FACT_INCLUDES[[#This Row],[Income]]/FACT_INCLUDES[[#This Row],[Total Order Income]]</f>
        <v>0.27046236116959282</v>
      </c>
      <c r="V269" s="33">
        <f>IF(FACT_INCLUDES[[#This Row],[Order Gap]]&gt;10, 1, 0)/COUNTIFS(FACT_INCLUDES[Order ID], FACT_INCLUDES[[#This Row],[Order ID]])</f>
        <v>0</v>
      </c>
      <c r="W269" s="33">
        <f>IF(FACT_INCLUDES[[#This Row],[Order Type]]="Online", 1, 0)/COUNTIFS(FACT_INCLUDES[Order ID], FACT_INCLUDES[[#This Row],[Order ID]])</f>
        <v>0</v>
      </c>
      <c r="X269" s="52">
        <v>730.27334676172325</v>
      </c>
      <c r="Y269" s="52">
        <v>1015.4397997495282</v>
      </c>
      <c r="Z269" s="64">
        <f>IF(FACT_INCLUDES[[#This Row],[Order Type]]="Online", 1, 0)*FACT_INCLUDES[[#This Row],[Income]]</f>
        <v>0</v>
      </c>
    </row>
    <row r="270" spans="1:26" x14ac:dyDescent="0.3">
      <c r="A270" s="4">
        <v>107</v>
      </c>
      <c r="B270" s="4">
        <v>46</v>
      </c>
      <c r="C270" s="4">
        <v>303</v>
      </c>
      <c r="D270" s="58">
        <v>4</v>
      </c>
      <c r="E270" s="28">
        <f>VLOOKUP(FACT_INCLUDES[[#This Row],[Order ID]], ORDERS[], 2)</f>
        <v>39470.961108396194</v>
      </c>
      <c r="F270" s="28">
        <f>VLOOKUP(FACT_INCLUDES[[#This Row],[Order ID]], ORDERS[], 3)</f>
        <v>39470.961108396194</v>
      </c>
      <c r="G270" s="4" t="str">
        <f>VLOOKUP(FACT_INCLUDES[[#This Row],[Order ID]], ORDERS[], 4)</f>
        <v>In-Store</v>
      </c>
      <c r="H270" s="4" t="str">
        <f>VLOOKUP(FACT_INCLUDES[[#This Row],[Order ID]], ORDERS[], 5)</f>
        <v>AXN2878@gmail.com</v>
      </c>
      <c r="I270" s="4">
        <f>VLOOKUP(FACT_INCLUDES[[#This Row],[Order ID]], ORDERS[], 6)</f>
        <v>12</v>
      </c>
      <c r="J270" s="54">
        <f>VLOOKUP(FACT_INCLUDES[[#This Row],[Order ID]], ORDERS[], 7)</f>
        <v>0</v>
      </c>
      <c r="K270" s="33">
        <v>0</v>
      </c>
      <c r="L270" s="4">
        <f>VLOOKUP(FACT_INCLUDES[[#This Row],[DW Version]], VERSIONS[], 2)</f>
        <v>30</v>
      </c>
      <c r="M270" s="4">
        <f>VLOOKUP(FACT_INCLUDES[[#This Row],[DW Version]], VERSIONS[], 3)</f>
        <v>11</v>
      </c>
      <c r="N270" s="4" t="str">
        <f>VLOOKUP(FACT_INCLUDES[[#This Row],[DW Version]], VERSIONS[], 4)</f>
        <v>blue</v>
      </c>
      <c r="O270" s="51">
        <f>VLOOKUP(FACT_INCLUDES[[#This Row],[DW Version]], VERSIONS[], 5)</f>
        <v>343.84795087059774</v>
      </c>
      <c r="P270" s="4" t="str">
        <f>VLOOKUP(FACT_INCLUDES[[#This Row],[DW Version]], VERSIONS[], 6)</f>
        <v>Air Zoom Terra Kiger</v>
      </c>
      <c r="Q270" s="4" t="str">
        <f>VLOOKUP(FACT_INCLUDES[[#This Row],[DW Version]], VERSIONS[], 7)</f>
        <v>Shoe</v>
      </c>
      <c r="R270" s="51">
        <f>FACT_INCLUDES[[#This Row],[Version Price]]*FACT_INCLUDES[[#This Row],[Quantity]]</f>
        <v>1375.391803482391</v>
      </c>
      <c r="S270" s="51">
        <f>FACT_INCLUDES[[#This Row],[Amount]]*(1-FACT_INCLUDES[[#This Row],[Order Discount]])</f>
        <v>1375.391803482391</v>
      </c>
      <c r="T270" s="51">
        <f t="shared" si="4"/>
        <v>2894.7539178464208</v>
      </c>
      <c r="U270" s="57">
        <f>FACT_INCLUDES[[#This Row],[Income]]/FACT_INCLUDES[[#This Row],[Total Order Income]]</f>
        <v>0.47513254753814327</v>
      </c>
      <c r="V270" s="33">
        <f>IF(FACT_INCLUDES[[#This Row],[Order Gap]]&gt;10, 1, 0)/COUNTIFS(FACT_INCLUDES[Order ID], FACT_INCLUDES[[#This Row],[Order ID]])</f>
        <v>0</v>
      </c>
      <c r="W270" s="33">
        <f>IF(FACT_INCLUDES[[#This Row],[Order Type]]="Online", 1, 0)/COUNTIFS(FACT_INCLUDES[Order ID], FACT_INCLUDES[[#This Row],[Order ID]])</f>
        <v>0</v>
      </c>
      <c r="X270" s="52">
        <v>730.27334676172325</v>
      </c>
      <c r="Y270" s="52">
        <v>1015.4397997495282</v>
      </c>
      <c r="Z270" s="64">
        <f>IF(FACT_INCLUDES[[#This Row],[Order Type]]="Online", 1, 0)*FACT_INCLUDES[[#This Row],[Income]]</f>
        <v>0</v>
      </c>
    </row>
    <row r="271" spans="1:26" x14ac:dyDescent="0.3">
      <c r="A271" s="4">
        <v>108</v>
      </c>
      <c r="B271" s="4">
        <v>46</v>
      </c>
      <c r="C271" s="4">
        <v>800</v>
      </c>
      <c r="D271" s="58">
        <v>4</v>
      </c>
      <c r="E271" s="28">
        <f>VLOOKUP(FACT_INCLUDES[[#This Row],[Order ID]], ORDERS[], 2)</f>
        <v>39470.961108396194</v>
      </c>
      <c r="F271" s="28">
        <f>VLOOKUP(FACT_INCLUDES[[#This Row],[Order ID]], ORDERS[], 3)</f>
        <v>39470.961108396194</v>
      </c>
      <c r="G271" s="4" t="str">
        <f>VLOOKUP(FACT_INCLUDES[[#This Row],[Order ID]], ORDERS[], 4)</f>
        <v>In-Store</v>
      </c>
      <c r="H271" s="4" t="str">
        <f>VLOOKUP(FACT_INCLUDES[[#This Row],[Order ID]], ORDERS[], 5)</f>
        <v>AXN2878@gmail.com</v>
      </c>
      <c r="I271" s="4">
        <f>VLOOKUP(FACT_INCLUDES[[#This Row],[Order ID]], ORDERS[], 6)</f>
        <v>12</v>
      </c>
      <c r="J271" s="54">
        <f>VLOOKUP(FACT_INCLUDES[[#This Row],[Order ID]], ORDERS[], 7)</f>
        <v>0</v>
      </c>
      <c r="K271" s="33">
        <v>0</v>
      </c>
      <c r="L271" s="4">
        <f>VLOOKUP(FACT_INCLUDES[[#This Row],[DW Version]], VERSIONS[], 2)</f>
        <v>82</v>
      </c>
      <c r="M271" s="4">
        <f>VLOOKUP(FACT_INCLUDES[[#This Row],[DW Version]], VERSIONS[], 3)</f>
        <v>3</v>
      </c>
      <c r="N271" s="4" t="str">
        <f>VLOOKUP(FACT_INCLUDES[[#This Row],[DW Version]], VERSIONS[], 4)</f>
        <v>white</v>
      </c>
      <c r="O271" s="51">
        <f>VLOOKUP(FACT_INCLUDES[[#This Row],[DW Version]], VERSIONS[], 5)</f>
        <v>184.11003368458933</v>
      </c>
      <c r="P271" s="4" t="str">
        <f>VLOOKUP(FACT_INCLUDES[[#This Row],[DW Version]], VERSIONS[], 6)</f>
        <v>Flex 2-in-1 Shorts</v>
      </c>
      <c r="Q271" s="4" t="str">
        <f>VLOOKUP(FACT_INCLUDES[[#This Row],[DW Version]], VERSIONS[], 7)</f>
        <v>Apparel</v>
      </c>
      <c r="R271" s="51">
        <f>FACT_INCLUDES[[#This Row],[Version Price]]*FACT_INCLUDES[[#This Row],[Quantity]]</f>
        <v>736.4401347383573</v>
      </c>
      <c r="S271" s="51">
        <f>FACT_INCLUDES[[#This Row],[Amount]]*(1-FACT_INCLUDES[[#This Row],[Order Discount]])</f>
        <v>736.4401347383573</v>
      </c>
      <c r="T271" s="51">
        <f t="shared" si="4"/>
        <v>2894.7539178464208</v>
      </c>
      <c r="U271" s="57">
        <f>FACT_INCLUDES[[#This Row],[Income]]/FACT_INCLUDES[[#This Row],[Total Order Income]]</f>
        <v>0.25440509129226391</v>
      </c>
      <c r="V271" s="33">
        <f>IF(FACT_INCLUDES[[#This Row],[Order Gap]]&gt;10, 1, 0)/COUNTIFS(FACT_INCLUDES[Order ID], FACT_INCLUDES[[#This Row],[Order ID]])</f>
        <v>0</v>
      </c>
      <c r="W271" s="33">
        <f>IF(FACT_INCLUDES[[#This Row],[Order Type]]="Online", 1, 0)/COUNTIFS(FACT_INCLUDES[Order ID], FACT_INCLUDES[[#This Row],[Order ID]])</f>
        <v>0</v>
      </c>
      <c r="X271" s="52">
        <v>730.27334676172325</v>
      </c>
      <c r="Y271" s="52">
        <v>1015.4397997495282</v>
      </c>
      <c r="Z271" s="64">
        <f>IF(FACT_INCLUDES[[#This Row],[Order Type]]="Online", 1, 0)*FACT_INCLUDES[[#This Row],[Income]]</f>
        <v>0</v>
      </c>
    </row>
    <row r="272" spans="1:26" x14ac:dyDescent="0.3">
      <c r="A272" s="4">
        <v>113</v>
      </c>
      <c r="B272" s="4">
        <v>49</v>
      </c>
      <c r="C272" s="4">
        <v>39</v>
      </c>
      <c r="D272" s="58">
        <v>3</v>
      </c>
      <c r="E272" s="28">
        <f>VLOOKUP(FACT_INCLUDES[[#This Row],[Order ID]], ORDERS[], 2)</f>
        <v>39622.410290111577</v>
      </c>
      <c r="F272" s="28">
        <f>VLOOKUP(FACT_INCLUDES[[#This Row],[Order ID]], ORDERS[], 3)</f>
        <v>39640.410290111577</v>
      </c>
      <c r="G272" s="4" t="str">
        <f>VLOOKUP(FACT_INCLUDES[[#This Row],[Order ID]], ORDERS[], 4)</f>
        <v>Online</v>
      </c>
      <c r="H272" s="4" t="str">
        <f>VLOOKUP(FACT_INCLUDES[[#This Row],[Order ID]], ORDERS[], 5)</f>
        <v>DPQ7685@gmail.com</v>
      </c>
      <c r="I272" s="4">
        <f>VLOOKUP(FACT_INCLUDES[[#This Row],[Order ID]], ORDERS[], 6)</f>
        <v>0</v>
      </c>
      <c r="J272" s="54">
        <f>VLOOKUP(FACT_INCLUDES[[#This Row],[Order ID]], ORDERS[], 7)</f>
        <v>0</v>
      </c>
      <c r="K272" s="33">
        <v>18</v>
      </c>
      <c r="L272" s="4">
        <f>VLOOKUP(FACT_INCLUDES[[#This Row],[DW Version]], VERSIONS[], 2)</f>
        <v>4</v>
      </c>
      <c r="M272" s="4">
        <f>VLOOKUP(FACT_INCLUDES[[#This Row],[DW Version]], VERSIONS[], 3)</f>
        <v>6</v>
      </c>
      <c r="N272" s="4" t="str">
        <f>VLOOKUP(FACT_INCLUDES[[#This Row],[DW Version]], VERSIONS[], 4)</f>
        <v>white</v>
      </c>
      <c r="O272" s="51">
        <f>VLOOKUP(FACT_INCLUDES[[#This Row],[DW Version]], VERSIONS[], 5)</f>
        <v>299.99006419038153</v>
      </c>
      <c r="P272" s="4" t="str">
        <f>VLOOKUP(FACT_INCLUDES[[#This Row],[DW Version]], VERSIONS[], 6)</f>
        <v>Cortez</v>
      </c>
      <c r="Q272" s="4" t="str">
        <f>VLOOKUP(FACT_INCLUDES[[#This Row],[DW Version]], VERSIONS[], 7)</f>
        <v>Shoe</v>
      </c>
      <c r="R272" s="51">
        <f>FACT_INCLUDES[[#This Row],[Version Price]]*FACT_INCLUDES[[#This Row],[Quantity]]</f>
        <v>899.97019257114459</v>
      </c>
      <c r="S272" s="51">
        <f>FACT_INCLUDES[[#This Row],[Amount]]*(1-FACT_INCLUDES[[#This Row],[Order Discount]])</f>
        <v>899.97019257114459</v>
      </c>
      <c r="T272" s="51">
        <f t="shared" si="4"/>
        <v>1212.3843864937694</v>
      </c>
      <c r="U272" s="57">
        <f>FACT_INCLUDES[[#This Row],[Income]]/FACT_INCLUDES[[#This Row],[Total Order Income]]</f>
        <v>0.74231423845193978</v>
      </c>
      <c r="V272" s="33">
        <f>IF(FACT_INCLUDES[[#This Row],[Order Gap]]&gt;10, 1, 0)/COUNTIFS(FACT_INCLUDES[Order ID], FACT_INCLUDES[[#This Row],[Order ID]])</f>
        <v>0.5</v>
      </c>
      <c r="W272" s="33">
        <f>IF(FACT_INCLUDES[[#This Row],[Order Type]]="Online", 1, 0)/COUNTIFS(FACT_INCLUDES[Order ID], FACT_INCLUDES[[#This Row],[Order ID]])</f>
        <v>0.5</v>
      </c>
      <c r="X272" s="52">
        <v>730.27334676172325</v>
      </c>
      <c r="Y272" s="52">
        <v>1015.4397997495282</v>
      </c>
      <c r="Z272" s="64">
        <f>IF(FACT_INCLUDES[[#This Row],[Order Type]]="Online", 1, 0)*FACT_INCLUDES[[#This Row],[Income]]</f>
        <v>899.97019257114459</v>
      </c>
    </row>
    <row r="273" spans="1:26" x14ac:dyDescent="0.3">
      <c r="A273" s="4">
        <v>114</v>
      </c>
      <c r="B273" s="4">
        <v>49</v>
      </c>
      <c r="C273" s="4">
        <v>64</v>
      </c>
      <c r="D273" s="58">
        <v>2</v>
      </c>
      <c r="E273" s="28">
        <f>VLOOKUP(FACT_INCLUDES[[#This Row],[Order ID]], ORDERS[], 2)</f>
        <v>39622.410290111577</v>
      </c>
      <c r="F273" s="28">
        <f>VLOOKUP(FACT_INCLUDES[[#This Row],[Order ID]], ORDERS[], 3)</f>
        <v>39640.410290111577</v>
      </c>
      <c r="G273" s="4" t="str">
        <f>VLOOKUP(FACT_INCLUDES[[#This Row],[Order ID]], ORDERS[], 4)</f>
        <v>Online</v>
      </c>
      <c r="H273" s="4" t="str">
        <f>VLOOKUP(FACT_INCLUDES[[#This Row],[Order ID]], ORDERS[], 5)</f>
        <v>DPQ7685@gmail.com</v>
      </c>
      <c r="I273" s="4">
        <f>VLOOKUP(FACT_INCLUDES[[#This Row],[Order ID]], ORDERS[], 6)</f>
        <v>0</v>
      </c>
      <c r="J273" s="54">
        <f>VLOOKUP(FACT_INCLUDES[[#This Row],[Order ID]], ORDERS[], 7)</f>
        <v>0</v>
      </c>
      <c r="K273" s="33">
        <v>18</v>
      </c>
      <c r="L273" s="4">
        <f>VLOOKUP(FACT_INCLUDES[[#This Row],[DW Version]], VERSIONS[], 2)</f>
        <v>6</v>
      </c>
      <c r="M273" s="4">
        <f>VLOOKUP(FACT_INCLUDES[[#This Row],[DW Version]], VERSIONS[], 3)</f>
        <v>6</v>
      </c>
      <c r="N273" s="4" t="str">
        <f>VLOOKUP(FACT_INCLUDES[[#This Row],[DW Version]], VERSIONS[], 4)</f>
        <v>white</v>
      </c>
      <c r="O273" s="51">
        <f>VLOOKUP(FACT_INCLUDES[[#This Row],[DW Version]], VERSIONS[], 5)</f>
        <v>156.20709696131246</v>
      </c>
      <c r="P273" s="4" t="str">
        <f>VLOOKUP(FACT_INCLUDES[[#This Row],[DW Version]], VERSIONS[], 6)</f>
        <v>Tech Fleece Hoodie</v>
      </c>
      <c r="Q273" s="4" t="str">
        <f>VLOOKUP(FACT_INCLUDES[[#This Row],[DW Version]], VERSIONS[], 7)</f>
        <v>Apparel</v>
      </c>
      <c r="R273" s="51">
        <f>FACT_INCLUDES[[#This Row],[Version Price]]*FACT_INCLUDES[[#This Row],[Quantity]]</f>
        <v>312.41419392262492</v>
      </c>
      <c r="S273" s="51">
        <f>FACT_INCLUDES[[#This Row],[Amount]]*(1-FACT_INCLUDES[[#This Row],[Order Discount]])</f>
        <v>312.41419392262492</v>
      </c>
      <c r="T273" s="51">
        <f t="shared" si="4"/>
        <v>1212.3843864937694</v>
      </c>
      <c r="U273" s="57">
        <f>FACT_INCLUDES[[#This Row],[Income]]/FACT_INCLUDES[[#This Row],[Total Order Income]]</f>
        <v>0.25768576154806039</v>
      </c>
      <c r="V273" s="33">
        <f>IF(FACT_INCLUDES[[#This Row],[Order Gap]]&gt;10, 1, 0)/COUNTIFS(FACT_INCLUDES[Order ID], FACT_INCLUDES[[#This Row],[Order ID]])</f>
        <v>0.5</v>
      </c>
      <c r="W273" s="33">
        <f>IF(FACT_INCLUDES[[#This Row],[Order Type]]="Online", 1, 0)/COUNTIFS(FACT_INCLUDES[Order ID], FACT_INCLUDES[[#This Row],[Order ID]])</f>
        <v>0.5</v>
      </c>
      <c r="X273" s="52">
        <v>730.27334676172325</v>
      </c>
      <c r="Y273" s="52">
        <v>1015.4397997495282</v>
      </c>
      <c r="Z273" s="64">
        <f>IF(FACT_INCLUDES[[#This Row],[Order Type]]="Online", 1, 0)*FACT_INCLUDES[[#This Row],[Income]]</f>
        <v>312.41419392262492</v>
      </c>
    </row>
    <row r="274" spans="1:26" x14ac:dyDescent="0.3">
      <c r="A274" s="4">
        <v>122</v>
      </c>
      <c r="B274" s="4">
        <v>54</v>
      </c>
      <c r="C274" s="4">
        <v>35</v>
      </c>
      <c r="D274" s="58">
        <v>2</v>
      </c>
      <c r="E274" s="28">
        <f>VLOOKUP(FACT_INCLUDES[[#This Row],[Order ID]], ORDERS[], 2)</f>
        <v>39467.341293262274</v>
      </c>
      <c r="F274" s="28">
        <f>VLOOKUP(FACT_INCLUDES[[#This Row],[Order ID]], ORDERS[], 3)</f>
        <v>39467.341293262274</v>
      </c>
      <c r="G274" s="4" t="str">
        <f>VLOOKUP(FACT_INCLUDES[[#This Row],[Order ID]], ORDERS[], 4)</f>
        <v>In-Store</v>
      </c>
      <c r="H274" s="4" t="str">
        <f>VLOOKUP(FACT_INCLUDES[[#This Row],[Order ID]], ORDERS[], 5)</f>
        <v>XNK8231@gmail.com</v>
      </c>
      <c r="I274" s="4">
        <f>VLOOKUP(FACT_INCLUDES[[#This Row],[Order ID]], ORDERS[], 6)</f>
        <v>26</v>
      </c>
      <c r="J274" s="54">
        <f>VLOOKUP(FACT_INCLUDES[[#This Row],[Order ID]], ORDERS[], 7)</f>
        <v>0</v>
      </c>
      <c r="K274" s="33">
        <v>0</v>
      </c>
      <c r="L274" s="4">
        <f>VLOOKUP(FACT_INCLUDES[[#This Row],[DW Version]], VERSIONS[], 2)</f>
        <v>3</v>
      </c>
      <c r="M274" s="4">
        <f>VLOOKUP(FACT_INCLUDES[[#This Row],[DW Version]], VERSIONS[], 3)</f>
        <v>12</v>
      </c>
      <c r="N274" s="4" t="str">
        <f>VLOOKUP(FACT_INCLUDES[[#This Row],[DW Version]], VERSIONS[], 4)</f>
        <v>white</v>
      </c>
      <c r="O274" s="51">
        <f>VLOOKUP(FACT_INCLUDES[[#This Row],[DW Version]], VERSIONS[], 5)</f>
        <v>367.14342595248968</v>
      </c>
      <c r="P274" s="4" t="str">
        <f>VLOOKUP(FACT_INCLUDES[[#This Row],[DW Version]], VERSIONS[], 6)</f>
        <v>Dri-FIT Shirt</v>
      </c>
      <c r="Q274" s="4" t="str">
        <f>VLOOKUP(FACT_INCLUDES[[#This Row],[DW Version]], VERSIONS[], 7)</f>
        <v>Apparel</v>
      </c>
      <c r="R274" s="51">
        <f>FACT_INCLUDES[[#This Row],[Version Price]]*FACT_INCLUDES[[#This Row],[Quantity]]</f>
        <v>734.28685190497936</v>
      </c>
      <c r="S274" s="51">
        <f>FACT_INCLUDES[[#This Row],[Amount]]*(1-FACT_INCLUDES[[#This Row],[Order Discount]])</f>
        <v>734.28685190497936</v>
      </c>
      <c r="T274" s="51">
        <f t="shared" si="4"/>
        <v>1062.5347746236798</v>
      </c>
      <c r="U274" s="57">
        <f>FACT_INCLUDES[[#This Row],[Income]]/FACT_INCLUDES[[#This Row],[Total Order Income]]</f>
        <v>0.69107088957633722</v>
      </c>
      <c r="V274" s="33">
        <f>IF(FACT_INCLUDES[[#This Row],[Order Gap]]&gt;10, 1, 0)/COUNTIFS(FACT_INCLUDES[Order ID], FACT_INCLUDES[[#This Row],[Order ID]])</f>
        <v>0</v>
      </c>
      <c r="W274" s="33">
        <f>IF(FACT_INCLUDES[[#This Row],[Order Type]]="Online", 1, 0)/COUNTIFS(FACT_INCLUDES[Order ID], FACT_INCLUDES[[#This Row],[Order ID]])</f>
        <v>0</v>
      </c>
      <c r="X274" s="52">
        <v>730.27334676172325</v>
      </c>
      <c r="Y274" s="52">
        <v>1015.4397997495282</v>
      </c>
      <c r="Z274" s="64">
        <f>IF(FACT_INCLUDES[[#This Row],[Order Type]]="Online", 1, 0)*FACT_INCLUDES[[#This Row],[Income]]</f>
        <v>0</v>
      </c>
    </row>
    <row r="275" spans="1:26" x14ac:dyDescent="0.3">
      <c r="A275" s="4">
        <v>123</v>
      </c>
      <c r="B275" s="4">
        <v>54</v>
      </c>
      <c r="C275" s="4">
        <v>45</v>
      </c>
      <c r="D275" s="58">
        <v>2</v>
      </c>
      <c r="E275" s="28">
        <f>VLOOKUP(FACT_INCLUDES[[#This Row],[Order ID]], ORDERS[], 2)</f>
        <v>39467.341293262274</v>
      </c>
      <c r="F275" s="28">
        <f>VLOOKUP(FACT_INCLUDES[[#This Row],[Order ID]], ORDERS[], 3)</f>
        <v>39467.341293262274</v>
      </c>
      <c r="G275" s="4" t="str">
        <f>VLOOKUP(FACT_INCLUDES[[#This Row],[Order ID]], ORDERS[], 4)</f>
        <v>In-Store</v>
      </c>
      <c r="H275" s="4" t="str">
        <f>VLOOKUP(FACT_INCLUDES[[#This Row],[Order ID]], ORDERS[], 5)</f>
        <v>XNK8231@gmail.com</v>
      </c>
      <c r="I275" s="4">
        <f>VLOOKUP(FACT_INCLUDES[[#This Row],[Order ID]], ORDERS[], 6)</f>
        <v>26</v>
      </c>
      <c r="J275" s="54">
        <f>VLOOKUP(FACT_INCLUDES[[#This Row],[Order ID]], ORDERS[], 7)</f>
        <v>0</v>
      </c>
      <c r="K275" s="33">
        <v>0</v>
      </c>
      <c r="L275" s="4">
        <f>VLOOKUP(FACT_INCLUDES[[#This Row],[DW Version]], VERSIONS[], 2)</f>
        <v>4</v>
      </c>
      <c r="M275" s="4">
        <f>VLOOKUP(FACT_INCLUDES[[#This Row],[DW Version]], VERSIONS[], 3)</f>
        <v>12</v>
      </c>
      <c r="N275" s="4" t="str">
        <f>VLOOKUP(FACT_INCLUDES[[#This Row],[DW Version]], VERSIONS[], 4)</f>
        <v>white</v>
      </c>
      <c r="O275" s="51">
        <f>VLOOKUP(FACT_INCLUDES[[#This Row],[DW Version]], VERSIONS[], 5)</f>
        <v>164.12396135935023</v>
      </c>
      <c r="P275" s="4" t="str">
        <f>VLOOKUP(FACT_INCLUDES[[#This Row],[DW Version]], VERSIONS[], 6)</f>
        <v>Cortez</v>
      </c>
      <c r="Q275" s="4" t="str">
        <f>VLOOKUP(FACT_INCLUDES[[#This Row],[DW Version]], VERSIONS[], 7)</f>
        <v>Shoe</v>
      </c>
      <c r="R275" s="51">
        <f>FACT_INCLUDES[[#This Row],[Version Price]]*FACT_INCLUDES[[#This Row],[Quantity]]</f>
        <v>328.24792271870047</v>
      </c>
      <c r="S275" s="51">
        <f>FACT_INCLUDES[[#This Row],[Amount]]*(1-FACT_INCLUDES[[#This Row],[Order Discount]])</f>
        <v>328.24792271870047</v>
      </c>
      <c r="T275" s="51">
        <f t="shared" si="4"/>
        <v>1062.5347746236798</v>
      </c>
      <c r="U275" s="57">
        <f>FACT_INCLUDES[[#This Row],[Income]]/FACT_INCLUDES[[#This Row],[Total Order Income]]</f>
        <v>0.30892911042366283</v>
      </c>
      <c r="V275" s="33">
        <f>IF(FACT_INCLUDES[[#This Row],[Order Gap]]&gt;10, 1, 0)/COUNTIFS(FACT_INCLUDES[Order ID], FACT_INCLUDES[[#This Row],[Order ID]])</f>
        <v>0</v>
      </c>
      <c r="W275" s="33">
        <f>IF(FACT_INCLUDES[[#This Row],[Order Type]]="Online", 1, 0)/COUNTIFS(FACT_INCLUDES[Order ID], FACT_INCLUDES[[#This Row],[Order ID]])</f>
        <v>0</v>
      </c>
      <c r="X275" s="52">
        <v>730.27334676172325</v>
      </c>
      <c r="Y275" s="52">
        <v>1015.4397997495282</v>
      </c>
      <c r="Z275" s="64">
        <f>IF(FACT_INCLUDES[[#This Row],[Order Type]]="Online", 1, 0)*FACT_INCLUDES[[#This Row],[Income]]</f>
        <v>0</v>
      </c>
    </row>
    <row r="276" spans="1:26" x14ac:dyDescent="0.3">
      <c r="A276" s="4">
        <v>291</v>
      </c>
      <c r="B276" s="4">
        <v>141</v>
      </c>
      <c r="C276" s="4">
        <v>437</v>
      </c>
      <c r="D276" s="58">
        <v>5</v>
      </c>
      <c r="E276" s="28">
        <f>VLOOKUP(FACT_INCLUDES[[#This Row],[Order ID]], ORDERS[], 2)</f>
        <v>39636.406394789141</v>
      </c>
      <c r="F276" s="28">
        <f>VLOOKUP(FACT_INCLUDES[[#This Row],[Order ID]], ORDERS[], 3)</f>
        <v>39636.406394789141</v>
      </c>
      <c r="G276" s="4" t="str">
        <f>VLOOKUP(FACT_INCLUDES[[#This Row],[Order ID]], ORDERS[], 4)</f>
        <v>In-Store</v>
      </c>
      <c r="H276" s="4" t="str">
        <f>VLOOKUP(FACT_INCLUDES[[#This Row],[Order ID]], ORDERS[], 5)</f>
        <v>VGC7745@gmail.com</v>
      </c>
      <c r="I276" s="4">
        <f>VLOOKUP(FACT_INCLUDES[[#This Row],[Order ID]], ORDERS[], 6)</f>
        <v>39</v>
      </c>
      <c r="J276" s="54">
        <f>VLOOKUP(FACT_INCLUDES[[#This Row],[Order ID]], ORDERS[], 7)</f>
        <v>0</v>
      </c>
      <c r="K276" s="33">
        <v>0</v>
      </c>
      <c r="L276" s="4">
        <f>VLOOKUP(FACT_INCLUDES[[#This Row],[DW Version]], VERSIONS[], 2)</f>
        <v>45</v>
      </c>
      <c r="M276" s="4">
        <f>VLOOKUP(FACT_INCLUDES[[#This Row],[DW Version]], VERSIONS[], 3)</f>
        <v>8.5</v>
      </c>
      <c r="N276" s="4" t="str">
        <f>VLOOKUP(FACT_INCLUDES[[#This Row],[DW Version]], VERSIONS[], 4)</f>
        <v>black</v>
      </c>
      <c r="O276" s="51">
        <f>VLOOKUP(FACT_INCLUDES[[#This Row],[DW Version]], VERSIONS[], 5)</f>
        <v>387.0577968632457</v>
      </c>
      <c r="P276" s="4" t="str">
        <f>VLOOKUP(FACT_INCLUDES[[#This Row],[DW Version]], VERSIONS[], 6)</f>
        <v>Vapor Cage 4</v>
      </c>
      <c r="Q276" s="4" t="str">
        <f>VLOOKUP(FACT_INCLUDES[[#This Row],[DW Version]], VERSIONS[], 7)</f>
        <v>Shoe</v>
      </c>
      <c r="R276" s="51">
        <f>FACT_INCLUDES[[#This Row],[Version Price]]*FACT_INCLUDES[[#This Row],[Quantity]]</f>
        <v>1935.2889843162284</v>
      </c>
      <c r="S276" s="51">
        <f>FACT_INCLUDES[[#This Row],[Amount]]*(1-FACT_INCLUDES[[#This Row],[Order Discount]])</f>
        <v>1935.2889843162284</v>
      </c>
      <c r="T276" s="51">
        <f t="shared" si="4"/>
        <v>2230.774509437053</v>
      </c>
      <c r="U276" s="57">
        <f>FACT_INCLUDES[[#This Row],[Income]]/FACT_INCLUDES[[#This Row],[Total Order Income]]</f>
        <v>0.8675412849345352</v>
      </c>
      <c r="V276" s="33">
        <f>IF(FACT_INCLUDES[[#This Row],[Order Gap]]&gt;10, 1, 0)/COUNTIFS(FACT_INCLUDES[Order ID], FACT_INCLUDES[[#This Row],[Order ID]])</f>
        <v>0</v>
      </c>
      <c r="W276" s="33">
        <f>IF(FACT_INCLUDES[[#This Row],[Order Type]]="Online", 1, 0)/COUNTIFS(FACT_INCLUDES[Order ID], FACT_INCLUDES[[#This Row],[Order ID]])</f>
        <v>0</v>
      </c>
      <c r="X276" s="52">
        <v>730.27334676172325</v>
      </c>
      <c r="Y276" s="52">
        <v>1015.4397997495282</v>
      </c>
      <c r="Z276" s="64">
        <f>IF(FACT_INCLUDES[[#This Row],[Order Type]]="Online", 1, 0)*FACT_INCLUDES[[#This Row],[Income]]</f>
        <v>0</v>
      </c>
    </row>
    <row r="277" spans="1:26" x14ac:dyDescent="0.3">
      <c r="A277" s="4">
        <v>292</v>
      </c>
      <c r="B277" s="4">
        <v>141</v>
      </c>
      <c r="C277" s="4">
        <v>559</v>
      </c>
      <c r="D277" s="58">
        <v>1</v>
      </c>
      <c r="E277" s="28">
        <f>VLOOKUP(FACT_INCLUDES[[#This Row],[Order ID]], ORDERS[], 2)</f>
        <v>39636.406394789141</v>
      </c>
      <c r="F277" s="28">
        <f>VLOOKUP(FACT_INCLUDES[[#This Row],[Order ID]], ORDERS[], 3)</f>
        <v>39636.406394789141</v>
      </c>
      <c r="G277" s="4" t="str">
        <f>VLOOKUP(FACT_INCLUDES[[#This Row],[Order ID]], ORDERS[], 4)</f>
        <v>In-Store</v>
      </c>
      <c r="H277" s="4" t="str">
        <f>VLOOKUP(FACT_INCLUDES[[#This Row],[Order ID]], ORDERS[], 5)</f>
        <v>VGC7745@gmail.com</v>
      </c>
      <c r="I277" s="4">
        <f>VLOOKUP(FACT_INCLUDES[[#This Row],[Order ID]], ORDERS[], 6)</f>
        <v>39</v>
      </c>
      <c r="J277" s="54">
        <f>VLOOKUP(FACT_INCLUDES[[#This Row],[Order ID]], ORDERS[], 7)</f>
        <v>0</v>
      </c>
      <c r="K277" s="33">
        <v>0</v>
      </c>
      <c r="L277" s="4">
        <f>VLOOKUP(FACT_INCLUDES[[#This Row],[DW Version]], VERSIONS[], 2)</f>
        <v>58</v>
      </c>
      <c r="M277" s="4">
        <f>VLOOKUP(FACT_INCLUDES[[#This Row],[DW Version]], VERSIONS[], 3)</f>
        <v>6.5</v>
      </c>
      <c r="N277" s="4" t="str">
        <f>VLOOKUP(FACT_INCLUDES[[#This Row],[DW Version]], VERSIONS[], 4)</f>
        <v>white</v>
      </c>
      <c r="O277" s="51">
        <f>VLOOKUP(FACT_INCLUDES[[#This Row],[DW Version]], VERSIONS[], 5)</f>
        <v>295.48552512082443</v>
      </c>
      <c r="P277" s="4" t="str">
        <f>VLOOKUP(FACT_INCLUDES[[#This Row],[DW Version]], VERSIONS[], 6)</f>
        <v>Mercurial Superfly</v>
      </c>
      <c r="Q277" s="4" t="str">
        <f>VLOOKUP(FACT_INCLUDES[[#This Row],[DW Version]], VERSIONS[], 7)</f>
        <v>Shoe</v>
      </c>
      <c r="R277" s="51">
        <f>FACT_INCLUDES[[#This Row],[Version Price]]*FACT_INCLUDES[[#This Row],[Quantity]]</f>
        <v>295.48552512082443</v>
      </c>
      <c r="S277" s="51">
        <f>FACT_INCLUDES[[#This Row],[Amount]]*(1-FACT_INCLUDES[[#This Row],[Order Discount]])</f>
        <v>295.48552512082443</v>
      </c>
      <c r="T277" s="51">
        <f t="shared" si="4"/>
        <v>2230.774509437053</v>
      </c>
      <c r="U277" s="57">
        <f>FACT_INCLUDES[[#This Row],[Income]]/FACT_INCLUDES[[#This Row],[Total Order Income]]</f>
        <v>0.13245871506546472</v>
      </c>
      <c r="V277" s="33">
        <f>IF(FACT_INCLUDES[[#This Row],[Order Gap]]&gt;10, 1, 0)/COUNTIFS(FACT_INCLUDES[Order ID], FACT_INCLUDES[[#This Row],[Order ID]])</f>
        <v>0</v>
      </c>
      <c r="W277" s="33">
        <f>IF(FACT_INCLUDES[[#This Row],[Order Type]]="Online", 1, 0)/COUNTIFS(FACT_INCLUDES[Order ID], FACT_INCLUDES[[#This Row],[Order ID]])</f>
        <v>0</v>
      </c>
      <c r="X277" s="52">
        <v>730.27334676172325</v>
      </c>
      <c r="Y277" s="52">
        <v>1015.4397997495282</v>
      </c>
      <c r="Z277" s="64">
        <f>IF(FACT_INCLUDES[[#This Row],[Order Type]]="Online", 1, 0)*FACT_INCLUDES[[#This Row],[Income]]</f>
        <v>0</v>
      </c>
    </row>
    <row r="278" spans="1:26" x14ac:dyDescent="0.3">
      <c r="A278" s="4">
        <v>337</v>
      </c>
      <c r="B278" s="4">
        <v>163</v>
      </c>
      <c r="C278" s="4">
        <v>269</v>
      </c>
      <c r="D278" s="58">
        <v>2</v>
      </c>
      <c r="E278" s="28">
        <f>VLOOKUP(FACT_INCLUDES[[#This Row],[Order ID]], ORDERS[], 2)</f>
        <v>39556.450896433365</v>
      </c>
      <c r="F278" s="28">
        <f>VLOOKUP(FACT_INCLUDES[[#This Row],[Order ID]], ORDERS[], 3)</f>
        <v>39556.450896433365</v>
      </c>
      <c r="G278" s="4" t="str">
        <f>VLOOKUP(FACT_INCLUDES[[#This Row],[Order ID]], ORDERS[], 4)</f>
        <v>In-Store</v>
      </c>
      <c r="H278" s="4" t="str">
        <f>VLOOKUP(FACT_INCLUDES[[#This Row],[Order ID]], ORDERS[], 5)</f>
        <v>UAN4819@gmail.com</v>
      </c>
      <c r="I278" s="4">
        <f>VLOOKUP(FACT_INCLUDES[[#This Row],[Order ID]], ORDERS[], 6)</f>
        <v>21</v>
      </c>
      <c r="J278" s="54">
        <f>VLOOKUP(FACT_INCLUDES[[#This Row],[Order ID]], ORDERS[], 7)</f>
        <v>0</v>
      </c>
      <c r="K278" s="33">
        <v>0</v>
      </c>
      <c r="L278" s="4">
        <f>VLOOKUP(FACT_INCLUDES[[#This Row],[DW Version]], VERSIONS[], 2)</f>
        <v>26</v>
      </c>
      <c r="M278" s="4">
        <f>VLOOKUP(FACT_INCLUDES[[#This Row],[DW Version]], VERSIONS[], 3)</f>
        <v>7.5</v>
      </c>
      <c r="N278" s="4" t="str">
        <f>VLOOKUP(FACT_INCLUDES[[#This Row],[DW Version]], VERSIONS[], 4)</f>
        <v>black</v>
      </c>
      <c r="O278" s="51">
        <f>VLOOKUP(FACT_INCLUDES[[#This Row],[DW Version]], VERSIONS[], 5)</f>
        <v>153.66322419755198</v>
      </c>
      <c r="P278" s="4" t="str">
        <f>VLOOKUP(FACT_INCLUDES[[#This Row],[DW Version]], VERSIONS[], 6)</f>
        <v>Infinity Run</v>
      </c>
      <c r="Q278" s="4" t="str">
        <f>VLOOKUP(FACT_INCLUDES[[#This Row],[DW Version]], VERSIONS[], 7)</f>
        <v>Shoe</v>
      </c>
      <c r="R278" s="51">
        <f>FACT_INCLUDES[[#This Row],[Version Price]]*FACT_INCLUDES[[#This Row],[Quantity]]</f>
        <v>307.32644839510397</v>
      </c>
      <c r="S278" s="51">
        <f>FACT_INCLUDES[[#This Row],[Amount]]*(1-FACT_INCLUDES[[#This Row],[Order Discount]])</f>
        <v>307.32644839510397</v>
      </c>
      <c r="T278" s="51">
        <f t="shared" si="4"/>
        <v>690.56661565930074</v>
      </c>
      <c r="U278" s="57">
        <f>FACT_INCLUDES[[#This Row],[Income]]/FACT_INCLUDES[[#This Row],[Total Order Income]]</f>
        <v>0.44503519490540666</v>
      </c>
      <c r="V278" s="33">
        <f>IF(FACT_INCLUDES[[#This Row],[Order Gap]]&gt;10, 1, 0)/COUNTIFS(FACT_INCLUDES[Order ID], FACT_INCLUDES[[#This Row],[Order ID]])</f>
        <v>0</v>
      </c>
      <c r="W278" s="33">
        <f>IF(FACT_INCLUDES[[#This Row],[Order Type]]="Online", 1, 0)/COUNTIFS(FACT_INCLUDES[Order ID], FACT_INCLUDES[[#This Row],[Order ID]])</f>
        <v>0</v>
      </c>
      <c r="X278" s="52">
        <v>730.27334676172325</v>
      </c>
      <c r="Y278" s="52">
        <v>1015.4397997495282</v>
      </c>
      <c r="Z278" s="64">
        <f>IF(FACT_INCLUDES[[#This Row],[Order Type]]="Online", 1, 0)*FACT_INCLUDES[[#This Row],[Income]]</f>
        <v>0</v>
      </c>
    </row>
    <row r="279" spans="1:26" x14ac:dyDescent="0.3">
      <c r="A279" s="4">
        <v>338</v>
      </c>
      <c r="B279" s="4">
        <v>163</v>
      </c>
      <c r="C279" s="4">
        <v>828</v>
      </c>
      <c r="D279" s="58">
        <v>3</v>
      </c>
      <c r="E279" s="28">
        <f>VLOOKUP(FACT_INCLUDES[[#This Row],[Order ID]], ORDERS[], 2)</f>
        <v>39556.450896433365</v>
      </c>
      <c r="F279" s="28">
        <f>VLOOKUP(FACT_INCLUDES[[#This Row],[Order ID]], ORDERS[], 3)</f>
        <v>39556.450896433365</v>
      </c>
      <c r="G279" s="4" t="str">
        <f>VLOOKUP(FACT_INCLUDES[[#This Row],[Order ID]], ORDERS[], 4)</f>
        <v>In-Store</v>
      </c>
      <c r="H279" s="4" t="str">
        <f>VLOOKUP(FACT_INCLUDES[[#This Row],[Order ID]], ORDERS[], 5)</f>
        <v>UAN4819@gmail.com</v>
      </c>
      <c r="I279" s="4">
        <f>VLOOKUP(FACT_INCLUDES[[#This Row],[Order ID]], ORDERS[], 6)</f>
        <v>21</v>
      </c>
      <c r="J279" s="54">
        <f>VLOOKUP(FACT_INCLUDES[[#This Row],[Order ID]], ORDERS[], 7)</f>
        <v>0</v>
      </c>
      <c r="K279" s="33">
        <v>0</v>
      </c>
      <c r="L279" s="4">
        <f>VLOOKUP(FACT_INCLUDES[[#This Row],[DW Version]], VERSIONS[], 2)</f>
        <v>84</v>
      </c>
      <c r="M279" s="4">
        <f>VLOOKUP(FACT_INCLUDES[[#This Row],[DW Version]], VERSIONS[], 3)</f>
        <v>7.5</v>
      </c>
      <c r="N279" s="4" t="str">
        <f>VLOOKUP(FACT_INCLUDES[[#This Row],[DW Version]], VERSIONS[], 4)</f>
        <v>blue</v>
      </c>
      <c r="O279" s="51">
        <f>VLOOKUP(FACT_INCLUDES[[#This Row],[DW Version]], VERSIONS[], 5)</f>
        <v>127.74672242139891</v>
      </c>
      <c r="P279" s="4" t="str">
        <f>VLOOKUP(FACT_INCLUDES[[#This Row],[DW Version]], VERSIONS[], 6)</f>
        <v>AeroLoft Running Vest</v>
      </c>
      <c r="Q279" s="4" t="str">
        <f>VLOOKUP(FACT_INCLUDES[[#This Row],[DW Version]], VERSIONS[], 7)</f>
        <v>Apparel</v>
      </c>
      <c r="R279" s="51">
        <f>FACT_INCLUDES[[#This Row],[Version Price]]*FACT_INCLUDES[[#This Row],[Quantity]]</f>
        <v>383.24016726419677</v>
      </c>
      <c r="S279" s="51">
        <f>FACT_INCLUDES[[#This Row],[Amount]]*(1-FACT_INCLUDES[[#This Row],[Order Discount]])</f>
        <v>383.24016726419677</v>
      </c>
      <c r="T279" s="51">
        <f t="shared" si="4"/>
        <v>690.56661565930074</v>
      </c>
      <c r="U279" s="57">
        <f>FACT_INCLUDES[[#This Row],[Income]]/FACT_INCLUDES[[#This Row],[Total Order Income]]</f>
        <v>0.55496480509459334</v>
      </c>
      <c r="V279" s="33">
        <f>IF(FACT_INCLUDES[[#This Row],[Order Gap]]&gt;10, 1, 0)/COUNTIFS(FACT_INCLUDES[Order ID], FACT_INCLUDES[[#This Row],[Order ID]])</f>
        <v>0</v>
      </c>
      <c r="W279" s="33">
        <f>IF(FACT_INCLUDES[[#This Row],[Order Type]]="Online", 1, 0)/COUNTIFS(FACT_INCLUDES[Order ID], FACT_INCLUDES[[#This Row],[Order ID]])</f>
        <v>0</v>
      </c>
      <c r="X279" s="52">
        <v>730.27334676172325</v>
      </c>
      <c r="Y279" s="52">
        <v>1015.4397997495282</v>
      </c>
      <c r="Z279" s="64">
        <f>IF(FACT_INCLUDES[[#This Row],[Order Type]]="Online", 1, 0)*FACT_INCLUDES[[#This Row],[Income]]</f>
        <v>0</v>
      </c>
    </row>
    <row r="280" spans="1:26" x14ac:dyDescent="0.3">
      <c r="A280" s="4">
        <v>371</v>
      </c>
      <c r="B280" s="4">
        <v>178</v>
      </c>
      <c r="C280" s="4">
        <v>177</v>
      </c>
      <c r="D280" s="58">
        <v>3</v>
      </c>
      <c r="E280" s="28">
        <f>VLOOKUP(FACT_INCLUDES[[#This Row],[Order ID]], ORDERS[], 2)</f>
        <v>39747.240921548619</v>
      </c>
      <c r="F280" s="28">
        <f>VLOOKUP(FACT_INCLUDES[[#This Row],[Order ID]], ORDERS[], 3)</f>
        <v>39747.240921548619</v>
      </c>
      <c r="G280" s="4" t="str">
        <f>VLOOKUP(FACT_INCLUDES[[#This Row],[Order ID]], ORDERS[], 4)</f>
        <v>In-Store</v>
      </c>
      <c r="H280" s="4" t="str">
        <f>VLOOKUP(FACT_INCLUDES[[#This Row],[Order ID]], ORDERS[], 5)</f>
        <v>TCE5253@gmail.com</v>
      </c>
      <c r="I280" s="4">
        <f>VLOOKUP(FACT_INCLUDES[[#This Row],[Order ID]], ORDERS[], 6)</f>
        <v>10</v>
      </c>
      <c r="J280" s="54">
        <f>VLOOKUP(FACT_INCLUDES[[#This Row],[Order ID]], ORDERS[], 7)</f>
        <v>0</v>
      </c>
      <c r="K280" s="33">
        <v>0</v>
      </c>
      <c r="L280" s="4">
        <f>VLOOKUP(FACT_INCLUDES[[#This Row],[DW Version]], VERSIONS[], 2)</f>
        <v>18</v>
      </c>
      <c r="M280" s="4">
        <f>VLOOKUP(FACT_INCLUDES[[#This Row],[DW Version]], VERSIONS[], 3)</f>
        <v>3.5</v>
      </c>
      <c r="N280" s="4" t="str">
        <f>VLOOKUP(FACT_INCLUDES[[#This Row],[DW Version]], VERSIONS[], 4)</f>
        <v>black</v>
      </c>
      <c r="O280" s="51">
        <f>VLOOKUP(FACT_INCLUDES[[#This Row],[DW Version]], VERSIONS[], 5)</f>
        <v>308.02417878533026</v>
      </c>
      <c r="P280" s="4" t="str">
        <f>VLOOKUP(FACT_INCLUDES[[#This Row],[DW Version]], VERSIONS[], 6)</f>
        <v>Metcon</v>
      </c>
      <c r="Q280" s="4" t="str">
        <f>VLOOKUP(FACT_INCLUDES[[#This Row],[DW Version]], VERSIONS[], 7)</f>
        <v>Shoe</v>
      </c>
      <c r="R280" s="51">
        <f>FACT_INCLUDES[[#This Row],[Version Price]]*FACT_INCLUDES[[#This Row],[Quantity]]</f>
        <v>924.07253635599079</v>
      </c>
      <c r="S280" s="51">
        <f>FACT_INCLUDES[[#This Row],[Amount]]*(1-FACT_INCLUDES[[#This Row],[Order Discount]])</f>
        <v>924.07253635599079</v>
      </c>
      <c r="T280" s="51">
        <f t="shared" si="4"/>
        <v>1747.2025186674709</v>
      </c>
      <c r="U280" s="57">
        <f>FACT_INCLUDES[[#This Row],[Income]]/FACT_INCLUDES[[#This Row],[Total Order Income]]</f>
        <v>0.52888690720337783</v>
      </c>
      <c r="V280" s="33">
        <f>IF(FACT_INCLUDES[[#This Row],[Order Gap]]&gt;10, 1, 0)/COUNTIFS(FACT_INCLUDES[Order ID], FACT_INCLUDES[[#This Row],[Order ID]])</f>
        <v>0</v>
      </c>
      <c r="W280" s="33">
        <f>IF(FACT_INCLUDES[[#This Row],[Order Type]]="Online", 1, 0)/COUNTIFS(FACT_INCLUDES[Order ID], FACT_INCLUDES[[#This Row],[Order ID]])</f>
        <v>0</v>
      </c>
      <c r="X280" s="52">
        <v>730.27334676172325</v>
      </c>
      <c r="Y280" s="52">
        <v>1015.4397997495282</v>
      </c>
      <c r="Z280" s="64">
        <f>IF(FACT_INCLUDES[[#This Row],[Order Type]]="Online", 1, 0)*FACT_INCLUDES[[#This Row],[Income]]</f>
        <v>0</v>
      </c>
    </row>
    <row r="281" spans="1:26" x14ac:dyDescent="0.3">
      <c r="A281" s="4">
        <v>372</v>
      </c>
      <c r="B281" s="4">
        <v>178</v>
      </c>
      <c r="C281" s="4">
        <v>421</v>
      </c>
      <c r="D281" s="58">
        <v>3</v>
      </c>
      <c r="E281" s="28">
        <f>VLOOKUP(FACT_INCLUDES[[#This Row],[Order ID]], ORDERS[], 2)</f>
        <v>39747.240921548619</v>
      </c>
      <c r="F281" s="28">
        <f>VLOOKUP(FACT_INCLUDES[[#This Row],[Order ID]], ORDERS[], 3)</f>
        <v>39747.240921548619</v>
      </c>
      <c r="G281" s="4" t="str">
        <f>VLOOKUP(FACT_INCLUDES[[#This Row],[Order ID]], ORDERS[], 4)</f>
        <v>In-Store</v>
      </c>
      <c r="H281" s="4" t="str">
        <f>VLOOKUP(FACT_INCLUDES[[#This Row],[Order ID]], ORDERS[], 5)</f>
        <v>TCE5253@gmail.com</v>
      </c>
      <c r="I281" s="4">
        <f>VLOOKUP(FACT_INCLUDES[[#This Row],[Order ID]], ORDERS[], 6)</f>
        <v>10</v>
      </c>
      <c r="J281" s="54">
        <f>VLOOKUP(FACT_INCLUDES[[#This Row],[Order ID]], ORDERS[], 7)</f>
        <v>0</v>
      </c>
      <c r="K281" s="33">
        <v>0</v>
      </c>
      <c r="L281" s="4">
        <f>VLOOKUP(FACT_INCLUDES[[#This Row],[DW Version]], VERSIONS[], 2)</f>
        <v>43</v>
      </c>
      <c r="M281" s="4">
        <f>VLOOKUP(FACT_INCLUDES[[#This Row],[DW Version]], VERSIONS[], 3)</f>
        <v>3</v>
      </c>
      <c r="N281" s="4" t="str">
        <f>VLOOKUP(FACT_INCLUDES[[#This Row],[DW Version]], VERSIONS[], 4)</f>
        <v>black</v>
      </c>
      <c r="O281" s="51">
        <f>VLOOKUP(FACT_INCLUDES[[#This Row],[DW Version]], VERSIONS[], 5)</f>
        <v>81.027618070175151</v>
      </c>
      <c r="P281" s="4" t="str">
        <f>VLOOKUP(FACT_INCLUDES[[#This Row],[DW Version]], VERSIONS[], 6)</f>
        <v>Flex Experience</v>
      </c>
      <c r="Q281" s="4" t="str">
        <f>VLOOKUP(FACT_INCLUDES[[#This Row],[DW Version]], VERSIONS[], 7)</f>
        <v>Apparel</v>
      </c>
      <c r="R281" s="51">
        <f>FACT_INCLUDES[[#This Row],[Version Price]]*FACT_INCLUDES[[#This Row],[Quantity]]</f>
        <v>243.08285421052545</v>
      </c>
      <c r="S281" s="51">
        <f>FACT_INCLUDES[[#This Row],[Amount]]*(1-FACT_INCLUDES[[#This Row],[Order Discount]])</f>
        <v>243.08285421052545</v>
      </c>
      <c r="T281" s="51">
        <f t="shared" si="4"/>
        <v>1747.2025186674709</v>
      </c>
      <c r="U281" s="57">
        <f>FACT_INCLUDES[[#This Row],[Income]]/FACT_INCLUDES[[#This Row],[Total Order Income]]</f>
        <v>0.13912689090896921</v>
      </c>
      <c r="V281" s="33">
        <f>IF(FACT_INCLUDES[[#This Row],[Order Gap]]&gt;10, 1, 0)/COUNTIFS(FACT_INCLUDES[Order ID], FACT_INCLUDES[[#This Row],[Order ID]])</f>
        <v>0</v>
      </c>
      <c r="W281" s="33">
        <f>IF(FACT_INCLUDES[[#This Row],[Order Type]]="Online", 1, 0)/COUNTIFS(FACT_INCLUDES[Order ID], FACT_INCLUDES[[#This Row],[Order ID]])</f>
        <v>0</v>
      </c>
      <c r="X281" s="52">
        <v>730.27334676172325</v>
      </c>
      <c r="Y281" s="52">
        <v>1015.4397997495282</v>
      </c>
      <c r="Z281" s="64">
        <f>IF(FACT_INCLUDES[[#This Row],[Order Type]]="Online", 1, 0)*FACT_INCLUDES[[#This Row],[Income]]</f>
        <v>0</v>
      </c>
    </row>
    <row r="282" spans="1:26" x14ac:dyDescent="0.3">
      <c r="A282" s="4">
        <v>373</v>
      </c>
      <c r="B282" s="4">
        <v>178</v>
      </c>
      <c r="C282" s="4">
        <v>436</v>
      </c>
      <c r="D282" s="58">
        <v>5</v>
      </c>
      <c r="E282" s="28">
        <f>VLOOKUP(FACT_INCLUDES[[#This Row],[Order ID]], ORDERS[], 2)</f>
        <v>39747.240921548619</v>
      </c>
      <c r="F282" s="28">
        <f>VLOOKUP(FACT_INCLUDES[[#This Row],[Order ID]], ORDERS[], 3)</f>
        <v>39747.240921548619</v>
      </c>
      <c r="G282" s="4" t="str">
        <f>VLOOKUP(FACT_INCLUDES[[#This Row],[Order ID]], ORDERS[], 4)</f>
        <v>In-Store</v>
      </c>
      <c r="H282" s="4" t="str">
        <f>VLOOKUP(FACT_INCLUDES[[#This Row],[Order ID]], ORDERS[], 5)</f>
        <v>TCE5253@gmail.com</v>
      </c>
      <c r="I282" s="4">
        <f>VLOOKUP(FACT_INCLUDES[[#This Row],[Order ID]], ORDERS[], 6)</f>
        <v>10</v>
      </c>
      <c r="J282" s="54">
        <f>VLOOKUP(FACT_INCLUDES[[#This Row],[Order ID]], ORDERS[], 7)</f>
        <v>0</v>
      </c>
      <c r="K282" s="33">
        <v>0</v>
      </c>
      <c r="L282" s="4">
        <f>VLOOKUP(FACT_INCLUDES[[#This Row],[DW Version]], VERSIONS[], 2)</f>
        <v>45</v>
      </c>
      <c r="M282" s="4">
        <f>VLOOKUP(FACT_INCLUDES[[#This Row],[DW Version]], VERSIONS[], 3)</f>
        <v>8</v>
      </c>
      <c r="N282" s="4" t="str">
        <f>VLOOKUP(FACT_INCLUDES[[#This Row],[DW Version]], VERSIONS[], 4)</f>
        <v>black</v>
      </c>
      <c r="O282" s="51">
        <f>VLOOKUP(FACT_INCLUDES[[#This Row],[DW Version]], VERSIONS[], 5)</f>
        <v>116.00942562019094</v>
      </c>
      <c r="P282" s="4" t="str">
        <f>VLOOKUP(FACT_INCLUDES[[#This Row],[DW Version]], VERSIONS[], 6)</f>
        <v>Vapor Cage 4</v>
      </c>
      <c r="Q282" s="4" t="str">
        <f>VLOOKUP(FACT_INCLUDES[[#This Row],[DW Version]], VERSIONS[], 7)</f>
        <v>Shoe</v>
      </c>
      <c r="R282" s="51">
        <f>FACT_INCLUDES[[#This Row],[Version Price]]*FACT_INCLUDES[[#This Row],[Quantity]]</f>
        <v>580.04712810095475</v>
      </c>
      <c r="S282" s="51">
        <f>FACT_INCLUDES[[#This Row],[Amount]]*(1-FACT_INCLUDES[[#This Row],[Order Discount]])</f>
        <v>580.04712810095475</v>
      </c>
      <c r="T282" s="51">
        <f t="shared" si="4"/>
        <v>1747.2025186674709</v>
      </c>
      <c r="U282" s="57">
        <f>FACT_INCLUDES[[#This Row],[Income]]/FACT_INCLUDES[[#This Row],[Total Order Income]]</f>
        <v>0.33198620188765299</v>
      </c>
      <c r="V282" s="33">
        <f>IF(FACT_INCLUDES[[#This Row],[Order Gap]]&gt;10, 1, 0)/COUNTIFS(FACT_INCLUDES[Order ID], FACT_INCLUDES[[#This Row],[Order ID]])</f>
        <v>0</v>
      </c>
      <c r="W282" s="33">
        <f>IF(FACT_INCLUDES[[#This Row],[Order Type]]="Online", 1, 0)/COUNTIFS(FACT_INCLUDES[Order ID], FACT_INCLUDES[[#This Row],[Order ID]])</f>
        <v>0</v>
      </c>
      <c r="X282" s="52">
        <v>730.27334676172325</v>
      </c>
      <c r="Y282" s="52">
        <v>1015.4397997495282</v>
      </c>
      <c r="Z282" s="64">
        <f>IF(FACT_INCLUDES[[#This Row],[Order Type]]="Online", 1, 0)*FACT_INCLUDES[[#This Row],[Income]]</f>
        <v>0</v>
      </c>
    </row>
    <row r="283" spans="1:26" x14ac:dyDescent="0.3">
      <c r="A283" s="4">
        <v>374</v>
      </c>
      <c r="B283" s="4">
        <v>179</v>
      </c>
      <c r="C283" s="4">
        <v>406</v>
      </c>
      <c r="D283" s="58">
        <v>1</v>
      </c>
      <c r="E283" s="28">
        <f>VLOOKUP(FACT_INCLUDES[[#This Row],[Order ID]], ORDERS[], 2)</f>
        <v>39809.077974147593</v>
      </c>
      <c r="F283" s="28">
        <f>VLOOKUP(FACT_INCLUDES[[#This Row],[Order ID]], ORDERS[], 3)</f>
        <v>39809.077974147593</v>
      </c>
      <c r="G283" s="4" t="str">
        <f>VLOOKUP(FACT_INCLUDES[[#This Row],[Order ID]], ORDERS[], 4)</f>
        <v>In-Store</v>
      </c>
      <c r="H283" s="4" t="str">
        <f>VLOOKUP(FACT_INCLUDES[[#This Row],[Order ID]], ORDERS[], 5)</f>
        <v>VXB7345@gmail.com</v>
      </c>
      <c r="I283" s="4">
        <f>VLOOKUP(FACT_INCLUDES[[#This Row],[Order ID]], ORDERS[], 6)</f>
        <v>28</v>
      </c>
      <c r="J283" s="54">
        <f>VLOOKUP(FACT_INCLUDES[[#This Row],[Order ID]], ORDERS[], 7)</f>
        <v>0</v>
      </c>
      <c r="K283" s="33">
        <v>0</v>
      </c>
      <c r="L283" s="4">
        <f>VLOOKUP(FACT_INCLUDES[[#This Row],[DW Version]], VERSIONS[], 2)</f>
        <v>41</v>
      </c>
      <c r="M283" s="4">
        <f>VLOOKUP(FACT_INCLUDES[[#This Row],[DW Version]], VERSIONS[], 3)</f>
        <v>7.5</v>
      </c>
      <c r="N283" s="4" t="str">
        <f>VLOOKUP(FACT_INCLUDES[[#This Row],[DW Version]], VERSIONS[], 4)</f>
        <v>white</v>
      </c>
      <c r="O283" s="51">
        <f>VLOOKUP(FACT_INCLUDES[[#This Row],[DW Version]], VERSIONS[], 5)</f>
        <v>111.42446637359876</v>
      </c>
      <c r="P283" s="4" t="str">
        <f>VLOOKUP(FACT_INCLUDES[[#This Row],[DW Version]], VERSIONS[], 6)</f>
        <v>LunarGlide</v>
      </c>
      <c r="Q283" s="4" t="str">
        <f>VLOOKUP(FACT_INCLUDES[[#This Row],[DW Version]], VERSIONS[], 7)</f>
        <v>Shoe</v>
      </c>
      <c r="R283" s="51">
        <f>FACT_INCLUDES[[#This Row],[Version Price]]*FACT_INCLUDES[[#This Row],[Quantity]]</f>
        <v>111.42446637359876</v>
      </c>
      <c r="S283" s="51">
        <f>FACT_INCLUDES[[#This Row],[Amount]]*(1-FACT_INCLUDES[[#This Row],[Order Discount]])</f>
        <v>111.42446637359876</v>
      </c>
      <c r="T283" s="51">
        <f t="shared" si="4"/>
        <v>682.59807640728286</v>
      </c>
      <c r="U283" s="57">
        <f>FACT_INCLUDES[[#This Row],[Income]]/FACT_INCLUDES[[#This Row],[Total Order Income]]</f>
        <v>0.16323583412373346</v>
      </c>
      <c r="V283" s="33">
        <f>IF(FACT_INCLUDES[[#This Row],[Order Gap]]&gt;10, 1, 0)/COUNTIFS(FACT_INCLUDES[Order ID], FACT_INCLUDES[[#This Row],[Order ID]])</f>
        <v>0</v>
      </c>
      <c r="W283" s="33">
        <f>IF(FACT_INCLUDES[[#This Row],[Order Type]]="Online", 1, 0)/COUNTIFS(FACT_INCLUDES[Order ID], FACT_INCLUDES[[#This Row],[Order ID]])</f>
        <v>0</v>
      </c>
      <c r="X283" s="52">
        <v>730.27334676172325</v>
      </c>
      <c r="Y283" s="52">
        <v>1015.4397997495282</v>
      </c>
      <c r="Z283" s="64">
        <f>IF(FACT_INCLUDES[[#This Row],[Order Type]]="Online", 1, 0)*FACT_INCLUDES[[#This Row],[Income]]</f>
        <v>0</v>
      </c>
    </row>
    <row r="284" spans="1:26" x14ac:dyDescent="0.3">
      <c r="A284" s="4">
        <v>375</v>
      </c>
      <c r="B284" s="4">
        <v>179</v>
      </c>
      <c r="C284" s="4">
        <v>477</v>
      </c>
      <c r="D284" s="58">
        <v>1</v>
      </c>
      <c r="E284" s="28">
        <f>VLOOKUP(FACT_INCLUDES[[#This Row],[Order ID]], ORDERS[], 2)</f>
        <v>39809.077974147593</v>
      </c>
      <c r="F284" s="28">
        <f>VLOOKUP(FACT_INCLUDES[[#This Row],[Order ID]], ORDERS[], 3)</f>
        <v>39809.077974147593</v>
      </c>
      <c r="G284" s="4" t="str">
        <f>VLOOKUP(FACT_INCLUDES[[#This Row],[Order ID]], ORDERS[], 4)</f>
        <v>In-Store</v>
      </c>
      <c r="H284" s="4" t="str">
        <f>VLOOKUP(FACT_INCLUDES[[#This Row],[Order ID]], ORDERS[], 5)</f>
        <v>VXB7345@gmail.com</v>
      </c>
      <c r="I284" s="4">
        <f>VLOOKUP(FACT_INCLUDES[[#This Row],[Order ID]], ORDERS[], 6)</f>
        <v>28</v>
      </c>
      <c r="J284" s="54">
        <f>VLOOKUP(FACT_INCLUDES[[#This Row],[Order ID]], ORDERS[], 7)</f>
        <v>0</v>
      </c>
      <c r="K284" s="33">
        <v>0</v>
      </c>
      <c r="L284" s="4">
        <f>VLOOKUP(FACT_INCLUDES[[#This Row],[DW Version]], VERSIONS[], 2)</f>
        <v>50</v>
      </c>
      <c r="M284" s="4">
        <f>VLOOKUP(FACT_INCLUDES[[#This Row],[DW Version]], VERSIONS[], 3)</f>
        <v>8</v>
      </c>
      <c r="N284" s="4" t="str">
        <f>VLOOKUP(FACT_INCLUDES[[#This Row],[DW Version]], VERSIONS[], 4)</f>
        <v>black</v>
      </c>
      <c r="O284" s="51">
        <f>VLOOKUP(FACT_INCLUDES[[#This Row],[DW Version]], VERSIONS[], 5)</f>
        <v>194.3908100559338</v>
      </c>
      <c r="P284" s="4" t="str">
        <f>VLOOKUP(FACT_INCLUDES[[#This Row],[DW Version]], VERSIONS[], 6)</f>
        <v>Air Zoom Elite</v>
      </c>
      <c r="Q284" s="4" t="str">
        <f>VLOOKUP(FACT_INCLUDES[[#This Row],[DW Version]], VERSIONS[], 7)</f>
        <v>Shoe</v>
      </c>
      <c r="R284" s="51">
        <f>FACT_INCLUDES[[#This Row],[Version Price]]*FACT_INCLUDES[[#This Row],[Quantity]]</f>
        <v>194.3908100559338</v>
      </c>
      <c r="S284" s="51">
        <f>FACT_INCLUDES[[#This Row],[Amount]]*(1-FACT_INCLUDES[[#This Row],[Order Discount]])</f>
        <v>194.3908100559338</v>
      </c>
      <c r="T284" s="51">
        <f t="shared" si="4"/>
        <v>682.59807640728286</v>
      </c>
      <c r="U284" s="57">
        <f>FACT_INCLUDES[[#This Row],[Income]]/FACT_INCLUDES[[#This Row],[Total Order Income]]</f>
        <v>0.28478077623521969</v>
      </c>
      <c r="V284" s="33">
        <f>IF(FACT_INCLUDES[[#This Row],[Order Gap]]&gt;10, 1, 0)/COUNTIFS(FACT_INCLUDES[Order ID], FACT_INCLUDES[[#This Row],[Order ID]])</f>
        <v>0</v>
      </c>
      <c r="W284" s="33">
        <f>IF(FACT_INCLUDES[[#This Row],[Order Type]]="Online", 1, 0)/COUNTIFS(FACT_INCLUDES[Order ID], FACT_INCLUDES[[#This Row],[Order ID]])</f>
        <v>0</v>
      </c>
      <c r="X284" s="52">
        <v>730.27334676172325</v>
      </c>
      <c r="Y284" s="52">
        <v>1015.4397997495282</v>
      </c>
      <c r="Z284" s="64">
        <f>IF(FACT_INCLUDES[[#This Row],[Order Type]]="Online", 1, 0)*FACT_INCLUDES[[#This Row],[Income]]</f>
        <v>0</v>
      </c>
    </row>
    <row r="285" spans="1:26" x14ac:dyDescent="0.3">
      <c r="A285" s="4">
        <v>376</v>
      </c>
      <c r="B285" s="4">
        <v>179</v>
      </c>
      <c r="C285" s="4">
        <v>780</v>
      </c>
      <c r="D285" s="58">
        <v>2</v>
      </c>
      <c r="E285" s="28">
        <f>VLOOKUP(FACT_INCLUDES[[#This Row],[Order ID]], ORDERS[], 2)</f>
        <v>39809.077974147593</v>
      </c>
      <c r="F285" s="28">
        <f>VLOOKUP(FACT_INCLUDES[[#This Row],[Order ID]], ORDERS[], 3)</f>
        <v>39809.077974147593</v>
      </c>
      <c r="G285" s="4" t="str">
        <f>VLOOKUP(FACT_INCLUDES[[#This Row],[Order ID]], ORDERS[], 4)</f>
        <v>In-Store</v>
      </c>
      <c r="H285" s="4" t="str">
        <f>VLOOKUP(FACT_INCLUDES[[#This Row],[Order ID]], ORDERS[], 5)</f>
        <v>VXB7345@gmail.com</v>
      </c>
      <c r="I285" s="4">
        <f>VLOOKUP(FACT_INCLUDES[[#This Row],[Order ID]], ORDERS[], 6)</f>
        <v>28</v>
      </c>
      <c r="J285" s="54">
        <f>VLOOKUP(FACT_INCLUDES[[#This Row],[Order ID]], ORDERS[], 7)</f>
        <v>0</v>
      </c>
      <c r="K285" s="33">
        <v>0</v>
      </c>
      <c r="L285" s="4">
        <f>VLOOKUP(FACT_INCLUDES[[#This Row],[DW Version]], VERSIONS[], 2)</f>
        <v>80</v>
      </c>
      <c r="M285" s="4">
        <f>VLOOKUP(FACT_INCLUDES[[#This Row],[DW Version]], VERSIONS[], 3)</f>
        <v>3.5</v>
      </c>
      <c r="N285" s="4" t="str">
        <f>VLOOKUP(FACT_INCLUDES[[#This Row],[DW Version]], VERSIONS[], 4)</f>
        <v>blue</v>
      </c>
      <c r="O285" s="51">
        <f>VLOOKUP(FACT_INCLUDES[[#This Row],[DW Version]], VERSIONS[], 5)</f>
        <v>188.39139998887512</v>
      </c>
      <c r="P285" s="4" t="str">
        <f>VLOOKUP(FACT_INCLUDES[[#This Row],[DW Version]], VERSIONS[], 6)</f>
        <v>Quest 3</v>
      </c>
      <c r="Q285" s="4" t="str">
        <f>VLOOKUP(FACT_INCLUDES[[#This Row],[DW Version]], VERSIONS[], 7)</f>
        <v>Shoe</v>
      </c>
      <c r="R285" s="51">
        <f>FACT_INCLUDES[[#This Row],[Version Price]]*FACT_INCLUDES[[#This Row],[Quantity]]</f>
        <v>376.78279997775024</v>
      </c>
      <c r="S285" s="51">
        <f>FACT_INCLUDES[[#This Row],[Amount]]*(1-FACT_INCLUDES[[#This Row],[Order Discount]])</f>
        <v>376.78279997775024</v>
      </c>
      <c r="T285" s="51">
        <f t="shared" si="4"/>
        <v>682.59807640728286</v>
      </c>
      <c r="U285" s="57">
        <f>FACT_INCLUDES[[#This Row],[Income]]/FACT_INCLUDES[[#This Row],[Total Order Income]]</f>
        <v>0.55198338964104676</v>
      </c>
      <c r="V285" s="33">
        <f>IF(FACT_INCLUDES[[#This Row],[Order Gap]]&gt;10, 1, 0)/COUNTIFS(FACT_INCLUDES[Order ID], FACT_INCLUDES[[#This Row],[Order ID]])</f>
        <v>0</v>
      </c>
      <c r="W285" s="33">
        <f>IF(FACT_INCLUDES[[#This Row],[Order Type]]="Online", 1, 0)/COUNTIFS(FACT_INCLUDES[Order ID], FACT_INCLUDES[[#This Row],[Order ID]])</f>
        <v>0</v>
      </c>
      <c r="X285" s="52">
        <v>730.27334676172325</v>
      </c>
      <c r="Y285" s="52">
        <v>1015.4397997495282</v>
      </c>
      <c r="Z285" s="64">
        <f>IF(FACT_INCLUDES[[#This Row],[Order Type]]="Online", 1, 0)*FACT_INCLUDES[[#This Row],[Income]]</f>
        <v>0</v>
      </c>
    </row>
    <row r="286" spans="1:26" x14ac:dyDescent="0.3">
      <c r="A286" s="4">
        <v>415</v>
      </c>
      <c r="B286" s="4">
        <v>201</v>
      </c>
      <c r="C286" s="4">
        <v>976</v>
      </c>
      <c r="D286" s="58">
        <v>5</v>
      </c>
      <c r="E286" s="28">
        <f>VLOOKUP(FACT_INCLUDES[[#This Row],[Order ID]], ORDERS[], 2)</f>
        <v>39606.646573245322</v>
      </c>
      <c r="F286" s="28">
        <f>VLOOKUP(FACT_INCLUDES[[#This Row],[Order ID]], ORDERS[], 3)</f>
        <v>39606.646573245322</v>
      </c>
      <c r="G286" s="4" t="str">
        <f>VLOOKUP(FACT_INCLUDES[[#This Row],[Order ID]], ORDERS[], 4)</f>
        <v>In-Store</v>
      </c>
      <c r="H286" s="4" t="str">
        <f>VLOOKUP(FACT_INCLUDES[[#This Row],[Order ID]], ORDERS[], 5)</f>
        <v>LXI5234@gmail.com</v>
      </c>
      <c r="I286" s="4">
        <f>VLOOKUP(FACT_INCLUDES[[#This Row],[Order ID]], ORDERS[], 6)</f>
        <v>10</v>
      </c>
      <c r="J286" s="54">
        <f>VLOOKUP(FACT_INCLUDES[[#This Row],[Order ID]], ORDERS[], 7)</f>
        <v>0</v>
      </c>
      <c r="K286" s="33">
        <v>0</v>
      </c>
      <c r="L286" s="4">
        <f>VLOOKUP(FACT_INCLUDES[[#This Row],[DW Version]], VERSIONS[], 2)</f>
        <v>99</v>
      </c>
      <c r="M286" s="4">
        <f>VLOOKUP(FACT_INCLUDES[[#This Row],[DW Version]], VERSIONS[], 3)</f>
        <v>10.5</v>
      </c>
      <c r="N286" s="4" t="str">
        <f>VLOOKUP(FACT_INCLUDES[[#This Row],[DW Version]], VERSIONS[], 4)</f>
        <v>red</v>
      </c>
      <c r="O286" s="51">
        <f>VLOOKUP(FACT_INCLUDES[[#This Row],[DW Version]], VERSIONS[], 5)</f>
        <v>150.32861477917666</v>
      </c>
      <c r="P286" s="4" t="str">
        <f>VLOOKUP(FACT_INCLUDES[[#This Row],[DW Version]], VERSIONS[], 6)</f>
        <v>Flex Training Hoodie</v>
      </c>
      <c r="Q286" s="4" t="str">
        <f>VLOOKUP(FACT_INCLUDES[[#This Row],[DW Version]], VERSIONS[], 7)</f>
        <v>Apparel</v>
      </c>
      <c r="R286" s="51">
        <f>FACT_INCLUDES[[#This Row],[Version Price]]*FACT_INCLUDES[[#This Row],[Quantity]]</f>
        <v>751.64307389588328</v>
      </c>
      <c r="S286" s="51">
        <f>FACT_INCLUDES[[#This Row],[Amount]]*(1-FACT_INCLUDES[[#This Row],[Order Discount]])</f>
        <v>751.64307389588328</v>
      </c>
      <c r="T286" s="51">
        <f t="shared" si="4"/>
        <v>751.64307389588328</v>
      </c>
      <c r="U286" s="57">
        <f>FACT_INCLUDES[[#This Row],[Income]]/FACT_INCLUDES[[#This Row],[Total Order Income]]</f>
        <v>1</v>
      </c>
      <c r="V286" s="33">
        <f>IF(FACT_INCLUDES[[#This Row],[Order Gap]]&gt;10, 1, 0)/COUNTIFS(FACT_INCLUDES[Order ID], FACT_INCLUDES[[#This Row],[Order ID]])</f>
        <v>0</v>
      </c>
      <c r="W286" s="33">
        <f>IF(FACT_INCLUDES[[#This Row],[Order Type]]="Online", 1, 0)/COUNTIFS(FACT_INCLUDES[Order ID], FACT_INCLUDES[[#This Row],[Order ID]])</f>
        <v>0</v>
      </c>
      <c r="X286" s="52">
        <v>730.27334676172325</v>
      </c>
      <c r="Y286" s="52">
        <v>1015.4397997495282</v>
      </c>
      <c r="Z286" s="64">
        <f>IF(FACT_INCLUDES[[#This Row],[Order Type]]="Online", 1, 0)*FACT_INCLUDES[[#This Row],[Income]]</f>
        <v>0</v>
      </c>
    </row>
    <row r="287" spans="1:26" x14ac:dyDescent="0.3">
      <c r="A287" s="4">
        <v>422</v>
      </c>
      <c r="B287" s="4">
        <v>204</v>
      </c>
      <c r="C287" s="4">
        <v>283</v>
      </c>
      <c r="D287" s="58">
        <v>3</v>
      </c>
      <c r="E287" s="28">
        <f>VLOOKUP(FACT_INCLUDES[[#This Row],[Order ID]], ORDERS[], 2)</f>
        <v>39561.020797047888</v>
      </c>
      <c r="F287" s="28">
        <f>VLOOKUP(FACT_INCLUDES[[#This Row],[Order ID]], ORDERS[], 3)</f>
        <v>39577.020797047888</v>
      </c>
      <c r="G287" s="4" t="str">
        <f>VLOOKUP(FACT_INCLUDES[[#This Row],[Order ID]], ORDERS[], 4)</f>
        <v>Online</v>
      </c>
      <c r="H287" s="4" t="str">
        <f>VLOOKUP(FACT_INCLUDES[[#This Row],[Order ID]], ORDERS[], 5)</f>
        <v>STX2363@gmail.com</v>
      </c>
      <c r="I287" s="4">
        <f>VLOOKUP(FACT_INCLUDES[[#This Row],[Order ID]], ORDERS[], 6)</f>
        <v>0</v>
      </c>
      <c r="J287" s="54">
        <f>VLOOKUP(FACT_INCLUDES[[#This Row],[Order ID]], ORDERS[], 7)</f>
        <v>0</v>
      </c>
      <c r="K287" s="33">
        <v>16</v>
      </c>
      <c r="L287" s="4">
        <f>VLOOKUP(FACT_INCLUDES[[#This Row],[DW Version]], VERSIONS[], 2)</f>
        <v>27</v>
      </c>
      <c r="M287" s="4">
        <f>VLOOKUP(FACT_INCLUDES[[#This Row],[DW Version]], VERSIONS[], 3)</f>
        <v>12.5</v>
      </c>
      <c r="N287" s="4" t="str">
        <f>VLOOKUP(FACT_INCLUDES[[#This Row],[DW Version]], VERSIONS[], 4)</f>
        <v>dark green</v>
      </c>
      <c r="O287" s="51">
        <f>VLOOKUP(FACT_INCLUDES[[#This Row],[DW Version]], VERSIONS[], 5)</f>
        <v>119.04368880697993</v>
      </c>
      <c r="P287" s="4" t="str">
        <f>VLOOKUP(FACT_INCLUDES[[#This Row],[DW Version]], VERSIONS[], 6)</f>
        <v>Structure</v>
      </c>
      <c r="Q287" s="4" t="str">
        <f>VLOOKUP(FACT_INCLUDES[[#This Row],[DW Version]], VERSIONS[], 7)</f>
        <v>Shoe</v>
      </c>
      <c r="R287" s="51">
        <f>FACT_INCLUDES[[#This Row],[Version Price]]*FACT_INCLUDES[[#This Row],[Quantity]]</f>
        <v>357.13106642093976</v>
      </c>
      <c r="S287" s="51">
        <f>FACT_INCLUDES[[#This Row],[Amount]]*(1-FACT_INCLUDES[[#This Row],[Order Discount]])</f>
        <v>357.13106642093976</v>
      </c>
      <c r="T287" s="51">
        <f t="shared" si="4"/>
        <v>357.13106642093976</v>
      </c>
      <c r="U287" s="57">
        <f>FACT_INCLUDES[[#This Row],[Income]]/FACT_INCLUDES[[#This Row],[Total Order Income]]</f>
        <v>1</v>
      </c>
      <c r="V287" s="33">
        <f>IF(FACT_INCLUDES[[#This Row],[Order Gap]]&gt;10, 1, 0)/COUNTIFS(FACT_INCLUDES[Order ID], FACT_INCLUDES[[#This Row],[Order ID]])</f>
        <v>1</v>
      </c>
      <c r="W287" s="33">
        <f>IF(FACT_INCLUDES[[#This Row],[Order Type]]="Online", 1, 0)/COUNTIFS(FACT_INCLUDES[Order ID], FACT_INCLUDES[[#This Row],[Order ID]])</f>
        <v>1</v>
      </c>
      <c r="X287" s="52">
        <v>730.27334676172325</v>
      </c>
      <c r="Y287" s="52">
        <v>1015.4397997495282</v>
      </c>
      <c r="Z287" s="64">
        <f>IF(FACT_INCLUDES[[#This Row],[Order Type]]="Online", 1, 0)*FACT_INCLUDES[[#This Row],[Income]]</f>
        <v>357.13106642093976</v>
      </c>
    </row>
    <row r="288" spans="1:26" x14ac:dyDescent="0.3">
      <c r="A288" s="4">
        <v>583</v>
      </c>
      <c r="B288" s="4">
        <v>291</v>
      </c>
      <c r="C288" s="4">
        <v>331</v>
      </c>
      <c r="D288" s="58">
        <v>2</v>
      </c>
      <c r="E288" s="28">
        <f>VLOOKUP(FACT_INCLUDES[[#This Row],[Order ID]], ORDERS[], 2)</f>
        <v>39624.696009630876</v>
      </c>
      <c r="F288" s="28">
        <f>VLOOKUP(FACT_INCLUDES[[#This Row],[Order ID]], ORDERS[], 3)</f>
        <v>39624.696009630876</v>
      </c>
      <c r="G288" s="4" t="str">
        <f>VLOOKUP(FACT_INCLUDES[[#This Row],[Order ID]], ORDERS[], 4)</f>
        <v>In-Store</v>
      </c>
      <c r="H288" s="4" t="str">
        <f>VLOOKUP(FACT_INCLUDES[[#This Row],[Order ID]], ORDERS[], 5)</f>
        <v>MYP2105@gmail.com</v>
      </c>
      <c r="I288" s="4">
        <f>VLOOKUP(FACT_INCLUDES[[#This Row],[Order ID]], ORDERS[], 6)</f>
        <v>32</v>
      </c>
      <c r="J288" s="54">
        <f>VLOOKUP(FACT_INCLUDES[[#This Row],[Order ID]], ORDERS[], 7)</f>
        <v>0</v>
      </c>
      <c r="K288" s="33">
        <v>0</v>
      </c>
      <c r="L288" s="4">
        <f>VLOOKUP(FACT_INCLUDES[[#This Row],[DW Version]], VERSIONS[], 2)</f>
        <v>34</v>
      </c>
      <c r="M288" s="4">
        <f>VLOOKUP(FACT_INCLUDES[[#This Row],[DW Version]], VERSIONS[], 3)</f>
        <v>5</v>
      </c>
      <c r="N288" s="4" t="str">
        <f>VLOOKUP(FACT_INCLUDES[[#This Row],[DW Version]], VERSIONS[], 4)</f>
        <v>black</v>
      </c>
      <c r="O288" s="51">
        <f>VLOOKUP(FACT_INCLUDES[[#This Row],[DW Version]], VERSIONS[], 5)</f>
        <v>383.15016432562118</v>
      </c>
      <c r="P288" s="4" t="str">
        <f>VLOOKUP(FACT_INCLUDES[[#This Row],[DW Version]], VERSIONS[], 6)</f>
        <v>Zoom Vomero</v>
      </c>
      <c r="Q288" s="4" t="str">
        <f>VLOOKUP(FACT_INCLUDES[[#This Row],[DW Version]], VERSIONS[], 7)</f>
        <v>Shoe</v>
      </c>
      <c r="R288" s="51">
        <f>FACT_INCLUDES[[#This Row],[Version Price]]*FACT_INCLUDES[[#This Row],[Quantity]]</f>
        <v>766.30032865124235</v>
      </c>
      <c r="S288" s="51">
        <f>FACT_INCLUDES[[#This Row],[Amount]]*(1-FACT_INCLUDES[[#This Row],[Order Discount]])</f>
        <v>766.30032865124235</v>
      </c>
      <c r="T288" s="51">
        <f t="shared" si="4"/>
        <v>766.30032865124235</v>
      </c>
      <c r="U288" s="57">
        <f>FACT_INCLUDES[[#This Row],[Income]]/FACT_INCLUDES[[#This Row],[Total Order Income]]</f>
        <v>1</v>
      </c>
      <c r="V288" s="33">
        <f>IF(FACT_INCLUDES[[#This Row],[Order Gap]]&gt;10, 1, 0)/COUNTIFS(FACT_INCLUDES[Order ID], FACT_INCLUDES[[#This Row],[Order ID]])</f>
        <v>0</v>
      </c>
      <c r="W288" s="33">
        <f>IF(FACT_INCLUDES[[#This Row],[Order Type]]="Online", 1, 0)/COUNTIFS(FACT_INCLUDES[Order ID], FACT_INCLUDES[[#This Row],[Order ID]])</f>
        <v>0</v>
      </c>
      <c r="X288" s="52">
        <v>730.27334676172325</v>
      </c>
      <c r="Y288" s="52">
        <v>1015.4397997495282</v>
      </c>
      <c r="Z288" s="64">
        <f>IF(FACT_INCLUDES[[#This Row],[Order Type]]="Online", 1, 0)*FACT_INCLUDES[[#This Row],[Income]]</f>
        <v>0</v>
      </c>
    </row>
    <row r="289" spans="1:26" x14ac:dyDescent="0.3">
      <c r="A289" s="4">
        <v>614</v>
      </c>
      <c r="B289" s="4">
        <v>306</v>
      </c>
      <c r="C289" s="4">
        <v>592</v>
      </c>
      <c r="D289" s="58">
        <v>2</v>
      </c>
      <c r="E289" s="28">
        <f>VLOOKUP(FACT_INCLUDES[[#This Row],[Order ID]], ORDERS[], 2)</f>
        <v>39532.171934516467</v>
      </c>
      <c r="F289" s="28">
        <f>VLOOKUP(FACT_INCLUDES[[#This Row],[Order ID]], ORDERS[], 3)</f>
        <v>39532.171934516467</v>
      </c>
      <c r="G289" s="4" t="str">
        <f>VLOOKUP(FACT_INCLUDES[[#This Row],[Order ID]], ORDERS[], 4)</f>
        <v>In-Store</v>
      </c>
      <c r="H289" s="4" t="str">
        <f>VLOOKUP(FACT_INCLUDES[[#This Row],[Order ID]], ORDERS[], 5)</f>
        <v>NVX7686@gmail.com</v>
      </c>
      <c r="I289" s="4">
        <f>VLOOKUP(FACT_INCLUDES[[#This Row],[Order ID]], ORDERS[], 6)</f>
        <v>31</v>
      </c>
      <c r="J289" s="54">
        <f>VLOOKUP(FACT_INCLUDES[[#This Row],[Order ID]], ORDERS[], 7)</f>
        <v>0</v>
      </c>
      <c r="K289" s="33">
        <v>0</v>
      </c>
      <c r="L289" s="4">
        <f>VLOOKUP(FACT_INCLUDES[[#This Row],[DW Version]], VERSIONS[], 2)</f>
        <v>60</v>
      </c>
      <c r="M289" s="4">
        <f>VLOOKUP(FACT_INCLUDES[[#This Row],[DW Version]], VERSIONS[], 3)</f>
        <v>7.5</v>
      </c>
      <c r="N289" s="4" t="str">
        <f>VLOOKUP(FACT_INCLUDES[[#This Row],[DW Version]], VERSIONS[], 4)</f>
        <v>red</v>
      </c>
      <c r="O289" s="51">
        <f>VLOOKUP(FACT_INCLUDES[[#This Row],[DW Version]], VERSIONS[], 5)</f>
        <v>277.6008638705971</v>
      </c>
      <c r="P289" s="4" t="str">
        <f>VLOOKUP(FACT_INCLUDES[[#This Row],[DW Version]], VERSIONS[], 6)</f>
        <v>Magista Obra</v>
      </c>
      <c r="Q289" s="4" t="str">
        <f>VLOOKUP(FACT_INCLUDES[[#This Row],[DW Version]], VERSIONS[], 7)</f>
        <v>Shoe</v>
      </c>
      <c r="R289" s="51">
        <f>FACT_INCLUDES[[#This Row],[Version Price]]*FACT_INCLUDES[[#This Row],[Quantity]]</f>
        <v>555.20172774119419</v>
      </c>
      <c r="S289" s="51">
        <f>FACT_INCLUDES[[#This Row],[Amount]]*(1-FACT_INCLUDES[[#This Row],[Order Discount]])</f>
        <v>555.20172774119419</v>
      </c>
      <c r="T289" s="51">
        <f t="shared" si="4"/>
        <v>555.20172774119419</v>
      </c>
      <c r="U289" s="57">
        <f>FACT_INCLUDES[[#This Row],[Income]]/FACT_INCLUDES[[#This Row],[Total Order Income]]</f>
        <v>1</v>
      </c>
      <c r="V289" s="33">
        <f>IF(FACT_INCLUDES[[#This Row],[Order Gap]]&gt;10, 1, 0)/COUNTIFS(FACT_INCLUDES[Order ID], FACT_INCLUDES[[#This Row],[Order ID]])</f>
        <v>0</v>
      </c>
      <c r="W289" s="33">
        <f>IF(FACT_INCLUDES[[#This Row],[Order Type]]="Online", 1, 0)/COUNTIFS(FACT_INCLUDES[Order ID], FACT_INCLUDES[[#This Row],[Order ID]])</f>
        <v>0</v>
      </c>
      <c r="X289" s="52">
        <v>730.27334676172325</v>
      </c>
      <c r="Y289" s="52">
        <v>1015.4397997495282</v>
      </c>
      <c r="Z289" s="64">
        <f>IF(FACT_INCLUDES[[#This Row],[Order Type]]="Online", 1, 0)*FACT_INCLUDES[[#This Row],[Income]]</f>
        <v>0</v>
      </c>
    </row>
    <row r="290" spans="1:26" x14ac:dyDescent="0.3">
      <c r="A290" s="4">
        <v>639</v>
      </c>
      <c r="B290" s="4">
        <v>318</v>
      </c>
      <c r="C290" s="4">
        <v>631</v>
      </c>
      <c r="D290" s="58">
        <v>1</v>
      </c>
      <c r="E290" s="28">
        <f>VLOOKUP(FACT_INCLUDES[[#This Row],[Order ID]], ORDERS[], 2)</f>
        <v>39499.339380370417</v>
      </c>
      <c r="F290" s="28">
        <f>VLOOKUP(FACT_INCLUDES[[#This Row],[Order ID]], ORDERS[], 3)</f>
        <v>39499.339380370417</v>
      </c>
      <c r="G290" s="4" t="str">
        <f>VLOOKUP(FACT_INCLUDES[[#This Row],[Order ID]], ORDERS[], 4)</f>
        <v>In-Store</v>
      </c>
      <c r="H290" s="4" t="str">
        <f>VLOOKUP(FACT_INCLUDES[[#This Row],[Order ID]], ORDERS[], 5)</f>
        <v>LUB7541@gmail.com</v>
      </c>
      <c r="I290" s="4">
        <f>VLOOKUP(FACT_INCLUDES[[#This Row],[Order ID]], ORDERS[], 6)</f>
        <v>46</v>
      </c>
      <c r="J290" s="54">
        <f>VLOOKUP(FACT_INCLUDES[[#This Row],[Order ID]], ORDERS[], 7)</f>
        <v>0</v>
      </c>
      <c r="K290" s="33">
        <v>0</v>
      </c>
      <c r="L290" s="4">
        <f>VLOOKUP(FACT_INCLUDES[[#This Row],[DW Version]], VERSIONS[], 2)</f>
        <v>64</v>
      </c>
      <c r="M290" s="4">
        <f>VLOOKUP(FACT_INCLUDES[[#This Row],[DW Version]], VERSIONS[], 3)</f>
        <v>12</v>
      </c>
      <c r="N290" s="4" t="str">
        <f>VLOOKUP(FACT_INCLUDES[[#This Row],[DW Version]], VERSIONS[], 4)</f>
        <v>white</v>
      </c>
      <c r="O290" s="51">
        <f>VLOOKUP(FACT_INCLUDES[[#This Row],[DW Version]], VERSIONS[], 5)</f>
        <v>92.081442621618407</v>
      </c>
      <c r="P290" s="4" t="str">
        <f>VLOOKUP(FACT_INCLUDES[[#This Row],[DW Version]], VERSIONS[], 6)</f>
        <v>Hyperdunk</v>
      </c>
      <c r="Q290" s="4" t="str">
        <f>VLOOKUP(FACT_INCLUDES[[#This Row],[DW Version]], VERSIONS[], 7)</f>
        <v>Shoe</v>
      </c>
      <c r="R290" s="51">
        <f>FACT_INCLUDES[[#This Row],[Version Price]]*FACT_INCLUDES[[#This Row],[Quantity]]</f>
        <v>92.081442621618407</v>
      </c>
      <c r="S290" s="51">
        <f>FACT_INCLUDES[[#This Row],[Amount]]*(1-FACT_INCLUDES[[#This Row],[Order Discount]])</f>
        <v>92.081442621618407</v>
      </c>
      <c r="T290" s="51">
        <f t="shared" si="4"/>
        <v>1597.5348777617082</v>
      </c>
      <c r="U290" s="57">
        <f>FACT_INCLUDES[[#This Row],[Income]]/FACT_INCLUDES[[#This Row],[Total Order Income]]</f>
        <v>5.7639707216053326E-2</v>
      </c>
      <c r="V290" s="33">
        <f>IF(FACT_INCLUDES[[#This Row],[Order Gap]]&gt;10, 1, 0)/COUNTIFS(FACT_INCLUDES[Order ID], FACT_INCLUDES[[#This Row],[Order ID]])</f>
        <v>0</v>
      </c>
      <c r="W290" s="33">
        <f>IF(FACT_INCLUDES[[#This Row],[Order Type]]="Online", 1, 0)/COUNTIFS(FACT_INCLUDES[Order ID], FACT_INCLUDES[[#This Row],[Order ID]])</f>
        <v>0</v>
      </c>
      <c r="X290" s="52">
        <v>730.27334676172325</v>
      </c>
      <c r="Y290" s="52">
        <v>1015.4397997495282</v>
      </c>
      <c r="Z290" s="64">
        <f>IF(FACT_INCLUDES[[#This Row],[Order Type]]="Online", 1, 0)*FACT_INCLUDES[[#This Row],[Income]]</f>
        <v>0</v>
      </c>
    </row>
    <row r="291" spans="1:26" x14ac:dyDescent="0.3">
      <c r="A291" s="4">
        <v>640</v>
      </c>
      <c r="B291" s="4">
        <v>318</v>
      </c>
      <c r="C291" s="4">
        <v>845</v>
      </c>
      <c r="D291" s="58">
        <v>4</v>
      </c>
      <c r="E291" s="28">
        <f>VLOOKUP(FACT_INCLUDES[[#This Row],[Order ID]], ORDERS[], 2)</f>
        <v>39499.339380370417</v>
      </c>
      <c r="F291" s="28">
        <f>VLOOKUP(FACT_INCLUDES[[#This Row],[Order ID]], ORDERS[], 3)</f>
        <v>39499.339380370417</v>
      </c>
      <c r="G291" s="4" t="str">
        <f>VLOOKUP(FACT_INCLUDES[[#This Row],[Order ID]], ORDERS[], 4)</f>
        <v>In-Store</v>
      </c>
      <c r="H291" s="4" t="str">
        <f>VLOOKUP(FACT_INCLUDES[[#This Row],[Order ID]], ORDERS[], 5)</f>
        <v>LUB7541@gmail.com</v>
      </c>
      <c r="I291" s="4">
        <f>VLOOKUP(FACT_INCLUDES[[#This Row],[Order ID]], ORDERS[], 6)</f>
        <v>46</v>
      </c>
      <c r="J291" s="54">
        <f>VLOOKUP(FACT_INCLUDES[[#This Row],[Order ID]], ORDERS[], 7)</f>
        <v>0</v>
      </c>
      <c r="K291" s="33">
        <v>0</v>
      </c>
      <c r="L291" s="4">
        <f>VLOOKUP(FACT_INCLUDES[[#This Row],[DW Version]], VERSIONS[], 2)</f>
        <v>86</v>
      </c>
      <c r="M291" s="4">
        <f>VLOOKUP(FACT_INCLUDES[[#This Row],[DW Version]], VERSIONS[], 3)</f>
        <v>4.5</v>
      </c>
      <c r="N291" s="4" t="str">
        <f>VLOOKUP(FACT_INCLUDES[[#This Row],[DW Version]], VERSIONS[], 4)</f>
        <v>dark red</v>
      </c>
      <c r="O291" s="51">
        <f>VLOOKUP(FACT_INCLUDES[[#This Row],[DW Version]], VERSIONS[], 5)</f>
        <v>376.36335878502246</v>
      </c>
      <c r="P291" s="4" t="str">
        <f>VLOOKUP(FACT_INCLUDES[[#This Row],[DW Version]], VERSIONS[], 6)</f>
        <v>Challenger Long-Sleeve</v>
      </c>
      <c r="Q291" s="4" t="str">
        <f>VLOOKUP(FACT_INCLUDES[[#This Row],[DW Version]], VERSIONS[], 7)</f>
        <v>Apparel</v>
      </c>
      <c r="R291" s="51">
        <f>FACT_INCLUDES[[#This Row],[Version Price]]*FACT_INCLUDES[[#This Row],[Quantity]]</f>
        <v>1505.4534351400898</v>
      </c>
      <c r="S291" s="51">
        <f>FACT_INCLUDES[[#This Row],[Amount]]*(1-FACT_INCLUDES[[#This Row],[Order Discount]])</f>
        <v>1505.4534351400898</v>
      </c>
      <c r="T291" s="51">
        <f t="shared" si="4"/>
        <v>1597.5348777617082</v>
      </c>
      <c r="U291" s="57">
        <f>FACT_INCLUDES[[#This Row],[Income]]/FACT_INCLUDES[[#This Row],[Total Order Income]]</f>
        <v>0.94236029278394662</v>
      </c>
      <c r="V291" s="33">
        <f>IF(FACT_INCLUDES[[#This Row],[Order Gap]]&gt;10, 1, 0)/COUNTIFS(FACT_INCLUDES[Order ID], FACT_INCLUDES[[#This Row],[Order ID]])</f>
        <v>0</v>
      </c>
      <c r="W291" s="33">
        <f>IF(FACT_INCLUDES[[#This Row],[Order Type]]="Online", 1, 0)/COUNTIFS(FACT_INCLUDES[Order ID], FACT_INCLUDES[[#This Row],[Order ID]])</f>
        <v>0</v>
      </c>
      <c r="X291" s="52">
        <v>730.27334676172325</v>
      </c>
      <c r="Y291" s="52">
        <v>1015.4397997495282</v>
      </c>
      <c r="Z291" s="64">
        <f>IF(FACT_INCLUDES[[#This Row],[Order Type]]="Online", 1, 0)*FACT_INCLUDES[[#This Row],[Income]]</f>
        <v>0</v>
      </c>
    </row>
    <row r="292" spans="1:26" x14ac:dyDescent="0.3">
      <c r="A292" s="4">
        <v>641</v>
      </c>
      <c r="B292" s="4">
        <v>319</v>
      </c>
      <c r="C292" s="4">
        <v>338</v>
      </c>
      <c r="D292" s="58">
        <v>3</v>
      </c>
      <c r="E292" s="28">
        <f>VLOOKUP(FACT_INCLUDES[[#This Row],[Order ID]], ORDERS[], 2)</f>
        <v>39695.916994852145</v>
      </c>
      <c r="F292" s="28">
        <f>VLOOKUP(FACT_INCLUDES[[#This Row],[Order ID]], ORDERS[], 3)</f>
        <v>39710.916994852145</v>
      </c>
      <c r="G292" s="4" t="str">
        <f>VLOOKUP(FACT_INCLUDES[[#This Row],[Order ID]], ORDERS[], 4)</f>
        <v>Online</v>
      </c>
      <c r="H292" s="4" t="str">
        <f>VLOOKUP(FACT_INCLUDES[[#This Row],[Order ID]], ORDERS[], 5)</f>
        <v>VER1325@gmail.com</v>
      </c>
      <c r="I292" s="4">
        <f>VLOOKUP(FACT_INCLUDES[[#This Row],[Order ID]], ORDERS[], 6)</f>
        <v>0</v>
      </c>
      <c r="J292" s="54">
        <f>VLOOKUP(FACT_INCLUDES[[#This Row],[Order ID]], ORDERS[], 7)</f>
        <v>0</v>
      </c>
      <c r="K292" s="33">
        <v>15</v>
      </c>
      <c r="L292" s="4">
        <f>VLOOKUP(FACT_INCLUDES[[#This Row],[DW Version]], VERSIONS[], 2)</f>
        <v>34</v>
      </c>
      <c r="M292" s="4">
        <f>VLOOKUP(FACT_INCLUDES[[#This Row],[DW Version]], VERSIONS[], 3)</f>
        <v>11.5</v>
      </c>
      <c r="N292" s="4" t="str">
        <f>VLOOKUP(FACT_INCLUDES[[#This Row],[DW Version]], VERSIONS[], 4)</f>
        <v>white</v>
      </c>
      <c r="O292" s="51">
        <f>VLOOKUP(FACT_INCLUDES[[#This Row],[DW Version]], VERSIONS[], 5)</f>
        <v>309.67862489327297</v>
      </c>
      <c r="P292" s="4" t="str">
        <f>VLOOKUP(FACT_INCLUDES[[#This Row],[DW Version]], VERSIONS[], 6)</f>
        <v>Zoom Vomero</v>
      </c>
      <c r="Q292" s="4" t="str">
        <f>VLOOKUP(FACT_INCLUDES[[#This Row],[DW Version]], VERSIONS[], 7)</f>
        <v>Shoe</v>
      </c>
      <c r="R292" s="51">
        <f>FACT_INCLUDES[[#This Row],[Version Price]]*FACT_INCLUDES[[#This Row],[Quantity]]</f>
        <v>929.0358746798189</v>
      </c>
      <c r="S292" s="51">
        <f>FACT_INCLUDES[[#This Row],[Amount]]*(1-FACT_INCLUDES[[#This Row],[Order Discount]])</f>
        <v>929.0358746798189</v>
      </c>
      <c r="T292" s="51">
        <f t="shared" si="4"/>
        <v>929.0358746798189</v>
      </c>
      <c r="U292" s="57">
        <f>FACT_INCLUDES[[#This Row],[Income]]/FACT_INCLUDES[[#This Row],[Total Order Income]]</f>
        <v>1</v>
      </c>
      <c r="V292" s="33">
        <f>IF(FACT_INCLUDES[[#This Row],[Order Gap]]&gt;10, 1, 0)/COUNTIFS(FACT_INCLUDES[Order ID], FACT_INCLUDES[[#This Row],[Order ID]])</f>
        <v>1</v>
      </c>
      <c r="W292" s="33">
        <f>IF(FACT_INCLUDES[[#This Row],[Order Type]]="Online", 1, 0)/COUNTIFS(FACT_INCLUDES[Order ID], FACT_INCLUDES[[#This Row],[Order ID]])</f>
        <v>1</v>
      </c>
      <c r="X292" s="52">
        <v>730.27334676172325</v>
      </c>
      <c r="Y292" s="52">
        <v>1015.4397997495282</v>
      </c>
      <c r="Z292" s="64">
        <f>IF(FACT_INCLUDES[[#This Row],[Order Type]]="Online", 1, 0)*FACT_INCLUDES[[#This Row],[Income]]</f>
        <v>929.0358746798189</v>
      </c>
    </row>
    <row r="293" spans="1:26" x14ac:dyDescent="0.3">
      <c r="A293" s="4">
        <v>760</v>
      </c>
      <c r="B293" s="4">
        <v>385</v>
      </c>
      <c r="C293" s="4">
        <v>663</v>
      </c>
      <c r="D293" s="58">
        <v>3</v>
      </c>
      <c r="E293" s="28">
        <f>VLOOKUP(FACT_INCLUDES[[#This Row],[Order ID]], ORDERS[], 2)</f>
        <v>39463.374265117156</v>
      </c>
      <c r="F293" s="28">
        <f>VLOOKUP(FACT_INCLUDES[[#This Row],[Order ID]], ORDERS[], 3)</f>
        <v>39463.374265117156</v>
      </c>
      <c r="G293" s="4" t="str">
        <f>VLOOKUP(FACT_INCLUDES[[#This Row],[Order ID]], ORDERS[], 4)</f>
        <v>In-Store</v>
      </c>
      <c r="H293" s="4" t="str">
        <f>VLOOKUP(FACT_INCLUDES[[#This Row],[Order ID]], ORDERS[], 5)</f>
        <v>QGP8750@gmail.com</v>
      </c>
      <c r="I293" s="4">
        <f>VLOOKUP(FACT_INCLUDES[[#This Row],[Order ID]], ORDERS[], 6)</f>
        <v>12</v>
      </c>
      <c r="J293" s="54">
        <f>VLOOKUP(FACT_INCLUDES[[#This Row],[Order ID]], ORDERS[], 7)</f>
        <v>0</v>
      </c>
      <c r="K293" s="33">
        <v>0</v>
      </c>
      <c r="L293" s="4">
        <f>VLOOKUP(FACT_INCLUDES[[#This Row],[DW Version]], VERSIONS[], 2)</f>
        <v>67</v>
      </c>
      <c r="M293" s="4">
        <f>VLOOKUP(FACT_INCLUDES[[#This Row],[DW Version]], VERSIONS[], 3)</f>
        <v>8</v>
      </c>
      <c r="N293" s="4" t="str">
        <f>VLOOKUP(FACT_INCLUDES[[#This Row],[DW Version]], VERSIONS[], 4)</f>
        <v>white</v>
      </c>
      <c r="O293" s="51">
        <f>VLOOKUP(FACT_INCLUDES[[#This Row],[DW Version]], VERSIONS[], 5)</f>
        <v>333.56862231425094</v>
      </c>
      <c r="P293" s="4" t="str">
        <f>VLOOKUP(FACT_INCLUDES[[#This Row],[DW Version]], VERSIONS[], 6)</f>
        <v>Phantom VSN Elite</v>
      </c>
      <c r="Q293" s="4" t="str">
        <f>VLOOKUP(FACT_INCLUDES[[#This Row],[DW Version]], VERSIONS[], 7)</f>
        <v>Shoe</v>
      </c>
      <c r="R293" s="51">
        <f>FACT_INCLUDES[[#This Row],[Version Price]]*FACT_INCLUDES[[#This Row],[Quantity]]</f>
        <v>1000.7058669427529</v>
      </c>
      <c r="S293" s="51">
        <f>FACT_INCLUDES[[#This Row],[Amount]]*(1-FACT_INCLUDES[[#This Row],[Order Discount]])</f>
        <v>1000.7058669427529</v>
      </c>
      <c r="T293" s="51">
        <f t="shared" si="4"/>
        <v>1000.7058669427529</v>
      </c>
      <c r="U293" s="57">
        <f>FACT_INCLUDES[[#This Row],[Income]]/FACT_INCLUDES[[#This Row],[Total Order Income]]</f>
        <v>1</v>
      </c>
      <c r="V293" s="33">
        <f>IF(FACT_INCLUDES[[#This Row],[Order Gap]]&gt;10, 1, 0)/COUNTIFS(FACT_INCLUDES[Order ID], FACT_INCLUDES[[#This Row],[Order ID]])</f>
        <v>0</v>
      </c>
      <c r="W293" s="33">
        <f>IF(FACT_INCLUDES[[#This Row],[Order Type]]="Online", 1, 0)/COUNTIFS(FACT_INCLUDES[Order ID], FACT_INCLUDES[[#This Row],[Order ID]])</f>
        <v>0</v>
      </c>
      <c r="X293" s="52">
        <v>730.27334676172325</v>
      </c>
      <c r="Y293" s="52">
        <v>1015.4397997495282</v>
      </c>
      <c r="Z293" s="64">
        <f>IF(FACT_INCLUDES[[#This Row],[Order Type]]="Online", 1, 0)*FACT_INCLUDES[[#This Row],[Income]]</f>
        <v>0</v>
      </c>
    </row>
    <row r="294" spans="1:26" x14ac:dyDescent="0.3">
      <c r="A294" s="4">
        <v>798</v>
      </c>
      <c r="B294" s="4">
        <v>404</v>
      </c>
      <c r="C294" s="4">
        <v>66</v>
      </c>
      <c r="D294" s="58">
        <v>2</v>
      </c>
      <c r="E294" s="28">
        <f>VLOOKUP(FACT_INCLUDES[[#This Row],[Order ID]], ORDERS[], 2)</f>
        <v>39513.089164252058</v>
      </c>
      <c r="F294" s="28">
        <f>VLOOKUP(FACT_INCLUDES[[#This Row],[Order ID]], ORDERS[], 3)</f>
        <v>39513.089164252058</v>
      </c>
      <c r="G294" s="4" t="str">
        <f>VLOOKUP(FACT_INCLUDES[[#This Row],[Order ID]], ORDERS[], 4)</f>
        <v>In-Store</v>
      </c>
      <c r="H294" s="4" t="str">
        <f>VLOOKUP(FACT_INCLUDES[[#This Row],[Order ID]], ORDERS[], 5)</f>
        <v>QGP8750@gmail.com</v>
      </c>
      <c r="I294" s="4">
        <f>VLOOKUP(FACT_INCLUDES[[#This Row],[Order ID]], ORDERS[], 6)</f>
        <v>26</v>
      </c>
      <c r="J294" s="54">
        <f>VLOOKUP(FACT_INCLUDES[[#This Row],[Order ID]], ORDERS[], 7)</f>
        <v>0</v>
      </c>
      <c r="K294" s="33">
        <v>0</v>
      </c>
      <c r="L294" s="4">
        <f>VLOOKUP(FACT_INCLUDES[[#This Row],[DW Version]], VERSIONS[], 2)</f>
        <v>6</v>
      </c>
      <c r="M294" s="4">
        <f>VLOOKUP(FACT_INCLUDES[[#This Row],[DW Version]], VERSIONS[], 3)</f>
        <v>8.5</v>
      </c>
      <c r="N294" s="4" t="str">
        <f>VLOOKUP(FACT_INCLUDES[[#This Row],[DW Version]], VERSIONS[], 4)</f>
        <v>white</v>
      </c>
      <c r="O294" s="51">
        <f>VLOOKUP(FACT_INCLUDES[[#This Row],[DW Version]], VERSIONS[], 5)</f>
        <v>390.28292456192145</v>
      </c>
      <c r="P294" s="4" t="str">
        <f>VLOOKUP(FACT_INCLUDES[[#This Row],[DW Version]], VERSIONS[], 6)</f>
        <v>Tech Fleece Hoodie</v>
      </c>
      <c r="Q294" s="4" t="str">
        <f>VLOOKUP(FACT_INCLUDES[[#This Row],[DW Version]], VERSIONS[], 7)</f>
        <v>Apparel</v>
      </c>
      <c r="R294" s="51">
        <f>FACT_INCLUDES[[#This Row],[Version Price]]*FACT_INCLUDES[[#This Row],[Quantity]]</f>
        <v>780.5658491238429</v>
      </c>
      <c r="S294" s="51">
        <f>FACT_INCLUDES[[#This Row],[Amount]]*(1-FACT_INCLUDES[[#This Row],[Order Discount]])</f>
        <v>780.5658491238429</v>
      </c>
      <c r="T294" s="51">
        <f t="shared" si="4"/>
        <v>1562.279627620668</v>
      </c>
      <c r="U294" s="57">
        <f>FACT_INCLUDES[[#This Row],[Income]]/FACT_INCLUDES[[#This Row],[Total Order Income]]</f>
        <v>0.49963261078468696</v>
      </c>
      <c r="V294" s="33">
        <f>IF(FACT_INCLUDES[[#This Row],[Order Gap]]&gt;10, 1, 0)/COUNTIFS(FACT_INCLUDES[Order ID], FACT_INCLUDES[[#This Row],[Order ID]])</f>
        <v>0</v>
      </c>
      <c r="W294" s="33">
        <f>IF(FACT_INCLUDES[[#This Row],[Order Type]]="Online", 1, 0)/COUNTIFS(FACT_INCLUDES[Order ID], FACT_INCLUDES[[#This Row],[Order ID]])</f>
        <v>0</v>
      </c>
      <c r="X294" s="52">
        <v>730.27334676172325</v>
      </c>
      <c r="Y294" s="52">
        <v>1015.4397997495282</v>
      </c>
      <c r="Z294" s="64">
        <f>IF(FACT_INCLUDES[[#This Row],[Order Type]]="Online", 1, 0)*FACT_INCLUDES[[#This Row],[Income]]</f>
        <v>0</v>
      </c>
    </row>
    <row r="295" spans="1:26" x14ac:dyDescent="0.3">
      <c r="A295" s="4">
        <v>799</v>
      </c>
      <c r="B295" s="4">
        <v>404</v>
      </c>
      <c r="C295" s="4">
        <v>602</v>
      </c>
      <c r="D295" s="58">
        <v>2</v>
      </c>
      <c r="E295" s="28">
        <f>VLOOKUP(FACT_INCLUDES[[#This Row],[Order ID]], ORDERS[], 2)</f>
        <v>39513.089164252058</v>
      </c>
      <c r="F295" s="28">
        <f>VLOOKUP(FACT_INCLUDES[[#This Row],[Order ID]], ORDERS[], 3)</f>
        <v>39513.089164252058</v>
      </c>
      <c r="G295" s="4" t="str">
        <f>VLOOKUP(FACT_INCLUDES[[#This Row],[Order ID]], ORDERS[], 4)</f>
        <v>In-Store</v>
      </c>
      <c r="H295" s="4" t="str">
        <f>VLOOKUP(FACT_INCLUDES[[#This Row],[Order ID]], ORDERS[], 5)</f>
        <v>QGP8750@gmail.com</v>
      </c>
      <c r="I295" s="4">
        <f>VLOOKUP(FACT_INCLUDES[[#This Row],[Order ID]], ORDERS[], 6)</f>
        <v>26</v>
      </c>
      <c r="J295" s="54">
        <f>VLOOKUP(FACT_INCLUDES[[#This Row],[Order ID]], ORDERS[], 7)</f>
        <v>0</v>
      </c>
      <c r="K295" s="33">
        <v>0</v>
      </c>
      <c r="L295" s="4">
        <f>VLOOKUP(FACT_INCLUDES[[#This Row],[DW Version]], VERSIONS[], 2)</f>
        <v>61</v>
      </c>
      <c r="M295" s="4">
        <f>VLOOKUP(FACT_INCLUDES[[#This Row],[DW Version]], VERSIONS[], 3)</f>
        <v>11</v>
      </c>
      <c r="N295" s="4" t="str">
        <f>VLOOKUP(FACT_INCLUDES[[#This Row],[DW Version]], VERSIONS[], 4)</f>
        <v>white</v>
      </c>
      <c r="O295" s="51">
        <f>VLOOKUP(FACT_INCLUDES[[#This Row],[DW Version]], VERSIONS[], 5)</f>
        <v>390.85688924841253</v>
      </c>
      <c r="P295" s="4" t="str">
        <f>VLOOKUP(FACT_INCLUDES[[#This Row],[DW Version]], VERSIONS[], 6)</f>
        <v>Phantom Venom</v>
      </c>
      <c r="Q295" s="4" t="str">
        <f>VLOOKUP(FACT_INCLUDES[[#This Row],[DW Version]], VERSIONS[], 7)</f>
        <v>Shoe</v>
      </c>
      <c r="R295" s="51">
        <f>FACT_INCLUDES[[#This Row],[Version Price]]*FACT_INCLUDES[[#This Row],[Quantity]]</f>
        <v>781.71377849682506</v>
      </c>
      <c r="S295" s="51">
        <f>FACT_INCLUDES[[#This Row],[Amount]]*(1-FACT_INCLUDES[[#This Row],[Order Discount]])</f>
        <v>781.71377849682506</v>
      </c>
      <c r="T295" s="51">
        <f t="shared" si="4"/>
        <v>1562.279627620668</v>
      </c>
      <c r="U295" s="57">
        <f>FACT_INCLUDES[[#This Row],[Income]]/FACT_INCLUDES[[#This Row],[Total Order Income]]</f>
        <v>0.50036738921531299</v>
      </c>
      <c r="V295" s="33">
        <f>IF(FACT_INCLUDES[[#This Row],[Order Gap]]&gt;10, 1, 0)/COUNTIFS(FACT_INCLUDES[Order ID], FACT_INCLUDES[[#This Row],[Order ID]])</f>
        <v>0</v>
      </c>
      <c r="W295" s="33">
        <f>IF(FACT_INCLUDES[[#This Row],[Order Type]]="Online", 1, 0)/COUNTIFS(FACT_INCLUDES[Order ID], FACT_INCLUDES[[#This Row],[Order ID]])</f>
        <v>0</v>
      </c>
      <c r="X295" s="52">
        <v>730.27334676172325</v>
      </c>
      <c r="Y295" s="52">
        <v>1015.4397997495282</v>
      </c>
      <c r="Z295" s="64">
        <f>IF(FACT_INCLUDES[[#This Row],[Order Type]]="Online", 1, 0)*FACT_INCLUDES[[#This Row],[Income]]</f>
        <v>0</v>
      </c>
    </row>
    <row r="296" spans="1:26" x14ac:dyDescent="0.3">
      <c r="A296" s="4">
        <v>940</v>
      </c>
      <c r="B296" s="4">
        <v>472</v>
      </c>
      <c r="C296" s="4">
        <v>984</v>
      </c>
      <c r="D296" s="58">
        <v>3</v>
      </c>
      <c r="E296" s="28">
        <f>VLOOKUP(FACT_INCLUDES[[#This Row],[Order ID]], ORDERS[], 2)</f>
        <v>39692.319529568056</v>
      </c>
      <c r="F296" s="28">
        <f>VLOOKUP(FACT_INCLUDES[[#This Row],[Order ID]], ORDERS[], 3)</f>
        <v>39692.319529568056</v>
      </c>
      <c r="G296" s="4" t="str">
        <f>VLOOKUP(FACT_INCLUDES[[#This Row],[Order ID]], ORDERS[], 4)</f>
        <v>In-Store</v>
      </c>
      <c r="H296" s="4" t="str">
        <f>VLOOKUP(FACT_INCLUDES[[#This Row],[Order ID]], ORDERS[], 5)</f>
        <v>DAJ4306@gmail.com</v>
      </c>
      <c r="I296" s="4">
        <f>VLOOKUP(FACT_INCLUDES[[#This Row],[Order ID]], ORDERS[], 6)</f>
        <v>42</v>
      </c>
      <c r="J296" s="54">
        <f>VLOOKUP(FACT_INCLUDES[[#This Row],[Order ID]], ORDERS[], 7)</f>
        <v>0</v>
      </c>
      <c r="K296" s="33">
        <v>0</v>
      </c>
      <c r="L296" s="4">
        <f>VLOOKUP(FACT_INCLUDES[[#This Row],[DW Version]], VERSIONS[], 2)</f>
        <v>100</v>
      </c>
      <c r="M296" s="4">
        <f>VLOOKUP(FACT_INCLUDES[[#This Row],[DW Version]], VERSIONS[], 3)</f>
        <v>5</v>
      </c>
      <c r="N296" s="4" t="str">
        <f>VLOOKUP(FACT_INCLUDES[[#This Row],[DW Version]], VERSIONS[], 4)</f>
        <v>dark blue</v>
      </c>
      <c r="O296" s="51">
        <f>VLOOKUP(FACT_INCLUDES[[#This Row],[DW Version]], VERSIONS[], 5)</f>
        <v>304.15500096428951</v>
      </c>
      <c r="P296" s="4" t="str">
        <f>VLOOKUP(FACT_INCLUDES[[#This Row],[DW Version]], VERSIONS[], 6)</f>
        <v>Nike Kettlebell</v>
      </c>
      <c r="Q296" s="4" t="str">
        <f>VLOOKUP(FACT_INCLUDES[[#This Row],[DW Version]], VERSIONS[], 7)</f>
        <v>Sport Equipment</v>
      </c>
      <c r="R296" s="51">
        <f>FACT_INCLUDES[[#This Row],[Version Price]]*FACT_INCLUDES[[#This Row],[Quantity]]</f>
        <v>912.4650028928686</v>
      </c>
      <c r="S296" s="51">
        <f>FACT_INCLUDES[[#This Row],[Amount]]*(1-FACT_INCLUDES[[#This Row],[Order Discount]])</f>
        <v>912.4650028928686</v>
      </c>
      <c r="T296" s="51">
        <f t="shared" si="4"/>
        <v>912.4650028928686</v>
      </c>
      <c r="U296" s="57">
        <f>FACT_INCLUDES[[#This Row],[Income]]/FACT_INCLUDES[[#This Row],[Total Order Income]]</f>
        <v>1</v>
      </c>
      <c r="V296" s="33">
        <f>IF(FACT_INCLUDES[[#This Row],[Order Gap]]&gt;10, 1, 0)/COUNTIFS(FACT_INCLUDES[Order ID], FACT_INCLUDES[[#This Row],[Order ID]])</f>
        <v>0</v>
      </c>
      <c r="W296" s="33">
        <f>IF(FACT_INCLUDES[[#This Row],[Order Type]]="Online", 1, 0)/COUNTIFS(FACT_INCLUDES[Order ID], FACT_INCLUDES[[#This Row],[Order ID]])</f>
        <v>0</v>
      </c>
      <c r="X296" s="52">
        <v>730.27334676172325</v>
      </c>
      <c r="Y296" s="52">
        <v>1015.4397997495282</v>
      </c>
      <c r="Z296" s="64">
        <f>IF(FACT_INCLUDES[[#This Row],[Order Type]]="Online", 1, 0)*FACT_INCLUDES[[#This Row],[Income]]</f>
        <v>0</v>
      </c>
    </row>
    <row r="297" spans="1:26" x14ac:dyDescent="0.3">
      <c r="A297" s="4">
        <v>1018</v>
      </c>
      <c r="B297" s="4">
        <v>510</v>
      </c>
      <c r="C297" s="4">
        <v>513</v>
      </c>
      <c r="D297" s="58">
        <v>5</v>
      </c>
      <c r="E297" s="28">
        <f>VLOOKUP(FACT_INCLUDES[[#This Row],[Order ID]], ORDERS[], 2)</f>
        <v>39454.280444300784</v>
      </c>
      <c r="F297" s="28">
        <f>VLOOKUP(FACT_INCLUDES[[#This Row],[Order ID]], ORDERS[], 3)</f>
        <v>39454.280444300784</v>
      </c>
      <c r="G297" s="4" t="str">
        <f>VLOOKUP(FACT_INCLUDES[[#This Row],[Order ID]], ORDERS[], 4)</f>
        <v>In-Store</v>
      </c>
      <c r="H297" s="4" t="str">
        <f>VLOOKUP(FACT_INCLUDES[[#This Row],[Order ID]], ORDERS[], 5)</f>
        <v>FXG8430@gmail.com</v>
      </c>
      <c r="I297" s="4">
        <f>VLOOKUP(FACT_INCLUDES[[#This Row],[Order ID]], ORDERS[], 6)</f>
        <v>50</v>
      </c>
      <c r="J297" s="54">
        <f>VLOOKUP(FACT_INCLUDES[[#This Row],[Order ID]], ORDERS[], 7)</f>
        <v>0</v>
      </c>
      <c r="K297" s="33">
        <v>0</v>
      </c>
      <c r="L297" s="4">
        <f>VLOOKUP(FACT_INCLUDES[[#This Row],[DW Version]], VERSIONS[], 2)</f>
        <v>53</v>
      </c>
      <c r="M297" s="4">
        <f>VLOOKUP(FACT_INCLUDES[[#This Row],[DW Version]], VERSIONS[], 3)</f>
        <v>12.5</v>
      </c>
      <c r="N297" s="4" t="str">
        <f>VLOOKUP(FACT_INCLUDES[[#This Row],[DW Version]], VERSIONS[], 4)</f>
        <v>white</v>
      </c>
      <c r="O297" s="51">
        <f>VLOOKUP(FACT_INCLUDES[[#This Row],[DW Version]], VERSIONS[], 5)</f>
        <v>398.84657204822224</v>
      </c>
      <c r="P297" s="4" t="str">
        <f>VLOOKUP(FACT_INCLUDES[[#This Row],[DW Version]], VERSIONS[], 6)</f>
        <v>Flex Stride Shorts</v>
      </c>
      <c r="Q297" s="4" t="str">
        <f>VLOOKUP(FACT_INCLUDES[[#This Row],[DW Version]], VERSIONS[], 7)</f>
        <v>Apparel</v>
      </c>
      <c r="R297" s="51">
        <f>FACT_INCLUDES[[#This Row],[Version Price]]*FACT_INCLUDES[[#This Row],[Quantity]]</f>
        <v>1994.2328602411112</v>
      </c>
      <c r="S297" s="51">
        <f>FACT_INCLUDES[[#This Row],[Amount]]*(1-FACT_INCLUDES[[#This Row],[Order Discount]])</f>
        <v>1994.2328602411112</v>
      </c>
      <c r="T297" s="51">
        <f t="shared" si="4"/>
        <v>2432.0734008417107</v>
      </c>
      <c r="U297" s="57">
        <f>FACT_INCLUDES[[#This Row],[Income]]/FACT_INCLUDES[[#This Row],[Total Order Income]]</f>
        <v>0.81997231644033919</v>
      </c>
      <c r="V297" s="33">
        <f>IF(FACT_INCLUDES[[#This Row],[Order Gap]]&gt;10, 1, 0)/COUNTIFS(FACT_INCLUDES[Order ID], FACT_INCLUDES[[#This Row],[Order ID]])</f>
        <v>0</v>
      </c>
      <c r="W297" s="33">
        <f>IF(FACT_INCLUDES[[#This Row],[Order Type]]="Online", 1, 0)/COUNTIFS(FACT_INCLUDES[Order ID], FACT_INCLUDES[[#This Row],[Order ID]])</f>
        <v>0</v>
      </c>
      <c r="X297" s="52">
        <v>730.27334676172325</v>
      </c>
      <c r="Y297" s="52">
        <v>1015.4397997495282</v>
      </c>
      <c r="Z297" s="64">
        <f>IF(FACT_INCLUDES[[#This Row],[Order Type]]="Online", 1, 0)*FACT_INCLUDES[[#This Row],[Income]]</f>
        <v>0</v>
      </c>
    </row>
    <row r="298" spans="1:26" x14ac:dyDescent="0.3">
      <c r="A298" s="4">
        <v>1019</v>
      </c>
      <c r="B298" s="4">
        <v>510</v>
      </c>
      <c r="C298" s="4">
        <v>931</v>
      </c>
      <c r="D298" s="58">
        <v>2</v>
      </c>
      <c r="E298" s="28">
        <f>VLOOKUP(FACT_INCLUDES[[#This Row],[Order ID]], ORDERS[], 2)</f>
        <v>39454.280444300784</v>
      </c>
      <c r="F298" s="28">
        <f>VLOOKUP(FACT_INCLUDES[[#This Row],[Order ID]], ORDERS[], 3)</f>
        <v>39454.280444300784</v>
      </c>
      <c r="G298" s="4" t="str">
        <f>VLOOKUP(FACT_INCLUDES[[#This Row],[Order ID]], ORDERS[], 4)</f>
        <v>In-Store</v>
      </c>
      <c r="H298" s="4" t="str">
        <f>VLOOKUP(FACT_INCLUDES[[#This Row],[Order ID]], ORDERS[], 5)</f>
        <v>FXG8430@gmail.com</v>
      </c>
      <c r="I298" s="4">
        <f>VLOOKUP(FACT_INCLUDES[[#This Row],[Order ID]], ORDERS[], 6)</f>
        <v>50</v>
      </c>
      <c r="J298" s="54">
        <f>VLOOKUP(FACT_INCLUDES[[#This Row],[Order ID]], ORDERS[], 7)</f>
        <v>0</v>
      </c>
      <c r="K298" s="33">
        <v>0</v>
      </c>
      <c r="L298" s="4">
        <f>VLOOKUP(FACT_INCLUDES[[#This Row],[DW Version]], VERSIONS[], 2)</f>
        <v>95</v>
      </c>
      <c r="M298" s="4">
        <f>VLOOKUP(FACT_INCLUDES[[#This Row],[DW Version]], VERSIONS[], 3)</f>
        <v>5</v>
      </c>
      <c r="N298" s="4" t="str">
        <f>VLOOKUP(FACT_INCLUDES[[#This Row],[DW Version]], VERSIONS[], 4)</f>
        <v>white</v>
      </c>
      <c r="O298" s="51">
        <f>VLOOKUP(FACT_INCLUDES[[#This Row],[DW Version]], VERSIONS[], 5)</f>
        <v>218.92027030029976</v>
      </c>
      <c r="P298" s="4" t="str">
        <f>VLOOKUP(FACT_INCLUDES[[#This Row],[DW Version]], VERSIONS[], 6)</f>
        <v>Nike Backpack</v>
      </c>
      <c r="Q298" s="4" t="str">
        <f>VLOOKUP(FACT_INCLUDES[[#This Row],[DW Version]], VERSIONS[], 7)</f>
        <v>Accessories</v>
      </c>
      <c r="R298" s="51">
        <f>FACT_INCLUDES[[#This Row],[Version Price]]*FACT_INCLUDES[[#This Row],[Quantity]]</f>
        <v>437.84054060059952</v>
      </c>
      <c r="S298" s="51">
        <f>FACT_INCLUDES[[#This Row],[Amount]]*(1-FACT_INCLUDES[[#This Row],[Order Discount]])</f>
        <v>437.84054060059952</v>
      </c>
      <c r="T298" s="51">
        <f t="shared" si="4"/>
        <v>2432.0734008417107</v>
      </c>
      <c r="U298" s="57">
        <f>FACT_INCLUDES[[#This Row],[Income]]/FACT_INCLUDES[[#This Row],[Total Order Income]]</f>
        <v>0.18002768355966078</v>
      </c>
      <c r="V298" s="33">
        <f>IF(FACT_INCLUDES[[#This Row],[Order Gap]]&gt;10, 1, 0)/COUNTIFS(FACT_INCLUDES[Order ID], FACT_INCLUDES[[#This Row],[Order ID]])</f>
        <v>0</v>
      </c>
      <c r="W298" s="33">
        <f>IF(FACT_INCLUDES[[#This Row],[Order Type]]="Online", 1, 0)/COUNTIFS(FACT_INCLUDES[Order ID], FACT_INCLUDES[[#This Row],[Order ID]])</f>
        <v>0</v>
      </c>
      <c r="X298" s="52">
        <v>730.27334676172325</v>
      </c>
      <c r="Y298" s="52">
        <v>1015.4397997495282</v>
      </c>
      <c r="Z298" s="64">
        <f>IF(FACT_INCLUDES[[#This Row],[Order Type]]="Online", 1, 0)*FACT_INCLUDES[[#This Row],[Income]]</f>
        <v>0</v>
      </c>
    </row>
    <row r="299" spans="1:26" x14ac:dyDescent="0.3">
      <c r="A299" s="4">
        <v>1102</v>
      </c>
      <c r="B299" s="4">
        <v>554</v>
      </c>
      <c r="C299" s="4">
        <v>249</v>
      </c>
      <c r="D299" s="58">
        <v>5</v>
      </c>
      <c r="E299" s="28">
        <f>VLOOKUP(FACT_INCLUDES[[#This Row],[Order ID]], ORDERS[], 2)</f>
        <v>39467.476891423692</v>
      </c>
      <c r="F299" s="28">
        <f>VLOOKUP(FACT_INCLUDES[[#This Row],[Order ID]], ORDERS[], 3)</f>
        <v>39467.476891423692</v>
      </c>
      <c r="G299" s="4" t="str">
        <f>VLOOKUP(FACT_INCLUDES[[#This Row],[Order ID]], ORDERS[], 4)</f>
        <v>In-Store</v>
      </c>
      <c r="H299" s="4" t="str">
        <f>VLOOKUP(FACT_INCLUDES[[#This Row],[Order ID]], ORDERS[], 5)</f>
        <v>HQW6378@gmail.com</v>
      </c>
      <c r="I299" s="4">
        <f>VLOOKUP(FACT_INCLUDES[[#This Row],[Order ID]], ORDERS[], 6)</f>
        <v>26</v>
      </c>
      <c r="J299" s="54">
        <f>VLOOKUP(FACT_INCLUDES[[#This Row],[Order ID]], ORDERS[], 7)</f>
        <v>0</v>
      </c>
      <c r="K299" s="33">
        <v>0</v>
      </c>
      <c r="L299" s="4">
        <f>VLOOKUP(FACT_INCLUDES[[#This Row],[DW Version]], VERSIONS[], 2)</f>
        <v>24</v>
      </c>
      <c r="M299" s="4">
        <f>VLOOKUP(FACT_INCLUDES[[#This Row],[DW Version]], VERSIONS[], 3)</f>
        <v>12.5</v>
      </c>
      <c r="N299" s="4" t="str">
        <f>VLOOKUP(FACT_INCLUDES[[#This Row],[DW Version]], VERSIONS[], 4)</f>
        <v>white</v>
      </c>
      <c r="O299" s="51">
        <f>VLOOKUP(FACT_INCLUDES[[#This Row],[DW Version]], VERSIONS[], 5)</f>
        <v>145.41073274982034</v>
      </c>
      <c r="P299" s="4" t="str">
        <f>VLOOKUP(FACT_INCLUDES[[#This Row],[DW Version]], VERSIONS[], 6)</f>
        <v>Zoom Fly</v>
      </c>
      <c r="Q299" s="4" t="str">
        <f>VLOOKUP(FACT_INCLUDES[[#This Row],[DW Version]], VERSIONS[], 7)</f>
        <v>Shoe</v>
      </c>
      <c r="R299" s="51">
        <f>FACT_INCLUDES[[#This Row],[Version Price]]*FACT_INCLUDES[[#This Row],[Quantity]]</f>
        <v>727.0536637491017</v>
      </c>
      <c r="S299" s="51">
        <f>FACT_INCLUDES[[#This Row],[Amount]]*(1-FACT_INCLUDES[[#This Row],[Order Discount]])</f>
        <v>727.0536637491017</v>
      </c>
      <c r="T299" s="51">
        <f t="shared" si="4"/>
        <v>727.0536637491017</v>
      </c>
      <c r="U299" s="57">
        <f>FACT_INCLUDES[[#This Row],[Income]]/FACT_INCLUDES[[#This Row],[Total Order Income]]</f>
        <v>1</v>
      </c>
      <c r="V299" s="33">
        <f>IF(FACT_INCLUDES[[#This Row],[Order Gap]]&gt;10, 1, 0)/COUNTIFS(FACT_INCLUDES[Order ID], FACT_INCLUDES[[#This Row],[Order ID]])</f>
        <v>0</v>
      </c>
      <c r="W299" s="33">
        <f>IF(FACT_INCLUDES[[#This Row],[Order Type]]="Online", 1, 0)/COUNTIFS(FACT_INCLUDES[Order ID], FACT_INCLUDES[[#This Row],[Order ID]])</f>
        <v>0</v>
      </c>
      <c r="X299" s="52">
        <v>730.27334676172325</v>
      </c>
      <c r="Y299" s="52">
        <v>1015.4397997495282</v>
      </c>
      <c r="Z299" s="64">
        <f>IF(FACT_INCLUDES[[#This Row],[Order Type]]="Online", 1, 0)*FACT_INCLUDES[[#This Row],[Income]]</f>
        <v>0</v>
      </c>
    </row>
    <row r="300" spans="1:26" x14ac:dyDescent="0.3">
      <c r="A300" s="4">
        <v>1116</v>
      </c>
      <c r="B300" s="4">
        <v>563</v>
      </c>
      <c r="C300" s="4">
        <v>312</v>
      </c>
      <c r="D300" s="58">
        <v>3</v>
      </c>
      <c r="E300" s="28">
        <f>VLOOKUP(FACT_INCLUDES[[#This Row],[Order ID]], ORDERS[], 2)</f>
        <v>39760.996849787283</v>
      </c>
      <c r="F300" s="28">
        <f>VLOOKUP(FACT_INCLUDES[[#This Row],[Order ID]], ORDERS[], 3)</f>
        <v>39760.996849787283</v>
      </c>
      <c r="G300" s="4" t="str">
        <f>VLOOKUP(FACT_INCLUDES[[#This Row],[Order ID]], ORDERS[], 4)</f>
        <v>In-Store</v>
      </c>
      <c r="H300" s="4" t="str">
        <f>VLOOKUP(FACT_INCLUDES[[#This Row],[Order ID]], ORDERS[], 5)</f>
        <v>VER1325@gmail.com</v>
      </c>
      <c r="I300" s="4">
        <f>VLOOKUP(FACT_INCLUDES[[#This Row],[Order ID]], ORDERS[], 6)</f>
        <v>3</v>
      </c>
      <c r="J300" s="54">
        <f>VLOOKUP(FACT_INCLUDES[[#This Row],[Order ID]], ORDERS[], 7)</f>
        <v>0</v>
      </c>
      <c r="K300" s="33">
        <v>0</v>
      </c>
      <c r="L300" s="4">
        <f>VLOOKUP(FACT_INCLUDES[[#This Row],[DW Version]], VERSIONS[], 2)</f>
        <v>31</v>
      </c>
      <c r="M300" s="4">
        <f>VLOOKUP(FACT_INCLUDES[[#This Row],[DW Version]], VERSIONS[], 3)</f>
        <v>9</v>
      </c>
      <c r="N300" s="4" t="str">
        <f>VLOOKUP(FACT_INCLUDES[[#This Row],[DW Version]], VERSIONS[], 4)</f>
        <v>white</v>
      </c>
      <c r="O300" s="51">
        <f>VLOOKUP(FACT_INCLUDES[[#This Row],[DW Version]], VERSIONS[], 5)</f>
        <v>374.40974648500094</v>
      </c>
      <c r="P300" s="4" t="str">
        <f>VLOOKUP(FACT_INCLUDES[[#This Row],[DW Version]], VERSIONS[], 6)</f>
        <v>React Element 55</v>
      </c>
      <c r="Q300" s="4" t="str">
        <f>VLOOKUP(FACT_INCLUDES[[#This Row],[DW Version]], VERSIONS[], 7)</f>
        <v>Shoe</v>
      </c>
      <c r="R300" s="51">
        <f>FACT_INCLUDES[[#This Row],[Version Price]]*FACT_INCLUDES[[#This Row],[Quantity]]</f>
        <v>1123.2292394550027</v>
      </c>
      <c r="S300" s="51">
        <f>FACT_INCLUDES[[#This Row],[Amount]]*(1-FACT_INCLUDES[[#This Row],[Order Discount]])</f>
        <v>1123.2292394550027</v>
      </c>
      <c r="T300" s="51">
        <f t="shared" si="4"/>
        <v>1512.9248568052697</v>
      </c>
      <c r="U300" s="57">
        <f>FACT_INCLUDES[[#This Row],[Income]]/FACT_INCLUDES[[#This Row],[Total Order Income]]</f>
        <v>0.74242235786041744</v>
      </c>
      <c r="V300" s="33">
        <f>IF(FACT_INCLUDES[[#This Row],[Order Gap]]&gt;10, 1, 0)/COUNTIFS(FACT_INCLUDES[Order ID], FACT_INCLUDES[[#This Row],[Order ID]])</f>
        <v>0</v>
      </c>
      <c r="W300" s="33">
        <f>IF(FACT_INCLUDES[[#This Row],[Order Type]]="Online", 1, 0)/COUNTIFS(FACT_INCLUDES[Order ID], FACT_INCLUDES[[#This Row],[Order ID]])</f>
        <v>0</v>
      </c>
      <c r="X300" s="52">
        <v>730.27334676172325</v>
      </c>
      <c r="Y300" s="52">
        <v>1015.4397997495282</v>
      </c>
      <c r="Z300" s="64">
        <f>IF(FACT_INCLUDES[[#This Row],[Order Type]]="Online", 1, 0)*FACT_INCLUDES[[#This Row],[Income]]</f>
        <v>0</v>
      </c>
    </row>
    <row r="301" spans="1:26" x14ac:dyDescent="0.3">
      <c r="A301" s="4">
        <v>1117</v>
      </c>
      <c r="B301" s="4">
        <v>563</v>
      </c>
      <c r="C301" s="4">
        <v>878</v>
      </c>
      <c r="D301" s="58">
        <v>1</v>
      </c>
      <c r="E301" s="28">
        <f>VLOOKUP(FACT_INCLUDES[[#This Row],[Order ID]], ORDERS[], 2)</f>
        <v>39760.996849787283</v>
      </c>
      <c r="F301" s="28">
        <f>VLOOKUP(FACT_INCLUDES[[#This Row],[Order ID]], ORDERS[], 3)</f>
        <v>39760.996849787283</v>
      </c>
      <c r="G301" s="4" t="str">
        <f>VLOOKUP(FACT_INCLUDES[[#This Row],[Order ID]], ORDERS[], 4)</f>
        <v>In-Store</v>
      </c>
      <c r="H301" s="4" t="str">
        <f>VLOOKUP(FACT_INCLUDES[[#This Row],[Order ID]], ORDERS[], 5)</f>
        <v>VER1325@gmail.com</v>
      </c>
      <c r="I301" s="4">
        <f>VLOOKUP(FACT_INCLUDES[[#This Row],[Order ID]], ORDERS[], 6)</f>
        <v>3</v>
      </c>
      <c r="J301" s="54">
        <f>VLOOKUP(FACT_INCLUDES[[#This Row],[Order ID]], ORDERS[], 7)</f>
        <v>0</v>
      </c>
      <c r="K301" s="33">
        <v>0</v>
      </c>
      <c r="L301" s="4">
        <f>VLOOKUP(FACT_INCLUDES[[#This Row],[DW Version]], VERSIONS[], 2)</f>
        <v>89</v>
      </c>
      <c r="M301" s="4">
        <f>VLOOKUP(FACT_INCLUDES[[#This Row],[DW Version]], VERSIONS[], 3)</f>
        <v>10.5</v>
      </c>
      <c r="N301" s="4" t="str">
        <f>VLOOKUP(FACT_INCLUDES[[#This Row],[DW Version]], VERSIONS[], 4)</f>
        <v>black</v>
      </c>
      <c r="O301" s="51">
        <f>VLOOKUP(FACT_INCLUDES[[#This Row],[DW Version]], VERSIONS[], 5)</f>
        <v>389.6956173502669</v>
      </c>
      <c r="P301" s="4" t="str">
        <f>VLOOKUP(FACT_INCLUDES[[#This Row],[DW Version]], VERSIONS[], 6)</f>
        <v>Wildhorse 7</v>
      </c>
      <c r="Q301" s="4" t="str">
        <f>VLOOKUP(FACT_INCLUDES[[#This Row],[DW Version]], VERSIONS[], 7)</f>
        <v>Shoe</v>
      </c>
      <c r="R301" s="51">
        <f>FACT_INCLUDES[[#This Row],[Version Price]]*FACT_INCLUDES[[#This Row],[Quantity]]</f>
        <v>389.6956173502669</v>
      </c>
      <c r="S301" s="51">
        <f>FACT_INCLUDES[[#This Row],[Amount]]*(1-FACT_INCLUDES[[#This Row],[Order Discount]])</f>
        <v>389.6956173502669</v>
      </c>
      <c r="T301" s="51">
        <f t="shared" si="4"/>
        <v>1512.9248568052697</v>
      </c>
      <c r="U301" s="57">
        <f>FACT_INCLUDES[[#This Row],[Income]]/FACT_INCLUDES[[#This Row],[Total Order Income]]</f>
        <v>0.25757764213958256</v>
      </c>
      <c r="V301" s="33">
        <f>IF(FACT_INCLUDES[[#This Row],[Order Gap]]&gt;10, 1, 0)/COUNTIFS(FACT_INCLUDES[Order ID], FACT_INCLUDES[[#This Row],[Order ID]])</f>
        <v>0</v>
      </c>
      <c r="W301" s="33">
        <f>IF(FACT_INCLUDES[[#This Row],[Order Type]]="Online", 1, 0)/COUNTIFS(FACT_INCLUDES[Order ID], FACT_INCLUDES[[#This Row],[Order ID]])</f>
        <v>0</v>
      </c>
      <c r="X301" s="52">
        <v>730.27334676172325</v>
      </c>
      <c r="Y301" s="52">
        <v>1015.4397997495282</v>
      </c>
      <c r="Z301" s="64">
        <f>IF(FACT_INCLUDES[[#This Row],[Order Type]]="Online", 1, 0)*FACT_INCLUDES[[#This Row],[Income]]</f>
        <v>0</v>
      </c>
    </row>
    <row r="302" spans="1:26" x14ac:dyDescent="0.3">
      <c r="A302" s="4">
        <v>1153</v>
      </c>
      <c r="B302" s="4">
        <v>581</v>
      </c>
      <c r="C302" s="4">
        <v>209</v>
      </c>
      <c r="D302" s="58">
        <v>5</v>
      </c>
      <c r="E302" s="28">
        <f>VLOOKUP(FACT_INCLUDES[[#This Row],[Order ID]], ORDERS[], 2)</f>
        <v>39687.286276690284</v>
      </c>
      <c r="F302" s="28">
        <f>VLOOKUP(FACT_INCLUDES[[#This Row],[Order ID]], ORDERS[], 3)</f>
        <v>39687.286276690284</v>
      </c>
      <c r="G302" s="4" t="str">
        <f>VLOOKUP(FACT_INCLUDES[[#This Row],[Order ID]], ORDERS[], 4)</f>
        <v>In-Store</v>
      </c>
      <c r="H302" s="4" t="str">
        <f>VLOOKUP(FACT_INCLUDES[[#This Row],[Order ID]], ORDERS[], 5)</f>
        <v>CGH1299@gmail.com</v>
      </c>
      <c r="I302" s="4">
        <f>VLOOKUP(FACT_INCLUDES[[#This Row],[Order ID]], ORDERS[], 6)</f>
        <v>45</v>
      </c>
      <c r="J302" s="54">
        <f>VLOOKUP(FACT_INCLUDES[[#This Row],[Order ID]], ORDERS[], 7)</f>
        <v>0</v>
      </c>
      <c r="K302" s="33">
        <v>0</v>
      </c>
      <c r="L302" s="4">
        <f>VLOOKUP(FACT_INCLUDES[[#This Row],[DW Version]], VERSIONS[], 2)</f>
        <v>21</v>
      </c>
      <c r="M302" s="4">
        <f>VLOOKUP(FACT_INCLUDES[[#This Row],[DW Version]], VERSIONS[], 3)</f>
        <v>4.5</v>
      </c>
      <c r="N302" s="4" t="str">
        <f>VLOOKUP(FACT_INCLUDES[[#This Row],[DW Version]], VERSIONS[], 4)</f>
        <v>white</v>
      </c>
      <c r="O302" s="51">
        <f>VLOOKUP(FACT_INCLUDES[[#This Row],[DW Version]], VERSIONS[], 5)</f>
        <v>137.9613353449696</v>
      </c>
      <c r="P302" s="4" t="str">
        <f>VLOOKUP(FACT_INCLUDES[[#This Row],[DW Version]], VERSIONS[], 6)</f>
        <v>Huarache</v>
      </c>
      <c r="Q302" s="4" t="str">
        <f>VLOOKUP(FACT_INCLUDES[[#This Row],[DW Version]], VERSIONS[], 7)</f>
        <v>Shoe</v>
      </c>
      <c r="R302" s="51">
        <f>FACT_INCLUDES[[#This Row],[Version Price]]*FACT_INCLUDES[[#This Row],[Quantity]]</f>
        <v>689.80667672484799</v>
      </c>
      <c r="S302" s="51">
        <f>FACT_INCLUDES[[#This Row],[Amount]]*(1-FACT_INCLUDES[[#This Row],[Order Discount]])</f>
        <v>689.80667672484799</v>
      </c>
      <c r="T302" s="51">
        <f t="shared" si="4"/>
        <v>2953.2127570798048</v>
      </c>
      <c r="U302" s="57">
        <f>FACT_INCLUDES[[#This Row],[Income]]/FACT_INCLUDES[[#This Row],[Total Order Income]]</f>
        <v>0.23357838850965229</v>
      </c>
      <c r="V302" s="33">
        <f>IF(FACT_INCLUDES[[#This Row],[Order Gap]]&gt;10, 1, 0)/COUNTIFS(FACT_INCLUDES[Order ID], FACT_INCLUDES[[#This Row],[Order ID]])</f>
        <v>0</v>
      </c>
      <c r="W302" s="33">
        <f>IF(FACT_INCLUDES[[#This Row],[Order Type]]="Online", 1, 0)/COUNTIFS(FACT_INCLUDES[Order ID], FACT_INCLUDES[[#This Row],[Order ID]])</f>
        <v>0</v>
      </c>
      <c r="X302" s="52">
        <v>730.27334676172325</v>
      </c>
      <c r="Y302" s="52">
        <v>1015.4397997495282</v>
      </c>
      <c r="Z302" s="64">
        <f>IF(FACT_INCLUDES[[#This Row],[Order Type]]="Online", 1, 0)*FACT_INCLUDES[[#This Row],[Income]]</f>
        <v>0</v>
      </c>
    </row>
    <row r="303" spans="1:26" x14ac:dyDescent="0.3">
      <c r="A303" s="4">
        <v>1154</v>
      </c>
      <c r="B303" s="4">
        <v>581</v>
      </c>
      <c r="C303" s="4">
        <v>241</v>
      </c>
      <c r="D303" s="58">
        <v>5</v>
      </c>
      <c r="E303" s="28">
        <f>VLOOKUP(FACT_INCLUDES[[#This Row],[Order ID]], ORDERS[], 2)</f>
        <v>39687.286276690284</v>
      </c>
      <c r="F303" s="28">
        <f>VLOOKUP(FACT_INCLUDES[[#This Row],[Order ID]], ORDERS[], 3)</f>
        <v>39687.286276690284</v>
      </c>
      <c r="G303" s="4" t="str">
        <f>VLOOKUP(FACT_INCLUDES[[#This Row],[Order ID]], ORDERS[], 4)</f>
        <v>In-Store</v>
      </c>
      <c r="H303" s="4" t="str">
        <f>VLOOKUP(FACT_INCLUDES[[#This Row],[Order ID]], ORDERS[], 5)</f>
        <v>CGH1299@gmail.com</v>
      </c>
      <c r="I303" s="4">
        <f>VLOOKUP(FACT_INCLUDES[[#This Row],[Order ID]], ORDERS[], 6)</f>
        <v>45</v>
      </c>
      <c r="J303" s="54">
        <f>VLOOKUP(FACT_INCLUDES[[#This Row],[Order ID]], ORDERS[], 7)</f>
        <v>0</v>
      </c>
      <c r="K303" s="33">
        <v>0</v>
      </c>
      <c r="L303" s="4">
        <f>VLOOKUP(FACT_INCLUDES[[#This Row],[DW Version]], VERSIONS[], 2)</f>
        <v>24</v>
      </c>
      <c r="M303" s="4">
        <f>VLOOKUP(FACT_INCLUDES[[#This Row],[DW Version]], VERSIONS[], 3)</f>
        <v>5</v>
      </c>
      <c r="N303" s="4" t="str">
        <f>VLOOKUP(FACT_INCLUDES[[#This Row],[DW Version]], VERSIONS[], 4)</f>
        <v>white</v>
      </c>
      <c r="O303" s="51">
        <f>VLOOKUP(FACT_INCLUDES[[#This Row],[DW Version]], VERSIONS[], 5)</f>
        <v>57.267638414333334</v>
      </c>
      <c r="P303" s="4" t="str">
        <f>VLOOKUP(FACT_INCLUDES[[#This Row],[DW Version]], VERSIONS[], 6)</f>
        <v>Zoom Fly</v>
      </c>
      <c r="Q303" s="4" t="str">
        <f>VLOOKUP(FACT_INCLUDES[[#This Row],[DW Version]], VERSIONS[], 7)</f>
        <v>Shoe</v>
      </c>
      <c r="R303" s="51">
        <f>FACT_INCLUDES[[#This Row],[Version Price]]*FACT_INCLUDES[[#This Row],[Quantity]]</f>
        <v>286.33819207166664</v>
      </c>
      <c r="S303" s="51">
        <f>FACT_INCLUDES[[#This Row],[Amount]]*(1-FACT_INCLUDES[[#This Row],[Order Discount]])</f>
        <v>286.33819207166664</v>
      </c>
      <c r="T303" s="51">
        <f t="shared" si="4"/>
        <v>2953.2127570798048</v>
      </c>
      <c r="U303" s="57">
        <f>FACT_INCLUDES[[#This Row],[Income]]/FACT_INCLUDES[[#This Row],[Total Order Income]]</f>
        <v>9.6958199637063577E-2</v>
      </c>
      <c r="V303" s="33">
        <f>IF(FACT_INCLUDES[[#This Row],[Order Gap]]&gt;10, 1, 0)/COUNTIFS(FACT_INCLUDES[Order ID], FACT_INCLUDES[[#This Row],[Order ID]])</f>
        <v>0</v>
      </c>
      <c r="W303" s="33">
        <f>IF(FACT_INCLUDES[[#This Row],[Order Type]]="Online", 1, 0)/COUNTIFS(FACT_INCLUDES[Order ID], FACT_INCLUDES[[#This Row],[Order ID]])</f>
        <v>0</v>
      </c>
      <c r="X303" s="52">
        <v>730.27334676172325</v>
      </c>
      <c r="Y303" s="52">
        <v>1015.4397997495282</v>
      </c>
      <c r="Z303" s="64">
        <f>IF(FACT_INCLUDES[[#This Row],[Order Type]]="Online", 1, 0)*FACT_INCLUDES[[#This Row],[Income]]</f>
        <v>0</v>
      </c>
    </row>
    <row r="304" spans="1:26" x14ac:dyDescent="0.3">
      <c r="A304" s="4">
        <v>1155</v>
      </c>
      <c r="B304" s="4">
        <v>581</v>
      </c>
      <c r="C304" s="4">
        <v>417</v>
      </c>
      <c r="D304" s="58">
        <v>5</v>
      </c>
      <c r="E304" s="28">
        <f>VLOOKUP(FACT_INCLUDES[[#This Row],[Order ID]], ORDERS[], 2)</f>
        <v>39687.286276690284</v>
      </c>
      <c r="F304" s="28">
        <f>VLOOKUP(FACT_INCLUDES[[#This Row],[Order ID]], ORDERS[], 3)</f>
        <v>39687.286276690284</v>
      </c>
      <c r="G304" s="4" t="str">
        <f>VLOOKUP(FACT_INCLUDES[[#This Row],[Order ID]], ORDERS[], 4)</f>
        <v>In-Store</v>
      </c>
      <c r="H304" s="4" t="str">
        <f>VLOOKUP(FACT_INCLUDES[[#This Row],[Order ID]], ORDERS[], 5)</f>
        <v>CGH1299@gmail.com</v>
      </c>
      <c r="I304" s="4">
        <f>VLOOKUP(FACT_INCLUDES[[#This Row],[Order ID]], ORDERS[], 6)</f>
        <v>45</v>
      </c>
      <c r="J304" s="54">
        <f>VLOOKUP(FACT_INCLUDES[[#This Row],[Order ID]], ORDERS[], 7)</f>
        <v>0</v>
      </c>
      <c r="K304" s="33">
        <v>0</v>
      </c>
      <c r="L304" s="4">
        <f>VLOOKUP(FACT_INCLUDES[[#This Row],[DW Version]], VERSIONS[], 2)</f>
        <v>42</v>
      </c>
      <c r="M304" s="4">
        <f>VLOOKUP(FACT_INCLUDES[[#This Row],[DW Version]], VERSIONS[], 3)</f>
        <v>9.5</v>
      </c>
      <c r="N304" s="4" t="str">
        <f>VLOOKUP(FACT_INCLUDES[[#This Row],[DW Version]], VERSIONS[], 4)</f>
        <v>white</v>
      </c>
      <c r="O304" s="51">
        <f>VLOOKUP(FACT_INCLUDES[[#This Row],[DW Version]], VERSIONS[], 5)</f>
        <v>345.7929654139682</v>
      </c>
      <c r="P304" s="4" t="str">
        <f>VLOOKUP(FACT_INCLUDES[[#This Row],[DW Version]], VERSIONS[], 6)</f>
        <v>Air Max Thea</v>
      </c>
      <c r="Q304" s="4" t="str">
        <f>VLOOKUP(FACT_INCLUDES[[#This Row],[DW Version]], VERSIONS[], 7)</f>
        <v>Shoe</v>
      </c>
      <c r="R304" s="51">
        <f>FACT_INCLUDES[[#This Row],[Version Price]]*FACT_INCLUDES[[#This Row],[Quantity]]</f>
        <v>1728.964827069841</v>
      </c>
      <c r="S304" s="51">
        <f>FACT_INCLUDES[[#This Row],[Amount]]*(1-FACT_INCLUDES[[#This Row],[Order Discount]])</f>
        <v>1728.964827069841</v>
      </c>
      <c r="T304" s="51">
        <f t="shared" si="4"/>
        <v>2953.2127570798048</v>
      </c>
      <c r="U304" s="57">
        <f>FACT_INCLUDES[[#This Row],[Income]]/FACT_INCLUDES[[#This Row],[Total Order Income]]</f>
        <v>0.58545217337455757</v>
      </c>
      <c r="V304" s="33">
        <f>IF(FACT_INCLUDES[[#This Row],[Order Gap]]&gt;10, 1, 0)/COUNTIFS(FACT_INCLUDES[Order ID], FACT_INCLUDES[[#This Row],[Order ID]])</f>
        <v>0</v>
      </c>
      <c r="W304" s="33">
        <f>IF(FACT_INCLUDES[[#This Row],[Order Type]]="Online", 1, 0)/COUNTIFS(FACT_INCLUDES[Order ID], FACT_INCLUDES[[#This Row],[Order ID]])</f>
        <v>0</v>
      </c>
      <c r="X304" s="52">
        <v>730.27334676172325</v>
      </c>
      <c r="Y304" s="52">
        <v>1015.4397997495282</v>
      </c>
      <c r="Z304" s="64">
        <f>IF(FACT_INCLUDES[[#This Row],[Order Type]]="Online", 1, 0)*FACT_INCLUDES[[#This Row],[Income]]</f>
        <v>0</v>
      </c>
    </row>
    <row r="305" spans="1:26" x14ac:dyDescent="0.3">
      <c r="A305" s="4">
        <v>1156</v>
      </c>
      <c r="B305" s="4">
        <v>581</v>
      </c>
      <c r="C305" s="4">
        <v>782</v>
      </c>
      <c r="D305" s="58">
        <v>1</v>
      </c>
      <c r="E305" s="28">
        <f>VLOOKUP(FACT_INCLUDES[[#This Row],[Order ID]], ORDERS[], 2)</f>
        <v>39687.286276690284</v>
      </c>
      <c r="F305" s="28">
        <f>VLOOKUP(FACT_INCLUDES[[#This Row],[Order ID]], ORDERS[], 3)</f>
        <v>39687.286276690284</v>
      </c>
      <c r="G305" s="4" t="str">
        <f>VLOOKUP(FACT_INCLUDES[[#This Row],[Order ID]], ORDERS[], 4)</f>
        <v>In-Store</v>
      </c>
      <c r="H305" s="4" t="str">
        <f>VLOOKUP(FACT_INCLUDES[[#This Row],[Order ID]], ORDERS[], 5)</f>
        <v>CGH1299@gmail.com</v>
      </c>
      <c r="I305" s="4">
        <f>VLOOKUP(FACT_INCLUDES[[#This Row],[Order ID]], ORDERS[], 6)</f>
        <v>45</v>
      </c>
      <c r="J305" s="54">
        <f>VLOOKUP(FACT_INCLUDES[[#This Row],[Order ID]], ORDERS[], 7)</f>
        <v>0</v>
      </c>
      <c r="K305" s="33">
        <v>0</v>
      </c>
      <c r="L305" s="4">
        <f>VLOOKUP(FACT_INCLUDES[[#This Row],[DW Version]], VERSIONS[], 2)</f>
        <v>80</v>
      </c>
      <c r="M305" s="4">
        <f>VLOOKUP(FACT_INCLUDES[[#This Row],[DW Version]], VERSIONS[], 3)</f>
        <v>4.5</v>
      </c>
      <c r="N305" s="4" t="str">
        <f>VLOOKUP(FACT_INCLUDES[[#This Row],[DW Version]], VERSIONS[], 4)</f>
        <v>white</v>
      </c>
      <c r="O305" s="51">
        <f>VLOOKUP(FACT_INCLUDES[[#This Row],[DW Version]], VERSIONS[], 5)</f>
        <v>248.10306121344931</v>
      </c>
      <c r="P305" s="4" t="str">
        <f>VLOOKUP(FACT_INCLUDES[[#This Row],[DW Version]], VERSIONS[], 6)</f>
        <v>Quest 3</v>
      </c>
      <c r="Q305" s="4" t="str">
        <f>VLOOKUP(FACT_INCLUDES[[#This Row],[DW Version]], VERSIONS[], 7)</f>
        <v>Shoe</v>
      </c>
      <c r="R305" s="51">
        <f>FACT_INCLUDES[[#This Row],[Version Price]]*FACT_INCLUDES[[#This Row],[Quantity]]</f>
        <v>248.10306121344931</v>
      </c>
      <c r="S305" s="51">
        <f>FACT_INCLUDES[[#This Row],[Amount]]*(1-FACT_INCLUDES[[#This Row],[Order Discount]])</f>
        <v>248.10306121344931</v>
      </c>
      <c r="T305" s="51">
        <f t="shared" si="4"/>
        <v>2953.2127570798048</v>
      </c>
      <c r="U305" s="57">
        <f>FACT_INCLUDES[[#This Row],[Income]]/FACT_INCLUDES[[#This Row],[Total Order Income]]</f>
        <v>8.4011238478726644E-2</v>
      </c>
      <c r="V305" s="33">
        <f>IF(FACT_INCLUDES[[#This Row],[Order Gap]]&gt;10, 1, 0)/COUNTIFS(FACT_INCLUDES[Order ID], FACT_INCLUDES[[#This Row],[Order ID]])</f>
        <v>0</v>
      </c>
      <c r="W305" s="33">
        <f>IF(FACT_INCLUDES[[#This Row],[Order Type]]="Online", 1, 0)/COUNTIFS(FACT_INCLUDES[Order ID], FACT_INCLUDES[[#This Row],[Order ID]])</f>
        <v>0</v>
      </c>
      <c r="X305" s="52">
        <v>730.27334676172325</v>
      </c>
      <c r="Y305" s="52">
        <v>1015.4397997495282</v>
      </c>
      <c r="Z305" s="64">
        <f>IF(FACT_INCLUDES[[#This Row],[Order Type]]="Online", 1, 0)*FACT_INCLUDES[[#This Row],[Income]]</f>
        <v>0</v>
      </c>
    </row>
    <row r="306" spans="1:26" x14ac:dyDescent="0.3">
      <c r="A306" s="4">
        <v>1188</v>
      </c>
      <c r="B306" s="4">
        <v>601</v>
      </c>
      <c r="C306" s="4">
        <v>90</v>
      </c>
      <c r="D306" s="58">
        <v>1</v>
      </c>
      <c r="E306" s="28">
        <f>VLOOKUP(FACT_INCLUDES[[#This Row],[Order ID]], ORDERS[], 2)</f>
        <v>39448.963883629265</v>
      </c>
      <c r="F306" s="28">
        <f>VLOOKUP(FACT_INCLUDES[[#This Row],[Order ID]], ORDERS[], 3)</f>
        <v>39448.963883629265</v>
      </c>
      <c r="G306" s="4" t="str">
        <f>VLOOKUP(FACT_INCLUDES[[#This Row],[Order ID]], ORDERS[], 4)</f>
        <v>In-Store</v>
      </c>
      <c r="H306" s="4" t="str">
        <f>VLOOKUP(FACT_INCLUDES[[#This Row],[Order ID]], ORDERS[], 5)</f>
        <v>CQZ2376@gmail.com</v>
      </c>
      <c r="I306" s="4">
        <f>VLOOKUP(FACT_INCLUDES[[#This Row],[Order ID]], ORDERS[], 6)</f>
        <v>24</v>
      </c>
      <c r="J306" s="54">
        <f>VLOOKUP(FACT_INCLUDES[[#This Row],[Order ID]], ORDERS[], 7)</f>
        <v>0</v>
      </c>
      <c r="K306" s="33">
        <v>0</v>
      </c>
      <c r="L306" s="4">
        <f>VLOOKUP(FACT_INCLUDES[[#This Row],[DW Version]], VERSIONS[], 2)</f>
        <v>9</v>
      </c>
      <c r="M306" s="4">
        <f>VLOOKUP(FACT_INCLUDES[[#This Row],[DW Version]], VERSIONS[], 3)</f>
        <v>8.5</v>
      </c>
      <c r="N306" s="4" t="str">
        <f>VLOOKUP(FACT_INCLUDES[[#This Row],[DW Version]], VERSIONS[], 4)</f>
        <v>white</v>
      </c>
      <c r="O306" s="51">
        <f>VLOOKUP(FACT_INCLUDES[[#This Row],[DW Version]], VERSIONS[], 5)</f>
        <v>326.15176308045517</v>
      </c>
      <c r="P306" s="4" t="str">
        <f>VLOOKUP(FACT_INCLUDES[[#This Row],[DW Version]], VERSIONS[], 6)</f>
        <v>React</v>
      </c>
      <c r="Q306" s="4" t="str">
        <f>VLOOKUP(FACT_INCLUDES[[#This Row],[DW Version]], VERSIONS[], 7)</f>
        <v>Shoe</v>
      </c>
      <c r="R306" s="51">
        <f>FACT_INCLUDES[[#This Row],[Version Price]]*FACT_INCLUDES[[#This Row],[Quantity]]</f>
        <v>326.15176308045517</v>
      </c>
      <c r="S306" s="51">
        <f>FACT_INCLUDES[[#This Row],[Amount]]*(1-FACT_INCLUDES[[#This Row],[Order Discount]])</f>
        <v>326.15176308045517</v>
      </c>
      <c r="T306" s="51">
        <f t="shared" si="4"/>
        <v>464.60928564930805</v>
      </c>
      <c r="U306" s="57">
        <f>FACT_INCLUDES[[#This Row],[Income]]/FACT_INCLUDES[[#This Row],[Total Order Income]]</f>
        <v>0.70199148651247134</v>
      </c>
      <c r="V306" s="33">
        <f>IF(FACT_INCLUDES[[#This Row],[Order Gap]]&gt;10, 1, 0)/COUNTIFS(FACT_INCLUDES[Order ID], FACT_INCLUDES[[#This Row],[Order ID]])</f>
        <v>0</v>
      </c>
      <c r="W306" s="33">
        <f>IF(FACT_INCLUDES[[#This Row],[Order Type]]="Online", 1, 0)/COUNTIFS(FACT_INCLUDES[Order ID], FACT_INCLUDES[[#This Row],[Order ID]])</f>
        <v>0</v>
      </c>
      <c r="X306" s="52">
        <v>730.27334676172325</v>
      </c>
      <c r="Y306" s="52">
        <v>1015.4397997495282</v>
      </c>
      <c r="Z306" s="64">
        <f>IF(FACT_INCLUDES[[#This Row],[Order Type]]="Online", 1, 0)*FACT_INCLUDES[[#This Row],[Income]]</f>
        <v>0</v>
      </c>
    </row>
    <row r="307" spans="1:26" x14ac:dyDescent="0.3">
      <c r="A307" s="4">
        <v>1189</v>
      </c>
      <c r="B307" s="4">
        <v>601</v>
      </c>
      <c r="C307" s="4">
        <v>429</v>
      </c>
      <c r="D307" s="58">
        <v>1</v>
      </c>
      <c r="E307" s="28">
        <f>VLOOKUP(FACT_INCLUDES[[#This Row],[Order ID]], ORDERS[], 2)</f>
        <v>39448.963883629265</v>
      </c>
      <c r="F307" s="28">
        <f>VLOOKUP(FACT_INCLUDES[[#This Row],[Order ID]], ORDERS[], 3)</f>
        <v>39448.963883629265</v>
      </c>
      <c r="G307" s="4" t="str">
        <f>VLOOKUP(FACT_INCLUDES[[#This Row],[Order ID]], ORDERS[], 4)</f>
        <v>In-Store</v>
      </c>
      <c r="H307" s="4" t="str">
        <f>VLOOKUP(FACT_INCLUDES[[#This Row],[Order ID]], ORDERS[], 5)</f>
        <v>CQZ2376@gmail.com</v>
      </c>
      <c r="I307" s="4">
        <f>VLOOKUP(FACT_INCLUDES[[#This Row],[Order ID]], ORDERS[], 6)</f>
        <v>24</v>
      </c>
      <c r="J307" s="54">
        <f>VLOOKUP(FACT_INCLUDES[[#This Row],[Order ID]], ORDERS[], 7)</f>
        <v>0</v>
      </c>
      <c r="K307" s="33">
        <v>0</v>
      </c>
      <c r="L307" s="4">
        <f>VLOOKUP(FACT_INCLUDES[[#This Row],[DW Version]], VERSIONS[], 2)</f>
        <v>44</v>
      </c>
      <c r="M307" s="4">
        <f>VLOOKUP(FACT_INCLUDES[[#This Row],[DW Version]], VERSIONS[], 3)</f>
        <v>4.5</v>
      </c>
      <c r="N307" s="4" t="str">
        <f>VLOOKUP(FACT_INCLUDES[[#This Row],[DW Version]], VERSIONS[], 4)</f>
        <v>white</v>
      </c>
      <c r="O307" s="51">
        <f>VLOOKUP(FACT_INCLUDES[[#This Row],[DW Version]], VERSIONS[], 5)</f>
        <v>138.45752256885288</v>
      </c>
      <c r="P307" s="4" t="str">
        <f>VLOOKUP(FACT_INCLUDES[[#This Row],[DW Version]], VERSIONS[], 6)</f>
        <v>Zoom Pegasus Turbo</v>
      </c>
      <c r="Q307" s="4" t="str">
        <f>VLOOKUP(FACT_INCLUDES[[#This Row],[DW Version]], VERSIONS[], 7)</f>
        <v>Shoe</v>
      </c>
      <c r="R307" s="51">
        <f>FACT_INCLUDES[[#This Row],[Version Price]]*FACT_INCLUDES[[#This Row],[Quantity]]</f>
        <v>138.45752256885288</v>
      </c>
      <c r="S307" s="51">
        <f>FACT_INCLUDES[[#This Row],[Amount]]*(1-FACT_INCLUDES[[#This Row],[Order Discount]])</f>
        <v>138.45752256885288</v>
      </c>
      <c r="T307" s="51">
        <f t="shared" si="4"/>
        <v>464.60928564930805</v>
      </c>
      <c r="U307" s="57">
        <f>FACT_INCLUDES[[#This Row],[Income]]/FACT_INCLUDES[[#This Row],[Total Order Income]]</f>
        <v>0.29800851348752866</v>
      </c>
      <c r="V307" s="33">
        <f>IF(FACT_INCLUDES[[#This Row],[Order Gap]]&gt;10, 1, 0)/COUNTIFS(FACT_INCLUDES[Order ID], FACT_INCLUDES[[#This Row],[Order ID]])</f>
        <v>0</v>
      </c>
      <c r="W307" s="33">
        <f>IF(FACT_INCLUDES[[#This Row],[Order Type]]="Online", 1, 0)/COUNTIFS(FACT_INCLUDES[Order ID], FACT_INCLUDES[[#This Row],[Order ID]])</f>
        <v>0</v>
      </c>
      <c r="X307" s="52">
        <v>730.27334676172325</v>
      </c>
      <c r="Y307" s="52">
        <v>1015.4397997495282</v>
      </c>
      <c r="Z307" s="64">
        <f>IF(FACT_INCLUDES[[#This Row],[Order Type]]="Online", 1, 0)*FACT_INCLUDES[[#This Row],[Income]]</f>
        <v>0</v>
      </c>
    </row>
    <row r="308" spans="1:26" x14ac:dyDescent="0.3">
      <c r="A308" s="4">
        <v>1199</v>
      </c>
      <c r="B308" s="4">
        <v>607</v>
      </c>
      <c r="C308" s="4">
        <v>91</v>
      </c>
      <c r="D308" s="58">
        <v>2</v>
      </c>
      <c r="E308" s="28">
        <f>VLOOKUP(FACT_INCLUDES[[#This Row],[Order ID]], ORDERS[], 2)</f>
        <v>39730.234260584461</v>
      </c>
      <c r="F308" s="28">
        <f>VLOOKUP(FACT_INCLUDES[[#This Row],[Order ID]], ORDERS[], 3)</f>
        <v>39730.234260584461</v>
      </c>
      <c r="G308" s="4" t="str">
        <f>VLOOKUP(FACT_INCLUDES[[#This Row],[Order ID]], ORDERS[], 4)</f>
        <v>In-Store</v>
      </c>
      <c r="H308" s="4" t="str">
        <f>VLOOKUP(FACT_INCLUDES[[#This Row],[Order ID]], ORDERS[], 5)</f>
        <v>SRK6859@gmail.com</v>
      </c>
      <c r="I308" s="4">
        <f>VLOOKUP(FACT_INCLUDES[[#This Row],[Order ID]], ORDERS[], 6)</f>
        <v>20</v>
      </c>
      <c r="J308" s="54">
        <f>VLOOKUP(FACT_INCLUDES[[#This Row],[Order ID]], ORDERS[], 7)</f>
        <v>0</v>
      </c>
      <c r="K308" s="33">
        <v>0</v>
      </c>
      <c r="L308" s="4">
        <f>VLOOKUP(FACT_INCLUDES[[#This Row],[DW Version]], VERSIONS[], 2)</f>
        <v>9</v>
      </c>
      <c r="M308" s="4">
        <f>VLOOKUP(FACT_INCLUDES[[#This Row],[DW Version]], VERSIONS[], 3)</f>
        <v>9</v>
      </c>
      <c r="N308" s="4" t="str">
        <f>VLOOKUP(FACT_INCLUDES[[#This Row],[DW Version]], VERSIONS[], 4)</f>
        <v>white</v>
      </c>
      <c r="O308" s="51">
        <f>VLOOKUP(FACT_INCLUDES[[#This Row],[DW Version]], VERSIONS[], 5)</f>
        <v>94.826672553281099</v>
      </c>
      <c r="P308" s="4" t="str">
        <f>VLOOKUP(FACT_INCLUDES[[#This Row],[DW Version]], VERSIONS[], 6)</f>
        <v>React</v>
      </c>
      <c r="Q308" s="4" t="str">
        <f>VLOOKUP(FACT_INCLUDES[[#This Row],[DW Version]], VERSIONS[], 7)</f>
        <v>Shoe</v>
      </c>
      <c r="R308" s="51">
        <f>FACT_INCLUDES[[#This Row],[Version Price]]*FACT_INCLUDES[[#This Row],[Quantity]]</f>
        <v>189.6533451065622</v>
      </c>
      <c r="S308" s="51">
        <f>FACT_INCLUDES[[#This Row],[Amount]]*(1-FACT_INCLUDES[[#This Row],[Order Discount]])</f>
        <v>189.6533451065622</v>
      </c>
      <c r="T308" s="51">
        <f t="shared" si="4"/>
        <v>231.17530647009417</v>
      </c>
      <c r="U308" s="57">
        <f>FACT_INCLUDES[[#This Row],[Income]]/FACT_INCLUDES[[#This Row],[Total Order Income]]</f>
        <v>0.82038755783415207</v>
      </c>
      <c r="V308" s="33">
        <f>IF(FACT_INCLUDES[[#This Row],[Order Gap]]&gt;10, 1, 0)/COUNTIFS(FACT_INCLUDES[Order ID], FACT_INCLUDES[[#This Row],[Order ID]])</f>
        <v>0</v>
      </c>
      <c r="W308" s="33">
        <f>IF(FACT_INCLUDES[[#This Row],[Order Type]]="Online", 1, 0)/COUNTIFS(FACT_INCLUDES[Order ID], FACT_INCLUDES[[#This Row],[Order ID]])</f>
        <v>0</v>
      </c>
      <c r="X308" s="52">
        <v>730.27334676172325</v>
      </c>
      <c r="Y308" s="52">
        <v>1015.4397997495282</v>
      </c>
      <c r="Z308" s="64">
        <f>IF(FACT_INCLUDES[[#This Row],[Order Type]]="Online", 1, 0)*FACT_INCLUDES[[#This Row],[Income]]</f>
        <v>0</v>
      </c>
    </row>
    <row r="309" spans="1:26" x14ac:dyDescent="0.3">
      <c r="A309" s="4">
        <v>1200</v>
      </c>
      <c r="B309" s="4">
        <v>607</v>
      </c>
      <c r="C309" s="4">
        <v>869</v>
      </c>
      <c r="D309" s="58">
        <v>1</v>
      </c>
      <c r="E309" s="28">
        <f>VLOOKUP(FACT_INCLUDES[[#This Row],[Order ID]], ORDERS[], 2)</f>
        <v>39730.234260584461</v>
      </c>
      <c r="F309" s="28">
        <f>VLOOKUP(FACT_INCLUDES[[#This Row],[Order ID]], ORDERS[], 3)</f>
        <v>39730.234260584461</v>
      </c>
      <c r="G309" s="4" t="str">
        <f>VLOOKUP(FACT_INCLUDES[[#This Row],[Order ID]], ORDERS[], 4)</f>
        <v>In-Store</v>
      </c>
      <c r="H309" s="4" t="str">
        <f>VLOOKUP(FACT_INCLUDES[[#This Row],[Order ID]], ORDERS[], 5)</f>
        <v>SRK6859@gmail.com</v>
      </c>
      <c r="I309" s="4">
        <f>VLOOKUP(FACT_INCLUDES[[#This Row],[Order ID]], ORDERS[], 6)</f>
        <v>20</v>
      </c>
      <c r="J309" s="54">
        <f>VLOOKUP(FACT_INCLUDES[[#This Row],[Order ID]], ORDERS[], 7)</f>
        <v>0</v>
      </c>
      <c r="K309" s="33">
        <v>0</v>
      </c>
      <c r="L309" s="4">
        <f>VLOOKUP(FACT_INCLUDES[[#This Row],[DW Version]], VERSIONS[], 2)</f>
        <v>88</v>
      </c>
      <c r="M309" s="4">
        <f>VLOOKUP(FACT_INCLUDES[[#This Row],[DW Version]], VERSIONS[], 3)</f>
        <v>11</v>
      </c>
      <c r="N309" s="4" t="str">
        <f>VLOOKUP(FACT_INCLUDES[[#This Row],[DW Version]], VERSIONS[], 4)</f>
        <v>black</v>
      </c>
      <c r="O309" s="51">
        <f>VLOOKUP(FACT_INCLUDES[[#This Row],[DW Version]], VERSIONS[], 5)</f>
        <v>41.521961363531972</v>
      </c>
      <c r="P309" s="4" t="str">
        <f>VLOOKUP(FACT_INCLUDES[[#This Row],[DW Version]], VERSIONS[], 6)</f>
        <v>React Infinity Run</v>
      </c>
      <c r="Q309" s="4" t="str">
        <f>VLOOKUP(FACT_INCLUDES[[#This Row],[DW Version]], VERSIONS[], 7)</f>
        <v>Shoe</v>
      </c>
      <c r="R309" s="51">
        <f>FACT_INCLUDES[[#This Row],[Version Price]]*FACT_INCLUDES[[#This Row],[Quantity]]</f>
        <v>41.521961363531972</v>
      </c>
      <c r="S309" s="51">
        <f>FACT_INCLUDES[[#This Row],[Amount]]*(1-FACT_INCLUDES[[#This Row],[Order Discount]])</f>
        <v>41.521961363531972</v>
      </c>
      <c r="T309" s="51">
        <f t="shared" si="4"/>
        <v>231.17530647009417</v>
      </c>
      <c r="U309" s="57">
        <f>FACT_INCLUDES[[#This Row],[Income]]/FACT_INCLUDES[[#This Row],[Total Order Income]]</f>
        <v>0.17961244216584799</v>
      </c>
      <c r="V309" s="33">
        <f>IF(FACT_INCLUDES[[#This Row],[Order Gap]]&gt;10, 1, 0)/COUNTIFS(FACT_INCLUDES[Order ID], FACT_INCLUDES[[#This Row],[Order ID]])</f>
        <v>0</v>
      </c>
      <c r="W309" s="33">
        <f>IF(FACT_INCLUDES[[#This Row],[Order Type]]="Online", 1, 0)/COUNTIFS(FACT_INCLUDES[Order ID], FACT_INCLUDES[[#This Row],[Order ID]])</f>
        <v>0</v>
      </c>
      <c r="X309" s="52">
        <v>730.27334676172325</v>
      </c>
      <c r="Y309" s="52">
        <v>1015.4397997495282</v>
      </c>
      <c r="Z309" s="64">
        <f>IF(FACT_INCLUDES[[#This Row],[Order Type]]="Online", 1, 0)*FACT_INCLUDES[[#This Row],[Income]]</f>
        <v>0</v>
      </c>
    </row>
    <row r="310" spans="1:26" x14ac:dyDescent="0.3">
      <c r="A310" s="4">
        <v>1267</v>
      </c>
      <c r="B310" s="4">
        <v>641</v>
      </c>
      <c r="C310" s="4">
        <v>478</v>
      </c>
      <c r="D310" s="58">
        <v>4</v>
      </c>
      <c r="E310" s="28">
        <f>VLOOKUP(FACT_INCLUDES[[#This Row],[Order ID]], ORDERS[], 2)</f>
        <v>39670.612312016769</v>
      </c>
      <c r="F310" s="28">
        <f>VLOOKUP(FACT_INCLUDES[[#This Row],[Order ID]], ORDERS[], 3)</f>
        <v>39670.612312016769</v>
      </c>
      <c r="G310" s="4" t="str">
        <f>VLOOKUP(FACT_INCLUDES[[#This Row],[Order ID]], ORDERS[], 4)</f>
        <v>In-Store</v>
      </c>
      <c r="H310" s="4" t="str">
        <f>VLOOKUP(FACT_INCLUDES[[#This Row],[Order ID]], ORDERS[], 5)</f>
        <v>OXJ5345@gmail.com</v>
      </c>
      <c r="I310" s="4">
        <f>VLOOKUP(FACT_INCLUDES[[#This Row],[Order ID]], ORDERS[], 6)</f>
        <v>26</v>
      </c>
      <c r="J310" s="54">
        <f>VLOOKUP(FACT_INCLUDES[[#This Row],[Order ID]], ORDERS[], 7)</f>
        <v>0</v>
      </c>
      <c r="K310" s="33">
        <v>0</v>
      </c>
      <c r="L310" s="4">
        <f>VLOOKUP(FACT_INCLUDES[[#This Row],[DW Version]], VERSIONS[], 2)</f>
        <v>50</v>
      </c>
      <c r="M310" s="4">
        <f>VLOOKUP(FACT_INCLUDES[[#This Row],[DW Version]], VERSIONS[], 3)</f>
        <v>9</v>
      </c>
      <c r="N310" s="4" t="str">
        <f>VLOOKUP(FACT_INCLUDES[[#This Row],[DW Version]], VERSIONS[], 4)</f>
        <v>white</v>
      </c>
      <c r="O310" s="51">
        <f>VLOOKUP(FACT_INCLUDES[[#This Row],[DW Version]], VERSIONS[], 5)</f>
        <v>255.36547259145192</v>
      </c>
      <c r="P310" s="4" t="str">
        <f>VLOOKUP(FACT_INCLUDES[[#This Row],[DW Version]], VERSIONS[], 6)</f>
        <v>Air Zoom Elite</v>
      </c>
      <c r="Q310" s="4" t="str">
        <f>VLOOKUP(FACT_INCLUDES[[#This Row],[DW Version]], VERSIONS[], 7)</f>
        <v>Shoe</v>
      </c>
      <c r="R310" s="51">
        <f>FACT_INCLUDES[[#This Row],[Version Price]]*FACT_INCLUDES[[#This Row],[Quantity]]</f>
        <v>1021.4618903658077</v>
      </c>
      <c r="S310" s="51">
        <f>FACT_INCLUDES[[#This Row],[Amount]]*(1-FACT_INCLUDES[[#This Row],[Order Discount]])</f>
        <v>1021.4618903658077</v>
      </c>
      <c r="T310" s="51">
        <f t="shared" si="4"/>
        <v>2717.110709514423</v>
      </c>
      <c r="U310" s="57">
        <f>FACT_INCLUDES[[#This Row],[Income]]/FACT_INCLUDES[[#This Row],[Total Order Income]]</f>
        <v>0.37593679447399253</v>
      </c>
      <c r="V310" s="33">
        <f>IF(FACT_INCLUDES[[#This Row],[Order Gap]]&gt;10, 1, 0)/COUNTIFS(FACT_INCLUDES[Order ID], FACT_INCLUDES[[#This Row],[Order ID]])</f>
        <v>0</v>
      </c>
      <c r="W310" s="33">
        <f>IF(FACT_INCLUDES[[#This Row],[Order Type]]="Online", 1, 0)/COUNTIFS(FACT_INCLUDES[Order ID], FACT_INCLUDES[[#This Row],[Order ID]])</f>
        <v>0</v>
      </c>
      <c r="X310" s="52">
        <v>730.27334676172325</v>
      </c>
      <c r="Y310" s="52">
        <v>1015.4397997495282</v>
      </c>
      <c r="Z310" s="64">
        <f>IF(FACT_INCLUDES[[#This Row],[Order Type]]="Online", 1, 0)*FACT_INCLUDES[[#This Row],[Income]]</f>
        <v>0</v>
      </c>
    </row>
    <row r="311" spans="1:26" x14ac:dyDescent="0.3">
      <c r="A311" s="4">
        <v>1268</v>
      </c>
      <c r="B311" s="4">
        <v>641</v>
      </c>
      <c r="C311" s="4">
        <v>945</v>
      </c>
      <c r="D311" s="58">
        <v>5</v>
      </c>
      <c r="E311" s="28">
        <f>VLOOKUP(FACT_INCLUDES[[#This Row],[Order ID]], ORDERS[], 2)</f>
        <v>39670.612312016769</v>
      </c>
      <c r="F311" s="28">
        <f>VLOOKUP(FACT_INCLUDES[[#This Row],[Order ID]], ORDERS[], 3)</f>
        <v>39670.612312016769</v>
      </c>
      <c r="G311" s="4" t="str">
        <f>VLOOKUP(FACT_INCLUDES[[#This Row],[Order ID]], ORDERS[], 4)</f>
        <v>In-Store</v>
      </c>
      <c r="H311" s="4" t="str">
        <f>VLOOKUP(FACT_INCLUDES[[#This Row],[Order ID]], ORDERS[], 5)</f>
        <v>OXJ5345@gmail.com</v>
      </c>
      <c r="I311" s="4">
        <f>VLOOKUP(FACT_INCLUDES[[#This Row],[Order ID]], ORDERS[], 6)</f>
        <v>26</v>
      </c>
      <c r="J311" s="54">
        <f>VLOOKUP(FACT_INCLUDES[[#This Row],[Order ID]], ORDERS[], 7)</f>
        <v>0</v>
      </c>
      <c r="K311" s="33">
        <v>0</v>
      </c>
      <c r="L311" s="4">
        <f>VLOOKUP(FACT_INCLUDES[[#This Row],[DW Version]], VERSIONS[], 2)</f>
        <v>96</v>
      </c>
      <c r="M311" s="4">
        <f>VLOOKUP(FACT_INCLUDES[[#This Row],[DW Version]], VERSIONS[], 3)</f>
        <v>7</v>
      </c>
      <c r="N311" s="4" t="str">
        <f>VLOOKUP(FACT_INCLUDES[[#This Row],[DW Version]], VERSIONS[], 4)</f>
        <v>black</v>
      </c>
      <c r="O311" s="51">
        <f>VLOOKUP(FACT_INCLUDES[[#This Row],[DW Version]], VERSIONS[], 5)</f>
        <v>339.12976382972306</v>
      </c>
      <c r="P311" s="4" t="str">
        <f>VLOOKUP(FACT_INCLUDES[[#This Row],[DW Version]], VERSIONS[], 6)</f>
        <v>Epic Phantom React</v>
      </c>
      <c r="Q311" s="4" t="str">
        <f>VLOOKUP(FACT_INCLUDES[[#This Row],[DW Version]], VERSIONS[], 7)</f>
        <v>Shoe</v>
      </c>
      <c r="R311" s="51">
        <f>FACT_INCLUDES[[#This Row],[Version Price]]*FACT_INCLUDES[[#This Row],[Quantity]]</f>
        <v>1695.6488191486153</v>
      </c>
      <c r="S311" s="51">
        <f>FACT_INCLUDES[[#This Row],[Amount]]*(1-FACT_INCLUDES[[#This Row],[Order Discount]])</f>
        <v>1695.6488191486153</v>
      </c>
      <c r="T311" s="51">
        <f t="shared" si="4"/>
        <v>2717.110709514423</v>
      </c>
      <c r="U311" s="57">
        <f>FACT_INCLUDES[[#This Row],[Income]]/FACT_INCLUDES[[#This Row],[Total Order Income]]</f>
        <v>0.62406320552600747</v>
      </c>
      <c r="V311" s="33">
        <f>IF(FACT_INCLUDES[[#This Row],[Order Gap]]&gt;10, 1, 0)/COUNTIFS(FACT_INCLUDES[Order ID], FACT_INCLUDES[[#This Row],[Order ID]])</f>
        <v>0</v>
      </c>
      <c r="W311" s="33">
        <f>IF(FACT_INCLUDES[[#This Row],[Order Type]]="Online", 1, 0)/COUNTIFS(FACT_INCLUDES[Order ID], FACT_INCLUDES[[#This Row],[Order ID]])</f>
        <v>0</v>
      </c>
      <c r="X311" s="52">
        <v>730.27334676172325</v>
      </c>
      <c r="Y311" s="52">
        <v>1015.4397997495282</v>
      </c>
      <c r="Z311" s="64">
        <f>IF(FACT_INCLUDES[[#This Row],[Order Type]]="Online", 1, 0)*FACT_INCLUDES[[#This Row],[Income]]</f>
        <v>0</v>
      </c>
    </row>
    <row r="312" spans="1:26" x14ac:dyDescent="0.3">
      <c r="A312" s="4">
        <v>1379</v>
      </c>
      <c r="B312" s="4">
        <v>699</v>
      </c>
      <c r="C312" s="4">
        <v>473</v>
      </c>
      <c r="D312" s="58">
        <v>2</v>
      </c>
      <c r="E312" s="28">
        <f>VLOOKUP(FACT_INCLUDES[[#This Row],[Order ID]], ORDERS[], 2)</f>
        <v>39519.801477968394</v>
      </c>
      <c r="F312" s="28">
        <f>VLOOKUP(FACT_INCLUDES[[#This Row],[Order ID]], ORDERS[], 3)</f>
        <v>39519.801477968394</v>
      </c>
      <c r="G312" s="4" t="str">
        <f>VLOOKUP(FACT_INCLUDES[[#This Row],[Order ID]], ORDERS[], 4)</f>
        <v>In-Store</v>
      </c>
      <c r="H312" s="4" t="str">
        <f>VLOOKUP(FACT_INCLUDES[[#This Row],[Order ID]], ORDERS[], 5)</f>
        <v>PGE9324@gmail.com</v>
      </c>
      <c r="I312" s="4">
        <f>VLOOKUP(FACT_INCLUDES[[#This Row],[Order ID]], ORDERS[], 6)</f>
        <v>10</v>
      </c>
      <c r="J312" s="54">
        <f>VLOOKUP(FACT_INCLUDES[[#This Row],[Order ID]], ORDERS[], 7)</f>
        <v>0</v>
      </c>
      <c r="K312" s="33">
        <v>0</v>
      </c>
      <c r="L312" s="4">
        <f>VLOOKUP(FACT_INCLUDES[[#This Row],[DW Version]], VERSIONS[], 2)</f>
        <v>50</v>
      </c>
      <c r="M312" s="4">
        <f>VLOOKUP(FACT_INCLUDES[[#This Row],[DW Version]], VERSIONS[], 3)</f>
        <v>3</v>
      </c>
      <c r="N312" s="4" t="str">
        <f>VLOOKUP(FACT_INCLUDES[[#This Row],[DW Version]], VERSIONS[], 4)</f>
        <v>blue</v>
      </c>
      <c r="O312" s="51">
        <f>VLOOKUP(FACT_INCLUDES[[#This Row],[DW Version]], VERSIONS[], 5)</f>
        <v>355.69981048186355</v>
      </c>
      <c r="P312" s="4" t="str">
        <f>VLOOKUP(FACT_INCLUDES[[#This Row],[DW Version]], VERSIONS[], 6)</f>
        <v>Air Zoom Elite</v>
      </c>
      <c r="Q312" s="4" t="str">
        <f>VLOOKUP(FACT_INCLUDES[[#This Row],[DW Version]], VERSIONS[], 7)</f>
        <v>Shoe</v>
      </c>
      <c r="R312" s="51">
        <f>FACT_INCLUDES[[#This Row],[Version Price]]*FACT_INCLUDES[[#This Row],[Quantity]]</f>
        <v>711.3996209637271</v>
      </c>
      <c r="S312" s="51">
        <f>FACT_INCLUDES[[#This Row],[Amount]]*(1-FACT_INCLUDES[[#This Row],[Order Discount]])</f>
        <v>711.3996209637271</v>
      </c>
      <c r="T312" s="51">
        <f t="shared" si="4"/>
        <v>711.3996209637271</v>
      </c>
      <c r="U312" s="57">
        <f>FACT_INCLUDES[[#This Row],[Income]]/FACT_INCLUDES[[#This Row],[Total Order Income]]</f>
        <v>1</v>
      </c>
      <c r="V312" s="33">
        <f>IF(FACT_INCLUDES[[#This Row],[Order Gap]]&gt;10, 1, 0)/COUNTIFS(FACT_INCLUDES[Order ID], FACT_INCLUDES[[#This Row],[Order ID]])</f>
        <v>0</v>
      </c>
      <c r="W312" s="33">
        <f>IF(FACT_INCLUDES[[#This Row],[Order Type]]="Online", 1, 0)/COUNTIFS(FACT_INCLUDES[Order ID], FACT_INCLUDES[[#This Row],[Order ID]])</f>
        <v>0</v>
      </c>
      <c r="X312" s="52">
        <v>730.27334676172325</v>
      </c>
      <c r="Y312" s="52">
        <v>1015.4397997495282</v>
      </c>
      <c r="Z312" s="64">
        <f>IF(FACT_INCLUDES[[#This Row],[Order Type]]="Online", 1, 0)*FACT_INCLUDES[[#This Row],[Income]]</f>
        <v>0</v>
      </c>
    </row>
    <row r="313" spans="1:26" x14ac:dyDescent="0.3">
      <c r="A313" s="4">
        <v>1382</v>
      </c>
      <c r="B313" s="4">
        <v>702</v>
      </c>
      <c r="C313" s="4">
        <v>298</v>
      </c>
      <c r="D313" s="58">
        <v>5</v>
      </c>
      <c r="E313" s="28">
        <f>VLOOKUP(FACT_INCLUDES[[#This Row],[Order ID]], ORDERS[], 2)</f>
        <v>39667.929396205407</v>
      </c>
      <c r="F313" s="28">
        <f>VLOOKUP(FACT_INCLUDES[[#This Row],[Order ID]], ORDERS[], 3)</f>
        <v>39667.929396205407</v>
      </c>
      <c r="G313" s="4" t="str">
        <f>VLOOKUP(FACT_INCLUDES[[#This Row],[Order ID]], ORDERS[], 4)</f>
        <v>In-Store</v>
      </c>
      <c r="H313" s="4" t="str">
        <f>VLOOKUP(FACT_INCLUDES[[#This Row],[Order ID]], ORDERS[], 5)</f>
        <v>RFF7915@gmail.com</v>
      </c>
      <c r="I313" s="4">
        <f>VLOOKUP(FACT_INCLUDES[[#This Row],[Order ID]], ORDERS[], 6)</f>
        <v>44</v>
      </c>
      <c r="J313" s="54">
        <f>VLOOKUP(FACT_INCLUDES[[#This Row],[Order ID]], ORDERS[], 7)</f>
        <v>0</v>
      </c>
      <c r="K313" s="33">
        <v>0</v>
      </c>
      <c r="L313" s="4">
        <f>VLOOKUP(FACT_INCLUDES[[#This Row],[DW Version]], VERSIONS[], 2)</f>
        <v>30</v>
      </c>
      <c r="M313" s="4">
        <f>VLOOKUP(FACT_INCLUDES[[#This Row],[DW Version]], VERSIONS[], 3)</f>
        <v>3.5</v>
      </c>
      <c r="N313" s="4" t="str">
        <f>VLOOKUP(FACT_INCLUDES[[#This Row],[DW Version]], VERSIONS[], 4)</f>
        <v>white</v>
      </c>
      <c r="O313" s="51">
        <f>VLOOKUP(FACT_INCLUDES[[#This Row],[DW Version]], VERSIONS[], 5)</f>
        <v>317.62125467517023</v>
      </c>
      <c r="P313" s="4" t="str">
        <f>VLOOKUP(FACT_INCLUDES[[#This Row],[DW Version]], VERSIONS[], 6)</f>
        <v>Air Zoom Terra Kiger</v>
      </c>
      <c r="Q313" s="4" t="str">
        <f>VLOOKUP(FACT_INCLUDES[[#This Row],[DW Version]], VERSIONS[], 7)</f>
        <v>Shoe</v>
      </c>
      <c r="R313" s="51">
        <f>FACT_INCLUDES[[#This Row],[Version Price]]*FACT_INCLUDES[[#This Row],[Quantity]]</f>
        <v>1588.1062733758513</v>
      </c>
      <c r="S313" s="51">
        <f>FACT_INCLUDES[[#This Row],[Amount]]*(1-FACT_INCLUDES[[#This Row],[Order Discount]])</f>
        <v>1588.1062733758513</v>
      </c>
      <c r="T313" s="51">
        <f t="shared" si="4"/>
        <v>1588.1062733758513</v>
      </c>
      <c r="U313" s="57">
        <f>FACT_INCLUDES[[#This Row],[Income]]/FACT_INCLUDES[[#This Row],[Total Order Income]]</f>
        <v>1</v>
      </c>
      <c r="V313" s="33">
        <f>IF(FACT_INCLUDES[[#This Row],[Order Gap]]&gt;10, 1, 0)/COUNTIFS(FACT_INCLUDES[Order ID], FACT_INCLUDES[[#This Row],[Order ID]])</f>
        <v>0</v>
      </c>
      <c r="W313" s="33">
        <f>IF(FACT_INCLUDES[[#This Row],[Order Type]]="Online", 1, 0)/COUNTIFS(FACT_INCLUDES[Order ID], FACT_INCLUDES[[#This Row],[Order ID]])</f>
        <v>0</v>
      </c>
      <c r="X313" s="52">
        <v>730.27334676172325</v>
      </c>
      <c r="Y313" s="52">
        <v>1015.4397997495282</v>
      </c>
      <c r="Z313" s="64">
        <f>IF(FACT_INCLUDES[[#This Row],[Order Type]]="Online", 1, 0)*FACT_INCLUDES[[#This Row],[Income]]</f>
        <v>0</v>
      </c>
    </row>
    <row r="314" spans="1:26" x14ac:dyDescent="0.3">
      <c r="A314" s="4">
        <v>1421</v>
      </c>
      <c r="B314" s="4">
        <v>721</v>
      </c>
      <c r="C314" s="4">
        <v>9</v>
      </c>
      <c r="D314" s="58">
        <v>4</v>
      </c>
      <c r="E314" s="28">
        <f>VLOOKUP(FACT_INCLUDES[[#This Row],[Order ID]], ORDERS[], 2)</f>
        <v>39511.317482861101</v>
      </c>
      <c r="F314" s="28">
        <f>VLOOKUP(FACT_INCLUDES[[#This Row],[Order ID]], ORDERS[], 3)</f>
        <v>39511.317482861101</v>
      </c>
      <c r="G314" s="4" t="str">
        <f>VLOOKUP(FACT_INCLUDES[[#This Row],[Order ID]], ORDERS[], 4)</f>
        <v>In-Store</v>
      </c>
      <c r="H314" s="4" t="str">
        <f>VLOOKUP(FACT_INCLUDES[[#This Row],[Order ID]], ORDERS[], 5)</f>
        <v>OAA9621@gmail.com</v>
      </c>
      <c r="I314" s="4">
        <f>VLOOKUP(FACT_INCLUDES[[#This Row],[Order ID]], ORDERS[], 6)</f>
        <v>22</v>
      </c>
      <c r="J314" s="54">
        <f>VLOOKUP(FACT_INCLUDES[[#This Row],[Order ID]], ORDERS[], 7)</f>
        <v>0</v>
      </c>
      <c r="K314" s="33">
        <v>0</v>
      </c>
      <c r="L314" s="4">
        <f>VLOOKUP(FACT_INCLUDES[[#This Row],[DW Version]], VERSIONS[], 2)</f>
        <v>1</v>
      </c>
      <c r="M314" s="4">
        <f>VLOOKUP(FACT_INCLUDES[[#This Row],[DW Version]], VERSIONS[], 3)</f>
        <v>8.5</v>
      </c>
      <c r="N314" s="4" t="str">
        <f>VLOOKUP(FACT_INCLUDES[[#This Row],[DW Version]], VERSIONS[], 4)</f>
        <v>white</v>
      </c>
      <c r="O314" s="51">
        <f>VLOOKUP(FACT_INCLUDES[[#This Row],[DW Version]], VERSIONS[], 5)</f>
        <v>373.68873557134827</v>
      </c>
      <c r="P314" s="4" t="str">
        <f>VLOOKUP(FACT_INCLUDES[[#This Row],[DW Version]], VERSIONS[], 6)</f>
        <v>Air Max</v>
      </c>
      <c r="Q314" s="4" t="str">
        <f>VLOOKUP(FACT_INCLUDES[[#This Row],[DW Version]], VERSIONS[], 7)</f>
        <v>Shoe</v>
      </c>
      <c r="R314" s="51">
        <f>FACT_INCLUDES[[#This Row],[Version Price]]*FACT_INCLUDES[[#This Row],[Quantity]]</f>
        <v>1494.7549422853931</v>
      </c>
      <c r="S314" s="51">
        <f>FACT_INCLUDES[[#This Row],[Amount]]*(1-FACT_INCLUDES[[#This Row],[Order Discount]])</f>
        <v>1494.7549422853931</v>
      </c>
      <c r="T314" s="51">
        <f t="shared" si="4"/>
        <v>1934.5236261878747</v>
      </c>
      <c r="U314" s="57">
        <f>FACT_INCLUDES[[#This Row],[Income]]/FACT_INCLUDES[[#This Row],[Total Order Income]]</f>
        <v>0.77267339723884421</v>
      </c>
      <c r="V314" s="33">
        <f>IF(FACT_INCLUDES[[#This Row],[Order Gap]]&gt;10, 1, 0)/COUNTIFS(FACT_INCLUDES[Order ID], FACT_INCLUDES[[#This Row],[Order ID]])</f>
        <v>0</v>
      </c>
      <c r="W314" s="33">
        <f>IF(FACT_INCLUDES[[#This Row],[Order Type]]="Online", 1, 0)/COUNTIFS(FACT_INCLUDES[Order ID], FACT_INCLUDES[[#This Row],[Order ID]])</f>
        <v>0</v>
      </c>
      <c r="X314" s="52">
        <v>730.27334676172325</v>
      </c>
      <c r="Y314" s="52">
        <v>1015.4397997495282</v>
      </c>
      <c r="Z314" s="64">
        <f>IF(FACT_INCLUDES[[#This Row],[Order Type]]="Online", 1, 0)*FACT_INCLUDES[[#This Row],[Income]]</f>
        <v>0</v>
      </c>
    </row>
    <row r="315" spans="1:26" x14ac:dyDescent="0.3">
      <c r="A315" s="4">
        <v>1422</v>
      </c>
      <c r="B315" s="4">
        <v>721</v>
      </c>
      <c r="C315" s="4">
        <v>160</v>
      </c>
      <c r="D315" s="58">
        <v>2</v>
      </c>
      <c r="E315" s="28">
        <f>VLOOKUP(FACT_INCLUDES[[#This Row],[Order ID]], ORDERS[], 2)</f>
        <v>39511.317482861101</v>
      </c>
      <c r="F315" s="28">
        <f>VLOOKUP(FACT_INCLUDES[[#This Row],[Order ID]], ORDERS[], 3)</f>
        <v>39511.317482861101</v>
      </c>
      <c r="G315" s="4" t="str">
        <f>VLOOKUP(FACT_INCLUDES[[#This Row],[Order ID]], ORDERS[], 4)</f>
        <v>In-Store</v>
      </c>
      <c r="H315" s="4" t="str">
        <f>VLOOKUP(FACT_INCLUDES[[#This Row],[Order ID]], ORDERS[], 5)</f>
        <v>OAA9621@gmail.com</v>
      </c>
      <c r="I315" s="4">
        <f>VLOOKUP(FACT_INCLUDES[[#This Row],[Order ID]], ORDERS[], 6)</f>
        <v>22</v>
      </c>
      <c r="J315" s="54">
        <f>VLOOKUP(FACT_INCLUDES[[#This Row],[Order ID]], ORDERS[], 7)</f>
        <v>0</v>
      </c>
      <c r="K315" s="33">
        <v>0</v>
      </c>
      <c r="L315" s="4">
        <f>VLOOKUP(FACT_INCLUDES[[#This Row],[DW Version]], VERSIONS[], 2)</f>
        <v>15</v>
      </c>
      <c r="M315" s="4">
        <f>VLOOKUP(FACT_INCLUDES[[#This Row],[DW Version]], VERSIONS[], 3)</f>
        <v>12.5</v>
      </c>
      <c r="N315" s="4" t="str">
        <f>VLOOKUP(FACT_INCLUDES[[#This Row],[DW Version]], VERSIONS[], 4)</f>
        <v>white</v>
      </c>
      <c r="O315" s="51">
        <f>VLOOKUP(FACT_INCLUDES[[#This Row],[DW Version]], VERSIONS[], 5)</f>
        <v>219.88434195124077</v>
      </c>
      <c r="P315" s="4" t="str">
        <f>VLOOKUP(FACT_INCLUDES[[#This Row],[DW Version]], VERSIONS[], 6)</f>
        <v>Sportswear Club Fleece</v>
      </c>
      <c r="Q315" s="4" t="str">
        <f>VLOOKUP(FACT_INCLUDES[[#This Row],[DW Version]], VERSIONS[], 7)</f>
        <v>Apparel</v>
      </c>
      <c r="R315" s="51">
        <f>FACT_INCLUDES[[#This Row],[Version Price]]*FACT_INCLUDES[[#This Row],[Quantity]]</f>
        <v>439.76868390248154</v>
      </c>
      <c r="S315" s="51">
        <f>FACT_INCLUDES[[#This Row],[Amount]]*(1-FACT_INCLUDES[[#This Row],[Order Discount]])</f>
        <v>439.76868390248154</v>
      </c>
      <c r="T315" s="51">
        <f t="shared" si="4"/>
        <v>1934.5236261878747</v>
      </c>
      <c r="U315" s="57">
        <f>FACT_INCLUDES[[#This Row],[Income]]/FACT_INCLUDES[[#This Row],[Total Order Income]]</f>
        <v>0.22732660276115574</v>
      </c>
      <c r="V315" s="33">
        <f>IF(FACT_INCLUDES[[#This Row],[Order Gap]]&gt;10, 1, 0)/COUNTIFS(FACT_INCLUDES[Order ID], FACT_INCLUDES[[#This Row],[Order ID]])</f>
        <v>0</v>
      </c>
      <c r="W315" s="33">
        <f>IF(FACT_INCLUDES[[#This Row],[Order Type]]="Online", 1, 0)/COUNTIFS(FACT_INCLUDES[Order ID], FACT_INCLUDES[[#This Row],[Order ID]])</f>
        <v>0</v>
      </c>
      <c r="X315" s="52">
        <v>730.27334676172325</v>
      </c>
      <c r="Y315" s="52">
        <v>1015.4397997495282</v>
      </c>
      <c r="Z315" s="64">
        <f>IF(FACT_INCLUDES[[#This Row],[Order Type]]="Online", 1, 0)*FACT_INCLUDES[[#This Row],[Income]]</f>
        <v>0</v>
      </c>
    </row>
    <row r="316" spans="1:26" x14ac:dyDescent="0.3">
      <c r="A316" s="4">
        <v>1435</v>
      </c>
      <c r="B316" s="4">
        <v>729</v>
      </c>
      <c r="C316" s="4">
        <v>174</v>
      </c>
      <c r="D316" s="58">
        <v>4</v>
      </c>
      <c r="E316" s="28">
        <f>VLOOKUP(FACT_INCLUDES[[#This Row],[Order ID]], ORDERS[], 2)</f>
        <v>39639.652619720604</v>
      </c>
      <c r="F316" s="28">
        <f>VLOOKUP(FACT_INCLUDES[[#This Row],[Order ID]], ORDERS[], 3)</f>
        <v>39639.652619720604</v>
      </c>
      <c r="G316" s="4" t="str">
        <f>VLOOKUP(FACT_INCLUDES[[#This Row],[Order ID]], ORDERS[], 4)</f>
        <v>In-Store</v>
      </c>
      <c r="H316" s="4" t="str">
        <f>VLOOKUP(FACT_INCLUDES[[#This Row],[Order ID]], ORDERS[], 5)</f>
        <v>KKI7504@gmail.com</v>
      </c>
      <c r="I316" s="4">
        <f>VLOOKUP(FACT_INCLUDES[[#This Row],[Order ID]], ORDERS[], 6)</f>
        <v>4</v>
      </c>
      <c r="J316" s="54">
        <f>VLOOKUP(FACT_INCLUDES[[#This Row],[Order ID]], ORDERS[], 7)</f>
        <v>0</v>
      </c>
      <c r="K316" s="33">
        <v>0</v>
      </c>
      <c r="L316" s="4">
        <f>VLOOKUP(FACT_INCLUDES[[#This Row],[DW Version]], VERSIONS[], 2)</f>
        <v>17</v>
      </c>
      <c r="M316" s="4">
        <f>VLOOKUP(FACT_INCLUDES[[#This Row],[DW Version]], VERSIONS[], 3)</f>
        <v>9</v>
      </c>
      <c r="N316" s="4" t="str">
        <f>VLOOKUP(FACT_INCLUDES[[#This Row],[DW Version]], VERSIONS[], 4)</f>
        <v>white</v>
      </c>
      <c r="O316" s="51">
        <f>VLOOKUP(FACT_INCLUDES[[#This Row],[DW Version]], VERSIONS[], 5)</f>
        <v>133.23909683113283</v>
      </c>
      <c r="P316" s="4" t="str">
        <f>VLOOKUP(FACT_INCLUDES[[#This Row],[DW Version]], VERSIONS[], 6)</f>
        <v>Free Run</v>
      </c>
      <c r="Q316" s="4" t="str">
        <f>VLOOKUP(FACT_INCLUDES[[#This Row],[DW Version]], VERSIONS[], 7)</f>
        <v>Shoe</v>
      </c>
      <c r="R316" s="51">
        <f>FACT_INCLUDES[[#This Row],[Version Price]]*FACT_INCLUDES[[#This Row],[Quantity]]</f>
        <v>532.95638732453131</v>
      </c>
      <c r="S316" s="51">
        <f>FACT_INCLUDES[[#This Row],[Amount]]*(1-FACT_INCLUDES[[#This Row],[Order Discount]])</f>
        <v>532.95638732453131</v>
      </c>
      <c r="T316" s="51">
        <f t="shared" si="4"/>
        <v>2351.9326097254698</v>
      </c>
      <c r="U316" s="57">
        <f>FACT_INCLUDES[[#This Row],[Income]]/FACT_INCLUDES[[#This Row],[Total Order Income]]</f>
        <v>0.2266035961747819</v>
      </c>
      <c r="V316" s="33">
        <f>IF(FACT_INCLUDES[[#This Row],[Order Gap]]&gt;10, 1, 0)/COUNTIFS(FACT_INCLUDES[Order ID], FACT_INCLUDES[[#This Row],[Order ID]])</f>
        <v>0</v>
      </c>
      <c r="W316" s="33">
        <f>IF(FACT_INCLUDES[[#This Row],[Order Type]]="Online", 1, 0)/COUNTIFS(FACT_INCLUDES[Order ID], FACT_INCLUDES[[#This Row],[Order ID]])</f>
        <v>0</v>
      </c>
      <c r="X316" s="52">
        <v>730.27334676172325</v>
      </c>
      <c r="Y316" s="52">
        <v>1015.4397997495282</v>
      </c>
      <c r="Z316" s="64">
        <f>IF(FACT_INCLUDES[[#This Row],[Order Type]]="Online", 1, 0)*FACT_INCLUDES[[#This Row],[Income]]</f>
        <v>0</v>
      </c>
    </row>
    <row r="317" spans="1:26" x14ac:dyDescent="0.3">
      <c r="A317" s="4">
        <v>1436</v>
      </c>
      <c r="B317" s="4">
        <v>729</v>
      </c>
      <c r="C317" s="4">
        <v>401</v>
      </c>
      <c r="D317" s="58">
        <v>2</v>
      </c>
      <c r="E317" s="28">
        <f>VLOOKUP(FACT_INCLUDES[[#This Row],[Order ID]], ORDERS[], 2)</f>
        <v>39639.652619720604</v>
      </c>
      <c r="F317" s="28">
        <f>VLOOKUP(FACT_INCLUDES[[#This Row],[Order ID]], ORDERS[], 3)</f>
        <v>39639.652619720604</v>
      </c>
      <c r="G317" s="4" t="str">
        <f>VLOOKUP(FACT_INCLUDES[[#This Row],[Order ID]], ORDERS[], 4)</f>
        <v>In-Store</v>
      </c>
      <c r="H317" s="4" t="str">
        <f>VLOOKUP(FACT_INCLUDES[[#This Row],[Order ID]], ORDERS[], 5)</f>
        <v>KKI7504@gmail.com</v>
      </c>
      <c r="I317" s="4">
        <f>VLOOKUP(FACT_INCLUDES[[#This Row],[Order ID]], ORDERS[], 6)</f>
        <v>4</v>
      </c>
      <c r="J317" s="54">
        <f>VLOOKUP(FACT_INCLUDES[[#This Row],[Order ID]], ORDERS[], 7)</f>
        <v>0</v>
      </c>
      <c r="K317" s="33">
        <v>0</v>
      </c>
      <c r="L317" s="4">
        <f>VLOOKUP(FACT_INCLUDES[[#This Row],[DW Version]], VERSIONS[], 2)</f>
        <v>41</v>
      </c>
      <c r="M317" s="4">
        <f>VLOOKUP(FACT_INCLUDES[[#This Row],[DW Version]], VERSIONS[], 3)</f>
        <v>3.5</v>
      </c>
      <c r="N317" s="4" t="str">
        <f>VLOOKUP(FACT_INCLUDES[[#This Row],[DW Version]], VERSIONS[], 4)</f>
        <v>dark green</v>
      </c>
      <c r="O317" s="51">
        <f>VLOOKUP(FACT_INCLUDES[[#This Row],[DW Version]], VERSIONS[], 5)</f>
        <v>89.218943427808739</v>
      </c>
      <c r="P317" s="4" t="str">
        <f>VLOOKUP(FACT_INCLUDES[[#This Row],[DW Version]], VERSIONS[], 6)</f>
        <v>LunarGlide</v>
      </c>
      <c r="Q317" s="4" t="str">
        <f>VLOOKUP(FACT_INCLUDES[[#This Row],[DW Version]], VERSIONS[], 7)</f>
        <v>Shoe</v>
      </c>
      <c r="R317" s="51">
        <f>FACT_INCLUDES[[#This Row],[Version Price]]*FACT_INCLUDES[[#This Row],[Quantity]]</f>
        <v>178.43788685561748</v>
      </c>
      <c r="S317" s="51">
        <f>FACT_INCLUDES[[#This Row],[Amount]]*(1-FACT_INCLUDES[[#This Row],[Order Discount]])</f>
        <v>178.43788685561748</v>
      </c>
      <c r="T317" s="51">
        <f t="shared" si="4"/>
        <v>2351.9326097254698</v>
      </c>
      <c r="U317" s="57">
        <f>FACT_INCLUDES[[#This Row],[Income]]/FACT_INCLUDES[[#This Row],[Total Order Income]]</f>
        <v>7.5868622305655983E-2</v>
      </c>
      <c r="V317" s="33">
        <f>IF(FACT_INCLUDES[[#This Row],[Order Gap]]&gt;10, 1, 0)/COUNTIFS(FACT_INCLUDES[Order ID], FACT_INCLUDES[[#This Row],[Order ID]])</f>
        <v>0</v>
      </c>
      <c r="W317" s="33">
        <f>IF(FACT_INCLUDES[[#This Row],[Order Type]]="Online", 1, 0)/COUNTIFS(FACT_INCLUDES[Order ID], FACT_INCLUDES[[#This Row],[Order ID]])</f>
        <v>0</v>
      </c>
      <c r="X317" s="52">
        <v>730.27334676172325</v>
      </c>
      <c r="Y317" s="52">
        <v>1015.4397997495282</v>
      </c>
      <c r="Z317" s="64">
        <f>IF(FACT_INCLUDES[[#This Row],[Order Type]]="Online", 1, 0)*FACT_INCLUDES[[#This Row],[Income]]</f>
        <v>0</v>
      </c>
    </row>
    <row r="318" spans="1:26" x14ac:dyDescent="0.3">
      <c r="A318" s="4">
        <v>1437</v>
      </c>
      <c r="B318" s="4">
        <v>729</v>
      </c>
      <c r="C318" s="4">
        <v>960</v>
      </c>
      <c r="D318" s="58">
        <v>5</v>
      </c>
      <c r="E318" s="28">
        <f>VLOOKUP(FACT_INCLUDES[[#This Row],[Order ID]], ORDERS[], 2)</f>
        <v>39639.652619720604</v>
      </c>
      <c r="F318" s="28">
        <f>VLOOKUP(FACT_INCLUDES[[#This Row],[Order ID]], ORDERS[], 3)</f>
        <v>39639.652619720604</v>
      </c>
      <c r="G318" s="4" t="str">
        <f>VLOOKUP(FACT_INCLUDES[[#This Row],[Order ID]], ORDERS[], 4)</f>
        <v>In-Store</v>
      </c>
      <c r="H318" s="4" t="str">
        <f>VLOOKUP(FACT_INCLUDES[[#This Row],[Order ID]], ORDERS[], 5)</f>
        <v>KKI7504@gmail.com</v>
      </c>
      <c r="I318" s="4">
        <f>VLOOKUP(FACT_INCLUDES[[#This Row],[Order ID]], ORDERS[], 6)</f>
        <v>4</v>
      </c>
      <c r="J318" s="54">
        <f>VLOOKUP(FACT_INCLUDES[[#This Row],[Order ID]], ORDERS[], 7)</f>
        <v>0</v>
      </c>
      <c r="K318" s="33">
        <v>0</v>
      </c>
      <c r="L318" s="4">
        <f>VLOOKUP(FACT_INCLUDES[[#This Row],[DW Version]], VERSIONS[], 2)</f>
        <v>98</v>
      </c>
      <c r="M318" s="4">
        <f>VLOOKUP(FACT_INCLUDES[[#This Row],[DW Version]], VERSIONS[], 3)</f>
        <v>4</v>
      </c>
      <c r="N318" s="4" t="str">
        <f>VLOOKUP(FACT_INCLUDES[[#This Row],[DW Version]], VERSIONS[], 4)</f>
        <v>dark green</v>
      </c>
      <c r="O318" s="51">
        <f>VLOOKUP(FACT_INCLUDES[[#This Row],[DW Version]], VERSIONS[], 5)</f>
        <v>328.10766710906421</v>
      </c>
      <c r="P318" s="4" t="str">
        <f>VLOOKUP(FACT_INCLUDES[[#This Row],[DW Version]], VERSIONS[], 6)</f>
        <v>Zoom Rival Fly</v>
      </c>
      <c r="Q318" s="4" t="str">
        <f>VLOOKUP(FACT_INCLUDES[[#This Row],[DW Version]], VERSIONS[], 7)</f>
        <v>Shoe</v>
      </c>
      <c r="R318" s="51">
        <f>FACT_INCLUDES[[#This Row],[Version Price]]*FACT_INCLUDES[[#This Row],[Quantity]]</f>
        <v>1640.5383355453209</v>
      </c>
      <c r="S318" s="51">
        <f>FACT_INCLUDES[[#This Row],[Amount]]*(1-FACT_INCLUDES[[#This Row],[Order Discount]])</f>
        <v>1640.5383355453209</v>
      </c>
      <c r="T318" s="51">
        <f t="shared" si="4"/>
        <v>2351.9326097254698</v>
      </c>
      <c r="U318" s="57">
        <f>FACT_INCLUDES[[#This Row],[Income]]/FACT_INCLUDES[[#This Row],[Total Order Income]]</f>
        <v>0.69752778151956207</v>
      </c>
      <c r="V318" s="33">
        <f>IF(FACT_INCLUDES[[#This Row],[Order Gap]]&gt;10, 1, 0)/COUNTIFS(FACT_INCLUDES[Order ID], FACT_INCLUDES[[#This Row],[Order ID]])</f>
        <v>0</v>
      </c>
      <c r="W318" s="33">
        <f>IF(FACT_INCLUDES[[#This Row],[Order Type]]="Online", 1, 0)/COUNTIFS(FACT_INCLUDES[Order ID], FACT_INCLUDES[[#This Row],[Order ID]])</f>
        <v>0</v>
      </c>
      <c r="X318" s="52">
        <v>730.27334676172325</v>
      </c>
      <c r="Y318" s="52">
        <v>1015.4397997495282</v>
      </c>
      <c r="Z318" s="64">
        <f>IF(FACT_INCLUDES[[#This Row],[Order Type]]="Online", 1, 0)*FACT_INCLUDES[[#This Row],[Income]]</f>
        <v>0</v>
      </c>
    </row>
    <row r="319" spans="1:26" x14ac:dyDescent="0.3">
      <c r="A319" s="4">
        <v>1496</v>
      </c>
      <c r="B319" s="4">
        <v>759</v>
      </c>
      <c r="C319" s="4">
        <v>256</v>
      </c>
      <c r="D319" s="58">
        <v>1</v>
      </c>
      <c r="E319" s="28">
        <f>VLOOKUP(FACT_INCLUDES[[#This Row],[Order ID]], ORDERS[], 2)</f>
        <v>39791.551765331984</v>
      </c>
      <c r="F319" s="28">
        <f>VLOOKUP(FACT_INCLUDES[[#This Row],[Order ID]], ORDERS[], 3)</f>
        <v>39791.551765331984</v>
      </c>
      <c r="G319" s="4" t="str">
        <f>VLOOKUP(FACT_INCLUDES[[#This Row],[Order ID]], ORDERS[], 4)</f>
        <v>In-Store</v>
      </c>
      <c r="H319" s="4" t="str">
        <f>VLOOKUP(FACT_INCLUDES[[#This Row],[Order ID]], ORDERS[], 5)</f>
        <v>VPD4905@gmail.com</v>
      </c>
      <c r="I319" s="4">
        <f>VLOOKUP(FACT_INCLUDES[[#This Row],[Order ID]], ORDERS[], 6)</f>
        <v>20</v>
      </c>
      <c r="J319" s="54">
        <f>VLOOKUP(FACT_INCLUDES[[#This Row],[Order ID]], ORDERS[], 7)</f>
        <v>0</v>
      </c>
      <c r="K319" s="33">
        <v>0</v>
      </c>
      <c r="L319" s="4">
        <f>VLOOKUP(FACT_INCLUDES[[#This Row],[DW Version]], VERSIONS[], 2)</f>
        <v>25</v>
      </c>
      <c r="M319" s="4">
        <f>VLOOKUP(FACT_INCLUDES[[#This Row],[DW Version]], VERSIONS[], 3)</f>
        <v>6</v>
      </c>
      <c r="N319" s="4" t="str">
        <f>VLOOKUP(FACT_INCLUDES[[#This Row],[DW Version]], VERSIONS[], 4)</f>
        <v>khaki</v>
      </c>
      <c r="O319" s="51">
        <f>VLOOKUP(FACT_INCLUDES[[#This Row],[DW Version]], VERSIONS[], 5)</f>
        <v>179.49881668471724</v>
      </c>
      <c r="P319" s="4" t="str">
        <f>VLOOKUP(FACT_INCLUDES[[#This Row],[DW Version]], VERSIONS[], 6)</f>
        <v>Shox</v>
      </c>
      <c r="Q319" s="4" t="str">
        <f>VLOOKUP(FACT_INCLUDES[[#This Row],[DW Version]], VERSIONS[], 7)</f>
        <v>Shoe</v>
      </c>
      <c r="R319" s="51">
        <f>FACT_INCLUDES[[#This Row],[Version Price]]*FACT_INCLUDES[[#This Row],[Quantity]]</f>
        <v>179.49881668471724</v>
      </c>
      <c r="S319" s="51">
        <f>FACT_INCLUDES[[#This Row],[Amount]]*(1-FACT_INCLUDES[[#This Row],[Order Discount]])</f>
        <v>179.49881668471724</v>
      </c>
      <c r="T319" s="51">
        <f t="shared" si="4"/>
        <v>179.49881668471724</v>
      </c>
      <c r="U319" s="57">
        <f>FACT_INCLUDES[[#This Row],[Income]]/FACT_INCLUDES[[#This Row],[Total Order Income]]</f>
        <v>1</v>
      </c>
      <c r="V319" s="33">
        <f>IF(FACT_INCLUDES[[#This Row],[Order Gap]]&gt;10, 1, 0)/COUNTIFS(FACT_INCLUDES[Order ID], FACT_INCLUDES[[#This Row],[Order ID]])</f>
        <v>0</v>
      </c>
      <c r="W319" s="33">
        <f>IF(FACT_INCLUDES[[#This Row],[Order Type]]="Online", 1, 0)/COUNTIFS(FACT_INCLUDES[Order ID], FACT_INCLUDES[[#This Row],[Order ID]])</f>
        <v>0</v>
      </c>
      <c r="X319" s="52">
        <v>730.27334676172325</v>
      </c>
      <c r="Y319" s="52">
        <v>1015.4397997495282</v>
      </c>
      <c r="Z319" s="64">
        <f>IF(FACT_INCLUDES[[#This Row],[Order Type]]="Online", 1, 0)*FACT_INCLUDES[[#This Row],[Income]]</f>
        <v>0</v>
      </c>
    </row>
    <row r="320" spans="1:26" x14ac:dyDescent="0.3">
      <c r="A320" s="4">
        <v>1500</v>
      </c>
      <c r="B320" s="4">
        <v>762</v>
      </c>
      <c r="C320" s="4">
        <v>279</v>
      </c>
      <c r="D320" s="58">
        <v>5</v>
      </c>
      <c r="E320" s="28">
        <f>VLOOKUP(FACT_INCLUDES[[#This Row],[Order ID]], ORDERS[], 2)</f>
        <v>39653.019065391411</v>
      </c>
      <c r="F320" s="28">
        <f>VLOOKUP(FACT_INCLUDES[[#This Row],[Order ID]], ORDERS[], 3)</f>
        <v>39668.019065391411</v>
      </c>
      <c r="G320" s="4" t="str">
        <f>VLOOKUP(FACT_INCLUDES[[#This Row],[Order ID]], ORDERS[], 4)</f>
        <v>Online</v>
      </c>
      <c r="H320" s="4" t="str">
        <f>VLOOKUP(FACT_INCLUDES[[#This Row],[Order ID]], ORDERS[], 5)</f>
        <v>CLG1545@gmail.com</v>
      </c>
      <c r="I320" s="4">
        <f>VLOOKUP(FACT_INCLUDES[[#This Row],[Order ID]], ORDERS[], 6)</f>
        <v>0</v>
      </c>
      <c r="J320" s="54">
        <f>VLOOKUP(FACT_INCLUDES[[#This Row],[Order ID]], ORDERS[], 7)</f>
        <v>0</v>
      </c>
      <c r="K320" s="33">
        <v>15</v>
      </c>
      <c r="L320" s="4">
        <f>VLOOKUP(FACT_INCLUDES[[#This Row],[DW Version]], VERSIONS[], 2)</f>
        <v>27</v>
      </c>
      <c r="M320" s="4">
        <f>VLOOKUP(FACT_INCLUDES[[#This Row],[DW Version]], VERSIONS[], 3)</f>
        <v>10</v>
      </c>
      <c r="N320" s="4" t="str">
        <f>VLOOKUP(FACT_INCLUDES[[#This Row],[DW Version]], VERSIONS[], 4)</f>
        <v>blue</v>
      </c>
      <c r="O320" s="51">
        <f>VLOOKUP(FACT_INCLUDES[[#This Row],[DW Version]], VERSIONS[], 5)</f>
        <v>335.42616604663164</v>
      </c>
      <c r="P320" s="4" t="str">
        <f>VLOOKUP(FACT_INCLUDES[[#This Row],[DW Version]], VERSIONS[], 6)</f>
        <v>Structure</v>
      </c>
      <c r="Q320" s="4" t="str">
        <f>VLOOKUP(FACT_INCLUDES[[#This Row],[DW Version]], VERSIONS[], 7)</f>
        <v>Shoe</v>
      </c>
      <c r="R320" s="51">
        <f>FACT_INCLUDES[[#This Row],[Version Price]]*FACT_INCLUDES[[#This Row],[Quantity]]</f>
        <v>1677.1308302331581</v>
      </c>
      <c r="S320" s="51">
        <f>FACT_INCLUDES[[#This Row],[Amount]]*(1-FACT_INCLUDES[[#This Row],[Order Discount]])</f>
        <v>1677.1308302331581</v>
      </c>
      <c r="T320" s="51">
        <f t="shared" si="4"/>
        <v>1722.3277128218087</v>
      </c>
      <c r="U320" s="57">
        <f>FACT_INCLUDES[[#This Row],[Income]]/FACT_INCLUDES[[#This Row],[Total Order Income]]</f>
        <v>0.97375825619469281</v>
      </c>
      <c r="V320" s="33">
        <f>IF(FACT_INCLUDES[[#This Row],[Order Gap]]&gt;10, 1, 0)/COUNTIFS(FACT_INCLUDES[Order ID], FACT_INCLUDES[[#This Row],[Order ID]])</f>
        <v>0.5</v>
      </c>
      <c r="W320" s="33">
        <f>IF(FACT_INCLUDES[[#This Row],[Order Type]]="Online", 1, 0)/COUNTIFS(FACT_INCLUDES[Order ID], FACT_INCLUDES[[#This Row],[Order ID]])</f>
        <v>0.5</v>
      </c>
      <c r="X320" s="52">
        <v>730.27334676172325</v>
      </c>
      <c r="Y320" s="52">
        <v>1015.4397997495282</v>
      </c>
      <c r="Z320" s="64">
        <f>IF(FACT_INCLUDES[[#This Row],[Order Type]]="Online", 1, 0)*FACT_INCLUDES[[#This Row],[Income]]</f>
        <v>1677.1308302331581</v>
      </c>
    </row>
    <row r="321" spans="1:26" x14ac:dyDescent="0.3">
      <c r="A321" s="4">
        <v>1501</v>
      </c>
      <c r="B321" s="4">
        <v>762</v>
      </c>
      <c r="C321" s="4">
        <v>692</v>
      </c>
      <c r="D321" s="58">
        <v>1</v>
      </c>
      <c r="E321" s="28">
        <f>VLOOKUP(FACT_INCLUDES[[#This Row],[Order ID]], ORDERS[], 2)</f>
        <v>39653.019065391411</v>
      </c>
      <c r="F321" s="28">
        <f>VLOOKUP(FACT_INCLUDES[[#This Row],[Order ID]], ORDERS[], 3)</f>
        <v>39668.019065391411</v>
      </c>
      <c r="G321" s="4" t="str">
        <f>VLOOKUP(FACT_INCLUDES[[#This Row],[Order ID]], ORDERS[], 4)</f>
        <v>Online</v>
      </c>
      <c r="H321" s="4" t="str">
        <f>VLOOKUP(FACT_INCLUDES[[#This Row],[Order ID]], ORDERS[], 5)</f>
        <v>CLG1545@gmail.com</v>
      </c>
      <c r="I321" s="4">
        <f>VLOOKUP(FACT_INCLUDES[[#This Row],[Order ID]], ORDERS[], 6)</f>
        <v>0</v>
      </c>
      <c r="J321" s="54">
        <f>VLOOKUP(FACT_INCLUDES[[#This Row],[Order ID]], ORDERS[], 7)</f>
        <v>0</v>
      </c>
      <c r="K321" s="33">
        <v>15</v>
      </c>
      <c r="L321" s="4">
        <f>VLOOKUP(FACT_INCLUDES[[#This Row],[DW Version]], VERSIONS[], 2)</f>
        <v>71</v>
      </c>
      <c r="M321" s="4">
        <f>VLOOKUP(FACT_INCLUDES[[#This Row],[DW Version]], VERSIONS[], 3)</f>
        <v>5.5</v>
      </c>
      <c r="N321" s="4" t="str">
        <f>VLOOKUP(FACT_INCLUDES[[#This Row],[DW Version]], VERSIONS[], 4)</f>
        <v>orange</v>
      </c>
      <c r="O321" s="51">
        <f>VLOOKUP(FACT_INCLUDES[[#This Row],[DW Version]], VERSIONS[], 5)</f>
        <v>45.196882588650737</v>
      </c>
      <c r="P321" s="4" t="str">
        <f>VLOOKUP(FACT_INCLUDES[[#This Row],[DW Version]], VERSIONS[], 6)</f>
        <v>AeroSwift Running Top</v>
      </c>
      <c r="Q321" s="4" t="str">
        <f>VLOOKUP(FACT_INCLUDES[[#This Row],[DW Version]], VERSIONS[], 7)</f>
        <v>Apparel</v>
      </c>
      <c r="R321" s="51">
        <f>FACT_INCLUDES[[#This Row],[Version Price]]*FACT_INCLUDES[[#This Row],[Quantity]]</f>
        <v>45.196882588650737</v>
      </c>
      <c r="S321" s="51">
        <f>FACT_INCLUDES[[#This Row],[Amount]]*(1-FACT_INCLUDES[[#This Row],[Order Discount]])</f>
        <v>45.196882588650737</v>
      </c>
      <c r="T321" s="51">
        <f t="shared" si="4"/>
        <v>1722.3277128218087</v>
      </c>
      <c r="U321" s="57">
        <f>FACT_INCLUDES[[#This Row],[Income]]/FACT_INCLUDES[[#This Row],[Total Order Income]]</f>
        <v>2.624174380530727E-2</v>
      </c>
      <c r="V321" s="33">
        <f>IF(FACT_INCLUDES[[#This Row],[Order Gap]]&gt;10, 1, 0)/COUNTIFS(FACT_INCLUDES[Order ID], FACT_INCLUDES[[#This Row],[Order ID]])</f>
        <v>0.5</v>
      </c>
      <c r="W321" s="33">
        <f>IF(FACT_INCLUDES[[#This Row],[Order Type]]="Online", 1, 0)/COUNTIFS(FACT_INCLUDES[Order ID], FACT_INCLUDES[[#This Row],[Order ID]])</f>
        <v>0.5</v>
      </c>
      <c r="X321" s="52">
        <v>730.27334676172325</v>
      </c>
      <c r="Y321" s="52">
        <v>1015.4397997495282</v>
      </c>
      <c r="Z321" s="64">
        <f>IF(FACT_INCLUDES[[#This Row],[Order Type]]="Online", 1, 0)*FACT_INCLUDES[[#This Row],[Income]]</f>
        <v>45.196882588650737</v>
      </c>
    </row>
    <row r="322" spans="1:26" x14ac:dyDescent="0.3">
      <c r="A322" s="4">
        <v>1607</v>
      </c>
      <c r="B322" s="4">
        <v>814</v>
      </c>
      <c r="C322" s="4">
        <v>18</v>
      </c>
      <c r="D322" s="58">
        <v>5</v>
      </c>
      <c r="E322" s="28">
        <f>VLOOKUP(FACT_INCLUDES[[#This Row],[Order ID]], ORDERS[], 2)</f>
        <v>39755.862719182129</v>
      </c>
      <c r="F322" s="28">
        <f>VLOOKUP(FACT_INCLUDES[[#This Row],[Order ID]], ORDERS[], 3)</f>
        <v>39773.862719182129</v>
      </c>
      <c r="G322" s="4" t="str">
        <f>VLOOKUP(FACT_INCLUDES[[#This Row],[Order ID]], ORDERS[], 4)</f>
        <v>Online</v>
      </c>
      <c r="H322" s="4" t="str">
        <f>VLOOKUP(FACT_INCLUDES[[#This Row],[Order ID]], ORDERS[], 5)</f>
        <v>FZL7058@gmail.com</v>
      </c>
      <c r="I322" s="4">
        <f>VLOOKUP(FACT_INCLUDES[[#This Row],[Order ID]], ORDERS[], 6)</f>
        <v>0</v>
      </c>
      <c r="J322" s="54">
        <f>VLOOKUP(FACT_INCLUDES[[#This Row],[Order ID]], ORDERS[], 7)</f>
        <v>0</v>
      </c>
      <c r="K322" s="33">
        <v>18</v>
      </c>
      <c r="L322" s="4">
        <f>VLOOKUP(FACT_INCLUDES[[#This Row],[DW Version]], VERSIONS[], 2)</f>
        <v>2</v>
      </c>
      <c r="M322" s="4">
        <f>VLOOKUP(FACT_INCLUDES[[#This Row],[DW Version]], VERSIONS[], 3)</f>
        <v>5</v>
      </c>
      <c r="N322" s="4" t="str">
        <f>VLOOKUP(FACT_INCLUDES[[#This Row],[DW Version]], VERSIONS[], 4)</f>
        <v>white</v>
      </c>
      <c r="O322" s="51">
        <f>VLOOKUP(FACT_INCLUDES[[#This Row],[DW Version]], VERSIONS[], 5)</f>
        <v>181.74543263066792</v>
      </c>
      <c r="P322" s="4" t="str">
        <f>VLOOKUP(FACT_INCLUDES[[#This Row],[DW Version]], VERSIONS[], 6)</f>
        <v>Air Force 1</v>
      </c>
      <c r="Q322" s="4" t="str">
        <f>VLOOKUP(FACT_INCLUDES[[#This Row],[DW Version]], VERSIONS[], 7)</f>
        <v>Shoe</v>
      </c>
      <c r="R322" s="51">
        <f>FACT_INCLUDES[[#This Row],[Version Price]]*FACT_INCLUDES[[#This Row],[Quantity]]</f>
        <v>908.72716315333957</v>
      </c>
      <c r="S322" s="51">
        <f>FACT_INCLUDES[[#This Row],[Amount]]*(1-FACT_INCLUDES[[#This Row],[Order Discount]])</f>
        <v>908.72716315333957</v>
      </c>
      <c r="T322" s="51">
        <f t="shared" ref="T322:T385" si="5">SUMIFS(S:S, B:B, B322)</f>
        <v>3904.7480644809784</v>
      </c>
      <c r="U322" s="57">
        <f>FACT_INCLUDES[[#This Row],[Income]]/FACT_INCLUDES[[#This Row],[Total Order Income]]</f>
        <v>0.23272363495597972</v>
      </c>
      <c r="V322" s="33">
        <f>IF(FACT_INCLUDES[[#This Row],[Order Gap]]&gt;10, 1, 0)/COUNTIFS(FACT_INCLUDES[Order ID], FACT_INCLUDES[[#This Row],[Order ID]])</f>
        <v>0.33333333333333331</v>
      </c>
      <c r="W322" s="33">
        <f>IF(FACT_INCLUDES[[#This Row],[Order Type]]="Online", 1, 0)/COUNTIFS(FACT_INCLUDES[Order ID], FACT_INCLUDES[[#This Row],[Order ID]])</f>
        <v>0.33333333333333331</v>
      </c>
      <c r="X322" s="52">
        <v>730.27334676172325</v>
      </c>
      <c r="Y322" s="52">
        <v>1015.4397997495282</v>
      </c>
      <c r="Z322" s="64">
        <f>IF(FACT_INCLUDES[[#This Row],[Order Type]]="Online", 1, 0)*FACT_INCLUDES[[#This Row],[Income]]</f>
        <v>908.72716315333957</v>
      </c>
    </row>
    <row r="323" spans="1:26" x14ac:dyDescent="0.3">
      <c r="A323" s="4">
        <v>1608</v>
      </c>
      <c r="B323" s="4">
        <v>814</v>
      </c>
      <c r="C323" s="4">
        <v>313</v>
      </c>
      <c r="D323" s="58">
        <v>4</v>
      </c>
      <c r="E323" s="28">
        <f>VLOOKUP(FACT_INCLUDES[[#This Row],[Order ID]], ORDERS[], 2)</f>
        <v>39755.862719182129</v>
      </c>
      <c r="F323" s="28">
        <f>VLOOKUP(FACT_INCLUDES[[#This Row],[Order ID]], ORDERS[], 3)</f>
        <v>39773.862719182129</v>
      </c>
      <c r="G323" s="4" t="str">
        <f>VLOOKUP(FACT_INCLUDES[[#This Row],[Order ID]], ORDERS[], 4)</f>
        <v>Online</v>
      </c>
      <c r="H323" s="4" t="str">
        <f>VLOOKUP(FACT_INCLUDES[[#This Row],[Order ID]], ORDERS[], 5)</f>
        <v>FZL7058@gmail.com</v>
      </c>
      <c r="I323" s="4">
        <f>VLOOKUP(FACT_INCLUDES[[#This Row],[Order ID]], ORDERS[], 6)</f>
        <v>0</v>
      </c>
      <c r="J323" s="54">
        <f>VLOOKUP(FACT_INCLUDES[[#This Row],[Order ID]], ORDERS[], 7)</f>
        <v>0</v>
      </c>
      <c r="K323" s="33">
        <v>18</v>
      </c>
      <c r="L323" s="4">
        <f>VLOOKUP(FACT_INCLUDES[[#This Row],[DW Version]], VERSIONS[], 2)</f>
        <v>31</v>
      </c>
      <c r="M323" s="4">
        <f>VLOOKUP(FACT_INCLUDES[[#This Row],[DW Version]], VERSIONS[], 3)</f>
        <v>9.5</v>
      </c>
      <c r="N323" s="4" t="str">
        <f>VLOOKUP(FACT_INCLUDES[[#This Row],[DW Version]], VERSIONS[], 4)</f>
        <v>white</v>
      </c>
      <c r="O323" s="51">
        <f>VLOOKUP(FACT_INCLUDES[[#This Row],[DW Version]], VERSIONS[], 5)</f>
        <v>356.88351143220405</v>
      </c>
      <c r="P323" s="4" t="str">
        <f>VLOOKUP(FACT_INCLUDES[[#This Row],[DW Version]], VERSIONS[], 6)</f>
        <v>React Element 55</v>
      </c>
      <c r="Q323" s="4" t="str">
        <f>VLOOKUP(FACT_INCLUDES[[#This Row],[DW Version]], VERSIONS[], 7)</f>
        <v>Shoe</v>
      </c>
      <c r="R323" s="51">
        <f>FACT_INCLUDES[[#This Row],[Version Price]]*FACT_INCLUDES[[#This Row],[Quantity]]</f>
        <v>1427.5340457288162</v>
      </c>
      <c r="S323" s="51">
        <f>FACT_INCLUDES[[#This Row],[Amount]]*(1-FACT_INCLUDES[[#This Row],[Order Discount]])</f>
        <v>1427.5340457288162</v>
      </c>
      <c r="T323" s="51">
        <f t="shared" si="5"/>
        <v>3904.7480644809784</v>
      </c>
      <c r="U323" s="57">
        <f>FACT_INCLUDES[[#This Row],[Income]]/FACT_INCLUDES[[#This Row],[Total Order Income]]</f>
        <v>0.36558928313818495</v>
      </c>
      <c r="V323" s="33">
        <f>IF(FACT_INCLUDES[[#This Row],[Order Gap]]&gt;10, 1, 0)/COUNTIFS(FACT_INCLUDES[Order ID], FACT_INCLUDES[[#This Row],[Order ID]])</f>
        <v>0.33333333333333331</v>
      </c>
      <c r="W323" s="33">
        <f>IF(FACT_INCLUDES[[#This Row],[Order Type]]="Online", 1, 0)/COUNTIFS(FACT_INCLUDES[Order ID], FACT_INCLUDES[[#This Row],[Order ID]])</f>
        <v>0.33333333333333331</v>
      </c>
      <c r="X323" s="52">
        <v>730.27334676172325</v>
      </c>
      <c r="Y323" s="52">
        <v>1015.4397997495282</v>
      </c>
      <c r="Z323" s="64">
        <f>IF(FACT_INCLUDES[[#This Row],[Order Type]]="Online", 1, 0)*FACT_INCLUDES[[#This Row],[Income]]</f>
        <v>1427.5340457288162</v>
      </c>
    </row>
    <row r="324" spans="1:26" x14ac:dyDescent="0.3">
      <c r="A324" s="4">
        <v>1609</v>
      </c>
      <c r="B324" s="4">
        <v>814</v>
      </c>
      <c r="C324" s="4">
        <v>804</v>
      </c>
      <c r="D324" s="58">
        <v>4</v>
      </c>
      <c r="E324" s="28">
        <f>VLOOKUP(FACT_INCLUDES[[#This Row],[Order ID]], ORDERS[], 2)</f>
        <v>39755.862719182129</v>
      </c>
      <c r="F324" s="28">
        <f>VLOOKUP(FACT_INCLUDES[[#This Row],[Order ID]], ORDERS[], 3)</f>
        <v>39773.862719182129</v>
      </c>
      <c r="G324" s="4" t="str">
        <f>VLOOKUP(FACT_INCLUDES[[#This Row],[Order ID]], ORDERS[], 4)</f>
        <v>Online</v>
      </c>
      <c r="H324" s="4" t="str">
        <f>VLOOKUP(FACT_INCLUDES[[#This Row],[Order ID]], ORDERS[], 5)</f>
        <v>FZL7058@gmail.com</v>
      </c>
      <c r="I324" s="4">
        <f>VLOOKUP(FACT_INCLUDES[[#This Row],[Order ID]], ORDERS[], 6)</f>
        <v>0</v>
      </c>
      <c r="J324" s="54">
        <f>VLOOKUP(FACT_INCLUDES[[#This Row],[Order ID]], ORDERS[], 7)</f>
        <v>0</v>
      </c>
      <c r="K324" s="33">
        <v>18</v>
      </c>
      <c r="L324" s="4">
        <f>VLOOKUP(FACT_INCLUDES[[#This Row],[DW Version]], VERSIONS[], 2)</f>
        <v>82</v>
      </c>
      <c r="M324" s="4">
        <f>VLOOKUP(FACT_INCLUDES[[#This Row],[DW Version]], VERSIONS[], 3)</f>
        <v>5.5</v>
      </c>
      <c r="N324" s="4" t="str">
        <f>VLOOKUP(FACT_INCLUDES[[#This Row],[DW Version]], VERSIONS[], 4)</f>
        <v>white</v>
      </c>
      <c r="O324" s="51">
        <f>VLOOKUP(FACT_INCLUDES[[#This Row],[DW Version]], VERSIONS[], 5)</f>
        <v>392.12171389970575</v>
      </c>
      <c r="P324" s="4" t="str">
        <f>VLOOKUP(FACT_INCLUDES[[#This Row],[DW Version]], VERSIONS[], 6)</f>
        <v>Flex 2-in-1 Shorts</v>
      </c>
      <c r="Q324" s="4" t="str">
        <f>VLOOKUP(FACT_INCLUDES[[#This Row],[DW Version]], VERSIONS[], 7)</f>
        <v>Apparel</v>
      </c>
      <c r="R324" s="51">
        <f>FACT_INCLUDES[[#This Row],[Version Price]]*FACT_INCLUDES[[#This Row],[Quantity]]</f>
        <v>1568.486855598823</v>
      </c>
      <c r="S324" s="51">
        <f>FACT_INCLUDES[[#This Row],[Amount]]*(1-FACT_INCLUDES[[#This Row],[Order Discount]])</f>
        <v>1568.486855598823</v>
      </c>
      <c r="T324" s="51">
        <f t="shared" si="5"/>
        <v>3904.7480644809784</v>
      </c>
      <c r="U324" s="57">
        <f>FACT_INCLUDES[[#This Row],[Income]]/FACT_INCLUDES[[#This Row],[Total Order Income]]</f>
        <v>0.40168708190583541</v>
      </c>
      <c r="V324" s="33">
        <f>IF(FACT_INCLUDES[[#This Row],[Order Gap]]&gt;10, 1, 0)/COUNTIFS(FACT_INCLUDES[Order ID], FACT_INCLUDES[[#This Row],[Order ID]])</f>
        <v>0.33333333333333331</v>
      </c>
      <c r="W324" s="33">
        <f>IF(FACT_INCLUDES[[#This Row],[Order Type]]="Online", 1, 0)/COUNTIFS(FACT_INCLUDES[Order ID], FACT_INCLUDES[[#This Row],[Order ID]])</f>
        <v>0.33333333333333331</v>
      </c>
      <c r="X324" s="52">
        <v>730.27334676172325</v>
      </c>
      <c r="Y324" s="52">
        <v>1015.4397997495282</v>
      </c>
      <c r="Z324" s="64">
        <f>IF(FACT_INCLUDES[[#This Row],[Order Type]]="Online", 1, 0)*FACT_INCLUDES[[#This Row],[Income]]</f>
        <v>1568.486855598823</v>
      </c>
    </row>
    <row r="325" spans="1:26" x14ac:dyDescent="0.3">
      <c r="A325" s="4">
        <v>1750</v>
      </c>
      <c r="B325" s="4">
        <v>881</v>
      </c>
      <c r="C325" s="4">
        <v>269</v>
      </c>
      <c r="D325" s="58">
        <v>4</v>
      </c>
      <c r="E325" s="28">
        <f>VLOOKUP(FACT_INCLUDES[[#This Row],[Order ID]], ORDERS[], 2)</f>
        <v>39809.323379604</v>
      </c>
      <c r="F325" s="28">
        <f>VLOOKUP(FACT_INCLUDES[[#This Row],[Order ID]], ORDERS[], 3)</f>
        <v>39809.323379604</v>
      </c>
      <c r="G325" s="4" t="str">
        <f>VLOOKUP(FACT_INCLUDES[[#This Row],[Order ID]], ORDERS[], 4)</f>
        <v>In-Store</v>
      </c>
      <c r="H325" s="4" t="str">
        <f>VLOOKUP(FACT_INCLUDES[[#This Row],[Order ID]], ORDERS[], 5)</f>
        <v>CAP4633@gmail.com</v>
      </c>
      <c r="I325" s="4">
        <f>VLOOKUP(FACT_INCLUDES[[#This Row],[Order ID]], ORDERS[], 6)</f>
        <v>47</v>
      </c>
      <c r="J325" s="54">
        <f>VLOOKUP(FACT_INCLUDES[[#This Row],[Order ID]], ORDERS[], 7)</f>
        <v>0</v>
      </c>
      <c r="K325" s="33">
        <v>0</v>
      </c>
      <c r="L325" s="4">
        <f>VLOOKUP(FACT_INCLUDES[[#This Row],[DW Version]], VERSIONS[], 2)</f>
        <v>26</v>
      </c>
      <c r="M325" s="4">
        <f>VLOOKUP(FACT_INCLUDES[[#This Row],[DW Version]], VERSIONS[], 3)</f>
        <v>7.5</v>
      </c>
      <c r="N325" s="4" t="str">
        <f>VLOOKUP(FACT_INCLUDES[[#This Row],[DW Version]], VERSIONS[], 4)</f>
        <v>black</v>
      </c>
      <c r="O325" s="51">
        <f>VLOOKUP(FACT_INCLUDES[[#This Row],[DW Version]], VERSIONS[], 5)</f>
        <v>153.66322419755198</v>
      </c>
      <c r="P325" s="4" t="str">
        <f>VLOOKUP(FACT_INCLUDES[[#This Row],[DW Version]], VERSIONS[], 6)</f>
        <v>Infinity Run</v>
      </c>
      <c r="Q325" s="4" t="str">
        <f>VLOOKUP(FACT_INCLUDES[[#This Row],[DW Version]], VERSIONS[], 7)</f>
        <v>Shoe</v>
      </c>
      <c r="R325" s="51">
        <f>FACT_INCLUDES[[#This Row],[Version Price]]*FACT_INCLUDES[[#This Row],[Quantity]]</f>
        <v>614.65289679020793</v>
      </c>
      <c r="S325" s="51">
        <f>FACT_INCLUDES[[#This Row],[Amount]]*(1-FACT_INCLUDES[[#This Row],[Order Discount]])</f>
        <v>614.65289679020793</v>
      </c>
      <c r="T325" s="51">
        <f t="shared" si="5"/>
        <v>1451.2026584796786</v>
      </c>
      <c r="U325" s="57">
        <f>FACT_INCLUDES[[#This Row],[Income]]/FACT_INCLUDES[[#This Row],[Total Order Income]]</f>
        <v>0.42354725110146635</v>
      </c>
      <c r="V325" s="33">
        <f>IF(FACT_INCLUDES[[#This Row],[Order Gap]]&gt;10, 1, 0)/COUNTIFS(FACT_INCLUDES[Order ID], FACT_INCLUDES[[#This Row],[Order ID]])</f>
        <v>0</v>
      </c>
      <c r="W325" s="33">
        <f>IF(FACT_INCLUDES[[#This Row],[Order Type]]="Online", 1, 0)/COUNTIFS(FACT_INCLUDES[Order ID], FACT_INCLUDES[[#This Row],[Order ID]])</f>
        <v>0</v>
      </c>
      <c r="X325" s="52">
        <v>730.27334676172325</v>
      </c>
      <c r="Y325" s="52">
        <v>1015.4397997495282</v>
      </c>
      <c r="Z325" s="64">
        <f>IF(FACT_INCLUDES[[#This Row],[Order Type]]="Online", 1, 0)*FACT_INCLUDES[[#This Row],[Income]]</f>
        <v>0</v>
      </c>
    </row>
    <row r="326" spans="1:26" x14ac:dyDescent="0.3">
      <c r="A326" s="4">
        <v>1751</v>
      </c>
      <c r="B326" s="4">
        <v>881</v>
      </c>
      <c r="C326" s="4">
        <v>335</v>
      </c>
      <c r="D326" s="58">
        <v>4</v>
      </c>
      <c r="E326" s="28">
        <f>VLOOKUP(FACT_INCLUDES[[#This Row],[Order ID]], ORDERS[], 2)</f>
        <v>39809.323379604</v>
      </c>
      <c r="F326" s="28">
        <f>VLOOKUP(FACT_INCLUDES[[#This Row],[Order ID]], ORDERS[], 3)</f>
        <v>39809.323379604</v>
      </c>
      <c r="G326" s="4" t="str">
        <f>VLOOKUP(FACT_INCLUDES[[#This Row],[Order ID]], ORDERS[], 4)</f>
        <v>In-Store</v>
      </c>
      <c r="H326" s="4" t="str">
        <f>VLOOKUP(FACT_INCLUDES[[#This Row],[Order ID]], ORDERS[], 5)</f>
        <v>CAP4633@gmail.com</v>
      </c>
      <c r="I326" s="4">
        <f>VLOOKUP(FACT_INCLUDES[[#This Row],[Order ID]], ORDERS[], 6)</f>
        <v>47</v>
      </c>
      <c r="J326" s="54">
        <f>VLOOKUP(FACT_INCLUDES[[#This Row],[Order ID]], ORDERS[], 7)</f>
        <v>0</v>
      </c>
      <c r="K326" s="33">
        <v>0</v>
      </c>
      <c r="L326" s="4">
        <f>VLOOKUP(FACT_INCLUDES[[#This Row],[DW Version]], VERSIONS[], 2)</f>
        <v>34</v>
      </c>
      <c r="M326" s="4">
        <f>VLOOKUP(FACT_INCLUDES[[#This Row],[DW Version]], VERSIONS[], 3)</f>
        <v>10.5</v>
      </c>
      <c r="N326" s="4" t="str">
        <f>VLOOKUP(FACT_INCLUDES[[#This Row],[DW Version]], VERSIONS[], 4)</f>
        <v>red</v>
      </c>
      <c r="O326" s="51">
        <f>VLOOKUP(FACT_INCLUDES[[#This Row],[DW Version]], VERSIONS[], 5)</f>
        <v>160.74037293070018</v>
      </c>
      <c r="P326" s="4" t="str">
        <f>VLOOKUP(FACT_INCLUDES[[#This Row],[DW Version]], VERSIONS[], 6)</f>
        <v>Zoom Vomero</v>
      </c>
      <c r="Q326" s="4" t="str">
        <f>VLOOKUP(FACT_INCLUDES[[#This Row],[DW Version]], VERSIONS[], 7)</f>
        <v>Shoe</v>
      </c>
      <c r="R326" s="51">
        <f>FACT_INCLUDES[[#This Row],[Version Price]]*FACT_INCLUDES[[#This Row],[Quantity]]</f>
        <v>642.9614917228007</v>
      </c>
      <c r="S326" s="51">
        <f>FACT_INCLUDES[[#This Row],[Amount]]*(1-FACT_INCLUDES[[#This Row],[Order Discount]])</f>
        <v>642.9614917228007</v>
      </c>
      <c r="T326" s="51">
        <f t="shared" si="5"/>
        <v>1451.2026584796786</v>
      </c>
      <c r="U326" s="57">
        <f>FACT_INCLUDES[[#This Row],[Income]]/FACT_INCLUDES[[#This Row],[Total Order Income]]</f>
        <v>0.44305424054031539</v>
      </c>
      <c r="V326" s="33">
        <f>IF(FACT_INCLUDES[[#This Row],[Order Gap]]&gt;10, 1, 0)/COUNTIFS(FACT_INCLUDES[Order ID], FACT_INCLUDES[[#This Row],[Order ID]])</f>
        <v>0</v>
      </c>
      <c r="W326" s="33">
        <f>IF(FACT_INCLUDES[[#This Row],[Order Type]]="Online", 1, 0)/COUNTIFS(FACT_INCLUDES[Order ID], FACT_INCLUDES[[#This Row],[Order ID]])</f>
        <v>0</v>
      </c>
      <c r="X326" s="52">
        <v>730.27334676172325</v>
      </c>
      <c r="Y326" s="52">
        <v>1015.4397997495282</v>
      </c>
      <c r="Z326" s="64">
        <f>IF(FACT_INCLUDES[[#This Row],[Order Type]]="Online", 1, 0)*FACT_INCLUDES[[#This Row],[Income]]</f>
        <v>0</v>
      </c>
    </row>
    <row r="327" spans="1:26" x14ac:dyDescent="0.3">
      <c r="A327" s="4">
        <v>1752</v>
      </c>
      <c r="B327" s="4">
        <v>881</v>
      </c>
      <c r="C327" s="4">
        <v>590</v>
      </c>
      <c r="D327" s="58">
        <v>2</v>
      </c>
      <c r="E327" s="28">
        <f>VLOOKUP(FACT_INCLUDES[[#This Row],[Order ID]], ORDERS[], 2)</f>
        <v>39809.323379604</v>
      </c>
      <c r="F327" s="28">
        <f>VLOOKUP(FACT_INCLUDES[[#This Row],[Order ID]], ORDERS[], 3)</f>
        <v>39809.323379604</v>
      </c>
      <c r="G327" s="4" t="str">
        <f>VLOOKUP(FACT_INCLUDES[[#This Row],[Order ID]], ORDERS[], 4)</f>
        <v>In-Store</v>
      </c>
      <c r="H327" s="4" t="str">
        <f>VLOOKUP(FACT_INCLUDES[[#This Row],[Order ID]], ORDERS[], 5)</f>
        <v>CAP4633@gmail.com</v>
      </c>
      <c r="I327" s="4">
        <f>VLOOKUP(FACT_INCLUDES[[#This Row],[Order ID]], ORDERS[], 6)</f>
        <v>47</v>
      </c>
      <c r="J327" s="54">
        <f>VLOOKUP(FACT_INCLUDES[[#This Row],[Order ID]], ORDERS[], 7)</f>
        <v>0</v>
      </c>
      <c r="K327" s="33">
        <v>0</v>
      </c>
      <c r="L327" s="4">
        <f>VLOOKUP(FACT_INCLUDES[[#This Row],[DW Version]], VERSIONS[], 2)</f>
        <v>60</v>
      </c>
      <c r="M327" s="4">
        <f>VLOOKUP(FACT_INCLUDES[[#This Row],[DW Version]], VERSIONS[], 3)</f>
        <v>6.5</v>
      </c>
      <c r="N327" s="4" t="str">
        <f>VLOOKUP(FACT_INCLUDES[[#This Row],[DW Version]], VERSIONS[], 4)</f>
        <v>gray</v>
      </c>
      <c r="O327" s="51">
        <f>VLOOKUP(FACT_INCLUDES[[#This Row],[DW Version]], VERSIONS[], 5)</f>
        <v>96.794134983334942</v>
      </c>
      <c r="P327" s="4" t="str">
        <f>VLOOKUP(FACT_INCLUDES[[#This Row],[DW Version]], VERSIONS[], 6)</f>
        <v>Magista Obra</v>
      </c>
      <c r="Q327" s="4" t="str">
        <f>VLOOKUP(FACT_INCLUDES[[#This Row],[DW Version]], VERSIONS[], 7)</f>
        <v>Shoe</v>
      </c>
      <c r="R327" s="51">
        <f>FACT_INCLUDES[[#This Row],[Version Price]]*FACT_INCLUDES[[#This Row],[Quantity]]</f>
        <v>193.58826996666988</v>
      </c>
      <c r="S327" s="51">
        <f>FACT_INCLUDES[[#This Row],[Amount]]*(1-FACT_INCLUDES[[#This Row],[Order Discount]])</f>
        <v>193.58826996666988</v>
      </c>
      <c r="T327" s="51">
        <f t="shared" si="5"/>
        <v>1451.2026584796786</v>
      </c>
      <c r="U327" s="57">
        <f>FACT_INCLUDES[[#This Row],[Income]]/FACT_INCLUDES[[#This Row],[Total Order Income]]</f>
        <v>0.1333985083582182</v>
      </c>
      <c r="V327" s="33">
        <f>IF(FACT_INCLUDES[[#This Row],[Order Gap]]&gt;10, 1, 0)/COUNTIFS(FACT_INCLUDES[Order ID], FACT_INCLUDES[[#This Row],[Order ID]])</f>
        <v>0</v>
      </c>
      <c r="W327" s="33">
        <f>IF(FACT_INCLUDES[[#This Row],[Order Type]]="Online", 1, 0)/COUNTIFS(FACT_INCLUDES[Order ID], FACT_INCLUDES[[#This Row],[Order ID]])</f>
        <v>0</v>
      </c>
      <c r="X327" s="52">
        <v>730.27334676172325</v>
      </c>
      <c r="Y327" s="52">
        <v>1015.4397997495282</v>
      </c>
      <c r="Z327" s="64">
        <f>IF(FACT_INCLUDES[[#This Row],[Order Type]]="Online", 1, 0)*FACT_INCLUDES[[#This Row],[Income]]</f>
        <v>0</v>
      </c>
    </row>
    <row r="328" spans="1:26" x14ac:dyDescent="0.3">
      <c r="A328" s="4">
        <v>1777</v>
      </c>
      <c r="B328" s="4">
        <v>895</v>
      </c>
      <c r="C328" s="4">
        <v>279</v>
      </c>
      <c r="D328" s="58">
        <v>4</v>
      </c>
      <c r="E328" s="28">
        <f>VLOOKUP(FACT_INCLUDES[[#This Row],[Order ID]], ORDERS[], 2)</f>
        <v>39704.050494285635</v>
      </c>
      <c r="F328" s="28">
        <f>VLOOKUP(FACT_INCLUDES[[#This Row],[Order ID]], ORDERS[], 3)</f>
        <v>39704.050494285635</v>
      </c>
      <c r="G328" s="4" t="str">
        <f>VLOOKUP(FACT_INCLUDES[[#This Row],[Order ID]], ORDERS[], 4)</f>
        <v>In-Store</v>
      </c>
      <c r="H328" s="4" t="str">
        <f>VLOOKUP(FACT_INCLUDES[[#This Row],[Order ID]], ORDERS[], 5)</f>
        <v>MZA7688@gmail.com</v>
      </c>
      <c r="I328" s="4">
        <f>VLOOKUP(FACT_INCLUDES[[#This Row],[Order ID]], ORDERS[], 6)</f>
        <v>24</v>
      </c>
      <c r="J328" s="54">
        <f>VLOOKUP(FACT_INCLUDES[[#This Row],[Order ID]], ORDERS[], 7)</f>
        <v>0</v>
      </c>
      <c r="K328" s="33">
        <v>0</v>
      </c>
      <c r="L328" s="4">
        <f>VLOOKUP(FACT_INCLUDES[[#This Row],[DW Version]], VERSIONS[], 2)</f>
        <v>27</v>
      </c>
      <c r="M328" s="4">
        <f>VLOOKUP(FACT_INCLUDES[[#This Row],[DW Version]], VERSIONS[], 3)</f>
        <v>10</v>
      </c>
      <c r="N328" s="4" t="str">
        <f>VLOOKUP(FACT_INCLUDES[[#This Row],[DW Version]], VERSIONS[], 4)</f>
        <v>blue</v>
      </c>
      <c r="O328" s="51">
        <f>VLOOKUP(FACT_INCLUDES[[#This Row],[DW Version]], VERSIONS[], 5)</f>
        <v>335.42616604663164</v>
      </c>
      <c r="P328" s="4" t="str">
        <f>VLOOKUP(FACT_INCLUDES[[#This Row],[DW Version]], VERSIONS[], 6)</f>
        <v>Structure</v>
      </c>
      <c r="Q328" s="4" t="str">
        <f>VLOOKUP(FACT_INCLUDES[[#This Row],[DW Version]], VERSIONS[], 7)</f>
        <v>Shoe</v>
      </c>
      <c r="R328" s="51">
        <f>FACT_INCLUDES[[#This Row],[Version Price]]*FACT_INCLUDES[[#This Row],[Quantity]]</f>
        <v>1341.7046641865265</v>
      </c>
      <c r="S328" s="51">
        <f>FACT_INCLUDES[[#This Row],[Amount]]*(1-FACT_INCLUDES[[#This Row],[Order Discount]])</f>
        <v>1341.7046641865265</v>
      </c>
      <c r="T328" s="51">
        <f t="shared" si="5"/>
        <v>1828.3236248122078</v>
      </c>
      <c r="U328" s="57">
        <f>FACT_INCLUDES[[#This Row],[Income]]/FACT_INCLUDES[[#This Row],[Total Order Income]]</f>
        <v>0.73384418708932708</v>
      </c>
      <c r="V328" s="33">
        <f>IF(FACT_INCLUDES[[#This Row],[Order Gap]]&gt;10, 1, 0)/COUNTIFS(FACT_INCLUDES[Order ID], FACT_INCLUDES[[#This Row],[Order ID]])</f>
        <v>0</v>
      </c>
      <c r="W328" s="33">
        <f>IF(FACT_INCLUDES[[#This Row],[Order Type]]="Online", 1, 0)/COUNTIFS(FACT_INCLUDES[Order ID], FACT_INCLUDES[[#This Row],[Order ID]])</f>
        <v>0</v>
      </c>
      <c r="X328" s="52">
        <v>730.27334676172325</v>
      </c>
      <c r="Y328" s="52">
        <v>1015.4397997495282</v>
      </c>
      <c r="Z328" s="64">
        <f>IF(FACT_INCLUDES[[#This Row],[Order Type]]="Online", 1, 0)*FACT_INCLUDES[[#This Row],[Income]]</f>
        <v>0</v>
      </c>
    </row>
    <row r="329" spans="1:26" x14ac:dyDescent="0.3">
      <c r="A329" s="4">
        <v>1778</v>
      </c>
      <c r="B329" s="4">
        <v>895</v>
      </c>
      <c r="C329" s="4">
        <v>305</v>
      </c>
      <c r="D329" s="58">
        <v>1</v>
      </c>
      <c r="E329" s="28">
        <f>VLOOKUP(FACT_INCLUDES[[#This Row],[Order ID]], ORDERS[], 2)</f>
        <v>39704.050494285635</v>
      </c>
      <c r="F329" s="28">
        <f>VLOOKUP(FACT_INCLUDES[[#This Row],[Order ID]], ORDERS[], 3)</f>
        <v>39704.050494285635</v>
      </c>
      <c r="G329" s="4" t="str">
        <f>VLOOKUP(FACT_INCLUDES[[#This Row],[Order ID]], ORDERS[], 4)</f>
        <v>In-Store</v>
      </c>
      <c r="H329" s="4" t="str">
        <f>VLOOKUP(FACT_INCLUDES[[#This Row],[Order ID]], ORDERS[], 5)</f>
        <v>MZA7688@gmail.com</v>
      </c>
      <c r="I329" s="4">
        <f>VLOOKUP(FACT_INCLUDES[[#This Row],[Order ID]], ORDERS[], 6)</f>
        <v>24</v>
      </c>
      <c r="J329" s="54">
        <f>VLOOKUP(FACT_INCLUDES[[#This Row],[Order ID]], ORDERS[], 7)</f>
        <v>0</v>
      </c>
      <c r="K329" s="33">
        <v>0</v>
      </c>
      <c r="L329" s="4">
        <f>VLOOKUP(FACT_INCLUDES[[#This Row],[DW Version]], VERSIONS[], 2)</f>
        <v>30</v>
      </c>
      <c r="M329" s="4">
        <f>VLOOKUP(FACT_INCLUDES[[#This Row],[DW Version]], VERSIONS[], 3)</f>
        <v>12.5</v>
      </c>
      <c r="N329" s="4" t="str">
        <f>VLOOKUP(FACT_INCLUDES[[#This Row],[DW Version]], VERSIONS[], 4)</f>
        <v>white</v>
      </c>
      <c r="O329" s="51">
        <f>VLOOKUP(FACT_INCLUDES[[#This Row],[DW Version]], VERSIONS[], 5)</f>
        <v>344.95257390536119</v>
      </c>
      <c r="P329" s="4" t="str">
        <f>VLOOKUP(FACT_INCLUDES[[#This Row],[DW Version]], VERSIONS[], 6)</f>
        <v>Air Zoom Terra Kiger</v>
      </c>
      <c r="Q329" s="4" t="str">
        <f>VLOOKUP(FACT_INCLUDES[[#This Row],[DW Version]], VERSIONS[], 7)</f>
        <v>Shoe</v>
      </c>
      <c r="R329" s="51">
        <f>FACT_INCLUDES[[#This Row],[Version Price]]*FACT_INCLUDES[[#This Row],[Quantity]]</f>
        <v>344.95257390536119</v>
      </c>
      <c r="S329" s="51">
        <f>FACT_INCLUDES[[#This Row],[Amount]]*(1-FACT_INCLUDES[[#This Row],[Order Discount]])</f>
        <v>344.95257390536119</v>
      </c>
      <c r="T329" s="51">
        <f t="shared" si="5"/>
        <v>1828.3236248122078</v>
      </c>
      <c r="U329" s="57">
        <f>FACT_INCLUDES[[#This Row],[Income]]/FACT_INCLUDES[[#This Row],[Total Order Income]]</f>
        <v>0.18867150717958492</v>
      </c>
      <c r="V329" s="33">
        <f>IF(FACT_INCLUDES[[#This Row],[Order Gap]]&gt;10, 1, 0)/COUNTIFS(FACT_INCLUDES[Order ID], FACT_INCLUDES[[#This Row],[Order ID]])</f>
        <v>0</v>
      </c>
      <c r="W329" s="33">
        <f>IF(FACT_INCLUDES[[#This Row],[Order Type]]="Online", 1, 0)/COUNTIFS(FACT_INCLUDES[Order ID], FACT_INCLUDES[[#This Row],[Order ID]])</f>
        <v>0</v>
      </c>
      <c r="X329" s="52">
        <v>730.27334676172325</v>
      </c>
      <c r="Y329" s="52">
        <v>1015.4397997495282</v>
      </c>
      <c r="Z329" s="64">
        <f>IF(FACT_INCLUDES[[#This Row],[Order Type]]="Online", 1, 0)*FACT_INCLUDES[[#This Row],[Income]]</f>
        <v>0</v>
      </c>
    </row>
    <row r="330" spans="1:26" x14ac:dyDescent="0.3">
      <c r="A330" s="4">
        <v>1779</v>
      </c>
      <c r="B330" s="4">
        <v>895</v>
      </c>
      <c r="C330" s="4">
        <v>435</v>
      </c>
      <c r="D330" s="58">
        <v>2</v>
      </c>
      <c r="E330" s="28">
        <f>VLOOKUP(FACT_INCLUDES[[#This Row],[Order ID]], ORDERS[], 2)</f>
        <v>39704.050494285635</v>
      </c>
      <c r="F330" s="28">
        <f>VLOOKUP(FACT_INCLUDES[[#This Row],[Order ID]], ORDERS[], 3)</f>
        <v>39704.050494285635</v>
      </c>
      <c r="G330" s="4" t="str">
        <f>VLOOKUP(FACT_INCLUDES[[#This Row],[Order ID]], ORDERS[], 4)</f>
        <v>In-Store</v>
      </c>
      <c r="H330" s="4" t="str">
        <f>VLOOKUP(FACT_INCLUDES[[#This Row],[Order ID]], ORDERS[], 5)</f>
        <v>MZA7688@gmail.com</v>
      </c>
      <c r="I330" s="4">
        <f>VLOOKUP(FACT_INCLUDES[[#This Row],[Order ID]], ORDERS[], 6)</f>
        <v>24</v>
      </c>
      <c r="J330" s="54">
        <f>VLOOKUP(FACT_INCLUDES[[#This Row],[Order ID]], ORDERS[], 7)</f>
        <v>0</v>
      </c>
      <c r="K330" s="33">
        <v>0</v>
      </c>
      <c r="L330" s="4">
        <f>VLOOKUP(FACT_INCLUDES[[#This Row],[DW Version]], VERSIONS[], 2)</f>
        <v>45</v>
      </c>
      <c r="M330" s="4">
        <f>VLOOKUP(FACT_INCLUDES[[#This Row],[DW Version]], VERSIONS[], 3)</f>
        <v>6.5</v>
      </c>
      <c r="N330" s="4" t="str">
        <f>VLOOKUP(FACT_INCLUDES[[#This Row],[DW Version]], VERSIONS[], 4)</f>
        <v>white</v>
      </c>
      <c r="O330" s="51">
        <f>VLOOKUP(FACT_INCLUDES[[#This Row],[DW Version]], VERSIONS[], 5)</f>
        <v>70.833193360159925</v>
      </c>
      <c r="P330" s="4" t="str">
        <f>VLOOKUP(FACT_INCLUDES[[#This Row],[DW Version]], VERSIONS[], 6)</f>
        <v>Vapor Cage 4</v>
      </c>
      <c r="Q330" s="4" t="str">
        <f>VLOOKUP(FACT_INCLUDES[[#This Row],[DW Version]], VERSIONS[], 7)</f>
        <v>Shoe</v>
      </c>
      <c r="R330" s="51">
        <f>FACT_INCLUDES[[#This Row],[Version Price]]*FACT_INCLUDES[[#This Row],[Quantity]]</f>
        <v>141.66638672031985</v>
      </c>
      <c r="S330" s="51">
        <f>FACT_INCLUDES[[#This Row],[Amount]]*(1-FACT_INCLUDES[[#This Row],[Order Discount]])</f>
        <v>141.66638672031985</v>
      </c>
      <c r="T330" s="51">
        <f t="shared" si="5"/>
        <v>1828.3236248122078</v>
      </c>
      <c r="U330" s="57">
        <f>FACT_INCLUDES[[#This Row],[Income]]/FACT_INCLUDES[[#This Row],[Total Order Income]]</f>
        <v>7.7484305731087846E-2</v>
      </c>
      <c r="V330" s="33">
        <f>IF(FACT_INCLUDES[[#This Row],[Order Gap]]&gt;10, 1, 0)/COUNTIFS(FACT_INCLUDES[Order ID], FACT_INCLUDES[[#This Row],[Order ID]])</f>
        <v>0</v>
      </c>
      <c r="W330" s="33">
        <f>IF(FACT_INCLUDES[[#This Row],[Order Type]]="Online", 1, 0)/COUNTIFS(FACT_INCLUDES[Order ID], FACT_INCLUDES[[#This Row],[Order ID]])</f>
        <v>0</v>
      </c>
      <c r="X330" s="52">
        <v>730.27334676172325</v>
      </c>
      <c r="Y330" s="52">
        <v>1015.4397997495282</v>
      </c>
      <c r="Z330" s="64">
        <f>IF(FACT_INCLUDES[[#This Row],[Order Type]]="Online", 1, 0)*FACT_INCLUDES[[#This Row],[Income]]</f>
        <v>0</v>
      </c>
    </row>
    <row r="331" spans="1:26" x14ac:dyDescent="0.3">
      <c r="A331" s="4">
        <v>1782</v>
      </c>
      <c r="B331" s="4">
        <v>898</v>
      </c>
      <c r="C331" s="4">
        <v>596</v>
      </c>
      <c r="D331" s="58">
        <v>4</v>
      </c>
      <c r="E331" s="28">
        <f>VLOOKUP(FACT_INCLUDES[[#This Row],[Order ID]], ORDERS[], 2)</f>
        <v>39581.900588752644</v>
      </c>
      <c r="F331" s="28">
        <f>VLOOKUP(FACT_INCLUDES[[#This Row],[Order ID]], ORDERS[], 3)</f>
        <v>39596.900588752644</v>
      </c>
      <c r="G331" s="4" t="str">
        <f>VLOOKUP(FACT_INCLUDES[[#This Row],[Order ID]], ORDERS[], 4)</f>
        <v>Online</v>
      </c>
      <c r="H331" s="4" t="str">
        <f>VLOOKUP(FACT_INCLUDES[[#This Row],[Order ID]], ORDERS[], 5)</f>
        <v>XAC8398@gmail.com</v>
      </c>
      <c r="I331" s="4">
        <f>VLOOKUP(FACT_INCLUDES[[#This Row],[Order ID]], ORDERS[], 6)</f>
        <v>0</v>
      </c>
      <c r="J331" s="54">
        <f>VLOOKUP(FACT_INCLUDES[[#This Row],[Order ID]], ORDERS[], 7)</f>
        <v>0</v>
      </c>
      <c r="K331" s="33">
        <v>15</v>
      </c>
      <c r="L331" s="4">
        <f>VLOOKUP(FACT_INCLUDES[[#This Row],[DW Version]], VERSIONS[], 2)</f>
        <v>60</v>
      </c>
      <c r="M331" s="4">
        <f>VLOOKUP(FACT_INCLUDES[[#This Row],[DW Version]], VERSIONS[], 3)</f>
        <v>11.5</v>
      </c>
      <c r="N331" s="4" t="str">
        <f>VLOOKUP(FACT_INCLUDES[[#This Row],[DW Version]], VERSIONS[], 4)</f>
        <v>white</v>
      </c>
      <c r="O331" s="51">
        <f>VLOOKUP(FACT_INCLUDES[[#This Row],[DW Version]], VERSIONS[], 5)</f>
        <v>327.82172189552176</v>
      </c>
      <c r="P331" s="4" t="str">
        <f>VLOOKUP(FACT_INCLUDES[[#This Row],[DW Version]], VERSIONS[], 6)</f>
        <v>Magista Obra</v>
      </c>
      <c r="Q331" s="4" t="str">
        <f>VLOOKUP(FACT_INCLUDES[[#This Row],[DW Version]], VERSIONS[], 7)</f>
        <v>Shoe</v>
      </c>
      <c r="R331" s="51">
        <f>FACT_INCLUDES[[#This Row],[Version Price]]*FACT_INCLUDES[[#This Row],[Quantity]]</f>
        <v>1311.286887582087</v>
      </c>
      <c r="S331" s="51">
        <f>FACT_INCLUDES[[#This Row],[Amount]]*(1-FACT_INCLUDES[[#This Row],[Order Discount]])</f>
        <v>1311.286887582087</v>
      </c>
      <c r="T331" s="51">
        <f t="shared" si="5"/>
        <v>1471.2701512657986</v>
      </c>
      <c r="U331" s="57">
        <f>FACT_INCLUDES[[#This Row],[Income]]/FACT_INCLUDES[[#This Row],[Total Order Income]]</f>
        <v>0.89126180290813961</v>
      </c>
      <c r="V331" s="33">
        <f>IF(FACT_INCLUDES[[#This Row],[Order Gap]]&gt;10, 1, 0)/COUNTIFS(FACT_INCLUDES[Order ID], FACT_INCLUDES[[#This Row],[Order ID]])</f>
        <v>0.5</v>
      </c>
      <c r="W331" s="33">
        <f>IF(FACT_INCLUDES[[#This Row],[Order Type]]="Online", 1, 0)/COUNTIFS(FACT_INCLUDES[Order ID], FACT_INCLUDES[[#This Row],[Order ID]])</f>
        <v>0.5</v>
      </c>
      <c r="X331" s="52">
        <v>730.27334676172325</v>
      </c>
      <c r="Y331" s="52">
        <v>1015.4397997495282</v>
      </c>
      <c r="Z331" s="64">
        <f>IF(FACT_INCLUDES[[#This Row],[Order Type]]="Online", 1, 0)*FACT_INCLUDES[[#This Row],[Income]]</f>
        <v>1311.286887582087</v>
      </c>
    </row>
    <row r="332" spans="1:26" x14ac:dyDescent="0.3">
      <c r="A332" s="4">
        <v>1783</v>
      </c>
      <c r="B332" s="4">
        <v>898</v>
      </c>
      <c r="C332" s="4">
        <v>754</v>
      </c>
      <c r="D332" s="58">
        <v>4</v>
      </c>
      <c r="E332" s="28">
        <f>VLOOKUP(FACT_INCLUDES[[#This Row],[Order ID]], ORDERS[], 2)</f>
        <v>39581.900588752644</v>
      </c>
      <c r="F332" s="28">
        <f>VLOOKUP(FACT_INCLUDES[[#This Row],[Order ID]], ORDERS[], 3)</f>
        <v>39596.900588752644</v>
      </c>
      <c r="G332" s="4" t="str">
        <f>VLOOKUP(FACT_INCLUDES[[#This Row],[Order ID]], ORDERS[], 4)</f>
        <v>Online</v>
      </c>
      <c r="H332" s="4" t="str">
        <f>VLOOKUP(FACT_INCLUDES[[#This Row],[Order ID]], ORDERS[], 5)</f>
        <v>XAC8398@gmail.com</v>
      </c>
      <c r="I332" s="4">
        <f>VLOOKUP(FACT_INCLUDES[[#This Row],[Order ID]], ORDERS[], 6)</f>
        <v>0</v>
      </c>
      <c r="J332" s="54">
        <f>VLOOKUP(FACT_INCLUDES[[#This Row],[Order ID]], ORDERS[], 7)</f>
        <v>0</v>
      </c>
      <c r="K332" s="33">
        <v>15</v>
      </c>
      <c r="L332" s="4">
        <f>VLOOKUP(FACT_INCLUDES[[#This Row],[DW Version]], VERSIONS[], 2)</f>
        <v>78</v>
      </c>
      <c r="M332" s="4">
        <f>VLOOKUP(FACT_INCLUDES[[#This Row],[DW Version]], VERSIONS[], 3)</f>
        <v>4</v>
      </c>
      <c r="N332" s="4" t="str">
        <f>VLOOKUP(FACT_INCLUDES[[#This Row],[DW Version]], VERSIONS[], 4)</f>
        <v>black</v>
      </c>
      <c r="O332" s="51">
        <f>VLOOKUP(FACT_INCLUDES[[#This Row],[DW Version]], VERSIONS[], 5)</f>
        <v>39.995815920927882</v>
      </c>
      <c r="P332" s="4" t="str">
        <f>VLOOKUP(FACT_INCLUDES[[#This Row],[DW Version]], VERSIONS[], 6)</f>
        <v>Nike Air Tailwind</v>
      </c>
      <c r="Q332" s="4" t="str">
        <f>VLOOKUP(FACT_INCLUDES[[#This Row],[DW Version]], VERSIONS[], 7)</f>
        <v>Shoe</v>
      </c>
      <c r="R332" s="51">
        <f>FACT_INCLUDES[[#This Row],[Version Price]]*FACT_INCLUDES[[#This Row],[Quantity]]</f>
        <v>159.98326368371153</v>
      </c>
      <c r="S332" s="51">
        <f>FACT_INCLUDES[[#This Row],[Amount]]*(1-FACT_INCLUDES[[#This Row],[Order Discount]])</f>
        <v>159.98326368371153</v>
      </c>
      <c r="T332" s="51">
        <f t="shared" si="5"/>
        <v>1471.2701512657986</v>
      </c>
      <c r="U332" s="57">
        <f>FACT_INCLUDES[[#This Row],[Income]]/FACT_INCLUDES[[#This Row],[Total Order Income]]</f>
        <v>0.10873819709186031</v>
      </c>
      <c r="V332" s="33">
        <f>IF(FACT_INCLUDES[[#This Row],[Order Gap]]&gt;10, 1, 0)/COUNTIFS(FACT_INCLUDES[Order ID], FACT_INCLUDES[[#This Row],[Order ID]])</f>
        <v>0.5</v>
      </c>
      <c r="W332" s="33">
        <f>IF(FACT_INCLUDES[[#This Row],[Order Type]]="Online", 1, 0)/COUNTIFS(FACT_INCLUDES[Order ID], FACT_INCLUDES[[#This Row],[Order ID]])</f>
        <v>0.5</v>
      </c>
      <c r="X332" s="52">
        <v>730.27334676172325</v>
      </c>
      <c r="Y332" s="52">
        <v>1015.4397997495282</v>
      </c>
      <c r="Z332" s="64">
        <f>IF(FACT_INCLUDES[[#This Row],[Order Type]]="Online", 1, 0)*FACT_INCLUDES[[#This Row],[Income]]</f>
        <v>159.98326368371153</v>
      </c>
    </row>
    <row r="333" spans="1:26" x14ac:dyDescent="0.3">
      <c r="A333" s="4">
        <v>1830</v>
      </c>
      <c r="B333" s="4">
        <v>923</v>
      </c>
      <c r="C333" s="4">
        <v>19</v>
      </c>
      <c r="D333" s="58">
        <v>3</v>
      </c>
      <c r="E333" s="28">
        <f>VLOOKUP(FACT_INCLUDES[[#This Row],[Order ID]], ORDERS[], 2)</f>
        <v>39500.456825811867</v>
      </c>
      <c r="F333" s="28">
        <f>VLOOKUP(FACT_INCLUDES[[#This Row],[Order ID]], ORDERS[], 3)</f>
        <v>39500.456825811867</v>
      </c>
      <c r="G333" s="4" t="str">
        <f>VLOOKUP(FACT_INCLUDES[[#This Row],[Order ID]], ORDERS[], 4)</f>
        <v>In-Store</v>
      </c>
      <c r="H333" s="4" t="str">
        <f>VLOOKUP(FACT_INCLUDES[[#This Row],[Order ID]], ORDERS[], 5)</f>
        <v>GGX4118@gmail.com</v>
      </c>
      <c r="I333" s="4">
        <f>VLOOKUP(FACT_INCLUDES[[#This Row],[Order ID]], ORDERS[], 6)</f>
        <v>3</v>
      </c>
      <c r="J333" s="54">
        <f>VLOOKUP(FACT_INCLUDES[[#This Row],[Order ID]], ORDERS[], 7)</f>
        <v>0</v>
      </c>
      <c r="K333" s="33">
        <v>0</v>
      </c>
      <c r="L333" s="4">
        <f>VLOOKUP(FACT_INCLUDES[[#This Row],[DW Version]], VERSIONS[], 2)</f>
        <v>2</v>
      </c>
      <c r="M333" s="4">
        <f>VLOOKUP(FACT_INCLUDES[[#This Row],[DW Version]], VERSIONS[], 3)</f>
        <v>5.5</v>
      </c>
      <c r="N333" s="4" t="str">
        <f>VLOOKUP(FACT_INCLUDES[[#This Row],[DW Version]], VERSIONS[], 4)</f>
        <v>black</v>
      </c>
      <c r="O333" s="51">
        <f>VLOOKUP(FACT_INCLUDES[[#This Row],[DW Version]], VERSIONS[], 5)</f>
        <v>312.49252154021161</v>
      </c>
      <c r="P333" s="4" t="str">
        <f>VLOOKUP(FACT_INCLUDES[[#This Row],[DW Version]], VERSIONS[], 6)</f>
        <v>Air Force 1</v>
      </c>
      <c r="Q333" s="4" t="str">
        <f>VLOOKUP(FACT_INCLUDES[[#This Row],[DW Version]], VERSIONS[], 7)</f>
        <v>Shoe</v>
      </c>
      <c r="R333" s="51">
        <f>FACT_INCLUDES[[#This Row],[Version Price]]*FACT_INCLUDES[[#This Row],[Quantity]]</f>
        <v>937.47756462063489</v>
      </c>
      <c r="S333" s="51">
        <f>FACT_INCLUDES[[#This Row],[Amount]]*(1-FACT_INCLUDES[[#This Row],[Order Discount]])</f>
        <v>937.47756462063489</v>
      </c>
      <c r="T333" s="51">
        <f t="shared" si="5"/>
        <v>1012.5555002362977</v>
      </c>
      <c r="U333" s="57">
        <f>FACT_INCLUDES[[#This Row],[Income]]/FACT_INCLUDES[[#This Row],[Total Order Income]]</f>
        <v>0.92585301684881272</v>
      </c>
      <c r="V333" s="33">
        <f>IF(FACT_INCLUDES[[#This Row],[Order Gap]]&gt;10, 1, 0)/COUNTIFS(FACT_INCLUDES[Order ID], FACT_INCLUDES[[#This Row],[Order ID]])</f>
        <v>0</v>
      </c>
      <c r="W333" s="33">
        <f>IF(FACT_INCLUDES[[#This Row],[Order Type]]="Online", 1, 0)/COUNTIFS(FACT_INCLUDES[Order ID], FACT_INCLUDES[[#This Row],[Order ID]])</f>
        <v>0</v>
      </c>
      <c r="X333" s="52">
        <v>730.27334676172325</v>
      </c>
      <c r="Y333" s="52">
        <v>1015.4397997495282</v>
      </c>
      <c r="Z333" s="64">
        <f>IF(FACT_INCLUDES[[#This Row],[Order Type]]="Online", 1, 0)*FACT_INCLUDES[[#This Row],[Income]]</f>
        <v>0</v>
      </c>
    </row>
    <row r="334" spans="1:26" x14ac:dyDescent="0.3">
      <c r="A334" s="4">
        <v>1831</v>
      </c>
      <c r="B334" s="4">
        <v>923</v>
      </c>
      <c r="C334" s="4">
        <v>812</v>
      </c>
      <c r="D334" s="58">
        <v>1</v>
      </c>
      <c r="E334" s="28">
        <f>VLOOKUP(FACT_INCLUDES[[#This Row],[Order ID]], ORDERS[], 2)</f>
        <v>39500.456825811867</v>
      </c>
      <c r="F334" s="28">
        <f>VLOOKUP(FACT_INCLUDES[[#This Row],[Order ID]], ORDERS[], 3)</f>
        <v>39500.456825811867</v>
      </c>
      <c r="G334" s="4" t="str">
        <f>VLOOKUP(FACT_INCLUDES[[#This Row],[Order ID]], ORDERS[], 4)</f>
        <v>In-Store</v>
      </c>
      <c r="H334" s="4" t="str">
        <f>VLOOKUP(FACT_INCLUDES[[#This Row],[Order ID]], ORDERS[], 5)</f>
        <v>GGX4118@gmail.com</v>
      </c>
      <c r="I334" s="4">
        <f>VLOOKUP(FACT_INCLUDES[[#This Row],[Order ID]], ORDERS[], 6)</f>
        <v>3</v>
      </c>
      <c r="J334" s="54">
        <f>VLOOKUP(FACT_INCLUDES[[#This Row],[Order ID]], ORDERS[], 7)</f>
        <v>0</v>
      </c>
      <c r="K334" s="33">
        <v>0</v>
      </c>
      <c r="L334" s="4">
        <f>VLOOKUP(FACT_INCLUDES[[#This Row],[DW Version]], VERSIONS[], 2)</f>
        <v>82</v>
      </c>
      <c r="M334" s="4">
        <f>VLOOKUP(FACT_INCLUDES[[#This Row],[DW Version]], VERSIONS[], 3)</f>
        <v>11.5</v>
      </c>
      <c r="N334" s="4" t="str">
        <f>VLOOKUP(FACT_INCLUDES[[#This Row],[DW Version]], VERSIONS[], 4)</f>
        <v>red</v>
      </c>
      <c r="O334" s="51">
        <f>VLOOKUP(FACT_INCLUDES[[#This Row],[DW Version]], VERSIONS[], 5)</f>
        <v>75.077935615662781</v>
      </c>
      <c r="P334" s="4" t="str">
        <f>VLOOKUP(FACT_INCLUDES[[#This Row],[DW Version]], VERSIONS[], 6)</f>
        <v>Flex 2-in-1 Shorts</v>
      </c>
      <c r="Q334" s="4" t="str">
        <f>VLOOKUP(FACT_INCLUDES[[#This Row],[DW Version]], VERSIONS[], 7)</f>
        <v>Apparel</v>
      </c>
      <c r="R334" s="51">
        <f>FACT_INCLUDES[[#This Row],[Version Price]]*FACT_INCLUDES[[#This Row],[Quantity]]</f>
        <v>75.077935615662781</v>
      </c>
      <c r="S334" s="51">
        <f>FACT_INCLUDES[[#This Row],[Amount]]*(1-FACT_INCLUDES[[#This Row],[Order Discount]])</f>
        <v>75.077935615662781</v>
      </c>
      <c r="T334" s="51">
        <f t="shared" si="5"/>
        <v>1012.5555002362977</v>
      </c>
      <c r="U334" s="57">
        <f>FACT_INCLUDES[[#This Row],[Income]]/FACT_INCLUDES[[#This Row],[Total Order Income]]</f>
        <v>7.4146983151187285E-2</v>
      </c>
      <c r="V334" s="33">
        <f>IF(FACT_INCLUDES[[#This Row],[Order Gap]]&gt;10, 1, 0)/COUNTIFS(FACT_INCLUDES[Order ID], FACT_INCLUDES[[#This Row],[Order ID]])</f>
        <v>0</v>
      </c>
      <c r="W334" s="33">
        <f>IF(FACT_INCLUDES[[#This Row],[Order Type]]="Online", 1, 0)/COUNTIFS(FACT_INCLUDES[Order ID], FACT_INCLUDES[[#This Row],[Order ID]])</f>
        <v>0</v>
      </c>
      <c r="X334" s="52">
        <v>730.27334676172325</v>
      </c>
      <c r="Y334" s="52">
        <v>1015.4397997495282</v>
      </c>
      <c r="Z334" s="64">
        <f>IF(FACT_INCLUDES[[#This Row],[Order Type]]="Online", 1, 0)*FACT_INCLUDES[[#This Row],[Income]]</f>
        <v>0</v>
      </c>
    </row>
    <row r="335" spans="1:26" x14ac:dyDescent="0.3">
      <c r="A335" s="4">
        <v>1918</v>
      </c>
      <c r="B335" s="4">
        <v>964</v>
      </c>
      <c r="C335" s="4">
        <v>457</v>
      </c>
      <c r="D335" s="58">
        <v>3</v>
      </c>
      <c r="E335" s="28">
        <f>VLOOKUP(FACT_INCLUDES[[#This Row],[Order ID]], ORDERS[], 2)</f>
        <v>39733.040156256349</v>
      </c>
      <c r="F335" s="28">
        <f>VLOOKUP(FACT_INCLUDES[[#This Row],[Order ID]], ORDERS[], 3)</f>
        <v>39733.040156256349</v>
      </c>
      <c r="G335" s="4" t="str">
        <f>VLOOKUP(FACT_INCLUDES[[#This Row],[Order ID]], ORDERS[], 4)</f>
        <v>In-Store</v>
      </c>
      <c r="H335" s="4" t="str">
        <f>VLOOKUP(FACT_INCLUDES[[#This Row],[Order ID]], ORDERS[], 5)</f>
        <v>PAV5591@gmail.com</v>
      </c>
      <c r="I335" s="4">
        <f>VLOOKUP(FACT_INCLUDES[[#This Row],[Order ID]], ORDERS[], 6)</f>
        <v>33</v>
      </c>
      <c r="J335" s="54">
        <f>VLOOKUP(FACT_INCLUDES[[#This Row],[Order ID]], ORDERS[], 7)</f>
        <v>0</v>
      </c>
      <c r="K335" s="33">
        <v>0</v>
      </c>
      <c r="L335" s="4">
        <f>VLOOKUP(FACT_INCLUDES[[#This Row],[DW Version]], VERSIONS[], 2)</f>
        <v>47</v>
      </c>
      <c r="M335" s="4">
        <f>VLOOKUP(FACT_INCLUDES[[#This Row],[DW Version]], VERSIONS[], 3)</f>
        <v>11</v>
      </c>
      <c r="N335" s="4" t="str">
        <f>VLOOKUP(FACT_INCLUDES[[#This Row],[DW Version]], VERSIONS[], 4)</f>
        <v>white</v>
      </c>
      <c r="O335" s="51">
        <f>VLOOKUP(FACT_INCLUDES[[#This Row],[DW Version]], VERSIONS[], 5)</f>
        <v>314.58923037257955</v>
      </c>
      <c r="P335" s="4" t="str">
        <f>VLOOKUP(FACT_INCLUDES[[#This Row],[DW Version]], VERSIONS[], 6)</f>
        <v>Court Royale</v>
      </c>
      <c r="Q335" s="4" t="str">
        <f>VLOOKUP(FACT_INCLUDES[[#This Row],[DW Version]], VERSIONS[], 7)</f>
        <v>Shoe</v>
      </c>
      <c r="R335" s="51">
        <f>FACT_INCLUDES[[#This Row],[Version Price]]*FACT_INCLUDES[[#This Row],[Quantity]]</f>
        <v>943.76769111773865</v>
      </c>
      <c r="S335" s="51">
        <f>FACT_INCLUDES[[#This Row],[Amount]]*(1-FACT_INCLUDES[[#This Row],[Order Discount]])</f>
        <v>943.76769111773865</v>
      </c>
      <c r="T335" s="51">
        <f t="shared" si="5"/>
        <v>1878.1784947004098</v>
      </c>
      <c r="U335" s="57">
        <f>FACT_INCLUDES[[#This Row],[Income]]/FACT_INCLUDES[[#This Row],[Total Order Income]]</f>
        <v>0.50249094736242306</v>
      </c>
      <c r="V335" s="33">
        <f>IF(FACT_INCLUDES[[#This Row],[Order Gap]]&gt;10, 1, 0)/COUNTIFS(FACT_INCLUDES[Order ID], FACT_INCLUDES[[#This Row],[Order ID]])</f>
        <v>0</v>
      </c>
      <c r="W335" s="33">
        <f>IF(FACT_INCLUDES[[#This Row],[Order Type]]="Online", 1, 0)/COUNTIFS(FACT_INCLUDES[Order ID], FACT_INCLUDES[[#This Row],[Order ID]])</f>
        <v>0</v>
      </c>
      <c r="X335" s="52">
        <v>730.27334676172325</v>
      </c>
      <c r="Y335" s="52">
        <v>1015.4397997495282</v>
      </c>
      <c r="Z335" s="64">
        <f>IF(FACT_INCLUDES[[#This Row],[Order Type]]="Online", 1, 0)*FACT_INCLUDES[[#This Row],[Income]]</f>
        <v>0</v>
      </c>
    </row>
    <row r="336" spans="1:26" x14ac:dyDescent="0.3">
      <c r="A336" s="4">
        <v>1919</v>
      </c>
      <c r="B336" s="4">
        <v>964</v>
      </c>
      <c r="C336" s="4">
        <v>729</v>
      </c>
      <c r="D336" s="58">
        <v>3</v>
      </c>
      <c r="E336" s="28">
        <f>VLOOKUP(FACT_INCLUDES[[#This Row],[Order ID]], ORDERS[], 2)</f>
        <v>39733.040156256349</v>
      </c>
      <c r="F336" s="28">
        <f>VLOOKUP(FACT_INCLUDES[[#This Row],[Order ID]], ORDERS[], 3)</f>
        <v>39733.040156256349</v>
      </c>
      <c r="G336" s="4" t="str">
        <f>VLOOKUP(FACT_INCLUDES[[#This Row],[Order ID]], ORDERS[], 4)</f>
        <v>In-Store</v>
      </c>
      <c r="H336" s="4" t="str">
        <f>VLOOKUP(FACT_INCLUDES[[#This Row],[Order ID]], ORDERS[], 5)</f>
        <v>PAV5591@gmail.com</v>
      </c>
      <c r="I336" s="4">
        <f>VLOOKUP(FACT_INCLUDES[[#This Row],[Order ID]], ORDERS[], 6)</f>
        <v>33</v>
      </c>
      <c r="J336" s="54">
        <f>VLOOKUP(FACT_INCLUDES[[#This Row],[Order ID]], ORDERS[], 7)</f>
        <v>0</v>
      </c>
      <c r="K336" s="33">
        <v>0</v>
      </c>
      <c r="L336" s="4">
        <f>VLOOKUP(FACT_INCLUDES[[#This Row],[DW Version]], VERSIONS[], 2)</f>
        <v>75</v>
      </c>
      <c r="M336" s="4">
        <f>VLOOKUP(FACT_INCLUDES[[#This Row],[DW Version]], VERSIONS[], 3)</f>
        <v>4</v>
      </c>
      <c r="N336" s="4" t="str">
        <f>VLOOKUP(FACT_INCLUDES[[#This Row],[DW Version]], VERSIONS[], 4)</f>
        <v>yellow</v>
      </c>
      <c r="O336" s="51">
        <f>VLOOKUP(FACT_INCLUDES[[#This Row],[DW Version]], VERSIONS[], 5)</f>
        <v>311.47026786089037</v>
      </c>
      <c r="P336" s="4" t="str">
        <f>VLOOKUP(FACT_INCLUDES[[#This Row],[DW Version]], VERSIONS[], 6)</f>
        <v>React Presto</v>
      </c>
      <c r="Q336" s="4" t="str">
        <f>VLOOKUP(FACT_INCLUDES[[#This Row],[DW Version]], VERSIONS[], 7)</f>
        <v>Shoe</v>
      </c>
      <c r="R336" s="51">
        <f>FACT_INCLUDES[[#This Row],[Version Price]]*FACT_INCLUDES[[#This Row],[Quantity]]</f>
        <v>934.41080358267118</v>
      </c>
      <c r="S336" s="51">
        <f>FACT_INCLUDES[[#This Row],[Amount]]*(1-FACT_INCLUDES[[#This Row],[Order Discount]])</f>
        <v>934.41080358267118</v>
      </c>
      <c r="T336" s="51">
        <f t="shared" si="5"/>
        <v>1878.1784947004098</v>
      </c>
      <c r="U336" s="57">
        <f>FACT_INCLUDES[[#This Row],[Income]]/FACT_INCLUDES[[#This Row],[Total Order Income]]</f>
        <v>0.49750905263757694</v>
      </c>
      <c r="V336" s="33">
        <f>IF(FACT_INCLUDES[[#This Row],[Order Gap]]&gt;10, 1, 0)/COUNTIFS(FACT_INCLUDES[Order ID], FACT_INCLUDES[[#This Row],[Order ID]])</f>
        <v>0</v>
      </c>
      <c r="W336" s="33">
        <f>IF(FACT_INCLUDES[[#This Row],[Order Type]]="Online", 1, 0)/COUNTIFS(FACT_INCLUDES[Order ID], FACT_INCLUDES[[#This Row],[Order ID]])</f>
        <v>0</v>
      </c>
      <c r="X336" s="52">
        <v>730.27334676172325</v>
      </c>
      <c r="Y336" s="52">
        <v>1015.4397997495282</v>
      </c>
      <c r="Z336" s="64">
        <f>IF(FACT_INCLUDES[[#This Row],[Order Type]]="Online", 1, 0)*FACT_INCLUDES[[#This Row],[Income]]</f>
        <v>0</v>
      </c>
    </row>
    <row r="337" spans="1:26" x14ac:dyDescent="0.3">
      <c r="A337" s="4">
        <v>1979</v>
      </c>
      <c r="B337" s="4">
        <v>994</v>
      </c>
      <c r="C337" s="4">
        <v>64</v>
      </c>
      <c r="D337" s="58">
        <v>4</v>
      </c>
      <c r="E337" s="28">
        <f>VLOOKUP(FACT_INCLUDES[[#This Row],[Order ID]], ORDERS[], 2)</f>
        <v>39681.72916548152</v>
      </c>
      <c r="F337" s="28">
        <f>VLOOKUP(FACT_INCLUDES[[#This Row],[Order ID]], ORDERS[], 3)</f>
        <v>39681.72916548152</v>
      </c>
      <c r="G337" s="4" t="str">
        <f>VLOOKUP(FACT_INCLUDES[[#This Row],[Order ID]], ORDERS[], 4)</f>
        <v>In-Store</v>
      </c>
      <c r="H337" s="4" t="str">
        <f>VLOOKUP(FACT_INCLUDES[[#This Row],[Order ID]], ORDERS[], 5)</f>
        <v>XPP1358@gmail.com</v>
      </c>
      <c r="I337" s="4">
        <f>VLOOKUP(FACT_INCLUDES[[#This Row],[Order ID]], ORDERS[], 6)</f>
        <v>29</v>
      </c>
      <c r="J337" s="54">
        <f>VLOOKUP(FACT_INCLUDES[[#This Row],[Order ID]], ORDERS[], 7)</f>
        <v>0</v>
      </c>
      <c r="K337" s="33">
        <v>0</v>
      </c>
      <c r="L337" s="4">
        <f>VLOOKUP(FACT_INCLUDES[[#This Row],[DW Version]], VERSIONS[], 2)</f>
        <v>6</v>
      </c>
      <c r="M337" s="4">
        <f>VLOOKUP(FACT_INCLUDES[[#This Row],[DW Version]], VERSIONS[], 3)</f>
        <v>6</v>
      </c>
      <c r="N337" s="4" t="str">
        <f>VLOOKUP(FACT_INCLUDES[[#This Row],[DW Version]], VERSIONS[], 4)</f>
        <v>white</v>
      </c>
      <c r="O337" s="51">
        <f>VLOOKUP(FACT_INCLUDES[[#This Row],[DW Version]], VERSIONS[], 5)</f>
        <v>156.20709696131246</v>
      </c>
      <c r="P337" s="4" t="str">
        <f>VLOOKUP(FACT_INCLUDES[[#This Row],[DW Version]], VERSIONS[], 6)</f>
        <v>Tech Fleece Hoodie</v>
      </c>
      <c r="Q337" s="4" t="str">
        <f>VLOOKUP(FACT_INCLUDES[[#This Row],[DW Version]], VERSIONS[], 7)</f>
        <v>Apparel</v>
      </c>
      <c r="R337" s="51">
        <f>FACT_INCLUDES[[#This Row],[Version Price]]*FACT_INCLUDES[[#This Row],[Quantity]]</f>
        <v>624.82838784524984</v>
      </c>
      <c r="S337" s="51">
        <f>FACT_INCLUDES[[#This Row],[Amount]]*(1-FACT_INCLUDES[[#This Row],[Order Discount]])</f>
        <v>624.82838784524984</v>
      </c>
      <c r="T337" s="51">
        <f t="shared" si="5"/>
        <v>3876.3314837654534</v>
      </c>
      <c r="U337" s="57">
        <f>FACT_INCLUDES[[#This Row],[Income]]/FACT_INCLUDES[[#This Row],[Total Order Income]]</f>
        <v>0.16119064906138883</v>
      </c>
      <c r="V337" s="33">
        <f>IF(FACT_INCLUDES[[#This Row],[Order Gap]]&gt;10, 1, 0)/COUNTIFS(FACT_INCLUDES[Order ID], FACT_INCLUDES[[#This Row],[Order ID]])</f>
        <v>0</v>
      </c>
      <c r="W337" s="33">
        <f>IF(FACT_INCLUDES[[#This Row],[Order Type]]="Online", 1, 0)/COUNTIFS(FACT_INCLUDES[Order ID], FACT_INCLUDES[[#This Row],[Order ID]])</f>
        <v>0</v>
      </c>
      <c r="X337" s="52">
        <v>730.27334676172325</v>
      </c>
      <c r="Y337" s="52">
        <v>1015.4397997495282</v>
      </c>
      <c r="Z337" s="64">
        <f>IF(FACT_INCLUDES[[#This Row],[Order Type]]="Online", 1, 0)*FACT_INCLUDES[[#This Row],[Income]]</f>
        <v>0</v>
      </c>
    </row>
    <row r="338" spans="1:26" x14ac:dyDescent="0.3">
      <c r="A338" s="4">
        <v>1980</v>
      </c>
      <c r="B338" s="4">
        <v>994</v>
      </c>
      <c r="C338" s="4">
        <v>432</v>
      </c>
      <c r="D338" s="58">
        <v>3</v>
      </c>
      <c r="E338" s="28">
        <f>VLOOKUP(FACT_INCLUDES[[#This Row],[Order ID]], ORDERS[], 2)</f>
        <v>39681.72916548152</v>
      </c>
      <c r="F338" s="28">
        <f>VLOOKUP(FACT_INCLUDES[[#This Row],[Order ID]], ORDERS[], 3)</f>
        <v>39681.72916548152</v>
      </c>
      <c r="G338" s="4" t="str">
        <f>VLOOKUP(FACT_INCLUDES[[#This Row],[Order ID]], ORDERS[], 4)</f>
        <v>In-Store</v>
      </c>
      <c r="H338" s="4" t="str">
        <f>VLOOKUP(FACT_INCLUDES[[#This Row],[Order ID]], ORDERS[], 5)</f>
        <v>XPP1358@gmail.com</v>
      </c>
      <c r="I338" s="4">
        <f>VLOOKUP(FACT_INCLUDES[[#This Row],[Order ID]], ORDERS[], 6)</f>
        <v>29</v>
      </c>
      <c r="J338" s="54">
        <f>VLOOKUP(FACT_INCLUDES[[#This Row],[Order ID]], ORDERS[], 7)</f>
        <v>0</v>
      </c>
      <c r="K338" s="33">
        <v>0</v>
      </c>
      <c r="L338" s="4">
        <f>VLOOKUP(FACT_INCLUDES[[#This Row],[DW Version]], VERSIONS[], 2)</f>
        <v>44</v>
      </c>
      <c r="M338" s="4">
        <f>VLOOKUP(FACT_INCLUDES[[#This Row],[DW Version]], VERSIONS[], 3)</f>
        <v>10.5</v>
      </c>
      <c r="N338" s="4" t="str">
        <f>VLOOKUP(FACT_INCLUDES[[#This Row],[DW Version]], VERSIONS[], 4)</f>
        <v>white</v>
      </c>
      <c r="O338" s="51">
        <f>VLOOKUP(FACT_INCLUDES[[#This Row],[DW Version]], VERSIONS[], 5)</f>
        <v>285.62149541399174</v>
      </c>
      <c r="P338" s="4" t="str">
        <f>VLOOKUP(FACT_INCLUDES[[#This Row],[DW Version]], VERSIONS[], 6)</f>
        <v>Zoom Pegasus Turbo</v>
      </c>
      <c r="Q338" s="4" t="str">
        <f>VLOOKUP(FACT_INCLUDES[[#This Row],[DW Version]], VERSIONS[], 7)</f>
        <v>Shoe</v>
      </c>
      <c r="R338" s="51">
        <f>FACT_INCLUDES[[#This Row],[Version Price]]*FACT_INCLUDES[[#This Row],[Quantity]]</f>
        <v>856.86448624197521</v>
      </c>
      <c r="S338" s="51">
        <f>FACT_INCLUDES[[#This Row],[Amount]]*(1-FACT_INCLUDES[[#This Row],[Order Discount]])</f>
        <v>856.86448624197521</v>
      </c>
      <c r="T338" s="51">
        <f t="shared" si="5"/>
        <v>3876.3314837654534</v>
      </c>
      <c r="U338" s="57">
        <f>FACT_INCLUDES[[#This Row],[Income]]/FACT_INCLUDES[[#This Row],[Total Order Income]]</f>
        <v>0.22105036419888952</v>
      </c>
      <c r="V338" s="33">
        <f>IF(FACT_INCLUDES[[#This Row],[Order Gap]]&gt;10, 1, 0)/COUNTIFS(FACT_INCLUDES[Order ID], FACT_INCLUDES[[#This Row],[Order ID]])</f>
        <v>0</v>
      </c>
      <c r="W338" s="33">
        <f>IF(FACT_INCLUDES[[#This Row],[Order Type]]="Online", 1, 0)/COUNTIFS(FACT_INCLUDES[Order ID], FACT_INCLUDES[[#This Row],[Order ID]])</f>
        <v>0</v>
      </c>
      <c r="X338" s="52">
        <v>730.27334676172325</v>
      </c>
      <c r="Y338" s="52">
        <v>1015.4397997495282</v>
      </c>
      <c r="Z338" s="64">
        <f>IF(FACT_INCLUDES[[#This Row],[Order Type]]="Online", 1, 0)*FACT_INCLUDES[[#This Row],[Income]]</f>
        <v>0</v>
      </c>
    </row>
    <row r="339" spans="1:26" x14ac:dyDescent="0.3">
      <c r="A339" s="4">
        <v>1981</v>
      </c>
      <c r="B339" s="4">
        <v>994</v>
      </c>
      <c r="C339" s="4">
        <v>747</v>
      </c>
      <c r="D339" s="58">
        <v>5</v>
      </c>
      <c r="E339" s="28">
        <f>VLOOKUP(FACT_INCLUDES[[#This Row],[Order ID]], ORDERS[], 2)</f>
        <v>39681.72916548152</v>
      </c>
      <c r="F339" s="28">
        <f>VLOOKUP(FACT_INCLUDES[[#This Row],[Order ID]], ORDERS[], 3)</f>
        <v>39681.72916548152</v>
      </c>
      <c r="G339" s="4" t="str">
        <f>VLOOKUP(FACT_INCLUDES[[#This Row],[Order ID]], ORDERS[], 4)</f>
        <v>In-Store</v>
      </c>
      <c r="H339" s="4" t="str">
        <f>VLOOKUP(FACT_INCLUDES[[#This Row],[Order ID]], ORDERS[], 5)</f>
        <v>XPP1358@gmail.com</v>
      </c>
      <c r="I339" s="4">
        <f>VLOOKUP(FACT_INCLUDES[[#This Row],[Order ID]], ORDERS[], 6)</f>
        <v>29</v>
      </c>
      <c r="J339" s="54">
        <f>VLOOKUP(FACT_INCLUDES[[#This Row],[Order ID]], ORDERS[], 7)</f>
        <v>0</v>
      </c>
      <c r="K339" s="33">
        <v>0</v>
      </c>
      <c r="L339" s="4">
        <f>VLOOKUP(FACT_INCLUDES[[#This Row],[DW Version]], VERSIONS[], 2)</f>
        <v>77</v>
      </c>
      <c r="M339" s="4">
        <f>VLOOKUP(FACT_INCLUDES[[#This Row],[DW Version]], VERSIONS[], 3)</f>
        <v>6.5</v>
      </c>
      <c r="N339" s="4" t="str">
        <f>VLOOKUP(FACT_INCLUDES[[#This Row],[DW Version]], VERSIONS[], 4)</f>
        <v>dark purple</v>
      </c>
      <c r="O339" s="51">
        <f>VLOOKUP(FACT_INCLUDES[[#This Row],[DW Version]], VERSIONS[], 5)</f>
        <v>104.2573461884696</v>
      </c>
      <c r="P339" s="4" t="str">
        <f>VLOOKUP(FACT_INCLUDES[[#This Row],[DW Version]], VERSIONS[], 6)</f>
        <v>Nike Court Legacy</v>
      </c>
      <c r="Q339" s="4" t="str">
        <f>VLOOKUP(FACT_INCLUDES[[#This Row],[DW Version]], VERSIONS[], 7)</f>
        <v>Shoe</v>
      </c>
      <c r="R339" s="51">
        <f>FACT_INCLUDES[[#This Row],[Version Price]]*FACT_INCLUDES[[#This Row],[Quantity]]</f>
        <v>521.28673094234796</v>
      </c>
      <c r="S339" s="51">
        <f>FACT_INCLUDES[[#This Row],[Amount]]*(1-FACT_INCLUDES[[#This Row],[Order Discount]])</f>
        <v>521.28673094234796</v>
      </c>
      <c r="T339" s="51">
        <f t="shared" si="5"/>
        <v>3876.3314837654534</v>
      </c>
      <c r="U339" s="57">
        <f>FACT_INCLUDES[[#This Row],[Income]]/FACT_INCLUDES[[#This Row],[Total Order Income]]</f>
        <v>0.13447939969157954</v>
      </c>
      <c r="V339" s="33">
        <f>IF(FACT_INCLUDES[[#This Row],[Order Gap]]&gt;10, 1, 0)/COUNTIFS(FACT_INCLUDES[Order ID], FACT_INCLUDES[[#This Row],[Order ID]])</f>
        <v>0</v>
      </c>
      <c r="W339" s="33">
        <f>IF(FACT_INCLUDES[[#This Row],[Order Type]]="Online", 1, 0)/COUNTIFS(FACT_INCLUDES[Order ID], FACT_INCLUDES[[#This Row],[Order ID]])</f>
        <v>0</v>
      </c>
      <c r="X339" s="52">
        <v>730.27334676172325</v>
      </c>
      <c r="Y339" s="52">
        <v>1015.4397997495282</v>
      </c>
      <c r="Z339" s="64">
        <f>IF(FACT_INCLUDES[[#This Row],[Order Type]]="Online", 1, 0)*FACT_INCLUDES[[#This Row],[Income]]</f>
        <v>0</v>
      </c>
    </row>
    <row r="340" spans="1:26" x14ac:dyDescent="0.3">
      <c r="A340" s="4">
        <v>1982</v>
      </c>
      <c r="B340" s="4">
        <v>994</v>
      </c>
      <c r="C340" s="4">
        <v>929</v>
      </c>
      <c r="D340" s="58">
        <v>5</v>
      </c>
      <c r="E340" s="28">
        <f>VLOOKUP(FACT_INCLUDES[[#This Row],[Order ID]], ORDERS[], 2)</f>
        <v>39681.72916548152</v>
      </c>
      <c r="F340" s="28">
        <f>VLOOKUP(FACT_INCLUDES[[#This Row],[Order ID]], ORDERS[], 3)</f>
        <v>39681.72916548152</v>
      </c>
      <c r="G340" s="4" t="str">
        <f>VLOOKUP(FACT_INCLUDES[[#This Row],[Order ID]], ORDERS[], 4)</f>
        <v>In-Store</v>
      </c>
      <c r="H340" s="4" t="str">
        <f>VLOOKUP(FACT_INCLUDES[[#This Row],[Order ID]], ORDERS[], 5)</f>
        <v>XPP1358@gmail.com</v>
      </c>
      <c r="I340" s="4">
        <f>VLOOKUP(FACT_INCLUDES[[#This Row],[Order ID]], ORDERS[], 6)</f>
        <v>29</v>
      </c>
      <c r="J340" s="54">
        <f>VLOOKUP(FACT_INCLUDES[[#This Row],[Order ID]], ORDERS[], 7)</f>
        <v>0</v>
      </c>
      <c r="K340" s="33">
        <v>0</v>
      </c>
      <c r="L340" s="4">
        <f>VLOOKUP(FACT_INCLUDES[[#This Row],[DW Version]], VERSIONS[], 2)</f>
        <v>95</v>
      </c>
      <c r="M340" s="4">
        <f>VLOOKUP(FACT_INCLUDES[[#This Row],[DW Version]], VERSIONS[], 3)</f>
        <v>4</v>
      </c>
      <c r="N340" s="4" t="str">
        <f>VLOOKUP(FACT_INCLUDES[[#This Row],[DW Version]], VERSIONS[], 4)</f>
        <v>black</v>
      </c>
      <c r="O340" s="51">
        <f>VLOOKUP(FACT_INCLUDES[[#This Row],[DW Version]], VERSIONS[], 5)</f>
        <v>374.67037574717614</v>
      </c>
      <c r="P340" s="4" t="str">
        <f>VLOOKUP(FACT_INCLUDES[[#This Row],[DW Version]], VERSIONS[], 6)</f>
        <v>Nike Backpack</v>
      </c>
      <c r="Q340" s="4" t="str">
        <f>VLOOKUP(FACT_INCLUDES[[#This Row],[DW Version]], VERSIONS[], 7)</f>
        <v>Accessories</v>
      </c>
      <c r="R340" s="51">
        <f>FACT_INCLUDES[[#This Row],[Version Price]]*FACT_INCLUDES[[#This Row],[Quantity]]</f>
        <v>1873.3518787358807</v>
      </c>
      <c r="S340" s="51">
        <f>FACT_INCLUDES[[#This Row],[Amount]]*(1-FACT_INCLUDES[[#This Row],[Order Discount]])</f>
        <v>1873.3518787358807</v>
      </c>
      <c r="T340" s="51">
        <f t="shared" si="5"/>
        <v>3876.3314837654534</v>
      </c>
      <c r="U340" s="57">
        <f>FACT_INCLUDES[[#This Row],[Income]]/FACT_INCLUDES[[#This Row],[Total Order Income]]</f>
        <v>0.48327958704814222</v>
      </c>
      <c r="V340" s="33">
        <f>IF(FACT_INCLUDES[[#This Row],[Order Gap]]&gt;10, 1, 0)/COUNTIFS(FACT_INCLUDES[Order ID], FACT_INCLUDES[[#This Row],[Order ID]])</f>
        <v>0</v>
      </c>
      <c r="W340" s="33">
        <f>IF(FACT_INCLUDES[[#This Row],[Order Type]]="Online", 1, 0)/COUNTIFS(FACT_INCLUDES[Order ID], FACT_INCLUDES[[#This Row],[Order ID]])</f>
        <v>0</v>
      </c>
      <c r="X340" s="52">
        <v>730.27334676172325</v>
      </c>
      <c r="Y340" s="52">
        <v>1015.4397997495282</v>
      </c>
      <c r="Z340" s="64">
        <f>IF(FACT_INCLUDES[[#This Row],[Order Type]]="Online", 1, 0)*FACT_INCLUDES[[#This Row],[Income]]</f>
        <v>0</v>
      </c>
    </row>
    <row r="341" spans="1:26" x14ac:dyDescent="0.3">
      <c r="A341" s="4">
        <v>1990</v>
      </c>
      <c r="B341" s="4">
        <v>998</v>
      </c>
      <c r="C341" s="4">
        <v>911</v>
      </c>
      <c r="D341" s="58">
        <v>3</v>
      </c>
      <c r="E341" s="28">
        <f>VLOOKUP(FACT_INCLUDES[[#This Row],[Order ID]], ORDERS[], 2)</f>
        <v>39525.863753538913</v>
      </c>
      <c r="F341" s="28">
        <f>VLOOKUP(FACT_INCLUDES[[#This Row],[Order ID]], ORDERS[], 3)</f>
        <v>39525.863753538913</v>
      </c>
      <c r="G341" s="4" t="str">
        <f>VLOOKUP(FACT_INCLUDES[[#This Row],[Order ID]], ORDERS[], 4)</f>
        <v>In-Store</v>
      </c>
      <c r="H341" s="4" t="str">
        <f>VLOOKUP(FACT_INCLUDES[[#This Row],[Order ID]], ORDERS[], 5)</f>
        <v>XSQ8658@gmail.com</v>
      </c>
      <c r="I341" s="4">
        <f>VLOOKUP(FACT_INCLUDES[[#This Row],[Order ID]], ORDERS[], 6)</f>
        <v>1</v>
      </c>
      <c r="J341" s="54">
        <f>VLOOKUP(FACT_INCLUDES[[#This Row],[Order ID]], ORDERS[], 7)</f>
        <v>0</v>
      </c>
      <c r="K341" s="33">
        <v>0</v>
      </c>
      <c r="L341" s="4">
        <f>VLOOKUP(FACT_INCLUDES[[#This Row],[DW Version]], VERSIONS[], 2)</f>
        <v>93</v>
      </c>
      <c r="M341" s="4">
        <f>VLOOKUP(FACT_INCLUDES[[#This Row],[DW Version]], VERSIONS[], 3)</f>
        <v>5.5</v>
      </c>
      <c r="N341" s="4" t="str">
        <f>VLOOKUP(FACT_INCLUDES[[#This Row],[DW Version]], VERSIONS[], 4)</f>
        <v>black</v>
      </c>
      <c r="O341" s="51">
        <f>VLOOKUP(FACT_INCLUDES[[#This Row],[DW Version]], VERSIONS[], 5)</f>
        <v>106.91872197302297</v>
      </c>
      <c r="P341" s="4" t="str">
        <f>VLOOKUP(FACT_INCLUDES[[#This Row],[DW Version]], VERSIONS[], 6)</f>
        <v>Therma Training Top</v>
      </c>
      <c r="Q341" s="4" t="str">
        <f>VLOOKUP(FACT_INCLUDES[[#This Row],[DW Version]], VERSIONS[], 7)</f>
        <v>Apparel</v>
      </c>
      <c r="R341" s="51">
        <f>FACT_INCLUDES[[#This Row],[Version Price]]*FACT_INCLUDES[[#This Row],[Quantity]]</f>
        <v>320.75616591906891</v>
      </c>
      <c r="S341" s="51">
        <f>FACT_INCLUDES[[#This Row],[Amount]]*(1-FACT_INCLUDES[[#This Row],[Order Discount]])</f>
        <v>320.75616591906891</v>
      </c>
      <c r="T341" s="51">
        <f t="shared" si="5"/>
        <v>320.75616591906891</v>
      </c>
      <c r="U341" s="57">
        <f>FACT_INCLUDES[[#This Row],[Income]]/FACT_INCLUDES[[#This Row],[Total Order Income]]</f>
        <v>1</v>
      </c>
      <c r="V341" s="33">
        <f>IF(FACT_INCLUDES[[#This Row],[Order Gap]]&gt;10, 1, 0)/COUNTIFS(FACT_INCLUDES[Order ID], FACT_INCLUDES[[#This Row],[Order ID]])</f>
        <v>0</v>
      </c>
      <c r="W341" s="33">
        <f>IF(FACT_INCLUDES[[#This Row],[Order Type]]="Online", 1, 0)/COUNTIFS(FACT_INCLUDES[Order ID], FACT_INCLUDES[[#This Row],[Order ID]])</f>
        <v>0</v>
      </c>
      <c r="X341" s="52">
        <v>730.27334676172325</v>
      </c>
      <c r="Y341" s="52">
        <v>1015.4397997495282</v>
      </c>
      <c r="Z341" s="64">
        <f>IF(FACT_INCLUDES[[#This Row],[Order Type]]="Online", 1, 0)*FACT_INCLUDES[[#This Row],[Income]]</f>
        <v>0</v>
      </c>
    </row>
    <row r="342" spans="1:26" x14ac:dyDescent="0.3">
      <c r="A342" s="4">
        <v>40</v>
      </c>
      <c r="B342" s="4">
        <v>18</v>
      </c>
      <c r="C342" s="4">
        <v>266</v>
      </c>
      <c r="D342" s="58">
        <v>3</v>
      </c>
      <c r="E342" s="28">
        <f>VLOOKUP(FACT_INCLUDES[[#This Row],[Order ID]], ORDERS[], 2)</f>
        <v>40080.660876144575</v>
      </c>
      <c r="F342" s="28">
        <f>VLOOKUP(FACT_INCLUDES[[#This Row],[Order ID]], ORDERS[], 3)</f>
        <v>40080.660876144575</v>
      </c>
      <c r="G342" s="4" t="str">
        <f>VLOOKUP(FACT_INCLUDES[[#This Row],[Order ID]], ORDERS[], 4)</f>
        <v>In-Store</v>
      </c>
      <c r="H342" s="4" t="str">
        <f>VLOOKUP(FACT_INCLUDES[[#This Row],[Order ID]], ORDERS[], 5)</f>
        <v>ABP8789@gmail.com</v>
      </c>
      <c r="I342" s="4">
        <f>VLOOKUP(FACT_INCLUDES[[#This Row],[Order ID]], ORDERS[], 6)</f>
        <v>25</v>
      </c>
      <c r="J342" s="54">
        <f>VLOOKUP(FACT_INCLUDES[[#This Row],[Order ID]], ORDERS[], 7)</f>
        <v>0</v>
      </c>
      <c r="K342" s="33">
        <v>0</v>
      </c>
      <c r="L342" s="4">
        <f>VLOOKUP(FACT_INCLUDES[[#This Row],[DW Version]], VERSIONS[], 2)</f>
        <v>26</v>
      </c>
      <c r="M342" s="4">
        <f>VLOOKUP(FACT_INCLUDES[[#This Row],[DW Version]], VERSIONS[], 3)</f>
        <v>6.5</v>
      </c>
      <c r="N342" s="4" t="str">
        <f>VLOOKUP(FACT_INCLUDES[[#This Row],[DW Version]], VERSIONS[], 4)</f>
        <v>black</v>
      </c>
      <c r="O342" s="51">
        <f>VLOOKUP(FACT_INCLUDES[[#This Row],[DW Version]], VERSIONS[], 5)</f>
        <v>67.946702709295664</v>
      </c>
      <c r="P342" s="4" t="str">
        <f>VLOOKUP(FACT_INCLUDES[[#This Row],[DW Version]], VERSIONS[], 6)</f>
        <v>Infinity Run</v>
      </c>
      <c r="Q342" s="4" t="str">
        <f>VLOOKUP(FACT_INCLUDES[[#This Row],[DW Version]], VERSIONS[], 7)</f>
        <v>Shoe</v>
      </c>
      <c r="R342" s="51">
        <f>FACT_INCLUDES[[#This Row],[Version Price]]*FACT_INCLUDES[[#This Row],[Quantity]]</f>
        <v>203.84010812788699</v>
      </c>
      <c r="S342" s="51">
        <f>FACT_INCLUDES[[#This Row],[Amount]]*(1-FACT_INCLUDES[[#This Row],[Order Discount]])</f>
        <v>203.84010812788699</v>
      </c>
      <c r="T342" s="51">
        <f t="shared" si="5"/>
        <v>443.02048645943535</v>
      </c>
      <c r="U342" s="57">
        <f>FACT_INCLUDES[[#This Row],[Income]]/FACT_INCLUDES[[#This Row],[Total Order Income]]</f>
        <v>0.46011440634935824</v>
      </c>
      <c r="V342" s="33">
        <f>IF(FACT_INCLUDES[[#This Row],[Order Gap]]&gt;10, 1, 0)/COUNTIFS(FACT_INCLUDES[Order ID], FACT_INCLUDES[[#This Row],[Order ID]])</f>
        <v>0</v>
      </c>
      <c r="W342" s="33">
        <f>IF(FACT_INCLUDES[[#This Row],[Order Type]]="Online", 1, 0)/COUNTIFS(FACT_INCLUDES[Order ID], FACT_INCLUDES[[#This Row],[Order ID]])</f>
        <v>0</v>
      </c>
      <c r="X342" s="52">
        <v>685.31864390855355</v>
      </c>
      <c r="Y342" s="52">
        <v>614.96702885197749</v>
      </c>
      <c r="Z342" s="64">
        <f>IF(FACT_INCLUDES[[#This Row],[Order Type]]="Online", 1, 0)*FACT_INCLUDES[[#This Row],[Income]]</f>
        <v>0</v>
      </c>
    </row>
    <row r="343" spans="1:26" x14ac:dyDescent="0.3">
      <c r="A343" s="4">
        <v>41</v>
      </c>
      <c r="B343" s="4">
        <v>18</v>
      </c>
      <c r="C343" s="4">
        <v>282</v>
      </c>
      <c r="D343" s="58">
        <v>3</v>
      </c>
      <c r="E343" s="28">
        <f>VLOOKUP(FACT_INCLUDES[[#This Row],[Order ID]], ORDERS[], 2)</f>
        <v>40080.660876144575</v>
      </c>
      <c r="F343" s="28">
        <f>VLOOKUP(FACT_INCLUDES[[#This Row],[Order ID]], ORDERS[], 3)</f>
        <v>40080.660876144575</v>
      </c>
      <c r="G343" s="4" t="str">
        <f>VLOOKUP(FACT_INCLUDES[[#This Row],[Order ID]], ORDERS[], 4)</f>
        <v>In-Store</v>
      </c>
      <c r="H343" s="4" t="str">
        <f>VLOOKUP(FACT_INCLUDES[[#This Row],[Order ID]], ORDERS[], 5)</f>
        <v>ABP8789@gmail.com</v>
      </c>
      <c r="I343" s="4">
        <f>VLOOKUP(FACT_INCLUDES[[#This Row],[Order ID]], ORDERS[], 6)</f>
        <v>25</v>
      </c>
      <c r="J343" s="54">
        <f>VLOOKUP(FACT_INCLUDES[[#This Row],[Order ID]], ORDERS[], 7)</f>
        <v>0</v>
      </c>
      <c r="K343" s="33">
        <v>0</v>
      </c>
      <c r="L343" s="4">
        <f>VLOOKUP(FACT_INCLUDES[[#This Row],[DW Version]], VERSIONS[], 2)</f>
        <v>27</v>
      </c>
      <c r="M343" s="4">
        <f>VLOOKUP(FACT_INCLUDES[[#This Row],[DW Version]], VERSIONS[], 3)</f>
        <v>11.5</v>
      </c>
      <c r="N343" s="4" t="str">
        <f>VLOOKUP(FACT_INCLUDES[[#This Row],[DW Version]], VERSIONS[], 4)</f>
        <v>white</v>
      </c>
      <c r="O343" s="51">
        <f>VLOOKUP(FACT_INCLUDES[[#This Row],[DW Version]], VERSIONS[], 5)</f>
        <v>79.726792777182794</v>
      </c>
      <c r="P343" s="4" t="str">
        <f>VLOOKUP(FACT_INCLUDES[[#This Row],[DW Version]], VERSIONS[], 6)</f>
        <v>Structure</v>
      </c>
      <c r="Q343" s="4" t="str">
        <f>VLOOKUP(FACT_INCLUDES[[#This Row],[DW Version]], VERSIONS[], 7)</f>
        <v>Shoe</v>
      </c>
      <c r="R343" s="51">
        <f>FACT_INCLUDES[[#This Row],[Version Price]]*FACT_INCLUDES[[#This Row],[Quantity]]</f>
        <v>239.18037833154838</v>
      </c>
      <c r="S343" s="51">
        <f>FACT_INCLUDES[[#This Row],[Amount]]*(1-FACT_INCLUDES[[#This Row],[Order Discount]])</f>
        <v>239.18037833154838</v>
      </c>
      <c r="T343" s="51">
        <f t="shared" si="5"/>
        <v>443.02048645943535</v>
      </c>
      <c r="U343" s="57">
        <f>FACT_INCLUDES[[#This Row],[Income]]/FACT_INCLUDES[[#This Row],[Total Order Income]]</f>
        <v>0.53988559365064182</v>
      </c>
      <c r="V343" s="33">
        <f>IF(FACT_INCLUDES[[#This Row],[Order Gap]]&gt;10, 1, 0)/COUNTIFS(FACT_INCLUDES[Order ID], FACT_INCLUDES[[#This Row],[Order ID]])</f>
        <v>0</v>
      </c>
      <c r="W343" s="33">
        <f>IF(FACT_INCLUDES[[#This Row],[Order Type]]="Online", 1, 0)/COUNTIFS(FACT_INCLUDES[Order ID], FACT_INCLUDES[[#This Row],[Order ID]])</f>
        <v>0</v>
      </c>
      <c r="X343" s="52">
        <v>685.31864390855355</v>
      </c>
      <c r="Y343" s="52">
        <v>614.96702885197749</v>
      </c>
      <c r="Z343" s="64">
        <f>IF(FACT_INCLUDES[[#This Row],[Order Type]]="Online", 1, 0)*FACT_INCLUDES[[#This Row],[Income]]</f>
        <v>0</v>
      </c>
    </row>
    <row r="344" spans="1:26" x14ac:dyDescent="0.3">
      <c r="A344" s="4">
        <v>64</v>
      </c>
      <c r="B344" s="4">
        <v>30</v>
      </c>
      <c r="C344" s="4">
        <v>74</v>
      </c>
      <c r="D344" s="58">
        <v>4</v>
      </c>
      <c r="E344" s="28">
        <f>VLOOKUP(FACT_INCLUDES[[#This Row],[Order ID]], ORDERS[], 2)</f>
        <v>39834.409541729197</v>
      </c>
      <c r="F344" s="28">
        <f>VLOOKUP(FACT_INCLUDES[[#This Row],[Order ID]], ORDERS[], 3)</f>
        <v>39834.409541729197</v>
      </c>
      <c r="G344" s="4" t="str">
        <f>VLOOKUP(FACT_INCLUDES[[#This Row],[Order ID]], ORDERS[], 4)</f>
        <v>In-Store</v>
      </c>
      <c r="H344" s="4" t="str">
        <f>VLOOKUP(FACT_INCLUDES[[#This Row],[Order ID]], ORDERS[], 5)</f>
        <v>XCF7150@gmail.com</v>
      </c>
      <c r="I344" s="4">
        <f>VLOOKUP(FACT_INCLUDES[[#This Row],[Order ID]], ORDERS[], 6)</f>
        <v>8</v>
      </c>
      <c r="J344" s="54">
        <f>VLOOKUP(FACT_INCLUDES[[#This Row],[Order ID]], ORDERS[], 7)</f>
        <v>0.05</v>
      </c>
      <c r="K344" s="33">
        <v>0</v>
      </c>
      <c r="L344" s="4">
        <f>VLOOKUP(FACT_INCLUDES[[#This Row],[DW Version]], VERSIONS[], 2)</f>
        <v>7</v>
      </c>
      <c r="M344" s="4">
        <f>VLOOKUP(FACT_INCLUDES[[#This Row],[DW Version]], VERSIONS[], 3)</f>
        <v>11.5</v>
      </c>
      <c r="N344" s="4" t="str">
        <f>VLOOKUP(FACT_INCLUDES[[#This Row],[DW Version]], VERSIONS[], 4)</f>
        <v>purple</v>
      </c>
      <c r="O344" s="51">
        <f>VLOOKUP(FACT_INCLUDES[[#This Row],[DW Version]], VERSIONS[], 5)</f>
        <v>55.341813645480869</v>
      </c>
      <c r="P344" s="4" t="str">
        <f>VLOOKUP(FACT_INCLUDES[[#This Row],[DW Version]], VERSIONS[], 6)</f>
        <v>Blazer</v>
      </c>
      <c r="Q344" s="4" t="str">
        <f>VLOOKUP(FACT_INCLUDES[[#This Row],[DW Version]], VERSIONS[], 7)</f>
        <v>Shoe</v>
      </c>
      <c r="R344" s="51">
        <f>FACT_INCLUDES[[#This Row],[Version Price]]*FACT_INCLUDES[[#This Row],[Quantity]]</f>
        <v>221.36725458192348</v>
      </c>
      <c r="S344" s="51">
        <f>FACT_INCLUDES[[#This Row],[Amount]]*(1-FACT_INCLUDES[[#This Row],[Order Discount]])</f>
        <v>210.2988918528273</v>
      </c>
      <c r="T344" s="51">
        <f t="shared" si="5"/>
        <v>345.91946704651451</v>
      </c>
      <c r="U344" s="57">
        <f>FACT_INCLUDES[[#This Row],[Income]]/FACT_INCLUDES[[#This Row],[Total Order Income]]</f>
        <v>0.60794176647060216</v>
      </c>
      <c r="V344" s="33">
        <f>IF(FACT_INCLUDES[[#This Row],[Order Gap]]&gt;10, 1, 0)/COUNTIFS(FACT_INCLUDES[Order ID], FACT_INCLUDES[[#This Row],[Order ID]])</f>
        <v>0</v>
      </c>
      <c r="W344" s="33">
        <f>IF(FACT_INCLUDES[[#This Row],[Order Type]]="Online", 1, 0)/COUNTIFS(FACT_INCLUDES[Order ID], FACT_INCLUDES[[#This Row],[Order ID]])</f>
        <v>0</v>
      </c>
      <c r="X344" s="52">
        <v>685.31864390855355</v>
      </c>
      <c r="Y344" s="52">
        <v>614.96702885197749</v>
      </c>
      <c r="Z344" s="64">
        <f>IF(FACT_INCLUDES[[#This Row],[Order Type]]="Online", 1, 0)*FACT_INCLUDES[[#This Row],[Income]]</f>
        <v>0</v>
      </c>
    </row>
    <row r="345" spans="1:26" x14ac:dyDescent="0.3">
      <c r="A345" s="4">
        <v>65</v>
      </c>
      <c r="B345" s="4">
        <v>30</v>
      </c>
      <c r="C345" s="4">
        <v>434</v>
      </c>
      <c r="D345" s="58">
        <v>1</v>
      </c>
      <c r="E345" s="28">
        <f>VLOOKUP(FACT_INCLUDES[[#This Row],[Order ID]], ORDERS[], 2)</f>
        <v>39834.409541729197</v>
      </c>
      <c r="F345" s="28">
        <f>VLOOKUP(FACT_INCLUDES[[#This Row],[Order ID]], ORDERS[], 3)</f>
        <v>39834.409541729197</v>
      </c>
      <c r="G345" s="4" t="str">
        <f>VLOOKUP(FACT_INCLUDES[[#This Row],[Order ID]], ORDERS[], 4)</f>
        <v>In-Store</v>
      </c>
      <c r="H345" s="4" t="str">
        <f>VLOOKUP(FACT_INCLUDES[[#This Row],[Order ID]], ORDERS[], 5)</f>
        <v>XCF7150@gmail.com</v>
      </c>
      <c r="I345" s="4">
        <f>VLOOKUP(FACT_INCLUDES[[#This Row],[Order ID]], ORDERS[], 6)</f>
        <v>8</v>
      </c>
      <c r="J345" s="54">
        <f>VLOOKUP(FACT_INCLUDES[[#This Row],[Order ID]], ORDERS[], 7)</f>
        <v>0.05</v>
      </c>
      <c r="K345" s="33">
        <v>0</v>
      </c>
      <c r="L345" s="4">
        <f>VLOOKUP(FACT_INCLUDES[[#This Row],[DW Version]], VERSIONS[], 2)</f>
        <v>45</v>
      </c>
      <c r="M345" s="4">
        <f>VLOOKUP(FACT_INCLUDES[[#This Row],[DW Version]], VERSIONS[], 3)</f>
        <v>5.5</v>
      </c>
      <c r="N345" s="4" t="str">
        <f>VLOOKUP(FACT_INCLUDES[[#This Row],[DW Version]], VERSIONS[], 4)</f>
        <v>black</v>
      </c>
      <c r="O345" s="51">
        <f>VLOOKUP(FACT_INCLUDES[[#This Row],[DW Version]], VERSIONS[], 5)</f>
        <v>40.981979472548282</v>
      </c>
      <c r="P345" s="4" t="str">
        <f>VLOOKUP(FACT_INCLUDES[[#This Row],[DW Version]], VERSIONS[], 6)</f>
        <v>Vapor Cage 4</v>
      </c>
      <c r="Q345" s="4" t="str">
        <f>VLOOKUP(FACT_INCLUDES[[#This Row],[DW Version]], VERSIONS[], 7)</f>
        <v>Shoe</v>
      </c>
      <c r="R345" s="51">
        <f>FACT_INCLUDES[[#This Row],[Version Price]]*FACT_INCLUDES[[#This Row],[Quantity]]</f>
        <v>40.981979472548282</v>
      </c>
      <c r="S345" s="51">
        <f>FACT_INCLUDES[[#This Row],[Amount]]*(1-FACT_INCLUDES[[#This Row],[Order Discount]])</f>
        <v>38.932880498920866</v>
      </c>
      <c r="T345" s="51">
        <f t="shared" si="5"/>
        <v>345.91946704651451</v>
      </c>
      <c r="U345" s="57">
        <f>FACT_INCLUDES[[#This Row],[Income]]/FACT_INCLUDES[[#This Row],[Total Order Income]]</f>
        <v>0.1125489722545326</v>
      </c>
      <c r="V345" s="33">
        <f>IF(FACT_INCLUDES[[#This Row],[Order Gap]]&gt;10, 1, 0)/COUNTIFS(FACT_INCLUDES[Order ID], FACT_INCLUDES[[#This Row],[Order ID]])</f>
        <v>0</v>
      </c>
      <c r="W345" s="33">
        <f>IF(FACT_INCLUDES[[#This Row],[Order Type]]="Online", 1, 0)/COUNTIFS(FACT_INCLUDES[Order ID], FACT_INCLUDES[[#This Row],[Order ID]])</f>
        <v>0</v>
      </c>
      <c r="X345" s="52">
        <v>685.31864390855355</v>
      </c>
      <c r="Y345" s="52">
        <v>614.96702885197749</v>
      </c>
      <c r="Z345" s="64">
        <f>IF(FACT_INCLUDES[[#This Row],[Order Type]]="Online", 1, 0)*FACT_INCLUDES[[#This Row],[Income]]</f>
        <v>0</v>
      </c>
    </row>
    <row r="346" spans="1:26" x14ac:dyDescent="0.3">
      <c r="A346" s="4">
        <v>66</v>
      </c>
      <c r="B346" s="4">
        <v>30</v>
      </c>
      <c r="C346" s="4">
        <v>786</v>
      </c>
      <c r="D346" s="58">
        <v>1</v>
      </c>
      <c r="E346" s="28">
        <f>VLOOKUP(FACT_INCLUDES[[#This Row],[Order ID]], ORDERS[], 2)</f>
        <v>39834.409541729197</v>
      </c>
      <c r="F346" s="28">
        <f>VLOOKUP(FACT_INCLUDES[[#This Row],[Order ID]], ORDERS[], 3)</f>
        <v>39834.409541729197</v>
      </c>
      <c r="G346" s="4" t="str">
        <f>VLOOKUP(FACT_INCLUDES[[#This Row],[Order ID]], ORDERS[], 4)</f>
        <v>In-Store</v>
      </c>
      <c r="H346" s="4" t="str">
        <f>VLOOKUP(FACT_INCLUDES[[#This Row],[Order ID]], ORDERS[], 5)</f>
        <v>XCF7150@gmail.com</v>
      </c>
      <c r="I346" s="4">
        <f>VLOOKUP(FACT_INCLUDES[[#This Row],[Order ID]], ORDERS[], 6)</f>
        <v>8</v>
      </c>
      <c r="J346" s="54">
        <f>VLOOKUP(FACT_INCLUDES[[#This Row],[Order ID]], ORDERS[], 7)</f>
        <v>0.05</v>
      </c>
      <c r="K346" s="33">
        <v>0</v>
      </c>
      <c r="L346" s="4">
        <f>VLOOKUP(FACT_INCLUDES[[#This Row],[DW Version]], VERSIONS[], 2)</f>
        <v>80</v>
      </c>
      <c r="M346" s="4">
        <f>VLOOKUP(FACT_INCLUDES[[#This Row],[DW Version]], VERSIONS[], 3)</f>
        <v>9</v>
      </c>
      <c r="N346" s="4" t="str">
        <f>VLOOKUP(FACT_INCLUDES[[#This Row],[DW Version]], VERSIONS[], 4)</f>
        <v>red</v>
      </c>
      <c r="O346" s="51">
        <f>VLOOKUP(FACT_INCLUDES[[#This Row],[DW Version]], VERSIONS[], 5)</f>
        <v>101.77652073133299</v>
      </c>
      <c r="P346" s="4" t="str">
        <f>VLOOKUP(FACT_INCLUDES[[#This Row],[DW Version]], VERSIONS[], 6)</f>
        <v>Quest 3</v>
      </c>
      <c r="Q346" s="4" t="str">
        <f>VLOOKUP(FACT_INCLUDES[[#This Row],[DW Version]], VERSIONS[], 7)</f>
        <v>Shoe</v>
      </c>
      <c r="R346" s="51">
        <f>FACT_INCLUDES[[#This Row],[Version Price]]*FACT_INCLUDES[[#This Row],[Quantity]]</f>
        <v>101.77652073133299</v>
      </c>
      <c r="S346" s="51">
        <f>FACT_INCLUDES[[#This Row],[Amount]]*(1-FACT_INCLUDES[[#This Row],[Order Discount]])</f>
        <v>96.687694694766336</v>
      </c>
      <c r="T346" s="51">
        <f t="shared" si="5"/>
        <v>345.91946704651451</v>
      </c>
      <c r="U346" s="57">
        <f>FACT_INCLUDES[[#This Row],[Income]]/FACT_INCLUDES[[#This Row],[Total Order Income]]</f>
        <v>0.27950926127486514</v>
      </c>
      <c r="V346" s="33">
        <f>IF(FACT_INCLUDES[[#This Row],[Order Gap]]&gt;10, 1, 0)/COUNTIFS(FACT_INCLUDES[Order ID], FACT_INCLUDES[[#This Row],[Order ID]])</f>
        <v>0</v>
      </c>
      <c r="W346" s="33">
        <f>IF(FACT_INCLUDES[[#This Row],[Order Type]]="Online", 1, 0)/COUNTIFS(FACT_INCLUDES[Order ID], FACT_INCLUDES[[#This Row],[Order ID]])</f>
        <v>0</v>
      </c>
      <c r="X346" s="52">
        <v>685.31864390855355</v>
      </c>
      <c r="Y346" s="52">
        <v>614.96702885197749</v>
      </c>
      <c r="Z346" s="64">
        <f>IF(FACT_INCLUDES[[#This Row],[Order Type]]="Online", 1, 0)*FACT_INCLUDES[[#This Row],[Income]]</f>
        <v>0</v>
      </c>
    </row>
    <row r="347" spans="1:26" x14ac:dyDescent="0.3">
      <c r="A347" s="4">
        <v>111</v>
      </c>
      <c r="B347" s="4">
        <v>48</v>
      </c>
      <c r="C347" s="4">
        <v>378</v>
      </c>
      <c r="D347" s="58">
        <v>4</v>
      </c>
      <c r="E347" s="28">
        <f>VLOOKUP(FACT_INCLUDES[[#This Row],[Order ID]], ORDERS[], 2)</f>
        <v>39860.271353544806</v>
      </c>
      <c r="F347" s="28">
        <f>VLOOKUP(FACT_INCLUDES[[#This Row],[Order ID]], ORDERS[], 3)</f>
        <v>39860.271353544806</v>
      </c>
      <c r="G347" s="4" t="str">
        <f>VLOOKUP(FACT_INCLUDES[[#This Row],[Order ID]], ORDERS[], 4)</f>
        <v>In-Store</v>
      </c>
      <c r="H347" s="4" t="str">
        <f>VLOOKUP(FACT_INCLUDES[[#This Row],[Order ID]], ORDERS[], 5)</f>
        <v>WTU3233@gmail.com</v>
      </c>
      <c r="I347" s="4">
        <f>VLOOKUP(FACT_INCLUDES[[#This Row],[Order ID]], ORDERS[], 6)</f>
        <v>21</v>
      </c>
      <c r="J347" s="54">
        <f>VLOOKUP(FACT_INCLUDES[[#This Row],[Order ID]], ORDERS[], 7)</f>
        <v>0</v>
      </c>
      <c r="K347" s="33">
        <v>0</v>
      </c>
      <c r="L347" s="4">
        <f>VLOOKUP(FACT_INCLUDES[[#This Row],[DW Version]], VERSIONS[], 2)</f>
        <v>38</v>
      </c>
      <c r="M347" s="4">
        <f>VLOOKUP(FACT_INCLUDES[[#This Row],[DW Version]], VERSIONS[], 3)</f>
        <v>9.5</v>
      </c>
      <c r="N347" s="4" t="str">
        <f>VLOOKUP(FACT_INCLUDES[[#This Row],[DW Version]], VERSIONS[], 4)</f>
        <v>pink</v>
      </c>
      <c r="O347" s="51">
        <f>VLOOKUP(FACT_INCLUDES[[#This Row],[DW Version]], VERSIONS[], 5)</f>
        <v>120.76342936802587</v>
      </c>
      <c r="P347" s="4" t="str">
        <f>VLOOKUP(FACT_INCLUDES[[#This Row],[DW Version]], VERSIONS[], 6)</f>
        <v>Free RN 5.0</v>
      </c>
      <c r="Q347" s="4" t="str">
        <f>VLOOKUP(FACT_INCLUDES[[#This Row],[DW Version]], VERSIONS[], 7)</f>
        <v>Shoe</v>
      </c>
      <c r="R347" s="51">
        <f>FACT_INCLUDES[[#This Row],[Version Price]]*FACT_INCLUDES[[#This Row],[Quantity]]</f>
        <v>483.05371747210347</v>
      </c>
      <c r="S347" s="51">
        <f>FACT_INCLUDES[[#This Row],[Amount]]*(1-FACT_INCLUDES[[#This Row],[Order Discount]])</f>
        <v>483.05371747210347</v>
      </c>
      <c r="T347" s="51">
        <f t="shared" si="5"/>
        <v>1149.8326710251476</v>
      </c>
      <c r="U347" s="57">
        <f>FACT_INCLUDES[[#This Row],[Income]]/FACT_INCLUDES[[#This Row],[Total Order Income]]</f>
        <v>0.42010783798779255</v>
      </c>
      <c r="V347" s="33">
        <f>IF(FACT_INCLUDES[[#This Row],[Order Gap]]&gt;10, 1, 0)/COUNTIFS(FACT_INCLUDES[Order ID], FACT_INCLUDES[[#This Row],[Order ID]])</f>
        <v>0</v>
      </c>
      <c r="W347" s="33">
        <f>IF(FACT_INCLUDES[[#This Row],[Order Type]]="Online", 1, 0)/COUNTIFS(FACT_INCLUDES[Order ID], FACT_INCLUDES[[#This Row],[Order ID]])</f>
        <v>0</v>
      </c>
      <c r="X347" s="52">
        <v>685.31864390855355</v>
      </c>
      <c r="Y347" s="52">
        <v>614.96702885197749</v>
      </c>
      <c r="Z347" s="64">
        <f>IF(FACT_INCLUDES[[#This Row],[Order Type]]="Online", 1, 0)*FACT_INCLUDES[[#This Row],[Income]]</f>
        <v>0</v>
      </c>
    </row>
    <row r="348" spans="1:26" x14ac:dyDescent="0.3">
      <c r="A348" s="4">
        <v>112</v>
      </c>
      <c r="B348" s="4">
        <v>48</v>
      </c>
      <c r="C348" s="4">
        <v>725</v>
      </c>
      <c r="D348" s="58">
        <v>2</v>
      </c>
      <c r="E348" s="28">
        <f>VLOOKUP(FACT_INCLUDES[[#This Row],[Order ID]], ORDERS[], 2)</f>
        <v>39860.271353544806</v>
      </c>
      <c r="F348" s="28">
        <f>VLOOKUP(FACT_INCLUDES[[#This Row],[Order ID]], ORDERS[], 3)</f>
        <v>39860.271353544806</v>
      </c>
      <c r="G348" s="4" t="str">
        <f>VLOOKUP(FACT_INCLUDES[[#This Row],[Order ID]], ORDERS[], 4)</f>
        <v>In-Store</v>
      </c>
      <c r="H348" s="4" t="str">
        <f>VLOOKUP(FACT_INCLUDES[[#This Row],[Order ID]], ORDERS[], 5)</f>
        <v>WTU3233@gmail.com</v>
      </c>
      <c r="I348" s="4">
        <f>VLOOKUP(FACT_INCLUDES[[#This Row],[Order ID]], ORDERS[], 6)</f>
        <v>21</v>
      </c>
      <c r="J348" s="54">
        <f>VLOOKUP(FACT_INCLUDES[[#This Row],[Order ID]], ORDERS[], 7)</f>
        <v>0</v>
      </c>
      <c r="K348" s="33">
        <v>0</v>
      </c>
      <c r="L348" s="4">
        <f>VLOOKUP(FACT_INCLUDES[[#This Row],[DW Version]], VERSIONS[], 2)</f>
        <v>74</v>
      </c>
      <c r="M348" s="4">
        <f>VLOOKUP(FACT_INCLUDES[[#This Row],[DW Version]], VERSIONS[], 3)</f>
        <v>7.5</v>
      </c>
      <c r="N348" s="4" t="str">
        <f>VLOOKUP(FACT_INCLUDES[[#This Row],[DW Version]], VERSIONS[], 4)</f>
        <v>black</v>
      </c>
      <c r="O348" s="51">
        <f>VLOOKUP(FACT_INCLUDES[[#This Row],[DW Version]], VERSIONS[], 5)</f>
        <v>333.38947677652203</v>
      </c>
      <c r="P348" s="4" t="str">
        <f>VLOOKUP(FACT_INCLUDES[[#This Row],[DW Version]], VERSIONS[], 6)</f>
        <v>Nike Soccer Ball</v>
      </c>
      <c r="Q348" s="4" t="str">
        <f>VLOOKUP(FACT_INCLUDES[[#This Row],[DW Version]], VERSIONS[], 7)</f>
        <v>Sport Equipment</v>
      </c>
      <c r="R348" s="51">
        <f>FACT_INCLUDES[[#This Row],[Version Price]]*FACT_INCLUDES[[#This Row],[Quantity]]</f>
        <v>666.77895355304406</v>
      </c>
      <c r="S348" s="51">
        <f>FACT_INCLUDES[[#This Row],[Amount]]*(1-FACT_INCLUDES[[#This Row],[Order Discount]])</f>
        <v>666.77895355304406</v>
      </c>
      <c r="T348" s="51">
        <f t="shared" si="5"/>
        <v>1149.8326710251476</v>
      </c>
      <c r="U348" s="57">
        <f>FACT_INCLUDES[[#This Row],[Income]]/FACT_INCLUDES[[#This Row],[Total Order Income]]</f>
        <v>0.57989216201220739</v>
      </c>
      <c r="V348" s="33">
        <f>IF(FACT_INCLUDES[[#This Row],[Order Gap]]&gt;10, 1, 0)/COUNTIFS(FACT_INCLUDES[Order ID], FACT_INCLUDES[[#This Row],[Order ID]])</f>
        <v>0</v>
      </c>
      <c r="W348" s="33">
        <f>IF(FACT_INCLUDES[[#This Row],[Order Type]]="Online", 1, 0)/COUNTIFS(FACT_INCLUDES[Order ID], FACT_INCLUDES[[#This Row],[Order ID]])</f>
        <v>0</v>
      </c>
      <c r="X348" s="52">
        <v>685.31864390855355</v>
      </c>
      <c r="Y348" s="52">
        <v>614.96702885197749</v>
      </c>
      <c r="Z348" s="64">
        <f>IF(FACT_INCLUDES[[#This Row],[Order Type]]="Online", 1, 0)*FACT_INCLUDES[[#This Row],[Income]]</f>
        <v>0</v>
      </c>
    </row>
    <row r="349" spans="1:26" x14ac:dyDescent="0.3">
      <c r="A349" s="4">
        <v>198</v>
      </c>
      <c r="B349" s="4">
        <v>90</v>
      </c>
      <c r="C349" s="4">
        <v>770</v>
      </c>
      <c r="D349" s="58">
        <v>3</v>
      </c>
      <c r="E349" s="28">
        <f>VLOOKUP(FACT_INCLUDES[[#This Row],[Order ID]], ORDERS[], 2)</f>
        <v>39897.498350311893</v>
      </c>
      <c r="F349" s="28">
        <f>VLOOKUP(FACT_INCLUDES[[#This Row],[Order ID]], ORDERS[], 3)</f>
        <v>39911.498350311893</v>
      </c>
      <c r="G349" s="4" t="str">
        <f>VLOOKUP(FACT_INCLUDES[[#This Row],[Order ID]], ORDERS[], 4)</f>
        <v>Online</v>
      </c>
      <c r="H349" s="4" t="str">
        <f>VLOOKUP(FACT_INCLUDES[[#This Row],[Order ID]], ORDERS[], 5)</f>
        <v>ZLD5831@gmail.com</v>
      </c>
      <c r="I349" s="4">
        <f>VLOOKUP(FACT_INCLUDES[[#This Row],[Order ID]], ORDERS[], 6)</f>
        <v>0</v>
      </c>
      <c r="J349" s="54">
        <f>VLOOKUP(FACT_INCLUDES[[#This Row],[Order ID]], ORDERS[], 7)</f>
        <v>0</v>
      </c>
      <c r="K349" s="33">
        <v>14</v>
      </c>
      <c r="L349" s="4">
        <f>VLOOKUP(FACT_INCLUDES[[#This Row],[DW Version]], VERSIONS[], 2)</f>
        <v>79</v>
      </c>
      <c r="M349" s="4">
        <f>VLOOKUP(FACT_INCLUDES[[#This Row],[DW Version]], VERSIONS[], 3)</f>
        <v>8.5</v>
      </c>
      <c r="N349" s="4" t="str">
        <f>VLOOKUP(FACT_INCLUDES[[#This Row],[DW Version]], VERSIONS[], 4)</f>
        <v>white</v>
      </c>
      <c r="O349" s="51">
        <f>VLOOKUP(FACT_INCLUDES[[#This Row],[DW Version]], VERSIONS[], 5)</f>
        <v>364.56044372186113</v>
      </c>
      <c r="P349" s="4" t="str">
        <f>VLOOKUP(FACT_INCLUDES[[#This Row],[DW Version]], VERSIONS[], 6)</f>
        <v>Zoom Gravity</v>
      </c>
      <c r="Q349" s="4" t="str">
        <f>VLOOKUP(FACT_INCLUDES[[#This Row],[DW Version]], VERSIONS[], 7)</f>
        <v>Shoe</v>
      </c>
      <c r="R349" s="51">
        <f>FACT_INCLUDES[[#This Row],[Version Price]]*FACT_INCLUDES[[#This Row],[Quantity]]</f>
        <v>1093.6813311655833</v>
      </c>
      <c r="S349" s="51">
        <f>FACT_INCLUDES[[#This Row],[Amount]]*(1-FACT_INCLUDES[[#This Row],[Order Discount]])</f>
        <v>1093.6813311655833</v>
      </c>
      <c r="T349" s="51">
        <f t="shared" si="5"/>
        <v>1093.6813311655833</v>
      </c>
      <c r="U349" s="57">
        <f>FACT_INCLUDES[[#This Row],[Income]]/FACT_INCLUDES[[#This Row],[Total Order Income]]</f>
        <v>1</v>
      </c>
      <c r="V349" s="33">
        <f>IF(FACT_INCLUDES[[#This Row],[Order Gap]]&gt;10, 1, 0)/COUNTIFS(FACT_INCLUDES[Order ID], FACT_INCLUDES[[#This Row],[Order ID]])</f>
        <v>1</v>
      </c>
      <c r="W349" s="33">
        <f>IF(FACT_INCLUDES[[#This Row],[Order Type]]="Online", 1, 0)/COUNTIFS(FACT_INCLUDES[Order ID], FACT_INCLUDES[[#This Row],[Order ID]])</f>
        <v>1</v>
      </c>
      <c r="X349" s="52">
        <v>685.31864390855355</v>
      </c>
      <c r="Y349" s="52">
        <v>614.96702885197749</v>
      </c>
      <c r="Z349" s="64">
        <f>IF(FACT_INCLUDES[[#This Row],[Order Type]]="Online", 1, 0)*FACT_INCLUDES[[#This Row],[Income]]</f>
        <v>1093.6813311655833</v>
      </c>
    </row>
    <row r="350" spans="1:26" x14ac:dyDescent="0.3">
      <c r="A350" s="4">
        <v>290</v>
      </c>
      <c r="B350" s="4">
        <v>140</v>
      </c>
      <c r="C350" s="4">
        <v>168</v>
      </c>
      <c r="D350" s="58">
        <v>2</v>
      </c>
      <c r="E350" s="28">
        <f>VLOOKUP(FACT_INCLUDES[[#This Row],[Order ID]], ORDERS[], 2)</f>
        <v>39935.816126375386</v>
      </c>
      <c r="F350" s="28">
        <f>VLOOKUP(FACT_INCLUDES[[#This Row],[Order ID]], ORDERS[], 3)</f>
        <v>39952.816126375386</v>
      </c>
      <c r="G350" s="4" t="str">
        <f>VLOOKUP(FACT_INCLUDES[[#This Row],[Order ID]], ORDERS[], 4)</f>
        <v>Online</v>
      </c>
      <c r="H350" s="4" t="str">
        <f>VLOOKUP(FACT_INCLUDES[[#This Row],[Order ID]], ORDERS[], 5)</f>
        <v>BPW8012@gmail.com</v>
      </c>
      <c r="I350" s="4">
        <f>VLOOKUP(FACT_INCLUDES[[#This Row],[Order ID]], ORDERS[], 6)</f>
        <v>0</v>
      </c>
      <c r="J350" s="54">
        <f>VLOOKUP(FACT_INCLUDES[[#This Row],[Order ID]], ORDERS[], 7)</f>
        <v>0</v>
      </c>
      <c r="K350" s="33">
        <v>17</v>
      </c>
      <c r="L350" s="4">
        <f>VLOOKUP(FACT_INCLUDES[[#This Row],[DW Version]], VERSIONS[], 2)</f>
        <v>17</v>
      </c>
      <c r="M350" s="4">
        <f>VLOOKUP(FACT_INCLUDES[[#This Row],[DW Version]], VERSIONS[], 3)</f>
        <v>4</v>
      </c>
      <c r="N350" s="4" t="str">
        <f>VLOOKUP(FACT_INCLUDES[[#This Row],[DW Version]], VERSIONS[], 4)</f>
        <v>white</v>
      </c>
      <c r="O350" s="51">
        <f>VLOOKUP(FACT_INCLUDES[[#This Row],[DW Version]], VERSIONS[], 5)</f>
        <v>291.88408957142144</v>
      </c>
      <c r="P350" s="4" t="str">
        <f>VLOOKUP(FACT_INCLUDES[[#This Row],[DW Version]], VERSIONS[], 6)</f>
        <v>Free Run</v>
      </c>
      <c r="Q350" s="4" t="str">
        <f>VLOOKUP(FACT_INCLUDES[[#This Row],[DW Version]], VERSIONS[], 7)</f>
        <v>Shoe</v>
      </c>
      <c r="R350" s="51">
        <f>FACT_INCLUDES[[#This Row],[Version Price]]*FACT_INCLUDES[[#This Row],[Quantity]]</f>
        <v>583.76817914284288</v>
      </c>
      <c r="S350" s="51">
        <f>FACT_INCLUDES[[#This Row],[Amount]]*(1-FACT_INCLUDES[[#This Row],[Order Discount]])</f>
        <v>583.76817914284288</v>
      </c>
      <c r="T350" s="51">
        <f t="shared" si="5"/>
        <v>583.76817914284288</v>
      </c>
      <c r="U350" s="57">
        <f>FACT_INCLUDES[[#This Row],[Income]]/FACT_INCLUDES[[#This Row],[Total Order Income]]</f>
        <v>1</v>
      </c>
      <c r="V350" s="33">
        <f>IF(FACT_INCLUDES[[#This Row],[Order Gap]]&gt;10, 1, 0)/COUNTIFS(FACT_INCLUDES[Order ID], FACT_INCLUDES[[#This Row],[Order ID]])</f>
        <v>1</v>
      </c>
      <c r="W350" s="33">
        <f>IF(FACT_INCLUDES[[#This Row],[Order Type]]="Online", 1, 0)/COUNTIFS(FACT_INCLUDES[Order ID], FACT_INCLUDES[[#This Row],[Order ID]])</f>
        <v>1</v>
      </c>
      <c r="X350" s="52">
        <v>685.31864390855355</v>
      </c>
      <c r="Y350" s="52">
        <v>614.96702885197749</v>
      </c>
      <c r="Z350" s="64">
        <f>IF(FACT_INCLUDES[[#This Row],[Order Type]]="Online", 1, 0)*FACT_INCLUDES[[#This Row],[Income]]</f>
        <v>583.76817914284288</v>
      </c>
    </row>
    <row r="351" spans="1:26" x14ac:dyDescent="0.3">
      <c r="A351" s="4">
        <v>384</v>
      </c>
      <c r="B351" s="4">
        <v>184</v>
      </c>
      <c r="C351" s="4">
        <v>565</v>
      </c>
      <c r="D351" s="58">
        <v>5</v>
      </c>
      <c r="E351" s="28">
        <f>VLOOKUP(FACT_INCLUDES[[#This Row],[Order ID]], ORDERS[], 2)</f>
        <v>40101.092457140643</v>
      </c>
      <c r="F351" s="28">
        <f>VLOOKUP(FACT_INCLUDES[[#This Row],[Order ID]], ORDERS[], 3)</f>
        <v>40107.092457140643</v>
      </c>
      <c r="G351" s="4" t="str">
        <f>VLOOKUP(FACT_INCLUDES[[#This Row],[Order ID]], ORDERS[], 4)</f>
        <v>Online</v>
      </c>
      <c r="H351" s="4" t="str">
        <f>VLOOKUP(FACT_INCLUDES[[#This Row],[Order ID]], ORDERS[], 5)</f>
        <v>SRK6859@gmail.com</v>
      </c>
      <c r="I351" s="4">
        <f>VLOOKUP(FACT_INCLUDES[[#This Row],[Order ID]], ORDERS[], 6)</f>
        <v>0</v>
      </c>
      <c r="J351" s="54">
        <f>VLOOKUP(FACT_INCLUDES[[#This Row],[Order ID]], ORDERS[], 7)</f>
        <v>0</v>
      </c>
      <c r="K351" s="33">
        <v>6</v>
      </c>
      <c r="L351" s="4">
        <f>VLOOKUP(FACT_INCLUDES[[#This Row],[DW Version]], VERSIONS[], 2)</f>
        <v>58</v>
      </c>
      <c r="M351" s="4">
        <f>VLOOKUP(FACT_INCLUDES[[#This Row],[DW Version]], VERSIONS[], 3)</f>
        <v>11.5</v>
      </c>
      <c r="N351" s="4" t="str">
        <f>VLOOKUP(FACT_INCLUDES[[#This Row],[DW Version]], VERSIONS[], 4)</f>
        <v>white</v>
      </c>
      <c r="O351" s="51">
        <f>VLOOKUP(FACT_INCLUDES[[#This Row],[DW Version]], VERSIONS[], 5)</f>
        <v>391.97127909193313</v>
      </c>
      <c r="P351" s="4" t="str">
        <f>VLOOKUP(FACT_INCLUDES[[#This Row],[DW Version]], VERSIONS[], 6)</f>
        <v>Mercurial Superfly</v>
      </c>
      <c r="Q351" s="4" t="str">
        <f>VLOOKUP(FACT_INCLUDES[[#This Row],[DW Version]], VERSIONS[], 7)</f>
        <v>Shoe</v>
      </c>
      <c r="R351" s="51">
        <f>FACT_INCLUDES[[#This Row],[Version Price]]*FACT_INCLUDES[[#This Row],[Quantity]]</f>
        <v>1959.8563954596657</v>
      </c>
      <c r="S351" s="51">
        <f>FACT_INCLUDES[[#This Row],[Amount]]*(1-FACT_INCLUDES[[#This Row],[Order Discount]])</f>
        <v>1959.8563954596657</v>
      </c>
      <c r="T351" s="51">
        <f t="shared" si="5"/>
        <v>2258.6623438653692</v>
      </c>
      <c r="U351" s="57">
        <f>FACT_INCLUDES[[#This Row],[Income]]/FACT_INCLUDES[[#This Row],[Total Order Income]]</f>
        <v>0.86770667637981647</v>
      </c>
      <c r="V351" s="33">
        <f>IF(FACT_INCLUDES[[#This Row],[Order Gap]]&gt;10, 1, 0)/COUNTIFS(FACT_INCLUDES[Order ID], FACT_INCLUDES[[#This Row],[Order ID]])</f>
        <v>0</v>
      </c>
      <c r="W351" s="33">
        <f>IF(FACT_INCLUDES[[#This Row],[Order Type]]="Online", 1, 0)/COUNTIFS(FACT_INCLUDES[Order ID], FACT_INCLUDES[[#This Row],[Order ID]])</f>
        <v>0.5</v>
      </c>
      <c r="X351" s="52">
        <v>685.31864390855355</v>
      </c>
      <c r="Y351" s="52">
        <v>614.96702885197749</v>
      </c>
      <c r="Z351" s="64">
        <f>IF(FACT_INCLUDES[[#This Row],[Order Type]]="Online", 1, 0)*FACT_INCLUDES[[#This Row],[Income]]</f>
        <v>1959.8563954596657</v>
      </c>
    </row>
    <row r="352" spans="1:26" x14ac:dyDescent="0.3">
      <c r="A352" s="4">
        <v>385</v>
      </c>
      <c r="B352" s="4">
        <v>184</v>
      </c>
      <c r="C352" s="4">
        <v>868</v>
      </c>
      <c r="D352" s="58">
        <v>1</v>
      </c>
      <c r="E352" s="28">
        <f>VLOOKUP(FACT_INCLUDES[[#This Row],[Order ID]], ORDERS[], 2)</f>
        <v>40101.092457140643</v>
      </c>
      <c r="F352" s="28">
        <f>VLOOKUP(FACT_INCLUDES[[#This Row],[Order ID]], ORDERS[], 3)</f>
        <v>40107.092457140643</v>
      </c>
      <c r="G352" s="4" t="str">
        <f>VLOOKUP(FACT_INCLUDES[[#This Row],[Order ID]], ORDERS[], 4)</f>
        <v>Online</v>
      </c>
      <c r="H352" s="4" t="str">
        <f>VLOOKUP(FACT_INCLUDES[[#This Row],[Order ID]], ORDERS[], 5)</f>
        <v>SRK6859@gmail.com</v>
      </c>
      <c r="I352" s="4">
        <f>VLOOKUP(FACT_INCLUDES[[#This Row],[Order ID]], ORDERS[], 6)</f>
        <v>0</v>
      </c>
      <c r="J352" s="54">
        <f>VLOOKUP(FACT_INCLUDES[[#This Row],[Order ID]], ORDERS[], 7)</f>
        <v>0</v>
      </c>
      <c r="K352" s="33">
        <v>6</v>
      </c>
      <c r="L352" s="4">
        <f>VLOOKUP(FACT_INCLUDES[[#This Row],[DW Version]], VERSIONS[], 2)</f>
        <v>88</v>
      </c>
      <c r="M352" s="4">
        <f>VLOOKUP(FACT_INCLUDES[[#This Row],[DW Version]], VERSIONS[], 3)</f>
        <v>9.5</v>
      </c>
      <c r="N352" s="4" t="str">
        <f>VLOOKUP(FACT_INCLUDES[[#This Row],[DW Version]], VERSIONS[], 4)</f>
        <v>white</v>
      </c>
      <c r="O352" s="51">
        <f>VLOOKUP(FACT_INCLUDES[[#This Row],[DW Version]], VERSIONS[], 5)</f>
        <v>298.8059484057033</v>
      </c>
      <c r="P352" s="4" t="str">
        <f>VLOOKUP(FACT_INCLUDES[[#This Row],[DW Version]], VERSIONS[], 6)</f>
        <v>React Infinity Run</v>
      </c>
      <c r="Q352" s="4" t="str">
        <f>VLOOKUP(FACT_INCLUDES[[#This Row],[DW Version]], VERSIONS[], 7)</f>
        <v>Shoe</v>
      </c>
      <c r="R352" s="51">
        <f>FACT_INCLUDES[[#This Row],[Version Price]]*FACT_INCLUDES[[#This Row],[Quantity]]</f>
        <v>298.8059484057033</v>
      </c>
      <c r="S352" s="51">
        <f>FACT_INCLUDES[[#This Row],[Amount]]*(1-FACT_INCLUDES[[#This Row],[Order Discount]])</f>
        <v>298.8059484057033</v>
      </c>
      <c r="T352" s="51">
        <f t="shared" si="5"/>
        <v>2258.6623438653692</v>
      </c>
      <c r="U352" s="57">
        <f>FACT_INCLUDES[[#This Row],[Income]]/FACT_INCLUDES[[#This Row],[Total Order Income]]</f>
        <v>0.13229332362018342</v>
      </c>
      <c r="V352" s="33">
        <f>IF(FACT_INCLUDES[[#This Row],[Order Gap]]&gt;10, 1, 0)/COUNTIFS(FACT_INCLUDES[Order ID], FACT_INCLUDES[[#This Row],[Order ID]])</f>
        <v>0</v>
      </c>
      <c r="W352" s="33">
        <f>IF(FACT_INCLUDES[[#This Row],[Order Type]]="Online", 1, 0)/COUNTIFS(FACT_INCLUDES[Order ID], FACT_INCLUDES[[#This Row],[Order ID]])</f>
        <v>0.5</v>
      </c>
      <c r="X352" s="52">
        <v>685.31864390855355</v>
      </c>
      <c r="Y352" s="52">
        <v>614.96702885197749</v>
      </c>
      <c r="Z352" s="64">
        <f>IF(FACT_INCLUDES[[#This Row],[Order Type]]="Online", 1, 0)*FACT_INCLUDES[[#This Row],[Income]]</f>
        <v>298.8059484057033</v>
      </c>
    </row>
    <row r="353" spans="1:26" x14ac:dyDescent="0.3">
      <c r="A353" s="4">
        <v>447</v>
      </c>
      <c r="B353" s="4">
        <v>220</v>
      </c>
      <c r="C353" s="4">
        <v>195</v>
      </c>
      <c r="D353" s="58">
        <v>2</v>
      </c>
      <c r="E353" s="28">
        <f>VLOOKUP(FACT_INCLUDES[[#This Row],[Order ID]], ORDERS[], 2)</f>
        <v>40154.606327995592</v>
      </c>
      <c r="F353" s="28">
        <f>VLOOKUP(FACT_INCLUDES[[#This Row],[Order ID]], ORDERS[], 3)</f>
        <v>40170.606327995592</v>
      </c>
      <c r="G353" s="4" t="str">
        <f>VLOOKUP(FACT_INCLUDES[[#This Row],[Order ID]], ORDERS[], 4)</f>
        <v>Online</v>
      </c>
      <c r="H353" s="4" t="str">
        <f>VLOOKUP(FACT_INCLUDES[[#This Row],[Order ID]], ORDERS[], 5)</f>
        <v>EAP7369@gmail.com</v>
      </c>
      <c r="I353" s="4">
        <f>VLOOKUP(FACT_INCLUDES[[#This Row],[Order ID]], ORDERS[], 6)</f>
        <v>0</v>
      </c>
      <c r="J353" s="54">
        <f>VLOOKUP(FACT_INCLUDES[[#This Row],[Order ID]], ORDERS[], 7)</f>
        <v>0</v>
      </c>
      <c r="K353" s="33">
        <v>16</v>
      </c>
      <c r="L353" s="4">
        <f>VLOOKUP(FACT_INCLUDES[[#This Row],[DW Version]], VERSIONS[], 2)</f>
        <v>19</v>
      </c>
      <c r="M353" s="4">
        <f>VLOOKUP(FACT_INCLUDES[[#This Row],[DW Version]], VERSIONS[], 3)</f>
        <v>12.5</v>
      </c>
      <c r="N353" s="4" t="str">
        <f>VLOOKUP(FACT_INCLUDES[[#This Row],[DW Version]], VERSIONS[], 4)</f>
        <v>white</v>
      </c>
      <c r="O353" s="51">
        <f>VLOOKUP(FACT_INCLUDES[[#This Row],[DW Version]], VERSIONS[], 5)</f>
        <v>392.51946086525612</v>
      </c>
      <c r="P353" s="4" t="str">
        <f>VLOOKUP(FACT_INCLUDES[[#This Row],[DW Version]], VERSIONS[], 6)</f>
        <v>Windrunner Jacket</v>
      </c>
      <c r="Q353" s="4" t="str">
        <f>VLOOKUP(FACT_INCLUDES[[#This Row],[DW Version]], VERSIONS[], 7)</f>
        <v>Apparel</v>
      </c>
      <c r="R353" s="51">
        <f>FACT_INCLUDES[[#This Row],[Version Price]]*FACT_INCLUDES[[#This Row],[Quantity]]</f>
        <v>785.03892173051224</v>
      </c>
      <c r="S353" s="51">
        <f>FACT_INCLUDES[[#This Row],[Amount]]*(1-FACT_INCLUDES[[#This Row],[Order Discount]])</f>
        <v>785.03892173051224</v>
      </c>
      <c r="T353" s="51">
        <f t="shared" si="5"/>
        <v>1018.4643901874099</v>
      </c>
      <c r="U353" s="57">
        <f>FACT_INCLUDES[[#This Row],[Income]]/FACT_INCLUDES[[#This Row],[Total Order Income]]</f>
        <v>0.77080645066643472</v>
      </c>
      <c r="V353" s="33">
        <f>IF(FACT_INCLUDES[[#This Row],[Order Gap]]&gt;10, 1, 0)/COUNTIFS(FACT_INCLUDES[Order ID], FACT_INCLUDES[[#This Row],[Order ID]])</f>
        <v>0.5</v>
      </c>
      <c r="W353" s="33">
        <f>IF(FACT_INCLUDES[[#This Row],[Order Type]]="Online", 1, 0)/COUNTIFS(FACT_INCLUDES[Order ID], FACT_INCLUDES[[#This Row],[Order ID]])</f>
        <v>0.5</v>
      </c>
      <c r="X353" s="52">
        <v>685.31864390855355</v>
      </c>
      <c r="Y353" s="52">
        <v>614.96702885197749</v>
      </c>
      <c r="Z353" s="64">
        <f>IF(FACT_INCLUDES[[#This Row],[Order Type]]="Online", 1, 0)*FACT_INCLUDES[[#This Row],[Income]]</f>
        <v>785.03892173051224</v>
      </c>
    </row>
    <row r="354" spans="1:26" x14ac:dyDescent="0.3">
      <c r="A354" s="4">
        <v>448</v>
      </c>
      <c r="B354" s="4">
        <v>220</v>
      </c>
      <c r="C354" s="4">
        <v>255</v>
      </c>
      <c r="D354" s="58">
        <v>2</v>
      </c>
      <c r="E354" s="28">
        <f>VLOOKUP(FACT_INCLUDES[[#This Row],[Order ID]], ORDERS[], 2)</f>
        <v>40154.606327995592</v>
      </c>
      <c r="F354" s="28">
        <f>VLOOKUP(FACT_INCLUDES[[#This Row],[Order ID]], ORDERS[], 3)</f>
        <v>40170.606327995592</v>
      </c>
      <c r="G354" s="4" t="str">
        <f>VLOOKUP(FACT_INCLUDES[[#This Row],[Order ID]], ORDERS[], 4)</f>
        <v>Online</v>
      </c>
      <c r="H354" s="4" t="str">
        <f>VLOOKUP(FACT_INCLUDES[[#This Row],[Order ID]], ORDERS[], 5)</f>
        <v>EAP7369@gmail.com</v>
      </c>
      <c r="I354" s="4">
        <f>VLOOKUP(FACT_INCLUDES[[#This Row],[Order ID]], ORDERS[], 6)</f>
        <v>0</v>
      </c>
      <c r="J354" s="54">
        <f>VLOOKUP(FACT_INCLUDES[[#This Row],[Order ID]], ORDERS[], 7)</f>
        <v>0</v>
      </c>
      <c r="K354" s="33">
        <v>16</v>
      </c>
      <c r="L354" s="4">
        <f>VLOOKUP(FACT_INCLUDES[[#This Row],[DW Version]], VERSIONS[], 2)</f>
        <v>25</v>
      </c>
      <c r="M354" s="4">
        <f>VLOOKUP(FACT_INCLUDES[[#This Row],[DW Version]], VERSIONS[], 3)</f>
        <v>5.5</v>
      </c>
      <c r="N354" s="4" t="str">
        <f>VLOOKUP(FACT_INCLUDES[[#This Row],[DW Version]], VERSIONS[], 4)</f>
        <v>brown</v>
      </c>
      <c r="O354" s="51">
        <f>VLOOKUP(FACT_INCLUDES[[#This Row],[DW Version]], VERSIONS[], 5)</f>
        <v>116.71273422844882</v>
      </c>
      <c r="P354" s="4" t="str">
        <f>VLOOKUP(FACT_INCLUDES[[#This Row],[DW Version]], VERSIONS[], 6)</f>
        <v>Shox</v>
      </c>
      <c r="Q354" s="4" t="str">
        <f>VLOOKUP(FACT_INCLUDES[[#This Row],[DW Version]], VERSIONS[], 7)</f>
        <v>Shoe</v>
      </c>
      <c r="R354" s="51">
        <f>FACT_INCLUDES[[#This Row],[Version Price]]*FACT_INCLUDES[[#This Row],[Quantity]]</f>
        <v>233.42546845689765</v>
      </c>
      <c r="S354" s="51">
        <f>FACT_INCLUDES[[#This Row],[Amount]]*(1-FACT_INCLUDES[[#This Row],[Order Discount]])</f>
        <v>233.42546845689765</v>
      </c>
      <c r="T354" s="51">
        <f t="shared" si="5"/>
        <v>1018.4643901874099</v>
      </c>
      <c r="U354" s="57">
        <f>FACT_INCLUDES[[#This Row],[Income]]/FACT_INCLUDES[[#This Row],[Total Order Income]]</f>
        <v>0.22919354933356531</v>
      </c>
      <c r="V354" s="33">
        <f>IF(FACT_INCLUDES[[#This Row],[Order Gap]]&gt;10, 1, 0)/COUNTIFS(FACT_INCLUDES[Order ID], FACT_INCLUDES[[#This Row],[Order ID]])</f>
        <v>0.5</v>
      </c>
      <c r="W354" s="33">
        <f>IF(FACT_INCLUDES[[#This Row],[Order Type]]="Online", 1, 0)/COUNTIFS(FACT_INCLUDES[Order ID], FACT_INCLUDES[[#This Row],[Order ID]])</f>
        <v>0.5</v>
      </c>
      <c r="X354" s="52">
        <v>685.31864390855355</v>
      </c>
      <c r="Y354" s="52">
        <v>614.96702885197749</v>
      </c>
      <c r="Z354" s="64">
        <f>IF(FACT_INCLUDES[[#This Row],[Order Type]]="Online", 1, 0)*FACT_INCLUDES[[#This Row],[Income]]</f>
        <v>233.42546845689765</v>
      </c>
    </row>
    <row r="355" spans="1:26" x14ac:dyDescent="0.3">
      <c r="A355" s="4">
        <v>520</v>
      </c>
      <c r="B355" s="4">
        <v>255</v>
      </c>
      <c r="C355" s="4">
        <v>76</v>
      </c>
      <c r="D355" s="58">
        <v>4</v>
      </c>
      <c r="E355" s="28">
        <f>VLOOKUP(FACT_INCLUDES[[#This Row],[Order ID]], ORDERS[], 2)</f>
        <v>40047.284116419993</v>
      </c>
      <c r="F355" s="28">
        <f>VLOOKUP(FACT_INCLUDES[[#This Row],[Order ID]], ORDERS[], 3)</f>
        <v>40047.284116419993</v>
      </c>
      <c r="G355" s="4" t="str">
        <f>VLOOKUP(FACT_INCLUDES[[#This Row],[Order ID]], ORDERS[], 4)</f>
        <v>In-Store</v>
      </c>
      <c r="H355" s="4" t="str">
        <f>VLOOKUP(FACT_INCLUDES[[#This Row],[Order ID]], ORDERS[], 5)</f>
        <v>RRT5110@gmail.com</v>
      </c>
      <c r="I355" s="4">
        <f>VLOOKUP(FACT_INCLUDES[[#This Row],[Order ID]], ORDERS[], 6)</f>
        <v>25</v>
      </c>
      <c r="J355" s="54">
        <f>VLOOKUP(FACT_INCLUDES[[#This Row],[Order ID]], ORDERS[], 7)</f>
        <v>0</v>
      </c>
      <c r="K355" s="33">
        <v>0</v>
      </c>
      <c r="L355" s="4">
        <f>VLOOKUP(FACT_INCLUDES[[#This Row],[DW Version]], VERSIONS[], 2)</f>
        <v>7</v>
      </c>
      <c r="M355" s="4">
        <f>VLOOKUP(FACT_INCLUDES[[#This Row],[DW Version]], VERSIONS[], 3)</f>
        <v>12</v>
      </c>
      <c r="N355" s="4" t="str">
        <f>VLOOKUP(FACT_INCLUDES[[#This Row],[DW Version]], VERSIONS[], 4)</f>
        <v>white</v>
      </c>
      <c r="O355" s="51">
        <f>VLOOKUP(FACT_INCLUDES[[#This Row],[DW Version]], VERSIONS[], 5)</f>
        <v>235.34245576713408</v>
      </c>
      <c r="P355" s="4" t="str">
        <f>VLOOKUP(FACT_INCLUDES[[#This Row],[DW Version]], VERSIONS[], 6)</f>
        <v>Blazer</v>
      </c>
      <c r="Q355" s="4" t="str">
        <f>VLOOKUP(FACT_INCLUDES[[#This Row],[DW Version]], VERSIONS[], 7)</f>
        <v>Shoe</v>
      </c>
      <c r="R355" s="51">
        <f>FACT_INCLUDES[[#This Row],[Version Price]]*FACT_INCLUDES[[#This Row],[Quantity]]</f>
        <v>941.36982306853633</v>
      </c>
      <c r="S355" s="51">
        <f>FACT_INCLUDES[[#This Row],[Amount]]*(1-FACT_INCLUDES[[#This Row],[Order Discount]])</f>
        <v>941.36982306853633</v>
      </c>
      <c r="T355" s="51">
        <f t="shared" si="5"/>
        <v>941.36982306853633</v>
      </c>
      <c r="U355" s="57">
        <f>FACT_INCLUDES[[#This Row],[Income]]/FACT_INCLUDES[[#This Row],[Total Order Income]]</f>
        <v>1</v>
      </c>
      <c r="V355" s="33">
        <f>IF(FACT_INCLUDES[[#This Row],[Order Gap]]&gt;10, 1, 0)/COUNTIFS(FACT_INCLUDES[Order ID], FACT_INCLUDES[[#This Row],[Order ID]])</f>
        <v>0</v>
      </c>
      <c r="W355" s="33">
        <f>IF(FACT_INCLUDES[[#This Row],[Order Type]]="Online", 1, 0)/COUNTIFS(FACT_INCLUDES[Order ID], FACT_INCLUDES[[#This Row],[Order ID]])</f>
        <v>0</v>
      </c>
      <c r="X355" s="52">
        <v>685.31864390855355</v>
      </c>
      <c r="Y355" s="52">
        <v>614.96702885197749</v>
      </c>
      <c r="Z355" s="64">
        <f>IF(FACT_INCLUDES[[#This Row],[Order Type]]="Online", 1, 0)*FACT_INCLUDES[[#This Row],[Income]]</f>
        <v>0</v>
      </c>
    </row>
    <row r="356" spans="1:26" x14ac:dyDescent="0.3">
      <c r="A356" s="4">
        <v>558</v>
      </c>
      <c r="B356" s="4">
        <v>279</v>
      </c>
      <c r="C356" s="4">
        <v>264</v>
      </c>
      <c r="D356" s="58">
        <v>5</v>
      </c>
      <c r="E356" s="28">
        <f>VLOOKUP(FACT_INCLUDES[[#This Row],[Order ID]], ORDERS[], 2)</f>
        <v>39893.19712146854</v>
      </c>
      <c r="F356" s="28">
        <f>VLOOKUP(FACT_INCLUDES[[#This Row],[Order ID]], ORDERS[], 3)</f>
        <v>39893.19712146854</v>
      </c>
      <c r="G356" s="4" t="str">
        <f>VLOOKUP(FACT_INCLUDES[[#This Row],[Order ID]], ORDERS[], 4)</f>
        <v>In-Store</v>
      </c>
      <c r="H356" s="4" t="str">
        <f>VLOOKUP(FACT_INCLUDES[[#This Row],[Order ID]], ORDERS[], 5)</f>
        <v>JLV3698@gmail.com</v>
      </c>
      <c r="I356" s="4">
        <f>VLOOKUP(FACT_INCLUDES[[#This Row],[Order ID]], ORDERS[], 6)</f>
        <v>39</v>
      </c>
      <c r="J356" s="54">
        <f>VLOOKUP(FACT_INCLUDES[[#This Row],[Order ID]], ORDERS[], 7)</f>
        <v>0</v>
      </c>
      <c r="K356" s="33">
        <v>0</v>
      </c>
      <c r="L356" s="4">
        <f>VLOOKUP(FACT_INCLUDES[[#This Row],[DW Version]], VERSIONS[], 2)</f>
        <v>26</v>
      </c>
      <c r="M356" s="4">
        <f>VLOOKUP(FACT_INCLUDES[[#This Row],[DW Version]], VERSIONS[], 3)</f>
        <v>4.5</v>
      </c>
      <c r="N356" s="4" t="str">
        <f>VLOOKUP(FACT_INCLUDES[[#This Row],[DW Version]], VERSIONS[], 4)</f>
        <v>khaki</v>
      </c>
      <c r="O356" s="51">
        <f>VLOOKUP(FACT_INCLUDES[[#This Row],[DW Version]], VERSIONS[], 5)</f>
        <v>378.23974946819396</v>
      </c>
      <c r="P356" s="4" t="str">
        <f>VLOOKUP(FACT_INCLUDES[[#This Row],[DW Version]], VERSIONS[], 6)</f>
        <v>Infinity Run</v>
      </c>
      <c r="Q356" s="4" t="str">
        <f>VLOOKUP(FACT_INCLUDES[[#This Row],[DW Version]], VERSIONS[], 7)</f>
        <v>Shoe</v>
      </c>
      <c r="R356" s="51">
        <f>FACT_INCLUDES[[#This Row],[Version Price]]*FACT_INCLUDES[[#This Row],[Quantity]]</f>
        <v>1891.1987473409699</v>
      </c>
      <c r="S356" s="51">
        <f>FACT_INCLUDES[[#This Row],[Amount]]*(1-FACT_INCLUDES[[#This Row],[Order Discount]])</f>
        <v>1891.1987473409699</v>
      </c>
      <c r="T356" s="51">
        <f t="shared" si="5"/>
        <v>3003.0111481673421</v>
      </c>
      <c r="U356" s="57">
        <f>FACT_INCLUDES[[#This Row],[Income]]/FACT_INCLUDES[[#This Row],[Total Order Income]]</f>
        <v>0.62976747472120387</v>
      </c>
      <c r="V356" s="33">
        <f>IF(FACT_INCLUDES[[#This Row],[Order Gap]]&gt;10, 1, 0)/COUNTIFS(FACT_INCLUDES[Order ID], FACT_INCLUDES[[#This Row],[Order ID]])</f>
        <v>0</v>
      </c>
      <c r="W356" s="33">
        <f>IF(FACT_INCLUDES[[#This Row],[Order Type]]="Online", 1, 0)/COUNTIFS(FACT_INCLUDES[Order ID], FACT_INCLUDES[[#This Row],[Order ID]])</f>
        <v>0</v>
      </c>
      <c r="X356" s="52">
        <v>685.31864390855355</v>
      </c>
      <c r="Y356" s="52">
        <v>614.96702885197749</v>
      </c>
      <c r="Z356" s="64">
        <f>IF(FACT_INCLUDES[[#This Row],[Order Type]]="Online", 1, 0)*FACT_INCLUDES[[#This Row],[Income]]</f>
        <v>0</v>
      </c>
    </row>
    <row r="357" spans="1:26" x14ac:dyDescent="0.3">
      <c r="A357" s="4">
        <v>559</v>
      </c>
      <c r="B357" s="4">
        <v>279</v>
      </c>
      <c r="C357" s="4">
        <v>572</v>
      </c>
      <c r="D357" s="58">
        <v>4</v>
      </c>
      <c r="E357" s="28">
        <f>VLOOKUP(FACT_INCLUDES[[#This Row],[Order ID]], ORDERS[], 2)</f>
        <v>39893.19712146854</v>
      </c>
      <c r="F357" s="28">
        <f>VLOOKUP(FACT_INCLUDES[[#This Row],[Order ID]], ORDERS[], 3)</f>
        <v>39893.19712146854</v>
      </c>
      <c r="G357" s="4" t="str">
        <f>VLOOKUP(FACT_INCLUDES[[#This Row],[Order ID]], ORDERS[], 4)</f>
        <v>In-Store</v>
      </c>
      <c r="H357" s="4" t="str">
        <f>VLOOKUP(FACT_INCLUDES[[#This Row],[Order ID]], ORDERS[], 5)</f>
        <v>JLV3698@gmail.com</v>
      </c>
      <c r="I357" s="4">
        <f>VLOOKUP(FACT_INCLUDES[[#This Row],[Order ID]], ORDERS[], 6)</f>
        <v>39</v>
      </c>
      <c r="J357" s="54">
        <f>VLOOKUP(FACT_INCLUDES[[#This Row],[Order ID]], ORDERS[], 7)</f>
        <v>0</v>
      </c>
      <c r="K357" s="33">
        <v>0</v>
      </c>
      <c r="L357" s="4">
        <f>VLOOKUP(FACT_INCLUDES[[#This Row],[DW Version]], VERSIONS[], 2)</f>
        <v>59</v>
      </c>
      <c r="M357" s="4">
        <f>VLOOKUP(FACT_INCLUDES[[#This Row],[DW Version]], VERSIONS[], 3)</f>
        <v>4.5</v>
      </c>
      <c r="N357" s="4" t="str">
        <f>VLOOKUP(FACT_INCLUDES[[#This Row],[DW Version]], VERSIONS[], 4)</f>
        <v>white</v>
      </c>
      <c r="O357" s="51">
        <f>VLOOKUP(FACT_INCLUDES[[#This Row],[DW Version]], VERSIONS[], 5)</f>
        <v>277.95310020659309</v>
      </c>
      <c r="P357" s="4" t="str">
        <f>VLOOKUP(FACT_INCLUDES[[#This Row],[DW Version]], VERSIONS[], 6)</f>
        <v>Hypervenom Phantom</v>
      </c>
      <c r="Q357" s="4" t="str">
        <f>VLOOKUP(FACT_INCLUDES[[#This Row],[DW Version]], VERSIONS[], 7)</f>
        <v>Shoe</v>
      </c>
      <c r="R357" s="51">
        <f>FACT_INCLUDES[[#This Row],[Version Price]]*FACT_INCLUDES[[#This Row],[Quantity]]</f>
        <v>1111.8124008263724</v>
      </c>
      <c r="S357" s="51">
        <f>FACT_INCLUDES[[#This Row],[Amount]]*(1-FACT_INCLUDES[[#This Row],[Order Discount]])</f>
        <v>1111.8124008263724</v>
      </c>
      <c r="T357" s="51">
        <f t="shared" si="5"/>
        <v>3003.0111481673421</v>
      </c>
      <c r="U357" s="57">
        <f>FACT_INCLUDES[[#This Row],[Income]]/FACT_INCLUDES[[#This Row],[Total Order Income]]</f>
        <v>0.37023252527879624</v>
      </c>
      <c r="V357" s="33">
        <f>IF(FACT_INCLUDES[[#This Row],[Order Gap]]&gt;10, 1, 0)/COUNTIFS(FACT_INCLUDES[Order ID], FACT_INCLUDES[[#This Row],[Order ID]])</f>
        <v>0</v>
      </c>
      <c r="W357" s="33">
        <f>IF(FACT_INCLUDES[[#This Row],[Order Type]]="Online", 1, 0)/COUNTIFS(FACT_INCLUDES[Order ID], FACT_INCLUDES[[#This Row],[Order ID]])</f>
        <v>0</v>
      </c>
      <c r="X357" s="52">
        <v>685.31864390855355</v>
      </c>
      <c r="Y357" s="52">
        <v>614.96702885197749</v>
      </c>
      <c r="Z357" s="64">
        <f>IF(FACT_INCLUDES[[#This Row],[Order Type]]="Online", 1, 0)*FACT_INCLUDES[[#This Row],[Income]]</f>
        <v>0</v>
      </c>
    </row>
    <row r="358" spans="1:26" x14ac:dyDescent="0.3">
      <c r="A358" s="4">
        <v>589</v>
      </c>
      <c r="B358" s="4">
        <v>295</v>
      </c>
      <c r="C358" s="4">
        <v>373</v>
      </c>
      <c r="D358" s="58">
        <v>4</v>
      </c>
      <c r="E358" s="28">
        <f>VLOOKUP(FACT_INCLUDES[[#This Row],[Order ID]], ORDERS[], 2)</f>
        <v>40103.41166550546</v>
      </c>
      <c r="F358" s="28">
        <f>VLOOKUP(FACT_INCLUDES[[#This Row],[Order ID]], ORDERS[], 3)</f>
        <v>40103.41166550546</v>
      </c>
      <c r="G358" s="4" t="str">
        <f>VLOOKUP(FACT_INCLUDES[[#This Row],[Order ID]], ORDERS[], 4)</f>
        <v>In-Store</v>
      </c>
      <c r="H358" s="4" t="str">
        <f>VLOOKUP(FACT_INCLUDES[[#This Row],[Order ID]], ORDERS[], 5)</f>
        <v>XGT7229@gmail.com</v>
      </c>
      <c r="I358" s="4">
        <f>VLOOKUP(FACT_INCLUDES[[#This Row],[Order ID]], ORDERS[], 6)</f>
        <v>45</v>
      </c>
      <c r="J358" s="54">
        <f>VLOOKUP(FACT_INCLUDES[[#This Row],[Order ID]], ORDERS[], 7)</f>
        <v>0</v>
      </c>
      <c r="K358" s="33">
        <v>0</v>
      </c>
      <c r="L358" s="4">
        <f>VLOOKUP(FACT_INCLUDES[[#This Row],[DW Version]], VERSIONS[], 2)</f>
        <v>38</v>
      </c>
      <c r="M358" s="4">
        <f>VLOOKUP(FACT_INCLUDES[[#This Row],[DW Version]], VERSIONS[], 3)</f>
        <v>3.5</v>
      </c>
      <c r="N358" s="4" t="str">
        <f>VLOOKUP(FACT_INCLUDES[[#This Row],[DW Version]], VERSIONS[], 4)</f>
        <v>white</v>
      </c>
      <c r="O358" s="51">
        <f>VLOOKUP(FACT_INCLUDES[[#This Row],[DW Version]], VERSIONS[], 5)</f>
        <v>326.56701692093895</v>
      </c>
      <c r="P358" s="4" t="str">
        <f>VLOOKUP(FACT_INCLUDES[[#This Row],[DW Version]], VERSIONS[], 6)</f>
        <v>Free RN 5.0</v>
      </c>
      <c r="Q358" s="4" t="str">
        <f>VLOOKUP(FACT_INCLUDES[[#This Row],[DW Version]], VERSIONS[], 7)</f>
        <v>Shoe</v>
      </c>
      <c r="R358" s="51">
        <f>FACT_INCLUDES[[#This Row],[Version Price]]*FACT_INCLUDES[[#This Row],[Quantity]]</f>
        <v>1306.2680676837558</v>
      </c>
      <c r="S358" s="51">
        <f>FACT_INCLUDES[[#This Row],[Amount]]*(1-FACT_INCLUDES[[#This Row],[Order Discount]])</f>
        <v>1306.2680676837558</v>
      </c>
      <c r="T358" s="51">
        <f t="shared" si="5"/>
        <v>1306.2680676837558</v>
      </c>
      <c r="U358" s="57">
        <f>FACT_INCLUDES[[#This Row],[Income]]/FACT_INCLUDES[[#This Row],[Total Order Income]]</f>
        <v>1</v>
      </c>
      <c r="V358" s="33">
        <f>IF(FACT_INCLUDES[[#This Row],[Order Gap]]&gt;10, 1, 0)/COUNTIFS(FACT_INCLUDES[Order ID], FACT_INCLUDES[[#This Row],[Order ID]])</f>
        <v>0</v>
      </c>
      <c r="W358" s="33">
        <f>IF(FACT_INCLUDES[[#This Row],[Order Type]]="Online", 1, 0)/COUNTIFS(FACT_INCLUDES[Order ID], FACT_INCLUDES[[#This Row],[Order ID]])</f>
        <v>0</v>
      </c>
      <c r="X358" s="52">
        <v>685.31864390855355</v>
      </c>
      <c r="Y358" s="52">
        <v>614.96702885197749</v>
      </c>
      <c r="Z358" s="64">
        <f>IF(FACT_INCLUDES[[#This Row],[Order Type]]="Online", 1, 0)*FACT_INCLUDES[[#This Row],[Income]]</f>
        <v>0</v>
      </c>
    </row>
    <row r="359" spans="1:26" x14ac:dyDescent="0.3">
      <c r="A359" s="4">
        <v>624</v>
      </c>
      <c r="B359" s="4">
        <v>312</v>
      </c>
      <c r="C359" s="4">
        <v>261</v>
      </c>
      <c r="D359" s="58">
        <v>3</v>
      </c>
      <c r="E359" s="28">
        <f>VLOOKUP(FACT_INCLUDES[[#This Row],[Order ID]], ORDERS[], 2)</f>
        <v>39883.729652171562</v>
      </c>
      <c r="F359" s="28">
        <f>VLOOKUP(FACT_INCLUDES[[#This Row],[Order ID]], ORDERS[], 3)</f>
        <v>39883.729652171562</v>
      </c>
      <c r="G359" s="4" t="str">
        <f>VLOOKUP(FACT_INCLUDES[[#This Row],[Order ID]], ORDERS[], 4)</f>
        <v>In-Store</v>
      </c>
      <c r="H359" s="4" t="str">
        <f>VLOOKUP(FACT_INCLUDES[[#This Row],[Order ID]], ORDERS[], 5)</f>
        <v>HTE7731@gmail.com</v>
      </c>
      <c r="I359" s="4">
        <f>VLOOKUP(FACT_INCLUDES[[#This Row],[Order ID]], ORDERS[], 6)</f>
        <v>46</v>
      </c>
      <c r="J359" s="54">
        <f>VLOOKUP(FACT_INCLUDES[[#This Row],[Order ID]], ORDERS[], 7)</f>
        <v>0</v>
      </c>
      <c r="K359" s="33">
        <v>0</v>
      </c>
      <c r="L359" s="4">
        <f>VLOOKUP(FACT_INCLUDES[[#This Row],[DW Version]], VERSIONS[], 2)</f>
        <v>25</v>
      </c>
      <c r="M359" s="4">
        <f>VLOOKUP(FACT_INCLUDES[[#This Row],[DW Version]], VERSIONS[], 3)</f>
        <v>12</v>
      </c>
      <c r="N359" s="4" t="str">
        <f>VLOOKUP(FACT_INCLUDES[[#This Row],[DW Version]], VERSIONS[], 4)</f>
        <v>khaki</v>
      </c>
      <c r="O359" s="51">
        <f>VLOOKUP(FACT_INCLUDES[[#This Row],[DW Version]], VERSIONS[], 5)</f>
        <v>287.76383125564132</v>
      </c>
      <c r="P359" s="4" t="str">
        <f>VLOOKUP(FACT_INCLUDES[[#This Row],[DW Version]], VERSIONS[], 6)</f>
        <v>Shox</v>
      </c>
      <c r="Q359" s="4" t="str">
        <f>VLOOKUP(FACT_INCLUDES[[#This Row],[DW Version]], VERSIONS[], 7)</f>
        <v>Shoe</v>
      </c>
      <c r="R359" s="51">
        <f>FACT_INCLUDES[[#This Row],[Version Price]]*FACT_INCLUDES[[#This Row],[Quantity]]</f>
        <v>863.29149376692396</v>
      </c>
      <c r="S359" s="51">
        <f>FACT_INCLUDES[[#This Row],[Amount]]*(1-FACT_INCLUDES[[#This Row],[Order Discount]])</f>
        <v>863.29149376692396</v>
      </c>
      <c r="T359" s="51">
        <f t="shared" si="5"/>
        <v>2075.3047219677837</v>
      </c>
      <c r="U359" s="57">
        <f>FACT_INCLUDES[[#This Row],[Income]]/FACT_INCLUDES[[#This Row],[Total Order Income]]</f>
        <v>0.4159830046299704</v>
      </c>
      <c r="V359" s="33">
        <f>IF(FACT_INCLUDES[[#This Row],[Order Gap]]&gt;10, 1, 0)/COUNTIFS(FACT_INCLUDES[Order ID], FACT_INCLUDES[[#This Row],[Order ID]])</f>
        <v>0</v>
      </c>
      <c r="W359" s="33">
        <f>IF(FACT_INCLUDES[[#This Row],[Order Type]]="Online", 1, 0)/COUNTIFS(FACT_INCLUDES[Order ID], FACT_INCLUDES[[#This Row],[Order ID]])</f>
        <v>0</v>
      </c>
      <c r="X359" s="52">
        <v>685.31864390855355</v>
      </c>
      <c r="Y359" s="52">
        <v>614.96702885197749</v>
      </c>
      <c r="Z359" s="64">
        <f>IF(FACT_INCLUDES[[#This Row],[Order Type]]="Online", 1, 0)*FACT_INCLUDES[[#This Row],[Income]]</f>
        <v>0</v>
      </c>
    </row>
    <row r="360" spans="1:26" x14ac:dyDescent="0.3">
      <c r="A360" s="4">
        <v>625</v>
      </c>
      <c r="B360" s="4">
        <v>312</v>
      </c>
      <c r="C360" s="4">
        <v>626</v>
      </c>
      <c r="D360" s="58">
        <v>1</v>
      </c>
      <c r="E360" s="28">
        <f>VLOOKUP(FACT_INCLUDES[[#This Row],[Order ID]], ORDERS[], 2)</f>
        <v>39883.729652171562</v>
      </c>
      <c r="F360" s="28">
        <f>VLOOKUP(FACT_INCLUDES[[#This Row],[Order ID]], ORDERS[], 3)</f>
        <v>39883.729652171562</v>
      </c>
      <c r="G360" s="4" t="str">
        <f>VLOOKUP(FACT_INCLUDES[[#This Row],[Order ID]], ORDERS[], 4)</f>
        <v>In-Store</v>
      </c>
      <c r="H360" s="4" t="str">
        <f>VLOOKUP(FACT_INCLUDES[[#This Row],[Order ID]], ORDERS[], 5)</f>
        <v>HTE7731@gmail.com</v>
      </c>
      <c r="I360" s="4">
        <f>VLOOKUP(FACT_INCLUDES[[#This Row],[Order ID]], ORDERS[], 6)</f>
        <v>46</v>
      </c>
      <c r="J360" s="54">
        <f>VLOOKUP(FACT_INCLUDES[[#This Row],[Order ID]], ORDERS[], 7)</f>
        <v>0</v>
      </c>
      <c r="K360" s="33">
        <v>0</v>
      </c>
      <c r="L360" s="4">
        <f>VLOOKUP(FACT_INCLUDES[[#This Row],[DW Version]], VERSIONS[], 2)</f>
        <v>64</v>
      </c>
      <c r="M360" s="4">
        <f>VLOOKUP(FACT_INCLUDES[[#This Row],[DW Version]], VERSIONS[], 3)</f>
        <v>5.5</v>
      </c>
      <c r="N360" s="4" t="str">
        <f>VLOOKUP(FACT_INCLUDES[[#This Row],[DW Version]], VERSIONS[], 4)</f>
        <v>orange</v>
      </c>
      <c r="O360" s="51">
        <f>VLOOKUP(FACT_INCLUDES[[#This Row],[DW Version]], VERSIONS[], 5)</f>
        <v>333.60239409986531</v>
      </c>
      <c r="P360" s="4" t="str">
        <f>VLOOKUP(FACT_INCLUDES[[#This Row],[DW Version]], VERSIONS[], 6)</f>
        <v>Hyperdunk</v>
      </c>
      <c r="Q360" s="4" t="str">
        <f>VLOOKUP(FACT_INCLUDES[[#This Row],[DW Version]], VERSIONS[], 7)</f>
        <v>Shoe</v>
      </c>
      <c r="R360" s="51">
        <f>FACT_INCLUDES[[#This Row],[Version Price]]*FACT_INCLUDES[[#This Row],[Quantity]]</f>
        <v>333.60239409986531</v>
      </c>
      <c r="S360" s="51">
        <f>FACT_INCLUDES[[#This Row],[Amount]]*(1-FACT_INCLUDES[[#This Row],[Order Discount]])</f>
        <v>333.60239409986531</v>
      </c>
      <c r="T360" s="51">
        <f t="shared" si="5"/>
        <v>2075.3047219677837</v>
      </c>
      <c r="U360" s="57">
        <f>FACT_INCLUDES[[#This Row],[Income]]/FACT_INCLUDES[[#This Row],[Total Order Income]]</f>
        <v>0.160748631547249</v>
      </c>
      <c r="V360" s="33">
        <f>IF(FACT_INCLUDES[[#This Row],[Order Gap]]&gt;10, 1, 0)/COUNTIFS(FACT_INCLUDES[Order ID], FACT_INCLUDES[[#This Row],[Order ID]])</f>
        <v>0</v>
      </c>
      <c r="W360" s="33">
        <f>IF(FACT_INCLUDES[[#This Row],[Order Type]]="Online", 1, 0)/COUNTIFS(FACT_INCLUDES[Order ID], FACT_INCLUDES[[#This Row],[Order ID]])</f>
        <v>0</v>
      </c>
      <c r="X360" s="52">
        <v>685.31864390855355</v>
      </c>
      <c r="Y360" s="52">
        <v>614.96702885197749</v>
      </c>
      <c r="Z360" s="64">
        <f>IF(FACT_INCLUDES[[#This Row],[Order Type]]="Online", 1, 0)*FACT_INCLUDES[[#This Row],[Income]]</f>
        <v>0</v>
      </c>
    </row>
    <row r="361" spans="1:26" x14ac:dyDescent="0.3">
      <c r="A361" s="4">
        <v>626</v>
      </c>
      <c r="B361" s="4">
        <v>312</v>
      </c>
      <c r="C361" s="4">
        <v>788</v>
      </c>
      <c r="D361" s="58">
        <v>4</v>
      </c>
      <c r="E361" s="28">
        <f>VLOOKUP(FACT_INCLUDES[[#This Row],[Order ID]], ORDERS[], 2)</f>
        <v>39883.729652171562</v>
      </c>
      <c r="F361" s="28">
        <f>VLOOKUP(FACT_INCLUDES[[#This Row],[Order ID]], ORDERS[], 3)</f>
        <v>39883.729652171562</v>
      </c>
      <c r="G361" s="4" t="str">
        <f>VLOOKUP(FACT_INCLUDES[[#This Row],[Order ID]], ORDERS[], 4)</f>
        <v>In-Store</v>
      </c>
      <c r="H361" s="4" t="str">
        <f>VLOOKUP(FACT_INCLUDES[[#This Row],[Order ID]], ORDERS[], 5)</f>
        <v>HTE7731@gmail.com</v>
      </c>
      <c r="I361" s="4">
        <f>VLOOKUP(FACT_INCLUDES[[#This Row],[Order ID]], ORDERS[], 6)</f>
        <v>46</v>
      </c>
      <c r="J361" s="54">
        <f>VLOOKUP(FACT_INCLUDES[[#This Row],[Order ID]], ORDERS[], 7)</f>
        <v>0</v>
      </c>
      <c r="K361" s="33">
        <v>0</v>
      </c>
      <c r="L361" s="4">
        <f>VLOOKUP(FACT_INCLUDES[[#This Row],[DW Version]], VERSIONS[], 2)</f>
        <v>80</v>
      </c>
      <c r="M361" s="4">
        <f>VLOOKUP(FACT_INCLUDES[[#This Row],[DW Version]], VERSIONS[], 3)</f>
        <v>11.5</v>
      </c>
      <c r="N361" s="4" t="str">
        <f>VLOOKUP(FACT_INCLUDES[[#This Row],[DW Version]], VERSIONS[], 4)</f>
        <v>gold</v>
      </c>
      <c r="O361" s="51">
        <f>VLOOKUP(FACT_INCLUDES[[#This Row],[DW Version]], VERSIONS[], 5)</f>
        <v>219.6027085252486</v>
      </c>
      <c r="P361" s="4" t="str">
        <f>VLOOKUP(FACT_INCLUDES[[#This Row],[DW Version]], VERSIONS[], 6)</f>
        <v>Quest 3</v>
      </c>
      <c r="Q361" s="4" t="str">
        <f>VLOOKUP(FACT_INCLUDES[[#This Row],[DW Version]], VERSIONS[], 7)</f>
        <v>Shoe</v>
      </c>
      <c r="R361" s="51">
        <f>FACT_INCLUDES[[#This Row],[Version Price]]*FACT_INCLUDES[[#This Row],[Quantity]]</f>
        <v>878.41083410099441</v>
      </c>
      <c r="S361" s="51">
        <f>FACT_INCLUDES[[#This Row],[Amount]]*(1-FACT_INCLUDES[[#This Row],[Order Discount]])</f>
        <v>878.41083410099441</v>
      </c>
      <c r="T361" s="51">
        <f t="shared" si="5"/>
        <v>2075.3047219677837</v>
      </c>
      <c r="U361" s="57">
        <f>FACT_INCLUDES[[#This Row],[Income]]/FACT_INCLUDES[[#This Row],[Total Order Income]]</f>
        <v>0.4232683638227806</v>
      </c>
      <c r="V361" s="33">
        <f>IF(FACT_INCLUDES[[#This Row],[Order Gap]]&gt;10, 1, 0)/COUNTIFS(FACT_INCLUDES[Order ID], FACT_INCLUDES[[#This Row],[Order ID]])</f>
        <v>0</v>
      </c>
      <c r="W361" s="33">
        <f>IF(FACT_INCLUDES[[#This Row],[Order Type]]="Online", 1, 0)/COUNTIFS(FACT_INCLUDES[Order ID], FACT_INCLUDES[[#This Row],[Order ID]])</f>
        <v>0</v>
      </c>
      <c r="X361" s="52">
        <v>685.31864390855355</v>
      </c>
      <c r="Y361" s="52">
        <v>614.96702885197749</v>
      </c>
      <c r="Z361" s="64">
        <f>IF(FACT_INCLUDES[[#This Row],[Order Type]]="Online", 1, 0)*FACT_INCLUDES[[#This Row],[Income]]</f>
        <v>0</v>
      </c>
    </row>
    <row r="362" spans="1:26" x14ac:dyDescent="0.3">
      <c r="A362" s="4">
        <v>647</v>
      </c>
      <c r="B362" s="4">
        <v>322</v>
      </c>
      <c r="C362" s="4">
        <v>682</v>
      </c>
      <c r="D362" s="58">
        <v>4</v>
      </c>
      <c r="E362" s="28">
        <f>VLOOKUP(FACT_INCLUDES[[#This Row],[Order ID]], ORDERS[], 2)</f>
        <v>39856.913042767614</v>
      </c>
      <c r="F362" s="28">
        <f>VLOOKUP(FACT_INCLUDES[[#This Row],[Order ID]], ORDERS[], 3)</f>
        <v>39865.913042767614</v>
      </c>
      <c r="G362" s="4" t="str">
        <f>VLOOKUP(FACT_INCLUDES[[#This Row],[Order ID]], ORDERS[], 4)</f>
        <v>Online</v>
      </c>
      <c r="H362" s="4" t="str">
        <f>VLOOKUP(FACT_INCLUDES[[#This Row],[Order ID]], ORDERS[], 5)</f>
        <v>MUG4677@gmail.com</v>
      </c>
      <c r="I362" s="4">
        <f>VLOOKUP(FACT_INCLUDES[[#This Row],[Order ID]], ORDERS[], 6)</f>
        <v>0</v>
      </c>
      <c r="J362" s="54">
        <f>VLOOKUP(FACT_INCLUDES[[#This Row],[Order ID]], ORDERS[], 7)</f>
        <v>0</v>
      </c>
      <c r="K362" s="33">
        <v>9</v>
      </c>
      <c r="L362" s="4">
        <f>VLOOKUP(FACT_INCLUDES[[#This Row],[DW Version]], VERSIONS[], 2)</f>
        <v>69</v>
      </c>
      <c r="M362" s="4">
        <f>VLOOKUP(FACT_INCLUDES[[#This Row],[DW Version]], VERSIONS[], 3)</f>
        <v>5</v>
      </c>
      <c r="N362" s="4" t="str">
        <f>VLOOKUP(FACT_INCLUDES[[#This Row],[DW Version]], VERSIONS[], 4)</f>
        <v>black</v>
      </c>
      <c r="O362" s="51">
        <f>VLOOKUP(FACT_INCLUDES[[#This Row],[DW Version]], VERSIONS[], 5)</f>
        <v>80.335224980199754</v>
      </c>
      <c r="P362" s="4" t="str">
        <f>VLOOKUP(FACT_INCLUDES[[#This Row],[DW Version]], VERSIONS[], 6)</f>
        <v>Mercurial Vapor</v>
      </c>
      <c r="Q362" s="4" t="str">
        <f>VLOOKUP(FACT_INCLUDES[[#This Row],[DW Version]], VERSIONS[], 7)</f>
        <v>Shoe</v>
      </c>
      <c r="R362" s="51">
        <f>FACT_INCLUDES[[#This Row],[Version Price]]*FACT_INCLUDES[[#This Row],[Quantity]]</f>
        <v>321.34089992079902</v>
      </c>
      <c r="S362" s="51">
        <f>FACT_INCLUDES[[#This Row],[Amount]]*(1-FACT_INCLUDES[[#This Row],[Order Discount]])</f>
        <v>321.34089992079902</v>
      </c>
      <c r="T362" s="51">
        <f t="shared" si="5"/>
        <v>1929.0901055892014</v>
      </c>
      <c r="U362" s="57">
        <f>FACT_INCLUDES[[#This Row],[Income]]/FACT_INCLUDES[[#This Row],[Total Order Income]]</f>
        <v>0.16657640770110735</v>
      </c>
      <c r="V362" s="33">
        <f>IF(FACT_INCLUDES[[#This Row],[Order Gap]]&gt;10, 1, 0)/COUNTIFS(FACT_INCLUDES[Order ID], FACT_INCLUDES[[#This Row],[Order ID]])</f>
        <v>0</v>
      </c>
      <c r="W362" s="33">
        <f>IF(FACT_INCLUDES[[#This Row],[Order Type]]="Online", 1, 0)/COUNTIFS(FACT_INCLUDES[Order ID], FACT_INCLUDES[[#This Row],[Order ID]])</f>
        <v>0.5</v>
      </c>
      <c r="X362" s="52">
        <v>685.31864390855355</v>
      </c>
      <c r="Y362" s="52">
        <v>614.96702885197749</v>
      </c>
      <c r="Z362" s="64">
        <f>IF(FACT_INCLUDES[[#This Row],[Order Type]]="Online", 1, 0)*FACT_INCLUDES[[#This Row],[Income]]</f>
        <v>321.34089992079902</v>
      </c>
    </row>
    <row r="363" spans="1:26" x14ac:dyDescent="0.3">
      <c r="A363" s="4">
        <v>648</v>
      </c>
      <c r="B363" s="4">
        <v>322</v>
      </c>
      <c r="C363" s="4">
        <v>708</v>
      </c>
      <c r="D363" s="58">
        <v>5</v>
      </c>
      <c r="E363" s="28">
        <f>VLOOKUP(FACT_INCLUDES[[#This Row],[Order ID]], ORDERS[], 2)</f>
        <v>39856.913042767614</v>
      </c>
      <c r="F363" s="28">
        <f>VLOOKUP(FACT_INCLUDES[[#This Row],[Order ID]], ORDERS[], 3)</f>
        <v>39865.913042767614</v>
      </c>
      <c r="G363" s="4" t="str">
        <f>VLOOKUP(FACT_INCLUDES[[#This Row],[Order ID]], ORDERS[], 4)</f>
        <v>Online</v>
      </c>
      <c r="H363" s="4" t="str">
        <f>VLOOKUP(FACT_INCLUDES[[#This Row],[Order ID]], ORDERS[], 5)</f>
        <v>MUG4677@gmail.com</v>
      </c>
      <c r="I363" s="4">
        <f>VLOOKUP(FACT_INCLUDES[[#This Row],[Order ID]], ORDERS[], 6)</f>
        <v>0</v>
      </c>
      <c r="J363" s="54">
        <f>VLOOKUP(FACT_INCLUDES[[#This Row],[Order ID]], ORDERS[], 7)</f>
        <v>0</v>
      </c>
      <c r="K363" s="33">
        <v>9</v>
      </c>
      <c r="L363" s="4">
        <f>VLOOKUP(FACT_INCLUDES[[#This Row],[DW Version]], VERSIONS[], 2)</f>
        <v>72</v>
      </c>
      <c r="M363" s="4">
        <f>VLOOKUP(FACT_INCLUDES[[#This Row],[DW Version]], VERSIONS[], 3)</f>
        <v>8.5</v>
      </c>
      <c r="N363" s="4" t="str">
        <f>VLOOKUP(FACT_INCLUDES[[#This Row],[DW Version]], VERSIONS[], 4)</f>
        <v>black</v>
      </c>
      <c r="O363" s="51">
        <f>VLOOKUP(FACT_INCLUDES[[#This Row],[DW Version]], VERSIONS[], 5)</f>
        <v>321.54984113368045</v>
      </c>
      <c r="P363" s="4" t="str">
        <f>VLOOKUP(FACT_INCLUDES[[#This Row],[DW Version]], VERSIONS[], 6)</f>
        <v>Zoom Structure 22</v>
      </c>
      <c r="Q363" s="4" t="str">
        <f>VLOOKUP(FACT_INCLUDES[[#This Row],[DW Version]], VERSIONS[], 7)</f>
        <v>Shoe</v>
      </c>
      <c r="R363" s="51">
        <f>FACT_INCLUDES[[#This Row],[Version Price]]*FACT_INCLUDES[[#This Row],[Quantity]]</f>
        <v>1607.7492056684023</v>
      </c>
      <c r="S363" s="51">
        <f>FACT_INCLUDES[[#This Row],[Amount]]*(1-FACT_INCLUDES[[#This Row],[Order Discount]])</f>
        <v>1607.7492056684023</v>
      </c>
      <c r="T363" s="51">
        <f t="shared" si="5"/>
        <v>1929.0901055892014</v>
      </c>
      <c r="U363" s="57">
        <f>FACT_INCLUDES[[#This Row],[Income]]/FACT_INCLUDES[[#This Row],[Total Order Income]]</f>
        <v>0.83342359229889262</v>
      </c>
      <c r="V363" s="33">
        <f>IF(FACT_INCLUDES[[#This Row],[Order Gap]]&gt;10, 1, 0)/COUNTIFS(FACT_INCLUDES[Order ID], FACT_INCLUDES[[#This Row],[Order ID]])</f>
        <v>0</v>
      </c>
      <c r="W363" s="33">
        <f>IF(FACT_INCLUDES[[#This Row],[Order Type]]="Online", 1, 0)/COUNTIFS(FACT_INCLUDES[Order ID], FACT_INCLUDES[[#This Row],[Order ID]])</f>
        <v>0.5</v>
      </c>
      <c r="X363" s="52">
        <v>685.31864390855355</v>
      </c>
      <c r="Y363" s="52">
        <v>614.96702885197749</v>
      </c>
      <c r="Z363" s="64">
        <f>IF(FACT_INCLUDES[[#This Row],[Order Type]]="Online", 1, 0)*FACT_INCLUDES[[#This Row],[Income]]</f>
        <v>1607.7492056684023</v>
      </c>
    </row>
    <row r="364" spans="1:26" x14ac:dyDescent="0.3">
      <c r="A364" s="4">
        <v>703</v>
      </c>
      <c r="B364" s="4">
        <v>353</v>
      </c>
      <c r="C364" s="4">
        <v>383</v>
      </c>
      <c r="D364" s="58">
        <v>5</v>
      </c>
      <c r="E364" s="28">
        <f>VLOOKUP(FACT_INCLUDES[[#This Row],[Order ID]], ORDERS[], 2)</f>
        <v>39845.475012149371</v>
      </c>
      <c r="F364" s="28">
        <f>VLOOKUP(FACT_INCLUDES[[#This Row],[Order ID]], ORDERS[], 3)</f>
        <v>39845.475012149371</v>
      </c>
      <c r="G364" s="4" t="str">
        <f>VLOOKUP(FACT_INCLUDES[[#This Row],[Order ID]], ORDERS[], 4)</f>
        <v>In-Store</v>
      </c>
      <c r="H364" s="4" t="str">
        <f>VLOOKUP(FACT_INCLUDES[[#This Row],[Order ID]], ORDERS[], 5)</f>
        <v>JZY7000@gmail.com</v>
      </c>
      <c r="I364" s="4">
        <f>VLOOKUP(FACT_INCLUDES[[#This Row],[Order ID]], ORDERS[], 6)</f>
        <v>5</v>
      </c>
      <c r="J364" s="54">
        <f>VLOOKUP(FACT_INCLUDES[[#This Row],[Order ID]], ORDERS[], 7)</f>
        <v>0</v>
      </c>
      <c r="K364" s="33">
        <v>0</v>
      </c>
      <c r="L364" s="4">
        <f>VLOOKUP(FACT_INCLUDES[[#This Row],[DW Version]], VERSIONS[], 2)</f>
        <v>39</v>
      </c>
      <c r="M364" s="4">
        <f>VLOOKUP(FACT_INCLUDES[[#This Row],[DW Version]], VERSIONS[], 3)</f>
        <v>3.5</v>
      </c>
      <c r="N364" s="4" t="str">
        <f>VLOOKUP(FACT_INCLUDES[[#This Row],[DW Version]], VERSIONS[], 4)</f>
        <v>white</v>
      </c>
      <c r="O364" s="51">
        <f>VLOOKUP(FACT_INCLUDES[[#This Row],[DW Version]], VERSIONS[], 5)</f>
        <v>223.69379723861502</v>
      </c>
      <c r="P364" s="4" t="str">
        <f>VLOOKUP(FACT_INCLUDES[[#This Row],[DW Version]], VERSIONS[], 6)</f>
        <v>Fast Track Jacket</v>
      </c>
      <c r="Q364" s="4" t="str">
        <f>VLOOKUP(FACT_INCLUDES[[#This Row],[DW Version]], VERSIONS[], 7)</f>
        <v>Apparel</v>
      </c>
      <c r="R364" s="51">
        <f>FACT_INCLUDES[[#This Row],[Version Price]]*FACT_INCLUDES[[#This Row],[Quantity]]</f>
        <v>1118.4689861930751</v>
      </c>
      <c r="S364" s="51">
        <f>FACT_INCLUDES[[#This Row],[Amount]]*(1-FACT_INCLUDES[[#This Row],[Order Discount]])</f>
        <v>1118.4689861930751</v>
      </c>
      <c r="T364" s="51">
        <f t="shared" si="5"/>
        <v>2949.4697358925691</v>
      </c>
      <c r="U364" s="57">
        <f>FACT_INCLUDES[[#This Row],[Income]]/FACT_INCLUDES[[#This Row],[Total Order Income]]</f>
        <v>0.37921019245671417</v>
      </c>
      <c r="V364" s="33">
        <f>IF(FACT_INCLUDES[[#This Row],[Order Gap]]&gt;10, 1, 0)/COUNTIFS(FACT_INCLUDES[Order ID], FACT_INCLUDES[[#This Row],[Order ID]])</f>
        <v>0</v>
      </c>
      <c r="W364" s="33">
        <f>IF(FACT_INCLUDES[[#This Row],[Order Type]]="Online", 1, 0)/COUNTIFS(FACT_INCLUDES[Order ID], FACT_INCLUDES[[#This Row],[Order ID]])</f>
        <v>0</v>
      </c>
      <c r="X364" s="52">
        <v>685.31864390855355</v>
      </c>
      <c r="Y364" s="52">
        <v>614.96702885197749</v>
      </c>
      <c r="Z364" s="64">
        <f>IF(FACT_INCLUDES[[#This Row],[Order Type]]="Online", 1, 0)*FACT_INCLUDES[[#This Row],[Income]]</f>
        <v>0</v>
      </c>
    </row>
    <row r="365" spans="1:26" x14ac:dyDescent="0.3">
      <c r="A365" s="4">
        <v>704</v>
      </c>
      <c r="B365" s="4">
        <v>353</v>
      </c>
      <c r="C365" s="4">
        <v>789</v>
      </c>
      <c r="D365" s="58">
        <v>2</v>
      </c>
      <c r="E365" s="28">
        <f>VLOOKUP(FACT_INCLUDES[[#This Row],[Order ID]], ORDERS[], 2)</f>
        <v>39845.475012149371</v>
      </c>
      <c r="F365" s="28">
        <f>VLOOKUP(FACT_INCLUDES[[#This Row],[Order ID]], ORDERS[], 3)</f>
        <v>39845.475012149371</v>
      </c>
      <c r="G365" s="4" t="str">
        <f>VLOOKUP(FACT_INCLUDES[[#This Row],[Order ID]], ORDERS[], 4)</f>
        <v>In-Store</v>
      </c>
      <c r="H365" s="4" t="str">
        <f>VLOOKUP(FACT_INCLUDES[[#This Row],[Order ID]], ORDERS[], 5)</f>
        <v>JZY7000@gmail.com</v>
      </c>
      <c r="I365" s="4">
        <f>VLOOKUP(FACT_INCLUDES[[#This Row],[Order ID]], ORDERS[], 6)</f>
        <v>5</v>
      </c>
      <c r="J365" s="54">
        <f>VLOOKUP(FACT_INCLUDES[[#This Row],[Order ID]], ORDERS[], 7)</f>
        <v>0</v>
      </c>
      <c r="K365" s="33">
        <v>0</v>
      </c>
      <c r="L365" s="4">
        <f>VLOOKUP(FACT_INCLUDES[[#This Row],[DW Version]], VERSIONS[], 2)</f>
        <v>81</v>
      </c>
      <c r="M365" s="4">
        <f>VLOOKUP(FACT_INCLUDES[[#This Row],[DW Version]], VERSIONS[], 3)</f>
        <v>3.5</v>
      </c>
      <c r="N365" s="4" t="str">
        <f>VLOOKUP(FACT_INCLUDES[[#This Row],[DW Version]], VERSIONS[], 4)</f>
        <v>black</v>
      </c>
      <c r="O365" s="51">
        <f>VLOOKUP(FACT_INCLUDES[[#This Row],[DW Version]], VERSIONS[], 5)</f>
        <v>270.86929473939938</v>
      </c>
      <c r="P365" s="4" t="str">
        <f>VLOOKUP(FACT_INCLUDES[[#This Row],[DW Version]], VERSIONS[], 6)</f>
        <v>Air Max Fusion</v>
      </c>
      <c r="Q365" s="4" t="str">
        <f>VLOOKUP(FACT_INCLUDES[[#This Row],[DW Version]], VERSIONS[], 7)</f>
        <v>Shoe</v>
      </c>
      <c r="R365" s="51">
        <f>FACT_INCLUDES[[#This Row],[Version Price]]*FACT_INCLUDES[[#This Row],[Quantity]]</f>
        <v>541.73858947879876</v>
      </c>
      <c r="S365" s="51">
        <f>FACT_INCLUDES[[#This Row],[Amount]]*(1-FACT_INCLUDES[[#This Row],[Order Discount]])</f>
        <v>541.73858947879876</v>
      </c>
      <c r="T365" s="51">
        <f t="shared" si="5"/>
        <v>2949.4697358925691</v>
      </c>
      <c r="U365" s="57">
        <f>FACT_INCLUDES[[#This Row],[Income]]/FACT_INCLUDES[[#This Row],[Total Order Income]]</f>
        <v>0.18367321518383295</v>
      </c>
      <c r="V365" s="33">
        <f>IF(FACT_INCLUDES[[#This Row],[Order Gap]]&gt;10, 1, 0)/COUNTIFS(FACT_INCLUDES[Order ID], FACT_INCLUDES[[#This Row],[Order ID]])</f>
        <v>0</v>
      </c>
      <c r="W365" s="33">
        <f>IF(FACT_INCLUDES[[#This Row],[Order Type]]="Online", 1, 0)/COUNTIFS(FACT_INCLUDES[Order ID], FACT_INCLUDES[[#This Row],[Order ID]])</f>
        <v>0</v>
      </c>
      <c r="X365" s="52">
        <v>685.31864390855355</v>
      </c>
      <c r="Y365" s="52">
        <v>614.96702885197749</v>
      </c>
      <c r="Z365" s="64">
        <f>IF(FACT_INCLUDES[[#This Row],[Order Type]]="Online", 1, 0)*FACT_INCLUDES[[#This Row],[Income]]</f>
        <v>0</v>
      </c>
    </row>
    <row r="366" spans="1:26" x14ac:dyDescent="0.3">
      <c r="A366" s="4">
        <v>705</v>
      </c>
      <c r="B366" s="4">
        <v>353</v>
      </c>
      <c r="C366" s="4">
        <v>862</v>
      </c>
      <c r="D366" s="58">
        <v>5</v>
      </c>
      <c r="E366" s="28">
        <f>VLOOKUP(FACT_INCLUDES[[#This Row],[Order ID]], ORDERS[], 2)</f>
        <v>39845.475012149371</v>
      </c>
      <c r="F366" s="28">
        <f>VLOOKUP(FACT_INCLUDES[[#This Row],[Order ID]], ORDERS[], 3)</f>
        <v>39845.475012149371</v>
      </c>
      <c r="G366" s="4" t="str">
        <f>VLOOKUP(FACT_INCLUDES[[#This Row],[Order ID]], ORDERS[], 4)</f>
        <v>In-Store</v>
      </c>
      <c r="H366" s="4" t="str">
        <f>VLOOKUP(FACT_INCLUDES[[#This Row],[Order ID]], ORDERS[], 5)</f>
        <v>JZY7000@gmail.com</v>
      </c>
      <c r="I366" s="4">
        <f>VLOOKUP(FACT_INCLUDES[[#This Row],[Order ID]], ORDERS[], 6)</f>
        <v>5</v>
      </c>
      <c r="J366" s="54">
        <f>VLOOKUP(FACT_INCLUDES[[#This Row],[Order ID]], ORDERS[], 7)</f>
        <v>0</v>
      </c>
      <c r="K366" s="33">
        <v>0</v>
      </c>
      <c r="L366" s="4">
        <f>VLOOKUP(FACT_INCLUDES[[#This Row],[DW Version]], VERSIONS[], 2)</f>
        <v>88</v>
      </c>
      <c r="M366" s="4">
        <f>VLOOKUP(FACT_INCLUDES[[#This Row],[DW Version]], VERSIONS[], 3)</f>
        <v>4.5</v>
      </c>
      <c r="N366" s="4" t="str">
        <f>VLOOKUP(FACT_INCLUDES[[#This Row],[DW Version]], VERSIONS[], 4)</f>
        <v>silver</v>
      </c>
      <c r="O366" s="51">
        <f>VLOOKUP(FACT_INCLUDES[[#This Row],[DW Version]], VERSIONS[], 5)</f>
        <v>257.85243204413905</v>
      </c>
      <c r="P366" s="4" t="str">
        <f>VLOOKUP(FACT_INCLUDES[[#This Row],[DW Version]], VERSIONS[], 6)</f>
        <v>React Infinity Run</v>
      </c>
      <c r="Q366" s="4" t="str">
        <f>VLOOKUP(FACT_INCLUDES[[#This Row],[DW Version]], VERSIONS[], 7)</f>
        <v>Shoe</v>
      </c>
      <c r="R366" s="51">
        <f>FACT_INCLUDES[[#This Row],[Version Price]]*FACT_INCLUDES[[#This Row],[Quantity]]</f>
        <v>1289.2621602206953</v>
      </c>
      <c r="S366" s="51">
        <f>FACT_INCLUDES[[#This Row],[Amount]]*(1-FACT_INCLUDES[[#This Row],[Order Discount]])</f>
        <v>1289.2621602206953</v>
      </c>
      <c r="T366" s="51">
        <f t="shared" si="5"/>
        <v>2949.4697358925691</v>
      </c>
      <c r="U366" s="57">
        <f>FACT_INCLUDES[[#This Row],[Income]]/FACT_INCLUDES[[#This Row],[Total Order Income]]</f>
        <v>0.43711659235945288</v>
      </c>
      <c r="V366" s="33">
        <f>IF(FACT_INCLUDES[[#This Row],[Order Gap]]&gt;10, 1, 0)/COUNTIFS(FACT_INCLUDES[Order ID], FACT_INCLUDES[[#This Row],[Order ID]])</f>
        <v>0</v>
      </c>
      <c r="W366" s="33">
        <f>IF(FACT_INCLUDES[[#This Row],[Order Type]]="Online", 1, 0)/COUNTIFS(FACT_INCLUDES[Order ID], FACT_INCLUDES[[#This Row],[Order ID]])</f>
        <v>0</v>
      </c>
      <c r="X366" s="52">
        <v>685.31864390855355</v>
      </c>
      <c r="Y366" s="52">
        <v>614.96702885197749</v>
      </c>
      <c r="Z366" s="64">
        <f>IF(FACT_INCLUDES[[#This Row],[Order Type]]="Online", 1, 0)*FACT_INCLUDES[[#This Row],[Income]]</f>
        <v>0</v>
      </c>
    </row>
    <row r="367" spans="1:26" x14ac:dyDescent="0.3">
      <c r="A367" s="4">
        <v>811</v>
      </c>
      <c r="B367" s="4">
        <v>410</v>
      </c>
      <c r="C367" s="4">
        <v>559</v>
      </c>
      <c r="D367" s="58">
        <v>2</v>
      </c>
      <c r="E367" s="28">
        <f>VLOOKUP(FACT_INCLUDES[[#This Row],[Order ID]], ORDERS[], 2)</f>
        <v>39975.11853145434</v>
      </c>
      <c r="F367" s="28">
        <f>VLOOKUP(FACT_INCLUDES[[#This Row],[Order ID]], ORDERS[], 3)</f>
        <v>39991.11853145434</v>
      </c>
      <c r="G367" s="4" t="str">
        <f>VLOOKUP(FACT_INCLUDES[[#This Row],[Order ID]], ORDERS[], 4)</f>
        <v>Online</v>
      </c>
      <c r="H367" s="4" t="str">
        <f>VLOOKUP(FACT_INCLUDES[[#This Row],[Order ID]], ORDERS[], 5)</f>
        <v>SEF5085@gmail.com</v>
      </c>
      <c r="I367" s="4">
        <f>VLOOKUP(FACT_INCLUDES[[#This Row],[Order ID]], ORDERS[], 6)</f>
        <v>0</v>
      </c>
      <c r="J367" s="54">
        <f>VLOOKUP(FACT_INCLUDES[[#This Row],[Order ID]], ORDERS[], 7)</f>
        <v>0</v>
      </c>
      <c r="K367" s="33">
        <v>16</v>
      </c>
      <c r="L367" s="4">
        <f>VLOOKUP(FACT_INCLUDES[[#This Row],[DW Version]], VERSIONS[], 2)</f>
        <v>58</v>
      </c>
      <c r="M367" s="4">
        <f>VLOOKUP(FACT_INCLUDES[[#This Row],[DW Version]], VERSIONS[], 3)</f>
        <v>6.5</v>
      </c>
      <c r="N367" s="4" t="str">
        <f>VLOOKUP(FACT_INCLUDES[[#This Row],[DW Version]], VERSIONS[], 4)</f>
        <v>white</v>
      </c>
      <c r="O367" s="51">
        <f>VLOOKUP(FACT_INCLUDES[[#This Row],[DW Version]], VERSIONS[], 5)</f>
        <v>295.48552512082443</v>
      </c>
      <c r="P367" s="4" t="str">
        <f>VLOOKUP(FACT_INCLUDES[[#This Row],[DW Version]], VERSIONS[], 6)</f>
        <v>Mercurial Superfly</v>
      </c>
      <c r="Q367" s="4" t="str">
        <f>VLOOKUP(FACT_INCLUDES[[#This Row],[DW Version]], VERSIONS[], 7)</f>
        <v>Shoe</v>
      </c>
      <c r="R367" s="51">
        <f>FACT_INCLUDES[[#This Row],[Version Price]]*FACT_INCLUDES[[#This Row],[Quantity]]</f>
        <v>590.97105024164887</v>
      </c>
      <c r="S367" s="51">
        <f>FACT_INCLUDES[[#This Row],[Amount]]*(1-FACT_INCLUDES[[#This Row],[Order Discount]])</f>
        <v>590.97105024164887</v>
      </c>
      <c r="T367" s="51">
        <f t="shared" si="5"/>
        <v>590.97105024164887</v>
      </c>
      <c r="U367" s="57">
        <f>FACT_INCLUDES[[#This Row],[Income]]/FACT_INCLUDES[[#This Row],[Total Order Income]]</f>
        <v>1</v>
      </c>
      <c r="V367" s="33">
        <f>IF(FACT_INCLUDES[[#This Row],[Order Gap]]&gt;10, 1, 0)/COUNTIFS(FACT_INCLUDES[Order ID], FACT_INCLUDES[[#This Row],[Order ID]])</f>
        <v>1</v>
      </c>
      <c r="W367" s="33">
        <f>IF(FACT_INCLUDES[[#This Row],[Order Type]]="Online", 1, 0)/COUNTIFS(FACT_INCLUDES[Order ID], FACT_INCLUDES[[#This Row],[Order ID]])</f>
        <v>1</v>
      </c>
      <c r="X367" s="52">
        <v>685.31864390855355</v>
      </c>
      <c r="Y367" s="52">
        <v>614.96702885197749</v>
      </c>
      <c r="Z367" s="64">
        <f>IF(FACT_INCLUDES[[#This Row],[Order Type]]="Online", 1, 0)*FACT_INCLUDES[[#This Row],[Income]]</f>
        <v>590.97105024164887</v>
      </c>
    </row>
    <row r="368" spans="1:26" x14ac:dyDescent="0.3">
      <c r="A368" s="4">
        <v>822</v>
      </c>
      <c r="B368" s="4">
        <v>416</v>
      </c>
      <c r="C368" s="4">
        <v>597</v>
      </c>
      <c r="D368" s="58">
        <v>1</v>
      </c>
      <c r="E368" s="28">
        <f>VLOOKUP(FACT_INCLUDES[[#This Row],[Order ID]], ORDERS[], 2)</f>
        <v>39884.389051815546</v>
      </c>
      <c r="F368" s="28">
        <f>VLOOKUP(FACT_INCLUDES[[#This Row],[Order ID]], ORDERS[], 3)</f>
        <v>39885.389051815546</v>
      </c>
      <c r="G368" s="4" t="str">
        <f>VLOOKUP(FACT_INCLUDES[[#This Row],[Order ID]], ORDERS[], 4)</f>
        <v>Online</v>
      </c>
      <c r="H368" s="4" t="str">
        <f>VLOOKUP(FACT_INCLUDES[[#This Row],[Order ID]], ORDERS[], 5)</f>
        <v>KKI7504@gmail.com</v>
      </c>
      <c r="I368" s="4">
        <f>VLOOKUP(FACT_INCLUDES[[#This Row],[Order ID]], ORDERS[], 6)</f>
        <v>0</v>
      </c>
      <c r="J368" s="54">
        <f>VLOOKUP(FACT_INCLUDES[[#This Row],[Order ID]], ORDERS[], 7)</f>
        <v>0</v>
      </c>
      <c r="K368" s="33">
        <v>1</v>
      </c>
      <c r="L368" s="4">
        <f>VLOOKUP(FACT_INCLUDES[[#This Row],[DW Version]], VERSIONS[], 2)</f>
        <v>60</v>
      </c>
      <c r="M368" s="4">
        <f>VLOOKUP(FACT_INCLUDES[[#This Row],[DW Version]], VERSIONS[], 3)</f>
        <v>12</v>
      </c>
      <c r="N368" s="4" t="str">
        <f>VLOOKUP(FACT_INCLUDES[[#This Row],[DW Version]], VERSIONS[], 4)</f>
        <v>white</v>
      </c>
      <c r="O368" s="51">
        <f>VLOOKUP(FACT_INCLUDES[[#This Row],[DW Version]], VERSIONS[], 5)</f>
        <v>50.619762023796113</v>
      </c>
      <c r="P368" s="4" t="str">
        <f>VLOOKUP(FACT_INCLUDES[[#This Row],[DW Version]], VERSIONS[], 6)</f>
        <v>Magista Obra</v>
      </c>
      <c r="Q368" s="4" t="str">
        <f>VLOOKUP(FACT_INCLUDES[[#This Row],[DW Version]], VERSIONS[], 7)</f>
        <v>Shoe</v>
      </c>
      <c r="R368" s="51">
        <f>FACT_INCLUDES[[#This Row],[Version Price]]*FACT_INCLUDES[[#This Row],[Quantity]]</f>
        <v>50.619762023796113</v>
      </c>
      <c r="S368" s="51">
        <f>FACT_INCLUDES[[#This Row],[Amount]]*(1-FACT_INCLUDES[[#This Row],[Order Discount]])</f>
        <v>50.619762023796113</v>
      </c>
      <c r="T368" s="51">
        <f t="shared" si="5"/>
        <v>50.619762023796113</v>
      </c>
      <c r="U368" s="57">
        <f>FACT_INCLUDES[[#This Row],[Income]]/FACT_INCLUDES[[#This Row],[Total Order Income]]</f>
        <v>1</v>
      </c>
      <c r="V368" s="33">
        <f>IF(FACT_INCLUDES[[#This Row],[Order Gap]]&gt;10, 1, 0)/COUNTIFS(FACT_INCLUDES[Order ID], FACT_INCLUDES[[#This Row],[Order ID]])</f>
        <v>0</v>
      </c>
      <c r="W368" s="33">
        <f>IF(FACT_INCLUDES[[#This Row],[Order Type]]="Online", 1, 0)/COUNTIFS(FACT_INCLUDES[Order ID], FACT_INCLUDES[[#This Row],[Order ID]])</f>
        <v>1</v>
      </c>
      <c r="X368" s="52">
        <v>685.31864390855355</v>
      </c>
      <c r="Y368" s="52">
        <v>614.96702885197749</v>
      </c>
      <c r="Z368" s="64">
        <f>IF(FACT_INCLUDES[[#This Row],[Order Type]]="Online", 1, 0)*FACT_INCLUDES[[#This Row],[Income]]</f>
        <v>50.619762023796113</v>
      </c>
    </row>
    <row r="369" spans="1:26" x14ac:dyDescent="0.3">
      <c r="A369" s="4">
        <v>828</v>
      </c>
      <c r="B369" s="4">
        <v>420</v>
      </c>
      <c r="C369" s="4">
        <v>158</v>
      </c>
      <c r="D369" s="58">
        <v>1</v>
      </c>
      <c r="E369" s="28">
        <f>VLOOKUP(FACT_INCLUDES[[#This Row],[Order ID]], ORDERS[], 2)</f>
        <v>40090.456251909614</v>
      </c>
      <c r="F369" s="28">
        <f>VLOOKUP(FACT_INCLUDES[[#This Row],[Order ID]], ORDERS[], 3)</f>
        <v>40090.456251909614</v>
      </c>
      <c r="G369" s="4" t="str">
        <f>VLOOKUP(FACT_INCLUDES[[#This Row],[Order ID]], ORDERS[], 4)</f>
        <v>In-Store</v>
      </c>
      <c r="H369" s="4" t="str">
        <f>VLOOKUP(FACT_INCLUDES[[#This Row],[Order ID]], ORDERS[], 5)</f>
        <v>GLY7525@gmail.com</v>
      </c>
      <c r="I369" s="4">
        <f>VLOOKUP(FACT_INCLUDES[[#This Row],[Order ID]], ORDERS[], 6)</f>
        <v>28</v>
      </c>
      <c r="J369" s="54">
        <f>VLOOKUP(FACT_INCLUDES[[#This Row],[Order ID]], ORDERS[], 7)</f>
        <v>0</v>
      </c>
      <c r="K369" s="33">
        <v>0</v>
      </c>
      <c r="L369" s="4">
        <f>VLOOKUP(FACT_INCLUDES[[#This Row],[DW Version]], VERSIONS[], 2)</f>
        <v>15</v>
      </c>
      <c r="M369" s="4">
        <f>VLOOKUP(FACT_INCLUDES[[#This Row],[DW Version]], VERSIONS[], 3)</f>
        <v>12</v>
      </c>
      <c r="N369" s="4" t="str">
        <f>VLOOKUP(FACT_INCLUDES[[#This Row],[DW Version]], VERSIONS[], 4)</f>
        <v>white</v>
      </c>
      <c r="O369" s="51">
        <f>VLOOKUP(FACT_INCLUDES[[#This Row],[DW Version]], VERSIONS[], 5)</f>
        <v>134.81676237915482</v>
      </c>
      <c r="P369" s="4" t="str">
        <f>VLOOKUP(FACT_INCLUDES[[#This Row],[DW Version]], VERSIONS[], 6)</f>
        <v>Sportswear Club Fleece</v>
      </c>
      <c r="Q369" s="4" t="str">
        <f>VLOOKUP(FACT_INCLUDES[[#This Row],[DW Version]], VERSIONS[], 7)</f>
        <v>Apparel</v>
      </c>
      <c r="R369" s="51">
        <f>FACT_INCLUDES[[#This Row],[Version Price]]*FACT_INCLUDES[[#This Row],[Quantity]]</f>
        <v>134.81676237915482</v>
      </c>
      <c r="S369" s="51">
        <f>FACT_INCLUDES[[#This Row],[Amount]]*(1-FACT_INCLUDES[[#This Row],[Order Discount]])</f>
        <v>134.81676237915482</v>
      </c>
      <c r="T369" s="51">
        <f t="shared" si="5"/>
        <v>717.59761144141271</v>
      </c>
      <c r="U369" s="57">
        <f>FACT_INCLUDES[[#This Row],[Income]]/FACT_INCLUDES[[#This Row],[Total Order Income]]</f>
        <v>0.18787236778610955</v>
      </c>
      <c r="V369" s="33">
        <f>IF(FACT_INCLUDES[[#This Row],[Order Gap]]&gt;10, 1, 0)/COUNTIFS(FACT_INCLUDES[Order ID], FACT_INCLUDES[[#This Row],[Order ID]])</f>
        <v>0</v>
      </c>
      <c r="W369" s="33">
        <f>IF(FACT_INCLUDES[[#This Row],[Order Type]]="Online", 1, 0)/COUNTIFS(FACT_INCLUDES[Order ID], FACT_INCLUDES[[#This Row],[Order ID]])</f>
        <v>0</v>
      </c>
      <c r="X369" s="52">
        <v>685.31864390855355</v>
      </c>
      <c r="Y369" s="52">
        <v>614.96702885197749</v>
      </c>
      <c r="Z369" s="64">
        <f>IF(FACT_INCLUDES[[#This Row],[Order Type]]="Online", 1, 0)*FACT_INCLUDES[[#This Row],[Income]]</f>
        <v>0</v>
      </c>
    </row>
    <row r="370" spans="1:26" x14ac:dyDescent="0.3">
      <c r="A370" s="4">
        <v>829</v>
      </c>
      <c r="B370" s="4">
        <v>420</v>
      </c>
      <c r="C370" s="4">
        <v>873</v>
      </c>
      <c r="D370" s="58">
        <v>2</v>
      </c>
      <c r="E370" s="28">
        <f>VLOOKUP(FACT_INCLUDES[[#This Row],[Order ID]], ORDERS[], 2)</f>
        <v>40090.456251909614</v>
      </c>
      <c r="F370" s="28">
        <f>VLOOKUP(FACT_INCLUDES[[#This Row],[Order ID]], ORDERS[], 3)</f>
        <v>40090.456251909614</v>
      </c>
      <c r="G370" s="4" t="str">
        <f>VLOOKUP(FACT_INCLUDES[[#This Row],[Order ID]], ORDERS[], 4)</f>
        <v>In-Store</v>
      </c>
      <c r="H370" s="4" t="str">
        <f>VLOOKUP(FACT_INCLUDES[[#This Row],[Order ID]], ORDERS[], 5)</f>
        <v>GLY7525@gmail.com</v>
      </c>
      <c r="I370" s="4">
        <f>VLOOKUP(FACT_INCLUDES[[#This Row],[Order ID]], ORDERS[], 6)</f>
        <v>28</v>
      </c>
      <c r="J370" s="54">
        <f>VLOOKUP(FACT_INCLUDES[[#This Row],[Order ID]], ORDERS[], 7)</f>
        <v>0</v>
      </c>
      <c r="K370" s="33">
        <v>0</v>
      </c>
      <c r="L370" s="4">
        <f>VLOOKUP(FACT_INCLUDES[[#This Row],[DW Version]], VERSIONS[], 2)</f>
        <v>89</v>
      </c>
      <c r="M370" s="4">
        <f>VLOOKUP(FACT_INCLUDES[[#This Row],[DW Version]], VERSIONS[], 3)</f>
        <v>6.5</v>
      </c>
      <c r="N370" s="4" t="str">
        <f>VLOOKUP(FACT_INCLUDES[[#This Row],[DW Version]], VERSIONS[], 4)</f>
        <v>dark purple</v>
      </c>
      <c r="O370" s="51">
        <f>VLOOKUP(FACT_INCLUDES[[#This Row],[DW Version]], VERSIONS[], 5)</f>
        <v>141.06180975195232</v>
      </c>
      <c r="P370" s="4" t="str">
        <f>VLOOKUP(FACT_INCLUDES[[#This Row],[DW Version]], VERSIONS[], 6)</f>
        <v>Wildhorse 7</v>
      </c>
      <c r="Q370" s="4" t="str">
        <f>VLOOKUP(FACT_INCLUDES[[#This Row],[DW Version]], VERSIONS[], 7)</f>
        <v>Shoe</v>
      </c>
      <c r="R370" s="51">
        <f>FACT_INCLUDES[[#This Row],[Version Price]]*FACT_INCLUDES[[#This Row],[Quantity]]</f>
        <v>282.12361950390465</v>
      </c>
      <c r="S370" s="51">
        <f>FACT_INCLUDES[[#This Row],[Amount]]*(1-FACT_INCLUDES[[#This Row],[Order Discount]])</f>
        <v>282.12361950390465</v>
      </c>
      <c r="T370" s="51">
        <f t="shared" si="5"/>
        <v>717.59761144141271</v>
      </c>
      <c r="U370" s="57">
        <f>FACT_INCLUDES[[#This Row],[Income]]/FACT_INCLUDES[[#This Row],[Total Order Income]]</f>
        <v>0.39315016522590285</v>
      </c>
      <c r="V370" s="33">
        <f>IF(FACT_INCLUDES[[#This Row],[Order Gap]]&gt;10, 1, 0)/COUNTIFS(FACT_INCLUDES[Order ID], FACT_INCLUDES[[#This Row],[Order ID]])</f>
        <v>0</v>
      </c>
      <c r="W370" s="33">
        <f>IF(FACT_INCLUDES[[#This Row],[Order Type]]="Online", 1, 0)/COUNTIFS(FACT_INCLUDES[Order ID], FACT_INCLUDES[[#This Row],[Order ID]])</f>
        <v>0</v>
      </c>
      <c r="X370" s="52">
        <v>685.31864390855355</v>
      </c>
      <c r="Y370" s="52">
        <v>614.96702885197749</v>
      </c>
      <c r="Z370" s="64">
        <f>IF(FACT_INCLUDES[[#This Row],[Order Type]]="Online", 1, 0)*FACT_INCLUDES[[#This Row],[Income]]</f>
        <v>0</v>
      </c>
    </row>
    <row r="371" spans="1:26" x14ac:dyDescent="0.3">
      <c r="A371" s="4">
        <v>830</v>
      </c>
      <c r="B371" s="4">
        <v>420</v>
      </c>
      <c r="C371" s="4">
        <v>976</v>
      </c>
      <c r="D371" s="58">
        <v>2</v>
      </c>
      <c r="E371" s="28">
        <f>VLOOKUP(FACT_INCLUDES[[#This Row],[Order ID]], ORDERS[], 2)</f>
        <v>40090.456251909614</v>
      </c>
      <c r="F371" s="28">
        <f>VLOOKUP(FACT_INCLUDES[[#This Row],[Order ID]], ORDERS[], 3)</f>
        <v>40090.456251909614</v>
      </c>
      <c r="G371" s="4" t="str">
        <f>VLOOKUP(FACT_INCLUDES[[#This Row],[Order ID]], ORDERS[], 4)</f>
        <v>In-Store</v>
      </c>
      <c r="H371" s="4" t="str">
        <f>VLOOKUP(FACT_INCLUDES[[#This Row],[Order ID]], ORDERS[], 5)</f>
        <v>GLY7525@gmail.com</v>
      </c>
      <c r="I371" s="4">
        <f>VLOOKUP(FACT_INCLUDES[[#This Row],[Order ID]], ORDERS[], 6)</f>
        <v>28</v>
      </c>
      <c r="J371" s="54">
        <f>VLOOKUP(FACT_INCLUDES[[#This Row],[Order ID]], ORDERS[], 7)</f>
        <v>0</v>
      </c>
      <c r="K371" s="33">
        <v>0</v>
      </c>
      <c r="L371" s="4">
        <f>VLOOKUP(FACT_INCLUDES[[#This Row],[DW Version]], VERSIONS[], 2)</f>
        <v>99</v>
      </c>
      <c r="M371" s="4">
        <f>VLOOKUP(FACT_INCLUDES[[#This Row],[DW Version]], VERSIONS[], 3)</f>
        <v>10.5</v>
      </c>
      <c r="N371" s="4" t="str">
        <f>VLOOKUP(FACT_INCLUDES[[#This Row],[DW Version]], VERSIONS[], 4)</f>
        <v>red</v>
      </c>
      <c r="O371" s="51">
        <f>VLOOKUP(FACT_INCLUDES[[#This Row],[DW Version]], VERSIONS[], 5)</f>
        <v>150.32861477917666</v>
      </c>
      <c r="P371" s="4" t="str">
        <f>VLOOKUP(FACT_INCLUDES[[#This Row],[DW Version]], VERSIONS[], 6)</f>
        <v>Flex Training Hoodie</v>
      </c>
      <c r="Q371" s="4" t="str">
        <f>VLOOKUP(FACT_INCLUDES[[#This Row],[DW Version]], VERSIONS[], 7)</f>
        <v>Apparel</v>
      </c>
      <c r="R371" s="51">
        <f>FACT_INCLUDES[[#This Row],[Version Price]]*FACT_INCLUDES[[#This Row],[Quantity]]</f>
        <v>300.65722955835332</v>
      </c>
      <c r="S371" s="51">
        <f>FACT_INCLUDES[[#This Row],[Amount]]*(1-FACT_INCLUDES[[#This Row],[Order Discount]])</f>
        <v>300.65722955835332</v>
      </c>
      <c r="T371" s="51">
        <f t="shared" si="5"/>
        <v>717.59761144141271</v>
      </c>
      <c r="U371" s="57">
        <f>FACT_INCLUDES[[#This Row],[Income]]/FACT_INCLUDES[[#This Row],[Total Order Income]]</f>
        <v>0.41897746698798771</v>
      </c>
      <c r="V371" s="33">
        <f>IF(FACT_INCLUDES[[#This Row],[Order Gap]]&gt;10, 1, 0)/COUNTIFS(FACT_INCLUDES[Order ID], FACT_INCLUDES[[#This Row],[Order ID]])</f>
        <v>0</v>
      </c>
      <c r="W371" s="33">
        <f>IF(FACT_INCLUDES[[#This Row],[Order Type]]="Online", 1, 0)/COUNTIFS(FACT_INCLUDES[Order ID], FACT_INCLUDES[[#This Row],[Order ID]])</f>
        <v>0</v>
      </c>
      <c r="X371" s="52">
        <v>685.31864390855355</v>
      </c>
      <c r="Y371" s="52">
        <v>614.96702885197749</v>
      </c>
      <c r="Z371" s="64">
        <f>IF(FACT_INCLUDES[[#This Row],[Order Type]]="Online", 1, 0)*FACT_INCLUDES[[#This Row],[Income]]</f>
        <v>0</v>
      </c>
    </row>
    <row r="372" spans="1:26" x14ac:dyDescent="0.3">
      <c r="A372" s="4">
        <v>876</v>
      </c>
      <c r="B372" s="4">
        <v>445</v>
      </c>
      <c r="C372" s="4">
        <v>574</v>
      </c>
      <c r="D372" s="58">
        <v>4</v>
      </c>
      <c r="E372" s="28">
        <f>VLOOKUP(FACT_INCLUDES[[#This Row],[Order ID]], ORDERS[], 2)</f>
        <v>39840.470622004337</v>
      </c>
      <c r="F372" s="28">
        <f>VLOOKUP(FACT_INCLUDES[[#This Row],[Order ID]], ORDERS[], 3)</f>
        <v>39840.470622004337</v>
      </c>
      <c r="G372" s="4" t="str">
        <f>VLOOKUP(FACT_INCLUDES[[#This Row],[Order ID]], ORDERS[], 4)</f>
        <v>In-Store</v>
      </c>
      <c r="H372" s="4" t="str">
        <f>VLOOKUP(FACT_INCLUDES[[#This Row],[Order ID]], ORDERS[], 5)</f>
        <v>DTY5844@gmail.com</v>
      </c>
      <c r="I372" s="4">
        <f>VLOOKUP(FACT_INCLUDES[[#This Row],[Order ID]], ORDERS[], 6)</f>
        <v>35</v>
      </c>
      <c r="J372" s="54">
        <f>VLOOKUP(FACT_INCLUDES[[#This Row],[Order ID]], ORDERS[], 7)</f>
        <v>0</v>
      </c>
      <c r="K372" s="33">
        <v>0</v>
      </c>
      <c r="L372" s="4">
        <f>VLOOKUP(FACT_INCLUDES[[#This Row],[DW Version]], VERSIONS[], 2)</f>
        <v>59</v>
      </c>
      <c r="M372" s="4">
        <f>VLOOKUP(FACT_INCLUDES[[#This Row],[DW Version]], VERSIONS[], 3)</f>
        <v>6</v>
      </c>
      <c r="N372" s="4" t="str">
        <f>VLOOKUP(FACT_INCLUDES[[#This Row],[DW Version]], VERSIONS[], 4)</f>
        <v>yellow</v>
      </c>
      <c r="O372" s="51">
        <f>VLOOKUP(FACT_INCLUDES[[#This Row],[DW Version]], VERSIONS[], 5)</f>
        <v>330.98828407577901</v>
      </c>
      <c r="P372" s="4" t="str">
        <f>VLOOKUP(FACT_INCLUDES[[#This Row],[DW Version]], VERSIONS[], 6)</f>
        <v>Hypervenom Phantom</v>
      </c>
      <c r="Q372" s="4" t="str">
        <f>VLOOKUP(FACT_INCLUDES[[#This Row],[DW Version]], VERSIONS[], 7)</f>
        <v>Shoe</v>
      </c>
      <c r="R372" s="51">
        <f>FACT_INCLUDES[[#This Row],[Version Price]]*FACT_INCLUDES[[#This Row],[Quantity]]</f>
        <v>1323.953136303116</v>
      </c>
      <c r="S372" s="51">
        <f>FACT_INCLUDES[[#This Row],[Amount]]*(1-FACT_INCLUDES[[#This Row],[Order Discount]])</f>
        <v>1323.953136303116</v>
      </c>
      <c r="T372" s="51">
        <f t="shared" si="5"/>
        <v>2191.2086665558418</v>
      </c>
      <c r="U372" s="57">
        <f>FACT_INCLUDES[[#This Row],[Income]]/FACT_INCLUDES[[#This Row],[Total Order Income]]</f>
        <v>0.60421134532299725</v>
      </c>
      <c r="V372" s="33">
        <f>IF(FACT_INCLUDES[[#This Row],[Order Gap]]&gt;10, 1, 0)/COUNTIFS(FACT_INCLUDES[Order ID], FACT_INCLUDES[[#This Row],[Order ID]])</f>
        <v>0</v>
      </c>
      <c r="W372" s="33">
        <f>IF(FACT_INCLUDES[[#This Row],[Order Type]]="Online", 1, 0)/COUNTIFS(FACT_INCLUDES[Order ID], FACT_INCLUDES[[#This Row],[Order ID]])</f>
        <v>0</v>
      </c>
      <c r="X372" s="52">
        <v>685.31864390855355</v>
      </c>
      <c r="Y372" s="52">
        <v>614.96702885197749</v>
      </c>
      <c r="Z372" s="64">
        <f>IF(FACT_INCLUDES[[#This Row],[Order Type]]="Online", 1, 0)*FACT_INCLUDES[[#This Row],[Income]]</f>
        <v>0</v>
      </c>
    </row>
    <row r="373" spans="1:26" x14ac:dyDescent="0.3">
      <c r="A373" s="4">
        <v>877</v>
      </c>
      <c r="B373" s="4">
        <v>445</v>
      </c>
      <c r="C373" s="4">
        <v>965</v>
      </c>
      <c r="D373" s="58">
        <v>3</v>
      </c>
      <c r="E373" s="28">
        <f>VLOOKUP(FACT_INCLUDES[[#This Row],[Order ID]], ORDERS[], 2)</f>
        <v>39840.470622004337</v>
      </c>
      <c r="F373" s="28">
        <f>VLOOKUP(FACT_INCLUDES[[#This Row],[Order ID]], ORDERS[], 3)</f>
        <v>39840.470622004337</v>
      </c>
      <c r="G373" s="4" t="str">
        <f>VLOOKUP(FACT_INCLUDES[[#This Row],[Order ID]], ORDERS[], 4)</f>
        <v>In-Store</v>
      </c>
      <c r="H373" s="4" t="str">
        <f>VLOOKUP(FACT_INCLUDES[[#This Row],[Order ID]], ORDERS[], 5)</f>
        <v>DTY5844@gmail.com</v>
      </c>
      <c r="I373" s="4">
        <f>VLOOKUP(FACT_INCLUDES[[#This Row],[Order ID]], ORDERS[], 6)</f>
        <v>35</v>
      </c>
      <c r="J373" s="54">
        <f>VLOOKUP(FACT_INCLUDES[[#This Row],[Order ID]], ORDERS[], 7)</f>
        <v>0</v>
      </c>
      <c r="K373" s="33">
        <v>0</v>
      </c>
      <c r="L373" s="4">
        <f>VLOOKUP(FACT_INCLUDES[[#This Row],[DW Version]], VERSIONS[], 2)</f>
        <v>98</v>
      </c>
      <c r="M373" s="4">
        <f>VLOOKUP(FACT_INCLUDES[[#This Row],[DW Version]], VERSIONS[], 3)</f>
        <v>8</v>
      </c>
      <c r="N373" s="4" t="str">
        <f>VLOOKUP(FACT_INCLUDES[[#This Row],[DW Version]], VERSIONS[], 4)</f>
        <v>blue</v>
      </c>
      <c r="O373" s="51">
        <f>VLOOKUP(FACT_INCLUDES[[#This Row],[DW Version]], VERSIONS[], 5)</f>
        <v>289.08517675090854</v>
      </c>
      <c r="P373" s="4" t="str">
        <f>VLOOKUP(FACT_INCLUDES[[#This Row],[DW Version]], VERSIONS[], 6)</f>
        <v>Zoom Rival Fly</v>
      </c>
      <c r="Q373" s="4" t="str">
        <f>VLOOKUP(FACT_INCLUDES[[#This Row],[DW Version]], VERSIONS[], 7)</f>
        <v>Shoe</v>
      </c>
      <c r="R373" s="51">
        <f>FACT_INCLUDES[[#This Row],[Version Price]]*FACT_INCLUDES[[#This Row],[Quantity]]</f>
        <v>867.25553025272563</v>
      </c>
      <c r="S373" s="51">
        <f>FACT_INCLUDES[[#This Row],[Amount]]*(1-FACT_INCLUDES[[#This Row],[Order Discount]])</f>
        <v>867.25553025272563</v>
      </c>
      <c r="T373" s="51">
        <f t="shared" si="5"/>
        <v>2191.2086665558418</v>
      </c>
      <c r="U373" s="57">
        <f>FACT_INCLUDES[[#This Row],[Income]]/FACT_INCLUDES[[#This Row],[Total Order Income]]</f>
        <v>0.39578865467700269</v>
      </c>
      <c r="V373" s="33">
        <f>IF(FACT_INCLUDES[[#This Row],[Order Gap]]&gt;10, 1, 0)/COUNTIFS(FACT_INCLUDES[Order ID], FACT_INCLUDES[[#This Row],[Order ID]])</f>
        <v>0</v>
      </c>
      <c r="W373" s="33">
        <f>IF(FACT_INCLUDES[[#This Row],[Order Type]]="Online", 1, 0)/COUNTIFS(FACT_INCLUDES[Order ID], FACT_INCLUDES[[#This Row],[Order ID]])</f>
        <v>0</v>
      </c>
      <c r="X373" s="52">
        <v>685.31864390855355</v>
      </c>
      <c r="Y373" s="52">
        <v>614.96702885197749</v>
      </c>
      <c r="Z373" s="64">
        <f>IF(FACT_INCLUDES[[#This Row],[Order Type]]="Online", 1, 0)*FACT_INCLUDES[[#This Row],[Income]]</f>
        <v>0</v>
      </c>
    </row>
    <row r="374" spans="1:26" x14ac:dyDescent="0.3">
      <c r="A374" s="4">
        <v>878</v>
      </c>
      <c r="B374" s="4">
        <v>446</v>
      </c>
      <c r="C374" s="4">
        <v>728</v>
      </c>
      <c r="D374" s="58">
        <v>1</v>
      </c>
      <c r="E374" s="28">
        <f>VLOOKUP(FACT_INCLUDES[[#This Row],[Order ID]], ORDERS[], 2)</f>
        <v>39953.996858349965</v>
      </c>
      <c r="F374" s="28">
        <f>VLOOKUP(FACT_INCLUDES[[#This Row],[Order ID]], ORDERS[], 3)</f>
        <v>39963.996858349965</v>
      </c>
      <c r="G374" s="4" t="str">
        <f>VLOOKUP(FACT_INCLUDES[[#This Row],[Order ID]], ORDERS[], 4)</f>
        <v>Online</v>
      </c>
      <c r="H374" s="4" t="str">
        <f>VLOOKUP(FACT_INCLUDES[[#This Row],[Order ID]], ORDERS[], 5)</f>
        <v>DXT8392@gmail.com</v>
      </c>
      <c r="I374" s="4">
        <f>VLOOKUP(FACT_INCLUDES[[#This Row],[Order ID]], ORDERS[], 6)</f>
        <v>0</v>
      </c>
      <c r="J374" s="54">
        <f>VLOOKUP(FACT_INCLUDES[[#This Row],[Order ID]], ORDERS[], 7)</f>
        <v>0</v>
      </c>
      <c r="K374" s="33">
        <v>10</v>
      </c>
      <c r="L374" s="4">
        <f>VLOOKUP(FACT_INCLUDES[[#This Row],[DW Version]], VERSIONS[], 2)</f>
        <v>75</v>
      </c>
      <c r="M374" s="4">
        <f>VLOOKUP(FACT_INCLUDES[[#This Row],[DW Version]], VERSIONS[], 3)</f>
        <v>3</v>
      </c>
      <c r="N374" s="4" t="str">
        <f>VLOOKUP(FACT_INCLUDES[[#This Row],[DW Version]], VERSIONS[], 4)</f>
        <v>white</v>
      </c>
      <c r="O374" s="51">
        <f>VLOOKUP(FACT_INCLUDES[[#This Row],[DW Version]], VERSIONS[], 5)</f>
        <v>310.19393764307296</v>
      </c>
      <c r="P374" s="4" t="str">
        <f>VLOOKUP(FACT_INCLUDES[[#This Row],[DW Version]], VERSIONS[], 6)</f>
        <v>React Presto</v>
      </c>
      <c r="Q374" s="4" t="str">
        <f>VLOOKUP(FACT_INCLUDES[[#This Row],[DW Version]], VERSIONS[], 7)</f>
        <v>Shoe</v>
      </c>
      <c r="R374" s="51">
        <f>FACT_INCLUDES[[#This Row],[Version Price]]*FACT_INCLUDES[[#This Row],[Quantity]]</f>
        <v>310.19393764307296</v>
      </c>
      <c r="S374" s="51">
        <f>FACT_INCLUDES[[#This Row],[Amount]]*(1-FACT_INCLUDES[[#This Row],[Order Discount]])</f>
        <v>310.19393764307296</v>
      </c>
      <c r="T374" s="51">
        <f t="shared" si="5"/>
        <v>1282.484665809427</v>
      </c>
      <c r="U374" s="57">
        <f>FACT_INCLUDES[[#This Row],[Income]]/FACT_INCLUDES[[#This Row],[Total Order Income]]</f>
        <v>0.2418695099541773</v>
      </c>
      <c r="V374" s="33">
        <f>IF(FACT_INCLUDES[[#This Row],[Order Gap]]&gt;10, 1, 0)/COUNTIFS(FACT_INCLUDES[Order ID], FACT_INCLUDES[[#This Row],[Order ID]])</f>
        <v>0</v>
      </c>
      <c r="W374" s="33">
        <f>IF(FACT_INCLUDES[[#This Row],[Order Type]]="Online", 1, 0)/COUNTIFS(FACT_INCLUDES[Order ID], FACT_INCLUDES[[#This Row],[Order ID]])</f>
        <v>0.5</v>
      </c>
      <c r="X374" s="52">
        <v>685.31864390855355</v>
      </c>
      <c r="Y374" s="52">
        <v>614.96702885197749</v>
      </c>
      <c r="Z374" s="64">
        <f>IF(FACT_INCLUDES[[#This Row],[Order Type]]="Online", 1, 0)*FACT_INCLUDES[[#This Row],[Income]]</f>
        <v>310.19393764307296</v>
      </c>
    </row>
    <row r="375" spans="1:26" x14ac:dyDescent="0.3">
      <c r="A375" s="4">
        <v>879</v>
      </c>
      <c r="B375" s="4">
        <v>446</v>
      </c>
      <c r="C375" s="4">
        <v>841</v>
      </c>
      <c r="D375" s="58">
        <v>4</v>
      </c>
      <c r="E375" s="28">
        <f>VLOOKUP(FACT_INCLUDES[[#This Row],[Order ID]], ORDERS[], 2)</f>
        <v>39953.996858349965</v>
      </c>
      <c r="F375" s="28">
        <f>VLOOKUP(FACT_INCLUDES[[#This Row],[Order ID]], ORDERS[], 3)</f>
        <v>39963.996858349965</v>
      </c>
      <c r="G375" s="4" t="str">
        <f>VLOOKUP(FACT_INCLUDES[[#This Row],[Order ID]], ORDERS[], 4)</f>
        <v>Online</v>
      </c>
      <c r="H375" s="4" t="str">
        <f>VLOOKUP(FACT_INCLUDES[[#This Row],[Order ID]], ORDERS[], 5)</f>
        <v>DXT8392@gmail.com</v>
      </c>
      <c r="I375" s="4">
        <f>VLOOKUP(FACT_INCLUDES[[#This Row],[Order ID]], ORDERS[], 6)</f>
        <v>0</v>
      </c>
      <c r="J375" s="54">
        <f>VLOOKUP(FACT_INCLUDES[[#This Row],[Order ID]], ORDERS[], 7)</f>
        <v>0</v>
      </c>
      <c r="K375" s="33">
        <v>10</v>
      </c>
      <c r="L375" s="4">
        <f>VLOOKUP(FACT_INCLUDES[[#This Row],[DW Version]], VERSIONS[], 2)</f>
        <v>85</v>
      </c>
      <c r="M375" s="4">
        <f>VLOOKUP(FACT_INCLUDES[[#This Row],[DW Version]], VERSIONS[], 3)</f>
        <v>9.5</v>
      </c>
      <c r="N375" s="4" t="str">
        <f>VLOOKUP(FACT_INCLUDES[[#This Row],[DW Version]], VERSIONS[], 4)</f>
        <v>white</v>
      </c>
      <c r="O375" s="51">
        <f>VLOOKUP(FACT_INCLUDES[[#This Row],[DW Version]], VERSIONS[], 5)</f>
        <v>243.07268204158854</v>
      </c>
      <c r="P375" s="4" t="str">
        <f>VLOOKUP(FACT_INCLUDES[[#This Row],[DW Version]], VERSIONS[], 6)</f>
        <v>Nike Flex Stride</v>
      </c>
      <c r="Q375" s="4" t="str">
        <f>VLOOKUP(FACT_INCLUDES[[#This Row],[DW Version]], VERSIONS[], 7)</f>
        <v>Apparel</v>
      </c>
      <c r="R375" s="51">
        <f>FACT_INCLUDES[[#This Row],[Version Price]]*FACT_INCLUDES[[#This Row],[Quantity]]</f>
        <v>972.29072816635414</v>
      </c>
      <c r="S375" s="51">
        <f>FACT_INCLUDES[[#This Row],[Amount]]*(1-FACT_INCLUDES[[#This Row],[Order Discount]])</f>
        <v>972.29072816635414</v>
      </c>
      <c r="T375" s="51">
        <f t="shared" si="5"/>
        <v>1282.484665809427</v>
      </c>
      <c r="U375" s="57">
        <f>FACT_INCLUDES[[#This Row],[Income]]/FACT_INCLUDES[[#This Row],[Total Order Income]]</f>
        <v>0.75813049004582278</v>
      </c>
      <c r="V375" s="33">
        <f>IF(FACT_INCLUDES[[#This Row],[Order Gap]]&gt;10, 1, 0)/COUNTIFS(FACT_INCLUDES[Order ID], FACT_INCLUDES[[#This Row],[Order ID]])</f>
        <v>0</v>
      </c>
      <c r="W375" s="33">
        <f>IF(FACT_INCLUDES[[#This Row],[Order Type]]="Online", 1, 0)/COUNTIFS(FACT_INCLUDES[Order ID], FACT_INCLUDES[[#This Row],[Order ID]])</f>
        <v>0.5</v>
      </c>
      <c r="X375" s="52">
        <v>685.31864390855355</v>
      </c>
      <c r="Y375" s="52">
        <v>614.96702885197749</v>
      </c>
      <c r="Z375" s="64">
        <f>IF(FACT_INCLUDES[[#This Row],[Order Type]]="Online", 1, 0)*FACT_INCLUDES[[#This Row],[Income]]</f>
        <v>972.29072816635414</v>
      </c>
    </row>
    <row r="376" spans="1:26" x14ac:dyDescent="0.3">
      <c r="A376" s="4">
        <v>886</v>
      </c>
      <c r="B376" s="4">
        <v>450</v>
      </c>
      <c r="C376" s="4">
        <v>234</v>
      </c>
      <c r="D376" s="58">
        <v>4</v>
      </c>
      <c r="E376" s="28">
        <f>VLOOKUP(FACT_INCLUDES[[#This Row],[Order ID]], ORDERS[], 2)</f>
        <v>39871.0714485848</v>
      </c>
      <c r="F376" s="28">
        <f>VLOOKUP(FACT_INCLUDES[[#This Row],[Order ID]], ORDERS[], 3)</f>
        <v>39871.0714485848</v>
      </c>
      <c r="G376" s="4" t="str">
        <f>VLOOKUP(FACT_INCLUDES[[#This Row],[Order ID]], ORDERS[], 4)</f>
        <v>In-Store</v>
      </c>
      <c r="H376" s="4" t="str">
        <f>VLOOKUP(FACT_INCLUDES[[#This Row],[Order ID]], ORDERS[], 5)</f>
        <v>CKS3825@gmail.com</v>
      </c>
      <c r="I376" s="4">
        <f>VLOOKUP(FACT_INCLUDES[[#This Row],[Order ID]], ORDERS[], 6)</f>
        <v>13</v>
      </c>
      <c r="J376" s="54">
        <f>VLOOKUP(FACT_INCLUDES[[#This Row],[Order ID]], ORDERS[], 7)</f>
        <v>0</v>
      </c>
      <c r="K376" s="33">
        <v>0</v>
      </c>
      <c r="L376" s="4">
        <f>VLOOKUP(FACT_INCLUDES[[#This Row],[DW Version]], VERSIONS[], 2)</f>
        <v>23</v>
      </c>
      <c r="M376" s="4">
        <f>VLOOKUP(FACT_INCLUDES[[#This Row],[DW Version]], VERSIONS[], 3)</f>
        <v>12.5</v>
      </c>
      <c r="N376" s="4" t="str">
        <f>VLOOKUP(FACT_INCLUDES[[#This Row],[DW Version]], VERSIONS[], 4)</f>
        <v>white</v>
      </c>
      <c r="O376" s="51">
        <f>VLOOKUP(FACT_INCLUDES[[#This Row],[DW Version]], VERSIONS[], 5)</f>
        <v>315.67699304612131</v>
      </c>
      <c r="P376" s="4" t="str">
        <f>VLOOKUP(FACT_INCLUDES[[#This Row],[DW Version]], VERSIONS[], 6)</f>
        <v>M2K Tekno</v>
      </c>
      <c r="Q376" s="4" t="str">
        <f>VLOOKUP(FACT_INCLUDES[[#This Row],[DW Version]], VERSIONS[], 7)</f>
        <v>Shoe</v>
      </c>
      <c r="R376" s="51">
        <f>FACT_INCLUDES[[#This Row],[Version Price]]*FACT_INCLUDES[[#This Row],[Quantity]]</f>
        <v>1262.7079721844852</v>
      </c>
      <c r="S376" s="51">
        <f>FACT_INCLUDES[[#This Row],[Amount]]*(1-FACT_INCLUDES[[#This Row],[Order Discount]])</f>
        <v>1262.7079721844852</v>
      </c>
      <c r="T376" s="51">
        <f t="shared" si="5"/>
        <v>3957.984943798298</v>
      </c>
      <c r="U376" s="57">
        <f>FACT_INCLUDES[[#This Row],[Income]]/FACT_INCLUDES[[#This Row],[Total Order Income]]</f>
        <v>0.3190279877549817</v>
      </c>
      <c r="V376" s="33">
        <f>IF(FACT_INCLUDES[[#This Row],[Order Gap]]&gt;10, 1, 0)/COUNTIFS(FACT_INCLUDES[Order ID], FACT_INCLUDES[[#This Row],[Order ID]])</f>
        <v>0</v>
      </c>
      <c r="W376" s="33">
        <f>IF(FACT_INCLUDES[[#This Row],[Order Type]]="Online", 1, 0)/COUNTIFS(FACT_INCLUDES[Order ID], FACT_INCLUDES[[#This Row],[Order ID]])</f>
        <v>0</v>
      </c>
      <c r="X376" s="52">
        <v>685.31864390855355</v>
      </c>
      <c r="Y376" s="52">
        <v>614.96702885197749</v>
      </c>
      <c r="Z376" s="64">
        <f>IF(FACT_INCLUDES[[#This Row],[Order Type]]="Online", 1, 0)*FACT_INCLUDES[[#This Row],[Income]]</f>
        <v>0</v>
      </c>
    </row>
    <row r="377" spans="1:26" x14ac:dyDescent="0.3">
      <c r="A377" s="4">
        <v>887</v>
      </c>
      <c r="B377" s="4">
        <v>450</v>
      </c>
      <c r="C377" s="4">
        <v>357</v>
      </c>
      <c r="D377" s="58">
        <v>5</v>
      </c>
      <c r="E377" s="28">
        <f>VLOOKUP(FACT_INCLUDES[[#This Row],[Order ID]], ORDERS[], 2)</f>
        <v>39871.0714485848</v>
      </c>
      <c r="F377" s="28">
        <f>VLOOKUP(FACT_INCLUDES[[#This Row],[Order ID]], ORDERS[], 3)</f>
        <v>39871.0714485848</v>
      </c>
      <c r="G377" s="4" t="str">
        <f>VLOOKUP(FACT_INCLUDES[[#This Row],[Order ID]], ORDERS[], 4)</f>
        <v>In-Store</v>
      </c>
      <c r="H377" s="4" t="str">
        <f>VLOOKUP(FACT_INCLUDES[[#This Row],[Order ID]], ORDERS[], 5)</f>
        <v>CKS3825@gmail.com</v>
      </c>
      <c r="I377" s="4">
        <f>VLOOKUP(FACT_INCLUDES[[#This Row],[Order ID]], ORDERS[], 6)</f>
        <v>13</v>
      </c>
      <c r="J377" s="54">
        <f>VLOOKUP(FACT_INCLUDES[[#This Row],[Order ID]], ORDERS[], 7)</f>
        <v>0</v>
      </c>
      <c r="K377" s="33">
        <v>0</v>
      </c>
      <c r="L377" s="4">
        <f>VLOOKUP(FACT_INCLUDES[[#This Row],[DW Version]], VERSIONS[], 2)</f>
        <v>36</v>
      </c>
      <c r="M377" s="4">
        <f>VLOOKUP(FACT_INCLUDES[[#This Row],[DW Version]], VERSIONS[], 3)</f>
        <v>6.5</v>
      </c>
      <c r="N377" s="4" t="str">
        <f>VLOOKUP(FACT_INCLUDES[[#This Row],[DW Version]], VERSIONS[], 4)</f>
        <v>black</v>
      </c>
      <c r="O377" s="51">
        <f>VLOOKUP(FACT_INCLUDES[[#This Row],[DW Version]], VERSIONS[], 5)</f>
        <v>395.36005142579529</v>
      </c>
      <c r="P377" s="4" t="str">
        <f>VLOOKUP(FACT_INCLUDES[[#This Row],[DW Version]], VERSIONS[], 6)</f>
        <v>Air Max 270</v>
      </c>
      <c r="Q377" s="4" t="str">
        <f>VLOOKUP(FACT_INCLUDES[[#This Row],[DW Version]], VERSIONS[], 7)</f>
        <v>Shoe</v>
      </c>
      <c r="R377" s="51">
        <f>FACT_INCLUDES[[#This Row],[Version Price]]*FACT_INCLUDES[[#This Row],[Quantity]]</f>
        <v>1976.8002571289765</v>
      </c>
      <c r="S377" s="51">
        <f>FACT_INCLUDES[[#This Row],[Amount]]*(1-FACT_INCLUDES[[#This Row],[Order Discount]])</f>
        <v>1976.8002571289765</v>
      </c>
      <c r="T377" s="51">
        <f t="shared" si="5"/>
        <v>3957.984943798298</v>
      </c>
      <c r="U377" s="57">
        <f>FACT_INCLUDES[[#This Row],[Income]]/FACT_INCLUDES[[#This Row],[Total Order Income]]</f>
        <v>0.4994461285726699</v>
      </c>
      <c r="V377" s="33">
        <f>IF(FACT_INCLUDES[[#This Row],[Order Gap]]&gt;10, 1, 0)/COUNTIFS(FACT_INCLUDES[Order ID], FACT_INCLUDES[[#This Row],[Order ID]])</f>
        <v>0</v>
      </c>
      <c r="W377" s="33">
        <f>IF(FACT_INCLUDES[[#This Row],[Order Type]]="Online", 1, 0)/COUNTIFS(FACT_INCLUDES[Order ID], FACT_INCLUDES[[#This Row],[Order ID]])</f>
        <v>0</v>
      </c>
      <c r="X377" s="52">
        <v>685.31864390855355</v>
      </c>
      <c r="Y377" s="52">
        <v>614.96702885197749</v>
      </c>
      <c r="Z377" s="64">
        <f>IF(FACT_INCLUDES[[#This Row],[Order Type]]="Online", 1, 0)*FACT_INCLUDES[[#This Row],[Income]]</f>
        <v>0</v>
      </c>
    </row>
    <row r="378" spans="1:26" x14ac:dyDescent="0.3">
      <c r="A378" s="4">
        <v>888</v>
      </c>
      <c r="B378" s="4">
        <v>450</v>
      </c>
      <c r="C378" s="4">
        <v>547</v>
      </c>
      <c r="D378" s="58">
        <v>3</v>
      </c>
      <c r="E378" s="28">
        <f>VLOOKUP(FACT_INCLUDES[[#This Row],[Order ID]], ORDERS[], 2)</f>
        <v>39871.0714485848</v>
      </c>
      <c r="F378" s="28">
        <f>VLOOKUP(FACT_INCLUDES[[#This Row],[Order ID]], ORDERS[], 3)</f>
        <v>39871.0714485848</v>
      </c>
      <c r="G378" s="4" t="str">
        <f>VLOOKUP(FACT_INCLUDES[[#This Row],[Order ID]], ORDERS[], 4)</f>
        <v>In-Store</v>
      </c>
      <c r="H378" s="4" t="str">
        <f>VLOOKUP(FACT_INCLUDES[[#This Row],[Order ID]], ORDERS[], 5)</f>
        <v>CKS3825@gmail.com</v>
      </c>
      <c r="I378" s="4">
        <f>VLOOKUP(FACT_INCLUDES[[#This Row],[Order ID]], ORDERS[], 6)</f>
        <v>13</v>
      </c>
      <c r="J378" s="54">
        <f>VLOOKUP(FACT_INCLUDES[[#This Row],[Order ID]], ORDERS[], 7)</f>
        <v>0</v>
      </c>
      <c r="K378" s="33">
        <v>0</v>
      </c>
      <c r="L378" s="4">
        <f>VLOOKUP(FACT_INCLUDES[[#This Row],[DW Version]], VERSIONS[], 2)</f>
        <v>57</v>
      </c>
      <c r="M378" s="4">
        <f>VLOOKUP(FACT_INCLUDES[[#This Row],[DW Version]], VERSIONS[], 3)</f>
        <v>6.5</v>
      </c>
      <c r="N378" s="4" t="str">
        <f>VLOOKUP(FACT_INCLUDES[[#This Row],[DW Version]], VERSIONS[], 4)</f>
        <v>silver</v>
      </c>
      <c r="O378" s="51">
        <f>VLOOKUP(FACT_INCLUDES[[#This Row],[DW Version]], VERSIONS[], 5)</f>
        <v>178.56992996570537</v>
      </c>
      <c r="P378" s="4" t="str">
        <f>VLOOKUP(FACT_INCLUDES[[#This Row],[DW Version]], VERSIONS[], 6)</f>
        <v>Phantom Vision</v>
      </c>
      <c r="Q378" s="4" t="str">
        <f>VLOOKUP(FACT_INCLUDES[[#This Row],[DW Version]], VERSIONS[], 7)</f>
        <v>Shoe</v>
      </c>
      <c r="R378" s="51">
        <f>FACT_INCLUDES[[#This Row],[Version Price]]*FACT_INCLUDES[[#This Row],[Quantity]]</f>
        <v>535.70978989711614</v>
      </c>
      <c r="S378" s="51">
        <f>FACT_INCLUDES[[#This Row],[Amount]]*(1-FACT_INCLUDES[[#This Row],[Order Discount]])</f>
        <v>535.70978989711614</v>
      </c>
      <c r="T378" s="51">
        <f t="shared" si="5"/>
        <v>3957.984943798298</v>
      </c>
      <c r="U378" s="57">
        <f>FACT_INCLUDES[[#This Row],[Income]]/FACT_INCLUDES[[#This Row],[Total Order Income]]</f>
        <v>0.13534912272380192</v>
      </c>
      <c r="V378" s="33">
        <f>IF(FACT_INCLUDES[[#This Row],[Order Gap]]&gt;10, 1, 0)/COUNTIFS(FACT_INCLUDES[Order ID], FACT_INCLUDES[[#This Row],[Order ID]])</f>
        <v>0</v>
      </c>
      <c r="W378" s="33">
        <f>IF(FACT_INCLUDES[[#This Row],[Order Type]]="Online", 1, 0)/COUNTIFS(FACT_INCLUDES[Order ID], FACT_INCLUDES[[#This Row],[Order ID]])</f>
        <v>0</v>
      </c>
      <c r="X378" s="52">
        <v>685.31864390855355</v>
      </c>
      <c r="Y378" s="52">
        <v>614.96702885197749</v>
      </c>
      <c r="Z378" s="64">
        <f>IF(FACT_INCLUDES[[#This Row],[Order Type]]="Online", 1, 0)*FACT_INCLUDES[[#This Row],[Income]]</f>
        <v>0</v>
      </c>
    </row>
    <row r="379" spans="1:26" x14ac:dyDescent="0.3">
      <c r="A379" s="4">
        <v>889</v>
      </c>
      <c r="B379" s="4">
        <v>450</v>
      </c>
      <c r="C379" s="4">
        <v>734</v>
      </c>
      <c r="D379" s="58">
        <v>1</v>
      </c>
      <c r="E379" s="28">
        <f>VLOOKUP(FACT_INCLUDES[[#This Row],[Order ID]], ORDERS[], 2)</f>
        <v>39871.0714485848</v>
      </c>
      <c r="F379" s="28">
        <f>VLOOKUP(FACT_INCLUDES[[#This Row],[Order ID]], ORDERS[], 3)</f>
        <v>39871.0714485848</v>
      </c>
      <c r="G379" s="4" t="str">
        <f>VLOOKUP(FACT_INCLUDES[[#This Row],[Order ID]], ORDERS[], 4)</f>
        <v>In-Store</v>
      </c>
      <c r="H379" s="4" t="str">
        <f>VLOOKUP(FACT_INCLUDES[[#This Row],[Order ID]], ORDERS[], 5)</f>
        <v>CKS3825@gmail.com</v>
      </c>
      <c r="I379" s="4">
        <f>VLOOKUP(FACT_INCLUDES[[#This Row],[Order ID]], ORDERS[], 6)</f>
        <v>13</v>
      </c>
      <c r="J379" s="54">
        <f>VLOOKUP(FACT_INCLUDES[[#This Row],[Order ID]], ORDERS[], 7)</f>
        <v>0</v>
      </c>
      <c r="K379" s="33">
        <v>0</v>
      </c>
      <c r="L379" s="4">
        <f>VLOOKUP(FACT_INCLUDES[[#This Row],[DW Version]], VERSIONS[], 2)</f>
        <v>75</v>
      </c>
      <c r="M379" s="4">
        <f>VLOOKUP(FACT_INCLUDES[[#This Row],[DW Version]], VERSIONS[], 3)</f>
        <v>9.5</v>
      </c>
      <c r="N379" s="4" t="str">
        <f>VLOOKUP(FACT_INCLUDES[[#This Row],[DW Version]], VERSIONS[], 4)</f>
        <v>red</v>
      </c>
      <c r="O379" s="51">
        <f>VLOOKUP(FACT_INCLUDES[[#This Row],[DW Version]], VERSIONS[], 5)</f>
        <v>182.76692458772013</v>
      </c>
      <c r="P379" s="4" t="str">
        <f>VLOOKUP(FACT_INCLUDES[[#This Row],[DW Version]], VERSIONS[], 6)</f>
        <v>React Presto</v>
      </c>
      <c r="Q379" s="4" t="str">
        <f>VLOOKUP(FACT_INCLUDES[[#This Row],[DW Version]], VERSIONS[], 7)</f>
        <v>Shoe</v>
      </c>
      <c r="R379" s="51">
        <f>FACT_INCLUDES[[#This Row],[Version Price]]*FACT_INCLUDES[[#This Row],[Quantity]]</f>
        <v>182.76692458772013</v>
      </c>
      <c r="S379" s="51">
        <f>FACT_INCLUDES[[#This Row],[Amount]]*(1-FACT_INCLUDES[[#This Row],[Order Discount]])</f>
        <v>182.76692458772013</v>
      </c>
      <c r="T379" s="51">
        <f t="shared" si="5"/>
        <v>3957.984943798298</v>
      </c>
      <c r="U379" s="57">
        <f>FACT_INCLUDES[[#This Row],[Income]]/FACT_INCLUDES[[#This Row],[Total Order Income]]</f>
        <v>4.6176760948546468E-2</v>
      </c>
      <c r="V379" s="33">
        <f>IF(FACT_INCLUDES[[#This Row],[Order Gap]]&gt;10, 1, 0)/COUNTIFS(FACT_INCLUDES[Order ID], FACT_INCLUDES[[#This Row],[Order ID]])</f>
        <v>0</v>
      </c>
      <c r="W379" s="33">
        <f>IF(FACT_INCLUDES[[#This Row],[Order Type]]="Online", 1, 0)/COUNTIFS(FACT_INCLUDES[Order ID], FACT_INCLUDES[[#This Row],[Order ID]])</f>
        <v>0</v>
      </c>
      <c r="X379" s="52">
        <v>685.31864390855355</v>
      </c>
      <c r="Y379" s="52">
        <v>614.96702885197749</v>
      </c>
      <c r="Z379" s="64">
        <f>IF(FACT_INCLUDES[[#This Row],[Order Type]]="Online", 1, 0)*FACT_INCLUDES[[#This Row],[Income]]</f>
        <v>0</v>
      </c>
    </row>
    <row r="380" spans="1:26" x14ac:dyDescent="0.3">
      <c r="A380" s="4">
        <v>938</v>
      </c>
      <c r="B380" s="4">
        <v>471</v>
      </c>
      <c r="C380" s="4">
        <v>631</v>
      </c>
      <c r="D380" s="58">
        <v>2</v>
      </c>
      <c r="E380" s="28">
        <f>VLOOKUP(FACT_INCLUDES[[#This Row],[Order ID]], ORDERS[], 2)</f>
        <v>40163.618030021054</v>
      </c>
      <c r="F380" s="28">
        <f>VLOOKUP(FACT_INCLUDES[[#This Row],[Order ID]], ORDERS[], 3)</f>
        <v>40163.618030021054</v>
      </c>
      <c r="G380" s="4" t="str">
        <f>VLOOKUP(FACT_INCLUDES[[#This Row],[Order ID]], ORDERS[], 4)</f>
        <v>In-Store</v>
      </c>
      <c r="H380" s="4" t="str">
        <f>VLOOKUP(FACT_INCLUDES[[#This Row],[Order ID]], ORDERS[], 5)</f>
        <v>JXT6631@gmail.com</v>
      </c>
      <c r="I380" s="4">
        <f>VLOOKUP(FACT_INCLUDES[[#This Row],[Order ID]], ORDERS[], 6)</f>
        <v>6</v>
      </c>
      <c r="J380" s="54">
        <f>VLOOKUP(FACT_INCLUDES[[#This Row],[Order ID]], ORDERS[], 7)</f>
        <v>0</v>
      </c>
      <c r="K380" s="33">
        <v>0</v>
      </c>
      <c r="L380" s="4">
        <f>VLOOKUP(FACT_INCLUDES[[#This Row],[DW Version]], VERSIONS[], 2)</f>
        <v>64</v>
      </c>
      <c r="M380" s="4">
        <f>VLOOKUP(FACT_INCLUDES[[#This Row],[DW Version]], VERSIONS[], 3)</f>
        <v>12</v>
      </c>
      <c r="N380" s="4" t="str">
        <f>VLOOKUP(FACT_INCLUDES[[#This Row],[DW Version]], VERSIONS[], 4)</f>
        <v>white</v>
      </c>
      <c r="O380" s="51">
        <f>VLOOKUP(FACT_INCLUDES[[#This Row],[DW Version]], VERSIONS[], 5)</f>
        <v>92.081442621618407</v>
      </c>
      <c r="P380" s="4" t="str">
        <f>VLOOKUP(FACT_INCLUDES[[#This Row],[DW Version]], VERSIONS[], 6)</f>
        <v>Hyperdunk</v>
      </c>
      <c r="Q380" s="4" t="str">
        <f>VLOOKUP(FACT_INCLUDES[[#This Row],[DW Version]], VERSIONS[], 7)</f>
        <v>Shoe</v>
      </c>
      <c r="R380" s="51">
        <f>FACT_INCLUDES[[#This Row],[Version Price]]*FACT_INCLUDES[[#This Row],[Quantity]]</f>
        <v>184.16288524323681</v>
      </c>
      <c r="S380" s="51">
        <f>FACT_INCLUDES[[#This Row],[Amount]]*(1-FACT_INCLUDES[[#This Row],[Order Discount]])</f>
        <v>184.16288524323681</v>
      </c>
      <c r="T380" s="51">
        <f t="shared" si="5"/>
        <v>481.64726242837685</v>
      </c>
      <c r="U380" s="57">
        <f>FACT_INCLUDES[[#This Row],[Income]]/FACT_INCLUDES[[#This Row],[Total Order Income]]</f>
        <v>0.38236049409836037</v>
      </c>
      <c r="V380" s="33">
        <f>IF(FACT_INCLUDES[[#This Row],[Order Gap]]&gt;10, 1, 0)/COUNTIFS(FACT_INCLUDES[Order ID], FACT_INCLUDES[[#This Row],[Order ID]])</f>
        <v>0</v>
      </c>
      <c r="W380" s="33">
        <f>IF(FACT_INCLUDES[[#This Row],[Order Type]]="Online", 1, 0)/COUNTIFS(FACT_INCLUDES[Order ID], FACT_INCLUDES[[#This Row],[Order ID]])</f>
        <v>0</v>
      </c>
      <c r="X380" s="52">
        <v>685.31864390855355</v>
      </c>
      <c r="Y380" s="52">
        <v>614.96702885197749</v>
      </c>
      <c r="Z380" s="64">
        <f>IF(FACT_INCLUDES[[#This Row],[Order Type]]="Online", 1, 0)*FACT_INCLUDES[[#This Row],[Income]]</f>
        <v>0</v>
      </c>
    </row>
    <row r="381" spans="1:26" x14ac:dyDescent="0.3">
      <c r="A381" s="4">
        <v>939</v>
      </c>
      <c r="B381" s="4">
        <v>471</v>
      </c>
      <c r="C381" s="4">
        <v>943</v>
      </c>
      <c r="D381" s="58">
        <v>2</v>
      </c>
      <c r="E381" s="28">
        <f>VLOOKUP(FACT_INCLUDES[[#This Row],[Order ID]], ORDERS[], 2)</f>
        <v>40163.618030021054</v>
      </c>
      <c r="F381" s="28">
        <f>VLOOKUP(FACT_INCLUDES[[#This Row],[Order ID]], ORDERS[], 3)</f>
        <v>40163.618030021054</v>
      </c>
      <c r="G381" s="4" t="str">
        <f>VLOOKUP(FACT_INCLUDES[[#This Row],[Order ID]], ORDERS[], 4)</f>
        <v>In-Store</v>
      </c>
      <c r="H381" s="4" t="str">
        <f>VLOOKUP(FACT_INCLUDES[[#This Row],[Order ID]], ORDERS[], 5)</f>
        <v>JXT6631@gmail.com</v>
      </c>
      <c r="I381" s="4">
        <f>VLOOKUP(FACT_INCLUDES[[#This Row],[Order ID]], ORDERS[], 6)</f>
        <v>6</v>
      </c>
      <c r="J381" s="54">
        <f>VLOOKUP(FACT_INCLUDES[[#This Row],[Order ID]], ORDERS[], 7)</f>
        <v>0</v>
      </c>
      <c r="K381" s="33">
        <v>0</v>
      </c>
      <c r="L381" s="4">
        <f>VLOOKUP(FACT_INCLUDES[[#This Row],[DW Version]], VERSIONS[], 2)</f>
        <v>96</v>
      </c>
      <c r="M381" s="4">
        <f>VLOOKUP(FACT_INCLUDES[[#This Row],[DW Version]], VERSIONS[], 3)</f>
        <v>6.5</v>
      </c>
      <c r="N381" s="4" t="str">
        <f>VLOOKUP(FACT_INCLUDES[[#This Row],[DW Version]], VERSIONS[], 4)</f>
        <v>red</v>
      </c>
      <c r="O381" s="51">
        <f>VLOOKUP(FACT_INCLUDES[[#This Row],[DW Version]], VERSIONS[], 5)</f>
        <v>148.74218859257002</v>
      </c>
      <c r="P381" s="4" t="str">
        <f>VLOOKUP(FACT_INCLUDES[[#This Row],[DW Version]], VERSIONS[], 6)</f>
        <v>Epic Phantom React</v>
      </c>
      <c r="Q381" s="4" t="str">
        <f>VLOOKUP(FACT_INCLUDES[[#This Row],[DW Version]], VERSIONS[], 7)</f>
        <v>Shoe</v>
      </c>
      <c r="R381" s="51">
        <f>FACT_INCLUDES[[#This Row],[Version Price]]*FACT_INCLUDES[[#This Row],[Quantity]]</f>
        <v>297.48437718514003</v>
      </c>
      <c r="S381" s="51">
        <f>FACT_INCLUDES[[#This Row],[Amount]]*(1-FACT_INCLUDES[[#This Row],[Order Discount]])</f>
        <v>297.48437718514003</v>
      </c>
      <c r="T381" s="51">
        <f t="shared" si="5"/>
        <v>481.64726242837685</v>
      </c>
      <c r="U381" s="57">
        <f>FACT_INCLUDES[[#This Row],[Income]]/FACT_INCLUDES[[#This Row],[Total Order Income]]</f>
        <v>0.61763950590163963</v>
      </c>
      <c r="V381" s="33">
        <f>IF(FACT_INCLUDES[[#This Row],[Order Gap]]&gt;10, 1, 0)/COUNTIFS(FACT_INCLUDES[Order ID], FACT_INCLUDES[[#This Row],[Order ID]])</f>
        <v>0</v>
      </c>
      <c r="W381" s="33">
        <f>IF(FACT_INCLUDES[[#This Row],[Order Type]]="Online", 1, 0)/COUNTIFS(FACT_INCLUDES[Order ID], FACT_INCLUDES[[#This Row],[Order ID]])</f>
        <v>0</v>
      </c>
      <c r="X381" s="52">
        <v>685.31864390855355</v>
      </c>
      <c r="Y381" s="52">
        <v>614.96702885197749</v>
      </c>
      <c r="Z381" s="64">
        <f>IF(FACT_INCLUDES[[#This Row],[Order Type]]="Online", 1, 0)*FACT_INCLUDES[[#This Row],[Income]]</f>
        <v>0</v>
      </c>
    </row>
    <row r="382" spans="1:26" x14ac:dyDescent="0.3">
      <c r="A382" s="4">
        <v>980</v>
      </c>
      <c r="B382" s="4">
        <v>492</v>
      </c>
      <c r="C382" s="4">
        <v>91</v>
      </c>
      <c r="D382" s="58">
        <v>4</v>
      </c>
      <c r="E382" s="28">
        <f>VLOOKUP(FACT_INCLUDES[[#This Row],[Order ID]], ORDERS[], 2)</f>
        <v>40074.646423760205</v>
      </c>
      <c r="F382" s="28">
        <f>VLOOKUP(FACT_INCLUDES[[#This Row],[Order ID]], ORDERS[], 3)</f>
        <v>40088.646423760205</v>
      </c>
      <c r="G382" s="4" t="str">
        <f>VLOOKUP(FACT_INCLUDES[[#This Row],[Order ID]], ORDERS[], 4)</f>
        <v>Online</v>
      </c>
      <c r="H382" s="4" t="str">
        <f>VLOOKUP(FACT_INCLUDES[[#This Row],[Order ID]], ORDERS[], 5)</f>
        <v>EAP7369@gmail.com</v>
      </c>
      <c r="I382" s="4">
        <f>VLOOKUP(FACT_INCLUDES[[#This Row],[Order ID]], ORDERS[], 6)</f>
        <v>0</v>
      </c>
      <c r="J382" s="54">
        <f>VLOOKUP(FACT_INCLUDES[[#This Row],[Order ID]], ORDERS[], 7)</f>
        <v>0</v>
      </c>
      <c r="K382" s="33">
        <v>14</v>
      </c>
      <c r="L382" s="4">
        <f>VLOOKUP(FACT_INCLUDES[[#This Row],[DW Version]], VERSIONS[], 2)</f>
        <v>9</v>
      </c>
      <c r="M382" s="4">
        <f>VLOOKUP(FACT_INCLUDES[[#This Row],[DW Version]], VERSIONS[], 3)</f>
        <v>9</v>
      </c>
      <c r="N382" s="4" t="str">
        <f>VLOOKUP(FACT_INCLUDES[[#This Row],[DW Version]], VERSIONS[], 4)</f>
        <v>white</v>
      </c>
      <c r="O382" s="51">
        <f>VLOOKUP(FACT_INCLUDES[[#This Row],[DW Version]], VERSIONS[], 5)</f>
        <v>94.826672553281099</v>
      </c>
      <c r="P382" s="4" t="str">
        <f>VLOOKUP(FACT_INCLUDES[[#This Row],[DW Version]], VERSIONS[], 6)</f>
        <v>React</v>
      </c>
      <c r="Q382" s="4" t="str">
        <f>VLOOKUP(FACT_INCLUDES[[#This Row],[DW Version]], VERSIONS[], 7)</f>
        <v>Shoe</v>
      </c>
      <c r="R382" s="51">
        <f>FACT_INCLUDES[[#This Row],[Version Price]]*FACT_INCLUDES[[#This Row],[Quantity]]</f>
        <v>379.3066902131244</v>
      </c>
      <c r="S382" s="51">
        <f>FACT_INCLUDES[[#This Row],[Amount]]*(1-FACT_INCLUDES[[#This Row],[Order Discount]])</f>
        <v>379.3066902131244</v>
      </c>
      <c r="T382" s="51">
        <f t="shared" si="5"/>
        <v>379.3066902131244</v>
      </c>
      <c r="U382" s="57">
        <f>FACT_INCLUDES[[#This Row],[Income]]/FACT_INCLUDES[[#This Row],[Total Order Income]]</f>
        <v>1</v>
      </c>
      <c r="V382" s="33">
        <f>IF(FACT_INCLUDES[[#This Row],[Order Gap]]&gt;10, 1, 0)/COUNTIFS(FACT_INCLUDES[Order ID], FACT_INCLUDES[[#This Row],[Order ID]])</f>
        <v>1</v>
      </c>
      <c r="W382" s="33">
        <f>IF(FACT_INCLUDES[[#This Row],[Order Type]]="Online", 1, 0)/COUNTIFS(FACT_INCLUDES[Order ID], FACT_INCLUDES[[#This Row],[Order ID]])</f>
        <v>1</v>
      </c>
      <c r="X382" s="52">
        <v>685.31864390855355</v>
      </c>
      <c r="Y382" s="52">
        <v>614.96702885197749</v>
      </c>
      <c r="Z382" s="64">
        <f>IF(FACT_INCLUDES[[#This Row],[Order Type]]="Online", 1, 0)*FACT_INCLUDES[[#This Row],[Income]]</f>
        <v>379.3066902131244</v>
      </c>
    </row>
    <row r="383" spans="1:26" x14ac:dyDescent="0.3">
      <c r="A383" s="4">
        <v>1001</v>
      </c>
      <c r="B383" s="4">
        <v>501</v>
      </c>
      <c r="C383" s="4">
        <v>495</v>
      </c>
      <c r="D383" s="58">
        <v>1</v>
      </c>
      <c r="E383" s="28">
        <f>VLOOKUP(FACT_INCLUDES[[#This Row],[Order ID]], ORDERS[], 2)</f>
        <v>39991.914928556856</v>
      </c>
      <c r="F383" s="28">
        <f>VLOOKUP(FACT_INCLUDES[[#This Row],[Order ID]], ORDERS[], 3)</f>
        <v>39991.914928556856</v>
      </c>
      <c r="G383" s="4" t="str">
        <f>VLOOKUP(FACT_INCLUDES[[#This Row],[Order ID]], ORDERS[], 4)</f>
        <v>In-Store</v>
      </c>
      <c r="H383" s="4" t="str">
        <f>VLOOKUP(FACT_INCLUDES[[#This Row],[Order ID]], ORDERS[], 5)</f>
        <v>AXB3326@gmail.com</v>
      </c>
      <c r="I383" s="4">
        <f>VLOOKUP(FACT_INCLUDES[[#This Row],[Order ID]], ORDERS[], 6)</f>
        <v>1</v>
      </c>
      <c r="J383" s="54">
        <f>VLOOKUP(FACT_INCLUDES[[#This Row],[Order ID]], ORDERS[], 7)</f>
        <v>0</v>
      </c>
      <c r="K383" s="33">
        <v>0</v>
      </c>
      <c r="L383" s="4">
        <f>VLOOKUP(FACT_INCLUDES[[#This Row],[DW Version]], VERSIONS[], 2)</f>
        <v>52</v>
      </c>
      <c r="M383" s="4">
        <f>VLOOKUP(FACT_INCLUDES[[#This Row],[DW Version]], VERSIONS[], 3)</f>
        <v>4.5</v>
      </c>
      <c r="N383" s="4" t="str">
        <f>VLOOKUP(FACT_INCLUDES[[#This Row],[DW Version]], VERSIONS[], 4)</f>
        <v>green</v>
      </c>
      <c r="O383" s="51">
        <f>VLOOKUP(FACT_INCLUDES[[#This Row],[DW Version]], VERSIONS[], 5)</f>
        <v>158.54862056544499</v>
      </c>
      <c r="P383" s="4" t="str">
        <f>VLOOKUP(FACT_INCLUDES[[#This Row],[DW Version]], VERSIONS[], 6)</f>
        <v>Tech Fleece Jogger</v>
      </c>
      <c r="Q383" s="4" t="str">
        <f>VLOOKUP(FACT_INCLUDES[[#This Row],[DW Version]], VERSIONS[], 7)</f>
        <v>Apparel</v>
      </c>
      <c r="R383" s="51">
        <f>FACT_INCLUDES[[#This Row],[Version Price]]*FACT_INCLUDES[[#This Row],[Quantity]]</f>
        <v>158.54862056544499</v>
      </c>
      <c r="S383" s="51">
        <f>FACT_INCLUDES[[#This Row],[Amount]]*(1-FACT_INCLUDES[[#This Row],[Order Discount]])</f>
        <v>158.54862056544499</v>
      </c>
      <c r="T383" s="51">
        <f t="shared" si="5"/>
        <v>158.54862056544499</v>
      </c>
      <c r="U383" s="57">
        <f>FACT_INCLUDES[[#This Row],[Income]]/FACT_INCLUDES[[#This Row],[Total Order Income]]</f>
        <v>1</v>
      </c>
      <c r="V383" s="33">
        <f>IF(FACT_INCLUDES[[#This Row],[Order Gap]]&gt;10, 1, 0)/COUNTIFS(FACT_INCLUDES[Order ID], FACT_INCLUDES[[#This Row],[Order ID]])</f>
        <v>0</v>
      </c>
      <c r="W383" s="33">
        <f>IF(FACT_INCLUDES[[#This Row],[Order Type]]="Online", 1, 0)/COUNTIFS(FACT_INCLUDES[Order ID], FACT_INCLUDES[[#This Row],[Order ID]])</f>
        <v>0</v>
      </c>
      <c r="X383" s="52">
        <v>685.31864390855355</v>
      </c>
      <c r="Y383" s="52">
        <v>614.96702885197749</v>
      </c>
      <c r="Z383" s="64">
        <f>IF(FACT_INCLUDES[[#This Row],[Order Type]]="Online", 1, 0)*FACT_INCLUDES[[#This Row],[Income]]</f>
        <v>0</v>
      </c>
    </row>
    <row r="384" spans="1:26" x14ac:dyDescent="0.3">
      <c r="A384" s="4">
        <v>1034</v>
      </c>
      <c r="B384" s="4">
        <v>519</v>
      </c>
      <c r="C384" s="4">
        <v>268</v>
      </c>
      <c r="D384" s="58">
        <v>5</v>
      </c>
      <c r="E384" s="28">
        <f>VLOOKUP(FACT_INCLUDES[[#This Row],[Order ID]], ORDERS[], 2)</f>
        <v>40014.12851665081</v>
      </c>
      <c r="F384" s="28">
        <f>VLOOKUP(FACT_INCLUDES[[#This Row],[Order ID]], ORDERS[], 3)</f>
        <v>40014.12851665081</v>
      </c>
      <c r="G384" s="4" t="str">
        <f>VLOOKUP(FACT_INCLUDES[[#This Row],[Order ID]], ORDERS[], 4)</f>
        <v>In-Store</v>
      </c>
      <c r="H384" s="4" t="str">
        <f>VLOOKUP(FACT_INCLUDES[[#This Row],[Order ID]], ORDERS[], 5)</f>
        <v>BVF3566@gmail.com</v>
      </c>
      <c r="I384" s="4">
        <f>VLOOKUP(FACT_INCLUDES[[#This Row],[Order ID]], ORDERS[], 6)</f>
        <v>34</v>
      </c>
      <c r="J384" s="54">
        <f>VLOOKUP(FACT_INCLUDES[[#This Row],[Order ID]], ORDERS[], 7)</f>
        <v>0</v>
      </c>
      <c r="K384" s="33">
        <v>0</v>
      </c>
      <c r="L384" s="4">
        <f>VLOOKUP(FACT_INCLUDES[[#This Row],[DW Version]], VERSIONS[], 2)</f>
        <v>26</v>
      </c>
      <c r="M384" s="4">
        <f>VLOOKUP(FACT_INCLUDES[[#This Row],[DW Version]], VERSIONS[], 3)</f>
        <v>7.5</v>
      </c>
      <c r="N384" s="4" t="str">
        <f>VLOOKUP(FACT_INCLUDES[[#This Row],[DW Version]], VERSIONS[], 4)</f>
        <v>white</v>
      </c>
      <c r="O384" s="51">
        <f>VLOOKUP(FACT_INCLUDES[[#This Row],[DW Version]], VERSIONS[], 5)</f>
        <v>206.26557492372444</v>
      </c>
      <c r="P384" s="4" t="str">
        <f>VLOOKUP(FACT_INCLUDES[[#This Row],[DW Version]], VERSIONS[], 6)</f>
        <v>Infinity Run</v>
      </c>
      <c r="Q384" s="4" t="str">
        <f>VLOOKUP(FACT_INCLUDES[[#This Row],[DW Version]], VERSIONS[], 7)</f>
        <v>Shoe</v>
      </c>
      <c r="R384" s="51">
        <f>FACT_INCLUDES[[#This Row],[Version Price]]*FACT_INCLUDES[[#This Row],[Quantity]]</f>
        <v>1031.3278746186222</v>
      </c>
      <c r="S384" s="51">
        <f>FACT_INCLUDES[[#This Row],[Amount]]*(1-FACT_INCLUDES[[#This Row],[Order Discount]])</f>
        <v>1031.3278746186222</v>
      </c>
      <c r="T384" s="51">
        <f t="shared" si="5"/>
        <v>1288.7922286836115</v>
      </c>
      <c r="U384" s="57">
        <f>FACT_INCLUDES[[#This Row],[Income]]/FACT_INCLUDES[[#This Row],[Total Order Income]]</f>
        <v>0.8002281916861288</v>
      </c>
      <c r="V384" s="33">
        <f>IF(FACT_INCLUDES[[#This Row],[Order Gap]]&gt;10, 1, 0)/COUNTIFS(FACT_INCLUDES[Order ID], FACT_INCLUDES[[#This Row],[Order ID]])</f>
        <v>0</v>
      </c>
      <c r="W384" s="33">
        <f>IF(FACT_INCLUDES[[#This Row],[Order Type]]="Online", 1, 0)/COUNTIFS(FACT_INCLUDES[Order ID], FACT_INCLUDES[[#This Row],[Order ID]])</f>
        <v>0</v>
      </c>
      <c r="X384" s="52">
        <v>685.31864390855355</v>
      </c>
      <c r="Y384" s="52">
        <v>614.96702885197749</v>
      </c>
      <c r="Z384" s="64">
        <f>IF(FACT_INCLUDES[[#This Row],[Order Type]]="Online", 1, 0)*FACT_INCLUDES[[#This Row],[Income]]</f>
        <v>0</v>
      </c>
    </row>
    <row r="385" spans="1:26" x14ac:dyDescent="0.3">
      <c r="A385" s="4">
        <v>1035</v>
      </c>
      <c r="B385" s="4">
        <v>519</v>
      </c>
      <c r="C385" s="4">
        <v>617</v>
      </c>
      <c r="D385" s="58">
        <v>3</v>
      </c>
      <c r="E385" s="28">
        <f>VLOOKUP(FACT_INCLUDES[[#This Row],[Order ID]], ORDERS[], 2)</f>
        <v>40014.12851665081</v>
      </c>
      <c r="F385" s="28">
        <f>VLOOKUP(FACT_INCLUDES[[#This Row],[Order ID]], ORDERS[], 3)</f>
        <v>40014.12851665081</v>
      </c>
      <c r="G385" s="4" t="str">
        <f>VLOOKUP(FACT_INCLUDES[[#This Row],[Order ID]], ORDERS[], 4)</f>
        <v>In-Store</v>
      </c>
      <c r="H385" s="4" t="str">
        <f>VLOOKUP(FACT_INCLUDES[[#This Row],[Order ID]], ORDERS[], 5)</f>
        <v>BVF3566@gmail.com</v>
      </c>
      <c r="I385" s="4">
        <f>VLOOKUP(FACT_INCLUDES[[#This Row],[Order ID]], ORDERS[], 6)</f>
        <v>34</v>
      </c>
      <c r="J385" s="54">
        <f>VLOOKUP(FACT_INCLUDES[[#This Row],[Order ID]], ORDERS[], 7)</f>
        <v>0</v>
      </c>
      <c r="K385" s="33">
        <v>0</v>
      </c>
      <c r="L385" s="4">
        <f>VLOOKUP(FACT_INCLUDES[[#This Row],[DW Version]], VERSIONS[], 2)</f>
        <v>63</v>
      </c>
      <c r="M385" s="4">
        <f>VLOOKUP(FACT_INCLUDES[[#This Row],[DW Version]], VERSIONS[], 3)</f>
        <v>3.5</v>
      </c>
      <c r="N385" s="4" t="str">
        <f>VLOOKUP(FACT_INCLUDES[[#This Row],[DW Version]], VERSIONS[], 4)</f>
        <v>black</v>
      </c>
      <c r="O385" s="51">
        <f>VLOOKUP(FACT_INCLUDES[[#This Row],[DW Version]], VERSIONS[], 5)</f>
        <v>85.821451354996384</v>
      </c>
      <c r="P385" s="4" t="str">
        <f>VLOOKUP(FACT_INCLUDES[[#This Row],[DW Version]], VERSIONS[], 6)</f>
        <v>CTR360</v>
      </c>
      <c r="Q385" s="4" t="str">
        <f>VLOOKUP(FACT_INCLUDES[[#This Row],[DW Version]], VERSIONS[], 7)</f>
        <v>Shoe</v>
      </c>
      <c r="R385" s="51">
        <f>FACT_INCLUDES[[#This Row],[Version Price]]*FACT_INCLUDES[[#This Row],[Quantity]]</f>
        <v>257.46435406498915</v>
      </c>
      <c r="S385" s="51">
        <f>FACT_INCLUDES[[#This Row],[Amount]]*(1-FACT_INCLUDES[[#This Row],[Order Discount]])</f>
        <v>257.46435406498915</v>
      </c>
      <c r="T385" s="51">
        <f t="shared" si="5"/>
        <v>1288.7922286836115</v>
      </c>
      <c r="U385" s="57">
        <f>FACT_INCLUDES[[#This Row],[Income]]/FACT_INCLUDES[[#This Row],[Total Order Income]]</f>
        <v>0.19977180831387109</v>
      </c>
      <c r="V385" s="33">
        <f>IF(FACT_INCLUDES[[#This Row],[Order Gap]]&gt;10, 1, 0)/COUNTIFS(FACT_INCLUDES[Order ID], FACT_INCLUDES[[#This Row],[Order ID]])</f>
        <v>0</v>
      </c>
      <c r="W385" s="33">
        <f>IF(FACT_INCLUDES[[#This Row],[Order Type]]="Online", 1, 0)/COUNTIFS(FACT_INCLUDES[Order ID], FACT_INCLUDES[[#This Row],[Order ID]])</f>
        <v>0</v>
      </c>
      <c r="X385" s="52">
        <v>685.31864390855355</v>
      </c>
      <c r="Y385" s="52">
        <v>614.96702885197749</v>
      </c>
      <c r="Z385" s="64">
        <f>IF(FACT_INCLUDES[[#This Row],[Order Type]]="Online", 1, 0)*FACT_INCLUDES[[#This Row],[Income]]</f>
        <v>0</v>
      </c>
    </row>
    <row r="386" spans="1:26" x14ac:dyDescent="0.3">
      <c r="A386" s="4">
        <v>1044</v>
      </c>
      <c r="B386" s="4">
        <v>524</v>
      </c>
      <c r="C386" s="4">
        <v>255</v>
      </c>
      <c r="D386" s="58">
        <v>3</v>
      </c>
      <c r="E386" s="28">
        <f>VLOOKUP(FACT_INCLUDES[[#This Row],[Order ID]], ORDERS[], 2)</f>
        <v>39895.931429550146</v>
      </c>
      <c r="F386" s="28">
        <f>VLOOKUP(FACT_INCLUDES[[#This Row],[Order ID]], ORDERS[], 3)</f>
        <v>39895.931429550146</v>
      </c>
      <c r="G386" s="4" t="str">
        <f>VLOOKUP(FACT_INCLUDES[[#This Row],[Order ID]], ORDERS[], 4)</f>
        <v>In-Store</v>
      </c>
      <c r="H386" s="4" t="str">
        <f>VLOOKUP(FACT_INCLUDES[[#This Row],[Order ID]], ORDERS[], 5)</f>
        <v>SMT7744@gmail.com</v>
      </c>
      <c r="I386" s="4">
        <f>VLOOKUP(FACT_INCLUDES[[#This Row],[Order ID]], ORDERS[], 6)</f>
        <v>10</v>
      </c>
      <c r="J386" s="54">
        <f>VLOOKUP(FACT_INCLUDES[[#This Row],[Order ID]], ORDERS[], 7)</f>
        <v>0</v>
      </c>
      <c r="K386" s="33">
        <v>0</v>
      </c>
      <c r="L386" s="4">
        <f>VLOOKUP(FACT_INCLUDES[[#This Row],[DW Version]], VERSIONS[], 2)</f>
        <v>25</v>
      </c>
      <c r="M386" s="4">
        <f>VLOOKUP(FACT_INCLUDES[[#This Row],[DW Version]], VERSIONS[], 3)</f>
        <v>5.5</v>
      </c>
      <c r="N386" s="4" t="str">
        <f>VLOOKUP(FACT_INCLUDES[[#This Row],[DW Version]], VERSIONS[], 4)</f>
        <v>brown</v>
      </c>
      <c r="O386" s="51">
        <f>VLOOKUP(FACT_INCLUDES[[#This Row],[DW Version]], VERSIONS[], 5)</f>
        <v>116.71273422844882</v>
      </c>
      <c r="P386" s="4" t="str">
        <f>VLOOKUP(FACT_INCLUDES[[#This Row],[DW Version]], VERSIONS[], 6)</f>
        <v>Shox</v>
      </c>
      <c r="Q386" s="4" t="str">
        <f>VLOOKUP(FACT_INCLUDES[[#This Row],[DW Version]], VERSIONS[], 7)</f>
        <v>Shoe</v>
      </c>
      <c r="R386" s="51">
        <f>FACT_INCLUDES[[#This Row],[Version Price]]*FACT_INCLUDES[[#This Row],[Quantity]]</f>
        <v>350.13820268534647</v>
      </c>
      <c r="S386" s="51">
        <f>FACT_INCLUDES[[#This Row],[Amount]]*(1-FACT_INCLUDES[[#This Row],[Order Discount]])</f>
        <v>350.13820268534647</v>
      </c>
      <c r="T386" s="51">
        <f t="shared" ref="T386:T449" si="6">SUMIFS(S:S, B:B, B386)</f>
        <v>350.13820268534647</v>
      </c>
      <c r="U386" s="57">
        <f>FACT_INCLUDES[[#This Row],[Income]]/FACT_INCLUDES[[#This Row],[Total Order Income]]</f>
        <v>1</v>
      </c>
      <c r="V386" s="33">
        <f>IF(FACT_INCLUDES[[#This Row],[Order Gap]]&gt;10, 1, 0)/COUNTIFS(FACT_INCLUDES[Order ID], FACT_INCLUDES[[#This Row],[Order ID]])</f>
        <v>0</v>
      </c>
      <c r="W386" s="33">
        <f>IF(FACT_INCLUDES[[#This Row],[Order Type]]="Online", 1, 0)/COUNTIFS(FACT_INCLUDES[Order ID], FACT_INCLUDES[[#This Row],[Order ID]])</f>
        <v>0</v>
      </c>
      <c r="X386" s="52">
        <v>685.31864390855355</v>
      </c>
      <c r="Y386" s="52">
        <v>614.96702885197749</v>
      </c>
      <c r="Z386" s="64">
        <f>IF(FACT_INCLUDES[[#This Row],[Order Type]]="Online", 1, 0)*FACT_INCLUDES[[#This Row],[Income]]</f>
        <v>0</v>
      </c>
    </row>
    <row r="387" spans="1:26" x14ac:dyDescent="0.3">
      <c r="A387" s="4">
        <v>1062</v>
      </c>
      <c r="B387" s="4">
        <v>534</v>
      </c>
      <c r="C387" s="4">
        <v>14</v>
      </c>
      <c r="D387" s="58">
        <v>1</v>
      </c>
      <c r="E387" s="28">
        <f>VLOOKUP(FACT_INCLUDES[[#This Row],[Order ID]], ORDERS[], 2)</f>
        <v>39847.828991288909</v>
      </c>
      <c r="F387" s="28">
        <f>VLOOKUP(FACT_INCLUDES[[#This Row],[Order ID]], ORDERS[], 3)</f>
        <v>39847.828991288909</v>
      </c>
      <c r="G387" s="4" t="str">
        <f>VLOOKUP(FACT_INCLUDES[[#This Row],[Order ID]], ORDERS[], 4)</f>
        <v>In-Store</v>
      </c>
      <c r="H387" s="4" t="str">
        <f>VLOOKUP(FACT_INCLUDES[[#This Row],[Order ID]], ORDERS[], 5)</f>
        <v>BNO3354@gmail.com</v>
      </c>
      <c r="I387" s="4">
        <f>VLOOKUP(FACT_INCLUDES[[#This Row],[Order ID]], ORDERS[], 6)</f>
        <v>2</v>
      </c>
      <c r="J387" s="54">
        <f>VLOOKUP(FACT_INCLUDES[[#This Row],[Order ID]], ORDERS[], 7)</f>
        <v>0</v>
      </c>
      <c r="K387" s="33">
        <v>0</v>
      </c>
      <c r="L387" s="4">
        <f>VLOOKUP(FACT_INCLUDES[[#This Row],[DW Version]], VERSIONS[], 2)</f>
        <v>2</v>
      </c>
      <c r="M387" s="4">
        <f>VLOOKUP(FACT_INCLUDES[[#This Row],[DW Version]], VERSIONS[], 3)</f>
        <v>4</v>
      </c>
      <c r="N387" s="4" t="str">
        <f>VLOOKUP(FACT_INCLUDES[[#This Row],[DW Version]], VERSIONS[], 4)</f>
        <v>red</v>
      </c>
      <c r="O387" s="51">
        <f>VLOOKUP(FACT_INCLUDES[[#This Row],[DW Version]], VERSIONS[], 5)</f>
        <v>239.15106782746207</v>
      </c>
      <c r="P387" s="4" t="str">
        <f>VLOOKUP(FACT_INCLUDES[[#This Row],[DW Version]], VERSIONS[], 6)</f>
        <v>Air Force 1</v>
      </c>
      <c r="Q387" s="4" t="str">
        <f>VLOOKUP(FACT_INCLUDES[[#This Row],[DW Version]], VERSIONS[], 7)</f>
        <v>Shoe</v>
      </c>
      <c r="R387" s="51">
        <f>FACT_INCLUDES[[#This Row],[Version Price]]*FACT_INCLUDES[[#This Row],[Quantity]]</f>
        <v>239.15106782746207</v>
      </c>
      <c r="S387" s="51">
        <f>FACT_INCLUDES[[#This Row],[Amount]]*(1-FACT_INCLUDES[[#This Row],[Order Discount]])</f>
        <v>239.15106782746207</v>
      </c>
      <c r="T387" s="51">
        <f t="shared" si="6"/>
        <v>887.2415482904911</v>
      </c>
      <c r="U387" s="57">
        <f>FACT_INCLUDES[[#This Row],[Income]]/FACT_INCLUDES[[#This Row],[Total Order Income]]</f>
        <v>0.26954448682915128</v>
      </c>
      <c r="V387" s="33">
        <f>IF(FACT_INCLUDES[[#This Row],[Order Gap]]&gt;10, 1, 0)/COUNTIFS(FACT_INCLUDES[Order ID], FACT_INCLUDES[[#This Row],[Order ID]])</f>
        <v>0</v>
      </c>
      <c r="W387" s="33">
        <f>IF(FACT_INCLUDES[[#This Row],[Order Type]]="Online", 1, 0)/COUNTIFS(FACT_INCLUDES[Order ID], FACT_INCLUDES[[#This Row],[Order ID]])</f>
        <v>0</v>
      </c>
      <c r="X387" s="52">
        <v>685.31864390855355</v>
      </c>
      <c r="Y387" s="52">
        <v>614.96702885197749</v>
      </c>
      <c r="Z387" s="64">
        <f>IF(FACT_INCLUDES[[#This Row],[Order Type]]="Online", 1, 0)*FACT_INCLUDES[[#This Row],[Income]]</f>
        <v>0</v>
      </c>
    </row>
    <row r="388" spans="1:26" x14ac:dyDescent="0.3">
      <c r="A388" s="4">
        <v>1063</v>
      </c>
      <c r="B388" s="4">
        <v>534</v>
      </c>
      <c r="C388" s="4">
        <v>365</v>
      </c>
      <c r="D388" s="58">
        <v>2</v>
      </c>
      <c r="E388" s="28">
        <f>VLOOKUP(FACT_INCLUDES[[#This Row],[Order ID]], ORDERS[], 2)</f>
        <v>39847.828991288909</v>
      </c>
      <c r="F388" s="28">
        <f>VLOOKUP(FACT_INCLUDES[[#This Row],[Order ID]], ORDERS[], 3)</f>
        <v>39847.828991288909</v>
      </c>
      <c r="G388" s="4" t="str">
        <f>VLOOKUP(FACT_INCLUDES[[#This Row],[Order ID]], ORDERS[], 4)</f>
        <v>In-Store</v>
      </c>
      <c r="H388" s="4" t="str">
        <f>VLOOKUP(FACT_INCLUDES[[#This Row],[Order ID]], ORDERS[], 5)</f>
        <v>BNO3354@gmail.com</v>
      </c>
      <c r="I388" s="4">
        <f>VLOOKUP(FACT_INCLUDES[[#This Row],[Order ID]], ORDERS[], 6)</f>
        <v>2</v>
      </c>
      <c r="J388" s="54">
        <f>VLOOKUP(FACT_INCLUDES[[#This Row],[Order ID]], ORDERS[], 7)</f>
        <v>0</v>
      </c>
      <c r="K388" s="33">
        <v>0</v>
      </c>
      <c r="L388" s="4">
        <f>VLOOKUP(FACT_INCLUDES[[#This Row],[DW Version]], VERSIONS[], 2)</f>
        <v>37</v>
      </c>
      <c r="M388" s="4">
        <f>VLOOKUP(FACT_INCLUDES[[#This Row],[DW Version]], VERSIONS[], 3)</f>
        <v>5</v>
      </c>
      <c r="N388" s="4" t="str">
        <f>VLOOKUP(FACT_INCLUDES[[#This Row],[DW Version]], VERSIONS[], 4)</f>
        <v>white</v>
      </c>
      <c r="O388" s="51">
        <f>VLOOKUP(FACT_INCLUDES[[#This Row],[DW Version]], VERSIONS[], 5)</f>
        <v>146.85944862451157</v>
      </c>
      <c r="P388" s="4" t="str">
        <f>VLOOKUP(FACT_INCLUDES[[#This Row],[DW Version]], VERSIONS[], 6)</f>
        <v>Air Zoom Winflo</v>
      </c>
      <c r="Q388" s="4" t="str">
        <f>VLOOKUP(FACT_INCLUDES[[#This Row],[DW Version]], VERSIONS[], 7)</f>
        <v>Shoe</v>
      </c>
      <c r="R388" s="51">
        <f>FACT_INCLUDES[[#This Row],[Version Price]]*FACT_INCLUDES[[#This Row],[Quantity]]</f>
        <v>293.71889724902314</v>
      </c>
      <c r="S388" s="51">
        <f>FACT_INCLUDES[[#This Row],[Amount]]*(1-FACT_INCLUDES[[#This Row],[Order Discount]])</f>
        <v>293.71889724902314</v>
      </c>
      <c r="T388" s="51">
        <f t="shared" si="6"/>
        <v>887.2415482904911</v>
      </c>
      <c r="U388" s="57">
        <f>FACT_INCLUDES[[#This Row],[Income]]/FACT_INCLUDES[[#This Row],[Total Order Income]]</f>
        <v>0.33104727547413826</v>
      </c>
      <c r="V388" s="33">
        <f>IF(FACT_INCLUDES[[#This Row],[Order Gap]]&gt;10, 1, 0)/COUNTIFS(FACT_INCLUDES[Order ID], FACT_INCLUDES[[#This Row],[Order ID]])</f>
        <v>0</v>
      </c>
      <c r="W388" s="33">
        <f>IF(FACT_INCLUDES[[#This Row],[Order Type]]="Online", 1, 0)/COUNTIFS(FACT_INCLUDES[Order ID], FACT_INCLUDES[[#This Row],[Order ID]])</f>
        <v>0</v>
      </c>
      <c r="X388" s="52">
        <v>685.31864390855355</v>
      </c>
      <c r="Y388" s="52">
        <v>614.96702885197749</v>
      </c>
      <c r="Z388" s="64">
        <f>IF(FACT_INCLUDES[[#This Row],[Order Type]]="Online", 1, 0)*FACT_INCLUDES[[#This Row],[Income]]</f>
        <v>0</v>
      </c>
    </row>
    <row r="389" spans="1:26" x14ac:dyDescent="0.3">
      <c r="A389" s="4">
        <v>1064</v>
      </c>
      <c r="B389" s="4">
        <v>534</v>
      </c>
      <c r="C389" s="4">
        <v>482</v>
      </c>
      <c r="D389" s="58">
        <v>1</v>
      </c>
      <c r="E389" s="28">
        <f>VLOOKUP(FACT_INCLUDES[[#This Row],[Order ID]], ORDERS[], 2)</f>
        <v>39847.828991288909</v>
      </c>
      <c r="F389" s="28">
        <f>VLOOKUP(FACT_INCLUDES[[#This Row],[Order ID]], ORDERS[], 3)</f>
        <v>39847.828991288909</v>
      </c>
      <c r="G389" s="4" t="str">
        <f>VLOOKUP(FACT_INCLUDES[[#This Row],[Order ID]], ORDERS[], 4)</f>
        <v>In-Store</v>
      </c>
      <c r="H389" s="4" t="str">
        <f>VLOOKUP(FACT_INCLUDES[[#This Row],[Order ID]], ORDERS[], 5)</f>
        <v>BNO3354@gmail.com</v>
      </c>
      <c r="I389" s="4">
        <f>VLOOKUP(FACT_INCLUDES[[#This Row],[Order ID]], ORDERS[], 6)</f>
        <v>2</v>
      </c>
      <c r="J389" s="54">
        <f>VLOOKUP(FACT_INCLUDES[[#This Row],[Order ID]], ORDERS[], 7)</f>
        <v>0</v>
      </c>
      <c r="K389" s="33">
        <v>0</v>
      </c>
      <c r="L389" s="4">
        <f>VLOOKUP(FACT_INCLUDES[[#This Row],[DW Version]], VERSIONS[], 2)</f>
        <v>51</v>
      </c>
      <c r="M389" s="4">
        <f>VLOOKUP(FACT_INCLUDES[[#This Row],[DW Version]], VERSIONS[], 3)</f>
        <v>3</v>
      </c>
      <c r="N389" s="4" t="str">
        <f>VLOOKUP(FACT_INCLUDES[[#This Row],[DW Version]], VERSIONS[], 4)</f>
        <v>black</v>
      </c>
      <c r="O389" s="51">
        <f>VLOOKUP(FACT_INCLUDES[[#This Row],[DW Version]], VERSIONS[], 5)</f>
        <v>354.37158321400591</v>
      </c>
      <c r="P389" s="4" t="str">
        <f>VLOOKUP(FACT_INCLUDES[[#This Row],[DW Version]], VERSIONS[], 6)</f>
        <v>Therma Sphere Hoodie</v>
      </c>
      <c r="Q389" s="4" t="str">
        <f>VLOOKUP(FACT_INCLUDES[[#This Row],[DW Version]], VERSIONS[], 7)</f>
        <v>Apparel</v>
      </c>
      <c r="R389" s="51">
        <f>FACT_INCLUDES[[#This Row],[Version Price]]*FACT_INCLUDES[[#This Row],[Quantity]]</f>
        <v>354.37158321400591</v>
      </c>
      <c r="S389" s="51">
        <f>FACT_INCLUDES[[#This Row],[Amount]]*(1-FACT_INCLUDES[[#This Row],[Order Discount]])</f>
        <v>354.37158321400591</v>
      </c>
      <c r="T389" s="51">
        <f t="shared" si="6"/>
        <v>887.2415482904911</v>
      </c>
      <c r="U389" s="57">
        <f>FACT_INCLUDES[[#This Row],[Income]]/FACT_INCLUDES[[#This Row],[Total Order Income]]</f>
        <v>0.39940823769671047</v>
      </c>
      <c r="V389" s="33">
        <f>IF(FACT_INCLUDES[[#This Row],[Order Gap]]&gt;10, 1, 0)/COUNTIFS(FACT_INCLUDES[Order ID], FACT_INCLUDES[[#This Row],[Order ID]])</f>
        <v>0</v>
      </c>
      <c r="W389" s="33">
        <f>IF(FACT_INCLUDES[[#This Row],[Order Type]]="Online", 1, 0)/COUNTIFS(FACT_INCLUDES[Order ID], FACT_INCLUDES[[#This Row],[Order ID]])</f>
        <v>0</v>
      </c>
      <c r="X389" s="52">
        <v>685.31864390855355</v>
      </c>
      <c r="Y389" s="52">
        <v>614.96702885197749</v>
      </c>
      <c r="Z389" s="64">
        <f>IF(FACT_INCLUDES[[#This Row],[Order Type]]="Online", 1, 0)*FACT_INCLUDES[[#This Row],[Income]]</f>
        <v>0</v>
      </c>
    </row>
    <row r="390" spans="1:26" x14ac:dyDescent="0.3">
      <c r="A390" s="4">
        <v>1101</v>
      </c>
      <c r="B390" s="4">
        <v>553</v>
      </c>
      <c r="C390" s="4">
        <v>310</v>
      </c>
      <c r="D390" s="58">
        <v>5</v>
      </c>
      <c r="E390" s="28">
        <f>VLOOKUP(FACT_INCLUDES[[#This Row],[Order ID]], ORDERS[], 2)</f>
        <v>40026.643921026371</v>
      </c>
      <c r="F390" s="28">
        <f>VLOOKUP(FACT_INCLUDES[[#This Row],[Order ID]], ORDERS[], 3)</f>
        <v>40026.643921026371</v>
      </c>
      <c r="G390" s="4" t="str">
        <f>VLOOKUP(FACT_INCLUDES[[#This Row],[Order ID]], ORDERS[], 4)</f>
        <v>In-Store</v>
      </c>
      <c r="H390" s="4" t="str">
        <f>VLOOKUP(FACT_INCLUDES[[#This Row],[Order ID]], ORDERS[], 5)</f>
        <v>GJU6117@gmail.com</v>
      </c>
      <c r="I390" s="4">
        <f>VLOOKUP(FACT_INCLUDES[[#This Row],[Order ID]], ORDERS[], 6)</f>
        <v>10</v>
      </c>
      <c r="J390" s="54">
        <f>VLOOKUP(FACT_INCLUDES[[#This Row],[Order ID]], ORDERS[], 7)</f>
        <v>0</v>
      </c>
      <c r="K390" s="33">
        <v>0</v>
      </c>
      <c r="L390" s="4">
        <f>VLOOKUP(FACT_INCLUDES[[#This Row],[DW Version]], VERSIONS[], 2)</f>
        <v>31</v>
      </c>
      <c r="M390" s="4">
        <f>VLOOKUP(FACT_INCLUDES[[#This Row],[DW Version]], VERSIONS[], 3)</f>
        <v>8.5</v>
      </c>
      <c r="N390" s="4" t="str">
        <f>VLOOKUP(FACT_INCLUDES[[#This Row],[DW Version]], VERSIONS[], 4)</f>
        <v>white</v>
      </c>
      <c r="O390" s="51">
        <f>VLOOKUP(FACT_INCLUDES[[#This Row],[DW Version]], VERSIONS[], 5)</f>
        <v>36.210896911189451</v>
      </c>
      <c r="P390" s="4" t="str">
        <f>VLOOKUP(FACT_INCLUDES[[#This Row],[DW Version]], VERSIONS[], 6)</f>
        <v>React Element 55</v>
      </c>
      <c r="Q390" s="4" t="str">
        <f>VLOOKUP(FACT_INCLUDES[[#This Row],[DW Version]], VERSIONS[], 7)</f>
        <v>Shoe</v>
      </c>
      <c r="R390" s="51">
        <f>FACT_INCLUDES[[#This Row],[Version Price]]*FACT_INCLUDES[[#This Row],[Quantity]]</f>
        <v>181.05448455594725</v>
      </c>
      <c r="S390" s="51">
        <f>FACT_INCLUDES[[#This Row],[Amount]]*(1-FACT_INCLUDES[[#This Row],[Order Discount]])</f>
        <v>181.05448455594725</v>
      </c>
      <c r="T390" s="51">
        <f t="shared" si="6"/>
        <v>181.05448455594725</v>
      </c>
      <c r="U390" s="57">
        <f>FACT_INCLUDES[[#This Row],[Income]]/FACT_INCLUDES[[#This Row],[Total Order Income]]</f>
        <v>1</v>
      </c>
      <c r="V390" s="33">
        <f>IF(FACT_INCLUDES[[#This Row],[Order Gap]]&gt;10, 1, 0)/COUNTIFS(FACT_INCLUDES[Order ID], FACT_INCLUDES[[#This Row],[Order ID]])</f>
        <v>0</v>
      </c>
      <c r="W390" s="33">
        <f>IF(FACT_INCLUDES[[#This Row],[Order Type]]="Online", 1, 0)/COUNTIFS(FACT_INCLUDES[Order ID], FACT_INCLUDES[[#This Row],[Order ID]])</f>
        <v>0</v>
      </c>
      <c r="X390" s="52">
        <v>685.31864390855355</v>
      </c>
      <c r="Y390" s="52">
        <v>614.96702885197749</v>
      </c>
      <c r="Z390" s="64">
        <f>IF(FACT_INCLUDES[[#This Row],[Order Type]]="Online", 1, 0)*FACT_INCLUDES[[#This Row],[Income]]</f>
        <v>0</v>
      </c>
    </row>
    <row r="391" spans="1:26" x14ac:dyDescent="0.3">
      <c r="A391" s="4">
        <v>1221</v>
      </c>
      <c r="B391" s="4">
        <v>617</v>
      </c>
      <c r="C391" s="4">
        <v>950</v>
      </c>
      <c r="D391" s="58">
        <v>5</v>
      </c>
      <c r="E391" s="28">
        <f>VLOOKUP(FACT_INCLUDES[[#This Row],[Order ID]], ORDERS[], 2)</f>
        <v>39997.763821368273</v>
      </c>
      <c r="F391" s="28">
        <f>VLOOKUP(FACT_INCLUDES[[#This Row],[Order ID]], ORDERS[], 3)</f>
        <v>39997.763821368273</v>
      </c>
      <c r="G391" s="4" t="str">
        <f>VLOOKUP(FACT_INCLUDES[[#This Row],[Order ID]], ORDERS[], 4)</f>
        <v>In-Store</v>
      </c>
      <c r="H391" s="4" t="str">
        <f>VLOOKUP(FACT_INCLUDES[[#This Row],[Order ID]], ORDERS[], 5)</f>
        <v>VOT8616@gmail.com</v>
      </c>
      <c r="I391" s="4">
        <f>VLOOKUP(FACT_INCLUDES[[#This Row],[Order ID]], ORDERS[], 6)</f>
        <v>32</v>
      </c>
      <c r="J391" s="54">
        <f>VLOOKUP(FACT_INCLUDES[[#This Row],[Order ID]], ORDERS[], 7)</f>
        <v>0</v>
      </c>
      <c r="K391" s="33">
        <v>0</v>
      </c>
      <c r="L391" s="4">
        <f>VLOOKUP(FACT_INCLUDES[[#This Row],[DW Version]], VERSIONS[], 2)</f>
        <v>96</v>
      </c>
      <c r="M391" s="4">
        <f>VLOOKUP(FACT_INCLUDES[[#This Row],[DW Version]], VERSIONS[], 3)</f>
        <v>11.5</v>
      </c>
      <c r="N391" s="4" t="str">
        <f>VLOOKUP(FACT_INCLUDES[[#This Row],[DW Version]], VERSIONS[], 4)</f>
        <v>white</v>
      </c>
      <c r="O391" s="51">
        <f>VLOOKUP(FACT_INCLUDES[[#This Row],[DW Version]], VERSIONS[], 5)</f>
        <v>188.7730007016259</v>
      </c>
      <c r="P391" s="4" t="str">
        <f>VLOOKUP(FACT_INCLUDES[[#This Row],[DW Version]], VERSIONS[], 6)</f>
        <v>Epic Phantom React</v>
      </c>
      <c r="Q391" s="4" t="str">
        <f>VLOOKUP(FACT_INCLUDES[[#This Row],[DW Version]], VERSIONS[], 7)</f>
        <v>Shoe</v>
      </c>
      <c r="R391" s="51">
        <f>FACT_INCLUDES[[#This Row],[Version Price]]*FACT_INCLUDES[[#This Row],[Quantity]]</f>
        <v>943.86500350812958</v>
      </c>
      <c r="S391" s="51">
        <f>FACT_INCLUDES[[#This Row],[Amount]]*(1-FACT_INCLUDES[[#This Row],[Order Discount]])</f>
        <v>943.86500350812958</v>
      </c>
      <c r="T391" s="51">
        <f t="shared" si="6"/>
        <v>943.86500350812958</v>
      </c>
      <c r="U391" s="57">
        <f>FACT_INCLUDES[[#This Row],[Income]]/FACT_INCLUDES[[#This Row],[Total Order Income]]</f>
        <v>1</v>
      </c>
      <c r="V391" s="33">
        <f>IF(FACT_INCLUDES[[#This Row],[Order Gap]]&gt;10, 1, 0)/COUNTIFS(FACT_INCLUDES[Order ID], FACT_INCLUDES[[#This Row],[Order ID]])</f>
        <v>0</v>
      </c>
      <c r="W391" s="33">
        <f>IF(FACT_INCLUDES[[#This Row],[Order Type]]="Online", 1, 0)/COUNTIFS(FACT_INCLUDES[Order ID], FACT_INCLUDES[[#This Row],[Order ID]])</f>
        <v>0</v>
      </c>
      <c r="X391" s="52">
        <v>685.31864390855355</v>
      </c>
      <c r="Y391" s="52">
        <v>614.96702885197749</v>
      </c>
      <c r="Z391" s="64">
        <f>IF(FACT_INCLUDES[[#This Row],[Order Type]]="Online", 1, 0)*FACT_INCLUDES[[#This Row],[Income]]</f>
        <v>0</v>
      </c>
    </row>
    <row r="392" spans="1:26" x14ac:dyDescent="0.3">
      <c r="A392" s="4">
        <v>1242</v>
      </c>
      <c r="B392" s="4">
        <v>628</v>
      </c>
      <c r="C392" s="4">
        <v>856</v>
      </c>
      <c r="D392" s="58">
        <v>4</v>
      </c>
      <c r="E392" s="28">
        <f>VLOOKUP(FACT_INCLUDES[[#This Row],[Order ID]], ORDERS[], 2)</f>
        <v>40039.34921296937</v>
      </c>
      <c r="F392" s="28">
        <f>VLOOKUP(FACT_INCLUDES[[#This Row],[Order ID]], ORDERS[], 3)</f>
        <v>40039.34921296937</v>
      </c>
      <c r="G392" s="4" t="str">
        <f>VLOOKUP(FACT_INCLUDES[[#This Row],[Order ID]], ORDERS[], 4)</f>
        <v>In-Store</v>
      </c>
      <c r="H392" s="4" t="str">
        <f>VLOOKUP(FACT_INCLUDES[[#This Row],[Order ID]], ORDERS[], 5)</f>
        <v>NVU7754@gmail.com</v>
      </c>
      <c r="I392" s="4">
        <f>VLOOKUP(FACT_INCLUDES[[#This Row],[Order ID]], ORDERS[], 6)</f>
        <v>19</v>
      </c>
      <c r="J392" s="54">
        <f>VLOOKUP(FACT_INCLUDES[[#This Row],[Order ID]], ORDERS[], 7)</f>
        <v>0</v>
      </c>
      <c r="K392" s="33">
        <v>0</v>
      </c>
      <c r="L392" s="4">
        <f>VLOOKUP(FACT_INCLUDES[[#This Row],[DW Version]], VERSIONS[], 2)</f>
        <v>87</v>
      </c>
      <c r="M392" s="4">
        <f>VLOOKUP(FACT_INCLUDES[[#This Row],[DW Version]], VERSIONS[], 3)</f>
        <v>3</v>
      </c>
      <c r="N392" s="4" t="str">
        <f>VLOOKUP(FACT_INCLUDES[[#This Row],[DW Version]], VERSIONS[], 4)</f>
        <v>white</v>
      </c>
      <c r="O392" s="51">
        <f>VLOOKUP(FACT_INCLUDES[[#This Row],[DW Version]], VERSIONS[], 5)</f>
        <v>227.52566810675194</v>
      </c>
      <c r="P392" s="4" t="str">
        <f>VLOOKUP(FACT_INCLUDES[[#This Row],[DW Version]], VERSIONS[], 6)</f>
        <v>Challenger 7</v>
      </c>
      <c r="Q392" s="4" t="str">
        <f>VLOOKUP(FACT_INCLUDES[[#This Row],[DW Version]], VERSIONS[], 7)</f>
        <v>Shoe</v>
      </c>
      <c r="R392" s="51">
        <f>FACT_INCLUDES[[#This Row],[Version Price]]*FACT_INCLUDES[[#This Row],[Quantity]]</f>
        <v>910.10267242700775</v>
      </c>
      <c r="S392" s="51">
        <f>FACT_INCLUDES[[#This Row],[Amount]]*(1-FACT_INCLUDES[[#This Row],[Order Discount]])</f>
        <v>910.10267242700775</v>
      </c>
      <c r="T392" s="51">
        <f t="shared" si="6"/>
        <v>910.10267242700775</v>
      </c>
      <c r="U392" s="57">
        <f>FACT_INCLUDES[[#This Row],[Income]]/FACT_INCLUDES[[#This Row],[Total Order Income]]</f>
        <v>1</v>
      </c>
      <c r="V392" s="33">
        <f>IF(FACT_INCLUDES[[#This Row],[Order Gap]]&gt;10, 1, 0)/COUNTIFS(FACT_INCLUDES[Order ID], FACT_INCLUDES[[#This Row],[Order ID]])</f>
        <v>0</v>
      </c>
      <c r="W392" s="33">
        <f>IF(FACT_INCLUDES[[#This Row],[Order Type]]="Online", 1, 0)/COUNTIFS(FACT_INCLUDES[Order ID], FACT_INCLUDES[[#This Row],[Order ID]])</f>
        <v>0</v>
      </c>
      <c r="X392" s="52">
        <v>685.31864390855355</v>
      </c>
      <c r="Y392" s="52">
        <v>614.96702885197749</v>
      </c>
      <c r="Z392" s="64">
        <f>IF(FACT_INCLUDES[[#This Row],[Order Type]]="Online", 1, 0)*FACT_INCLUDES[[#This Row],[Income]]</f>
        <v>0</v>
      </c>
    </row>
    <row r="393" spans="1:26" x14ac:dyDescent="0.3">
      <c r="A393" s="4">
        <v>1277</v>
      </c>
      <c r="B393" s="4">
        <v>647</v>
      </c>
      <c r="C393" s="4">
        <v>631</v>
      </c>
      <c r="D393" s="58">
        <v>4</v>
      </c>
      <c r="E393" s="28">
        <f>VLOOKUP(FACT_INCLUDES[[#This Row],[Order ID]], ORDERS[], 2)</f>
        <v>40067.195542058529</v>
      </c>
      <c r="F393" s="28">
        <f>VLOOKUP(FACT_INCLUDES[[#This Row],[Order ID]], ORDERS[], 3)</f>
        <v>40067.195542058529</v>
      </c>
      <c r="G393" s="4" t="str">
        <f>VLOOKUP(FACT_INCLUDES[[#This Row],[Order ID]], ORDERS[], 4)</f>
        <v>In-Store</v>
      </c>
      <c r="H393" s="4" t="str">
        <f>VLOOKUP(FACT_INCLUDES[[#This Row],[Order ID]], ORDERS[], 5)</f>
        <v>FAN4199@gmail.com</v>
      </c>
      <c r="I393" s="4">
        <f>VLOOKUP(FACT_INCLUDES[[#This Row],[Order ID]], ORDERS[], 6)</f>
        <v>20</v>
      </c>
      <c r="J393" s="54">
        <f>VLOOKUP(FACT_INCLUDES[[#This Row],[Order ID]], ORDERS[], 7)</f>
        <v>0</v>
      </c>
      <c r="K393" s="33">
        <v>0</v>
      </c>
      <c r="L393" s="4">
        <f>VLOOKUP(FACT_INCLUDES[[#This Row],[DW Version]], VERSIONS[], 2)</f>
        <v>64</v>
      </c>
      <c r="M393" s="4">
        <f>VLOOKUP(FACT_INCLUDES[[#This Row],[DW Version]], VERSIONS[], 3)</f>
        <v>12</v>
      </c>
      <c r="N393" s="4" t="str">
        <f>VLOOKUP(FACT_INCLUDES[[#This Row],[DW Version]], VERSIONS[], 4)</f>
        <v>white</v>
      </c>
      <c r="O393" s="51">
        <f>VLOOKUP(FACT_INCLUDES[[#This Row],[DW Version]], VERSIONS[], 5)</f>
        <v>92.081442621618407</v>
      </c>
      <c r="P393" s="4" t="str">
        <f>VLOOKUP(FACT_INCLUDES[[#This Row],[DW Version]], VERSIONS[], 6)</f>
        <v>Hyperdunk</v>
      </c>
      <c r="Q393" s="4" t="str">
        <f>VLOOKUP(FACT_INCLUDES[[#This Row],[DW Version]], VERSIONS[], 7)</f>
        <v>Shoe</v>
      </c>
      <c r="R393" s="51">
        <f>FACT_INCLUDES[[#This Row],[Version Price]]*FACT_INCLUDES[[#This Row],[Quantity]]</f>
        <v>368.32577048647363</v>
      </c>
      <c r="S393" s="51">
        <f>FACT_INCLUDES[[#This Row],[Amount]]*(1-FACT_INCLUDES[[#This Row],[Order Discount]])</f>
        <v>368.32577048647363</v>
      </c>
      <c r="T393" s="51">
        <f t="shared" si="6"/>
        <v>3030.3653405517052</v>
      </c>
      <c r="U393" s="57">
        <f>FACT_INCLUDES[[#This Row],[Income]]/FACT_INCLUDES[[#This Row],[Total Order Income]]</f>
        <v>0.12154500500570556</v>
      </c>
      <c r="V393" s="33">
        <f>IF(FACT_INCLUDES[[#This Row],[Order Gap]]&gt;10, 1, 0)/COUNTIFS(FACT_INCLUDES[Order ID], FACT_INCLUDES[[#This Row],[Order ID]])</f>
        <v>0</v>
      </c>
      <c r="W393" s="33">
        <f>IF(FACT_INCLUDES[[#This Row],[Order Type]]="Online", 1, 0)/COUNTIFS(FACT_INCLUDES[Order ID], FACT_INCLUDES[[#This Row],[Order ID]])</f>
        <v>0</v>
      </c>
      <c r="X393" s="52">
        <v>685.31864390855355</v>
      </c>
      <c r="Y393" s="52">
        <v>614.96702885197749</v>
      </c>
      <c r="Z393" s="64">
        <f>IF(FACT_INCLUDES[[#This Row],[Order Type]]="Online", 1, 0)*FACT_INCLUDES[[#This Row],[Income]]</f>
        <v>0</v>
      </c>
    </row>
    <row r="394" spans="1:26" x14ac:dyDescent="0.3">
      <c r="A394" s="4">
        <v>1278</v>
      </c>
      <c r="B394" s="4">
        <v>647</v>
      </c>
      <c r="C394" s="4">
        <v>974</v>
      </c>
      <c r="D394" s="58">
        <v>5</v>
      </c>
      <c r="E394" s="28">
        <f>VLOOKUP(FACT_INCLUDES[[#This Row],[Order ID]], ORDERS[], 2)</f>
        <v>40067.195542058529</v>
      </c>
      <c r="F394" s="28">
        <f>VLOOKUP(FACT_INCLUDES[[#This Row],[Order ID]], ORDERS[], 3)</f>
        <v>40067.195542058529</v>
      </c>
      <c r="G394" s="4" t="str">
        <f>VLOOKUP(FACT_INCLUDES[[#This Row],[Order ID]], ORDERS[], 4)</f>
        <v>In-Store</v>
      </c>
      <c r="H394" s="4" t="str">
        <f>VLOOKUP(FACT_INCLUDES[[#This Row],[Order ID]], ORDERS[], 5)</f>
        <v>FAN4199@gmail.com</v>
      </c>
      <c r="I394" s="4">
        <f>VLOOKUP(FACT_INCLUDES[[#This Row],[Order ID]], ORDERS[], 6)</f>
        <v>20</v>
      </c>
      <c r="J394" s="54">
        <f>VLOOKUP(FACT_INCLUDES[[#This Row],[Order ID]], ORDERS[], 7)</f>
        <v>0</v>
      </c>
      <c r="K394" s="33">
        <v>0</v>
      </c>
      <c r="L394" s="4">
        <f>VLOOKUP(FACT_INCLUDES[[#This Row],[DW Version]], VERSIONS[], 2)</f>
        <v>99</v>
      </c>
      <c r="M394" s="4">
        <f>VLOOKUP(FACT_INCLUDES[[#This Row],[DW Version]], VERSIONS[], 3)</f>
        <v>6.5</v>
      </c>
      <c r="N394" s="4" t="str">
        <f>VLOOKUP(FACT_INCLUDES[[#This Row],[DW Version]], VERSIONS[], 4)</f>
        <v>black</v>
      </c>
      <c r="O394" s="51">
        <f>VLOOKUP(FACT_INCLUDES[[#This Row],[DW Version]], VERSIONS[], 5)</f>
        <v>353.51314862303292</v>
      </c>
      <c r="P394" s="4" t="str">
        <f>VLOOKUP(FACT_INCLUDES[[#This Row],[DW Version]], VERSIONS[], 6)</f>
        <v>Flex Training Hoodie</v>
      </c>
      <c r="Q394" s="4" t="str">
        <f>VLOOKUP(FACT_INCLUDES[[#This Row],[DW Version]], VERSIONS[], 7)</f>
        <v>Apparel</v>
      </c>
      <c r="R394" s="51">
        <f>FACT_INCLUDES[[#This Row],[Version Price]]*FACT_INCLUDES[[#This Row],[Quantity]]</f>
        <v>1767.5657431151647</v>
      </c>
      <c r="S394" s="51">
        <f>FACT_INCLUDES[[#This Row],[Amount]]*(1-FACT_INCLUDES[[#This Row],[Order Discount]])</f>
        <v>1767.5657431151647</v>
      </c>
      <c r="T394" s="51">
        <f t="shared" si="6"/>
        <v>3030.3653405517052</v>
      </c>
      <c r="U394" s="57">
        <f>FACT_INCLUDES[[#This Row],[Income]]/FACT_INCLUDES[[#This Row],[Total Order Income]]</f>
        <v>0.58328470150512068</v>
      </c>
      <c r="V394" s="33">
        <f>IF(FACT_INCLUDES[[#This Row],[Order Gap]]&gt;10, 1, 0)/COUNTIFS(FACT_INCLUDES[Order ID], FACT_INCLUDES[[#This Row],[Order ID]])</f>
        <v>0</v>
      </c>
      <c r="W394" s="33">
        <f>IF(FACT_INCLUDES[[#This Row],[Order Type]]="Online", 1, 0)/COUNTIFS(FACT_INCLUDES[Order ID], FACT_INCLUDES[[#This Row],[Order ID]])</f>
        <v>0</v>
      </c>
      <c r="X394" s="52">
        <v>685.31864390855355</v>
      </c>
      <c r="Y394" s="52">
        <v>614.96702885197749</v>
      </c>
      <c r="Z394" s="64">
        <f>IF(FACT_INCLUDES[[#This Row],[Order Type]]="Online", 1, 0)*FACT_INCLUDES[[#This Row],[Income]]</f>
        <v>0</v>
      </c>
    </row>
    <row r="395" spans="1:26" x14ac:dyDescent="0.3">
      <c r="A395" s="4">
        <v>1279</v>
      </c>
      <c r="B395" s="4">
        <v>647</v>
      </c>
      <c r="C395" s="4">
        <v>979</v>
      </c>
      <c r="D395" s="58">
        <v>3</v>
      </c>
      <c r="E395" s="28">
        <f>VLOOKUP(FACT_INCLUDES[[#This Row],[Order ID]], ORDERS[], 2)</f>
        <v>40067.195542058529</v>
      </c>
      <c r="F395" s="28">
        <f>VLOOKUP(FACT_INCLUDES[[#This Row],[Order ID]], ORDERS[], 3)</f>
        <v>40067.195542058529</v>
      </c>
      <c r="G395" s="4" t="str">
        <f>VLOOKUP(FACT_INCLUDES[[#This Row],[Order ID]], ORDERS[], 4)</f>
        <v>In-Store</v>
      </c>
      <c r="H395" s="4" t="str">
        <f>VLOOKUP(FACT_INCLUDES[[#This Row],[Order ID]], ORDERS[], 5)</f>
        <v>FAN4199@gmail.com</v>
      </c>
      <c r="I395" s="4">
        <f>VLOOKUP(FACT_INCLUDES[[#This Row],[Order ID]], ORDERS[], 6)</f>
        <v>20</v>
      </c>
      <c r="J395" s="54">
        <f>VLOOKUP(FACT_INCLUDES[[#This Row],[Order ID]], ORDERS[], 7)</f>
        <v>0</v>
      </c>
      <c r="K395" s="33">
        <v>0</v>
      </c>
      <c r="L395" s="4">
        <f>VLOOKUP(FACT_INCLUDES[[#This Row],[DW Version]], VERSIONS[], 2)</f>
        <v>99</v>
      </c>
      <c r="M395" s="4">
        <f>VLOOKUP(FACT_INCLUDES[[#This Row],[DW Version]], VERSIONS[], 3)</f>
        <v>12.5</v>
      </c>
      <c r="N395" s="4" t="str">
        <f>VLOOKUP(FACT_INCLUDES[[#This Row],[DW Version]], VERSIONS[], 4)</f>
        <v>white</v>
      </c>
      <c r="O395" s="51">
        <f>VLOOKUP(FACT_INCLUDES[[#This Row],[DW Version]], VERSIONS[], 5)</f>
        <v>298.157942316689</v>
      </c>
      <c r="P395" s="4" t="str">
        <f>VLOOKUP(FACT_INCLUDES[[#This Row],[DW Version]], VERSIONS[], 6)</f>
        <v>Flex Training Hoodie</v>
      </c>
      <c r="Q395" s="4" t="str">
        <f>VLOOKUP(FACT_INCLUDES[[#This Row],[DW Version]], VERSIONS[], 7)</f>
        <v>Apparel</v>
      </c>
      <c r="R395" s="51">
        <f>FACT_INCLUDES[[#This Row],[Version Price]]*FACT_INCLUDES[[#This Row],[Quantity]]</f>
        <v>894.47382695006695</v>
      </c>
      <c r="S395" s="51">
        <f>FACT_INCLUDES[[#This Row],[Amount]]*(1-FACT_INCLUDES[[#This Row],[Order Discount]])</f>
        <v>894.47382695006695</v>
      </c>
      <c r="T395" s="51">
        <f t="shared" si="6"/>
        <v>3030.3653405517052</v>
      </c>
      <c r="U395" s="57">
        <f>FACT_INCLUDES[[#This Row],[Income]]/FACT_INCLUDES[[#This Row],[Total Order Income]]</f>
        <v>0.29517029348917379</v>
      </c>
      <c r="V395" s="33">
        <f>IF(FACT_INCLUDES[[#This Row],[Order Gap]]&gt;10, 1, 0)/COUNTIFS(FACT_INCLUDES[Order ID], FACT_INCLUDES[[#This Row],[Order ID]])</f>
        <v>0</v>
      </c>
      <c r="W395" s="33">
        <f>IF(FACT_INCLUDES[[#This Row],[Order Type]]="Online", 1, 0)/COUNTIFS(FACT_INCLUDES[Order ID], FACT_INCLUDES[[#This Row],[Order ID]])</f>
        <v>0</v>
      </c>
      <c r="X395" s="52">
        <v>685.31864390855355</v>
      </c>
      <c r="Y395" s="52">
        <v>614.96702885197749</v>
      </c>
      <c r="Z395" s="64">
        <f>IF(FACT_INCLUDES[[#This Row],[Order Type]]="Online", 1, 0)*FACT_INCLUDES[[#This Row],[Income]]</f>
        <v>0</v>
      </c>
    </row>
    <row r="396" spans="1:26" x14ac:dyDescent="0.3">
      <c r="A396" s="4">
        <v>1315</v>
      </c>
      <c r="B396" s="4">
        <v>664</v>
      </c>
      <c r="C396" s="4">
        <v>96</v>
      </c>
      <c r="D396" s="58">
        <v>1</v>
      </c>
      <c r="E396" s="28">
        <f>VLOOKUP(FACT_INCLUDES[[#This Row],[Order ID]], ORDERS[], 2)</f>
        <v>39967.708945010105</v>
      </c>
      <c r="F396" s="28">
        <f>VLOOKUP(FACT_INCLUDES[[#This Row],[Order ID]], ORDERS[], 3)</f>
        <v>39967.708945010105</v>
      </c>
      <c r="G396" s="4" t="str">
        <f>VLOOKUP(FACT_INCLUDES[[#This Row],[Order ID]], ORDERS[], 4)</f>
        <v>In-Store</v>
      </c>
      <c r="H396" s="4" t="str">
        <f>VLOOKUP(FACT_INCLUDES[[#This Row],[Order ID]], ORDERS[], 5)</f>
        <v>BTR3071@gmail.com</v>
      </c>
      <c r="I396" s="4">
        <f>VLOOKUP(FACT_INCLUDES[[#This Row],[Order ID]], ORDERS[], 6)</f>
        <v>34</v>
      </c>
      <c r="J396" s="54">
        <f>VLOOKUP(FACT_INCLUDES[[#This Row],[Order ID]], ORDERS[], 7)</f>
        <v>0</v>
      </c>
      <c r="K396" s="33">
        <v>0</v>
      </c>
      <c r="L396" s="4">
        <f>VLOOKUP(FACT_INCLUDES[[#This Row],[DW Version]], VERSIONS[], 2)</f>
        <v>9</v>
      </c>
      <c r="M396" s="4">
        <f>VLOOKUP(FACT_INCLUDES[[#This Row],[DW Version]], VERSIONS[], 3)</f>
        <v>11</v>
      </c>
      <c r="N396" s="4" t="str">
        <f>VLOOKUP(FACT_INCLUDES[[#This Row],[DW Version]], VERSIONS[], 4)</f>
        <v>dark blue</v>
      </c>
      <c r="O396" s="51">
        <f>VLOOKUP(FACT_INCLUDES[[#This Row],[DW Version]], VERSIONS[], 5)</f>
        <v>36.280086263737246</v>
      </c>
      <c r="P396" s="4" t="str">
        <f>VLOOKUP(FACT_INCLUDES[[#This Row],[DW Version]], VERSIONS[], 6)</f>
        <v>React</v>
      </c>
      <c r="Q396" s="4" t="str">
        <f>VLOOKUP(FACT_INCLUDES[[#This Row],[DW Version]], VERSIONS[], 7)</f>
        <v>Shoe</v>
      </c>
      <c r="R396" s="51">
        <f>FACT_INCLUDES[[#This Row],[Version Price]]*FACT_INCLUDES[[#This Row],[Quantity]]</f>
        <v>36.280086263737246</v>
      </c>
      <c r="S396" s="51">
        <f>FACT_INCLUDES[[#This Row],[Amount]]*(1-FACT_INCLUDES[[#This Row],[Order Discount]])</f>
        <v>36.280086263737246</v>
      </c>
      <c r="T396" s="51">
        <f t="shared" si="6"/>
        <v>1419.4434446148953</v>
      </c>
      <c r="U396" s="57">
        <f>FACT_INCLUDES[[#This Row],[Income]]/FACT_INCLUDES[[#This Row],[Total Order Income]]</f>
        <v>2.5559374275443768E-2</v>
      </c>
      <c r="V396" s="33">
        <f>IF(FACT_INCLUDES[[#This Row],[Order Gap]]&gt;10, 1, 0)/COUNTIFS(FACT_INCLUDES[Order ID], FACT_INCLUDES[[#This Row],[Order ID]])</f>
        <v>0</v>
      </c>
      <c r="W396" s="33">
        <f>IF(FACT_INCLUDES[[#This Row],[Order Type]]="Online", 1, 0)/COUNTIFS(FACT_INCLUDES[Order ID], FACT_INCLUDES[[#This Row],[Order ID]])</f>
        <v>0</v>
      </c>
      <c r="X396" s="52">
        <v>685.31864390855355</v>
      </c>
      <c r="Y396" s="52">
        <v>614.96702885197749</v>
      </c>
      <c r="Z396" s="64">
        <f>IF(FACT_INCLUDES[[#This Row],[Order Type]]="Online", 1, 0)*FACT_INCLUDES[[#This Row],[Income]]</f>
        <v>0</v>
      </c>
    </row>
    <row r="397" spans="1:26" x14ac:dyDescent="0.3">
      <c r="A397" s="4">
        <v>1316</v>
      </c>
      <c r="B397" s="4">
        <v>664</v>
      </c>
      <c r="C397" s="4">
        <v>217</v>
      </c>
      <c r="D397" s="58">
        <v>5</v>
      </c>
      <c r="E397" s="28">
        <f>VLOOKUP(FACT_INCLUDES[[#This Row],[Order ID]], ORDERS[], 2)</f>
        <v>39967.708945010105</v>
      </c>
      <c r="F397" s="28">
        <f>VLOOKUP(FACT_INCLUDES[[#This Row],[Order ID]], ORDERS[], 3)</f>
        <v>39967.708945010105</v>
      </c>
      <c r="G397" s="4" t="str">
        <f>VLOOKUP(FACT_INCLUDES[[#This Row],[Order ID]], ORDERS[], 4)</f>
        <v>In-Store</v>
      </c>
      <c r="H397" s="4" t="str">
        <f>VLOOKUP(FACT_INCLUDES[[#This Row],[Order ID]], ORDERS[], 5)</f>
        <v>BTR3071@gmail.com</v>
      </c>
      <c r="I397" s="4">
        <f>VLOOKUP(FACT_INCLUDES[[#This Row],[Order ID]], ORDERS[], 6)</f>
        <v>34</v>
      </c>
      <c r="J397" s="54">
        <f>VLOOKUP(FACT_INCLUDES[[#This Row],[Order ID]], ORDERS[], 7)</f>
        <v>0</v>
      </c>
      <c r="K397" s="33">
        <v>0</v>
      </c>
      <c r="L397" s="4">
        <f>VLOOKUP(FACT_INCLUDES[[#This Row],[DW Version]], VERSIONS[], 2)</f>
        <v>22</v>
      </c>
      <c r="M397" s="4">
        <f>VLOOKUP(FACT_INCLUDES[[#This Row],[DW Version]], VERSIONS[], 3)</f>
        <v>3.5</v>
      </c>
      <c r="N397" s="4" t="str">
        <f>VLOOKUP(FACT_INCLUDES[[#This Row],[DW Version]], VERSIONS[], 4)</f>
        <v>white</v>
      </c>
      <c r="O397" s="51">
        <f>VLOOKUP(FACT_INCLUDES[[#This Row],[DW Version]], VERSIONS[], 5)</f>
        <v>276.63267167023162</v>
      </c>
      <c r="P397" s="4" t="str">
        <f>VLOOKUP(FACT_INCLUDES[[#This Row],[DW Version]], VERSIONS[], 6)</f>
        <v>Daybreak</v>
      </c>
      <c r="Q397" s="4" t="str">
        <f>VLOOKUP(FACT_INCLUDES[[#This Row],[DW Version]], VERSIONS[], 7)</f>
        <v>Shoe</v>
      </c>
      <c r="R397" s="51">
        <f>FACT_INCLUDES[[#This Row],[Version Price]]*FACT_INCLUDES[[#This Row],[Quantity]]</f>
        <v>1383.163358351158</v>
      </c>
      <c r="S397" s="51">
        <f>FACT_INCLUDES[[#This Row],[Amount]]*(1-FACT_INCLUDES[[#This Row],[Order Discount]])</f>
        <v>1383.163358351158</v>
      </c>
      <c r="T397" s="51">
        <f t="shared" si="6"/>
        <v>1419.4434446148953</v>
      </c>
      <c r="U397" s="57">
        <f>FACT_INCLUDES[[#This Row],[Income]]/FACT_INCLUDES[[#This Row],[Total Order Income]]</f>
        <v>0.97444062572455614</v>
      </c>
      <c r="V397" s="33">
        <f>IF(FACT_INCLUDES[[#This Row],[Order Gap]]&gt;10, 1, 0)/COUNTIFS(FACT_INCLUDES[Order ID], FACT_INCLUDES[[#This Row],[Order ID]])</f>
        <v>0</v>
      </c>
      <c r="W397" s="33">
        <f>IF(FACT_INCLUDES[[#This Row],[Order Type]]="Online", 1, 0)/COUNTIFS(FACT_INCLUDES[Order ID], FACT_INCLUDES[[#This Row],[Order ID]])</f>
        <v>0</v>
      </c>
      <c r="X397" s="52">
        <v>685.31864390855355</v>
      </c>
      <c r="Y397" s="52">
        <v>614.96702885197749</v>
      </c>
      <c r="Z397" s="64">
        <f>IF(FACT_INCLUDES[[#This Row],[Order Type]]="Online", 1, 0)*FACT_INCLUDES[[#This Row],[Income]]</f>
        <v>0</v>
      </c>
    </row>
    <row r="398" spans="1:26" x14ac:dyDescent="0.3">
      <c r="A398" s="4">
        <v>1317</v>
      </c>
      <c r="B398" s="4">
        <v>665</v>
      </c>
      <c r="C398" s="4">
        <v>3</v>
      </c>
      <c r="D398" s="58">
        <v>4</v>
      </c>
      <c r="E398" s="28">
        <f>VLOOKUP(FACT_INCLUDES[[#This Row],[Order ID]], ORDERS[], 2)</f>
        <v>39822.319879654227</v>
      </c>
      <c r="F398" s="28">
        <f>VLOOKUP(FACT_INCLUDES[[#This Row],[Order ID]], ORDERS[], 3)</f>
        <v>39822.319879654227</v>
      </c>
      <c r="G398" s="4" t="str">
        <f>VLOOKUP(FACT_INCLUDES[[#This Row],[Order ID]], ORDERS[], 4)</f>
        <v>In-Store</v>
      </c>
      <c r="H398" s="4" t="str">
        <f>VLOOKUP(FACT_INCLUDES[[#This Row],[Order ID]], ORDERS[], 5)</f>
        <v>AOB6671@gmail.com</v>
      </c>
      <c r="I398" s="4">
        <f>VLOOKUP(FACT_INCLUDES[[#This Row],[Order ID]], ORDERS[], 6)</f>
        <v>6</v>
      </c>
      <c r="J398" s="54">
        <f>VLOOKUP(FACT_INCLUDES[[#This Row],[Order ID]], ORDERS[], 7)</f>
        <v>0</v>
      </c>
      <c r="K398" s="33">
        <v>0</v>
      </c>
      <c r="L398" s="4">
        <f>VLOOKUP(FACT_INCLUDES[[#This Row],[DW Version]], VERSIONS[], 2)</f>
        <v>1</v>
      </c>
      <c r="M398" s="4">
        <f>VLOOKUP(FACT_INCLUDES[[#This Row],[DW Version]], VERSIONS[], 3)</f>
        <v>3</v>
      </c>
      <c r="N398" s="4" t="str">
        <f>VLOOKUP(FACT_INCLUDES[[#This Row],[DW Version]], VERSIONS[], 4)</f>
        <v>black</v>
      </c>
      <c r="O398" s="51">
        <f>VLOOKUP(FACT_INCLUDES[[#This Row],[DW Version]], VERSIONS[], 5)</f>
        <v>228.70275684904408</v>
      </c>
      <c r="P398" s="4" t="str">
        <f>VLOOKUP(FACT_INCLUDES[[#This Row],[DW Version]], VERSIONS[], 6)</f>
        <v>Air Max</v>
      </c>
      <c r="Q398" s="4" t="str">
        <f>VLOOKUP(FACT_INCLUDES[[#This Row],[DW Version]], VERSIONS[], 7)</f>
        <v>Shoe</v>
      </c>
      <c r="R398" s="51">
        <f>FACT_INCLUDES[[#This Row],[Version Price]]*FACT_INCLUDES[[#This Row],[Quantity]]</f>
        <v>914.81102739617631</v>
      </c>
      <c r="S398" s="51">
        <f>FACT_INCLUDES[[#This Row],[Amount]]*(1-FACT_INCLUDES[[#This Row],[Order Discount]])</f>
        <v>914.81102739617631</v>
      </c>
      <c r="T398" s="51">
        <f t="shared" si="6"/>
        <v>3968.0106728781452</v>
      </c>
      <c r="U398" s="57">
        <f>FACT_INCLUDES[[#This Row],[Income]]/FACT_INCLUDES[[#This Row],[Total Order Income]]</f>
        <v>0.23054651381081845</v>
      </c>
      <c r="V398" s="33">
        <f>IF(FACT_INCLUDES[[#This Row],[Order Gap]]&gt;10, 1, 0)/COUNTIFS(FACT_INCLUDES[Order ID], FACT_INCLUDES[[#This Row],[Order ID]])</f>
        <v>0</v>
      </c>
      <c r="W398" s="33">
        <f>IF(FACT_INCLUDES[[#This Row],[Order Type]]="Online", 1, 0)/COUNTIFS(FACT_INCLUDES[Order ID], FACT_INCLUDES[[#This Row],[Order ID]])</f>
        <v>0</v>
      </c>
      <c r="X398" s="52">
        <v>685.31864390855355</v>
      </c>
      <c r="Y398" s="52">
        <v>614.96702885197749</v>
      </c>
      <c r="Z398" s="64">
        <f>IF(FACT_INCLUDES[[#This Row],[Order Type]]="Online", 1, 0)*FACT_INCLUDES[[#This Row],[Income]]</f>
        <v>0</v>
      </c>
    </row>
    <row r="399" spans="1:26" x14ac:dyDescent="0.3">
      <c r="A399" s="4">
        <v>1318</v>
      </c>
      <c r="B399" s="4">
        <v>665</v>
      </c>
      <c r="C399" s="4">
        <v>172</v>
      </c>
      <c r="D399" s="58">
        <v>3</v>
      </c>
      <c r="E399" s="28">
        <f>VLOOKUP(FACT_INCLUDES[[#This Row],[Order ID]], ORDERS[], 2)</f>
        <v>39822.319879654227</v>
      </c>
      <c r="F399" s="28">
        <f>VLOOKUP(FACT_INCLUDES[[#This Row],[Order ID]], ORDERS[], 3)</f>
        <v>39822.319879654227</v>
      </c>
      <c r="G399" s="4" t="str">
        <f>VLOOKUP(FACT_INCLUDES[[#This Row],[Order ID]], ORDERS[], 4)</f>
        <v>In-Store</v>
      </c>
      <c r="H399" s="4" t="str">
        <f>VLOOKUP(FACT_INCLUDES[[#This Row],[Order ID]], ORDERS[], 5)</f>
        <v>AOB6671@gmail.com</v>
      </c>
      <c r="I399" s="4">
        <f>VLOOKUP(FACT_INCLUDES[[#This Row],[Order ID]], ORDERS[], 6)</f>
        <v>6</v>
      </c>
      <c r="J399" s="54">
        <f>VLOOKUP(FACT_INCLUDES[[#This Row],[Order ID]], ORDERS[], 7)</f>
        <v>0</v>
      </c>
      <c r="K399" s="33">
        <v>0</v>
      </c>
      <c r="L399" s="4">
        <f>VLOOKUP(FACT_INCLUDES[[#This Row],[DW Version]], VERSIONS[], 2)</f>
        <v>17</v>
      </c>
      <c r="M399" s="4">
        <f>VLOOKUP(FACT_INCLUDES[[#This Row],[DW Version]], VERSIONS[], 3)</f>
        <v>8</v>
      </c>
      <c r="N399" s="4" t="str">
        <f>VLOOKUP(FACT_INCLUDES[[#This Row],[DW Version]], VERSIONS[], 4)</f>
        <v>white</v>
      </c>
      <c r="O399" s="51">
        <f>VLOOKUP(FACT_INCLUDES[[#This Row],[DW Version]], VERSIONS[], 5)</f>
        <v>271.93944360448438</v>
      </c>
      <c r="P399" s="4" t="str">
        <f>VLOOKUP(FACT_INCLUDES[[#This Row],[DW Version]], VERSIONS[], 6)</f>
        <v>Free Run</v>
      </c>
      <c r="Q399" s="4" t="str">
        <f>VLOOKUP(FACT_INCLUDES[[#This Row],[DW Version]], VERSIONS[], 7)</f>
        <v>Shoe</v>
      </c>
      <c r="R399" s="51">
        <f>FACT_INCLUDES[[#This Row],[Version Price]]*FACT_INCLUDES[[#This Row],[Quantity]]</f>
        <v>815.81833081345314</v>
      </c>
      <c r="S399" s="51">
        <f>FACT_INCLUDES[[#This Row],[Amount]]*(1-FACT_INCLUDES[[#This Row],[Order Discount]])</f>
        <v>815.81833081345314</v>
      </c>
      <c r="T399" s="51">
        <f t="shared" si="6"/>
        <v>3968.0106728781452</v>
      </c>
      <c r="U399" s="57">
        <f>FACT_INCLUDES[[#This Row],[Income]]/FACT_INCLUDES[[#This Row],[Total Order Income]]</f>
        <v>0.20559882471830901</v>
      </c>
      <c r="V399" s="33">
        <f>IF(FACT_INCLUDES[[#This Row],[Order Gap]]&gt;10, 1, 0)/COUNTIFS(FACT_INCLUDES[Order ID], FACT_INCLUDES[[#This Row],[Order ID]])</f>
        <v>0</v>
      </c>
      <c r="W399" s="33">
        <f>IF(FACT_INCLUDES[[#This Row],[Order Type]]="Online", 1, 0)/COUNTIFS(FACT_INCLUDES[Order ID], FACT_INCLUDES[[#This Row],[Order ID]])</f>
        <v>0</v>
      </c>
      <c r="X399" s="52">
        <v>685.31864390855355</v>
      </c>
      <c r="Y399" s="52">
        <v>614.96702885197749</v>
      </c>
      <c r="Z399" s="64">
        <f>IF(FACT_INCLUDES[[#This Row],[Order Type]]="Online", 1, 0)*FACT_INCLUDES[[#This Row],[Income]]</f>
        <v>0</v>
      </c>
    </row>
    <row r="400" spans="1:26" x14ac:dyDescent="0.3">
      <c r="A400" s="4">
        <v>1319</v>
      </c>
      <c r="B400" s="4">
        <v>665</v>
      </c>
      <c r="C400" s="4">
        <v>262</v>
      </c>
      <c r="D400" s="58">
        <v>3</v>
      </c>
      <c r="E400" s="28">
        <f>VLOOKUP(FACT_INCLUDES[[#This Row],[Order ID]], ORDERS[], 2)</f>
        <v>39822.319879654227</v>
      </c>
      <c r="F400" s="28">
        <f>VLOOKUP(FACT_INCLUDES[[#This Row],[Order ID]], ORDERS[], 3)</f>
        <v>39822.319879654227</v>
      </c>
      <c r="G400" s="4" t="str">
        <f>VLOOKUP(FACT_INCLUDES[[#This Row],[Order ID]], ORDERS[], 4)</f>
        <v>In-Store</v>
      </c>
      <c r="H400" s="4" t="str">
        <f>VLOOKUP(FACT_INCLUDES[[#This Row],[Order ID]], ORDERS[], 5)</f>
        <v>AOB6671@gmail.com</v>
      </c>
      <c r="I400" s="4">
        <f>VLOOKUP(FACT_INCLUDES[[#This Row],[Order ID]], ORDERS[], 6)</f>
        <v>6</v>
      </c>
      <c r="J400" s="54">
        <f>VLOOKUP(FACT_INCLUDES[[#This Row],[Order ID]], ORDERS[], 7)</f>
        <v>0</v>
      </c>
      <c r="K400" s="33">
        <v>0</v>
      </c>
      <c r="L400" s="4">
        <f>VLOOKUP(FACT_INCLUDES[[#This Row],[DW Version]], VERSIONS[], 2)</f>
        <v>26</v>
      </c>
      <c r="M400" s="4">
        <f>VLOOKUP(FACT_INCLUDES[[#This Row],[DW Version]], VERSIONS[], 3)</f>
        <v>3</v>
      </c>
      <c r="N400" s="4" t="str">
        <f>VLOOKUP(FACT_INCLUDES[[#This Row],[DW Version]], VERSIONS[], 4)</f>
        <v>pink</v>
      </c>
      <c r="O400" s="51">
        <f>VLOOKUP(FACT_INCLUDES[[#This Row],[DW Version]], VERSIONS[], 5)</f>
        <v>220.08729750592235</v>
      </c>
      <c r="P400" s="4" t="str">
        <f>VLOOKUP(FACT_INCLUDES[[#This Row],[DW Version]], VERSIONS[], 6)</f>
        <v>Infinity Run</v>
      </c>
      <c r="Q400" s="4" t="str">
        <f>VLOOKUP(FACT_INCLUDES[[#This Row],[DW Version]], VERSIONS[], 7)</f>
        <v>Shoe</v>
      </c>
      <c r="R400" s="51">
        <f>FACT_INCLUDES[[#This Row],[Version Price]]*FACT_INCLUDES[[#This Row],[Quantity]]</f>
        <v>660.26189251776702</v>
      </c>
      <c r="S400" s="51">
        <f>FACT_INCLUDES[[#This Row],[Amount]]*(1-FACT_INCLUDES[[#This Row],[Order Discount]])</f>
        <v>660.26189251776702</v>
      </c>
      <c r="T400" s="51">
        <f t="shared" si="6"/>
        <v>3968.0106728781452</v>
      </c>
      <c r="U400" s="57">
        <f>FACT_INCLUDES[[#This Row],[Income]]/FACT_INCLUDES[[#This Row],[Total Order Income]]</f>
        <v>0.16639619873775557</v>
      </c>
      <c r="V400" s="33">
        <f>IF(FACT_INCLUDES[[#This Row],[Order Gap]]&gt;10, 1, 0)/COUNTIFS(FACT_INCLUDES[Order ID], FACT_INCLUDES[[#This Row],[Order ID]])</f>
        <v>0</v>
      </c>
      <c r="W400" s="33">
        <f>IF(FACT_INCLUDES[[#This Row],[Order Type]]="Online", 1, 0)/COUNTIFS(FACT_INCLUDES[Order ID], FACT_INCLUDES[[#This Row],[Order ID]])</f>
        <v>0</v>
      </c>
      <c r="X400" s="52">
        <v>685.31864390855355</v>
      </c>
      <c r="Y400" s="52">
        <v>614.96702885197749</v>
      </c>
      <c r="Z400" s="64">
        <f>IF(FACT_INCLUDES[[#This Row],[Order Type]]="Online", 1, 0)*FACT_INCLUDES[[#This Row],[Income]]</f>
        <v>0</v>
      </c>
    </row>
    <row r="401" spans="1:26" x14ac:dyDescent="0.3">
      <c r="A401" s="4">
        <v>1320</v>
      </c>
      <c r="B401" s="4">
        <v>665</v>
      </c>
      <c r="C401" s="4">
        <v>625</v>
      </c>
      <c r="D401" s="58">
        <v>4</v>
      </c>
      <c r="E401" s="28">
        <f>VLOOKUP(FACT_INCLUDES[[#This Row],[Order ID]], ORDERS[], 2)</f>
        <v>39822.319879654227</v>
      </c>
      <c r="F401" s="28">
        <f>VLOOKUP(FACT_INCLUDES[[#This Row],[Order ID]], ORDERS[], 3)</f>
        <v>39822.319879654227</v>
      </c>
      <c r="G401" s="4" t="str">
        <f>VLOOKUP(FACT_INCLUDES[[#This Row],[Order ID]], ORDERS[], 4)</f>
        <v>In-Store</v>
      </c>
      <c r="H401" s="4" t="str">
        <f>VLOOKUP(FACT_INCLUDES[[#This Row],[Order ID]], ORDERS[], 5)</f>
        <v>AOB6671@gmail.com</v>
      </c>
      <c r="I401" s="4">
        <f>VLOOKUP(FACT_INCLUDES[[#This Row],[Order ID]], ORDERS[], 6)</f>
        <v>6</v>
      </c>
      <c r="J401" s="54">
        <f>VLOOKUP(FACT_INCLUDES[[#This Row],[Order ID]], ORDERS[], 7)</f>
        <v>0</v>
      </c>
      <c r="K401" s="33">
        <v>0</v>
      </c>
      <c r="L401" s="4">
        <f>VLOOKUP(FACT_INCLUDES[[#This Row],[DW Version]], VERSIONS[], 2)</f>
        <v>63</v>
      </c>
      <c r="M401" s="4">
        <f>VLOOKUP(FACT_INCLUDES[[#This Row],[DW Version]], VERSIONS[], 3)</f>
        <v>12</v>
      </c>
      <c r="N401" s="4" t="str">
        <f>VLOOKUP(FACT_INCLUDES[[#This Row],[DW Version]], VERSIONS[], 4)</f>
        <v>white</v>
      </c>
      <c r="O401" s="51">
        <f>VLOOKUP(FACT_INCLUDES[[#This Row],[DW Version]], VERSIONS[], 5)</f>
        <v>394.27985553768713</v>
      </c>
      <c r="P401" s="4" t="str">
        <f>VLOOKUP(FACT_INCLUDES[[#This Row],[DW Version]], VERSIONS[], 6)</f>
        <v>CTR360</v>
      </c>
      <c r="Q401" s="4" t="str">
        <f>VLOOKUP(FACT_INCLUDES[[#This Row],[DW Version]], VERSIONS[], 7)</f>
        <v>Shoe</v>
      </c>
      <c r="R401" s="51">
        <f>FACT_INCLUDES[[#This Row],[Version Price]]*FACT_INCLUDES[[#This Row],[Quantity]]</f>
        <v>1577.1194221507485</v>
      </c>
      <c r="S401" s="51">
        <f>FACT_INCLUDES[[#This Row],[Amount]]*(1-FACT_INCLUDES[[#This Row],[Order Discount]])</f>
        <v>1577.1194221507485</v>
      </c>
      <c r="T401" s="51">
        <f t="shared" si="6"/>
        <v>3968.0106728781452</v>
      </c>
      <c r="U401" s="57">
        <f>FACT_INCLUDES[[#This Row],[Income]]/FACT_INCLUDES[[#This Row],[Total Order Income]]</f>
        <v>0.39745846273311691</v>
      </c>
      <c r="V401" s="33">
        <f>IF(FACT_INCLUDES[[#This Row],[Order Gap]]&gt;10, 1, 0)/COUNTIFS(FACT_INCLUDES[Order ID], FACT_INCLUDES[[#This Row],[Order ID]])</f>
        <v>0</v>
      </c>
      <c r="W401" s="33">
        <f>IF(FACT_INCLUDES[[#This Row],[Order Type]]="Online", 1, 0)/COUNTIFS(FACT_INCLUDES[Order ID], FACT_INCLUDES[[#This Row],[Order ID]])</f>
        <v>0</v>
      </c>
      <c r="X401" s="52">
        <v>685.31864390855355</v>
      </c>
      <c r="Y401" s="52">
        <v>614.96702885197749</v>
      </c>
      <c r="Z401" s="64">
        <f>IF(FACT_INCLUDES[[#This Row],[Order Type]]="Online", 1, 0)*FACT_INCLUDES[[#This Row],[Income]]</f>
        <v>0</v>
      </c>
    </row>
    <row r="402" spans="1:26" x14ac:dyDescent="0.3">
      <c r="A402" s="4">
        <v>1355</v>
      </c>
      <c r="B402" s="4">
        <v>685</v>
      </c>
      <c r="C402" s="4">
        <v>112</v>
      </c>
      <c r="D402" s="58">
        <v>3</v>
      </c>
      <c r="E402" s="28">
        <f>VLOOKUP(FACT_INCLUDES[[#This Row],[Order ID]], ORDERS[], 2)</f>
        <v>39922.765242955778</v>
      </c>
      <c r="F402" s="28">
        <f>VLOOKUP(FACT_INCLUDES[[#This Row],[Order ID]], ORDERS[], 3)</f>
        <v>39922.765242955778</v>
      </c>
      <c r="G402" s="4" t="str">
        <f>VLOOKUP(FACT_INCLUDES[[#This Row],[Order ID]], ORDERS[], 4)</f>
        <v>In-Store</v>
      </c>
      <c r="H402" s="4" t="str">
        <f>VLOOKUP(FACT_INCLUDES[[#This Row],[Order ID]], ORDERS[], 5)</f>
        <v>FZL7058@gmail.com</v>
      </c>
      <c r="I402" s="4">
        <f>VLOOKUP(FACT_INCLUDES[[#This Row],[Order ID]], ORDERS[], 6)</f>
        <v>11</v>
      </c>
      <c r="J402" s="54">
        <f>VLOOKUP(FACT_INCLUDES[[#This Row],[Order ID]], ORDERS[], 7)</f>
        <v>0</v>
      </c>
      <c r="K402" s="33">
        <v>0</v>
      </c>
      <c r="L402" s="4">
        <f>VLOOKUP(FACT_INCLUDES[[#This Row],[DW Version]], VERSIONS[], 2)</f>
        <v>11</v>
      </c>
      <c r="M402" s="4">
        <f>VLOOKUP(FACT_INCLUDES[[#This Row],[DW Version]], VERSIONS[], 3)</f>
        <v>5.5</v>
      </c>
      <c r="N402" s="4" t="str">
        <f>VLOOKUP(FACT_INCLUDES[[#This Row],[DW Version]], VERSIONS[], 4)</f>
        <v>white</v>
      </c>
      <c r="O402" s="51">
        <f>VLOOKUP(FACT_INCLUDES[[#This Row],[DW Version]], VERSIONS[], 5)</f>
        <v>296.24451581188828</v>
      </c>
      <c r="P402" s="4" t="str">
        <f>VLOOKUP(FACT_INCLUDES[[#This Row],[DW Version]], VERSIONS[], 6)</f>
        <v>Pro Compression Tights</v>
      </c>
      <c r="Q402" s="4" t="str">
        <f>VLOOKUP(FACT_INCLUDES[[#This Row],[DW Version]], VERSIONS[], 7)</f>
        <v>Apparel</v>
      </c>
      <c r="R402" s="51">
        <f>FACT_INCLUDES[[#This Row],[Version Price]]*FACT_INCLUDES[[#This Row],[Quantity]]</f>
        <v>888.73354743566483</v>
      </c>
      <c r="S402" s="51">
        <f>FACT_INCLUDES[[#This Row],[Amount]]*(1-FACT_INCLUDES[[#This Row],[Order Discount]])</f>
        <v>888.73354743566483</v>
      </c>
      <c r="T402" s="51">
        <f t="shared" si="6"/>
        <v>888.73354743566483</v>
      </c>
      <c r="U402" s="57">
        <f>FACT_INCLUDES[[#This Row],[Income]]/FACT_INCLUDES[[#This Row],[Total Order Income]]</f>
        <v>1</v>
      </c>
      <c r="V402" s="33">
        <f>IF(FACT_INCLUDES[[#This Row],[Order Gap]]&gt;10, 1, 0)/COUNTIFS(FACT_INCLUDES[Order ID], FACT_INCLUDES[[#This Row],[Order ID]])</f>
        <v>0</v>
      </c>
      <c r="W402" s="33">
        <f>IF(FACT_INCLUDES[[#This Row],[Order Type]]="Online", 1, 0)/COUNTIFS(FACT_INCLUDES[Order ID], FACT_INCLUDES[[#This Row],[Order ID]])</f>
        <v>0</v>
      </c>
      <c r="X402" s="52">
        <v>685.31864390855355</v>
      </c>
      <c r="Y402" s="52">
        <v>614.96702885197749</v>
      </c>
      <c r="Z402" s="64">
        <f>IF(FACT_INCLUDES[[#This Row],[Order Type]]="Online", 1, 0)*FACT_INCLUDES[[#This Row],[Income]]</f>
        <v>0</v>
      </c>
    </row>
    <row r="403" spans="1:26" x14ac:dyDescent="0.3">
      <c r="A403" s="4">
        <v>1393</v>
      </c>
      <c r="B403" s="4">
        <v>708</v>
      </c>
      <c r="C403" s="4">
        <v>468</v>
      </c>
      <c r="D403" s="58">
        <v>2</v>
      </c>
      <c r="E403" s="28">
        <f>VLOOKUP(FACT_INCLUDES[[#This Row],[Order ID]], ORDERS[], 2)</f>
        <v>40110.664194182777</v>
      </c>
      <c r="F403" s="28">
        <f>VLOOKUP(FACT_INCLUDES[[#This Row],[Order ID]], ORDERS[], 3)</f>
        <v>40110.664194182777</v>
      </c>
      <c r="G403" s="4" t="str">
        <f>VLOOKUP(FACT_INCLUDES[[#This Row],[Order ID]], ORDERS[], 4)</f>
        <v>In-Store</v>
      </c>
      <c r="H403" s="4" t="str">
        <f>VLOOKUP(FACT_INCLUDES[[#This Row],[Order ID]], ORDERS[], 5)</f>
        <v>NCV3536@gmail.com</v>
      </c>
      <c r="I403" s="4">
        <f>VLOOKUP(FACT_INCLUDES[[#This Row],[Order ID]], ORDERS[], 6)</f>
        <v>21</v>
      </c>
      <c r="J403" s="54">
        <f>VLOOKUP(FACT_INCLUDES[[#This Row],[Order ID]], ORDERS[], 7)</f>
        <v>0</v>
      </c>
      <c r="K403" s="33">
        <v>0</v>
      </c>
      <c r="L403" s="4">
        <f>VLOOKUP(FACT_INCLUDES[[#This Row],[DW Version]], VERSIONS[], 2)</f>
        <v>49</v>
      </c>
      <c r="M403" s="4">
        <f>VLOOKUP(FACT_INCLUDES[[#This Row],[DW Version]], VERSIONS[], 3)</f>
        <v>3.5</v>
      </c>
      <c r="N403" s="4" t="str">
        <f>VLOOKUP(FACT_INCLUDES[[#This Row],[DW Version]], VERSIONS[], 4)</f>
        <v>dark blue</v>
      </c>
      <c r="O403" s="51">
        <f>VLOOKUP(FACT_INCLUDES[[#This Row],[DW Version]], VERSIONS[], 5)</f>
        <v>264.06575339768011</v>
      </c>
      <c r="P403" s="4" t="str">
        <f>VLOOKUP(FACT_INCLUDES[[#This Row],[DW Version]], VERSIONS[], 6)</f>
        <v>Air Zoom Pegasus</v>
      </c>
      <c r="Q403" s="4" t="str">
        <f>VLOOKUP(FACT_INCLUDES[[#This Row],[DW Version]], VERSIONS[], 7)</f>
        <v>Shoe</v>
      </c>
      <c r="R403" s="51">
        <f>FACT_INCLUDES[[#This Row],[Version Price]]*FACT_INCLUDES[[#This Row],[Quantity]]</f>
        <v>528.13150679536022</v>
      </c>
      <c r="S403" s="51">
        <f>FACT_INCLUDES[[#This Row],[Amount]]*(1-FACT_INCLUDES[[#This Row],[Order Discount]])</f>
        <v>528.13150679536022</v>
      </c>
      <c r="T403" s="51">
        <f t="shared" si="6"/>
        <v>528.13150679536022</v>
      </c>
      <c r="U403" s="57">
        <f>FACT_INCLUDES[[#This Row],[Income]]/FACT_INCLUDES[[#This Row],[Total Order Income]]</f>
        <v>1</v>
      </c>
      <c r="V403" s="33">
        <f>IF(FACT_INCLUDES[[#This Row],[Order Gap]]&gt;10, 1, 0)/COUNTIFS(FACT_INCLUDES[Order ID], FACT_INCLUDES[[#This Row],[Order ID]])</f>
        <v>0</v>
      </c>
      <c r="W403" s="33">
        <f>IF(FACT_INCLUDES[[#This Row],[Order Type]]="Online", 1, 0)/COUNTIFS(FACT_INCLUDES[Order ID], FACT_INCLUDES[[#This Row],[Order ID]])</f>
        <v>0</v>
      </c>
      <c r="X403" s="52">
        <v>685.31864390855355</v>
      </c>
      <c r="Y403" s="52">
        <v>614.96702885197749</v>
      </c>
      <c r="Z403" s="64">
        <f>IF(FACT_INCLUDES[[#This Row],[Order Type]]="Online", 1, 0)*FACT_INCLUDES[[#This Row],[Income]]</f>
        <v>0</v>
      </c>
    </row>
    <row r="404" spans="1:26" x14ac:dyDescent="0.3">
      <c r="A404" s="4">
        <v>1398</v>
      </c>
      <c r="B404" s="4">
        <v>710</v>
      </c>
      <c r="C404" s="4">
        <v>272</v>
      </c>
      <c r="D404" s="58">
        <v>1</v>
      </c>
      <c r="E404" s="28">
        <f>VLOOKUP(FACT_INCLUDES[[#This Row],[Order ID]], ORDERS[], 2)</f>
        <v>40000.151620580502</v>
      </c>
      <c r="F404" s="28">
        <f>VLOOKUP(FACT_INCLUDES[[#This Row],[Order ID]], ORDERS[], 3)</f>
        <v>40000.151620580502</v>
      </c>
      <c r="G404" s="4" t="str">
        <f>VLOOKUP(FACT_INCLUDES[[#This Row],[Order ID]], ORDERS[], 4)</f>
        <v>In-Store</v>
      </c>
      <c r="H404" s="4" t="str">
        <f>VLOOKUP(FACT_INCLUDES[[#This Row],[Order ID]], ORDERS[], 5)</f>
        <v>ZLD5831@gmail.com</v>
      </c>
      <c r="I404" s="4">
        <f>VLOOKUP(FACT_INCLUDES[[#This Row],[Order ID]], ORDERS[], 6)</f>
        <v>44</v>
      </c>
      <c r="J404" s="54">
        <f>VLOOKUP(FACT_INCLUDES[[#This Row],[Order ID]], ORDERS[], 7)</f>
        <v>0</v>
      </c>
      <c r="K404" s="33">
        <v>0</v>
      </c>
      <c r="L404" s="4">
        <f>VLOOKUP(FACT_INCLUDES[[#This Row],[DW Version]], VERSIONS[], 2)</f>
        <v>26</v>
      </c>
      <c r="M404" s="4">
        <f>VLOOKUP(FACT_INCLUDES[[#This Row],[DW Version]], VERSIONS[], 3)</f>
        <v>11</v>
      </c>
      <c r="N404" s="4" t="str">
        <f>VLOOKUP(FACT_INCLUDES[[#This Row],[DW Version]], VERSIONS[], 4)</f>
        <v>white</v>
      </c>
      <c r="O404" s="51">
        <f>VLOOKUP(FACT_INCLUDES[[#This Row],[DW Version]], VERSIONS[], 5)</f>
        <v>295.06513283499584</v>
      </c>
      <c r="P404" s="4" t="str">
        <f>VLOOKUP(FACT_INCLUDES[[#This Row],[DW Version]], VERSIONS[], 6)</f>
        <v>Infinity Run</v>
      </c>
      <c r="Q404" s="4" t="str">
        <f>VLOOKUP(FACT_INCLUDES[[#This Row],[DW Version]], VERSIONS[], 7)</f>
        <v>Shoe</v>
      </c>
      <c r="R404" s="51">
        <f>FACT_INCLUDES[[#This Row],[Version Price]]*FACT_INCLUDES[[#This Row],[Quantity]]</f>
        <v>295.06513283499584</v>
      </c>
      <c r="S404" s="51">
        <f>FACT_INCLUDES[[#This Row],[Amount]]*(1-FACT_INCLUDES[[#This Row],[Order Discount]])</f>
        <v>295.06513283499584</v>
      </c>
      <c r="T404" s="51">
        <f t="shared" si="6"/>
        <v>1288.9828729711849</v>
      </c>
      <c r="U404" s="57">
        <f>FACT_INCLUDES[[#This Row],[Income]]/FACT_INCLUDES[[#This Row],[Total Order Income]]</f>
        <v>0.22891315239499851</v>
      </c>
      <c r="V404" s="33">
        <f>IF(FACT_INCLUDES[[#This Row],[Order Gap]]&gt;10, 1, 0)/COUNTIFS(FACT_INCLUDES[Order ID], FACT_INCLUDES[[#This Row],[Order ID]])</f>
        <v>0</v>
      </c>
      <c r="W404" s="33">
        <f>IF(FACT_INCLUDES[[#This Row],[Order Type]]="Online", 1, 0)/COUNTIFS(FACT_INCLUDES[Order ID], FACT_INCLUDES[[#This Row],[Order ID]])</f>
        <v>0</v>
      </c>
      <c r="X404" s="52">
        <v>685.31864390855355</v>
      </c>
      <c r="Y404" s="52">
        <v>614.96702885197749</v>
      </c>
      <c r="Z404" s="64">
        <f>IF(FACT_INCLUDES[[#This Row],[Order Type]]="Online", 1, 0)*FACT_INCLUDES[[#This Row],[Income]]</f>
        <v>0</v>
      </c>
    </row>
    <row r="405" spans="1:26" x14ac:dyDescent="0.3">
      <c r="A405" s="4">
        <v>1399</v>
      </c>
      <c r="B405" s="4">
        <v>710</v>
      </c>
      <c r="C405" s="4">
        <v>672</v>
      </c>
      <c r="D405" s="58">
        <v>4</v>
      </c>
      <c r="E405" s="28">
        <f>VLOOKUP(FACT_INCLUDES[[#This Row],[Order ID]], ORDERS[], 2)</f>
        <v>40000.151620580502</v>
      </c>
      <c r="F405" s="28">
        <f>VLOOKUP(FACT_INCLUDES[[#This Row],[Order ID]], ORDERS[], 3)</f>
        <v>40000.151620580502</v>
      </c>
      <c r="G405" s="4" t="str">
        <f>VLOOKUP(FACT_INCLUDES[[#This Row],[Order ID]], ORDERS[], 4)</f>
        <v>In-Store</v>
      </c>
      <c r="H405" s="4" t="str">
        <f>VLOOKUP(FACT_INCLUDES[[#This Row],[Order ID]], ORDERS[], 5)</f>
        <v>ZLD5831@gmail.com</v>
      </c>
      <c r="I405" s="4">
        <f>VLOOKUP(FACT_INCLUDES[[#This Row],[Order ID]], ORDERS[], 6)</f>
        <v>44</v>
      </c>
      <c r="J405" s="54">
        <f>VLOOKUP(FACT_INCLUDES[[#This Row],[Order ID]], ORDERS[], 7)</f>
        <v>0</v>
      </c>
      <c r="K405" s="33">
        <v>0</v>
      </c>
      <c r="L405" s="4">
        <f>VLOOKUP(FACT_INCLUDES[[#This Row],[DW Version]], VERSIONS[], 2)</f>
        <v>68</v>
      </c>
      <c r="M405" s="4">
        <f>VLOOKUP(FACT_INCLUDES[[#This Row],[DW Version]], VERSIONS[], 3)</f>
        <v>5.5</v>
      </c>
      <c r="N405" s="4" t="str">
        <f>VLOOKUP(FACT_INCLUDES[[#This Row],[DW Version]], VERSIONS[], 4)</f>
        <v>black</v>
      </c>
      <c r="O405" s="51">
        <f>VLOOKUP(FACT_INCLUDES[[#This Row],[DW Version]], VERSIONS[], 5)</f>
        <v>194.06226117384205</v>
      </c>
      <c r="P405" s="4" t="str">
        <f>VLOOKUP(FACT_INCLUDES[[#This Row],[DW Version]], VERSIONS[], 6)</f>
        <v>React Miler</v>
      </c>
      <c r="Q405" s="4" t="str">
        <f>VLOOKUP(FACT_INCLUDES[[#This Row],[DW Version]], VERSIONS[], 7)</f>
        <v>Shoe</v>
      </c>
      <c r="R405" s="51">
        <f>FACT_INCLUDES[[#This Row],[Version Price]]*FACT_INCLUDES[[#This Row],[Quantity]]</f>
        <v>776.24904469536818</v>
      </c>
      <c r="S405" s="51">
        <f>FACT_INCLUDES[[#This Row],[Amount]]*(1-FACT_INCLUDES[[#This Row],[Order Discount]])</f>
        <v>776.24904469536818</v>
      </c>
      <c r="T405" s="51">
        <f t="shared" si="6"/>
        <v>1288.9828729711849</v>
      </c>
      <c r="U405" s="57">
        <f>FACT_INCLUDES[[#This Row],[Income]]/FACT_INCLUDES[[#This Row],[Total Order Income]]</f>
        <v>0.60221827688529816</v>
      </c>
      <c r="V405" s="33">
        <f>IF(FACT_INCLUDES[[#This Row],[Order Gap]]&gt;10, 1, 0)/COUNTIFS(FACT_INCLUDES[Order ID], FACT_INCLUDES[[#This Row],[Order ID]])</f>
        <v>0</v>
      </c>
      <c r="W405" s="33">
        <f>IF(FACT_INCLUDES[[#This Row],[Order Type]]="Online", 1, 0)/COUNTIFS(FACT_INCLUDES[Order ID], FACT_INCLUDES[[#This Row],[Order ID]])</f>
        <v>0</v>
      </c>
      <c r="X405" s="52">
        <v>685.31864390855355</v>
      </c>
      <c r="Y405" s="52">
        <v>614.96702885197749</v>
      </c>
      <c r="Z405" s="64">
        <f>IF(FACT_INCLUDES[[#This Row],[Order Type]]="Online", 1, 0)*FACT_INCLUDES[[#This Row],[Income]]</f>
        <v>0</v>
      </c>
    </row>
    <row r="406" spans="1:26" x14ac:dyDescent="0.3">
      <c r="A406" s="4">
        <v>1400</v>
      </c>
      <c r="B406" s="4">
        <v>710</v>
      </c>
      <c r="C406" s="4">
        <v>936</v>
      </c>
      <c r="D406" s="58">
        <v>1</v>
      </c>
      <c r="E406" s="28">
        <f>VLOOKUP(FACT_INCLUDES[[#This Row],[Order ID]], ORDERS[], 2)</f>
        <v>40000.151620580502</v>
      </c>
      <c r="F406" s="28">
        <f>VLOOKUP(FACT_INCLUDES[[#This Row],[Order ID]], ORDERS[], 3)</f>
        <v>40000.151620580502</v>
      </c>
      <c r="G406" s="4" t="str">
        <f>VLOOKUP(FACT_INCLUDES[[#This Row],[Order ID]], ORDERS[], 4)</f>
        <v>In-Store</v>
      </c>
      <c r="H406" s="4" t="str">
        <f>VLOOKUP(FACT_INCLUDES[[#This Row],[Order ID]], ORDERS[], 5)</f>
        <v>ZLD5831@gmail.com</v>
      </c>
      <c r="I406" s="4">
        <f>VLOOKUP(FACT_INCLUDES[[#This Row],[Order ID]], ORDERS[], 6)</f>
        <v>44</v>
      </c>
      <c r="J406" s="54">
        <f>VLOOKUP(FACT_INCLUDES[[#This Row],[Order ID]], ORDERS[], 7)</f>
        <v>0</v>
      </c>
      <c r="K406" s="33">
        <v>0</v>
      </c>
      <c r="L406" s="4">
        <f>VLOOKUP(FACT_INCLUDES[[#This Row],[DW Version]], VERSIONS[], 2)</f>
        <v>95</v>
      </c>
      <c r="M406" s="4">
        <f>VLOOKUP(FACT_INCLUDES[[#This Row],[DW Version]], VERSIONS[], 3)</f>
        <v>7.5</v>
      </c>
      <c r="N406" s="4" t="str">
        <f>VLOOKUP(FACT_INCLUDES[[#This Row],[DW Version]], VERSIONS[], 4)</f>
        <v>white</v>
      </c>
      <c r="O406" s="51">
        <f>VLOOKUP(FACT_INCLUDES[[#This Row],[DW Version]], VERSIONS[], 5)</f>
        <v>217.66869544082081</v>
      </c>
      <c r="P406" s="4" t="str">
        <f>VLOOKUP(FACT_INCLUDES[[#This Row],[DW Version]], VERSIONS[], 6)</f>
        <v>Nike Backpack</v>
      </c>
      <c r="Q406" s="4" t="str">
        <f>VLOOKUP(FACT_INCLUDES[[#This Row],[DW Version]], VERSIONS[], 7)</f>
        <v>Accessories</v>
      </c>
      <c r="R406" s="51">
        <f>FACT_INCLUDES[[#This Row],[Version Price]]*FACT_INCLUDES[[#This Row],[Quantity]]</f>
        <v>217.66869544082081</v>
      </c>
      <c r="S406" s="51">
        <f>FACT_INCLUDES[[#This Row],[Amount]]*(1-FACT_INCLUDES[[#This Row],[Order Discount]])</f>
        <v>217.66869544082081</v>
      </c>
      <c r="T406" s="51">
        <f t="shared" si="6"/>
        <v>1288.9828729711849</v>
      </c>
      <c r="U406" s="57">
        <f>FACT_INCLUDES[[#This Row],[Income]]/FACT_INCLUDES[[#This Row],[Total Order Income]]</f>
        <v>0.16886857071970326</v>
      </c>
      <c r="V406" s="33">
        <f>IF(FACT_INCLUDES[[#This Row],[Order Gap]]&gt;10, 1, 0)/COUNTIFS(FACT_INCLUDES[Order ID], FACT_INCLUDES[[#This Row],[Order ID]])</f>
        <v>0</v>
      </c>
      <c r="W406" s="33">
        <f>IF(FACT_INCLUDES[[#This Row],[Order Type]]="Online", 1, 0)/COUNTIFS(FACT_INCLUDES[Order ID], FACT_INCLUDES[[#This Row],[Order ID]])</f>
        <v>0</v>
      </c>
      <c r="X406" s="52">
        <v>685.31864390855355</v>
      </c>
      <c r="Y406" s="52">
        <v>614.96702885197749</v>
      </c>
      <c r="Z406" s="64">
        <f>IF(FACT_INCLUDES[[#This Row],[Order Type]]="Online", 1, 0)*FACT_INCLUDES[[#This Row],[Income]]</f>
        <v>0</v>
      </c>
    </row>
    <row r="407" spans="1:26" x14ac:dyDescent="0.3">
      <c r="A407" s="4">
        <v>1454</v>
      </c>
      <c r="B407" s="4">
        <v>740</v>
      </c>
      <c r="C407" s="4">
        <v>348</v>
      </c>
      <c r="D407" s="58">
        <v>5</v>
      </c>
      <c r="E407" s="28">
        <f>VLOOKUP(FACT_INCLUDES[[#This Row],[Order ID]], ORDERS[], 2)</f>
        <v>39997.630947296137</v>
      </c>
      <c r="F407" s="28">
        <f>VLOOKUP(FACT_INCLUDES[[#This Row],[Order ID]], ORDERS[], 3)</f>
        <v>40012.630947296137</v>
      </c>
      <c r="G407" s="4" t="str">
        <f>VLOOKUP(FACT_INCLUDES[[#This Row],[Order ID]], ORDERS[], 4)</f>
        <v>Online</v>
      </c>
      <c r="H407" s="4" t="str">
        <f>VLOOKUP(FACT_INCLUDES[[#This Row],[Order ID]], ORDERS[], 5)</f>
        <v>HMT7576@gmail.com</v>
      </c>
      <c r="I407" s="4">
        <f>VLOOKUP(FACT_INCLUDES[[#This Row],[Order ID]], ORDERS[], 6)</f>
        <v>0</v>
      </c>
      <c r="J407" s="54">
        <f>VLOOKUP(FACT_INCLUDES[[#This Row],[Order ID]], ORDERS[], 7)</f>
        <v>0</v>
      </c>
      <c r="K407" s="33">
        <v>15</v>
      </c>
      <c r="L407" s="4">
        <f>VLOOKUP(FACT_INCLUDES[[#This Row],[DW Version]], VERSIONS[], 2)</f>
        <v>35</v>
      </c>
      <c r="M407" s="4">
        <f>VLOOKUP(FACT_INCLUDES[[#This Row],[DW Version]], VERSIONS[], 3)</f>
        <v>9.5</v>
      </c>
      <c r="N407" s="4" t="str">
        <f>VLOOKUP(FACT_INCLUDES[[#This Row],[DW Version]], VERSIONS[], 4)</f>
        <v>white</v>
      </c>
      <c r="O407" s="51">
        <f>VLOOKUP(FACT_INCLUDES[[#This Row],[DW Version]], VERSIONS[], 5)</f>
        <v>236.07444683793588</v>
      </c>
      <c r="P407" s="4" t="str">
        <f>VLOOKUP(FACT_INCLUDES[[#This Row],[DW Version]], VERSIONS[], 6)</f>
        <v>Alphafly</v>
      </c>
      <c r="Q407" s="4" t="str">
        <f>VLOOKUP(FACT_INCLUDES[[#This Row],[DW Version]], VERSIONS[], 7)</f>
        <v>Shoe</v>
      </c>
      <c r="R407" s="51">
        <f>FACT_INCLUDES[[#This Row],[Version Price]]*FACT_INCLUDES[[#This Row],[Quantity]]</f>
        <v>1180.3722341896794</v>
      </c>
      <c r="S407" s="51">
        <f>FACT_INCLUDES[[#This Row],[Amount]]*(1-FACT_INCLUDES[[#This Row],[Order Discount]])</f>
        <v>1180.3722341896794</v>
      </c>
      <c r="T407" s="51">
        <f t="shared" si="6"/>
        <v>1180.3722341896794</v>
      </c>
      <c r="U407" s="57">
        <f>FACT_INCLUDES[[#This Row],[Income]]/FACT_INCLUDES[[#This Row],[Total Order Income]]</f>
        <v>1</v>
      </c>
      <c r="V407" s="33">
        <f>IF(FACT_INCLUDES[[#This Row],[Order Gap]]&gt;10, 1, 0)/COUNTIFS(FACT_INCLUDES[Order ID], FACT_INCLUDES[[#This Row],[Order ID]])</f>
        <v>1</v>
      </c>
      <c r="W407" s="33">
        <f>IF(FACT_INCLUDES[[#This Row],[Order Type]]="Online", 1, 0)/COUNTIFS(FACT_INCLUDES[Order ID], FACT_INCLUDES[[#This Row],[Order ID]])</f>
        <v>1</v>
      </c>
      <c r="X407" s="52">
        <v>685.31864390855355</v>
      </c>
      <c r="Y407" s="52">
        <v>614.96702885197749</v>
      </c>
      <c r="Z407" s="64">
        <f>IF(FACT_INCLUDES[[#This Row],[Order Type]]="Online", 1, 0)*FACT_INCLUDES[[#This Row],[Income]]</f>
        <v>1180.3722341896794</v>
      </c>
    </row>
    <row r="408" spans="1:26" x14ac:dyDescent="0.3">
      <c r="A408" s="4">
        <v>1524</v>
      </c>
      <c r="B408" s="4">
        <v>774</v>
      </c>
      <c r="C408" s="4">
        <v>8</v>
      </c>
      <c r="D408" s="58">
        <v>3</v>
      </c>
      <c r="E408" s="28">
        <f>VLOOKUP(FACT_INCLUDES[[#This Row],[Order ID]], ORDERS[], 2)</f>
        <v>39898.78086649171</v>
      </c>
      <c r="F408" s="28">
        <f>VLOOKUP(FACT_INCLUDES[[#This Row],[Order ID]], ORDERS[], 3)</f>
        <v>39898.78086649171</v>
      </c>
      <c r="G408" s="4" t="str">
        <f>VLOOKUP(FACT_INCLUDES[[#This Row],[Order ID]], ORDERS[], 4)</f>
        <v>In-Store</v>
      </c>
      <c r="H408" s="4" t="str">
        <f>VLOOKUP(FACT_INCLUDES[[#This Row],[Order ID]], ORDERS[], 5)</f>
        <v>RWQ7529@gmail.com</v>
      </c>
      <c r="I408" s="4">
        <f>VLOOKUP(FACT_INCLUDES[[#This Row],[Order ID]], ORDERS[], 6)</f>
        <v>13</v>
      </c>
      <c r="J408" s="54">
        <f>VLOOKUP(FACT_INCLUDES[[#This Row],[Order ID]], ORDERS[], 7)</f>
        <v>0</v>
      </c>
      <c r="K408" s="33">
        <v>0</v>
      </c>
      <c r="L408" s="4">
        <f>VLOOKUP(FACT_INCLUDES[[#This Row],[DW Version]], VERSIONS[], 2)</f>
        <v>1</v>
      </c>
      <c r="M408" s="4">
        <f>VLOOKUP(FACT_INCLUDES[[#This Row],[DW Version]], VERSIONS[], 3)</f>
        <v>6</v>
      </c>
      <c r="N408" s="4" t="str">
        <f>VLOOKUP(FACT_INCLUDES[[#This Row],[DW Version]], VERSIONS[], 4)</f>
        <v>white</v>
      </c>
      <c r="O408" s="51">
        <f>VLOOKUP(FACT_INCLUDES[[#This Row],[DW Version]], VERSIONS[], 5)</f>
        <v>388.41155819096889</v>
      </c>
      <c r="P408" s="4" t="str">
        <f>VLOOKUP(FACT_INCLUDES[[#This Row],[DW Version]], VERSIONS[], 6)</f>
        <v>Air Max</v>
      </c>
      <c r="Q408" s="4" t="str">
        <f>VLOOKUP(FACT_INCLUDES[[#This Row],[DW Version]], VERSIONS[], 7)</f>
        <v>Shoe</v>
      </c>
      <c r="R408" s="51">
        <f>FACT_INCLUDES[[#This Row],[Version Price]]*FACT_INCLUDES[[#This Row],[Quantity]]</f>
        <v>1165.2346745729067</v>
      </c>
      <c r="S408" s="51">
        <f>FACT_INCLUDES[[#This Row],[Amount]]*(1-FACT_INCLUDES[[#This Row],[Order Discount]])</f>
        <v>1165.2346745729067</v>
      </c>
      <c r="T408" s="51">
        <f t="shared" si="6"/>
        <v>2749.086990585578</v>
      </c>
      <c r="U408" s="57">
        <f>FACT_INCLUDES[[#This Row],[Income]]/FACT_INCLUDES[[#This Row],[Total Order Income]]</f>
        <v>0.42386242362039706</v>
      </c>
      <c r="V408" s="33">
        <f>IF(FACT_INCLUDES[[#This Row],[Order Gap]]&gt;10, 1, 0)/COUNTIFS(FACT_INCLUDES[Order ID], FACT_INCLUDES[[#This Row],[Order ID]])</f>
        <v>0</v>
      </c>
      <c r="W408" s="33">
        <f>IF(FACT_INCLUDES[[#This Row],[Order Type]]="Online", 1, 0)/COUNTIFS(FACT_INCLUDES[Order ID], FACT_INCLUDES[[#This Row],[Order ID]])</f>
        <v>0</v>
      </c>
      <c r="X408" s="52">
        <v>685.31864390855355</v>
      </c>
      <c r="Y408" s="52">
        <v>614.96702885197749</v>
      </c>
      <c r="Z408" s="64">
        <f>IF(FACT_INCLUDES[[#This Row],[Order Type]]="Online", 1, 0)*FACT_INCLUDES[[#This Row],[Income]]</f>
        <v>0</v>
      </c>
    </row>
    <row r="409" spans="1:26" x14ac:dyDescent="0.3">
      <c r="A409" s="4">
        <v>1525</v>
      </c>
      <c r="B409" s="4">
        <v>774</v>
      </c>
      <c r="C409" s="4">
        <v>479</v>
      </c>
      <c r="D409" s="58">
        <v>2</v>
      </c>
      <c r="E409" s="28">
        <f>VLOOKUP(FACT_INCLUDES[[#This Row],[Order ID]], ORDERS[], 2)</f>
        <v>39898.78086649171</v>
      </c>
      <c r="F409" s="28">
        <f>VLOOKUP(FACT_INCLUDES[[#This Row],[Order ID]], ORDERS[], 3)</f>
        <v>39898.78086649171</v>
      </c>
      <c r="G409" s="4" t="str">
        <f>VLOOKUP(FACT_INCLUDES[[#This Row],[Order ID]], ORDERS[], 4)</f>
        <v>In-Store</v>
      </c>
      <c r="H409" s="4" t="str">
        <f>VLOOKUP(FACT_INCLUDES[[#This Row],[Order ID]], ORDERS[], 5)</f>
        <v>RWQ7529@gmail.com</v>
      </c>
      <c r="I409" s="4">
        <f>VLOOKUP(FACT_INCLUDES[[#This Row],[Order ID]], ORDERS[], 6)</f>
        <v>13</v>
      </c>
      <c r="J409" s="54">
        <f>VLOOKUP(FACT_INCLUDES[[#This Row],[Order ID]], ORDERS[], 7)</f>
        <v>0</v>
      </c>
      <c r="K409" s="33">
        <v>0</v>
      </c>
      <c r="L409" s="4">
        <f>VLOOKUP(FACT_INCLUDES[[#This Row],[DW Version]], VERSIONS[], 2)</f>
        <v>50</v>
      </c>
      <c r="M409" s="4">
        <f>VLOOKUP(FACT_INCLUDES[[#This Row],[DW Version]], VERSIONS[], 3)</f>
        <v>10.5</v>
      </c>
      <c r="N409" s="4" t="str">
        <f>VLOOKUP(FACT_INCLUDES[[#This Row],[DW Version]], VERSIONS[], 4)</f>
        <v>white</v>
      </c>
      <c r="O409" s="51">
        <f>VLOOKUP(FACT_INCLUDES[[#This Row],[DW Version]], VERSIONS[], 5)</f>
        <v>151.43985053099999</v>
      </c>
      <c r="P409" s="4" t="str">
        <f>VLOOKUP(FACT_INCLUDES[[#This Row],[DW Version]], VERSIONS[], 6)</f>
        <v>Air Zoom Elite</v>
      </c>
      <c r="Q409" s="4" t="str">
        <f>VLOOKUP(FACT_INCLUDES[[#This Row],[DW Version]], VERSIONS[], 7)</f>
        <v>Shoe</v>
      </c>
      <c r="R409" s="51">
        <f>FACT_INCLUDES[[#This Row],[Version Price]]*FACT_INCLUDES[[#This Row],[Quantity]]</f>
        <v>302.87970106199998</v>
      </c>
      <c r="S409" s="51">
        <f>FACT_INCLUDES[[#This Row],[Amount]]*(1-FACT_INCLUDES[[#This Row],[Order Discount]])</f>
        <v>302.87970106199998</v>
      </c>
      <c r="T409" s="51">
        <f t="shared" si="6"/>
        <v>2749.086990585578</v>
      </c>
      <c r="U409" s="57">
        <f>FACT_INCLUDES[[#This Row],[Income]]/FACT_INCLUDES[[#This Row],[Total Order Income]]</f>
        <v>0.11017465147491901</v>
      </c>
      <c r="V409" s="33">
        <f>IF(FACT_INCLUDES[[#This Row],[Order Gap]]&gt;10, 1, 0)/COUNTIFS(FACT_INCLUDES[Order ID], FACT_INCLUDES[[#This Row],[Order ID]])</f>
        <v>0</v>
      </c>
      <c r="W409" s="33">
        <f>IF(FACT_INCLUDES[[#This Row],[Order Type]]="Online", 1, 0)/COUNTIFS(FACT_INCLUDES[Order ID], FACT_INCLUDES[[#This Row],[Order ID]])</f>
        <v>0</v>
      </c>
      <c r="X409" s="52">
        <v>685.31864390855355</v>
      </c>
      <c r="Y409" s="52">
        <v>614.96702885197749</v>
      </c>
      <c r="Z409" s="64">
        <f>IF(FACT_INCLUDES[[#This Row],[Order Type]]="Online", 1, 0)*FACT_INCLUDES[[#This Row],[Income]]</f>
        <v>0</v>
      </c>
    </row>
    <row r="410" spans="1:26" x14ac:dyDescent="0.3">
      <c r="A410" s="4">
        <v>1526</v>
      </c>
      <c r="B410" s="4">
        <v>774</v>
      </c>
      <c r="C410" s="4">
        <v>586</v>
      </c>
      <c r="D410" s="58">
        <v>3</v>
      </c>
      <c r="E410" s="28">
        <f>VLOOKUP(FACT_INCLUDES[[#This Row],[Order ID]], ORDERS[], 2)</f>
        <v>39898.78086649171</v>
      </c>
      <c r="F410" s="28">
        <f>VLOOKUP(FACT_INCLUDES[[#This Row],[Order ID]], ORDERS[], 3)</f>
        <v>39898.78086649171</v>
      </c>
      <c r="G410" s="4" t="str">
        <f>VLOOKUP(FACT_INCLUDES[[#This Row],[Order ID]], ORDERS[], 4)</f>
        <v>In-Store</v>
      </c>
      <c r="H410" s="4" t="str">
        <f>VLOOKUP(FACT_INCLUDES[[#This Row],[Order ID]], ORDERS[], 5)</f>
        <v>RWQ7529@gmail.com</v>
      </c>
      <c r="I410" s="4">
        <f>VLOOKUP(FACT_INCLUDES[[#This Row],[Order ID]], ORDERS[], 6)</f>
        <v>13</v>
      </c>
      <c r="J410" s="54">
        <f>VLOOKUP(FACT_INCLUDES[[#This Row],[Order ID]], ORDERS[], 7)</f>
        <v>0</v>
      </c>
      <c r="K410" s="33">
        <v>0</v>
      </c>
      <c r="L410" s="4">
        <f>VLOOKUP(FACT_INCLUDES[[#This Row],[DW Version]], VERSIONS[], 2)</f>
        <v>60</v>
      </c>
      <c r="M410" s="4">
        <f>VLOOKUP(FACT_INCLUDES[[#This Row],[DW Version]], VERSIONS[], 3)</f>
        <v>5</v>
      </c>
      <c r="N410" s="4" t="str">
        <f>VLOOKUP(FACT_INCLUDES[[#This Row],[DW Version]], VERSIONS[], 4)</f>
        <v>black</v>
      </c>
      <c r="O410" s="51">
        <f>VLOOKUP(FACT_INCLUDES[[#This Row],[DW Version]], VERSIONS[], 5)</f>
        <v>117.98810434851174</v>
      </c>
      <c r="P410" s="4" t="str">
        <f>VLOOKUP(FACT_INCLUDES[[#This Row],[DW Version]], VERSIONS[], 6)</f>
        <v>Magista Obra</v>
      </c>
      <c r="Q410" s="4" t="str">
        <f>VLOOKUP(FACT_INCLUDES[[#This Row],[DW Version]], VERSIONS[], 7)</f>
        <v>Shoe</v>
      </c>
      <c r="R410" s="51">
        <f>FACT_INCLUDES[[#This Row],[Version Price]]*FACT_INCLUDES[[#This Row],[Quantity]]</f>
        <v>353.96431304553522</v>
      </c>
      <c r="S410" s="51">
        <f>FACT_INCLUDES[[#This Row],[Amount]]*(1-FACT_INCLUDES[[#This Row],[Order Discount]])</f>
        <v>353.96431304553522</v>
      </c>
      <c r="T410" s="51">
        <f t="shared" si="6"/>
        <v>2749.086990585578</v>
      </c>
      <c r="U410" s="57">
        <f>FACT_INCLUDES[[#This Row],[Income]]/FACT_INCLUDES[[#This Row],[Total Order Income]]</f>
        <v>0.1287570434321316</v>
      </c>
      <c r="V410" s="33">
        <f>IF(FACT_INCLUDES[[#This Row],[Order Gap]]&gt;10, 1, 0)/COUNTIFS(FACT_INCLUDES[Order ID], FACT_INCLUDES[[#This Row],[Order ID]])</f>
        <v>0</v>
      </c>
      <c r="W410" s="33">
        <f>IF(FACT_INCLUDES[[#This Row],[Order Type]]="Online", 1, 0)/COUNTIFS(FACT_INCLUDES[Order ID], FACT_INCLUDES[[#This Row],[Order ID]])</f>
        <v>0</v>
      </c>
      <c r="X410" s="52">
        <v>685.31864390855355</v>
      </c>
      <c r="Y410" s="52">
        <v>614.96702885197749</v>
      </c>
      <c r="Z410" s="64">
        <f>IF(FACT_INCLUDES[[#This Row],[Order Type]]="Online", 1, 0)*FACT_INCLUDES[[#This Row],[Income]]</f>
        <v>0</v>
      </c>
    </row>
    <row r="411" spans="1:26" x14ac:dyDescent="0.3">
      <c r="A411" s="4">
        <v>1527</v>
      </c>
      <c r="B411" s="4">
        <v>774</v>
      </c>
      <c r="C411" s="4">
        <v>824</v>
      </c>
      <c r="D411" s="58">
        <v>5</v>
      </c>
      <c r="E411" s="28">
        <f>VLOOKUP(FACT_INCLUDES[[#This Row],[Order ID]], ORDERS[], 2)</f>
        <v>39898.78086649171</v>
      </c>
      <c r="F411" s="28">
        <f>VLOOKUP(FACT_INCLUDES[[#This Row],[Order ID]], ORDERS[], 3)</f>
        <v>39898.78086649171</v>
      </c>
      <c r="G411" s="4" t="str">
        <f>VLOOKUP(FACT_INCLUDES[[#This Row],[Order ID]], ORDERS[], 4)</f>
        <v>In-Store</v>
      </c>
      <c r="H411" s="4" t="str">
        <f>VLOOKUP(FACT_INCLUDES[[#This Row],[Order ID]], ORDERS[], 5)</f>
        <v>RWQ7529@gmail.com</v>
      </c>
      <c r="I411" s="4">
        <f>VLOOKUP(FACT_INCLUDES[[#This Row],[Order ID]], ORDERS[], 6)</f>
        <v>13</v>
      </c>
      <c r="J411" s="54">
        <f>VLOOKUP(FACT_INCLUDES[[#This Row],[Order ID]], ORDERS[], 7)</f>
        <v>0</v>
      </c>
      <c r="K411" s="33">
        <v>0</v>
      </c>
      <c r="L411" s="4">
        <f>VLOOKUP(FACT_INCLUDES[[#This Row],[DW Version]], VERSIONS[], 2)</f>
        <v>83</v>
      </c>
      <c r="M411" s="4">
        <f>VLOOKUP(FACT_INCLUDES[[#This Row],[DW Version]], VERSIONS[], 3)</f>
        <v>12.5</v>
      </c>
      <c r="N411" s="4" t="str">
        <f>VLOOKUP(FACT_INCLUDES[[#This Row],[DW Version]], VERSIONS[], 4)</f>
        <v>black</v>
      </c>
      <c r="O411" s="51">
        <f>VLOOKUP(FACT_INCLUDES[[#This Row],[DW Version]], VERSIONS[], 5)</f>
        <v>185.40166038102728</v>
      </c>
      <c r="P411" s="4" t="str">
        <f>VLOOKUP(FACT_INCLUDES[[#This Row],[DW Version]], VERSIONS[], 6)</f>
        <v>Dri-FIT Academy Pants</v>
      </c>
      <c r="Q411" s="4" t="str">
        <f>VLOOKUP(FACT_INCLUDES[[#This Row],[DW Version]], VERSIONS[], 7)</f>
        <v>Apparel</v>
      </c>
      <c r="R411" s="51">
        <f>FACT_INCLUDES[[#This Row],[Version Price]]*FACT_INCLUDES[[#This Row],[Quantity]]</f>
        <v>927.00830190513648</v>
      </c>
      <c r="S411" s="51">
        <f>FACT_INCLUDES[[#This Row],[Amount]]*(1-FACT_INCLUDES[[#This Row],[Order Discount]])</f>
        <v>927.00830190513648</v>
      </c>
      <c r="T411" s="51">
        <f t="shared" si="6"/>
        <v>2749.086990585578</v>
      </c>
      <c r="U411" s="57">
        <f>FACT_INCLUDES[[#This Row],[Income]]/FACT_INCLUDES[[#This Row],[Total Order Income]]</f>
        <v>0.33720588147255254</v>
      </c>
      <c r="V411" s="33">
        <f>IF(FACT_INCLUDES[[#This Row],[Order Gap]]&gt;10, 1, 0)/COUNTIFS(FACT_INCLUDES[Order ID], FACT_INCLUDES[[#This Row],[Order ID]])</f>
        <v>0</v>
      </c>
      <c r="W411" s="33">
        <f>IF(FACT_INCLUDES[[#This Row],[Order Type]]="Online", 1, 0)/COUNTIFS(FACT_INCLUDES[Order ID], FACT_INCLUDES[[#This Row],[Order ID]])</f>
        <v>0</v>
      </c>
      <c r="X411" s="52">
        <v>685.31864390855355</v>
      </c>
      <c r="Y411" s="52">
        <v>614.96702885197749</v>
      </c>
      <c r="Z411" s="64">
        <f>IF(FACT_INCLUDES[[#This Row],[Order Type]]="Online", 1, 0)*FACT_INCLUDES[[#This Row],[Income]]</f>
        <v>0</v>
      </c>
    </row>
    <row r="412" spans="1:26" x14ac:dyDescent="0.3">
      <c r="A412" s="4">
        <v>1542</v>
      </c>
      <c r="B412" s="4">
        <v>781</v>
      </c>
      <c r="C412" s="4">
        <v>476</v>
      </c>
      <c r="D412" s="58">
        <v>5</v>
      </c>
      <c r="E412" s="28">
        <f>VLOOKUP(FACT_INCLUDES[[#This Row],[Order ID]], ORDERS[], 2)</f>
        <v>40015.631096201971</v>
      </c>
      <c r="F412" s="28">
        <f>VLOOKUP(FACT_INCLUDES[[#This Row],[Order ID]], ORDERS[], 3)</f>
        <v>40015.631096201971</v>
      </c>
      <c r="G412" s="4" t="str">
        <f>VLOOKUP(FACT_INCLUDES[[#This Row],[Order ID]], ORDERS[], 4)</f>
        <v>In-Store</v>
      </c>
      <c r="H412" s="4" t="str">
        <f>VLOOKUP(FACT_INCLUDES[[#This Row],[Order ID]], ORDERS[], 5)</f>
        <v>PVR9307@gmail.com</v>
      </c>
      <c r="I412" s="4">
        <f>VLOOKUP(FACT_INCLUDES[[#This Row],[Order ID]], ORDERS[], 6)</f>
        <v>23</v>
      </c>
      <c r="J412" s="54">
        <f>VLOOKUP(FACT_INCLUDES[[#This Row],[Order ID]], ORDERS[], 7)</f>
        <v>0</v>
      </c>
      <c r="K412" s="33">
        <v>0</v>
      </c>
      <c r="L412" s="4">
        <f>VLOOKUP(FACT_INCLUDES[[#This Row],[DW Version]], VERSIONS[], 2)</f>
        <v>50</v>
      </c>
      <c r="M412" s="4">
        <f>VLOOKUP(FACT_INCLUDES[[#This Row],[DW Version]], VERSIONS[], 3)</f>
        <v>8</v>
      </c>
      <c r="N412" s="4" t="str">
        <f>VLOOKUP(FACT_INCLUDES[[#This Row],[DW Version]], VERSIONS[], 4)</f>
        <v>white</v>
      </c>
      <c r="O412" s="51">
        <f>VLOOKUP(FACT_INCLUDES[[#This Row],[DW Version]], VERSIONS[], 5)</f>
        <v>31.173108240519078</v>
      </c>
      <c r="P412" s="4" t="str">
        <f>VLOOKUP(FACT_INCLUDES[[#This Row],[DW Version]], VERSIONS[], 6)</f>
        <v>Air Zoom Elite</v>
      </c>
      <c r="Q412" s="4" t="str">
        <f>VLOOKUP(FACT_INCLUDES[[#This Row],[DW Version]], VERSIONS[], 7)</f>
        <v>Shoe</v>
      </c>
      <c r="R412" s="51">
        <f>FACT_INCLUDES[[#This Row],[Version Price]]*FACT_INCLUDES[[#This Row],[Quantity]]</f>
        <v>155.86554120259538</v>
      </c>
      <c r="S412" s="51">
        <f>FACT_INCLUDES[[#This Row],[Amount]]*(1-FACT_INCLUDES[[#This Row],[Order Discount]])</f>
        <v>155.86554120259538</v>
      </c>
      <c r="T412" s="51">
        <f t="shared" si="6"/>
        <v>1275.661130554427</v>
      </c>
      <c r="U412" s="57">
        <f>FACT_INCLUDES[[#This Row],[Income]]/FACT_INCLUDES[[#This Row],[Total Order Income]]</f>
        <v>0.12218412670052367</v>
      </c>
      <c r="V412" s="33">
        <f>IF(FACT_INCLUDES[[#This Row],[Order Gap]]&gt;10, 1, 0)/COUNTIFS(FACT_INCLUDES[Order ID], FACT_INCLUDES[[#This Row],[Order ID]])</f>
        <v>0</v>
      </c>
      <c r="W412" s="33">
        <f>IF(FACT_INCLUDES[[#This Row],[Order Type]]="Online", 1, 0)/COUNTIFS(FACT_INCLUDES[Order ID], FACT_INCLUDES[[#This Row],[Order ID]])</f>
        <v>0</v>
      </c>
      <c r="X412" s="52">
        <v>685.31864390855355</v>
      </c>
      <c r="Y412" s="52">
        <v>614.96702885197749</v>
      </c>
      <c r="Z412" s="64">
        <f>IF(FACT_INCLUDES[[#This Row],[Order Type]]="Online", 1, 0)*FACT_INCLUDES[[#This Row],[Income]]</f>
        <v>0</v>
      </c>
    </row>
    <row r="413" spans="1:26" x14ac:dyDescent="0.3">
      <c r="A413" s="4">
        <v>1543</v>
      </c>
      <c r="B413" s="4">
        <v>781</v>
      </c>
      <c r="C413" s="4">
        <v>537</v>
      </c>
      <c r="D413" s="58">
        <v>3</v>
      </c>
      <c r="E413" s="28">
        <f>VLOOKUP(FACT_INCLUDES[[#This Row],[Order ID]], ORDERS[], 2)</f>
        <v>40015.631096201971</v>
      </c>
      <c r="F413" s="28">
        <f>VLOOKUP(FACT_INCLUDES[[#This Row],[Order ID]], ORDERS[], 3)</f>
        <v>40015.631096201971</v>
      </c>
      <c r="G413" s="4" t="str">
        <f>VLOOKUP(FACT_INCLUDES[[#This Row],[Order ID]], ORDERS[], 4)</f>
        <v>In-Store</v>
      </c>
      <c r="H413" s="4" t="str">
        <f>VLOOKUP(FACT_INCLUDES[[#This Row],[Order ID]], ORDERS[], 5)</f>
        <v>PVR9307@gmail.com</v>
      </c>
      <c r="I413" s="4">
        <f>VLOOKUP(FACT_INCLUDES[[#This Row],[Order ID]], ORDERS[], 6)</f>
        <v>23</v>
      </c>
      <c r="J413" s="54">
        <f>VLOOKUP(FACT_INCLUDES[[#This Row],[Order ID]], ORDERS[], 7)</f>
        <v>0</v>
      </c>
      <c r="K413" s="33">
        <v>0</v>
      </c>
      <c r="L413" s="4">
        <f>VLOOKUP(FACT_INCLUDES[[#This Row],[DW Version]], VERSIONS[], 2)</f>
        <v>56</v>
      </c>
      <c r="M413" s="4">
        <f>VLOOKUP(FACT_INCLUDES[[#This Row],[DW Version]], VERSIONS[], 3)</f>
        <v>5</v>
      </c>
      <c r="N413" s="4" t="str">
        <f>VLOOKUP(FACT_INCLUDES[[#This Row],[DW Version]], VERSIONS[], 4)</f>
        <v>white</v>
      </c>
      <c r="O413" s="51">
        <f>VLOOKUP(FACT_INCLUDES[[#This Row],[DW Version]], VERSIONS[], 5)</f>
        <v>373.26519645061057</v>
      </c>
      <c r="P413" s="4" t="str">
        <f>VLOOKUP(FACT_INCLUDES[[#This Row],[DW Version]], VERSIONS[], 6)</f>
        <v>Nike Yoga Mat</v>
      </c>
      <c r="Q413" s="4" t="str">
        <f>VLOOKUP(FACT_INCLUDES[[#This Row],[DW Version]], VERSIONS[], 7)</f>
        <v>Sport Equipment</v>
      </c>
      <c r="R413" s="51">
        <f>FACT_INCLUDES[[#This Row],[Version Price]]*FACT_INCLUDES[[#This Row],[Quantity]]</f>
        <v>1119.7955893518317</v>
      </c>
      <c r="S413" s="51">
        <f>FACT_INCLUDES[[#This Row],[Amount]]*(1-FACT_INCLUDES[[#This Row],[Order Discount]])</f>
        <v>1119.7955893518317</v>
      </c>
      <c r="T413" s="51">
        <f t="shared" si="6"/>
        <v>1275.661130554427</v>
      </c>
      <c r="U413" s="57">
        <f>FACT_INCLUDES[[#This Row],[Income]]/FACT_INCLUDES[[#This Row],[Total Order Income]]</f>
        <v>0.87781587329947641</v>
      </c>
      <c r="V413" s="33">
        <f>IF(FACT_INCLUDES[[#This Row],[Order Gap]]&gt;10, 1, 0)/COUNTIFS(FACT_INCLUDES[Order ID], FACT_INCLUDES[[#This Row],[Order ID]])</f>
        <v>0</v>
      </c>
      <c r="W413" s="33">
        <f>IF(FACT_INCLUDES[[#This Row],[Order Type]]="Online", 1, 0)/COUNTIFS(FACT_INCLUDES[Order ID], FACT_INCLUDES[[#This Row],[Order ID]])</f>
        <v>0</v>
      </c>
      <c r="X413" s="52">
        <v>685.31864390855355</v>
      </c>
      <c r="Y413" s="52">
        <v>614.96702885197749</v>
      </c>
      <c r="Z413" s="64">
        <f>IF(FACT_INCLUDES[[#This Row],[Order Type]]="Online", 1, 0)*FACT_INCLUDES[[#This Row],[Income]]</f>
        <v>0</v>
      </c>
    </row>
    <row r="414" spans="1:26" x14ac:dyDescent="0.3">
      <c r="A414" s="4">
        <v>1571</v>
      </c>
      <c r="B414" s="4">
        <v>792</v>
      </c>
      <c r="C414" s="4">
        <v>284</v>
      </c>
      <c r="D414" s="58">
        <v>2</v>
      </c>
      <c r="E414" s="28">
        <f>VLOOKUP(FACT_INCLUDES[[#This Row],[Order ID]], ORDERS[], 2)</f>
        <v>39857.846618760479</v>
      </c>
      <c r="F414" s="28">
        <f>VLOOKUP(FACT_INCLUDES[[#This Row],[Order ID]], ORDERS[], 3)</f>
        <v>39857.846618760479</v>
      </c>
      <c r="G414" s="4" t="str">
        <f>VLOOKUP(FACT_INCLUDES[[#This Row],[Order ID]], ORDERS[], 4)</f>
        <v>In-Store</v>
      </c>
      <c r="H414" s="4" t="str">
        <f>VLOOKUP(FACT_INCLUDES[[#This Row],[Order ID]], ORDERS[], 5)</f>
        <v>LHC4413@gmail.com</v>
      </c>
      <c r="I414" s="4">
        <f>VLOOKUP(FACT_INCLUDES[[#This Row],[Order ID]], ORDERS[], 6)</f>
        <v>49</v>
      </c>
      <c r="J414" s="54">
        <f>VLOOKUP(FACT_INCLUDES[[#This Row],[Order ID]], ORDERS[], 7)</f>
        <v>0</v>
      </c>
      <c r="K414" s="33">
        <v>0</v>
      </c>
      <c r="L414" s="4">
        <f>VLOOKUP(FACT_INCLUDES[[#This Row],[DW Version]], VERSIONS[], 2)</f>
        <v>28</v>
      </c>
      <c r="M414" s="4">
        <f>VLOOKUP(FACT_INCLUDES[[#This Row],[DW Version]], VERSIONS[], 3)</f>
        <v>3</v>
      </c>
      <c r="N414" s="4" t="str">
        <f>VLOOKUP(FACT_INCLUDES[[#This Row],[DW Version]], VERSIONS[], 4)</f>
        <v>red</v>
      </c>
      <c r="O414" s="51">
        <f>VLOOKUP(FACT_INCLUDES[[#This Row],[DW Version]], VERSIONS[], 5)</f>
        <v>34.254261897239367</v>
      </c>
      <c r="P414" s="4" t="str">
        <f>VLOOKUP(FACT_INCLUDES[[#This Row],[DW Version]], VERSIONS[], 6)</f>
        <v>Odyssey React</v>
      </c>
      <c r="Q414" s="4" t="str">
        <f>VLOOKUP(FACT_INCLUDES[[#This Row],[DW Version]], VERSIONS[], 7)</f>
        <v>Shoe</v>
      </c>
      <c r="R414" s="51">
        <f>FACT_INCLUDES[[#This Row],[Version Price]]*FACT_INCLUDES[[#This Row],[Quantity]]</f>
        <v>68.508523794478734</v>
      </c>
      <c r="S414" s="51">
        <f>FACT_INCLUDES[[#This Row],[Amount]]*(1-FACT_INCLUDES[[#This Row],[Order Discount]])</f>
        <v>68.508523794478734</v>
      </c>
      <c r="T414" s="51">
        <f t="shared" si="6"/>
        <v>68.508523794478734</v>
      </c>
      <c r="U414" s="57">
        <f>FACT_INCLUDES[[#This Row],[Income]]/FACT_INCLUDES[[#This Row],[Total Order Income]]</f>
        <v>1</v>
      </c>
      <c r="V414" s="33">
        <f>IF(FACT_INCLUDES[[#This Row],[Order Gap]]&gt;10, 1, 0)/COUNTIFS(FACT_INCLUDES[Order ID], FACT_INCLUDES[[#This Row],[Order ID]])</f>
        <v>0</v>
      </c>
      <c r="W414" s="33">
        <f>IF(FACT_INCLUDES[[#This Row],[Order Type]]="Online", 1, 0)/COUNTIFS(FACT_INCLUDES[Order ID], FACT_INCLUDES[[#This Row],[Order ID]])</f>
        <v>0</v>
      </c>
      <c r="X414" s="52">
        <v>685.31864390855355</v>
      </c>
      <c r="Y414" s="52">
        <v>614.96702885197749</v>
      </c>
      <c r="Z414" s="64">
        <f>IF(FACT_INCLUDES[[#This Row],[Order Type]]="Online", 1, 0)*FACT_INCLUDES[[#This Row],[Income]]</f>
        <v>0</v>
      </c>
    </row>
    <row r="415" spans="1:26" x14ac:dyDescent="0.3">
      <c r="A415" s="4">
        <v>1579</v>
      </c>
      <c r="B415" s="4">
        <v>798</v>
      </c>
      <c r="C415" s="4">
        <v>785</v>
      </c>
      <c r="D415" s="58">
        <v>1</v>
      </c>
      <c r="E415" s="28">
        <f>VLOOKUP(FACT_INCLUDES[[#This Row],[Order ID]], ORDERS[], 2)</f>
        <v>39864.910095319261</v>
      </c>
      <c r="F415" s="28">
        <f>VLOOKUP(FACT_INCLUDES[[#This Row],[Order ID]], ORDERS[], 3)</f>
        <v>39877.910095319261</v>
      </c>
      <c r="G415" s="4" t="str">
        <f>VLOOKUP(FACT_INCLUDES[[#This Row],[Order ID]], ORDERS[], 4)</f>
        <v>Online</v>
      </c>
      <c r="H415" s="4" t="str">
        <f>VLOOKUP(FACT_INCLUDES[[#This Row],[Order ID]], ORDERS[], 5)</f>
        <v>YQO8783@gmail.com</v>
      </c>
      <c r="I415" s="4">
        <f>VLOOKUP(FACT_INCLUDES[[#This Row],[Order ID]], ORDERS[], 6)</f>
        <v>0</v>
      </c>
      <c r="J415" s="54">
        <f>VLOOKUP(FACT_INCLUDES[[#This Row],[Order ID]], ORDERS[], 7)</f>
        <v>0</v>
      </c>
      <c r="K415" s="33">
        <v>13</v>
      </c>
      <c r="L415" s="4">
        <f>VLOOKUP(FACT_INCLUDES[[#This Row],[DW Version]], VERSIONS[], 2)</f>
        <v>80</v>
      </c>
      <c r="M415" s="4">
        <f>VLOOKUP(FACT_INCLUDES[[#This Row],[DW Version]], VERSIONS[], 3)</f>
        <v>8.5</v>
      </c>
      <c r="N415" s="4" t="str">
        <f>VLOOKUP(FACT_INCLUDES[[#This Row],[DW Version]], VERSIONS[], 4)</f>
        <v>black</v>
      </c>
      <c r="O415" s="51">
        <f>VLOOKUP(FACT_INCLUDES[[#This Row],[DW Version]], VERSIONS[], 5)</f>
        <v>46.510276807018393</v>
      </c>
      <c r="P415" s="4" t="str">
        <f>VLOOKUP(FACT_INCLUDES[[#This Row],[DW Version]], VERSIONS[], 6)</f>
        <v>Quest 3</v>
      </c>
      <c r="Q415" s="4" t="str">
        <f>VLOOKUP(FACT_INCLUDES[[#This Row],[DW Version]], VERSIONS[], 7)</f>
        <v>Shoe</v>
      </c>
      <c r="R415" s="51">
        <f>FACT_INCLUDES[[#This Row],[Version Price]]*FACT_INCLUDES[[#This Row],[Quantity]]</f>
        <v>46.510276807018393</v>
      </c>
      <c r="S415" s="51">
        <f>FACT_INCLUDES[[#This Row],[Amount]]*(1-FACT_INCLUDES[[#This Row],[Order Discount]])</f>
        <v>46.510276807018393</v>
      </c>
      <c r="T415" s="51">
        <f t="shared" si="6"/>
        <v>46.510276807018393</v>
      </c>
      <c r="U415" s="57">
        <f>FACT_INCLUDES[[#This Row],[Income]]/FACT_INCLUDES[[#This Row],[Total Order Income]]</f>
        <v>1</v>
      </c>
      <c r="V415" s="33">
        <f>IF(FACT_INCLUDES[[#This Row],[Order Gap]]&gt;10, 1, 0)/COUNTIFS(FACT_INCLUDES[Order ID], FACT_INCLUDES[[#This Row],[Order ID]])</f>
        <v>1</v>
      </c>
      <c r="W415" s="33">
        <f>IF(FACT_INCLUDES[[#This Row],[Order Type]]="Online", 1, 0)/COUNTIFS(FACT_INCLUDES[Order ID], FACT_INCLUDES[[#This Row],[Order ID]])</f>
        <v>1</v>
      </c>
      <c r="X415" s="52">
        <v>685.31864390855355</v>
      </c>
      <c r="Y415" s="52">
        <v>614.96702885197749</v>
      </c>
      <c r="Z415" s="64">
        <f>IF(FACT_INCLUDES[[#This Row],[Order Type]]="Online", 1, 0)*FACT_INCLUDES[[#This Row],[Income]]</f>
        <v>46.510276807018393</v>
      </c>
    </row>
    <row r="416" spans="1:26" x14ac:dyDescent="0.3">
      <c r="A416" s="4">
        <v>1582</v>
      </c>
      <c r="B416" s="4">
        <v>801</v>
      </c>
      <c r="C416" s="4">
        <v>227</v>
      </c>
      <c r="D416" s="58">
        <v>1</v>
      </c>
      <c r="E416" s="28">
        <f>VLOOKUP(FACT_INCLUDES[[#This Row],[Order ID]], ORDERS[], 2)</f>
        <v>39860.668918178548</v>
      </c>
      <c r="F416" s="28">
        <f>VLOOKUP(FACT_INCLUDES[[#This Row],[Order ID]], ORDERS[], 3)</f>
        <v>39860.668918178548</v>
      </c>
      <c r="G416" s="4" t="str">
        <f>VLOOKUP(FACT_INCLUDES[[#This Row],[Order ID]], ORDERS[], 4)</f>
        <v>In-Store</v>
      </c>
      <c r="H416" s="4" t="str">
        <f>VLOOKUP(FACT_INCLUDES[[#This Row],[Order ID]], ORDERS[], 5)</f>
        <v>SEF5085@gmail.com</v>
      </c>
      <c r="I416" s="4">
        <f>VLOOKUP(FACT_INCLUDES[[#This Row],[Order ID]], ORDERS[], 6)</f>
        <v>27</v>
      </c>
      <c r="J416" s="54">
        <f>VLOOKUP(FACT_INCLUDES[[#This Row],[Order ID]], ORDERS[], 7)</f>
        <v>0</v>
      </c>
      <c r="K416" s="33">
        <v>0</v>
      </c>
      <c r="L416" s="4">
        <f>VLOOKUP(FACT_INCLUDES[[#This Row],[DW Version]], VERSIONS[], 2)</f>
        <v>23</v>
      </c>
      <c r="M416" s="4">
        <f>VLOOKUP(FACT_INCLUDES[[#This Row],[DW Version]], VERSIONS[], 3)</f>
        <v>4.5</v>
      </c>
      <c r="N416" s="4" t="str">
        <f>VLOOKUP(FACT_INCLUDES[[#This Row],[DW Version]], VERSIONS[], 4)</f>
        <v>white</v>
      </c>
      <c r="O416" s="51">
        <f>VLOOKUP(FACT_INCLUDES[[#This Row],[DW Version]], VERSIONS[], 5)</f>
        <v>117.27186842474018</v>
      </c>
      <c r="P416" s="4" t="str">
        <f>VLOOKUP(FACT_INCLUDES[[#This Row],[DW Version]], VERSIONS[], 6)</f>
        <v>M2K Tekno</v>
      </c>
      <c r="Q416" s="4" t="str">
        <f>VLOOKUP(FACT_INCLUDES[[#This Row],[DW Version]], VERSIONS[], 7)</f>
        <v>Shoe</v>
      </c>
      <c r="R416" s="51">
        <f>FACT_INCLUDES[[#This Row],[Version Price]]*FACT_INCLUDES[[#This Row],[Quantity]]</f>
        <v>117.27186842474018</v>
      </c>
      <c r="S416" s="51">
        <f>FACT_INCLUDES[[#This Row],[Amount]]*(1-FACT_INCLUDES[[#This Row],[Order Discount]])</f>
        <v>117.27186842474018</v>
      </c>
      <c r="T416" s="51">
        <f t="shared" si="6"/>
        <v>117.27186842474018</v>
      </c>
      <c r="U416" s="57">
        <f>FACT_INCLUDES[[#This Row],[Income]]/FACT_INCLUDES[[#This Row],[Total Order Income]]</f>
        <v>1</v>
      </c>
      <c r="V416" s="33">
        <f>IF(FACT_INCLUDES[[#This Row],[Order Gap]]&gt;10, 1, 0)/COUNTIFS(FACT_INCLUDES[Order ID], FACT_INCLUDES[[#This Row],[Order ID]])</f>
        <v>0</v>
      </c>
      <c r="W416" s="33">
        <f>IF(FACT_INCLUDES[[#This Row],[Order Type]]="Online", 1, 0)/COUNTIFS(FACT_INCLUDES[Order ID], FACT_INCLUDES[[#This Row],[Order ID]])</f>
        <v>0</v>
      </c>
      <c r="X416" s="52">
        <v>685.31864390855355</v>
      </c>
      <c r="Y416" s="52">
        <v>614.96702885197749</v>
      </c>
      <c r="Z416" s="64">
        <f>IF(FACT_INCLUDES[[#This Row],[Order Type]]="Online", 1, 0)*FACT_INCLUDES[[#This Row],[Income]]</f>
        <v>0</v>
      </c>
    </row>
    <row r="417" spans="1:26" x14ac:dyDescent="0.3">
      <c r="A417" s="4">
        <v>1717</v>
      </c>
      <c r="B417" s="4">
        <v>866</v>
      </c>
      <c r="C417" s="4">
        <v>619</v>
      </c>
      <c r="D417" s="58">
        <v>1</v>
      </c>
      <c r="E417" s="28">
        <f>VLOOKUP(FACT_INCLUDES[[#This Row],[Order ID]], ORDERS[], 2)</f>
        <v>39879.004522520408</v>
      </c>
      <c r="F417" s="28">
        <f>VLOOKUP(FACT_INCLUDES[[#This Row],[Order ID]], ORDERS[], 3)</f>
        <v>39879.004522520408</v>
      </c>
      <c r="G417" s="4" t="str">
        <f>VLOOKUP(FACT_INCLUDES[[#This Row],[Order ID]], ORDERS[], 4)</f>
        <v>In-Store</v>
      </c>
      <c r="H417" s="4" t="str">
        <f>VLOOKUP(FACT_INCLUDES[[#This Row],[Order ID]], ORDERS[], 5)</f>
        <v>BVF3566@gmail.com</v>
      </c>
      <c r="I417" s="4">
        <f>VLOOKUP(FACT_INCLUDES[[#This Row],[Order ID]], ORDERS[], 6)</f>
        <v>25</v>
      </c>
      <c r="J417" s="54">
        <f>VLOOKUP(FACT_INCLUDES[[#This Row],[Order ID]], ORDERS[], 7)</f>
        <v>0</v>
      </c>
      <c r="K417" s="33">
        <v>0</v>
      </c>
      <c r="L417" s="4">
        <f>VLOOKUP(FACT_INCLUDES[[#This Row],[DW Version]], VERSIONS[], 2)</f>
        <v>63</v>
      </c>
      <c r="M417" s="4">
        <f>VLOOKUP(FACT_INCLUDES[[#This Row],[DW Version]], VERSIONS[], 3)</f>
        <v>4.5</v>
      </c>
      <c r="N417" s="4" t="str">
        <f>VLOOKUP(FACT_INCLUDES[[#This Row],[DW Version]], VERSIONS[], 4)</f>
        <v>white</v>
      </c>
      <c r="O417" s="51">
        <f>VLOOKUP(FACT_INCLUDES[[#This Row],[DW Version]], VERSIONS[], 5)</f>
        <v>357.40088054335354</v>
      </c>
      <c r="P417" s="4" t="str">
        <f>VLOOKUP(FACT_INCLUDES[[#This Row],[DW Version]], VERSIONS[], 6)</f>
        <v>CTR360</v>
      </c>
      <c r="Q417" s="4" t="str">
        <f>VLOOKUP(FACT_INCLUDES[[#This Row],[DW Version]], VERSIONS[], 7)</f>
        <v>Shoe</v>
      </c>
      <c r="R417" s="51">
        <f>FACT_INCLUDES[[#This Row],[Version Price]]*FACT_INCLUDES[[#This Row],[Quantity]]</f>
        <v>357.40088054335354</v>
      </c>
      <c r="S417" s="51">
        <f>FACT_INCLUDES[[#This Row],[Amount]]*(1-FACT_INCLUDES[[#This Row],[Order Discount]])</f>
        <v>357.40088054335354</v>
      </c>
      <c r="T417" s="51">
        <f t="shared" si="6"/>
        <v>357.40088054335354</v>
      </c>
      <c r="U417" s="57">
        <f>FACT_INCLUDES[[#This Row],[Income]]/FACT_INCLUDES[[#This Row],[Total Order Income]]</f>
        <v>1</v>
      </c>
      <c r="V417" s="33">
        <f>IF(FACT_INCLUDES[[#This Row],[Order Gap]]&gt;10, 1, 0)/COUNTIFS(FACT_INCLUDES[Order ID], FACT_INCLUDES[[#This Row],[Order ID]])</f>
        <v>0</v>
      </c>
      <c r="W417" s="33">
        <f>IF(FACT_INCLUDES[[#This Row],[Order Type]]="Online", 1, 0)/COUNTIFS(FACT_INCLUDES[Order ID], FACT_INCLUDES[[#This Row],[Order ID]])</f>
        <v>0</v>
      </c>
      <c r="X417" s="52">
        <v>685.31864390855355</v>
      </c>
      <c r="Y417" s="52">
        <v>614.96702885197749</v>
      </c>
      <c r="Z417" s="64">
        <f>IF(FACT_INCLUDES[[#This Row],[Order Type]]="Online", 1, 0)*FACT_INCLUDES[[#This Row],[Income]]</f>
        <v>0</v>
      </c>
    </row>
    <row r="418" spans="1:26" x14ac:dyDescent="0.3">
      <c r="A418" s="4">
        <v>1740</v>
      </c>
      <c r="B418" s="4">
        <v>876</v>
      </c>
      <c r="C418" s="4">
        <v>214</v>
      </c>
      <c r="D418" s="58">
        <v>3</v>
      </c>
      <c r="E418" s="28">
        <f>VLOOKUP(FACT_INCLUDES[[#This Row],[Order ID]], ORDERS[], 2)</f>
        <v>40119.728815790782</v>
      </c>
      <c r="F418" s="28">
        <f>VLOOKUP(FACT_INCLUDES[[#This Row],[Order ID]], ORDERS[], 3)</f>
        <v>40134.728815790782</v>
      </c>
      <c r="G418" s="4" t="str">
        <f>VLOOKUP(FACT_INCLUDES[[#This Row],[Order ID]], ORDERS[], 4)</f>
        <v>Online</v>
      </c>
      <c r="H418" s="4" t="str">
        <f>VLOOKUP(FACT_INCLUDES[[#This Row],[Order ID]], ORDERS[], 5)</f>
        <v>BNG2116@gmail.com</v>
      </c>
      <c r="I418" s="4">
        <f>VLOOKUP(FACT_INCLUDES[[#This Row],[Order ID]], ORDERS[], 6)</f>
        <v>0</v>
      </c>
      <c r="J418" s="54">
        <f>VLOOKUP(FACT_INCLUDES[[#This Row],[Order ID]], ORDERS[], 7)</f>
        <v>0</v>
      </c>
      <c r="K418" s="33">
        <v>15</v>
      </c>
      <c r="L418" s="4">
        <f>VLOOKUP(FACT_INCLUDES[[#This Row],[DW Version]], VERSIONS[], 2)</f>
        <v>21</v>
      </c>
      <c r="M418" s="4">
        <f>VLOOKUP(FACT_INCLUDES[[#This Row],[DW Version]], VERSIONS[], 3)</f>
        <v>11.5</v>
      </c>
      <c r="N418" s="4" t="str">
        <f>VLOOKUP(FACT_INCLUDES[[#This Row],[DW Version]], VERSIONS[], 4)</f>
        <v>white</v>
      </c>
      <c r="O418" s="51">
        <f>VLOOKUP(FACT_INCLUDES[[#This Row],[DW Version]], VERSIONS[], 5)</f>
        <v>389.6126165348806</v>
      </c>
      <c r="P418" s="4" t="str">
        <f>VLOOKUP(FACT_INCLUDES[[#This Row],[DW Version]], VERSIONS[], 6)</f>
        <v>Huarache</v>
      </c>
      <c r="Q418" s="4" t="str">
        <f>VLOOKUP(FACT_INCLUDES[[#This Row],[DW Version]], VERSIONS[], 7)</f>
        <v>Shoe</v>
      </c>
      <c r="R418" s="51">
        <f>FACT_INCLUDES[[#This Row],[Version Price]]*FACT_INCLUDES[[#This Row],[Quantity]]</f>
        <v>1168.8378496046419</v>
      </c>
      <c r="S418" s="51">
        <f>FACT_INCLUDES[[#This Row],[Amount]]*(1-FACT_INCLUDES[[#This Row],[Order Discount]])</f>
        <v>1168.8378496046419</v>
      </c>
      <c r="T418" s="51">
        <f t="shared" si="6"/>
        <v>1168.8378496046419</v>
      </c>
      <c r="U418" s="57">
        <f>FACT_INCLUDES[[#This Row],[Income]]/FACT_INCLUDES[[#This Row],[Total Order Income]]</f>
        <v>1</v>
      </c>
      <c r="V418" s="33">
        <f>IF(FACT_INCLUDES[[#This Row],[Order Gap]]&gt;10, 1, 0)/COUNTIFS(FACT_INCLUDES[Order ID], FACT_INCLUDES[[#This Row],[Order ID]])</f>
        <v>1</v>
      </c>
      <c r="W418" s="33">
        <f>IF(FACT_INCLUDES[[#This Row],[Order Type]]="Online", 1, 0)/COUNTIFS(FACT_INCLUDES[Order ID], FACT_INCLUDES[[#This Row],[Order ID]])</f>
        <v>1</v>
      </c>
      <c r="X418" s="52">
        <v>685.31864390855355</v>
      </c>
      <c r="Y418" s="52">
        <v>614.96702885197749</v>
      </c>
      <c r="Z418" s="64">
        <f>IF(FACT_INCLUDES[[#This Row],[Order Type]]="Online", 1, 0)*FACT_INCLUDES[[#This Row],[Income]]</f>
        <v>1168.8378496046419</v>
      </c>
    </row>
    <row r="419" spans="1:26" x14ac:dyDescent="0.3">
      <c r="A419" s="4">
        <v>1755</v>
      </c>
      <c r="B419" s="4">
        <v>884</v>
      </c>
      <c r="C419" s="4">
        <v>347</v>
      </c>
      <c r="D419" s="58">
        <v>5</v>
      </c>
      <c r="E419" s="28">
        <f>VLOOKUP(FACT_INCLUDES[[#This Row],[Order ID]], ORDERS[], 2)</f>
        <v>40104.831818159786</v>
      </c>
      <c r="F419" s="28">
        <f>VLOOKUP(FACT_INCLUDES[[#This Row],[Order ID]], ORDERS[], 3)</f>
        <v>40110.831818159786</v>
      </c>
      <c r="G419" s="4" t="str">
        <f>VLOOKUP(FACT_INCLUDES[[#This Row],[Order ID]], ORDERS[], 4)</f>
        <v>Online</v>
      </c>
      <c r="H419" s="4" t="str">
        <f>VLOOKUP(FACT_INCLUDES[[#This Row],[Order ID]], ORDERS[], 5)</f>
        <v>VSM3811@gmail.com</v>
      </c>
      <c r="I419" s="4">
        <f>VLOOKUP(FACT_INCLUDES[[#This Row],[Order ID]], ORDERS[], 6)</f>
        <v>0</v>
      </c>
      <c r="J419" s="54">
        <f>VLOOKUP(FACT_INCLUDES[[#This Row],[Order ID]], ORDERS[], 7)</f>
        <v>0</v>
      </c>
      <c r="K419" s="33">
        <v>6</v>
      </c>
      <c r="L419" s="4">
        <f>VLOOKUP(FACT_INCLUDES[[#This Row],[DW Version]], VERSIONS[], 2)</f>
        <v>35</v>
      </c>
      <c r="M419" s="4">
        <f>VLOOKUP(FACT_INCLUDES[[#This Row],[DW Version]], VERSIONS[], 3)</f>
        <v>7.5</v>
      </c>
      <c r="N419" s="4" t="str">
        <f>VLOOKUP(FACT_INCLUDES[[#This Row],[DW Version]], VERSIONS[], 4)</f>
        <v>white</v>
      </c>
      <c r="O419" s="51">
        <f>VLOOKUP(FACT_INCLUDES[[#This Row],[DW Version]], VERSIONS[], 5)</f>
        <v>248.58269141987898</v>
      </c>
      <c r="P419" s="4" t="str">
        <f>VLOOKUP(FACT_INCLUDES[[#This Row],[DW Version]], VERSIONS[], 6)</f>
        <v>Alphafly</v>
      </c>
      <c r="Q419" s="4" t="str">
        <f>VLOOKUP(FACT_INCLUDES[[#This Row],[DW Version]], VERSIONS[], 7)</f>
        <v>Shoe</v>
      </c>
      <c r="R419" s="51">
        <f>FACT_INCLUDES[[#This Row],[Version Price]]*FACT_INCLUDES[[#This Row],[Quantity]]</f>
        <v>1242.9134570993949</v>
      </c>
      <c r="S419" s="51">
        <f>FACT_INCLUDES[[#This Row],[Amount]]*(1-FACT_INCLUDES[[#This Row],[Order Discount]])</f>
        <v>1242.9134570993949</v>
      </c>
      <c r="T419" s="51">
        <f t="shared" si="6"/>
        <v>2066.6003339160907</v>
      </c>
      <c r="U419" s="57">
        <f>FACT_INCLUDES[[#This Row],[Income]]/FACT_INCLUDES[[#This Row],[Total Order Income]]</f>
        <v>0.60142904106869288</v>
      </c>
      <c r="V419" s="33">
        <f>IF(FACT_INCLUDES[[#This Row],[Order Gap]]&gt;10, 1, 0)/COUNTIFS(FACT_INCLUDES[Order ID], FACT_INCLUDES[[#This Row],[Order ID]])</f>
        <v>0</v>
      </c>
      <c r="W419" s="33">
        <f>IF(FACT_INCLUDES[[#This Row],[Order Type]]="Online", 1, 0)/COUNTIFS(FACT_INCLUDES[Order ID], FACT_INCLUDES[[#This Row],[Order ID]])</f>
        <v>0.5</v>
      </c>
      <c r="X419" s="52">
        <v>685.31864390855355</v>
      </c>
      <c r="Y419" s="52">
        <v>614.96702885197749</v>
      </c>
      <c r="Z419" s="64">
        <f>IF(FACT_INCLUDES[[#This Row],[Order Type]]="Online", 1, 0)*FACT_INCLUDES[[#This Row],[Income]]</f>
        <v>1242.9134570993949</v>
      </c>
    </row>
    <row r="420" spans="1:26" x14ac:dyDescent="0.3">
      <c r="A420" s="4">
        <v>1756</v>
      </c>
      <c r="B420" s="4">
        <v>884</v>
      </c>
      <c r="C420" s="4">
        <v>578</v>
      </c>
      <c r="D420" s="58">
        <v>3</v>
      </c>
      <c r="E420" s="28">
        <f>VLOOKUP(FACT_INCLUDES[[#This Row],[Order ID]], ORDERS[], 2)</f>
        <v>40104.831818159786</v>
      </c>
      <c r="F420" s="28">
        <f>VLOOKUP(FACT_INCLUDES[[#This Row],[Order ID]], ORDERS[], 3)</f>
        <v>40110.831818159786</v>
      </c>
      <c r="G420" s="4" t="str">
        <f>VLOOKUP(FACT_INCLUDES[[#This Row],[Order ID]], ORDERS[], 4)</f>
        <v>Online</v>
      </c>
      <c r="H420" s="4" t="str">
        <f>VLOOKUP(FACT_INCLUDES[[#This Row],[Order ID]], ORDERS[], 5)</f>
        <v>VSM3811@gmail.com</v>
      </c>
      <c r="I420" s="4">
        <f>VLOOKUP(FACT_INCLUDES[[#This Row],[Order ID]], ORDERS[], 6)</f>
        <v>0</v>
      </c>
      <c r="J420" s="54">
        <f>VLOOKUP(FACT_INCLUDES[[#This Row],[Order ID]], ORDERS[], 7)</f>
        <v>0</v>
      </c>
      <c r="K420" s="33">
        <v>6</v>
      </c>
      <c r="L420" s="4">
        <f>VLOOKUP(FACT_INCLUDES[[#This Row],[DW Version]], VERSIONS[], 2)</f>
        <v>59</v>
      </c>
      <c r="M420" s="4">
        <f>VLOOKUP(FACT_INCLUDES[[#This Row],[DW Version]], VERSIONS[], 3)</f>
        <v>7.5</v>
      </c>
      <c r="N420" s="4" t="str">
        <f>VLOOKUP(FACT_INCLUDES[[#This Row],[DW Version]], VERSIONS[], 4)</f>
        <v>white</v>
      </c>
      <c r="O420" s="51">
        <f>VLOOKUP(FACT_INCLUDES[[#This Row],[DW Version]], VERSIONS[], 5)</f>
        <v>274.56229227223196</v>
      </c>
      <c r="P420" s="4" t="str">
        <f>VLOOKUP(FACT_INCLUDES[[#This Row],[DW Version]], VERSIONS[], 6)</f>
        <v>Hypervenom Phantom</v>
      </c>
      <c r="Q420" s="4" t="str">
        <f>VLOOKUP(FACT_INCLUDES[[#This Row],[DW Version]], VERSIONS[], 7)</f>
        <v>Shoe</v>
      </c>
      <c r="R420" s="51">
        <f>FACT_INCLUDES[[#This Row],[Version Price]]*FACT_INCLUDES[[#This Row],[Quantity]]</f>
        <v>823.68687681669587</v>
      </c>
      <c r="S420" s="51">
        <f>FACT_INCLUDES[[#This Row],[Amount]]*(1-FACT_INCLUDES[[#This Row],[Order Discount]])</f>
        <v>823.68687681669587</v>
      </c>
      <c r="T420" s="51">
        <f t="shared" si="6"/>
        <v>2066.6003339160907</v>
      </c>
      <c r="U420" s="57">
        <f>FACT_INCLUDES[[#This Row],[Income]]/FACT_INCLUDES[[#This Row],[Total Order Income]]</f>
        <v>0.39857095893130717</v>
      </c>
      <c r="V420" s="33">
        <f>IF(FACT_INCLUDES[[#This Row],[Order Gap]]&gt;10, 1, 0)/COUNTIFS(FACT_INCLUDES[Order ID], FACT_INCLUDES[[#This Row],[Order ID]])</f>
        <v>0</v>
      </c>
      <c r="W420" s="33">
        <f>IF(FACT_INCLUDES[[#This Row],[Order Type]]="Online", 1, 0)/COUNTIFS(FACT_INCLUDES[Order ID], FACT_INCLUDES[[#This Row],[Order ID]])</f>
        <v>0.5</v>
      </c>
      <c r="X420" s="52">
        <v>685.31864390855355</v>
      </c>
      <c r="Y420" s="52">
        <v>614.96702885197749</v>
      </c>
      <c r="Z420" s="64">
        <f>IF(FACT_INCLUDES[[#This Row],[Order Type]]="Online", 1, 0)*FACT_INCLUDES[[#This Row],[Income]]</f>
        <v>823.68687681669587</v>
      </c>
    </row>
    <row r="421" spans="1:26" x14ac:dyDescent="0.3">
      <c r="A421" s="4">
        <v>1797</v>
      </c>
      <c r="B421" s="4">
        <v>906</v>
      </c>
      <c r="C421" s="4">
        <v>410</v>
      </c>
      <c r="D421" s="58">
        <v>1</v>
      </c>
      <c r="E421" s="28">
        <f>VLOOKUP(FACT_INCLUDES[[#This Row],[Order ID]], ORDERS[], 2)</f>
        <v>39898.867575961442</v>
      </c>
      <c r="F421" s="28">
        <f>VLOOKUP(FACT_INCLUDES[[#This Row],[Order ID]], ORDERS[], 3)</f>
        <v>39898.867575961442</v>
      </c>
      <c r="G421" s="4" t="str">
        <f>VLOOKUP(FACT_INCLUDES[[#This Row],[Order ID]], ORDERS[], 4)</f>
        <v>In-Store</v>
      </c>
      <c r="H421" s="4" t="str">
        <f>VLOOKUP(FACT_INCLUDES[[#This Row],[Order ID]], ORDERS[], 5)</f>
        <v>OMX4387@gmail.com</v>
      </c>
      <c r="I421" s="4">
        <f>VLOOKUP(FACT_INCLUDES[[#This Row],[Order ID]], ORDERS[], 6)</f>
        <v>18</v>
      </c>
      <c r="J421" s="54">
        <f>VLOOKUP(FACT_INCLUDES[[#This Row],[Order ID]], ORDERS[], 7)</f>
        <v>0</v>
      </c>
      <c r="K421" s="33">
        <v>0</v>
      </c>
      <c r="L421" s="4">
        <f>VLOOKUP(FACT_INCLUDES[[#This Row],[DW Version]], VERSIONS[], 2)</f>
        <v>41</v>
      </c>
      <c r="M421" s="4">
        <f>VLOOKUP(FACT_INCLUDES[[#This Row],[DW Version]], VERSIONS[], 3)</f>
        <v>10.5</v>
      </c>
      <c r="N421" s="4" t="str">
        <f>VLOOKUP(FACT_INCLUDES[[#This Row],[DW Version]], VERSIONS[], 4)</f>
        <v>white</v>
      </c>
      <c r="O421" s="51">
        <f>VLOOKUP(FACT_INCLUDES[[#This Row],[DW Version]], VERSIONS[], 5)</f>
        <v>299.37499413420443</v>
      </c>
      <c r="P421" s="4" t="str">
        <f>VLOOKUP(FACT_INCLUDES[[#This Row],[DW Version]], VERSIONS[], 6)</f>
        <v>LunarGlide</v>
      </c>
      <c r="Q421" s="4" t="str">
        <f>VLOOKUP(FACT_INCLUDES[[#This Row],[DW Version]], VERSIONS[], 7)</f>
        <v>Shoe</v>
      </c>
      <c r="R421" s="51">
        <f>FACT_INCLUDES[[#This Row],[Version Price]]*FACT_INCLUDES[[#This Row],[Quantity]]</f>
        <v>299.37499413420443</v>
      </c>
      <c r="S421" s="51">
        <f>FACT_INCLUDES[[#This Row],[Amount]]*(1-FACT_INCLUDES[[#This Row],[Order Discount]])</f>
        <v>299.37499413420443</v>
      </c>
      <c r="T421" s="51">
        <f t="shared" si="6"/>
        <v>1581.7043936005421</v>
      </c>
      <c r="U421" s="57">
        <f>FACT_INCLUDES[[#This Row],[Income]]/FACT_INCLUDES[[#This Row],[Total Order Income]]</f>
        <v>0.18927366917955929</v>
      </c>
      <c r="V421" s="33">
        <f>IF(FACT_INCLUDES[[#This Row],[Order Gap]]&gt;10, 1, 0)/COUNTIFS(FACT_INCLUDES[Order ID], FACT_INCLUDES[[#This Row],[Order ID]])</f>
        <v>0</v>
      </c>
      <c r="W421" s="33">
        <f>IF(FACT_INCLUDES[[#This Row],[Order Type]]="Online", 1, 0)/COUNTIFS(FACT_INCLUDES[Order ID], FACT_INCLUDES[[#This Row],[Order ID]])</f>
        <v>0</v>
      </c>
      <c r="X421" s="52">
        <v>685.31864390855355</v>
      </c>
      <c r="Y421" s="52">
        <v>614.96702885197749</v>
      </c>
      <c r="Z421" s="64">
        <f>IF(FACT_INCLUDES[[#This Row],[Order Type]]="Online", 1, 0)*FACT_INCLUDES[[#This Row],[Income]]</f>
        <v>0</v>
      </c>
    </row>
    <row r="422" spans="1:26" x14ac:dyDescent="0.3">
      <c r="A422" s="4">
        <v>1798</v>
      </c>
      <c r="B422" s="4">
        <v>906</v>
      </c>
      <c r="C422" s="4">
        <v>679</v>
      </c>
      <c r="D422" s="58">
        <v>4</v>
      </c>
      <c r="E422" s="28">
        <f>VLOOKUP(FACT_INCLUDES[[#This Row],[Order ID]], ORDERS[], 2)</f>
        <v>39898.867575961442</v>
      </c>
      <c r="F422" s="28">
        <f>VLOOKUP(FACT_INCLUDES[[#This Row],[Order ID]], ORDERS[], 3)</f>
        <v>39898.867575961442</v>
      </c>
      <c r="G422" s="4" t="str">
        <f>VLOOKUP(FACT_INCLUDES[[#This Row],[Order ID]], ORDERS[], 4)</f>
        <v>In-Store</v>
      </c>
      <c r="H422" s="4" t="str">
        <f>VLOOKUP(FACT_INCLUDES[[#This Row],[Order ID]], ORDERS[], 5)</f>
        <v>OMX4387@gmail.com</v>
      </c>
      <c r="I422" s="4">
        <f>VLOOKUP(FACT_INCLUDES[[#This Row],[Order ID]], ORDERS[], 6)</f>
        <v>18</v>
      </c>
      <c r="J422" s="54">
        <f>VLOOKUP(FACT_INCLUDES[[#This Row],[Order ID]], ORDERS[], 7)</f>
        <v>0</v>
      </c>
      <c r="K422" s="33">
        <v>0</v>
      </c>
      <c r="L422" s="4">
        <f>VLOOKUP(FACT_INCLUDES[[#This Row],[DW Version]], VERSIONS[], 2)</f>
        <v>68</v>
      </c>
      <c r="M422" s="4">
        <f>VLOOKUP(FACT_INCLUDES[[#This Row],[DW Version]], VERSIONS[], 3)</f>
        <v>12.5</v>
      </c>
      <c r="N422" s="4" t="str">
        <f>VLOOKUP(FACT_INCLUDES[[#This Row],[DW Version]], VERSIONS[], 4)</f>
        <v>dark purple</v>
      </c>
      <c r="O422" s="51">
        <f>VLOOKUP(FACT_INCLUDES[[#This Row],[DW Version]], VERSIONS[], 5)</f>
        <v>320.58234986658442</v>
      </c>
      <c r="P422" s="4" t="str">
        <f>VLOOKUP(FACT_INCLUDES[[#This Row],[DW Version]], VERSIONS[], 6)</f>
        <v>React Miler</v>
      </c>
      <c r="Q422" s="4" t="str">
        <f>VLOOKUP(FACT_INCLUDES[[#This Row],[DW Version]], VERSIONS[], 7)</f>
        <v>Shoe</v>
      </c>
      <c r="R422" s="51">
        <f>FACT_INCLUDES[[#This Row],[Version Price]]*FACT_INCLUDES[[#This Row],[Quantity]]</f>
        <v>1282.3293994663377</v>
      </c>
      <c r="S422" s="51">
        <f>FACT_INCLUDES[[#This Row],[Amount]]*(1-FACT_INCLUDES[[#This Row],[Order Discount]])</f>
        <v>1282.3293994663377</v>
      </c>
      <c r="T422" s="51">
        <f t="shared" si="6"/>
        <v>1581.7043936005421</v>
      </c>
      <c r="U422" s="57">
        <f>FACT_INCLUDES[[#This Row],[Income]]/FACT_INCLUDES[[#This Row],[Total Order Income]]</f>
        <v>0.81072633082044077</v>
      </c>
      <c r="V422" s="33">
        <f>IF(FACT_INCLUDES[[#This Row],[Order Gap]]&gt;10, 1, 0)/COUNTIFS(FACT_INCLUDES[Order ID], FACT_INCLUDES[[#This Row],[Order ID]])</f>
        <v>0</v>
      </c>
      <c r="W422" s="33">
        <f>IF(FACT_INCLUDES[[#This Row],[Order Type]]="Online", 1, 0)/COUNTIFS(FACT_INCLUDES[Order ID], FACT_INCLUDES[[#This Row],[Order ID]])</f>
        <v>0</v>
      </c>
      <c r="X422" s="52">
        <v>685.31864390855355</v>
      </c>
      <c r="Y422" s="52">
        <v>614.96702885197749</v>
      </c>
      <c r="Z422" s="64">
        <f>IF(FACT_INCLUDES[[#This Row],[Order Type]]="Online", 1, 0)*FACT_INCLUDES[[#This Row],[Income]]</f>
        <v>0</v>
      </c>
    </row>
    <row r="423" spans="1:26" x14ac:dyDescent="0.3">
      <c r="A423" s="4">
        <v>1811</v>
      </c>
      <c r="B423" s="4">
        <v>914</v>
      </c>
      <c r="C423" s="4">
        <v>120</v>
      </c>
      <c r="D423" s="58">
        <v>5</v>
      </c>
      <c r="E423" s="28">
        <f>VLOOKUP(FACT_INCLUDES[[#This Row],[Order ID]], ORDERS[], 2)</f>
        <v>40114.807395046751</v>
      </c>
      <c r="F423" s="28">
        <f>VLOOKUP(FACT_INCLUDES[[#This Row],[Order ID]], ORDERS[], 3)</f>
        <v>40114.807395046751</v>
      </c>
      <c r="G423" s="4" t="str">
        <f>VLOOKUP(FACT_INCLUDES[[#This Row],[Order ID]], ORDERS[], 4)</f>
        <v>In-Store</v>
      </c>
      <c r="H423" s="4" t="str">
        <f>VLOOKUP(FACT_INCLUDES[[#This Row],[Order ID]], ORDERS[], 5)</f>
        <v>ZLM5797@gmail.com</v>
      </c>
      <c r="I423" s="4">
        <f>VLOOKUP(FACT_INCLUDES[[#This Row],[Order ID]], ORDERS[], 6)</f>
        <v>14</v>
      </c>
      <c r="J423" s="54">
        <f>VLOOKUP(FACT_INCLUDES[[#This Row],[Order ID]], ORDERS[], 7)</f>
        <v>0</v>
      </c>
      <c r="K423" s="33">
        <v>0</v>
      </c>
      <c r="L423" s="4">
        <f>VLOOKUP(FACT_INCLUDES[[#This Row],[DW Version]], VERSIONS[], 2)</f>
        <v>12</v>
      </c>
      <c r="M423" s="4">
        <f>VLOOKUP(FACT_INCLUDES[[#This Row],[DW Version]], VERSIONS[], 3)</f>
        <v>9.5</v>
      </c>
      <c r="N423" s="4" t="str">
        <f>VLOOKUP(FACT_INCLUDES[[#This Row],[DW Version]], VERSIONS[], 4)</f>
        <v>red</v>
      </c>
      <c r="O423" s="51">
        <f>VLOOKUP(FACT_INCLUDES[[#This Row],[DW Version]], VERSIONS[], 5)</f>
        <v>199.66042700000088</v>
      </c>
      <c r="P423" s="4" t="str">
        <f>VLOOKUP(FACT_INCLUDES[[#This Row],[DW Version]], VERSIONS[], 6)</f>
        <v>Pegasus</v>
      </c>
      <c r="Q423" s="4" t="str">
        <f>VLOOKUP(FACT_INCLUDES[[#This Row],[DW Version]], VERSIONS[], 7)</f>
        <v>Shoe</v>
      </c>
      <c r="R423" s="51">
        <f>FACT_INCLUDES[[#This Row],[Version Price]]*FACT_INCLUDES[[#This Row],[Quantity]]</f>
        <v>998.30213500000445</v>
      </c>
      <c r="S423" s="51">
        <f>FACT_INCLUDES[[#This Row],[Amount]]*(1-FACT_INCLUDES[[#This Row],[Order Discount]])</f>
        <v>998.30213500000445</v>
      </c>
      <c r="T423" s="51">
        <f t="shared" si="6"/>
        <v>3050.5714421773728</v>
      </c>
      <c r="U423" s="57">
        <f>FACT_INCLUDES[[#This Row],[Income]]/FACT_INCLUDES[[#This Row],[Total Order Income]]</f>
        <v>0.32725086231301548</v>
      </c>
      <c r="V423" s="33">
        <f>IF(FACT_INCLUDES[[#This Row],[Order Gap]]&gt;10, 1, 0)/COUNTIFS(FACT_INCLUDES[Order ID], FACT_INCLUDES[[#This Row],[Order ID]])</f>
        <v>0</v>
      </c>
      <c r="W423" s="33">
        <f>IF(FACT_INCLUDES[[#This Row],[Order Type]]="Online", 1, 0)/COUNTIFS(FACT_INCLUDES[Order ID], FACT_INCLUDES[[#This Row],[Order ID]])</f>
        <v>0</v>
      </c>
      <c r="X423" s="52">
        <v>685.31864390855355</v>
      </c>
      <c r="Y423" s="52">
        <v>614.96702885197749</v>
      </c>
      <c r="Z423" s="64">
        <f>IF(FACT_INCLUDES[[#This Row],[Order Type]]="Online", 1, 0)*FACT_INCLUDES[[#This Row],[Income]]</f>
        <v>0</v>
      </c>
    </row>
    <row r="424" spans="1:26" x14ac:dyDescent="0.3">
      <c r="A424" s="4">
        <v>1812</v>
      </c>
      <c r="B424" s="4">
        <v>914</v>
      </c>
      <c r="C424" s="4">
        <v>240</v>
      </c>
      <c r="D424" s="58">
        <v>4</v>
      </c>
      <c r="E424" s="28">
        <f>VLOOKUP(FACT_INCLUDES[[#This Row],[Order ID]], ORDERS[], 2)</f>
        <v>40114.807395046751</v>
      </c>
      <c r="F424" s="28">
        <f>VLOOKUP(FACT_INCLUDES[[#This Row],[Order ID]], ORDERS[], 3)</f>
        <v>40114.807395046751</v>
      </c>
      <c r="G424" s="4" t="str">
        <f>VLOOKUP(FACT_INCLUDES[[#This Row],[Order ID]], ORDERS[], 4)</f>
        <v>In-Store</v>
      </c>
      <c r="H424" s="4" t="str">
        <f>VLOOKUP(FACT_INCLUDES[[#This Row],[Order ID]], ORDERS[], 5)</f>
        <v>ZLM5797@gmail.com</v>
      </c>
      <c r="I424" s="4">
        <f>VLOOKUP(FACT_INCLUDES[[#This Row],[Order ID]], ORDERS[], 6)</f>
        <v>14</v>
      </c>
      <c r="J424" s="54">
        <f>VLOOKUP(FACT_INCLUDES[[#This Row],[Order ID]], ORDERS[], 7)</f>
        <v>0</v>
      </c>
      <c r="K424" s="33">
        <v>0</v>
      </c>
      <c r="L424" s="4">
        <f>VLOOKUP(FACT_INCLUDES[[#This Row],[DW Version]], VERSIONS[], 2)</f>
        <v>24</v>
      </c>
      <c r="M424" s="4">
        <f>VLOOKUP(FACT_INCLUDES[[#This Row],[DW Version]], VERSIONS[], 3)</f>
        <v>4.5</v>
      </c>
      <c r="N424" s="4" t="str">
        <f>VLOOKUP(FACT_INCLUDES[[#This Row],[DW Version]], VERSIONS[], 4)</f>
        <v>white</v>
      </c>
      <c r="O424" s="51">
        <f>VLOOKUP(FACT_INCLUDES[[#This Row],[DW Version]], VERSIONS[], 5)</f>
        <v>355.82613136130516</v>
      </c>
      <c r="P424" s="4" t="str">
        <f>VLOOKUP(FACT_INCLUDES[[#This Row],[DW Version]], VERSIONS[], 6)</f>
        <v>Zoom Fly</v>
      </c>
      <c r="Q424" s="4" t="str">
        <f>VLOOKUP(FACT_INCLUDES[[#This Row],[DW Version]], VERSIONS[], 7)</f>
        <v>Shoe</v>
      </c>
      <c r="R424" s="51">
        <f>FACT_INCLUDES[[#This Row],[Version Price]]*FACT_INCLUDES[[#This Row],[Quantity]]</f>
        <v>1423.3045254452206</v>
      </c>
      <c r="S424" s="51">
        <f>FACT_INCLUDES[[#This Row],[Amount]]*(1-FACT_INCLUDES[[#This Row],[Order Discount]])</f>
        <v>1423.3045254452206</v>
      </c>
      <c r="T424" s="51">
        <f t="shared" si="6"/>
        <v>3050.5714421773728</v>
      </c>
      <c r="U424" s="57">
        <f>FACT_INCLUDES[[#This Row],[Income]]/FACT_INCLUDES[[#This Row],[Total Order Income]]</f>
        <v>0.46656980582933805</v>
      </c>
      <c r="V424" s="33">
        <f>IF(FACT_INCLUDES[[#This Row],[Order Gap]]&gt;10, 1, 0)/COUNTIFS(FACT_INCLUDES[Order ID], FACT_INCLUDES[[#This Row],[Order ID]])</f>
        <v>0</v>
      </c>
      <c r="W424" s="33">
        <f>IF(FACT_INCLUDES[[#This Row],[Order Type]]="Online", 1, 0)/COUNTIFS(FACT_INCLUDES[Order ID], FACT_INCLUDES[[#This Row],[Order ID]])</f>
        <v>0</v>
      </c>
      <c r="X424" s="52">
        <v>685.31864390855355</v>
      </c>
      <c r="Y424" s="52">
        <v>614.96702885197749</v>
      </c>
      <c r="Z424" s="64">
        <f>IF(FACT_INCLUDES[[#This Row],[Order Type]]="Online", 1, 0)*FACT_INCLUDES[[#This Row],[Income]]</f>
        <v>0</v>
      </c>
    </row>
    <row r="425" spans="1:26" x14ac:dyDescent="0.3">
      <c r="A425" s="4">
        <v>1813</v>
      </c>
      <c r="B425" s="4">
        <v>914</v>
      </c>
      <c r="C425" s="4">
        <v>477</v>
      </c>
      <c r="D425" s="58">
        <v>2</v>
      </c>
      <c r="E425" s="28">
        <f>VLOOKUP(FACT_INCLUDES[[#This Row],[Order ID]], ORDERS[], 2)</f>
        <v>40114.807395046751</v>
      </c>
      <c r="F425" s="28">
        <f>VLOOKUP(FACT_INCLUDES[[#This Row],[Order ID]], ORDERS[], 3)</f>
        <v>40114.807395046751</v>
      </c>
      <c r="G425" s="4" t="str">
        <f>VLOOKUP(FACT_INCLUDES[[#This Row],[Order ID]], ORDERS[], 4)</f>
        <v>In-Store</v>
      </c>
      <c r="H425" s="4" t="str">
        <f>VLOOKUP(FACT_INCLUDES[[#This Row],[Order ID]], ORDERS[], 5)</f>
        <v>ZLM5797@gmail.com</v>
      </c>
      <c r="I425" s="4">
        <f>VLOOKUP(FACT_INCLUDES[[#This Row],[Order ID]], ORDERS[], 6)</f>
        <v>14</v>
      </c>
      <c r="J425" s="54">
        <f>VLOOKUP(FACT_INCLUDES[[#This Row],[Order ID]], ORDERS[], 7)</f>
        <v>0</v>
      </c>
      <c r="K425" s="33">
        <v>0</v>
      </c>
      <c r="L425" s="4">
        <f>VLOOKUP(FACT_INCLUDES[[#This Row],[DW Version]], VERSIONS[], 2)</f>
        <v>50</v>
      </c>
      <c r="M425" s="4">
        <f>VLOOKUP(FACT_INCLUDES[[#This Row],[DW Version]], VERSIONS[], 3)</f>
        <v>8</v>
      </c>
      <c r="N425" s="4" t="str">
        <f>VLOOKUP(FACT_INCLUDES[[#This Row],[DW Version]], VERSIONS[], 4)</f>
        <v>black</v>
      </c>
      <c r="O425" s="51">
        <f>VLOOKUP(FACT_INCLUDES[[#This Row],[DW Version]], VERSIONS[], 5)</f>
        <v>194.3908100559338</v>
      </c>
      <c r="P425" s="4" t="str">
        <f>VLOOKUP(FACT_INCLUDES[[#This Row],[DW Version]], VERSIONS[], 6)</f>
        <v>Air Zoom Elite</v>
      </c>
      <c r="Q425" s="4" t="str">
        <f>VLOOKUP(FACT_INCLUDES[[#This Row],[DW Version]], VERSIONS[], 7)</f>
        <v>Shoe</v>
      </c>
      <c r="R425" s="51">
        <f>FACT_INCLUDES[[#This Row],[Version Price]]*FACT_INCLUDES[[#This Row],[Quantity]]</f>
        <v>388.7816201118676</v>
      </c>
      <c r="S425" s="51">
        <f>FACT_INCLUDES[[#This Row],[Amount]]*(1-FACT_INCLUDES[[#This Row],[Order Discount]])</f>
        <v>388.7816201118676</v>
      </c>
      <c r="T425" s="51">
        <f t="shared" si="6"/>
        <v>3050.5714421773728</v>
      </c>
      <c r="U425" s="57">
        <f>FACT_INCLUDES[[#This Row],[Income]]/FACT_INCLUDES[[#This Row],[Total Order Income]]</f>
        <v>0.12744550569658883</v>
      </c>
      <c r="V425" s="33">
        <f>IF(FACT_INCLUDES[[#This Row],[Order Gap]]&gt;10, 1, 0)/COUNTIFS(FACT_INCLUDES[Order ID], FACT_INCLUDES[[#This Row],[Order ID]])</f>
        <v>0</v>
      </c>
      <c r="W425" s="33">
        <f>IF(FACT_INCLUDES[[#This Row],[Order Type]]="Online", 1, 0)/COUNTIFS(FACT_INCLUDES[Order ID], FACT_INCLUDES[[#This Row],[Order ID]])</f>
        <v>0</v>
      </c>
      <c r="X425" s="52">
        <v>685.31864390855355</v>
      </c>
      <c r="Y425" s="52">
        <v>614.96702885197749</v>
      </c>
      <c r="Z425" s="64">
        <f>IF(FACT_INCLUDES[[#This Row],[Order Type]]="Online", 1, 0)*FACT_INCLUDES[[#This Row],[Income]]</f>
        <v>0</v>
      </c>
    </row>
    <row r="426" spans="1:26" x14ac:dyDescent="0.3">
      <c r="A426" s="4">
        <v>1814</v>
      </c>
      <c r="B426" s="4">
        <v>914</v>
      </c>
      <c r="C426" s="4">
        <v>714</v>
      </c>
      <c r="D426" s="58">
        <v>1</v>
      </c>
      <c r="E426" s="28">
        <f>VLOOKUP(FACT_INCLUDES[[#This Row],[Order ID]], ORDERS[], 2)</f>
        <v>40114.807395046751</v>
      </c>
      <c r="F426" s="28">
        <f>VLOOKUP(FACT_INCLUDES[[#This Row],[Order ID]], ORDERS[], 3)</f>
        <v>40114.807395046751</v>
      </c>
      <c r="G426" s="4" t="str">
        <f>VLOOKUP(FACT_INCLUDES[[#This Row],[Order ID]], ORDERS[], 4)</f>
        <v>In-Store</v>
      </c>
      <c r="H426" s="4" t="str">
        <f>VLOOKUP(FACT_INCLUDES[[#This Row],[Order ID]], ORDERS[], 5)</f>
        <v>ZLM5797@gmail.com</v>
      </c>
      <c r="I426" s="4">
        <f>VLOOKUP(FACT_INCLUDES[[#This Row],[Order ID]], ORDERS[], 6)</f>
        <v>14</v>
      </c>
      <c r="J426" s="54">
        <f>VLOOKUP(FACT_INCLUDES[[#This Row],[Order ID]], ORDERS[], 7)</f>
        <v>0</v>
      </c>
      <c r="K426" s="33">
        <v>0</v>
      </c>
      <c r="L426" s="4">
        <f>VLOOKUP(FACT_INCLUDES[[#This Row],[DW Version]], VERSIONS[], 2)</f>
        <v>73</v>
      </c>
      <c r="M426" s="4">
        <f>VLOOKUP(FACT_INCLUDES[[#This Row],[DW Version]], VERSIONS[], 3)</f>
        <v>6.5</v>
      </c>
      <c r="N426" s="4" t="str">
        <f>VLOOKUP(FACT_INCLUDES[[#This Row],[DW Version]], VERSIONS[], 4)</f>
        <v>silver</v>
      </c>
      <c r="O426" s="51">
        <f>VLOOKUP(FACT_INCLUDES[[#This Row],[DW Version]], VERSIONS[], 5)</f>
        <v>240.18316162028003</v>
      </c>
      <c r="P426" s="4" t="str">
        <f>VLOOKUP(FACT_INCLUDES[[#This Row],[DW Version]], VERSIONS[], 6)</f>
        <v>Air Max 720</v>
      </c>
      <c r="Q426" s="4" t="str">
        <f>VLOOKUP(FACT_INCLUDES[[#This Row],[DW Version]], VERSIONS[], 7)</f>
        <v>Shoe</v>
      </c>
      <c r="R426" s="51">
        <f>FACT_INCLUDES[[#This Row],[Version Price]]*FACT_INCLUDES[[#This Row],[Quantity]]</f>
        <v>240.18316162028003</v>
      </c>
      <c r="S426" s="51">
        <f>FACT_INCLUDES[[#This Row],[Amount]]*(1-FACT_INCLUDES[[#This Row],[Order Discount]])</f>
        <v>240.18316162028003</v>
      </c>
      <c r="T426" s="51">
        <f t="shared" si="6"/>
        <v>3050.5714421773728</v>
      </c>
      <c r="U426" s="57">
        <f>FACT_INCLUDES[[#This Row],[Income]]/FACT_INCLUDES[[#This Row],[Total Order Income]]</f>
        <v>7.8733826161057591E-2</v>
      </c>
      <c r="V426" s="33">
        <f>IF(FACT_INCLUDES[[#This Row],[Order Gap]]&gt;10, 1, 0)/COUNTIFS(FACT_INCLUDES[Order ID], FACT_INCLUDES[[#This Row],[Order ID]])</f>
        <v>0</v>
      </c>
      <c r="W426" s="33">
        <f>IF(FACT_INCLUDES[[#This Row],[Order Type]]="Online", 1, 0)/COUNTIFS(FACT_INCLUDES[Order ID], FACT_INCLUDES[[#This Row],[Order ID]])</f>
        <v>0</v>
      </c>
      <c r="X426" s="52">
        <v>685.31864390855355</v>
      </c>
      <c r="Y426" s="52">
        <v>614.96702885197749</v>
      </c>
      <c r="Z426" s="64">
        <f>IF(FACT_INCLUDES[[#This Row],[Order Type]]="Online", 1, 0)*FACT_INCLUDES[[#This Row],[Income]]</f>
        <v>0</v>
      </c>
    </row>
    <row r="427" spans="1:26" x14ac:dyDescent="0.3">
      <c r="A427" s="4">
        <v>1818</v>
      </c>
      <c r="B427" s="4">
        <v>917</v>
      </c>
      <c r="C427" s="4">
        <v>312</v>
      </c>
      <c r="D427" s="58">
        <v>5</v>
      </c>
      <c r="E427" s="28">
        <f>VLOOKUP(FACT_INCLUDES[[#This Row],[Order ID]], ORDERS[], 2)</f>
        <v>39965.507722458693</v>
      </c>
      <c r="F427" s="28">
        <f>VLOOKUP(FACT_INCLUDES[[#This Row],[Order ID]], ORDERS[], 3)</f>
        <v>39981.507722458693</v>
      </c>
      <c r="G427" s="4" t="str">
        <f>VLOOKUP(FACT_INCLUDES[[#This Row],[Order ID]], ORDERS[], 4)</f>
        <v>Online</v>
      </c>
      <c r="H427" s="4" t="str">
        <f>VLOOKUP(FACT_INCLUDES[[#This Row],[Order ID]], ORDERS[], 5)</f>
        <v>KMQ9845@gmail.com</v>
      </c>
      <c r="I427" s="4">
        <f>VLOOKUP(FACT_INCLUDES[[#This Row],[Order ID]], ORDERS[], 6)</f>
        <v>0</v>
      </c>
      <c r="J427" s="54">
        <f>VLOOKUP(FACT_INCLUDES[[#This Row],[Order ID]], ORDERS[], 7)</f>
        <v>0</v>
      </c>
      <c r="K427" s="33">
        <v>16</v>
      </c>
      <c r="L427" s="4">
        <f>VLOOKUP(FACT_INCLUDES[[#This Row],[DW Version]], VERSIONS[], 2)</f>
        <v>31</v>
      </c>
      <c r="M427" s="4">
        <f>VLOOKUP(FACT_INCLUDES[[#This Row],[DW Version]], VERSIONS[], 3)</f>
        <v>9</v>
      </c>
      <c r="N427" s="4" t="str">
        <f>VLOOKUP(FACT_INCLUDES[[#This Row],[DW Version]], VERSIONS[], 4)</f>
        <v>white</v>
      </c>
      <c r="O427" s="51">
        <f>VLOOKUP(FACT_INCLUDES[[#This Row],[DW Version]], VERSIONS[], 5)</f>
        <v>374.40974648500094</v>
      </c>
      <c r="P427" s="4" t="str">
        <f>VLOOKUP(FACT_INCLUDES[[#This Row],[DW Version]], VERSIONS[], 6)</f>
        <v>React Element 55</v>
      </c>
      <c r="Q427" s="4" t="str">
        <f>VLOOKUP(FACT_INCLUDES[[#This Row],[DW Version]], VERSIONS[], 7)</f>
        <v>Shoe</v>
      </c>
      <c r="R427" s="51">
        <f>FACT_INCLUDES[[#This Row],[Version Price]]*FACT_INCLUDES[[#This Row],[Quantity]]</f>
        <v>1872.0487324250048</v>
      </c>
      <c r="S427" s="51">
        <f>FACT_INCLUDES[[#This Row],[Amount]]*(1-FACT_INCLUDES[[#This Row],[Order Discount]])</f>
        <v>1872.0487324250048</v>
      </c>
      <c r="T427" s="51">
        <f t="shared" si="6"/>
        <v>1872.0487324250048</v>
      </c>
      <c r="U427" s="57">
        <f>FACT_INCLUDES[[#This Row],[Income]]/FACT_INCLUDES[[#This Row],[Total Order Income]]</f>
        <v>1</v>
      </c>
      <c r="V427" s="33">
        <f>IF(FACT_INCLUDES[[#This Row],[Order Gap]]&gt;10, 1, 0)/COUNTIFS(FACT_INCLUDES[Order ID], FACT_INCLUDES[[#This Row],[Order ID]])</f>
        <v>1</v>
      </c>
      <c r="W427" s="33">
        <f>IF(FACT_INCLUDES[[#This Row],[Order Type]]="Online", 1, 0)/COUNTIFS(FACT_INCLUDES[Order ID], FACT_INCLUDES[[#This Row],[Order ID]])</f>
        <v>1</v>
      </c>
      <c r="X427" s="52">
        <v>685.31864390855355</v>
      </c>
      <c r="Y427" s="52">
        <v>614.96702885197749</v>
      </c>
      <c r="Z427" s="64">
        <f>IF(FACT_INCLUDES[[#This Row],[Order Type]]="Online", 1, 0)*FACT_INCLUDES[[#This Row],[Income]]</f>
        <v>1872.0487324250048</v>
      </c>
    </row>
    <row r="428" spans="1:26" x14ac:dyDescent="0.3">
      <c r="A428" s="4">
        <v>1868</v>
      </c>
      <c r="B428" s="4">
        <v>937</v>
      </c>
      <c r="C428" s="4">
        <v>141</v>
      </c>
      <c r="D428" s="58">
        <v>2</v>
      </c>
      <c r="E428" s="28">
        <f>VLOOKUP(FACT_INCLUDES[[#This Row],[Order ID]], ORDERS[], 2)</f>
        <v>40142.074779845112</v>
      </c>
      <c r="F428" s="28">
        <f>VLOOKUP(FACT_INCLUDES[[#This Row],[Order ID]], ORDERS[], 3)</f>
        <v>40151.074779845112</v>
      </c>
      <c r="G428" s="4" t="str">
        <f>VLOOKUP(FACT_INCLUDES[[#This Row],[Order ID]], ORDERS[], 4)</f>
        <v>Online</v>
      </c>
      <c r="H428" s="4" t="str">
        <f>VLOOKUP(FACT_INCLUDES[[#This Row],[Order ID]], ORDERS[], 5)</f>
        <v>ZMT7789@gmail.com</v>
      </c>
      <c r="I428" s="4">
        <f>VLOOKUP(FACT_INCLUDES[[#This Row],[Order ID]], ORDERS[], 6)</f>
        <v>0</v>
      </c>
      <c r="J428" s="54">
        <f>VLOOKUP(FACT_INCLUDES[[#This Row],[Order ID]], ORDERS[], 7)</f>
        <v>0</v>
      </c>
      <c r="K428" s="33">
        <v>9</v>
      </c>
      <c r="L428" s="4">
        <f>VLOOKUP(FACT_INCLUDES[[#This Row],[DW Version]], VERSIONS[], 2)</f>
        <v>14</v>
      </c>
      <c r="M428" s="4">
        <f>VLOOKUP(FACT_INCLUDES[[#This Row],[DW Version]], VERSIONS[], 3)</f>
        <v>8.5</v>
      </c>
      <c r="N428" s="4" t="str">
        <f>VLOOKUP(FACT_INCLUDES[[#This Row],[DW Version]], VERSIONS[], 4)</f>
        <v>orange</v>
      </c>
      <c r="O428" s="51">
        <f>VLOOKUP(FACT_INCLUDES[[#This Row],[DW Version]], VERSIONS[], 5)</f>
        <v>126.18334199992262</v>
      </c>
      <c r="P428" s="4" t="str">
        <f>VLOOKUP(FACT_INCLUDES[[#This Row],[DW Version]], VERSIONS[], 6)</f>
        <v>ZoomX</v>
      </c>
      <c r="Q428" s="4" t="str">
        <f>VLOOKUP(FACT_INCLUDES[[#This Row],[DW Version]], VERSIONS[], 7)</f>
        <v>Shoe</v>
      </c>
      <c r="R428" s="51">
        <f>FACT_INCLUDES[[#This Row],[Version Price]]*FACT_INCLUDES[[#This Row],[Quantity]]</f>
        <v>252.36668399984524</v>
      </c>
      <c r="S428" s="51">
        <f>FACT_INCLUDES[[#This Row],[Amount]]*(1-FACT_INCLUDES[[#This Row],[Order Discount]])</f>
        <v>252.36668399984524</v>
      </c>
      <c r="T428" s="51">
        <f t="shared" si="6"/>
        <v>1157.5526116105161</v>
      </c>
      <c r="U428" s="57">
        <f>FACT_INCLUDES[[#This Row],[Income]]/FACT_INCLUDES[[#This Row],[Total Order Income]]</f>
        <v>0.21801746328292118</v>
      </c>
      <c r="V428" s="33">
        <f>IF(FACT_INCLUDES[[#This Row],[Order Gap]]&gt;10, 1, 0)/COUNTIFS(FACT_INCLUDES[Order ID], FACT_INCLUDES[[#This Row],[Order ID]])</f>
        <v>0</v>
      </c>
      <c r="W428" s="33">
        <f>IF(FACT_INCLUDES[[#This Row],[Order Type]]="Online", 1, 0)/COUNTIFS(FACT_INCLUDES[Order ID], FACT_INCLUDES[[#This Row],[Order ID]])</f>
        <v>0.33333333333333331</v>
      </c>
      <c r="X428" s="52">
        <v>685.31864390855355</v>
      </c>
      <c r="Y428" s="52">
        <v>614.96702885197749</v>
      </c>
      <c r="Z428" s="64">
        <f>IF(FACT_INCLUDES[[#This Row],[Order Type]]="Online", 1, 0)*FACT_INCLUDES[[#This Row],[Income]]</f>
        <v>252.36668399984524</v>
      </c>
    </row>
    <row r="429" spans="1:26" x14ac:dyDescent="0.3">
      <c r="A429" s="4">
        <v>1869</v>
      </c>
      <c r="B429" s="4">
        <v>937</v>
      </c>
      <c r="C429" s="4">
        <v>903</v>
      </c>
      <c r="D429" s="58">
        <v>3</v>
      </c>
      <c r="E429" s="28">
        <f>VLOOKUP(FACT_INCLUDES[[#This Row],[Order ID]], ORDERS[], 2)</f>
        <v>40142.074779845112</v>
      </c>
      <c r="F429" s="28">
        <f>VLOOKUP(FACT_INCLUDES[[#This Row],[Order ID]], ORDERS[], 3)</f>
        <v>40151.074779845112</v>
      </c>
      <c r="G429" s="4" t="str">
        <f>VLOOKUP(FACT_INCLUDES[[#This Row],[Order ID]], ORDERS[], 4)</f>
        <v>Online</v>
      </c>
      <c r="H429" s="4" t="str">
        <f>VLOOKUP(FACT_INCLUDES[[#This Row],[Order ID]], ORDERS[], 5)</f>
        <v>ZMT7789@gmail.com</v>
      </c>
      <c r="I429" s="4">
        <f>VLOOKUP(FACT_INCLUDES[[#This Row],[Order ID]], ORDERS[], 6)</f>
        <v>0</v>
      </c>
      <c r="J429" s="54">
        <f>VLOOKUP(FACT_INCLUDES[[#This Row],[Order ID]], ORDERS[], 7)</f>
        <v>0</v>
      </c>
      <c r="K429" s="33">
        <v>9</v>
      </c>
      <c r="L429" s="4">
        <f>VLOOKUP(FACT_INCLUDES[[#This Row],[DW Version]], VERSIONS[], 2)</f>
        <v>92</v>
      </c>
      <c r="M429" s="4">
        <f>VLOOKUP(FACT_INCLUDES[[#This Row],[DW Version]], VERSIONS[], 3)</f>
        <v>10.5</v>
      </c>
      <c r="N429" s="4" t="str">
        <f>VLOOKUP(FACT_INCLUDES[[#This Row],[DW Version]], VERSIONS[], 4)</f>
        <v>black</v>
      </c>
      <c r="O429" s="51">
        <f>VLOOKUP(FACT_INCLUDES[[#This Row],[DW Version]], VERSIONS[], 5)</f>
        <v>175.55213183484554</v>
      </c>
      <c r="P429" s="4" t="str">
        <f>VLOOKUP(FACT_INCLUDES[[#This Row],[DW Version]], VERSIONS[], 6)</f>
        <v>Nike Cap</v>
      </c>
      <c r="Q429" s="4" t="str">
        <f>VLOOKUP(FACT_INCLUDES[[#This Row],[DW Version]], VERSIONS[], 7)</f>
        <v>Accessories</v>
      </c>
      <c r="R429" s="51">
        <f>FACT_INCLUDES[[#This Row],[Version Price]]*FACT_INCLUDES[[#This Row],[Quantity]]</f>
        <v>526.65639550453659</v>
      </c>
      <c r="S429" s="51">
        <f>FACT_INCLUDES[[#This Row],[Amount]]*(1-FACT_INCLUDES[[#This Row],[Order Discount]])</f>
        <v>526.65639550453659</v>
      </c>
      <c r="T429" s="51">
        <f t="shared" si="6"/>
        <v>1157.5526116105161</v>
      </c>
      <c r="U429" s="57">
        <f>FACT_INCLUDES[[#This Row],[Income]]/FACT_INCLUDES[[#This Row],[Total Order Income]]</f>
        <v>0.45497404629565263</v>
      </c>
      <c r="V429" s="33">
        <f>IF(FACT_INCLUDES[[#This Row],[Order Gap]]&gt;10, 1, 0)/COUNTIFS(FACT_INCLUDES[Order ID], FACT_INCLUDES[[#This Row],[Order ID]])</f>
        <v>0</v>
      </c>
      <c r="W429" s="33">
        <f>IF(FACT_INCLUDES[[#This Row],[Order Type]]="Online", 1, 0)/COUNTIFS(FACT_INCLUDES[Order ID], FACT_INCLUDES[[#This Row],[Order ID]])</f>
        <v>0.33333333333333331</v>
      </c>
      <c r="X429" s="52">
        <v>685.31864390855355</v>
      </c>
      <c r="Y429" s="52">
        <v>614.96702885197749</v>
      </c>
      <c r="Z429" s="64">
        <f>IF(FACT_INCLUDES[[#This Row],[Order Type]]="Online", 1, 0)*FACT_INCLUDES[[#This Row],[Income]]</f>
        <v>526.65639550453659</v>
      </c>
    </row>
    <row r="430" spans="1:26" x14ac:dyDescent="0.3">
      <c r="A430" s="4">
        <v>1870</v>
      </c>
      <c r="B430" s="4">
        <v>937</v>
      </c>
      <c r="C430" s="4">
        <v>989</v>
      </c>
      <c r="D430" s="58">
        <v>3</v>
      </c>
      <c r="E430" s="28">
        <f>VLOOKUP(FACT_INCLUDES[[#This Row],[Order ID]], ORDERS[], 2)</f>
        <v>40142.074779845112</v>
      </c>
      <c r="F430" s="28">
        <f>VLOOKUP(FACT_INCLUDES[[#This Row],[Order ID]], ORDERS[], 3)</f>
        <v>40151.074779845112</v>
      </c>
      <c r="G430" s="4" t="str">
        <f>VLOOKUP(FACT_INCLUDES[[#This Row],[Order ID]], ORDERS[], 4)</f>
        <v>Online</v>
      </c>
      <c r="H430" s="4" t="str">
        <f>VLOOKUP(FACT_INCLUDES[[#This Row],[Order ID]], ORDERS[], 5)</f>
        <v>ZMT7789@gmail.com</v>
      </c>
      <c r="I430" s="4">
        <f>VLOOKUP(FACT_INCLUDES[[#This Row],[Order ID]], ORDERS[], 6)</f>
        <v>0</v>
      </c>
      <c r="J430" s="54">
        <f>VLOOKUP(FACT_INCLUDES[[#This Row],[Order ID]], ORDERS[], 7)</f>
        <v>0</v>
      </c>
      <c r="K430" s="33">
        <v>9</v>
      </c>
      <c r="L430" s="4">
        <f>VLOOKUP(FACT_INCLUDES[[#This Row],[DW Version]], VERSIONS[], 2)</f>
        <v>100</v>
      </c>
      <c r="M430" s="4">
        <f>VLOOKUP(FACT_INCLUDES[[#This Row],[DW Version]], VERSIONS[], 3)</f>
        <v>10.5</v>
      </c>
      <c r="N430" s="4" t="str">
        <f>VLOOKUP(FACT_INCLUDES[[#This Row],[DW Version]], VERSIONS[], 4)</f>
        <v>black</v>
      </c>
      <c r="O430" s="51">
        <f>VLOOKUP(FACT_INCLUDES[[#This Row],[DW Version]], VERSIONS[], 5)</f>
        <v>126.17651070204477</v>
      </c>
      <c r="P430" s="4" t="str">
        <f>VLOOKUP(FACT_INCLUDES[[#This Row],[DW Version]], VERSIONS[], 6)</f>
        <v>Nike Kettlebell</v>
      </c>
      <c r="Q430" s="4" t="str">
        <f>VLOOKUP(FACT_INCLUDES[[#This Row],[DW Version]], VERSIONS[], 7)</f>
        <v>Sport Equipment</v>
      </c>
      <c r="R430" s="51">
        <f>FACT_INCLUDES[[#This Row],[Version Price]]*FACT_INCLUDES[[#This Row],[Quantity]]</f>
        <v>378.5295321061343</v>
      </c>
      <c r="S430" s="51">
        <f>FACT_INCLUDES[[#This Row],[Amount]]*(1-FACT_INCLUDES[[#This Row],[Order Discount]])</f>
        <v>378.5295321061343</v>
      </c>
      <c r="T430" s="51">
        <f t="shared" si="6"/>
        <v>1157.5526116105161</v>
      </c>
      <c r="U430" s="57">
        <f>FACT_INCLUDES[[#This Row],[Income]]/FACT_INCLUDES[[#This Row],[Total Order Income]]</f>
        <v>0.32700849042142616</v>
      </c>
      <c r="V430" s="33">
        <f>IF(FACT_INCLUDES[[#This Row],[Order Gap]]&gt;10, 1, 0)/COUNTIFS(FACT_INCLUDES[Order ID], FACT_INCLUDES[[#This Row],[Order ID]])</f>
        <v>0</v>
      </c>
      <c r="W430" s="33">
        <f>IF(FACT_INCLUDES[[#This Row],[Order Type]]="Online", 1, 0)/COUNTIFS(FACT_INCLUDES[Order ID], FACT_INCLUDES[[#This Row],[Order ID]])</f>
        <v>0.33333333333333331</v>
      </c>
      <c r="X430" s="52">
        <v>685.31864390855355</v>
      </c>
      <c r="Y430" s="52">
        <v>614.96702885197749</v>
      </c>
      <c r="Z430" s="64">
        <f>IF(FACT_INCLUDES[[#This Row],[Order Type]]="Online", 1, 0)*FACT_INCLUDES[[#This Row],[Income]]</f>
        <v>378.5295321061343</v>
      </c>
    </row>
    <row r="431" spans="1:26" x14ac:dyDescent="0.3">
      <c r="A431" s="4">
        <v>1898</v>
      </c>
      <c r="B431" s="4">
        <v>955</v>
      </c>
      <c r="C431" s="4">
        <v>294</v>
      </c>
      <c r="D431" s="58">
        <v>5</v>
      </c>
      <c r="E431" s="28">
        <f>VLOOKUP(FACT_INCLUDES[[#This Row],[Order ID]], ORDERS[], 2)</f>
        <v>40038.077158858447</v>
      </c>
      <c r="F431" s="28">
        <f>VLOOKUP(FACT_INCLUDES[[#This Row],[Order ID]], ORDERS[], 3)</f>
        <v>40038.077158858447</v>
      </c>
      <c r="G431" s="4" t="str">
        <f>VLOOKUP(FACT_INCLUDES[[#This Row],[Order ID]], ORDERS[], 4)</f>
        <v>In-Store</v>
      </c>
      <c r="H431" s="4" t="str">
        <f>VLOOKUP(FACT_INCLUDES[[#This Row],[Order ID]], ORDERS[], 5)</f>
        <v>OAA9621@gmail.com</v>
      </c>
      <c r="I431" s="4">
        <f>VLOOKUP(FACT_INCLUDES[[#This Row],[Order ID]], ORDERS[], 6)</f>
        <v>8</v>
      </c>
      <c r="J431" s="54">
        <f>VLOOKUP(FACT_INCLUDES[[#This Row],[Order ID]], ORDERS[], 7)</f>
        <v>0</v>
      </c>
      <c r="K431" s="33">
        <v>0</v>
      </c>
      <c r="L431" s="4">
        <f>VLOOKUP(FACT_INCLUDES[[#This Row],[DW Version]], VERSIONS[], 2)</f>
        <v>29</v>
      </c>
      <c r="M431" s="4">
        <f>VLOOKUP(FACT_INCLUDES[[#This Row],[DW Version]], VERSIONS[], 3)</f>
        <v>5.5</v>
      </c>
      <c r="N431" s="4" t="str">
        <f>VLOOKUP(FACT_INCLUDES[[#This Row],[DW Version]], VERSIONS[], 4)</f>
        <v>black</v>
      </c>
      <c r="O431" s="51">
        <f>VLOOKUP(FACT_INCLUDES[[#This Row],[DW Version]], VERSIONS[], 5)</f>
        <v>69.460190079009323</v>
      </c>
      <c r="P431" s="4" t="str">
        <f>VLOOKUP(FACT_INCLUDES[[#This Row],[DW Version]], VERSIONS[], 6)</f>
        <v>Wildhorse</v>
      </c>
      <c r="Q431" s="4" t="str">
        <f>VLOOKUP(FACT_INCLUDES[[#This Row],[DW Version]], VERSIONS[], 7)</f>
        <v>Shoe</v>
      </c>
      <c r="R431" s="51">
        <f>FACT_INCLUDES[[#This Row],[Version Price]]*FACT_INCLUDES[[#This Row],[Quantity]]</f>
        <v>347.30095039504658</v>
      </c>
      <c r="S431" s="51">
        <f>FACT_INCLUDES[[#This Row],[Amount]]*(1-FACT_INCLUDES[[#This Row],[Order Discount]])</f>
        <v>347.30095039504658</v>
      </c>
      <c r="T431" s="51">
        <f t="shared" si="6"/>
        <v>2440.0506948131715</v>
      </c>
      <c r="U431" s="57">
        <f>FACT_INCLUDES[[#This Row],[Income]]/FACT_INCLUDES[[#This Row],[Total Order Income]]</f>
        <v>0.14233349787908342</v>
      </c>
      <c r="V431" s="33">
        <f>IF(FACT_INCLUDES[[#This Row],[Order Gap]]&gt;10, 1, 0)/COUNTIFS(FACT_INCLUDES[Order ID], FACT_INCLUDES[[#This Row],[Order ID]])</f>
        <v>0</v>
      </c>
      <c r="W431" s="33">
        <f>IF(FACT_INCLUDES[[#This Row],[Order Type]]="Online", 1, 0)/COUNTIFS(FACT_INCLUDES[Order ID], FACT_INCLUDES[[#This Row],[Order ID]])</f>
        <v>0</v>
      </c>
      <c r="X431" s="52">
        <v>685.31864390855355</v>
      </c>
      <c r="Y431" s="52">
        <v>614.96702885197749</v>
      </c>
      <c r="Z431" s="64">
        <f>IF(FACT_INCLUDES[[#This Row],[Order Type]]="Online", 1, 0)*FACT_INCLUDES[[#This Row],[Income]]</f>
        <v>0</v>
      </c>
    </row>
    <row r="432" spans="1:26" x14ac:dyDescent="0.3">
      <c r="A432" s="4">
        <v>1899</v>
      </c>
      <c r="B432" s="4">
        <v>955</v>
      </c>
      <c r="C432" s="4">
        <v>368</v>
      </c>
      <c r="D432" s="58">
        <v>4</v>
      </c>
      <c r="E432" s="28">
        <f>VLOOKUP(FACT_INCLUDES[[#This Row],[Order ID]], ORDERS[], 2)</f>
        <v>40038.077158858447</v>
      </c>
      <c r="F432" s="28">
        <f>VLOOKUP(FACT_INCLUDES[[#This Row],[Order ID]], ORDERS[], 3)</f>
        <v>40038.077158858447</v>
      </c>
      <c r="G432" s="4" t="str">
        <f>VLOOKUP(FACT_INCLUDES[[#This Row],[Order ID]], ORDERS[], 4)</f>
        <v>In-Store</v>
      </c>
      <c r="H432" s="4" t="str">
        <f>VLOOKUP(FACT_INCLUDES[[#This Row],[Order ID]], ORDERS[], 5)</f>
        <v>OAA9621@gmail.com</v>
      </c>
      <c r="I432" s="4">
        <f>VLOOKUP(FACT_INCLUDES[[#This Row],[Order ID]], ORDERS[], 6)</f>
        <v>8</v>
      </c>
      <c r="J432" s="54">
        <f>VLOOKUP(FACT_INCLUDES[[#This Row],[Order ID]], ORDERS[], 7)</f>
        <v>0</v>
      </c>
      <c r="K432" s="33">
        <v>0</v>
      </c>
      <c r="L432" s="4">
        <f>VLOOKUP(FACT_INCLUDES[[#This Row],[DW Version]], VERSIONS[], 2)</f>
        <v>37</v>
      </c>
      <c r="M432" s="4">
        <f>VLOOKUP(FACT_INCLUDES[[#This Row],[DW Version]], VERSIONS[], 3)</f>
        <v>6.5</v>
      </c>
      <c r="N432" s="4" t="str">
        <f>VLOOKUP(FACT_INCLUDES[[#This Row],[DW Version]], VERSIONS[], 4)</f>
        <v>black</v>
      </c>
      <c r="O432" s="51">
        <f>VLOOKUP(FACT_INCLUDES[[#This Row],[DW Version]], VERSIONS[], 5)</f>
        <v>179.10594300995197</v>
      </c>
      <c r="P432" s="4" t="str">
        <f>VLOOKUP(FACT_INCLUDES[[#This Row],[DW Version]], VERSIONS[], 6)</f>
        <v>Air Zoom Winflo</v>
      </c>
      <c r="Q432" s="4" t="str">
        <f>VLOOKUP(FACT_INCLUDES[[#This Row],[DW Version]], VERSIONS[], 7)</f>
        <v>Shoe</v>
      </c>
      <c r="R432" s="51">
        <f>FACT_INCLUDES[[#This Row],[Version Price]]*FACT_INCLUDES[[#This Row],[Quantity]]</f>
        <v>716.42377203980789</v>
      </c>
      <c r="S432" s="51">
        <f>FACT_INCLUDES[[#This Row],[Amount]]*(1-FACT_INCLUDES[[#This Row],[Order Discount]])</f>
        <v>716.42377203980789</v>
      </c>
      <c r="T432" s="51">
        <f t="shared" si="6"/>
        <v>2440.0506948131715</v>
      </c>
      <c r="U432" s="57">
        <f>FACT_INCLUDES[[#This Row],[Income]]/FACT_INCLUDES[[#This Row],[Total Order Income]]</f>
        <v>0.29361019980556702</v>
      </c>
      <c r="V432" s="33">
        <f>IF(FACT_INCLUDES[[#This Row],[Order Gap]]&gt;10, 1, 0)/COUNTIFS(FACT_INCLUDES[Order ID], FACT_INCLUDES[[#This Row],[Order ID]])</f>
        <v>0</v>
      </c>
      <c r="W432" s="33">
        <f>IF(FACT_INCLUDES[[#This Row],[Order Type]]="Online", 1, 0)/COUNTIFS(FACT_INCLUDES[Order ID], FACT_INCLUDES[[#This Row],[Order ID]])</f>
        <v>0</v>
      </c>
      <c r="X432" s="52">
        <v>685.31864390855355</v>
      </c>
      <c r="Y432" s="52">
        <v>614.96702885197749</v>
      </c>
      <c r="Z432" s="64">
        <f>IF(FACT_INCLUDES[[#This Row],[Order Type]]="Online", 1, 0)*FACT_INCLUDES[[#This Row],[Income]]</f>
        <v>0</v>
      </c>
    </row>
    <row r="433" spans="1:26" x14ac:dyDescent="0.3">
      <c r="A433" s="4">
        <v>1900</v>
      </c>
      <c r="B433" s="4">
        <v>955</v>
      </c>
      <c r="C433" s="4">
        <v>496</v>
      </c>
      <c r="D433" s="58">
        <v>3</v>
      </c>
      <c r="E433" s="28">
        <f>VLOOKUP(FACT_INCLUDES[[#This Row],[Order ID]], ORDERS[], 2)</f>
        <v>40038.077158858447</v>
      </c>
      <c r="F433" s="28">
        <f>VLOOKUP(FACT_INCLUDES[[#This Row],[Order ID]], ORDERS[], 3)</f>
        <v>40038.077158858447</v>
      </c>
      <c r="G433" s="4" t="str">
        <f>VLOOKUP(FACT_INCLUDES[[#This Row],[Order ID]], ORDERS[], 4)</f>
        <v>In-Store</v>
      </c>
      <c r="H433" s="4" t="str">
        <f>VLOOKUP(FACT_INCLUDES[[#This Row],[Order ID]], ORDERS[], 5)</f>
        <v>OAA9621@gmail.com</v>
      </c>
      <c r="I433" s="4">
        <f>VLOOKUP(FACT_INCLUDES[[#This Row],[Order ID]], ORDERS[], 6)</f>
        <v>8</v>
      </c>
      <c r="J433" s="54">
        <f>VLOOKUP(FACT_INCLUDES[[#This Row],[Order ID]], ORDERS[], 7)</f>
        <v>0</v>
      </c>
      <c r="K433" s="33">
        <v>0</v>
      </c>
      <c r="L433" s="4">
        <f>VLOOKUP(FACT_INCLUDES[[#This Row],[DW Version]], VERSIONS[], 2)</f>
        <v>52</v>
      </c>
      <c r="M433" s="4">
        <f>VLOOKUP(FACT_INCLUDES[[#This Row],[DW Version]], VERSIONS[], 3)</f>
        <v>5</v>
      </c>
      <c r="N433" s="4" t="str">
        <f>VLOOKUP(FACT_INCLUDES[[#This Row],[DW Version]], VERSIONS[], 4)</f>
        <v>white</v>
      </c>
      <c r="O433" s="51">
        <f>VLOOKUP(FACT_INCLUDES[[#This Row],[DW Version]], VERSIONS[], 5)</f>
        <v>66.603083545567458</v>
      </c>
      <c r="P433" s="4" t="str">
        <f>VLOOKUP(FACT_INCLUDES[[#This Row],[DW Version]], VERSIONS[], 6)</f>
        <v>Tech Fleece Jogger</v>
      </c>
      <c r="Q433" s="4" t="str">
        <f>VLOOKUP(FACT_INCLUDES[[#This Row],[DW Version]], VERSIONS[], 7)</f>
        <v>Apparel</v>
      </c>
      <c r="R433" s="51">
        <f>FACT_INCLUDES[[#This Row],[Version Price]]*FACT_INCLUDES[[#This Row],[Quantity]]</f>
        <v>199.80925063670236</v>
      </c>
      <c r="S433" s="51">
        <f>FACT_INCLUDES[[#This Row],[Amount]]*(1-FACT_INCLUDES[[#This Row],[Order Discount]])</f>
        <v>199.80925063670236</v>
      </c>
      <c r="T433" s="51">
        <f t="shared" si="6"/>
        <v>2440.0506948131715</v>
      </c>
      <c r="U433" s="57">
        <f>FACT_INCLUDES[[#This Row],[Income]]/FACT_INCLUDES[[#This Row],[Total Order Income]]</f>
        <v>8.1887335808816561E-2</v>
      </c>
      <c r="V433" s="33">
        <f>IF(FACT_INCLUDES[[#This Row],[Order Gap]]&gt;10, 1, 0)/COUNTIFS(FACT_INCLUDES[Order ID], FACT_INCLUDES[[#This Row],[Order ID]])</f>
        <v>0</v>
      </c>
      <c r="W433" s="33">
        <f>IF(FACT_INCLUDES[[#This Row],[Order Type]]="Online", 1, 0)/COUNTIFS(FACT_INCLUDES[Order ID], FACT_INCLUDES[[#This Row],[Order ID]])</f>
        <v>0</v>
      </c>
      <c r="X433" s="52">
        <v>685.31864390855355</v>
      </c>
      <c r="Y433" s="52">
        <v>614.96702885197749</v>
      </c>
      <c r="Z433" s="64">
        <f>IF(FACT_INCLUDES[[#This Row],[Order Type]]="Online", 1, 0)*FACT_INCLUDES[[#This Row],[Income]]</f>
        <v>0</v>
      </c>
    </row>
    <row r="434" spans="1:26" x14ac:dyDescent="0.3">
      <c r="A434" s="4">
        <v>1901</v>
      </c>
      <c r="B434" s="4">
        <v>955</v>
      </c>
      <c r="C434" s="4">
        <v>531</v>
      </c>
      <c r="D434" s="58">
        <v>5</v>
      </c>
      <c r="E434" s="28">
        <f>VLOOKUP(FACT_INCLUDES[[#This Row],[Order ID]], ORDERS[], 2)</f>
        <v>40038.077158858447</v>
      </c>
      <c r="F434" s="28">
        <f>VLOOKUP(FACT_INCLUDES[[#This Row],[Order ID]], ORDERS[], 3)</f>
        <v>40038.077158858447</v>
      </c>
      <c r="G434" s="4" t="str">
        <f>VLOOKUP(FACT_INCLUDES[[#This Row],[Order ID]], ORDERS[], 4)</f>
        <v>In-Store</v>
      </c>
      <c r="H434" s="4" t="str">
        <f>VLOOKUP(FACT_INCLUDES[[#This Row],[Order ID]], ORDERS[], 5)</f>
        <v>OAA9621@gmail.com</v>
      </c>
      <c r="I434" s="4">
        <f>VLOOKUP(FACT_INCLUDES[[#This Row],[Order ID]], ORDERS[], 6)</f>
        <v>8</v>
      </c>
      <c r="J434" s="54">
        <f>VLOOKUP(FACT_INCLUDES[[#This Row],[Order ID]], ORDERS[], 7)</f>
        <v>0</v>
      </c>
      <c r="K434" s="33">
        <v>0</v>
      </c>
      <c r="L434" s="4">
        <f>VLOOKUP(FACT_INCLUDES[[#This Row],[DW Version]], VERSIONS[], 2)</f>
        <v>55</v>
      </c>
      <c r="M434" s="4">
        <f>VLOOKUP(FACT_INCLUDES[[#This Row],[DW Version]], VERSIONS[], 3)</f>
        <v>3.5</v>
      </c>
      <c r="N434" s="4" t="str">
        <f>VLOOKUP(FACT_INCLUDES[[#This Row],[DW Version]], VERSIONS[], 4)</f>
        <v>white</v>
      </c>
      <c r="O434" s="51">
        <f>VLOOKUP(FACT_INCLUDES[[#This Row],[DW Version]], VERSIONS[], 5)</f>
        <v>235.30334434832295</v>
      </c>
      <c r="P434" s="4" t="str">
        <f>VLOOKUP(FACT_INCLUDES[[#This Row],[DW Version]], VERSIONS[], 6)</f>
        <v>Vapor Street</v>
      </c>
      <c r="Q434" s="4" t="str">
        <f>VLOOKUP(FACT_INCLUDES[[#This Row],[DW Version]], VERSIONS[], 7)</f>
        <v>Shoe</v>
      </c>
      <c r="R434" s="51">
        <f>FACT_INCLUDES[[#This Row],[Version Price]]*FACT_INCLUDES[[#This Row],[Quantity]]</f>
        <v>1176.5167217416147</v>
      </c>
      <c r="S434" s="51">
        <f>FACT_INCLUDES[[#This Row],[Amount]]*(1-FACT_INCLUDES[[#This Row],[Order Discount]])</f>
        <v>1176.5167217416147</v>
      </c>
      <c r="T434" s="51">
        <f t="shared" si="6"/>
        <v>2440.0506948131715</v>
      </c>
      <c r="U434" s="57">
        <f>FACT_INCLUDES[[#This Row],[Income]]/FACT_INCLUDES[[#This Row],[Total Order Income]]</f>
        <v>0.48216896650653301</v>
      </c>
      <c r="V434" s="33">
        <f>IF(FACT_INCLUDES[[#This Row],[Order Gap]]&gt;10, 1, 0)/COUNTIFS(FACT_INCLUDES[Order ID], FACT_INCLUDES[[#This Row],[Order ID]])</f>
        <v>0</v>
      </c>
      <c r="W434" s="33">
        <f>IF(FACT_INCLUDES[[#This Row],[Order Type]]="Online", 1, 0)/COUNTIFS(FACT_INCLUDES[Order ID], FACT_INCLUDES[[#This Row],[Order ID]])</f>
        <v>0</v>
      </c>
      <c r="X434" s="52">
        <v>685.31864390855355</v>
      </c>
      <c r="Y434" s="52">
        <v>614.96702885197749</v>
      </c>
      <c r="Z434" s="64">
        <f>IF(FACT_INCLUDES[[#This Row],[Order Type]]="Online", 1, 0)*FACT_INCLUDES[[#This Row],[Income]]</f>
        <v>0</v>
      </c>
    </row>
    <row r="435" spans="1:26" x14ac:dyDescent="0.3">
      <c r="A435" s="4">
        <v>1956</v>
      </c>
      <c r="B435" s="4">
        <v>981</v>
      </c>
      <c r="C435" s="4">
        <v>677</v>
      </c>
      <c r="D435" s="58">
        <v>1</v>
      </c>
      <c r="E435" s="28">
        <f>VLOOKUP(FACT_INCLUDES[[#This Row],[Order ID]], ORDERS[], 2)</f>
        <v>39956.963075900618</v>
      </c>
      <c r="F435" s="28">
        <f>VLOOKUP(FACT_INCLUDES[[#This Row],[Order ID]], ORDERS[], 3)</f>
        <v>39956.963075900618</v>
      </c>
      <c r="G435" s="4" t="str">
        <f>VLOOKUP(FACT_INCLUDES[[#This Row],[Order ID]], ORDERS[], 4)</f>
        <v>In-Store</v>
      </c>
      <c r="H435" s="4" t="str">
        <f>VLOOKUP(FACT_INCLUDES[[#This Row],[Order ID]], ORDERS[], 5)</f>
        <v>CLG1545@gmail.com</v>
      </c>
      <c r="I435" s="4">
        <f>VLOOKUP(FACT_INCLUDES[[#This Row],[Order ID]], ORDERS[], 6)</f>
        <v>8</v>
      </c>
      <c r="J435" s="54">
        <f>VLOOKUP(FACT_INCLUDES[[#This Row],[Order ID]], ORDERS[], 7)</f>
        <v>0</v>
      </c>
      <c r="K435" s="33">
        <v>0</v>
      </c>
      <c r="L435" s="4">
        <f>VLOOKUP(FACT_INCLUDES[[#This Row],[DW Version]], VERSIONS[], 2)</f>
        <v>68</v>
      </c>
      <c r="M435" s="4">
        <f>VLOOKUP(FACT_INCLUDES[[#This Row],[DW Version]], VERSIONS[], 3)</f>
        <v>11</v>
      </c>
      <c r="N435" s="4" t="str">
        <f>VLOOKUP(FACT_INCLUDES[[#This Row],[DW Version]], VERSIONS[], 4)</f>
        <v>dark red</v>
      </c>
      <c r="O435" s="51">
        <f>VLOOKUP(FACT_INCLUDES[[#This Row],[DW Version]], VERSIONS[], 5)</f>
        <v>136.84588537996109</v>
      </c>
      <c r="P435" s="4" t="str">
        <f>VLOOKUP(FACT_INCLUDES[[#This Row],[DW Version]], VERSIONS[], 6)</f>
        <v>React Miler</v>
      </c>
      <c r="Q435" s="4" t="str">
        <f>VLOOKUP(FACT_INCLUDES[[#This Row],[DW Version]], VERSIONS[], 7)</f>
        <v>Shoe</v>
      </c>
      <c r="R435" s="51">
        <f>FACT_INCLUDES[[#This Row],[Version Price]]*FACT_INCLUDES[[#This Row],[Quantity]]</f>
        <v>136.84588537996109</v>
      </c>
      <c r="S435" s="51">
        <f>FACT_INCLUDES[[#This Row],[Amount]]*(1-FACT_INCLUDES[[#This Row],[Order Discount]])</f>
        <v>136.84588537996109</v>
      </c>
      <c r="T435" s="51">
        <f t="shared" si="6"/>
        <v>136.84588537996109</v>
      </c>
      <c r="U435" s="57">
        <f>FACT_INCLUDES[[#This Row],[Income]]/FACT_INCLUDES[[#This Row],[Total Order Income]]</f>
        <v>1</v>
      </c>
      <c r="V435" s="33">
        <f>IF(FACT_INCLUDES[[#This Row],[Order Gap]]&gt;10, 1, 0)/COUNTIFS(FACT_INCLUDES[Order ID], FACT_INCLUDES[[#This Row],[Order ID]])</f>
        <v>0</v>
      </c>
      <c r="W435" s="33">
        <f>IF(FACT_INCLUDES[[#This Row],[Order Type]]="Online", 1, 0)/COUNTIFS(FACT_INCLUDES[Order ID], FACT_INCLUDES[[#This Row],[Order ID]])</f>
        <v>0</v>
      </c>
      <c r="X435" s="52">
        <v>685.31864390855355</v>
      </c>
      <c r="Y435" s="52">
        <v>614.96702885197749</v>
      </c>
      <c r="Z435" s="64">
        <f>IF(FACT_INCLUDES[[#This Row],[Order Type]]="Online", 1, 0)*FACT_INCLUDES[[#This Row],[Income]]</f>
        <v>0</v>
      </c>
    </row>
    <row r="436" spans="1:26" x14ac:dyDescent="0.3">
      <c r="A436" s="4">
        <v>1972</v>
      </c>
      <c r="B436" s="4">
        <v>991</v>
      </c>
      <c r="C436" s="4">
        <v>28</v>
      </c>
      <c r="D436" s="58">
        <v>5</v>
      </c>
      <c r="E436" s="28">
        <f>VLOOKUP(FACT_INCLUDES[[#This Row],[Order ID]], ORDERS[], 2)</f>
        <v>40090.149498550221</v>
      </c>
      <c r="F436" s="28">
        <f>VLOOKUP(FACT_INCLUDES[[#This Row],[Order ID]], ORDERS[], 3)</f>
        <v>40090.149498550221</v>
      </c>
      <c r="G436" s="4" t="str">
        <f>VLOOKUP(FACT_INCLUDES[[#This Row],[Order ID]], ORDERS[], 4)</f>
        <v>In-Store</v>
      </c>
      <c r="H436" s="4" t="str">
        <f>VLOOKUP(FACT_INCLUDES[[#This Row],[Order ID]], ORDERS[], 5)</f>
        <v>UOO3453@gmail.com</v>
      </c>
      <c r="I436" s="4">
        <f>VLOOKUP(FACT_INCLUDES[[#This Row],[Order ID]], ORDERS[], 6)</f>
        <v>47</v>
      </c>
      <c r="J436" s="54">
        <f>VLOOKUP(FACT_INCLUDES[[#This Row],[Order ID]], ORDERS[], 7)</f>
        <v>0</v>
      </c>
      <c r="K436" s="33">
        <v>0</v>
      </c>
      <c r="L436" s="4">
        <f>VLOOKUP(FACT_INCLUDES[[#This Row],[DW Version]], VERSIONS[], 2)</f>
        <v>3</v>
      </c>
      <c r="M436" s="4">
        <f>VLOOKUP(FACT_INCLUDES[[#This Row],[DW Version]], VERSIONS[], 3)</f>
        <v>3.5</v>
      </c>
      <c r="N436" s="4" t="str">
        <f>VLOOKUP(FACT_INCLUDES[[#This Row],[DW Version]], VERSIONS[], 4)</f>
        <v>white</v>
      </c>
      <c r="O436" s="51">
        <f>VLOOKUP(FACT_INCLUDES[[#This Row],[DW Version]], VERSIONS[], 5)</f>
        <v>248.63081062992802</v>
      </c>
      <c r="P436" s="4" t="str">
        <f>VLOOKUP(FACT_INCLUDES[[#This Row],[DW Version]], VERSIONS[], 6)</f>
        <v>Dri-FIT Shirt</v>
      </c>
      <c r="Q436" s="4" t="str">
        <f>VLOOKUP(FACT_INCLUDES[[#This Row],[DW Version]], VERSIONS[], 7)</f>
        <v>Apparel</v>
      </c>
      <c r="R436" s="51">
        <f>FACT_INCLUDES[[#This Row],[Version Price]]*FACT_INCLUDES[[#This Row],[Quantity]]</f>
        <v>1243.15405314964</v>
      </c>
      <c r="S436" s="51">
        <f>FACT_INCLUDES[[#This Row],[Amount]]*(1-FACT_INCLUDES[[#This Row],[Order Discount]])</f>
        <v>1243.15405314964</v>
      </c>
      <c r="T436" s="51">
        <f t="shared" si="6"/>
        <v>1243.15405314964</v>
      </c>
      <c r="U436" s="57">
        <f>FACT_INCLUDES[[#This Row],[Income]]/FACT_INCLUDES[[#This Row],[Total Order Income]]</f>
        <v>1</v>
      </c>
      <c r="V436" s="33">
        <f>IF(FACT_INCLUDES[[#This Row],[Order Gap]]&gt;10, 1, 0)/COUNTIFS(FACT_INCLUDES[Order ID], FACT_INCLUDES[[#This Row],[Order ID]])</f>
        <v>0</v>
      </c>
      <c r="W436" s="33">
        <f>IF(FACT_INCLUDES[[#This Row],[Order Type]]="Online", 1, 0)/COUNTIFS(FACT_INCLUDES[Order ID], FACT_INCLUDES[[#This Row],[Order ID]])</f>
        <v>0</v>
      </c>
      <c r="X436" s="52">
        <v>685.31864390855355</v>
      </c>
      <c r="Y436" s="52">
        <v>614.96702885197749</v>
      </c>
      <c r="Z436" s="64">
        <f>IF(FACT_INCLUDES[[#This Row],[Order Type]]="Online", 1, 0)*FACT_INCLUDES[[#This Row],[Income]]</f>
        <v>0</v>
      </c>
    </row>
    <row r="437" spans="1:26" x14ac:dyDescent="0.3">
      <c r="A437" s="4">
        <v>15</v>
      </c>
      <c r="B437" s="4">
        <v>6</v>
      </c>
      <c r="C437" s="4">
        <v>417</v>
      </c>
      <c r="D437" s="58">
        <v>3</v>
      </c>
      <c r="E437" s="28">
        <f>VLOOKUP(FACT_INCLUDES[[#This Row],[Order ID]], ORDERS[], 2)</f>
        <v>40453.025889934252</v>
      </c>
      <c r="F437" s="28">
        <f>VLOOKUP(FACT_INCLUDES[[#This Row],[Order ID]], ORDERS[], 3)</f>
        <v>40461.025889934252</v>
      </c>
      <c r="G437" s="4" t="str">
        <f>VLOOKUP(FACT_INCLUDES[[#This Row],[Order ID]], ORDERS[], 4)</f>
        <v>Online</v>
      </c>
      <c r="H437" s="4" t="str">
        <f>VLOOKUP(FACT_INCLUDES[[#This Row],[Order ID]], ORDERS[], 5)</f>
        <v>ISO9511@gmail.com</v>
      </c>
      <c r="I437" s="4">
        <f>VLOOKUP(FACT_INCLUDES[[#This Row],[Order ID]], ORDERS[], 6)</f>
        <v>0</v>
      </c>
      <c r="J437" s="54">
        <f>VLOOKUP(FACT_INCLUDES[[#This Row],[Order ID]], ORDERS[], 7)</f>
        <v>0</v>
      </c>
      <c r="K437" s="33">
        <v>8</v>
      </c>
      <c r="L437" s="4">
        <f>VLOOKUP(FACT_INCLUDES[[#This Row],[DW Version]], VERSIONS[], 2)</f>
        <v>42</v>
      </c>
      <c r="M437" s="4">
        <f>VLOOKUP(FACT_INCLUDES[[#This Row],[DW Version]], VERSIONS[], 3)</f>
        <v>9.5</v>
      </c>
      <c r="N437" s="4" t="str">
        <f>VLOOKUP(FACT_INCLUDES[[#This Row],[DW Version]], VERSIONS[], 4)</f>
        <v>white</v>
      </c>
      <c r="O437" s="51">
        <f>VLOOKUP(FACT_INCLUDES[[#This Row],[DW Version]], VERSIONS[], 5)</f>
        <v>345.7929654139682</v>
      </c>
      <c r="P437" s="4" t="str">
        <f>VLOOKUP(FACT_INCLUDES[[#This Row],[DW Version]], VERSIONS[], 6)</f>
        <v>Air Max Thea</v>
      </c>
      <c r="Q437" s="4" t="str">
        <f>VLOOKUP(FACT_INCLUDES[[#This Row],[DW Version]], VERSIONS[], 7)</f>
        <v>Shoe</v>
      </c>
      <c r="R437" s="51">
        <f>FACT_INCLUDES[[#This Row],[Version Price]]*FACT_INCLUDES[[#This Row],[Quantity]]</f>
        <v>1037.3788962419046</v>
      </c>
      <c r="S437" s="51">
        <f>FACT_INCLUDES[[#This Row],[Amount]]*(1-FACT_INCLUDES[[#This Row],[Order Discount]])</f>
        <v>1037.3788962419046</v>
      </c>
      <c r="T437" s="51">
        <f t="shared" si="6"/>
        <v>1741.843730427393</v>
      </c>
      <c r="U437" s="57">
        <f>FACT_INCLUDES[[#This Row],[Income]]/FACT_INCLUDES[[#This Row],[Total Order Income]]</f>
        <v>0.5955636996134922</v>
      </c>
      <c r="V437" s="33">
        <f>IF(FACT_INCLUDES[[#This Row],[Order Gap]]&gt;10, 1, 0)/COUNTIFS(FACT_INCLUDES[Order ID], FACT_INCLUDES[[#This Row],[Order ID]])</f>
        <v>0</v>
      </c>
      <c r="W437" s="33">
        <f>IF(FACT_INCLUDES[[#This Row],[Order Type]]="Online", 1, 0)/COUNTIFS(FACT_INCLUDES[Order ID], FACT_INCLUDES[[#This Row],[Order ID]])</f>
        <v>0.5</v>
      </c>
      <c r="X437" s="52">
        <v>622.92049798867822</v>
      </c>
      <c r="Y437" s="52">
        <v>512.63993048277621</v>
      </c>
      <c r="Z437" s="64">
        <f>IF(FACT_INCLUDES[[#This Row],[Order Type]]="Online", 1, 0)*FACT_INCLUDES[[#This Row],[Income]]</f>
        <v>1037.3788962419046</v>
      </c>
    </row>
    <row r="438" spans="1:26" x14ac:dyDescent="0.3">
      <c r="A438" s="4">
        <v>16</v>
      </c>
      <c r="B438" s="4">
        <v>6</v>
      </c>
      <c r="C438" s="4">
        <v>718</v>
      </c>
      <c r="D438" s="58">
        <v>4</v>
      </c>
      <c r="E438" s="28">
        <f>VLOOKUP(FACT_INCLUDES[[#This Row],[Order ID]], ORDERS[], 2)</f>
        <v>40453.025889934252</v>
      </c>
      <c r="F438" s="28">
        <f>VLOOKUP(FACT_INCLUDES[[#This Row],[Order ID]], ORDERS[], 3)</f>
        <v>40461.025889934252</v>
      </c>
      <c r="G438" s="4" t="str">
        <f>VLOOKUP(FACT_INCLUDES[[#This Row],[Order ID]], ORDERS[], 4)</f>
        <v>Online</v>
      </c>
      <c r="H438" s="4" t="str">
        <f>VLOOKUP(FACT_INCLUDES[[#This Row],[Order ID]], ORDERS[], 5)</f>
        <v>ISO9511@gmail.com</v>
      </c>
      <c r="I438" s="4">
        <f>VLOOKUP(FACT_INCLUDES[[#This Row],[Order ID]], ORDERS[], 6)</f>
        <v>0</v>
      </c>
      <c r="J438" s="54">
        <f>VLOOKUP(FACT_INCLUDES[[#This Row],[Order ID]], ORDERS[], 7)</f>
        <v>0</v>
      </c>
      <c r="K438" s="33">
        <v>8</v>
      </c>
      <c r="L438" s="4">
        <f>VLOOKUP(FACT_INCLUDES[[#This Row],[DW Version]], VERSIONS[], 2)</f>
        <v>73</v>
      </c>
      <c r="M438" s="4">
        <f>VLOOKUP(FACT_INCLUDES[[#This Row],[DW Version]], VERSIONS[], 3)</f>
        <v>10.5</v>
      </c>
      <c r="N438" s="4" t="str">
        <f>VLOOKUP(FACT_INCLUDES[[#This Row],[DW Version]], VERSIONS[], 4)</f>
        <v>black</v>
      </c>
      <c r="O438" s="51">
        <f>VLOOKUP(FACT_INCLUDES[[#This Row],[DW Version]], VERSIONS[], 5)</f>
        <v>176.11620854637209</v>
      </c>
      <c r="P438" s="4" t="str">
        <f>VLOOKUP(FACT_INCLUDES[[#This Row],[DW Version]], VERSIONS[], 6)</f>
        <v>Air Max 720</v>
      </c>
      <c r="Q438" s="4" t="str">
        <f>VLOOKUP(FACT_INCLUDES[[#This Row],[DW Version]], VERSIONS[], 7)</f>
        <v>Shoe</v>
      </c>
      <c r="R438" s="51">
        <f>FACT_INCLUDES[[#This Row],[Version Price]]*FACT_INCLUDES[[#This Row],[Quantity]]</f>
        <v>704.46483418548837</v>
      </c>
      <c r="S438" s="51">
        <f>FACT_INCLUDES[[#This Row],[Amount]]*(1-FACT_INCLUDES[[#This Row],[Order Discount]])</f>
        <v>704.46483418548837</v>
      </c>
      <c r="T438" s="51">
        <f t="shared" si="6"/>
        <v>1741.843730427393</v>
      </c>
      <c r="U438" s="57">
        <f>FACT_INCLUDES[[#This Row],[Income]]/FACT_INCLUDES[[#This Row],[Total Order Income]]</f>
        <v>0.4044363003865078</v>
      </c>
      <c r="V438" s="33">
        <f>IF(FACT_INCLUDES[[#This Row],[Order Gap]]&gt;10, 1, 0)/COUNTIFS(FACT_INCLUDES[Order ID], FACT_INCLUDES[[#This Row],[Order ID]])</f>
        <v>0</v>
      </c>
      <c r="W438" s="33">
        <f>IF(FACT_INCLUDES[[#This Row],[Order Type]]="Online", 1, 0)/COUNTIFS(FACT_INCLUDES[Order ID], FACT_INCLUDES[[#This Row],[Order ID]])</f>
        <v>0.5</v>
      </c>
      <c r="X438" s="52">
        <v>622.92049798867822</v>
      </c>
      <c r="Y438" s="52">
        <v>512.63993048277621</v>
      </c>
      <c r="Z438" s="64">
        <f>IF(FACT_INCLUDES[[#This Row],[Order Type]]="Online", 1, 0)*FACT_INCLUDES[[#This Row],[Income]]</f>
        <v>704.46483418548837</v>
      </c>
    </row>
    <row r="439" spans="1:26" x14ac:dyDescent="0.3">
      <c r="A439" s="4">
        <v>147</v>
      </c>
      <c r="B439" s="4">
        <v>66</v>
      </c>
      <c r="C439" s="4">
        <v>394</v>
      </c>
      <c r="D439" s="58">
        <v>1</v>
      </c>
      <c r="E439" s="28">
        <f>VLOOKUP(FACT_INCLUDES[[#This Row],[Order ID]], ORDERS[], 2)</f>
        <v>40353.273658773258</v>
      </c>
      <c r="F439" s="28">
        <f>VLOOKUP(FACT_INCLUDES[[#This Row],[Order ID]], ORDERS[], 3)</f>
        <v>40353.273658773258</v>
      </c>
      <c r="G439" s="4" t="str">
        <f>VLOOKUP(FACT_INCLUDES[[#This Row],[Order ID]], ORDERS[], 4)</f>
        <v>In-Store</v>
      </c>
      <c r="H439" s="4" t="str">
        <f>VLOOKUP(FACT_INCLUDES[[#This Row],[Order ID]], ORDERS[], 5)</f>
        <v>NDZ8527@gmail.com</v>
      </c>
      <c r="I439" s="4">
        <f>VLOOKUP(FACT_INCLUDES[[#This Row],[Order ID]], ORDERS[], 6)</f>
        <v>32</v>
      </c>
      <c r="J439" s="54">
        <f>VLOOKUP(FACT_INCLUDES[[#This Row],[Order ID]], ORDERS[], 7)</f>
        <v>0</v>
      </c>
      <c r="K439" s="33">
        <v>0</v>
      </c>
      <c r="L439" s="4">
        <f>VLOOKUP(FACT_INCLUDES[[#This Row],[DW Version]], VERSIONS[], 2)</f>
        <v>40</v>
      </c>
      <c r="M439" s="4">
        <f>VLOOKUP(FACT_INCLUDES[[#This Row],[DW Version]], VERSIONS[], 3)</f>
        <v>10.5</v>
      </c>
      <c r="N439" s="4" t="str">
        <f>VLOOKUP(FACT_INCLUDES[[#This Row],[DW Version]], VERSIONS[], 4)</f>
        <v>white</v>
      </c>
      <c r="O439" s="51">
        <f>VLOOKUP(FACT_INCLUDES[[#This Row],[DW Version]], VERSIONS[], 5)</f>
        <v>130.87363237395516</v>
      </c>
      <c r="P439" s="4" t="str">
        <f>VLOOKUP(FACT_INCLUDES[[#This Row],[DW Version]], VERSIONS[], 6)</f>
        <v>Zoom Streak</v>
      </c>
      <c r="Q439" s="4" t="str">
        <f>VLOOKUP(FACT_INCLUDES[[#This Row],[DW Version]], VERSIONS[], 7)</f>
        <v>Shoe</v>
      </c>
      <c r="R439" s="51">
        <f>FACT_INCLUDES[[#This Row],[Version Price]]*FACT_INCLUDES[[#This Row],[Quantity]]</f>
        <v>130.87363237395516</v>
      </c>
      <c r="S439" s="51">
        <f>FACT_INCLUDES[[#This Row],[Amount]]*(1-FACT_INCLUDES[[#This Row],[Order Discount]])</f>
        <v>130.87363237395516</v>
      </c>
      <c r="T439" s="51">
        <f t="shared" si="6"/>
        <v>176.32789380259206</v>
      </c>
      <c r="U439" s="57">
        <f>FACT_INCLUDES[[#This Row],[Income]]/FACT_INCLUDES[[#This Row],[Total Order Income]]</f>
        <v>0.74221740844063377</v>
      </c>
      <c r="V439" s="33">
        <f>IF(FACT_INCLUDES[[#This Row],[Order Gap]]&gt;10, 1, 0)/COUNTIFS(FACT_INCLUDES[Order ID], FACT_INCLUDES[[#This Row],[Order ID]])</f>
        <v>0</v>
      </c>
      <c r="W439" s="33">
        <f>IF(FACT_INCLUDES[[#This Row],[Order Type]]="Online", 1, 0)/COUNTIFS(FACT_INCLUDES[Order ID], FACT_INCLUDES[[#This Row],[Order ID]])</f>
        <v>0</v>
      </c>
      <c r="X439" s="52">
        <v>622.92049798867822</v>
      </c>
      <c r="Y439" s="52">
        <v>512.63993048277621</v>
      </c>
      <c r="Z439" s="64">
        <f>IF(FACT_INCLUDES[[#This Row],[Order Type]]="Online", 1, 0)*FACT_INCLUDES[[#This Row],[Income]]</f>
        <v>0</v>
      </c>
    </row>
    <row r="440" spans="1:26" x14ac:dyDescent="0.3">
      <c r="A440" s="4">
        <v>148</v>
      </c>
      <c r="B440" s="4">
        <v>66</v>
      </c>
      <c r="C440" s="4">
        <v>820</v>
      </c>
      <c r="D440" s="58">
        <v>1</v>
      </c>
      <c r="E440" s="28">
        <f>VLOOKUP(FACT_INCLUDES[[#This Row],[Order ID]], ORDERS[], 2)</f>
        <v>40353.273658773258</v>
      </c>
      <c r="F440" s="28">
        <f>VLOOKUP(FACT_INCLUDES[[#This Row],[Order ID]], ORDERS[], 3)</f>
        <v>40353.273658773258</v>
      </c>
      <c r="G440" s="4" t="str">
        <f>VLOOKUP(FACT_INCLUDES[[#This Row],[Order ID]], ORDERS[], 4)</f>
        <v>In-Store</v>
      </c>
      <c r="H440" s="4" t="str">
        <f>VLOOKUP(FACT_INCLUDES[[#This Row],[Order ID]], ORDERS[], 5)</f>
        <v>NDZ8527@gmail.com</v>
      </c>
      <c r="I440" s="4">
        <f>VLOOKUP(FACT_INCLUDES[[#This Row],[Order ID]], ORDERS[], 6)</f>
        <v>32</v>
      </c>
      <c r="J440" s="54">
        <f>VLOOKUP(FACT_INCLUDES[[#This Row],[Order ID]], ORDERS[], 7)</f>
        <v>0</v>
      </c>
      <c r="K440" s="33">
        <v>0</v>
      </c>
      <c r="L440" s="4">
        <f>VLOOKUP(FACT_INCLUDES[[#This Row],[DW Version]], VERSIONS[], 2)</f>
        <v>83</v>
      </c>
      <c r="M440" s="4">
        <f>VLOOKUP(FACT_INCLUDES[[#This Row],[DW Version]], VERSIONS[], 3)</f>
        <v>9</v>
      </c>
      <c r="N440" s="4" t="str">
        <f>VLOOKUP(FACT_INCLUDES[[#This Row],[DW Version]], VERSIONS[], 4)</f>
        <v>white</v>
      </c>
      <c r="O440" s="51">
        <f>VLOOKUP(FACT_INCLUDES[[#This Row],[DW Version]], VERSIONS[], 5)</f>
        <v>45.45426142863689</v>
      </c>
      <c r="P440" s="4" t="str">
        <f>VLOOKUP(FACT_INCLUDES[[#This Row],[DW Version]], VERSIONS[], 6)</f>
        <v>Dri-FIT Academy Pants</v>
      </c>
      <c r="Q440" s="4" t="str">
        <f>VLOOKUP(FACT_INCLUDES[[#This Row],[DW Version]], VERSIONS[], 7)</f>
        <v>Apparel</v>
      </c>
      <c r="R440" s="51">
        <f>FACT_INCLUDES[[#This Row],[Version Price]]*FACT_INCLUDES[[#This Row],[Quantity]]</f>
        <v>45.45426142863689</v>
      </c>
      <c r="S440" s="51">
        <f>FACT_INCLUDES[[#This Row],[Amount]]*(1-FACT_INCLUDES[[#This Row],[Order Discount]])</f>
        <v>45.45426142863689</v>
      </c>
      <c r="T440" s="51">
        <f t="shared" si="6"/>
        <v>176.32789380259206</v>
      </c>
      <c r="U440" s="57">
        <f>FACT_INCLUDES[[#This Row],[Income]]/FACT_INCLUDES[[#This Row],[Total Order Income]]</f>
        <v>0.25778259155936623</v>
      </c>
      <c r="V440" s="33">
        <f>IF(FACT_INCLUDES[[#This Row],[Order Gap]]&gt;10, 1, 0)/COUNTIFS(FACT_INCLUDES[Order ID], FACT_INCLUDES[[#This Row],[Order ID]])</f>
        <v>0</v>
      </c>
      <c r="W440" s="33">
        <f>IF(FACT_INCLUDES[[#This Row],[Order Type]]="Online", 1, 0)/COUNTIFS(FACT_INCLUDES[Order ID], FACT_INCLUDES[[#This Row],[Order ID]])</f>
        <v>0</v>
      </c>
      <c r="X440" s="52">
        <v>622.92049798867822</v>
      </c>
      <c r="Y440" s="52">
        <v>512.63993048277621</v>
      </c>
      <c r="Z440" s="64">
        <f>IF(FACT_INCLUDES[[#This Row],[Order Type]]="Online", 1, 0)*FACT_INCLUDES[[#This Row],[Income]]</f>
        <v>0</v>
      </c>
    </row>
    <row r="441" spans="1:26" x14ac:dyDescent="0.3">
      <c r="A441" s="4">
        <v>171</v>
      </c>
      <c r="B441" s="4">
        <v>78</v>
      </c>
      <c r="C441" s="4">
        <v>23</v>
      </c>
      <c r="D441" s="58">
        <v>1</v>
      </c>
      <c r="E441" s="28">
        <f>VLOOKUP(FACT_INCLUDES[[#This Row],[Order ID]], ORDERS[], 2)</f>
        <v>40238.997370192767</v>
      </c>
      <c r="F441" s="28">
        <f>VLOOKUP(FACT_INCLUDES[[#This Row],[Order ID]], ORDERS[], 3)</f>
        <v>40238.997370192767</v>
      </c>
      <c r="G441" s="4" t="str">
        <f>VLOOKUP(FACT_INCLUDES[[#This Row],[Order ID]], ORDERS[], 4)</f>
        <v>In-Store</v>
      </c>
      <c r="H441" s="4" t="str">
        <f>VLOOKUP(FACT_INCLUDES[[#This Row],[Order ID]], ORDERS[], 5)</f>
        <v>ZMT7789@gmail.com</v>
      </c>
      <c r="I441" s="4">
        <f>VLOOKUP(FACT_INCLUDES[[#This Row],[Order ID]], ORDERS[], 6)</f>
        <v>37</v>
      </c>
      <c r="J441" s="54">
        <f>VLOOKUP(FACT_INCLUDES[[#This Row],[Order ID]], ORDERS[], 7)</f>
        <v>0</v>
      </c>
      <c r="K441" s="33">
        <v>0</v>
      </c>
      <c r="L441" s="4">
        <f>VLOOKUP(FACT_INCLUDES[[#This Row],[DW Version]], VERSIONS[], 2)</f>
        <v>2</v>
      </c>
      <c r="M441" s="4">
        <f>VLOOKUP(FACT_INCLUDES[[#This Row],[DW Version]], VERSIONS[], 3)</f>
        <v>9.5</v>
      </c>
      <c r="N441" s="4" t="str">
        <f>VLOOKUP(FACT_INCLUDES[[#This Row],[DW Version]], VERSIONS[], 4)</f>
        <v>black</v>
      </c>
      <c r="O441" s="51">
        <f>VLOOKUP(FACT_INCLUDES[[#This Row],[DW Version]], VERSIONS[], 5)</f>
        <v>383.26802828992118</v>
      </c>
      <c r="P441" s="4" t="str">
        <f>VLOOKUP(FACT_INCLUDES[[#This Row],[DW Version]], VERSIONS[], 6)</f>
        <v>Air Force 1</v>
      </c>
      <c r="Q441" s="4" t="str">
        <f>VLOOKUP(FACT_INCLUDES[[#This Row],[DW Version]], VERSIONS[], 7)</f>
        <v>Shoe</v>
      </c>
      <c r="R441" s="51">
        <f>FACT_INCLUDES[[#This Row],[Version Price]]*FACT_INCLUDES[[#This Row],[Quantity]]</f>
        <v>383.26802828992118</v>
      </c>
      <c r="S441" s="51">
        <f>FACT_INCLUDES[[#This Row],[Amount]]*(1-FACT_INCLUDES[[#This Row],[Order Discount]])</f>
        <v>383.26802828992118</v>
      </c>
      <c r="T441" s="51">
        <f t="shared" si="6"/>
        <v>1915.7607209068506</v>
      </c>
      <c r="U441" s="57">
        <f>FACT_INCLUDES[[#This Row],[Income]]/FACT_INCLUDES[[#This Row],[Total Order Income]]</f>
        <v>0.20006048986561131</v>
      </c>
      <c r="V441" s="33">
        <f>IF(FACT_INCLUDES[[#This Row],[Order Gap]]&gt;10, 1, 0)/COUNTIFS(FACT_INCLUDES[Order ID], FACT_INCLUDES[[#This Row],[Order ID]])</f>
        <v>0</v>
      </c>
      <c r="W441" s="33">
        <f>IF(FACT_INCLUDES[[#This Row],[Order Type]]="Online", 1, 0)/COUNTIFS(FACT_INCLUDES[Order ID], FACT_INCLUDES[[#This Row],[Order ID]])</f>
        <v>0</v>
      </c>
      <c r="X441" s="52">
        <v>622.92049798867822</v>
      </c>
      <c r="Y441" s="52">
        <v>512.63993048277621</v>
      </c>
      <c r="Z441" s="64">
        <f>IF(FACT_INCLUDES[[#This Row],[Order Type]]="Online", 1, 0)*FACT_INCLUDES[[#This Row],[Income]]</f>
        <v>0</v>
      </c>
    </row>
    <row r="442" spans="1:26" x14ac:dyDescent="0.3">
      <c r="A442" s="4">
        <v>172</v>
      </c>
      <c r="B442" s="4">
        <v>78</v>
      </c>
      <c r="C442" s="4">
        <v>269</v>
      </c>
      <c r="D442" s="58">
        <v>2</v>
      </c>
      <c r="E442" s="28">
        <f>VLOOKUP(FACT_INCLUDES[[#This Row],[Order ID]], ORDERS[], 2)</f>
        <v>40238.997370192767</v>
      </c>
      <c r="F442" s="28">
        <f>VLOOKUP(FACT_INCLUDES[[#This Row],[Order ID]], ORDERS[], 3)</f>
        <v>40238.997370192767</v>
      </c>
      <c r="G442" s="4" t="str">
        <f>VLOOKUP(FACT_INCLUDES[[#This Row],[Order ID]], ORDERS[], 4)</f>
        <v>In-Store</v>
      </c>
      <c r="H442" s="4" t="str">
        <f>VLOOKUP(FACT_INCLUDES[[#This Row],[Order ID]], ORDERS[], 5)</f>
        <v>ZMT7789@gmail.com</v>
      </c>
      <c r="I442" s="4">
        <f>VLOOKUP(FACT_INCLUDES[[#This Row],[Order ID]], ORDERS[], 6)</f>
        <v>37</v>
      </c>
      <c r="J442" s="54">
        <f>VLOOKUP(FACT_INCLUDES[[#This Row],[Order ID]], ORDERS[], 7)</f>
        <v>0</v>
      </c>
      <c r="K442" s="33">
        <v>0</v>
      </c>
      <c r="L442" s="4">
        <f>VLOOKUP(FACT_INCLUDES[[#This Row],[DW Version]], VERSIONS[], 2)</f>
        <v>26</v>
      </c>
      <c r="M442" s="4">
        <f>VLOOKUP(FACT_INCLUDES[[#This Row],[DW Version]], VERSIONS[], 3)</f>
        <v>7.5</v>
      </c>
      <c r="N442" s="4" t="str">
        <f>VLOOKUP(FACT_INCLUDES[[#This Row],[DW Version]], VERSIONS[], 4)</f>
        <v>black</v>
      </c>
      <c r="O442" s="51">
        <f>VLOOKUP(FACT_INCLUDES[[#This Row],[DW Version]], VERSIONS[], 5)</f>
        <v>153.66322419755198</v>
      </c>
      <c r="P442" s="4" t="str">
        <f>VLOOKUP(FACT_INCLUDES[[#This Row],[DW Version]], VERSIONS[], 6)</f>
        <v>Infinity Run</v>
      </c>
      <c r="Q442" s="4" t="str">
        <f>VLOOKUP(FACT_INCLUDES[[#This Row],[DW Version]], VERSIONS[], 7)</f>
        <v>Shoe</v>
      </c>
      <c r="R442" s="51">
        <f>FACT_INCLUDES[[#This Row],[Version Price]]*FACT_INCLUDES[[#This Row],[Quantity]]</f>
        <v>307.32644839510397</v>
      </c>
      <c r="S442" s="51">
        <f>FACT_INCLUDES[[#This Row],[Amount]]*(1-FACT_INCLUDES[[#This Row],[Order Discount]])</f>
        <v>307.32644839510397</v>
      </c>
      <c r="T442" s="51">
        <f t="shared" si="6"/>
        <v>1915.7607209068506</v>
      </c>
      <c r="U442" s="57">
        <f>FACT_INCLUDES[[#This Row],[Income]]/FACT_INCLUDES[[#This Row],[Total Order Income]]</f>
        <v>0.16042005927004649</v>
      </c>
      <c r="V442" s="33">
        <f>IF(FACT_INCLUDES[[#This Row],[Order Gap]]&gt;10, 1, 0)/COUNTIFS(FACT_INCLUDES[Order ID], FACT_INCLUDES[[#This Row],[Order ID]])</f>
        <v>0</v>
      </c>
      <c r="W442" s="33">
        <f>IF(FACT_INCLUDES[[#This Row],[Order Type]]="Online", 1, 0)/COUNTIFS(FACT_INCLUDES[Order ID], FACT_INCLUDES[[#This Row],[Order ID]])</f>
        <v>0</v>
      </c>
      <c r="X442" s="52">
        <v>622.92049798867822</v>
      </c>
      <c r="Y442" s="52">
        <v>512.63993048277621</v>
      </c>
      <c r="Z442" s="64">
        <f>IF(FACT_INCLUDES[[#This Row],[Order Type]]="Online", 1, 0)*FACT_INCLUDES[[#This Row],[Income]]</f>
        <v>0</v>
      </c>
    </row>
    <row r="443" spans="1:26" x14ac:dyDescent="0.3">
      <c r="A443" s="4">
        <v>173</v>
      </c>
      <c r="B443" s="4">
        <v>78</v>
      </c>
      <c r="C443" s="4">
        <v>824</v>
      </c>
      <c r="D443" s="58">
        <v>5</v>
      </c>
      <c r="E443" s="28">
        <f>VLOOKUP(FACT_INCLUDES[[#This Row],[Order ID]], ORDERS[], 2)</f>
        <v>40238.997370192767</v>
      </c>
      <c r="F443" s="28">
        <f>VLOOKUP(FACT_INCLUDES[[#This Row],[Order ID]], ORDERS[], 3)</f>
        <v>40238.997370192767</v>
      </c>
      <c r="G443" s="4" t="str">
        <f>VLOOKUP(FACT_INCLUDES[[#This Row],[Order ID]], ORDERS[], 4)</f>
        <v>In-Store</v>
      </c>
      <c r="H443" s="4" t="str">
        <f>VLOOKUP(FACT_INCLUDES[[#This Row],[Order ID]], ORDERS[], 5)</f>
        <v>ZMT7789@gmail.com</v>
      </c>
      <c r="I443" s="4">
        <f>VLOOKUP(FACT_INCLUDES[[#This Row],[Order ID]], ORDERS[], 6)</f>
        <v>37</v>
      </c>
      <c r="J443" s="54">
        <f>VLOOKUP(FACT_INCLUDES[[#This Row],[Order ID]], ORDERS[], 7)</f>
        <v>0</v>
      </c>
      <c r="K443" s="33">
        <v>0</v>
      </c>
      <c r="L443" s="4">
        <f>VLOOKUP(FACT_INCLUDES[[#This Row],[DW Version]], VERSIONS[], 2)</f>
        <v>83</v>
      </c>
      <c r="M443" s="4">
        <f>VLOOKUP(FACT_INCLUDES[[#This Row],[DW Version]], VERSIONS[], 3)</f>
        <v>12.5</v>
      </c>
      <c r="N443" s="4" t="str">
        <f>VLOOKUP(FACT_INCLUDES[[#This Row],[DW Version]], VERSIONS[], 4)</f>
        <v>black</v>
      </c>
      <c r="O443" s="51">
        <f>VLOOKUP(FACT_INCLUDES[[#This Row],[DW Version]], VERSIONS[], 5)</f>
        <v>185.40166038102728</v>
      </c>
      <c r="P443" s="4" t="str">
        <f>VLOOKUP(FACT_INCLUDES[[#This Row],[DW Version]], VERSIONS[], 6)</f>
        <v>Dri-FIT Academy Pants</v>
      </c>
      <c r="Q443" s="4" t="str">
        <f>VLOOKUP(FACT_INCLUDES[[#This Row],[DW Version]], VERSIONS[], 7)</f>
        <v>Apparel</v>
      </c>
      <c r="R443" s="51">
        <f>FACT_INCLUDES[[#This Row],[Version Price]]*FACT_INCLUDES[[#This Row],[Quantity]]</f>
        <v>927.00830190513648</v>
      </c>
      <c r="S443" s="51">
        <f>FACT_INCLUDES[[#This Row],[Amount]]*(1-FACT_INCLUDES[[#This Row],[Order Discount]])</f>
        <v>927.00830190513648</v>
      </c>
      <c r="T443" s="51">
        <f t="shared" si="6"/>
        <v>1915.7607209068506</v>
      </c>
      <c r="U443" s="57">
        <f>FACT_INCLUDES[[#This Row],[Income]]/FACT_INCLUDES[[#This Row],[Total Order Income]]</f>
        <v>0.48388522208886553</v>
      </c>
      <c r="V443" s="33">
        <f>IF(FACT_INCLUDES[[#This Row],[Order Gap]]&gt;10, 1, 0)/COUNTIFS(FACT_INCLUDES[Order ID], FACT_INCLUDES[[#This Row],[Order ID]])</f>
        <v>0</v>
      </c>
      <c r="W443" s="33">
        <f>IF(FACT_INCLUDES[[#This Row],[Order Type]]="Online", 1, 0)/COUNTIFS(FACT_INCLUDES[Order ID], FACT_INCLUDES[[#This Row],[Order ID]])</f>
        <v>0</v>
      </c>
      <c r="X443" s="52">
        <v>622.92049798867822</v>
      </c>
      <c r="Y443" s="52">
        <v>512.63993048277621</v>
      </c>
      <c r="Z443" s="64">
        <f>IF(FACT_INCLUDES[[#This Row],[Order Type]]="Online", 1, 0)*FACT_INCLUDES[[#This Row],[Income]]</f>
        <v>0</v>
      </c>
    </row>
    <row r="444" spans="1:26" x14ac:dyDescent="0.3">
      <c r="A444" s="4">
        <v>174</v>
      </c>
      <c r="B444" s="4">
        <v>78</v>
      </c>
      <c r="C444" s="4">
        <v>979</v>
      </c>
      <c r="D444" s="58">
        <v>1</v>
      </c>
      <c r="E444" s="28">
        <f>VLOOKUP(FACT_INCLUDES[[#This Row],[Order ID]], ORDERS[], 2)</f>
        <v>40238.997370192767</v>
      </c>
      <c r="F444" s="28">
        <f>VLOOKUP(FACT_INCLUDES[[#This Row],[Order ID]], ORDERS[], 3)</f>
        <v>40238.997370192767</v>
      </c>
      <c r="G444" s="4" t="str">
        <f>VLOOKUP(FACT_INCLUDES[[#This Row],[Order ID]], ORDERS[], 4)</f>
        <v>In-Store</v>
      </c>
      <c r="H444" s="4" t="str">
        <f>VLOOKUP(FACT_INCLUDES[[#This Row],[Order ID]], ORDERS[], 5)</f>
        <v>ZMT7789@gmail.com</v>
      </c>
      <c r="I444" s="4">
        <f>VLOOKUP(FACT_INCLUDES[[#This Row],[Order ID]], ORDERS[], 6)</f>
        <v>37</v>
      </c>
      <c r="J444" s="54">
        <f>VLOOKUP(FACT_INCLUDES[[#This Row],[Order ID]], ORDERS[], 7)</f>
        <v>0</v>
      </c>
      <c r="K444" s="33">
        <v>0</v>
      </c>
      <c r="L444" s="4">
        <f>VLOOKUP(FACT_INCLUDES[[#This Row],[DW Version]], VERSIONS[], 2)</f>
        <v>99</v>
      </c>
      <c r="M444" s="4">
        <f>VLOOKUP(FACT_INCLUDES[[#This Row],[DW Version]], VERSIONS[], 3)</f>
        <v>12.5</v>
      </c>
      <c r="N444" s="4" t="str">
        <f>VLOOKUP(FACT_INCLUDES[[#This Row],[DW Version]], VERSIONS[], 4)</f>
        <v>white</v>
      </c>
      <c r="O444" s="51">
        <f>VLOOKUP(FACT_INCLUDES[[#This Row],[DW Version]], VERSIONS[], 5)</f>
        <v>298.157942316689</v>
      </c>
      <c r="P444" s="4" t="str">
        <f>VLOOKUP(FACT_INCLUDES[[#This Row],[DW Version]], VERSIONS[], 6)</f>
        <v>Flex Training Hoodie</v>
      </c>
      <c r="Q444" s="4" t="str">
        <f>VLOOKUP(FACT_INCLUDES[[#This Row],[DW Version]], VERSIONS[], 7)</f>
        <v>Apparel</v>
      </c>
      <c r="R444" s="51">
        <f>FACT_INCLUDES[[#This Row],[Version Price]]*FACT_INCLUDES[[#This Row],[Quantity]]</f>
        <v>298.157942316689</v>
      </c>
      <c r="S444" s="51">
        <f>FACT_INCLUDES[[#This Row],[Amount]]*(1-FACT_INCLUDES[[#This Row],[Order Discount]])</f>
        <v>298.157942316689</v>
      </c>
      <c r="T444" s="51">
        <f t="shared" si="6"/>
        <v>1915.7607209068506</v>
      </c>
      <c r="U444" s="57">
        <f>FACT_INCLUDES[[#This Row],[Income]]/FACT_INCLUDES[[#This Row],[Total Order Income]]</f>
        <v>0.15563422877547672</v>
      </c>
      <c r="V444" s="33">
        <f>IF(FACT_INCLUDES[[#This Row],[Order Gap]]&gt;10, 1, 0)/COUNTIFS(FACT_INCLUDES[Order ID], FACT_INCLUDES[[#This Row],[Order ID]])</f>
        <v>0</v>
      </c>
      <c r="W444" s="33">
        <f>IF(FACT_INCLUDES[[#This Row],[Order Type]]="Online", 1, 0)/COUNTIFS(FACT_INCLUDES[Order ID], FACT_INCLUDES[[#This Row],[Order ID]])</f>
        <v>0</v>
      </c>
      <c r="X444" s="52">
        <v>622.92049798867822</v>
      </c>
      <c r="Y444" s="52">
        <v>512.63993048277621</v>
      </c>
      <c r="Z444" s="64">
        <f>IF(FACT_INCLUDES[[#This Row],[Order Type]]="Online", 1, 0)*FACT_INCLUDES[[#This Row],[Income]]</f>
        <v>0</v>
      </c>
    </row>
    <row r="445" spans="1:26" x14ac:dyDescent="0.3">
      <c r="A445" s="4">
        <v>279</v>
      </c>
      <c r="B445" s="4">
        <v>133</v>
      </c>
      <c r="C445" s="4">
        <v>143</v>
      </c>
      <c r="D445" s="58">
        <v>3</v>
      </c>
      <c r="E445" s="28">
        <f>VLOOKUP(FACT_INCLUDES[[#This Row],[Order ID]], ORDERS[], 2)</f>
        <v>40452.545864159132</v>
      </c>
      <c r="F445" s="28">
        <f>VLOOKUP(FACT_INCLUDES[[#This Row],[Order ID]], ORDERS[], 3)</f>
        <v>40452.545864159132</v>
      </c>
      <c r="G445" s="4" t="str">
        <f>VLOOKUP(FACT_INCLUDES[[#This Row],[Order ID]], ORDERS[], 4)</f>
        <v>In-Store</v>
      </c>
      <c r="H445" s="4" t="str">
        <f>VLOOKUP(FACT_INCLUDES[[#This Row],[Order ID]], ORDERS[], 5)</f>
        <v>NKX5706@gmail.com</v>
      </c>
      <c r="I445" s="4">
        <f>VLOOKUP(FACT_INCLUDES[[#This Row],[Order ID]], ORDERS[], 6)</f>
        <v>18</v>
      </c>
      <c r="J445" s="54">
        <f>VLOOKUP(FACT_INCLUDES[[#This Row],[Order ID]], ORDERS[], 7)</f>
        <v>0</v>
      </c>
      <c r="K445" s="33">
        <v>0</v>
      </c>
      <c r="L445" s="4">
        <f>VLOOKUP(FACT_INCLUDES[[#This Row],[DW Version]], VERSIONS[], 2)</f>
        <v>14</v>
      </c>
      <c r="M445" s="4">
        <f>VLOOKUP(FACT_INCLUDES[[#This Row],[DW Version]], VERSIONS[], 3)</f>
        <v>10</v>
      </c>
      <c r="N445" s="4" t="str">
        <f>VLOOKUP(FACT_INCLUDES[[#This Row],[DW Version]], VERSIONS[], 4)</f>
        <v>red</v>
      </c>
      <c r="O445" s="51">
        <f>VLOOKUP(FACT_INCLUDES[[#This Row],[DW Version]], VERSIONS[], 5)</f>
        <v>81.781374864499753</v>
      </c>
      <c r="P445" s="4" t="str">
        <f>VLOOKUP(FACT_INCLUDES[[#This Row],[DW Version]], VERSIONS[], 6)</f>
        <v>ZoomX</v>
      </c>
      <c r="Q445" s="4" t="str">
        <f>VLOOKUP(FACT_INCLUDES[[#This Row],[DW Version]], VERSIONS[], 7)</f>
        <v>Shoe</v>
      </c>
      <c r="R445" s="51">
        <f>FACT_INCLUDES[[#This Row],[Version Price]]*FACT_INCLUDES[[#This Row],[Quantity]]</f>
        <v>245.34412459349926</v>
      </c>
      <c r="S445" s="51">
        <f>FACT_INCLUDES[[#This Row],[Amount]]*(1-FACT_INCLUDES[[#This Row],[Order Discount]])</f>
        <v>245.34412459349926</v>
      </c>
      <c r="T445" s="51">
        <f t="shared" si="6"/>
        <v>1423.5793556403305</v>
      </c>
      <c r="U445" s="57">
        <f>FACT_INCLUDES[[#This Row],[Income]]/FACT_INCLUDES[[#This Row],[Total Order Income]]</f>
        <v>0.17234313185382116</v>
      </c>
      <c r="V445" s="33">
        <f>IF(FACT_INCLUDES[[#This Row],[Order Gap]]&gt;10, 1, 0)/COUNTIFS(FACT_INCLUDES[Order ID], FACT_INCLUDES[[#This Row],[Order ID]])</f>
        <v>0</v>
      </c>
      <c r="W445" s="33">
        <f>IF(FACT_INCLUDES[[#This Row],[Order Type]]="Online", 1, 0)/COUNTIFS(FACT_INCLUDES[Order ID], FACT_INCLUDES[[#This Row],[Order ID]])</f>
        <v>0</v>
      </c>
      <c r="X445" s="52">
        <v>622.92049798867822</v>
      </c>
      <c r="Y445" s="52">
        <v>512.63993048277621</v>
      </c>
      <c r="Z445" s="64">
        <f>IF(FACT_INCLUDES[[#This Row],[Order Type]]="Online", 1, 0)*FACT_INCLUDES[[#This Row],[Income]]</f>
        <v>0</v>
      </c>
    </row>
    <row r="446" spans="1:26" x14ac:dyDescent="0.3">
      <c r="A446" s="4">
        <v>280</v>
      </c>
      <c r="B446" s="4">
        <v>133</v>
      </c>
      <c r="C446" s="4">
        <v>309</v>
      </c>
      <c r="D446" s="58">
        <v>3</v>
      </c>
      <c r="E446" s="28">
        <f>VLOOKUP(FACT_INCLUDES[[#This Row],[Order ID]], ORDERS[], 2)</f>
        <v>40452.545864159132</v>
      </c>
      <c r="F446" s="28">
        <f>VLOOKUP(FACT_INCLUDES[[#This Row],[Order ID]], ORDERS[], 3)</f>
        <v>40452.545864159132</v>
      </c>
      <c r="G446" s="4" t="str">
        <f>VLOOKUP(FACT_INCLUDES[[#This Row],[Order ID]], ORDERS[], 4)</f>
        <v>In-Store</v>
      </c>
      <c r="H446" s="4" t="str">
        <f>VLOOKUP(FACT_INCLUDES[[#This Row],[Order ID]], ORDERS[], 5)</f>
        <v>NKX5706@gmail.com</v>
      </c>
      <c r="I446" s="4">
        <f>VLOOKUP(FACT_INCLUDES[[#This Row],[Order ID]], ORDERS[], 6)</f>
        <v>18</v>
      </c>
      <c r="J446" s="54">
        <f>VLOOKUP(FACT_INCLUDES[[#This Row],[Order ID]], ORDERS[], 7)</f>
        <v>0</v>
      </c>
      <c r="K446" s="33">
        <v>0</v>
      </c>
      <c r="L446" s="4">
        <f>VLOOKUP(FACT_INCLUDES[[#This Row],[DW Version]], VERSIONS[], 2)</f>
        <v>31</v>
      </c>
      <c r="M446" s="4">
        <f>VLOOKUP(FACT_INCLUDES[[#This Row],[DW Version]], VERSIONS[], 3)</f>
        <v>7.5</v>
      </c>
      <c r="N446" s="4" t="str">
        <f>VLOOKUP(FACT_INCLUDES[[#This Row],[DW Version]], VERSIONS[], 4)</f>
        <v>purple lilac</v>
      </c>
      <c r="O446" s="51">
        <f>VLOOKUP(FACT_INCLUDES[[#This Row],[DW Version]], VERSIONS[], 5)</f>
        <v>392.74507701561038</v>
      </c>
      <c r="P446" s="4" t="str">
        <f>VLOOKUP(FACT_INCLUDES[[#This Row],[DW Version]], VERSIONS[], 6)</f>
        <v>React Element 55</v>
      </c>
      <c r="Q446" s="4" t="str">
        <f>VLOOKUP(FACT_INCLUDES[[#This Row],[DW Version]], VERSIONS[], 7)</f>
        <v>Shoe</v>
      </c>
      <c r="R446" s="51">
        <f>FACT_INCLUDES[[#This Row],[Version Price]]*FACT_INCLUDES[[#This Row],[Quantity]]</f>
        <v>1178.2352310468311</v>
      </c>
      <c r="S446" s="51">
        <f>FACT_INCLUDES[[#This Row],[Amount]]*(1-FACT_INCLUDES[[#This Row],[Order Discount]])</f>
        <v>1178.2352310468311</v>
      </c>
      <c r="T446" s="51">
        <f t="shared" si="6"/>
        <v>1423.5793556403305</v>
      </c>
      <c r="U446" s="57">
        <f>FACT_INCLUDES[[#This Row],[Income]]/FACT_INCLUDES[[#This Row],[Total Order Income]]</f>
        <v>0.82765686814617878</v>
      </c>
      <c r="V446" s="33">
        <f>IF(FACT_INCLUDES[[#This Row],[Order Gap]]&gt;10, 1, 0)/COUNTIFS(FACT_INCLUDES[Order ID], FACT_INCLUDES[[#This Row],[Order ID]])</f>
        <v>0</v>
      </c>
      <c r="W446" s="33">
        <f>IF(FACT_INCLUDES[[#This Row],[Order Type]]="Online", 1, 0)/COUNTIFS(FACT_INCLUDES[Order ID], FACT_INCLUDES[[#This Row],[Order ID]])</f>
        <v>0</v>
      </c>
      <c r="X446" s="52">
        <v>622.92049798867822</v>
      </c>
      <c r="Y446" s="52">
        <v>512.63993048277621</v>
      </c>
      <c r="Z446" s="64">
        <f>IF(FACT_INCLUDES[[#This Row],[Order Type]]="Online", 1, 0)*FACT_INCLUDES[[#This Row],[Income]]</f>
        <v>0</v>
      </c>
    </row>
    <row r="447" spans="1:26" x14ac:dyDescent="0.3">
      <c r="A447" s="4">
        <v>285</v>
      </c>
      <c r="B447" s="4">
        <v>136</v>
      </c>
      <c r="C447" s="4">
        <v>474</v>
      </c>
      <c r="D447" s="58">
        <v>2</v>
      </c>
      <c r="E447" s="28">
        <f>VLOOKUP(FACT_INCLUDES[[#This Row],[Order ID]], ORDERS[], 2)</f>
        <v>40340.465679790112</v>
      </c>
      <c r="F447" s="28">
        <f>VLOOKUP(FACT_INCLUDES[[#This Row],[Order ID]], ORDERS[], 3)</f>
        <v>40351.465679790112</v>
      </c>
      <c r="G447" s="4" t="str">
        <f>VLOOKUP(FACT_INCLUDES[[#This Row],[Order ID]], ORDERS[], 4)</f>
        <v>Online</v>
      </c>
      <c r="H447" s="4" t="str">
        <f>VLOOKUP(FACT_INCLUDES[[#This Row],[Order ID]], ORDERS[], 5)</f>
        <v>CRW8148@gmail.com</v>
      </c>
      <c r="I447" s="4">
        <f>VLOOKUP(FACT_INCLUDES[[#This Row],[Order ID]], ORDERS[], 6)</f>
        <v>0</v>
      </c>
      <c r="J447" s="54">
        <f>VLOOKUP(FACT_INCLUDES[[#This Row],[Order ID]], ORDERS[], 7)</f>
        <v>0</v>
      </c>
      <c r="K447" s="33">
        <v>11</v>
      </c>
      <c r="L447" s="4">
        <f>VLOOKUP(FACT_INCLUDES[[#This Row],[DW Version]], VERSIONS[], 2)</f>
        <v>50</v>
      </c>
      <c r="M447" s="4">
        <f>VLOOKUP(FACT_INCLUDES[[#This Row],[DW Version]], VERSIONS[], 3)</f>
        <v>6.5</v>
      </c>
      <c r="N447" s="4" t="str">
        <f>VLOOKUP(FACT_INCLUDES[[#This Row],[DW Version]], VERSIONS[], 4)</f>
        <v>red</v>
      </c>
      <c r="O447" s="51">
        <f>VLOOKUP(FACT_INCLUDES[[#This Row],[DW Version]], VERSIONS[], 5)</f>
        <v>214.21174219426481</v>
      </c>
      <c r="P447" s="4" t="str">
        <f>VLOOKUP(FACT_INCLUDES[[#This Row],[DW Version]], VERSIONS[], 6)</f>
        <v>Air Zoom Elite</v>
      </c>
      <c r="Q447" s="4" t="str">
        <f>VLOOKUP(FACT_INCLUDES[[#This Row],[DW Version]], VERSIONS[], 7)</f>
        <v>Shoe</v>
      </c>
      <c r="R447" s="51">
        <f>FACT_INCLUDES[[#This Row],[Version Price]]*FACT_INCLUDES[[#This Row],[Quantity]]</f>
        <v>428.42348438852963</v>
      </c>
      <c r="S447" s="51">
        <f>FACT_INCLUDES[[#This Row],[Amount]]*(1-FACT_INCLUDES[[#This Row],[Order Discount]])</f>
        <v>428.42348438852963</v>
      </c>
      <c r="T447" s="51">
        <f t="shared" si="6"/>
        <v>428.42348438852963</v>
      </c>
      <c r="U447" s="57">
        <f>FACT_INCLUDES[[#This Row],[Income]]/FACT_INCLUDES[[#This Row],[Total Order Income]]</f>
        <v>1</v>
      </c>
      <c r="V447" s="33">
        <f>IF(FACT_INCLUDES[[#This Row],[Order Gap]]&gt;10, 1, 0)/COUNTIFS(FACT_INCLUDES[Order ID], FACT_INCLUDES[[#This Row],[Order ID]])</f>
        <v>1</v>
      </c>
      <c r="W447" s="33">
        <f>IF(FACT_INCLUDES[[#This Row],[Order Type]]="Online", 1, 0)/COUNTIFS(FACT_INCLUDES[Order ID], FACT_INCLUDES[[#This Row],[Order ID]])</f>
        <v>1</v>
      </c>
      <c r="X447" s="52">
        <v>622.92049798867822</v>
      </c>
      <c r="Y447" s="52">
        <v>512.63993048277621</v>
      </c>
      <c r="Z447" s="64">
        <f>IF(FACT_INCLUDES[[#This Row],[Order Type]]="Online", 1, 0)*FACT_INCLUDES[[#This Row],[Income]]</f>
        <v>428.42348438852963</v>
      </c>
    </row>
    <row r="448" spans="1:26" x14ac:dyDescent="0.3">
      <c r="A448" s="4">
        <v>306</v>
      </c>
      <c r="B448" s="4">
        <v>148</v>
      </c>
      <c r="C448" s="4">
        <v>330</v>
      </c>
      <c r="D448" s="58">
        <v>4</v>
      </c>
      <c r="E448" s="28">
        <f>VLOOKUP(FACT_INCLUDES[[#This Row],[Order ID]], ORDERS[], 2)</f>
        <v>40404.783758969599</v>
      </c>
      <c r="F448" s="28">
        <f>VLOOKUP(FACT_INCLUDES[[#This Row],[Order ID]], ORDERS[], 3)</f>
        <v>40404.783758969599</v>
      </c>
      <c r="G448" s="4" t="str">
        <f>VLOOKUP(FACT_INCLUDES[[#This Row],[Order ID]], ORDERS[], 4)</f>
        <v>In-Store</v>
      </c>
      <c r="H448" s="4" t="str">
        <f>VLOOKUP(FACT_INCLUDES[[#This Row],[Order ID]], ORDERS[], 5)</f>
        <v>OTE1595@gmail.com</v>
      </c>
      <c r="I448" s="4">
        <f>VLOOKUP(FACT_INCLUDES[[#This Row],[Order ID]], ORDERS[], 6)</f>
        <v>47</v>
      </c>
      <c r="J448" s="54">
        <f>VLOOKUP(FACT_INCLUDES[[#This Row],[Order ID]], ORDERS[], 7)</f>
        <v>0</v>
      </c>
      <c r="K448" s="33">
        <v>0</v>
      </c>
      <c r="L448" s="4">
        <f>VLOOKUP(FACT_INCLUDES[[#This Row],[DW Version]], VERSIONS[], 2)</f>
        <v>34</v>
      </c>
      <c r="M448" s="4">
        <f>VLOOKUP(FACT_INCLUDES[[#This Row],[DW Version]], VERSIONS[], 3)</f>
        <v>3</v>
      </c>
      <c r="N448" s="4" t="str">
        <f>VLOOKUP(FACT_INCLUDES[[#This Row],[DW Version]], VERSIONS[], 4)</f>
        <v>white</v>
      </c>
      <c r="O448" s="51">
        <f>VLOOKUP(FACT_INCLUDES[[#This Row],[DW Version]], VERSIONS[], 5)</f>
        <v>220.83541884753282</v>
      </c>
      <c r="P448" s="4" t="str">
        <f>VLOOKUP(FACT_INCLUDES[[#This Row],[DW Version]], VERSIONS[], 6)</f>
        <v>Zoom Vomero</v>
      </c>
      <c r="Q448" s="4" t="str">
        <f>VLOOKUP(FACT_INCLUDES[[#This Row],[DW Version]], VERSIONS[], 7)</f>
        <v>Shoe</v>
      </c>
      <c r="R448" s="51">
        <f>FACT_INCLUDES[[#This Row],[Version Price]]*FACT_INCLUDES[[#This Row],[Quantity]]</f>
        <v>883.34167539013129</v>
      </c>
      <c r="S448" s="51">
        <f>FACT_INCLUDES[[#This Row],[Amount]]*(1-FACT_INCLUDES[[#This Row],[Order Discount]])</f>
        <v>883.34167539013129</v>
      </c>
      <c r="T448" s="51">
        <f t="shared" si="6"/>
        <v>1922.7044283999221</v>
      </c>
      <c r="U448" s="57">
        <f>FACT_INCLUDES[[#This Row],[Income]]/FACT_INCLUDES[[#This Row],[Total Order Income]]</f>
        <v>0.45942666087540546</v>
      </c>
      <c r="V448" s="33">
        <f>IF(FACT_INCLUDES[[#This Row],[Order Gap]]&gt;10, 1, 0)/COUNTIFS(FACT_INCLUDES[Order ID], FACT_INCLUDES[[#This Row],[Order ID]])</f>
        <v>0</v>
      </c>
      <c r="W448" s="33">
        <f>IF(FACT_INCLUDES[[#This Row],[Order Type]]="Online", 1, 0)/COUNTIFS(FACT_INCLUDES[Order ID], FACT_INCLUDES[[#This Row],[Order ID]])</f>
        <v>0</v>
      </c>
      <c r="X448" s="52">
        <v>622.92049798867822</v>
      </c>
      <c r="Y448" s="52">
        <v>512.63993048277621</v>
      </c>
      <c r="Z448" s="64">
        <f>IF(FACT_INCLUDES[[#This Row],[Order Type]]="Online", 1, 0)*FACT_INCLUDES[[#This Row],[Income]]</f>
        <v>0</v>
      </c>
    </row>
    <row r="449" spans="1:26" x14ac:dyDescent="0.3">
      <c r="A449" s="4">
        <v>307</v>
      </c>
      <c r="B449" s="4">
        <v>148</v>
      </c>
      <c r="C449" s="4">
        <v>977</v>
      </c>
      <c r="D449" s="58">
        <v>4</v>
      </c>
      <c r="E449" s="28">
        <f>VLOOKUP(FACT_INCLUDES[[#This Row],[Order ID]], ORDERS[], 2)</f>
        <v>40404.783758969599</v>
      </c>
      <c r="F449" s="28">
        <f>VLOOKUP(FACT_INCLUDES[[#This Row],[Order ID]], ORDERS[], 3)</f>
        <v>40404.783758969599</v>
      </c>
      <c r="G449" s="4" t="str">
        <f>VLOOKUP(FACT_INCLUDES[[#This Row],[Order ID]], ORDERS[], 4)</f>
        <v>In-Store</v>
      </c>
      <c r="H449" s="4" t="str">
        <f>VLOOKUP(FACT_INCLUDES[[#This Row],[Order ID]], ORDERS[], 5)</f>
        <v>OTE1595@gmail.com</v>
      </c>
      <c r="I449" s="4">
        <f>VLOOKUP(FACT_INCLUDES[[#This Row],[Order ID]], ORDERS[], 6)</f>
        <v>47</v>
      </c>
      <c r="J449" s="54">
        <f>VLOOKUP(FACT_INCLUDES[[#This Row],[Order ID]], ORDERS[], 7)</f>
        <v>0</v>
      </c>
      <c r="K449" s="33">
        <v>0</v>
      </c>
      <c r="L449" s="4">
        <f>VLOOKUP(FACT_INCLUDES[[#This Row],[DW Version]], VERSIONS[], 2)</f>
        <v>99</v>
      </c>
      <c r="M449" s="4">
        <f>VLOOKUP(FACT_INCLUDES[[#This Row],[DW Version]], VERSIONS[], 3)</f>
        <v>10.5</v>
      </c>
      <c r="N449" s="4" t="str">
        <f>VLOOKUP(FACT_INCLUDES[[#This Row],[DW Version]], VERSIONS[], 4)</f>
        <v>white</v>
      </c>
      <c r="O449" s="51">
        <f>VLOOKUP(FACT_INCLUDES[[#This Row],[DW Version]], VERSIONS[], 5)</f>
        <v>259.84068825244771</v>
      </c>
      <c r="P449" s="4" t="str">
        <f>VLOOKUP(FACT_INCLUDES[[#This Row],[DW Version]], VERSIONS[], 6)</f>
        <v>Flex Training Hoodie</v>
      </c>
      <c r="Q449" s="4" t="str">
        <f>VLOOKUP(FACT_INCLUDES[[#This Row],[DW Version]], VERSIONS[], 7)</f>
        <v>Apparel</v>
      </c>
      <c r="R449" s="51">
        <f>FACT_INCLUDES[[#This Row],[Version Price]]*FACT_INCLUDES[[#This Row],[Quantity]]</f>
        <v>1039.3627530097908</v>
      </c>
      <c r="S449" s="51">
        <f>FACT_INCLUDES[[#This Row],[Amount]]*(1-FACT_INCLUDES[[#This Row],[Order Discount]])</f>
        <v>1039.3627530097908</v>
      </c>
      <c r="T449" s="51">
        <f t="shared" si="6"/>
        <v>1922.7044283999221</v>
      </c>
      <c r="U449" s="57">
        <f>FACT_INCLUDES[[#This Row],[Income]]/FACT_INCLUDES[[#This Row],[Total Order Income]]</f>
        <v>0.5405733391245946</v>
      </c>
      <c r="V449" s="33">
        <f>IF(FACT_INCLUDES[[#This Row],[Order Gap]]&gt;10, 1, 0)/COUNTIFS(FACT_INCLUDES[Order ID], FACT_INCLUDES[[#This Row],[Order ID]])</f>
        <v>0</v>
      </c>
      <c r="W449" s="33">
        <f>IF(FACT_INCLUDES[[#This Row],[Order Type]]="Online", 1, 0)/COUNTIFS(FACT_INCLUDES[Order ID], FACT_INCLUDES[[#This Row],[Order ID]])</f>
        <v>0</v>
      </c>
      <c r="X449" s="52">
        <v>622.92049798867822</v>
      </c>
      <c r="Y449" s="52">
        <v>512.63993048277621</v>
      </c>
      <c r="Z449" s="64">
        <f>IF(FACT_INCLUDES[[#This Row],[Order Type]]="Online", 1, 0)*FACT_INCLUDES[[#This Row],[Income]]</f>
        <v>0</v>
      </c>
    </row>
    <row r="450" spans="1:26" x14ac:dyDescent="0.3">
      <c r="A450" s="4">
        <v>319</v>
      </c>
      <c r="B450" s="4">
        <v>155</v>
      </c>
      <c r="C450" s="4">
        <v>90</v>
      </c>
      <c r="D450" s="58">
        <v>3</v>
      </c>
      <c r="E450" s="28">
        <f>VLOOKUP(FACT_INCLUDES[[#This Row],[Order ID]], ORDERS[], 2)</f>
        <v>40215.757295142706</v>
      </c>
      <c r="F450" s="28">
        <f>VLOOKUP(FACT_INCLUDES[[#This Row],[Order ID]], ORDERS[], 3)</f>
        <v>40215.757295142706</v>
      </c>
      <c r="G450" s="4" t="str">
        <f>VLOOKUP(FACT_INCLUDES[[#This Row],[Order ID]], ORDERS[], 4)</f>
        <v>In-Store</v>
      </c>
      <c r="H450" s="4" t="str">
        <f>VLOOKUP(FACT_INCLUDES[[#This Row],[Order ID]], ORDERS[], 5)</f>
        <v>AXB3326@gmail.com</v>
      </c>
      <c r="I450" s="4">
        <f>VLOOKUP(FACT_INCLUDES[[#This Row],[Order ID]], ORDERS[], 6)</f>
        <v>1</v>
      </c>
      <c r="J450" s="54">
        <f>VLOOKUP(FACT_INCLUDES[[#This Row],[Order ID]], ORDERS[], 7)</f>
        <v>0</v>
      </c>
      <c r="K450" s="33">
        <v>0</v>
      </c>
      <c r="L450" s="4">
        <f>VLOOKUP(FACT_INCLUDES[[#This Row],[DW Version]], VERSIONS[], 2)</f>
        <v>9</v>
      </c>
      <c r="M450" s="4">
        <f>VLOOKUP(FACT_INCLUDES[[#This Row],[DW Version]], VERSIONS[], 3)</f>
        <v>8.5</v>
      </c>
      <c r="N450" s="4" t="str">
        <f>VLOOKUP(FACT_INCLUDES[[#This Row],[DW Version]], VERSIONS[], 4)</f>
        <v>white</v>
      </c>
      <c r="O450" s="51">
        <f>VLOOKUP(FACT_INCLUDES[[#This Row],[DW Version]], VERSIONS[], 5)</f>
        <v>326.15176308045517</v>
      </c>
      <c r="P450" s="4" t="str">
        <f>VLOOKUP(FACT_INCLUDES[[#This Row],[DW Version]], VERSIONS[], 6)</f>
        <v>React</v>
      </c>
      <c r="Q450" s="4" t="str">
        <f>VLOOKUP(FACT_INCLUDES[[#This Row],[DW Version]], VERSIONS[], 7)</f>
        <v>Shoe</v>
      </c>
      <c r="R450" s="51">
        <f>FACT_INCLUDES[[#This Row],[Version Price]]*FACT_INCLUDES[[#This Row],[Quantity]]</f>
        <v>978.45528924136556</v>
      </c>
      <c r="S450" s="51">
        <f>FACT_INCLUDES[[#This Row],[Amount]]*(1-FACT_INCLUDES[[#This Row],[Order Discount]])</f>
        <v>978.45528924136556</v>
      </c>
      <c r="T450" s="51">
        <f t="shared" ref="T450:T513" si="7">SUMIFS(S:S, B:B, B450)</f>
        <v>4409.5893066698736</v>
      </c>
      <c r="U450" s="57">
        <f>FACT_INCLUDES[[#This Row],[Income]]/FACT_INCLUDES[[#This Row],[Total Order Income]]</f>
        <v>0.22189261203109548</v>
      </c>
      <c r="V450" s="33">
        <f>IF(FACT_INCLUDES[[#This Row],[Order Gap]]&gt;10, 1, 0)/COUNTIFS(FACT_INCLUDES[Order ID], FACT_INCLUDES[[#This Row],[Order ID]])</f>
        <v>0</v>
      </c>
      <c r="W450" s="33">
        <f>IF(FACT_INCLUDES[[#This Row],[Order Type]]="Online", 1, 0)/COUNTIFS(FACT_INCLUDES[Order ID], FACT_INCLUDES[[#This Row],[Order ID]])</f>
        <v>0</v>
      </c>
      <c r="X450" s="52">
        <v>622.92049798867822</v>
      </c>
      <c r="Y450" s="52">
        <v>512.63993048277621</v>
      </c>
      <c r="Z450" s="64">
        <f>IF(FACT_INCLUDES[[#This Row],[Order Type]]="Online", 1, 0)*FACT_INCLUDES[[#This Row],[Income]]</f>
        <v>0</v>
      </c>
    </row>
    <row r="451" spans="1:26" x14ac:dyDescent="0.3">
      <c r="A451" s="4">
        <v>320</v>
      </c>
      <c r="B451" s="4">
        <v>155</v>
      </c>
      <c r="C451" s="4">
        <v>446</v>
      </c>
      <c r="D451" s="58">
        <v>4</v>
      </c>
      <c r="E451" s="28">
        <f>VLOOKUP(FACT_INCLUDES[[#This Row],[Order ID]], ORDERS[], 2)</f>
        <v>40215.757295142706</v>
      </c>
      <c r="F451" s="28">
        <f>VLOOKUP(FACT_INCLUDES[[#This Row],[Order ID]], ORDERS[], 3)</f>
        <v>40215.757295142706</v>
      </c>
      <c r="G451" s="4" t="str">
        <f>VLOOKUP(FACT_INCLUDES[[#This Row],[Order ID]], ORDERS[], 4)</f>
        <v>In-Store</v>
      </c>
      <c r="H451" s="4" t="str">
        <f>VLOOKUP(FACT_INCLUDES[[#This Row],[Order ID]], ORDERS[], 5)</f>
        <v>AXB3326@gmail.com</v>
      </c>
      <c r="I451" s="4">
        <f>VLOOKUP(FACT_INCLUDES[[#This Row],[Order ID]], ORDERS[], 6)</f>
        <v>1</v>
      </c>
      <c r="J451" s="54">
        <f>VLOOKUP(FACT_INCLUDES[[#This Row],[Order ID]], ORDERS[], 7)</f>
        <v>0</v>
      </c>
      <c r="K451" s="33">
        <v>0</v>
      </c>
      <c r="L451" s="4">
        <f>VLOOKUP(FACT_INCLUDES[[#This Row],[DW Version]], VERSIONS[], 2)</f>
        <v>46</v>
      </c>
      <c r="M451" s="4">
        <f>VLOOKUP(FACT_INCLUDES[[#This Row],[DW Version]], VERSIONS[], 3)</f>
        <v>7</v>
      </c>
      <c r="N451" s="4" t="str">
        <f>VLOOKUP(FACT_INCLUDES[[#This Row],[DW Version]], VERSIONS[], 4)</f>
        <v>black</v>
      </c>
      <c r="O451" s="51">
        <f>VLOOKUP(FACT_INCLUDES[[#This Row],[DW Version]], VERSIONS[], 5)</f>
        <v>255.49886977532103</v>
      </c>
      <c r="P451" s="4" t="str">
        <f>VLOOKUP(FACT_INCLUDES[[#This Row],[DW Version]], VERSIONS[], 6)</f>
        <v>Nike Basketball</v>
      </c>
      <c r="Q451" s="4" t="str">
        <f>VLOOKUP(FACT_INCLUDES[[#This Row],[DW Version]], VERSIONS[], 7)</f>
        <v>Sport Equipment</v>
      </c>
      <c r="R451" s="51">
        <f>FACT_INCLUDES[[#This Row],[Version Price]]*FACT_INCLUDES[[#This Row],[Quantity]]</f>
        <v>1021.9954791012841</v>
      </c>
      <c r="S451" s="51">
        <f>FACT_INCLUDES[[#This Row],[Amount]]*(1-FACT_INCLUDES[[#This Row],[Order Discount]])</f>
        <v>1021.9954791012841</v>
      </c>
      <c r="T451" s="51">
        <f t="shared" si="7"/>
        <v>4409.5893066698736</v>
      </c>
      <c r="U451" s="57">
        <f>FACT_INCLUDES[[#This Row],[Income]]/FACT_INCLUDES[[#This Row],[Total Order Income]]</f>
        <v>0.23176659049753914</v>
      </c>
      <c r="V451" s="33">
        <f>IF(FACT_INCLUDES[[#This Row],[Order Gap]]&gt;10, 1, 0)/COUNTIFS(FACT_INCLUDES[Order ID], FACT_INCLUDES[[#This Row],[Order ID]])</f>
        <v>0</v>
      </c>
      <c r="W451" s="33">
        <f>IF(FACT_INCLUDES[[#This Row],[Order Type]]="Online", 1, 0)/COUNTIFS(FACT_INCLUDES[Order ID], FACT_INCLUDES[[#This Row],[Order ID]])</f>
        <v>0</v>
      </c>
      <c r="X451" s="52">
        <v>622.92049798867822</v>
      </c>
      <c r="Y451" s="52">
        <v>512.63993048277621</v>
      </c>
      <c r="Z451" s="64">
        <f>IF(FACT_INCLUDES[[#This Row],[Order Type]]="Online", 1, 0)*FACT_INCLUDES[[#This Row],[Income]]</f>
        <v>0</v>
      </c>
    </row>
    <row r="452" spans="1:26" x14ac:dyDescent="0.3">
      <c r="A452" s="4">
        <v>321</v>
      </c>
      <c r="B452" s="4">
        <v>155</v>
      </c>
      <c r="C452" s="4">
        <v>641</v>
      </c>
      <c r="D452" s="58">
        <v>5</v>
      </c>
      <c r="E452" s="28">
        <f>VLOOKUP(FACT_INCLUDES[[#This Row],[Order ID]], ORDERS[], 2)</f>
        <v>40215.757295142706</v>
      </c>
      <c r="F452" s="28">
        <f>VLOOKUP(FACT_INCLUDES[[#This Row],[Order ID]], ORDERS[], 3)</f>
        <v>40215.757295142706</v>
      </c>
      <c r="G452" s="4" t="str">
        <f>VLOOKUP(FACT_INCLUDES[[#This Row],[Order ID]], ORDERS[], 4)</f>
        <v>In-Store</v>
      </c>
      <c r="H452" s="4" t="str">
        <f>VLOOKUP(FACT_INCLUDES[[#This Row],[Order ID]], ORDERS[], 5)</f>
        <v>AXB3326@gmail.com</v>
      </c>
      <c r="I452" s="4">
        <f>VLOOKUP(FACT_INCLUDES[[#This Row],[Order ID]], ORDERS[], 6)</f>
        <v>1</v>
      </c>
      <c r="J452" s="54">
        <f>VLOOKUP(FACT_INCLUDES[[#This Row],[Order ID]], ORDERS[], 7)</f>
        <v>0</v>
      </c>
      <c r="K452" s="33">
        <v>0</v>
      </c>
      <c r="L452" s="4">
        <f>VLOOKUP(FACT_INCLUDES[[#This Row],[DW Version]], VERSIONS[], 2)</f>
        <v>65</v>
      </c>
      <c r="M452" s="4">
        <f>VLOOKUP(FACT_INCLUDES[[#This Row],[DW Version]], VERSIONS[], 3)</f>
        <v>6</v>
      </c>
      <c r="N452" s="4" t="str">
        <f>VLOOKUP(FACT_INCLUDES[[#This Row],[DW Version]], VERSIONS[], 4)</f>
        <v>white</v>
      </c>
      <c r="O452" s="51">
        <f>VLOOKUP(FACT_INCLUDES[[#This Row],[DW Version]], VERSIONS[], 5)</f>
        <v>399.12738153780992</v>
      </c>
      <c r="P452" s="4" t="str">
        <f>VLOOKUP(FACT_INCLUDES[[#This Row],[DW Version]], VERSIONS[], 6)</f>
        <v>Flex Shorts</v>
      </c>
      <c r="Q452" s="4" t="str">
        <f>VLOOKUP(FACT_INCLUDES[[#This Row],[DW Version]], VERSIONS[], 7)</f>
        <v>Apparel</v>
      </c>
      <c r="R452" s="51">
        <f>FACT_INCLUDES[[#This Row],[Version Price]]*FACT_INCLUDES[[#This Row],[Quantity]]</f>
        <v>1995.6369076890496</v>
      </c>
      <c r="S452" s="51">
        <f>FACT_INCLUDES[[#This Row],[Amount]]*(1-FACT_INCLUDES[[#This Row],[Order Discount]])</f>
        <v>1995.6369076890496</v>
      </c>
      <c r="T452" s="51">
        <f t="shared" si="7"/>
        <v>4409.5893066698736</v>
      </c>
      <c r="U452" s="57">
        <f>FACT_INCLUDES[[#This Row],[Income]]/FACT_INCLUDES[[#This Row],[Total Order Income]]</f>
        <v>0.45256752248343884</v>
      </c>
      <c r="V452" s="33">
        <f>IF(FACT_INCLUDES[[#This Row],[Order Gap]]&gt;10, 1, 0)/COUNTIFS(FACT_INCLUDES[Order ID], FACT_INCLUDES[[#This Row],[Order ID]])</f>
        <v>0</v>
      </c>
      <c r="W452" s="33">
        <f>IF(FACT_INCLUDES[[#This Row],[Order Type]]="Online", 1, 0)/COUNTIFS(FACT_INCLUDES[Order ID], FACT_INCLUDES[[#This Row],[Order ID]])</f>
        <v>0</v>
      </c>
      <c r="X452" s="52">
        <v>622.92049798867822</v>
      </c>
      <c r="Y452" s="52">
        <v>512.63993048277621</v>
      </c>
      <c r="Z452" s="64">
        <f>IF(FACT_INCLUDES[[#This Row],[Order Type]]="Online", 1, 0)*FACT_INCLUDES[[#This Row],[Income]]</f>
        <v>0</v>
      </c>
    </row>
    <row r="453" spans="1:26" x14ac:dyDescent="0.3">
      <c r="A453" s="4">
        <v>322</v>
      </c>
      <c r="B453" s="4">
        <v>155</v>
      </c>
      <c r="C453" s="4">
        <v>894</v>
      </c>
      <c r="D453" s="58">
        <v>2</v>
      </c>
      <c r="E453" s="28">
        <f>VLOOKUP(FACT_INCLUDES[[#This Row],[Order ID]], ORDERS[], 2)</f>
        <v>40215.757295142706</v>
      </c>
      <c r="F453" s="28">
        <f>VLOOKUP(FACT_INCLUDES[[#This Row],[Order ID]], ORDERS[], 3)</f>
        <v>40215.757295142706</v>
      </c>
      <c r="G453" s="4" t="str">
        <f>VLOOKUP(FACT_INCLUDES[[#This Row],[Order ID]], ORDERS[], 4)</f>
        <v>In-Store</v>
      </c>
      <c r="H453" s="4" t="str">
        <f>VLOOKUP(FACT_INCLUDES[[#This Row],[Order ID]], ORDERS[], 5)</f>
        <v>AXB3326@gmail.com</v>
      </c>
      <c r="I453" s="4">
        <f>VLOOKUP(FACT_INCLUDES[[#This Row],[Order ID]], ORDERS[], 6)</f>
        <v>1</v>
      </c>
      <c r="J453" s="54">
        <f>VLOOKUP(FACT_INCLUDES[[#This Row],[Order ID]], ORDERS[], 7)</f>
        <v>0</v>
      </c>
      <c r="K453" s="33">
        <v>0</v>
      </c>
      <c r="L453" s="4">
        <f>VLOOKUP(FACT_INCLUDES[[#This Row],[DW Version]], VERSIONS[], 2)</f>
        <v>91</v>
      </c>
      <c r="M453" s="4">
        <f>VLOOKUP(FACT_INCLUDES[[#This Row],[DW Version]], VERSIONS[], 3)</f>
        <v>8</v>
      </c>
      <c r="N453" s="4" t="str">
        <f>VLOOKUP(FACT_INCLUDES[[#This Row],[DW Version]], VERSIONS[], 4)</f>
        <v>white</v>
      </c>
      <c r="O453" s="51">
        <f>VLOOKUP(FACT_INCLUDES[[#This Row],[DW Version]], VERSIONS[], 5)</f>
        <v>206.75081531908745</v>
      </c>
      <c r="P453" s="4" t="str">
        <f>VLOOKUP(FACT_INCLUDES[[#This Row],[DW Version]], VERSIONS[], 6)</f>
        <v>Alphafly NEXT%</v>
      </c>
      <c r="Q453" s="4" t="str">
        <f>VLOOKUP(FACT_INCLUDES[[#This Row],[DW Version]], VERSIONS[], 7)</f>
        <v>Shoe</v>
      </c>
      <c r="R453" s="51">
        <f>FACT_INCLUDES[[#This Row],[Version Price]]*FACT_INCLUDES[[#This Row],[Quantity]]</f>
        <v>413.5016306381749</v>
      </c>
      <c r="S453" s="51">
        <f>FACT_INCLUDES[[#This Row],[Amount]]*(1-FACT_INCLUDES[[#This Row],[Order Discount]])</f>
        <v>413.5016306381749</v>
      </c>
      <c r="T453" s="51">
        <f t="shared" si="7"/>
        <v>4409.5893066698736</v>
      </c>
      <c r="U453" s="57">
        <f>FACT_INCLUDES[[#This Row],[Income]]/FACT_INCLUDES[[#This Row],[Total Order Income]]</f>
        <v>9.3773274987926661E-2</v>
      </c>
      <c r="V453" s="33">
        <f>IF(FACT_INCLUDES[[#This Row],[Order Gap]]&gt;10, 1, 0)/COUNTIFS(FACT_INCLUDES[Order ID], FACT_INCLUDES[[#This Row],[Order ID]])</f>
        <v>0</v>
      </c>
      <c r="W453" s="33">
        <f>IF(FACT_INCLUDES[[#This Row],[Order Type]]="Online", 1, 0)/COUNTIFS(FACT_INCLUDES[Order ID], FACT_INCLUDES[[#This Row],[Order ID]])</f>
        <v>0</v>
      </c>
      <c r="X453" s="52">
        <v>622.92049798867822</v>
      </c>
      <c r="Y453" s="52">
        <v>512.63993048277621</v>
      </c>
      <c r="Z453" s="64">
        <f>IF(FACT_INCLUDES[[#This Row],[Order Type]]="Online", 1, 0)*FACT_INCLUDES[[#This Row],[Income]]</f>
        <v>0</v>
      </c>
    </row>
    <row r="454" spans="1:26" x14ac:dyDescent="0.3">
      <c r="A454" s="4">
        <v>366</v>
      </c>
      <c r="B454" s="4">
        <v>175</v>
      </c>
      <c r="C454" s="4">
        <v>154</v>
      </c>
      <c r="D454" s="58">
        <v>4</v>
      </c>
      <c r="E454" s="28">
        <f>VLOOKUP(FACT_INCLUDES[[#This Row],[Order ID]], ORDERS[], 2)</f>
        <v>40279.113782589651</v>
      </c>
      <c r="F454" s="28">
        <f>VLOOKUP(FACT_INCLUDES[[#This Row],[Order ID]], ORDERS[], 3)</f>
        <v>40292.113782589651</v>
      </c>
      <c r="G454" s="4" t="str">
        <f>VLOOKUP(FACT_INCLUDES[[#This Row],[Order ID]], ORDERS[], 4)</f>
        <v>Online</v>
      </c>
      <c r="H454" s="4" t="str">
        <f>VLOOKUP(FACT_INCLUDES[[#This Row],[Order ID]], ORDERS[], 5)</f>
        <v>QGP8750@gmail.com</v>
      </c>
      <c r="I454" s="4">
        <f>VLOOKUP(FACT_INCLUDES[[#This Row],[Order ID]], ORDERS[], 6)</f>
        <v>0</v>
      </c>
      <c r="J454" s="54">
        <f>VLOOKUP(FACT_INCLUDES[[#This Row],[Order ID]], ORDERS[], 7)</f>
        <v>0</v>
      </c>
      <c r="K454" s="33">
        <v>13</v>
      </c>
      <c r="L454" s="4">
        <f>VLOOKUP(FACT_INCLUDES[[#This Row],[DW Version]], VERSIONS[], 2)</f>
        <v>15</v>
      </c>
      <c r="M454" s="4">
        <f>VLOOKUP(FACT_INCLUDES[[#This Row],[DW Version]], VERSIONS[], 3)</f>
        <v>9</v>
      </c>
      <c r="N454" s="4" t="str">
        <f>VLOOKUP(FACT_INCLUDES[[#This Row],[DW Version]], VERSIONS[], 4)</f>
        <v>white</v>
      </c>
      <c r="O454" s="51">
        <f>VLOOKUP(FACT_INCLUDES[[#This Row],[DW Version]], VERSIONS[], 5)</f>
        <v>293.59585527273117</v>
      </c>
      <c r="P454" s="4" t="str">
        <f>VLOOKUP(FACT_INCLUDES[[#This Row],[DW Version]], VERSIONS[], 6)</f>
        <v>Sportswear Club Fleece</v>
      </c>
      <c r="Q454" s="4" t="str">
        <f>VLOOKUP(FACT_INCLUDES[[#This Row],[DW Version]], VERSIONS[], 7)</f>
        <v>Apparel</v>
      </c>
      <c r="R454" s="51">
        <f>FACT_INCLUDES[[#This Row],[Version Price]]*FACT_INCLUDES[[#This Row],[Quantity]]</f>
        <v>1174.3834210909247</v>
      </c>
      <c r="S454" s="51">
        <f>FACT_INCLUDES[[#This Row],[Amount]]*(1-FACT_INCLUDES[[#This Row],[Order Discount]])</f>
        <v>1174.3834210909247</v>
      </c>
      <c r="T454" s="51">
        <f t="shared" si="7"/>
        <v>1174.3834210909247</v>
      </c>
      <c r="U454" s="57">
        <f>FACT_INCLUDES[[#This Row],[Income]]/FACT_INCLUDES[[#This Row],[Total Order Income]]</f>
        <v>1</v>
      </c>
      <c r="V454" s="33">
        <f>IF(FACT_INCLUDES[[#This Row],[Order Gap]]&gt;10, 1, 0)/COUNTIFS(FACT_INCLUDES[Order ID], FACT_INCLUDES[[#This Row],[Order ID]])</f>
        <v>1</v>
      </c>
      <c r="W454" s="33">
        <f>IF(FACT_INCLUDES[[#This Row],[Order Type]]="Online", 1, 0)/COUNTIFS(FACT_INCLUDES[Order ID], FACT_INCLUDES[[#This Row],[Order ID]])</f>
        <v>1</v>
      </c>
      <c r="X454" s="52">
        <v>622.92049798867822</v>
      </c>
      <c r="Y454" s="52">
        <v>512.63993048277621</v>
      </c>
      <c r="Z454" s="64">
        <f>IF(FACT_INCLUDES[[#This Row],[Order Type]]="Online", 1, 0)*FACT_INCLUDES[[#This Row],[Income]]</f>
        <v>1174.3834210909247</v>
      </c>
    </row>
    <row r="455" spans="1:26" x14ac:dyDescent="0.3">
      <c r="A455" s="4">
        <v>382</v>
      </c>
      <c r="B455" s="4">
        <v>183</v>
      </c>
      <c r="C455" s="4">
        <v>644</v>
      </c>
      <c r="D455" s="58">
        <v>4</v>
      </c>
      <c r="E455" s="28">
        <f>VLOOKUP(FACT_INCLUDES[[#This Row],[Order ID]], ORDERS[], 2)</f>
        <v>40528.919381223554</v>
      </c>
      <c r="F455" s="28">
        <f>VLOOKUP(FACT_INCLUDES[[#This Row],[Order ID]], ORDERS[], 3)</f>
        <v>40528.919381223554</v>
      </c>
      <c r="G455" s="4" t="str">
        <f>VLOOKUP(FACT_INCLUDES[[#This Row],[Order ID]], ORDERS[], 4)</f>
        <v>In-Store</v>
      </c>
      <c r="H455" s="4" t="str">
        <f>VLOOKUP(FACT_INCLUDES[[#This Row],[Order ID]], ORDERS[], 5)</f>
        <v>UAN4819@gmail.com</v>
      </c>
      <c r="I455" s="4">
        <f>VLOOKUP(FACT_INCLUDES[[#This Row],[Order ID]], ORDERS[], 6)</f>
        <v>21</v>
      </c>
      <c r="J455" s="54">
        <f>VLOOKUP(FACT_INCLUDES[[#This Row],[Order ID]], ORDERS[], 7)</f>
        <v>0</v>
      </c>
      <c r="K455" s="33">
        <v>0</v>
      </c>
      <c r="L455" s="4">
        <f>VLOOKUP(FACT_INCLUDES[[#This Row],[DW Version]], VERSIONS[], 2)</f>
        <v>65</v>
      </c>
      <c r="M455" s="4">
        <f>VLOOKUP(FACT_INCLUDES[[#This Row],[DW Version]], VERSIONS[], 3)</f>
        <v>10.5</v>
      </c>
      <c r="N455" s="4" t="str">
        <f>VLOOKUP(FACT_INCLUDES[[#This Row],[DW Version]], VERSIONS[], 4)</f>
        <v>black</v>
      </c>
      <c r="O455" s="51">
        <f>VLOOKUP(FACT_INCLUDES[[#This Row],[DW Version]], VERSIONS[], 5)</f>
        <v>254.74589769113723</v>
      </c>
      <c r="P455" s="4" t="str">
        <f>VLOOKUP(FACT_INCLUDES[[#This Row],[DW Version]], VERSIONS[], 6)</f>
        <v>Flex Shorts</v>
      </c>
      <c r="Q455" s="4" t="str">
        <f>VLOOKUP(FACT_INCLUDES[[#This Row],[DW Version]], VERSIONS[], 7)</f>
        <v>Apparel</v>
      </c>
      <c r="R455" s="51">
        <f>FACT_INCLUDES[[#This Row],[Version Price]]*FACT_INCLUDES[[#This Row],[Quantity]]</f>
        <v>1018.9835907645489</v>
      </c>
      <c r="S455" s="51">
        <f>FACT_INCLUDES[[#This Row],[Amount]]*(1-FACT_INCLUDES[[#This Row],[Order Discount]])</f>
        <v>1018.9835907645489</v>
      </c>
      <c r="T455" s="51">
        <f t="shared" si="7"/>
        <v>1349.8851460603421</v>
      </c>
      <c r="U455" s="57">
        <f>FACT_INCLUDES[[#This Row],[Income]]/FACT_INCLUDES[[#This Row],[Total Order Income]]</f>
        <v>0.75486688162949733</v>
      </c>
      <c r="V455" s="33">
        <f>IF(FACT_INCLUDES[[#This Row],[Order Gap]]&gt;10, 1, 0)/COUNTIFS(FACT_INCLUDES[Order ID], FACT_INCLUDES[[#This Row],[Order ID]])</f>
        <v>0</v>
      </c>
      <c r="W455" s="33">
        <f>IF(FACT_INCLUDES[[#This Row],[Order Type]]="Online", 1, 0)/COUNTIFS(FACT_INCLUDES[Order ID], FACT_INCLUDES[[#This Row],[Order ID]])</f>
        <v>0</v>
      </c>
      <c r="X455" s="52">
        <v>622.92049798867822</v>
      </c>
      <c r="Y455" s="52">
        <v>512.63993048277621</v>
      </c>
      <c r="Z455" s="64">
        <f>IF(FACT_INCLUDES[[#This Row],[Order Type]]="Online", 1, 0)*FACT_INCLUDES[[#This Row],[Income]]</f>
        <v>0</v>
      </c>
    </row>
    <row r="456" spans="1:26" x14ac:dyDescent="0.3">
      <c r="A456" s="4">
        <v>383</v>
      </c>
      <c r="B456" s="4">
        <v>183</v>
      </c>
      <c r="C456" s="4">
        <v>732</v>
      </c>
      <c r="D456" s="58">
        <v>5</v>
      </c>
      <c r="E456" s="28">
        <f>VLOOKUP(FACT_INCLUDES[[#This Row],[Order ID]], ORDERS[], 2)</f>
        <v>40528.919381223554</v>
      </c>
      <c r="F456" s="28">
        <f>VLOOKUP(FACT_INCLUDES[[#This Row],[Order ID]], ORDERS[], 3)</f>
        <v>40528.919381223554</v>
      </c>
      <c r="G456" s="4" t="str">
        <f>VLOOKUP(FACT_INCLUDES[[#This Row],[Order ID]], ORDERS[], 4)</f>
        <v>In-Store</v>
      </c>
      <c r="H456" s="4" t="str">
        <f>VLOOKUP(FACT_INCLUDES[[#This Row],[Order ID]], ORDERS[], 5)</f>
        <v>UAN4819@gmail.com</v>
      </c>
      <c r="I456" s="4">
        <f>VLOOKUP(FACT_INCLUDES[[#This Row],[Order ID]], ORDERS[], 6)</f>
        <v>21</v>
      </c>
      <c r="J456" s="54">
        <f>VLOOKUP(FACT_INCLUDES[[#This Row],[Order ID]], ORDERS[], 7)</f>
        <v>0</v>
      </c>
      <c r="K456" s="33">
        <v>0</v>
      </c>
      <c r="L456" s="4">
        <f>VLOOKUP(FACT_INCLUDES[[#This Row],[DW Version]], VERSIONS[], 2)</f>
        <v>75</v>
      </c>
      <c r="M456" s="4">
        <f>VLOOKUP(FACT_INCLUDES[[#This Row],[DW Version]], VERSIONS[], 3)</f>
        <v>7.5</v>
      </c>
      <c r="N456" s="4" t="str">
        <f>VLOOKUP(FACT_INCLUDES[[#This Row],[DW Version]], VERSIONS[], 4)</f>
        <v>white</v>
      </c>
      <c r="O456" s="51">
        <f>VLOOKUP(FACT_INCLUDES[[#This Row],[DW Version]], VERSIONS[], 5)</f>
        <v>66.18031105915864</v>
      </c>
      <c r="P456" s="4" t="str">
        <f>VLOOKUP(FACT_INCLUDES[[#This Row],[DW Version]], VERSIONS[], 6)</f>
        <v>React Presto</v>
      </c>
      <c r="Q456" s="4" t="str">
        <f>VLOOKUP(FACT_INCLUDES[[#This Row],[DW Version]], VERSIONS[], 7)</f>
        <v>Shoe</v>
      </c>
      <c r="R456" s="51">
        <f>FACT_INCLUDES[[#This Row],[Version Price]]*FACT_INCLUDES[[#This Row],[Quantity]]</f>
        <v>330.90155529579317</v>
      </c>
      <c r="S456" s="51">
        <f>FACT_INCLUDES[[#This Row],[Amount]]*(1-FACT_INCLUDES[[#This Row],[Order Discount]])</f>
        <v>330.90155529579317</v>
      </c>
      <c r="T456" s="51">
        <f t="shared" si="7"/>
        <v>1349.8851460603421</v>
      </c>
      <c r="U456" s="57">
        <f>FACT_INCLUDES[[#This Row],[Income]]/FACT_INCLUDES[[#This Row],[Total Order Income]]</f>
        <v>0.2451331183705027</v>
      </c>
      <c r="V456" s="33">
        <f>IF(FACT_INCLUDES[[#This Row],[Order Gap]]&gt;10, 1, 0)/COUNTIFS(FACT_INCLUDES[Order ID], FACT_INCLUDES[[#This Row],[Order ID]])</f>
        <v>0</v>
      </c>
      <c r="W456" s="33">
        <f>IF(FACT_INCLUDES[[#This Row],[Order Type]]="Online", 1, 0)/COUNTIFS(FACT_INCLUDES[Order ID], FACT_INCLUDES[[#This Row],[Order ID]])</f>
        <v>0</v>
      </c>
      <c r="X456" s="52">
        <v>622.92049798867822</v>
      </c>
      <c r="Y456" s="52">
        <v>512.63993048277621</v>
      </c>
      <c r="Z456" s="64">
        <f>IF(FACT_INCLUDES[[#This Row],[Order Type]]="Online", 1, 0)*FACT_INCLUDES[[#This Row],[Income]]</f>
        <v>0</v>
      </c>
    </row>
    <row r="457" spans="1:26" x14ac:dyDescent="0.3">
      <c r="A457" s="4">
        <v>452</v>
      </c>
      <c r="B457" s="4">
        <v>222</v>
      </c>
      <c r="C457" s="4">
        <v>136</v>
      </c>
      <c r="D457" s="58">
        <v>5</v>
      </c>
      <c r="E457" s="28">
        <f>VLOOKUP(FACT_INCLUDES[[#This Row],[Order ID]], ORDERS[], 2)</f>
        <v>40272.338816908588</v>
      </c>
      <c r="F457" s="28">
        <f>VLOOKUP(FACT_INCLUDES[[#This Row],[Order ID]], ORDERS[], 3)</f>
        <v>40272.338816908588</v>
      </c>
      <c r="G457" s="4" t="str">
        <f>VLOOKUP(FACT_INCLUDES[[#This Row],[Order ID]], ORDERS[], 4)</f>
        <v>In-Store</v>
      </c>
      <c r="H457" s="4" t="str">
        <f>VLOOKUP(FACT_INCLUDES[[#This Row],[Order ID]], ORDERS[], 5)</f>
        <v>KMI5704@gmail.com</v>
      </c>
      <c r="I457" s="4">
        <f>VLOOKUP(FACT_INCLUDES[[#This Row],[Order ID]], ORDERS[], 6)</f>
        <v>43</v>
      </c>
      <c r="J457" s="54">
        <f>VLOOKUP(FACT_INCLUDES[[#This Row],[Order ID]], ORDERS[], 7)</f>
        <v>0</v>
      </c>
      <c r="K457" s="33">
        <v>0</v>
      </c>
      <c r="L457" s="4">
        <f>VLOOKUP(FACT_INCLUDES[[#This Row],[DW Version]], VERSIONS[], 2)</f>
        <v>14</v>
      </c>
      <c r="M457" s="4">
        <f>VLOOKUP(FACT_INCLUDES[[#This Row],[DW Version]], VERSIONS[], 3)</f>
        <v>7</v>
      </c>
      <c r="N457" s="4" t="str">
        <f>VLOOKUP(FACT_INCLUDES[[#This Row],[DW Version]], VERSIONS[], 4)</f>
        <v>white</v>
      </c>
      <c r="O457" s="51">
        <f>VLOOKUP(FACT_INCLUDES[[#This Row],[DW Version]], VERSIONS[], 5)</f>
        <v>271.38840371457627</v>
      </c>
      <c r="P457" s="4" t="str">
        <f>VLOOKUP(FACT_INCLUDES[[#This Row],[DW Version]], VERSIONS[], 6)</f>
        <v>ZoomX</v>
      </c>
      <c r="Q457" s="4" t="str">
        <f>VLOOKUP(FACT_INCLUDES[[#This Row],[DW Version]], VERSIONS[], 7)</f>
        <v>Shoe</v>
      </c>
      <c r="R457" s="51">
        <f>FACT_INCLUDES[[#This Row],[Version Price]]*FACT_INCLUDES[[#This Row],[Quantity]]</f>
        <v>1356.9420185728814</v>
      </c>
      <c r="S457" s="51">
        <f>FACT_INCLUDES[[#This Row],[Amount]]*(1-FACT_INCLUDES[[#This Row],[Order Discount]])</f>
        <v>1356.9420185728814</v>
      </c>
      <c r="T457" s="51">
        <f t="shared" si="7"/>
        <v>3411.0174217489393</v>
      </c>
      <c r="U457" s="57">
        <f>FACT_INCLUDES[[#This Row],[Income]]/FACT_INCLUDES[[#This Row],[Total Order Income]]</f>
        <v>0.39781151803004661</v>
      </c>
      <c r="V457" s="33">
        <f>IF(FACT_INCLUDES[[#This Row],[Order Gap]]&gt;10, 1, 0)/COUNTIFS(FACT_INCLUDES[Order ID], FACT_INCLUDES[[#This Row],[Order ID]])</f>
        <v>0</v>
      </c>
      <c r="W457" s="33">
        <f>IF(FACT_INCLUDES[[#This Row],[Order Type]]="Online", 1, 0)/COUNTIFS(FACT_INCLUDES[Order ID], FACT_INCLUDES[[#This Row],[Order ID]])</f>
        <v>0</v>
      </c>
      <c r="X457" s="52">
        <v>622.92049798867822</v>
      </c>
      <c r="Y457" s="52">
        <v>512.63993048277621</v>
      </c>
      <c r="Z457" s="64">
        <f>IF(FACT_INCLUDES[[#This Row],[Order Type]]="Online", 1, 0)*FACT_INCLUDES[[#This Row],[Income]]</f>
        <v>0</v>
      </c>
    </row>
    <row r="458" spans="1:26" x14ac:dyDescent="0.3">
      <c r="A458" s="4">
        <v>453</v>
      </c>
      <c r="B458" s="4">
        <v>222</v>
      </c>
      <c r="C458" s="4">
        <v>588</v>
      </c>
      <c r="D458" s="58">
        <v>5</v>
      </c>
      <c r="E458" s="28">
        <f>VLOOKUP(FACT_INCLUDES[[#This Row],[Order ID]], ORDERS[], 2)</f>
        <v>40272.338816908588</v>
      </c>
      <c r="F458" s="28">
        <f>VLOOKUP(FACT_INCLUDES[[#This Row],[Order ID]], ORDERS[], 3)</f>
        <v>40272.338816908588</v>
      </c>
      <c r="G458" s="4" t="str">
        <f>VLOOKUP(FACT_INCLUDES[[#This Row],[Order ID]], ORDERS[], 4)</f>
        <v>In-Store</v>
      </c>
      <c r="H458" s="4" t="str">
        <f>VLOOKUP(FACT_INCLUDES[[#This Row],[Order ID]], ORDERS[], 5)</f>
        <v>KMI5704@gmail.com</v>
      </c>
      <c r="I458" s="4">
        <f>VLOOKUP(FACT_INCLUDES[[#This Row],[Order ID]], ORDERS[], 6)</f>
        <v>43</v>
      </c>
      <c r="J458" s="54">
        <f>VLOOKUP(FACT_INCLUDES[[#This Row],[Order ID]], ORDERS[], 7)</f>
        <v>0</v>
      </c>
      <c r="K458" s="33">
        <v>0</v>
      </c>
      <c r="L458" s="4">
        <f>VLOOKUP(FACT_INCLUDES[[#This Row],[DW Version]], VERSIONS[], 2)</f>
        <v>60</v>
      </c>
      <c r="M458" s="4">
        <f>VLOOKUP(FACT_INCLUDES[[#This Row],[DW Version]], VERSIONS[], 3)</f>
        <v>6</v>
      </c>
      <c r="N458" s="4" t="str">
        <f>VLOOKUP(FACT_INCLUDES[[#This Row],[DW Version]], VERSIONS[], 4)</f>
        <v>khaki</v>
      </c>
      <c r="O458" s="51">
        <f>VLOOKUP(FACT_INCLUDES[[#This Row],[DW Version]], VERSIONS[], 5)</f>
        <v>301.2510016401846</v>
      </c>
      <c r="P458" s="4" t="str">
        <f>VLOOKUP(FACT_INCLUDES[[#This Row],[DW Version]], VERSIONS[], 6)</f>
        <v>Magista Obra</v>
      </c>
      <c r="Q458" s="4" t="str">
        <f>VLOOKUP(FACT_INCLUDES[[#This Row],[DW Version]], VERSIONS[], 7)</f>
        <v>Shoe</v>
      </c>
      <c r="R458" s="51">
        <f>FACT_INCLUDES[[#This Row],[Version Price]]*FACT_INCLUDES[[#This Row],[Quantity]]</f>
        <v>1506.2550082009229</v>
      </c>
      <c r="S458" s="51">
        <f>FACT_INCLUDES[[#This Row],[Amount]]*(1-FACT_INCLUDES[[#This Row],[Order Discount]])</f>
        <v>1506.2550082009229</v>
      </c>
      <c r="T458" s="51">
        <f t="shared" si="7"/>
        <v>3411.0174217489393</v>
      </c>
      <c r="U458" s="57">
        <f>FACT_INCLUDES[[#This Row],[Income]]/FACT_INCLUDES[[#This Row],[Total Order Income]]</f>
        <v>0.44158525799279474</v>
      </c>
      <c r="V458" s="33">
        <f>IF(FACT_INCLUDES[[#This Row],[Order Gap]]&gt;10, 1, 0)/COUNTIFS(FACT_INCLUDES[Order ID], FACT_INCLUDES[[#This Row],[Order ID]])</f>
        <v>0</v>
      </c>
      <c r="W458" s="33">
        <f>IF(FACT_INCLUDES[[#This Row],[Order Type]]="Online", 1, 0)/COUNTIFS(FACT_INCLUDES[Order ID], FACT_INCLUDES[[#This Row],[Order ID]])</f>
        <v>0</v>
      </c>
      <c r="X458" s="52">
        <v>622.92049798867822</v>
      </c>
      <c r="Y458" s="52">
        <v>512.63993048277621</v>
      </c>
      <c r="Z458" s="64">
        <f>IF(FACT_INCLUDES[[#This Row],[Order Type]]="Online", 1, 0)*FACT_INCLUDES[[#This Row],[Income]]</f>
        <v>0</v>
      </c>
    </row>
    <row r="459" spans="1:26" x14ac:dyDescent="0.3">
      <c r="A459" s="4">
        <v>454</v>
      </c>
      <c r="B459" s="4">
        <v>222</v>
      </c>
      <c r="C459" s="4">
        <v>767</v>
      </c>
      <c r="D459" s="58">
        <v>1</v>
      </c>
      <c r="E459" s="28">
        <f>VLOOKUP(FACT_INCLUDES[[#This Row],[Order ID]], ORDERS[], 2)</f>
        <v>40272.338816908588</v>
      </c>
      <c r="F459" s="28">
        <f>VLOOKUP(FACT_INCLUDES[[#This Row],[Order ID]], ORDERS[], 3)</f>
        <v>40272.338816908588</v>
      </c>
      <c r="G459" s="4" t="str">
        <f>VLOOKUP(FACT_INCLUDES[[#This Row],[Order ID]], ORDERS[], 4)</f>
        <v>In-Store</v>
      </c>
      <c r="H459" s="4" t="str">
        <f>VLOOKUP(FACT_INCLUDES[[#This Row],[Order ID]], ORDERS[], 5)</f>
        <v>KMI5704@gmail.com</v>
      </c>
      <c r="I459" s="4">
        <f>VLOOKUP(FACT_INCLUDES[[#This Row],[Order ID]], ORDERS[], 6)</f>
        <v>43</v>
      </c>
      <c r="J459" s="54">
        <f>VLOOKUP(FACT_INCLUDES[[#This Row],[Order ID]], ORDERS[], 7)</f>
        <v>0</v>
      </c>
      <c r="K459" s="33">
        <v>0</v>
      </c>
      <c r="L459" s="4">
        <f>VLOOKUP(FACT_INCLUDES[[#This Row],[DW Version]], VERSIONS[], 2)</f>
        <v>79</v>
      </c>
      <c r="M459" s="4">
        <f>VLOOKUP(FACT_INCLUDES[[#This Row],[DW Version]], VERSIONS[], 3)</f>
        <v>7.5</v>
      </c>
      <c r="N459" s="4" t="str">
        <f>VLOOKUP(FACT_INCLUDES[[#This Row],[DW Version]], VERSIONS[], 4)</f>
        <v>white</v>
      </c>
      <c r="O459" s="51">
        <f>VLOOKUP(FACT_INCLUDES[[#This Row],[DW Version]], VERSIONS[], 5)</f>
        <v>235.28844784363207</v>
      </c>
      <c r="P459" s="4" t="str">
        <f>VLOOKUP(FACT_INCLUDES[[#This Row],[DW Version]], VERSIONS[], 6)</f>
        <v>Zoom Gravity</v>
      </c>
      <c r="Q459" s="4" t="str">
        <f>VLOOKUP(FACT_INCLUDES[[#This Row],[DW Version]], VERSIONS[], 7)</f>
        <v>Shoe</v>
      </c>
      <c r="R459" s="51">
        <f>FACT_INCLUDES[[#This Row],[Version Price]]*FACT_INCLUDES[[#This Row],[Quantity]]</f>
        <v>235.28844784363207</v>
      </c>
      <c r="S459" s="51">
        <f>FACT_INCLUDES[[#This Row],[Amount]]*(1-FACT_INCLUDES[[#This Row],[Order Discount]])</f>
        <v>235.28844784363207</v>
      </c>
      <c r="T459" s="51">
        <f t="shared" si="7"/>
        <v>3411.0174217489393</v>
      </c>
      <c r="U459" s="57">
        <f>FACT_INCLUDES[[#This Row],[Income]]/FACT_INCLUDES[[#This Row],[Total Order Income]]</f>
        <v>6.8978963972277818E-2</v>
      </c>
      <c r="V459" s="33">
        <f>IF(FACT_INCLUDES[[#This Row],[Order Gap]]&gt;10, 1, 0)/COUNTIFS(FACT_INCLUDES[Order ID], FACT_INCLUDES[[#This Row],[Order ID]])</f>
        <v>0</v>
      </c>
      <c r="W459" s="33">
        <f>IF(FACT_INCLUDES[[#This Row],[Order Type]]="Online", 1, 0)/COUNTIFS(FACT_INCLUDES[Order ID], FACT_INCLUDES[[#This Row],[Order ID]])</f>
        <v>0</v>
      </c>
      <c r="X459" s="52">
        <v>622.92049798867822</v>
      </c>
      <c r="Y459" s="52">
        <v>512.63993048277621</v>
      </c>
      <c r="Z459" s="64">
        <f>IF(FACT_INCLUDES[[#This Row],[Order Type]]="Online", 1, 0)*FACT_INCLUDES[[#This Row],[Income]]</f>
        <v>0</v>
      </c>
    </row>
    <row r="460" spans="1:26" x14ac:dyDescent="0.3">
      <c r="A460" s="4">
        <v>455</v>
      </c>
      <c r="B460" s="4">
        <v>222</v>
      </c>
      <c r="C460" s="4">
        <v>982</v>
      </c>
      <c r="D460" s="58">
        <v>1</v>
      </c>
      <c r="E460" s="28">
        <f>VLOOKUP(FACT_INCLUDES[[#This Row],[Order ID]], ORDERS[], 2)</f>
        <v>40272.338816908588</v>
      </c>
      <c r="F460" s="28">
        <f>VLOOKUP(FACT_INCLUDES[[#This Row],[Order ID]], ORDERS[], 3)</f>
        <v>40272.338816908588</v>
      </c>
      <c r="G460" s="4" t="str">
        <f>VLOOKUP(FACT_INCLUDES[[#This Row],[Order ID]], ORDERS[], 4)</f>
        <v>In-Store</v>
      </c>
      <c r="H460" s="4" t="str">
        <f>VLOOKUP(FACT_INCLUDES[[#This Row],[Order ID]], ORDERS[], 5)</f>
        <v>KMI5704@gmail.com</v>
      </c>
      <c r="I460" s="4">
        <f>VLOOKUP(FACT_INCLUDES[[#This Row],[Order ID]], ORDERS[], 6)</f>
        <v>43</v>
      </c>
      <c r="J460" s="54">
        <f>VLOOKUP(FACT_INCLUDES[[#This Row],[Order ID]], ORDERS[], 7)</f>
        <v>0</v>
      </c>
      <c r="K460" s="33">
        <v>0</v>
      </c>
      <c r="L460" s="4">
        <f>VLOOKUP(FACT_INCLUDES[[#This Row],[DW Version]], VERSIONS[], 2)</f>
        <v>100</v>
      </c>
      <c r="M460" s="4">
        <f>VLOOKUP(FACT_INCLUDES[[#This Row],[DW Version]], VERSIONS[], 3)</f>
        <v>3.5</v>
      </c>
      <c r="N460" s="4" t="str">
        <f>VLOOKUP(FACT_INCLUDES[[#This Row],[DW Version]], VERSIONS[], 4)</f>
        <v>purple lilac</v>
      </c>
      <c r="O460" s="51">
        <f>VLOOKUP(FACT_INCLUDES[[#This Row],[DW Version]], VERSIONS[], 5)</f>
        <v>312.5319471315027</v>
      </c>
      <c r="P460" s="4" t="str">
        <f>VLOOKUP(FACT_INCLUDES[[#This Row],[DW Version]], VERSIONS[], 6)</f>
        <v>Nike Kettlebell</v>
      </c>
      <c r="Q460" s="4" t="str">
        <f>VLOOKUP(FACT_INCLUDES[[#This Row],[DW Version]], VERSIONS[], 7)</f>
        <v>Sport Equipment</v>
      </c>
      <c r="R460" s="51">
        <f>FACT_INCLUDES[[#This Row],[Version Price]]*FACT_INCLUDES[[#This Row],[Quantity]]</f>
        <v>312.5319471315027</v>
      </c>
      <c r="S460" s="51">
        <f>FACT_INCLUDES[[#This Row],[Amount]]*(1-FACT_INCLUDES[[#This Row],[Order Discount]])</f>
        <v>312.5319471315027</v>
      </c>
      <c r="T460" s="51">
        <f t="shared" si="7"/>
        <v>3411.0174217489393</v>
      </c>
      <c r="U460" s="57">
        <f>FACT_INCLUDES[[#This Row],[Income]]/FACT_INCLUDES[[#This Row],[Total Order Income]]</f>
        <v>9.162426000488072E-2</v>
      </c>
      <c r="V460" s="33">
        <f>IF(FACT_INCLUDES[[#This Row],[Order Gap]]&gt;10, 1, 0)/COUNTIFS(FACT_INCLUDES[Order ID], FACT_INCLUDES[[#This Row],[Order ID]])</f>
        <v>0</v>
      </c>
      <c r="W460" s="33">
        <f>IF(FACT_INCLUDES[[#This Row],[Order Type]]="Online", 1, 0)/COUNTIFS(FACT_INCLUDES[Order ID], FACT_INCLUDES[[#This Row],[Order ID]])</f>
        <v>0</v>
      </c>
      <c r="X460" s="52">
        <v>622.92049798867822</v>
      </c>
      <c r="Y460" s="52">
        <v>512.63993048277621</v>
      </c>
      <c r="Z460" s="64">
        <f>IF(FACT_INCLUDES[[#This Row],[Order Type]]="Online", 1, 0)*FACT_INCLUDES[[#This Row],[Income]]</f>
        <v>0</v>
      </c>
    </row>
    <row r="461" spans="1:26" x14ac:dyDescent="0.3">
      <c r="A461" s="4">
        <v>470</v>
      </c>
      <c r="B461" s="4">
        <v>230</v>
      </c>
      <c r="C461" s="4">
        <v>816</v>
      </c>
      <c r="D461" s="58">
        <v>1</v>
      </c>
      <c r="E461" s="28">
        <f>VLOOKUP(FACT_INCLUDES[[#This Row],[Order ID]], ORDERS[], 2)</f>
        <v>40245.978590629435</v>
      </c>
      <c r="F461" s="28">
        <f>VLOOKUP(FACT_INCLUDES[[#This Row],[Order ID]], ORDERS[], 3)</f>
        <v>40253.978590629435</v>
      </c>
      <c r="G461" s="4" t="str">
        <f>VLOOKUP(FACT_INCLUDES[[#This Row],[Order ID]], ORDERS[], 4)</f>
        <v>Online</v>
      </c>
      <c r="H461" s="4" t="str">
        <f>VLOOKUP(FACT_INCLUDES[[#This Row],[Order ID]], ORDERS[], 5)</f>
        <v>LHC4413@gmail.com</v>
      </c>
      <c r="I461" s="4">
        <f>VLOOKUP(FACT_INCLUDES[[#This Row],[Order ID]], ORDERS[], 6)</f>
        <v>0</v>
      </c>
      <c r="J461" s="54">
        <f>VLOOKUP(FACT_INCLUDES[[#This Row],[Order ID]], ORDERS[], 7)</f>
        <v>0</v>
      </c>
      <c r="K461" s="33">
        <v>8</v>
      </c>
      <c r="L461" s="4">
        <f>VLOOKUP(FACT_INCLUDES[[#This Row],[DW Version]], VERSIONS[], 2)</f>
        <v>83</v>
      </c>
      <c r="M461" s="4">
        <f>VLOOKUP(FACT_INCLUDES[[#This Row],[DW Version]], VERSIONS[], 3)</f>
        <v>4.5</v>
      </c>
      <c r="N461" s="4" t="str">
        <f>VLOOKUP(FACT_INCLUDES[[#This Row],[DW Version]], VERSIONS[], 4)</f>
        <v>white</v>
      </c>
      <c r="O461" s="51">
        <f>VLOOKUP(FACT_INCLUDES[[#This Row],[DW Version]], VERSIONS[], 5)</f>
        <v>257.33764302199546</v>
      </c>
      <c r="P461" s="4" t="str">
        <f>VLOOKUP(FACT_INCLUDES[[#This Row],[DW Version]], VERSIONS[], 6)</f>
        <v>Dri-FIT Academy Pants</v>
      </c>
      <c r="Q461" s="4" t="str">
        <f>VLOOKUP(FACT_INCLUDES[[#This Row],[DW Version]], VERSIONS[], 7)</f>
        <v>Apparel</v>
      </c>
      <c r="R461" s="51">
        <f>FACT_INCLUDES[[#This Row],[Version Price]]*FACT_INCLUDES[[#This Row],[Quantity]]</f>
        <v>257.33764302199546</v>
      </c>
      <c r="S461" s="51">
        <f>FACT_INCLUDES[[#This Row],[Amount]]*(1-FACT_INCLUDES[[#This Row],[Order Discount]])</f>
        <v>257.33764302199546</v>
      </c>
      <c r="T461" s="51">
        <f t="shared" si="7"/>
        <v>257.33764302199546</v>
      </c>
      <c r="U461" s="57">
        <f>FACT_INCLUDES[[#This Row],[Income]]/FACT_INCLUDES[[#This Row],[Total Order Income]]</f>
        <v>1</v>
      </c>
      <c r="V461" s="33">
        <f>IF(FACT_INCLUDES[[#This Row],[Order Gap]]&gt;10, 1, 0)/COUNTIFS(FACT_INCLUDES[Order ID], FACT_INCLUDES[[#This Row],[Order ID]])</f>
        <v>0</v>
      </c>
      <c r="W461" s="33">
        <f>IF(FACT_INCLUDES[[#This Row],[Order Type]]="Online", 1, 0)/COUNTIFS(FACT_INCLUDES[Order ID], FACT_INCLUDES[[#This Row],[Order ID]])</f>
        <v>1</v>
      </c>
      <c r="X461" s="52">
        <v>622.92049798867822</v>
      </c>
      <c r="Y461" s="52">
        <v>512.63993048277621</v>
      </c>
      <c r="Z461" s="64">
        <f>IF(FACT_INCLUDES[[#This Row],[Order Type]]="Online", 1, 0)*FACT_INCLUDES[[#This Row],[Income]]</f>
        <v>257.33764302199546</v>
      </c>
    </row>
    <row r="462" spans="1:26" x14ac:dyDescent="0.3">
      <c r="A462" s="4">
        <v>481</v>
      </c>
      <c r="B462" s="4">
        <v>237</v>
      </c>
      <c r="C462" s="4">
        <v>421</v>
      </c>
      <c r="D462" s="58">
        <v>4</v>
      </c>
      <c r="E462" s="28">
        <f>VLOOKUP(FACT_INCLUDES[[#This Row],[Order ID]], ORDERS[], 2)</f>
        <v>40273.390612023788</v>
      </c>
      <c r="F462" s="28">
        <f>VLOOKUP(FACT_INCLUDES[[#This Row],[Order ID]], ORDERS[], 3)</f>
        <v>40273.390612023788</v>
      </c>
      <c r="G462" s="4" t="str">
        <f>VLOOKUP(FACT_INCLUDES[[#This Row],[Order ID]], ORDERS[], 4)</f>
        <v>In-Store</v>
      </c>
      <c r="H462" s="4" t="str">
        <f>VLOOKUP(FACT_INCLUDES[[#This Row],[Order ID]], ORDERS[], 5)</f>
        <v>JEZ2754@gmail.com</v>
      </c>
      <c r="I462" s="4">
        <f>VLOOKUP(FACT_INCLUDES[[#This Row],[Order ID]], ORDERS[], 6)</f>
        <v>14</v>
      </c>
      <c r="J462" s="54">
        <f>VLOOKUP(FACT_INCLUDES[[#This Row],[Order ID]], ORDERS[], 7)</f>
        <v>0</v>
      </c>
      <c r="K462" s="33">
        <v>0</v>
      </c>
      <c r="L462" s="4">
        <f>VLOOKUP(FACT_INCLUDES[[#This Row],[DW Version]], VERSIONS[], 2)</f>
        <v>43</v>
      </c>
      <c r="M462" s="4">
        <f>VLOOKUP(FACT_INCLUDES[[#This Row],[DW Version]], VERSIONS[], 3)</f>
        <v>3</v>
      </c>
      <c r="N462" s="4" t="str">
        <f>VLOOKUP(FACT_INCLUDES[[#This Row],[DW Version]], VERSIONS[], 4)</f>
        <v>black</v>
      </c>
      <c r="O462" s="51">
        <f>VLOOKUP(FACT_INCLUDES[[#This Row],[DW Version]], VERSIONS[], 5)</f>
        <v>81.027618070175151</v>
      </c>
      <c r="P462" s="4" t="str">
        <f>VLOOKUP(FACT_INCLUDES[[#This Row],[DW Version]], VERSIONS[], 6)</f>
        <v>Flex Experience</v>
      </c>
      <c r="Q462" s="4" t="str">
        <f>VLOOKUP(FACT_INCLUDES[[#This Row],[DW Version]], VERSIONS[], 7)</f>
        <v>Apparel</v>
      </c>
      <c r="R462" s="51">
        <f>FACT_INCLUDES[[#This Row],[Version Price]]*FACT_INCLUDES[[#This Row],[Quantity]]</f>
        <v>324.11047228070061</v>
      </c>
      <c r="S462" s="51">
        <f>FACT_INCLUDES[[#This Row],[Amount]]*(1-FACT_INCLUDES[[#This Row],[Order Discount]])</f>
        <v>324.11047228070061</v>
      </c>
      <c r="T462" s="51">
        <f t="shared" si="7"/>
        <v>1457.6414351020203</v>
      </c>
      <c r="U462" s="57">
        <f>FACT_INCLUDES[[#This Row],[Income]]/FACT_INCLUDES[[#This Row],[Total Order Income]]</f>
        <v>0.22235267499652006</v>
      </c>
      <c r="V462" s="33">
        <f>IF(FACT_INCLUDES[[#This Row],[Order Gap]]&gt;10, 1, 0)/COUNTIFS(FACT_INCLUDES[Order ID], FACT_INCLUDES[[#This Row],[Order ID]])</f>
        <v>0</v>
      </c>
      <c r="W462" s="33">
        <f>IF(FACT_INCLUDES[[#This Row],[Order Type]]="Online", 1, 0)/COUNTIFS(FACT_INCLUDES[Order ID], FACT_INCLUDES[[#This Row],[Order ID]])</f>
        <v>0</v>
      </c>
      <c r="X462" s="52">
        <v>622.92049798867822</v>
      </c>
      <c r="Y462" s="52">
        <v>512.63993048277621</v>
      </c>
      <c r="Z462" s="64">
        <f>IF(FACT_INCLUDES[[#This Row],[Order Type]]="Online", 1, 0)*FACT_INCLUDES[[#This Row],[Income]]</f>
        <v>0</v>
      </c>
    </row>
    <row r="463" spans="1:26" x14ac:dyDescent="0.3">
      <c r="A463" s="4">
        <v>482</v>
      </c>
      <c r="B463" s="4">
        <v>237</v>
      </c>
      <c r="C463" s="4">
        <v>531</v>
      </c>
      <c r="D463" s="58">
        <v>3</v>
      </c>
      <c r="E463" s="28">
        <f>VLOOKUP(FACT_INCLUDES[[#This Row],[Order ID]], ORDERS[], 2)</f>
        <v>40273.390612023788</v>
      </c>
      <c r="F463" s="28">
        <f>VLOOKUP(FACT_INCLUDES[[#This Row],[Order ID]], ORDERS[], 3)</f>
        <v>40273.390612023788</v>
      </c>
      <c r="G463" s="4" t="str">
        <f>VLOOKUP(FACT_INCLUDES[[#This Row],[Order ID]], ORDERS[], 4)</f>
        <v>In-Store</v>
      </c>
      <c r="H463" s="4" t="str">
        <f>VLOOKUP(FACT_INCLUDES[[#This Row],[Order ID]], ORDERS[], 5)</f>
        <v>JEZ2754@gmail.com</v>
      </c>
      <c r="I463" s="4">
        <f>VLOOKUP(FACT_INCLUDES[[#This Row],[Order ID]], ORDERS[], 6)</f>
        <v>14</v>
      </c>
      <c r="J463" s="54">
        <f>VLOOKUP(FACT_INCLUDES[[#This Row],[Order ID]], ORDERS[], 7)</f>
        <v>0</v>
      </c>
      <c r="K463" s="33">
        <v>0</v>
      </c>
      <c r="L463" s="4">
        <f>VLOOKUP(FACT_INCLUDES[[#This Row],[DW Version]], VERSIONS[], 2)</f>
        <v>55</v>
      </c>
      <c r="M463" s="4">
        <f>VLOOKUP(FACT_INCLUDES[[#This Row],[DW Version]], VERSIONS[], 3)</f>
        <v>3.5</v>
      </c>
      <c r="N463" s="4" t="str">
        <f>VLOOKUP(FACT_INCLUDES[[#This Row],[DW Version]], VERSIONS[], 4)</f>
        <v>white</v>
      </c>
      <c r="O463" s="51">
        <f>VLOOKUP(FACT_INCLUDES[[#This Row],[DW Version]], VERSIONS[], 5)</f>
        <v>235.30334434832295</v>
      </c>
      <c r="P463" s="4" t="str">
        <f>VLOOKUP(FACT_INCLUDES[[#This Row],[DW Version]], VERSIONS[], 6)</f>
        <v>Vapor Street</v>
      </c>
      <c r="Q463" s="4" t="str">
        <f>VLOOKUP(FACT_INCLUDES[[#This Row],[DW Version]], VERSIONS[], 7)</f>
        <v>Shoe</v>
      </c>
      <c r="R463" s="51">
        <f>FACT_INCLUDES[[#This Row],[Version Price]]*FACT_INCLUDES[[#This Row],[Quantity]]</f>
        <v>705.91003304496883</v>
      </c>
      <c r="S463" s="51">
        <f>FACT_INCLUDES[[#This Row],[Amount]]*(1-FACT_INCLUDES[[#This Row],[Order Discount]])</f>
        <v>705.91003304496883</v>
      </c>
      <c r="T463" s="51">
        <f t="shared" si="7"/>
        <v>1457.6414351020203</v>
      </c>
      <c r="U463" s="57">
        <f>FACT_INCLUDES[[#This Row],[Income]]/FACT_INCLUDES[[#This Row],[Total Order Income]]</f>
        <v>0.48428235919045631</v>
      </c>
      <c r="V463" s="33">
        <f>IF(FACT_INCLUDES[[#This Row],[Order Gap]]&gt;10, 1, 0)/COUNTIFS(FACT_INCLUDES[Order ID], FACT_INCLUDES[[#This Row],[Order ID]])</f>
        <v>0</v>
      </c>
      <c r="W463" s="33">
        <f>IF(FACT_INCLUDES[[#This Row],[Order Type]]="Online", 1, 0)/COUNTIFS(FACT_INCLUDES[Order ID], FACT_INCLUDES[[#This Row],[Order ID]])</f>
        <v>0</v>
      </c>
      <c r="X463" s="52">
        <v>622.92049798867822</v>
      </c>
      <c r="Y463" s="52">
        <v>512.63993048277621</v>
      </c>
      <c r="Z463" s="64">
        <f>IF(FACT_INCLUDES[[#This Row],[Order Type]]="Online", 1, 0)*FACT_INCLUDES[[#This Row],[Income]]</f>
        <v>0</v>
      </c>
    </row>
    <row r="464" spans="1:26" x14ac:dyDescent="0.3">
      <c r="A464" s="4">
        <v>483</v>
      </c>
      <c r="B464" s="4">
        <v>237</v>
      </c>
      <c r="C464" s="4">
        <v>765</v>
      </c>
      <c r="D464" s="58">
        <v>3</v>
      </c>
      <c r="E464" s="28">
        <f>VLOOKUP(FACT_INCLUDES[[#This Row],[Order ID]], ORDERS[], 2)</f>
        <v>40273.390612023788</v>
      </c>
      <c r="F464" s="28">
        <f>VLOOKUP(FACT_INCLUDES[[#This Row],[Order ID]], ORDERS[], 3)</f>
        <v>40273.390612023788</v>
      </c>
      <c r="G464" s="4" t="str">
        <f>VLOOKUP(FACT_INCLUDES[[#This Row],[Order ID]], ORDERS[], 4)</f>
        <v>In-Store</v>
      </c>
      <c r="H464" s="4" t="str">
        <f>VLOOKUP(FACT_INCLUDES[[#This Row],[Order ID]], ORDERS[], 5)</f>
        <v>JEZ2754@gmail.com</v>
      </c>
      <c r="I464" s="4">
        <f>VLOOKUP(FACT_INCLUDES[[#This Row],[Order ID]], ORDERS[], 6)</f>
        <v>14</v>
      </c>
      <c r="J464" s="54">
        <f>VLOOKUP(FACT_INCLUDES[[#This Row],[Order ID]], ORDERS[], 7)</f>
        <v>0</v>
      </c>
      <c r="K464" s="33">
        <v>0</v>
      </c>
      <c r="L464" s="4">
        <f>VLOOKUP(FACT_INCLUDES[[#This Row],[DW Version]], VERSIONS[], 2)</f>
        <v>79</v>
      </c>
      <c r="M464" s="4">
        <f>VLOOKUP(FACT_INCLUDES[[#This Row],[DW Version]], VERSIONS[], 3)</f>
        <v>5.5</v>
      </c>
      <c r="N464" s="4" t="str">
        <f>VLOOKUP(FACT_INCLUDES[[#This Row],[DW Version]], VERSIONS[], 4)</f>
        <v>white</v>
      </c>
      <c r="O464" s="51">
        <f>VLOOKUP(FACT_INCLUDES[[#This Row],[DW Version]], VERSIONS[], 5)</f>
        <v>142.5403099254502</v>
      </c>
      <c r="P464" s="4" t="str">
        <f>VLOOKUP(FACT_INCLUDES[[#This Row],[DW Version]], VERSIONS[], 6)</f>
        <v>Zoom Gravity</v>
      </c>
      <c r="Q464" s="4" t="str">
        <f>VLOOKUP(FACT_INCLUDES[[#This Row],[DW Version]], VERSIONS[], 7)</f>
        <v>Shoe</v>
      </c>
      <c r="R464" s="51">
        <f>FACT_INCLUDES[[#This Row],[Version Price]]*FACT_INCLUDES[[#This Row],[Quantity]]</f>
        <v>427.62092977635064</v>
      </c>
      <c r="S464" s="51">
        <f>FACT_INCLUDES[[#This Row],[Amount]]*(1-FACT_INCLUDES[[#This Row],[Order Discount]])</f>
        <v>427.62092977635064</v>
      </c>
      <c r="T464" s="51">
        <f t="shared" si="7"/>
        <v>1457.6414351020203</v>
      </c>
      <c r="U464" s="57">
        <f>FACT_INCLUDES[[#This Row],[Income]]/FACT_INCLUDES[[#This Row],[Total Order Income]]</f>
        <v>0.29336496581302346</v>
      </c>
      <c r="V464" s="33">
        <f>IF(FACT_INCLUDES[[#This Row],[Order Gap]]&gt;10, 1, 0)/COUNTIFS(FACT_INCLUDES[Order ID], FACT_INCLUDES[[#This Row],[Order ID]])</f>
        <v>0</v>
      </c>
      <c r="W464" s="33">
        <f>IF(FACT_INCLUDES[[#This Row],[Order Type]]="Online", 1, 0)/COUNTIFS(FACT_INCLUDES[Order ID], FACT_INCLUDES[[#This Row],[Order ID]])</f>
        <v>0</v>
      </c>
      <c r="X464" s="52">
        <v>622.92049798867822</v>
      </c>
      <c r="Y464" s="52">
        <v>512.63993048277621</v>
      </c>
      <c r="Z464" s="64">
        <f>IF(FACT_INCLUDES[[#This Row],[Order Type]]="Online", 1, 0)*FACT_INCLUDES[[#This Row],[Income]]</f>
        <v>0</v>
      </c>
    </row>
    <row r="465" spans="1:26" x14ac:dyDescent="0.3">
      <c r="A465" s="4">
        <v>497</v>
      </c>
      <c r="B465" s="4">
        <v>244</v>
      </c>
      <c r="C465" s="4">
        <v>945</v>
      </c>
      <c r="D465" s="58">
        <v>5</v>
      </c>
      <c r="E465" s="28">
        <f>VLOOKUP(FACT_INCLUDES[[#This Row],[Order ID]], ORDERS[], 2)</f>
        <v>40280.785874482586</v>
      </c>
      <c r="F465" s="28">
        <f>VLOOKUP(FACT_INCLUDES[[#This Row],[Order ID]], ORDERS[], 3)</f>
        <v>40280.785874482586</v>
      </c>
      <c r="G465" s="4" t="str">
        <f>VLOOKUP(FACT_INCLUDES[[#This Row],[Order ID]], ORDERS[], 4)</f>
        <v>In-Store</v>
      </c>
      <c r="H465" s="4" t="str">
        <f>VLOOKUP(FACT_INCLUDES[[#This Row],[Order ID]], ORDERS[], 5)</f>
        <v>STX2363@gmail.com</v>
      </c>
      <c r="I465" s="4">
        <f>VLOOKUP(FACT_INCLUDES[[#This Row],[Order ID]], ORDERS[], 6)</f>
        <v>14</v>
      </c>
      <c r="J465" s="54">
        <f>VLOOKUP(FACT_INCLUDES[[#This Row],[Order ID]], ORDERS[], 7)</f>
        <v>0</v>
      </c>
      <c r="K465" s="33">
        <v>0</v>
      </c>
      <c r="L465" s="4">
        <f>VLOOKUP(FACT_INCLUDES[[#This Row],[DW Version]], VERSIONS[], 2)</f>
        <v>96</v>
      </c>
      <c r="M465" s="4">
        <f>VLOOKUP(FACT_INCLUDES[[#This Row],[DW Version]], VERSIONS[], 3)</f>
        <v>7</v>
      </c>
      <c r="N465" s="4" t="str">
        <f>VLOOKUP(FACT_INCLUDES[[#This Row],[DW Version]], VERSIONS[], 4)</f>
        <v>black</v>
      </c>
      <c r="O465" s="51">
        <f>VLOOKUP(FACT_INCLUDES[[#This Row],[DW Version]], VERSIONS[], 5)</f>
        <v>339.12976382972306</v>
      </c>
      <c r="P465" s="4" t="str">
        <f>VLOOKUP(FACT_INCLUDES[[#This Row],[DW Version]], VERSIONS[], 6)</f>
        <v>Epic Phantom React</v>
      </c>
      <c r="Q465" s="4" t="str">
        <f>VLOOKUP(FACT_INCLUDES[[#This Row],[DW Version]], VERSIONS[], 7)</f>
        <v>Shoe</v>
      </c>
      <c r="R465" s="51">
        <f>FACT_INCLUDES[[#This Row],[Version Price]]*FACT_INCLUDES[[#This Row],[Quantity]]</f>
        <v>1695.6488191486153</v>
      </c>
      <c r="S465" s="51">
        <f>FACT_INCLUDES[[#This Row],[Amount]]*(1-FACT_INCLUDES[[#This Row],[Order Discount]])</f>
        <v>1695.6488191486153</v>
      </c>
      <c r="T465" s="51">
        <f t="shared" si="7"/>
        <v>1695.6488191486153</v>
      </c>
      <c r="U465" s="57">
        <f>FACT_INCLUDES[[#This Row],[Income]]/FACT_INCLUDES[[#This Row],[Total Order Income]]</f>
        <v>1</v>
      </c>
      <c r="V465" s="33">
        <f>IF(FACT_INCLUDES[[#This Row],[Order Gap]]&gt;10, 1, 0)/COUNTIFS(FACT_INCLUDES[Order ID], FACT_INCLUDES[[#This Row],[Order ID]])</f>
        <v>0</v>
      </c>
      <c r="W465" s="33">
        <f>IF(FACT_INCLUDES[[#This Row],[Order Type]]="Online", 1, 0)/COUNTIFS(FACT_INCLUDES[Order ID], FACT_INCLUDES[[#This Row],[Order ID]])</f>
        <v>0</v>
      </c>
      <c r="X465" s="52">
        <v>622.92049798867822</v>
      </c>
      <c r="Y465" s="52">
        <v>512.63993048277621</v>
      </c>
      <c r="Z465" s="64">
        <f>IF(FACT_INCLUDES[[#This Row],[Order Type]]="Online", 1, 0)*FACT_INCLUDES[[#This Row],[Income]]</f>
        <v>0</v>
      </c>
    </row>
    <row r="466" spans="1:26" x14ac:dyDescent="0.3">
      <c r="A466" s="4">
        <v>503</v>
      </c>
      <c r="B466" s="4">
        <v>248</v>
      </c>
      <c r="C466" s="4">
        <v>54</v>
      </c>
      <c r="D466" s="58">
        <v>3</v>
      </c>
      <c r="E466" s="28">
        <f>VLOOKUP(FACT_INCLUDES[[#This Row],[Order ID]], ORDERS[], 2)</f>
        <v>40196.344272106857</v>
      </c>
      <c r="F466" s="28">
        <f>VLOOKUP(FACT_INCLUDES[[#This Row],[Order ID]], ORDERS[], 3)</f>
        <v>40196.344272106857</v>
      </c>
      <c r="G466" s="4" t="str">
        <f>VLOOKUP(FACT_INCLUDES[[#This Row],[Order ID]], ORDERS[], 4)</f>
        <v>In-Store</v>
      </c>
      <c r="H466" s="4" t="str">
        <f>VLOOKUP(FACT_INCLUDES[[#This Row],[Order ID]], ORDERS[], 5)</f>
        <v>ALG4925@gmail.com</v>
      </c>
      <c r="I466" s="4">
        <f>VLOOKUP(FACT_INCLUDES[[#This Row],[Order ID]], ORDERS[], 6)</f>
        <v>35</v>
      </c>
      <c r="J466" s="54">
        <f>VLOOKUP(FACT_INCLUDES[[#This Row],[Order ID]], ORDERS[], 7)</f>
        <v>0</v>
      </c>
      <c r="K466" s="33">
        <v>0</v>
      </c>
      <c r="L466" s="4">
        <f>VLOOKUP(FACT_INCLUDES[[#This Row],[DW Version]], VERSIONS[], 2)</f>
        <v>5</v>
      </c>
      <c r="M466" s="4">
        <f>VLOOKUP(FACT_INCLUDES[[#This Row],[DW Version]], VERSIONS[], 3)</f>
        <v>9.5</v>
      </c>
      <c r="N466" s="4" t="str">
        <f>VLOOKUP(FACT_INCLUDES[[#This Row],[DW Version]], VERSIONS[], 4)</f>
        <v>white</v>
      </c>
      <c r="O466" s="51">
        <f>VLOOKUP(FACT_INCLUDES[[#This Row],[DW Version]], VERSIONS[], 5)</f>
        <v>181.63120329956297</v>
      </c>
      <c r="P466" s="4" t="str">
        <f>VLOOKUP(FACT_INCLUDES[[#This Row],[DW Version]], VERSIONS[], 6)</f>
        <v>Nike Football</v>
      </c>
      <c r="Q466" s="4" t="str">
        <f>VLOOKUP(FACT_INCLUDES[[#This Row],[DW Version]], VERSIONS[], 7)</f>
        <v>Sport Equipment</v>
      </c>
      <c r="R466" s="51">
        <f>FACT_INCLUDES[[#This Row],[Version Price]]*FACT_INCLUDES[[#This Row],[Quantity]]</f>
        <v>544.89360989868896</v>
      </c>
      <c r="S466" s="51">
        <f>FACT_INCLUDES[[#This Row],[Amount]]*(1-FACT_INCLUDES[[#This Row],[Order Discount]])</f>
        <v>544.89360989868896</v>
      </c>
      <c r="T466" s="51">
        <f t="shared" si="7"/>
        <v>3572.4878306911924</v>
      </c>
      <c r="U466" s="57">
        <f>FACT_INCLUDES[[#This Row],[Income]]/FACT_INCLUDES[[#This Row],[Total Order Income]]</f>
        <v>0.15252497299431383</v>
      </c>
      <c r="V466" s="33">
        <f>IF(FACT_INCLUDES[[#This Row],[Order Gap]]&gt;10, 1, 0)/COUNTIFS(FACT_INCLUDES[Order ID], FACT_INCLUDES[[#This Row],[Order ID]])</f>
        <v>0</v>
      </c>
      <c r="W466" s="33">
        <f>IF(FACT_INCLUDES[[#This Row],[Order Type]]="Online", 1, 0)/COUNTIFS(FACT_INCLUDES[Order ID], FACT_INCLUDES[[#This Row],[Order ID]])</f>
        <v>0</v>
      </c>
      <c r="X466" s="52">
        <v>622.92049798867822</v>
      </c>
      <c r="Y466" s="52">
        <v>512.63993048277621</v>
      </c>
      <c r="Z466" s="64">
        <f>IF(FACT_INCLUDES[[#This Row],[Order Type]]="Online", 1, 0)*FACT_INCLUDES[[#This Row],[Income]]</f>
        <v>0</v>
      </c>
    </row>
    <row r="467" spans="1:26" x14ac:dyDescent="0.3">
      <c r="A467" s="4">
        <v>504</v>
      </c>
      <c r="B467" s="4">
        <v>248</v>
      </c>
      <c r="C467" s="4">
        <v>669</v>
      </c>
      <c r="D467" s="58">
        <v>4</v>
      </c>
      <c r="E467" s="28">
        <f>VLOOKUP(FACT_INCLUDES[[#This Row],[Order ID]], ORDERS[], 2)</f>
        <v>40196.344272106857</v>
      </c>
      <c r="F467" s="28">
        <f>VLOOKUP(FACT_INCLUDES[[#This Row],[Order ID]], ORDERS[], 3)</f>
        <v>40196.344272106857</v>
      </c>
      <c r="G467" s="4" t="str">
        <f>VLOOKUP(FACT_INCLUDES[[#This Row],[Order ID]], ORDERS[], 4)</f>
        <v>In-Store</v>
      </c>
      <c r="H467" s="4" t="str">
        <f>VLOOKUP(FACT_INCLUDES[[#This Row],[Order ID]], ORDERS[], 5)</f>
        <v>ALG4925@gmail.com</v>
      </c>
      <c r="I467" s="4">
        <f>VLOOKUP(FACT_INCLUDES[[#This Row],[Order ID]], ORDERS[], 6)</f>
        <v>35</v>
      </c>
      <c r="J467" s="54">
        <f>VLOOKUP(FACT_INCLUDES[[#This Row],[Order ID]], ORDERS[], 7)</f>
        <v>0</v>
      </c>
      <c r="K467" s="33">
        <v>0</v>
      </c>
      <c r="L467" s="4">
        <f>VLOOKUP(FACT_INCLUDES[[#This Row],[DW Version]], VERSIONS[], 2)</f>
        <v>68</v>
      </c>
      <c r="M467" s="4">
        <f>VLOOKUP(FACT_INCLUDES[[#This Row],[DW Version]], VERSIONS[], 3)</f>
        <v>3</v>
      </c>
      <c r="N467" s="4" t="str">
        <f>VLOOKUP(FACT_INCLUDES[[#This Row],[DW Version]], VERSIONS[], 4)</f>
        <v>white</v>
      </c>
      <c r="O467" s="51">
        <f>VLOOKUP(FACT_INCLUDES[[#This Row],[DW Version]], VERSIONS[], 5)</f>
        <v>253.30650568420126</v>
      </c>
      <c r="P467" s="4" t="str">
        <f>VLOOKUP(FACT_INCLUDES[[#This Row],[DW Version]], VERSIONS[], 6)</f>
        <v>React Miler</v>
      </c>
      <c r="Q467" s="4" t="str">
        <f>VLOOKUP(FACT_INCLUDES[[#This Row],[DW Version]], VERSIONS[], 7)</f>
        <v>Shoe</v>
      </c>
      <c r="R467" s="51">
        <f>FACT_INCLUDES[[#This Row],[Version Price]]*FACT_INCLUDES[[#This Row],[Quantity]]</f>
        <v>1013.226022736805</v>
      </c>
      <c r="S467" s="51">
        <f>FACT_INCLUDES[[#This Row],[Amount]]*(1-FACT_INCLUDES[[#This Row],[Order Discount]])</f>
        <v>1013.226022736805</v>
      </c>
      <c r="T467" s="51">
        <f t="shared" si="7"/>
        <v>3572.4878306911924</v>
      </c>
      <c r="U467" s="57">
        <f>FACT_INCLUDES[[#This Row],[Income]]/FACT_INCLUDES[[#This Row],[Total Order Income]]</f>
        <v>0.28361916702198242</v>
      </c>
      <c r="V467" s="33">
        <f>IF(FACT_INCLUDES[[#This Row],[Order Gap]]&gt;10, 1, 0)/COUNTIFS(FACT_INCLUDES[Order ID], FACT_INCLUDES[[#This Row],[Order ID]])</f>
        <v>0</v>
      </c>
      <c r="W467" s="33">
        <f>IF(FACT_INCLUDES[[#This Row],[Order Type]]="Online", 1, 0)/COUNTIFS(FACT_INCLUDES[Order ID], FACT_INCLUDES[[#This Row],[Order ID]])</f>
        <v>0</v>
      </c>
      <c r="X467" s="52">
        <v>622.92049798867822</v>
      </c>
      <c r="Y467" s="52">
        <v>512.63993048277621</v>
      </c>
      <c r="Z467" s="64">
        <f>IF(FACT_INCLUDES[[#This Row],[Order Type]]="Online", 1, 0)*FACT_INCLUDES[[#This Row],[Income]]</f>
        <v>0</v>
      </c>
    </row>
    <row r="468" spans="1:26" x14ac:dyDescent="0.3">
      <c r="A468" s="4">
        <v>505</v>
      </c>
      <c r="B468" s="4">
        <v>248</v>
      </c>
      <c r="C468" s="4">
        <v>773</v>
      </c>
      <c r="D468" s="58">
        <v>3</v>
      </c>
      <c r="E468" s="28">
        <f>VLOOKUP(FACT_INCLUDES[[#This Row],[Order ID]], ORDERS[], 2)</f>
        <v>40196.344272106857</v>
      </c>
      <c r="F468" s="28">
        <f>VLOOKUP(FACT_INCLUDES[[#This Row],[Order ID]], ORDERS[], 3)</f>
        <v>40196.344272106857</v>
      </c>
      <c r="G468" s="4" t="str">
        <f>VLOOKUP(FACT_INCLUDES[[#This Row],[Order ID]], ORDERS[], 4)</f>
        <v>In-Store</v>
      </c>
      <c r="H468" s="4" t="str">
        <f>VLOOKUP(FACT_INCLUDES[[#This Row],[Order ID]], ORDERS[], 5)</f>
        <v>ALG4925@gmail.com</v>
      </c>
      <c r="I468" s="4">
        <f>VLOOKUP(FACT_INCLUDES[[#This Row],[Order ID]], ORDERS[], 6)</f>
        <v>35</v>
      </c>
      <c r="J468" s="54">
        <f>VLOOKUP(FACT_INCLUDES[[#This Row],[Order ID]], ORDERS[], 7)</f>
        <v>0</v>
      </c>
      <c r="K468" s="33">
        <v>0</v>
      </c>
      <c r="L468" s="4">
        <f>VLOOKUP(FACT_INCLUDES[[#This Row],[DW Version]], VERSIONS[], 2)</f>
        <v>79</v>
      </c>
      <c r="M468" s="4">
        <f>VLOOKUP(FACT_INCLUDES[[#This Row],[DW Version]], VERSIONS[], 3)</f>
        <v>10.5</v>
      </c>
      <c r="N468" s="4" t="str">
        <f>VLOOKUP(FACT_INCLUDES[[#This Row],[DW Version]], VERSIONS[], 4)</f>
        <v>white</v>
      </c>
      <c r="O468" s="51">
        <f>VLOOKUP(FACT_INCLUDES[[#This Row],[DW Version]], VERSIONS[], 5)</f>
        <v>82.278704749260811</v>
      </c>
      <c r="P468" s="4" t="str">
        <f>VLOOKUP(FACT_INCLUDES[[#This Row],[DW Version]], VERSIONS[], 6)</f>
        <v>Zoom Gravity</v>
      </c>
      <c r="Q468" s="4" t="str">
        <f>VLOOKUP(FACT_INCLUDES[[#This Row],[DW Version]], VERSIONS[], 7)</f>
        <v>Shoe</v>
      </c>
      <c r="R468" s="51">
        <f>FACT_INCLUDES[[#This Row],[Version Price]]*FACT_INCLUDES[[#This Row],[Quantity]]</f>
        <v>246.83611424778243</v>
      </c>
      <c r="S468" s="51">
        <f>FACT_INCLUDES[[#This Row],[Amount]]*(1-FACT_INCLUDES[[#This Row],[Order Discount]])</f>
        <v>246.83611424778243</v>
      </c>
      <c r="T468" s="51">
        <f t="shared" si="7"/>
        <v>3572.4878306911924</v>
      </c>
      <c r="U468" s="57">
        <f>FACT_INCLUDES[[#This Row],[Income]]/FACT_INCLUDES[[#This Row],[Total Order Income]]</f>
        <v>6.9093619333624276E-2</v>
      </c>
      <c r="V468" s="33">
        <f>IF(FACT_INCLUDES[[#This Row],[Order Gap]]&gt;10, 1, 0)/COUNTIFS(FACT_INCLUDES[Order ID], FACT_INCLUDES[[#This Row],[Order ID]])</f>
        <v>0</v>
      </c>
      <c r="W468" s="33">
        <f>IF(FACT_INCLUDES[[#This Row],[Order Type]]="Online", 1, 0)/COUNTIFS(FACT_INCLUDES[Order ID], FACT_INCLUDES[[#This Row],[Order ID]])</f>
        <v>0</v>
      </c>
      <c r="X468" s="52">
        <v>622.92049798867822</v>
      </c>
      <c r="Y468" s="52">
        <v>512.63993048277621</v>
      </c>
      <c r="Z468" s="64">
        <f>IF(FACT_INCLUDES[[#This Row],[Order Type]]="Online", 1, 0)*FACT_INCLUDES[[#This Row],[Income]]</f>
        <v>0</v>
      </c>
    </row>
    <row r="469" spans="1:26" x14ac:dyDescent="0.3">
      <c r="A469" s="4">
        <v>506</v>
      </c>
      <c r="B469" s="4">
        <v>248</v>
      </c>
      <c r="C469" s="4">
        <v>988</v>
      </c>
      <c r="D469" s="58">
        <v>5</v>
      </c>
      <c r="E469" s="28">
        <f>VLOOKUP(FACT_INCLUDES[[#This Row],[Order ID]], ORDERS[], 2)</f>
        <v>40196.344272106857</v>
      </c>
      <c r="F469" s="28">
        <f>VLOOKUP(FACT_INCLUDES[[#This Row],[Order ID]], ORDERS[], 3)</f>
        <v>40196.344272106857</v>
      </c>
      <c r="G469" s="4" t="str">
        <f>VLOOKUP(FACT_INCLUDES[[#This Row],[Order ID]], ORDERS[], 4)</f>
        <v>In-Store</v>
      </c>
      <c r="H469" s="4" t="str">
        <f>VLOOKUP(FACT_INCLUDES[[#This Row],[Order ID]], ORDERS[], 5)</f>
        <v>ALG4925@gmail.com</v>
      </c>
      <c r="I469" s="4">
        <f>VLOOKUP(FACT_INCLUDES[[#This Row],[Order ID]], ORDERS[], 6)</f>
        <v>35</v>
      </c>
      <c r="J469" s="54">
        <f>VLOOKUP(FACT_INCLUDES[[#This Row],[Order ID]], ORDERS[], 7)</f>
        <v>0</v>
      </c>
      <c r="K469" s="33">
        <v>0</v>
      </c>
      <c r="L469" s="4">
        <f>VLOOKUP(FACT_INCLUDES[[#This Row],[DW Version]], VERSIONS[], 2)</f>
        <v>100</v>
      </c>
      <c r="M469" s="4">
        <f>VLOOKUP(FACT_INCLUDES[[#This Row],[DW Version]], VERSIONS[], 3)</f>
        <v>9</v>
      </c>
      <c r="N469" s="4" t="str">
        <f>VLOOKUP(FACT_INCLUDES[[#This Row],[DW Version]], VERSIONS[], 4)</f>
        <v>white</v>
      </c>
      <c r="O469" s="51">
        <f>VLOOKUP(FACT_INCLUDES[[#This Row],[DW Version]], VERSIONS[], 5)</f>
        <v>353.50641676158324</v>
      </c>
      <c r="P469" s="4" t="str">
        <f>VLOOKUP(FACT_INCLUDES[[#This Row],[DW Version]], VERSIONS[], 6)</f>
        <v>Nike Kettlebell</v>
      </c>
      <c r="Q469" s="4" t="str">
        <f>VLOOKUP(FACT_INCLUDES[[#This Row],[DW Version]], VERSIONS[], 7)</f>
        <v>Sport Equipment</v>
      </c>
      <c r="R469" s="51">
        <f>FACT_INCLUDES[[#This Row],[Version Price]]*FACT_INCLUDES[[#This Row],[Quantity]]</f>
        <v>1767.5320838079163</v>
      </c>
      <c r="S469" s="51">
        <f>FACT_INCLUDES[[#This Row],[Amount]]*(1-FACT_INCLUDES[[#This Row],[Order Discount]])</f>
        <v>1767.5320838079163</v>
      </c>
      <c r="T469" s="51">
        <f t="shared" si="7"/>
        <v>3572.4878306911924</v>
      </c>
      <c r="U469" s="57">
        <f>FACT_INCLUDES[[#This Row],[Income]]/FACT_INCLUDES[[#This Row],[Total Order Income]]</f>
        <v>0.49476224065007951</v>
      </c>
      <c r="V469" s="33">
        <f>IF(FACT_INCLUDES[[#This Row],[Order Gap]]&gt;10, 1, 0)/COUNTIFS(FACT_INCLUDES[Order ID], FACT_INCLUDES[[#This Row],[Order ID]])</f>
        <v>0</v>
      </c>
      <c r="W469" s="33">
        <f>IF(FACT_INCLUDES[[#This Row],[Order Type]]="Online", 1, 0)/COUNTIFS(FACT_INCLUDES[Order ID], FACT_INCLUDES[[#This Row],[Order ID]])</f>
        <v>0</v>
      </c>
      <c r="X469" s="52">
        <v>622.92049798867822</v>
      </c>
      <c r="Y469" s="52">
        <v>512.63993048277621</v>
      </c>
      <c r="Z469" s="64">
        <f>IF(FACT_INCLUDES[[#This Row],[Order Type]]="Online", 1, 0)*FACT_INCLUDES[[#This Row],[Income]]</f>
        <v>0</v>
      </c>
    </row>
    <row r="470" spans="1:26" x14ac:dyDescent="0.3">
      <c r="A470" s="4">
        <v>555</v>
      </c>
      <c r="B470" s="4">
        <v>277</v>
      </c>
      <c r="C470" s="4">
        <v>301</v>
      </c>
      <c r="D470" s="58">
        <v>2</v>
      </c>
      <c r="E470" s="28">
        <f>VLOOKUP(FACT_INCLUDES[[#This Row],[Order ID]], ORDERS[], 2)</f>
        <v>40491.761348223765</v>
      </c>
      <c r="F470" s="28">
        <f>VLOOKUP(FACT_INCLUDES[[#This Row],[Order ID]], ORDERS[], 3)</f>
        <v>40491.761348223765</v>
      </c>
      <c r="G470" s="4" t="str">
        <f>VLOOKUP(FACT_INCLUDES[[#This Row],[Order ID]], ORDERS[], 4)</f>
        <v>In-Store</v>
      </c>
      <c r="H470" s="4" t="str">
        <f>VLOOKUP(FACT_INCLUDES[[#This Row],[Order ID]], ORDERS[], 5)</f>
        <v>WCX1491@gmail.com</v>
      </c>
      <c r="I470" s="4">
        <f>VLOOKUP(FACT_INCLUDES[[#This Row],[Order ID]], ORDERS[], 6)</f>
        <v>17</v>
      </c>
      <c r="J470" s="54">
        <f>VLOOKUP(FACT_INCLUDES[[#This Row],[Order ID]], ORDERS[], 7)</f>
        <v>0</v>
      </c>
      <c r="K470" s="33">
        <v>0</v>
      </c>
      <c r="L470" s="4">
        <f>VLOOKUP(FACT_INCLUDES[[#This Row],[DW Version]], VERSIONS[], 2)</f>
        <v>30</v>
      </c>
      <c r="M470" s="4">
        <f>VLOOKUP(FACT_INCLUDES[[#This Row],[DW Version]], VERSIONS[], 3)</f>
        <v>9.5</v>
      </c>
      <c r="N470" s="4" t="str">
        <f>VLOOKUP(FACT_INCLUDES[[#This Row],[DW Version]], VERSIONS[], 4)</f>
        <v>black</v>
      </c>
      <c r="O470" s="51">
        <f>VLOOKUP(FACT_INCLUDES[[#This Row],[DW Version]], VERSIONS[], 5)</f>
        <v>71.00110185948833</v>
      </c>
      <c r="P470" s="4" t="str">
        <f>VLOOKUP(FACT_INCLUDES[[#This Row],[DW Version]], VERSIONS[], 6)</f>
        <v>Air Zoom Terra Kiger</v>
      </c>
      <c r="Q470" s="4" t="str">
        <f>VLOOKUP(FACT_INCLUDES[[#This Row],[DW Version]], VERSIONS[], 7)</f>
        <v>Shoe</v>
      </c>
      <c r="R470" s="51">
        <f>FACT_INCLUDES[[#This Row],[Version Price]]*FACT_INCLUDES[[#This Row],[Quantity]]</f>
        <v>142.00220371897666</v>
      </c>
      <c r="S470" s="51">
        <f>FACT_INCLUDES[[#This Row],[Amount]]*(1-FACT_INCLUDES[[#This Row],[Order Discount]])</f>
        <v>142.00220371897666</v>
      </c>
      <c r="T470" s="51">
        <f t="shared" si="7"/>
        <v>142.00220371897666</v>
      </c>
      <c r="U470" s="57">
        <f>FACT_INCLUDES[[#This Row],[Income]]/FACT_INCLUDES[[#This Row],[Total Order Income]]</f>
        <v>1</v>
      </c>
      <c r="V470" s="33">
        <f>IF(FACT_INCLUDES[[#This Row],[Order Gap]]&gt;10, 1, 0)/COUNTIFS(FACT_INCLUDES[Order ID], FACT_INCLUDES[[#This Row],[Order ID]])</f>
        <v>0</v>
      </c>
      <c r="W470" s="33">
        <f>IF(FACT_INCLUDES[[#This Row],[Order Type]]="Online", 1, 0)/COUNTIFS(FACT_INCLUDES[Order ID], FACT_INCLUDES[[#This Row],[Order ID]])</f>
        <v>0</v>
      </c>
      <c r="X470" s="52">
        <v>622.92049798867822</v>
      </c>
      <c r="Y470" s="52">
        <v>512.63993048277621</v>
      </c>
      <c r="Z470" s="64">
        <f>IF(FACT_INCLUDES[[#This Row],[Order Type]]="Online", 1, 0)*FACT_INCLUDES[[#This Row],[Income]]</f>
        <v>0</v>
      </c>
    </row>
    <row r="471" spans="1:26" x14ac:dyDescent="0.3">
      <c r="A471" s="4">
        <v>616</v>
      </c>
      <c r="B471" s="4">
        <v>308</v>
      </c>
      <c r="C471" s="4">
        <v>658</v>
      </c>
      <c r="D471" s="58">
        <v>2</v>
      </c>
      <c r="E471" s="28">
        <f>VLOOKUP(FACT_INCLUDES[[#This Row],[Order ID]], ORDERS[], 2)</f>
        <v>40306.7244467665</v>
      </c>
      <c r="F471" s="28">
        <f>VLOOKUP(FACT_INCLUDES[[#This Row],[Order ID]], ORDERS[], 3)</f>
        <v>40313.7244467665</v>
      </c>
      <c r="G471" s="4" t="str">
        <f>VLOOKUP(FACT_INCLUDES[[#This Row],[Order ID]], ORDERS[], 4)</f>
        <v>Online</v>
      </c>
      <c r="H471" s="4" t="str">
        <f>VLOOKUP(FACT_INCLUDES[[#This Row],[Order ID]], ORDERS[], 5)</f>
        <v>WNV9793@gmail.com</v>
      </c>
      <c r="I471" s="4">
        <f>VLOOKUP(FACT_INCLUDES[[#This Row],[Order ID]], ORDERS[], 6)</f>
        <v>0</v>
      </c>
      <c r="J471" s="54">
        <f>VLOOKUP(FACT_INCLUDES[[#This Row],[Order ID]], ORDERS[], 7)</f>
        <v>0</v>
      </c>
      <c r="K471" s="33">
        <v>7</v>
      </c>
      <c r="L471" s="4">
        <f>VLOOKUP(FACT_INCLUDES[[#This Row],[DW Version]], VERSIONS[], 2)</f>
        <v>66</v>
      </c>
      <c r="M471" s="4">
        <f>VLOOKUP(FACT_INCLUDES[[#This Row],[DW Version]], VERSIONS[], 3)</f>
        <v>12.5</v>
      </c>
      <c r="N471" s="4" t="str">
        <f>VLOOKUP(FACT_INCLUDES[[#This Row],[DW Version]], VERSIONS[], 4)</f>
        <v>black</v>
      </c>
      <c r="O471" s="51">
        <f>VLOOKUP(FACT_INCLUDES[[#This Row],[DW Version]], VERSIONS[], 5)</f>
        <v>380.35841853511306</v>
      </c>
      <c r="P471" s="4" t="str">
        <f>VLOOKUP(FACT_INCLUDES[[#This Row],[DW Version]], VERSIONS[], 6)</f>
        <v>Therma Training Pants</v>
      </c>
      <c r="Q471" s="4" t="str">
        <f>VLOOKUP(FACT_INCLUDES[[#This Row],[DW Version]], VERSIONS[], 7)</f>
        <v>Apparel</v>
      </c>
      <c r="R471" s="51">
        <f>FACT_INCLUDES[[#This Row],[Version Price]]*FACT_INCLUDES[[#This Row],[Quantity]]</f>
        <v>760.71683707022612</v>
      </c>
      <c r="S471" s="51">
        <f>FACT_INCLUDES[[#This Row],[Amount]]*(1-FACT_INCLUDES[[#This Row],[Order Discount]])</f>
        <v>760.71683707022612</v>
      </c>
      <c r="T471" s="51">
        <f t="shared" si="7"/>
        <v>760.71683707022612</v>
      </c>
      <c r="U471" s="57">
        <f>FACT_INCLUDES[[#This Row],[Income]]/FACT_INCLUDES[[#This Row],[Total Order Income]]</f>
        <v>1</v>
      </c>
      <c r="V471" s="33">
        <f>IF(FACT_INCLUDES[[#This Row],[Order Gap]]&gt;10, 1, 0)/COUNTIFS(FACT_INCLUDES[Order ID], FACT_INCLUDES[[#This Row],[Order ID]])</f>
        <v>0</v>
      </c>
      <c r="W471" s="33">
        <f>IF(FACT_INCLUDES[[#This Row],[Order Type]]="Online", 1, 0)/COUNTIFS(FACT_INCLUDES[Order ID], FACT_INCLUDES[[#This Row],[Order ID]])</f>
        <v>1</v>
      </c>
      <c r="X471" s="52">
        <v>622.92049798867822</v>
      </c>
      <c r="Y471" s="52">
        <v>512.63993048277621</v>
      </c>
      <c r="Z471" s="64">
        <f>IF(FACT_INCLUDES[[#This Row],[Order Type]]="Online", 1, 0)*FACT_INCLUDES[[#This Row],[Income]]</f>
        <v>760.71683707022612</v>
      </c>
    </row>
    <row r="472" spans="1:26" x14ac:dyDescent="0.3">
      <c r="A472" s="4">
        <v>690</v>
      </c>
      <c r="B472" s="4">
        <v>348</v>
      </c>
      <c r="C472" s="4">
        <v>753</v>
      </c>
      <c r="D472" s="58">
        <v>3</v>
      </c>
      <c r="E472" s="28">
        <f>VLOOKUP(FACT_INCLUDES[[#This Row],[Order ID]], ORDERS[], 2)</f>
        <v>40427.565106850532</v>
      </c>
      <c r="F472" s="28">
        <f>VLOOKUP(FACT_INCLUDES[[#This Row],[Order ID]], ORDERS[], 3)</f>
        <v>40427.565106850532</v>
      </c>
      <c r="G472" s="4" t="str">
        <f>VLOOKUP(FACT_INCLUDES[[#This Row],[Order ID]], ORDERS[], 4)</f>
        <v>In-Store</v>
      </c>
      <c r="H472" s="4" t="str">
        <f>VLOOKUP(FACT_INCLUDES[[#This Row],[Order ID]], ORDERS[], 5)</f>
        <v>FZL7058@gmail.com</v>
      </c>
      <c r="I472" s="4">
        <f>VLOOKUP(FACT_INCLUDES[[#This Row],[Order ID]], ORDERS[], 6)</f>
        <v>32</v>
      </c>
      <c r="J472" s="54">
        <f>VLOOKUP(FACT_INCLUDES[[#This Row],[Order ID]], ORDERS[], 7)</f>
        <v>0</v>
      </c>
      <c r="K472" s="33">
        <v>0</v>
      </c>
      <c r="L472" s="4">
        <f>VLOOKUP(FACT_INCLUDES[[#This Row],[DW Version]], VERSIONS[], 2)</f>
        <v>78</v>
      </c>
      <c r="M472" s="4">
        <f>VLOOKUP(FACT_INCLUDES[[#This Row],[DW Version]], VERSIONS[], 3)</f>
        <v>3</v>
      </c>
      <c r="N472" s="4" t="str">
        <f>VLOOKUP(FACT_INCLUDES[[#This Row],[DW Version]], VERSIONS[], 4)</f>
        <v>black</v>
      </c>
      <c r="O472" s="51">
        <f>VLOOKUP(FACT_INCLUDES[[#This Row],[DW Version]], VERSIONS[], 5)</f>
        <v>381.37704921052278</v>
      </c>
      <c r="P472" s="4" t="str">
        <f>VLOOKUP(FACT_INCLUDES[[#This Row],[DW Version]], VERSIONS[], 6)</f>
        <v>Nike Air Tailwind</v>
      </c>
      <c r="Q472" s="4" t="str">
        <f>VLOOKUP(FACT_INCLUDES[[#This Row],[DW Version]], VERSIONS[], 7)</f>
        <v>Shoe</v>
      </c>
      <c r="R472" s="51">
        <f>FACT_INCLUDES[[#This Row],[Version Price]]*FACT_INCLUDES[[#This Row],[Quantity]]</f>
        <v>1144.1311476315684</v>
      </c>
      <c r="S472" s="51">
        <f>FACT_INCLUDES[[#This Row],[Amount]]*(1-FACT_INCLUDES[[#This Row],[Order Discount]])</f>
        <v>1144.1311476315684</v>
      </c>
      <c r="T472" s="51">
        <f t="shared" si="7"/>
        <v>1713.3742598121034</v>
      </c>
      <c r="U472" s="57">
        <f>FACT_INCLUDES[[#This Row],[Income]]/FACT_INCLUDES[[#This Row],[Total Order Income]]</f>
        <v>0.66776487453303934</v>
      </c>
      <c r="V472" s="33">
        <f>IF(FACT_INCLUDES[[#This Row],[Order Gap]]&gt;10, 1, 0)/COUNTIFS(FACT_INCLUDES[Order ID], FACT_INCLUDES[[#This Row],[Order ID]])</f>
        <v>0</v>
      </c>
      <c r="W472" s="33">
        <f>IF(FACT_INCLUDES[[#This Row],[Order Type]]="Online", 1, 0)/COUNTIFS(FACT_INCLUDES[Order ID], FACT_INCLUDES[[#This Row],[Order ID]])</f>
        <v>0</v>
      </c>
      <c r="X472" s="52">
        <v>622.92049798867822</v>
      </c>
      <c r="Y472" s="52">
        <v>512.63993048277621</v>
      </c>
      <c r="Z472" s="64">
        <f>IF(FACT_INCLUDES[[#This Row],[Order Type]]="Online", 1, 0)*FACT_INCLUDES[[#This Row],[Income]]</f>
        <v>0</v>
      </c>
    </row>
    <row r="473" spans="1:26" x14ac:dyDescent="0.3">
      <c r="A473" s="4">
        <v>691</v>
      </c>
      <c r="B473" s="4">
        <v>348</v>
      </c>
      <c r="C473" s="4">
        <v>806</v>
      </c>
      <c r="D473" s="58">
        <v>3</v>
      </c>
      <c r="E473" s="28">
        <f>VLOOKUP(FACT_INCLUDES[[#This Row],[Order ID]], ORDERS[], 2)</f>
        <v>40427.565106850532</v>
      </c>
      <c r="F473" s="28">
        <f>VLOOKUP(FACT_INCLUDES[[#This Row],[Order ID]], ORDERS[], 3)</f>
        <v>40427.565106850532</v>
      </c>
      <c r="G473" s="4" t="str">
        <f>VLOOKUP(FACT_INCLUDES[[#This Row],[Order ID]], ORDERS[], 4)</f>
        <v>In-Store</v>
      </c>
      <c r="H473" s="4" t="str">
        <f>VLOOKUP(FACT_INCLUDES[[#This Row],[Order ID]], ORDERS[], 5)</f>
        <v>FZL7058@gmail.com</v>
      </c>
      <c r="I473" s="4">
        <f>VLOOKUP(FACT_INCLUDES[[#This Row],[Order ID]], ORDERS[], 6)</f>
        <v>32</v>
      </c>
      <c r="J473" s="54">
        <f>VLOOKUP(FACT_INCLUDES[[#This Row],[Order ID]], ORDERS[], 7)</f>
        <v>0</v>
      </c>
      <c r="K473" s="33">
        <v>0</v>
      </c>
      <c r="L473" s="4">
        <f>VLOOKUP(FACT_INCLUDES[[#This Row],[DW Version]], VERSIONS[], 2)</f>
        <v>82</v>
      </c>
      <c r="M473" s="4">
        <f>VLOOKUP(FACT_INCLUDES[[#This Row],[DW Version]], VERSIONS[], 3)</f>
        <v>6.5</v>
      </c>
      <c r="N473" s="4" t="str">
        <f>VLOOKUP(FACT_INCLUDES[[#This Row],[DW Version]], VERSIONS[], 4)</f>
        <v>dark red</v>
      </c>
      <c r="O473" s="51">
        <f>VLOOKUP(FACT_INCLUDES[[#This Row],[DW Version]], VERSIONS[], 5)</f>
        <v>189.74770406017839</v>
      </c>
      <c r="P473" s="4" t="str">
        <f>VLOOKUP(FACT_INCLUDES[[#This Row],[DW Version]], VERSIONS[], 6)</f>
        <v>Flex 2-in-1 Shorts</v>
      </c>
      <c r="Q473" s="4" t="str">
        <f>VLOOKUP(FACT_INCLUDES[[#This Row],[DW Version]], VERSIONS[], 7)</f>
        <v>Apparel</v>
      </c>
      <c r="R473" s="51">
        <f>FACT_INCLUDES[[#This Row],[Version Price]]*FACT_INCLUDES[[#This Row],[Quantity]]</f>
        <v>569.24311218053515</v>
      </c>
      <c r="S473" s="51">
        <f>FACT_INCLUDES[[#This Row],[Amount]]*(1-FACT_INCLUDES[[#This Row],[Order Discount]])</f>
        <v>569.24311218053515</v>
      </c>
      <c r="T473" s="51">
        <f t="shared" si="7"/>
        <v>1713.3742598121034</v>
      </c>
      <c r="U473" s="57">
        <f>FACT_INCLUDES[[#This Row],[Income]]/FACT_INCLUDES[[#This Row],[Total Order Income]]</f>
        <v>0.33223512546696071</v>
      </c>
      <c r="V473" s="33">
        <f>IF(FACT_INCLUDES[[#This Row],[Order Gap]]&gt;10, 1, 0)/COUNTIFS(FACT_INCLUDES[Order ID], FACT_INCLUDES[[#This Row],[Order ID]])</f>
        <v>0</v>
      </c>
      <c r="W473" s="33">
        <f>IF(FACT_INCLUDES[[#This Row],[Order Type]]="Online", 1, 0)/COUNTIFS(FACT_INCLUDES[Order ID], FACT_INCLUDES[[#This Row],[Order ID]])</f>
        <v>0</v>
      </c>
      <c r="X473" s="52">
        <v>622.92049798867822</v>
      </c>
      <c r="Y473" s="52">
        <v>512.63993048277621</v>
      </c>
      <c r="Z473" s="64">
        <f>IF(FACT_INCLUDES[[#This Row],[Order Type]]="Online", 1, 0)*FACT_INCLUDES[[#This Row],[Income]]</f>
        <v>0</v>
      </c>
    </row>
    <row r="474" spans="1:26" x14ac:dyDescent="0.3">
      <c r="A474" s="4">
        <v>710</v>
      </c>
      <c r="B474" s="4">
        <v>357</v>
      </c>
      <c r="C474" s="4">
        <v>489</v>
      </c>
      <c r="D474" s="58">
        <v>2</v>
      </c>
      <c r="E474" s="28">
        <f>VLOOKUP(FACT_INCLUDES[[#This Row],[Order ID]], ORDERS[], 2)</f>
        <v>40279.566449004749</v>
      </c>
      <c r="F474" s="28">
        <f>VLOOKUP(FACT_INCLUDES[[#This Row],[Order ID]], ORDERS[], 3)</f>
        <v>40279.566449004749</v>
      </c>
      <c r="G474" s="4" t="str">
        <f>VLOOKUP(FACT_INCLUDES[[#This Row],[Order ID]], ORDERS[], 4)</f>
        <v>In-Store</v>
      </c>
      <c r="H474" s="4" t="str">
        <f>VLOOKUP(FACT_INCLUDES[[#This Row],[Order ID]], ORDERS[], 5)</f>
        <v>VOH6639@gmail.com</v>
      </c>
      <c r="I474" s="4">
        <f>VLOOKUP(FACT_INCLUDES[[#This Row],[Order ID]], ORDERS[], 6)</f>
        <v>8</v>
      </c>
      <c r="J474" s="54">
        <f>VLOOKUP(FACT_INCLUDES[[#This Row],[Order ID]], ORDERS[], 7)</f>
        <v>0</v>
      </c>
      <c r="K474" s="33">
        <v>0</v>
      </c>
      <c r="L474" s="4">
        <f>VLOOKUP(FACT_INCLUDES[[#This Row],[DW Version]], VERSIONS[], 2)</f>
        <v>51</v>
      </c>
      <c r="M474" s="4">
        <f>VLOOKUP(FACT_INCLUDES[[#This Row],[DW Version]], VERSIONS[], 3)</f>
        <v>10.5</v>
      </c>
      <c r="N474" s="4" t="str">
        <f>VLOOKUP(FACT_INCLUDES[[#This Row],[DW Version]], VERSIONS[], 4)</f>
        <v>white</v>
      </c>
      <c r="O474" s="51">
        <f>VLOOKUP(FACT_INCLUDES[[#This Row],[DW Version]], VERSIONS[], 5)</f>
        <v>230.13963434116584</v>
      </c>
      <c r="P474" s="4" t="str">
        <f>VLOOKUP(FACT_INCLUDES[[#This Row],[DW Version]], VERSIONS[], 6)</f>
        <v>Therma Sphere Hoodie</v>
      </c>
      <c r="Q474" s="4" t="str">
        <f>VLOOKUP(FACT_INCLUDES[[#This Row],[DW Version]], VERSIONS[], 7)</f>
        <v>Apparel</v>
      </c>
      <c r="R474" s="51">
        <f>FACT_INCLUDES[[#This Row],[Version Price]]*FACT_INCLUDES[[#This Row],[Quantity]]</f>
        <v>460.27926868233169</v>
      </c>
      <c r="S474" s="51">
        <f>FACT_INCLUDES[[#This Row],[Amount]]*(1-FACT_INCLUDES[[#This Row],[Order Discount]])</f>
        <v>460.27926868233169</v>
      </c>
      <c r="T474" s="51">
        <f t="shared" si="7"/>
        <v>460.27926868233169</v>
      </c>
      <c r="U474" s="57">
        <f>FACT_INCLUDES[[#This Row],[Income]]/FACT_INCLUDES[[#This Row],[Total Order Income]]</f>
        <v>1</v>
      </c>
      <c r="V474" s="33">
        <f>IF(FACT_INCLUDES[[#This Row],[Order Gap]]&gt;10, 1, 0)/COUNTIFS(FACT_INCLUDES[Order ID], FACT_INCLUDES[[#This Row],[Order ID]])</f>
        <v>0</v>
      </c>
      <c r="W474" s="33">
        <f>IF(FACT_INCLUDES[[#This Row],[Order Type]]="Online", 1, 0)/COUNTIFS(FACT_INCLUDES[Order ID], FACT_INCLUDES[[#This Row],[Order ID]])</f>
        <v>0</v>
      </c>
      <c r="X474" s="52">
        <v>622.92049798867822</v>
      </c>
      <c r="Y474" s="52">
        <v>512.63993048277621</v>
      </c>
      <c r="Z474" s="64">
        <f>IF(FACT_INCLUDES[[#This Row],[Order Type]]="Online", 1, 0)*FACT_INCLUDES[[#This Row],[Income]]</f>
        <v>0</v>
      </c>
    </row>
    <row r="475" spans="1:26" x14ac:dyDescent="0.3">
      <c r="A475" s="4">
        <v>773</v>
      </c>
      <c r="B475" s="4">
        <v>391</v>
      </c>
      <c r="C475" s="4">
        <v>173</v>
      </c>
      <c r="D475" s="58">
        <v>5</v>
      </c>
      <c r="E475" s="28">
        <f>VLOOKUP(FACT_INCLUDES[[#This Row],[Order ID]], ORDERS[], 2)</f>
        <v>40301.958705074561</v>
      </c>
      <c r="F475" s="28">
        <f>VLOOKUP(FACT_INCLUDES[[#This Row],[Order ID]], ORDERS[], 3)</f>
        <v>40301.958705074561</v>
      </c>
      <c r="G475" s="4" t="str">
        <f>VLOOKUP(FACT_INCLUDES[[#This Row],[Order ID]], ORDERS[], 4)</f>
        <v>In-Store</v>
      </c>
      <c r="H475" s="4" t="str">
        <f>VLOOKUP(FACT_INCLUDES[[#This Row],[Order ID]], ORDERS[], 5)</f>
        <v>VGC7745@gmail.com</v>
      </c>
      <c r="I475" s="4">
        <f>VLOOKUP(FACT_INCLUDES[[#This Row],[Order ID]], ORDERS[], 6)</f>
        <v>38</v>
      </c>
      <c r="J475" s="54">
        <f>VLOOKUP(FACT_INCLUDES[[#This Row],[Order ID]], ORDERS[], 7)</f>
        <v>0</v>
      </c>
      <c r="K475" s="33">
        <v>0</v>
      </c>
      <c r="L475" s="4">
        <f>VLOOKUP(FACT_INCLUDES[[#This Row],[DW Version]], VERSIONS[], 2)</f>
        <v>17</v>
      </c>
      <c r="M475" s="4">
        <f>VLOOKUP(FACT_INCLUDES[[#This Row],[DW Version]], VERSIONS[], 3)</f>
        <v>8</v>
      </c>
      <c r="N475" s="4" t="str">
        <f>VLOOKUP(FACT_INCLUDES[[#This Row],[DW Version]], VERSIONS[], 4)</f>
        <v>silver</v>
      </c>
      <c r="O475" s="51">
        <f>VLOOKUP(FACT_INCLUDES[[#This Row],[DW Version]], VERSIONS[], 5)</f>
        <v>147.20572061210339</v>
      </c>
      <c r="P475" s="4" t="str">
        <f>VLOOKUP(FACT_INCLUDES[[#This Row],[DW Version]], VERSIONS[], 6)</f>
        <v>Free Run</v>
      </c>
      <c r="Q475" s="4" t="str">
        <f>VLOOKUP(FACT_INCLUDES[[#This Row],[DW Version]], VERSIONS[], 7)</f>
        <v>Shoe</v>
      </c>
      <c r="R475" s="51">
        <f>FACT_INCLUDES[[#This Row],[Version Price]]*FACT_INCLUDES[[#This Row],[Quantity]]</f>
        <v>736.02860306051696</v>
      </c>
      <c r="S475" s="51">
        <f>FACT_INCLUDES[[#This Row],[Amount]]*(1-FACT_INCLUDES[[#This Row],[Order Discount]])</f>
        <v>736.02860306051696</v>
      </c>
      <c r="T475" s="51">
        <f t="shared" si="7"/>
        <v>736.02860306051696</v>
      </c>
      <c r="U475" s="57">
        <f>FACT_INCLUDES[[#This Row],[Income]]/FACT_INCLUDES[[#This Row],[Total Order Income]]</f>
        <v>1</v>
      </c>
      <c r="V475" s="33">
        <f>IF(FACT_INCLUDES[[#This Row],[Order Gap]]&gt;10, 1, 0)/COUNTIFS(FACT_INCLUDES[Order ID], FACT_INCLUDES[[#This Row],[Order ID]])</f>
        <v>0</v>
      </c>
      <c r="W475" s="33">
        <f>IF(FACT_INCLUDES[[#This Row],[Order Type]]="Online", 1, 0)/COUNTIFS(FACT_INCLUDES[Order ID], FACT_INCLUDES[[#This Row],[Order ID]])</f>
        <v>0</v>
      </c>
      <c r="X475" s="52">
        <v>622.92049798867822</v>
      </c>
      <c r="Y475" s="52">
        <v>512.63993048277621</v>
      </c>
      <c r="Z475" s="64">
        <f>IF(FACT_INCLUDES[[#This Row],[Order Type]]="Online", 1, 0)*FACT_INCLUDES[[#This Row],[Income]]</f>
        <v>0</v>
      </c>
    </row>
    <row r="476" spans="1:26" x14ac:dyDescent="0.3">
      <c r="A476" s="4">
        <v>901</v>
      </c>
      <c r="B476" s="4">
        <v>455</v>
      </c>
      <c r="C476" s="4">
        <v>979</v>
      </c>
      <c r="D476" s="58">
        <v>3</v>
      </c>
      <c r="E476" s="28">
        <f>VLOOKUP(FACT_INCLUDES[[#This Row],[Order ID]], ORDERS[], 2)</f>
        <v>40496.800659056644</v>
      </c>
      <c r="F476" s="28">
        <f>VLOOKUP(FACT_INCLUDES[[#This Row],[Order ID]], ORDERS[], 3)</f>
        <v>40496.800659056644</v>
      </c>
      <c r="G476" s="4" t="str">
        <f>VLOOKUP(FACT_INCLUDES[[#This Row],[Order ID]], ORDERS[], 4)</f>
        <v>In-Store</v>
      </c>
      <c r="H476" s="4" t="str">
        <f>VLOOKUP(FACT_INCLUDES[[#This Row],[Order ID]], ORDERS[], 5)</f>
        <v>VRX4292@gmail.com</v>
      </c>
      <c r="I476" s="4">
        <f>VLOOKUP(FACT_INCLUDES[[#This Row],[Order ID]], ORDERS[], 6)</f>
        <v>47</v>
      </c>
      <c r="J476" s="54">
        <f>VLOOKUP(FACT_INCLUDES[[#This Row],[Order ID]], ORDERS[], 7)</f>
        <v>0</v>
      </c>
      <c r="K476" s="33">
        <v>0</v>
      </c>
      <c r="L476" s="4">
        <f>VLOOKUP(FACT_INCLUDES[[#This Row],[DW Version]], VERSIONS[], 2)</f>
        <v>99</v>
      </c>
      <c r="M476" s="4">
        <f>VLOOKUP(FACT_INCLUDES[[#This Row],[DW Version]], VERSIONS[], 3)</f>
        <v>12.5</v>
      </c>
      <c r="N476" s="4" t="str">
        <f>VLOOKUP(FACT_INCLUDES[[#This Row],[DW Version]], VERSIONS[], 4)</f>
        <v>white</v>
      </c>
      <c r="O476" s="51">
        <f>VLOOKUP(FACT_INCLUDES[[#This Row],[DW Version]], VERSIONS[], 5)</f>
        <v>298.157942316689</v>
      </c>
      <c r="P476" s="4" t="str">
        <f>VLOOKUP(FACT_INCLUDES[[#This Row],[DW Version]], VERSIONS[], 6)</f>
        <v>Flex Training Hoodie</v>
      </c>
      <c r="Q476" s="4" t="str">
        <f>VLOOKUP(FACT_INCLUDES[[#This Row],[DW Version]], VERSIONS[], 7)</f>
        <v>Apparel</v>
      </c>
      <c r="R476" s="51">
        <f>FACT_INCLUDES[[#This Row],[Version Price]]*FACT_INCLUDES[[#This Row],[Quantity]]</f>
        <v>894.47382695006695</v>
      </c>
      <c r="S476" s="51">
        <f>FACT_INCLUDES[[#This Row],[Amount]]*(1-FACT_INCLUDES[[#This Row],[Order Discount]])</f>
        <v>894.47382695006695</v>
      </c>
      <c r="T476" s="51">
        <f t="shared" si="7"/>
        <v>894.47382695006695</v>
      </c>
      <c r="U476" s="57">
        <f>FACT_INCLUDES[[#This Row],[Income]]/FACT_INCLUDES[[#This Row],[Total Order Income]]</f>
        <v>1</v>
      </c>
      <c r="V476" s="33">
        <f>IF(FACT_INCLUDES[[#This Row],[Order Gap]]&gt;10, 1, 0)/COUNTIFS(FACT_INCLUDES[Order ID], FACT_INCLUDES[[#This Row],[Order ID]])</f>
        <v>0</v>
      </c>
      <c r="W476" s="33">
        <f>IF(FACT_INCLUDES[[#This Row],[Order Type]]="Online", 1, 0)/COUNTIFS(FACT_INCLUDES[Order ID], FACT_INCLUDES[[#This Row],[Order ID]])</f>
        <v>0</v>
      </c>
      <c r="X476" s="52">
        <v>622.92049798867822</v>
      </c>
      <c r="Y476" s="52">
        <v>512.63993048277621</v>
      </c>
      <c r="Z476" s="64">
        <f>IF(FACT_INCLUDES[[#This Row],[Order Type]]="Online", 1, 0)*FACT_INCLUDES[[#This Row],[Income]]</f>
        <v>0</v>
      </c>
    </row>
    <row r="477" spans="1:26" x14ac:dyDescent="0.3">
      <c r="A477" s="4">
        <v>912</v>
      </c>
      <c r="B477" s="4">
        <v>459</v>
      </c>
      <c r="C477" s="4">
        <v>260</v>
      </c>
      <c r="D477" s="58">
        <v>1</v>
      </c>
      <c r="E477" s="28">
        <f>VLOOKUP(FACT_INCLUDES[[#This Row],[Order ID]], ORDERS[], 2)</f>
        <v>40193.601190549147</v>
      </c>
      <c r="F477" s="28">
        <f>VLOOKUP(FACT_INCLUDES[[#This Row],[Order ID]], ORDERS[], 3)</f>
        <v>40193.601190549147</v>
      </c>
      <c r="G477" s="4" t="str">
        <f>VLOOKUP(FACT_INCLUDES[[#This Row],[Order ID]], ORDERS[], 4)</f>
        <v>In-Store</v>
      </c>
      <c r="H477" s="4" t="str">
        <f>VLOOKUP(FACT_INCLUDES[[#This Row],[Order ID]], ORDERS[], 5)</f>
        <v>WMO6341@gmail.com</v>
      </c>
      <c r="I477" s="4">
        <f>VLOOKUP(FACT_INCLUDES[[#This Row],[Order ID]], ORDERS[], 6)</f>
        <v>18</v>
      </c>
      <c r="J477" s="54">
        <f>VLOOKUP(FACT_INCLUDES[[#This Row],[Order ID]], ORDERS[], 7)</f>
        <v>0</v>
      </c>
      <c r="K477" s="33">
        <v>0</v>
      </c>
      <c r="L477" s="4">
        <f>VLOOKUP(FACT_INCLUDES[[#This Row],[DW Version]], VERSIONS[], 2)</f>
        <v>25</v>
      </c>
      <c r="M477" s="4">
        <f>VLOOKUP(FACT_INCLUDES[[#This Row],[DW Version]], VERSIONS[], 3)</f>
        <v>11.5</v>
      </c>
      <c r="N477" s="4" t="str">
        <f>VLOOKUP(FACT_INCLUDES[[#This Row],[DW Version]], VERSIONS[], 4)</f>
        <v>purple</v>
      </c>
      <c r="O477" s="51">
        <f>VLOOKUP(FACT_INCLUDES[[#This Row],[DW Version]], VERSIONS[], 5)</f>
        <v>318.71923884695229</v>
      </c>
      <c r="P477" s="4" t="str">
        <f>VLOOKUP(FACT_INCLUDES[[#This Row],[DW Version]], VERSIONS[], 6)</f>
        <v>Shox</v>
      </c>
      <c r="Q477" s="4" t="str">
        <f>VLOOKUP(FACT_INCLUDES[[#This Row],[DW Version]], VERSIONS[], 7)</f>
        <v>Shoe</v>
      </c>
      <c r="R477" s="51">
        <f>FACT_INCLUDES[[#This Row],[Version Price]]*FACT_INCLUDES[[#This Row],[Quantity]]</f>
        <v>318.71923884695229</v>
      </c>
      <c r="S477" s="51">
        <f>FACT_INCLUDES[[#This Row],[Amount]]*(1-FACT_INCLUDES[[#This Row],[Order Discount]])</f>
        <v>318.71923884695229</v>
      </c>
      <c r="T477" s="51">
        <f t="shared" si="7"/>
        <v>318.71923884695229</v>
      </c>
      <c r="U477" s="57">
        <f>FACT_INCLUDES[[#This Row],[Income]]/FACT_INCLUDES[[#This Row],[Total Order Income]]</f>
        <v>1</v>
      </c>
      <c r="V477" s="33">
        <f>IF(FACT_INCLUDES[[#This Row],[Order Gap]]&gt;10, 1, 0)/COUNTIFS(FACT_INCLUDES[Order ID], FACT_INCLUDES[[#This Row],[Order ID]])</f>
        <v>0</v>
      </c>
      <c r="W477" s="33">
        <f>IF(FACT_INCLUDES[[#This Row],[Order Type]]="Online", 1, 0)/COUNTIFS(FACT_INCLUDES[Order ID], FACT_INCLUDES[[#This Row],[Order ID]])</f>
        <v>0</v>
      </c>
      <c r="X477" s="52">
        <v>622.92049798867822</v>
      </c>
      <c r="Y477" s="52">
        <v>512.63993048277621</v>
      </c>
      <c r="Z477" s="64">
        <f>IF(FACT_INCLUDES[[#This Row],[Order Type]]="Online", 1, 0)*FACT_INCLUDES[[#This Row],[Income]]</f>
        <v>0</v>
      </c>
    </row>
    <row r="478" spans="1:26" x14ac:dyDescent="0.3">
      <c r="A478" s="4">
        <v>971</v>
      </c>
      <c r="B478" s="4">
        <v>486</v>
      </c>
      <c r="C478" s="4">
        <v>455</v>
      </c>
      <c r="D478" s="58">
        <v>3</v>
      </c>
      <c r="E478" s="28">
        <f>VLOOKUP(FACT_INCLUDES[[#This Row],[Order ID]], ORDERS[], 2)</f>
        <v>40492.944227616375</v>
      </c>
      <c r="F478" s="28">
        <f>VLOOKUP(FACT_INCLUDES[[#This Row],[Order ID]], ORDERS[], 3)</f>
        <v>40492.944227616375</v>
      </c>
      <c r="G478" s="4" t="str">
        <f>VLOOKUP(FACT_INCLUDES[[#This Row],[Order ID]], ORDERS[], 4)</f>
        <v>In-Store</v>
      </c>
      <c r="H478" s="4" t="str">
        <f>VLOOKUP(FACT_INCLUDES[[#This Row],[Order ID]], ORDERS[], 5)</f>
        <v>RRO7454@gmail.com</v>
      </c>
      <c r="I478" s="4">
        <f>VLOOKUP(FACT_INCLUDES[[#This Row],[Order ID]], ORDERS[], 6)</f>
        <v>12</v>
      </c>
      <c r="J478" s="54">
        <f>VLOOKUP(FACT_INCLUDES[[#This Row],[Order ID]], ORDERS[], 7)</f>
        <v>0</v>
      </c>
      <c r="K478" s="33">
        <v>0</v>
      </c>
      <c r="L478" s="4">
        <f>VLOOKUP(FACT_INCLUDES[[#This Row],[DW Version]], VERSIONS[], 2)</f>
        <v>47</v>
      </c>
      <c r="M478" s="4">
        <f>VLOOKUP(FACT_INCLUDES[[#This Row],[DW Version]], VERSIONS[], 3)</f>
        <v>10</v>
      </c>
      <c r="N478" s="4" t="str">
        <f>VLOOKUP(FACT_INCLUDES[[#This Row],[DW Version]], VERSIONS[], 4)</f>
        <v>black</v>
      </c>
      <c r="O478" s="51">
        <f>VLOOKUP(FACT_INCLUDES[[#This Row],[DW Version]], VERSIONS[], 5)</f>
        <v>392.67563123140627</v>
      </c>
      <c r="P478" s="4" t="str">
        <f>VLOOKUP(FACT_INCLUDES[[#This Row],[DW Version]], VERSIONS[], 6)</f>
        <v>Court Royale</v>
      </c>
      <c r="Q478" s="4" t="str">
        <f>VLOOKUP(FACT_INCLUDES[[#This Row],[DW Version]], VERSIONS[], 7)</f>
        <v>Shoe</v>
      </c>
      <c r="R478" s="51">
        <f>FACT_INCLUDES[[#This Row],[Version Price]]*FACT_INCLUDES[[#This Row],[Quantity]]</f>
        <v>1178.0268936942189</v>
      </c>
      <c r="S478" s="51">
        <f>FACT_INCLUDES[[#This Row],[Amount]]*(1-FACT_INCLUDES[[#This Row],[Order Discount]])</f>
        <v>1178.0268936942189</v>
      </c>
      <c r="T478" s="51">
        <f t="shared" si="7"/>
        <v>1178.0268936942189</v>
      </c>
      <c r="U478" s="57">
        <f>FACT_INCLUDES[[#This Row],[Income]]/FACT_INCLUDES[[#This Row],[Total Order Income]]</f>
        <v>1</v>
      </c>
      <c r="V478" s="33">
        <f>IF(FACT_INCLUDES[[#This Row],[Order Gap]]&gt;10, 1, 0)/COUNTIFS(FACT_INCLUDES[Order ID], FACT_INCLUDES[[#This Row],[Order ID]])</f>
        <v>0</v>
      </c>
      <c r="W478" s="33">
        <f>IF(FACT_INCLUDES[[#This Row],[Order Type]]="Online", 1, 0)/COUNTIFS(FACT_INCLUDES[Order ID], FACT_INCLUDES[[#This Row],[Order ID]])</f>
        <v>0</v>
      </c>
      <c r="X478" s="52">
        <v>622.92049798867822</v>
      </c>
      <c r="Y478" s="52">
        <v>512.63993048277621</v>
      </c>
      <c r="Z478" s="64">
        <f>IF(FACT_INCLUDES[[#This Row],[Order Type]]="Online", 1, 0)*FACT_INCLUDES[[#This Row],[Income]]</f>
        <v>0</v>
      </c>
    </row>
    <row r="479" spans="1:26" x14ac:dyDescent="0.3">
      <c r="A479" s="4">
        <v>976</v>
      </c>
      <c r="B479" s="4">
        <v>490</v>
      </c>
      <c r="C479" s="4">
        <v>565</v>
      </c>
      <c r="D479" s="58">
        <v>5</v>
      </c>
      <c r="E479" s="28">
        <f>VLOOKUP(FACT_INCLUDES[[#This Row],[Order ID]], ORDERS[], 2)</f>
        <v>40487.526283455358</v>
      </c>
      <c r="F479" s="28">
        <f>VLOOKUP(FACT_INCLUDES[[#This Row],[Order ID]], ORDERS[], 3)</f>
        <v>40501.526283455358</v>
      </c>
      <c r="G479" s="4" t="str">
        <f>VLOOKUP(FACT_INCLUDES[[#This Row],[Order ID]], ORDERS[], 4)</f>
        <v>Online</v>
      </c>
      <c r="H479" s="4" t="str">
        <f>VLOOKUP(FACT_INCLUDES[[#This Row],[Order ID]], ORDERS[], 5)</f>
        <v>OXJ5345@gmail.com</v>
      </c>
      <c r="I479" s="4">
        <f>VLOOKUP(FACT_INCLUDES[[#This Row],[Order ID]], ORDERS[], 6)</f>
        <v>0</v>
      </c>
      <c r="J479" s="54">
        <f>VLOOKUP(FACT_INCLUDES[[#This Row],[Order ID]], ORDERS[], 7)</f>
        <v>0</v>
      </c>
      <c r="K479" s="33">
        <v>14</v>
      </c>
      <c r="L479" s="4">
        <f>VLOOKUP(FACT_INCLUDES[[#This Row],[DW Version]], VERSIONS[], 2)</f>
        <v>58</v>
      </c>
      <c r="M479" s="4">
        <f>VLOOKUP(FACT_INCLUDES[[#This Row],[DW Version]], VERSIONS[], 3)</f>
        <v>11.5</v>
      </c>
      <c r="N479" s="4" t="str">
        <f>VLOOKUP(FACT_INCLUDES[[#This Row],[DW Version]], VERSIONS[], 4)</f>
        <v>white</v>
      </c>
      <c r="O479" s="51">
        <f>VLOOKUP(FACT_INCLUDES[[#This Row],[DW Version]], VERSIONS[], 5)</f>
        <v>391.97127909193313</v>
      </c>
      <c r="P479" s="4" t="str">
        <f>VLOOKUP(FACT_INCLUDES[[#This Row],[DW Version]], VERSIONS[], 6)</f>
        <v>Mercurial Superfly</v>
      </c>
      <c r="Q479" s="4" t="str">
        <f>VLOOKUP(FACT_INCLUDES[[#This Row],[DW Version]], VERSIONS[], 7)</f>
        <v>Shoe</v>
      </c>
      <c r="R479" s="51">
        <f>FACT_INCLUDES[[#This Row],[Version Price]]*FACT_INCLUDES[[#This Row],[Quantity]]</f>
        <v>1959.8563954596657</v>
      </c>
      <c r="S479" s="51">
        <f>FACT_INCLUDES[[#This Row],[Amount]]*(1-FACT_INCLUDES[[#This Row],[Order Discount]])</f>
        <v>1959.8563954596657</v>
      </c>
      <c r="T479" s="51">
        <f t="shared" si="7"/>
        <v>2757.8885504436512</v>
      </c>
      <c r="U479" s="57">
        <f>FACT_INCLUDES[[#This Row],[Income]]/FACT_INCLUDES[[#This Row],[Total Order Income]]</f>
        <v>0.71063654662346343</v>
      </c>
      <c r="V479" s="33">
        <f>IF(FACT_INCLUDES[[#This Row],[Order Gap]]&gt;10, 1, 0)/COUNTIFS(FACT_INCLUDES[Order ID], FACT_INCLUDES[[#This Row],[Order ID]])</f>
        <v>0.33333333333333331</v>
      </c>
      <c r="W479" s="33">
        <f>IF(FACT_INCLUDES[[#This Row],[Order Type]]="Online", 1, 0)/COUNTIFS(FACT_INCLUDES[Order ID], FACT_INCLUDES[[#This Row],[Order ID]])</f>
        <v>0.33333333333333331</v>
      </c>
      <c r="X479" s="52">
        <v>622.92049798867822</v>
      </c>
      <c r="Y479" s="52">
        <v>512.63993048277621</v>
      </c>
      <c r="Z479" s="64">
        <f>IF(FACT_INCLUDES[[#This Row],[Order Type]]="Online", 1, 0)*FACT_INCLUDES[[#This Row],[Income]]</f>
        <v>1959.8563954596657</v>
      </c>
    </row>
    <row r="480" spans="1:26" x14ac:dyDescent="0.3">
      <c r="A480" s="4">
        <v>977</v>
      </c>
      <c r="B480" s="4">
        <v>490</v>
      </c>
      <c r="C480" s="4">
        <v>774</v>
      </c>
      <c r="D480" s="58">
        <v>2</v>
      </c>
      <c r="E480" s="28">
        <f>VLOOKUP(FACT_INCLUDES[[#This Row],[Order ID]], ORDERS[], 2)</f>
        <v>40487.526283455358</v>
      </c>
      <c r="F480" s="28">
        <f>VLOOKUP(FACT_INCLUDES[[#This Row],[Order ID]], ORDERS[], 3)</f>
        <v>40501.526283455358</v>
      </c>
      <c r="G480" s="4" t="str">
        <f>VLOOKUP(FACT_INCLUDES[[#This Row],[Order ID]], ORDERS[], 4)</f>
        <v>Online</v>
      </c>
      <c r="H480" s="4" t="str">
        <f>VLOOKUP(FACT_INCLUDES[[#This Row],[Order ID]], ORDERS[], 5)</f>
        <v>OXJ5345@gmail.com</v>
      </c>
      <c r="I480" s="4">
        <f>VLOOKUP(FACT_INCLUDES[[#This Row],[Order ID]], ORDERS[], 6)</f>
        <v>0</v>
      </c>
      <c r="J480" s="54">
        <f>VLOOKUP(FACT_INCLUDES[[#This Row],[Order ID]], ORDERS[], 7)</f>
        <v>0</v>
      </c>
      <c r="K480" s="33">
        <v>14</v>
      </c>
      <c r="L480" s="4">
        <f>VLOOKUP(FACT_INCLUDES[[#This Row],[DW Version]], VERSIONS[], 2)</f>
        <v>79</v>
      </c>
      <c r="M480" s="4">
        <f>VLOOKUP(FACT_INCLUDES[[#This Row],[DW Version]], VERSIONS[], 3)</f>
        <v>10.5</v>
      </c>
      <c r="N480" s="4" t="str">
        <f>VLOOKUP(FACT_INCLUDES[[#This Row],[DW Version]], VERSIONS[], 4)</f>
        <v>black</v>
      </c>
      <c r="O480" s="51">
        <f>VLOOKUP(FACT_INCLUDES[[#This Row],[DW Version]], VERSIONS[], 5)</f>
        <v>257.04972499248584</v>
      </c>
      <c r="P480" s="4" t="str">
        <f>VLOOKUP(FACT_INCLUDES[[#This Row],[DW Version]], VERSIONS[], 6)</f>
        <v>Zoom Gravity</v>
      </c>
      <c r="Q480" s="4" t="str">
        <f>VLOOKUP(FACT_INCLUDES[[#This Row],[DW Version]], VERSIONS[], 7)</f>
        <v>Shoe</v>
      </c>
      <c r="R480" s="51">
        <f>FACT_INCLUDES[[#This Row],[Version Price]]*FACT_INCLUDES[[#This Row],[Quantity]]</f>
        <v>514.09944998497167</v>
      </c>
      <c r="S480" s="51">
        <f>FACT_INCLUDES[[#This Row],[Amount]]*(1-FACT_INCLUDES[[#This Row],[Order Discount]])</f>
        <v>514.09944998497167</v>
      </c>
      <c r="T480" s="51">
        <f t="shared" si="7"/>
        <v>2757.8885504436512</v>
      </c>
      <c r="U480" s="57">
        <f>FACT_INCLUDES[[#This Row],[Income]]/FACT_INCLUDES[[#This Row],[Total Order Income]]</f>
        <v>0.18641052405916492</v>
      </c>
      <c r="V480" s="33">
        <f>IF(FACT_INCLUDES[[#This Row],[Order Gap]]&gt;10, 1, 0)/COUNTIFS(FACT_INCLUDES[Order ID], FACT_INCLUDES[[#This Row],[Order ID]])</f>
        <v>0.33333333333333331</v>
      </c>
      <c r="W480" s="33">
        <f>IF(FACT_INCLUDES[[#This Row],[Order Type]]="Online", 1, 0)/COUNTIFS(FACT_INCLUDES[Order ID], FACT_INCLUDES[[#This Row],[Order ID]])</f>
        <v>0.33333333333333331</v>
      </c>
      <c r="X480" s="52">
        <v>622.92049798867822</v>
      </c>
      <c r="Y480" s="52">
        <v>512.63993048277621</v>
      </c>
      <c r="Z480" s="64">
        <f>IF(FACT_INCLUDES[[#This Row],[Order Type]]="Online", 1, 0)*FACT_INCLUDES[[#This Row],[Income]]</f>
        <v>514.09944998497167</v>
      </c>
    </row>
    <row r="481" spans="1:26" x14ac:dyDescent="0.3">
      <c r="A481" s="4">
        <v>978</v>
      </c>
      <c r="B481" s="4">
        <v>490</v>
      </c>
      <c r="C481" s="4">
        <v>790</v>
      </c>
      <c r="D481" s="58">
        <v>1</v>
      </c>
      <c r="E481" s="28">
        <f>VLOOKUP(FACT_INCLUDES[[#This Row],[Order ID]], ORDERS[], 2)</f>
        <v>40487.526283455358</v>
      </c>
      <c r="F481" s="28">
        <f>VLOOKUP(FACT_INCLUDES[[#This Row],[Order ID]], ORDERS[], 3)</f>
        <v>40501.526283455358</v>
      </c>
      <c r="G481" s="4" t="str">
        <f>VLOOKUP(FACT_INCLUDES[[#This Row],[Order ID]], ORDERS[], 4)</f>
        <v>Online</v>
      </c>
      <c r="H481" s="4" t="str">
        <f>VLOOKUP(FACT_INCLUDES[[#This Row],[Order ID]], ORDERS[], 5)</f>
        <v>OXJ5345@gmail.com</v>
      </c>
      <c r="I481" s="4">
        <f>VLOOKUP(FACT_INCLUDES[[#This Row],[Order ID]], ORDERS[], 6)</f>
        <v>0</v>
      </c>
      <c r="J481" s="54">
        <f>VLOOKUP(FACT_INCLUDES[[#This Row],[Order ID]], ORDERS[], 7)</f>
        <v>0</v>
      </c>
      <c r="K481" s="33">
        <v>14</v>
      </c>
      <c r="L481" s="4">
        <f>VLOOKUP(FACT_INCLUDES[[#This Row],[DW Version]], VERSIONS[], 2)</f>
        <v>81</v>
      </c>
      <c r="M481" s="4">
        <f>VLOOKUP(FACT_INCLUDES[[#This Row],[DW Version]], VERSIONS[], 3)</f>
        <v>5</v>
      </c>
      <c r="N481" s="4" t="str">
        <f>VLOOKUP(FACT_INCLUDES[[#This Row],[DW Version]], VERSIONS[], 4)</f>
        <v>silver</v>
      </c>
      <c r="O481" s="51">
        <f>VLOOKUP(FACT_INCLUDES[[#This Row],[DW Version]], VERSIONS[], 5)</f>
        <v>283.93270499901377</v>
      </c>
      <c r="P481" s="4" t="str">
        <f>VLOOKUP(FACT_INCLUDES[[#This Row],[DW Version]], VERSIONS[], 6)</f>
        <v>Air Max Fusion</v>
      </c>
      <c r="Q481" s="4" t="str">
        <f>VLOOKUP(FACT_INCLUDES[[#This Row],[DW Version]], VERSIONS[], 7)</f>
        <v>Shoe</v>
      </c>
      <c r="R481" s="51">
        <f>FACT_INCLUDES[[#This Row],[Version Price]]*FACT_INCLUDES[[#This Row],[Quantity]]</f>
        <v>283.93270499901377</v>
      </c>
      <c r="S481" s="51">
        <f>FACT_INCLUDES[[#This Row],[Amount]]*(1-FACT_INCLUDES[[#This Row],[Order Discount]])</f>
        <v>283.93270499901377</v>
      </c>
      <c r="T481" s="51">
        <f t="shared" si="7"/>
        <v>2757.8885504436512</v>
      </c>
      <c r="U481" s="57">
        <f>FACT_INCLUDES[[#This Row],[Income]]/FACT_INCLUDES[[#This Row],[Total Order Income]]</f>
        <v>0.10295292931737164</v>
      </c>
      <c r="V481" s="33">
        <f>IF(FACT_INCLUDES[[#This Row],[Order Gap]]&gt;10, 1, 0)/COUNTIFS(FACT_INCLUDES[Order ID], FACT_INCLUDES[[#This Row],[Order ID]])</f>
        <v>0.33333333333333331</v>
      </c>
      <c r="W481" s="33">
        <f>IF(FACT_INCLUDES[[#This Row],[Order Type]]="Online", 1, 0)/COUNTIFS(FACT_INCLUDES[Order ID], FACT_INCLUDES[[#This Row],[Order ID]])</f>
        <v>0.33333333333333331</v>
      </c>
      <c r="X481" s="52">
        <v>622.92049798867822</v>
      </c>
      <c r="Y481" s="52">
        <v>512.63993048277621</v>
      </c>
      <c r="Z481" s="64">
        <f>IF(FACT_INCLUDES[[#This Row],[Order Type]]="Online", 1, 0)*FACT_INCLUDES[[#This Row],[Income]]</f>
        <v>283.93270499901377</v>
      </c>
    </row>
    <row r="482" spans="1:26" x14ac:dyDescent="0.3">
      <c r="A482" s="4">
        <v>1016</v>
      </c>
      <c r="B482" s="4">
        <v>509</v>
      </c>
      <c r="C482" s="4">
        <v>174</v>
      </c>
      <c r="D482" s="58">
        <v>3</v>
      </c>
      <c r="E482" s="28">
        <f>VLOOKUP(FACT_INCLUDES[[#This Row],[Order ID]], ORDERS[], 2)</f>
        <v>40256.797725714241</v>
      </c>
      <c r="F482" s="28">
        <f>VLOOKUP(FACT_INCLUDES[[#This Row],[Order ID]], ORDERS[], 3)</f>
        <v>40256.797725714241</v>
      </c>
      <c r="G482" s="4" t="str">
        <f>VLOOKUP(FACT_INCLUDES[[#This Row],[Order ID]], ORDERS[], 4)</f>
        <v>In-Store</v>
      </c>
      <c r="H482" s="4" t="str">
        <f>VLOOKUP(FACT_INCLUDES[[#This Row],[Order ID]], ORDERS[], 5)</f>
        <v>FZM2146@gmail.com</v>
      </c>
      <c r="I482" s="4">
        <f>VLOOKUP(FACT_INCLUDES[[#This Row],[Order ID]], ORDERS[], 6)</f>
        <v>50</v>
      </c>
      <c r="J482" s="54">
        <f>VLOOKUP(FACT_INCLUDES[[#This Row],[Order ID]], ORDERS[], 7)</f>
        <v>0</v>
      </c>
      <c r="K482" s="33">
        <v>0</v>
      </c>
      <c r="L482" s="4">
        <f>VLOOKUP(FACT_INCLUDES[[#This Row],[DW Version]], VERSIONS[], 2)</f>
        <v>17</v>
      </c>
      <c r="M482" s="4">
        <f>VLOOKUP(FACT_INCLUDES[[#This Row],[DW Version]], VERSIONS[], 3)</f>
        <v>9</v>
      </c>
      <c r="N482" s="4" t="str">
        <f>VLOOKUP(FACT_INCLUDES[[#This Row],[DW Version]], VERSIONS[], 4)</f>
        <v>white</v>
      </c>
      <c r="O482" s="51">
        <f>VLOOKUP(FACT_INCLUDES[[#This Row],[DW Version]], VERSIONS[], 5)</f>
        <v>133.23909683113283</v>
      </c>
      <c r="P482" s="4" t="str">
        <f>VLOOKUP(FACT_INCLUDES[[#This Row],[DW Version]], VERSIONS[], 6)</f>
        <v>Free Run</v>
      </c>
      <c r="Q482" s="4" t="str">
        <f>VLOOKUP(FACT_INCLUDES[[#This Row],[DW Version]], VERSIONS[], 7)</f>
        <v>Shoe</v>
      </c>
      <c r="R482" s="51">
        <f>FACT_INCLUDES[[#This Row],[Version Price]]*FACT_INCLUDES[[#This Row],[Quantity]]</f>
        <v>399.71729049339848</v>
      </c>
      <c r="S482" s="51">
        <f>FACT_INCLUDES[[#This Row],[Amount]]*(1-FACT_INCLUDES[[#This Row],[Order Discount]])</f>
        <v>399.71729049339848</v>
      </c>
      <c r="T482" s="51">
        <f t="shared" si="7"/>
        <v>846.43508166852303</v>
      </c>
      <c r="U482" s="57">
        <f>FACT_INCLUDES[[#This Row],[Income]]/FACT_INCLUDES[[#This Row],[Total Order Income]]</f>
        <v>0.47223620470156019</v>
      </c>
      <c r="V482" s="33">
        <f>IF(FACT_INCLUDES[[#This Row],[Order Gap]]&gt;10, 1, 0)/COUNTIFS(FACT_INCLUDES[Order ID], FACT_INCLUDES[[#This Row],[Order ID]])</f>
        <v>0</v>
      </c>
      <c r="W482" s="33">
        <f>IF(FACT_INCLUDES[[#This Row],[Order Type]]="Online", 1, 0)/COUNTIFS(FACT_INCLUDES[Order ID], FACT_INCLUDES[[#This Row],[Order ID]])</f>
        <v>0</v>
      </c>
      <c r="X482" s="52">
        <v>622.92049798867822</v>
      </c>
      <c r="Y482" s="52">
        <v>512.63993048277621</v>
      </c>
      <c r="Z482" s="64">
        <f>IF(FACT_INCLUDES[[#This Row],[Order Type]]="Online", 1, 0)*FACT_INCLUDES[[#This Row],[Income]]</f>
        <v>0</v>
      </c>
    </row>
    <row r="483" spans="1:26" x14ac:dyDescent="0.3">
      <c r="A483" s="4">
        <v>1017</v>
      </c>
      <c r="B483" s="4">
        <v>509</v>
      </c>
      <c r="C483" s="4">
        <v>686</v>
      </c>
      <c r="D483" s="58">
        <v>5</v>
      </c>
      <c r="E483" s="28">
        <f>VLOOKUP(FACT_INCLUDES[[#This Row],[Order ID]], ORDERS[], 2)</f>
        <v>40256.797725714241</v>
      </c>
      <c r="F483" s="28">
        <f>VLOOKUP(FACT_INCLUDES[[#This Row],[Order ID]], ORDERS[], 3)</f>
        <v>40256.797725714241</v>
      </c>
      <c r="G483" s="4" t="str">
        <f>VLOOKUP(FACT_INCLUDES[[#This Row],[Order ID]], ORDERS[], 4)</f>
        <v>In-Store</v>
      </c>
      <c r="H483" s="4" t="str">
        <f>VLOOKUP(FACT_INCLUDES[[#This Row],[Order ID]], ORDERS[], 5)</f>
        <v>FZM2146@gmail.com</v>
      </c>
      <c r="I483" s="4">
        <f>VLOOKUP(FACT_INCLUDES[[#This Row],[Order ID]], ORDERS[], 6)</f>
        <v>50</v>
      </c>
      <c r="J483" s="54">
        <f>VLOOKUP(FACT_INCLUDES[[#This Row],[Order ID]], ORDERS[], 7)</f>
        <v>0</v>
      </c>
      <c r="K483" s="33">
        <v>0</v>
      </c>
      <c r="L483" s="4">
        <f>VLOOKUP(FACT_INCLUDES[[#This Row],[DW Version]], VERSIONS[], 2)</f>
        <v>69</v>
      </c>
      <c r="M483" s="4">
        <f>VLOOKUP(FACT_INCLUDES[[#This Row],[DW Version]], VERSIONS[], 3)</f>
        <v>7</v>
      </c>
      <c r="N483" s="4" t="str">
        <f>VLOOKUP(FACT_INCLUDES[[#This Row],[DW Version]], VERSIONS[], 4)</f>
        <v>black</v>
      </c>
      <c r="O483" s="51">
        <f>VLOOKUP(FACT_INCLUDES[[#This Row],[DW Version]], VERSIONS[], 5)</f>
        <v>89.343558235024915</v>
      </c>
      <c r="P483" s="4" t="str">
        <f>VLOOKUP(FACT_INCLUDES[[#This Row],[DW Version]], VERSIONS[], 6)</f>
        <v>Mercurial Vapor</v>
      </c>
      <c r="Q483" s="4" t="str">
        <f>VLOOKUP(FACT_INCLUDES[[#This Row],[DW Version]], VERSIONS[], 7)</f>
        <v>Shoe</v>
      </c>
      <c r="R483" s="51">
        <f>FACT_INCLUDES[[#This Row],[Version Price]]*FACT_INCLUDES[[#This Row],[Quantity]]</f>
        <v>446.7177911751246</v>
      </c>
      <c r="S483" s="51">
        <f>FACT_INCLUDES[[#This Row],[Amount]]*(1-FACT_INCLUDES[[#This Row],[Order Discount]])</f>
        <v>446.7177911751246</v>
      </c>
      <c r="T483" s="51">
        <f t="shared" si="7"/>
        <v>846.43508166852303</v>
      </c>
      <c r="U483" s="57">
        <f>FACT_INCLUDES[[#This Row],[Income]]/FACT_INCLUDES[[#This Row],[Total Order Income]]</f>
        <v>0.52776379529843986</v>
      </c>
      <c r="V483" s="33">
        <f>IF(FACT_INCLUDES[[#This Row],[Order Gap]]&gt;10, 1, 0)/COUNTIFS(FACT_INCLUDES[Order ID], FACT_INCLUDES[[#This Row],[Order ID]])</f>
        <v>0</v>
      </c>
      <c r="W483" s="33">
        <f>IF(FACT_INCLUDES[[#This Row],[Order Type]]="Online", 1, 0)/COUNTIFS(FACT_INCLUDES[Order ID], FACT_INCLUDES[[#This Row],[Order ID]])</f>
        <v>0</v>
      </c>
      <c r="X483" s="52">
        <v>622.92049798867822</v>
      </c>
      <c r="Y483" s="52">
        <v>512.63993048277621</v>
      </c>
      <c r="Z483" s="64">
        <f>IF(FACT_INCLUDES[[#This Row],[Order Type]]="Online", 1, 0)*FACT_INCLUDES[[#This Row],[Income]]</f>
        <v>0</v>
      </c>
    </row>
    <row r="484" spans="1:26" x14ac:dyDescent="0.3">
      <c r="A484" s="4">
        <v>1036</v>
      </c>
      <c r="B484" s="4">
        <v>520</v>
      </c>
      <c r="C484" s="4">
        <v>193</v>
      </c>
      <c r="D484" s="58">
        <v>2</v>
      </c>
      <c r="E484" s="28">
        <f>VLOOKUP(FACT_INCLUDES[[#This Row],[Order ID]], ORDERS[], 2)</f>
        <v>40437.592781748099</v>
      </c>
      <c r="F484" s="28">
        <f>VLOOKUP(FACT_INCLUDES[[#This Row],[Order ID]], ORDERS[], 3)</f>
        <v>40437.592781748099</v>
      </c>
      <c r="G484" s="4" t="str">
        <f>VLOOKUP(FACT_INCLUDES[[#This Row],[Order ID]], ORDERS[], 4)</f>
        <v>In-Store</v>
      </c>
      <c r="H484" s="4" t="str">
        <f>VLOOKUP(FACT_INCLUDES[[#This Row],[Order ID]], ORDERS[], 5)</f>
        <v>PAV5591@gmail.com</v>
      </c>
      <c r="I484" s="4">
        <f>VLOOKUP(FACT_INCLUDES[[#This Row],[Order ID]], ORDERS[], 6)</f>
        <v>24</v>
      </c>
      <c r="J484" s="54">
        <f>VLOOKUP(FACT_INCLUDES[[#This Row],[Order ID]], ORDERS[], 7)</f>
        <v>0</v>
      </c>
      <c r="K484" s="33">
        <v>0</v>
      </c>
      <c r="L484" s="4">
        <f>VLOOKUP(FACT_INCLUDES[[#This Row],[DW Version]], VERSIONS[], 2)</f>
        <v>19</v>
      </c>
      <c r="M484" s="4">
        <f>VLOOKUP(FACT_INCLUDES[[#This Row],[DW Version]], VERSIONS[], 3)</f>
        <v>12</v>
      </c>
      <c r="N484" s="4" t="str">
        <f>VLOOKUP(FACT_INCLUDES[[#This Row],[DW Version]], VERSIONS[], 4)</f>
        <v>black</v>
      </c>
      <c r="O484" s="51">
        <f>VLOOKUP(FACT_INCLUDES[[#This Row],[DW Version]], VERSIONS[], 5)</f>
        <v>270.7154163080973</v>
      </c>
      <c r="P484" s="4" t="str">
        <f>VLOOKUP(FACT_INCLUDES[[#This Row],[DW Version]], VERSIONS[], 6)</f>
        <v>Windrunner Jacket</v>
      </c>
      <c r="Q484" s="4" t="str">
        <f>VLOOKUP(FACT_INCLUDES[[#This Row],[DW Version]], VERSIONS[], 7)</f>
        <v>Apparel</v>
      </c>
      <c r="R484" s="51">
        <f>FACT_INCLUDES[[#This Row],[Version Price]]*FACT_INCLUDES[[#This Row],[Quantity]]</f>
        <v>541.43083261619461</v>
      </c>
      <c r="S484" s="51">
        <f>FACT_INCLUDES[[#This Row],[Amount]]*(1-FACT_INCLUDES[[#This Row],[Order Discount]])</f>
        <v>541.43083261619461</v>
      </c>
      <c r="T484" s="51">
        <f t="shared" si="7"/>
        <v>701.11698633931724</v>
      </c>
      <c r="U484" s="57">
        <f>FACT_INCLUDES[[#This Row],[Income]]/FACT_INCLUDES[[#This Row],[Total Order Income]]</f>
        <v>0.77224035812214675</v>
      </c>
      <c r="V484" s="33">
        <f>IF(FACT_INCLUDES[[#This Row],[Order Gap]]&gt;10, 1, 0)/COUNTIFS(FACT_INCLUDES[Order ID], FACT_INCLUDES[[#This Row],[Order ID]])</f>
        <v>0</v>
      </c>
      <c r="W484" s="33">
        <f>IF(FACT_INCLUDES[[#This Row],[Order Type]]="Online", 1, 0)/COUNTIFS(FACT_INCLUDES[Order ID], FACT_INCLUDES[[#This Row],[Order ID]])</f>
        <v>0</v>
      </c>
      <c r="X484" s="52">
        <v>622.92049798867822</v>
      </c>
      <c r="Y484" s="52">
        <v>512.63993048277621</v>
      </c>
      <c r="Z484" s="64">
        <f>IF(FACT_INCLUDES[[#This Row],[Order Type]]="Online", 1, 0)*FACT_INCLUDES[[#This Row],[Income]]</f>
        <v>0</v>
      </c>
    </row>
    <row r="485" spans="1:26" x14ac:dyDescent="0.3">
      <c r="A485" s="4">
        <v>1037</v>
      </c>
      <c r="B485" s="4">
        <v>520</v>
      </c>
      <c r="C485" s="4">
        <v>450</v>
      </c>
      <c r="D485" s="58">
        <v>5</v>
      </c>
      <c r="E485" s="28">
        <f>VLOOKUP(FACT_INCLUDES[[#This Row],[Order ID]], ORDERS[], 2)</f>
        <v>40437.592781748099</v>
      </c>
      <c r="F485" s="28">
        <f>VLOOKUP(FACT_INCLUDES[[#This Row],[Order ID]], ORDERS[], 3)</f>
        <v>40437.592781748099</v>
      </c>
      <c r="G485" s="4" t="str">
        <f>VLOOKUP(FACT_INCLUDES[[#This Row],[Order ID]], ORDERS[], 4)</f>
        <v>In-Store</v>
      </c>
      <c r="H485" s="4" t="str">
        <f>VLOOKUP(FACT_INCLUDES[[#This Row],[Order ID]], ORDERS[], 5)</f>
        <v>PAV5591@gmail.com</v>
      </c>
      <c r="I485" s="4">
        <f>VLOOKUP(FACT_INCLUDES[[#This Row],[Order ID]], ORDERS[], 6)</f>
        <v>24</v>
      </c>
      <c r="J485" s="54">
        <f>VLOOKUP(FACT_INCLUDES[[#This Row],[Order ID]], ORDERS[], 7)</f>
        <v>0</v>
      </c>
      <c r="K485" s="33">
        <v>0</v>
      </c>
      <c r="L485" s="4">
        <f>VLOOKUP(FACT_INCLUDES[[#This Row],[DW Version]], VERSIONS[], 2)</f>
        <v>46</v>
      </c>
      <c r="M485" s="4">
        <f>VLOOKUP(FACT_INCLUDES[[#This Row],[DW Version]], VERSIONS[], 3)</f>
        <v>10</v>
      </c>
      <c r="N485" s="4" t="str">
        <f>VLOOKUP(FACT_INCLUDES[[#This Row],[DW Version]], VERSIONS[], 4)</f>
        <v>black</v>
      </c>
      <c r="O485" s="51">
        <f>VLOOKUP(FACT_INCLUDES[[#This Row],[DW Version]], VERSIONS[], 5)</f>
        <v>31.937230744624525</v>
      </c>
      <c r="P485" s="4" t="str">
        <f>VLOOKUP(FACT_INCLUDES[[#This Row],[DW Version]], VERSIONS[], 6)</f>
        <v>Nike Basketball</v>
      </c>
      <c r="Q485" s="4" t="str">
        <f>VLOOKUP(FACT_INCLUDES[[#This Row],[DW Version]], VERSIONS[], 7)</f>
        <v>Sport Equipment</v>
      </c>
      <c r="R485" s="51">
        <f>FACT_INCLUDES[[#This Row],[Version Price]]*FACT_INCLUDES[[#This Row],[Quantity]]</f>
        <v>159.68615372312263</v>
      </c>
      <c r="S485" s="51">
        <f>FACT_INCLUDES[[#This Row],[Amount]]*(1-FACT_INCLUDES[[#This Row],[Order Discount]])</f>
        <v>159.68615372312263</v>
      </c>
      <c r="T485" s="51">
        <f t="shared" si="7"/>
        <v>701.11698633931724</v>
      </c>
      <c r="U485" s="57">
        <f>FACT_INCLUDES[[#This Row],[Income]]/FACT_INCLUDES[[#This Row],[Total Order Income]]</f>
        <v>0.22775964187785325</v>
      </c>
      <c r="V485" s="33">
        <f>IF(FACT_INCLUDES[[#This Row],[Order Gap]]&gt;10, 1, 0)/COUNTIFS(FACT_INCLUDES[Order ID], FACT_INCLUDES[[#This Row],[Order ID]])</f>
        <v>0</v>
      </c>
      <c r="W485" s="33">
        <f>IF(FACT_INCLUDES[[#This Row],[Order Type]]="Online", 1, 0)/COUNTIFS(FACT_INCLUDES[Order ID], FACT_INCLUDES[[#This Row],[Order ID]])</f>
        <v>0</v>
      </c>
      <c r="X485" s="52">
        <v>622.92049798867822</v>
      </c>
      <c r="Y485" s="52">
        <v>512.63993048277621</v>
      </c>
      <c r="Z485" s="64">
        <f>IF(FACT_INCLUDES[[#This Row],[Order Type]]="Online", 1, 0)*FACT_INCLUDES[[#This Row],[Income]]</f>
        <v>0</v>
      </c>
    </row>
    <row r="486" spans="1:26" x14ac:dyDescent="0.3">
      <c r="A486" s="4">
        <v>1103</v>
      </c>
      <c r="B486" s="4">
        <v>555</v>
      </c>
      <c r="C486" s="4">
        <v>569</v>
      </c>
      <c r="D486" s="58">
        <v>5</v>
      </c>
      <c r="E486" s="28">
        <f>VLOOKUP(FACT_INCLUDES[[#This Row],[Order ID]], ORDERS[], 2)</f>
        <v>40418.680229938531</v>
      </c>
      <c r="F486" s="28">
        <f>VLOOKUP(FACT_INCLUDES[[#This Row],[Order ID]], ORDERS[], 3)</f>
        <v>40418.680229938531</v>
      </c>
      <c r="G486" s="4" t="str">
        <f>VLOOKUP(FACT_INCLUDES[[#This Row],[Order ID]], ORDERS[], 4)</f>
        <v>In-Store</v>
      </c>
      <c r="H486" s="4" t="str">
        <f>VLOOKUP(FACT_INCLUDES[[#This Row],[Order ID]], ORDERS[], 5)</f>
        <v>MRP4582@gmail.com</v>
      </c>
      <c r="I486" s="4">
        <f>VLOOKUP(FACT_INCLUDES[[#This Row],[Order ID]], ORDERS[], 6)</f>
        <v>12</v>
      </c>
      <c r="J486" s="54">
        <f>VLOOKUP(FACT_INCLUDES[[#This Row],[Order ID]], ORDERS[], 7)</f>
        <v>0</v>
      </c>
      <c r="K486" s="33">
        <v>0</v>
      </c>
      <c r="L486" s="4">
        <f>VLOOKUP(FACT_INCLUDES[[#This Row],[DW Version]], VERSIONS[], 2)</f>
        <v>59</v>
      </c>
      <c r="M486" s="4">
        <f>VLOOKUP(FACT_INCLUDES[[#This Row],[DW Version]], VERSIONS[], 3)</f>
        <v>3.5</v>
      </c>
      <c r="N486" s="4" t="str">
        <f>VLOOKUP(FACT_INCLUDES[[#This Row],[DW Version]], VERSIONS[], 4)</f>
        <v>red</v>
      </c>
      <c r="O486" s="51">
        <f>VLOOKUP(FACT_INCLUDES[[#This Row],[DW Version]], VERSIONS[], 5)</f>
        <v>184.6451971541558</v>
      </c>
      <c r="P486" s="4" t="str">
        <f>VLOOKUP(FACT_INCLUDES[[#This Row],[DW Version]], VERSIONS[], 6)</f>
        <v>Hypervenom Phantom</v>
      </c>
      <c r="Q486" s="4" t="str">
        <f>VLOOKUP(FACT_INCLUDES[[#This Row],[DW Version]], VERSIONS[], 7)</f>
        <v>Shoe</v>
      </c>
      <c r="R486" s="51">
        <f>FACT_INCLUDES[[#This Row],[Version Price]]*FACT_INCLUDES[[#This Row],[Quantity]]</f>
        <v>923.22598577077895</v>
      </c>
      <c r="S486" s="51">
        <f>FACT_INCLUDES[[#This Row],[Amount]]*(1-FACT_INCLUDES[[#This Row],[Order Discount]])</f>
        <v>923.22598577077895</v>
      </c>
      <c r="T486" s="51">
        <f t="shared" si="7"/>
        <v>923.22598577077895</v>
      </c>
      <c r="U486" s="57">
        <f>FACT_INCLUDES[[#This Row],[Income]]/FACT_INCLUDES[[#This Row],[Total Order Income]]</f>
        <v>1</v>
      </c>
      <c r="V486" s="33">
        <f>IF(FACT_INCLUDES[[#This Row],[Order Gap]]&gt;10, 1, 0)/COUNTIFS(FACT_INCLUDES[Order ID], FACT_INCLUDES[[#This Row],[Order ID]])</f>
        <v>0</v>
      </c>
      <c r="W486" s="33">
        <f>IF(FACT_INCLUDES[[#This Row],[Order Type]]="Online", 1, 0)/COUNTIFS(FACT_INCLUDES[Order ID], FACT_INCLUDES[[#This Row],[Order ID]])</f>
        <v>0</v>
      </c>
      <c r="X486" s="52">
        <v>622.92049798867822</v>
      </c>
      <c r="Y486" s="52">
        <v>512.63993048277621</v>
      </c>
      <c r="Z486" s="64">
        <f>IF(FACT_INCLUDES[[#This Row],[Order Type]]="Online", 1, 0)*FACT_INCLUDES[[#This Row],[Income]]</f>
        <v>0</v>
      </c>
    </row>
    <row r="487" spans="1:26" x14ac:dyDescent="0.3">
      <c r="A487" s="4">
        <v>1122</v>
      </c>
      <c r="B487" s="4">
        <v>566</v>
      </c>
      <c r="C487" s="4">
        <v>619</v>
      </c>
      <c r="D487" s="58">
        <v>2</v>
      </c>
      <c r="E487" s="28">
        <f>VLOOKUP(FACT_INCLUDES[[#This Row],[Order ID]], ORDERS[], 2)</f>
        <v>40307.665255436419</v>
      </c>
      <c r="F487" s="28">
        <f>VLOOKUP(FACT_INCLUDES[[#This Row],[Order ID]], ORDERS[], 3)</f>
        <v>40310.665255436419</v>
      </c>
      <c r="G487" s="4" t="str">
        <f>VLOOKUP(FACT_INCLUDES[[#This Row],[Order ID]], ORDERS[], 4)</f>
        <v>Online</v>
      </c>
      <c r="H487" s="4" t="str">
        <f>VLOOKUP(FACT_INCLUDES[[#This Row],[Order ID]], ORDERS[], 5)</f>
        <v>BVF3566@gmail.com</v>
      </c>
      <c r="I487" s="4">
        <f>VLOOKUP(FACT_INCLUDES[[#This Row],[Order ID]], ORDERS[], 6)</f>
        <v>0</v>
      </c>
      <c r="J487" s="54">
        <f>VLOOKUP(FACT_INCLUDES[[#This Row],[Order ID]], ORDERS[], 7)</f>
        <v>0</v>
      </c>
      <c r="K487" s="33">
        <v>3</v>
      </c>
      <c r="L487" s="4">
        <f>VLOOKUP(FACT_INCLUDES[[#This Row],[DW Version]], VERSIONS[], 2)</f>
        <v>63</v>
      </c>
      <c r="M487" s="4">
        <f>VLOOKUP(FACT_INCLUDES[[#This Row],[DW Version]], VERSIONS[], 3)</f>
        <v>4.5</v>
      </c>
      <c r="N487" s="4" t="str">
        <f>VLOOKUP(FACT_INCLUDES[[#This Row],[DW Version]], VERSIONS[], 4)</f>
        <v>white</v>
      </c>
      <c r="O487" s="51">
        <f>VLOOKUP(FACT_INCLUDES[[#This Row],[DW Version]], VERSIONS[], 5)</f>
        <v>357.40088054335354</v>
      </c>
      <c r="P487" s="4" t="str">
        <f>VLOOKUP(FACT_INCLUDES[[#This Row],[DW Version]], VERSIONS[], 6)</f>
        <v>CTR360</v>
      </c>
      <c r="Q487" s="4" t="str">
        <f>VLOOKUP(FACT_INCLUDES[[#This Row],[DW Version]], VERSIONS[], 7)</f>
        <v>Shoe</v>
      </c>
      <c r="R487" s="51">
        <f>FACT_INCLUDES[[#This Row],[Version Price]]*FACT_INCLUDES[[#This Row],[Quantity]]</f>
        <v>714.80176108670707</v>
      </c>
      <c r="S487" s="51">
        <f>FACT_INCLUDES[[#This Row],[Amount]]*(1-FACT_INCLUDES[[#This Row],[Order Discount]])</f>
        <v>714.80176108670707</v>
      </c>
      <c r="T487" s="51">
        <f t="shared" si="7"/>
        <v>714.80176108670707</v>
      </c>
      <c r="U487" s="57">
        <f>FACT_INCLUDES[[#This Row],[Income]]/FACT_INCLUDES[[#This Row],[Total Order Income]]</f>
        <v>1</v>
      </c>
      <c r="V487" s="33">
        <f>IF(FACT_INCLUDES[[#This Row],[Order Gap]]&gt;10, 1, 0)/COUNTIFS(FACT_INCLUDES[Order ID], FACT_INCLUDES[[#This Row],[Order ID]])</f>
        <v>0</v>
      </c>
      <c r="W487" s="33">
        <f>IF(FACT_INCLUDES[[#This Row],[Order Type]]="Online", 1, 0)/COUNTIFS(FACT_INCLUDES[Order ID], FACT_INCLUDES[[#This Row],[Order ID]])</f>
        <v>1</v>
      </c>
      <c r="X487" s="52">
        <v>622.92049798867822</v>
      </c>
      <c r="Y487" s="52">
        <v>512.63993048277621</v>
      </c>
      <c r="Z487" s="64">
        <f>IF(FACT_INCLUDES[[#This Row],[Order Type]]="Online", 1, 0)*FACT_INCLUDES[[#This Row],[Income]]</f>
        <v>714.80176108670707</v>
      </c>
    </row>
    <row r="488" spans="1:26" x14ac:dyDescent="0.3">
      <c r="A488" s="4">
        <v>1134</v>
      </c>
      <c r="B488" s="4">
        <v>573</v>
      </c>
      <c r="C488" s="4">
        <v>701</v>
      </c>
      <c r="D488" s="58">
        <v>1</v>
      </c>
      <c r="E488" s="28">
        <f>VLOOKUP(FACT_INCLUDES[[#This Row],[Order ID]], ORDERS[], 2)</f>
        <v>40491.474004148142</v>
      </c>
      <c r="F488" s="28">
        <f>VLOOKUP(FACT_INCLUDES[[#This Row],[Order ID]], ORDERS[], 3)</f>
        <v>40491.474004148142</v>
      </c>
      <c r="G488" s="4" t="str">
        <f>VLOOKUP(FACT_INCLUDES[[#This Row],[Order ID]], ORDERS[], 4)</f>
        <v>In-Store</v>
      </c>
      <c r="H488" s="4" t="str">
        <f>VLOOKUP(FACT_INCLUDES[[#This Row],[Order ID]], ORDERS[], 5)</f>
        <v>WHY4000@gmail.com</v>
      </c>
      <c r="I488" s="4">
        <f>VLOOKUP(FACT_INCLUDES[[#This Row],[Order ID]], ORDERS[], 6)</f>
        <v>40</v>
      </c>
      <c r="J488" s="54">
        <f>VLOOKUP(FACT_INCLUDES[[#This Row],[Order ID]], ORDERS[], 7)</f>
        <v>0</v>
      </c>
      <c r="K488" s="33">
        <v>0</v>
      </c>
      <c r="L488" s="4">
        <f>VLOOKUP(FACT_INCLUDES[[#This Row],[DW Version]], VERSIONS[], 2)</f>
        <v>72</v>
      </c>
      <c r="M488" s="4">
        <f>VLOOKUP(FACT_INCLUDES[[#This Row],[DW Version]], VERSIONS[], 3)</f>
        <v>5</v>
      </c>
      <c r="N488" s="4" t="str">
        <f>VLOOKUP(FACT_INCLUDES[[#This Row],[DW Version]], VERSIONS[], 4)</f>
        <v>dark blue</v>
      </c>
      <c r="O488" s="51">
        <f>VLOOKUP(FACT_INCLUDES[[#This Row],[DW Version]], VERSIONS[], 5)</f>
        <v>204.75637413293393</v>
      </c>
      <c r="P488" s="4" t="str">
        <f>VLOOKUP(FACT_INCLUDES[[#This Row],[DW Version]], VERSIONS[], 6)</f>
        <v>Zoom Structure 22</v>
      </c>
      <c r="Q488" s="4" t="str">
        <f>VLOOKUP(FACT_INCLUDES[[#This Row],[DW Version]], VERSIONS[], 7)</f>
        <v>Shoe</v>
      </c>
      <c r="R488" s="51">
        <f>FACT_INCLUDES[[#This Row],[Version Price]]*FACT_INCLUDES[[#This Row],[Quantity]]</f>
        <v>204.75637413293393</v>
      </c>
      <c r="S488" s="51">
        <f>FACT_INCLUDES[[#This Row],[Amount]]*(1-FACT_INCLUDES[[#This Row],[Order Discount]])</f>
        <v>204.75637413293393</v>
      </c>
      <c r="T488" s="51">
        <f t="shared" si="7"/>
        <v>204.75637413293393</v>
      </c>
      <c r="U488" s="57">
        <f>FACT_INCLUDES[[#This Row],[Income]]/FACT_INCLUDES[[#This Row],[Total Order Income]]</f>
        <v>1</v>
      </c>
      <c r="V488" s="33">
        <f>IF(FACT_INCLUDES[[#This Row],[Order Gap]]&gt;10, 1, 0)/COUNTIFS(FACT_INCLUDES[Order ID], FACT_INCLUDES[[#This Row],[Order ID]])</f>
        <v>0</v>
      </c>
      <c r="W488" s="33">
        <f>IF(FACT_INCLUDES[[#This Row],[Order Type]]="Online", 1, 0)/COUNTIFS(FACT_INCLUDES[Order ID], FACT_INCLUDES[[#This Row],[Order ID]])</f>
        <v>0</v>
      </c>
      <c r="X488" s="52">
        <v>622.92049798867822</v>
      </c>
      <c r="Y488" s="52">
        <v>512.63993048277621</v>
      </c>
      <c r="Z488" s="64">
        <f>IF(FACT_INCLUDES[[#This Row],[Order Type]]="Online", 1, 0)*FACT_INCLUDES[[#This Row],[Income]]</f>
        <v>0</v>
      </c>
    </row>
    <row r="489" spans="1:26" x14ac:dyDescent="0.3">
      <c r="A489" s="4">
        <v>1160</v>
      </c>
      <c r="B489" s="4">
        <v>583</v>
      </c>
      <c r="C489" s="4">
        <v>265</v>
      </c>
      <c r="D489" s="58">
        <v>5</v>
      </c>
      <c r="E489" s="28">
        <f>VLOOKUP(FACT_INCLUDES[[#This Row],[Order ID]], ORDERS[], 2)</f>
        <v>40404.518665116979</v>
      </c>
      <c r="F489" s="28">
        <f>VLOOKUP(FACT_INCLUDES[[#This Row],[Order ID]], ORDERS[], 3)</f>
        <v>40404.518665116979</v>
      </c>
      <c r="G489" s="4" t="str">
        <f>VLOOKUP(FACT_INCLUDES[[#This Row],[Order ID]], ORDERS[], 4)</f>
        <v>In-Store</v>
      </c>
      <c r="H489" s="4" t="str">
        <f>VLOOKUP(FACT_INCLUDES[[#This Row],[Order ID]], ORDERS[], 5)</f>
        <v>ZMT7789@gmail.com</v>
      </c>
      <c r="I489" s="4">
        <f>VLOOKUP(FACT_INCLUDES[[#This Row],[Order ID]], ORDERS[], 6)</f>
        <v>43</v>
      </c>
      <c r="J489" s="54">
        <f>VLOOKUP(FACT_INCLUDES[[#This Row],[Order ID]], ORDERS[], 7)</f>
        <v>0</v>
      </c>
      <c r="K489" s="33">
        <v>0</v>
      </c>
      <c r="L489" s="4">
        <f>VLOOKUP(FACT_INCLUDES[[#This Row],[DW Version]], VERSIONS[], 2)</f>
        <v>26</v>
      </c>
      <c r="M489" s="4">
        <f>VLOOKUP(FACT_INCLUDES[[#This Row],[DW Version]], VERSIONS[], 3)</f>
        <v>6.5</v>
      </c>
      <c r="N489" s="4" t="str">
        <f>VLOOKUP(FACT_INCLUDES[[#This Row],[DW Version]], VERSIONS[], 4)</f>
        <v>red</v>
      </c>
      <c r="O489" s="51">
        <f>VLOOKUP(FACT_INCLUDES[[#This Row],[DW Version]], VERSIONS[], 5)</f>
        <v>167.14444102124872</v>
      </c>
      <c r="P489" s="4" t="str">
        <f>VLOOKUP(FACT_INCLUDES[[#This Row],[DW Version]], VERSIONS[], 6)</f>
        <v>Infinity Run</v>
      </c>
      <c r="Q489" s="4" t="str">
        <f>VLOOKUP(FACT_INCLUDES[[#This Row],[DW Version]], VERSIONS[], 7)</f>
        <v>Shoe</v>
      </c>
      <c r="R489" s="51">
        <f>FACT_INCLUDES[[#This Row],[Version Price]]*FACT_INCLUDES[[#This Row],[Quantity]]</f>
        <v>835.72220510624356</v>
      </c>
      <c r="S489" s="51">
        <f>FACT_INCLUDES[[#This Row],[Amount]]*(1-FACT_INCLUDES[[#This Row],[Order Discount]])</f>
        <v>835.72220510624356</v>
      </c>
      <c r="T489" s="51">
        <f t="shared" si="7"/>
        <v>1201.8984136499253</v>
      </c>
      <c r="U489" s="57">
        <f>FACT_INCLUDES[[#This Row],[Income]]/FACT_INCLUDES[[#This Row],[Total Order Income]]</f>
        <v>0.69533514281653996</v>
      </c>
      <c r="V489" s="33">
        <f>IF(FACT_INCLUDES[[#This Row],[Order Gap]]&gt;10, 1, 0)/COUNTIFS(FACT_INCLUDES[Order ID], FACT_INCLUDES[[#This Row],[Order ID]])</f>
        <v>0</v>
      </c>
      <c r="W489" s="33">
        <f>IF(FACT_INCLUDES[[#This Row],[Order Type]]="Online", 1, 0)/COUNTIFS(FACT_INCLUDES[Order ID], FACT_INCLUDES[[#This Row],[Order ID]])</f>
        <v>0</v>
      </c>
      <c r="X489" s="52">
        <v>622.92049798867822</v>
      </c>
      <c r="Y489" s="52">
        <v>512.63993048277621</v>
      </c>
      <c r="Z489" s="64">
        <f>IF(FACT_INCLUDES[[#This Row],[Order Type]]="Online", 1, 0)*FACT_INCLUDES[[#This Row],[Income]]</f>
        <v>0</v>
      </c>
    </row>
    <row r="490" spans="1:26" x14ac:dyDescent="0.3">
      <c r="A490" s="4">
        <v>1161</v>
      </c>
      <c r="B490" s="4">
        <v>583</v>
      </c>
      <c r="C490" s="4">
        <v>289</v>
      </c>
      <c r="D490" s="58">
        <v>2</v>
      </c>
      <c r="E490" s="28">
        <f>VLOOKUP(FACT_INCLUDES[[#This Row],[Order ID]], ORDERS[], 2)</f>
        <v>40404.518665116979</v>
      </c>
      <c r="F490" s="28">
        <f>VLOOKUP(FACT_INCLUDES[[#This Row],[Order ID]], ORDERS[], 3)</f>
        <v>40404.518665116979</v>
      </c>
      <c r="G490" s="4" t="str">
        <f>VLOOKUP(FACT_INCLUDES[[#This Row],[Order ID]], ORDERS[], 4)</f>
        <v>In-Store</v>
      </c>
      <c r="H490" s="4" t="str">
        <f>VLOOKUP(FACT_INCLUDES[[#This Row],[Order ID]], ORDERS[], 5)</f>
        <v>ZMT7789@gmail.com</v>
      </c>
      <c r="I490" s="4">
        <f>VLOOKUP(FACT_INCLUDES[[#This Row],[Order ID]], ORDERS[], 6)</f>
        <v>43</v>
      </c>
      <c r="J490" s="54">
        <f>VLOOKUP(FACT_INCLUDES[[#This Row],[Order ID]], ORDERS[], 7)</f>
        <v>0</v>
      </c>
      <c r="K490" s="33">
        <v>0</v>
      </c>
      <c r="L490" s="4">
        <f>VLOOKUP(FACT_INCLUDES[[#This Row],[DW Version]], VERSIONS[], 2)</f>
        <v>28</v>
      </c>
      <c r="M490" s="4">
        <f>VLOOKUP(FACT_INCLUDES[[#This Row],[DW Version]], VERSIONS[], 3)</f>
        <v>10</v>
      </c>
      <c r="N490" s="4" t="str">
        <f>VLOOKUP(FACT_INCLUDES[[#This Row],[DW Version]], VERSIONS[], 4)</f>
        <v>red</v>
      </c>
      <c r="O490" s="51">
        <f>VLOOKUP(FACT_INCLUDES[[#This Row],[DW Version]], VERSIONS[], 5)</f>
        <v>183.0881042718409</v>
      </c>
      <c r="P490" s="4" t="str">
        <f>VLOOKUP(FACT_INCLUDES[[#This Row],[DW Version]], VERSIONS[], 6)</f>
        <v>Odyssey React</v>
      </c>
      <c r="Q490" s="4" t="str">
        <f>VLOOKUP(FACT_INCLUDES[[#This Row],[DW Version]], VERSIONS[], 7)</f>
        <v>Shoe</v>
      </c>
      <c r="R490" s="51">
        <f>FACT_INCLUDES[[#This Row],[Version Price]]*FACT_INCLUDES[[#This Row],[Quantity]]</f>
        <v>366.17620854368181</v>
      </c>
      <c r="S490" s="51">
        <f>FACT_INCLUDES[[#This Row],[Amount]]*(1-FACT_INCLUDES[[#This Row],[Order Discount]])</f>
        <v>366.17620854368181</v>
      </c>
      <c r="T490" s="51">
        <f t="shared" si="7"/>
        <v>1201.8984136499253</v>
      </c>
      <c r="U490" s="57">
        <f>FACT_INCLUDES[[#This Row],[Income]]/FACT_INCLUDES[[#This Row],[Total Order Income]]</f>
        <v>0.30466485718346015</v>
      </c>
      <c r="V490" s="33">
        <f>IF(FACT_INCLUDES[[#This Row],[Order Gap]]&gt;10, 1, 0)/COUNTIFS(FACT_INCLUDES[Order ID], FACT_INCLUDES[[#This Row],[Order ID]])</f>
        <v>0</v>
      </c>
      <c r="W490" s="33">
        <f>IF(FACT_INCLUDES[[#This Row],[Order Type]]="Online", 1, 0)/COUNTIFS(FACT_INCLUDES[Order ID], FACT_INCLUDES[[#This Row],[Order ID]])</f>
        <v>0</v>
      </c>
      <c r="X490" s="52">
        <v>622.92049798867822</v>
      </c>
      <c r="Y490" s="52">
        <v>512.63993048277621</v>
      </c>
      <c r="Z490" s="64">
        <f>IF(FACT_INCLUDES[[#This Row],[Order Type]]="Online", 1, 0)*FACT_INCLUDES[[#This Row],[Income]]</f>
        <v>0</v>
      </c>
    </row>
    <row r="491" spans="1:26" x14ac:dyDescent="0.3">
      <c r="A491" s="4">
        <v>1180</v>
      </c>
      <c r="B491" s="4">
        <v>594</v>
      </c>
      <c r="C491" s="4">
        <v>669</v>
      </c>
      <c r="D491" s="58">
        <v>4</v>
      </c>
      <c r="E491" s="28">
        <f>VLOOKUP(FACT_INCLUDES[[#This Row],[Order ID]], ORDERS[], 2)</f>
        <v>40249.023787656442</v>
      </c>
      <c r="F491" s="28">
        <f>VLOOKUP(FACT_INCLUDES[[#This Row],[Order ID]], ORDERS[], 3)</f>
        <v>40249.023787656442</v>
      </c>
      <c r="G491" s="4" t="str">
        <f>VLOOKUP(FACT_INCLUDES[[#This Row],[Order ID]], ORDERS[], 4)</f>
        <v>In-Store</v>
      </c>
      <c r="H491" s="4" t="str">
        <f>VLOOKUP(FACT_INCLUDES[[#This Row],[Order ID]], ORDERS[], 5)</f>
        <v>VZX9735@gmail.com</v>
      </c>
      <c r="I491" s="4">
        <f>VLOOKUP(FACT_INCLUDES[[#This Row],[Order ID]], ORDERS[], 6)</f>
        <v>18</v>
      </c>
      <c r="J491" s="54">
        <f>VLOOKUP(FACT_INCLUDES[[#This Row],[Order ID]], ORDERS[], 7)</f>
        <v>0</v>
      </c>
      <c r="K491" s="33">
        <v>0</v>
      </c>
      <c r="L491" s="4">
        <f>VLOOKUP(FACT_INCLUDES[[#This Row],[DW Version]], VERSIONS[], 2)</f>
        <v>68</v>
      </c>
      <c r="M491" s="4">
        <f>VLOOKUP(FACT_INCLUDES[[#This Row],[DW Version]], VERSIONS[], 3)</f>
        <v>3</v>
      </c>
      <c r="N491" s="4" t="str">
        <f>VLOOKUP(FACT_INCLUDES[[#This Row],[DW Version]], VERSIONS[], 4)</f>
        <v>white</v>
      </c>
      <c r="O491" s="51">
        <f>VLOOKUP(FACT_INCLUDES[[#This Row],[DW Version]], VERSIONS[], 5)</f>
        <v>253.30650568420126</v>
      </c>
      <c r="P491" s="4" t="str">
        <f>VLOOKUP(FACT_INCLUDES[[#This Row],[DW Version]], VERSIONS[], 6)</f>
        <v>React Miler</v>
      </c>
      <c r="Q491" s="4" t="str">
        <f>VLOOKUP(FACT_INCLUDES[[#This Row],[DW Version]], VERSIONS[], 7)</f>
        <v>Shoe</v>
      </c>
      <c r="R491" s="51">
        <f>FACT_INCLUDES[[#This Row],[Version Price]]*FACT_INCLUDES[[#This Row],[Quantity]]</f>
        <v>1013.226022736805</v>
      </c>
      <c r="S491" s="51">
        <f>FACT_INCLUDES[[#This Row],[Amount]]*(1-FACT_INCLUDES[[#This Row],[Order Discount]])</f>
        <v>1013.226022736805</v>
      </c>
      <c r="T491" s="51">
        <f t="shared" si="7"/>
        <v>1013.226022736805</v>
      </c>
      <c r="U491" s="57">
        <f>FACT_INCLUDES[[#This Row],[Income]]/FACT_INCLUDES[[#This Row],[Total Order Income]]</f>
        <v>1</v>
      </c>
      <c r="V491" s="33">
        <f>IF(FACT_INCLUDES[[#This Row],[Order Gap]]&gt;10, 1, 0)/COUNTIFS(FACT_INCLUDES[Order ID], FACT_INCLUDES[[#This Row],[Order ID]])</f>
        <v>0</v>
      </c>
      <c r="W491" s="33">
        <f>IF(FACT_INCLUDES[[#This Row],[Order Type]]="Online", 1, 0)/COUNTIFS(FACT_INCLUDES[Order ID], FACT_INCLUDES[[#This Row],[Order ID]])</f>
        <v>0</v>
      </c>
      <c r="X491" s="52">
        <v>622.92049798867822</v>
      </c>
      <c r="Y491" s="52">
        <v>512.63993048277621</v>
      </c>
      <c r="Z491" s="64">
        <f>IF(FACT_INCLUDES[[#This Row],[Order Type]]="Online", 1, 0)*FACT_INCLUDES[[#This Row],[Income]]</f>
        <v>0</v>
      </c>
    </row>
    <row r="492" spans="1:26" x14ac:dyDescent="0.3">
      <c r="A492" s="4">
        <v>1201</v>
      </c>
      <c r="B492" s="4">
        <v>608</v>
      </c>
      <c r="C492" s="4">
        <v>122</v>
      </c>
      <c r="D492" s="58">
        <v>1</v>
      </c>
      <c r="E492" s="28">
        <f>VLOOKUP(FACT_INCLUDES[[#This Row],[Order ID]], ORDERS[], 2)</f>
        <v>40278.949358325313</v>
      </c>
      <c r="F492" s="28">
        <f>VLOOKUP(FACT_INCLUDES[[#This Row],[Order ID]], ORDERS[], 3)</f>
        <v>40278.949358325313</v>
      </c>
      <c r="G492" s="4" t="str">
        <f>VLOOKUP(FACT_INCLUDES[[#This Row],[Order ID]], ORDERS[], 4)</f>
        <v>In-Store</v>
      </c>
      <c r="H492" s="4" t="str">
        <f>VLOOKUP(FACT_INCLUDES[[#This Row],[Order ID]], ORDERS[], 5)</f>
        <v>VGC7745@gmail.com</v>
      </c>
      <c r="I492" s="4">
        <f>VLOOKUP(FACT_INCLUDES[[#This Row],[Order ID]], ORDERS[], 6)</f>
        <v>41</v>
      </c>
      <c r="J492" s="54">
        <f>VLOOKUP(FACT_INCLUDES[[#This Row],[Order ID]], ORDERS[], 7)</f>
        <v>0</v>
      </c>
      <c r="K492" s="33">
        <v>0</v>
      </c>
      <c r="L492" s="4">
        <f>VLOOKUP(FACT_INCLUDES[[#This Row],[DW Version]], VERSIONS[], 2)</f>
        <v>13</v>
      </c>
      <c r="M492" s="4">
        <f>VLOOKUP(FACT_INCLUDES[[#This Row],[DW Version]], VERSIONS[], 3)</f>
        <v>3</v>
      </c>
      <c r="N492" s="4" t="str">
        <f>VLOOKUP(FACT_INCLUDES[[#This Row],[DW Version]], VERSIONS[], 4)</f>
        <v>black</v>
      </c>
      <c r="O492" s="51">
        <f>VLOOKUP(FACT_INCLUDES[[#This Row],[DW Version]], VERSIONS[], 5)</f>
        <v>38.491689696518151</v>
      </c>
      <c r="P492" s="4" t="str">
        <f>VLOOKUP(FACT_INCLUDES[[#This Row],[DW Version]], VERSIONS[], 6)</f>
        <v>Therma Pants</v>
      </c>
      <c r="Q492" s="4" t="str">
        <f>VLOOKUP(FACT_INCLUDES[[#This Row],[DW Version]], VERSIONS[], 7)</f>
        <v>Apparel</v>
      </c>
      <c r="R492" s="51">
        <f>FACT_INCLUDES[[#This Row],[Version Price]]*FACT_INCLUDES[[#This Row],[Quantity]]</f>
        <v>38.491689696518151</v>
      </c>
      <c r="S492" s="51">
        <f>FACT_INCLUDES[[#This Row],[Amount]]*(1-FACT_INCLUDES[[#This Row],[Order Discount]])</f>
        <v>38.491689696518151</v>
      </c>
      <c r="T492" s="51">
        <f t="shared" si="7"/>
        <v>38.491689696518151</v>
      </c>
      <c r="U492" s="57">
        <f>FACT_INCLUDES[[#This Row],[Income]]/FACT_INCLUDES[[#This Row],[Total Order Income]]</f>
        <v>1</v>
      </c>
      <c r="V492" s="33">
        <f>IF(FACT_INCLUDES[[#This Row],[Order Gap]]&gt;10, 1, 0)/COUNTIFS(FACT_INCLUDES[Order ID], FACT_INCLUDES[[#This Row],[Order ID]])</f>
        <v>0</v>
      </c>
      <c r="W492" s="33">
        <f>IF(FACT_INCLUDES[[#This Row],[Order Type]]="Online", 1, 0)/COUNTIFS(FACT_INCLUDES[Order ID], FACT_INCLUDES[[#This Row],[Order ID]])</f>
        <v>0</v>
      </c>
      <c r="X492" s="52">
        <v>622.92049798867822</v>
      </c>
      <c r="Y492" s="52">
        <v>512.63993048277621</v>
      </c>
      <c r="Z492" s="64">
        <f>IF(FACT_INCLUDES[[#This Row],[Order Type]]="Online", 1, 0)*FACT_INCLUDES[[#This Row],[Income]]</f>
        <v>0</v>
      </c>
    </row>
    <row r="493" spans="1:26" x14ac:dyDescent="0.3">
      <c r="A493" s="4">
        <v>1228</v>
      </c>
      <c r="B493" s="4">
        <v>621</v>
      </c>
      <c r="C493" s="4">
        <v>402</v>
      </c>
      <c r="D493" s="58">
        <v>1</v>
      </c>
      <c r="E493" s="28">
        <f>VLOOKUP(FACT_INCLUDES[[#This Row],[Order ID]], ORDERS[], 2)</f>
        <v>40269.616128829963</v>
      </c>
      <c r="F493" s="28">
        <f>VLOOKUP(FACT_INCLUDES[[#This Row],[Order ID]], ORDERS[], 3)</f>
        <v>40286.616128829963</v>
      </c>
      <c r="G493" s="4" t="str">
        <f>VLOOKUP(FACT_INCLUDES[[#This Row],[Order ID]], ORDERS[], 4)</f>
        <v>Online</v>
      </c>
      <c r="H493" s="4" t="str">
        <f>VLOOKUP(FACT_INCLUDES[[#This Row],[Order ID]], ORDERS[], 5)</f>
        <v>CHW7102@gmail.com</v>
      </c>
      <c r="I493" s="4">
        <f>VLOOKUP(FACT_INCLUDES[[#This Row],[Order ID]], ORDERS[], 6)</f>
        <v>0</v>
      </c>
      <c r="J493" s="54">
        <f>VLOOKUP(FACT_INCLUDES[[#This Row],[Order ID]], ORDERS[], 7)</f>
        <v>0</v>
      </c>
      <c r="K493" s="33">
        <v>17</v>
      </c>
      <c r="L493" s="4">
        <f>VLOOKUP(FACT_INCLUDES[[#This Row],[DW Version]], VERSIONS[], 2)</f>
        <v>41</v>
      </c>
      <c r="M493" s="4">
        <f>VLOOKUP(FACT_INCLUDES[[#This Row],[DW Version]], VERSIONS[], 3)</f>
        <v>4.5</v>
      </c>
      <c r="N493" s="4" t="str">
        <f>VLOOKUP(FACT_INCLUDES[[#This Row],[DW Version]], VERSIONS[], 4)</f>
        <v>gray</v>
      </c>
      <c r="O493" s="51">
        <f>VLOOKUP(FACT_INCLUDES[[#This Row],[DW Version]], VERSIONS[], 5)</f>
        <v>110.95193000181075</v>
      </c>
      <c r="P493" s="4" t="str">
        <f>VLOOKUP(FACT_INCLUDES[[#This Row],[DW Version]], VERSIONS[], 6)</f>
        <v>LunarGlide</v>
      </c>
      <c r="Q493" s="4" t="str">
        <f>VLOOKUP(FACT_INCLUDES[[#This Row],[DW Version]], VERSIONS[], 7)</f>
        <v>Shoe</v>
      </c>
      <c r="R493" s="51">
        <f>FACT_INCLUDES[[#This Row],[Version Price]]*FACT_INCLUDES[[#This Row],[Quantity]]</f>
        <v>110.95193000181075</v>
      </c>
      <c r="S493" s="51">
        <f>FACT_INCLUDES[[#This Row],[Amount]]*(1-FACT_INCLUDES[[#This Row],[Order Discount]])</f>
        <v>110.95193000181075</v>
      </c>
      <c r="T493" s="51">
        <f t="shared" si="7"/>
        <v>1224.8068611583033</v>
      </c>
      <c r="U493" s="57">
        <f>FACT_INCLUDES[[#This Row],[Income]]/FACT_INCLUDES[[#This Row],[Total Order Income]]</f>
        <v>9.058728646970772E-2</v>
      </c>
      <c r="V493" s="33">
        <f>IF(FACT_INCLUDES[[#This Row],[Order Gap]]&gt;10, 1, 0)/COUNTIFS(FACT_INCLUDES[Order ID], FACT_INCLUDES[[#This Row],[Order ID]])</f>
        <v>0.33333333333333331</v>
      </c>
      <c r="W493" s="33">
        <f>IF(FACT_INCLUDES[[#This Row],[Order Type]]="Online", 1, 0)/COUNTIFS(FACT_INCLUDES[Order ID], FACT_INCLUDES[[#This Row],[Order ID]])</f>
        <v>0.33333333333333331</v>
      </c>
      <c r="X493" s="52">
        <v>622.92049798867822</v>
      </c>
      <c r="Y493" s="52">
        <v>512.63993048277621</v>
      </c>
      <c r="Z493" s="64">
        <f>IF(FACT_INCLUDES[[#This Row],[Order Type]]="Online", 1, 0)*FACT_INCLUDES[[#This Row],[Income]]</f>
        <v>110.95193000181075</v>
      </c>
    </row>
    <row r="494" spans="1:26" x14ac:dyDescent="0.3">
      <c r="A494" s="4">
        <v>1229</v>
      </c>
      <c r="B494" s="4">
        <v>621</v>
      </c>
      <c r="C494" s="4">
        <v>837</v>
      </c>
      <c r="D494" s="58">
        <v>3</v>
      </c>
      <c r="E494" s="28">
        <f>VLOOKUP(FACT_INCLUDES[[#This Row],[Order ID]], ORDERS[], 2)</f>
        <v>40269.616128829963</v>
      </c>
      <c r="F494" s="28">
        <f>VLOOKUP(FACT_INCLUDES[[#This Row],[Order ID]], ORDERS[], 3)</f>
        <v>40286.616128829963</v>
      </c>
      <c r="G494" s="4" t="str">
        <f>VLOOKUP(FACT_INCLUDES[[#This Row],[Order ID]], ORDERS[], 4)</f>
        <v>Online</v>
      </c>
      <c r="H494" s="4" t="str">
        <f>VLOOKUP(FACT_INCLUDES[[#This Row],[Order ID]], ORDERS[], 5)</f>
        <v>CHW7102@gmail.com</v>
      </c>
      <c r="I494" s="4">
        <f>VLOOKUP(FACT_INCLUDES[[#This Row],[Order ID]], ORDERS[], 6)</f>
        <v>0</v>
      </c>
      <c r="J494" s="54">
        <f>VLOOKUP(FACT_INCLUDES[[#This Row],[Order ID]], ORDERS[], 7)</f>
        <v>0</v>
      </c>
      <c r="K494" s="33">
        <v>17</v>
      </c>
      <c r="L494" s="4">
        <f>VLOOKUP(FACT_INCLUDES[[#This Row],[DW Version]], VERSIONS[], 2)</f>
        <v>85</v>
      </c>
      <c r="M494" s="4">
        <f>VLOOKUP(FACT_INCLUDES[[#This Row],[DW Version]], VERSIONS[], 3)</f>
        <v>5.5</v>
      </c>
      <c r="N494" s="4" t="str">
        <f>VLOOKUP(FACT_INCLUDES[[#This Row],[DW Version]], VERSIONS[], 4)</f>
        <v>white</v>
      </c>
      <c r="O494" s="51">
        <f>VLOOKUP(FACT_INCLUDES[[#This Row],[DW Version]], VERSIONS[], 5)</f>
        <v>255.57176183220355</v>
      </c>
      <c r="P494" s="4" t="str">
        <f>VLOOKUP(FACT_INCLUDES[[#This Row],[DW Version]], VERSIONS[], 6)</f>
        <v>Nike Flex Stride</v>
      </c>
      <c r="Q494" s="4" t="str">
        <f>VLOOKUP(FACT_INCLUDES[[#This Row],[DW Version]], VERSIONS[], 7)</f>
        <v>Apparel</v>
      </c>
      <c r="R494" s="51">
        <f>FACT_INCLUDES[[#This Row],[Version Price]]*FACT_INCLUDES[[#This Row],[Quantity]]</f>
        <v>766.7152854966107</v>
      </c>
      <c r="S494" s="51">
        <f>FACT_INCLUDES[[#This Row],[Amount]]*(1-FACT_INCLUDES[[#This Row],[Order Discount]])</f>
        <v>766.7152854966107</v>
      </c>
      <c r="T494" s="51">
        <f t="shared" si="7"/>
        <v>1224.8068611583033</v>
      </c>
      <c r="U494" s="57">
        <f>FACT_INCLUDES[[#This Row],[Income]]/FACT_INCLUDES[[#This Row],[Total Order Income]]</f>
        <v>0.62598872508888947</v>
      </c>
      <c r="V494" s="33">
        <f>IF(FACT_INCLUDES[[#This Row],[Order Gap]]&gt;10, 1, 0)/COUNTIFS(FACT_INCLUDES[Order ID], FACT_INCLUDES[[#This Row],[Order ID]])</f>
        <v>0.33333333333333331</v>
      </c>
      <c r="W494" s="33">
        <f>IF(FACT_INCLUDES[[#This Row],[Order Type]]="Online", 1, 0)/COUNTIFS(FACT_INCLUDES[Order ID], FACT_INCLUDES[[#This Row],[Order ID]])</f>
        <v>0.33333333333333331</v>
      </c>
      <c r="X494" s="52">
        <v>622.92049798867822</v>
      </c>
      <c r="Y494" s="52">
        <v>512.63993048277621</v>
      </c>
      <c r="Z494" s="64">
        <f>IF(FACT_INCLUDES[[#This Row],[Order Type]]="Online", 1, 0)*FACT_INCLUDES[[#This Row],[Income]]</f>
        <v>766.7152854966107</v>
      </c>
    </row>
    <row r="495" spans="1:26" x14ac:dyDescent="0.3">
      <c r="A495" s="4">
        <v>1230</v>
      </c>
      <c r="B495" s="4">
        <v>621</v>
      </c>
      <c r="C495" s="4">
        <v>902</v>
      </c>
      <c r="D495" s="58">
        <v>1</v>
      </c>
      <c r="E495" s="28">
        <f>VLOOKUP(FACT_INCLUDES[[#This Row],[Order ID]], ORDERS[], 2)</f>
        <v>40269.616128829963</v>
      </c>
      <c r="F495" s="28">
        <f>VLOOKUP(FACT_INCLUDES[[#This Row],[Order ID]], ORDERS[], 3)</f>
        <v>40286.616128829963</v>
      </c>
      <c r="G495" s="4" t="str">
        <f>VLOOKUP(FACT_INCLUDES[[#This Row],[Order ID]], ORDERS[], 4)</f>
        <v>Online</v>
      </c>
      <c r="H495" s="4" t="str">
        <f>VLOOKUP(FACT_INCLUDES[[#This Row],[Order ID]], ORDERS[], 5)</f>
        <v>CHW7102@gmail.com</v>
      </c>
      <c r="I495" s="4">
        <f>VLOOKUP(FACT_INCLUDES[[#This Row],[Order ID]], ORDERS[], 6)</f>
        <v>0</v>
      </c>
      <c r="J495" s="54">
        <f>VLOOKUP(FACT_INCLUDES[[#This Row],[Order ID]], ORDERS[], 7)</f>
        <v>0</v>
      </c>
      <c r="K495" s="33">
        <v>17</v>
      </c>
      <c r="L495" s="4">
        <f>VLOOKUP(FACT_INCLUDES[[#This Row],[DW Version]], VERSIONS[], 2)</f>
        <v>92</v>
      </c>
      <c r="M495" s="4">
        <f>VLOOKUP(FACT_INCLUDES[[#This Row],[DW Version]], VERSIONS[], 3)</f>
        <v>8</v>
      </c>
      <c r="N495" s="4" t="str">
        <f>VLOOKUP(FACT_INCLUDES[[#This Row],[DW Version]], VERSIONS[], 4)</f>
        <v>white</v>
      </c>
      <c r="O495" s="51">
        <f>VLOOKUP(FACT_INCLUDES[[#This Row],[DW Version]], VERSIONS[], 5)</f>
        <v>347.13964565988175</v>
      </c>
      <c r="P495" s="4" t="str">
        <f>VLOOKUP(FACT_INCLUDES[[#This Row],[DW Version]], VERSIONS[], 6)</f>
        <v>Nike Cap</v>
      </c>
      <c r="Q495" s="4" t="str">
        <f>VLOOKUP(FACT_INCLUDES[[#This Row],[DW Version]], VERSIONS[], 7)</f>
        <v>Accessories</v>
      </c>
      <c r="R495" s="51">
        <f>FACT_INCLUDES[[#This Row],[Version Price]]*FACT_INCLUDES[[#This Row],[Quantity]]</f>
        <v>347.13964565988175</v>
      </c>
      <c r="S495" s="51">
        <f>FACT_INCLUDES[[#This Row],[Amount]]*(1-FACT_INCLUDES[[#This Row],[Order Discount]])</f>
        <v>347.13964565988175</v>
      </c>
      <c r="T495" s="51">
        <f t="shared" si="7"/>
        <v>1224.8068611583033</v>
      </c>
      <c r="U495" s="57">
        <f>FACT_INCLUDES[[#This Row],[Income]]/FACT_INCLUDES[[#This Row],[Total Order Income]]</f>
        <v>0.28342398844140276</v>
      </c>
      <c r="V495" s="33">
        <f>IF(FACT_INCLUDES[[#This Row],[Order Gap]]&gt;10, 1, 0)/COUNTIFS(FACT_INCLUDES[Order ID], FACT_INCLUDES[[#This Row],[Order ID]])</f>
        <v>0.33333333333333331</v>
      </c>
      <c r="W495" s="33">
        <f>IF(FACT_INCLUDES[[#This Row],[Order Type]]="Online", 1, 0)/COUNTIFS(FACT_INCLUDES[Order ID], FACT_INCLUDES[[#This Row],[Order ID]])</f>
        <v>0.33333333333333331</v>
      </c>
      <c r="X495" s="52">
        <v>622.92049798867822</v>
      </c>
      <c r="Y495" s="52">
        <v>512.63993048277621</v>
      </c>
      <c r="Z495" s="64">
        <f>IF(FACT_INCLUDES[[#This Row],[Order Type]]="Online", 1, 0)*FACT_INCLUDES[[#This Row],[Income]]</f>
        <v>347.13964565988175</v>
      </c>
    </row>
    <row r="496" spans="1:26" x14ac:dyDescent="0.3">
      <c r="A496" s="4">
        <v>1240</v>
      </c>
      <c r="B496" s="4">
        <v>626</v>
      </c>
      <c r="C496" s="4">
        <v>276</v>
      </c>
      <c r="D496" s="58">
        <v>1</v>
      </c>
      <c r="E496" s="28">
        <f>VLOOKUP(FACT_INCLUDES[[#This Row],[Order ID]], ORDERS[], 2)</f>
        <v>40342.980783363091</v>
      </c>
      <c r="F496" s="28">
        <f>VLOOKUP(FACT_INCLUDES[[#This Row],[Order ID]], ORDERS[], 3)</f>
        <v>40342.980783363091</v>
      </c>
      <c r="G496" s="4" t="str">
        <f>VLOOKUP(FACT_INCLUDES[[#This Row],[Order ID]], ORDERS[], 4)</f>
        <v>In-Store</v>
      </c>
      <c r="H496" s="4" t="str">
        <f>VLOOKUP(FACT_INCLUDES[[#This Row],[Order ID]], ORDERS[], 5)</f>
        <v>MER4886@gmail.com</v>
      </c>
      <c r="I496" s="4">
        <f>VLOOKUP(FACT_INCLUDES[[#This Row],[Order ID]], ORDERS[], 6)</f>
        <v>45</v>
      </c>
      <c r="J496" s="54">
        <f>VLOOKUP(FACT_INCLUDES[[#This Row],[Order ID]], ORDERS[], 7)</f>
        <v>0</v>
      </c>
      <c r="K496" s="33">
        <v>0</v>
      </c>
      <c r="L496" s="4">
        <f>VLOOKUP(FACT_INCLUDES[[#This Row],[DW Version]], VERSIONS[], 2)</f>
        <v>27</v>
      </c>
      <c r="M496" s="4">
        <f>VLOOKUP(FACT_INCLUDES[[#This Row],[DW Version]], VERSIONS[], 3)</f>
        <v>7.5</v>
      </c>
      <c r="N496" s="4" t="str">
        <f>VLOOKUP(FACT_INCLUDES[[#This Row],[DW Version]], VERSIONS[], 4)</f>
        <v>white</v>
      </c>
      <c r="O496" s="51">
        <f>VLOOKUP(FACT_INCLUDES[[#This Row],[DW Version]], VERSIONS[], 5)</f>
        <v>269.48444504386009</v>
      </c>
      <c r="P496" s="4" t="str">
        <f>VLOOKUP(FACT_INCLUDES[[#This Row],[DW Version]], VERSIONS[], 6)</f>
        <v>Structure</v>
      </c>
      <c r="Q496" s="4" t="str">
        <f>VLOOKUP(FACT_INCLUDES[[#This Row],[DW Version]], VERSIONS[], 7)</f>
        <v>Shoe</v>
      </c>
      <c r="R496" s="51">
        <f>FACT_INCLUDES[[#This Row],[Version Price]]*FACT_INCLUDES[[#This Row],[Quantity]]</f>
        <v>269.48444504386009</v>
      </c>
      <c r="S496" s="51">
        <f>FACT_INCLUDES[[#This Row],[Amount]]*(1-FACT_INCLUDES[[#This Row],[Order Discount]])</f>
        <v>269.48444504386009</v>
      </c>
      <c r="T496" s="51">
        <f t="shared" si="7"/>
        <v>269.48444504386009</v>
      </c>
      <c r="U496" s="57">
        <f>FACT_INCLUDES[[#This Row],[Income]]/FACT_INCLUDES[[#This Row],[Total Order Income]]</f>
        <v>1</v>
      </c>
      <c r="V496" s="33">
        <f>IF(FACT_INCLUDES[[#This Row],[Order Gap]]&gt;10, 1, 0)/COUNTIFS(FACT_INCLUDES[Order ID], FACT_INCLUDES[[#This Row],[Order ID]])</f>
        <v>0</v>
      </c>
      <c r="W496" s="33">
        <f>IF(FACT_INCLUDES[[#This Row],[Order Type]]="Online", 1, 0)/COUNTIFS(FACT_INCLUDES[Order ID], FACT_INCLUDES[[#This Row],[Order ID]])</f>
        <v>0</v>
      </c>
      <c r="X496" s="52">
        <v>622.92049798867822</v>
      </c>
      <c r="Y496" s="52">
        <v>512.63993048277621</v>
      </c>
      <c r="Z496" s="64">
        <f>IF(FACT_INCLUDES[[#This Row],[Order Type]]="Online", 1, 0)*FACT_INCLUDES[[#This Row],[Income]]</f>
        <v>0</v>
      </c>
    </row>
    <row r="497" spans="1:26" x14ac:dyDescent="0.3">
      <c r="A497" s="4">
        <v>1270</v>
      </c>
      <c r="B497" s="4">
        <v>643</v>
      </c>
      <c r="C497" s="4">
        <v>50</v>
      </c>
      <c r="D497" s="58">
        <v>1</v>
      </c>
      <c r="E497" s="28">
        <f>VLOOKUP(FACT_INCLUDES[[#This Row],[Order ID]], ORDERS[], 2)</f>
        <v>40505.761554203869</v>
      </c>
      <c r="F497" s="28">
        <f>VLOOKUP(FACT_INCLUDES[[#This Row],[Order ID]], ORDERS[], 3)</f>
        <v>40505.761554203869</v>
      </c>
      <c r="G497" s="4" t="str">
        <f>VLOOKUP(FACT_INCLUDES[[#This Row],[Order ID]], ORDERS[], 4)</f>
        <v>In-Store</v>
      </c>
      <c r="H497" s="4" t="str">
        <f>VLOOKUP(FACT_INCLUDES[[#This Row],[Order ID]], ORDERS[], 5)</f>
        <v>NKN2056@gmail.com</v>
      </c>
      <c r="I497" s="4">
        <f>VLOOKUP(FACT_INCLUDES[[#This Row],[Order ID]], ORDERS[], 6)</f>
        <v>44</v>
      </c>
      <c r="J497" s="54">
        <f>VLOOKUP(FACT_INCLUDES[[#This Row],[Order ID]], ORDERS[], 7)</f>
        <v>0</v>
      </c>
      <c r="K497" s="33">
        <v>0</v>
      </c>
      <c r="L497" s="4">
        <f>VLOOKUP(FACT_INCLUDES[[#This Row],[DW Version]], VERSIONS[], 2)</f>
        <v>5</v>
      </c>
      <c r="M497" s="4">
        <f>VLOOKUP(FACT_INCLUDES[[#This Row],[DW Version]], VERSIONS[], 3)</f>
        <v>7</v>
      </c>
      <c r="N497" s="4" t="str">
        <f>VLOOKUP(FACT_INCLUDES[[#This Row],[DW Version]], VERSIONS[], 4)</f>
        <v>black</v>
      </c>
      <c r="O497" s="51">
        <f>VLOOKUP(FACT_INCLUDES[[#This Row],[DW Version]], VERSIONS[], 5)</f>
        <v>85.393125150562241</v>
      </c>
      <c r="P497" s="4" t="str">
        <f>VLOOKUP(FACT_INCLUDES[[#This Row],[DW Version]], VERSIONS[], 6)</f>
        <v>Nike Football</v>
      </c>
      <c r="Q497" s="4" t="str">
        <f>VLOOKUP(FACT_INCLUDES[[#This Row],[DW Version]], VERSIONS[], 7)</f>
        <v>Sport Equipment</v>
      </c>
      <c r="R497" s="51">
        <f>FACT_INCLUDES[[#This Row],[Version Price]]*FACT_INCLUDES[[#This Row],[Quantity]]</f>
        <v>85.393125150562241</v>
      </c>
      <c r="S497" s="51">
        <f>FACT_INCLUDES[[#This Row],[Amount]]*(1-FACT_INCLUDES[[#This Row],[Order Discount]])</f>
        <v>85.393125150562241</v>
      </c>
      <c r="T497" s="51">
        <f t="shared" si="7"/>
        <v>787.38604609580341</v>
      </c>
      <c r="U497" s="57">
        <f>FACT_INCLUDES[[#This Row],[Income]]/FACT_INCLUDES[[#This Row],[Total Order Income]]</f>
        <v>0.108451407761133</v>
      </c>
      <c r="V497" s="33">
        <f>IF(FACT_INCLUDES[[#This Row],[Order Gap]]&gt;10, 1, 0)/COUNTIFS(FACT_INCLUDES[Order ID], FACT_INCLUDES[[#This Row],[Order ID]])</f>
        <v>0</v>
      </c>
      <c r="W497" s="33">
        <f>IF(FACT_INCLUDES[[#This Row],[Order Type]]="Online", 1, 0)/COUNTIFS(FACT_INCLUDES[Order ID], FACT_INCLUDES[[#This Row],[Order ID]])</f>
        <v>0</v>
      </c>
      <c r="X497" s="52">
        <v>622.92049798867822</v>
      </c>
      <c r="Y497" s="52">
        <v>512.63993048277621</v>
      </c>
      <c r="Z497" s="64">
        <f>IF(FACT_INCLUDES[[#This Row],[Order Type]]="Online", 1, 0)*FACT_INCLUDES[[#This Row],[Income]]</f>
        <v>0</v>
      </c>
    </row>
    <row r="498" spans="1:26" x14ac:dyDescent="0.3">
      <c r="A498" s="4">
        <v>1271</v>
      </c>
      <c r="B498" s="4">
        <v>643</v>
      </c>
      <c r="C498" s="4">
        <v>86</v>
      </c>
      <c r="D498" s="58">
        <v>4</v>
      </c>
      <c r="E498" s="28">
        <f>VLOOKUP(FACT_INCLUDES[[#This Row],[Order ID]], ORDERS[], 2)</f>
        <v>40505.761554203869</v>
      </c>
      <c r="F498" s="28">
        <f>VLOOKUP(FACT_INCLUDES[[#This Row],[Order ID]], ORDERS[], 3)</f>
        <v>40505.761554203869</v>
      </c>
      <c r="G498" s="4" t="str">
        <f>VLOOKUP(FACT_INCLUDES[[#This Row],[Order ID]], ORDERS[], 4)</f>
        <v>In-Store</v>
      </c>
      <c r="H498" s="4" t="str">
        <f>VLOOKUP(FACT_INCLUDES[[#This Row],[Order ID]], ORDERS[], 5)</f>
        <v>NKN2056@gmail.com</v>
      </c>
      <c r="I498" s="4">
        <f>VLOOKUP(FACT_INCLUDES[[#This Row],[Order ID]], ORDERS[], 6)</f>
        <v>44</v>
      </c>
      <c r="J498" s="54">
        <f>VLOOKUP(FACT_INCLUDES[[#This Row],[Order ID]], ORDERS[], 7)</f>
        <v>0</v>
      </c>
      <c r="K498" s="33">
        <v>0</v>
      </c>
      <c r="L498" s="4">
        <f>VLOOKUP(FACT_INCLUDES[[#This Row],[DW Version]], VERSIONS[], 2)</f>
        <v>9</v>
      </c>
      <c r="M498" s="4">
        <f>VLOOKUP(FACT_INCLUDES[[#This Row],[DW Version]], VERSIONS[], 3)</f>
        <v>4</v>
      </c>
      <c r="N498" s="4" t="str">
        <f>VLOOKUP(FACT_INCLUDES[[#This Row],[DW Version]], VERSIONS[], 4)</f>
        <v>black</v>
      </c>
      <c r="O498" s="51">
        <f>VLOOKUP(FACT_INCLUDES[[#This Row],[DW Version]], VERSIONS[], 5)</f>
        <v>175.49823023631029</v>
      </c>
      <c r="P498" s="4" t="str">
        <f>VLOOKUP(FACT_INCLUDES[[#This Row],[DW Version]], VERSIONS[], 6)</f>
        <v>React</v>
      </c>
      <c r="Q498" s="4" t="str">
        <f>VLOOKUP(FACT_INCLUDES[[#This Row],[DW Version]], VERSIONS[], 7)</f>
        <v>Shoe</v>
      </c>
      <c r="R498" s="51">
        <f>FACT_INCLUDES[[#This Row],[Version Price]]*FACT_INCLUDES[[#This Row],[Quantity]]</f>
        <v>701.99292094524117</v>
      </c>
      <c r="S498" s="51">
        <f>FACT_INCLUDES[[#This Row],[Amount]]*(1-FACT_INCLUDES[[#This Row],[Order Discount]])</f>
        <v>701.99292094524117</v>
      </c>
      <c r="T498" s="51">
        <f t="shared" si="7"/>
        <v>787.38604609580341</v>
      </c>
      <c r="U498" s="57">
        <f>FACT_INCLUDES[[#This Row],[Income]]/FACT_INCLUDES[[#This Row],[Total Order Income]]</f>
        <v>0.89154859223886695</v>
      </c>
      <c r="V498" s="33">
        <f>IF(FACT_INCLUDES[[#This Row],[Order Gap]]&gt;10, 1, 0)/COUNTIFS(FACT_INCLUDES[Order ID], FACT_INCLUDES[[#This Row],[Order ID]])</f>
        <v>0</v>
      </c>
      <c r="W498" s="33">
        <f>IF(FACT_INCLUDES[[#This Row],[Order Type]]="Online", 1, 0)/COUNTIFS(FACT_INCLUDES[Order ID], FACT_INCLUDES[[#This Row],[Order ID]])</f>
        <v>0</v>
      </c>
      <c r="X498" s="52">
        <v>622.92049798867822</v>
      </c>
      <c r="Y498" s="52">
        <v>512.63993048277621</v>
      </c>
      <c r="Z498" s="64">
        <f>IF(FACT_INCLUDES[[#This Row],[Order Type]]="Online", 1, 0)*FACT_INCLUDES[[#This Row],[Income]]</f>
        <v>0</v>
      </c>
    </row>
    <row r="499" spans="1:26" x14ac:dyDescent="0.3">
      <c r="A499" s="4">
        <v>1289</v>
      </c>
      <c r="B499" s="4">
        <v>653</v>
      </c>
      <c r="C499" s="4">
        <v>631</v>
      </c>
      <c r="D499" s="58">
        <v>5</v>
      </c>
      <c r="E499" s="28">
        <f>VLOOKUP(FACT_INCLUDES[[#This Row],[Order ID]], ORDERS[], 2)</f>
        <v>40321.973398811315</v>
      </c>
      <c r="F499" s="28">
        <f>VLOOKUP(FACT_INCLUDES[[#This Row],[Order ID]], ORDERS[], 3)</f>
        <v>40321.973398811315</v>
      </c>
      <c r="G499" s="4" t="str">
        <f>VLOOKUP(FACT_INCLUDES[[#This Row],[Order ID]], ORDERS[], 4)</f>
        <v>In-Store</v>
      </c>
      <c r="H499" s="4" t="str">
        <f>VLOOKUP(FACT_INCLUDES[[#This Row],[Order ID]], ORDERS[], 5)</f>
        <v>KMQ9845@gmail.com</v>
      </c>
      <c r="I499" s="4">
        <f>VLOOKUP(FACT_INCLUDES[[#This Row],[Order ID]], ORDERS[], 6)</f>
        <v>15</v>
      </c>
      <c r="J499" s="54">
        <f>VLOOKUP(FACT_INCLUDES[[#This Row],[Order ID]], ORDERS[], 7)</f>
        <v>0</v>
      </c>
      <c r="K499" s="33">
        <v>0</v>
      </c>
      <c r="L499" s="4">
        <f>VLOOKUP(FACT_INCLUDES[[#This Row],[DW Version]], VERSIONS[], 2)</f>
        <v>64</v>
      </c>
      <c r="M499" s="4">
        <f>VLOOKUP(FACT_INCLUDES[[#This Row],[DW Version]], VERSIONS[], 3)</f>
        <v>12</v>
      </c>
      <c r="N499" s="4" t="str">
        <f>VLOOKUP(FACT_INCLUDES[[#This Row],[DW Version]], VERSIONS[], 4)</f>
        <v>white</v>
      </c>
      <c r="O499" s="51">
        <f>VLOOKUP(FACT_INCLUDES[[#This Row],[DW Version]], VERSIONS[], 5)</f>
        <v>92.081442621618407</v>
      </c>
      <c r="P499" s="4" t="str">
        <f>VLOOKUP(FACT_INCLUDES[[#This Row],[DW Version]], VERSIONS[], 6)</f>
        <v>Hyperdunk</v>
      </c>
      <c r="Q499" s="4" t="str">
        <f>VLOOKUP(FACT_INCLUDES[[#This Row],[DW Version]], VERSIONS[], 7)</f>
        <v>Shoe</v>
      </c>
      <c r="R499" s="51">
        <f>FACT_INCLUDES[[#This Row],[Version Price]]*FACT_INCLUDES[[#This Row],[Quantity]]</f>
        <v>460.40721310809204</v>
      </c>
      <c r="S499" s="51">
        <f>FACT_INCLUDES[[#This Row],[Amount]]*(1-FACT_INCLUDES[[#This Row],[Order Discount]])</f>
        <v>460.40721310809204</v>
      </c>
      <c r="T499" s="51">
        <f t="shared" si="7"/>
        <v>460.40721310809204</v>
      </c>
      <c r="U499" s="57">
        <f>FACT_INCLUDES[[#This Row],[Income]]/FACT_INCLUDES[[#This Row],[Total Order Income]]</f>
        <v>1</v>
      </c>
      <c r="V499" s="33">
        <f>IF(FACT_INCLUDES[[#This Row],[Order Gap]]&gt;10, 1, 0)/COUNTIFS(FACT_INCLUDES[Order ID], FACT_INCLUDES[[#This Row],[Order ID]])</f>
        <v>0</v>
      </c>
      <c r="W499" s="33">
        <f>IF(FACT_INCLUDES[[#This Row],[Order Type]]="Online", 1, 0)/COUNTIFS(FACT_INCLUDES[Order ID], FACT_INCLUDES[[#This Row],[Order ID]])</f>
        <v>0</v>
      </c>
      <c r="X499" s="52">
        <v>622.92049798867822</v>
      </c>
      <c r="Y499" s="52">
        <v>512.63993048277621</v>
      </c>
      <c r="Z499" s="64">
        <f>IF(FACT_INCLUDES[[#This Row],[Order Type]]="Online", 1, 0)*FACT_INCLUDES[[#This Row],[Income]]</f>
        <v>0</v>
      </c>
    </row>
    <row r="500" spans="1:26" x14ac:dyDescent="0.3">
      <c r="A500" s="4">
        <v>1346</v>
      </c>
      <c r="B500" s="4">
        <v>680</v>
      </c>
      <c r="C500" s="4">
        <v>183</v>
      </c>
      <c r="D500" s="58">
        <v>3</v>
      </c>
      <c r="E500" s="28">
        <f>VLOOKUP(FACT_INCLUDES[[#This Row],[Order ID]], ORDERS[], 2)</f>
        <v>40212.070332910145</v>
      </c>
      <c r="F500" s="28">
        <f>VLOOKUP(FACT_INCLUDES[[#This Row],[Order ID]], ORDERS[], 3)</f>
        <v>40216.070332910145</v>
      </c>
      <c r="G500" s="4" t="str">
        <f>VLOOKUP(FACT_INCLUDES[[#This Row],[Order ID]], ORDERS[], 4)</f>
        <v>Online</v>
      </c>
      <c r="H500" s="4" t="str">
        <f>VLOOKUP(FACT_INCLUDES[[#This Row],[Order ID]], ORDERS[], 5)</f>
        <v>JEZ2754@gmail.com</v>
      </c>
      <c r="I500" s="4">
        <f>VLOOKUP(FACT_INCLUDES[[#This Row],[Order ID]], ORDERS[], 6)</f>
        <v>0</v>
      </c>
      <c r="J500" s="54">
        <f>VLOOKUP(FACT_INCLUDES[[#This Row],[Order ID]], ORDERS[], 7)</f>
        <v>0</v>
      </c>
      <c r="K500" s="33">
        <v>4</v>
      </c>
      <c r="L500" s="4">
        <f>VLOOKUP(FACT_INCLUDES[[#This Row],[DW Version]], VERSIONS[], 2)</f>
        <v>18</v>
      </c>
      <c r="M500" s="4">
        <f>VLOOKUP(FACT_INCLUDES[[#This Row],[DW Version]], VERSIONS[], 3)</f>
        <v>12.5</v>
      </c>
      <c r="N500" s="4" t="str">
        <f>VLOOKUP(FACT_INCLUDES[[#This Row],[DW Version]], VERSIONS[], 4)</f>
        <v>black</v>
      </c>
      <c r="O500" s="51">
        <f>VLOOKUP(FACT_INCLUDES[[#This Row],[DW Version]], VERSIONS[], 5)</f>
        <v>47.692449201706012</v>
      </c>
      <c r="P500" s="4" t="str">
        <f>VLOOKUP(FACT_INCLUDES[[#This Row],[DW Version]], VERSIONS[], 6)</f>
        <v>Metcon</v>
      </c>
      <c r="Q500" s="4" t="str">
        <f>VLOOKUP(FACT_INCLUDES[[#This Row],[DW Version]], VERSIONS[], 7)</f>
        <v>Shoe</v>
      </c>
      <c r="R500" s="51">
        <f>FACT_INCLUDES[[#This Row],[Version Price]]*FACT_INCLUDES[[#This Row],[Quantity]]</f>
        <v>143.07734760511804</v>
      </c>
      <c r="S500" s="51">
        <f>FACT_INCLUDES[[#This Row],[Amount]]*(1-FACT_INCLUDES[[#This Row],[Order Discount]])</f>
        <v>143.07734760511804</v>
      </c>
      <c r="T500" s="51">
        <f t="shared" si="7"/>
        <v>995.97019582927146</v>
      </c>
      <c r="U500" s="57">
        <f>FACT_INCLUDES[[#This Row],[Income]]/FACT_INCLUDES[[#This Row],[Total Order Income]]</f>
        <v>0.14365625417735317</v>
      </c>
      <c r="V500" s="33">
        <f>IF(FACT_INCLUDES[[#This Row],[Order Gap]]&gt;10, 1, 0)/COUNTIFS(FACT_INCLUDES[Order ID], FACT_INCLUDES[[#This Row],[Order ID]])</f>
        <v>0</v>
      </c>
      <c r="W500" s="33">
        <f>IF(FACT_INCLUDES[[#This Row],[Order Type]]="Online", 1, 0)/COUNTIFS(FACT_INCLUDES[Order ID], FACT_INCLUDES[[#This Row],[Order ID]])</f>
        <v>0.33333333333333331</v>
      </c>
      <c r="X500" s="52">
        <v>622.92049798867822</v>
      </c>
      <c r="Y500" s="52">
        <v>512.63993048277621</v>
      </c>
      <c r="Z500" s="64">
        <f>IF(FACT_INCLUDES[[#This Row],[Order Type]]="Online", 1, 0)*FACT_INCLUDES[[#This Row],[Income]]</f>
        <v>143.07734760511804</v>
      </c>
    </row>
    <row r="501" spans="1:26" x14ac:dyDescent="0.3">
      <c r="A501" s="4">
        <v>1347</v>
      </c>
      <c r="B501" s="4">
        <v>680</v>
      </c>
      <c r="C501" s="4">
        <v>377</v>
      </c>
      <c r="D501" s="58">
        <v>3</v>
      </c>
      <c r="E501" s="28">
        <f>VLOOKUP(FACT_INCLUDES[[#This Row],[Order ID]], ORDERS[], 2)</f>
        <v>40212.070332910145</v>
      </c>
      <c r="F501" s="28">
        <f>VLOOKUP(FACT_INCLUDES[[#This Row],[Order ID]], ORDERS[], 3)</f>
        <v>40216.070332910145</v>
      </c>
      <c r="G501" s="4" t="str">
        <f>VLOOKUP(FACT_INCLUDES[[#This Row],[Order ID]], ORDERS[], 4)</f>
        <v>Online</v>
      </c>
      <c r="H501" s="4" t="str">
        <f>VLOOKUP(FACT_INCLUDES[[#This Row],[Order ID]], ORDERS[], 5)</f>
        <v>JEZ2754@gmail.com</v>
      </c>
      <c r="I501" s="4">
        <f>VLOOKUP(FACT_INCLUDES[[#This Row],[Order ID]], ORDERS[], 6)</f>
        <v>0</v>
      </c>
      <c r="J501" s="54">
        <f>VLOOKUP(FACT_INCLUDES[[#This Row],[Order ID]], ORDERS[], 7)</f>
        <v>0</v>
      </c>
      <c r="K501" s="33">
        <v>4</v>
      </c>
      <c r="L501" s="4">
        <f>VLOOKUP(FACT_INCLUDES[[#This Row],[DW Version]], VERSIONS[], 2)</f>
        <v>38</v>
      </c>
      <c r="M501" s="4">
        <f>VLOOKUP(FACT_INCLUDES[[#This Row],[DW Version]], VERSIONS[], 3)</f>
        <v>6.5</v>
      </c>
      <c r="N501" s="4" t="str">
        <f>VLOOKUP(FACT_INCLUDES[[#This Row],[DW Version]], VERSIONS[], 4)</f>
        <v>black</v>
      </c>
      <c r="O501" s="51">
        <f>VLOOKUP(FACT_INCLUDES[[#This Row],[DW Version]], VERSIONS[], 5)</f>
        <v>203.78866316270057</v>
      </c>
      <c r="P501" s="4" t="str">
        <f>VLOOKUP(FACT_INCLUDES[[#This Row],[DW Version]], VERSIONS[], 6)</f>
        <v>Free RN 5.0</v>
      </c>
      <c r="Q501" s="4" t="str">
        <f>VLOOKUP(FACT_INCLUDES[[#This Row],[DW Version]], VERSIONS[], 7)</f>
        <v>Shoe</v>
      </c>
      <c r="R501" s="51">
        <f>FACT_INCLUDES[[#This Row],[Version Price]]*FACT_INCLUDES[[#This Row],[Quantity]]</f>
        <v>611.36598948810172</v>
      </c>
      <c r="S501" s="51">
        <f>FACT_INCLUDES[[#This Row],[Amount]]*(1-FACT_INCLUDES[[#This Row],[Order Discount]])</f>
        <v>611.36598948810172</v>
      </c>
      <c r="T501" s="51">
        <f t="shared" si="7"/>
        <v>995.97019582927146</v>
      </c>
      <c r="U501" s="57">
        <f>FACT_INCLUDES[[#This Row],[Income]]/FACT_INCLUDES[[#This Row],[Total Order Income]]</f>
        <v>0.61383964304179006</v>
      </c>
      <c r="V501" s="33">
        <f>IF(FACT_INCLUDES[[#This Row],[Order Gap]]&gt;10, 1, 0)/COUNTIFS(FACT_INCLUDES[Order ID], FACT_INCLUDES[[#This Row],[Order ID]])</f>
        <v>0</v>
      </c>
      <c r="W501" s="33">
        <f>IF(FACT_INCLUDES[[#This Row],[Order Type]]="Online", 1, 0)/COUNTIFS(FACT_INCLUDES[Order ID], FACT_INCLUDES[[#This Row],[Order ID]])</f>
        <v>0.33333333333333331</v>
      </c>
      <c r="X501" s="52">
        <v>622.92049798867822</v>
      </c>
      <c r="Y501" s="52">
        <v>512.63993048277621</v>
      </c>
      <c r="Z501" s="64">
        <f>IF(FACT_INCLUDES[[#This Row],[Order Type]]="Online", 1, 0)*FACT_INCLUDES[[#This Row],[Income]]</f>
        <v>611.36598948810172</v>
      </c>
    </row>
    <row r="502" spans="1:26" x14ac:dyDescent="0.3">
      <c r="A502" s="4">
        <v>1348</v>
      </c>
      <c r="B502" s="4">
        <v>680</v>
      </c>
      <c r="C502" s="4">
        <v>378</v>
      </c>
      <c r="D502" s="58">
        <v>2</v>
      </c>
      <c r="E502" s="28">
        <f>VLOOKUP(FACT_INCLUDES[[#This Row],[Order ID]], ORDERS[], 2)</f>
        <v>40212.070332910145</v>
      </c>
      <c r="F502" s="28">
        <f>VLOOKUP(FACT_INCLUDES[[#This Row],[Order ID]], ORDERS[], 3)</f>
        <v>40216.070332910145</v>
      </c>
      <c r="G502" s="4" t="str">
        <f>VLOOKUP(FACT_INCLUDES[[#This Row],[Order ID]], ORDERS[], 4)</f>
        <v>Online</v>
      </c>
      <c r="H502" s="4" t="str">
        <f>VLOOKUP(FACT_INCLUDES[[#This Row],[Order ID]], ORDERS[], 5)</f>
        <v>JEZ2754@gmail.com</v>
      </c>
      <c r="I502" s="4">
        <f>VLOOKUP(FACT_INCLUDES[[#This Row],[Order ID]], ORDERS[], 6)</f>
        <v>0</v>
      </c>
      <c r="J502" s="54">
        <f>VLOOKUP(FACT_INCLUDES[[#This Row],[Order ID]], ORDERS[], 7)</f>
        <v>0</v>
      </c>
      <c r="K502" s="33">
        <v>4</v>
      </c>
      <c r="L502" s="4">
        <f>VLOOKUP(FACT_INCLUDES[[#This Row],[DW Version]], VERSIONS[], 2)</f>
        <v>38</v>
      </c>
      <c r="M502" s="4">
        <f>VLOOKUP(FACT_INCLUDES[[#This Row],[DW Version]], VERSIONS[], 3)</f>
        <v>9.5</v>
      </c>
      <c r="N502" s="4" t="str">
        <f>VLOOKUP(FACT_INCLUDES[[#This Row],[DW Version]], VERSIONS[], 4)</f>
        <v>pink</v>
      </c>
      <c r="O502" s="51">
        <f>VLOOKUP(FACT_INCLUDES[[#This Row],[DW Version]], VERSIONS[], 5)</f>
        <v>120.76342936802587</v>
      </c>
      <c r="P502" s="4" t="str">
        <f>VLOOKUP(FACT_INCLUDES[[#This Row],[DW Version]], VERSIONS[], 6)</f>
        <v>Free RN 5.0</v>
      </c>
      <c r="Q502" s="4" t="str">
        <f>VLOOKUP(FACT_INCLUDES[[#This Row],[DW Version]], VERSIONS[], 7)</f>
        <v>Shoe</v>
      </c>
      <c r="R502" s="51">
        <f>FACT_INCLUDES[[#This Row],[Version Price]]*FACT_INCLUDES[[#This Row],[Quantity]]</f>
        <v>241.52685873605174</v>
      </c>
      <c r="S502" s="51">
        <f>FACT_INCLUDES[[#This Row],[Amount]]*(1-FACT_INCLUDES[[#This Row],[Order Discount]])</f>
        <v>241.52685873605174</v>
      </c>
      <c r="T502" s="51">
        <f t="shared" si="7"/>
        <v>995.97019582927146</v>
      </c>
      <c r="U502" s="57">
        <f>FACT_INCLUDES[[#This Row],[Income]]/FACT_INCLUDES[[#This Row],[Total Order Income]]</f>
        <v>0.24250410278085682</v>
      </c>
      <c r="V502" s="33">
        <f>IF(FACT_INCLUDES[[#This Row],[Order Gap]]&gt;10, 1, 0)/COUNTIFS(FACT_INCLUDES[Order ID], FACT_INCLUDES[[#This Row],[Order ID]])</f>
        <v>0</v>
      </c>
      <c r="W502" s="33">
        <f>IF(FACT_INCLUDES[[#This Row],[Order Type]]="Online", 1, 0)/COUNTIFS(FACT_INCLUDES[Order ID], FACT_INCLUDES[[#This Row],[Order ID]])</f>
        <v>0.33333333333333331</v>
      </c>
      <c r="X502" s="52">
        <v>622.92049798867822</v>
      </c>
      <c r="Y502" s="52">
        <v>512.63993048277621</v>
      </c>
      <c r="Z502" s="64">
        <f>IF(FACT_INCLUDES[[#This Row],[Order Type]]="Online", 1, 0)*FACT_INCLUDES[[#This Row],[Income]]</f>
        <v>241.52685873605174</v>
      </c>
    </row>
    <row r="503" spans="1:26" x14ac:dyDescent="0.3">
      <c r="A503" s="4">
        <v>1368</v>
      </c>
      <c r="B503" s="4">
        <v>692</v>
      </c>
      <c r="C503" s="4">
        <v>373</v>
      </c>
      <c r="D503" s="58">
        <v>2</v>
      </c>
      <c r="E503" s="28">
        <f>VLOOKUP(FACT_INCLUDES[[#This Row],[Order ID]], ORDERS[], 2)</f>
        <v>40180.674863199929</v>
      </c>
      <c r="F503" s="28">
        <f>VLOOKUP(FACT_INCLUDES[[#This Row],[Order ID]], ORDERS[], 3)</f>
        <v>40180.674863199929</v>
      </c>
      <c r="G503" s="4" t="str">
        <f>VLOOKUP(FACT_INCLUDES[[#This Row],[Order ID]], ORDERS[], 4)</f>
        <v>In-Store</v>
      </c>
      <c r="H503" s="4" t="str">
        <f>VLOOKUP(FACT_INCLUDES[[#This Row],[Order ID]], ORDERS[], 5)</f>
        <v>WNV9793@gmail.com</v>
      </c>
      <c r="I503" s="4">
        <f>VLOOKUP(FACT_INCLUDES[[#This Row],[Order ID]], ORDERS[], 6)</f>
        <v>43</v>
      </c>
      <c r="J503" s="54">
        <f>VLOOKUP(FACT_INCLUDES[[#This Row],[Order ID]], ORDERS[], 7)</f>
        <v>0</v>
      </c>
      <c r="K503" s="33">
        <v>0</v>
      </c>
      <c r="L503" s="4">
        <f>VLOOKUP(FACT_INCLUDES[[#This Row],[DW Version]], VERSIONS[], 2)</f>
        <v>38</v>
      </c>
      <c r="M503" s="4">
        <f>VLOOKUP(FACT_INCLUDES[[#This Row],[DW Version]], VERSIONS[], 3)</f>
        <v>3.5</v>
      </c>
      <c r="N503" s="4" t="str">
        <f>VLOOKUP(FACT_INCLUDES[[#This Row],[DW Version]], VERSIONS[], 4)</f>
        <v>white</v>
      </c>
      <c r="O503" s="51">
        <f>VLOOKUP(FACT_INCLUDES[[#This Row],[DW Version]], VERSIONS[], 5)</f>
        <v>326.56701692093895</v>
      </c>
      <c r="P503" s="4" t="str">
        <f>VLOOKUP(FACT_INCLUDES[[#This Row],[DW Version]], VERSIONS[], 6)</f>
        <v>Free RN 5.0</v>
      </c>
      <c r="Q503" s="4" t="str">
        <f>VLOOKUP(FACT_INCLUDES[[#This Row],[DW Version]], VERSIONS[], 7)</f>
        <v>Shoe</v>
      </c>
      <c r="R503" s="51">
        <f>FACT_INCLUDES[[#This Row],[Version Price]]*FACT_INCLUDES[[#This Row],[Quantity]]</f>
        <v>653.13403384187791</v>
      </c>
      <c r="S503" s="51">
        <f>FACT_INCLUDES[[#This Row],[Amount]]*(1-FACT_INCLUDES[[#This Row],[Order Discount]])</f>
        <v>653.13403384187791</v>
      </c>
      <c r="T503" s="51">
        <f t="shared" si="7"/>
        <v>1063.3159224498299</v>
      </c>
      <c r="U503" s="57">
        <f>FACT_INCLUDES[[#This Row],[Income]]/FACT_INCLUDES[[#This Row],[Total Order Income]]</f>
        <v>0.61424269123807318</v>
      </c>
      <c r="V503" s="33">
        <f>IF(FACT_INCLUDES[[#This Row],[Order Gap]]&gt;10, 1, 0)/COUNTIFS(FACT_INCLUDES[Order ID], FACT_INCLUDES[[#This Row],[Order ID]])</f>
        <v>0</v>
      </c>
      <c r="W503" s="33">
        <f>IF(FACT_INCLUDES[[#This Row],[Order Type]]="Online", 1, 0)/COUNTIFS(FACT_INCLUDES[Order ID], FACT_INCLUDES[[#This Row],[Order ID]])</f>
        <v>0</v>
      </c>
      <c r="X503" s="52">
        <v>622.92049798867822</v>
      </c>
      <c r="Y503" s="52">
        <v>512.63993048277621</v>
      </c>
      <c r="Z503" s="64">
        <f>IF(FACT_INCLUDES[[#This Row],[Order Type]]="Online", 1, 0)*FACT_INCLUDES[[#This Row],[Income]]</f>
        <v>0</v>
      </c>
    </row>
    <row r="504" spans="1:26" x14ac:dyDescent="0.3">
      <c r="A504" s="4">
        <v>1369</v>
      </c>
      <c r="B504" s="4">
        <v>692</v>
      </c>
      <c r="C504" s="4">
        <v>653</v>
      </c>
      <c r="D504" s="58">
        <v>2</v>
      </c>
      <c r="E504" s="28">
        <f>VLOOKUP(FACT_INCLUDES[[#This Row],[Order ID]], ORDERS[], 2)</f>
        <v>40180.674863199929</v>
      </c>
      <c r="F504" s="28">
        <f>VLOOKUP(FACT_INCLUDES[[#This Row],[Order ID]], ORDERS[], 3)</f>
        <v>40180.674863199929</v>
      </c>
      <c r="G504" s="4" t="str">
        <f>VLOOKUP(FACT_INCLUDES[[#This Row],[Order ID]], ORDERS[], 4)</f>
        <v>In-Store</v>
      </c>
      <c r="H504" s="4" t="str">
        <f>VLOOKUP(FACT_INCLUDES[[#This Row],[Order ID]], ORDERS[], 5)</f>
        <v>WNV9793@gmail.com</v>
      </c>
      <c r="I504" s="4">
        <f>VLOOKUP(FACT_INCLUDES[[#This Row],[Order ID]], ORDERS[], 6)</f>
        <v>43</v>
      </c>
      <c r="J504" s="54">
        <f>VLOOKUP(FACT_INCLUDES[[#This Row],[Order ID]], ORDERS[], 7)</f>
        <v>0</v>
      </c>
      <c r="K504" s="33">
        <v>0</v>
      </c>
      <c r="L504" s="4">
        <f>VLOOKUP(FACT_INCLUDES[[#This Row],[DW Version]], VERSIONS[], 2)</f>
        <v>66</v>
      </c>
      <c r="M504" s="4">
        <f>VLOOKUP(FACT_INCLUDES[[#This Row],[DW Version]], VERSIONS[], 3)</f>
        <v>7.5</v>
      </c>
      <c r="N504" s="4" t="str">
        <f>VLOOKUP(FACT_INCLUDES[[#This Row],[DW Version]], VERSIONS[], 4)</f>
        <v>white</v>
      </c>
      <c r="O504" s="51">
        <f>VLOOKUP(FACT_INCLUDES[[#This Row],[DW Version]], VERSIONS[], 5)</f>
        <v>205.09094430397602</v>
      </c>
      <c r="P504" s="4" t="str">
        <f>VLOOKUP(FACT_INCLUDES[[#This Row],[DW Version]], VERSIONS[], 6)</f>
        <v>Therma Training Pants</v>
      </c>
      <c r="Q504" s="4" t="str">
        <f>VLOOKUP(FACT_INCLUDES[[#This Row],[DW Version]], VERSIONS[], 7)</f>
        <v>Apparel</v>
      </c>
      <c r="R504" s="51">
        <f>FACT_INCLUDES[[#This Row],[Version Price]]*FACT_INCLUDES[[#This Row],[Quantity]]</f>
        <v>410.18188860795203</v>
      </c>
      <c r="S504" s="51">
        <f>FACT_INCLUDES[[#This Row],[Amount]]*(1-FACT_INCLUDES[[#This Row],[Order Discount]])</f>
        <v>410.18188860795203</v>
      </c>
      <c r="T504" s="51">
        <f t="shared" si="7"/>
        <v>1063.3159224498299</v>
      </c>
      <c r="U504" s="57">
        <f>FACT_INCLUDES[[#This Row],[Income]]/FACT_INCLUDES[[#This Row],[Total Order Income]]</f>
        <v>0.38575730876192676</v>
      </c>
      <c r="V504" s="33">
        <f>IF(FACT_INCLUDES[[#This Row],[Order Gap]]&gt;10, 1, 0)/COUNTIFS(FACT_INCLUDES[Order ID], FACT_INCLUDES[[#This Row],[Order ID]])</f>
        <v>0</v>
      </c>
      <c r="W504" s="33">
        <f>IF(FACT_INCLUDES[[#This Row],[Order Type]]="Online", 1, 0)/COUNTIFS(FACT_INCLUDES[Order ID], FACT_INCLUDES[[#This Row],[Order ID]])</f>
        <v>0</v>
      </c>
      <c r="X504" s="52">
        <v>622.92049798867822</v>
      </c>
      <c r="Y504" s="52">
        <v>512.63993048277621</v>
      </c>
      <c r="Z504" s="64">
        <f>IF(FACT_INCLUDES[[#This Row],[Order Type]]="Online", 1, 0)*FACT_INCLUDES[[#This Row],[Income]]</f>
        <v>0</v>
      </c>
    </row>
    <row r="505" spans="1:26" x14ac:dyDescent="0.3">
      <c r="A505" s="4">
        <v>1385</v>
      </c>
      <c r="B505" s="4">
        <v>704</v>
      </c>
      <c r="C505" s="4">
        <v>447</v>
      </c>
      <c r="D505" s="58">
        <v>1</v>
      </c>
      <c r="E505" s="28">
        <f>VLOOKUP(FACT_INCLUDES[[#This Row],[Order ID]], ORDERS[], 2)</f>
        <v>40306.896371894283</v>
      </c>
      <c r="F505" s="28">
        <f>VLOOKUP(FACT_INCLUDES[[#This Row],[Order ID]], ORDERS[], 3)</f>
        <v>40306.896371894283</v>
      </c>
      <c r="G505" s="4" t="str">
        <f>VLOOKUP(FACT_INCLUDES[[#This Row],[Order ID]], ORDERS[], 4)</f>
        <v>In-Store</v>
      </c>
      <c r="H505" s="4" t="str">
        <f>VLOOKUP(FACT_INCLUDES[[#This Row],[Order ID]], ORDERS[], 5)</f>
        <v>OOW8006@gmail.com</v>
      </c>
      <c r="I505" s="4">
        <f>VLOOKUP(FACT_INCLUDES[[#This Row],[Order ID]], ORDERS[], 6)</f>
        <v>36</v>
      </c>
      <c r="J505" s="54">
        <f>VLOOKUP(FACT_INCLUDES[[#This Row],[Order ID]], ORDERS[], 7)</f>
        <v>0</v>
      </c>
      <c r="K505" s="33">
        <v>0</v>
      </c>
      <c r="L505" s="4">
        <f>VLOOKUP(FACT_INCLUDES[[#This Row],[DW Version]], VERSIONS[], 2)</f>
        <v>46</v>
      </c>
      <c r="M505" s="4">
        <f>VLOOKUP(FACT_INCLUDES[[#This Row],[DW Version]], VERSIONS[], 3)</f>
        <v>8.5</v>
      </c>
      <c r="N505" s="4" t="str">
        <f>VLOOKUP(FACT_INCLUDES[[#This Row],[DW Version]], VERSIONS[], 4)</f>
        <v>white</v>
      </c>
      <c r="O505" s="51">
        <f>VLOOKUP(FACT_INCLUDES[[#This Row],[DW Version]], VERSIONS[], 5)</f>
        <v>62.673386547023895</v>
      </c>
      <c r="P505" s="4" t="str">
        <f>VLOOKUP(FACT_INCLUDES[[#This Row],[DW Version]], VERSIONS[], 6)</f>
        <v>Nike Basketball</v>
      </c>
      <c r="Q505" s="4" t="str">
        <f>VLOOKUP(FACT_INCLUDES[[#This Row],[DW Version]], VERSIONS[], 7)</f>
        <v>Sport Equipment</v>
      </c>
      <c r="R505" s="51">
        <f>FACT_INCLUDES[[#This Row],[Version Price]]*FACT_INCLUDES[[#This Row],[Quantity]]</f>
        <v>62.673386547023895</v>
      </c>
      <c r="S505" s="51">
        <f>FACT_INCLUDES[[#This Row],[Amount]]*(1-FACT_INCLUDES[[#This Row],[Order Discount]])</f>
        <v>62.673386547023895</v>
      </c>
      <c r="T505" s="51">
        <f t="shared" si="7"/>
        <v>1584.1070606874762</v>
      </c>
      <c r="U505" s="57">
        <f>FACT_INCLUDES[[#This Row],[Income]]/FACT_INCLUDES[[#This Row],[Total Order Income]]</f>
        <v>3.9563857836619129E-2</v>
      </c>
      <c r="V505" s="33">
        <f>IF(FACT_INCLUDES[[#This Row],[Order Gap]]&gt;10, 1, 0)/COUNTIFS(FACT_INCLUDES[Order ID], FACT_INCLUDES[[#This Row],[Order ID]])</f>
        <v>0</v>
      </c>
      <c r="W505" s="33">
        <f>IF(FACT_INCLUDES[[#This Row],[Order Type]]="Online", 1, 0)/COUNTIFS(FACT_INCLUDES[Order ID], FACT_INCLUDES[[#This Row],[Order ID]])</f>
        <v>0</v>
      </c>
      <c r="X505" s="52">
        <v>622.92049798867822</v>
      </c>
      <c r="Y505" s="52">
        <v>512.63993048277621</v>
      </c>
      <c r="Z505" s="64">
        <f>IF(FACT_INCLUDES[[#This Row],[Order Type]]="Online", 1, 0)*FACT_INCLUDES[[#This Row],[Income]]</f>
        <v>0</v>
      </c>
    </row>
    <row r="506" spans="1:26" x14ac:dyDescent="0.3">
      <c r="A506" s="4">
        <v>1386</v>
      </c>
      <c r="B506" s="4">
        <v>704</v>
      </c>
      <c r="C506" s="4">
        <v>658</v>
      </c>
      <c r="D506" s="58">
        <v>4</v>
      </c>
      <c r="E506" s="28">
        <f>VLOOKUP(FACT_INCLUDES[[#This Row],[Order ID]], ORDERS[], 2)</f>
        <v>40306.896371894283</v>
      </c>
      <c r="F506" s="28">
        <f>VLOOKUP(FACT_INCLUDES[[#This Row],[Order ID]], ORDERS[], 3)</f>
        <v>40306.896371894283</v>
      </c>
      <c r="G506" s="4" t="str">
        <f>VLOOKUP(FACT_INCLUDES[[#This Row],[Order ID]], ORDERS[], 4)</f>
        <v>In-Store</v>
      </c>
      <c r="H506" s="4" t="str">
        <f>VLOOKUP(FACT_INCLUDES[[#This Row],[Order ID]], ORDERS[], 5)</f>
        <v>OOW8006@gmail.com</v>
      </c>
      <c r="I506" s="4">
        <f>VLOOKUP(FACT_INCLUDES[[#This Row],[Order ID]], ORDERS[], 6)</f>
        <v>36</v>
      </c>
      <c r="J506" s="54">
        <f>VLOOKUP(FACT_INCLUDES[[#This Row],[Order ID]], ORDERS[], 7)</f>
        <v>0</v>
      </c>
      <c r="K506" s="33">
        <v>0</v>
      </c>
      <c r="L506" s="4">
        <f>VLOOKUP(FACT_INCLUDES[[#This Row],[DW Version]], VERSIONS[], 2)</f>
        <v>66</v>
      </c>
      <c r="M506" s="4">
        <f>VLOOKUP(FACT_INCLUDES[[#This Row],[DW Version]], VERSIONS[], 3)</f>
        <v>12.5</v>
      </c>
      <c r="N506" s="4" t="str">
        <f>VLOOKUP(FACT_INCLUDES[[#This Row],[DW Version]], VERSIONS[], 4)</f>
        <v>black</v>
      </c>
      <c r="O506" s="51">
        <f>VLOOKUP(FACT_INCLUDES[[#This Row],[DW Version]], VERSIONS[], 5)</f>
        <v>380.35841853511306</v>
      </c>
      <c r="P506" s="4" t="str">
        <f>VLOOKUP(FACT_INCLUDES[[#This Row],[DW Version]], VERSIONS[], 6)</f>
        <v>Therma Training Pants</v>
      </c>
      <c r="Q506" s="4" t="str">
        <f>VLOOKUP(FACT_INCLUDES[[#This Row],[DW Version]], VERSIONS[], 7)</f>
        <v>Apparel</v>
      </c>
      <c r="R506" s="51">
        <f>FACT_INCLUDES[[#This Row],[Version Price]]*FACT_INCLUDES[[#This Row],[Quantity]]</f>
        <v>1521.4336741404522</v>
      </c>
      <c r="S506" s="51">
        <f>FACT_INCLUDES[[#This Row],[Amount]]*(1-FACT_INCLUDES[[#This Row],[Order Discount]])</f>
        <v>1521.4336741404522</v>
      </c>
      <c r="T506" s="51">
        <f t="shared" si="7"/>
        <v>1584.1070606874762</v>
      </c>
      <c r="U506" s="57">
        <f>FACT_INCLUDES[[#This Row],[Income]]/FACT_INCLUDES[[#This Row],[Total Order Income]]</f>
        <v>0.9604361421633808</v>
      </c>
      <c r="V506" s="33">
        <f>IF(FACT_INCLUDES[[#This Row],[Order Gap]]&gt;10, 1, 0)/COUNTIFS(FACT_INCLUDES[Order ID], FACT_INCLUDES[[#This Row],[Order ID]])</f>
        <v>0</v>
      </c>
      <c r="W506" s="33">
        <f>IF(FACT_INCLUDES[[#This Row],[Order Type]]="Online", 1, 0)/COUNTIFS(FACT_INCLUDES[Order ID], FACT_INCLUDES[[#This Row],[Order ID]])</f>
        <v>0</v>
      </c>
      <c r="X506" s="52">
        <v>622.92049798867822</v>
      </c>
      <c r="Y506" s="52">
        <v>512.63993048277621</v>
      </c>
      <c r="Z506" s="64">
        <f>IF(FACT_INCLUDES[[#This Row],[Order Type]]="Online", 1, 0)*FACT_INCLUDES[[#This Row],[Income]]</f>
        <v>0</v>
      </c>
    </row>
    <row r="507" spans="1:26" x14ac:dyDescent="0.3">
      <c r="A507" s="4">
        <v>1389</v>
      </c>
      <c r="B507" s="4">
        <v>706</v>
      </c>
      <c r="C507" s="4">
        <v>173</v>
      </c>
      <c r="D507" s="58">
        <v>2</v>
      </c>
      <c r="E507" s="28">
        <f>VLOOKUP(FACT_INCLUDES[[#This Row],[Order ID]], ORDERS[], 2)</f>
        <v>40282.165971566385</v>
      </c>
      <c r="F507" s="28">
        <f>VLOOKUP(FACT_INCLUDES[[#This Row],[Order ID]], ORDERS[], 3)</f>
        <v>40292.165971566385</v>
      </c>
      <c r="G507" s="4" t="str">
        <f>VLOOKUP(FACT_INCLUDES[[#This Row],[Order ID]], ORDERS[], 4)</f>
        <v>Online</v>
      </c>
      <c r="H507" s="4" t="str">
        <f>VLOOKUP(FACT_INCLUDES[[#This Row],[Order ID]], ORDERS[], 5)</f>
        <v>OMX4387@gmail.com</v>
      </c>
      <c r="I507" s="4">
        <f>VLOOKUP(FACT_INCLUDES[[#This Row],[Order ID]], ORDERS[], 6)</f>
        <v>0</v>
      </c>
      <c r="J507" s="54">
        <f>VLOOKUP(FACT_INCLUDES[[#This Row],[Order ID]], ORDERS[], 7)</f>
        <v>0</v>
      </c>
      <c r="K507" s="33">
        <v>10</v>
      </c>
      <c r="L507" s="4">
        <f>VLOOKUP(FACT_INCLUDES[[#This Row],[DW Version]], VERSIONS[], 2)</f>
        <v>17</v>
      </c>
      <c r="M507" s="4">
        <f>VLOOKUP(FACT_INCLUDES[[#This Row],[DW Version]], VERSIONS[], 3)</f>
        <v>8</v>
      </c>
      <c r="N507" s="4" t="str">
        <f>VLOOKUP(FACT_INCLUDES[[#This Row],[DW Version]], VERSIONS[], 4)</f>
        <v>silver</v>
      </c>
      <c r="O507" s="51">
        <f>VLOOKUP(FACT_INCLUDES[[#This Row],[DW Version]], VERSIONS[], 5)</f>
        <v>147.20572061210339</v>
      </c>
      <c r="P507" s="4" t="str">
        <f>VLOOKUP(FACT_INCLUDES[[#This Row],[DW Version]], VERSIONS[], 6)</f>
        <v>Free Run</v>
      </c>
      <c r="Q507" s="4" t="str">
        <f>VLOOKUP(FACT_INCLUDES[[#This Row],[DW Version]], VERSIONS[], 7)</f>
        <v>Shoe</v>
      </c>
      <c r="R507" s="51">
        <f>FACT_INCLUDES[[#This Row],[Version Price]]*FACT_INCLUDES[[#This Row],[Quantity]]</f>
        <v>294.41144122420678</v>
      </c>
      <c r="S507" s="51">
        <f>FACT_INCLUDES[[#This Row],[Amount]]*(1-FACT_INCLUDES[[#This Row],[Order Discount]])</f>
        <v>294.41144122420678</v>
      </c>
      <c r="T507" s="51">
        <f t="shared" si="7"/>
        <v>836.42849810549046</v>
      </c>
      <c r="U507" s="57">
        <f>FACT_INCLUDES[[#This Row],[Income]]/FACT_INCLUDES[[#This Row],[Total Order Income]]</f>
        <v>0.35198638244757124</v>
      </c>
      <c r="V507" s="33">
        <f>IF(FACT_INCLUDES[[#This Row],[Order Gap]]&gt;10, 1, 0)/COUNTIFS(FACT_INCLUDES[Order ID], FACT_INCLUDES[[#This Row],[Order ID]])</f>
        <v>0</v>
      </c>
      <c r="W507" s="33">
        <f>IF(FACT_INCLUDES[[#This Row],[Order Type]]="Online", 1, 0)/COUNTIFS(FACT_INCLUDES[Order ID], FACT_INCLUDES[[#This Row],[Order ID]])</f>
        <v>0.33333333333333331</v>
      </c>
      <c r="X507" s="52">
        <v>622.92049798867822</v>
      </c>
      <c r="Y507" s="52">
        <v>512.63993048277621</v>
      </c>
      <c r="Z507" s="64">
        <f>IF(FACT_INCLUDES[[#This Row],[Order Type]]="Online", 1, 0)*FACT_INCLUDES[[#This Row],[Income]]</f>
        <v>294.41144122420678</v>
      </c>
    </row>
    <row r="508" spans="1:26" x14ac:dyDescent="0.3">
      <c r="A508" s="4">
        <v>1390</v>
      </c>
      <c r="B508" s="4">
        <v>706</v>
      </c>
      <c r="C508" s="4">
        <v>421</v>
      </c>
      <c r="D508" s="58">
        <v>2</v>
      </c>
      <c r="E508" s="28">
        <f>VLOOKUP(FACT_INCLUDES[[#This Row],[Order ID]], ORDERS[], 2)</f>
        <v>40282.165971566385</v>
      </c>
      <c r="F508" s="28">
        <f>VLOOKUP(FACT_INCLUDES[[#This Row],[Order ID]], ORDERS[], 3)</f>
        <v>40292.165971566385</v>
      </c>
      <c r="G508" s="4" t="str">
        <f>VLOOKUP(FACT_INCLUDES[[#This Row],[Order ID]], ORDERS[], 4)</f>
        <v>Online</v>
      </c>
      <c r="H508" s="4" t="str">
        <f>VLOOKUP(FACT_INCLUDES[[#This Row],[Order ID]], ORDERS[], 5)</f>
        <v>OMX4387@gmail.com</v>
      </c>
      <c r="I508" s="4">
        <f>VLOOKUP(FACT_INCLUDES[[#This Row],[Order ID]], ORDERS[], 6)</f>
        <v>0</v>
      </c>
      <c r="J508" s="54">
        <f>VLOOKUP(FACT_INCLUDES[[#This Row],[Order ID]], ORDERS[], 7)</f>
        <v>0</v>
      </c>
      <c r="K508" s="33">
        <v>10</v>
      </c>
      <c r="L508" s="4">
        <f>VLOOKUP(FACT_INCLUDES[[#This Row],[DW Version]], VERSIONS[], 2)</f>
        <v>43</v>
      </c>
      <c r="M508" s="4">
        <f>VLOOKUP(FACT_INCLUDES[[#This Row],[DW Version]], VERSIONS[], 3)</f>
        <v>3</v>
      </c>
      <c r="N508" s="4" t="str">
        <f>VLOOKUP(FACT_INCLUDES[[#This Row],[DW Version]], VERSIONS[], 4)</f>
        <v>black</v>
      </c>
      <c r="O508" s="51">
        <f>VLOOKUP(FACT_INCLUDES[[#This Row],[DW Version]], VERSIONS[], 5)</f>
        <v>81.027618070175151</v>
      </c>
      <c r="P508" s="4" t="str">
        <f>VLOOKUP(FACT_INCLUDES[[#This Row],[DW Version]], VERSIONS[], 6)</f>
        <v>Flex Experience</v>
      </c>
      <c r="Q508" s="4" t="str">
        <f>VLOOKUP(FACT_INCLUDES[[#This Row],[DW Version]], VERSIONS[], 7)</f>
        <v>Apparel</v>
      </c>
      <c r="R508" s="51">
        <f>FACT_INCLUDES[[#This Row],[Version Price]]*FACT_INCLUDES[[#This Row],[Quantity]]</f>
        <v>162.0552361403503</v>
      </c>
      <c r="S508" s="51">
        <f>FACT_INCLUDES[[#This Row],[Amount]]*(1-FACT_INCLUDES[[#This Row],[Order Discount]])</f>
        <v>162.0552361403503</v>
      </c>
      <c r="T508" s="51">
        <f t="shared" si="7"/>
        <v>836.42849810549046</v>
      </c>
      <c r="U508" s="57">
        <f>FACT_INCLUDES[[#This Row],[Income]]/FACT_INCLUDES[[#This Row],[Total Order Income]]</f>
        <v>0.19374666992744174</v>
      </c>
      <c r="V508" s="33">
        <f>IF(FACT_INCLUDES[[#This Row],[Order Gap]]&gt;10, 1, 0)/COUNTIFS(FACT_INCLUDES[Order ID], FACT_INCLUDES[[#This Row],[Order ID]])</f>
        <v>0</v>
      </c>
      <c r="W508" s="33">
        <f>IF(FACT_INCLUDES[[#This Row],[Order Type]]="Online", 1, 0)/COUNTIFS(FACT_INCLUDES[Order ID], FACT_INCLUDES[[#This Row],[Order ID]])</f>
        <v>0.33333333333333331</v>
      </c>
      <c r="X508" s="52">
        <v>622.92049798867822</v>
      </c>
      <c r="Y508" s="52">
        <v>512.63993048277621</v>
      </c>
      <c r="Z508" s="64">
        <f>IF(FACT_INCLUDES[[#This Row],[Order Type]]="Online", 1, 0)*FACT_INCLUDES[[#This Row],[Income]]</f>
        <v>162.0552361403503</v>
      </c>
    </row>
    <row r="509" spans="1:26" x14ac:dyDescent="0.3">
      <c r="A509" s="4">
        <v>1391</v>
      </c>
      <c r="B509" s="4">
        <v>706</v>
      </c>
      <c r="C509" s="4">
        <v>844</v>
      </c>
      <c r="D509" s="58">
        <v>1</v>
      </c>
      <c r="E509" s="28">
        <f>VLOOKUP(FACT_INCLUDES[[#This Row],[Order ID]], ORDERS[], 2)</f>
        <v>40282.165971566385</v>
      </c>
      <c r="F509" s="28">
        <f>VLOOKUP(FACT_INCLUDES[[#This Row],[Order ID]], ORDERS[], 3)</f>
        <v>40292.165971566385</v>
      </c>
      <c r="G509" s="4" t="str">
        <f>VLOOKUP(FACT_INCLUDES[[#This Row],[Order ID]], ORDERS[], 4)</f>
        <v>Online</v>
      </c>
      <c r="H509" s="4" t="str">
        <f>VLOOKUP(FACT_INCLUDES[[#This Row],[Order ID]], ORDERS[], 5)</f>
        <v>OMX4387@gmail.com</v>
      </c>
      <c r="I509" s="4">
        <f>VLOOKUP(FACT_INCLUDES[[#This Row],[Order ID]], ORDERS[], 6)</f>
        <v>0</v>
      </c>
      <c r="J509" s="54">
        <f>VLOOKUP(FACT_INCLUDES[[#This Row],[Order ID]], ORDERS[], 7)</f>
        <v>0</v>
      </c>
      <c r="K509" s="33">
        <v>10</v>
      </c>
      <c r="L509" s="4">
        <f>VLOOKUP(FACT_INCLUDES[[#This Row],[DW Version]], VERSIONS[], 2)</f>
        <v>86</v>
      </c>
      <c r="M509" s="4">
        <f>VLOOKUP(FACT_INCLUDES[[#This Row],[DW Version]], VERSIONS[], 3)</f>
        <v>4</v>
      </c>
      <c r="N509" s="4" t="str">
        <f>VLOOKUP(FACT_INCLUDES[[#This Row],[DW Version]], VERSIONS[], 4)</f>
        <v>black</v>
      </c>
      <c r="O509" s="51">
        <f>VLOOKUP(FACT_INCLUDES[[#This Row],[DW Version]], VERSIONS[], 5)</f>
        <v>379.96182074093343</v>
      </c>
      <c r="P509" s="4" t="str">
        <f>VLOOKUP(FACT_INCLUDES[[#This Row],[DW Version]], VERSIONS[], 6)</f>
        <v>Challenger Long-Sleeve</v>
      </c>
      <c r="Q509" s="4" t="str">
        <f>VLOOKUP(FACT_INCLUDES[[#This Row],[DW Version]], VERSIONS[], 7)</f>
        <v>Apparel</v>
      </c>
      <c r="R509" s="51">
        <f>FACT_INCLUDES[[#This Row],[Version Price]]*FACT_INCLUDES[[#This Row],[Quantity]]</f>
        <v>379.96182074093343</v>
      </c>
      <c r="S509" s="51">
        <f>FACT_INCLUDES[[#This Row],[Amount]]*(1-FACT_INCLUDES[[#This Row],[Order Discount]])</f>
        <v>379.96182074093343</v>
      </c>
      <c r="T509" s="51">
        <f t="shared" si="7"/>
        <v>836.42849810549046</v>
      </c>
      <c r="U509" s="57">
        <f>FACT_INCLUDES[[#This Row],[Income]]/FACT_INCLUDES[[#This Row],[Total Order Income]]</f>
        <v>0.45426694762498709</v>
      </c>
      <c r="V509" s="33">
        <f>IF(FACT_INCLUDES[[#This Row],[Order Gap]]&gt;10, 1, 0)/COUNTIFS(FACT_INCLUDES[Order ID], FACT_INCLUDES[[#This Row],[Order ID]])</f>
        <v>0</v>
      </c>
      <c r="W509" s="33">
        <f>IF(FACT_INCLUDES[[#This Row],[Order Type]]="Online", 1, 0)/COUNTIFS(FACT_INCLUDES[Order ID], FACT_INCLUDES[[#This Row],[Order ID]])</f>
        <v>0.33333333333333331</v>
      </c>
      <c r="X509" s="52">
        <v>622.92049798867822</v>
      </c>
      <c r="Y509" s="52">
        <v>512.63993048277621</v>
      </c>
      <c r="Z509" s="64">
        <f>IF(FACT_INCLUDES[[#This Row],[Order Type]]="Online", 1, 0)*FACT_INCLUDES[[#This Row],[Income]]</f>
        <v>379.96182074093343</v>
      </c>
    </row>
    <row r="510" spans="1:26" x14ac:dyDescent="0.3">
      <c r="A510" s="4">
        <v>1444</v>
      </c>
      <c r="B510" s="4">
        <v>735</v>
      </c>
      <c r="C510" s="4">
        <v>290</v>
      </c>
      <c r="D510" s="58">
        <v>5</v>
      </c>
      <c r="E510" s="28">
        <f>VLOOKUP(FACT_INCLUDES[[#This Row],[Order ID]], ORDERS[], 2)</f>
        <v>40381.81105825409</v>
      </c>
      <c r="F510" s="28">
        <f>VLOOKUP(FACT_INCLUDES[[#This Row],[Order ID]], ORDERS[], 3)</f>
        <v>40381.81105825409</v>
      </c>
      <c r="G510" s="4" t="str">
        <f>VLOOKUP(FACT_INCLUDES[[#This Row],[Order ID]], ORDERS[], 4)</f>
        <v>In-Store</v>
      </c>
      <c r="H510" s="4" t="str">
        <f>VLOOKUP(FACT_INCLUDES[[#This Row],[Order ID]], ORDERS[], 5)</f>
        <v>OTJ6203@gmail.com</v>
      </c>
      <c r="I510" s="4">
        <f>VLOOKUP(FACT_INCLUDES[[#This Row],[Order ID]], ORDERS[], 6)</f>
        <v>49</v>
      </c>
      <c r="J510" s="54">
        <f>VLOOKUP(FACT_INCLUDES[[#This Row],[Order ID]], ORDERS[], 7)</f>
        <v>0</v>
      </c>
      <c r="K510" s="33">
        <v>0</v>
      </c>
      <c r="L510" s="4">
        <f>VLOOKUP(FACT_INCLUDES[[#This Row],[DW Version]], VERSIONS[], 2)</f>
        <v>28</v>
      </c>
      <c r="M510" s="4">
        <f>VLOOKUP(FACT_INCLUDES[[#This Row],[DW Version]], VERSIONS[], 3)</f>
        <v>10</v>
      </c>
      <c r="N510" s="4" t="str">
        <f>VLOOKUP(FACT_INCLUDES[[#This Row],[DW Version]], VERSIONS[], 4)</f>
        <v>white</v>
      </c>
      <c r="O510" s="51">
        <f>VLOOKUP(FACT_INCLUDES[[#This Row],[DW Version]], VERSIONS[], 5)</f>
        <v>312.1469409207819</v>
      </c>
      <c r="P510" s="4" t="str">
        <f>VLOOKUP(FACT_INCLUDES[[#This Row],[DW Version]], VERSIONS[], 6)</f>
        <v>Odyssey React</v>
      </c>
      <c r="Q510" s="4" t="str">
        <f>VLOOKUP(FACT_INCLUDES[[#This Row],[DW Version]], VERSIONS[], 7)</f>
        <v>Shoe</v>
      </c>
      <c r="R510" s="51">
        <f>FACT_INCLUDES[[#This Row],[Version Price]]*FACT_INCLUDES[[#This Row],[Quantity]]</f>
        <v>1560.7347046039094</v>
      </c>
      <c r="S510" s="51">
        <f>FACT_INCLUDES[[#This Row],[Amount]]*(1-FACT_INCLUDES[[#This Row],[Order Discount]])</f>
        <v>1560.7347046039094</v>
      </c>
      <c r="T510" s="51">
        <f t="shared" si="7"/>
        <v>2546.250645582214</v>
      </c>
      <c r="U510" s="57">
        <f>FACT_INCLUDES[[#This Row],[Income]]/FACT_INCLUDES[[#This Row],[Total Order Income]]</f>
        <v>0.6129540732024199</v>
      </c>
      <c r="V510" s="33">
        <f>IF(FACT_INCLUDES[[#This Row],[Order Gap]]&gt;10, 1, 0)/COUNTIFS(FACT_INCLUDES[Order ID], FACT_INCLUDES[[#This Row],[Order ID]])</f>
        <v>0</v>
      </c>
      <c r="W510" s="33">
        <f>IF(FACT_INCLUDES[[#This Row],[Order Type]]="Online", 1, 0)/COUNTIFS(FACT_INCLUDES[Order ID], FACT_INCLUDES[[#This Row],[Order ID]])</f>
        <v>0</v>
      </c>
      <c r="X510" s="52">
        <v>622.92049798867822</v>
      </c>
      <c r="Y510" s="52">
        <v>512.63993048277621</v>
      </c>
      <c r="Z510" s="64">
        <f>IF(FACT_INCLUDES[[#This Row],[Order Type]]="Online", 1, 0)*FACT_INCLUDES[[#This Row],[Income]]</f>
        <v>0</v>
      </c>
    </row>
    <row r="511" spans="1:26" x14ac:dyDescent="0.3">
      <c r="A511" s="4">
        <v>1445</v>
      </c>
      <c r="B511" s="4">
        <v>735</v>
      </c>
      <c r="C511" s="4">
        <v>842</v>
      </c>
      <c r="D511" s="58">
        <v>5</v>
      </c>
      <c r="E511" s="28">
        <f>VLOOKUP(FACT_INCLUDES[[#This Row],[Order ID]], ORDERS[], 2)</f>
        <v>40381.81105825409</v>
      </c>
      <c r="F511" s="28">
        <f>VLOOKUP(FACT_INCLUDES[[#This Row],[Order ID]], ORDERS[], 3)</f>
        <v>40381.81105825409</v>
      </c>
      <c r="G511" s="4" t="str">
        <f>VLOOKUP(FACT_INCLUDES[[#This Row],[Order ID]], ORDERS[], 4)</f>
        <v>In-Store</v>
      </c>
      <c r="H511" s="4" t="str">
        <f>VLOOKUP(FACT_INCLUDES[[#This Row],[Order ID]], ORDERS[], 5)</f>
        <v>OTJ6203@gmail.com</v>
      </c>
      <c r="I511" s="4">
        <f>VLOOKUP(FACT_INCLUDES[[#This Row],[Order ID]], ORDERS[], 6)</f>
        <v>49</v>
      </c>
      <c r="J511" s="54">
        <f>VLOOKUP(FACT_INCLUDES[[#This Row],[Order ID]], ORDERS[], 7)</f>
        <v>0</v>
      </c>
      <c r="K511" s="33">
        <v>0</v>
      </c>
      <c r="L511" s="4">
        <f>VLOOKUP(FACT_INCLUDES[[#This Row],[DW Version]], VERSIONS[], 2)</f>
        <v>86</v>
      </c>
      <c r="M511" s="4">
        <f>VLOOKUP(FACT_INCLUDES[[#This Row],[DW Version]], VERSIONS[], 3)</f>
        <v>3</v>
      </c>
      <c r="N511" s="4" t="str">
        <f>VLOOKUP(FACT_INCLUDES[[#This Row],[DW Version]], VERSIONS[], 4)</f>
        <v>white</v>
      </c>
      <c r="O511" s="51">
        <f>VLOOKUP(FACT_INCLUDES[[#This Row],[DW Version]], VERSIONS[], 5)</f>
        <v>197.10318819566095</v>
      </c>
      <c r="P511" s="4" t="str">
        <f>VLOOKUP(FACT_INCLUDES[[#This Row],[DW Version]], VERSIONS[], 6)</f>
        <v>Challenger Long-Sleeve</v>
      </c>
      <c r="Q511" s="4" t="str">
        <f>VLOOKUP(FACT_INCLUDES[[#This Row],[DW Version]], VERSIONS[], 7)</f>
        <v>Apparel</v>
      </c>
      <c r="R511" s="51">
        <f>FACT_INCLUDES[[#This Row],[Version Price]]*FACT_INCLUDES[[#This Row],[Quantity]]</f>
        <v>985.5159409783048</v>
      </c>
      <c r="S511" s="51">
        <f>FACT_INCLUDES[[#This Row],[Amount]]*(1-FACT_INCLUDES[[#This Row],[Order Discount]])</f>
        <v>985.5159409783048</v>
      </c>
      <c r="T511" s="51">
        <f t="shared" si="7"/>
        <v>2546.250645582214</v>
      </c>
      <c r="U511" s="57">
        <f>FACT_INCLUDES[[#This Row],[Income]]/FACT_INCLUDES[[#This Row],[Total Order Income]]</f>
        <v>0.38704592679758015</v>
      </c>
      <c r="V511" s="33">
        <f>IF(FACT_INCLUDES[[#This Row],[Order Gap]]&gt;10, 1, 0)/COUNTIFS(FACT_INCLUDES[Order ID], FACT_INCLUDES[[#This Row],[Order ID]])</f>
        <v>0</v>
      </c>
      <c r="W511" s="33">
        <f>IF(FACT_INCLUDES[[#This Row],[Order Type]]="Online", 1, 0)/COUNTIFS(FACT_INCLUDES[Order ID], FACT_INCLUDES[[#This Row],[Order ID]])</f>
        <v>0</v>
      </c>
      <c r="X511" s="52">
        <v>622.92049798867822</v>
      </c>
      <c r="Y511" s="52">
        <v>512.63993048277621</v>
      </c>
      <c r="Z511" s="64">
        <f>IF(FACT_INCLUDES[[#This Row],[Order Type]]="Online", 1, 0)*FACT_INCLUDES[[#This Row],[Income]]</f>
        <v>0</v>
      </c>
    </row>
    <row r="512" spans="1:26" x14ac:dyDescent="0.3">
      <c r="A512" s="4">
        <v>1449</v>
      </c>
      <c r="B512" s="4">
        <v>738</v>
      </c>
      <c r="C512" s="4">
        <v>226</v>
      </c>
      <c r="D512" s="58">
        <v>1</v>
      </c>
      <c r="E512" s="28">
        <f>VLOOKUP(FACT_INCLUDES[[#This Row],[Order ID]], ORDERS[], 2)</f>
        <v>40489.528066018211</v>
      </c>
      <c r="F512" s="28">
        <f>VLOOKUP(FACT_INCLUDES[[#This Row],[Order ID]], ORDERS[], 3)</f>
        <v>40489.528066018211</v>
      </c>
      <c r="G512" s="4" t="str">
        <f>VLOOKUP(FACT_INCLUDES[[#This Row],[Order ID]], ORDERS[], 4)</f>
        <v>In-Store</v>
      </c>
      <c r="H512" s="4" t="str">
        <f>VLOOKUP(FACT_INCLUDES[[#This Row],[Order ID]], ORDERS[], 5)</f>
        <v>VED6713@gmail.com</v>
      </c>
      <c r="I512" s="4">
        <f>VLOOKUP(FACT_INCLUDES[[#This Row],[Order ID]], ORDERS[], 6)</f>
        <v>25</v>
      </c>
      <c r="J512" s="54">
        <f>VLOOKUP(FACT_INCLUDES[[#This Row],[Order ID]], ORDERS[], 7)</f>
        <v>0</v>
      </c>
      <c r="K512" s="33">
        <v>0</v>
      </c>
      <c r="L512" s="4">
        <f>VLOOKUP(FACT_INCLUDES[[#This Row],[DW Version]], VERSIONS[], 2)</f>
        <v>22</v>
      </c>
      <c r="M512" s="4">
        <f>VLOOKUP(FACT_INCLUDES[[#This Row],[DW Version]], VERSIONS[], 3)</f>
        <v>11</v>
      </c>
      <c r="N512" s="4" t="str">
        <f>VLOOKUP(FACT_INCLUDES[[#This Row],[DW Version]], VERSIONS[], 4)</f>
        <v>white</v>
      </c>
      <c r="O512" s="51">
        <f>VLOOKUP(FACT_INCLUDES[[#This Row],[DW Version]], VERSIONS[], 5)</f>
        <v>215.04805251545406</v>
      </c>
      <c r="P512" s="4" t="str">
        <f>VLOOKUP(FACT_INCLUDES[[#This Row],[DW Version]], VERSIONS[], 6)</f>
        <v>Daybreak</v>
      </c>
      <c r="Q512" s="4" t="str">
        <f>VLOOKUP(FACT_INCLUDES[[#This Row],[DW Version]], VERSIONS[], 7)</f>
        <v>Shoe</v>
      </c>
      <c r="R512" s="51">
        <f>FACT_INCLUDES[[#This Row],[Version Price]]*FACT_INCLUDES[[#This Row],[Quantity]]</f>
        <v>215.04805251545406</v>
      </c>
      <c r="S512" s="51">
        <f>FACT_INCLUDES[[#This Row],[Amount]]*(1-FACT_INCLUDES[[#This Row],[Order Discount]])</f>
        <v>215.04805251545406</v>
      </c>
      <c r="T512" s="51">
        <f t="shared" si="7"/>
        <v>608.68171237428146</v>
      </c>
      <c r="U512" s="57">
        <f>FACT_INCLUDES[[#This Row],[Income]]/FACT_INCLUDES[[#This Row],[Total Order Income]]</f>
        <v>0.35330132012118004</v>
      </c>
      <c r="V512" s="33">
        <f>IF(FACT_INCLUDES[[#This Row],[Order Gap]]&gt;10, 1, 0)/COUNTIFS(FACT_INCLUDES[Order ID], FACT_INCLUDES[[#This Row],[Order ID]])</f>
        <v>0</v>
      </c>
      <c r="W512" s="33">
        <f>IF(FACT_INCLUDES[[#This Row],[Order Type]]="Online", 1, 0)/COUNTIFS(FACT_INCLUDES[Order ID], FACT_INCLUDES[[#This Row],[Order ID]])</f>
        <v>0</v>
      </c>
      <c r="X512" s="52">
        <v>622.92049798867822</v>
      </c>
      <c r="Y512" s="52">
        <v>512.63993048277621</v>
      </c>
      <c r="Z512" s="64">
        <f>IF(FACT_INCLUDES[[#This Row],[Order Type]]="Online", 1, 0)*FACT_INCLUDES[[#This Row],[Income]]</f>
        <v>0</v>
      </c>
    </row>
    <row r="513" spans="1:26" x14ac:dyDescent="0.3">
      <c r="A513" s="4">
        <v>1450</v>
      </c>
      <c r="B513" s="4">
        <v>738</v>
      </c>
      <c r="C513" s="4">
        <v>598</v>
      </c>
      <c r="D513" s="58">
        <v>2</v>
      </c>
      <c r="E513" s="28">
        <f>VLOOKUP(FACT_INCLUDES[[#This Row],[Order ID]], ORDERS[], 2)</f>
        <v>40489.528066018211</v>
      </c>
      <c r="F513" s="28">
        <f>VLOOKUP(FACT_INCLUDES[[#This Row],[Order ID]], ORDERS[], 3)</f>
        <v>40489.528066018211</v>
      </c>
      <c r="G513" s="4" t="str">
        <f>VLOOKUP(FACT_INCLUDES[[#This Row],[Order ID]], ORDERS[], 4)</f>
        <v>In-Store</v>
      </c>
      <c r="H513" s="4" t="str">
        <f>VLOOKUP(FACT_INCLUDES[[#This Row],[Order ID]], ORDERS[], 5)</f>
        <v>VED6713@gmail.com</v>
      </c>
      <c r="I513" s="4">
        <f>VLOOKUP(FACT_INCLUDES[[#This Row],[Order ID]], ORDERS[], 6)</f>
        <v>25</v>
      </c>
      <c r="J513" s="54">
        <f>VLOOKUP(FACT_INCLUDES[[#This Row],[Order ID]], ORDERS[], 7)</f>
        <v>0</v>
      </c>
      <c r="K513" s="33">
        <v>0</v>
      </c>
      <c r="L513" s="4">
        <f>VLOOKUP(FACT_INCLUDES[[#This Row],[DW Version]], VERSIONS[], 2)</f>
        <v>60</v>
      </c>
      <c r="M513" s="4">
        <f>VLOOKUP(FACT_INCLUDES[[#This Row],[DW Version]], VERSIONS[], 3)</f>
        <v>12</v>
      </c>
      <c r="N513" s="4" t="str">
        <f>VLOOKUP(FACT_INCLUDES[[#This Row],[DW Version]], VERSIONS[], 4)</f>
        <v>red</v>
      </c>
      <c r="O513" s="51">
        <f>VLOOKUP(FACT_INCLUDES[[#This Row],[DW Version]], VERSIONS[], 5)</f>
        <v>196.81682992941367</v>
      </c>
      <c r="P513" s="4" t="str">
        <f>VLOOKUP(FACT_INCLUDES[[#This Row],[DW Version]], VERSIONS[], 6)</f>
        <v>Magista Obra</v>
      </c>
      <c r="Q513" s="4" t="str">
        <f>VLOOKUP(FACT_INCLUDES[[#This Row],[DW Version]], VERSIONS[], 7)</f>
        <v>Shoe</v>
      </c>
      <c r="R513" s="51">
        <f>FACT_INCLUDES[[#This Row],[Version Price]]*FACT_INCLUDES[[#This Row],[Quantity]]</f>
        <v>393.63365985882734</v>
      </c>
      <c r="S513" s="51">
        <f>FACT_INCLUDES[[#This Row],[Amount]]*(1-FACT_INCLUDES[[#This Row],[Order Discount]])</f>
        <v>393.63365985882734</v>
      </c>
      <c r="T513" s="51">
        <f t="shared" si="7"/>
        <v>608.68171237428146</v>
      </c>
      <c r="U513" s="57">
        <f>FACT_INCLUDES[[#This Row],[Income]]/FACT_INCLUDES[[#This Row],[Total Order Income]]</f>
        <v>0.64669867987881979</v>
      </c>
      <c r="V513" s="33">
        <f>IF(FACT_INCLUDES[[#This Row],[Order Gap]]&gt;10, 1, 0)/COUNTIFS(FACT_INCLUDES[Order ID], FACT_INCLUDES[[#This Row],[Order ID]])</f>
        <v>0</v>
      </c>
      <c r="W513" s="33">
        <f>IF(FACT_INCLUDES[[#This Row],[Order Type]]="Online", 1, 0)/COUNTIFS(FACT_INCLUDES[Order ID], FACT_INCLUDES[[#This Row],[Order ID]])</f>
        <v>0</v>
      </c>
      <c r="X513" s="52">
        <v>622.92049798867822</v>
      </c>
      <c r="Y513" s="52">
        <v>512.63993048277621</v>
      </c>
      <c r="Z513" s="64">
        <f>IF(FACT_INCLUDES[[#This Row],[Order Type]]="Online", 1, 0)*FACT_INCLUDES[[#This Row],[Income]]</f>
        <v>0</v>
      </c>
    </row>
    <row r="514" spans="1:26" x14ac:dyDescent="0.3">
      <c r="A514" s="4">
        <v>1460</v>
      </c>
      <c r="B514" s="4">
        <v>743</v>
      </c>
      <c r="C514" s="4">
        <v>898</v>
      </c>
      <c r="D514" s="58">
        <v>2</v>
      </c>
      <c r="E514" s="28">
        <f>VLOOKUP(FACT_INCLUDES[[#This Row],[Order ID]], ORDERS[], 2)</f>
        <v>40427.323277247247</v>
      </c>
      <c r="F514" s="28">
        <f>VLOOKUP(FACT_INCLUDES[[#This Row],[Order ID]], ORDERS[], 3)</f>
        <v>40427.323277247247</v>
      </c>
      <c r="G514" s="4" t="str">
        <f>VLOOKUP(FACT_INCLUDES[[#This Row],[Order ID]], ORDERS[], 4)</f>
        <v>In-Store</v>
      </c>
      <c r="H514" s="4" t="str">
        <f>VLOOKUP(FACT_INCLUDES[[#This Row],[Order ID]], ORDERS[], 5)</f>
        <v>QMX6585@gmail.com</v>
      </c>
      <c r="I514" s="4">
        <f>VLOOKUP(FACT_INCLUDES[[#This Row],[Order ID]], ORDERS[], 6)</f>
        <v>27</v>
      </c>
      <c r="J514" s="54">
        <f>VLOOKUP(FACT_INCLUDES[[#This Row],[Order ID]], ORDERS[], 7)</f>
        <v>0</v>
      </c>
      <c r="K514" s="33">
        <v>0</v>
      </c>
      <c r="L514" s="4">
        <f>VLOOKUP(FACT_INCLUDES[[#This Row],[DW Version]], VERSIONS[], 2)</f>
        <v>91</v>
      </c>
      <c r="M514" s="4">
        <f>VLOOKUP(FACT_INCLUDES[[#This Row],[DW Version]], VERSIONS[], 3)</f>
        <v>12.5</v>
      </c>
      <c r="N514" s="4" t="str">
        <f>VLOOKUP(FACT_INCLUDES[[#This Row],[DW Version]], VERSIONS[], 4)</f>
        <v>black</v>
      </c>
      <c r="O514" s="51">
        <f>VLOOKUP(FACT_INCLUDES[[#This Row],[DW Version]], VERSIONS[], 5)</f>
        <v>139.92234744815238</v>
      </c>
      <c r="P514" s="4" t="str">
        <f>VLOOKUP(FACT_INCLUDES[[#This Row],[DW Version]], VERSIONS[], 6)</f>
        <v>Alphafly NEXT%</v>
      </c>
      <c r="Q514" s="4" t="str">
        <f>VLOOKUP(FACT_INCLUDES[[#This Row],[DW Version]], VERSIONS[], 7)</f>
        <v>Shoe</v>
      </c>
      <c r="R514" s="51">
        <f>FACT_INCLUDES[[#This Row],[Version Price]]*FACT_INCLUDES[[#This Row],[Quantity]]</f>
        <v>279.84469489630476</v>
      </c>
      <c r="S514" s="51">
        <f>FACT_INCLUDES[[#This Row],[Amount]]*(1-FACT_INCLUDES[[#This Row],[Order Discount]])</f>
        <v>279.84469489630476</v>
      </c>
      <c r="T514" s="51">
        <f t="shared" ref="T514:T577" si="8">SUMIFS(S:S, B:B, B514)</f>
        <v>279.84469489630476</v>
      </c>
      <c r="U514" s="57">
        <f>FACT_INCLUDES[[#This Row],[Income]]/FACT_INCLUDES[[#This Row],[Total Order Income]]</f>
        <v>1</v>
      </c>
      <c r="V514" s="33">
        <f>IF(FACT_INCLUDES[[#This Row],[Order Gap]]&gt;10, 1, 0)/COUNTIFS(FACT_INCLUDES[Order ID], FACT_INCLUDES[[#This Row],[Order ID]])</f>
        <v>0</v>
      </c>
      <c r="W514" s="33">
        <f>IF(FACT_INCLUDES[[#This Row],[Order Type]]="Online", 1, 0)/COUNTIFS(FACT_INCLUDES[Order ID], FACT_INCLUDES[[#This Row],[Order ID]])</f>
        <v>0</v>
      </c>
      <c r="X514" s="52">
        <v>622.92049798867822</v>
      </c>
      <c r="Y514" s="52">
        <v>512.63993048277621</v>
      </c>
      <c r="Z514" s="64">
        <f>IF(FACT_INCLUDES[[#This Row],[Order Type]]="Online", 1, 0)*FACT_INCLUDES[[#This Row],[Income]]</f>
        <v>0</v>
      </c>
    </row>
    <row r="515" spans="1:26" x14ac:dyDescent="0.3">
      <c r="A515" s="4">
        <v>1477</v>
      </c>
      <c r="B515" s="4">
        <v>750</v>
      </c>
      <c r="C515" s="4">
        <v>85</v>
      </c>
      <c r="D515" s="58">
        <v>1</v>
      </c>
      <c r="E515" s="28">
        <f>VLOOKUP(FACT_INCLUDES[[#This Row],[Order ID]], ORDERS[], 2)</f>
        <v>40342.419816125235</v>
      </c>
      <c r="F515" s="28">
        <f>VLOOKUP(FACT_INCLUDES[[#This Row],[Order ID]], ORDERS[], 3)</f>
        <v>40342.419816125235</v>
      </c>
      <c r="G515" s="4" t="str">
        <f>VLOOKUP(FACT_INCLUDES[[#This Row],[Order ID]], ORDERS[], 4)</f>
        <v>In-Store</v>
      </c>
      <c r="H515" s="4" t="str">
        <f>VLOOKUP(FACT_INCLUDES[[#This Row],[Order ID]], ORDERS[], 5)</f>
        <v>OXJ5345@gmail.com</v>
      </c>
      <c r="I515" s="4">
        <f>VLOOKUP(FACT_INCLUDES[[#This Row],[Order ID]], ORDERS[], 6)</f>
        <v>40</v>
      </c>
      <c r="J515" s="54">
        <f>VLOOKUP(FACT_INCLUDES[[#This Row],[Order ID]], ORDERS[], 7)</f>
        <v>0</v>
      </c>
      <c r="K515" s="33">
        <v>0</v>
      </c>
      <c r="L515" s="4">
        <f>VLOOKUP(FACT_INCLUDES[[#This Row],[DW Version]], VERSIONS[], 2)</f>
        <v>8</v>
      </c>
      <c r="M515" s="4">
        <f>VLOOKUP(FACT_INCLUDES[[#This Row],[DW Version]], VERSIONS[], 3)</f>
        <v>12.5</v>
      </c>
      <c r="N515" s="4" t="str">
        <f>VLOOKUP(FACT_INCLUDES[[#This Row],[DW Version]], VERSIONS[], 4)</f>
        <v>black</v>
      </c>
      <c r="O515" s="51">
        <f>VLOOKUP(FACT_INCLUDES[[#This Row],[DW Version]], VERSIONS[], 5)</f>
        <v>224.23185221301284</v>
      </c>
      <c r="P515" s="4" t="str">
        <f>VLOOKUP(FACT_INCLUDES[[#This Row],[DW Version]], VERSIONS[], 6)</f>
        <v>Dunk</v>
      </c>
      <c r="Q515" s="4" t="str">
        <f>VLOOKUP(FACT_INCLUDES[[#This Row],[DW Version]], VERSIONS[], 7)</f>
        <v>Shoe</v>
      </c>
      <c r="R515" s="51">
        <f>FACT_INCLUDES[[#This Row],[Version Price]]*FACT_INCLUDES[[#This Row],[Quantity]]</f>
        <v>224.23185221301284</v>
      </c>
      <c r="S515" s="51">
        <f>FACT_INCLUDES[[#This Row],[Amount]]*(1-FACT_INCLUDES[[#This Row],[Order Discount]])</f>
        <v>224.23185221301284</v>
      </c>
      <c r="T515" s="51">
        <f t="shared" si="8"/>
        <v>416.69030069560358</v>
      </c>
      <c r="U515" s="57">
        <f>FACT_INCLUDES[[#This Row],[Income]]/FACT_INCLUDES[[#This Row],[Total Order Income]]</f>
        <v>0.53812592191056652</v>
      </c>
      <c r="V515" s="33">
        <f>IF(FACT_INCLUDES[[#This Row],[Order Gap]]&gt;10, 1, 0)/COUNTIFS(FACT_INCLUDES[Order ID], FACT_INCLUDES[[#This Row],[Order ID]])</f>
        <v>0</v>
      </c>
      <c r="W515" s="33">
        <f>IF(FACT_INCLUDES[[#This Row],[Order Type]]="Online", 1, 0)/COUNTIFS(FACT_INCLUDES[Order ID], FACT_INCLUDES[[#This Row],[Order ID]])</f>
        <v>0</v>
      </c>
      <c r="X515" s="52">
        <v>622.92049798867822</v>
      </c>
      <c r="Y515" s="52">
        <v>512.63993048277621</v>
      </c>
      <c r="Z515" s="64">
        <f>IF(FACT_INCLUDES[[#This Row],[Order Type]]="Online", 1, 0)*FACT_INCLUDES[[#This Row],[Income]]</f>
        <v>0</v>
      </c>
    </row>
    <row r="516" spans="1:26" x14ac:dyDescent="0.3">
      <c r="A516" s="4">
        <v>1478</v>
      </c>
      <c r="B516" s="4">
        <v>750</v>
      </c>
      <c r="C516" s="4">
        <v>122</v>
      </c>
      <c r="D516" s="58">
        <v>5</v>
      </c>
      <c r="E516" s="28">
        <f>VLOOKUP(FACT_INCLUDES[[#This Row],[Order ID]], ORDERS[], 2)</f>
        <v>40342.419816125235</v>
      </c>
      <c r="F516" s="28">
        <f>VLOOKUP(FACT_INCLUDES[[#This Row],[Order ID]], ORDERS[], 3)</f>
        <v>40342.419816125235</v>
      </c>
      <c r="G516" s="4" t="str">
        <f>VLOOKUP(FACT_INCLUDES[[#This Row],[Order ID]], ORDERS[], 4)</f>
        <v>In-Store</v>
      </c>
      <c r="H516" s="4" t="str">
        <f>VLOOKUP(FACT_INCLUDES[[#This Row],[Order ID]], ORDERS[], 5)</f>
        <v>OXJ5345@gmail.com</v>
      </c>
      <c r="I516" s="4">
        <f>VLOOKUP(FACT_INCLUDES[[#This Row],[Order ID]], ORDERS[], 6)</f>
        <v>40</v>
      </c>
      <c r="J516" s="54">
        <f>VLOOKUP(FACT_INCLUDES[[#This Row],[Order ID]], ORDERS[], 7)</f>
        <v>0</v>
      </c>
      <c r="K516" s="33">
        <v>0</v>
      </c>
      <c r="L516" s="4">
        <f>VLOOKUP(FACT_INCLUDES[[#This Row],[DW Version]], VERSIONS[], 2)</f>
        <v>13</v>
      </c>
      <c r="M516" s="4">
        <f>VLOOKUP(FACT_INCLUDES[[#This Row],[DW Version]], VERSIONS[], 3)</f>
        <v>3</v>
      </c>
      <c r="N516" s="4" t="str">
        <f>VLOOKUP(FACT_INCLUDES[[#This Row],[DW Version]], VERSIONS[], 4)</f>
        <v>black</v>
      </c>
      <c r="O516" s="51">
        <f>VLOOKUP(FACT_INCLUDES[[#This Row],[DW Version]], VERSIONS[], 5)</f>
        <v>38.491689696518151</v>
      </c>
      <c r="P516" s="4" t="str">
        <f>VLOOKUP(FACT_INCLUDES[[#This Row],[DW Version]], VERSIONS[], 6)</f>
        <v>Therma Pants</v>
      </c>
      <c r="Q516" s="4" t="str">
        <f>VLOOKUP(FACT_INCLUDES[[#This Row],[DW Version]], VERSIONS[], 7)</f>
        <v>Apparel</v>
      </c>
      <c r="R516" s="51">
        <f>FACT_INCLUDES[[#This Row],[Version Price]]*FACT_INCLUDES[[#This Row],[Quantity]]</f>
        <v>192.45844848259077</v>
      </c>
      <c r="S516" s="51">
        <f>FACT_INCLUDES[[#This Row],[Amount]]*(1-FACT_INCLUDES[[#This Row],[Order Discount]])</f>
        <v>192.45844848259077</v>
      </c>
      <c r="T516" s="51">
        <f t="shared" si="8"/>
        <v>416.69030069560358</v>
      </c>
      <c r="U516" s="57">
        <f>FACT_INCLUDES[[#This Row],[Income]]/FACT_INCLUDES[[#This Row],[Total Order Income]]</f>
        <v>0.46187407808943359</v>
      </c>
      <c r="V516" s="33">
        <f>IF(FACT_INCLUDES[[#This Row],[Order Gap]]&gt;10, 1, 0)/COUNTIFS(FACT_INCLUDES[Order ID], FACT_INCLUDES[[#This Row],[Order ID]])</f>
        <v>0</v>
      </c>
      <c r="W516" s="33">
        <f>IF(FACT_INCLUDES[[#This Row],[Order Type]]="Online", 1, 0)/COUNTIFS(FACT_INCLUDES[Order ID], FACT_INCLUDES[[#This Row],[Order ID]])</f>
        <v>0</v>
      </c>
      <c r="X516" s="52">
        <v>622.92049798867822</v>
      </c>
      <c r="Y516" s="52">
        <v>512.63993048277621</v>
      </c>
      <c r="Z516" s="64">
        <f>IF(FACT_INCLUDES[[#This Row],[Order Type]]="Online", 1, 0)*FACT_INCLUDES[[#This Row],[Income]]</f>
        <v>0</v>
      </c>
    </row>
    <row r="517" spans="1:26" x14ac:dyDescent="0.3">
      <c r="A517" s="4">
        <v>1547</v>
      </c>
      <c r="B517" s="4">
        <v>783</v>
      </c>
      <c r="C517" s="4">
        <v>911</v>
      </c>
      <c r="D517" s="58">
        <v>3</v>
      </c>
      <c r="E517" s="28">
        <f>VLOOKUP(FACT_INCLUDES[[#This Row],[Order ID]], ORDERS[], 2)</f>
        <v>40462.084144209308</v>
      </c>
      <c r="F517" s="28">
        <f>VLOOKUP(FACT_INCLUDES[[#This Row],[Order ID]], ORDERS[], 3)</f>
        <v>40462.084144209308</v>
      </c>
      <c r="G517" s="4" t="str">
        <f>VLOOKUP(FACT_INCLUDES[[#This Row],[Order ID]], ORDERS[], 4)</f>
        <v>In-Store</v>
      </c>
      <c r="H517" s="4" t="str">
        <f>VLOOKUP(FACT_INCLUDES[[#This Row],[Order ID]], ORDERS[], 5)</f>
        <v>CKS3825@gmail.com</v>
      </c>
      <c r="I517" s="4">
        <f>VLOOKUP(FACT_INCLUDES[[#This Row],[Order ID]], ORDERS[], 6)</f>
        <v>49</v>
      </c>
      <c r="J517" s="54">
        <f>VLOOKUP(FACT_INCLUDES[[#This Row],[Order ID]], ORDERS[], 7)</f>
        <v>0</v>
      </c>
      <c r="K517" s="33">
        <v>0</v>
      </c>
      <c r="L517" s="4">
        <f>VLOOKUP(FACT_INCLUDES[[#This Row],[DW Version]], VERSIONS[], 2)</f>
        <v>93</v>
      </c>
      <c r="M517" s="4">
        <f>VLOOKUP(FACT_INCLUDES[[#This Row],[DW Version]], VERSIONS[], 3)</f>
        <v>5.5</v>
      </c>
      <c r="N517" s="4" t="str">
        <f>VLOOKUP(FACT_INCLUDES[[#This Row],[DW Version]], VERSIONS[], 4)</f>
        <v>black</v>
      </c>
      <c r="O517" s="51">
        <f>VLOOKUP(FACT_INCLUDES[[#This Row],[DW Version]], VERSIONS[], 5)</f>
        <v>106.91872197302297</v>
      </c>
      <c r="P517" s="4" t="str">
        <f>VLOOKUP(FACT_INCLUDES[[#This Row],[DW Version]], VERSIONS[], 6)</f>
        <v>Therma Training Top</v>
      </c>
      <c r="Q517" s="4" t="str">
        <f>VLOOKUP(FACT_INCLUDES[[#This Row],[DW Version]], VERSIONS[], 7)</f>
        <v>Apparel</v>
      </c>
      <c r="R517" s="51">
        <f>FACT_INCLUDES[[#This Row],[Version Price]]*FACT_INCLUDES[[#This Row],[Quantity]]</f>
        <v>320.75616591906891</v>
      </c>
      <c r="S517" s="51">
        <f>FACT_INCLUDES[[#This Row],[Amount]]*(1-FACT_INCLUDES[[#This Row],[Order Discount]])</f>
        <v>320.75616591906891</v>
      </c>
      <c r="T517" s="51">
        <f t="shared" si="8"/>
        <v>320.75616591906891</v>
      </c>
      <c r="U517" s="57">
        <f>FACT_INCLUDES[[#This Row],[Income]]/FACT_INCLUDES[[#This Row],[Total Order Income]]</f>
        <v>1</v>
      </c>
      <c r="V517" s="33">
        <f>IF(FACT_INCLUDES[[#This Row],[Order Gap]]&gt;10, 1, 0)/COUNTIFS(FACT_INCLUDES[Order ID], FACT_INCLUDES[[#This Row],[Order ID]])</f>
        <v>0</v>
      </c>
      <c r="W517" s="33">
        <f>IF(FACT_INCLUDES[[#This Row],[Order Type]]="Online", 1, 0)/COUNTIFS(FACT_INCLUDES[Order ID], FACT_INCLUDES[[#This Row],[Order ID]])</f>
        <v>0</v>
      </c>
      <c r="X517" s="52">
        <v>622.92049798867822</v>
      </c>
      <c r="Y517" s="52">
        <v>512.63993048277621</v>
      </c>
      <c r="Z517" s="64">
        <f>IF(FACT_INCLUDES[[#This Row],[Order Type]]="Online", 1, 0)*FACT_INCLUDES[[#This Row],[Income]]</f>
        <v>0</v>
      </c>
    </row>
    <row r="518" spans="1:26" x14ac:dyDescent="0.3">
      <c r="A518" s="4">
        <v>1558</v>
      </c>
      <c r="B518" s="4">
        <v>788</v>
      </c>
      <c r="C518" s="4">
        <v>204</v>
      </c>
      <c r="D518" s="58">
        <v>1</v>
      </c>
      <c r="E518" s="28">
        <f>VLOOKUP(FACT_INCLUDES[[#This Row],[Order ID]], ORDERS[], 2)</f>
        <v>40532.856608578477</v>
      </c>
      <c r="F518" s="28">
        <f>VLOOKUP(FACT_INCLUDES[[#This Row],[Order ID]], ORDERS[], 3)</f>
        <v>40532.856608578477</v>
      </c>
      <c r="G518" s="4" t="str">
        <f>VLOOKUP(FACT_INCLUDES[[#This Row],[Order ID]], ORDERS[], 4)</f>
        <v>In-Store</v>
      </c>
      <c r="H518" s="4" t="str">
        <f>VLOOKUP(FACT_INCLUDES[[#This Row],[Order ID]], ORDERS[], 5)</f>
        <v>FLI4124@gmail.com</v>
      </c>
      <c r="I518" s="4">
        <f>VLOOKUP(FACT_INCLUDES[[#This Row],[Order ID]], ORDERS[], 6)</f>
        <v>20</v>
      </c>
      <c r="J518" s="54">
        <f>VLOOKUP(FACT_INCLUDES[[#This Row],[Order ID]], ORDERS[], 7)</f>
        <v>0</v>
      </c>
      <c r="K518" s="33">
        <v>0</v>
      </c>
      <c r="L518" s="4">
        <f>VLOOKUP(FACT_INCLUDES[[#This Row],[DW Version]], VERSIONS[], 2)</f>
        <v>20</v>
      </c>
      <c r="M518" s="4">
        <f>VLOOKUP(FACT_INCLUDES[[#This Row],[DW Version]], VERSIONS[], 3)</f>
        <v>9</v>
      </c>
      <c r="N518" s="4" t="str">
        <f>VLOOKUP(FACT_INCLUDES[[#This Row],[DW Version]], VERSIONS[], 4)</f>
        <v>yellow</v>
      </c>
      <c r="O518" s="51">
        <f>VLOOKUP(FACT_INCLUDES[[#This Row],[DW Version]], VERSIONS[], 5)</f>
        <v>178.1791071882125</v>
      </c>
      <c r="P518" s="4" t="str">
        <f>VLOOKUP(FACT_INCLUDES[[#This Row],[DW Version]], VERSIONS[], 6)</f>
        <v>Joyride</v>
      </c>
      <c r="Q518" s="4" t="str">
        <f>VLOOKUP(FACT_INCLUDES[[#This Row],[DW Version]], VERSIONS[], 7)</f>
        <v>Shoe</v>
      </c>
      <c r="R518" s="51">
        <f>FACT_INCLUDES[[#This Row],[Version Price]]*FACT_INCLUDES[[#This Row],[Quantity]]</f>
        <v>178.1791071882125</v>
      </c>
      <c r="S518" s="51">
        <f>FACT_INCLUDES[[#This Row],[Amount]]*(1-FACT_INCLUDES[[#This Row],[Order Discount]])</f>
        <v>178.1791071882125</v>
      </c>
      <c r="T518" s="51">
        <f t="shared" si="8"/>
        <v>1004.9127111193036</v>
      </c>
      <c r="U518" s="57">
        <f>FACT_INCLUDES[[#This Row],[Income]]/FACT_INCLUDES[[#This Row],[Total Order Income]]</f>
        <v>0.17730804398896594</v>
      </c>
      <c r="V518" s="33">
        <f>IF(FACT_INCLUDES[[#This Row],[Order Gap]]&gt;10, 1, 0)/COUNTIFS(FACT_INCLUDES[Order ID], FACT_INCLUDES[[#This Row],[Order ID]])</f>
        <v>0</v>
      </c>
      <c r="W518" s="33">
        <f>IF(FACT_INCLUDES[[#This Row],[Order Type]]="Online", 1, 0)/COUNTIFS(FACT_INCLUDES[Order ID], FACT_INCLUDES[[#This Row],[Order ID]])</f>
        <v>0</v>
      </c>
      <c r="X518" s="52">
        <v>622.92049798867822</v>
      </c>
      <c r="Y518" s="52">
        <v>512.63993048277621</v>
      </c>
      <c r="Z518" s="64">
        <f>IF(FACT_INCLUDES[[#This Row],[Order Type]]="Online", 1, 0)*FACT_INCLUDES[[#This Row],[Income]]</f>
        <v>0</v>
      </c>
    </row>
    <row r="519" spans="1:26" x14ac:dyDescent="0.3">
      <c r="A519" s="4">
        <v>1559</v>
      </c>
      <c r="B519" s="4">
        <v>788</v>
      </c>
      <c r="C519" s="4">
        <v>492</v>
      </c>
      <c r="D519" s="58">
        <v>4</v>
      </c>
      <c r="E519" s="28">
        <f>VLOOKUP(FACT_INCLUDES[[#This Row],[Order ID]], ORDERS[], 2)</f>
        <v>40532.856608578477</v>
      </c>
      <c r="F519" s="28">
        <f>VLOOKUP(FACT_INCLUDES[[#This Row],[Order ID]], ORDERS[], 3)</f>
        <v>40532.856608578477</v>
      </c>
      <c r="G519" s="4" t="str">
        <f>VLOOKUP(FACT_INCLUDES[[#This Row],[Order ID]], ORDERS[], 4)</f>
        <v>In-Store</v>
      </c>
      <c r="H519" s="4" t="str">
        <f>VLOOKUP(FACT_INCLUDES[[#This Row],[Order ID]], ORDERS[], 5)</f>
        <v>FLI4124@gmail.com</v>
      </c>
      <c r="I519" s="4">
        <f>VLOOKUP(FACT_INCLUDES[[#This Row],[Order ID]], ORDERS[], 6)</f>
        <v>20</v>
      </c>
      <c r="J519" s="54">
        <f>VLOOKUP(FACT_INCLUDES[[#This Row],[Order ID]], ORDERS[], 7)</f>
        <v>0</v>
      </c>
      <c r="K519" s="33">
        <v>0</v>
      </c>
      <c r="L519" s="4">
        <f>VLOOKUP(FACT_INCLUDES[[#This Row],[DW Version]], VERSIONS[], 2)</f>
        <v>52</v>
      </c>
      <c r="M519" s="4">
        <f>VLOOKUP(FACT_INCLUDES[[#This Row],[DW Version]], VERSIONS[], 3)</f>
        <v>3</v>
      </c>
      <c r="N519" s="4" t="str">
        <f>VLOOKUP(FACT_INCLUDES[[#This Row],[DW Version]], VERSIONS[], 4)</f>
        <v>dark purple</v>
      </c>
      <c r="O519" s="51">
        <f>VLOOKUP(FACT_INCLUDES[[#This Row],[DW Version]], VERSIONS[], 5)</f>
        <v>146.02065907020719</v>
      </c>
      <c r="P519" s="4" t="str">
        <f>VLOOKUP(FACT_INCLUDES[[#This Row],[DW Version]], VERSIONS[], 6)</f>
        <v>Tech Fleece Jogger</v>
      </c>
      <c r="Q519" s="4" t="str">
        <f>VLOOKUP(FACT_INCLUDES[[#This Row],[DW Version]], VERSIONS[], 7)</f>
        <v>Apparel</v>
      </c>
      <c r="R519" s="51">
        <f>FACT_INCLUDES[[#This Row],[Version Price]]*FACT_INCLUDES[[#This Row],[Quantity]]</f>
        <v>584.08263628082875</v>
      </c>
      <c r="S519" s="51">
        <f>FACT_INCLUDES[[#This Row],[Amount]]*(1-FACT_INCLUDES[[#This Row],[Order Discount]])</f>
        <v>584.08263628082875</v>
      </c>
      <c r="T519" s="51">
        <f t="shared" si="8"/>
        <v>1004.9127111193036</v>
      </c>
      <c r="U519" s="57">
        <f>FACT_INCLUDES[[#This Row],[Income]]/FACT_INCLUDES[[#This Row],[Total Order Income]]</f>
        <v>0.58122723478167471</v>
      </c>
      <c r="V519" s="33">
        <f>IF(FACT_INCLUDES[[#This Row],[Order Gap]]&gt;10, 1, 0)/COUNTIFS(FACT_INCLUDES[Order ID], FACT_INCLUDES[[#This Row],[Order ID]])</f>
        <v>0</v>
      </c>
      <c r="W519" s="33">
        <f>IF(FACT_INCLUDES[[#This Row],[Order Type]]="Online", 1, 0)/COUNTIFS(FACT_INCLUDES[Order ID], FACT_INCLUDES[[#This Row],[Order ID]])</f>
        <v>0</v>
      </c>
      <c r="X519" s="52">
        <v>622.92049798867822</v>
      </c>
      <c r="Y519" s="52">
        <v>512.63993048277621</v>
      </c>
      <c r="Z519" s="64">
        <f>IF(FACT_INCLUDES[[#This Row],[Order Type]]="Online", 1, 0)*FACT_INCLUDES[[#This Row],[Income]]</f>
        <v>0</v>
      </c>
    </row>
    <row r="520" spans="1:26" x14ac:dyDescent="0.3">
      <c r="A520" s="4">
        <v>1560</v>
      </c>
      <c r="B520" s="4">
        <v>788</v>
      </c>
      <c r="C520" s="4">
        <v>529</v>
      </c>
      <c r="D520" s="58">
        <v>2</v>
      </c>
      <c r="E520" s="28">
        <f>VLOOKUP(FACT_INCLUDES[[#This Row],[Order ID]], ORDERS[], 2)</f>
        <v>40532.856608578477</v>
      </c>
      <c r="F520" s="28">
        <f>VLOOKUP(FACT_INCLUDES[[#This Row],[Order ID]], ORDERS[], 3)</f>
        <v>40532.856608578477</v>
      </c>
      <c r="G520" s="4" t="str">
        <f>VLOOKUP(FACT_INCLUDES[[#This Row],[Order ID]], ORDERS[], 4)</f>
        <v>In-Store</v>
      </c>
      <c r="H520" s="4" t="str">
        <f>VLOOKUP(FACT_INCLUDES[[#This Row],[Order ID]], ORDERS[], 5)</f>
        <v>FLI4124@gmail.com</v>
      </c>
      <c r="I520" s="4">
        <f>VLOOKUP(FACT_INCLUDES[[#This Row],[Order ID]], ORDERS[], 6)</f>
        <v>20</v>
      </c>
      <c r="J520" s="54">
        <f>VLOOKUP(FACT_INCLUDES[[#This Row],[Order ID]], ORDERS[], 7)</f>
        <v>0</v>
      </c>
      <c r="K520" s="33">
        <v>0</v>
      </c>
      <c r="L520" s="4">
        <f>VLOOKUP(FACT_INCLUDES[[#This Row],[DW Version]], VERSIONS[], 2)</f>
        <v>55</v>
      </c>
      <c r="M520" s="4">
        <f>VLOOKUP(FACT_INCLUDES[[#This Row],[DW Version]], VERSIONS[], 3)</f>
        <v>3</v>
      </c>
      <c r="N520" s="4" t="str">
        <f>VLOOKUP(FACT_INCLUDES[[#This Row],[DW Version]], VERSIONS[], 4)</f>
        <v>yellow</v>
      </c>
      <c r="O520" s="51">
        <f>VLOOKUP(FACT_INCLUDES[[#This Row],[DW Version]], VERSIONS[], 5)</f>
        <v>78.741627421027999</v>
      </c>
      <c r="P520" s="4" t="str">
        <f>VLOOKUP(FACT_INCLUDES[[#This Row],[DW Version]], VERSIONS[], 6)</f>
        <v>Vapor Street</v>
      </c>
      <c r="Q520" s="4" t="str">
        <f>VLOOKUP(FACT_INCLUDES[[#This Row],[DW Version]], VERSIONS[], 7)</f>
        <v>Shoe</v>
      </c>
      <c r="R520" s="51">
        <f>FACT_INCLUDES[[#This Row],[Version Price]]*FACT_INCLUDES[[#This Row],[Quantity]]</f>
        <v>157.483254842056</v>
      </c>
      <c r="S520" s="51">
        <f>FACT_INCLUDES[[#This Row],[Amount]]*(1-FACT_INCLUDES[[#This Row],[Order Discount]])</f>
        <v>157.483254842056</v>
      </c>
      <c r="T520" s="51">
        <f t="shared" si="8"/>
        <v>1004.9127111193036</v>
      </c>
      <c r="U520" s="57">
        <f>FACT_INCLUDES[[#This Row],[Income]]/FACT_INCLUDES[[#This Row],[Total Order Income]]</f>
        <v>0.15671336733978233</v>
      </c>
      <c r="V520" s="33">
        <f>IF(FACT_INCLUDES[[#This Row],[Order Gap]]&gt;10, 1, 0)/COUNTIFS(FACT_INCLUDES[Order ID], FACT_INCLUDES[[#This Row],[Order ID]])</f>
        <v>0</v>
      </c>
      <c r="W520" s="33">
        <f>IF(FACT_INCLUDES[[#This Row],[Order Type]]="Online", 1, 0)/COUNTIFS(FACT_INCLUDES[Order ID], FACT_INCLUDES[[#This Row],[Order ID]])</f>
        <v>0</v>
      </c>
      <c r="X520" s="52">
        <v>622.92049798867822</v>
      </c>
      <c r="Y520" s="52">
        <v>512.63993048277621</v>
      </c>
      <c r="Z520" s="64">
        <f>IF(FACT_INCLUDES[[#This Row],[Order Type]]="Online", 1, 0)*FACT_INCLUDES[[#This Row],[Income]]</f>
        <v>0</v>
      </c>
    </row>
    <row r="521" spans="1:26" x14ac:dyDescent="0.3">
      <c r="A521" s="4">
        <v>1561</v>
      </c>
      <c r="B521" s="4">
        <v>788</v>
      </c>
      <c r="C521" s="4">
        <v>805</v>
      </c>
      <c r="D521" s="58">
        <v>2</v>
      </c>
      <c r="E521" s="28">
        <f>VLOOKUP(FACT_INCLUDES[[#This Row],[Order ID]], ORDERS[], 2)</f>
        <v>40532.856608578477</v>
      </c>
      <c r="F521" s="28">
        <f>VLOOKUP(FACT_INCLUDES[[#This Row],[Order ID]], ORDERS[], 3)</f>
        <v>40532.856608578477</v>
      </c>
      <c r="G521" s="4" t="str">
        <f>VLOOKUP(FACT_INCLUDES[[#This Row],[Order ID]], ORDERS[], 4)</f>
        <v>In-Store</v>
      </c>
      <c r="H521" s="4" t="str">
        <f>VLOOKUP(FACT_INCLUDES[[#This Row],[Order ID]], ORDERS[], 5)</f>
        <v>FLI4124@gmail.com</v>
      </c>
      <c r="I521" s="4">
        <f>VLOOKUP(FACT_INCLUDES[[#This Row],[Order ID]], ORDERS[], 6)</f>
        <v>20</v>
      </c>
      <c r="J521" s="54">
        <f>VLOOKUP(FACT_INCLUDES[[#This Row],[Order ID]], ORDERS[], 7)</f>
        <v>0</v>
      </c>
      <c r="K521" s="33">
        <v>0</v>
      </c>
      <c r="L521" s="4">
        <f>VLOOKUP(FACT_INCLUDES[[#This Row],[DW Version]], VERSIONS[], 2)</f>
        <v>82</v>
      </c>
      <c r="M521" s="4">
        <f>VLOOKUP(FACT_INCLUDES[[#This Row],[DW Version]], VERSIONS[], 3)</f>
        <v>6</v>
      </c>
      <c r="N521" s="4" t="str">
        <f>VLOOKUP(FACT_INCLUDES[[#This Row],[DW Version]], VERSIONS[], 4)</f>
        <v>gold</v>
      </c>
      <c r="O521" s="51">
        <f>VLOOKUP(FACT_INCLUDES[[#This Row],[DW Version]], VERSIONS[], 5)</f>
        <v>42.583856404103187</v>
      </c>
      <c r="P521" s="4" t="str">
        <f>VLOOKUP(FACT_INCLUDES[[#This Row],[DW Version]], VERSIONS[], 6)</f>
        <v>Flex 2-in-1 Shorts</v>
      </c>
      <c r="Q521" s="4" t="str">
        <f>VLOOKUP(FACT_INCLUDES[[#This Row],[DW Version]], VERSIONS[], 7)</f>
        <v>Apparel</v>
      </c>
      <c r="R521" s="51">
        <f>FACT_INCLUDES[[#This Row],[Version Price]]*FACT_INCLUDES[[#This Row],[Quantity]]</f>
        <v>85.167712808206375</v>
      </c>
      <c r="S521" s="51">
        <f>FACT_INCLUDES[[#This Row],[Amount]]*(1-FACT_INCLUDES[[#This Row],[Order Discount]])</f>
        <v>85.167712808206375</v>
      </c>
      <c r="T521" s="51">
        <f t="shared" si="8"/>
        <v>1004.9127111193036</v>
      </c>
      <c r="U521" s="57">
        <f>FACT_INCLUDES[[#This Row],[Income]]/FACT_INCLUDES[[#This Row],[Total Order Income]]</f>
        <v>8.4751353889577011E-2</v>
      </c>
      <c r="V521" s="33">
        <f>IF(FACT_INCLUDES[[#This Row],[Order Gap]]&gt;10, 1, 0)/COUNTIFS(FACT_INCLUDES[Order ID], FACT_INCLUDES[[#This Row],[Order ID]])</f>
        <v>0</v>
      </c>
      <c r="W521" s="33">
        <f>IF(FACT_INCLUDES[[#This Row],[Order Type]]="Online", 1, 0)/COUNTIFS(FACT_INCLUDES[Order ID], FACT_INCLUDES[[#This Row],[Order ID]])</f>
        <v>0</v>
      </c>
      <c r="X521" s="52">
        <v>622.92049798867822</v>
      </c>
      <c r="Y521" s="52">
        <v>512.63993048277621</v>
      </c>
      <c r="Z521" s="64">
        <f>IF(FACT_INCLUDES[[#This Row],[Order Type]]="Online", 1, 0)*FACT_INCLUDES[[#This Row],[Income]]</f>
        <v>0</v>
      </c>
    </row>
    <row r="522" spans="1:26" x14ac:dyDescent="0.3">
      <c r="A522" s="4">
        <v>1606</v>
      </c>
      <c r="B522" s="4">
        <v>813</v>
      </c>
      <c r="C522" s="4">
        <v>263</v>
      </c>
      <c r="D522" s="58">
        <v>4</v>
      </c>
      <c r="E522" s="28">
        <f>VLOOKUP(FACT_INCLUDES[[#This Row],[Order ID]], ORDERS[], 2)</f>
        <v>40283.925290074963</v>
      </c>
      <c r="F522" s="28">
        <f>VLOOKUP(FACT_INCLUDES[[#This Row],[Order ID]], ORDERS[], 3)</f>
        <v>40283.925290074963</v>
      </c>
      <c r="G522" s="4" t="str">
        <f>VLOOKUP(FACT_INCLUDES[[#This Row],[Order ID]], ORDERS[], 4)</f>
        <v>In-Store</v>
      </c>
      <c r="H522" s="4" t="str">
        <f>VLOOKUP(FACT_INCLUDES[[#This Row],[Order ID]], ORDERS[], 5)</f>
        <v>TMS6860@gmail.com</v>
      </c>
      <c r="I522" s="4">
        <f>VLOOKUP(FACT_INCLUDES[[#This Row],[Order ID]], ORDERS[], 6)</f>
        <v>49</v>
      </c>
      <c r="J522" s="54">
        <f>VLOOKUP(FACT_INCLUDES[[#This Row],[Order ID]], ORDERS[], 7)</f>
        <v>0</v>
      </c>
      <c r="K522" s="33">
        <v>0</v>
      </c>
      <c r="L522" s="4">
        <f>VLOOKUP(FACT_INCLUDES[[#This Row],[DW Version]], VERSIONS[], 2)</f>
        <v>26</v>
      </c>
      <c r="M522" s="4">
        <f>VLOOKUP(FACT_INCLUDES[[#This Row],[DW Version]], VERSIONS[], 3)</f>
        <v>3.5</v>
      </c>
      <c r="N522" s="4" t="str">
        <f>VLOOKUP(FACT_INCLUDES[[#This Row],[DW Version]], VERSIONS[], 4)</f>
        <v>white</v>
      </c>
      <c r="O522" s="51">
        <f>VLOOKUP(FACT_INCLUDES[[#This Row],[DW Version]], VERSIONS[], 5)</f>
        <v>71.806039802965643</v>
      </c>
      <c r="P522" s="4" t="str">
        <f>VLOOKUP(FACT_INCLUDES[[#This Row],[DW Version]], VERSIONS[], 6)</f>
        <v>Infinity Run</v>
      </c>
      <c r="Q522" s="4" t="str">
        <f>VLOOKUP(FACT_INCLUDES[[#This Row],[DW Version]], VERSIONS[], 7)</f>
        <v>Shoe</v>
      </c>
      <c r="R522" s="51">
        <f>FACT_INCLUDES[[#This Row],[Version Price]]*FACT_INCLUDES[[#This Row],[Quantity]]</f>
        <v>287.22415921186257</v>
      </c>
      <c r="S522" s="51">
        <f>FACT_INCLUDES[[#This Row],[Amount]]*(1-FACT_INCLUDES[[#This Row],[Order Discount]])</f>
        <v>287.22415921186257</v>
      </c>
      <c r="T522" s="51">
        <f t="shared" si="8"/>
        <v>287.22415921186257</v>
      </c>
      <c r="U522" s="57">
        <f>FACT_INCLUDES[[#This Row],[Income]]/FACT_INCLUDES[[#This Row],[Total Order Income]]</f>
        <v>1</v>
      </c>
      <c r="V522" s="33">
        <f>IF(FACT_INCLUDES[[#This Row],[Order Gap]]&gt;10, 1, 0)/COUNTIFS(FACT_INCLUDES[Order ID], FACT_INCLUDES[[#This Row],[Order ID]])</f>
        <v>0</v>
      </c>
      <c r="W522" s="33">
        <f>IF(FACT_INCLUDES[[#This Row],[Order Type]]="Online", 1, 0)/COUNTIFS(FACT_INCLUDES[Order ID], FACT_INCLUDES[[#This Row],[Order ID]])</f>
        <v>0</v>
      </c>
      <c r="X522" s="52">
        <v>622.92049798867822</v>
      </c>
      <c r="Y522" s="52">
        <v>512.63993048277621</v>
      </c>
      <c r="Z522" s="64">
        <f>IF(FACT_INCLUDES[[#This Row],[Order Type]]="Online", 1, 0)*FACT_INCLUDES[[#This Row],[Income]]</f>
        <v>0</v>
      </c>
    </row>
    <row r="523" spans="1:26" x14ac:dyDescent="0.3">
      <c r="A523" s="4">
        <v>1653</v>
      </c>
      <c r="B523" s="4">
        <v>835</v>
      </c>
      <c r="C523" s="4">
        <v>219</v>
      </c>
      <c r="D523" s="58">
        <v>3</v>
      </c>
      <c r="E523" s="28">
        <f>VLOOKUP(FACT_INCLUDES[[#This Row],[Order ID]], ORDERS[], 2)</f>
        <v>40398.500319716215</v>
      </c>
      <c r="F523" s="28">
        <f>VLOOKUP(FACT_INCLUDES[[#This Row],[Order ID]], ORDERS[], 3)</f>
        <v>40398.500319716215</v>
      </c>
      <c r="G523" s="4" t="str">
        <f>VLOOKUP(FACT_INCLUDES[[#This Row],[Order ID]], ORDERS[], 4)</f>
        <v>In-Store</v>
      </c>
      <c r="H523" s="4" t="str">
        <f>VLOOKUP(FACT_INCLUDES[[#This Row],[Order ID]], ORDERS[], 5)</f>
        <v>SRK6859@gmail.com</v>
      </c>
      <c r="I523" s="4">
        <f>VLOOKUP(FACT_INCLUDES[[#This Row],[Order ID]], ORDERS[], 6)</f>
        <v>10</v>
      </c>
      <c r="J523" s="54">
        <f>VLOOKUP(FACT_INCLUDES[[#This Row],[Order ID]], ORDERS[], 7)</f>
        <v>0</v>
      </c>
      <c r="K523" s="33">
        <v>0</v>
      </c>
      <c r="L523" s="4">
        <f>VLOOKUP(FACT_INCLUDES[[#This Row],[DW Version]], VERSIONS[], 2)</f>
        <v>22</v>
      </c>
      <c r="M523" s="4">
        <f>VLOOKUP(FACT_INCLUDES[[#This Row],[DW Version]], VERSIONS[], 3)</f>
        <v>5.5</v>
      </c>
      <c r="N523" s="4" t="str">
        <f>VLOOKUP(FACT_INCLUDES[[#This Row],[DW Version]], VERSIONS[], 4)</f>
        <v>gray</v>
      </c>
      <c r="O523" s="51">
        <f>VLOOKUP(FACT_INCLUDES[[#This Row],[DW Version]], VERSIONS[], 5)</f>
        <v>171.55317641963182</v>
      </c>
      <c r="P523" s="4" t="str">
        <f>VLOOKUP(FACT_INCLUDES[[#This Row],[DW Version]], VERSIONS[], 6)</f>
        <v>Daybreak</v>
      </c>
      <c r="Q523" s="4" t="str">
        <f>VLOOKUP(FACT_INCLUDES[[#This Row],[DW Version]], VERSIONS[], 7)</f>
        <v>Shoe</v>
      </c>
      <c r="R523" s="51">
        <f>FACT_INCLUDES[[#This Row],[Version Price]]*FACT_INCLUDES[[#This Row],[Quantity]]</f>
        <v>514.65952925889542</v>
      </c>
      <c r="S523" s="51">
        <f>FACT_INCLUDES[[#This Row],[Amount]]*(1-FACT_INCLUDES[[#This Row],[Order Discount]])</f>
        <v>514.65952925889542</v>
      </c>
      <c r="T523" s="51">
        <f t="shared" si="8"/>
        <v>2177.7853259953481</v>
      </c>
      <c r="U523" s="57">
        <f>FACT_INCLUDES[[#This Row],[Income]]/FACT_INCLUDES[[#This Row],[Total Order Income]]</f>
        <v>0.23632243413325063</v>
      </c>
      <c r="V523" s="33">
        <f>IF(FACT_INCLUDES[[#This Row],[Order Gap]]&gt;10, 1, 0)/COUNTIFS(FACT_INCLUDES[Order ID], FACT_INCLUDES[[#This Row],[Order ID]])</f>
        <v>0</v>
      </c>
      <c r="W523" s="33">
        <f>IF(FACT_INCLUDES[[#This Row],[Order Type]]="Online", 1, 0)/COUNTIFS(FACT_INCLUDES[Order ID], FACT_INCLUDES[[#This Row],[Order ID]])</f>
        <v>0</v>
      </c>
      <c r="X523" s="52">
        <v>622.92049798867822</v>
      </c>
      <c r="Y523" s="52">
        <v>512.63993048277621</v>
      </c>
      <c r="Z523" s="64">
        <f>IF(FACT_INCLUDES[[#This Row],[Order Type]]="Online", 1, 0)*FACT_INCLUDES[[#This Row],[Income]]</f>
        <v>0</v>
      </c>
    </row>
    <row r="524" spans="1:26" x14ac:dyDescent="0.3">
      <c r="A524" s="4">
        <v>1654</v>
      </c>
      <c r="B524" s="4">
        <v>835</v>
      </c>
      <c r="C524" s="4">
        <v>549</v>
      </c>
      <c r="D524" s="58">
        <v>5</v>
      </c>
      <c r="E524" s="28">
        <f>VLOOKUP(FACT_INCLUDES[[#This Row],[Order ID]], ORDERS[], 2)</f>
        <v>40398.500319716215</v>
      </c>
      <c r="F524" s="28">
        <f>VLOOKUP(FACT_INCLUDES[[#This Row],[Order ID]], ORDERS[], 3)</f>
        <v>40398.500319716215</v>
      </c>
      <c r="G524" s="4" t="str">
        <f>VLOOKUP(FACT_INCLUDES[[#This Row],[Order ID]], ORDERS[], 4)</f>
        <v>In-Store</v>
      </c>
      <c r="H524" s="4" t="str">
        <f>VLOOKUP(FACT_INCLUDES[[#This Row],[Order ID]], ORDERS[], 5)</f>
        <v>SRK6859@gmail.com</v>
      </c>
      <c r="I524" s="4">
        <f>VLOOKUP(FACT_INCLUDES[[#This Row],[Order ID]], ORDERS[], 6)</f>
        <v>10</v>
      </c>
      <c r="J524" s="54">
        <f>VLOOKUP(FACT_INCLUDES[[#This Row],[Order ID]], ORDERS[], 7)</f>
        <v>0</v>
      </c>
      <c r="K524" s="33">
        <v>0</v>
      </c>
      <c r="L524" s="4">
        <f>VLOOKUP(FACT_INCLUDES[[#This Row],[DW Version]], VERSIONS[], 2)</f>
        <v>57</v>
      </c>
      <c r="M524" s="4">
        <f>VLOOKUP(FACT_INCLUDES[[#This Row],[DW Version]], VERSIONS[], 3)</f>
        <v>7</v>
      </c>
      <c r="N524" s="4" t="str">
        <f>VLOOKUP(FACT_INCLUDES[[#This Row],[DW Version]], VERSIONS[], 4)</f>
        <v>white</v>
      </c>
      <c r="O524" s="51">
        <f>VLOOKUP(FACT_INCLUDES[[#This Row],[DW Version]], VERSIONS[], 5)</f>
        <v>332.62515934729055</v>
      </c>
      <c r="P524" s="4" t="str">
        <f>VLOOKUP(FACT_INCLUDES[[#This Row],[DW Version]], VERSIONS[], 6)</f>
        <v>Phantom Vision</v>
      </c>
      <c r="Q524" s="4" t="str">
        <f>VLOOKUP(FACT_INCLUDES[[#This Row],[DW Version]], VERSIONS[], 7)</f>
        <v>Shoe</v>
      </c>
      <c r="R524" s="51">
        <f>FACT_INCLUDES[[#This Row],[Version Price]]*FACT_INCLUDES[[#This Row],[Quantity]]</f>
        <v>1663.1257967364527</v>
      </c>
      <c r="S524" s="51">
        <f>FACT_INCLUDES[[#This Row],[Amount]]*(1-FACT_INCLUDES[[#This Row],[Order Discount]])</f>
        <v>1663.1257967364527</v>
      </c>
      <c r="T524" s="51">
        <f t="shared" si="8"/>
        <v>2177.7853259953481</v>
      </c>
      <c r="U524" s="57">
        <f>FACT_INCLUDES[[#This Row],[Income]]/FACT_INCLUDES[[#This Row],[Total Order Income]]</f>
        <v>0.7636775658667494</v>
      </c>
      <c r="V524" s="33">
        <f>IF(FACT_INCLUDES[[#This Row],[Order Gap]]&gt;10, 1, 0)/COUNTIFS(FACT_INCLUDES[Order ID], FACT_INCLUDES[[#This Row],[Order ID]])</f>
        <v>0</v>
      </c>
      <c r="W524" s="33">
        <f>IF(FACT_INCLUDES[[#This Row],[Order Type]]="Online", 1, 0)/COUNTIFS(FACT_INCLUDES[Order ID], FACT_INCLUDES[[#This Row],[Order ID]])</f>
        <v>0</v>
      </c>
      <c r="X524" s="52">
        <v>622.92049798867822</v>
      </c>
      <c r="Y524" s="52">
        <v>512.63993048277621</v>
      </c>
      <c r="Z524" s="64">
        <f>IF(FACT_INCLUDES[[#This Row],[Order Type]]="Online", 1, 0)*FACT_INCLUDES[[#This Row],[Income]]</f>
        <v>0</v>
      </c>
    </row>
    <row r="525" spans="1:26" x14ac:dyDescent="0.3">
      <c r="A525" s="4">
        <v>1721</v>
      </c>
      <c r="B525" s="4">
        <v>868</v>
      </c>
      <c r="C525" s="4">
        <v>82</v>
      </c>
      <c r="D525" s="58">
        <v>5</v>
      </c>
      <c r="E525" s="28">
        <f>VLOOKUP(FACT_INCLUDES[[#This Row],[Order ID]], ORDERS[], 2)</f>
        <v>40315.747755518489</v>
      </c>
      <c r="F525" s="28">
        <f>VLOOKUP(FACT_INCLUDES[[#This Row],[Order ID]], ORDERS[], 3)</f>
        <v>40322.747755518489</v>
      </c>
      <c r="G525" s="4" t="str">
        <f>VLOOKUP(FACT_INCLUDES[[#This Row],[Order ID]], ORDERS[], 4)</f>
        <v>Online</v>
      </c>
      <c r="H525" s="4" t="str">
        <f>VLOOKUP(FACT_INCLUDES[[#This Row],[Order ID]], ORDERS[], 5)</f>
        <v>BBV6185@gmail.com</v>
      </c>
      <c r="I525" s="4">
        <f>VLOOKUP(FACT_INCLUDES[[#This Row],[Order ID]], ORDERS[], 6)</f>
        <v>0</v>
      </c>
      <c r="J525" s="54">
        <f>VLOOKUP(FACT_INCLUDES[[#This Row],[Order ID]], ORDERS[], 7)</f>
        <v>0</v>
      </c>
      <c r="K525" s="33">
        <v>7</v>
      </c>
      <c r="L525" s="4">
        <f>VLOOKUP(FACT_INCLUDES[[#This Row],[DW Version]], VERSIONS[], 2)</f>
        <v>8</v>
      </c>
      <c r="M525" s="4">
        <f>VLOOKUP(FACT_INCLUDES[[#This Row],[DW Version]], VERSIONS[], 3)</f>
        <v>11</v>
      </c>
      <c r="N525" s="4" t="str">
        <f>VLOOKUP(FACT_INCLUDES[[#This Row],[DW Version]], VERSIONS[], 4)</f>
        <v>white</v>
      </c>
      <c r="O525" s="51">
        <f>VLOOKUP(FACT_INCLUDES[[#This Row],[DW Version]], VERSIONS[], 5)</f>
        <v>299.89412891998074</v>
      </c>
      <c r="P525" s="4" t="str">
        <f>VLOOKUP(FACT_INCLUDES[[#This Row],[DW Version]], VERSIONS[], 6)</f>
        <v>Dunk</v>
      </c>
      <c r="Q525" s="4" t="str">
        <f>VLOOKUP(FACT_INCLUDES[[#This Row],[DW Version]], VERSIONS[], 7)</f>
        <v>Shoe</v>
      </c>
      <c r="R525" s="51">
        <f>FACT_INCLUDES[[#This Row],[Version Price]]*FACT_INCLUDES[[#This Row],[Quantity]]</f>
        <v>1499.4706445999036</v>
      </c>
      <c r="S525" s="51">
        <f>FACT_INCLUDES[[#This Row],[Amount]]*(1-FACT_INCLUDES[[#This Row],[Order Discount]])</f>
        <v>1499.4706445999036</v>
      </c>
      <c r="T525" s="51">
        <f t="shared" si="8"/>
        <v>3766.0481399404875</v>
      </c>
      <c r="U525" s="57">
        <f>FACT_INCLUDES[[#This Row],[Income]]/FACT_INCLUDES[[#This Row],[Total Order Income]]</f>
        <v>0.3981549329381644</v>
      </c>
      <c r="V525" s="33">
        <f>IF(FACT_INCLUDES[[#This Row],[Order Gap]]&gt;10, 1, 0)/COUNTIFS(FACT_INCLUDES[Order ID], FACT_INCLUDES[[#This Row],[Order ID]])</f>
        <v>0</v>
      </c>
      <c r="W525" s="33">
        <f>IF(FACT_INCLUDES[[#This Row],[Order Type]]="Online", 1, 0)/COUNTIFS(FACT_INCLUDES[Order ID], FACT_INCLUDES[[#This Row],[Order ID]])</f>
        <v>0.25</v>
      </c>
      <c r="X525" s="52">
        <v>622.92049798867822</v>
      </c>
      <c r="Y525" s="52">
        <v>512.63993048277621</v>
      </c>
      <c r="Z525" s="64">
        <f>IF(FACT_INCLUDES[[#This Row],[Order Type]]="Online", 1, 0)*FACT_INCLUDES[[#This Row],[Income]]</f>
        <v>1499.4706445999036</v>
      </c>
    </row>
    <row r="526" spans="1:26" x14ac:dyDescent="0.3">
      <c r="A526" s="4">
        <v>1722</v>
      </c>
      <c r="B526" s="4">
        <v>868</v>
      </c>
      <c r="C526" s="4">
        <v>276</v>
      </c>
      <c r="D526" s="58">
        <v>5</v>
      </c>
      <c r="E526" s="28">
        <f>VLOOKUP(FACT_INCLUDES[[#This Row],[Order ID]], ORDERS[], 2)</f>
        <v>40315.747755518489</v>
      </c>
      <c r="F526" s="28">
        <f>VLOOKUP(FACT_INCLUDES[[#This Row],[Order ID]], ORDERS[], 3)</f>
        <v>40322.747755518489</v>
      </c>
      <c r="G526" s="4" t="str">
        <f>VLOOKUP(FACT_INCLUDES[[#This Row],[Order ID]], ORDERS[], 4)</f>
        <v>Online</v>
      </c>
      <c r="H526" s="4" t="str">
        <f>VLOOKUP(FACT_INCLUDES[[#This Row],[Order ID]], ORDERS[], 5)</f>
        <v>BBV6185@gmail.com</v>
      </c>
      <c r="I526" s="4">
        <f>VLOOKUP(FACT_INCLUDES[[#This Row],[Order ID]], ORDERS[], 6)</f>
        <v>0</v>
      </c>
      <c r="J526" s="54">
        <f>VLOOKUP(FACT_INCLUDES[[#This Row],[Order ID]], ORDERS[], 7)</f>
        <v>0</v>
      </c>
      <c r="K526" s="33">
        <v>7</v>
      </c>
      <c r="L526" s="4">
        <f>VLOOKUP(FACT_INCLUDES[[#This Row],[DW Version]], VERSIONS[], 2)</f>
        <v>27</v>
      </c>
      <c r="M526" s="4">
        <f>VLOOKUP(FACT_INCLUDES[[#This Row],[DW Version]], VERSIONS[], 3)</f>
        <v>7.5</v>
      </c>
      <c r="N526" s="4" t="str">
        <f>VLOOKUP(FACT_INCLUDES[[#This Row],[DW Version]], VERSIONS[], 4)</f>
        <v>white</v>
      </c>
      <c r="O526" s="51">
        <f>VLOOKUP(FACT_INCLUDES[[#This Row],[DW Version]], VERSIONS[], 5)</f>
        <v>269.48444504386009</v>
      </c>
      <c r="P526" s="4" t="str">
        <f>VLOOKUP(FACT_INCLUDES[[#This Row],[DW Version]], VERSIONS[], 6)</f>
        <v>Structure</v>
      </c>
      <c r="Q526" s="4" t="str">
        <f>VLOOKUP(FACT_INCLUDES[[#This Row],[DW Version]], VERSIONS[], 7)</f>
        <v>Shoe</v>
      </c>
      <c r="R526" s="51">
        <f>FACT_INCLUDES[[#This Row],[Version Price]]*FACT_INCLUDES[[#This Row],[Quantity]]</f>
        <v>1347.4222252193003</v>
      </c>
      <c r="S526" s="51">
        <f>FACT_INCLUDES[[#This Row],[Amount]]*(1-FACT_INCLUDES[[#This Row],[Order Discount]])</f>
        <v>1347.4222252193003</v>
      </c>
      <c r="T526" s="51">
        <f t="shared" si="8"/>
        <v>3766.0481399404875</v>
      </c>
      <c r="U526" s="57">
        <f>FACT_INCLUDES[[#This Row],[Income]]/FACT_INCLUDES[[#This Row],[Total Order Income]]</f>
        <v>0.35778146618184037</v>
      </c>
      <c r="V526" s="33">
        <f>IF(FACT_INCLUDES[[#This Row],[Order Gap]]&gt;10, 1, 0)/COUNTIFS(FACT_INCLUDES[Order ID], FACT_INCLUDES[[#This Row],[Order ID]])</f>
        <v>0</v>
      </c>
      <c r="W526" s="33">
        <f>IF(FACT_INCLUDES[[#This Row],[Order Type]]="Online", 1, 0)/COUNTIFS(FACT_INCLUDES[Order ID], FACT_INCLUDES[[#This Row],[Order ID]])</f>
        <v>0.25</v>
      </c>
      <c r="X526" s="52">
        <v>622.92049798867822</v>
      </c>
      <c r="Y526" s="52">
        <v>512.63993048277621</v>
      </c>
      <c r="Z526" s="64">
        <f>IF(FACT_INCLUDES[[#This Row],[Order Type]]="Online", 1, 0)*FACT_INCLUDES[[#This Row],[Income]]</f>
        <v>1347.4222252193003</v>
      </c>
    </row>
    <row r="527" spans="1:26" x14ac:dyDescent="0.3">
      <c r="A527" s="4">
        <v>1723</v>
      </c>
      <c r="B527" s="4">
        <v>868</v>
      </c>
      <c r="C527" s="4">
        <v>354</v>
      </c>
      <c r="D527" s="58">
        <v>4</v>
      </c>
      <c r="E527" s="28">
        <f>VLOOKUP(FACT_INCLUDES[[#This Row],[Order ID]], ORDERS[], 2)</f>
        <v>40315.747755518489</v>
      </c>
      <c r="F527" s="28">
        <f>VLOOKUP(FACT_INCLUDES[[#This Row],[Order ID]], ORDERS[], 3)</f>
        <v>40322.747755518489</v>
      </c>
      <c r="G527" s="4" t="str">
        <f>VLOOKUP(FACT_INCLUDES[[#This Row],[Order ID]], ORDERS[], 4)</f>
        <v>Online</v>
      </c>
      <c r="H527" s="4" t="str">
        <f>VLOOKUP(FACT_INCLUDES[[#This Row],[Order ID]], ORDERS[], 5)</f>
        <v>BBV6185@gmail.com</v>
      </c>
      <c r="I527" s="4">
        <f>VLOOKUP(FACT_INCLUDES[[#This Row],[Order ID]], ORDERS[], 6)</f>
        <v>0</v>
      </c>
      <c r="J527" s="54">
        <f>VLOOKUP(FACT_INCLUDES[[#This Row],[Order ID]], ORDERS[], 7)</f>
        <v>0</v>
      </c>
      <c r="K527" s="33">
        <v>7</v>
      </c>
      <c r="L527" s="4">
        <f>VLOOKUP(FACT_INCLUDES[[#This Row],[DW Version]], VERSIONS[], 2)</f>
        <v>36</v>
      </c>
      <c r="M527" s="4">
        <f>VLOOKUP(FACT_INCLUDES[[#This Row],[DW Version]], VERSIONS[], 3)</f>
        <v>4</v>
      </c>
      <c r="N527" s="4" t="str">
        <f>VLOOKUP(FACT_INCLUDES[[#This Row],[DW Version]], VERSIONS[], 4)</f>
        <v>dark blue</v>
      </c>
      <c r="O527" s="51">
        <f>VLOOKUP(FACT_INCLUDES[[#This Row],[DW Version]], VERSIONS[], 5)</f>
        <v>142.06075214816136</v>
      </c>
      <c r="P527" s="4" t="str">
        <f>VLOOKUP(FACT_INCLUDES[[#This Row],[DW Version]], VERSIONS[], 6)</f>
        <v>Air Max 270</v>
      </c>
      <c r="Q527" s="4" t="str">
        <f>VLOOKUP(FACT_INCLUDES[[#This Row],[DW Version]], VERSIONS[], 7)</f>
        <v>Shoe</v>
      </c>
      <c r="R527" s="51">
        <f>FACT_INCLUDES[[#This Row],[Version Price]]*FACT_INCLUDES[[#This Row],[Quantity]]</f>
        <v>568.24300859264542</v>
      </c>
      <c r="S527" s="51">
        <f>FACT_INCLUDES[[#This Row],[Amount]]*(1-FACT_INCLUDES[[#This Row],[Order Discount]])</f>
        <v>568.24300859264542</v>
      </c>
      <c r="T527" s="51">
        <f t="shared" si="8"/>
        <v>3766.0481399404875</v>
      </c>
      <c r="U527" s="57">
        <f>FACT_INCLUDES[[#This Row],[Income]]/FACT_INCLUDES[[#This Row],[Total Order Income]]</f>
        <v>0.15088575277787739</v>
      </c>
      <c r="V527" s="33">
        <f>IF(FACT_INCLUDES[[#This Row],[Order Gap]]&gt;10, 1, 0)/COUNTIFS(FACT_INCLUDES[Order ID], FACT_INCLUDES[[#This Row],[Order ID]])</f>
        <v>0</v>
      </c>
      <c r="W527" s="33">
        <f>IF(FACT_INCLUDES[[#This Row],[Order Type]]="Online", 1, 0)/COUNTIFS(FACT_INCLUDES[Order ID], FACT_INCLUDES[[#This Row],[Order ID]])</f>
        <v>0.25</v>
      </c>
      <c r="X527" s="52">
        <v>622.92049798867822</v>
      </c>
      <c r="Y527" s="52">
        <v>512.63993048277621</v>
      </c>
      <c r="Z527" s="64">
        <f>IF(FACT_INCLUDES[[#This Row],[Order Type]]="Online", 1, 0)*FACT_INCLUDES[[#This Row],[Income]]</f>
        <v>568.24300859264542</v>
      </c>
    </row>
    <row r="528" spans="1:26" x14ac:dyDescent="0.3">
      <c r="A528" s="4">
        <v>1724</v>
      </c>
      <c r="B528" s="4">
        <v>868</v>
      </c>
      <c r="C528" s="4">
        <v>608</v>
      </c>
      <c r="D528" s="58">
        <v>4</v>
      </c>
      <c r="E528" s="28">
        <f>VLOOKUP(FACT_INCLUDES[[#This Row],[Order ID]], ORDERS[], 2)</f>
        <v>40315.747755518489</v>
      </c>
      <c r="F528" s="28">
        <f>VLOOKUP(FACT_INCLUDES[[#This Row],[Order ID]], ORDERS[], 3)</f>
        <v>40322.747755518489</v>
      </c>
      <c r="G528" s="4" t="str">
        <f>VLOOKUP(FACT_INCLUDES[[#This Row],[Order ID]], ORDERS[], 4)</f>
        <v>Online</v>
      </c>
      <c r="H528" s="4" t="str">
        <f>VLOOKUP(FACT_INCLUDES[[#This Row],[Order ID]], ORDERS[], 5)</f>
        <v>BBV6185@gmail.com</v>
      </c>
      <c r="I528" s="4">
        <f>VLOOKUP(FACT_INCLUDES[[#This Row],[Order ID]], ORDERS[], 6)</f>
        <v>0</v>
      </c>
      <c r="J528" s="54">
        <f>VLOOKUP(FACT_INCLUDES[[#This Row],[Order ID]], ORDERS[], 7)</f>
        <v>0</v>
      </c>
      <c r="K528" s="33">
        <v>7</v>
      </c>
      <c r="L528" s="4">
        <f>VLOOKUP(FACT_INCLUDES[[#This Row],[DW Version]], VERSIONS[], 2)</f>
        <v>62</v>
      </c>
      <c r="M528" s="4">
        <f>VLOOKUP(FACT_INCLUDES[[#This Row],[DW Version]], VERSIONS[], 3)</f>
        <v>6.5</v>
      </c>
      <c r="N528" s="4" t="str">
        <f>VLOOKUP(FACT_INCLUDES[[#This Row],[DW Version]], VERSIONS[], 4)</f>
        <v>black</v>
      </c>
      <c r="O528" s="51">
        <f>VLOOKUP(FACT_INCLUDES[[#This Row],[DW Version]], VERSIONS[], 5)</f>
        <v>87.728065382159571</v>
      </c>
      <c r="P528" s="4" t="str">
        <f>VLOOKUP(FACT_INCLUDES[[#This Row],[DW Version]], VERSIONS[], 6)</f>
        <v>Tiempo Legend</v>
      </c>
      <c r="Q528" s="4" t="str">
        <f>VLOOKUP(FACT_INCLUDES[[#This Row],[DW Version]], VERSIONS[], 7)</f>
        <v>Shoe</v>
      </c>
      <c r="R528" s="51">
        <f>FACT_INCLUDES[[#This Row],[Version Price]]*FACT_INCLUDES[[#This Row],[Quantity]]</f>
        <v>350.91226152863828</v>
      </c>
      <c r="S528" s="51">
        <f>FACT_INCLUDES[[#This Row],[Amount]]*(1-FACT_INCLUDES[[#This Row],[Order Discount]])</f>
        <v>350.91226152863828</v>
      </c>
      <c r="T528" s="51">
        <f t="shared" si="8"/>
        <v>3766.0481399404875</v>
      </c>
      <c r="U528" s="57">
        <f>FACT_INCLUDES[[#This Row],[Income]]/FACT_INCLUDES[[#This Row],[Total Order Income]]</f>
        <v>9.3177848102117863E-2</v>
      </c>
      <c r="V528" s="33">
        <f>IF(FACT_INCLUDES[[#This Row],[Order Gap]]&gt;10, 1, 0)/COUNTIFS(FACT_INCLUDES[Order ID], FACT_INCLUDES[[#This Row],[Order ID]])</f>
        <v>0</v>
      </c>
      <c r="W528" s="33">
        <f>IF(FACT_INCLUDES[[#This Row],[Order Type]]="Online", 1, 0)/COUNTIFS(FACT_INCLUDES[Order ID], FACT_INCLUDES[[#This Row],[Order ID]])</f>
        <v>0.25</v>
      </c>
      <c r="X528" s="52">
        <v>622.92049798867822</v>
      </c>
      <c r="Y528" s="52">
        <v>512.63993048277621</v>
      </c>
      <c r="Z528" s="64">
        <f>IF(FACT_INCLUDES[[#This Row],[Order Type]]="Online", 1, 0)*FACT_INCLUDES[[#This Row],[Income]]</f>
        <v>350.91226152863828</v>
      </c>
    </row>
    <row r="529" spans="1:26" x14ac:dyDescent="0.3">
      <c r="A529" s="4">
        <v>1832</v>
      </c>
      <c r="B529" s="4">
        <v>924</v>
      </c>
      <c r="C529" s="4">
        <v>867</v>
      </c>
      <c r="D529" s="58">
        <v>5</v>
      </c>
      <c r="E529" s="28">
        <f>VLOOKUP(FACT_INCLUDES[[#This Row],[Order ID]], ORDERS[], 2)</f>
        <v>40351.323176317121</v>
      </c>
      <c r="F529" s="28">
        <f>VLOOKUP(FACT_INCLUDES[[#This Row],[Order ID]], ORDERS[], 3)</f>
        <v>40365.323176317121</v>
      </c>
      <c r="G529" s="4" t="str">
        <f>VLOOKUP(FACT_INCLUDES[[#This Row],[Order ID]], ORDERS[], 4)</f>
        <v>Online</v>
      </c>
      <c r="H529" s="4" t="str">
        <f>VLOOKUP(FACT_INCLUDES[[#This Row],[Order ID]], ORDERS[], 5)</f>
        <v>BBV6185@gmail.com</v>
      </c>
      <c r="I529" s="4">
        <f>VLOOKUP(FACT_INCLUDES[[#This Row],[Order ID]], ORDERS[], 6)</f>
        <v>0</v>
      </c>
      <c r="J529" s="54">
        <f>VLOOKUP(FACT_INCLUDES[[#This Row],[Order ID]], ORDERS[], 7)</f>
        <v>0</v>
      </c>
      <c r="K529" s="33">
        <v>14</v>
      </c>
      <c r="L529" s="4">
        <f>VLOOKUP(FACT_INCLUDES[[#This Row],[DW Version]], VERSIONS[], 2)</f>
        <v>88</v>
      </c>
      <c r="M529" s="4">
        <f>VLOOKUP(FACT_INCLUDES[[#This Row],[DW Version]], VERSIONS[], 3)</f>
        <v>8.5</v>
      </c>
      <c r="N529" s="4" t="str">
        <f>VLOOKUP(FACT_INCLUDES[[#This Row],[DW Version]], VERSIONS[], 4)</f>
        <v>dark green</v>
      </c>
      <c r="O529" s="51">
        <f>VLOOKUP(FACT_INCLUDES[[#This Row],[DW Version]], VERSIONS[], 5)</f>
        <v>300.7804472785341</v>
      </c>
      <c r="P529" s="4" t="str">
        <f>VLOOKUP(FACT_INCLUDES[[#This Row],[DW Version]], VERSIONS[], 6)</f>
        <v>React Infinity Run</v>
      </c>
      <c r="Q529" s="4" t="str">
        <f>VLOOKUP(FACT_INCLUDES[[#This Row],[DW Version]], VERSIONS[], 7)</f>
        <v>Shoe</v>
      </c>
      <c r="R529" s="51">
        <f>FACT_INCLUDES[[#This Row],[Version Price]]*FACT_INCLUDES[[#This Row],[Quantity]]</f>
        <v>1503.9022363926706</v>
      </c>
      <c r="S529" s="51">
        <f>FACT_INCLUDES[[#This Row],[Amount]]*(1-FACT_INCLUDES[[#This Row],[Order Discount]])</f>
        <v>1503.9022363926706</v>
      </c>
      <c r="T529" s="51">
        <f t="shared" si="8"/>
        <v>1503.9022363926706</v>
      </c>
      <c r="U529" s="57">
        <f>FACT_INCLUDES[[#This Row],[Income]]/FACT_INCLUDES[[#This Row],[Total Order Income]]</f>
        <v>1</v>
      </c>
      <c r="V529" s="33">
        <f>IF(FACT_INCLUDES[[#This Row],[Order Gap]]&gt;10, 1, 0)/COUNTIFS(FACT_INCLUDES[Order ID], FACT_INCLUDES[[#This Row],[Order ID]])</f>
        <v>1</v>
      </c>
      <c r="W529" s="33">
        <f>IF(FACT_INCLUDES[[#This Row],[Order Type]]="Online", 1, 0)/COUNTIFS(FACT_INCLUDES[Order ID], FACT_INCLUDES[[#This Row],[Order ID]])</f>
        <v>1</v>
      </c>
      <c r="X529" s="52">
        <v>622.92049798867822</v>
      </c>
      <c r="Y529" s="52">
        <v>512.63993048277621</v>
      </c>
      <c r="Z529" s="64">
        <f>IF(FACT_INCLUDES[[#This Row],[Order Type]]="Online", 1, 0)*FACT_INCLUDES[[#This Row],[Income]]</f>
        <v>1503.9022363926706</v>
      </c>
    </row>
    <row r="530" spans="1:26" x14ac:dyDescent="0.3">
      <c r="A530" s="4">
        <v>1936</v>
      </c>
      <c r="B530" s="4">
        <v>971</v>
      </c>
      <c r="C530" s="4">
        <v>384</v>
      </c>
      <c r="D530" s="58">
        <v>2</v>
      </c>
      <c r="E530" s="28">
        <f>VLOOKUP(FACT_INCLUDES[[#This Row],[Order ID]], ORDERS[], 2)</f>
        <v>40180.096645842983</v>
      </c>
      <c r="F530" s="28">
        <f>VLOOKUP(FACT_INCLUDES[[#This Row],[Order ID]], ORDERS[], 3)</f>
        <v>40180.096645842983</v>
      </c>
      <c r="G530" s="4" t="str">
        <f>VLOOKUP(FACT_INCLUDES[[#This Row],[Order ID]], ORDERS[], 4)</f>
        <v>In-Store</v>
      </c>
      <c r="H530" s="4" t="str">
        <f>VLOOKUP(FACT_INCLUDES[[#This Row],[Order ID]], ORDERS[], 5)</f>
        <v>LHC4413@gmail.com</v>
      </c>
      <c r="I530" s="4">
        <f>VLOOKUP(FACT_INCLUDES[[#This Row],[Order ID]], ORDERS[], 6)</f>
        <v>10</v>
      </c>
      <c r="J530" s="54">
        <f>VLOOKUP(FACT_INCLUDES[[#This Row],[Order ID]], ORDERS[], 7)</f>
        <v>0</v>
      </c>
      <c r="K530" s="33">
        <v>0</v>
      </c>
      <c r="L530" s="4">
        <f>VLOOKUP(FACT_INCLUDES[[#This Row],[DW Version]], VERSIONS[], 2)</f>
        <v>39</v>
      </c>
      <c r="M530" s="4">
        <f>VLOOKUP(FACT_INCLUDES[[#This Row],[DW Version]], VERSIONS[], 3)</f>
        <v>5.5</v>
      </c>
      <c r="N530" s="4" t="str">
        <f>VLOOKUP(FACT_INCLUDES[[#This Row],[DW Version]], VERSIONS[], 4)</f>
        <v>white</v>
      </c>
      <c r="O530" s="51">
        <f>VLOOKUP(FACT_INCLUDES[[#This Row],[DW Version]], VERSIONS[], 5)</f>
        <v>398.77636129992402</v>
      </c>
      <c r="P530" s="4" t="str">
        <f>VLOOKUP(FACT_INCLUDES[[#This Row],[DW Version]], VERSIONS[], 6)</f>
        <v>Fast Track Jacket</v>
      </c>
      <c r="Q530" s="4" t="str">
        <f>VLOOKUP(FACT_INCLUDES[[#This Row],[DW Version]], VERSIONS[], 7)</f>
        <v>Apparel</v>
      </c>
      <c r="R530" s="51">
        <f>FACT_INCLUDES[[#This Row],[Version Price]]*FACT_INCLUDES[[#This Row],[Quantity]]</f>
        <v>797.55272259984804</v>
      </c>
      <c r="S530" s="51">
        <f>FACT_INCLUDES[[#This Row],[Amount]]*(1-FACT_INCLUDES[[#This Row],[Order Discount]])</f>
        <v>797.55272259984804</v>
      </c>
      <c r="T530" s="51">
        <f t="shared" si="8"/>
        <v>797.55272259984804</v>
      </c>
      <c r="U530" s="57">
        <f>FACT_INCLUDES[[#This Row],[Income]]/FACT_INCLUDES[[#This Row],[Total Order Income]]</f>
        <v>1</v>
      </c>
      <c r="V530" s="33">
        <f>IF(FACT_INCLUDES[[#This Row],[Order Gap]]&gt;10, 1, 0)/COUNTIFS(FACT_INCLUDES[Order ID], FACT_INCLUDES[[#This Row],[Order ID]])</f>
        <v>0</v>
      </c>
      <c r="W530" s="33">
        <f>IF(FACT_INCLUDES[[#This Row],[Order Type]]="Online", 1, 0)/COUNTIFS(FACT_INCLUDES[Order ID], FACT_INCLUDES[[#This Row],[Order ID]])</f>
        <v>0</v>
      </c>
      <c r="X530" s="52">
        <v>622.92049798867822</v>
      </c>
      <c r="Y530" s="52">
        <v>512.63993048277621</v>
      </c>
      <c r="Z530" s="64">
        <f>IF(FACT_INCLUDES[[#This Row],[Order Type]]="Online", 1, 0)*FACT_INCLUDES[[#This Row],[Income]]</f>
        <v>0</v>
      </c>
    </row>
    <row r="531" spans="1:26" x14ac:dyDescent="0.3">
      <c r="A531" s="4">
        <v>1968</v>
      </c>
      <c r="B531" s="4">
        <v>989</v>
      </c>
      <c r="C531" s="4">
        <v>589</v>
      </c>
      <c r="D531" s="58">
        <v>1</v>
      </c>
      <c r="E531" s="28">
        <f>VLOOKUP(FACT_INCLUDES[[#This Row],[Order ID]], ORDERS[], 2)</f>
        <v>40229.770878282317</v>
      </c>
      <c r="F531" s="28">
        <f>VLOOKUP(FACT_INCLUDES[[#This Row],[Order ID]], ORDERS[], 3)</f>
        <v>40229.770878282317</v>
      </c>
      <c r="G531" s="4" t="str">
        <f>VLOOKUP(FACT_INCLUDES[[#This Row],[Order ID]], ORDERS[], 4)</f>
        <v>In-Store</v>
      </c>
      <c r="H531" s="4" t="str">
        <f>VLOOKUP(FACT_INCLUDES[[#This Row],[Order ID]], ORDERS[], 5)</f>
        <v>WTU3233@gmail.com</v>
      </c>
      <c r="I531" s="4">
        <f>VLOOKUP(FACT_INCLUDES[[#This Row],[Order ID]], ORDERS[], 6)</f>
        <v>27</v>
      </c>
      <c r="J531" s="54">
        <f>VLOOKUP(FACT_INCLUDES[[#This Row],[Order ID]], ORDERS[], 7)</f>
        <v>0</v>
      </c>
      <c r="K531" s="33">
        <v>0</v>
      </c>
      <c r="L531" s="4">
        <f>VLOOKUP(FACT_INCLUDES[[#This Row],[DW Version]], VERSIONS[], 2)</f>
        <v>60</v>
      </c>
      <c r="M531" s="4">
        <f>VLOOKUP(FACT_INCLUDES[[#This Row],[DW Version]], VERSIONS[], 3)</f>
        <v>6</v>
      </c>
      <c r="N531" s="4" t="str">
        <f>VLOOKUP(FACT_INCLUDES[[#This Row],[DW Version]], VERSIONS[], 4)</f>
        <v>white</v>
      </c>
      <c r="O531" s="51">
        <f>VLOOKUP(FACT_INCLUDES[[#This Row],[DW Version]], VERSIONS[], 5)</f>
        <v>106.39043784661609</v>
      </c>
      <c r="P531" s="4" t="str">
        <f>VLOOKUP(FACT_INCLUDES[[#This Row],[DW Version]], VERSIONS[], 6)</f>
        <v>Magista Obra</v>
      </c>
      <c r="Q531" s="4" t="str">
        <f>VLOOKUP(FACT_INCLUDES[[#This Row],[DW Version]], VERSIONS[], 7)</f>
        <v>Shoe</v>
      </c>
      <c r="R531" s="51">
        <f>FACT_INCLUDES[[#This Row],[Version Price]]*FACT_INCLUDES[[#This Row],[Quantity]]</f>
        <v>106.39043784661609</v>
      </c>
      <c r="S531" s="51">
        <f>FACT_INCLUDES[[#This Row],[Amount]]*(1-FACT_INCLUDES[[#This Row],[Order Discount]])</f>
        <v>106.39043784661609</v>
      </c>
      <c r="T531" s="51">
        <f t="shared" si="8"/>
        <v>635.04234209837455</v>
      </c>
      <c r="U531" s="57">
        <f>FACT_INCLUDES[[#This Row],[Income]]/FACT_INCLUDES[[#This Row],[Total Order Income]]</f>
        <v>0.16753282544132331</v>
      </c>
      <c r="V531" s="33">
        <f>IF(FACT_INCLUDES[[#This Row],[Order Gap]]&gt;10, 1, 0)/COUNTIFS(FACT_INCLUDES[Order ID], FACT_INCLUDES[[#This Row],[Order ID]])</f>
        <v>0</v>
      </c>
      <c r="W531" s="33">
        <f>IF(FACT_INCLUDES[[#This Row],[Order Type]]="Online", 1, 0)/COUNTIFS(FACT_INCLUDES[Order ID], FACT_INCLUDES[[#This Row],[Order ID]])</f>
        <v>0</v>
      </c>
      <c r="X531" s="52">
        <v>622.92049798867822</v>
      </c>
      <c r="Y531" s="52">
        <v>512.63993048277621</v>
      </c>
      <c r="Z531" s="64">
        <f>IF(FACT_INCLUDES[[#This Row],[Order Type]]="Online", 1, 0)*FACT_INCLUDES[[#This Row],[Income]]</f>
        <v>0</v>
      </c>
    </row>
    <row r="532" spans="1:26" x14ac:dyDescent="0.3">
      <c r="A532" s="4">
        <v>1969</v>
      </c>
      <c r="B532" s="4">
        <v>989</v>
      </c>
      <c r="C532" s="4">
        <v>622</v>
      </c>
      <c r="D532" s="58">
        <v>5</v>
      </c>
      <c r="E532" s="28">
        <f>VLOOKUP(FACT_INCLUDES[[#This Row],[Order ID]], ORDERS[], 2)</f>
        <v>40229.770878282317</v>
      </c>
      <c r="F532" s="28">
        <f>VLOOKUP(FACT_INCLUDES[[#This Row],[Order ID]], ORDERS[], 3)</f>
        <v>40229.770878282317</v>
      </c>
      <c r="G532" s="4" t="str">
        <f>VLOOKUP(FACT_INCLUDES[[#This Row],[Order ID]], ORDERS[], 4)</f>
        <v>In-Store</v>
      </c>
      <c r="H532" s="4" t="str">
        <f>VLOOKUP(FACT_INCLUDES[[#This Row],[Order ID]], ORDERS[], 5)</f>
        <v>WTU3233@gmail.com</v>
      </c>
      <c r="I532" s="4">
        <f>VLOOKUP(FACT_INCLUDES[[#This Row],[Order ID]], ORDERS[], 6)</f>
        <v>27</v>
      </c>
      <c r="J532" s="54">
        <f>VLOOKUP(FACT_INCLUDES[[#This Row],[Order ID]], ORDERS[], 7)</f>
        <v>0</v>
      </c>
      <c r="K532" s="33">
        <v>0</v>
      </c>
      <c r="L532" s="4">
        <f>VLOOKUP(FACT_INCLUDES[[#This Row],[DW Version]], VERSIONS[], 2)</f>
        <v>63</v>
      </c>
      <c r="M532" s="4">
        <f>VLOOKUP(FACT_INCLUDES[[#This Row],[DW Version]], VERSIONS[], 3)</f>
        <v>11</v>
      </c>
      <c r="N532" s="4" t="str">
        <f>VLOOKUP(FACT_INCLUDES[[#This Row],[DW Version]], VERSIONS[], 4)</f>
        <v>purple lilac</v>
      </c>
      <c r="O532" s="51">
        <f>VLOOKUP(FACT_INCLUDES[[#This Row],[DW Version]], VERSIONS[], 5)</f>
        <v>105.73038085035168</v>
      </c>
      <c r="P532" s="4" t="str">
        <f>VLOOKUP(FACT_INCLUDES[[#This Row],[DW Version]], VERSIONS[], 6)</f>
        <v>CTR360</v>
      </c>
      <c r="Q532" s="4" t="str">
        <f>VLOOKUP(FACT_INCLUDES[[#This Row],[DW Version]], VERSIONS[], 7)</f>
        <v>Shoe</v>
      </c>
      <c r="R532" s="51">
        <f>FACT_INCLUDES[[#This Row],[Version Price]]*FACT_INCLUDES[[#This Row],[Quantity]]</f>
        <v>528.65190425175842</v>
      </c>
      <c r="S532" s="51">
        <f>FACT_INCLUDES[[#This Row],[Amount]]*(1-FACT_INCLUDES[[#This Row],[Order Discount]])</f>
        <v>528.65190425175842</v>
      </c>
      <c r="T532" s="51">
        <f t="shared" si="8"/>
        <v>635.04234209837455</v>
      </c>
      <c r="U532" s="57">
        <f>FACT_INCLUDES[[#This Row],[Income]]/FACT_INCLUDES[[#This Row],[Total Order Income]]</f>
        <v>0.83246717455867669</v>
      </c>
      <c r="V532" s="33">
        <f>IF(FACT_INCLUDES[[#This Row],[Order Gap]]&gt;10, 1, 0)/COUNTIFS(FACT_INCLUDES[Order ID], FACT_INCLUDES[[#This Row],[Order ID]])</f>
        <v>0</v>
      </c>
      <c r="W532" s="33">
        <f>IF(FACT_INCLUDES[[#This Row],[Order Type]]="Online", 1, 0)/COUNTIFS(FACT_INCLUDES[Order ID], FACT_INCLUDES[[#This Row],[Order ID]])</f>
        <v>0</v>
      </c>
      <c r="X532" s="52">
        <v>622.92049798867822</v>
      </c>
      <c r="Y532" s="52">
        <v>512.63993048277621</v>
      </c>
      <c r="Z532" s="64">
        <f>IF(FACT_INCLUDES[[#This Row],[Order Type]]="Online", 1, 0)*FACT_INCLUDES[[#This Row],[Income]]</f>
        <v>0</v>
      </c>
    </row>
    <row r="533" spans="1:26" x14ac:dyDescent="0.3">
      <c r="A533" s="4">
        <v>1983</v>
      </c>
      <c r="B533" s="4">
        <v>995</v>
      </c>
      <c r="C533" s="4">
        <v>154</v>
      </c>
      <c r="D533" s="58">
        <v>4</v>
      </c>
      <c r="E533" s="28">
        <f>VLOOKUP(FACT_INCLUDES[[#This Row],[Order ID]], ORDERS[], 2)</f>
        <v>40503.552004887948</v>
      </c>
      <c r="F533" s="28">
        <f>VLOOKUP(FACT_INCLUDES[[#This Row],[Order ID]], ORDERS[], 3)</f>
        <v>40503.552004887948</v>
      </c>
      <c r="G533" s="4" t="str">
        <f>VLOOKUP(FACT_INCLUDES[[#This Row],[Order ID]], ORDERS[], 4)</f>
        <v>In-Store</v>
      </c>
      <c r="H533" s="4" t="str">
        <f>VLOOKUP(FACT_INCLUDES[[#This Row],[Order ID]], ORDERS[], 5)</f>
        <v>LIL4441@gmail.com</v>
      </c>
      <c r="I533" s="4">
        <f>VLOOKUP(FACT_INCLUDES[[#This Row],[Order ID]], ORDERS[], 6)</f>
        <v>40</v>
      </c>
      <c r="J533" s="54">
        <f>VLOOKUP(FACT_INCLUDES[[#This Row],[Order ID]], ORDERS[], 7)</f>
        <v>0</v>
      </c>
      <c r="K533" s="33">
        <v>0</v>
      </c>
      <c r="L533" s="4">
        <f>VLOOKUP(FACT_INCLUDES[[#This Row],[DW Version]], VERSIONS[], 2)</f>
        <v>15</v>
      </c>
      <c r="M533" s="4">
        <f>VLOOKUP(FACT_INCLUDES[[#This Row],[DW Version]], VERSIONS[], 3)</f>
        <v>9</v>
      </c>
      <c r="N533" s="4" t="str">
        <f>VLOOKUP(FACT_INCLUDES[[#This Row],[DW Version]], VERSIONS[], 4)</f>
        <v>white</v>
      </c>
      <c r="O533" s="51">
        <f>VLOOKUP(FACT_INCLUDES[[#This Row],[DW Version]], VERSIONS[], 5)</f>
        <v>293.59585527273117</v>
      </c>
      <c r="P533" s="4" t="str">
        <f>VLOOKUP(FACT_INCLUDES[[#This Row],[DW Version]], VERSIONS[], 6)</f>
        <v>Sportswear Club Fleece</v>
      </c>
      <c r="Q533" s="4" t="str">
        <f>VLOOKUP(FACT_INCLUDES[[#This Row],[DW Version]], VERSIONS[], 7)</f>
        <v>Apparel</v>
      </c>
      <c r="R533" s="51">
        <f>FACT_INCLUDES[[#This Row],[Version Price]]*FACT_INCLUDES[[#This Row],[Quantity]]</f>
        <v>1174.3834210909247</v>
      </c>
      <c r="S533" s="51">
        <f>FACT_INCLUDES[[#This Row],[Amount]]*(1-FACT_INCLUDES[[#This Row],[Order Discount]])</f>
        <v>1174.3834210909247</v>
      </c>
      <c r="T533" s="51">
        <f t="shared" si="8"/>
        <v>2988.824826292649</v>
      </c>
      <c r="U533" s="57">
        <f>FACT_INCLUDES[[#This Row],[Income]]/FACT_INCLUDES[[#This Row],[Total Order Income]]</f>
        <v>0.39292480802484325</v>
      </c>
      <c r="V533" s="33">
        <f>IF(FACT_INCLUDES[[#This Row],[Order Gap]]&gt;10, 1, 0)/COUNTIFS(FACT_INCLUDES[Order ID], FACT_INCLUDES[[#This Row],[Order ID]])</f>
        <v>0</v>
      </c>
      <c r="W533" s="33">
        <f>IF(FACT_INCLUDES[[#This Row],[Order Type]]="Online", 1, 0)/COUNTIFS(FACT_INCLUDES[Order ID], FACT_INCLUDES[[#This Row],[Order ID]])</f>
        <v>0</v>
      </c>
      <c r="X533" s="52">
        <v>622.92049798867822</v>
      </c>
      <c r="Y533" s="52">
        <v>512.63993048277621</v>
      </c>
      <c r="Z533" s="64">
        <f>IF(FACT_INCLUDES[[#This Row],[Order Type]]="Online", 1, 0)*FACT_INCLUDES[[#This Row],[Income]]</f>
        <v>0</v>
      </c>
    </row>
    <row r="534" spans="1:26" x14ac:dyDescent="0.3">
      <c r="A534" s="4">
        <v>1984</v>
      </c>
      <c r="B534" s="4">
        <v>995</v>
      </c>
      <c r="C534" s="4">
        <v>433</v>
      </c>
      <c r="D534" s="58">
        <v>3</v>
      </c>
      <c r="E534" s="28">
        <f>VLOOKUP(FACT_INCLUDES[[#This Row],[Order ID]], ORDERS[], 2)</f>
        <v>40503.552004887948</v>
      </c>
      <c r="F534" s="28">
        <f>VLOOKUP(FACT_INCLUDES[[#This Row],[Order ID]], ORDERS[], 3)</f>
        <v>40503.552004887948</v>
      </c>
      <c r="G534" s="4" t="str">
        <f>VLOOKUP(FACT_INCLUDES[[#This Row],[Order ID]], ORDERS[], 4)</f>
        <v>In-Store</v>
      </c>
      <c r="H534" s="4" t="str">
        <f>VLOOKUP(FACT_INCLUDES[[#This Row],[Order ID]], ORDERS[], 5)</f>
        <v>LIL4441@gmail.com</v>
      </c>
      <c r="I534" s="4">
        <f>VLOOKUP(FACT_INCLUDES[[#This Row],[Order ID]], ORDERS[], 6)</f>
        <v>40</v>
      </c>
      <c r="J534" s="54">
        <f>VLOOKUP(FACT_INCLUDES[[#This Row],[Order ID]], ORDERS[], 7)</f>
        <v>0</v>
      </c>
      <c r="K534" s="33">
        <v>0</v>
      </c>
      <c r="L534" s="4">
        <f>VLOOKUP(FACT_INCLUDES[[#This Row],[DW Version]], VERSIONS[], 2)</f>
        <v>45</v>
      </c>
      <c r="M534" s="4">
        <f>VLOOKUP(FACT_INCLUDES[[#This Row],[DW Version]], VERSIONS[], 3)</f>
        <v>3.5</v>
      </c>
      <c r="N534" s="4" t="str">
        <f>VLOOKUP(FACT_INCLUDES[[#This Row],[DW Version]], VERSIONS[], 4)</f>
        <v>white</v>
      </c>
      <c r="O534" s="51">
        <f>VLOOKUP(FACT_INCLUDES[[#This Row],[DW Version]], VERSIONS[], 5)</f>
        <v>287.54224763082709</v>
      </c>
      <c r="P534" s="4" t="str">
        <f>VLOOKUP(FACT_INCLUDES[[#This Row],[DW Version]], VERSIONS[], 6)</f>
        <v>Vapor Cage 4</v>
      </c>
      <c r="Q534" s="4" t="str">
        <f>VLOOKUP(FACT_INCLUDES[[#This Row],[DW Version]], VERSIONS[], 7)</f>
        <v>Shoe</v>
      </c>
      <c r="R534" s="51">
        <f>FACT_INCLUDES[[#This Row],[Version Price]]*FACT_INCLUDES[[#This Row],[Quantity]]</f>
        <v>862.62674289248127</v>
      </c>
      <c r="S534" s="51">
        <f>FACT_INCLUDES[[#This Row],[Amount]]*(1-FACT_INCLUDES[[#This Row],[Order Discount]])</f>
        <v>862.62674289248127</v>
      </c>
      <c r="T534" s="51">
        <f t="shared" si="8"/>
        <v>2988.824826292649</v>
      </c>
      <c r="U534" s="57">
        <f>FACT_INCLUDES[[#This Row],[Income]]/FACT_INCLUDES[[#This Row],[Total Order Income]]</f>
        <v>0.2886173640234671</v>
      </c>
      <c r="V534" s="33">
        <f>IF(FACT_INCLUDES[[#This Row],[Order Gap]]&gt;10, 1, 0)/COUNTIFS(FACT_INCLUDES[Order ID], FACT_INCLUDES[[#This Row],[Order ID]])</f>
        <v>0</v>
      </c>
      <c r="W534" s="33">
        <f>IF(FACT_INCLUDES[[#This Row],[Order Type]]="Online", 1, 0)/COUNTIFS(FACT_INCLUDES[Order ID], FACT_INCLUDES[[#This Row],[Order ID]])</f>
        <v>0</v>
      </c>
      <c r="X534" s="52">
        <v>622.92049798867822</v>
      </c>
      <c r="Y534" s="52">
        <v>512.63993048277621</v>
      </c>
      <c r="Z534" s="64">
        <f>IF(FACT_INCLUDES[[#This Row],[Order Type]]="Online", 1, 0)*FACT_INCLUDES[[#This Row],[Income]]</f>
        <v>0</v>
      </c>
    </row>
    <row r="535" spans="1:26" x14ac:dyDescent="0.3">
      <c r="A535" s="4">
        <v>1985</v>
      </c>
      <c r="B535" s="4">
        <v>995</v>
      </c>
      <c r="C535" s="4">
        <v>526</v>
      </c>
      <c r="D535" s="58">
        <v>1</v>
      </c>
      <c r="E535" s="28">
        <f>VLOOKUP(FACT_INCLUDES[[#This Row],[Order ID]], ORDERS[], 2)</f>
        <v>40503.552004887948</v>
      </c>
      <c r="F535" s="28">
        <f>VLOOKUP(FACT_INCLUDES[[#This Row],[Order ID]], ORDERS[], 3)</f>
        <v>40503.552004887948</v>
      </c>
      <c r="G535" s="4" t="str">
        <f>VLOOKUP(FACT_INCLUDES[[#This Row],[Order ID]], ORDERS[], 4)</f>
        <v>In-Store</v>
      </c>
      <c r="H535" s="4" t="str">
        <f>VLOOKUP(FACT_INCLUDES[[#This Row],[Order ID]], ORDERS[], 5)</f>
        <v>LIL4441@gmail.com</v>
      </c>
      <c r="I535" s="4">
        <f>VLOOKUP(FACT_INCLUDES[[#This Row],[Order ID]], ORDERS[], 6)</f>
        <v>40</v>
      </c>
      <c r="J535" s="54">
        <f>VLOOKUP(FACT_INCLUDES[[#This Row],[Order ID]], ORDERS[], 7)</f>
        <v>0</v>
      </c>
      <c r="K535" s="33">
        <v>0</v>
      </c>
      <c r="L535" s="4">
        <f>VLOOKUP(FACT_INCLUDES[[#This Row],[DW Version]], VERSIONS[], 2)</f>
        <v>54</v>
      </c>
      <c r="M535" s="4">
        <f>VLOOKUP(FACT_INCLUDES[[#This Row],[DW Version]], VERSIONS[], 3)</f>
        <v>12</v>
      </c>
      <c r="N535" s="4" t="str">
        <f>VLOOKUP(FACT_INCLUDES[[#This Row],[DW Version]], VERSIONS[], 4)</f>
        <v>black</v>
      </c>
      <c r="O535" s="51">
        <f>VLOOKUP(FACT_INCLUDES[[#This Row],[DW Version]], VERSIONS[], 5)</f>
        <v>388.59867249215353</v>
      </c>
      <c r="P535" s="4" t="str">
        <f>VLOOKUP(FACT_INCLUDES[[#This Row],[DW Version]], VERSIONS[], 6)</f>
        <v>Legend React</v>
      </c>
      <c r="Q535" s="4" t="str">
        <f>VLOOKUP(FACT_INCLUDES[[#This Row],[DW Version]], VERSIONS[], 7)</f>
        <v>Shoe</v>
      </c>
      <c r="R535" s="51">
        <f>FACT_INCLUDES[[#This Row],[Version Price]]*FACT_INCLUDES[[#This Row],[Quantity]]</f>
        <v>388.59867249215353</v>
      </c>
      <c r="S535" s="51">
        <f>FACT_INCLUDES[[#This Row],[Amount]]*(1-FACT_INCLUDES[[#This Row],[Order Discount]])</f>
        <v>388.59867249215353</v>
      </c>
      <c r="T535" s="51">
        <f t="shared" si="8"/>
        <v>2988.824826292649</v>
      </c>
      <c r="U535" s="57">
        <f>FACT_INCLUDES[[#This Row],[Income]]/FACT_INCLUDES[[#This Row],[Total Order Income]]</f>
        <v>0.13001721247550427</v>
      </c>
      <c r="V535" s="33">
        <f>IF(FACT_INCLUDES[[#This Row],[Order Gap]]&gt;10, 1, 0)/COUNTIFS(FACT_INCLUDES[Order ID], FACT_INCLUDES[[#This Row],[Order ID]])</f>
        <v>0</v>
      </c>
      <c r="W535" s="33">
        <f>IF(FACT_INCLUDES[[#This Row],[Order Type]]="Online", 1, 0)/COUNTIFS(FACT_INCLUDES[Order ID], FACT_INCLUDES[[#This Row],[Order ID]])</f>
        <v>0</v>
      </c>
      <c r="X535" s="52">
        <v>622.92049798867822</v>
      </c>
      <c r="Y535" s="52">
        <v>512.63993048277621</v>
      </c>
      <c r="Z535" s="64">
        <f>IF(FACT_INCLUDES[[#This Row],[Order Type]]="Online", 1, 0)*FACT_INCLUDES[[#This Row],[Income]]</f>
        <v>0</v>
      </c>
    </row>
    <row r="536" spans="1:26" x14ac:dyDescent="0.3">
      <c r="A536" s="4">
        <v>1986</v>
      </c>
      <c r="B536" s="4">
        <v>995</v>
      </c>
      <c r="C536" s="4">
        <v>736</v>
      </c>
      <c r="D536" s="58">
        <v>2</v>
      </c>
      <c r="E536" s="28">
        <f>VLOOKUP(FACT_INCLUDES[[#This Row],[Order ID]], ORDERS[], 2)</f>
        <v>40503.552004887948</v>
      </c>
      <c r="F536" s="28">
        <f>VLOOKUP(FACT_INCLUDES[[#This Row],[Order ID]], ORDERS[], 3)</f>
        <v>40503.552004887948</v>
      </c>
      <c r="G536" s="4" t="str">
        <f>VLOOKUP(FACT_INCLUDES[[#This Row],[Order ID]], ORDERS[], 4)</f>
        <v>In-Store</v>
      </c>
      <c r="H536" s="4" t="str">
        <f>VLOOKUP(FACT_INCLUDES[[#This Row],[Order ID]], ORDERS[], 5)</f>
        <v>LIL4441@gmail.com</v>
      </c>
      <c r="I536" s="4">
        <f>VLOOKUP(FACT_INCLUDES[[#This Row],[Order ID]], ORDERS[], 6)</f>
        <v>40</v>
      </c>
      <c r="J536" s="54">
        <f>VLOOKUP(FACT_INCLUDES[[#This Row],[Order ID]], ORDERS[], 7)</f>
        <v>0</v>
      </c>
      <c r="K536" s="33">
        <v>0</v>
      </c>
      <c r="L536" s="4">
        <f>VLOOKUP(FACT_INCLUDES[[#This Row],[DW Version]], VERSIONS[], 2)</f>
        <v>75</v>
      </c>
      <c r="M536" s="4">
        <f>VLOOKUP(FACT_INCLUDES[[#This Row],[DW Version]], VERSIONS[], 3)</f>
        <v>10.5</v>
      </c>
      <c r="N536" s="4" t="str">
        <f>VLOOKUP(FACT_INCLUDES[[#This Row],[DW Version]], VERSIONS[], 4)</f>
        <v>dark purple</v>
      </c>
      <c r="O536" s="51">
        <f>VLOOKUP(FACT_INCLUDES[[#This Row],[DW Version]], VERSIONS[], 5)</f>
        <v>281.60799490854464</v>
      </c>
      <c r="P536" s="4" t="str">
        <f>VLOOKUP(FACT_INCLUDES[[#This Row],[DW Version]], VERSIONS[], 6)</f>
        <v>React Presto</v>
      </c>
      <c r="Q536" s="4" t="str">
        <f>VLOOKUP(FACT_INCLUDES[[#This Row],[DW Version]], VERSIONS[], 7)</f>
        <v>Shoe</v>
      </c>
      <c r="R536" s="51">
        <f>FACT_INCLUDES[[#This Row],[Version Price]]*FACT_INCLUDES[[#This Row],[Quantity]]</f>
        <v>563.21598981708928</v>
      </c>
      <c r="S536" s="51">
        <f>FACT_INCLUDES[[#This Row],[Amount]]*(1-FACT_INCLUDES[[#This Row],[Order Discount]])</f>
        <v>563.21598981708928</v>
      </c>
      <c r="T536" s="51">
        <f t="shared" si="8"/>
        <v>2988.824826292649</v>
      </c>
      <c r="U536" s="57">
        <f>FACT_INCLUDES[[#This Row],[Income]]/FACT_INCLUDES[[#This Row],[Total Order Income]]</f>
        <v>0.18844061547618526</v>
      </c>
      <c r="V536" s="33">
        <f>IF(FACT_INCLUDES[[#This Row],[Order Gap]]&gt;10, 1, 0)/COUNTIFS(FACT_INCLUDES[Order ID], FACT_INCLUDES[[#This Row],[Order ID]])</f>
        <v>0</v>
      </c>
      <c r="W536" s="33">
        <f>IF(FACT_INCLUDES[[#This Row],[Order Type]]="Online", 1, 0)/COUNTIFS(FACT_INCLUDES[Order ID], FACT_INCLUDES[[#This Row],[Order ID]])</f>
        <v>0</v>
      </c>
      <c r="X536" s="52">
        <v>622.92049798867822</v>
      </c>
      <c r="Y536" s="52">
        <v>512.63993048277621</v>
      </c>
      <c r="Z536" s="64">
        <f>IF(FACT_INCLUDES[[#This Row],[Order Type]]="Online", 1, 0)*FACT_INCLUDES[[#This Row],[Income]]</f>
        <v>0</v>
      </c>
    </row>
    <row r="537" spans="1:26" x14ac:dyDescent="0.3">
      <c r="A537" s="4">
        <v>1991</v>
      </c>
      <c r="B537" s="4">
        <v>999</v>
      </c>
      <c r="C537" s="4">
        <v>33</v>
      </c>
      <c r="D537" s="58">
        <v>4</v>
      </c>
      <c r="E537" s="28">
        <f>VLOOKUP(FACT_INCLUDES[[#This Row],[Order ID]], ORDERS[], 2)</f>
        <v>40526.723012945993</v>
      </c>
      <c r="F537" s="28">
        <f>VLOOKUP(FACT_INCLUDES[[#This Row],[Order ID]], ORDERS[], 3)</f>
        <v>40526.723012945993</v>
      </c>
      <c r="G537" s="4" t="str">
        <f>VLOOKUP(FACT_INCLUDES[[#This Row],[Order ID]], ORDERS[], 4)</f>
        <v>In-Store</v>
      </c>
      <c r="H537" s="4" t="str">
        <f>VLOOKUP(FACT_INCLUDES[[#This Row],[Order ID]], ORDERS[], 5)</f>
        <v>OTJ6203@gmail.com</v>
      </c>
      <c r="I537" s="4">
        <f>VLOOKUP(FACT_INCLUDES[[#This Row],[Order ID]], ORDERS[], 6)</f>
        <v>49</v>
      </c>
      <c r="J537" s="54">
        <f>VLOOKUP(FACT_INCLUDES[[#This Row],[Order ID]], ORDERS[], 7)</f>
        <v>0</v>
      </c>
      <c r="K537" s="33">
        <v>0</v>
      </c>
      <c r="L537" s="4">
        <f>VLOOKUP(FACT_INCLUDES[[#This Row],[DW Version]], VERSIONS[], 2)</f>
        <v>3</v>
      </c>
      <c r="M537" s="4">
        <f>VLOOKUP(FACT_INCLUDES[[#This Row],[DW Version]], VERSIONS[], 3)</f>
        <v>9</v>
      </c>
      <c r="N537" s="4" t="str">
        <f>VLOOKUP(FACT_INCLUDES[[#This Row],[DW Version]], VERSIONS[], 4)</f>
        <v>black</v>
      </c>
      <c r="O537" s="51">
        <f>VLOOKUP(FACT_INCLUDES[[#This Row],[DW Version]], VERSIONS[], 5)</f>
        <v>41.972378177199204</v>
      </c>
      <c r="P537" s="4" t="str">
        <f>VLOOKUP(FACT_INCLUDES[[#This Row],[DW Version]], VERSIONS[], 6)</f>
        <v>Dri-FIT Shirt</v>
      </c>
      <c r="Q537" s="4" t="str">
        <f>VLOOKUP(FACT_INCLUDES[[#This Row],[DW Version]], VERSIONS[], 7)</f>
        <v>Apparel</v>
      </c>
      <c r="R537" s="51">
        <f>FACT_INCLUDES[[#This Row],[Version Price]]*FACT_INCLUDES[[#This Row],[Quantity]]</f>
        <v>167.88951270879681</v>
      </c>
      <c r="S537" s="51">
        <f>FACT_INCLUDES[[#This Row],[Amount]]*(1-FACT_INCLUDES[[#This Row],[Order Discount]])</f>
        <v>167.88951270879681</v>
      </c>
      <c r="T537" s="51">
        <f t="shared" si="8"/>
        <v>1413.2090876215366</v>
      </c>
      <c r="U537" s="57">
        <f>FACT_INCLUDES[[#This Row],[Income]]/FACT_INCLUDES[[#This Row],[Total Order Income]]</f>
        <v>0.11880019324766637</v>
      </c>
      <c r="V537" s="33">
        <f>IF(FACT_INCLUDES[[#This Row],[Order Gap]]&gt;10, 1, 0)/COUNTIFS(FACT_INCLUDES[Order ID], FACT_INCLUDES[[#This Row],[Order ID]])</f>
        <v>0</v>
      </c>
      <c r="W537" s="33">
        <f>IF(FACT_INCLUDES[[#This Row],[Order Type]]="Online", 1, 0)/COUNTIFS(FACT_INCLUDES[Order ID], FACT_INCLUDES[[#This Row],[Order ID]])</f>
        <v>0</v>
      </c>
      <c r="X537" s="52">
        <v>622.92049798867822</v>
      </c>
      <c r="Y537" s="52">
        <v>512.63993048277621</v>
      </c>
      <c r="Z537" s="64">
        <f>IF(FACT_INCLUDES[[#This Row],[Order Type]]="Online", 1, 0)*FACT_INCLUDES[[#This Row],[Income]]</f>
        <v>0</v>
      </c>
    </row>
    <row r="538" spans="1:26" x14ac:dyDescent="0.3">
      <c r="A538" s="4">
        <v>1992</v>
      </c>
      <c r="B538" s="4">
        <v>999</v>
      </c>
      <c r="C538" s="4">
        <v>621</v>
      </c>
      <c r="D538" s="58">
        <v>4</v>
      </c>
      <c r="E538" s="28">
        <f>VLOOKUP(FACT_INCLUDES[[#This Row],[Order ID]], ORDERS[], 2)</f>
        <v>40526.723012945993</v>
      </c>
      <c r="F538" s="28">
        <f>VLOOKUP(FACT_INCLUDES[[#This Row],[Order ID]], ORDERS[], 3)</f>
        <v>40526.723012945993</v>
      </c>
      <c r="G538" s="4" t="str">
        <f>VLOOKUP(FACT_INCLUDES[[#This Row],[Order ID]], ORDERS[], 4)</f>
        <v>In-Store</v>
      </c>
      <c r="H538" s="4" t="str">
        <f>VLOOKUP(FACT_INCLUDES[[#This Row],[Order ID]], ORDERS[], 5)</f>
        <v>OTJ6203@gmail.com</v>
      </c>
      <c r="I538" s="4">
        <f>VLOOKUP(FACT_INCLUDES[[#This Row],[Order ID]], ORDERS[], 6)</f>
        <v>49</v>
      </c>
      <c r="J538" s="54">
        <f>VLOOKUP(FACT_INCLUDES[[#This Row],[Order ID]], ORDERS[], 7)</f>
        <v>0</v>
      </c>
      <c r="K538" s="33">
        <v>0</v>
      </c>
      <c r="L538" s="4">
        <f>VLOOKUP(FACT_INCLUDES[[#This Row],[DW Version]], VERSIONS[], 2)</f>
        <v>63</v>
      </c>
      <c r="M538" s="4">
        <f>VLOOKUP(FACT_INCLUDES[[#This Row],[DW Version]], VERSIONS[], 3)</f>
        <v>6</v>
      </c>
      <c r="N538" s="4" t="str">
        <f>VLOOKUP(FACT_INCLUDES[[#This Row],[DW Version]], VERSIONS[], 4)</f>
        <v>black</v>
      </c>
      <c r="O538" s="51">
        <f>VLOOKUP(FACT_INCLUDES[[#This Row],[DW Version]], VERSIONS[], 5)</f>
        <v>174.35730643435281</v>
      </c>
      <c r="P538" s="4" t="str">
        <f>VLOOKUP(FACT_INCLUDES[[#This Row],[DW Version]], VERSIONS[], 6)</f>
        <v>CTR360</v>
      </c>
      <c r="Q538" s="4" t="str">
        <f>VLOOKUP(FACT_INCLUDES[[#This Row],[DW Version]], VERSIONS[], 7)</f>
        <v>Shoe</v>
      </c>
      <c r="R538" s="51">
        <f>FACT_INCLUDES[[#This Row],[Version Price]]*FACT_INCLUDES[[#This Row],[Quantity]]</f>
        <v>697.42922573741123</v>
      </c>
      <c r="S538" s="51">
        <f>FACT_INCLUDES[[#This Row],[Amount]]*(1-FACT_INCLUDES[[#This Row],[Order Discount]])</f>
        <v>697.42922573741123</v>
      </c>
      <c r="T538" s="51">
        <f t="shared" si="8"/>
        <v>1413.2090876215366</v>
      </c>
      <c r="U538" s="57">
        <f>FACT_INCLUDES[[#This Row],[Income]]/FACT_INCLUDES[[#This Row],[Total Order Income]]</f>
        <v>0.49350745890772657</v>
      </c>
      <c r="V538" s="33">
        <f>IF(FACT_INCLUDES[[#This Row],[Order Gap]]&gt;10, 1, 0)/COUNTIFS(FACT_INCLUDES[Order ID], FACT_INCLUDES[[#This Row],[Order ID]])</f>
        <v>0</v>
      </c>
      <c r="W538" s="33">
        <f>IF(FACT_INCLUDES[[#This Row],[Order Type]]="Online", 1, 0)/COUNTIFS(FACT_INCLUDES[Order ID], FACT_INCLUDES[[#This Row],[Order ID]])</f>
        <v>0</v>
      </c>
      <c r="X538" s="52">
        <v>622.92049798867822</v>
      </c>
      <c r="Y538" s="52">
        <v>512.63993048277621</v>
      </c>
      <c r="Z538" s="64">
        <f>IF(FACT_INCLUDES[[#This Row],[Order Type]]="Online", 1, 0)*FACT_INCLUDES[[#This Row],[Income]]</f>
        <v>0</v>
      </c>
    </row>
    <row r="539" spans="1:26" x14ac:dyDescent="0.3">
      <c r="A539" s="4">
        <v>1993</v>
      </c>
      <c r="B539" s="4">
        <v>999</v>
      </c>
      <c r="C539" s="4">
        <v>822</v>
      </c>
      <c r="D539" s="58">
        <v>3</v>
      </c>
      <c r="E539" s="28">
        <f>VLOOKUP(FACT_INCLUDES[[#This Row],[Order ID]], ORDERS[], 2)</f>
        <v>40526.723012945993</v>
      </c>
      <c r="F539" s="28">
        <f>VLOOKUP(FACT_INCLUDES[[#This Row],[Order ID]], ORDERS[], 3)</f>
        <v>40526.723012945993</v>
      </c>
      <c r="G539" s="4" t="str">
        <f>VLOOKUP(FACT_INCLUDES[[#This Row],[Order ID]], ORDERS[], 4)</f>
        <v>In-Store</v>
      </c>
      <c r="H539" s="4" t="str">
        <f>VLOOKUP(FACT_INCLUDES[[#This Row],[Order ID]], ORDERS[], 5)</f>
        <v>OTJ6203@gmail.com</v>
      </c>
      <c r="I539" s="4">
        <f>VLOOKUP(FACT_INCLUDES[[#This Row],[Order ID]], ORDERS[], 6)</f>
        <v>49</v>
      </c>
      <c r="J539" s="54">
        <f>VLOOKUP(FACT_INCLUDES[[#This Row],[Order ID]], ORDERS[], 7)</f>
        <v>0</v>
      </c>
      <c r="K539" s="33">
        <v>0</v>
      </c>
      <c r="L539" s="4">
        <f>VLOOKUP(FACT_INCLUDES[[#This Row],[DW Version]], VERSIONS[], 2)</f>
        <v>83</v>
      </c>
      <c r="M539" s="4">
        <f>VLOOKUP(FACT_INCLUDES[[#This Row],[DW Version]], VERSIONS[], 3)</f>
        <v>11</v>
      </c>
      <c r="N539" s="4" t="str">
        <f>VLOOKUP(FACT_INCLUDES[[#This Row],[DW Version]], VERSIONS[], 4)</f>
        <v>silver</v>
      </c>
      <c r="O539" s="51">
        <f>VLOOKUP(FACT_INCLUDES[[#This Row],[DW Version]], VERSIONS[], 5)</f>
        <v>182.63011639177614</v>
      </c>
      <c r="P539" s="4" t="str">
        <f>VLOOKUP(FACT_INCLUDES[[#This Row],[DW Version]], VERSIONS[], 6)</f>
        <v>Dri-FIT Academy Pants</v>
      </c>
      <c r="Q539" s="4" t="str">
        <f>VLOOKUP(FACT_INCLUDES[[#This Row],[DW Version]], VERSIONS[], 7)</f>
        <v>Apparel</v>
      </c>
      <c r="R539" s="51">
        <f>FACT_INCLUDES[[#This Row],[Version Price]]*FACT_INCLUDES[[#This Row],[Quantity]]</f>
        <v>547.89034917532842</v>
      </c>
      <c r="S539" s="51">
        <f>FACT_INCLUDES[[#This Row],[Amount]]*(1-FACT_INCLUDES[[#This Row],[Order Discount]])</f>
        <v>547.89034917532842</v>
      </c>
      <c r="T539" s="51">
        <f t="shared" si="8"/>
        <v>1413.2090876215366</v>
      </c>
      <c r="U539" s="57">
        <f>FACT_INCLUDES[[#This Row],[Income]]/FACT_INCLUDES[[#This Row],[Total Order Income]]</f>
        <v>0.38769234784460699</v>
      </c>
      <c r="V539" s="33">
        <f>IF(FACT_INCLUDES[[#This Row],[Order Gap]]&gt;10, 1, 0)/COUNTIFS(FACT_INCLUDES[Order ID], FACT_INCLUDES[[#This Row],[Order ID]])</f>
        <v>0</v>
      </c>
      <c r="W539" s="33">
        <f>IF(FACT_INCLUDES[[#This Row],[Order Type]]="Online", 1, 0)/COUNTIFS(FACT_INCLUDES[Order ID], FACT_INCLUDES[[#This Row],[Order ID]])</f>
        <v>0</v>
      </c>
      <c r="X539" s="52">
        <v>622.92049798867822</v>
      </c>
      <c r="Y539" s="52">
        <v>512.63993048277621</v>
      </c>
      <c r="Z539" s="64">
        <f>IF(FACT_INCLUDES[[#This Row],[Order Type]]="Online", 1, 0)*FACT_INCLUDES[[#This Row],[Income]]</f>
        <v>0</v>
      </c>
    </row>
    <row r="540" spans="1:26" x14ac:dyDescent="0.3">
      <c r="A540" s="4">
        <v>2003</v>
      </c>
      <c r="B540" s="4">
        <v>1008</v>
      </c>
      <c r="C540" s="4">
        <v>505</v>
      </c>
      <c r="D540" s="58">
        <v>3</v>
      </c>
      <c r="E540" s="28">
        <f>VLOOKUP(FACT_INCLUDES[[#This Row],[Order ID]], ORDERS[], 2)</f>
        <v>40190.267333634743</v>
      </c>
      <c r="F540" s="28">
        <f>VLOOKUP(FACT_INCLUDES[[#This Row],[Order ID]], ORDERS[], 3)</f>
        <v>40204.267333634743</v>
      </c>
      <c r="G540" s="4" t="str">
        <f>VLOOKUP(FACT_INCLUDES[[#This Row],[Order ID]], ORDERS[], 4)</f>
        <v>Online</v>
      </c>
      <c r="H540" s="4" t="str">
        <f>VLOOKUP(FACT_INCLUDES[[#This Row],[Order ID]], ORDERS[], 5)</f>
        <v>AKZ5088@gmail.com</v>
      </c>
      <c r="I540" s="4">
        <f>VLOOKUP(FACT_INCLUDES[[#This Row],[Order ID]], ORDERS[], 6)</f>
        <v>0</v>
      </c>
      <c r="J540" s="54">
        <f>VLOOKUP(FACT_INCLUDES[[#This Row],[Order ID]], ORDERS[], 7)</f>
        <v>0</v>
      </c>
      <c r="K540" s="33">
        <v>14</v>
      </c>
      <c r="L540" s="4">
        <f>VLOOKUP(FACT_INCLUDES[[#This Row],[DW Version]], VERSIONS[], 2)</f>
        <v>53</v>
      </c>
      <c r="M540" s="4">
        <f>VLOOKUP(FACT_INCLUDES[[#This Row],[DW Version]], VERSIONS[], 3)</f>
        <v>6</v>
      </c>
      <c r="N540" s="4" t="str">
        <f>VLOOKUP(FACT_INCLUDES[[#This Row],[DW Version]], VERSIONS[], 4)</f>
        <v>purple</v>
      </c>
      <c r="O540" s="51">
        <f>VLOOKUP(FACT_INCLUDES[[#This Row],[DW Version]], VERSIONS[], 5)</f>
        <v>180.28121878300493</v>
      </c>
      <c r="P540" s="4" t="str">
        <f>VLOOKUP(FACT_INCLUDES[[#This Row],[DW Version]], VERSIONS[], 6)</f>
        <v>Flex Stride Shorts</v>
      </c>
      <c r="Q540" s="4" t="str">
        <f>VLOOKUP(FACT_INCLUDES[[#This Row],[DW Version]], VERSIONS[], 7)</f>
        <v>Apparel</v>
      </c>
      <c r="R540" s="51">
        <f>FACT_INCLUDES[[#This Row],[Version Price]]*FACT_INCLUDES[[#This Row],[Quantity]]</f>
        <v>540.84365634901474</v>
      </c>
      <c r="S540" s="51">
        <f>FACT_INCLUDES[[#This Row],[Amount]]*(1-FACT_INCLUDES[[#This Row],[Order Discount]])</f>
        <v>540.84365634901474</v>
      </c>
      <c r="T540" s="51">
        <f t="shared" si="8"/>
        <v>540.84365634901474</v>
      </c>
      <c r="U540" s="57">
        <f>FACT_INCLUDES[[#This Row],[Income]]/FACT_INCLUDES[[#This Row],[Total Order Income]]</f>
        <v>1</v>
      </c>
      <c r="V540" s="33">
        <f>IF(FACT_INCLUDES[[#This Row],[Order Gap]]&gt;10, 1, 0)/COUNTIFS(FACT_INCLUDES[Order ID], FACT_INCLUDES[[#This Row],[Order ID]])</f>
        <v>1</v>
      </c>
      <c r="W540" s="33">
        <f>IF(FACT_INCLUDES[[#This Row],[Order Type]]="Online", 1, 0)/COUNTIFS(FACT_INCLUDES[Order ID], FACT_INCLUDES[[#This Row],[Order ID]])</f>
        <v>1</v>
      </c>
      <c r="X540" s="52">
        <v>622.92049798867822</v>
      </c>
      <c r="Y540" s="52">
        <v>512.63993048277621</v>
      </c>
      <c r="Z540" s="64">
        <f>IF(FACT_INCLUDES[[#This Row],[Order Type]]="Online", 1, 0)*FACT_INCLUDES[[#This Row],[Income]]</f>
        <v>540.84365634901474</v>
      </c>
    </row>
    <row r="541" spans="1:26" x14ac:dyDescent="0.3">
      <c r="A541" s="4">
        <v>2013</v>
      </c>
      <c r="B541" s="4">
        <v>1018</v>
      </c>
      <c r="C541" s="4">
        <v>365</v>
      </c>
      <c r="D541" s="58">
        <v>5</v>
      </c>
      <c r="E541" s="28">
        <f>VLOOKUP(FACT_INCLUDES[[#This Row],[Order ID]], ORDERS[], 2)</f>
        <v>40181.959533655077</v>
      </c>
      <c r="F541" s="28">
        <f>VLOOKUP(FACT_INCLUDES[[#This Row],[Order ID]], ORDERS[], 3)</f>
        <v>40196.959533655077</v>
      </c>
      <c r="G541" s="4" t="str">
        <f>VLOOKUP(FACT_INCLUDES[[#This Row],[Order ID]], ORDERS[], 4)</f>
        <v>Online</v>
      </c>
      <c r="H541" s="4" t="str">
        <f>VLOOKUP(FACT_INCLUDES[[#This Row],[Order ID]], ORDERS[], 5)</f>
        <v>OMX4387@gmail.com</v>
      </c>
      <c r="I541" s="4">
        <f>VLOOKUP(FACT_INCLUDES[[#This Row],[Order ID]], ORDERS[], 6)</f>
        <v>0</v>
      </c>
      <c r="J541" s="54">
        <f>VLOOKUP(FACT_INCLUDES[[#This Row],[Order ID]], ORDERS[], 7)</f>
        <v>0</v>
      </c>
      <c r="K541" s="33">
        <v>15</v>
      </c>
      <c r="L541" s="4">
        <f>VLOOKUP(FACT_INCLUDES[[#This Row],[DW Version]], VERSIONS[], 2)</f>
        <v>37</v>
      </c>
      <c r="M541" s="4">
        <f>VLOOKUP(FACT_INCLUDES[[#This Row],[DW Version]], VERSIONS[], 3)</f>
        <v>5</v>
      </c>
      <c r="N541" s="4" t="str">
        <f>VLOOKUP(FACT_INCLUDES[[#This Row],[DW Version]], VERSIONS[], 4)</f>
        <v>white</v>
      </c>
      <c r="O541" s="51">
        <f>VLOOKUP(FACT_INCLUDES[[#This Row],[DW Version]], VERSIONS[], 5)</f>
        <v>146.85944862451157</v>
      </c>
      <c r="P541" s="4" t="str">
        <f>VLOOKUP(FACT_INCLUDES[[#This Row],[DW Version]], VERSIONS[], 6)</f>
        <v>Air Zoom Winflo</v>
      </c>
      <c r="Q541" s="4" t="str">
        <f>VLOOKUP(FACT_INCLUDES[[#This Row],[DW Version]], VERSIONS[], 7)</f>
        <v>Shoe</v>
      </c>
      <c r="R541" s="51">
        <f>FACT_INCLUDES[[#This Row],[Version Price]]*FACT_INCLUDES[[#This Row],[Quantity]]</f>
        <v>734.2972431225578</v>
      </c>
      <c r="S541" s="51">
        <f>FACT_INCLUDES[[#This Row],[Amount]]*(1-FACT_INCLUDES[[#This Row],[Order Discount]])</f>
        <v>734.2972431225578</v>
      </c>
      <c r="T541" s="51">
        <f t="shared" si="8"/>
        <v>734.2972431225578</v>
      </c>
      <c r="U541" s="57">
        <f>FACT_INCLUDES[[#This Row],[Income]]/FACT_INCLUDES[[#This Row],[Total Order Income]]</f>
        <v>1</v>
      </c>
      <c r="V541" s="33">
        <f>IF(FACT_INCLUDES[[#This Row],[Order Gap]]&gt;10, 1, 0)/COUNTIFS(FACT_INCLUDES[Order ID], FACT_INCLUDES[[#This Row],[Order ID]])</f>
        <v>1</v>
      </c>
      <c r="W541" s="33">
        <f>IF(FACT_INCLUDES[[#This Row],[Order Type]]="Online", 1, 0)/COUNTIFS(FACT_INCLUDES[Order ID], FACT_INCLUDES[[#This Row],[Order ID]])</f>
        <v>1</v>
      </c>
      <c r="X541" s="52">
        <v>622.92049798867822</v>
      </c>
      <c r="Y541" s="52">
        <v>512.63993048277621</v>
      </c>
      <c r="Z541" s="64">
        <f>IF(FACT_INCLUDES[[#This Row],[Order Type]]="Online", 1, 0)*FACT_INCLUDES[[#This Row],[Income]]</f>
        <v>734.2972431225578</v>
      </c>
    </row>
    <row r="542" spans="1:26" x14ac:dyDescent="0.3">
      <c r="A542" s="4">
        <v>2016</v>
      </c>
      <c r="B542" s="4">
        <v>1021</v>
      </c>
      <c r="C542" s="4">
        <v>5</v>
      </c>
      <c r="D542" s="58">
        <v>1</v>
      </c>
      <c r="E542" s="28">
        <f>VLOOKUP(FACT_INCLUDES[[#This Row],[Order ID]], ORDERS[], 2)</f>
        <v>40246.599670807627</v>
      </c>
      <c r="F542" s="28">
        <f>VLOOKUP(FACT_INCLUDES[[#This Row],[Order ID]], ORDERS[], 3)</f>
        <v>40246.599670807627</v>
      </c>
      <c r="G542" s="4" t="str">
        <f>VLOOKUP(FACT_INCLUDES[[#This Row],[Order ID]], ORDERS[], 4)</f>
        <v>In-Store</v>
      </c>
      <c r="H542" s="4" t="str">
        <f>VLOOKUP(FACT_INCLUDES[[#This Row],[Order ID]], ORDERS[], 5)</f>
        <v>VSM3811@gmail.com</v>
      </c>
      <c r="I542" s="4">
        <f>VLOOKUP(FACT_INCLUDES[[#This Row],[Order ID]], ORDERS[], 6)</f>
        <v>27</v>
      </c>
      <c r="J542" s="54">
        <f>VLOOKUP(FACT_INCLUDES[[#This Row],[Order ID]], ORDERS[], 7)</f>
        <v>0</v>
      </c>
      <c r="K542" s="33">
        <v>0</v>
      </c>
      <c r="L542" s="4">
        <f>VLOOKUP(FACT_INCLUDES[[#This Row],[DW Version]], VERSIONS[], 2)</f>
        <v>1</v>
      </c>
      <c r="M542" s="4">
        <f>VLOOKUP(FACT_INCLUDES[[#This Row],[DW Version]], VERSIONS[], 3)</f>
        <v>4.5</v>
      </c>
      <c r="N542" s="4" t="str">
        <f>VLOOKUP(FACT_INCLUDES[[#This Row],[DW Version]], VERSIONS[], 4)</f>
        <v>white</v>
      </c>
      <c r="O542" s="51">
        <f>VLOOKUP(FACT_INCLUDES[[#This Row],[DW Version]], VERSIONS[], 5)</f>
        <v>147.63632889058138</v>
      </c>
      <c r="P542" s="4" t="str">
        <f>VLOOKUP(FACT_INCLUDES[[#This Row],[DW Version]], VERSIONS[], 6)</f>
        <v>Air Max</v>
      </c>
      <c r="Q542" s="4" t="str">
        <f>VLOOKUP(FACT_INCLUDES[[#This Row],[DW Version]], VERSIONS[], 7)</f>
        <v>Shoe</v>
      </c>
      <c r="R542" s="51">
        <f>FACT_INCLUDES[[#This Row],[Version Price]]*FACT_INCLUDES[[#This Row],[Quantity]]</f>
        <v>147.63632889058138</v>
      </c>
      <c r="S542" s="51">
        <f>FACT_INCLUDES[[#This Row],[Amount]]*(1-FACT_INCLUDES[[#This Row],[Order Discount]])</f>
        <v>147.63632889058138</v>
      </c>
      <c r="T542" s="51">
        <f t="shared" si="8"/>
        <v>147.63632889058138</v>
      </c>
      <c r="U542" s="57">
        <f>FACT_INCLUDES[[#This Row],[Income]]/FACT_INCLUDES[[#This Row],[Total Order Income]]</f>
        <v>1</v>
      </c>
      <c r="V542" s="33">
        <f>IF(FACT_INCLUDES[[#This Row],[Order Gap]]&gt;10, 1, 0)/COUNTIFS(FACT_INCLUDES[Order ID], FACT_INCLUDES[[#This Row],[Order ID]])</f>
        <v>0</v>
      </c>
      <c r="W542" s="33">
        <f>IF(FACT_INCLUDES[[#This Row],[Order Type]]="Online", 1, 0)/COUNTIFS(FACT_INCLUDES[Order ID], FACT_INCLUDES[[#This Row],[Order ID]])</f>
        <v>0</v>
      </c>
      <c r="X542" s="52">
        <v>622.92049798867822</v>
      </c>
      <c r="Y542" s="52">
        <v>512.63993048277621</v>
      </c>
      <c r="Z542" s="64">
        <f>IF(FACT_INCLUDES[[#This Row],[Order Type]]="Online", 1, 0)*FACT_INCLUDES[[#This Row],[Income]]</f>
        <v>0</v>
      </c>
    </row>
    <row r="543" spans="1:26" x14ac:dyDescent="0.3">
      <c r="A543" s="4">
        <v>2075</v>
      </c>
      <c r="B543" s="4">
        <v>1080</v>
      </c>
      <c r="C543" s="4">
        <v>725</v>
      </c>
      <c r="D543" s="58">
        <v>2</v>
      </c>
      <c r="E543" s="28">
        <f>VLOOKUP(FACT_INCLUDES[[#This Row],[Order ID]], ORDERS[], 2)</f>
        <v>40222.597568852929</v>
      </c>
      <c r="F543" s="28">
        <f>VLOOKUP(FACT_INCLUDES[[#This Row],[Order ID]], ORDERS[], 3)</f>
        <v>40222.597568852929</v>
      </c>
      <c r="G543" s="4" t="str">
        <f>VLOOKUP(FACT_INCLUDES[[#This Row],[Order ID]], ORDERS[], 4)</f>
        <v>In-Store</v>
      </c>
      <c r="H543" s="4" t="str">
        <f>VLOOKUP(FACT_INCLUDES[[#This Row],[Order ID]], ORDERS[], 5)</f>
        <v>AQZ7929@gmail.com</v>
      </c>
      <c r="I543" s="4">
        <f>VLOOKUP(FACT_INCLUDES[[#This Row],[Order ID]], ORDERS[], 6)</f>
        <v>31</v>
      </c>
      <c r="J543" s="54">
        <f>VLOOKUP(FACT_INCLUDES[[#This Row],[Order ID]], ORDERS[], 7)</f>
        <v>0</v>
      </c>
      <c r="K543" s="33">
        <v>0</v>
      </c>
      <c r="L543" s="4">
        <f>VLOOKUP(FACT_INCLUDES[[#This Row],[DW Version]], VERSIONS[], 2)</f>
        <v>74</v>
      </c>
      <c r="M543" s="4">
        <f>VLOOKUP(FACT_INCLUDES[[#This Row],[DW Version]], VERSIONS[], 3)</f>
        <v>7.5</v>
      </c>
      <c r="N543" s="4" t="str">
        <f>VLOOKUP(FACT_INCLUDES[[#This Row],[DW Version]], VERSIONS[], 4)</f>
        <v>black</v>
      </c>
      <c r="O543" s="51">
        <f>VLOOKUP(FACT_INCLUDES[[#This Row],[DW Version]], VERSIONS[], 5)</f>
        <v>333.38947677652203</v>
      </c>
      <c r="P543" s="4" t="str">
        <f>VLOOKUP(FACT_INCLUDES[[#This Row],[DW Version]], VERSIONS[], 6)</f>
        <v>Nike Soccer Ball</v>
      </c>
      <c r="Q543" s="4" t="str">
        <f>VLOOKUP(FACT_INCLUDES[[#This Row],[DW Version]], VERSIONS[], 7)</f>
        <v>Sport Equipment</v>
      </c>
      <c r="R543" s="51">
        <f>FACT_INCLUDES[[#This Row],[Version Price]]*FACT_INCLUDES[[#This Row],[Quantity]]</f>
        <v>666.77895355304406</v>
      </c>
      <c r="S543" s="51">
        <f>FACT_INCLUDES[[#This Row],[Amount]]*(1-FACT_INCLUDES[[#This Row],[Order Discount]])</f>
        <v>666.77895355304406</v>
      </c>
      <c r="T543" s="51">
        <f t="shared" si="8"/>
        <v>666.77895355304406</v>
      </c>
      <c r="U543" s="57">
        <f>FACT_INCLUDES[[#This Row],[Income]]/FACT_INCLUDES[[#This Row],[Total Order Income]]</f>
        <v>1</v>
      </c>
      <c r="V543" s="33">
        <f>IF(FACT_INCLUDES[[#This Row],[Order Gap]]&gt;10, 1, 0)/COUNTIFS(FACT_INCLUDES[Order ID], FACT_INCLUDES[[#This Row],[Order ID]])</f>
        <v>0</v>
      </c>
      <c r="W543" s="33">
        <f>IF(FACT_INCLUDES[[#This Row],[Order Type]]="Online", 1, 0)/COUNTIFS(FACT_INCLUDES[Order ID], FACT_INCLUDES[[#This Row],[Order ID]])</f>
        <v>0</v>
      </c>
      <c r="X543" s="52">
        <v>622.92049798867822</v>
      </c>
      <c r="Y543" s="52">
        <v>512.63993048277621</v>
      </c>
      <c r="Z543" s="64">
        <f>IF(FACT_INCLUDES[[#This Row],[Order Type]]="Online", 1, 0)*FACT_INCLUDES[[#This Row],[Income]]</f>
        <v>0</v>
      </c>
    </row>
    <row r="544" spans="1:26" x14ac:dyDescent="0.3">
      <c r="A544" s="4">
        <v>2091</v>
      </c>
      <c r="B544" s="4">
        <v>1096</v>
      </c>
      <c r="C544" s="4">
        <v>904</v>
      </c>
      <c r="D544" s="58">
        <v>2</v>
      </c>
      <c r="E544" s="28">
        <f>VLOOKUP(FACT_INCLUDES[[#This Row],[Order ID]], ORDERS[], 2)</f>
        <v>40226.245700847503</v>
      </c>
      <c r="F544" s="28">
        <f>VLOOKUP(FACT_INCLUDES[[#This Row],[Order ID]], ORDERS[], 3)</f>
        <v>40226.245700847503</v>
      </c>
      <c r="G544" s="4" t="str">
        <f>VLOOKUP(FACT_INCLUDES[[#This Row],[Order ID]], ORDERS[], 4)</f>
        <v>In-Store</v>
      </c>
      <c r="H544" s="4" t="str">
        <f>VLOOKUP(FACT_INCLUDES[[#This Row],[Order ID]], ORDERS[], 5)</f>
        <v>LFI8127@gmail.com</v>
      </c>
      <c r="I544" s="4">
        <f>VLOOKUP(FACT_INCLUDES[[#This Row],[Order ID]], ORDERS[], 6)</f>
        <v>19</v>
      </c>
      <c r="J544" s="54">
        <f>VLOOKUP(FACT_INCLUDES[[#This Row],[Order ID]], ORDERS[], 7)</f>
        <v>0</v>
      </c>
      <c r="K544" s="33">
        <v>0</v>
      </c>
      <c r="L544" s="4">
        <f>VLOOKUP(FACT_INCLUDES[[#This Row],[DW Version]], VERSIONS[], 2)</f>
        <v>92</v>
      </c>
      <c r="M544" s="4">
        <f>VLOOKUP(FACT_INCLUDES[[#This Row],[DW Version]], VERSIONS[], 3)</f>
        <v>12</v>
      </c>
      <c r="N544" s="4" t="str">
        <f>VLOOKUP(FACT_INCLUDES[[#This Row],[DW Version]], VERSIONS[], 4)</f>
        <v>black</v>
      </c>
      <c r="O544" s="51">
        <f>VLOOKUP(FACT_INCLUDES[[#This Row],[DW Version]], VERSIONS[], 5)</f>
        <v>246.5834198441282</v>
      </c>
      <c r="P544" s="4" t="str">
        <f>VLOOKUP(FACT_INCLUDES[[#This Row],[DW Version]], VERSIONS[], 6)</f>
        <v>Nike Cap</v>
      </c>
      <c r="Q544" s="4" t="str">
        <f>VLOOKUP(FACT_INCLUDES[[#This Row],[DW Version]], VERSIONS[], 7)</f>
        <v>Accessories</v>
      </c>
      <c r="R544" s="51">
        <f>FACT_INCLUDES[[#This Row],[Version Price]]*FACT_INCLUDES[[#This Row],[Quantity]]</f>
        <v>493.1668396882564</v>
      </c>
      <c r="S544" s="51">
        <f>FACT_INCLUDES[[#This Row],[Amount]]*(1-FACT_INCLUDES[[#This Row],[Order Discount]])</f>
        <v>493.1668396882564</v>
      </c>
      <c r="T544" s="51">
        <f t="shared" si="8"/>
        <v>493.1668396882564</v>
      </c>
      <c r="U544" s="57">
        <f>FACT_INCLUDES[[#This Row],[Income]]/FACT_INCLUDES[[#This Row],[Total Order Income]]</f>
        <v>1</v>
      </c>
      <c r="V544" s="33">
        <f>IF(FACT_INCLUDES[[#This Row],[Order Gap]]&gt;10, 1, 0)/COUNTIFS(FACT_INCLUDES[Order ID], FACT_INCLUDES[[#This Row],[Order ID]])</f>
        <v>0</v>
      </c>
      <c r="W544" s="33">
        <f>IF(FACT_INCLUDES[[#This Row],[Order Type]]="Online", 1, 0)/COUNTIFS(FACT_INCLUDES[Order ID], FACT_INCLUDES[[#This Row],[Order ID]])</f>
        <v>0</v>
      </c>
      <c r="X544" s="52">
        <v>622.92049798867822</v>
      </c>
      <c r="Y544" s="52">
        <v>512.63993048277621</v>
      </c>
      <c r="Z544" s="64">
        <f>IF(FACT_INCLUDES[[#This Row],[Order Type]]="Online", 1, 0)*FACT_INCLUDES[[#This Row],[Income]]</f>
        <v>0</v>
      </c>
    </row>
    <row r="545" spans="1:26" x14ac:dyDescent="0.3">
      <c r="A545" s="4">
        <v>2111</v>
      </c>
      <c r="B545" s="4">
        <v>1116</v>
      </c>
      <c r="C545" s="4">
        <v>314</v>
      </c>
      <c r="D545" s="58">
        <v>4</v>
      </c>
      <c r="E545" s="28">
        <f>VLOOKUP(FACT_INCLUDES[[#This Row],[Order ID]], ORDERS[], 2)</f>
        <v>40226.864875725281</v>
      </c>
      <c r="F545" s="28">
        <f>VLOOKUP(FACT_INCLUDES[[#This Row],[Order ID]], ORDERS[], 3)</f>
        <v>40226.864875725281</v>
      </c>
      <c r="G545" s="4" t="str">
        <f>VLOOKUP(FACT_INCLUDES[[#This Row],[Order ID]], ORDERS[], 4)</f>
        <v>In-Store</v>
      </c>
      <c r="H545" s="4" t="str">
        <f>VLOOKUP(FACT_INCLUDES[[#This Row],[Order ID]], ORDERS[], 5)</f>
        <v>LFI8127@gmail.com</v>
      </c>
      <c r="I545" s="4">
        <f>VLOOKUP(FACT_INCLUDES[[#This Row],[Order ID]], ORDERS[], 6)</f>
        <v>38</v>
      </c>
      <c r="J545" s="54">
        <f>VLOOKUP(FACT_INCLUDES[[#This Row],[Order ID]], ORDERS[], 7)</f>
        <v>0</v>
      </c>
      <c r="K545" s="33">
        <v>0</v>
      </c>
      <c r="L545" s="4">
        <f>VLOOKUP(FACT_INCLUDES[[#This Row],[DW Version]], VERSIONS[], 2)</f>
        <v>31</v>
      </c>
      <c r="M545" s="4">
        <f>VLOOKUP(FACT_INCLUDES[[#This Row],[DW Version]], VERSIONS[], 3)</f>
        <v>10.5</v>
      </c>
      <c r="N545" s="4" t="str">
        <f>VLOOKUP(FACT_INCLUDES[[#This Row],[DW Version]], VERSIONS[], 4)</f>
        <v>purple</v>
      </c>
      <c r="O545" s="51">
        <f>VLOOKUP(FACT_INCLUDES[[#This Row],[DW Version]], VERSIONS[], 5)</f>
        <v>285.22069399137052</v>
      </c>
      <c r="P545" s="4" t="str">
        <f>VLOOKUP(FACT_INCLUDES[[#This Row],[DW Version]], VERSIONS[], 6)</f>
        <v>React Element 55</v>
      </c>
      <c r="Q545" s="4" t="str">
        <f>VLOOKUP(FACT_INCLUDES[[#This Row],[DW Version]], VERSIONS[], 7)</f>
        <v>Shoe</v>
      </c>
      <c r="R545" s="51">
        <f>FACT_INCLUDES[[#This Row],[Version Price]]*FACT_INCLUDES[[#This Row],[Quantity]]</f>
        <v>1140.8827759654821</v>
      </c>
      <c r="S545" s="51">
        <f>FACT_INCLUDES[[#This Row],[Amount]]*(1-FACT_INCLUDES[[#This Row],[Order Discount]])</f>
        <v>1140.8827759654821</v>
      </c>
      <c r="T545" s="51">
        <f t="shared" si="8"/>
        <v>1140.8827759654821</v>
      </c>
      <c r="U545" s="57">
        <f>FACT_INCLUDES[[#This Row],[Income]]/FACT_INCLUDES[[#This Row],[Total Order Income]]</f>
        <v>1</v>
      </c>
      <c r="V545" s="33">
        <f>IF(FACT_INCLUDES[[#This Row],[Order Gap]]&gt;10, 1, 0)/COUNTIFS(FACT_INCLUDES[Order ID], FACT_INCLUDES[[#This Row],[Order ID]])</f>
        <v>0</v>
      </c>
      <c r="W545" s="33">
        <f>IF(FACT_INCLUDES[[#This Row],[Order Type]]="Online", 1, 0)/COUNTIFS(FACT_INCLUDES[Order ID], FACT_INCLUDES[[#This Row],[Order ID]])</f>
        <v>0</v>
      </c>
      <c r="X545" s="52">
        <v>622.92049798867822</v>
      </c>
      <c r="Y545" s="52">
        <v>512.63993048277621</v>
      </c>
      <c r="Z545" s="64">
        <f>IF(FACT_INCLUDES[[#This Row],[Order Type]]="Online", 1, 0)*FACT_INCLUDES[[#This Row],[Income]]</f>
        <v>0</v>
      </c>
    </row>
    <row r="546" spans="1:26" x14ac:dyDescent="0.3">
      <c r="A546" s="4">
        <v>2113</v>
      </c>
      <c r="B546" s="4">
        <v>1118</v>
      </c>
      <c r="C546" s="4">
        <v>92</v>
      </c>
      <c r="D546" s="58">
        <v>2</v>
      </c>
      <c r="E546" s="28">
        <f>VLOOKUP(FACT_INCLUDES[[#This Row],[Order ID]], ORDERS[], 2)</f>
        <v>40196.118389347248</v>
      </c>
      <c r="F546" s="28">
        <f>VLOOKUP(FACT_INCLUDES[[#This Row],[Order ID]], ORDERS[], 3)</f>
        <v>40196.118389347248</v>
      </c>
      <c r="G546" s="4" t="str">
        <f>VLOOKUP(FACT_INCLUDES[[#This Row],[Order ID]], ORDERS[], 4)</f>
        <v>In-Store</v>
      </c>
      <c r="H546" s="4" t="str">
        <f>VLOOKUP(FACT_INCLUDES[[#This Row],[Order ID]], ORDERS[], 5)</f>
        <v>TEC5705@gmail.com</v>
      </c>
      <c r="I546" s="4">
        <f>VLOOKUP(FACT_INCLUDES[[#This Row],[Order ID]], ORDERS[], 6)</f>
        <v>40</v>
      </c>
      <c r="J546" s="54">
        <f>VLOOKUP(FACT_INCLUDES[[#This Row],[Order ID]], ORDERS[], 7)</f>
        <v>0</v>
      </c>
      <c r="K546" s="33">
        <v>0</v>
      </c>
      <c r="L546" s="4">
        <f>VLOOKUP(FACT_INCLUDES[[#This Row],[DW Version]], VERSIONS[], 2)</f>
        <v>9</v>
      </c>
      <c r="M546" s="4">
        <f>VLOOKUP(FACT_INCLUDES[[#This Row],[DW Version]], VERSIONS[], 3)</f>
        <v>9</v>
      </c>
      <c r="N546" s="4" t="str">
        <f>VLOOKUP(FACT_INCLUDES[[#This Row],[DW Version]], VERSIONS[], 4)</f>
        <v>red</v>
      </c>
      <c r="O546" s="51">
        <f>VLOOKUP(FACT_INCLUDES[[#This Row],[DW Version]], VERSIONS[], 5)</f>
        <v>352.61667233107335</v>
      </c>
      <c r="P546" s="4" t="str">
        <f>VLOOKUP(FACT_INCLUDES[[#This Row],[DW Version]], VERSIONS[], 6)</f>
        <v>React</v>
      </c>
      <c r="Q546" s="4" t="str">
        <f>VLOOKUP(FACT_INCLUDES[[#This Row],[DW Version]], VERSIONS[], 7)</f>
        <v>Shoe</v>
      </c>
      <c r="R546" s="51">
        <f>FACT_INCLUDES[[#This Row],[Version Price]]*FACT_INCLUDES[[#This Row],[Quantity]]</f>
        <v>705.23334466214669</v>
      </c>
      <c r="S546" s="51">
        <f>FACT_INCLUDES[[#This Row],[Amount]]*(1-FACT_INCLUDES[[#This Row],[Order Discount]])</f>
        <v>705.23334466214669</v>
      </c>
      <c r="T546" s="51">
        <f t="shared" si="8"/>
        <v>705.23334466214669</v>
      </c>
      <c r="U546" s="57">
        <f>FACT_INCLUDES[[#This Row],[Income]]/FACT_INCLUDES[[#This Row],[Total Order Income]]</f>
        <v>1</v>
      </c>
      <c r="V546" s="33">
        <f>IF(FACT_INCLUDES[[#This Row],[Order Gap]]&gt;10, 1, 0)/COUNTIFS(FACT_INCLUDES[Order ID], FACT_INCLUDES[[#This Row],[Order ID]])</f>
        <v>0</v>
      </c>
      <c r="W546" s="33">
        <f>IF(FACT_INCLUDES[[#This Row],[Order Type]]="Online", 1, 0)/COUNTIFS(FACT_INCLUDES[Order ID], FACT_INCLUDES[[#This Row],[Order ID]])</f>
        <v>0</v>
      </c>
      <c r="X546" s="52">
        <v>622.92049798867822</v>
      </c>
      <c r="Y546" s="52">
        <v>512.63993048277621</v>
      </c>
      <c r="Z546" s="64">
        <f>IF(FACT_INCLUDES[[#This Row],[Order Type]]="Online", 1, 0)*FACT_INCLUDES[[#This Row],[Income]]</f>
        <v>0</v>
      </c>
    </row>
    <row r="547" spans="1:26" x14ac:dyDescent="0.3">
      <c r="A547" s="4">
        <v>2145</v>
      </c>
      <c r="B547" s="4">
        <v>1150</v>
      </c>
      <c r="C547" s="4">
        <v>447</v>
      </c>
      <c r="D547" s="58">
        <v>1</v>
      </c>
      <c r="E547" s="28">
        <f>VLOOKUP(FACT_INCLUDES[[#This Row],[Order ID]], ORDERS[], 2)</f>
        <v>40359.13579891593</v>
      </c>
      <c r="F547" s="28">
        <f>VLOOKUP(FACT_INCLUDES[[#This Row],[Order ID]], ORDERS[], 3)</f>
        <v>40366.13579891593</v>
      </c>
      <c r="G547" s="4" t="str">
        <f>VLOOKUP(FACT_INCLUDES[[#This Row],[Order ID]], ORDERS[], 4)</f>
        <v>Online</v>
      </c>
      <c r="H547" s="4" t="str">
        <f>VLOOKUP(FACT_INCLUDES[[#This Row],[Order ID]], ORDERS[], 5)</f>
        <v>BNO3354@gmail.com</v>
      </c>
      <c r="I547" s="4">
        <f>VLOOKUP(FACT_INCLUDES[[#This Row],[Order ID]], ORDERS[], 6)</f>
        <v>0</v>
      </c>
      <c r="J547" s="54">
        <f>VLOOKUP(FACT_INCLUDES[[#This Row],[Order ID]], ORDERS[], 7)</f>
        <v>0</v>
      </c>
      <c r="K547" s="33">
        <v>7</v>
      </c>
      <c r="L547" s="4">
        <f>VLOOKUP(FACT_INCLUDES[[#This Row],[DW Version]], VERSIONS[], 2)</f>
        <v>46</v>
      </c>
      <c r="M547" s="4">
        <f>VLOOKUP(FACT_INCLUDES[[#This Row],[DW Version]], VERSIONS[], 3)</f>
        <v>8.5</v>
      </c>
      <c r="N547" s="4" t="str">
        <f>VLOOKUP(FACT_INCLUDES[[#This Row],[DW Version]], VERSIONS[], 4)</f>
        <v>white</v>
      </c>
      <c r="O547" s="51">
        <f>VLOOKUP(FACT_INCLUDES[[#This Row],[DW Version]], VERSIONS[], 5)</f>
        <v>62.673386547023895</v>
      </c>
      <c r="P547" s="4" t="str">
        <f>VLOOKUP(FACT_INCLUDES[[#This Row],[DW Version]], VERSIONS[], 6)</f>
        <v>Nike Basketball</v>
      </c>
      <c r="Q547" s="4" t="str">
        <f>VLOOKUP(FACT_INCLUDES[[#This Row],[DW Version]], VERSIONS[], 7)</f>
        <v>Sport Equipment</v>
      </c>
      <c r="R547" s="51">
        <f>FACT_INCLUDES[[#This Row],[Version Price]]*FACT_INCLUDES[[#This Row],[Quantity]]</f>
        <v>62.673386547023895</v>
      </c>
      <c r="S547" s="51">
        <f>FACT_INCLUDES[[#This Row],[Amount]]*(1-FACT_INCLUDES[[#This Row],[Order Discount]])</f>
        <v>62.673386547023895</v>
      </c>
      <c r="T547" s="51">
        <f t="shared" si="8"/>
        <v>62.673386547023895</v>
      </c>
      <c r="U547" s="57">
        <f>FACT_INCLUDES[[#This Row],[Income]]/FACT_INCLUDES[[#This Row],[Total Order Income]]</f>
        <v>1</v>
      </c>
      <c r="V547" s="33">
        <f>IF(FACT_INCLUDES[[#This Row],[Order Gap]]&gt;10, 1, 0)/COUNTIFS(FACT_INCLUDES[Order ID], FACT_INCLUDES[[#This Row],[Order ID]])</f>
        <v>0</v>
      </c>
      <c r="W547" s="33">
        <f>IF(FACT_INCLUDES[[#This Row],[Order Type]]="Online", 1, 0)/COUNTIFS(FACT_INCLUDES[Order ID], FACT_INCLUDES[[#This Row],[Order ID]])</f>
        <v>1</v>
      </c>
      <c r="X547" s="52">
        <v>622.92049798867822</v>
      </c>
      <c r="Y547" s="52">
        <v>512.63993048277621</v>
      </c>
      <c r="Z547" s="64">
        <f>IF(FACT_INCLUDES[[#This Row],[Order Type]]="Online", 1, 0)*FACT_INCLUDES[[#This Row],[Income]]</f>
        <v>62.673386547023895</v>
      </c>
    </row>
    <row r="548" spans="1:26" x14ac:dyDescent="0.3">
      <c r="A548" s="4">
        <v>2193</v>
      </c>
      <c r="B548" s="4">
        <v>1198</v>
      </c>
      <c r="C548" s="4">
        <v>935</v>
      </c>
      <c r="D548" s="58">
        <v>1</v>
      </c>
      <c r="E548" s="28">
        <f>VLOOKUP(FACT_INCLUDES[[#This Row],[Order ID]], ORDERS[], 2)</f>
        <v>40492.368314851032</v>
      </c>
      <c r="F548" s="28">
        <f>VLOOKUP(FACT_INCLUDES[[#This Row],[Order ID]], ORDERS[], 3)</f>
        <v>40494.368314851032</v>
      </c>
      <c r="G548" s="4" t="str">
        <f>VLOOKUP(FACT_INCLUDES[[#This Row],[Order ID]], ORDERS[], 4)</f>
        <v>Online</v>
      </c>
      <c r="H548" s="4" t="str">
        <f>VLOOKUP(FACT_INCLUDES[[#This Row],[Order ID]], ORDERS[], 5)</f>
        <v>BVS2753@gmail.com</v>
      </c>
      <c r="I548" s="4">
        <f>VLOOKUP(FACT_INCLUDES[[#This Row],[Order ID]], ORDERS[], 6)</f>
        <v>0</v>
      </c>
      <c r="J548" s="54">
        <f>VLOOKUP(FACT_INCLUDES[[#This Row],[Order ID]], ORDERS[], 7)</f>
        <v>0</v>
      </c>
      <c r="K548" s="33">
        <v>2</v>
      </c>
      <c r="L548" s="4">
        <f>VLOOKUP(FACT_INCLUDES[[#This Row],[DW Version]], VERSIONS[], 2)</f>
        <v>95</v>
      </c>
      <c r="M548" s="4">
        <f>VLOOKUP(FACT_INCLUDES[[#This Row],[DW Version]], VERSIONS[], 3)</f>
        <v>7.5</v>
      </c>
      <c r="N548" s="4" t="str">
        <f>VLOOKUP(FACT_INCLUDES[[#This Row],[DW Version]], VERSIONS[], 4)</f>
        <v>red</v>
      </c>
      <c r="O548" s="51">
        <f>VLOOKUP(FACT_INCLUDES[[#This Row],[DW Version]], VERSIONS[], 5)</f>
        <v>119.84991001798093</v>
      </c>
      <c r="P548" s="4" t="str">
        <f>VLOOKUP(FACT_INCLUDES[[#This Row],[DW Version]], VERSIONS[], 6)</f>
        <v>Nike Backpack</v>
      </c>
      <c r="Q548" s="4" t="str">
        <f>VLOOKUP(FACT_INCLUDES[[#This Row],[DW Version]], VERSIONS[], 7)</f>
        <v>Accessories</v>
      </c>
      <c r="R548" s="51">
        <f>FACT_INCLUDES[[#This Row],[Version Price]]*FACT_INCLUDES[[#This Row],[Quantity]]</f>
        <v>119.84991001798093</v>
      </c>
      <c r="S548" s="51">
        <f>FACT_INCLUDES[[#This Row],[Amount]]*(1-FACT_INCLUDES[[#This Row],[Order Discount]])</f>
        <v>119.84991001798093</v>
      </c>
      <c r="T548" s="51">
        <f t="shared" si="8"/>
        <v>119.84991001798093</v>
      </c>
      <c r="U548" s="57">
        <f>FACT_INCLUDES[[#This Row],[Income]]/FACT_INCLUDES[[#This Row],[Total Order Income]]</f>
        <v>1</v>
      </c>
      <c r="V548" s="33">
        <f>IF(FACT_INCLUDES[[#This Row],[Order Gap]]&gt;10, 1, 0)/COUNTIFS(FACT_INCLUDES[Order ID], FACT_INCLUDES[[#This Row],[Order ID]])</f>
        <v>0</v>
      </c>
      <c r="W548" s="33">
        <f>IF(FACT_INCLUDES[[#This Row],[Order Type]]="Online", 1, 0)/COUNTIFS(FACT_INCLUDES[Order ID], FACT_INCLUDES[[#This Row],[Order ID]])</f>
        <v>1</v>
      </c>
      <c r="X548" s="52">
        <v>622.92049798867822</v>
      </c>
      <c r="Y548" s="52">
        <v>512.63993048277621</v>
      </c>
      <c r="Z548" s="64">
        <f>IF(FACT_INCLUDES[[#This Row],[Order Type]]="Online", 1, 0)*FACT_INCLUDES[[#This Row],[Income]]</f>
        <v>119.84991001798093</v>
      </c>
    </row>
    <row r="549" spans="1:26" x14ac:dyDescent="0.3">
      <c r="A549" s="4">
        <v>2215</v>
      </c>
      <c r="B549" s="4">
        <v>1220</v>
      </c>
      <c r="C549" s="4">
        <v>851</v>
      </c>
      <c r="D549" s="58">
        <v>1</v>
      </c>
      <c r="E549" s="28">
        <f>VLOOKUP(FACT_INCLUDES[[#This Row],[Order ID]], ORDERS[], 2)</f>
        <v>40317.215918468959</v>
      </c>
      <c r="F549" s="28">
        <f>VLOOKUP(FACT_INCLUDES[[#This Row],[Order ID]], ORDERS[], 3)</f>
        <v>40317.215918468959</v>
      </c>
      <c r="G549" s="4" t="str">
        <f>VLOOKUP(FACT_INCLUDES[[#This Row],[Order ID]], ORDERS[], 4)</f>
        <v>In-Store</v>
      </c>
      <c r="H549" s="4" t="str">
        <f>VLOOKUP(FACT_INCLUDES[[#This Row],[Order ID]], ORDERS[], 5)</f>
        <v>ZLD5831@gmail.com</v>
      </c>
      <c r="I549" s="4">
        <f>VLOOKUP(FACT_INCLUDES[[#This Row],[Order ID]], ORDERS[], 6)</f>
        <v>10</v>
      </c>
      <c r="J549" s="54">
        <f>VLOOKUP(FACT_INCLUDES[[#This Row],[Order ID]], ORDERS[], 7)</f>
        <v>0</v>
      </c>
      <c r="K549" s="33">
        <v>0</v>
      </c>
      <c r="L549" s="4">
        <f>VLOOKUP(FACT_INCLUDES[[#This Row],[DW Version]], VERSIONS[], 2)</f>
        <v>86</v>
      </c>
      <c r="M549" s="4">
        <f>VLOOKUP(FACT_INCLUDES[[#This Row],[DW Version]], VERSIONS[], 3)</f>
        <v>9.5</v>
      </c>
      <c r="N549" s="4" t="str">
        <f>VLOOKUP(FACT_INCLUDES[[#This Row],[DW Version]], VERSIONS[], 4)</f>
        <v>white</v>
      </c>
      <c r="O549" s="51">
        <f>VLOOKUP(FACT_INCLUDES[[#This Row],[DW Version]], VERSIONS[], 5)</f>
        <v>117.87798562985731</v>
      </c>
      <c r="P549" s="4" t="str">
        <f>VLOOKUP(FACT_INCLUDES[[#This Row],[DW Version]], VERSIONS[], 6)</f>
        <v>Challenger Long-Sleeve</v>
      </c>
      <c r="Q549" s="4" t="str">
        <f>VLOOKUP(FACT_INCLUDES[[#This Row],[DW Version]], VERSIONS[], 7)</f>
        <v>Apparel</v>
      </c>
      <c r="R549" s="51">
        <f>FACT_INCLUDES[[#This Row],[Version Price]]*FACT_INCLUDES[[#This Row],[Quantity]]</f>
        <v>117.87798562985731</v>
      </c>
      <c r="S549" s="51">
        <f>FACT_INCLUDES[[#This Row],[Amount]]*(1-FACT_INCLUDES[[#This Row],[Order Discount]])</f>
        <v>117.87798562985731</v>
      </c>
      <c r="T549" s="51">
        <f t="shared" si="8"/>
        <v>117.87798562985731</v>
      </c>
      <c r="U549" s="57">
        <f>FACT_INCLUDES[[#This Row],[Income]]/FACT_INCLUDES[[#This Row],[Total Order Income]]</f>
        <v>1</v>
      </c>
      <c r="V549" s="33">
        <f>IF(FACT_INCLUDES[[#This Row],[Order Gap]]&gt;10, 1, 0)/COUNTIFS(FACT_INCLUDES[Order ID], FACT_INCLUDES[[#This Row],[Order ID]])</f>
        <v>0</v>
      </c>
      <c r="W549" s="33">
        <f>IF(FACT_INCLUDES[[#This Row],[Order Type]]="Online", 1, 0)/COUNTIFS(FACT_INCLUDES[Order ID], FACT_INCLUDES[[#This Row],[Order ID]])</f>
        <v>0</v>
      </c>
      <c r="X549" s="52">
        <v>622.92049798867822</v>
      </c>
      <c r="Y549" s="52">
        <v>512.63993048277621</v>
      </c>
      <c r="Z549" s="64">
        <f>IF(FACT_INCLUDES[[#This Row],[Order Type]]="Online", 1, 0)*FACT_INCLUDES[[#This Row],[Income]]</f>
        <v>0</v>
      </c>
    </row>
    <row r="550" spans="1:26" x14ac:dyDescent="0.3">
      <c r="A550" s="4">
        <v>2225</v>
      </c>
      <c r="B550" s="4">
        <v>1230</v>
      </c>
      <c r="C550" s="4">
        <v>695</v>
      </c>
      <c r="D550" s="58">
        <v>3</v>
      </c>
      <c r="E550" s="28">
        <f>VLOOKUP(FACT_INCLUDES[[#This Row],[Order ID]], ORDERS[], 2)</f>
        <v>40349.924223036112</v>
      </c>
      <c r="F550" s="28">
        <f>VLOOKUP(FACT_INCLUDES[[#This Row],[Order ID]], ORDERS[], 3)</f>
        <v>40349.924223036112</v>
      </c>
      <c r="G550" s="4" t="str">
        <f>VLOOKUP(FACT_INCLUDES[[#This Row],[Order ID]], ORDERS[], 4)</f>
        <v>In-Store</v>
      </c>
      <c r="H550" s="4" t="str">
        <f>VLOOKUP(FACT_INCLUDES[[#This Row],[Order ID]], ORDERS[], 5)</f>
        <v>GLY7525@gmail.com</v>
      </c>
      <c r="I550" s="4">
        <f>VLOOKUP(FACT_INCLUDES[[#This Row],[Order ID]], ORDERS[], 6)</f>
        <v>32</v>
      </c>
      <c r="J550" s="54">
        <f>VLOOKUP(FACT_INCLUDES[[#This Row],[Order ID]], ORDERS[], 7)</f>
        <v>0</v>
      </c>
      <c r="K550" s="33">
        <v>0</v>
      </c>
      <c r="L550" s="4">
        <f>VLOOKUP(FACT_INCLUDES[[#This Row],[DW Version]], VERSIONS[], 2)</f>
        <v>71</v>
      </c>
      <c r="M550" s="4">
        <f>VLOOKUP(FACT_INCLUDES[[#This Row],[DW Version]], VERSIONS[], 3)</f>
        <v>7</v>
      </c>
      <c r="N550" s="4" t="str">
        <f>VLOOKUP(FACT_INCLUDES[[#This Row],[DW Version]], VERSIONS[], 4)</f>
        <v>white</v>
      </c>
      <c r="O550" s="51">
        <f>VLOOKUP(FACT_INCLUDES[[#This Row],[DW Version]], VERSIONS[], 5)</f>
        <v>188.79476781324814</v>
      </c>
      <c r="P550" s="4" t="str">
        <f>VLOOKUP(FACT_INCLUDES[[#This Row],[DW Version]], VERSIONS[], 6)</f>
        <v>AeroSwift Running Top</v>
      </c>
      <c r="Q550" s="4" t="str">
        <f>VLOOKUP(FACT_INCLUDES[[#This Row],[DW Version]], VERSIONS[], 7)</f>
        <v>Apparel</v>
      </c>
      <c r="R550" s="51">
        <f>FACT_INCLUDES[[#This Row],[Version Price]]*FACT_INCLUDES[[#This Row],[Quantity]]</f>
        <v>566.38430343974437</v>
      </c>
      <c r="S550" s="51">
        <f>FACT_INCLUDES[[#This Row],[Amount]]*(1-FACT_INCLUDES[[#This Row],[Order Discount]])</f>
        <v>566.38430343974437</v>
      </c>
      <c r="T550" s="51">
        <f t="shared" si="8"/>
        <v>566.38430343974437</v>
      </c>
      <c r="U550" s="57">
        <f>FACT_INCLUDES[[#This Row],[Income]]/FACT_INCLUDES[[#This Row],[Total Order Income]]</f>
        <v>1</v>
      </c>
      <c r="V550" s="33">
        <f>IF(FACT_INCLUDES[[#This Row],[Order Gap]]&gt;10, 1, 0)/COUNTIFS(FACT_INCLUDES[Order ID], FACT_INCLUDES[[#This Row],[Order ID]])</f>
        <v>0</v>
      </c>
      <c r="W550" s="33">
        <f>IF(FACT_INCLUDES[[#This Row],[Order Type]]="Online", 1, 0)/COUNTIFS(FACT_INCLUDES[Order ID], FACT_INCLUDES[[#This Row],[Order ID]])</f>
        <v>0</v>
      </c>
      <c r="X550" s="52">
        <v>622.92049798867822</v>
      </c>
      <c r="Y550" s="52">
        <v>512.63993048277621</v>
      </c>
      <c r="Z550" s="64">
        <f>IF(FACT_INCLUDES[[#This Row],[Order Type]]="Online", 1, 0)*FACT_INCLUDES[[#This Row],[Income]]</f>
        <v>0</v>
      </c>
    </row>
    <row r="551" spans="1:26" x14ac:dyDescent="0.3">
      <c r="A551" s="4">
        <v>2227</v>
      </c>
      <c r="B551" s="4">
        <v>1232</v>
      </c>
      <c r="C551" s="4">
        <v>4</v>
      </c>
      <c r="D551" s="58">
        <v>2</v>
      </c>
      <c r="E551" s="28">
        <f>VLOOKUP(FACT_INCLUDES[[#This Row],[Order ID]], ORDERS[], 2)</f>
        <v>40214.199340202184</v>
      </c>
      <c r="F551" s="28">
        <f>VLOOKUP(FACT_INCLUDES[[#This Row],[Order ID]], ORDERS[], 3)</f>
        <v>40223.199340202184</v>
      </c>
      <c r="G551" s="4" t="str">
        <f>VLOOKUP(FACT_INCLUDES[[#This Row],[Order ID]], ORDERS[], 4)</f>
        <v>Online</v>
      </c>
      <c r="H551" s="4" t="str">
        <f>VLOOKUP(FACT_INCLUDES[[#This Row],[Order ID]], ORDERS[], 5)</f>
        <v>WTU3233@gmail.com</v>
      </c>
      <c r="I551" s="4">
        <f>VLOOKUP(FACT_INCLUDES[[#This Row],[Order ID]], ORDERS[], 6)</f>
        <v>0</v>
      </c>
      <c r="J551" s="54">
        <f>VLOOKUP(FACT_INCLUDES[[#This Row],[Order ID]], ORDERS[], 7)</f>
        <v>0</v>
      </c>
      <c r="K551" s="33">
        <v>9</v>
      </c>
      <c r="L551" s="4">
        <f>VLOOKUP(FACT_INCLUDES[[#This Row],[DW Version]], VERSIONS[], 2)</f>
        <v>1</v>
      </c>
      <c r="M551" s="4">
        <f>VLOOKUP(FACT_INCLUDES[[#This Row],[DW Version]], VERSIONS[], 3)</f>
        <v>4</v>
      </c>
      <c r="N551" s="4" t="str">
        <f>VLOOKUP(FACT_INCLUDES[[#This Row],[DW Version]], VERSIONS[], 4)</f>
        <v>white</v>
      </c>
      <c r="O551" s="51">
        <f>VLOOKUP(FACT_INCLUDES[[#This Row],[DW Version]], VERSIONS[], 5)</f>
        <v>162.91359705961665</v>
      </c>
      <c r="P551" s="4" t="str">
        <f>VLOOKUP(FACT_INCLUDES[[#This Row],[DW Version]], VERSIONS[], 6)</f>
        <v>Air Max</v>
      </c>
      <c r="Q551" s="4" t="str">
        <f>VLOOKUP(FACT_INCLUDES[[#This Row],[DW Version]], VERSIONS[], 7)</f>
        <v>Shoe</v>
      </c>
      <c r="R551" s="51">
        <f>FACT_INCLUDES[[#This Row],[Version Price]]*FACT_INCLUDES[[#This Row],[Quantity]]</f>
        <v>325.8271941192333</v>
      </c>
      <c r="S551" s="51">
        <f>FACT_INCLUDES[[#This Row],[Amount]]*(1-FACT_INCLUDES[[#This Row],[Order Discount]])</f>
        <v>325.8271941192333</v>
      </c>
      <c r="T551" s="51">
        <f t="shared" si="8"/>
        <v>325.8271941192333</v>
      </c>
      <c r="U551" s="57">
        <f>FACT_INCLUDES[[#This Row],[Income]]/FACT_INCLUDES[[#This Row],[Total Order Income]]</f>
        <v>1</v>
      </c>
      <c r="V551" s="33">
        <f>IF(FACT_INCLUDES[[#This Row],[Order Gap]]&gt;10, 1, 0)/COUNTIFS(FACT_INCLUDES[Order ID], FACT_INCLUDES[[#This Row],[Order ID]])</f>
        <v>0</v>
      </c>
      <c r="W551" s="33">
        <f>IF(FACT_INCLUDES[[#This Row],[Order Type]]="Online", 1, 0)/COUNTIFS(FACT_INCLUDES[Order ID], FACT_INCLUDES[[#This Row],[Order ID]])</f>
        <v>1</v>
      </c>
      <c r="X551" s="52">
        <v>622.92049798867822</v>
      </c>
      <c r="Y551" s="52">
        <v>512.63993048277621</v>
      </c>
      <c r="Z551" s="64">
        <f>IF(FACT_INCLUDES[[#This Row],[Order Type]]="Online", 1, 0)*FACT_INCLUDES[[#This Row],[Income]]</f>
        <v>325.8271941192333</v>
      </c>
    </row>
    <row r="552" spans="1:26" x14ac:dyDescent="0.3">
      <c r="A552" s="4">
        <v>2240</v>
      </c>
      <c r="B552" s="4">
        <v>1245</v>
      </c>
      <c r="C552" s="4">
        <v>653</v>
      </c>
      <c r="D552" s="58">
        <v>4</v>
      </c>
      <c r="E552" s="28">
        <f>VLOOKUP(FACT_INCLUDES[[#This Row],[Order ID]], ORDERS[], 2)</f>
        <v>40200.66256888926</v>
      </c>
      <c r="F552" s="28">
        <f>VLOOKUP(FACT_INCLUDES[[#This Row],[Order ID]], ORDERS[], 3)</f>
        <v>40205.66256888926</v>
      </c>
      <c r="G552" s="4" t="str">
        <f>VLOOKUP(FACT_INCLUDES[[#This Row],[Order ID]], ORDERS[], 4)</f>
        <v>Online</v>
      </c>
      <c r="H552" s="4" t="str">
        <f>VLOOKUP(FACT_INCLUDES[[#This Row],[Order ID]], ORDERS[], 5)</f>
        <v>ZXJ9141@gmail.com</v>
      </c>
      <c r="I552" s="4">
        <f>VLOOKUP(FACT_INCLUDES[[#This Row],[Order ID]], ORDERS[], 6)</f>
        <v>0</v>
      </c>
      <c r="J552" s="54">
        <f>VLOOKUP(FACT_INCLUDES[[#This Row],[Order ID]], ORDERS[], 7)</f>
        <v>0</v>
      </c>
      <c r="K552" s="33">
        <v>5</v>
      </c>
      <c r="L552" s="4">
        <f>VLOOKUP(FACT_INCLUDES[[#This Row],[DW Version]], VERSIONS[], 2)</f>
        <v>66</v>
      </c>
      <c r="M552" s="4">
        <f>VLOOKUP(FACT_INCLUDES[[#This Row],[DW Version]], VERSIONS[], 3)</f>
        <v>7.5</v>
      </c>
      <c r="N552" s="4" t="str">
        <f>VLOOKUP(FACT_INCLUDES[[#This Row],[DW Version]], VERSIONS[], 4)</f>
        <v>white</v>
      </c>
      <c r="O552" s="51">
        <f>VLOOKUP(FACT_INCLUDES[[#This Row],[DW Version]], VERSIONS[], 5)</f>
        <v>205.09094430397602</v>
      </c>
      <c r="P552" s="4" t="str">
        <f>VLOOKUP(FACT_INCLUDES[[#This Row],[DW Version]], VERSIONS[], 6)</f>
        <v>Therma Training Pants</v>
      </c>
      <c r="Q552" s="4" t="str">
        <f>VLOOKUP(FACT_INCLUDES[[#This Row],[DW Version]], VERSIONS[], 7)</f>
        <v>Apparel</v>
      </c>
      <c r="R552" s="51">
        <f>FACT_INCLUDES[[#This Row],[Version Price]]*FACT_INCLUDES[[#This Row],[Quantity]]</f>
        <v>820.36377721590407</v>
      </c>
      <c r="S552" s="51">
        <f>FACT_INCLUDES[[#This Row],[Amount]]*(1-FACT_INCLUDES[[#This Row],[Order Discount]])</f>
        <v>820.36377721590407</v>
      </c>
      <c r="T552" s="51">
        <f t="shared" si="8"/>
        <v>820.36377721590407</v>
      </c>
      <c r="U552" s="57">
        <f>FACT_INCLUDES[[#This Row],[Income]]/FACT_INCLUDES[[#This Row],[Total Order Income]]</f>
        <v>1</v>
      </c>
      <c r="V552" s="33">
        <f>IF(FACT_INCLUDES[[#This Row],[Order Gap]]&gt;10, 1, 0)/COUNTIFS(FACT_INCLUDES[Order ID], FACT_INCLUDES[[#This Row],[Order ID]])</f>
        <v>0</v>
      </c>
      <c r="W552" s="33">
        <f>IF(FACT_INCLUDES[[#This Row],[Order Type]]="Online", 1, 0)/COUNTIFS(FACT_INCLUDES[Order ID], FACT_INCLUDES[[#This Row],[Order ID]])</f>
        <v>1</v>
      </c>
      <c r="X552" s="52">
        <v>622.92049798867822</v>
      </c>
      <c r="Y552" s="52">
        <v>512.63993048277621</v>
      </c>
      <c r="Z552" s="64">
        <f>IF(FACT_INCLUDES[[#This Row],[Order Type]]="Online", 1, 0)*FACT_INCLUDES[[#This Row],[Income]]</f>
        <v>820.36377721590407</v>
      </c>
    </row>
    <row r="553" spans="1:26" x14ac:dyDescent="0.3">
      <c r="A553" s="4">
        <v>2242</v>
      </c>
      <c r="B553" s="4">
        <v>1247</v>
      </c>
      <c r="C553" s="4">
        <v>406</v>
      </c>
      <c r="D553" s="58">
        <v>4</v>
      </c>
      <c r="E553" s="28">
        <f>VLOOKUP(FACT_INCLUDES[[#This Row],[Order ID]], ORDERS[], 2)</f>
        <v>40376.419510025728</v>
      </c>
      <c r="F553" s="28">
        <f>VLOOKUP(FACT_INCLUDES[[#This Row],[Order ID]], ORDERS[], 3)</f>
        <v>40392.419510025728</v>
      </c>
      <c r="G553" s="4" t="str">
        <f>VLOOKUP(FACT_INCLUDES[[#This Row],[Order ID]], ORDERS[], 4)</f>
        <v>Online</v>
      </c>
      <c r="H553" s="4" t="str">
        <f>VLOOKUP(FACT_INCLUDES[[#This Row],[Order ID]], ORDERS[], 5)</f>
        <v>CQZ2376@gmail.com</v>
      </c>
      <c r="I553" s="4">
        <f>VLOOKUP(FACT_INCLUDES[[#This Row],[Order ID]], ORDERS[], 6)</f>
        <v>0</v>
      </c>
      <c r="J553" s="54">
        <f>VLOOKUP(FACT_INCLUDES[[#This Row],[Order ID]], ORDERS[], 7)</f>
        <v>0</v>
      </c>
      <c r="K553" s="33">
        <v>16</v>
      </c>
      <c r="L553" s="4">
        <f>VLOOKUP(FACT_INCLUDES[[#This Row],[DW Version]], VERSIONS[], 2)</f>
        <v>41</v>
      </c>
      <c r="M553" s="4">
        <f>VLOOKUP(FACT_INCLUDES[[#This Row],[DW Version]], VERSIONS[], 3)</f>
        <v>7.5</v>
      </c>
      <c r="N553" s="4" t="str">
        <f>VLOOKUP(FACT_INCLUDES[[#This Row],[DW Version]], VERSIONS[], 4)</f>
        <v>white</v>
      </c>
      <c r="O553" s="51">
        <f>VLOOKUP(FACT_INCLUDES[[#This Row],[DW Version]], VERSIONS[], 5)</f>
        <v>111.42446637359876</v>
      </c>
      <c r="P553" s="4" t="str">
        <f>VLOOKUP(FACT_INCLUDES[[#This Row],[DW Version]], VERSIONS[], 6)</f>
        <v>LunarGlide</v>
      </c>
      <c r="Q553" s="4" t="str">
        <f>VLOOKUP(FACT_INCLUDES[[#This Row],[DW Version]], VERSIONS[], 7)</f>
        <v>Shoe</v>
      </c>
      <c r="R553" s="51">
        <f>FACT_INCLUDES[[#This Row],[Version Price]]*FACT_INCLUDES[[#This Row],[Quantity]]</f>
        <v>445.69786549439505</v>
      </c>
      <c r="S553" s="51">
        <f>FACT_INCLUDES[[#This Row],[Amount]]*(1-FACT_INCLUDES[[#This Row],[Order Discount]])</f>
        <v>445.69786549439505</v>
      </c>
      <c r="T553" s="51">
        <f t="shared" si="8"/>
        <v>445.69786549439505</v>
      </c>
      <c r="U553" s="57">
        <f>FACT_INCLUDES[[#This Row],[Income]]/FACT_INCLUDES[[#This Row],[Total Order Income]]</f>
        <v>1</v>
      </c>
      <c r="V553" s="33">
        <f>IF(FACT_INCLUDES[[#This Row],[Order Gap]]&gt;10, 1, 0)/COUNTIFS(FACT_INCLUDES[Order ID], FACT_INCLUDES[[#This Row],[Order ID]])</f>
        <v>1</v>
      </c>
      <c r="W553" s="33">
        <f>IF(FACT_INCLUDES[[#This Row],[Order Type]]="Online", 1, 0)/COUNTIFS(FACT_INCLUDES[Order ID], FACT_INCLUDES[[#This Row],[Order ID]])</f>
        <v>1</v>
      </c>
      <c r="X553" s="52">
        <v>622.92049798867822</v>
      </c>
      <c r="Y553" s="52">
        <v>512.63993048277621</v>
      </c>
      <c r="Z553" s="64">
        <f>IF(FACT_INCLUDES[[#This Row],[Order Type]]="Online", 1, 0)*FACT_INCLUDES[[#This Row],[Income]]</f>
        <v>445.69786549439505</v>
      </c>
    </row>
    <row r="554" spans="1:26" x14ac:dyDescent="0.3">
      <c r="A554" s="4">
        <v>2269</v>
      </c>
      <c r="B554" s="4">
        <v>1274</v>
      </c>
      <c r="C554" s="4">
        <v>809</v>
      </c>
      <c r="D554" s="58">
        <v>2</v>
      </c>
      <c r="E554" s="28">
        <f>VLOOKUP(FACT_INCLUDES[[#This Row],[Order ID]], ORDERS[], 2)</f>
        <v>40261.461859805378</v>
      </c>
      <c r="F554" s="28">
        <f>VLOOKUP(FACT_INCLUDES[[#This Row],[Order ID]], ORDERS[], 3)</f>
        <v>40264.461859805378</v>
      </c>
      <c r="G554" s="4" t="str">
        <f>VLOOKUP(FACT_INCLUDES[[#This Row],[Order ID]], ORDERS[], 4)</f>
        <v>Online</v>
      </c>
      <c r="H554" s="4" t="str">
        <f>VLOOKUP(FACT_INCLUDES[[#This Row],[Order ID]], ORDERS[], 5)</f>
        <v>LKT9302@gmail.com</v>
      </c>
      <c r="I554" s="4">
        <f>VLOOKUP(FACT_INCLUDES[[#This Row],[Order ID]], ORDERS[], 6)</f>
        <v>0</v>
      </c>
      <c r="J554" s="54">
        <f>VLOOKUP(FACT_INCLUDES[[#This Row],[Order ID]], ORDERS[], 7)</f>
        <v>0</v>
      </c>
      <c r="K554" s="33">
        <v>3</v>
      </c>
      <c r="L554" s="4">
        <f>VLOOKUP(FACT_INCLUDES[[#This Row],[DW Version]], VERSIONS[], 2)</f>
        <v>82</v>
      </c>
      <c r="M554" s="4">
        <f>VLOOKUP(FACT_INCLUDES[[#This Row],[DW Version]], VERSIONS[], 3)</f>
        <v>9</v>
      </c>
      <c r="N554" s="4" t="str">
        <f>VLOOKUP(FACT_INCLUDES[[#This Row],[DW Version]], VERSIONS[], 4)</f>
        <v>black</v>
      </c>
      <c r="O554" s="51">
        <f>VLOOKUP(FACT_INCLUDES[[#This Row],[DW Version]], VERSIONS[], 5)</f>
        <v>72.993987374845887</v>
      </c>
      <c r="P554" s="4" t="str">
        <f>VLOOKUP(FACT_INCLUDES[[#This Row],[DW Version]], VERSIONS[], 6)</f>
        <v>Flex 2-in-1 Shorts</v>
      </c>
      <c r="Q554" s="4" t="str">
        <f>VLOOKUP(FACT_INCLUDES[[#This Row],[DW Version]], VERSIONS[], 7)</f>
        <v>Apparel</v>
      </c>
      <c r="R554" s="51">
        <f>FACT_INCLUDES[[#This Row],[Version Price]]*FACT_INCLUDES[[#This Row],[Quantity]]</f>
        <v>145.98797474969177</v>
      </c>
      <c r="S554" s="51">
        <f>FACT_INCLUDES[[#This Row],[Amount]]*(1-FACT_INCLUDES[[#This Row],[Order Discount]])</f>
        <v>145.98797474969177</v>
      </c>
      <c r="T554" s="51">
        <f t="shared" si="8"/>
        <v>145.98797474969177</v>
      </c>
      <c r="U554" s="57">
        <f>FACT_INCLUDES[[#This Row],[Income]]/FACT_INCLUDES[[#This Row],[Total Order Income]]</f>
        <v>1</v>
      </c>
      <c r="V554" s="33">
        <f>IF(FACT_INCLUDES[[#This Row],[Order Gap]]&gt;10, 1, 0)/COUNTIFS(FACT_INCLUDES[Order ID], FACT_INCLUDES[[#This Row],[Order ID]])</f>
        <v>0</v>
      </c>
      <c r="W554" s="33">
        <f>IF(FACT_INCLUDES[[#This Row],[Order Type]]="Online", 1, 0)/COUNTIFS(FACT_INCLUDES[Order ID], FACT_INCLUDES[[#This Row],[Order ID]])</f>
        <v>1</v>
      </c>
      <c r="X554" s="52">
        <v>622.92049798867822</v>
      </c>
      <c r="Y554" s="52">
        <v>512.63993048277621</v>
      </c>
      <c r="Z554" s="64">
        <f>IF(FACT_INCLUDES[[#This Row],[Order Type]]="Online", 1, 0)*FACT_INCLUDES[[#This Row],[Income]]</f>
        <v>145.98797474969177</v>
      </c>
    </row>
    <row r="555" spans="1:26" x14ac:dyDescent="0.3">
      <c r="A555" s="4">
        <v>2273</v>
      </c>
      <c r="B555" s="4">
        <v>1278</v>
      </c>
      <c r="C555" s="4">
        <v>343</v>
      </c>
      <c r="D555" s="58">
        <v>4</v>
      </c>
      <c r="E555" s="28">
        <f>VLOOKUP(FACT_INCLUDES[[#This Row],[Order ID]], ORDERS[], 2)</f>
        <v>40439.114884563758</v>
      </c>
      <c r="F555" s="28">
        <f>VLOOKUP(FACT_INCLUDES[[#This Row],[Order ID]], ORDERS[], 3)</f>
        <v>40439.114884563758</v>
      </c>
      <c r="G555" s="4" t="str">
        <f>VLOOKUP(FACT_INCLUDES[[#This Row],[Order ID]], ORDERS[], 4)</f>
        <v>In-Store</v>
      </c>
      <c r="H555" s="4" t="str">
        <f>VLOOKUP(FACT_INCLUDES[[#This Row],[Order ID]], ORDERS[], 5)</f>
        <v>LXI5234@gmail.com</v>
      </c>
      <c r="I555" s="4">
        <f>VLOOKUP(FACT_INCLUDES[[#This Row],[Order ID]], ORDERS[], 6)</f>
        <v>10</v>
      </c>
      <c r="J555" s="54">
        <f>VLOOKUP(FACT_INCLUDES[[#This Row],[Order ID]], ORDERS[], 7)</f>
        <v>0</v>
      </c>
      <c r="K555" s="33">
        <v>0</v>
      </c>
      <c r="L555" s="4">
        <f>VLOOKUP(FACT_INCLUDES[[#This Row],[DW Version]], VERSIONS[], 2)</f>
        <v>35</v>
      </c>
      <c r="M555" s="4">
        <f>VLOOKUP(FACT_INCLUDES[[#This Row],[DW Version]], VERSIONS[], 3)</f>
        <v>6</v>
      </c>
      <c r="N555" s="4" t="str">
        <f>VLOOKUP(FACT_INCLUDES[[#This Row],[DW Version]], VERSIONS[], 4)</f>
        <v>white</v>
      </c>
      <c r="O555" s="51">
        <f>VLOOKUP(FACT_INCLUDES[[#This Row],[DW Version]], VERSIONS[], 5)</f>
        <v>129.07165858777424</v>
      </c>
      <c r="P555" s="4" t="str">
        <f>VLOOKUP(FACT_INCLUDES[[#This Row],[DW Version]], VERSIONS[], 6)</f>
        <v>Alphafly</v>
      </c>
      <c r="Q555" s="4" t="str">
        <f>VLOOKUP(FACT_INCLUDES[[#This Row],[DW Version]], VERSIONS[], 7)</f>
        <v>Shoe</v>
      </c>
      <c r="R555" s="51">
        <f>FACT_INCLUDES[[#This Row],[Version Price]]*FACT_INCLUDES[[#This Row],[Quantity]]</f>
        <v>516.28663435109695</v>
      </c>
      <c r="S555" s="51">
        <f>FACT_INCLUDES[[#This Row],[Amount]]*(1-FACT_INCLUDES[[#This Row],[Order Discount]])</f>
        <v>516.28663435109695</v>
      </c>
      <c r="T555" s="51">
        <f t="shared" si="8"/>
        <v>516.28663435109695</v>
      </c>
      <c r="U555" s="57">
        <f>FACT_INCLUDES[[#This Row],[Income]]/FACT_INCLUDES[[#This Row],[Total Order Income]]</f>
        <v>1</v>
      </c>
      <c r="V555" s="33">
        <f>IF(FACT_INCLUDES[[#This Row],[Order Gap]]&gt;10, 1, 0)/COUNTIFS(FACT_INCLUDES[Order ID], FACT_INCLUDES[[#This Row],[Order ID]])</f>
        <v>0</v>
      </c>
      <c r="W555" s="33">
        <f>IF(FACT_INCLUDES[[#This Row],[Order Type]]="Online", 1, 0)/COUNTIFS(FACT_INCLUDES[Order ID], FACT_INCLUDES[[#This Row],[Order ID]])</f>
        <v>0</v>
      </c>
      <c r="X555" s="52">
        <v>622.92049798867822</v>
      </c>
      <c r="Y555" s="52">
        <v>512.63993048277621</v>
      </c>
      <c r="Z555" s="64">
        <f>IF(FACT_INCLUDES[[#This Row],[Order Type]]="Online", 1, 0)*FACT_INCLUDES[[#This Row],[Income]]</f>
        <v>0</v>
      </c>
    </row>
    <row r="556" spans="1:26" x14ac:dyDescent="0.3">
      <c r="A556" s="4">
        <v>2277</v>
      </c>
      <c r="B556" s="4">
        <v>1282</v>
      </c>
      <c r="C556" s="4">
        <v>380</v>
      </c>
      <c r="D556" s="58">
        <v>2</v>
      </c>
      <c r="E556" s="28">
        <f>VLOOKUP(FACT_INCLUDES[[#This Row],[Order ID]], ORDERS[], 2)</f>
        <v>40352.419569610502</v>
      </c>
      <c r="F556" s="28">
        <f>VLOOKUP(FACT_INCLUDES[[#This Row],[Order ID]], ORDERS[], 3)</f>
        <v>40352.419569610502</v>
      </c>
      <c r="G556" s="4" t="str">
        <f>VLOOKUP(FACT_INCLUDES[[#This Row],[Order ID]], ORDERS[], 4)</f>
        <v>In-Store</v>
      </c>
      <c r="H556" s="4" t="str">
        <f>VLOOKUP(FACT_INCLUDES[[#This Row],[Order ID]], ORDERS[], 5)</f>
        <v>GGX4118@gmail.com</v>
      </c>
      <c r="I556" s="4">
        <f>VLOOKUP(FACT_INCLUDES[[#This Row],[Order ID]], ORDERS[], 6)</f>
        <v>44</v>
      </c>
      <c r="J556" s="54">
        <f>VLOOKUP(FACT_INCLUDES[[#This Row],[Order ID]], ORDERS[], 7)</f>
        <v>0</v>
      </c>
      <c r="K556" s="33">
        <v>0</v>
      </c>
      <c r="L556" s="4">
        <f>VLOOKUP(FACT_INCLUDES[[#This Row],[DW Version]], VERSIONS[], 2)</f>
        <v>38</v>
      </c>
      <c r="M556" s="4">
        <f>VLOOKUP(FACT_INCLUDES[[#This Row],[DW Version]], VERSIONS[], 3)</f>
        <v>12.5</v>
      </c>
      <c r="N556" s="4" t="str">
        <f>VLOOKUP(FACT_INCLUDES[[#This Row],[DW Version]], VERSIONS[], 4)</f>
        <v>white</v>
      </c>
      <c r="O556" s="51">
        <f>VLOOKUP(FACT_INCLUDES[[#This Row],[DW Version]], VERSIONS[], 5)</f>
        <v>38.881071762737271</v>
      </c>
      <c r="P556" s="4" t="str">
        <f>VLOOKUP(FACT_INCLUDES[[#This Row],[DW Version]], VERSIONS[], 6)</f>
        <v>Free RN 5.0</v>
      </c>
      <c r="Q556" s="4" t="str">
        <f>VLOOKUP(FACT_INCLUDES[[#This Row],[DW Version]], VERSIONS[], 7)</f>
        <v>Shoe</v>
      </c>
      <c r="R556" s="51">
        <f>FACT_INCLUDES[[#This Row],[Version Price]]*FACT_INCLUDES[[#This Row],[Quantity]]</f>
        <v>77.762143525474542</v>
      </c>
      <c r="S556" s="51">
        <f>FACT_INCLUDES[[#This Row],[Amount]]*(1-FACT_INCLUDES[[#This Row],[Order Discount]])</f>
        <v>77.762143525474542</v>
      </c>
      <c r="T556" s="51">
        <f t="shared" si="8"/>
        <v>77.762143525474542</v>
      </c>
      <c r="U556" s="57">
        <f>FACT_INCLUDES[[#This Row],[Income]]/FACT_INCLUDES[[#This Row],[Total Order Income]]</f>
        <v>1</v>
      </c>
      <c r="V556" s="33">
        <f>IF(FACT_INCLUDES[[#This Row],[Order Gap]]&gt;10, 1, 0)/COUNTIFS(FACT_INCLUDES[Order ID], FACT_INCLUDES[[#This Row],[Order ID]])</f>
        <v>0</v>
      </c>
      <c r="W556" s="33">
        <f>IF(FACT_INCLUDES[[#This Row],[Order Type]]="Online", 1, 0)/COUNTIFS(FACT_INCLUDES[Order ID], FACT_INCLUDES[[#This Row],[Order ID]])</f>
        <v>0</v>
      </c>
      <c r="X556" s="52">
        <v>622.92049798867822</v>
      </c>
      <c r="Y556" s="52">
        <v>512.63993048277621</v>
      </c>
      <c r="Z556" s="64">
        <f>IF(FACT_INCLUDES[[#This Row],[Order Type]]="Online", 1, 0)*FACT_INCLUDES[[#This Row],[Income]]</f>
        <v>0</v>
      </c>
    </row>
    <row r="557" spans="1:26" x14ac:dyDescent="0.3">
      <c r="A557" s="4">
        <v>2286</v>
      </c>
      <c r="B557" s="4">
        <v>1291</v>
      </c>
      <c r="C557" s="4">
        <v>958</v>
      </c>
      <c r="D557" s="58">
        <v>5</v>
      </c>
      <c r="E557" s="28">
        <f>VLOOKUP(FACT_INCLUDES[[#This Row],[Order ID]], ORDERS[], 2)</f>
        <v>40332.343982487029</v>
      </c>
      <c r="F557" s="28">
        <f>VLOOKUP(FACT_INCLUDES[[#This Row],[Order ID]], ORDERS[], 3)</f>
        <v>40332.343982487029</v>
      </c>
      <c r="G557" s="4" t="str">
        <f>VLOOKUP(FACT_INCLUDES[[#This Row],[Order ID]], ORDERS[], 4)</f>
        <v>In-Store</v>
      </c>
      <c r="H557" s="4" t="str">
        <f>VLOOKUP(FACT_INCLUDES[[#This Row],[Order ID]], ORDERS[], 5)</f>
        <v>PVR9307@gmail.com</v>
      </c>
      <c r="I557" s="4">
        <f>VLOOKUP(FACT_INCLUDES[[#This Row],[Order ID]], ORDERS[], 6)</f>
        <v>11</v>
      </c>
      <c r="J557" s="54">
        <f>VLOOKUP(FACT_INCLUDES[[#This Row],[Order ID]], ORDERS[], 7)</f>
        <v>0</v>
      </c>
      <c r="K557" s="33">
        <v>0</v>
      </c>
      <c r="L557" s="4">
        <f>VLOOKUP(FACT_INCLUDES[[#This Row],[DW Version]], VERSIONS[], 2)</f>
        <v>98</v>
      </c>
      <c r="M557" s="4">
        <f>VLOOKUP(FACT_INCLUDES[[#This Row],[DW Version]], VERSIONS[], 3)</f>
        <v>3.5</v>
      </c>
      <c r="N557" s="4" t="str">
        <f>VLOOKUP(FACT_INCLUDES[[#This Row],[DW Version]], VERSIONS[], 4)</f>
        <v>white</v>
      </c>
      <c r="O557" s="51">
        <f>VLOOKUP(FACT_INCLUDES[[#This Row],[DW Version]], VERSIONS[], 5)</f>
        <v>295.35085816918377</v>
      </c>
      <c r="P557" s="4" t="str">
        <f>VLOOKUP(FACT_INCLUDES[[#This Row],[DW Version]], VERSIONS[], 6)</f>
        <v>Zoom Rival Fly</v>
      </c>
      <c r="Q557" s="4" t="str">
        <f>VLOOKUP(FACT_INCLUDES[[#This Row],[DW Version]], VERSIONS[], 7)</f>
        <v>Shoe</v>
      </c>
      <c r="R557" s="51">
        <f>FACT_INCLUDES[[#This Row],[Version Price]]*FACT_INCLUDES[[#This Row],[Quantity]]</f>
        <v>1476.7542908459188</v>
      </c>
      <c r="S557" s="51">
        <f>FACT_INCLUDES[[#This Row],[Amount]]*(1-FACT_INCLUDES[[#This Row],[Order Discount]])</f>
        <v>1476.7542908459188</v>
      </c>
      <c r="T557" s="51">
        <f t="shared" si="8"/>
        <v>1476.7542908459188</v>
      </c>
      <c r="U557" s="57">
        <f>FACT_INCLUDES[[#This Row],[Income]]/FACT_INCLUDES[[#This Row],[Total Order Income]]</f>
        <v>1</v>
      </c>
      <c r="V557" s="33">
        <f>IF(FACT_INCLUDES[[#This Row],[Order Gap]]&gt;10, 1, 0)/COUNTIFS(FACT_INCLUDES[Order ID], FACT_INCLUDES[[#This Row],[Order ID]])</f>
        <v>0</v>
      </c>
      <c r="W557" s="33">
        <f>IF(FACT_INCLUDES[[#This Row],[Order Type]]="Online", 1, 0)/COUNTIFS(FACT_INCLUDES[Order ID], FACT_INCLUDES[[#This Row],[Order ID]])</f>
        <v>0</v>
      </c>
      <c r="X557" s="52">
        <v>622.92049798867822</v>
      </c>
      <c r="Y557" s="52">
        <v>512.63993048277621</v>
      </c>
      <c r="Z557" s="64">
        <f>IF(FACT_INCLUDES[[#This Row],[Order Type]]="Online", 1, 0)*FACT_INCLUDES[[#This Row],[Income]]</f>
        <v>0</v>
      </c>
    </row>
    <row r="558" spans="1:26" x14ac:dyDescent="0.3">
      <c r="A558" s="4">
        <v>2295</v>
      </c>
      <c r="B558" s="4">
        <v>1300</v>
      </c>
      <c r="C558" s="4">
        <v>664</v>
      </c>
      <c r="D558" s="58">
        <v>1</v>
      </c>
      <c r="E558" s="28">
        <f>VLOOKUP(FACT_INCLUDES[[#This Row],[Order ID]], ORDERS[], 2)</f>
        <v>40374.776903998747</v>
      </c>
      <c r="F558" s="28">
        <f>VLOOKUP(FACT_INCLUDES[[#This Row],[Order ID]], ORDERS[], 3)</f>
        <v>40374.776903998747</v>
      </c>
      <c r="G558" s="4" t="str">
        <f>VLOOKUP(FACT_INCLUDES[[#This Row],[Order ID]], ORDERS[], 4)</f>
        <v>In-Store</v>
      </c>
      <c r="H558" s="4" t="str">
        <f>VLOOKUP(FACT_INCLUDES[[#This Row],[Order ID]], ORDERS[], 5)</f>
        <v>EAA9121@gmail.com</v>
      </c>
      <c r="I558" s="4">
        <f>VLOOKUP(FACT_INCLUDES[[#This Row],[Order ID]], ORDERS[], 6)</f>
        <v>9</v>
      </c>
      <c r="J558" s="54">
        <f>VLOOKUP(FACT_INCLUDES[[#This Row],[Order ID]], ORDERS[], 7)</f>
        <v>0</v>
      </c>
      <c r="K558" s="33">
        <v>0</v>
      </c>
      <c r="L558" s="4">
        <f>VLOOKUP(FACT_INCLUDES[[#This Row],[DW Version]], VERSIONS[], 2)</f>
        <v>67</v>
      </c>
      <c r="M558" s="4">
        <f>VLOOKUP(FACT_INCLUDES[[#This Row],[DW Version]], VERSIONS[], 3)</f>
        <v>9</v>
      </c>
      <c r="N558" s="4" t="str">
        <f>VLOOKUP(FACT_INCLUDES[[#This Row],[DW Version]], VERSIONS[], 4)</f>
        <v>white</v>
      </c>
      <c r="O558" s="51">
        <f>VLOOKUP(FACT_INCLUDES[[#This Row],[DW Version]], VERSIONS[], 5)</f>
        <v>216.61028857399936</v>
      </c>
      <c r="P558" s="4" t="str">
        <f>VLOOKUP(FACT_INCLUDES[[#This Row],[DW Version]], VERSIONS[], 6)</f>
        <v>Phantom VSN Elite</v>
      </c>
      <c r="Q558" s="4" t="str">
        <f>VLOOKUP(FACT_INCLUDES[[#This Row],[DW Version]], VERSIONS[], 7)</f>
        <v>Shoe</v>
      </c>
      <c r="R558" s="51">
        <f>FACT_INCLUDES[[#This Row],[Version Price]]*FACT_INCLUDES[[#This Row],[Quantity]]</f>
        <v>216.61028857399936</v>
      </c>
      <c r="S558" s="51">
        <f>FACT_INCLUDES[[#This Row],[Amount]]*(1-FACT_INCLUDES[[#This Row],[Order Discount]])</f>
        <v>216.61028857399936</v>
      </c>
      <c r="T558" s="51">
        <f t="shared" si="8"/>
        <v>216.61028857399936</v>
      </c>
      <c r="U558" s="57">
        <f>FACT_INCLUDES[[#This Row],[Income]]/FACT_INCLUDES[[#This Row],[Total Order Income]]</f>
        <v>1</v>
      </c>
      <c r="V558" s="33">
        <f>IF(FACT_INCLUDES[[#This Row],[Order Gap]]&gt;10, 1, 0)/COUNTIFS(FACT_INCLUDES[Order ID], FACT_INCLUDES[[#This Row],[Order ID]])</f>
        <v>0</v>
      </c>
      <c r="W558" s="33">
        <f>IF(FACT_INCLUDES[[#This Row],[Order Type]]="Online", 1, 0)/COUNTIFS(FACT_INCLUDES[Order ID], FACT_INCLUDES[[#This Row],[Order ID]])</f>
        <v>0</v>
      </c>
      <c r="X558" s="52">
        <v>622.92049798867822</v>
      </c>
      <c r="Y558" s="52">
        <v>512.63993048277621</v>
      </c>
      <c r="Z558" s="64">
        <f>IF(FACT_INCLUDES[[#This Row],[Order Type]]="Online", 1, 0)*FACT_INCLUDES[[#This Row],[Income]]</f>
        <v>0</v>
      </c>
    </row>
    <row r="559" spans="1:26" x14ac:dyDescent="0.3">
      <c r="A559" s="4">
        <v>2345</v>
      </c>
      <c r="B559" s="4">
        <v>1350</v>
      </c>
      <c r="C559" s="4">
        <v>197</v>
      </c>
      <c r="D559" s="58">
        <v>1</v>
      </c>
      <c r="E559" s="28">
        <f>VLOOKUP(FACT_INCLUDES[[#This Row],[Order ID]], ORDERS[], 2)</f>
        <v>40321.662634585184</v>
      </c>
      <c r="F559" s="28">
        <f>VLOOKUP(FACT_INCLUDES[[#This Row],[Order ID]], ORDERS[], 3)</f>
        <v>40321.662634585184</v>
      </c>
      <c r="G559" s="4" t="str">
        <f>VLOOKUP(FACT_INCLUDES[[#This Row],[Order ID]], ORDERS[], 4)</f>
        <v>In-Store</v>
      </c>
      <c r="H559" s="4" t="str">
        <f>VLOOKUP(FACT_INCLUDES[[#This Row],[Order ID]], ORDERS[], 5)</f>
        <v>UAN4819@gmail.com</v>
      </c>
      <c r="I559" s="4">
        <f>VLOOKUP(FACT_INCLUDES[[#This Row],[Order ID]], ORDERS[], 6)</f>
        <v>7</v>
      </c>
      <c r="J559" s="54">
        <f>VLOOKUP(FACT_INCLUDES[[#This Row],[Order ID]], ORDERS[], 7)</f>
        <v>0</v>
      </c>
      <c r="K559" s="33">
        <v>0</v>
      </c>
      <c r="L559" s="4">
        <f>VLOOKUP(FACT_INCLUDES[[#This Row],[DW Version]], VERSIONS[], 2)</f>
        <v>20</v>
      </c>
      <c r="M559" s="4">
        <f>VLOOKUP(FACT_INCLUDES[[#This Row],[DW Version]], VERSIONS[], 3)</f>
        <v>5</v>
      </c>
      <c r="N559" s="4" t="str">
        <f>VLOOKUP(FACT_INCLUDES[[#This Row],[DW Version]], VERSIONS[], 4)</f>
        <v>dark blue</v>
      </c>
      <c r="O559" s="51">
        <f>VLOOKUP(FACT_INCLUDES[[#This Row],[DW Version]], VERSIONS[], 5)</f>
        <v>35.24595215953012</v>
      </c>
      <c r="P559" s="4" t="str">
        <f>VLOOKUP(FACT_INCLUDES[[#This Row],[DW Version]], VERSIONS[], 6)</f>
        <v>Joyride</v>
      </c>
      <c r="Q559" s="4" t="str">
        <f>VLOOKUP(FACT_INCLUDES[[#This Row],[DW Version]], VERSIONS[], 7)</f>
        <v>Shoe</v>
      </c>
      <c r="R559" s="51">
        <f>FACT_INCLUDES[[#This Row],[Version Price]]*FACT_INCLUDES[[#This Row],[Quantity]]</f>
        <v>35.24595215953012</v>
      </c>
      <c r="S559" s="51">
        <f>FACT_INCLUDES[[#This Row],[Amount]]*(1-FACT_INCLUDES[[#This Row],[Order Discount]])</f>
        <v>35.24595215953012</v>
      </c>
      <c r="T559" s="51">
        <f t="shared" si="8"/>
        <v>35.24595215953012</v>
      </c>
      <c r="U559" s="57">
        <f>FACT_INCLUDES[[#This Row],[Income]]/FACT_INCLUDES[[#This Row],[Total Order Income]]</f>
        <v>1</v>
      </c>
      <c r="V559" s="33">
        <f>IF(FACT_INCLUDES[[#This Row],[Order Gap]]&gt;10, 1, 0)/COUNTIFS(FACT_INCLUDES[Order ID], FACT_INCLUDES[[#This Row],[Order ID]])</f>
        <v>0</v>
      </c>
      <c r="W559" s="33">
        <f>IF(FACT_INCLUDES[[#This Row],[Order Type]]="Online", 1, 0)/COUNTIFS(FACT_INCLUDES[Order ID], FACT_INCLUDES[[#This Row],[Order ID]])</f>
        <v>0</v>
      </c>
      <c r="X559" s="52">
        <v>622.92049798867822</v>
      </c>
      <c r="Y559" s="52">
        <v>512.63993048277621</v>
      </c>
      <c r="Z559" s="64">
        <f>IF(FACT_INCLUDES[[#This Row],[Order Type]]="Online", 1, 0)*FACT_INCLUDES[[#This Row],[Income]]</f>
        <v>0</v>
      </c>
    </row>
    <row r="560" spans="1:26" x14ac:dyDescent="0.3">
      <c r="A560" s="4">
        <v>2409</v>
      </c>
      <c r="B560" s="4">
        <v>1414</v>
      </c>
      <c r="C560" s="4">
        <v>839</v>
      </c>
      <c r="D560" s="58">
        <v>3</v>
      </c>
      <c r="E560" s="28">
        <f>VLOOKUP(FACT_INCLUDES[[#This Row],[Order ID]], ORDERS[], 2)</f>
        <v>40292.865581067352</v>
      </c>
      <c r="F560" s="28">
        <f>VLOOKUP(FACT_INCLUDES[[#This Row],[Order ID]], ORDERS[], 3)</f>
        <v>40292.865581067352</v>
      </c>
      <c r="G560" s="4" t="str">
        <f>VLOOKUP(FACT_INCLUDES[[#This Row],[Order ID]], ORDERS[], 4)</f>
        <v>In-Store</v>
      </c>
      <c r="H560" s="4" t="str">
        <f>VLOOKUP(FACT_INCLUDES[[#This Row],[Order ID]], ORDERS[], 5)</f>
        <v>MGY2385@gmail.com</v>
      </c>
      <c r="I560" s="4">
        <f>VLOOKUP(FACT_INCLUDES[[#This Row],[Order ID]], ORDERS[], 6)</f>
        <v>45</v>
      </c>
      <c r="J560" s="54">
        <f>VLOOKUP(FACT_INCLUDES[[#This Row],[Order ID]], ORDERS[], 7)</f>
        <v>0</v>
      </c>
      <c r="K560" s="33">
        <v>0</v>
      </c>
      <c r="L560" s="4">
        <f>VLOOKUP(FACT_INCLUDES[[#This Row],[DW Version]], VERSIONS[], 2)</f>
        <v>85</v>
      </c>
      <c r="M560" s="4">
        <f>VLOOKUP(FACT_INCLUDES[[#This Row],[DW Version]], VERSIONS[], 3)</f>
        <v>7.5</v>
      </c>
      <c r="N560" s="4" t="str">
        <f>VLOOKUP(FACT_INCLUDES[[#This Row],[DW Version]], VERSIONS[], 4)</f>
        <v>dark purple</v>
      </c>
      <c r="O560" s="51">
        <f>VLOOKUP(FACT_INCLUDES[[#This Row],[DW Version]], VERSIONS[], 5)</f>
        <v>396.89152501152279</v>
      </c>
      <c r="P560" s="4" t="str">
        <f>VLOOKUP(FACT_INCLUDES[[#This Row],[DW Version]], VERSIONS[], 6)</f>
        <v>Nike Flex Stride</v>
      </c>
      <c r="Q560" s="4" t="str">
        <f>VLOOKUP(FACT_INCLUDES[[#This Row],[DW Version]], VERSIONS[], 7)</f>
        <v>Apparel</v>
      </c>
      <c r="R560" s="51">
        <f>FACT_INCLUDES[[#This Row],[Version Price]]*FACT_INCLUDES[[#This Row],[Quantity]]</f>
        <v>1190.6745750345683</v>
      </c>
      <c r="S560" s="51">
        <f>FACT_INCLUDES[[#This Row],[Amount]]*(1-FACT_INCLUDES[[#This Row],[Order Discount]])</f>
        <v>1190.6745750345683</v>
      </c>
      <c r="T560" s="51">
        <f t="shared" si="8"/>
        <v>1190.6745750345683</v>
      </c>
      <c r="U560" s="57">
        <f>FACT_INCLUDES[[#This Row],[Income]]/FACT_INCLUDES[[#This Row],[Total Order Income]]</f>
        <v>1</v>
      </c>
      <c r="V560" s="33">
        <f>IF(FACT_INCLUDES[[#This Row],[Order Gap]]&gt;10, 1, 0)/COUNTIFS(FACT_INCLUDES[Order ID], FACT_INCLUDES[[#This Row],[Order ID]])</f>
        <v>0</v>
      </c>
      <c r="W560" s="33">
        <f>IF(FACT_INCLUDES[[#This Row],[Order Type]]="Online", 1, 0)/COUNTIFS(FACT_INCLUDES[Order ID], FACT_INCLUDES[[#This Row],[Order ID]])</f>
        <v>0</v>
      </c>
      <c r="X560" s="52">
        <v>622.92049798867822</v>
      </c>
      <c r="Y560" s="52">
        <v>512.63993048277621</v>
      </c>
      <c r="Z560" s="64">
        <f>IF(FACT_INCLUDES[[#This Row],[Order Type]]="Online", 1, 0)*FACT_INCLUDES[[#This Row],[Income]]</f>
        <v>0</v>
      </c>
    </row>
    <row r="561" spans="1:26" x14ac:dyDescent="0.3">
      <c r="A561" s="4">
        <v>2447</v>
      </c>
      <c r="B561" s="4">
        <v>1452</v>
      </c>
      <c r="C561" s="4">
        <v>148</v>
      </c>
      <c r="D561" s="58">
        <v>5</v>
      </c>
      <c r="E561" s="28">
        <f>VLOOKUP(FACT_INCLUDES[[#This Row],[Order ID]], ORDERS[], 2)</f>
        <v>40519.322828523138</v>
      </c>
      <c r="F561" s="28">
        <f>VLOOKUP(FACT_INCLUDES[[#This Row],[Order ID]], ORDERS[], 3)</f>
        <v>40519.322828523138</v>
      </c>
      <c r="G561" s="4" t="str">
        <f>VLOOKUP(FACT_INCLUDES[[#This Row],[Order ID]], ORDERS[], 4)</f>
        <v>In-Store</v>
      </c>
      <c r="H561" s="4" t="str">
        <f>VLOOKUP(FACT_INCLUDES[[#This Row],[Order ID]], ORDERS[], 5)</f>
        <v>VSY5918@gmail.com</v>
      </c>
      <c r="I561" s="4">
        <f>VLOOKUP(FACT_INCLUDES[[#This Row],[Order ID]], ORDERS[], 6)</f>
        <v>37</v>
      </c>
      <c r="J561" s="54">
        <f>VLOOKUP(FACT_INCLUDES[[#This Row],[Order ID]], ORDERS[], 7)</f>
        <v>0</v>
      </c>
      <c r="K561" s="33">
        <v>0</v>
      </c>
      <c r="L561" s="4">
        <f>VLOOKUP(FACT_INCLUDES[[#This Row],[DW Version]], VERSIONS[], 2)</f>
        <v>15</v>
      </c>
      <c r="M561" s="4">
        <f>VLOOKUP(FACT_INCLUDES[[#This Row],[DW Version]], VERSIONS[], 3)</f>
        <v>3</v>
      </c>
      <c r="N561" s="4" t="str">
        <f>VLOOKUP(FACT_INCLUDES[[#This Row],[DW Version]], VERSIONS[], 4)</f>
        <v>white</v>
      </c>
      <c r="O561" s="51">
        <f>VLOOKUP(FACT_INCLUDES[[#This Row],[DW Version]], VERSIONS[], 5)</f>
        <v>383.87154224724702</v>
      </c>
      <c r="P561" s="4" t="str">
        <f>VLOOKUP(FACT_INCLUDES[[#This Row],[DW Version]], VERSIONS[], 6)</f>
        <v>Sportswear Club Fleece</v>
      </c>
      <c r="Q561" s="4" t="str">
        <f>VLOOKUP(FACT_INCLUDES[[#This Row],[DW Version]], VERSIONS[], 7)</f>
        <v>Apparel</v>
      </c>
      <c r="R561" s="51">
        <f>FACT_INCLUDES[[#This Row],[Version Price]]*FACT_INCLUDES[[#This Row],[Quantity]]</f>
        <v>1919.357711236235</v>
      </c>
      <c r="S561" s="51">
        <f>FACT_INCLUDES[[#This Row],[Amount]]*(1-FACT_INCLUDES[[#This Row],[Order Discount]])</f>
        <v>1919.357711236235</v>
      </c>
      <c r="T561" s="51">
        <f t="shared" si="8"/>
        <v>1919.357711236235</v>
      </c>
      <c r="U561" s="57">
        <f>FACT_INCLUDES[[#This Row],[Income]]/FACT_INCLUDES[[#This Row],[Total Order Income]]</f>
        <v>1</v>
      </c>
      <c r="V561" s="33">
        <f>IF(FACT_INCLUDES[[#This Row],[Order Gap]]&gt;10, 1, 0)/COUNTIFS(FACT_INCLUDES[Order ID], FACT_INCLUDES[[#This Row],[Order ID]])</f>
        <v>0</v>
      </c>
      <c r="W561" s="33">
        <f>IF(FACT_INCLUDES[[#This Row],[Order Type]]="Online", 1, 0)/COUNTIFS(FACT_INCLUDES[Order ID], FACT_INCLUDES[[#This Row],[Order ID]])</f>
        <v>0</v>
      </c>
      <c r="X561" s="52">
        <v>622.92049798867822</v>
      </c>
      <c r="Y561" s="52">
        <v>512.63993048277621</v>
      </c>
      <c r="Z561" s="64">
        <f>IF(FACT_INCLUDES[[#This Row],[Order Type]]="Online", 1, 0)*FACT_INCLUDES[[#This Row],[Income]]</f>
        <v>0</v>
      </c>
    </row>
    <row r="562" spans="1:26" x14ac:dyDescent="0.3">
      <c r="A562" s="4">
        <v>2465</v>
      </c>
      <c r="B562" s="4">
        <v>1470</v>
      </c>
      <c r="C562" s="4">
        <v>346</v>
      </c>
      <c r="D562" s="58">
        <v>3</v>
      </c>
      <c r="E562" s="28">
        <f>VLOOKUP(FACT_INCLUDES[[#This Row],[Order ID]], ORDERS[], 2)</f>
        <v>40394.722187297746</v>
      </c>
      <c r="F562" s="28">
        <f>VLOOKUP(FACT_INCLUDES[[#This Row],[Order ID]], ORDERS[], 3)</f>
        <v>40397.722187297746</v>
      </c>
      <c r="G562" s="4" t="str">
        <f>VLOOKUP(FACT_INCLUDES[[#This Row],[Order ID]], ORDERS[], 4)</f>
        <v>Online</v>
      </c>
      <c r="H562" s="4" t="str">
        <f>VLOOKUP(FACT_INCLUDES[[#This Row],[Order ID]], ORDERS[], 5)</f>
        <v>OHB3660@gmail.com</v>
      </c>
      <c r="I562" s="4">
        <f>VLOOKUP(FACT_INCLUDES[[#This Row],[Order ID]], ORDERS[], 6)</f>
        <v>0</v>
      </c>
      <c r="J562" s="54">
        <f>VLOOKUP(FACT_INCLUDES[[#This Row],[Order ID]], ORDERS[], 7)</f>
        <v>0</v>
      </c>
      <c r="K562" s="33">
        <v>3</v>
      </c>
      <c r="L562" s="4">
        <f>VLOOKUP(FACT_INCLUDES[[#This Row],[DW Version]], VERSIONS[], 2)</f>
        <v>35</v>
      </c>
      <c r="M562" s="4">
        <f>VLOOKUP(FACT_INCLUDES[[#This Row],[DW Version]], VERSIONS[], 3)</f>
        <v>7.5</v>
      </c>
      <c r="N562" s="4" t="str">
        <f>VLOOKUP(FACT_INCLUDES[[#This Row],[DW Version]], VERSIONS[], 4)</f>
        <v>purple lilac</v>
      </c>
      <c r="O562" s="51">
        <f>VLOOKUP(FACT_INCLUDES[[#This Row],[DW Version]], VERSIONS[], 5)</f>
        <v>90.810667776730227</v>
      </c>
      <c r="P562" s="4" t="str">
        <f>VLOOKUP(FACT_INCLUDES[[#This Row],[DW Version]], VERSIONS[], 6)</f>
        <v>Alphafly</v>
      </c>
      <c r="Q562" s="4" t="str">
        <f>VLOOKUP(FACT_INCLUDES[[#This Row],[DW Version]], VERSIONS[], 7)</f>
        <v>Shoe</v>
      </c>
      <c r="R562" s="51">
        <f>FACT_INCLUDES[[#This Row],[Version Price]]*FACT_INCLUDES[[#This Row],[Quantity]]</f>
        <v>272.4320033301907</v>
      </c>
      <c r="S562" s="51">
        <f>FACT_INCLUDES[[#This Row],[Amount]]*(1-FACT_INCLUDES[[#This Row],[Order Discount]])</f>
        <v>272.4320033301907</v>
      </c>
      <c r="T562" s="51">
        <f t="shared" si="8"/>
        <v>272.4320033301907</v>
      </c>
      <c r="U562" s="57">
        <f>FACT_INCLUDES[[#This Row],[Income]]/FACT_INCLUDES[[#This Row],[Total Order Income]]</f>
        <v>1</v>
      </c>
      <c r="V562" s="33">
        <f>IF(FACT_INCLUDES[[#This Row],[Order Gap]]&gt;10, 1, 0)/COUNTIFS(FACT_INCLUDES[Order ID], FACT_INCLUDES[[#This Row],[Order ID]])</f>
        <v>0</v>
      </c>
      <c r="W562" s="33">
        <f>IF(FACT_INCLUDES[[#This Row],[Order Type]]="Online", 1, 0)/COUNTIFS(FACT_INCLUDES[Order ID], FACT_INCLUDES[[#This Row],[Order ID]])</f>
        <v>1</v>
      </c>
      <c r="X562" s="52">
        <v>622.92049798867822</v>
      </c>
      <c r="Y562" s="52">
        <v>512.63993048277621</v>
      </c>
      <c r="Z562" s="64">
        <f>IF(FACT_INCLUDES[[#This Row],[Order Type]]="Online", 1, 0)*FACT_INCLUDES[[#This Row],[Income]]</f>
        <v>272.4320033301907</v>
      </c>
    </row>
    <row r="563" spans="1:26" x14ac:dyDescent="0.3">
      <c r="A563" s="4">
        <v>2477</v>
      </c>
      <c r="B563" s="4">
        <v>1482</v>
      </c>
      <c r="C563" s="4">
        <v>30</v>
      </c>
      <c r="D563" s="58">
        <v>3</v>
      </c>
      <c r="E563" s="28">
        <f>VLOOKUP(FACT_INCLUDES[[#This Row],[Order ID]], ORDERS[], 2)</f>
        <v>40199.076261940783</v>
      </c>
      <c r="F563" s="28">
        <f>VLOOKUP(FACT_INCLUDES[[#This Row],[Order ID]], ORDERS[], 3)</f>
        <v>40199.076261940783</v>
      </c>
      <c r="G563" s="4" t="str">
        <f>VLOOKUP(FACT_INCLUDES[[#This Row],[Order ID]], ORDERS[], 4)</f>
        <v>In-Store</v>
      </c>
      <c r="H563" s="4" t="str">
        <f>VLOOKUP(FACT_INCLUDES[[#This Row],[Order ID]], ORDERS[], 5)</f>
        <v>OOW8006@gmail.com</v>
      </c>
      <c r="I563" s="4">
        <f>VLOOKUP(FACT_INCLUDES[[#This Row],[Order ID]], ORDERS[], 6)</f>
        <v>13</v>
      </c>
      <c r="J563" s="54">
        <f>VLOOKUP(FACT_INCLUDES[[#This Row],[Order ID]], ORDERS[], 7)</f>
        <v>0</v>
      </c>
      <c r="K563" s="33">
        <v>0</v>
      </c>
      <c r="L563" s="4">
        <f>VLOOKUP(FACT_INCLUDES[[#This Row],[DW Version]], VERSIONS[], 2)</f>
        <v>3</v>
      </c>
      <c r="M563" s="4">
        <f>VLOOKUP(FACT_INCLUDES[[#This Row],[DW Version]], VERSIONS[], 3)</f>
        <v>5.5</v>
      </c>
      <c r="N563" s="4" t="str">
        <f>VLOOKUP(FACT_INCLUDES[[#This Row],[DW Version]], VERSIONS[], 4)</f>
        <v>white</v>
      </c>
      <c r="O563" s="51">
        <f>VLOOKUP(FACT_INCLUDES[[#This Row],[DW Version]], VERSIONS[], 5)</f>
        <v>287.18471946081041</v>
      </c>
      <c r="P563" s="4" t="str">
        <f>VLOOKUP(FACT_INCLUDES[[#This Row],[DW Version]], VERSIONS[], 6)</f>
        <v>Dri-FIT Shirt</v>
      </c>
      <c r="Q563" s="4" t="str">
        <f>VLOOKUP(FACT_INCLUDES[[#This Row],[DW Version]], VERSIONS[], 7)</f>
        <v>Apparel</v>
      </c>
      <c r="R563" s="51">
        <f>FACT_INCLUDES[[#This Row],[Version Price]]*FACT_INCLUDES[[#This Row],[Quantity]]</f>
        <v>861.5541583824313</v>
      </c>
      <c r="S563" s="51">
        <f>FACT_INCLUDES[[#This Row],[Amount]]*(1-FACT_INCLUDES[[#This Row],[Order Discount]])</f>
        <v>861.5541583824313</v>
      </c>
      <c r="T563" s="51">
        <f t="shared" si="8"/>
        <v>861.5541583824313</v>
      </c>
      <c r="U563" s="57">
        <f>FACT_INCLUDES[[#This Row],[Income]]/FACT_INCLUDES[[#This Row],[Total Order Income]]</f>
        <v>1</v>
      </c>
      <c r="V563" s="33">
        <f>IF(FACT_INCLUDES[[#This Row],[Order Gap]]&gt;10, 1, 0)/COUNTIFS(FACT_INCLUDES[Order ID], FACT_INCLUDES[[#This Row],[Order ID]])</f>
        <v>0</v>
      </c>
      <c r="W563" s="33">
        <f>IF(FACT_INCLUDES[[#This Row],[Order Type]]="Online", 1, 0)/COUNTIFS(FACT_INCLUDES[Order ID], FACT_INCLUDES[[#This Row],[Order ID]])</f>
        <v>0</v>
      </c>
      <c r="X563" s="52">
        <v>622.92049798867822</v>
      </c>
      <c r="Y563" s="52">
        <v>512.63993048277621</v>
      </c>
      <c r="Z563" s="64">
        <f>IF(FACT_INCLUDES[[#This Row],[Order Type]]="Online", 1, 0)*FACT_INCLUDES[[#This Row],[Income]]</f>
        <v>0</v>
      </c>
    </row>
    <row r="564" spans="1:26" x14ac:dyDescent="0.3">
      <c r="A564" s="4">
        <v>73</v>
      </c>
      <c r="B564" s="4">
        <v>33</v>
      </c>
      <c r="C564" s="4">
        <v>351</v>
      </c>
      <c r="D564" s="58">
        <v>4</v>
      </c>
      <c r="E564" s="28">
        <f>VLOOKUP(FACT_INCLUDES[[#This Row],[Order ID]], ORDERS[], 2)</f>
        <v>40838.263296186109</v>
      </c>
      <c r="F564" s="28">
        <f>VLOOKUP(FACT_INCLUDES[[#This Row],[Order ID]], ORDERS[], 3)</f>
        <v>40838.263296186109</v>
      </c>
      <c r="G564" s="4" t="str">
        <f>VLOOKUP(FACT_INCLUDES[[#This Row],[Order ID]], ORDERS[], 4)</f>
        <v>In-Store</v>
      </c>
      <c r="H564" s="4" t="str">
        <f>VLOOKUP(FACT_INCLUDES[[#This Row],[Order ID]], ORDERS[], 5)</f>
        <v>KDJ3747@gmail.com</v>
      </c>
      <c r="I564" s="4">
        <f>VLOOKUP(FACT_INCLUDES[[#This Row],[Order ID]], ORDERS[], 6)</f>
        <v>1</v>
      </c>
      <c r="J564" s="54">
        <f>VLOOKUP(FACT_INCLUDES[[#This Row],[Order ID]], ORDERS[], 7)</f>
        <v>0</v>
      </c>
      <c r="K564" s="33">
        <v>0</v>
      </c>
      <c r="L564" s="4">
        <f>VLOOKUP(FACT_INCLUDES[[#This Row],[DW Version]], VERSIONS[], 2)</f>
        <v>35</v>
      </c>
      <c r="M564" s="4">
        <f>VLOOKUP(FACT_INCLUDES[[#This Row],[DW Version]], VERSIONS[], 3)</f>
        <v>12</v>
      </c>
      <c r="N564" s="4" t="str">
        <f>VLOOKUP(FACT_INCLUDES[[#This Row],[DW Version]], VERSIONS[], 4)</f>
        <v>white</v>
      </c>
      <c r="O564" s="51">
        <f>VLOOKUP(FACT_INCLUDES[[#This Row],[DW Version]], VERSIONS[], 5)</f>
        <v>331.02066343432676</v>
      </c>
      <c r="P564" s="4" t="str">
        <f>VLOOKUP(FACT_INCLUDES[[#This Row],[DW Version]], VERSIONS[], 6)</f>
        <v>Alphafly</v>
      </c>
      <c r="Q564" s="4" t="str">
        <f>VLOOKUP(FACT_INCLUDES[[#This Row],[DW Version]], VERSIONS[], 7)</f>
        <v>Shoe</v>
      </c>
      <c r="R564" s="51">
        <f>FACT_INCLUDES[[#This Row],[Version Price]]*FACT_INCLUDES[[#This Row],[Quantity]]</f>
        <v>1324.0826537373071</v>
      </c>
      <c r="S564" s="51">
        <f>FACT_INCLUDES[[#This Row],[Amount]]*(1-FACT_INCLUDES[[#This Row],[Order Discount]])</f>
        <v>1324.0826537373071</v>
      </c>
      <c r="T564" s="51">
        <f t="shared" si="8"/>
        <v>1324.0826537373071</v>
      </c>
      <c r="U564" s="57">
        <f>FACT_INCLUDES[[#This Row],[Income]]/FACT_INCLUDES[[#This Row],[Total Order Income]]</f>
        <v>1</v>
      </c>
      <c r="V564" s="33">
        <f>IF(FACT_INCLUDES[[#This Row],[Order Gap]]&gt;10, 1, 0)/COUNTIFS(FACT_INCLUDES[Order ID], FACT_INCLUDES[[#This Row],[Order ID]])</f>
        <v>0</v>
      </c>
      <c r="W564" s="33">
        <f>IF(FACT_INCLUDES[[#This Row],[Order Type]]="Online", 1, 0)/COUNTIFS(FACT_INCLUDES[Order ID], FACT_INCLUDES[[#This Row],[Order ID]])</f>
        <v>0</v>
      </c>
      <c r="X564" s="52">
        <v>626.32105503059074</v>
      </c>
      <c r="Y564" s="52">
        <v>565.07788031830091</v>
      </c>
      <c r="Z564" s="64">
        <f>IF(FACT_INCLUDES[[#This Row],[Order Type]]="Online", 1, 0)*FACT_INCLUDES[[#This Row],[Income]]</f>
        <v>0</v>
      </c>
    </row>
    <row r="565" spans="1:26" x14ac:dyDescent="0.3">
      <c r="A565" s="4">
        <v>109</v>
      </c>
      <c r="B565" s="4">
        <v>47</v>
      </c>
      <c r="C565" s="4">
        <v>754</v>
      </c>
      <c r="D565" s="58">
        <v>3</v>
      </c>
      <c r="E565" s="28">
        <f>VLOOKUP(FACT_INCLUDES[[#This Row],[Order ID]], ORDERS[], 2)</f>
        <v>40874.914625636273</v>
      </c>
      <c r="F565" s="28">
        <f>VLOOKUP(FACT_INCLUDES[[#This Row],[Order ID]], ORDERS[], 3)</f>
        <v>40874.914625636273</v>
      </c>
      <c r="G565" s="4" t="str">
        <f>VLOOKUP(FACT_INCLUDES[[#This Row],[Order ID]], ORDERS[], 4)</f>
        <v>In-Store</v>
      </c>
      <c r="H565" s="4" t="str">
        <f>VLOOKUP(FACT_INCLUDES[[#This Row],[Order ID]], ORDERS[], 5)</f>
        <v>JZY7000@gmail.com</v>
      </c>
      <c r="I565" s="4">
        <f>VLOOKUP(FACT_INCLUDES[[#This Row],[Order ID]], ORDERS[], 6)</f>
        <v>21</v>
      </c>
      <c r="J565" s="54">
        <f>VLOOKUP(FACT_INCLUDES[[#This Row],[Order ID]], ORDERS[], 7)</f>
        <v>0</v>
      </c>
      <c r="K565" s="33">
        <v>0</v>
      </c>
      <c r="L565" s="4">
        <f>VLOOKUP(FACT_INCLUDES[[#This Row],[DW Version]], VERSIONS[], 2)</f>
        <v>78</v>
      </c>
      <c r="M565" s="4">
        <f>VLOOKUP(FACT_INCLUDES[[#This Row],[DW Version]], VERSIONS[], 3)</f>
        <v>4</v>
      </c>
      <c r="N565" s="4" t="str">
        <f>VLOOKUP(FACT_INCLUDES[[#This Row],[DW Version]], VERSIONS[], 4)</f>
        <v>black</v>
      </c>
      <c r="O565" s="51">
        <f>VLOOKUP(FACT_INCLUDES[[#This Row],[DW Version]], VERSIONS[], 5)</f>
        <v>39.995815920927882</v>
      </c>
      <c r="P565" s="4" t="str">
        <f>VLOOKUP(FACT_INCLUDES[[#This Row],[DW Version]], VERSIONS[], 6)</f>
        <v>Nike Air Tailwind</v>
      </c>
      <c r="Q565" s="4" t="str">
        <f>VLOOKUP(FACT_INCLUDES[[#This Row],[DW Version]], VERSIONS[], 7)</f>
        <v>Shoe</v>
      </c>
      <c r="R565" s="51">
        <f>FACT_INCLUDES[[#This Row],[Version Price]]*FACT_INCLUDES[[#This Row],[Quantity]]</f>
        <v>119.98744776278365</v>
      </c>
      <c r="S565" s="51">
        <f>FACT_INCLUDES[[#This Row],[Amount]]*(1-FACT_INCLUDES[[#This Row],[Order Discount]])</f>
        <v>119.98744776278365</v>
      </c>
      <c r="T565" s="51">
        <f t="shared" si="8"/>
        <v>1310.6620227973519</v>
      </c>
      <c r="U565" s="57">
        <f>FACT_INCLUDES[[#This Row],[Income]]/FACT_INCLUDES[[#This Row],[Total Order Income]]</f>
        <v>9.1547207194341285E-2</v>
      </c>
      <c r="V565" s="33">
        <f>IF(FACT_INCLUDES[[#This Row],[Order Gap]]&gt;10, 1, 0)/COUNTIFS(FACT_INCLUDES[Order ID], FACT_INCLUDES[[#This Row],[Order ID]])</f>
        <v>0</v>
      </c>
      <c r="W565" s="33">
        <f>IF(FACT_INCLUDES[[#This Row],[Order Type]]="Online", 1, 0)/COUNTIFS(FACT_INCLUDES[Order ID], FACT_INCLUDES[[#This Row],[Order ID]])</f>
        <v>0</v>
      </c>
      <c r="X565" s="52">
        <v>626.32105503059074</v>
      </c>
      <c r="Y565" s="52">
        <v>565.07788031830091</v>
      </c>
      <c r="Z565" s="64">
        <f>IF(FACT_INCLUDES[[#This Row],[Order Type]]="Online", 1, 0)*FACT_INCLUDES[[#This Row],[Income]]</f>
        <v>0</v>
      </c>
    </row>
    <row r="566" spans="1:26" x14ac:dyDescent="0.3">
      <c r="A566" s="4">
        <v>110</v>
      </c>
      <c r="B566" s="4">
        <v>47</v>
      </c>
      <c r="C566" s="4">
        <v>839</v>
      </c>
      <c r="D566" s="58">
        <v>3</v>
      </c>
      <c r="E566" s="28">
        <f>VLOOKUP(FACT_INCLUDES[[#This Row],[Order ID]], ORDERS[], 2)</f>
        <v>40874.914625636273</v>
      </c>
      <c r="F566" s="28">
        <f>VLOOKUP(FACT_INCLUDES[[#This Row],[Order ID]], ORDERS[], 3)</f>
        <v>40874.914625636273</v>
      </c>
      <c r="G566" s="4" t="str">
        <f>VLOOKUP(FACT_INCLUDES[[#This Row],[Order ID]], ORDERS[], 4)</f>
        <v>In-Store</v>
      </c>
      <c r="H566" s="4" t="str">
        <f>VLOOKUP(FACT_INCLUDES[[#This Row],[Order ID]], ORDERS[], 5)</f>
        <v>JZY7000@gmail.com</v>
      </c>
      <c r="I566" s="4">
        <f>VLOOKUP(FACT_INCLUDES[[#This Row],[Order ID]], ORDERS[], 6)</f>
        <v>21</v>
      </c>
      <c r="J566" s="54">
        <f>VLOOKUP(FACT_INCLUDES[[#This Row],[Order ID]], ORDERS[], 7)</f>
        <v>0</v>
      </c>
      <c r="K566" s="33">
        <v>0</v>
      </c>
      <c r="L566" s="4">
        <f>VLOOKUP(FACT_INCLUDES[[#This Row],[DW Version]], VERSIONS[], 2)</f>
        <v>85</v>
      </c>
      <c r="M566" s="4">
        <f>VLOOKUP(FACT_INCLUDES[[#This Row],[DW Version]], VERSIONS[], 3)</f>
        <v>7.5</v>
      </c>
      <c r="N566" s="4" t="str">
        <f>VLOOKUP(FACT_INCLUDES[[#This Row],[DW Version]], VERSIONS[], 4)</f>
        <v>dark purple</v>
      </c>
      <c r="O566" s="51">
        <f>VLOOKUP(FACT_INCLUDES[[#This Row],[DW Version]], VERSIONS[], 5)</f>
        <v>396.89152501152279</v>
      </c>
      <c r="P566" s="4" t="str">
        <f>VLOOKUP(FACT_INCLUDES[[#This Row],[DW Version]], VERSIONS[], 6)</f>
        <v>Nike Flex Stride</v>
      </c>
      <c r="Q566" s="4" t="str">
        <f>VLOOKUP(FACT_INCLUDES[[#This Row],[DW Version]], VERSIONS[], 7)</f>
        <v>Apparel</v>
      </c>
      <c r="R566" s="51">
        <f>FACT_INCLUDES[[#This Row],[Version Price]]*FACT_INCLUDES[[#This Row],[Quantity]]</f>
        <v>1190.6745750345683</v>
      </c>
      <c r="S566" s="51">
        <f>FACT_INCLUDES[[#This Row],[Amount]]*(1-FACT_INCLUDES[[#This Row],[Order Discount]])</f>
        <v>1190.6745750345683</v>
      </c>
      <c r="T566" s="51">
        <f t="shared" si="8"/>
        <v>1310.6620227973519</v>
      </c>
      <c r="U566" s="57">
        <f>FACT_INCLUDES[[#This Row],[Income]]/FACT_INCLUDES[[#This Row],[Total Order Income]]</f>
        <v>0.90845279280565872</v>
      </c>
      <c r="V566" s="33">
        <f>IF(FACT_INCLUDES[[#This Row],[Order Gap]]&gt;10, 1, 0)/COUNTIFS(FACT_INCLUDES[Order ID], FACT_INCLUDES[[#This Row],[Order ID]])</f>
        <v>0</v>
      </c>
      <c r="W566" s="33">
        <f>IF(FACT_INCLUDES[[#This Row],[Order Type]]="Online", 1, 0)/COUNTIFS(FACT_INCLUDES[Order ID], FACT_INCLUDES[[#This Row],[Order ID]])</f>
        <v>0</v>
      </c>
      <c r="X566" s="52">
        <v>626.32105503059074</v>
      </c>
      <c r="Y566" s="52">
        <v>565.07788031830091</v>
      </c>
      <c r="Z566" s="64">
        <f>IF(FACT_INCLUDES[[#This Row],[Order Type]]="Online", 1, 0)*FACT_INCLUDES[[#This Row],[Income]]</f>
        <v>0</v>
      </c>
    </row>
    <row r="567" spans="1:26" x14ac:dyDescent="0.3">
      <c r="A567" s="4">
        <v>120</v>
      </c>
      <c r="B567" s="4">
        <v>53</v>
      </c>
      <c r="C567" s="4">
        <v>46</v>
      </c>
      <c r="D567" s="58">
        <v>2</v>
      </c>
      <c r="E567" s="28">
        <f>VLOOKUP(FACT_INCLUDES[[#This Row],[Order ID]], ORDERS[], 2)</f>
        <v>40782.211907604185</v>
      </c>
      <c r="F567" s="28">
        <f>VLOOKUP(FACT_INCLUDES[[#This Row],[Order ID]], ORDERS[], 3)</f>
        <v>40782.211907604185</v>
      </c>
      <c r="G567" s="4" t="str">
        <f>VLOOKUP(FACT_INCLUDES[[#This Row],[Order ID]], ORDERS[], 4)</f>
        <v>In-Store</v>
      </c>
      <c r="H567" s="4" t="str">
        <f>VLOOKUP(FACT_INCLUDES[[#This Row],[Order ID]], ORDERS[], 5)</f>
        <v>DXT8392@gmail.com</v>
      </c>
      <c r="I567" s="4">
        <f>VLOOKUP(FACT_INCLUDES[[#This Row],[Order ID]], ORDERS[], 6)</f>
        <v>18</v>
      </c>
      <c r="J567" s="54">
        <f>VLOOKUP(FACT_INCLUDES[[#This Row],[Order ID]], ORDERS[], 7)</f>
        <v>0</v>
      </c>
      <c r="K567" s="33">
        <v>0</v>
      </c>
      <c r="L567" s="4">
        <f>VLOOKUP(FACT_INCLUDES[[#This Row],[DW Version]], VERSIONS[], 2)</f>
        <v>4</v>
      </c>
      <c r="M567" s="4">
        <f>VLOOKUP(FACT_INCLUDES[[#This Row],[DW Version]], VERSIONS[], 3)</f>
        <v>12.5</v>
      </c>
      <c r="N567" s="4" t="str">
        <f>VLOOKUP(FACT_INCLUDES[[#This Row],[DW Version]], VERSIONS[], 4)</f>
        <v>yellow</v>
      </c>
      <c r="O567" s="51">
        <f>VLOOKUP(FACT_INCLUDES[[#This Row],[DW Version]], VERSIONS[], 5)</f>
        <v>227.67153436502366</v>
      </c>
      <c r="P567" s="4" t="str">
        <f>VLOOKUP(FACT_INCLUDES[[#This Row],[DW Version]], VERSIONS[], 6)</f>
        <v>Cortez</v>
      </c>
      <c r="Q567" s="4" t="str">
        <f>VLOOKUP(FACT_INCLUDES[[#This Row],[DW Version]], VERSIONS[], 7)</f>
        <v>Shoe</v>
      </c>
      <c r="R567" s="51">
        <f>FACT_INCLUDES[[#This Row],[Version Price]]*FACT_INCLUDES[[#This Row],[Quantity]]</f>
        <v>455.34306873004732</v>
      </c>
      <c r="S567" s="51">
        <f>FACT_INCLUDES[[#This Row],[Amount]]*(1-FACT_INCLUDES[[#This Row],[Order Discount]])</f>
        <v>455.34306873004732</v>
      </c>
      <c r="T567" s="51">
        <f t="shared" si="8"/>
        <v>1081.9558032309501</v>
      </c>
      <c r="U567" s="57">
        <f>FACT_INCLUDES[[#This Row],[Income]]/FACT_INCLUDES[[#This Row],[Total Order Income]]</f>
        <v>0.42085181979734854</v>
      </c>
      <c r="V567" s="33">
        <f>IF(FACT_INCLUDES[[#This Row],[Order Gap]]&gt;10, 1, 0)/COUNTIFS(FACT_INCLUDES[Order ID], FACT_INCLUDES[[#This Row],[Order ID]])</f>
        <v>0</v>
      </c>
      <c r="W567" s="33">
        <f>IF(FACT_INCLUDES[[#This Row],[Order Type]]="Online", 1, 0)/COUNTIFS(FACT_INCLUDES[Order ID], FACT_INCLUDES[[#This Row],[Order ID]])</f>
        <v>0</v>
      </c>
      <c r="X567" s="52">
        <v>626.32105503059074</v>
      </c>
      <c r="Y567" s="52">
        <v>565.07788031830091</v>
      </c>
      <c r="Z567" s="64">
        <f>IF(FACT_INCLUDES[[#This Row],[Order Type]]="Online", 1, 0)*FACT_INCLUDES[[#This Row],[Income]]</f>
        <v>0</v>
      </c>
    </row>
    <row r="568" spans="1:26" x14ac:dyDescent="0.3">
      <c r="A568" s="4">
        <v>121</v>
      </c>
      <c r="B568" s="4">
        <v>53</v>
      </c>
      <c r="C568" s="4">
        <v>687</v>
      </c>
      <c r="D568" s="58">
        <v>2</v>
      </c>
      <c r="E568" s="28">
        <f>VLOOKUP(FACT_INCLUDES[[#This Row],[Order ID]], ORDERS[], 2)</f>
        <v>40782.211907604185</v>
      </c>
      <c r="F568" s="28">
        <f>VLOOKUP(FACT_INCLUDES[[#This Row],[Order ID]], ORDERS[], 3)</f>
        <v>40782.211907604185</v>
      </c>
      <c r="G568" s="4" t="str">
        <f>VLOOKUP(FACT_INCLUDES[[#This Row],[Order ID]], ORDERS[], 4)</f>
        <v>In-Store</v>
      </c>
      <c r="H568" s="4" t="str">
        <f>VLOOKUP(FACT_INCLUDES[[#This Row],[Order ID]], ORDERS[], 5)</f>
        <v>DXT8392@gmail.com</v>
      </c>
      <c r="I568" s="4">
        <f>VLOOKUP(FACT_INCLUDES[[#This Row],[Order ID]], ORDERS[], 6)</f>
        <v>18</v>
      </c>
      <c r="J568" s="54">
        <f>VLOOKUP(FACT_INCLUDES[[#This Row],[Order ID]], ORDERS[], 7)</f>
        <v>0</v>
      </c>
      <c r="K568" s="33">
        <v>0</v>
      </c>
      <c r="L568" s="4">
        <f>VLOOKUP(FACT_INCLUDES[[#This Row],[DW Version]], VERSIONS[], 2)</f>
        <v>69</v>
      </c>
      <c r="M568" s="4">
        <f>VLOOKUP(FACT_INCLUDES[[#This Row],[DW Version]], VERSIONS[], 3)</f>
        <v>7.5</v>
      </c>
      <c r="N568" s="4" t="str">
        <f>VLOOKUP(FACT_INCLUDES[[#This Row],[DW Version]], VERSIONS[], 4)</f>
        <v>white</v>
      </c>
      <c r="O568" s="51">
        <f>VLOOKUP(FACT_INCLUDES[[#This Row],[DW Version]], VERSIONS[], 5)</f>
        <v>313.30636725045133</v>
      </c>
      <c r="P568" s="4" t="str">
        <f>VLOOKUP(FACT_INCLUDES[[#This Row],[DW Version]], VERSIONS[], 6)</f>
        <v>Mercurial Vapor</v>
      </c>
      <c r="Q568" s="4" t="str">
        <f>VLOOKUP(FACT_INCLUDES[[#This Row],[DW Version]], VERSIONS[], 7)</f>
        <v>Shoe</v>
      </c>
      <c r="R568" s="51">
        <f>FACT_INCLUDES[[#This Row],[Version Price]]*FACT_INCLUDES[[#This Row],[Quantity]]</f>
        <v>626.61273450090266</v>
      </c>
      <c r="S568" s="51">
        <f>FACT_INCLUDES[[#This Row],[Amount]]*(1-FACT_INCLUDES[[#This Row],[Order Discount]])</f>
        <v>626.61273450090266</v>
      </c>
      <c r="T568" s="51">
        <f t="shared" si="8"/>
        <v>1081.9558032309501</v>
      </c>
      <c r="U568" s="57">
        <f>FACT_INCLUDES[[#This Row],[Income]]/FACT_INCLUDES[[#This Row],[Total Order Income]]</f>
        <v>0.57914818020265135</v>
      </c>
      <c r="V568" s="33">
        <f>IF(FACT_INCLUDES[[#This Row],[Order Gap]]&gt;10, 1, 0)/COUNTIFS(FACT_INCLUDES[Order ID], FACT_INCLUDES[[#This Row],[Order ID]])</f>
        <v>0</v>
      </c>
      <c r="W568" s="33">
        <f>IF(FACT_INCLUDES[[#This Row],[Order Type]]="Online", 1, 0)/COUNTIFS(FACT_INCLUDES[Order ID], FACT_INCLUDES[[#This Row],[Order ID]])</f>
        <v>0</v>
      </c>
      <c r="X568" s="52">
        <v>626.32105503059074</v>
      </c>
      <c r="Y568" s="52">
        <v>565.07788031830091</v>
      </c>
      <c r="Z568" s="64">
        <f>IF(FACT_INCLUDES[[#This Row],[Order Type]]="Online", 1, 0)*FACT_INCLUDES[[#This Row],[Income]]</f>
        <v>0</v>
      </c>
    </row>
    <row r="569" spans="1:26" x14ac:dyDescent="0.3">
      <c r="A569" s="4">
        <v>177</v>
      </c>
      <c r="B569" s="4">
        <v>80</v>
      </c>
      <c r="C569" s="4">
        <v>746</v>
      </c>
      <c r="D569" s="58">
        <v>1</v>
      </c>
      <c r="E569" s="28">
        <f>VLOOKUP(FACT_INCLUDES[[#This Row],[Order ID]], ORDERS[], 2)</f>
        <v>40868.189000149418</v>
      </c>
      <c r="F569" s="28">
        <f>VLOOKUP(FACT_INCLUDES[[#This Row],[Order ID]], ORDERS[], 3)</f>
        <v>40868.189000149418</v>
      </c>
      <c r="G569" s="4" t="str">
        <f>VLOOKUP(FACT_INCLUDES[[#This Row],[Order ID]], ORDERS[], 4)</f>
        <v>In-Store</v>
      </c>
      <c r="H569" s="4" t="str">
        <f>VLOOKUP(FACT_INCLUDES[[#This Row],[Order ID]], ORDERS[], 5)</f>
        <v>WMO6341@gmail.com</v>
      </c>
      <c r="I569" s="4">
        <f>VLOOKUP(FACT_INCLUDES[[#This Row],[Order ID]], ORDERS[], 6)</f>
        <v>20</v>
      </c>
      <c r="J569" s="54">
        <f>VLOOKUP(FACT_INCLUDES[[#This Row],[Order ID]], ORDERS[], 7)</f>
        <v>0</v>
      </c>
      <c r="K569" s="33">
        <v>0</v>
      </c>
      <c r="L569" s="4">
        <f>VLOOKUP(FACT_INCLUDES[[#This Row],[DW Version]], VERSIONS[], 2)</f>
        <v>77</v>
      </c>
      <c r="M569" s="4">
        <f>VLOOKUP(FACT_INCLUDES[[#This Row],[DW Version]], VERSIONS[], 3)</f>
        <v>3.5</v>
      </c>
      <c r="N569" s="4" t="str">
        <f>VLOOKUP(FACT_INCLUDES[[#This Row],[DW Version]], VERSIONS[], 4)</f>
        <v>white</v>
      </c>
      <c r="O569" s="51">
        <f>VLOOKUP(FACT_INCLUDES[[#This Row],[DW Version]], VERSIONS[], 5)</f>
        <v>263.79433057315788</v>
      </c>
      <c r="P569" s="4" t="str">
        <f>VLOOKUP(FACT_INCLUDES[[#This Row],[DW Version]], VERSIONS[], 6)</f>
        <v>Nike Court Legacy</v>
      </c>
      <c r="Q569" s="4" t="str">
        <f>VLOOKUP(FACT_INCLUDES[[#This Row],[DW Version]], VERSIONS[], 7)</f>
        <v>Shoe</v>
      </c>
      <c r="R569" s="51">
        <f>FACT_INCLUDES[[#This Row],[Version Price]]*FACT_INCLUDES[[#This Row],[Quantity]]</f>
        <v>263.79433057315788</v>
      </c>
      <c r="S569" s="51">
        <f>FACT_INCLUDES[[#This Row],[Amount]]*(1-FACT_INCLUDES[[#This Row],[Order Discount]])</f>
        <v>263.79433057315788</v>
      </c>
      <c r="T569" s="51">
        <f t="shared" si="8"/>
        <v>1294.6489707427997</v>
      </c>
      <c r="U569" s="57">
        <f>FACT_INCLUDES[[#This Row],[Income]]/FACT_INCLUDES[[#This Row],[Total Order Income]]</f>
        <v>0.20375741728802899</v>
      </c>
      <c r="V569" s="33">
        <f>IF(FACT_INCLUDES[[#This Row],[Order Gap]]&gt;10, 1, 0)/COUNTIFS(FACT_INCLUDES[Order ID], FACT_INCLUDES[[#This Row],[Order ID]])</f>
        <v>0</v>
      </c>
      <c r="W569" s="33">
        <f>IF(FACT_INCLUDES[[#This Row],[Order Type]]="Online", 1, 0)/COUNTIFS(FACT_INCLUDES[Order ID], FACT_INCLUDES[[#This Row],[Order ID]])</f>
        <v>0</v>
      </c>
      <c r="X569" s="52">
        <v>626.32105503059074</v>
      </c>
      <c r="Y569" s="52">
        <v>565.07788031830091</v>
      </c>
      <c r="Z569" s="64">
        <f>IF(FACT_INCLUDES[[#This Row],[Order Type]]="Online", 1, 0)*FACT_INCLUDES[[#This Row],[Income]]</f>
        <v>0</v>
      </c>
    </row>
    <row r="570" spans="1:26" x14ac:dyDescent="0.3">
      <c r="A570" s="4">
        <v>178</v>
      </c>
      <c r="B570" s="4">
        <v>80</v>
      </c>
      <c r="C570" s="4">
        <v>882</v>
      </c>
      <c r="D570" s="58">
        <v>4</v>
      </c>
      <c r="E570" s="28">
        <f>VLOOKUP(FACT_INCLUDES[[#This Row],[Order ID]], ORDERS[], 2)</f>
        <v>40868.189000149418</v>
      </c>
      <c r="F570" s="28">
        <f>VLOOKUP(FACT_INCLUDES[[#This Row],[Order ID]], ORDERS[], 3)</f>
        <v>40868.189000149418</v>
      </c>
      <c r="G570" s="4" t="str">
        <f>VLOOKUP(FACT_INCLUDES[[#This Row],[Order ID]], ORDERS[], 4)</f>
        <v>In-Store</v>
      </c>
      <c r="H570" s="4" t="str">
        <f>VLOOKUP(FACT_INCLUDES[[#This Row],[Order ID]], ORDERS[], 5)</f>
        <v>WMO6341@gmail.com</v>
      </c>
      <c r="I570" s="4">
        <f>VLOOKUP(FACT_INCLUDES[[#This Row],[Order ID]], ORDERS[], 6)</f>
        <v>20</v>
      </c>
      <c r="J570" s="54">
        <f>VLOOKUP(FACT_INCLUDES[[#This Row],[Order ID]], ORDERS[], 7)</f>
        <v>0</v>
      </c>
      <c r="K570" s="33">
        <v>0</v>
      </c>
      <c r="L570" s="4">
        <f>VLOOKUP(FACT_INCLUDES[[#This Row],[DW Version]], VERSIONS[], 2)</f>
        <v>90</v>
      </c>
      <c r="M570" s="4">
        <f>VLOOKUP(FACT_INCLUDES[[#This Row],[DW Version]], VERSIONS[], 3)</f>
        <v>6.5</v>
      </c>
      <c r="N570" s="4" t="str">
        <f>VLOOKUP(FACT_INCLUDES[[#This Row],[DW Version]], VERSIONS[], 4)</f>
        <v>black</v>
      </c>
      <c r="O570" s="51">
        <f>VLOOKUP(FACT_INCLUDES[[#This Row],[DW Version]], VERSIONS[], 5)</f>
        <v>257.71366004241048</v>
      </c>
      <c r="P570" s="4" t="str">
        <f>VLOOKUP(FACT_INCLUDES[[#This Row],[DW Version]], VERSIONS[], 6)</f>
        <v>Air Zoom Terra Kiger 6</v>
      </c>
      <c r="Q570" s="4" t="str">
        <f>VLOOKUP(FACT_INCLUDES[[#This Row],[DW Version]], VERSIONS[], 7)</f>
        <v>Shoe</v>
      </c>
      <c r="R570" s="51">
        <f>FACT_INCLUDES[[#This Row],[Version Price]]*FACT_INCLUDES[[#This Row],[Quantity]]</f>
        <v>1030.8546401696419</v>
      </c>
      <c r="S570" s="51">
        <f>FACT_INCLUDES[[#This Row],[Amount]]*(1-FACT_INCLUDES[[#This Row],[Order Discount]])</f>
        <v>1030.8546401696419</v>
      </c>
      <c r="T570" s="51">
        <f t="shared" si="8"/>
        <v>1294.6489707427997</v>
      </c>
      <c r="U570" s="57">
        <f>FACT_INCLUDES[[#This Row],[Income]]/FACT_INCLUDES[[#This Row],[Total Order Income]]</f>
        <v>0.79624258271197101</v>
      </c>
      <c r="V570" s="33">
        <f>IF(FACT_INCLUDES[[#This Row],[Order Gap]]&gt;10, 1, 0)/COUNTIFS(FACT_INCLUDES[Order ID], FACT_INCLUDES[[#This Row],[Order ID]])</f>
        <v>0</v>
      </c>
      <c r="W570" s="33">
        <f>IF(FACT_INCLUDES[[#This Row],[Order Type]]="Online", 1, 0)/COUNTIFS(FACT_INCLUDES[Order ID], FACT_INCLUDES[[#This Row],[Order ID]])</f>
        <v>0</v>
      </c>
      <c r="X570" s="52">
        <v>626.32105503059074</v>
      </c>
      <c r="Y570" s="52">
        <v>565.07788031830091</v>
      </c>
      <c r="Z570" s="64">
        <f>IF(FACT_INCLUDES[[#This Row],[Order Type]]="Online", 1, 0)*FACT_INCLUDES[[#This Row],[Income]]</f>
        <v>0</v>
      </c>
    </row>
    <row r="571" spans="1:26" x14ac:dyDescent="0.3">
      <c r="A571" s="4">
        <v>229</v>
      </c>
      <c r="B571" s="4">
        <v>107</v>
      </c>
      <c r="C571" s="4">
        <v>274</v>
      </c>
      <c r="D571" s="58">
        <v>4</v>
      </c>
      <c r="E571" s="28">
        <f>VLOOKUP(FACT_INCLUDES[[#This Row],[Order ID]], ORDERS[], 2)</f>
        <v>40636.659361761129</v>
      </c>
      <c r="F571" s="28">
        <f>VLOOKUP(FACT_INCLUDES[[#This Row],[Order ID]], ORDERS[], 3)</f>
        <v>40636.659361761129</v>
      </c>
      <c r="G571" s="4" t="str">
        <f>VLOOKUP(FACT_INCLUDES[[#This Row],[Order ID]], ORDERS[], 4)</f>
        <v>In-Store</v>
      </c>
      <c r="H571" s="4" t="str">
        <f>VLOOKUP(FACT_INCLUDES[[#This Row],[Order ID]], ORDERS[], 5)</f>
        <v>KKI7504@gmail.com</v>
      </c>
      <c r="I571" s="4">
        <f>VLOOKUP(FACT_INCLUDES[[#This Row],[Order ID]], ORDERS[], 6)</f>
        <v>3</v>
      </c>
      <c r="J571" s="54">
        <f>VLOOKUP(FACT_INCLUDES[[#This Row],[Order ID]], ORDERS[], 7)</f>
        <v>0</v>
      </c>
      <c r="K571" s="33">
        <v>0</v>
      </c>
      <c r="L571" s="4">
        <f>VLOOKUP(FACT_INCLUDES[[#This Row],[DW Version]], VERSIONS[], 2)</f>
        <v>27</v>
      </c>
      <c r="M571" s="4">
        <f>VLOOKUP(FACT_INCLUDES[[#This Row],[DW Version]], VERSIONS[], 3)</f>
        <v>4.5</v>
      </c>
      <c r="N571" s="4" t="str">
        <f>VLOOKUP(FACT_INCLUDES[[#This Row],[DW Version]], VERSIONS[], 4)</f>
        <v>black</v>
      </c>
      <c r="O571" s="51">
        <f>VLOOKUP(FACT_INCLUDES[[#This Row],[DW Version]], VERSIONS[], 5)</f>
        <v>157.41479165081068</v>
      </c>
      <c r="P571" s="4" t="str">
        <f>VLOOKUP(FACT_INCLUDES[[#This Row],[DW Version]], VERSIONS[], 6)</f>
        <v>Structure</v>
      </c>
      <c r="Q571" s="4" t="str">
        <f>VLOOKUP(FACT_INCLUDES[[#This Row],[DW Version]], VERSIONS[], 7)</f>
        <v>Shoe</v>
      </c>
      <c r="R571" s="51">
        <f>FACT_INCLUDES[[#This Row],[Version Price]]*FACT_INCLUDES[[#This Row],[Quantity]]</f>
        <v>629.65916660324274</v>
      </c>
      <c r="S571" s="51">
        <f>FACT_INCLUDES[[#This Row],[Amount]]*(1-FACT_INCLUDES[[#This Row],[Order Discount]])</f>
        <v>629.65916660324274</v>
      </c>
      <c r="T571" s="51">
        <f t="shared" si="8"/>
        <v>2208.3947273503768</v>
      </c>
      <c r="U571" s="57">
        <f>FACT_INCLUDES[[#This Row],[Income]]/FACT_INCLUDES[[#This Row],[Total Order Income]]</f>
        <v>0.28512075255618152</v>
      </c>
      <c r="V571" s="33">
        <f>IF(FACT_INCLUDES[[#This Row],[Order Gap]]&gt;10, 1, 0)/COUNTIFS(FACT_INCLUDES[Order ID], FACT_INCLUDES[[#This Row],[Order ID]])</f>
        <v>0</v>
      </c>
      <c r="W571" s="33">
        <f>IF(FACT_INCLUDES[[#This Row],[Order Type]]="Online", 1, 0)/COUNTIFS(FACT_INCLUDES[Order ID], FACT_INCLUDES[[#This Row],[Order ID]])</f>
        <v>0</v>
      </c>
      <c r="X571" s="52">
        <v>626.32105503059074</v>
      </c>
      <c r="Y571" s="52">
        <v>565.07788031830091</v>
      </c>
      <c r="Z571" s="64">
        <f>IF(FACT_INCLUDES[[#This Row],[Order Type]]="Online", 1, 0)*FACT_INCLUDES[[#This Row],[Income]]</f>
        <v>0</v>
      </c>
    </row>
    <row r="572" spans="1:26" x14ac:dyDescent="0.3">
      <c r="A572" s="4">
        <v>230</v>
      </c>
      <c r="B572" s="4">
        <v>107</v>
      </c>
      <c r="C572" s="4">
        <v>601</v>
      </c>
      <c r="D572" s="58">
        <v>4</v>
      </c>
      <c r="E572" s="28">
        <f>VLOOKUP(FACT_INCLUDES[[#This Row],[Order ID]], ORDERS[], 2)</f>
        <v>40636.659361761129</v>
      </c>
      <c r="F572" s="28">
        <f>VLOOKUP(FACT_INCLUDES[[#This Row],[Order ID]], ORDERS[], 3)</f>
        <v>40636.659361761129</v>
      </c>
      <c r="G572" s="4" t="str">
        <f>VLOOKUP(FACT_INCLUDES[[#This Row],[Order ID]], ORDERS[], 4)</f>
        <v>In-Store</v>
      </c>
      <c r="H572" s="4" t="str">
        <f>VLOOKUP(FACT_INCLUDES[[#This Row],[Order ID]], ORDERS[], 5)</f>
        <v>KKI7504@gmail.com</v>
      </c>
      <c r="I572" s="4">
        <f>VLOOKUP(FACT_INCLUDES[[#This Row],[Order ID]], ORDERS[], 6)</f>
        <v>3</v>
      </c>
      <c r="J572" s="54">
        <f>VLOOKUP(FACT_INCLUDES[[#This Row],[Order ID]], ORDERS[], 7)</f>
        <v>0</v>
      </c>
      <c r="K572" s="33">
        <v>0</v>
      </c>
      <c r="L572" s="4">
        <f>VLOOKUP(FACT_INCLUDES[[#This Row],[DW Version]], VERSIONS[], 2)</f>
        <v>61</v>
      </c>
      <c r="M572" s="4">
        <f>VLOOKUP(FACT_INCLUDES[[#This Row],[DW Version]], VERSIONS[], 3)</f>
        <v>9.5</v>
      </c>
      <c r="N572" s="4" t="str">
        <f>VLOOKUP(FACT_INCLUDES[[#This Row],[DW Version]], VERSIONS[], 4)</f>
        <v>blue</v>
      </c>
      <c r="O572" s="51">
        <f>VLOOKUP(FACT_INCLUDES[[#This Row],[DW Version]], VERSIONS[], 5)</f>
        <v>270.04152050608121</v>
      </c>
      <c r="P572" s="4" t="str">
        <f>VLOOKUP(FACT_INCLUDES[[#This Row],[DW Version]], VERSIONS[], 6)</f>
        <v>Phantom Venom</v>
      </c>
      <c r="Q572" s="4" t="str">
        <f>VLOOKUP(FACT_INCLUDES[[#This Row],[DW Version]], VERSIONS[], 7)</f>
        <v>Shoe</v>
      </c>
      <c r="R572" s="51">
        <f>FACT_INCLUDES[[#This Row],[Version Price]]*FACT_INCLUDES[[#This Row],[Quantity]]</f>
        <v>1080.1660820243249</v>
      </c>
      <c r="S572" s="51">
        <f>FACT_INCLUDES[[#This Row],[Amount]]*(1-FACT_INCLUDES[[#This Row],[Order Discount]])</f>
        <v>1080.1660820243249</v>
      </c>
      <c r="T572" s="51">
        <f t="shared" si="8"/>
        <v>2208.3947273503768</v>
      </c>
      <c r="U572" s="57">
        <f>FACT_INCLUDES[[#This Row],[Income]]/FACT_INCLUDES[[#This Row],[Total Order Income]]</f>
        <v>0.48911821272110345</v>
      </c>
      <c r="V572" s="33">
        <f>IF(FACT_INCLUDES[[#This Row],[Order Gap]]&gt;10, 1, 0)/COUNTIFS(FACT_INCLUDES[Order ID], FACT_INCLUDES[[#This Row],[Order ID]])</f>
        <v>0</v>
      </c>
      <c r="W572" s="33">
        <f>IF(FACT_INCLUDES[[#This Row],[Order Type]]="Online", 1, 0)/COUNTIFS(FACT_INCLUDES[Order ID], FACT_INCLUDES[[#This Row],[Order ID]])</f>
        <v>0</v>
      </c>
      <c r="X572" s="52">
        <v>626.32105503059074</v>
      </c>
      <c r="Y572" s="52">
        <v>565.07788031830091</v>
      </c>
      <c r="Z572" s="64">
        <f>IF(FACT_INCLUDES[[#This Row],[Order Type]]="Online", 1, 0)*FACT_INCLUDES[[#This Row],[Income]]</f>
        <v>0</v>
      </c>
    </row>
    <row r="573" spans="1:26" x14ac:dyDescent="0.3">
      <c r="A573" s="4">
        <v>231</v>
      </c>
      <c r="B573" s="4">
        <v>107</v>
      </c>
      <c r="C573" s="4">
        <v>819</v>
      </c>
      <c r="D573" s="58">
        <v>1</v>
      </c>
      <c r="E573" s="28">
        <f>VLOOKUP(FACT_INCLUDES[[#This Row],[Order ID]], ORDERS[], 2)</f>
        <v>40636.659361761129</v>
      </c>
      <c r="F573" s="28">
        <f>VLOOKUP(FACT_INCLUDES[[#This Row],[Order ID]], ORDERS[], 3)</f>
        <v>40636.659361761129</v>
      </c>
      <c r="G573" s="4" t="str">
        <f>VLOOKUP(FACT_INCLUDES[[#This Row],[Order ID]], ORDERS[], 4)</f>
        <v>In-Store</v>
      </c>
      <c r="H573" s="4" t="str">
        <f>VLOOKUP(FACT_INCLUDES[[#This Row],[Order ID]], ORDERS[], 5)</f>
        <v>KKI7504@gmail.com</v>
      </c>
      <c r="I573" s="4">
        <f>VLOOKUP(FACT_INCLUDES[[#This Row],[Order ID]], ORDERS[], 6)</f>
        <v>3</v>
      </c>
      <c r="J573" s="54">
        <f>VLOOKUP(FACT_INCLUDES[[#This Row],[Order ID]], ORDERS[], 7)</f>
        <v>0</v>
      </c>
      <c r="K573" s="33">
        <v>0</v>
      </c>
      <c r="L573" s="4">
        <f>VLOOKUP(FACT_INCLUDES[[#This Row],[DW Version]], VERSIONS[], 2)</f>
        <v>83</v>
      </c>
      <c r="M573" s="4">
        <f>VLOOKUP(FACT_INCLUDES[[#This Row],[DW Version]], VERSIONS[], 3)</f>
        <v>8.5</v>
      </c>
      <c r="N573" s="4" t="str">
        <f>VLOOKUP(FACT_INCLUDES[[#This Row],[DW Version]], VERSIONS[], 4)</f>
        <v>blue</v>
      </c>
      <c r="O573" s="51">
        <f>VLOOKUP(FACT_INCLUDES[[#This Row],[DW Version]], VERSIONS[], 5)</f>
        <v>261.86010404368301</v>
      </c>
      <c r="P573" s="4" t="str">
        <f>VLOOKUP(FACT_INCLUDES[[#This Row],[DW Version]], VERSIONS[], 6)</f>
        <v>Dri-FIT Academy Pants</v>
      </c>
      <c r="Q573" s="4" t="str">
        <f>VLOOKUP(FACT_INCLUDES[[#This Row],[DW Version]], VERSIONS[], 7)</f>
        <v>Apparel</v>
      </c>
      <c r="R573" s="51">
        <f>FACT_INCLUDES[[#This Row],[Version Price]]*FACT_INCLUDES[[#This Row],[Quantity]]</f>
        <v>261.86010404368301</v>
      </c>
      <c r="S573" s="51">
        <f>FACT_INCLUDES[[#This Row],[Amount]]*(1-FACT_INCLUDES[[#This Row],[Order Discount]])</f>
        <v>261.86010404368301</v>
      </c>
      <c r="T573" s="51">
        <f t="shared" si="8"/>
        <v>2208.3947273503768</v>
      </c>
      <c r="U573" s="57">
        <f>FACT_INCLUDES[[#This Row],[Income]]/FACT_INCLUDES[[#This Row],[Total Order Income]]</f>
        <v>0.11857486381425196</v>
      </c>
      <c r="V573" s="33">
        <f>IF(FACT_INCLUDES[[#This Row],[Order Gap]]&gt;10, 1, 0)/COUNTIFS(FACT_INCLUDES[Order ID], FACT_INCLUDES[[#This Row],[Order ID]])</f>
        <v>0</v>
      </c>
      <c r="W573" s="33">
        <f>IF(FACT_INCLUDES[[#This Row],[Order Type]]="Online", 1, 0)/COUNTIFS(FACT_INCLUDES[Order ID], FACT_INCLUDES[[#This Row],[Order ID]])</f>
        <v>0</v>
      </c>
      <c r="X573" s="52">
        <v>626.32105503059074</v>
      </c>
      <c r="Y573" s="52">
        <v>565.07788031830091</v>
      </c>
      <c r="Z573" s="64">
        <f>IF(FACT_INCLUDES[[#This Row],[Order Type]]="Online", 1, 0)*FACT_INCLUDES[[#This Row],[Income]]</f>
        <v>0</v>
      </c>
    </row>
    <row r="574" spans="1:26" x14ac:dyDescent="0.3">
      <c r="A574" s="4">
        <v>232</v>
      </c>
      <c r="B574" s="4">
        <v>107</v>
      </c>
      <c r="C574" s="4">
        <v>973</v>
      </c>
      <c r="D574" s="58">
        <v>1</v>
      </c>
      <c r="E574" s="28">
        <f>VLOOKUP(FACT_INCLUDES[[#This Row],[Order ID]], ORDERS[], 2)</f>
        <v>40636.659361761129</v>
      </c>
      <c r="F574" s="28">
        <f>VLOOKUP(FACT_INCLUDES[[#This Row],[Order ID]], ORDERS[], 3)</f>
        <v>40636.659361761129</v>
      </c>
      <c r="G574" s="4" t="str">
        <f>VLOOKUP(FACT_INCLUDES[[#This Row],[Order ID]], ORDERS[], 4)</f>
        <v>In-Store</v>
      </c>
      <c r="H574" s="4" t="str">
        <f>VLOOKUP(FACT_INCLUDES[[#This Row],[Order ID]], ORDERS[], 5)</f>
        <v>KKI7504@gmail.com</v>
      </c>
      <c r="I574" s="4">
        <f>VLOOKUP(FACT_INCLUDES[[#This Row],[Order ID]], ORDERS[], 6)</f>
        <v>3</v>
      </c>
      <c r="J574" s="54">
        <f>VLOOKUP(FACT_INCLUDES[[#This Row],[Order ID]], ORDERS[], 7)</f>
        <v>0</v>
      </c>
      <c r="K574" s="33">
        <v>0</v>
      </c>
      <c r="L574" s="4">
        <f>VLOOKUP(FACT_INCLUDES[[#This Row],[DW Version]], VERSIONS[], 2)</f>
        <v>99</v>
      </c>
      <c r="M574" s="4">
        <f>VLOOKUP(FACT_INCLUDES[[#This Row],[DW Version]], VERSIONS[], 3)</f>
        <v>5.5</v>
      </c>
      <c r="N574" s="4" t="str">
        <f>VLOOKUP(FACT_INCLUDES[[#This Row],[DW Version]], VERSIONS[], 4)</f>
        <v>white</v>
      </c>
      <c r="O574" s="51">
        <f>VLOOKUP(FACT_INCLUDES[[#This Row],[DW Version]], VERSIONS[], 5)</f>
        <v>236.70937467912614</v>
      </c>
      <c r="P574" s="4" t="str">
        <f>VLOOKUP(FACT_INCLUDES[[#This Row],[DW Version]], VERSIONS[], 6)</f>
        <v>Flex Training Hoodie</v>
      </c>
      <c r="Q574" s="4" t="str">
        <f>VLOOKUP(FACT_INCLUDES[[#This Row],[DW Version]], VERSIONS[], 7)</f>
        <v>Apparel</v>
      </c>
      <c r="R574" s="51">
        <f>FACT_INCLUDES[[#This Row],[Version Price]]*FACT_INCLUDES[[#This Row],[Quantity]]</f>
        <v>236.70937467912614</v>
      </c>
      <c r="S574" s="51">
        <f>FACT_INCLUDES[[#This Row],[Amount]]*(1-FACT_INCLUDES[[#This Row],[Order Discount]])</f>
        <v>236.70937467912614</v>
      </c>
      <c r="T574" s="51">
        <f t="shared" si="8"/>
        <v>2208.3947273503768</v>
      </c>
      <c r="U574" s="57">
        <f>FACT_INCLUDES[[#This Row],[Income]]/FACT_INCLUDES[[#This Row],[Total Order Income]]</f>
        <v>0.10718617090846305</v>
      </c>
      <c r="V574" s="33">
        <f>IF(FACT_INCLUDES[[#This Row],[Order Gap]]&gt;10, 1, 0)/COUNTIFS(FACT_INCLUDES[Order ID], FACT_INCLUDES[[#This Row],[Order ID]])</f>
        <v>0</v>
      </c>
      <c r="W574" s="33">
        <f>IF(FACT_INCLUDES[[#This Row],[Order Type]]="Online", 1, 0)/COUNTIFS(FACT_INCLUDES[Order ID], FACT_INCLUDES[[#This Row],[Order ID]])</f>
        <v>0</v>
      </c>
      <c r="X574" s="52">
        <v>626.32105503059074</v>
      </c>
      <c r="Y574" s="52">
        <v>565.07788031830091</v>
      </c>
      <c r="Z574" s="64">
        <f>IF(FACT_INCLUDES[[#This Row],[Order Type]]="Online", 1, 0)*FACT_INCLUDES[[#This Row],[Income]]</f>
        <v>0</v>
      </c>
    </row>
    <row r="575" spans="1:26" x14ac:dyDescent="0.3">
      <c r="A575" s="4">
        <v>243</v>
      </c>
      <c r="B575" s="4">
        <v>113</v>
      </c>
      <c r="C575" s="4">
        <v>93</v>
      </c>
      <c r="D575" s="58">
        <v>4</v>
      </c>
      <c r="E575" s="28">
        <f>VLOOKUP(FACT_INCLUDES[[#This Row],[Order ID]], ORDERS[], 2)</f>
        <v>40648.014600543087</v>
      </c>
      <c r="F575" s="28">
        <f>VLOOKUP(FACT_INCLUDES[[#This Row],[Order ID]], ORDERS[], 3)</f>
        <v>40648.014600543087</v>
      </c>
      <c r="G575" s="4" t="str">
        <f>VLOOKUP(FACT_INCLUDES[[#This Row],[Order ID]], ORDERS[], 4)</f>
        <v>In-Store</v>
      </c>
      <c r="H575" s="4" t="str">
        <f>VLOOKUP(FACT_INCLUDES[[#This Row],[Order ID]], ORDERS[], 5)</f>
        <v>LXO3766@gmail.com</v>
      </c>
      <c r="I575" s="4">
        <f>VLOOKUP(FACT_INCLUDES[[#This Row],[Order ID]], ORDERS[], 6)</f>
        <v>26</v>
      </c>
      <c r="J575" s="54">
        <f>VLOOKUP(FACT_INCLUDES[[#This Row],[Order ID]], ORDERS[], 7)</f>
        <v>0</v>
      </c>
      <c r="K575" s="33">
        <v>0</v>
      </c>
      <c r="L575" s="4">
        <f>VLOOKUP(FACT_INCLUDES[[#This Row],[DW Version]], VERSIONS[], 2)</f>
        <v>9</v>
      </c>
      <c r="M575" s="4">
        <f>VLOOKUP(FACT_INCLUDES[[#This Row],[DW Version]], VERSIONS[], 3)</f>
        <v>10</v>
      </c>
      <c r="N575" s="4" t="str">
        <f>VLOOKUP(FACT_INCLUDES[[#This Row],[DW Version]], VERSIONS[], 4)</f>
        <v>white</v>
      </c>
      <c r="O575" s="51">
        <f>VLOOKUP(FACT_INCLUDES[[#This Row],[DW Version]], VERSIONS[], 5)</f>
        <v>247.04068510573876</v>
      </c>
      <c r="P575" s="4" t="str">
        <f>VLOOKUP(FACT_INCLUDES[[#This Row],[DW Version]], VERSIONS[], 6)</f>
        <v>React</v>
      </c>
      <c r="Q575" s="4" t="str">
        <f>VLOOKUP(FACT_INCLUDES[[#This Row],[DW Version]], VERSIONS[], 7)</f>
        <v>Shoe</v>
      </c>
      <c r="R575" s="51">
        <f>FACT_INCLUDES[[#This Row],[Version Price]]*FACT_INCLUDES[[#This Row],[Quantity]]</f>
        <v>988.16274042295504</v>
      </c>
      <c r="S575" s="51">
        <f>FACT_INCLUDES[[#This Row],[Amount]]*(1-FACT_INCLUDES[[#This Row],[Order Discount]])</f>
        <v>988.16274042295504</v>
      </c>
      <c r="T575" s="51">
        <f t="shared" si="8"/>
        <v>4721.4618539724643</v>
      </c>
      <c r="U575" s="57">
        <f>FACT_INCLUDES[[#This Row],[Income]]/FACT_INCLUDES[[#This Row],[Total Order Income]]</f>
        <v>0.20929169206176076</v>
      </c>
      <c r="V575" s="33">
        <f>IF(FACT_INCLUDES[[#This Row],[Order Gap]]&gt;10, 1, 0)/COUNTIFS(FACT_INCLUDES[Order ID], FACT_INCLUDES[[#This Row],[Order ID]])</f>
        <v>0</v>
      </c>
      <c r="W575" s="33">
        <f>IF(FACT_INCLUDES[[#This Row],[Order Type]]="Online", 1, 0)/COUNTIFS(FACT_INCLUDES[Order ID], FACT_INCLUDES[[#This Row],[Order ID]])</f>
        <v>0</v>
      </c>
      <c r="X575" s="52">
        <v>626.32105503059074</v>
      </c>
      <c r="Y575" s="52">
        <v>565.07788031830091</v>
      </c>
      <c r="Z575" s="64">
        <f>IF(FACT_INCLUDES[[#This Row],[Order Type]]="Online", 1, 0)*FACT_INCLUDES[[#This Row],[Income]]</f>
        <v>0</v>
      </c>
    </row>
    <row r="576" spans="1:26" x14ac:dyDescent="0.3">
      <c r="A576" s="4">
        <v>244</v>
      </c>
      <c r="B576" s="4">
        <v>113</v>
      </c>
      <c r="C576" s="4">
        <v>161</v>
      </c>
      <c r="D576" s="58">
        <v>3</v>
      </c>
      <c r="E576" s="28">
        <f>VLOOKUP(FACT_INCLUDES[[#This Row],[Order ID]], ORDERS[], 2)</f>
        <v>40648.014600543087</v>
      </c>
      <c r="F576" s="28">
        <f>VLOOKUP(FACT_INCLUDES[[#This Row],[Order ID]], ORDERS[], 3)</f>
        <v>40648.014600543087</v>
      </c>
      <c r="G576" s="4" t="str">
        <f>VLOOKUP(FACT_INCLUDES[[#This Row],[Order ID]], ORDERS[], 4)</f>
        <v>In-Store</v>
      </c>
      <c r="H576" s="4" t="str">
        <f>VLOOKUP(FACT_INCLUDES[[#This Row],[Order ID]], ORDERS[], 5)</f>
        <v>LXO3766@gmail.com</v>
      </c>
      <c r="I576" s="4">
        <f>VLOOKUP(FACT_INCLUDES[[#This Row],[Order ID]], ORDERS[], 6)</f>
        <v>26</v>
      </c>
      <c r="J576" s="54">
        <f>VLOOKUP(FACT_INCLUDES[[#This Row],[Order ID]], ORDERS[], 7)</f>
        <v>0</v>
      </c>
      <c r="K576" s="33">
        <v>0</v>
      </c>
      <c r="L576" s="4">
        <f>VLOOKUP(FACT_INCLUDES[[#This Row],[DW Version]], VERSIONS[], 2)</f>
        <v>16</v>
      </c>
      <c r="M576" s="4">
        <f>VLOOKUP(FACT_INCLUDES[[#This Row],[DW Version]], VERSIONS[], 3)</f>
        <v>3</v>
      </c>
      <c r="N576" s="4" t="str">
        <f>VLOOKUP(FACT_INCLUDES[[#This Row],[DW Version]], VERSIONS[], 4)</f>
        <v>red</v>
      </c>
      <c r="O576" s="51">
        <f>VLOOKUP(FACT_INCLUDES[[#This Row],[DW Version]], VERSIONS[], 5)</f>
        <v>298.92052957277616</v>
      </c>
      <c r="P576" s="4" t="str">
        <f>VLOOKUP(FACT_INCLUDES[[#This Row],[DW Version]], VERSIONS[], 6)</f>
        <v>Flyknit</v>
      </c>
      <c r="Q576" s="4" t="str">
        <f>VLOOKUP(FACT_INCLUDES[[#This Row],[DW Version]], VERSIONS[], 7)</f>
        <v>Shoe</v>
      </c>
      <c r="R576" s="51">
        <f>FACT_INCLUDES[[#This Row],[Version Price]]*FACT_INCLUDES[[#This Row],[Quantity]]</f>
        <v>896.76158871832854</v>
      </c>
      <c r="S576" s="51">
        <f>FACT_INCLUDES[[#This Row],[Amount]]*(1-FACT_INCLUDES[[#This Row],[Order Discount]])</f>
        <v>896.76158871832854</v>
      </c>
      <c r="T576" s="51">
        <f t="shared" si="8"/>
        <v>4721.4618539724643</v>
      </c>
      <c r="U576" s="57">
        <f>FACT_INCLUDES[[#This Row],[Income]]/FACT_INCLUDES[[#This Row],[Total Order Income]]</f>
        <v>0.18993303693935942</v>
      </c>
      <c r="V576" s="33">
        <f>IF(FACT_INCLUDES[[#This Row],[Order Gap]]&gt;10, 1, 0)/COUNTIFS(FACT_INCLUDES[Order ID], FACT_INCLUDES[[#This Row],[Order ID]])</f>
        <v>0</v>
      </c>
      <c r="W576" s="33">
        <f>IF(FACT_INCLUDES[[#This Row],[Order Type]]="Online", 1, 0)/COUNTIFS(FACT_INCLUDES[Order ID], FACT_INCLUDES[[#This Row],[Order ID]])</f>
        <v>0</v>
      </c>
      <c r="X576" s="52">
        <v>626.32105503059074</v>
      </c>
      <c r="Y576" s="52">
        <v>565.07788031830091</v>
      </c>
      <c r="Z576" s="64">
        <f>IF(FACT_INCLUDES[[#This Row],[Order Type]]="Online", 1, 0)*FACT_INCLUDES[[#This Row],[Income]]</f>
        <v>0</v>
      </c>
    </row>
    <row r="577" spans="1:26" x14ac:dyDescent="0.3">
      <c r="A577" s="4">
        <v>245</v>
      </c>
      <c r="B577" s="4">
        <v>113</v>
      </c>
      <c r="C577" s="4">
        <v>186</v>
      </c>
      <c r="D577" s="58">
        <v>5</v>
      </c>
      <c r="E577" s="28">
        <f>VLOOKUP(FACT_INCLUDES[[#This Row],[Order ID]], ORDERS[], 2)</f>
        <v>40648.014600543087</v>
      </c>
      <c r="F577" s="28">
        <f>VLOOKUP(FACT_INCLUDES[[#This Row],[Order ID]], ORDERS[], 3)</f>
        <v>40648.014600543087</v>
      </c>
      <c r="G577" s="4" t="str">
        <f>VLOOKUP(FACT_INCLUDES[[#This Row],[Order ID]], ORDERS[], 4)</f>
        <v>In-Store</v>
      </c>
      <c r="H577" s="4" t="str">
        <f>VLOOKUP(FACT_INCLUDES[[#This Row],[Order ID]], ORDERS[], 5)</f>
        <v>LXO3766@gmail.com</v>
      </c>
      <c r="I577" s="4">
        <f>VLOOKUP(FACT_INCLUDES[[#This Row],[Order ID]], ORDERS[], 6)</f>
        <v>26</v>
      </c>
      <c r="J577" s="54">
        <f>VLOOKUP(FACT_INCLUDES[[#This Row],[Order ID]], ORDERS[], 7)</f>
        <v>0</v>
      </c>
      <c r="K577" s="33">
        <v>0</v>
      </c>
      <c r="L577" s="4">
        <f>VLOOKUP(FACT_INCLUDES[[#This Row],[DW Version]], VERSIONS[], 2)</f>
        <v>19</v>
      </c>
      <c r="M577" s="4">
        <f>VLOOKUP(FACT_INCLUDES[[#This Row],[DW Version]], VERSIONS[], 3)</f>
        <v>7</v>
      </c>
      <c r="N577" s="4" t="str">
        <f>VLOOKUP(FACT_INCLUDES[[#This Row],[DW Version]], VERSIONS[], 4)</f>
        <v>dark purple</v>
      </c>
      <c r="O577" s="51">
        <f>VLOOKUP(FACT_INCLUDES[[#This Row],[DW Version]], VERSIONS[], 5)</f>
        <v>343.18123528496176</v>
      </c>
      <c r="P577" s="4" t="str">
        <f>VLOOKUP(FACT_INCLUDES[[#This Row],[DW Version]], VERSIONS[], 6)</f>
        <v>Windrunner Jacket</v>
      </c>
      <c r="Q577" s="4" t="str">
        <f>VLOOKUP(FACT_INCLUDES[[#This Row],[DW Version]], VERSIONS[], 7)</f>
        <v>Apparel</v>
      </c>
      <c r="R577" s="51">
        <f>FACT_INCLUDES[[#This Row],[Version Price]]*FACT_INCLUDES[[#This Row],[Quantity]]</f>
        <v>1715.9061764248088</v>
      </c>
      <c r="S577" s="51">
        <f>FACT_INCLUDES[[#This Row],[Amount]]*(1-FACT_INCLUDES[[#This Row],[Order Discount]])</f>
        <v>1715.9061764248088</v>
      </c>
      <c r="T577" s="51">
        <f t="shared" si="8"/>
        <v>4721.4618539724643</v>
      </c>
      <c r="U577" s="57">
        <f>FACT_INCLUDES[[#This Row],[Income]]/FACT_INCLUDES[[#This Row],[Total Order Income]]</f>
        <v>0.36342688546368501</v>
      </c>
      <c r="V577" s="33">
        <f>IF(FACT_INCLUDES[[#This Row],[Order Gap]]&gt;10, 1, 0)/COUNTIFS(FACT_INCLUDES[Order ID], FACT_INCLUDES[[#This Row],[Order ID]])</f>
        <v>0</v>
      </c>
      <c r="W577" s="33">
        <f>IF(FACT_INCLUDES[[#This Row],[Order Type]]="Online", 1, 0)/COUNTIFS(FACT_INCLUDES[Order ID], FACT_INCLUDES[[#This Row],[Order ID]])</f>
        <v>0</v>
      </c>
      <c r="X577" s="52">
        <v>626.32105503059074</v>
      </c>
      <c r="Y577" s="52">
        <v>565.07788031830091</v>
      </c>
      <c r="Z577" s="64">
        <f>IF(FACT_INCLUDES[[#This Row],[Order Type]]="Online", 1, 0)*FACT_INCLUDES[[#This Row],[Income]]</f>
        <v>0</v>
      </c>
    </row>
    <row r="578" spans="1:26" x14ac:dyDescent="0.3">
      <c r="A578" s="4">
        <v>246</v>
      </c>
      <c r="B578" s="4">
        <v>113</v>
      </c>
      <c r="C578" s="4">
        <v>455</v>
      </c>
      <c r="D578" s="58">
        <v>2</v>
      </c>
      <c r="E578" s="28">
        <f>VLOOKUP(FACT_INCLUDES[[#This Row],[Order ID]], ORDERS[], 2)</f>
        <v>40648.014600543087</v>
      </c>
      <c r="F578" s="28">
        <f>VLOOKUP(FACT_INCLUDES[[#This Row],[Order ID]], ORDERS[], 3)</f>
        <v>40648.014600543087</v>
      </c>
      <c r="G578" s="4" t="str">
        <f>VLOOKUP(FACT_INCLUDES[[#This Row],[Order ID]], ORDERS[], 4)</f>
        <v>In-Store</v>
      </c>
      <c r="H578" s="4" t="str">
        <f>VLOOKUP(FACT_INCLUDES[[#This Row],[Order ID]], ORDERS[], 5)</f>
        <v>LXO3766@gmail.com</v>
      </c>
      <c r="I578" s="4">
        <f>VLOOKUP(FACT_INCLUDES[[#This Row],[Order ID]], ORDERS[], 6)</f>
        <v>26</v>
      </c>
      <c r="J578" s="54">
        <f>VLOOKUP(FACT_INCLUDES[[#This Row],[Order ID]], ORDERS[], 7)</f>
        <v>0</v>
      </c>
      <c r="K578" s="33">
        <v>0</v>
      </c>
      <c r="L578" s="4">
        <f>VLOOKUP(FACT_INCLUDES[[#This Row],[DW Version]], VERSIONS[], 2)</f>
        <v>47</v>
      </c>
      <c r="M578" s="4">
        <f>VLOOKUP(FACT_INCLUDES[[#This Row],[DW Version]], VERSIONS[], 3)</f>
        <v>10</v>
      </c>
      <c r="N578" s="4" t="str">
        <f>VLOOKUP(FACT_INCLUDES[[#This Row],[DW Version]], VERSIONS[], 4)</f>
        <v>black</v>
      </c>
      <c r="O578" s="51">
        <f>VLOOKUP(FACT_INCLUDES[[#This Row],[DW Version]], VERSIONS[], 5)</f>
        <v>392.67563123140627</v>
      </c>
      <c r="P578" s="4" t="str">
        <f>VLOOKUP(FACT_INCLUDES[[#This Row],[DW Version]], VERSIONS[], 6)</f>
        <v>Court Royale</v>
      </c>
      <c r="Q578" s="4" t="str">
        <f>VLOOKUP(FACT_INCLUDES[[#This Row],[DW Version]], VERSIONS[], 7)</f>
        <v>Shoe</v>
      </c>
      <c r="R578" s="51">
        <f>FACT_INCLUDES[[#This Row],[Version Price]]*FACT_INCLUDES[[#This Row],[Quantity]]</f>
        <v>785.35126246281254</v>
      </c>
      <c r="S578" s="51">
        <f>FACT_INCLUDES[[#This Row],[Amount]]*(1-FACT_INCLUDES[[#This Row],[Order Discount]])</f>
        <v>785.35126246281254</v>
      </c>
      <c r="T578" s="51">
        <f t="shared" ref="T578:T641" si="9">SUMIFS(S:S, B:B, B578)</f>
        <v>4721.4618539724643</v>
      </c>
      <c r="U578" s="57">
        <f>FACT_INCLUDES[[#This Row],[Income]]/FACT_INCLUDES[[#This Row],[Total Order Income]]</f>
        <v>0.16633646246703165</v>
      </c>
      <c r="V578" s="33">
        <f>IF(FACT_INCLUDES[[#This Row],[Order Gap]]&gt;10, 1, 0)/COUNTIFS(FACT_INCLUDES[Order ID], FACT_INCLUDES[[#This Row],[Order ID]])</f>
        <v>0</v>
      </c>
      <c r="W578" s="33">
        <f>IF(FACT_INCLUDES[[#This Row],[Order Type]]="Online", 1, 0)/COUNTIFS(FACT_INCLUDES[Order ID], FACT_INCLUDES[[#This Row],[Order ID]])</f>
        <v>0</v>
      </c>
      <c r="X578" s="52">
        <v>626.32105503059074</v>
      </c>
      <c r="Y578" s="52">
        <v>565.07788031830091</v>
      </c>
      <c r="Z578" s="64">
        <f>IF(FACT_INCLUDES[[#This Row],[Order Type]]="Online", 1, 0)*FACT_INCLUDES[[#This Row],[Income]]</f>
        <v>0</v>
      </c>
    </row>
    <row r="579" spans="1:26" x14ac:dyDescent="0.3">
      <c r="A579" s="4">
        <v>247</v>
      </c>
      <c r="B579" s="4">
        <v>113</v>
      </c>
      <c r="C579" s="4">
        <v>942</v>
      </c>
      <c r="D579" s="58">
        <v>3</v>
      </c>
      <c r="E579" s="28">
        <f>VLOOKUP(FACT_INCLUDES[[#This Row],[Order ID]], ORDERS[], 2)</f>
        <v>40648.014600543087</v>
      </c>
      <c r="F579" s="28">
        <f>VLOOKUP(FACT_INCLUDES[[#This Row],[Order ID]], ORDERS[], 3)</f>
        <v>40648.014600543087</v>
      </c>
      <c r="G579" s="4" t="str">
        <f>VLOOKUP(FACT_INCLUDES[[#This Row],[Order ID]], ORDERS[], 4)</f>
        <v>In-Store</v>
      </c>
      <c r="H579" s="4" t="str">
        <f>VLOOKUP(FACT_INCLUDES[[#This Row],[Order ID]], ORDERS[], 5)</f>
        <v>LXO3766@gmail.com</v>
      </c>
      <c r="I579" s="4">
        <f>VLOOKUP(FACT_INCLUDES[[#This Row],[Order ID]], ORDERS[], 6)</f>
        <v>26</v>
      </c>
      <c r="J579" s="54">
        <f>VLOOKUP(FACT_INCLUDES[[#This Row],[Order ID]], ORDERS[], 7)</f>
        <v>0</v>
      </c>
      <c r="K579" s="33">
        <v>0</v>
      </c>
      <c r="L579" s="4">
        <f>VLOOKUP(FACT_INCLUDES[[#This Row],[DW Version]], VERSIONS[], 2)</f>
        <v>96</v>
      </c>
      <c r="M579" s="4">
        <f>VLOOKUP(FACT_INCLUDES[[#This Row],[DW Version]], VERSIONS[], 3)</f>
        <v>5</v>
      </c>
      <c r="N579" s="4" t="str">
        <f>VLOOKUP(FACT_INCLUDES[[#This Row],[DW Version]], VERSIONS[], 4)</f>
        <v>turquoise</v>
      </c>
      <c r="O579" s="51">
        <f>VLOOKUP(FACT_INCLUDES[[#This Row],[DW Version]], VERSIONS[], 5)</f>
        <v>111.76002864785306</v>
      </c>
      <c r="P579" s="4" t="str">
        <f>VLOOKUP(FACT_INCLUDES[[#This Row],[DW Version]], VERSIONS[], 6)</f>
        <v>Epic Phantom React</v>
      </c>
      <c r="Q579" s="4" t="str">
        <f>VLOOKUP(FACT_INCLUDES[[#This Row],[DW Version]], VERSIONS[], 7)</f>
        <v>Shoe</v>
      </c>
      <c r="R579" s="51">
        <f>FACT_INCLUDES[[#This Row],[Version Price]]*FACT_INCLUDES[[#This Row],[Quantity]]</f>
        <v>335.28008594355919</v>
      </c>
      <c r="S579" s="51">
        <f>FACT_INCLUDES[[#This Row],[Amount]]*(1-FACT_INCLUDES[[#This Row],[Order Discount]])</f>
        <v>335.28008594355919</v>
      </c>
      <c r="T579" s="51">
        <f t="shared" si="9"/>
        <v>4721.4618539724643</v>
      </c>
      <c r="U579" s="57">
        <f>FACT_INCLUDES[[#This Row],[Income]]/FACT_INCLUDES[[#This Row],[Total Order Income]]</f>
        <v>7.1011923068163063E-2</v>
      </c>
      <c r="V579" s="33">
        <f>IF(FACT_INCLUDES[[#This Row],[Order Gap]]&gt;10, 1, 0)/COUNTIFS(FACT_INCLUDES[Order ID], FACT_INCLUDES[[#This Row],[Order ID]])</f>
        <v>0</v>
      </c>
      <c r="W579" s="33">
        <f>IF(FACT_INCLUDES[[#This Row],[Order Type]]="Online", 1, 0)/COUNTIFS(FACT_INCLUDES[Order ID], FACT_INCLUDES[[#This Row],[Order ID]])</f>
        <v>0</v>
      </c>
      <c r="X579" s="52">
        <v>626.32105503059074</v>
      </c>
      <c r="Y579" s="52">
        <v>565.07788031830091</v>
      </c>
      <c r="Z579" s="64">
        <f>IF(FACT_INCLUDES[[#This Row],[Order Type]]="Online", 1, 0)*FACT_INCLUDES[[#This Row],[Income]]</f>
        <v>0</v>
      </c>
    </row>
    <row r="580" spans="1:26" x14ac:dyDescent="0.3">
      <c r="A580" s="4">
        <v>339</v>
      </c>
      <c r="B580" s="4">
        <v>164</v>
      </c>
      <c r="C580" s="4">
        <v>100</v>
      </c>
      <c r="D580" s="58">
        <v>3</v>
      </c>
      <c r="E580" s="28">
        <f>VLOOKUP(FACT_INCLUDES[[#This Row],[Order ID]], ORDERS[], 2)</f>
        <v>40713.77029561482</v>
      </c>
      <c r="F580" s="28">
        <f>VLOOKUP(FACT_INCLUDES[[#This Row],[Order ID]], ORDERS[], 3)</f>
        <v>40713.77029561482</v>
      </c>
      <c r="G580" s="4" t="str">
        <f>VLOOKUP(FACT_INCLUDES[[#This Row],[Order ID]], ORDERS[], 4)</f>
        <v>In-Store</v>
      </c>
      <c r="H580" s="4" t="str">
        <f>VLOOKUP(FACT_INCLUDES[[#This Row],[Order ID]], ORDERS[], 5)</f>
        <v>ZQF5266@gmail.com</v>
      </c>
      <c r="I580" s="4">
        <f>VLOOKUP(FACT_INCLUDES[[#This Row],[Order ID]], ORDERS[], 6)</f>
        <v>44</v>
      </c>
      <c r="J580" s="54">
        <f>VLOOKUP(FACT_INCLUDES[[#This Row],[Order ID]], ORDERS[], 7)</f>
        <v>0</v>
      </c>
      <c r="K580" s="33">
        <v>0</v>
      </c>
      <c r="L580" s="4">
        <f>VLOOKUP(FACT_INCLUDES[[#This Row],[DW Version]], VERSIONS[], 2)</f>
        <v>10</v>
      </c>
      <c r="M580" s="4">
        <f>VLOOKUP(FACT_INCLUDES[[#This Row],[DW Version]], VERSIONS[], 3)</f>
        <v>5.5</v>
      </c>
      <c r="N580" s="4" t="str">
        <f>VLOOKUP(FACT_INCLUDES[[#This Row],[DW Version]], VERSIONS[], 4)</f>
        <v>purple lilac</v>
      </c>
      <c r="O580" s="51">
        <f>VLOOKUP(FACT_INCLUDES[[#This Row],[DW Version]], VERSIONS[], 5)</f>
        <v>399.96852817054526</v>
      </c>
      <c r="P580" s="4" t="str">
        <f>VLOOKUP(FACT_INCLUDES[[#This Row],[DW Version]], VERSIONS[], 6)</f>
        <v>Vapormax</v>
      </c>
      <c r="Q580" s="4" t="str">
        <f>VLOOKUP(FACT_INCLUDES[[#This Row],[DW Version]], VERSIONS[], 7)</f>
        <v>Shoe</v>
      </c>
      <c r="R580" s="51">
        <f>FACT_INCLUDES[[#This Row],[Version Price]]*FACT_INCLUDES[[#This Row],[Quantity]]</f>
        <v>1199.9055845116359</v>
      </c>
      <c r="S580" s="51">
        <f>FACT_INCLUDES[[#This Row],[Amount]]*(1-FACT_INCLUDES[[#This Row],[Order Discount]])</f>
        <v>1199.9055845116359</v>
      </c>
      <c r="T580" s="51">
        <f t="shared" si="9"/>
        <v>2315.2294093399719</v>
      </c>
      <c r="U580" s="57">
        <f>FACT_INCLUDES[[#This Row],[Income]]/FACT_INCLUDES[[#This Row],[Total Order Income]]</f>
        <v>0.51826638849309814</v>
      </c>
      <c r="V580" s="33">
        <f>IF(FACT_INCLUDES[[#This Row],[Order Gap]]&gt;10, 1, 0)/COUNTIFS(FACT_INCLUDES[Order ID], FACT_INCLUDES[[#This Row],[Order ID]])</f>
        <v>0</v>
      </c>
      <c r="W580" s="33">
        <f>IF(FACT_INCLUDES[[#This Row],[Order Type]]="Online", 1, 0)/COUNTIFS(FACT_INCLUDES[Order ID], FACT_INCLUDES[[#This Row],[Order ID]])</f>
        <v>0</v>
      </c>
      <c r="X580" s="52">
        <v>626.32105503059074</v>
      </c>
      <c r="Y580" s="52">
        <v>565.07788031830091</v>
      </c>
      <c r="Z580" s="64">
        <f>IF(FACT_INCLUDES[[#This Row],[Order Type]]="Online", 1, 0)*FACT_INCLUDES[[#This Row],[Income]]</f>
        <v>0</v>
      </c>
    </row>
    <row r="581" spans="1:26" x14ac:dyDescent="0.3">
      <c r="A581" s="4">
        <v>340</v>
      </c>
      <c r="B581" s="4">
        <v>164</v>
      </c>
      <c r="C581" s="4">
        <v>457</v>
      </c>
      <c r="D581" s="58">
        <v>2</v>
      </c>
      <c r="E581" s="28">
        <f>VLOOKUP(FACT_INCLUDES[[#This Row],[Order ID]], ORDERS[], 2)</f>
        <v>40713.77029561482</v>
      </c>
      <c r="F581" s="28">
        <f>VLOOKUP(FACT_INCLUDES[[#This Row],[Order ID]], ORDERS[], 3)</f>
        <v>40713.77029561482</v>
      </c>
      <c r="G581" s="4" t="str">
        <f>VLOOKUP(FACT_INCLUDES[[#This Row],[Order ID]], ORDERS[], 4)</f>
        <v>In-Store</v>
      </c>
      <c r="H581" s="4" t="str">
        <f>VLOOKUP(FACT_INCLUDES[[#This Row],[Order ID]], ORDERS[], 5)</f>
        <v>ZQF5266@gmail.com</v>
      </c>
      <c r="I581" s="4">
        <f>VLOOKUP(FACT_INCLUDES[[#This Row],[Order ID]], ORDERS[], 6)</f>
        <v>44</v>
      </c>
      <c r="J581" s="54">
        <f>VLOOKUP(FACT_INCLUDES[[#This Row],[Order ID]], ORDERS[], 7)</f>
        <v>0</v>
      </c>
      <c r="K581" s="33">
        <v>0</v>
      </c>
      <c r="L581" s="4">
        <f>VLOOKUP(FACT_INCLUDES[[#This Row],[DW Version]], VERSIONS[], 2)</f>
        <v>47</v>
      </c>
      <c r="M581" s="4">
        <f>VLOOKUP(FACT_INCLUDES[[#This Row],[DW Version]], VERSIONS[], 3)</f>
        <v>11</v>
      </c>
      <c r="N581" s="4" t="str">
        <f>VLOOKUP(FACT_INCLUDES[[#This Row],[DW Version]], VERSIONS[], 4)</f>
        <v>white</v>
      </c>
      <c r="O581" s="51">
        <f>VLOOKUP(FACT_INCLUDES[[#This Row],[DW Version]], VERSIONS[], 5)</f>
        <v>314.58923037257955</v>
      </c>
      <c r="P581" s="4" t="str">
        <f>VLOOKUP(FACT_INCLUDES[[#This Row],[DW Version]], VERSIONS[], 6)</f>
        <v>Court Royale</v>
      </c>
      <c r="Q581" s="4" t="str">
        <f>VLOOKUP(FACT_INCLUDES[[#This Row],[DW Version]], VERSIONS[], 7)</f>
        <v>Shoe</v>
      </c>
      <c r="R581" s="51">
        <f>FACT_INCLUDES[[#This Row],[Version Price]]*FACT_INCLUDES[[#This Row],[Quantity]]</f>
        <v>629.1784607451591</v>
      </c>
      <c r="S581" s="51">
        <f>FACT_INCLUDES[[#This Row],[Amount]]*(1-FACT_INCLUDES[[#This Row],[Order Discount]])</f>
        <v>629.1784607451591</v>
      </c>
      <c r="T581" s="51">
        <f t="shared" si="9"/>
        <v>2315.2294093399719</v>
      </c>
      <c r="U581" s="57">
        <f>FACT_INCLUDES[[#This Row],[Income]]/FACT_INCLUDES[[#This Row],[Total Order Income]]</f>
        <v>0.27175642215279477</v>
      </c>
      <c r="V581" s="33">
        <f>IF(FACT_INCLUDES[[#This Row],[Order Gap]]&gt;10, 1, 0)/COUNTIFS(FACT_INCLUDES[Order ID], FACT_INCLUDES[[#This Row],[Order ID]])</f>
        <v>0</v>
      </c>
      <c r="W581" s="33">
        <f>IF(FACT_INCLUDES[[#This Row],[Order Type]]="Online", 1, 0)/COUNTIFS(FACT_INCLUDES[Order ID], FACT_INCLUDES[[#This Row],[Order ID]])</f>
        <v>0</v>
      </c>
      <c r="X581" s="52">
        <v>626.32105503059074</v>
      </c>
      <c r="Y581" s="52">
        <v>565.07788031830091</v>
      </c>
      <c r="Z581" s="64">
        <f>IF(FACT_INCLUDES[[#This Row],[Order Type]]="Online", 1, 0)*FACT_INCLUDES[[#This Row],[Income]]</f>
        <v>0</v>
      </c>
    </row>
    <row r="582" spans="1:26" x14ac:dyDescent="0.3">
      <c r="A582" s="4">
        <v>341</v>
      </c>
      <c r="B582" s="4">
        <v>164</v>
      </c>
      <c r="C582" s="4">
        <v>841</v>
      </c>
      <c r="D582" s="58">
        <v>2</v>
      </c>
      <c r="E582" s="28">
        <f>VLOOKUP(FACT_INCLUDES[[#This Row],[Order ID]], ORDERS[], 2)</f>
        <v>40713.77029561482</v>
      </c>
      <c r="F582" s="28">
        <f>VLOOKUP(FACT_INCLUDES[[#This Row],[Order ID]], ORDERS[], 3)</f>
        <v>40713.77029561482</v>
      </c>
      <c r="G582" s="4" t="str">
        <f>VLOOKUP(FACT_INCLUDES[[#This Row],[Order ID]], ORDERS[], 4)</f>
        <v>In-Store</v>
      </c>
      <c r="H582" s="4" t="str">
        <f>VLOOKUP(FACT_INCLUDES[[#This Row],[Order ID]], ORDERS[], 5)</f>
        <v>ZQF5266@gmail.com</v>
      </c>
      <c r="I582" s="4">
        <f>VLOOKUP(FACT_INCLUDES[[#This Row],[Order ID]], ORDERS[], 6)</f>
        <v>44</v>
      </c>
      <c r="J582" s="54">
        <f>VLOOKUP(FACT_INCLUDES[[#This Row],[Order ID]], ORDERS[], 7)</f>
        <v>0</v>
      </c>
      <c r="K582" s="33">
        <v>0</v>
      </c>
      <c r="L582" s="4">
        <f>VLOOKUP(FACT_INCLUDES[[#This Row],[DW Version]], VERSIONS[], 2)</f>
        <v>85</v>
      </c>
      <c r="M582" s="4">
        <f>VLOOKUP(FACT_INCLUDES[[#This Row],[DW Version]], VERSIONS[], 3)</f>
        <v>9.5</v>
      </c>
      <c r="N582" s="4" t="str">
        <f>VLOOKUP(FACT_INCLUDES[[#This Row],[DW Version]], VERSIONS[], 4)</f>
        <v>white</v>
      </c>
      <c r="O582" s="51">
        <f>VLOOKUP(FACT_INCLUDES[[#This Row],[DW Version]], VERSIONS[], 5)</f>
        <v>243.07268204158854</v>
      </c>
      <c r="P582" s="4" t="str">
        <f>VLOOKUP(FACT_INCLUDES[[#This Row],[DW Version]], VERSIONS[], 6)</f>
        <v>Nike Flex Stride</v>
      </c>
      <c r="Q582" s="4" t="str">
        <f>VLOOKUP(FACT_INCLUDES[[#This Row],[DW Version]], VERSIONS[], 7)</f>
        <v>Apparel</v>
      </c>
      <c r="R582" s="51">
        <f>FACT_INCLUDES[[#This Row],[Version Price]]*FACT_INCLUDES[[#This Row],[Quantity]]</f>
        <v>486.14536408317707</v>
      </c>
      <c r="S582" s="51">
        <f>FACT_INCLUDES[[#This Row],[Amount]]*(1-FACT_INCLUDES[[#This Row],[Order Discount]])</f>
        <v>486.14536408317707</v>
      </c>
      <c r="T582" s="51">
        <f t="shared" si="9"/>
        <v>2315.2294093399719</v>
      </c>
      <c r="U582" s="57">
        <f>FACT_INCLUDES[[#This Row],[Income]]/FACT_INCLUDES[[#This Row],[Total Order Income]]</f>
        <v>0.20997718935410722</v>
      </c>
      <c r="V582" s="33">
        <f>IF(FACT_INCLUDES[[#This Row],[Order Gap]]&gt;10, 1, 0)/COUNTIFS(FACT_INCLUDES[Order ID], FACT_INCLUDES[[#This Row],[Order ID]])</f>
        <v>0</v>
      </c>
      <c r="W582" s="33">
        <f>IF(FACT_INCLUDES[[#This Row],[Order Type]]="Online", 1, 0)/COUNTIFS(FACT_INCLUDES[Order ID], FACT_INCLUDES[[#This Row],[Order ID]])</f>
        <v>0</v>
      </c>
      <c r="X582" s="52">
        <v>626.32105503059074</v>
      </c>
      <c r="Y582" s="52">
        <v>565.07788031830091</v>
      </c>
      <c r="Z582" s="64">
        <f>IF(FACT_INCLUDES[[#This Row],[Order Type]]="Online", 1, 0)*FACT_INCLUDES[[#This Row],[Income]]</f>
        <v>0</v>
      </c>
    </row>
    <row r="583" spans="1:26" x14ac:dyDescent="0.3">
      <c r="A583" s="4">
        <v>435</v>
      </c>
      <c r="B583" s="4">
        <v>213</v>
      </c>
      <c r="C583" s="4">
        <v>79</v>
      </c>
      <c r="D583" s="58">
        <v>4</v>
      </c>
      <c r="E583" s="28">
        <f>VLOOKUP(FACT_INCLUDES[[#This Row],[Order ID]], ORDERS[], 2)</f>
        <v>40651.236101628783</v>
      </c>
      <c r="F583" s="28">
        <f>VLOOKUP(FACT_INCLUDES[[#This Row],[Order ID]], ORDERS[], 3)</f>
        <v>40651.236101628783</v>
      </c>
      <c r="G583" s="4" t="str">
        <f>VLOOKUP(FACT_INCLUDES[[#This Row],[Order ID]], ORDERS[], 4)</f>
        <v>In-Store</v>
      </c>
      <c r="H583" s="4" t="str">
        <f>VLOOKUP(FACT_INCLUDES[[#This Row],[Order ID]], ORDERS[], 5)</f>
        <v>BVF3566@gmail.com</v>
      </c>
      <c r="I583" s="4">
        <f>VLOOKUP(FACT_INCLUDES[[#This Row],[Order ID]], ORDERS[], 6)</f>
        <v>48</v>
      </c>
      <c r="J583" s="54">
        <f>VLOOKUP(FACT_INCLUDES[[#This Row],[Order ID]], ORDERS[], 7)</f>
        <v>0</v>
      </c>
      <c r="K583" s="33">
        <v>0</v>
      </c>
      <c r="L583" s="4">
        <f>VLOOKUP(FACT_INCLUDES[[#This Row],[DW Version]], VERSIONS[], 2)</f>
        <v>8</v>
      </c>
      <c r="M583" s="4">
        <f>VLOOKUP(FACT_INCLUDES[[#This Row],[DW Version]], VERSIONS[], 3)</f>
        <v>7.5</v>
      </c>
      <c r="N583" s="4" t="str">
        <f>VLOOKUP(FACT_INCLUDES[[#This Row],[DW Version]], VERSIONS[], 4)</f>
        <v>white</v>
      </c>
      <c r="O583" s="51">
        <f>VLOOKUP(FACT_INCLUDES[[#This Row],[DW Version]], VERSIONS[], 5)</f>
        <v>228.59638147280421</v>
      </c>
      <c r="P583" s="4" t="str">
        <f>VLOOKUP(FACT_INCLUDES[[#This Row],[DW Version]], VERSIONS[], 6)</f>
        <v>Dunk</v>
      </c>
      <c r="Q583" s="4" t="str">
        <f>VLOOKUP(FACT_INCLUDES[[#This Row],[DW Version]], VERSIONS[], 7)</f>
        <v>Shoe</v>
      </c>
      <c r="R583" s="51">
        <f>FACT_INCLUDES[[#This Row],[Version Price]]*FACT_INCLUDES[[#This Row],[Quantity]]</f>
        <v>914.38552589121684</v>
      </c>
      <c r="S583" s="51">
        <f>FACT_INCLUDES[[#This Row],[Amount]]*(1-FACT_INCLUDES[[#This Row],[Order Discount]])</f>
        <v>914.38552589121684</v>
      </c>
      <c r="T583" s="51">
        <f t="shared" si="9"/>
        <v>1231.1638160598343</v>
      </c>
      <c r="U583" s="57">
        <f>FACT_INCLUDES[[#This Row],[Income]]/FACT_INCLUDES[[#This Row],[Total Order Income]]</f>
        <v>0.74270012971756949</v>
      </c>
      <c r="V583" s="33">
        <f>IF(FACT_INCLUDES[[#This Row],[Order Gap]]&gt;10, 1, 0)/COUNTIFS(FACT_INCLUDES[Order ID], FACT_INCLUDES[[#This Row],[Order ID]])</f>
        <v>0</v>
      </c>
      <c r="W583" s="33">
        <f>IF(FACT_INCLUDES[[#This Row],[Order Type]]="Online", 1, 0)/COUNTIFS(FACT_INCLUDES[Order ID], FACT_INCLUDES[[#This Row],[Order ID]])</f>
        <v>0</v>
      </c>
      <c r="X583" s="52">
        <v>626.32105503059074</v>
      </c>
      <c r="Y583" s="52">
        <v>565.07788031830091</v>
      </c>
      <c r="Z583" s="64">
        <f>IF(FACT_INCLUDES[[#This Row],[Order Type]]="Online", 1, 0)*FACT_INCLUDES[[#This Row],[Income]]</f>
        <v>0</v>
      </c>
    </row>
    <row r="584" spans="1:26" x14ac:dyDescent="0.3">
      <c r="A584" s="4">
        <v>436</v>
      </c>
      <c r="B584" s="4">
        <v>213</v>
      </c>
      <c r="C584" s="4">
        <v>363</v>
      </c>
      <c r="D584" s="58">
        <v>1</v>
      </c>
      <c r="E584" s="28">
        <f>VLOOKUP(FACT_INCLUDES[[#This Row],[Order ID]], ORDERS[], 2)</f>
        <v>40651.236101628783</v>
      </c>
      <c r="F584" s="28">
        <f>VLOOKUP(FACT_INCLUDES[[#This Row],[Order ID]], ORDERS[], 3)</f>
        <v>40651.236101628783</v>
      </c>
      <c r="G584" s="4" t="str">
        <f>VLOOKUP(FACT_INCLUDES[[#This Row],[Order ID]], ORDERS[], 4)</f>
        <v>In-Store</v>
      </c>
      <c r="H584" s="4" t="str">
        <f>VLOOKUP(FACT_INCLUDES[[#This Row],[Order ID]], ORDERS[], 5)</f>
        <v>BVF3566@gmail.com</v>
      </c>
      <c r="I584" s="4">
        <f>VLOOKUP(FACT_INCLUDES[[#This Row],[Order ID]], ORDERS[], 6)</f>
        <v>48</v>
      </c>
      <c r="J584" s="54">
        <f>VLOOKUP(FACT_INCLUDES[[#This Row],[Order ID]], ORDERS[], 7)</f>
        <v>0</v>
      </c>
      <c r="K584" s="33">
        <v>0</v>
      </c>
      <c r="L584" s="4">
        <f>VLOOKUP(FACT_INCLUDES[[#This Row],[DW Version]], VERSIONS[], 2)</f>
        <v>36</v>
      </c>
      <c r="M584" s="4">
        <f>VLOOKUP(FACT_INCLUDES[[#This Row],[DW Version]], VERSIONS[], 3)</f>
        <v>10.5</v>
      </c>
      <c r="N584" s="4" t="str">
        <f>VLOOKUP(FACT_INCLUDES[[#This Row],[DW Version]], VERSIONS[], 4)</f>
        <v>white</v>
      </c>
      <c r="O584" s="51">
        <f>VLOOKUP(FACT_INCLUDES[[#This Row],[DW Version]], VERSIONS[], 5)</f>
        <v>316.7782901686175</v>
      </c>
      <c r="P584" s="4" t="str">
        <f>VLOOKUP(FACT_INCLUDES[[#This Row],[DW Version]], VERSIONS[], 6)</f>
        <v>Air Max 270</v>
      </c>
      <c r="Q584" s="4" t="str">
        <f>VLOOKUP(FACT_INCLUDES[[#This Row],[DW Version]], VERSIONS[], 7)</f>
        <v>Shoe</v>
      </c>
      <c r="R584" s="51">
        <f>FACT_INCLUDES[[#This Row],[Version Price]]*FACT_INCLUDES[[#This Row],[Quantity]]</f>
        <v>316.7782901686175</v>
      </c>
      <c r="S584" s="51">
        <f>FACT_INCLUDES[[#This Row],[Amount]]*(1-FACT_INCLUDES[[#This Row],[Order Discount]])</f>
        <v>316.7782901686175</v>
      </c>
      <c r="T584" s="51">
        <f t="shared" si="9"/>
        <v>1231.1638160598343</v>
      </c>
      <c r="U584" s="57">
        <f>FACT_INCLUDES[[#This Row],[Income]]/FACT_INCLUDES[[#This Row],[Total Order Income]]</f>
        <v>0.25729987028243051</v>
      </c>
      <c r="V584" s="33">
        <f>IF(FACT_INCLUDES[[#This Row],[Order Gap]]&gt;10, 1, 0)/COUNTIFS(FACT_INCLUDES[Order ID], FACT_INCLUDES[[#This Row],[Order ID]])</f>
        <v>0</v>
      </c>
      <c r="W584" s="33">
        <f>IF(FACT_INCLUDES[[#This Row],[Order Type]]="Online", 1, 0)/COUNTIFS(FACT_INCLUDES[Order ID], FACT_INCLUDES[[#This Row],[Order ID]])</f>
        <v>0</v>
      </c>
      <c r="X584" s="52">
        <v>626.32105503059074</v>
      </c>
      <c r="Y584" s="52">
        <v>565.07788031830091</v>
      </c>
      <c r="Z584" s="64">
        <f>IF(FACT_INCLUDES[[#This Row],[Order Type]]="Online", 1, 0)*FACT_INCLUDES[[#This Row],[Income]]</f>
        <v>0</v>
      </c>
    </row>
    <row r="585" spans="1:26" x14ac:dyDescent="0.3">
      <c r="A585" s="4">
        <v>541</v>
      </c>
      <c r="B585" s="4">
        <v>267</v>
      </c>
      <c r="C585" s="4">
        <v>565</v>
      </c>
      <c r="D585" s="58">
        <v>2</v>
      </c>
      <c r="E585" s="28">
        <f>VLOOKUP(FACT_INCLUDES[[#This Row],[Order ID]], ORDERS[], 2)</f>
        <v>40728.619584058026</v>
      </c>
      <c r="F585" s="28">
        <f>VLOOKUP(FACT_INCLUDES[[#This Row],[Order ID]], ORDERS[], 3)</f>
        <v>40736.619584058026</v>
      </c>
      <c r="G585" s="4" t="str">
        <f>VLOOKUP(FACT_INCLUDES[[#This Row],[Order ID]], ORDERS[], 4)</f>
        <v>Online</v>
      </c>
      <c r="H585" s="4" t="str">
        <f>VLOOKUP(FACT_INCLUDES[[#This Row],[Order ID]], ORDERS[], 5)</f>
        <v>NCV3536@gmail.com</v>
      </c>
      <c r="I585" s="4">
        <f>VLOOKUP(FACT_INCLUDES[[#This Row],[Order ID]], ORDERS[], 6)</f>
        <v>0</v>
      </c>
      <c r="J585" s="54">
        <f>VLOOKUP(FACT_INCLUDES[[#This Row],[Order ID]], ORDERS[], 7)</f>
        <v>0</v>
      </c>
      <c r="K585" s="33">
        <v>8</v>
      </c>
      <c r="L585" s="4">
        <f>VLOOKUP(FACT_INCLUDES[[#This Row],[DW Version]], VERSIONS[], 2)</f>
        <v>58</v>
      </c>
      <c r="M585" s="4">
        <f>VLOOKUP(FACT_INCLUDES[[#This Row],[DW Version]], VERSIONS[], 3)</f>
        <v>11.5</v>
      </c>
      <c r="N585" s="4" t="str">
        <f>VLOOKUP(FACT_INCLUDES[[#This Row],[DW Version]], VERSIONS[], 4)</f>
        <v>white</v>
      </c>
      <c r="O585" s="51">
        <f>VLOOKUP(FACT_INCLUDES[[#This Row],[DW Version]], VERSIONS[], 5)</f>
        <v>391.97127909193313</v>
      </c>
      <c r="P585" s="4" t="str">
        <f>VLOOKUP(FACT_INCLUDES[[#This Row],[DW Version]], VERSIONS[], 6)</f>
        <v>Mercurial Superfly</v>
      </c>
      <c r="Q585" s="4" t="str">
        <f>VLOOKUP(FACT_INCLUDES[[#This Row],[DW Version]], VERSIONS[], 7)</f>
        <v>Shoe</v>
      </c>
      <c r="R585" s="51">
        <f>FACT_INCLUDES[[#This Row],[Version Price]]*FACT_INCLUDES[[#This Row],[Quantity]]</f>
        <v>783.94255818386625</v>
      </c>
      <c r="S585" s="51">
        <f>FACT_INCLUDES[[#This Row],[Amount]]*(1-FACT_INCLUDES[[#This Row],[Order Discount]])</f>
        <v>783.94255818386625</v>
      </c>
      <c r="T585" s="51">
        <f t="shared" si="9"/>
        <v>783.94255818386625</v>
      </c>
      <c r="U585" s="57">
        <f>FACT_INCLUDES[[#This Row],[Income]]/FACT_INCLUDES[[#This Row],[Total Order Income]]</f>
        <v>1</v>
      </c>
      <c r="V585" s="33">
        <f>IF(FACT_INCLUDES[[#This Row],[Order Gap]]&gt;10, 1, 0)/COUNTIFS(FACT_INCLUDES[Order ID], FACT_INCLUDES[[#This Row],[Order ID]])</f>
        <v>0</v>
      </c>
      <c r="W585" s="33">
        <f>IF(FACT_INCLUDES[[#This Row],[Order Type]]="Online", 1, 0)/COUNTIFS(FACT_INCLUDES[Order ID], FACT_INCLUDES[[#This Row],[Order ID]])</f>
        <v>1</v>
      </c>
      <c r="X585" s="52">
        <v>626.32105503059074</v>
      </c>
      <c r="Y585" s="52">
        <v>565.07788031830091</v>
      </c>
      <c r="Z585" s="64">
        <f>IF(FACT_INCLUDES[[#This Row],[Order Type]]="Online", 1, 0)*FACT_INCLUDES[[#This Row],[Income]]</f>
        <v>783.94255818386625</v>
      </c>
    </row>
    <row r="586" spans="1:26" x14ac:dyDescent="0.3">
      <c r="A586" s="4">
        <v>544</v>
      </c>
      <c r="B586" s="4">
        <v>270</v>
      </c>
      <c r="C586" s="4">
        <v>553</v>
      </c>
      <c r="D586" s="58">
        <v>2</v>
      </c>
      <c r="E586" s="28">
        <f>VLOOKUP(FACT_INCLUDES[[#This Row],[Order ID]], ORDERS[], 2)</f>
        <v>40609.866331985024</v>
      </c>
      <c r="F586" s="28">
        <f>VLOOKUP(FACT_INCLUDES[[#This Row],[Order ID]], ORDERS[], 3)</f>
        <v>40609.866331985024</v>
      </c>
      <c r="G586" s="4" t="str">
        <f>VLOOKUP(FACT_INCLUDES[[#This Row],[Order ID]], ORDERS[], 4)</f>
        <v>In-Store</v>
      </c>
      <c r="H586" s="4" t="str">
        <f>VLOOKUP(FACT_INCLUDES[[#This Row],[Order ID]], ORDERS[], 5)</f>
        <v>OLU8848@gmail.com</v>
      </c>
      <c r="I586" s="4">
        <f>VLOOKUP(FACT_INCLUDES[[#This Row],[Order ID]], ORDERS[], 6)</f>
        <v>35</v>
      </c>
      <c r="J586" s="54">
        <f>VLOOKUP(FACT_INCLUDES[[#This Row],[Order ID]], ORDERS[], 7)</f>
        <v>0</v>
      </c>
      <c r="K586" s="33">
        <v>0</v>
      </c>
      <c r="L586" s="4">
        <f>VLOOKUP(FACT_INCLUDES[[#This Row],[DW Version]], VERSIONS[], 2)</f>
        <v>57</v>
      </c>
      <c r="M586" s="4">
        <f>VLOOKUP(FACT_INCLUDES[[#This Row],[DW Version]], VERSIONS[], 3)</f>
        <v>9.5</v>
      </c>
      <c r="N586" s="4" t="str">
        <f>VLOOKUP(FACT_INCLUDES[[#This Row],[DW Version]], VERSIONS[], 4)</f>
        <v>black</v>
      </c>
      <c r="O586" s="51">
        <f>VLOOKUP(FACT_INCLUDES[[#This Row],[DW Version]], VERSIONS[], 5)</f>
        <v>292.75097875540837</v>
      </c>
      <c r="P586" s="4" t="str">
        <f>VLOOKUP(FACT_INCLUDES[[#This Row],[DW Version]], VERSIONS[], 6)</f>
        <v>Phantom Vision</v>
      </c>
      <c r="Q586" s="4" t="str">
        <f>VLOOKUP(FACT_INCLUDES[[#This Row],[DW Version]], VERSIONS[], 7)</f>
        <v>Shoe</v>
      </c>
      <c r="R586" s="51">
        <f>FACT_INCLUDES[[#This Row],[Version Price]]*FACT_INCLUDES[[#This Row],[Quantity]]</f>
        <v>585.50195751081674</v>
      </c>
      <c r="S586" s="51">
        <f>FACT_INCLUDES[[#This Row],[Amount]]*(1-FACT_INCLUDES[[#This Row],[Order Discount]])</f>
        <v>585.50195751081674</v>
      </c>
      <c r="T586" s="51">
        <f t="shared" si="9"/>
        <v>767.30673225768396</v>
      </c>
      <c r="U586" s="57">
        <f>FACT_INCLUDES[[#This Row],[Income]]/FACT_INCLUDES[[#This Row],[Total Order Income]]</f>
        <v>0.76306114998895658</v>
      </c>
      <c r="V586" s="33">
        <f>IF(FACT_INCLUDES[[#This Row],[Order Gap]]&gt;10, 1, 0)/COUNTIFS(FACT_INCLUDES[Order ID], FACT_INCLUDES[[#This Row],[Order ID]])</f>
        <v>0</v>
      </c>
      <c r="W586" s="33">
        <f>IF(FACT_INCLUDES[[#This Row],[Order Type]]="Online", 1, 0)/COUNTIFS(FACT_INCLUDES[Order ID], FACT_INCLUDES[[#This Row],[Order ID]])</f>
        <v>0</v>
      </c>
      <c r="X586" s="52">
        <v>626.32105503059074</v>
      </c>
      <c r="Y586" s="52">
        <v>565.07788031830091</v>
      </c>
      <c r="Z586" s="64">
        <f>IF(FACT_INCLUDES[[#This Row],[Order Type]]="Online", 1, 0)*FACT_INCLUDES[[#This Row],[Income]]</f>
        <v>0</v>
      </c>
    </row>
    <row r="587" spans="1:26" x14ac:dyDescent="0.3">
      <c r="A587" s="4">
        <v>545</v>
      </c>
      <c r="B587" s="4">
        <v>270</v>
      </c>
      <c r="C587" s="4">
        <v>916</v>
      </c>
      <c r="D587" s="58">
        <v>4</v>
      </c>
      <c r="E587" s="28">
        <f>VLOOKUP(FACT_INCLUDES[[#This Row],[Order ID]], ORDERS[], 2)</f>
        <v>40609.866331985024</v>
      </c>
      <c r="F587" s="28">
        <f>VLOOKUP(FACT_INCLUDES[[#This Row],[Order ID]], ORDERS[], 3)</f>
        <v>40609.866331985024</v>
      </c>
      <c r="G587" s="4" t="str">
        <f>VLOOKUP(FACT_INCLUDES[[#This Row],[Order ID]], ORDERS[], 4)</f>
        <v>In-Store</v>
      </c>
      <c r="H587" s="4" t="str">
        <f>VLOOKUP(FACT_INCLUDES[[#This Row],[Order ID]], ORDERS[], 5)</f>
        <v>OLU8848@gmail.com</v>
      </c>
      <c r="I587" s="4">
        <f>VLOOKUP(FACT_INCLUDES[[#This Row],[Order ID]], ORDERS[], 6)</f>
        <v>35</v>
      </c>
      <c r="J587" s="54">
        <f>VLOOKUP(FACT_INCLUDES[[#This Row],[Order ID]], ORDERS[], 7)</f>
        <v>0</v>
      </c>
      <c r="K587" s="33">
        <v>0</v>
      </c>
      <c r="L587" s="4">
        <f>VLOOKUP(FACT_INCLUDES[[#This Row],[DW Version]], VERSIONS[], 2)</f>
        <v>93</v>
      </c>
      <c r="M587" s="4">
        <f>VLOOKUP(FACT_INCLUDES[[#This Row],[DW Version]], VERSIONS[], 3)</f>
        <v>9</v>
      </c>
      <c r="N587" s="4" t="str">
        <f>VLOOKUP(FACT_INCLUDES[[#This Row],[DW Version]], VERSIONS[], 4)</f>
        <v>white</v>
      </c>
      <c r="O587" s="51">
        <f>VLOOKUP(FACT_INCLUDES[[#This Row],[DW Version]], VERSIONS[], 5)</f>
        <v>45.451193686716799</v>
      </c>
      <c r="P587" s="4" t="str">
        <f>VLOOKUP(FACT_INCLUDES[[#This Row],[DW Version]], VERSIONS[], 6)</f>
        <v>Therma Training Top</v>
      </c>
      <c r="Q587" s="4" t="str">
        <f>VLOOKUP(FACT_INCLUDES[[#This Row],[DW Version]], VERSIONS[], 7)</f>
        <v>Apparel</v>
      </c>
      <c r="R587" s="51">
        <f>FACT_INCLUDES[[#This Row],[Version Price]]*FACT_INCLUDES[[#This Row],[Quantity]]</f>
        <v>181.8047747468672</v>
      </c>
      <c r="S587" s="51">
        <f>FACT_INCLUDES[[#This Row],[Amount]]*(1-FACT_INCLUDES[[#This Row],[Order Discount]])</f>
        <v>181.8047747468672</v>
      </c>
      <c r="T587" s="51">
        <f t="shared" si="9"/>
        <v>767.30673225768396</v>
      </c>
      <c r="U587" s="57">
        <f>FACT_INCLUDES[[#This Row],[Income]]/FACT_INCLUDES[[#This Row],[Total Order Income]]</f>
        <v>0.23693885001104337</v>
      </c>
      <c r="V587" s="33">
        <f>IF(FACT_INCLUDES[[#This Row],[Order Gap]]&gt;10, 1, 0)/COUNTIFS(FACT_INCLUDES[Order ID], FACT_INCLUDES[[#This Row],[Order ID]])</f>
        <v>0</v>
      </c>
      <c r="W587" s="33">
        <f>IF(FACT_INCLUDES[[#This Row],[Order Type]]="Online", 1, 0)/COUNTIFS(FACT_INCLUDES[Order ID], FACT_INCLUDES[[#This Row],[Order ID]])</f>
        <v>0</v>
      </c>
      <c r="X587" s="52">
        <v>626.32105503059074</v>
      </c>
      <c r="Y587" s="52">
        <v>565.07788031830091</v>
      </c>
      <c r="Z587" s="64">
        <f>IF(FACT_INCLUDES[[#This Row],[Order Type]]="Online", 1, 0)*FACT_INCLUDES[[#This Row],[Income]]</f>
        <v>0</v>
      </c>
    </row>
    <row r="588" spans="1:26" x14ac:dyDescent="0.3">
      <c r="A588" s="4">
        <v>600</v>
      </c>
      <c r="B588" s="4">
        <v>300</v>
      </c>
      <c r="C588" s="4">
        <v>215</v>
      </c>
      <c r="D588" s="58">
        <v>3</v>
      </c>
      <c r="E588" s="28">
        <f>VLOOKUP(FACT_INCLUDES[[#This Row],[Order ID]], ORDERS[], 2)</f>
        <v>40656.335484072108</v>
      </c>
      <c r="F588" s="28">
        <f>VLOOKUP(FACT_INCLUDES[[#This Row],[Order ID]], ORDERS[], 3)</f>
        <v>40656.335484072108</v>
      </c>
      <c r="G588" s="4" t="str">
        <f>VLOOKUP(FACT_INCLUDES[[#This Row],[Order ID]], ORDERS[], 4)</f>
        <v>In-Store</v>
      </c>
      <c r="H588" s="4" t="str">
        <f>VLOOKUP(FACT_INCLUDES[[#This Row],[Order ID]], ORDERS[], 5)</f>
        <v>ZQF5266@gmail.com</v>
      </c>
      <c r="I588" s="4">
        <f>VLOOKUP(FACT_INCLUDES[[#This Row],[Order ID]], ORDERS[], 6)</f>
        <v>34</v>
      </c>
      <c r="J588" s="54">
        <f>VLOOKUP(FACT_INCLUDES[[#This Row],[Order ID]], ORDERS[], 7)</f>
        <v>0</v>
      </c>
      <c r="K588" s="33">
        <v>0</v>
      </c>
      <c r="L588" s="4">
        <f>VLOOKUP(FACT_INCLUDES[[#This Row],[DW Version]], VERSIONS[], 2)</f>
        <v>21</v>
      </c>
      <c r="M588" s="4">
        <f>VLOOKUP(FACT_INCLUDES[[#This Row],[DW Version]], VERSIONS[], 3)</f>
        <v>11.5</v>
      </c>
      <c r="N588" s="4" t="str">
        <f>VLOOKUP(FACT_INCLUDES[[#This Row],[DW Version]], VERSIONS[], 4)</f>
        <v>black</v>
      </c>
      <c r="O588" s="51">
        <f>VLOOKUP(FACT_INCLUDES[[#This Row],[DW Version]], VERSIONS[], 5)</f>
        <v>194.71910420992393</v>
      </c>
      <c r="P588" s="4" t="str">
        <f>VLOOKUP(FACT_INCLUDES[[#This Row],[DW Version]], VERSIONS[], 6)</f>
        <v>Huarache</v>
      </c>
      <c r="Q588" s="4" t="str">
        <f>VLOOKUP(FACT_INCLUDES[[#This Row],[DW Version]], VERSIONS[], 7)</f>
        <v>Shoe</v>
      </c>
      <c r="R588" s="51">
        <f>FACT_INCLUDES[[#This Row],[Version Price]]*FACT_INCLUDES[[#This Row],[Quantity]]</f>
        <v>584.15731262977181</v>
      </c>
      <c r="S588" s="51">
        <f>FACT_INCLUDES[[#This Row],[Amount]]*(1-FACT_INCLUDES[[#This Row],[Order Discount]])</f>
        <v>584.15731262977181</v>
      </c>
      <c r="T588" s="51">
        <f t="shared" si="9"/>
        <v>1672.5007898338758</v>
      </c>
      <c r="U588" s="57">
        <f>FACT_INCLUDES[[#This Row],[Income]]/FACT_INCLUDES[[#This Row],[Total Order Income]]</f>
        <v>0.34927177085984773</v>
      </c>
      <c r="V588" s="33">
        <f>IF(FACT_INCLUDES[[#This Row],[Order Gap]]&gt;10, 1, 0)/COUNTIFS(FACT_INCLUDES[Order ID], FACT_INCLUDES[[#This Row],[Order ID]])</f>
        <v>0</v>
      </c>
      <c r="W588" s="33">
        <f>IF(FACT_INCLUDES[[#This Row],[Order Type]]="Online", 1, 0)/COUNTIFS(FACT_INCLUDES[Order ID], FACT_INCLUDES[[#This Row],[Order ID]])</f>
        <v>0</v>
      </c>
      <c r="X588" s="52">
        <v>626.32105503059074</v>
      </c>
      <c r="Y588" s="52">
        <v>565.07788031830091</v>
      </c>
      <c r="Z588" s="64">
        <f>IF(FACT_INCLUDES[[#This Row],[Order Type]]="Online", 1, 0)*FACT_INCLUDES[[#This Row],[Income]]</f>
        <v>0</v>
      </c>
    </row>
    <row r="589" spans="1:26" x14ac:dyDescent="0.3">
      <c r="A589" s="4">
        <v>601</v>
      </c>
      <c r="B589" s="4">
        <v>300</v>
      </c>
      <c r="C589" s="4">
        <v>936</v>
      </c>
      <c r="D589" s="58">
        <v>5</v>
      </c>
      <c r="E589" s="28">
        <f>VLOOKUP(FACT_INCLUDES[[#This Row],[Order ID]], ORDERS[], 2)</f>
        <v>40656.335484072108</v>
      </c>
      <c r="F589" s="28">
        <f>VLOOKUP(FACT_INCLUDES[[#This Row],[Order ID]], ORDERS[], 3)</f>
        <v>40656.335484072108</v>
      </c>
      <c r="G589" s="4" t="str">
        <f>VLOOKUP(FACT_INCLUDES[[#This Row],[Order ID]], ORDERS[], 4)</f>
        <v>In-Store</v>
      </c>
      <c r="H589" s="4" t="str">
        <f>VLOOKUP(FACT_INCLUDES[[#This Row],[Order ID]], ORDERS[], 5)</f>
        <v>ZQF5266@gmail.com</v>
      </c>
      <c r="I589" s="4">
        <f>VLOOKUP(FACT_INCLUDES[[#This Row],[Order ID]], ORDERS[], 6)</f>
        <v>34</v>
      </c>
      <c r="J589" s="54">
        <f>VLOOKUP(FACT_INCLUDES[[#This Row],[Order ID]], ORDERS[], 7)</f>
        <v>0</v>
      </c>
      <c r="K589" s="33">
        <v>0</v>
      </c>
      <c r="L589" s="4">
        <f>VLOOKUP(FACT_INCLUDES[[#This Row],[DW Version]], VERSIONS[], 2)</f>
        <v>95</v>
      </c>
      <c r="M589" s="4">
        <f>VLOOKUP(FACT_INCLUDES[[#This Row],[DW Version]], VERSIONS[], 3)</f>
        <v>7.5</v>
      </c>
      <c r="N589" s="4" t="str">
        <f>VLOOKUP(FACT_INCLUDES[[#This Row],[DW Version]], VERSIONS[], 4)</f>
        <v>white</v>
      </c>
      <c r="O589" s="51">
        <f>VLOOKUP(FACT_INCLUDES[[#This Row],[DW Version]], VERSIONS[], 5)</f>
        <v>217.66869544082081</v>
      </c>
      <c r="P589" s="4" t="str">
        <f>VLOOKUP(FACT_INCLUDES[[#This Row],[DW Version]], VERSIONS[], 6)</f>
        <v>Nike Backpack</v>
      </c>
      <c r="Q589" s="4" t="str">
        <f>VLOOKUP(FACT_INCLUDES[[#This Row],[DW Version]], VERSIONS[], 7)</f>
        <v>Accessories</v>
      </c>
      <c r="R589" s="51">
        <f>FACT_INCLUDES[[#This Row],[Version Price]]*FACT_INCLUDES[[#This Row],[Quantity]]</f>
        <v>1088.3434772041041</v>
      </c>
      <c r="S589" s="51">
        <f>FACT_INCLUDES[[#This Row],[Amount]]*(1-FACT_INCLUDES[[#This Row],[Order Discount]])</f>
        <v>1088.3434772041041</v>
      </c>
      <c r="T589" s="51">
        <f t="shared" si="9"/>
        <v>1672.5007898338758</v>
      </c>
      <c r="U589" s="57">
        <f>FACT_INCLUDES[[#This Row],[Income]]/FACT_INCLUDES[[#This Row],[Total Order Income]]</f>
        <v>0.65072822914015238</v>
      </c>
      <c r="V589" s="33">
        <f>IF(FACT_INCLUDES[[#This Row],[Order Gap]]&gt;10, 1, 0)/COUNTIFS(FACT_INCLUDES[Order ID], FACT_INCLUDES[[#This Row],[Order ID]])</f>
        <v>0</v>
      </c>
      <c r="W589" s="33">
        <f>IF(FACT_INCLUDES[[#This Row],[Order Type]]="Online", 1, 0)/COUNTIFS(FACT_INCLUDES[Order ID], FACT_INCLUDES[[#This Row],[Order ID]])</f>
        <v>0</v>
      </c>
      <c r="X589" s="52">
        <v>626.32105503059074</v>
      </c>
      <c r="Y589" s="52">
        <v>565.07788031830091</v>
      </c>
      <c r="Z589" s="64">
        <f>IF(FACT_INCLUDES[[#This Row],[Order Type]]="Online", 1, 0)*FACT_INCLUDES[[#This Row],[Income]]</f>
        <v>0</v>
      </c>
    </row>
    <row r="590" spans="1:26" x14ac:dyDescent="0.3">
      <c r="A590" s="4">
        <v>628</v>
      </c>
      <c r="B590" s="4">
        <v>314</v>
      </c>
      <c r="C590" s="4">
        <v>643</v>
      </c>
      <c r="D590" s="58">
        <v>2</v>
      </c>
      <c r="E590" s="28">
        <f>VLOOKUP(FACT_INCLUDES[[#This Row],[Order ID]], ORDERS[], 2)</f>
        <v>40585.185080877302</v>
      </c>
      <c r="F590" s="28">
        <f>VLOOKUP(FACT_INCLUDES[[#This Row],[Order ID]], ORDERS[], 3)</f>
        <v>40587.185080877302</v>
      </c>
      <c r="G590" s="4" t="str">
        <f>VLOOKUP(FACT_INCLUDES[[#This Row],[Order ID]], ORDERS[], 4)</f>
        <v>Online</v>
      </c>
      <c r="H590" s="4" t="str">
        <f>VLOOKUP(FACT_INCLUDES[[#This Row],[Order ID]], ORDERS[], 5)</f>
        <v>HDC9821@gmail.com</v>
      </c>
      <c r="I590" s="4">
        <f>VLOOKUP(FACT_INCLUDES[[#This Row],[Order ID]], ORDERS[], 6)</f>
        <v>0</v>
      </c>
      <c r="J590" s="54">
        <f>VLOOKUP(FACT_INCLUDES[[#This Row],[Order ID]], ORDERS[], 7)</f>
        <v>0</v>
      </c>
      <c r="K590" s="33">
        <v>2</v>
      </c>
      <c r="L590" s="4">
        <f>VLOOKUP(FACT_INCLUDES[[#This Row],[DW Version]], VERSIONS[], 2)</f>
        <v>65</v>
      </c>
      <c r="M590" s="4">
        <f>VLOOKUP(FACT_INCLUDES[[#This Row],[DW Version]], VERSIONS[], 3)</f>
        <v>10</v>
      </c>
      <c r="N590" s="4" t="str">
        <f>VLOOKUP(FACT_INCLUDES[[#This Row],[DW Version]], VERSIONS[], 4)</f>
        <v>white</v>
      </c>
      <c r="O590" s="51">
        <f>VLOOKUP(FACT_INCLUDES[[#This Row],[DW Version]], VERSIONS[], 5)</f>
        <v>227.51863859663015</v>
      </c>
      <c r="P590" s="4" t="str">
        <f>VLOOKUP(FACT_INCLUDES[[#This Row],[DW Version]], VERSIONS[], 6)</f>
        <v>Flex Shorts</v>
      </c>
      <c r="Q590" s="4" t="str">
        <f>VLOOKUP(FACT_INCLUDES[[#This Row],[DW Version]], VERSIONS[], 7)</f>
        <v>Apparel</v>
      </c>
      <c r="R590" s="51">
        <f>FACT_INCLUDES[[#This Row],[Version Price]]*FACT_INCLUDES[[#This Row],[Quantity]]</f>
        <v>455.03727719326031</v>
      </c>
      <c r="S590" s="51">
        <f>FACT_INCLUDES[[#This Row],[Amount]]*(1-FACT_INCLUDES[[#This Row],[Order Discount]])</f>
        <v>455.03727719326031</v>
      </c>
      <c r="T590" s="51">
        <f t="shared" si="9"/>
        <v>813.09609961950991</v>
      </c>
      <c r="U590" s="57">
        <f>FACT_INCLUDES[[#This Row],[Income]]/FACT_INCLUDES[[#This Row],[Total Order Income]]</f>
        <v>0.55963529699158066</v>
      </c>
      <c r="V590" s="33">
        <f>IF(FACT_INCLUDES[[#This Row],[Order Gap]]&gt;10, 1, 0)/COUNTIFS(FACT_INCLUDES[Order ID], FACT_INCLUDES[[#This Row],[Order ID]])</f>
        <v>0</v>
      </c>
      <c r="W590" s="33">
        <f>IF(FACT_INCLUDES[[#This Row],[Order Type]]="Online", 1, 0)/COUNTIFS(FACT_INCLUDES[Order ID], FACT_INCLUDES[[#This Row],[Order ID]])</f>
        <v>0.5</v>
      </c>
      <c r="X590" s="52">
        <v>626.32105503059074</v>
      </c>
      <c r="Y590" s="52">
        <v>565.07788031830091</v>
      </c>
      <c r="Z590" s="64">
        <f>IF(FACT_INCLUDES[[#This Row],[Order Type]]="Online", 1, 0)*FACT_INCLUDES[[#This Row],[Income]]</f>
        <v>455.03727719326031</v>
      </c>
    </row>
    <row r="591" spans="1:26" x14ac:dyDescent="0.3">
      <c r="A591" s="4">
        <v>629</v>
      </c>
      <c r="B591" s="4">
        <v>314</v>
      </c>
      <c r="C591" s="4">
        <v>855</v>
      </c>
      <c r="D591" s="58">
        <v>3</v>
      </c>
      <c r="E591" s="28">
        <f>VLOOKUP(FACT_INCLUDES[[#This Row],[Order ID]], ORDERS[], 2)</f>
        <v>40585.185080877302</v>
      </c>
      <c r="F591" s="28">
        <f>VLOOKUP(FACT_INCLUDES[[#This Row],[Order ID]], ORDERS[], 3)</f>
        <v>40587.185080877302</v>
      </c>
      <c r="G591" s="4" t="str">
        <f>VLOOKUP(FACT_INCLUDES[[#This Row],[Order ID]], ORDERS[], 4)</f>
        <v>Online</v>
      </c>
      <c r="H591" s="4" t="str">
        <f>VLOOKUP(FACT_INCLUDES[[#This Row],[Order ID]], ORDERS[], 5)</f>
        <v>HDC9821@gmail.com</v>
      </c>
      <c r="I591" s="4">
        <f>VLOOKUP(FACT_INCLUDES[[#This Row],[Order ID]], ORDERS[], 6)</f>
        <v>0</v>
      </c>
      <c r="J591" s="54">
        <f>VLOOKUP(FACT_INCLUDES[[#This Row],[Order ID]], ORDERS[], 7)</f>
        <v>0</v>
      </c>
      <c r="K591" s="33">
        <v>2</v>
      </c>
      <c r="L591" s="4">
        <f>VLOOKUP(FACT_INCLUDES[[#This Row],[DW Version]], VERSIONS[], 2)</f>
        <v>87</v>
      </c>
      <c r="M591" s="4">
        <f>VLOOKUP(FACT_INCLUDES[[#This Row],[DW Version]], VERSIONS[], 3)</f>
        <v>3</v>
      </c>
      <c r="N591" s="4" t="str">
        <f>VLOOKUP(FACT_INCLUDES[[#This Row],[DW Version]], VERSIONS[], 4)</f>
        <v>orange</v>
      </c>
      <c r="O591" s="51">
        <f>VLOOKUP(FACT_INCLUDES[[#This Row],[DW Version]], VERSIONS[], 5)</f>
        <v>119.35294080874988</v>
      </c>
      <c r="P591" s="4" t="str">
        <f>VLOOKUP(FACT_INCLUDES[[#This Row],[DW Version]], VERSIONS[], 6)</f>
        <v>Challenger 7</v>
      </c>
      <c r="Q591" s="4" t="str">
        <f>VLOOKUP(FACT_INCLUDES[[#This Row],[DW Version]], VERSIONS[], 7)</f>
        <v>Shoe</v>
      </c>
      <c r="R591" s="51">
        <f>FACT_INCLUDES[[#This Row],[Version Price]]*FACT_INCLUDES[[#This Row],[Quantity]]</f>
        <v>358.05882242624966</v>
      </c>
      <c r="S591" s="51">
        <f>FACT_INCLUDES[[#This Row],[Amount]]*(1-FACT_INCLUDES[[#This Row],[Order Discount]])</f>
        <v>358.05882242624966</v>
      </c>
      <c r="T591" s="51">
        <f t="shared" si="9"/>
        <v>813.09609961950991</v>
      </c>
      <c r="U591" s="57">
        <f>FACT_INCLUDES[[#This Row],[Income]]/FACT_INCLUDES[[#This Row],[Total Order Income]]</f>
        <v>0.4403647030084194</v>
      </c>
      <c r="V591" s="33">
        <f>IF(FACT_INCLUDES[[#This Row],[Order Gap]]&gt;10, 1, 0)/COUNTIFS(FACT_INCLUDES[Order ID], FACT_INCLUDES[[#This Row],[Order ID]])</f>
        <v>0</v>
      </c>
      <c r="W591" s="33">
        <f>IF(FACT_INCLUDES[[#This Row],[Order Type]]="Online", 1, 0)/COUNTIFS(FACT_INCLUDES[Order ID], FACT_INCLUDES[[#This Row],[Order ID]])</f>
        <v>0.5</v>
      </c>
      <c r="X591" s="52">
        <v>626.32105503059074</v>
      </c>
      <c r="Y591" s="52">
        <v>565.07788031830091</v>
      </c>
      <c r="Z591" s="64">
        <f>IF(FACT_INCLUDES[[#This Row],[Order Type]]="Online", 1, 0)*FACT_INCLUDES[[#This Row],[Income]]</f>
        <v>358.05882242624966</v>
      </c>
    </row>
    <row r="592" spans="1:26" x14ac:dyDescent="0.3">
      <c r="A592" s="4">
        <v>630</v>
      </c>
      <c r="B592" s="4">
        <v>315</v>
      </c>
      <c r="C592" s="4">
        <v>101</v>
      </c>
      <c r="D592" s="58">
        <v>3</v>
      </c>
      <c r="E592" s="28">
        <f>VLOOKUP(FACT_INCLUDES[[#This Row],[Order ID]], ORDERS[], 2)</f>
        <v>40547.569190987946</v>
      </c>
      <c r="F592" s="28">
        <f>VLOOKUP(FACT_INCLUDES[[#This Row],[Order ID]], ORDERS[], 3)</f>
        <v>40551.569190987946</v>
      </c>
      <c r="G592" s="4" t="str">
        <f>VLOOKUP(FACT_INCLUDES[[#This Row],[Order ID]], ORDERS[], 4)</f>
        <v>Online</v>
      </c>
      <c r="H592" s="4" t="str">
        <f>VLOOKUP(FACT_INCLUDES[[#This Row],[Order ID]], ORDERS[], 5)</f>
        <v>WTU3233@gmail.com</v>
      </c>
      <c r="I592" s="4">
        <f>VLOOKUP(FACT_INCLUDES[[#This Row],[Order ID]], ORDERS[], 6)</f>
        <v>0</v>
      </c>
      <c r="J592" s="54">
        <f>VLOOKUP(FACT_INCLUDES[[#This Row],[Order ID]], ORDERS[], 7)</f>
        <v>0</v>
      </c>
      <c r="K592" s="33">
        <v>4</v>
      </c>
      <c r="L592" s="4">
        <f>VLOOKUP(FACT_INCLUDES[[#This Row],[DW Version]], VERSIONS[], 2)</f>
        <v>10</v>
      </c>
      <c r="M592" s="4">
        <f>VLOOKUP(FACT_INCLUDES[[#This Row],[DW Version]], VERSIONS[], 3)</f>
        <v>6</v>
      </c>
      <c r="N592" s="4" t="str">
        <f>VLOOKUP(FACT_INCLUDES[[#This Row],[DW Version]], VERSIONS[], 4)</f>
        <v>white</v>
      </c>
      <c r="O592" s="51">
        <f>VLOOKUP(FACT_INCLUDES[[#This Row],[DW Version]], VERSIONS[], 5)</f>
        <v>159.4773279687617</v>
      </c>
      <c r="P592" s="4" t="str">
        <f>VLOOKUP(FACT_INCLUDES[[#This Row],[DW Version]], VERSIONS[], 6)</f>
        <v>Vapormax</v>
      </c>
      <c r="Q592" s="4" t="str">
        <f>VLOOKUP(FACT_INCLUDES[[#This Row],[DW Version]], VERSIONS[], 7)</f>
        <v>Shoe</v>
      </c>
      <c r="R592" s="51">
        <f>FACT_INCLUDES[[#This Row],[Version Price]]*FACT_INCLUDES[[#This Row],[Quantity]]</f>
        <v>478.4319839062851</v>
      </c>
      <c r="S592" s="51">
        <f>FACT_INCLUDES[[#This Row],[Amount]]*(1-FACT_INCLUDES[[#This Row],[Order Discount]])</f>
        <v>478.4319839062851</v>
      </c>
      <c r="T592" s="51">
        <f t="shared" si="9"/>
        <v>1919.1918516733986</v>
      </c>
      <c r="U592" s="57">
        <f>FACT_INCLUDES[[#This Row],[Income]]/FACT_INCLUDES[[#This Row],[Total Order Income]]</f>
        <v>0.2492882530160424</v>
      </c>
      <c r="V592" s="33">
        <f>IF(FACT_INCLUDES[[#This Row],[Order Gap]]&gt;10, 1, 0)/COUNTIFS(FACT_INCLUDES[Order ID], FACT_INCLUDES[[#This Row],[Order ID]])</f>
        <v>0</v>
      </c>
      <c r="W592" s="33">
        <f>IF(FACT_INCLUDES[[#This Row],[Order Type]]="Online", 1, 0)/COUNTIFS(FACT_INCLUDES[Order ID], FACT_INCLUDES[[#This Row],[Order ID]])</f>
        <v>0.25</v>
      </c>
      <c r="X592" s="52">
        <v>626.32105503059074</v>
      </c>
      <c r="Y592" s="52">
        <v>565.07788031830091</v>
      </c>
      <c r="Z592" s="64">
        <f>IF(FACT_INCLUDES[[#This Row],[Order Type]]="Online", 1, 0)*FACT_INCLUDES[[#This Row],[Income]]</f>
        <v>478.4319839062851</v>
      </c>
    </row>
    <row r="593" spans="1:26" x14ac:dyDescent="0.3">
      <c r="A593" s="4">
        <v>631</v>
      </c>
      <c r="B593" s="4">
        <v>315</v>
      </c>
      <c r="C593" s="4">
        <v>347</v>
      </c>
      <c r="D593" s="58">
        <v>5</v>
      </c>
      <c r="E593" s="28">
        <f>VLOOKUP(FACT_INCLUDES[[#This Row],[Order ID]], ORDERS[], 2)</f>
        <v>40547.569190987946</v>
      </c>
      <c r="F593" s="28">
        <f>VLOOKUP(FACT_INCLUDES[[#This Row],[Order ID]], ORDERS[], 3)</f>
        <v>40551.569190987946</v>
      </c>
      <c r="G593" s="4" t="str">
        <f>VLOOKUP(FACT_INCLUDES[[#This Row],[Order ID]], ORDERS[], 4)</f>
        <v>Online</v>
      </c>
      <c r="H593" s="4" t="str">
        <f>VLOOKUP(FACT_INCLUDES[[#This Row],[Order ID]], ORDERS[], 5)</f>
        <v>WTU3233@gmail.com</v>
      </c>
      <c r="I593" s="4">
        <f>VLOOKUP(FACT_INCLUDES[[#This Row],[Order ID]], ORDERS[], 6)</f>
        <v>0</v>
      </c>
      <c r="J593" s="54">
        <f>VLOOKUP(FACT_INCLUDES[[#This Row],[Order ID]], ORDERS[], 7)</f>
        <v>0</v>
      </c>
      <c r="K593" s="33">
        <v>4</v>
      </c>
      <c r="L593" s="4">
        <f>VLOOKUP(FACT_INCLUDES[[#This Row],[DW Version]], VERSIONS[], 2)</f>
        <v>35</v>
      </c>
      <c r="M593" s="4">
        <f>VLOOKUP(FACT_INCLUDES[[#This Row],[DW Version]], VERSIONS[], 3)</f>
        <v>7.5</v>
      </c>
      <c r="N593" s="4" t="str">
        <f>VLOOKUP(FACT_INCLUDES[[#This Row],[DW Version]], VERSIONS[], 4)</f>
        <v>white</v>
      </c>
      <c r="O593" s="51">
        <f>VLOOKUP(FACT_INCLUDES[[#This Row],[DW Version]], VERSIONS[], 5)</f>
        <v>248.58269141987898</v>
      </c>
      <c r="P593" s="4" t="str">
        <f>VLOOKUP(FACT_INCLUDES[[#This Row],[DW Version]], VERSIONS[], 6)</f>
        <v>Alphafly</v>
      </c>
      <c r="Q593" s="4" t="str">
        <f>VLOOKUP(FACT_INCLUDES[[#This Row],[DW Version]], VERSIONS[], 7)</f>
        <v>Shoe</v>
      </c>
      <c r="R593" s="51">
        <f>FACT_INCLUDES[[#This Row],[Version Price]]*FACT_INCLUDES[[#This Row],[Quantity]]</f>
        <v>1242.9134570993949</v>
      </c>
      <c r="S593" s="51">
        <f>FACT_INCLUDES[[#This Row],[Amount]]*(1-FACT_INCLUDES[[#This Row],[Order Discount]])</f>
        <v>1242.9134570993949</v>
      </c>
      <c r="T593" s="51">
        <f t="shared" si="9"/>
        <v>1919.1918516733986</v>
      </c>
      <c r="U593" s="57">
        <f>FACT_INCLUDES[[#This Row],[Income]]/FACT_INCLUDES[[#This Row],[Total Order Income]]</f>
        <v>0.64762335043037145</v>
      </c>
      <c r="V593" s="33">
        <f>IF(FACT_INCLUDES[[#This Row],[Order Gap]]&gt;10, 1, 0)/COUNTIFS(FACT_INCLUDES[Order ID], FACT_INCLUDES[[#This Row],[Order ID]])</f>
        <v>0</v>
      </c>
      <c r="W593" s="33">
        <f>IF(FACT_INCLUDES[[#This Row],[Order Type]]="Online", 1, 0)/COUNTIFS(FACT_INCLUDES[Order ID], FACT_INCLUDES[[#This Row],[Order ID]])</f>
        <v>0.25</v>
      </c>
      <c r="X593" s="52">
        <v>626.32105503059074</v>
      </c>
      <c r="Y593" s="52">
        <v>565.07788031830091</v>
      </c>
      <c r="Z593" s="64">
        <f>IF(FACT_INCLUDES[[#This Row],[Order Type]]="Online", 1, 0)*FACT_INCLUDES[[#This Row],[Income]]</f>
        <v>1242.9134570993949</v>
      </c>
    </row>
    <row r="594" spans="1:26" x14ac:dyDescent="0.3">
      <c r="A594" s="4">
        <v>632</v>
      </c>
      <c r="B594" s="4">
        <v>315</v>
      </c>
      <c r="C594" s="4">
        <v>762</v>
      </c>
      <c r="D594" s="58">
        <v>1</v>
      </c>
      <c r="E594" s="28">
        <f>VLOOKUP(FACT_INCLUDES[[#This Row],[Order ID]], ORDERS[], 2)</f>
        <v>40547.569190987946</v>
      </c>
      <c r="F594" s="28">
        <f>VLOOKUP(FACT_INCLUDES[[#This Row],[Order ID]], ORDERS[], 3)</f>
        <v>40551.569190987946</v>
      </c>
      <c r="G594" s="4" t="str">
        <f>VLOOKUP(FACT_INCLUDES[[#This Row],[Order ID]], ORDERS[], 4)</f>
        <v>Online</v>
      </c>
      <c r="H594" s="4" t="str">
        <f>VLOOKUP(FACT_INCLUDES[[#This Row],[Order ID]], ORDERS[], 5)</f>
        <v>WTU3233@gmail.com</v>
      </c>
      <c r="I594" s="4">
        <f>VLOOKUP(FACT_INCLUDES[[#This Row],[Order ID]], ORDERS[], 6)</f>
        <v>0</v>
      </c>
      <c r="J594" s="54">
        <f>VLOOKUP(FACT_INCLUDES[[#This Row],[Order ID]], ORDERS[], 7)</f>
        <v>0</v>
      </c>
      <c r="K594" s="33">
        <v>4</v>
      </c>
      <c r="L594" s="4">
        <f>VLOOKUP(FACT_INCLUDES[[#This Row],[DW Version]], VERSIONS[], 2)</f>
        <v>78</v>
      </c>
      <c r="M594" s="4">
        <f>VLOOKUP(FACT_INCLUDES[[#This Row],[DW Version]], VERSIONS[], 3)</f>
        <v>9</v>
      </c>
      <c r="N594" s="4" t="str">
        <f>VLOOKUP(FACT_INCLUDES[[#This Row],[DW Version]], VERSIONS[], 4)</f>
        <v>black</v>
      </c>
      <c r="O594" s="51">
        <f>VLOOKUP(FACT_INCLUDES[[#This Row],[DW Version]], VERSIONS[], 5)</f>
        <v>33.289001169197093</v>
      </c>
      <c r="P594" s="4" t="str">
        <f>VLOOKUP(FACT_INCLUDES[[#This Row],[DW Version]], VERSIONS[], 6)</f>
        <v>Nike Air Tailwind</v>
      </c>
      <c r="Q594" s="4" t="str">
        <f>VLOOKUP(FACT_INCLUDES[[#This Row],[DW Version]], VERSIONS[], 7)</f>
        <v>Shoe</v>
      </c>
      <c r="R594" s="51">
        <f>FACT_INCLUDES[[#This Row],[Version Price]]*FACT_INCLUDES[[#This Row],[Quantity]]</f>
        <v>33.289001169197093</v>
      </c>
      <c r="S594" s="51">
        <f>FACT_INCLUDES[[#This Row],[Amount]]*(1-FACT_INCLUDES[[#This Row],[Order Discount]])</f>
        <v>33.289001169197093</v>
      </c>
      <c r="T594" s="51">
        <f t="shared" si="9"/>
        <v>1919.1918516733986</v>
      </c>
      <c r="U594" s="57">
        <f>FACT_INCLUDES[[#This Row],[Income]]/FACT_INCLUDES[[#This Row],[Total Order Income]]</f>
        <v>1.7345322272065429E-2</v>
      </c>
      <c r="V594" s="33">
        <f>IF(FACT_INCLUDES[[#This Row],[Order Gap]]&gt;10, 1, 0)/COUNTIFS(FACT_INCLUDES[Order ID], FACT_INCLUDES[[#This Row],[Order ID]])</f>
        <v>0</v>
      </c>
      <c r="W594" s="33">
        <f>IF(FACT_INCLUDES[[#This Row],[Order Type]]="Online", 1, 0)/COUNTIFS(FACT_INCLUDES[Order ID], FACT_INCLUDES[[#This Row],[Order ID]])</f>
        <v>0.25</v>
      </c>
      <c r="X594" s="52">
        <v>626.32105503059074</v>
      </c>
      <c r="Y594" s="52">
        <v>565.07788031830091</v>
      </c>
      <c r="Z594" s="64">
        <f>IF(FACT_INCLUDES[[#This Row],[Order Type]]="Online", 1, 0)*FACT_INCLUDES[[#This Row],[Income]]</f>
        <v>33.289001169197093</v>
      </c>
    </row>
    <row r="595" spans="1:26" x14ac:dyDescent="0.3">
      <c r="A595" s="4">
        <v>633</v>
      </c>
      <c r="B595" s="4">
        <v>315</v>
      </c>
      <c r="C595" s="4">
        <v>773</v>
      </c>
      <c r="D595" s="58">
        <v>2</v>
      </c>
      <c r="E595" s="28">
        <f>VLOOKUP(FACT_INCLUDES[[#This Row],[Order ID]], ORDERS[], 2)</f>
        <v>40547.569190987946</v>
      </c>
      <c r="F595" s="28">
        <f>VLOOKUP(FACT_INCLUDES[[#This Row],[Order ID]], ORDERS[], 3)</f>
        <v>40551.569190987946</v>
      </c>
      <c r="G595" s="4" t="str">
        <f>VLOOKUP(FACT_INCLUDES[[#This Row],[Order ID]], ORDERS[], 4)</f>
        <v>Online</v>
      </c>
      <c r="H595" s="4" t="str">
        <f>VLOOKUP(FACT_INCLUDES[[#This Row],[Order ID]], ORDERS[], 5)</f>
        <v>WTU3233@gmail.com</v>
      </c>
      <c r="I595" s="4">
        <f>VLOOKUP(FACT_INCLUDES[[#This Row],[Order ID]], ORDERS[], 6)</f>
        <v>0</v>
      </c>
      <c r="J595" s="54">
        <f>VLOOKUP(FACT_INCLUDES[[#This Row],[Order ID]], ORDERS[], 7)</f>
        <v>0</v>
      </c>
      <c r="K595" s="33">
        <v>4</v>
      </c>
      <c r="L595" s="4">
        <f>VLOOKUP(FACT_INCLUDES[[#This Row],[DW Version]], VERSIONS[], 2)</f>
        <v>79</v>
      </c>
      <c r="M595" s="4">
        <f>VLOOKUP(FACT_INCLUDES[[#This Row],[DW Version]], VERSIONS[], 3)</f>
        <v>10.5</v>
      </c>
      <c r="N595" s="4" t="str">
        <f>VLOOKUP(FACT_INCLUDES[[#This Row],[DW Version]], VERSIONS[], 4)</f>
        <v>white</v>
      </c>
      <c r="O595" s="51">
        <f>VLOOKUP(FACT_INCLUDES[[#This Row],[DW Version]], VERSIONS[], 5)</f>
        <v>82.278704749260811</v>
      </c>
      <c r="P595" s="4" t="str">
        <f>VLOOKUP(FACT_INCLUDES[[#This Row],[DW Version]], VERSIONS[], 6)</f>
        <v>Zoom Gravity</v>
      </c>
      <c r="Q595" s="4" t="str">
        <f>VLOOKUP(FACT_INCLUDES[[#This Row],[DW Version]], VERSIONS[], 7)</f>
        <v>Shoe</v>
      </c>
      <c r="R595" s="51">
        <f>FACT_INCLUDES[[#This Row],[Version Price]]*FACT_INCLUDES[[#This Row],[Quantity]]</f>
        <v>164.55740949852162</v>
      </c>
      <c r="S595" s="51">
        <f>FACT_INCLUDES[[#This Row],[Amount]]*(1-FACT_INCLUDES[[#This Row],[Order Discount]])</f>
        <v>164.55740949852162</v>
      </c>
      <c r="T595" s="51">
        <f t="shared" si="9"/>
        <v>1919.1918516733986</v>
      </c>
      <c r="U595" s="57">
        <f>FACT_INCLUDES[[#This Row],[Income]]/FACT_INCLUDES[[#This Row],[Total Order Income]]</f>
        <v>8.5743074281520781E-2</v>
      </c>
      <c r="V595" s="33">
        <f>IF(FACT_INCLUDES[[#This Row],[Order Gap]]&gt;10, 1, 0)/COUNTIFS(FACT_INCLUDES[Order ID], FACT_INCLUDES[[#This Row],[Order ID]])</f>
        <v>0</v>
      </c>
      <c r="W595" s="33">
        <f>IF(FACT_INCLUDES[[#This Row],[Order Type]]="Online", 1, 0)/COUNTIFS(FACT_INCLUDES[Order ID], FACT_INCLUDES[[#This Row],[Order ID]])</f>
        <v>0.25</v>
      </c>
      <c r="X595" s="52">
        <v>626.32105503059074</v>
      </c>
      <c r="Y595" s="52">
        <v>565.07788031830091</v>
      </c>
      <c r="Z595" s="64">
        <f>IF(FACT_INCLUDES[[#This Row],[Order Type]]="Online", 1, 0)*FACT_INCLUDES[[#This Row],[Income]]</f>
        <v>164.55740949852162</v>
      </c>
    </row>
    <row r="596" spans="1:26" x14ac:dyDescent="0.3">
      <c r="A596" s="4">
        <v>650</v>
      </c>
      <c r="B596" s="4">
        <v>324</v>
      </c>
      <c r="C596" s="4">
        <v>222</v>
      </c>
      <c r="D596" s="58">
        <v>2</v>
      </c>
      <c r="E596" s="28">
        <f>VLOOKUP(FACT_INCLUDES[[#This Row],[Order ID]], ORDERS[], 2)</f>
        <v>40605.281196348085</v>
      </c>
      <c r="F596" s="28">
        <f>VLOOKUP(FACT_INCLUDES[[#This Row],[Order ID]], ORDERS[], 3)</f>
        <v>40605.281196348085</v>
      </c>
      <c r="G596" s="4" t="str">
        <f>VLOOKUP(FACT_INCLUDES[[#This Row],[Order ID]], ORDERS[], 4)</f>
        <v>In-Store</v>
      </c>
      <c r="H596" s="4" t="str">
        <f>VLOOKUP(FACT_INCLUDES[[#This Row],[Order ID]], ORDERS[], 5)</f>
        <v>XGT7229@gmail.com</v>
      </c>
      <c r="I596" s="4">
        <f>VLOOKUP(FACT_INCLUDES[[#This Row],[Order ID]], ORDERS[], 6)</f>
        <v>30</v>
      </c>
      <c r="J596" s="54">
        <f>VLOOKUP(FACT_INCLUDES[[#This Row],[Order ID]], ORDERS[], 7)</f>
        <v>0</v>
      </c>
      <c r="K596" s="33">
        <v>0</v>
      </c>
      <c r="L596" s="4">
        <f>VLOOKUP(FACT_INCLUDES[[#This Row],[DW Version]], VERSIONS[], 2)</f>
        <v>22</v>
      </c>
      <c r="M596" s="4">
        <f>VLOOKUP(FACT_INCLUDES[[#This Row],[DW Version]], VERSIONS[], 3)</f>
        <v>7.5</v>
      </c>
      <c r="N596" s="4" t="str">
        <f>VLOOKUP(FACT_INCLUDES[[#This Row],[DW Version]], VERSIONS[], 4)</f>
        <v>dark purple</v>
      </c>
      <c r="O596" s="51">
        <f>VLOOKUP(FACT_INCLUDES[[#This Row],[DW Version]], VERSIONS[], 5)</f>
        <v>354.10492826876254</v>
      </c>
      <c r="P596" s="4" t="str">
        <f>VLOOKUP(FACT_INCLUDES[[#This Row],[DW Version]], VERSIONS[], 6)</f>
        <v>Daybreak</v>
      </c>
      <c r="Q596" s="4" t="str">
        <f>VLOOKUP(FACT_INCLUDES[[#This Row],[DW Version]], VERSIONS[], 7)</f>
        <v>Shoe</v>
      </c>
      <c r="R596" s="51">
        <f>FACT_INCLUDES[[#This Row],[Version Price]]*FACT_INCLUDES[[#This Row],[Quantity]]</f>
        <v>708.20985653752507</v>
      </c>
      <c r="S596" s="51">
        <f>FACT_INCLUDES[[#This Row],[Amount]]*(1-FACT_INCLUDES[[#This Row],[Order Discount]])</f>
        <v>708.20985653752507</v>
      </c>
      <c r="T596" s="51">
        <f t="shared" si="9"/>
        <v>708.20985653752507</v>
      </c>
      <c r="U596" s="57">
        <f>FACT_INCLUDES[[#This Row],[Income]]/FACT_INCLUDES[[#This Row],[Total Order Income]]</f>
        <v>1</v>
      </c>
      <c r="V596" s="33">
        <f>IF(FACT_INCLUDES[[#This Row],[Order Gap]]&gt;10, 1, 0)/COUNTIFS(FACT_INCLUDES[Order ID], FACT_INCLUDES[[#This Row],[Order ID]])</f>
        <v>0</v>
      </c>
      <c r="W596" s="33">
        <f>IF(FACT_INCLUDES[[#This Row],[Order Type]]="Online", 1, 0)/COUNTIFS(FACT_INCLUDES[Order ID], FACT_INCLUDES[[#This Row],[Order ID]])</f>
        <v>0</v>
      </c>
      <c r="X596" s="52">
        <v>626.32105503059074</v>
      </c>
      <c r="Y596" s="52">
        <v>565.07788031830091</v>
      </c>
      <c r="Z596" s="64">
        <f>IF(FACT_INCLUDES[[#This Row],[Order Type]]="Online", 1, 0)*FACT_INCLUDES[[#This Row],[Income]]</f>
        <v>0</v>
      </c>
    </row>
    <row r="597" spans="1:26" x14ac:dyDescent="0.3">
      <c r="A597" s="4">
        <v>751</v>
      </c>
      <c r="B597" s="4">
        <v>380</v>
      </c>
      <c r="C597" s="4">
        <v>106</v>
      </c>
      <c r="D597" s="58">
        <v>4</v>
      </c>
      <c r="E597" s="28">
        <f>VLOOKUP(FACT_INCLUDES[[#This Row],[Order ID]], ORDERS[], 2)</f>
        <v>40708.075725477698</v>
      </c>
      <c r="F597" s="28">
        <f>VLOOKUP(FACT_INCLUDES[[#This Row],[Order ID]], ORDERS[], 3)</f>
        <v>40708.075725477698</v>
      </c>
      <c r="G597" s="4" t="str">
        <f>VLOOKUP(FACT_INCLUDES[[#This Row],[Order ID]], ORDERS[], 4)</f>
        <v>In-Store</v>
      </c>
      <c r="H597" s="4" t="str">
        <f>VLOOKUP(FACT_INCLUDES[[#This Row],[Order ID]], ORDERS[], 5)</f>
        <v>CBQ7824@gmail.com</v>
      </c>
      <c r="I597" s="4">
        <f>VLOOKUP(FACT_INCLUDES[[#This Row],[Order ID]], ORDERS[], 6)</f>
        <v>25</v>
      </c>
      <c r="J597" s="54">
        <f>VLOOKUP(FACT_INCLUDES[[#This Row],[Order ID]], ORDERS[], 7)</f>
        <v>0</v>
      </c>
      <c r="K597" s="33">
        <v>0</v>
      </c>
      <c r="L597" s="4">
        <f>VLOOKUP(FACT_INCLUDES[[#This Row],[DW Version]], VERSIONS[], 2)</f>
        <v>10</v>
      </c>
      <c r="M597" s="4">
        <f>VLOOKUP(FACT_INCLUDES[[#This Row],[DW Version]], VERSIONS[], 3)</f>
        <v>9</v>
      </c>
      <c r="N597" s="4" t="str">
        <f>VLOOKUP(FACT_INCLUDES[[#This Row],[DW Version]], VERSIONS[], 4)</f>
        <v>black</v>
      </c>
      <c r="O597" s="51">
        <f>VLOOKUP(FACT_INCLUDES[[#This Row],[DW Version]], VERSIONS[], 5)</f>
        <v>323.83533252924445</v>
      </c>
      <c r="P597" s="4" t="str">
        <f>VLOOKUP(FACT_INCLUDES[[#This Row],[DW Version]], VERSIONS[], 6)</f>
        <v>Vapormax</v>
      </c>
      <c r="Q597" s="4" t="str">
        <f>VLOOKUP(FACT_INCLUDES[[#This Row],[DW Version]], VERSIONS[], 7)</f>
        <v>Shoe</v>
      </c>
      <c r="R597" s="51">
        <f>FACT_INCLUDES[[#This Row],[Version Price]]*FACT_INCLUDES[[#This Row],[Quantity]]</f>
        <v>1295.3413301169778</v>
      </c>
      <c r="S597" s="51">
        <f>FACT_INCLUDES[[#This Row],[Amount]]*(1-FACT_INCLUDES[[#This Row],[Order Discount]])</f>
        <v>1295.3413301169778</v>
      </c>
      <c r="T597" s="51">
        <f t="shared" si="9"/>
        <v>1295.3413301169778</v>
      </c>
      <c r="U597" s="57">
        <f>FACT_INCLUDES[[#This Row],[Income]]/FACT_INCLUDES[[#This Row],[Total Order Income]]</f>
        <v>1</v>
      </c>
      <c r="V597" s="33">
        <f>IF(FACT_INCLUDES[[#This Row],[Order Gap]]&gt;10, 1, 0)/COUNTIFS(FACT_INCLUDES[Order ID], FACT_INCLUDES[[#This Row],[Order ID]])</f>
        <v>0</v>
      </c>
      <c r="W597" s="33">
        <f>IF(FACT_INCLUDES[[#This Row],[Order Type]]="Online", 1, 0)/COUNTIFS(FACT_INCLUDES[Order ID], FACT_INCLUDES[[#This Row],[Order ID]])</f>
        <v>0</v>
      </c>
      <c r="X597" s="52">
        <v>626.32105503059074</v>
      </c>
      <c r="Y597" s="52">
        <v>565.07788031830091</v>
      </c>
      <c r="Z597" s="64">
        <f>IF(FACT_INCLUDES[[#This Row],[Order Type]]="Online", 1, 0)*FACT_INCLUDES[[#This Row],[Income]]</f>
        <v>0</v>
      </c>
    </row>
    <row r="598" spans="1:26" x14ac:dyDescent="0.3">
      <c r="A598" s="4">
        <v>762</v>
      </c>
      <c r="B598" s="4">
        <v>387</v>
      </c>
      <c r="C598" s="4">
        <v>308</v>
      </c>
      <c r="D598" s="58">
        <v>5</v>
      </c>
      <c r="E598" s="28">
        <f>VLOOKUP(FACT_INCLUDES[[#This Row],[Order ID]], ORDERS[], 2)</f>
        <v>40810.099178969329</v>
      </c>
      <c r="F598" s="28">
        <f>VLOOKUP(FACT_INCLUDES[[#This Row],[Order ID]], ORDERS[], 3)</f>
        <v>40810.099178969329</v>
      </c>
      <c r="G598" s="4" t="str">
        <f>VLOOKUP(FACT_INCLUDES[[#This Row],[Order ID]], ORDERS[], 4)</f>
        <v>In-Store</v>
      </c>
      <c r="H598" s="4" t="str">
        <f>VLOOKUP(FACT_INCLUDES[[#This Row],[Order ID]], ORDERS[], 5)</f>
        <v>VED6713@gmail.com</v>
      </c>
      <c r="I598" s="4">
        <f>VLOOKUP(FACT_INCLUDES[[#This Row],[Order ID]], ORDERS[], 6)</f>
        <v>29</v>
      </c>
      <c r="J598" s="54">
        <f>VLOOKUP(FACT_INCLUDES[[#This Row],[Order ID]], ORDERS[], 7)</f>
        <v>0</v>
      </c>
      <c r="K598" s="33">
        <v>0</v>
      </c>
      <c r="L598" s="4">
        <f>VLOOKUP(FACT_INCLUDES[[#This Row],[DW Version]], VERSIONS[], 2)</f>
        <v>31</v>
      </c>
      <c r="M598" s="4">
        <f>VLOOKUP(FACT_INCLUDES[[#This Row],[DW Version]], VERSIONS[], 3)</f>
        <v>6.5</v>
      </c>
      <c r="N598" s="4" t="str">
        <f>VLOOKUP(FACT_INCLUDES[[#This Row],[DW Version]], VERSIONS[], 4)</f>
        <v>black</v>
      </c>
      <c r="O598" s="51">
        <f>VLOOKUP(FACT_INCLUDES[[#This Row],[DW Version]], VERSIONS[], 5)</f>
        <v>289.04799564147737</v>
      </c>
      <c r="P598" s="4" t="str">
        <f>VLOOKUP(FACT_INCLUDES[[#This Row],[DW Version]], VERSIONS[], 6)</f>
        <v>React Element 55</v>
      </c>
      <c r="Q598" s="4" t="str">
        <f>VLOOKUP(FACT_INCLUDES[[#This Row],[DW Version]], VERSIONS[], 7)</f>
        <v>Shoe</v>
      </c>
      <c r="R598" s="51">
        <f>FACT_INCLUDES[[#This Row],[Version Price]]*FACT_INCLUDES[[#This Row],[Quantity]]</f>
        <v>1445.2399782073869</v>
      </c>
      <c r="S598" s="51">
        <f>FACT_INCLUDES[[#This Row],[Amount]]*(1-FACT_INCLUDES[[#This Row],[Order Discount]])</f>
        <v>1445.2399782073869</v>
      </c>
      <c r="T598" s="51">
        <f t="shared" si="9"/>
        <v>1642.0568081368006</v>
      </c>
      <c r="U598" s="57">
        <f>FACT_INCLUDES[[#This Row],[Income]]/FACT_INCLUDES[[#This Row],[Total Order Income]]</f>
        <v>0.88014006034740255</v>
      </c>
      <c r="V598" s="33">
        <f>IF(FACT_INCLUDES[[#This Row],[Order Gap]]&gt;10, 1, 0)/COUNTIFS(FACT_INCLUDES[Order ID], FACT_INCLUDES[[#This Row],[Order ID]])</f>
        <v>0</v>
      </c>
      <c r="W598" s="33">
        <f>IF(FACT_INCLUDES[[#This Row],[Order Type]]="Online", 1, 0)/COUNTIFS(FACT_INCLUDES[Order ID], FACT_INCLUDES[[#This Row],[Order ID]])</f>
        <v>0</v>
      </c>
      <c r="X598" s="52">
        <v>626.32105503059074</v>
      </c>
      <c r="Y598" s="52">
        <v>565.07788031830091</v>
      </c>
      <c r="Z598" s="64">
        <f>IF(FACT_INCLUDES[[#This Row],[Order Type]]="Online", 1, 0)*FACT_INCLUDES[[#This Row],[Income]]</f>
        <v>0</v>
      </c>
    </row>
    <row r="599" spans="1:26" x14ac:dyDescent="0.3">
      <c r="A599" s="4">
        <v>763</v>
      </c>
      <c r="B599" s="4">
        <v>387</v>
      </c>
      <c r="C599" s="4">
        <v>598</v>
      </c>
      <c r="D599" s="58">
        <v>1</v>
      </c>
      <c r="E599" s="28">
        <f>VLOOKUP(FACT_INCLUDES[[#This Row],[Order ID]], ORDERS[], 2)</f>
        <v>40810.099178969329</v>
      </c>
      <c r="F599" s="28">
        <f>VLOOKUP(FACT_INCLUDES[[#This Row],[Order ID]], ORDERS[], 3)</f>
        <v>40810.099178969329</v>
      </c>
      <c r="G599" s="4" t="str">
        <f>VLOOKUP(FACT_INCLUDES[[#This Row],[Order ID]], ORDERS[], 4)</f>
        <v>In-Store</v>
      </c>
      <c r="H599" s="4" t="str">
        <f>VLOOKUP(FACT_INCLUDES[[#This Row],[Order ID]], ORDERS[], 5)</f>
        <v>VED6713@gmail.com</v>
      </c>
      <c r="I599" s="4">
        <f>VLOOKUP(FACT_INCLUDES[[#This Row],[Order ID]], ORDERS[], 6)</f>
        <v>29</v>
      </c>
      <c r="J599" s="54">
        <f>VLOOKUP(FACT_INCLUDES[[#This Row],[Order ID]], ORDERS[], 7)</f>
        <v>0</v>
      </c>
      <c r="K599" s="33">
        <v>0</v>
      </c>
      <c r="L599" s="4">
        <f>VLOOKUP(FACT_INCLUDES[[#This Row],[DW Version]], VERSIONS[], 2)</f>
        <v>60</v>
      </c>
      <c r="M599" s="4">
        <f>VLOOKUP(FACT_INCLUDES[[#This Row],[DW Version]], VERSIONS[], 3)</f>
        <v>12</v>
      </c>
      <c r="N599" s="4" t="str">
        <f>VLOOKUP(FACT_INCLUDES[[#This Row],[DW Version]], VERSIONS[], 4)</f>
        <v>red</v>
      </c>
      <c r="O599" s="51">
        <f>VLOOKUP(FACT_INCLUDES[[#This Row],[DW Version]], VERSIONS[], 5)</f>
        <v>196.81682992941367</v>
      </c>
      <c r="P599" s="4" t="str">
        <f>VLOOKUP(FACT_INCLUDES[[#This Row],[DW Version]], VERSIONS[], 6)</f>
        <v>Magista Obra</v>
      </c>
      <c r="Q599" s="4" t="str">
        <f>VLOOKUP(FACT_INCLUDES[[#This Row],[DW Version]], VERSIONS[], 7)</f>
        <v>Shoe</v>
      </c>
      <c r="R599" s="51">
        <f>FACT_INCLUDES[[#This Row],[Version Price]]*FACT_INCLUDES[[#This Row],[Quantity]]</f>
        <v>196.81682992941367</v>
      </c>
      <c r="S599" s="51">
        <f>FACT_INCLUDES[[#This Row],[Amount]]*(1-FACT_INCLUDES[[#This Row],[Order Discount]])</f>
        <v>196.81682992941367</v>
      </c>
      <c r="T599" s="51">
        <f t="shared" si="9"/>
        <v>1642.0568081368006</v>
      </c>
      <c r="U599" s="57">
        <f>FACT_INCLUDES[[#This Row],[Income]]/FACT_INCLUDES[[#This Row],[Total Order Income]]</f>
        <v>0.11985993965259743</v>
      </c>
      <c r="V599" s="33">
        <f>IF(FACT_INCLUDES[[#This Row],[Order Gap]]&gt;10, 1, 0)/COUNTIFS(FACT_INCLUDES[Order ID], FACT_INCLUDES[[#This Row],[Order ID]])</f>
        <v>0</v>
      </c>
      <c r="W599" s="33">
        <f>IF(FACT_INCLUDES[[#This Row],[Order Type]]="Online", 1, 0)/COUNTIFS(FACT_INCLUDES[Order ID], FACT_INCLUDES[[#This Row],[Order ID]])</f>
        <v>0</v>
      </c>
      <c r="X599" s="52">
        <v>626.32105503059074</v>
      </c>
      <c r="Y599" s="52">
        <v>565.07788031830091</v>
      </c>
      <c r="Z599" s="64">
        <f>IF(FACT_INCLUDES[[#This Row],[Order Type]]="Online", 1, 0)*FACT_INCLUDES[[#This Row],[Income]]</f>
        <v>0</v>
      </c>
    </row>
    <row r="600" spans="1:26" x14ac:dyDescent="0.3">
      <c r="A600" s="4">
        <v>784</v>
      </c>
      <c r="B600" s="4">
        <v>397</v>
      </c>
      <c r="C600" s="4">
        <v>6</v>
      </c>
      <c r="D600" s="58">
        <v>2</v>
      </c>
      <c r="E600" s="28">
        <f>VLOOKUP(FACT_INCLUDES[[#This Row],[Order ID]], ORDERS[], 2)</f>
        <v>40819.737474163696</v>
      </c>
      <c r="F600" s="28">
        <f>VLOOKUP(FACT_INCLUDES[[#This Row],[Order ID]], ORDERS[], 3)</f>
        <v>40819.737474163696</v>
      </c>
      <c r="G600" s="4" t="str">
        <f>VLOOKUP(FACT_INCLUDES[[#This Row],[Order ID]], ORDERS[], 4)</f>
        <v>In-Store</v>
      </c>
      <c r="H600" s="4" t="str">
        <f>VLOOKUP(FACT_INCLUDES[[#This Row],[Order ID]], ORDERS[], 5)</f>
        <v>LKT9302@gmail.com</v>
      </c>
      <c r="I600" s="4">
        <f>VLOOKUP(FACT_INCLUDES[[#This Row],[Order ID]], ORDERS[], 6)</f>
        <v>49</v>
      </c>
      <c r="J600" s="54">
        <f>VLOOKUP(FACT_INCLUDES[[#This Row],[Order ID]], ORDERS[], 7)</f>
        <v>0</v>
      </c>
      <c r="K600" s="33">
        <v>0</v>
      </c>
      <c r="L600" s="4">
        <f>VLOOKUP(FACT_INCLUDES[[#This Row],[DW Version]], VERSIONS[], 2)</f>
        <v>1</v>
      </c>
      <c r="M600" s="4">
        <f>VLOOKUP(FACT_INCLUDES[[#This Row],[DW Version]], VERSIONS[], 3)</f>
        <v>5</v>
      </c>
      <c r="N600" s="4" t="str">
        <f>VLOOKUP(FACT_INCLUDES[[#This Row],[DW Version]], VERSIONS[], 4)</f>
        <v>black</v>
      </c>
      <c r="O600" s="51">
        <f>VLOOKUP(FACT_INCLUDES[[#This Row],[DW Version]], VERSIONS[], 5)</f>
        <v>276.09582963949077</v>
      </c>
      <c r="P600" s="4" t="str">
        <f>VLOOKUP(FACT_INCLUDES[[#This Row],[DW Version]], VERSIONS[], 6)</f>
        <v>Air Max</v>
      </c>
      <c r="Q600" s="4" t="str">
        <f>VLOOKUP(FACT_INCLUDES[[#This Row],[DW Version]], VERSIONS[], 7)</f>
        <v>Shoe</v>
      </c>
      <c r="R600" s="51">
        <f>FACT_INCLUDES[[#This Row],[Version Price]]*FACT_INCLUDES[[#This Row],[Quantity]]</f>
        <v>552.19165927898155</v>
      </c>
      <c r="S600" s="51">
        <f>FACT_INCLUDES[[#This Row],[Amount]]*(1-FACT_INCLUDES[[#This Row],[Order Discount]])</f>
        <v>552.19165927898155</v>
      </c>
      <c r="T600" s="51">
        <f t="shared" si="9"/>
        <v>1937.8439162184309</v>
      </c>
      <c r="U600" s="57">
        <f>FACT_INCLUDES[[#This Row],[Income]]/FACT_INCLUDES[[#This Row],[Total Order Income]]</f>
        <v>0.2849515663555327</v>
      </c>
      <c r="V600" s="33">
        <f>IF(FACT_INCLUDES[[#This Row],[Order Gap]]&gt;10, 1, 0)/COUNTIFS(FACT_INCLUDES[Order ID], FACT_INCLUDES[[#This Row],[Order ID]])</f>
        <v>0</v>
      </c>
      <c r="W600" s="33">
        <f>IF(FACT_INCLUDES[[#This Row],[Order Type]]="Online", 1, 0)/COUNTIFS(FACT_INCLUDES[Order ID], FACT_INCLUDES[[#This Row],[Order ID]])</f>
        <v>0</v>
      </c>
      <c r="X600" s="52">
        <v>626.32105503059074</v>
      </c>
      <c r="Y600" s="52">
        <v>565.07788031830091</v>
      </c>
      <c r="Z600" s="64">
        <f>IF(FACT_INCLUDES[[#This Row],[Order Type]]="Online", 1, 0)*FACT_INCLUDES[[#This Row],[Income]]</f>
        <v>0</v>
      </c>
    </row>
    <row r="601" spans="1:26" x14ac:dyDescent="0.3">
      <c r="A601" s="4">
        <v>785</v>
      </c>
      <c r="B601" s="4">
        <v>397</v>
      </c>
      <c r="C601" s="4">
        <v>198</v>
      </c>
      <c r="D601" s="58">
        <v>5</v>
      </c>
      <c r="E601" s="28">
        <f>VLOOKUP(FACT_INCLUDES[[#This Row],[Order ID]], ORDERS[], 2)</f>
        <v>40819.737474163696</v>
      </c>
      <c r="F601" s="28">
        <f>VLOOKUP(FACT_INCLUDES[[#This Row],[Order ID]], ORDERS[], 3)</f>
        <v>40819.737474163696</v>
      </c>
      <c r="G601" s="4" t="str">
        <f>VLOOKUP(FACT_INCLUDES[[#This Row],[Order ID]], ORDERS[], 4)</f>
        <v>In-Store</v>
      </c>
      <c r="H601" s="4" t="str">
        <f>VLOOKUP(FACT_INCLUDES[[#This Row],[Order ID]], ORDERS[], 5)</f>
        <v>LKT9302@gmail.com</v>
      </c>
      <c r="I601" s="4">
        <f>VLOOKUP(FACT_INCLUDES[[#This Row],[Order ID]], ORDERS[], 6)</f>
        <v>49</v>
      </c>
      <c r="J601" s="54">
        <f>VLOOKUP(FACT_INCLUDES[[#This Row],[Order ID]], ORDERS[], 7)</f>
        <v>0</v>
      </c>
      <c r="K601" s="33">
        <v>0</v>
      </c>
      <c r="L601" s="4">
        <f>VLOOKUP(FACT_INCLUDES[[#This Row],[DW Version]], VERSIONS[], 2)</f>
        <v>20</v>
      </c>
      <c r="M601" s="4">
        <f>VLOOKUP(FACT_INCLUDES[[#This Row],[DW Version]], VERSIONS[], 3)</f>
        <v>6.5</v>
      </c>
      <c r="N601" s="4" t="str">
        <f>VLOOKUP(FACT_INCLUDES[[#This Row],[DW Version]], VERSIONS[], 4)</f>
        <v>white</v>
      </c>
      <c r="O601" s="51">
        <f>VLOOKUP(FACT_INCLUDES[[#This Row],[DW Version]], VERSIONS[], 5)</f>
        <v>277.13045138788982</v>
      </c>
      <c r="P601" s="4" t="str">
        <f>VLOOKUP(FACT_INCLUDES[[#This Row],[DW Version]], VERSIONS[], 6)</f>
        <v>Joyride</v>
      </c>
      <c r="Q601" s="4" t="str">
        <f>VLOOKUP(FACT_INCLUDES[[#This Row],[DW Version]], VERSIONS[], 7)</f>
        <v>Shoe</v>
      </c>
      <c r="R601" s="51">
        <f>FACT_INCLUDES[[#This Row],[Version Price]]*FACT_INCLUDES[[#This Row],[Quantity]]</f>
        <v>1385.6522569394492</v>
      </c>
      <c r="S601" s="51">
        <f>FACT_INCLUDES[[#This Row],[Amount]]*(1-FACT_INCLUDES[[#This Row],[Order Discount]])</f>
        <v>1385.6522569394492</v>
      </c>
      <c r="T601" s="51">
        <f t="shared" si="9"/>
        <v>1937.8439162184309</v>
      </c>
      <c r="U601" s="57">
        <f>FACT_INCLUDES[[#This Row],[Income]]/FACT_INCLUDES[[#This Row],[Total Order Income]]</f>
        <v>0.71504843364446724</v>
      </c>
      <c r="V601" s="33">
        <f>IF(FACT_INCLUDES[[#This Row],[Order Gap]]&gt;10, 1, 0)/COUNTIFS(FACT_INCLUDES[Order ID], FACT_INCLUDES[[#This Row],[Order ID]])</f>
        <v>0</v>
      </c>
      <c r="W601" s="33">
        <f>IF(FACT_INCLUDES[[#This Row],[Order Type]]="Online", 1, 0)/COUNTIFS(FACT_INCLUDES[Order ID], FACT_INCLUDES[[#This Row],[Order ID]])</f>
        <v>0</v>
      </c>
      <c r="X601" s="52">
        <v>626.32105503059074</v>
      </c>
      <c r="Y601" s="52">
        <v>565.07788031830091</v>
      </c>
      <c r="Z601" s="64">
        <f>IF(FACT_INCLUDES[[#This Row],[Order Type]]="Online", 1, 0)*FACT_INCLUDES[[#This Row],[Income]]</f>
        <v>0</v>
      </c>
    </row>
    <row r="602" spans="1:26" x14ac:dyDescent="0.3">
      <c r="A602" s="4">
        <v>837</v>
      </c>
      <c r="B602" s="4">
        <v>424</v>
      </c>
      <c r="C602" s="4">
        <v>30</v>
      </c>
      <c r="D602" s="58">
        <v>3</v>
      </c>
      <c r="E602" s="28">
        <f>VLOOKUP(FACT_INCLUDES[[#This Row],[Order ID]], ORDERS[], 2)</f>
        <v>40607.272469943106</v>
      </c>
      <c r="F602" s="28">
        <f>VLOOKUP(FACT_INCLUDES[[#This Row],[Order ID]], ORDERS[], 3)</f>
        <v>40607.272469943106</v>
      </c>
      <c r="G602" s="4" t="str">
        <f>VLOOKUP(FACT_INCLUDES[[#This Row],[Order ID]], ORDERS[], 4)</f>
        <v>In-Store</v>
      </c>
      <c r="H602" s="4" t="str">
        <f>VLOOKUP(FACT_INCLUDES[[#This Row],[Order ID]], ORDERS[], 5)</f>
        <v>UAN4819@gmail.com</v>
      </c>
      <c r="I602" s="4">
        <f>VLOOKUP(FACT_INCLUDES[[#This Row],[Order ID]], ORDERS[], 6)</f>
        <v>42</v>
      </c>
      <c r="J602" s="54">
        <f>VLOOKUP(FACT_INCLUDES[[#This Row],[Order ID]], ORDERS[], 7)</f>
        <v>0</v>
      </c>
      <c r="K602" s="33">
        <v>0</v>
      </c>
      <c r="L602" s="4">
        <f>VLOOKUP(FACT_INCLUDES[[#This Row],[DW Version]], VERSIONS[], 2)</f>
        <v>3</v>
      </c>
      <c r="M602" s="4">
        <f>VLOOKUP(FACT_INCLUDES[[#This Row],[DW Version]], VERSIONS[], 3)</f>
        <v>5.5</v>
      </c>
      <c r="N602" s="4" t="str">
        <f>VLOOKUP(FACT_INCLUDES[[#This Row],[DW Version]], VERSIONS[], 4)</f>
        <v>white</v>
      </c>
      <c r="O602" s="51">
        <f>VLOOKUP(FACT_INCLUDES[[#This Row],[DW Version]], VERSIONS[], 5)</f>
        <v>287.18471946081041</v>
      </c>
      <c r="P602" s="4" t="str">
        <f>VLOOKUP(FACT_INCLUDES[[#This Row],[DW Version]], VERSIONS[], 6)</f>
        <v>Dri-FIT Shirt</v>
      </c>
      <c r="Q602" s="4" t="str">
        <f>VLOOKUP(FACT_INCLUDES[[#This Row],[DW Version]], VERSIONS[], 7)</f>
        <v>Apparel</v>
      </c>
      <c r="R602" s="51">
        <f>FACT_INCLUDES[[#This Row],[Version Price]]*FACT_INCLUDES[[#This Row],[Quantity]]</f>
        <v>861.5541583824313</v>
      </c>
      <c r="S602" s="51">
        <f>FACT_INCLUDES[[#This Row],[Amount]]*(1-FACT_INCLUDES[[#This Row],[Order Discount]])</f>
        <v>861.5541583824313</v>
      </c>
      <c r="T602" s="51">
        <f t="shared" si="9"/>
        <v>1834.067512500194</v>
      </c>
      <c r="U602" s="57">
        <f>FACT_INCLUDES[[#This Row],[Income]]/FACT_INCLUDES[[#This Row],[Total Order Income]]</f>
        <v>0.46975051491314185</v>
      </c>
      <c r="V602" s="33">
        <f>IF(FACT_INCLUDES[[#This Row],[Order Gap]]&gt;10, 1, 0)/COUNTIFS(FACT_INCLUDES[Order ID], FACT_INCLUDES[[#This Row],[Order ID]])</f>
        <v>0</v>
      </c>
      <c r="W602" s="33">
        <f>IF(FACT_INCLUDES[[#This Row],[Order Type]]="Online", 1, 0)/COUNTIFS(FACT_INCLUDES[Order ID], FACT_INCLUDES[[#This Row],[Order ID]])</f>
        <v>0</v>
      </c>
      <c r="X602" s="52">
        <v>626.32105503059074</v>
      </c>
      <c r="Y602" s="52">
        <v>565.07788031830091</v>
      </c>
      <c r="Z602" s="64">
        <f>IF(FACT_INCLUDES[[#This Row],[Order Type]]="Online", 1, 0)*FACT_INCLUDES[[#This Row],[Income]]</f>
        <v>0</v>
      </c>
    </row>
    <row r="603" spans="1:26" x14ac:dyDescent="0.3">
      <c r="A603" s="4">
        <v>838</v>
      </c>
      <c r="B603" s="4">
        <v>424</v>
      </c>
      <c r="C603" s="4">
        <v>93</v>
      </c>
      <c r="D603" s="58">
        <v>2</v>
      </c>
      <c r="E603" s="28">
        <f>VLOOKUP(FACT_INCLUDES[[#This Row],[Order ID]], ORDERS[], 2)</f>
        <v>40607.272469943106</v>
      </c>
      <c r="F603" s="28">
        <f>VLOOKUP(FACT_INCLUDES[[#This Row],[Order ID]], ORDERS[], 3)</f>
        <v>40607.272469943106</v>
      </c>
      <c r="G603" s="4" t="str">
        <f>VLOOKUP(FACT_INCLUDES[[#This Row],[Order ID]], ORDERS[], 4)</f>
        <v>In-Store</v>
      </c>
      <c r="H603" s="4" t="str">
        <f>VLOOKUP(FACT_INCLUDES[[#This Row],[Order ID]], ORDERS[], 5)</f>
        <v>UAN4819@gmail.com</v>
      </c>
      <c r="I603" s="4">
        <f>VLOOKUP(FACT_INCLUDES[[#This Row],[Order ID]], ORDERS[], 6)</f>
        <v>42</v>
      </c>
      <c r="J603" s="54">
        <f>VLOOKUP(FACT_INCLUDES[[#This Row],[Order ID]], ORDERS[], 7)</f>
        <v>0</v>
      </c>
      <c r="K603" s="33">
        <v>0</v>
      </c>
      <c r="L603" s="4">
        <f>VLOOKUP(FACT_INCLUDES[[#This Row],[DW Version]], VERSIONS[], 2)</f>
        <v>9</v>
      </c>
      <c r="M603" s="4">
        <f>VLOOKUP(FACT_INCLUDES[[#This Row],[DW Version]], VERSIONS[], 3)</f>
        <v>10</v>
      </c>
      <c r="N603" s="4" t="str">
        <f>VLOOKUP(FACT_INCLUDES[[#This Row],[DW Version]], VERSIONS[], 4)</f>
        <v>white</v>
      </c>
      <c r="O603" s="51">
        <f>VLOOKUP(FACT_INCLUDES[[#This Row],[DW Version]], VERSIONS[], 5)</f>
        <v>247.04068510573876</v>
      </c>
      <c r="P603" s="4" t="str">
        <f>VLOOKUP(FACT_INCLUDES[[#This Row],[DW Version]], VERSIONS[], 6)</f>
        <v>React</v>
      </c>
      <c r="Q603" s="4" t="str">
        <f>VLOOKUP(FACT_INCLUDES[[#This Row],[DW Version]], VERSIONS[], 7)</f>
        <v>Shoe</v>
      </c>
      <c r="R603" s="51">
        <f>FACT_INCLUDES[[#This Row],[Version Price]]*FACT_INCLUDES[[#This Row],[Quantity]]</f>
        <v>494.08137021147752</v>
      </c>
      <c r="S603" s="51">
        <f>FACT_INCLUDES[[#This Row],[Amount]]*(1-FACT_INCLUDES[[#This Row],[Order Discount]])</f>
        <v>494.08137021147752</v>
      </c>
      <c r="T603" s="51">
        <f t="shared" si="9"/>
        <v>1834.067512500194</v>
      </c>
      <c r="U603" s="57">
        <f>FACT_INCLUDES[[#This Row],[Income]]/FACT_INCLUDES[[#This Row],[Total Order Income]]</f>
        <v>0.26939104849959838</v>
      </c>
      <c r="V603" s="33">
        <f>IF(FACT_INCLUDES[[#This Row],[Order Gap]]&gt;10, 1, 0)/COUNTIFS(FACT_INCLUDES[Order ID], FACT_INCLUDES[[#This Row],[Order ID]])</f>
        <v>0</v>
      </c>
      <c r="W603" s="33">
        <f>IF(FACT_INCLUDES[[#This Row],[Order Type]]="Online", 1, 0)/COUNTIFS(FACT_INCLUDES[Order ID], FACT_INCLUDES[[#This Row],[Order ID]])</f>
        <v>0</v>
      </c>
      <c r="X603" s="52">
        <v>626.32105503059074</v>
      </c>
      <c r="Y603" s="52">
        <v>565.07788031830091</v>
      </c>
      <c r="Z603" s="64">
        <f>IF(FACT_INCLUDES[[#This Row],[Order Type]]="Online", 1, 0)*FACT_INCLUDES[[#This Row],[Income]]</f>
        <v>0</v>
      </c>
    </row>
    <row r="604" spans="1:26" x14ac:dyDescent="0.3">
      <c r="A604" s="4">
        <v>839</v>
      </c>
      <c r="B604" s="4">
        <v>424</v>
      </c>
      <c r="C604" s="4">
        <v>101</v>
      </c>
      <c r="D604" s="58">
        <v>3</v>
      </c>
      <c r="E604" s="28">
        <f>VLOOKUP(FACT_INCLUDES[[#This Row],[Order ID]], ORDERS[], 2)</f>
        <v>40607.272469943106</v>
      </c>
      <c r="F604" s="28">
        <f>VLOOKUP(FACT_INCLUDES[[#This Row],[Order ID]], ORDERS[], 3)</f>
        <v>40607.272469943106</v>
      </c>
      <c r="G604" s="4" t="str">
        <f>VLOOKUP(FACT_INCLUDES[[#This Row],[Order ID]], ORDERS[], 4)</f>
        <v>In-Store</v>
      </c>
      <c r="H604" s="4" t="str">
        <f>VLOOKUP(FACT_INCLUDES[[#This Row],[Order ID]], ORDERS[], 5)</f>
        <v>UAN4819@gmail.com</v>
      </c>
      <c r="I604" s="4">
        <f>VLOOKUP(FACT_INCLUDES[[#This Row],[Order ID]], ORDERS[], 6)</f>
        <v>42</v>
      </c>
      <c r="J604" s="54">
        <f>VLOOKUP(FACT_INCLUDES[[#This Row],[Order ID]], ORDERS[], 7)</f>
        <v>0</v>
      </c>
      <c r="K604" s="33">
        <v>0</v>
      </c>
      <c r="L604" s="4">
        <f>VLOOKUP(FACT_INCLUDES[[#This Row],[DW Version]], VERSIONS[], 2)</f>
        <v>10</v>
      </c>
      <c r="M604" s="4">
        <f>VLOOKUP(FACT_INCLUDES[[#This Row],[DW Version]], VERSIONS[], 3)</f>
        <v>6</v>
      </c>
      <c r="N604" s="4" t="str">
        <f>VLOOKUP(FACT_INCLUDES[[#This Row],[DW Version]], VERSIONS[], 4)</f>
        <v>white</v>
      </c>
      <c r="O604" s="51">
        <f>VLOOKUP(FACT_INCLUDES[[#This Row],[DW Version]], VERSIONS[], 5)</f>
        <v>159.4773279687617</v>
      </c>
      <c r="P604" s="4" t="str">
        <f>VLOOKUP(FACT_INCLUDES[[#This Row],[DW Version]], VERSIONS[], 6)</f>
        <v>Vapormax</v>
      </c>
      <c r="Q604" s="4" t="str">
        <f>VLOOKUP(FACT_INCLUDES[[#This Row],[DW Version]], VERSIONS[], 7)</f>
        <v>Shoe</v>
      </c>
      <c r="R604" s="51">
        <f>FACT_INCLUDES[[#This Row],[Version Price]]*FACT_INCLUDES[[#This Row],[Quantity]]</f>
        <v>478.4319839062851</v>
      </c>
      <c r="S604" s="51">
        <f>FACT_INCLUDES[[#This Row],[Amount]]*(1-FACT_INCLUDES[[#This Row],[Order Discount]])</f>
        <v>478.4319839062851</v>
      </c>
      <c r="T604" s="51">
        <f t="shared" si="9"/>
        <v>1834.067512500194</v>
      </c>
      <c r="U604" s="57">
        <f>FACT_INCLUDES[[#This Row],[Income]]/FACT_INCLUDES[[#This Row],[Total Order Income]]</f>
        <v>0.26085843658725977</v>
      </c>
      <c r="V604" s="33">
        <f>IF(FACT_INCLUDES[[#This Row],[Order Gap]]&gt;10, 1, 0)/COUNTIFS(FACT_INCLUDES[Order ID], FACT_INCLUDES[[#This Row],[Order ID]])</f>
        <v>0</v>
      </c>
      <c r="W604" s="33">
        <f>IF(FACT_INCLUDES[[#This Row],[Order Type]]="Online", 1, 0)/COUNTIFS(FACT_INCLUDES[Order ID], FACT_INCLUDES[[#This Row],[Order ID]])</f>
        <v>0</v>
      </c>
      <c r="X604" s="52">
        <v>626.32105503059074</v>
      </c>
      <c r="Y604" s="52">
        <v>565.07788031830091</v>
      </c>
      <c r="Z604" s="64">
        <f>IF(FACT_INCLUDES[[#This Row],[Order Type]]="Online", 1, 0)*FACT_INCLUDES[[#This Row],[Income]]</f>
        <v>0</v>
      </c>
    </row>
    <row r="605" spans="1:26" x14ac:dyDescent="0.3">
      <c r="A605" s="4">
        <v>867</v>
      </c>
      <c r="B605" s="4">
        <v>440</v>
      </c>
      <c r="C605" s="4">
        <v>593</v>
      </c>
      <c r="D605" s="58">
        <v>1</v>
      </c>
      <c r="E605" s="28">
        <f>VLOOKUP(FACT_INCLUDES[[#This Row],[Order ID]], ORDERS[], 2)</f>
        <v>40698.143947839992</v>
      </c>
      <c r="F605" s="28">
        <f>VLOOKUP(FACT_INCLUDES[[#This Row],[Order ID]], ORDERS[], 3)</f>
        <v>40710.143947839992</v>
      </c>
      <c r="G605" s="4" t="str">
        <f>VLOOKUP(FACT_INCLUDES[[#This Row],[Order ID]], ORDERS[], 4)</f>
        <v>Online</v>
      </c>
      <c r="H605" s="4" t="str">
        <f>VLOOKUP(FACT_INCLUDES[[#This Row],[Order ID]], ORDERS[], 5)</f>
        <v>JXT6631@gmail.com</v>
      </c>
      <c r="I605" s="4">
        <f>VLOOKUP(FACT_INCLUDES[[#This Row],[Order ID]], ORDERS[], 6)</f>
        <v>0</v>
      </c>
      <c r="J605" s="54">
        <f>VLOOKUP(FACT_INCLUDES[[#This Row],[Order ID]], ORDERS[], 7)</f>
        <v>0</v>
      </c>
      <c r="K605" s="33">
        <v>12</v>
      </c>
      <c r="L605" s="4">
        <f>VLOOKUP(FACT_INCLUDES[[#This Row],[DW Version]], VERSIONS[], 2)</f>
        <v>60</v>
      </c>
      <c r="M605" s="4">
        <f>VLOOKUP(FACT_INCLUDES[[#This Row],[DW Version]], VERSIONS[], 3)</f>
        <v>8.5</v>
      </c>
      <c r="N605" s="4" t="str">
        <f>VLOOKUP(FACT_INCLUDES[[#This Row],[DW Version]], VERSIONS[], 4)</f>
        <v>white</v>
      </c>
      <c r="O605" s="51">
        <f>VLOOKUP(FACT_INCLUDES[[#This Row],[DW Version]], VERSIONS[], 5)</f>
        <v>382.10663029240425</v>
      </c>
      <c r="P605" s="4" t="str">
        <f>VLOOKUP(FACT_INCLUDES[[#This Row],[DW Version]], VERSIONS[], 6)</f>
        <v>Magista Obra</v>
      </c>
      <c r="Q605" s="4" t="str">
        <f>VLOOKUP(FACT_INCLUDES[[#This Row],[DW Version]], VERSIONS[], 7)</f>
        <v>Shoe</v>
      </c>
      <c r="R605" s="51">
        <f>FACT_INCLUDES[[#This Row],[Version Price]]*FACT_INCLUDES[[#This Row],[Quantity]]</f>
        <v>382.10663029240425</v>
      </c>
      <c r="S605" s="51">
        <f>FACT_INCLUDES[[#This Row],[Amount]]*(1-FACT_INCLUDES[[#This Row],[Order Discount]])</f>
        <v>382.10663029240425</v>
      </c>
      <c r="T605" s="51">
        <f t="shared" si="9"/>
        <v>916.20138216605983</v>
      </c>
      <c r="U605" s="57">
        <f>FACT_INCLUDES[[#This Row],[Income]]/FACT_INCLUDES[[#This Row],[Total Order Income]]</f>
        <v>0.41705528689450078</v>
      </c>
      <c r="V605" s="33">
        <f>IF(FACT_INCLUDES[[#This Row],[Order Gap]]&gt;10, 1, 0)/COUNTIFS(FACT_INCLUDES[Order ID], FACT_INCLUDES[[#This Row],[Order ID]])</f>
        <v>0.5</v>
      </c>
      <c r="W605" s="33">
        <f>IF(FACT_INCLUDES[[#This Row],[Order Type]]="Online", 1, 0)/COUNTIFS(FACT_INCLUDES[Order ID], FACT_INCLUDES[[#This Row],[Order ID]])</f>
        <v>0.5</v>
      </c>
      <c r="X605" s="52">
        <v>626.32105503059074</v>
      </c>
      <c r="Y605" s="52">
        <v>565.07788031830091</v>
      </c>
      <c r="Z605" s="64">
        <f>IF(FACT_INCLUDES[[#This Row],[Order Type]]="Online", 1, 0)*FACT_INCLUDES[[#This Row],[Income]]</f>
        <v>382.10663029240425</v>
      </c>
    </row>
    <row r="606" spans="1:26" x14ac:dyDescent="0.3">
      <c r="A606" s="4">
        <v>868</v>
      </c>
      <c r="B606" s="4">
        <v>440</v>
      </c>
      <c r="C606" s="4">
        <v>745</v>
      </c>
      <c r="D606" s="58">
        <v>3</v>
      </c>
      <c r="E606" s="28">
        <f>VLOOKUP(FACT_INCLUDES[[#This Row],[Order ID]], ORDERS[], 2)</f>
        <v>40698.143947839992</v>
      </c>
      <c r="F606" s="28">
        <f>VLOOKUP(FACT_INCLUDES[[#This Row],[Order ID]], ORDERS[], 3)</f>
        <v>40710.143947839992</v>
      </c>
      <c r="G606" s="4" t="str">
        <f>VLOOKUP(FACT_INCLUDES[[#This Row],[Order ID]], ORDERS[], 4)</f>
        <v>Online</v>
      </c>
      <c r="H606" s="4" t="str">
        <f>VLOOKUP(FACT_INCLUDES[[#This Row],[Order ID]], ORDERS[], 5)</f>
        <v>JXT6631@gmail.com</v>
      </c>
      <c r="I606" s="4">
        <f>VLOOKUP(FACT_INCLUDES[[#This Row],[Order ID]], ORDERS[], 6)</f>
        <v>0</v>
      </c>
      <c r="J606" s="54">
        <f>VLOOKUP(FACT_INCLUDES[[#This Row],[Order ID]], ORDERS[], 7)</f>
        <v>0</v>
      </c>
      <c r="K606" s="33">
        <v>12</v>
      </c>
      <c r="L606" s="4">
        <f>VLOOKUP(FACT_INCLUDES[[#This Row],[DW Version]], VERSIONS[], 2)</f>
        <v>76</v>
      </c>
      <c r="M606" s="4">
        <f>VLOOKUP(FACT_INCLUDES[[#This Row],[DW Version]], VERSIONS[], 3)</f>
        <v>12.5</v>
      </c>
      <c r="N606" s="4" t="str">
        <f>VLOOKUP(FACT_INCLUDES[[#This Row],[DW Version]], VERSIONS[], 4)</f>
        <v>purple lilac</v>
      </c>
      <c r="O606" s="51">
        <f>VLOOKUP(FACT_INCLUDES[[#This Row],[DW Version]], VERSIONS[], 5)</f>
        <v>178.0315839578852</v>
      </c>
      <c r="P606" s="4" t="str">
        <f>VLOOKUP(FACT_INCLUDES[[#This Row],[DW Version]], VERSIONS[], 6)</f>
        <v>Challenger Shorts</v>
      </c>
      <c r="Q606" s="4" t="str">
        <f>VLOOKUP(FACT_INCLUDES[[#This Row],[DW Version]], VERSIONS[], 7)</f>
        <v>Apparel</v>
      </c>
      <c r="R606" s="51">
        <f>FACT_INCLUDES[[#This Row],[Version Price]]*FACT_INCLUDES[[#This Row],[Quantity]]</f>
        <v>534.09475187365558</v>
      </c>
      <c r="S606" s="51">
        <f>FACT_INCLUDES[[#This Row],[Amount]]*(1-FACT_INCLUDES[[#This Row],[Order Discount]])</f>
        <v>534.09475187365558</v>
      </c>
      <c r="T606" s="51">
        <f t="shared" si="9"/>
        <v>916.20138216605983</v>
      </c>
      <c r="U606" s="57">
        <f>FACT_INCLUDES[[#This Row],[Income]]/FACT_INCLUDES[[#This Row],[Total Order Income]]</f>
        <v>0.58294471310549922</v>
      </c>
      <c r="V606" s="33">
        <f>IF(FACT_INCLUDES[[#This Row],[Order Gap]]&gt;10, 1, 0)/COUNTIFS(FACT_INCLUDES[Order ID], FACT_INCLUDES[[#This Row],[Order ID]])</f>
        <v>0.5</v>
      </c>
      <c r="W606" s="33">
        <f>IF(FACT_INCLUDES[[#This Row],[Order Type]]="Online", 1, 0)/COUNTIFS(FACT_INCLUDES[Order ID], FACT_INCLUDES[[#This Row],[Order ID]])</f>
        <v>0.5</v>
      </c>
      <c r="X606" s="52">
        <v>626.32105503059074</v>
      </c>
      <c r="Y606" s="52">
        <v>565.07788031830091</v>
      </c>
      <c r="Z606" s="64">
        <f>IF(FACT_INCLUDES[[#This Row],[Order Type]]="Online", 1, 0)*FACT_INCLUDES[[#This Row],[Income]]</f>
        <v>534.09475187365558</v>
      </c>
    </row>
    <row r="607" spans="1:26" x14ac:dyDescent="0.3">
      <c r="A607" s="4">
        <v>873</v>
      </c>
      <c r="B607" s="4">
        <v>443</v>
      </c>
      <c r="C607" s="4">
        <v>722</v>
      </c>
      <c r="D607" s="58">
        <v>4</v>
      </c>
      <c r="E607" s="28">
        <f>VLOOKUP(FACT_INCLUDES[[#This Row],[Order ID]], ORDERS[], 2)</f>
        <v>40818.198200251762</v>
      </c>
      <c r="F607" s="28">
        <f>VLOOKUP(FACT_INCLUDES[[#This Row],[Order ID]], ORDERS[], 3)</f>
        <v>40818.198200251762</v>
      </c>
      <c r="G607" s="4" t="str">
        <f>VLOOKUP(FACT_INCLUDES[[#This Row],[Order ID]], ORDERS[], 4)</f>
        <v>In-Store</v>
      </c>
      <c r="H607" s="4" t="str">
        <f>VLOOKUP(FACT_INCLUDES[[#This Row],[Order ID]], ORDERS[], 5)</f>
        <v>AXN2878@gmail.com</v>
      </c>
      <c r="I607" s="4">
        <f>VLOOKUP(FACT_INCLUDES[[#This Row],[Order ID]], ORDERS[], 6)</f>
        <v>19</v>
      </c>
      <c r="J607" s="54">
        <f>VLOOKUP(FACT_INCLUDES[[#This Row],[Order ID]], ORDERS[], 7)</f>
        <v>0</v>
      </c>
      <c r="K607" s="33">
        <v>0</v>
      </c>
      <c r="L607" s="4">
        <f>VLOOKUP(FACT_INCLUDES[[#This Row],[DW Version]], VERSIONS[], 2)</f>
        <v>74</v>
      </c>
      <c r="M607" s="4">
        <f>VLOOKUP(FACT_INCLUDES[[#This Row],[DW Version]], VERSIONS[], 3)</f>
        <v>5</v>
      </c>
      <c r="N607" s="4" t="str">
        <f>VLOOKUP(FACT_INCLUDES[[#This Row],[DW Version]], VERSIONS[], 4)</f>
        <v>white</v>
      </c>
      <c r="O607" s="51">
        <f>VLOOKUP(FACT_INCLUDES[[#This Row],[DW Version]], VERSIONS[], 5)</f>
        <v>337.98617333226679</v>
      </c>
      <c r="P607" s="4" t="str">
        <f>VLOOKUP(FACT_INCLUDES[[#This Row],[DW Version]], VERSIONS[], 6)</f>
        <v>Nike Soccer Ball</v>
      </c>
      <c r="Q607" s="4" t="str">
        <f>VLOOKUP(FACT_INCLUDES[[#This Row],[DW Version]], VERSIONS[], 7)</f>
        <v>Sport Equipment</v>
      </c>
      <c r="R607" s="51">
        <f>FACT_INCLUDES[[#This Row],[Version Price]]*FACT_INCLUDES[[#This Row],[Quantity]]</f>
        <v>1351.9446933290671</v>
      </c>
      <c r="S607" s="51">
        <f>FACT_INCLUDES[[#This Row],[Amount]]*(1-FACT_INCLUDES[[#This Row],[Order Discount]])</f>
        <v>1351.9446933290671</v>
      </c>
      <c r="T607" s="51">
        <f t="shared" si="9"/>
        <v>1351.9446933290671</v>
      </c>
      <c r="U607" s="57">
        <f>FACT_INCLUDES[[#This Row],[Income]]/FACT_INCLUDES[[#This Row],[Total Order Income]]</f>
        <v>1</v>
      </c>
      <c r="V607" s="33">
        <f>IF(FACT_INCLUDES[[#This Row],[Order Gap]]&gt;10, 1, 0)/COUNTIFS(FACT_INCLUDES[Order ID], FACT_INCLUDES[[#This Row],[Order ID]])</f>
        <v>0</v>
      </c>
      <c r="W607" s="33">
        <f>IF(FACT_INCLUDES[[#This Row],[Order Type]]="Online", 1, 0)/COUNTIFS(FACT_INCLUDES[Order ID], FACT_INCLUDES[[#This Row],[Order ID]])</f>
        <v>0</v>
      </c>
      <c r="X607" s="52">
        <v>626.32105503059074</v>
      </c>
      <c r="Y607" s="52">
        <v>565.07788031830091</v>
      </c>
      <c r="Z607" s="64">
        <f>IF(FACT_INCLUDES[[#This Row],[Order Type]]="Online", 1, 0)*FACT_INCLUDES[[#This Row],[Income]]</f>
        <v>0</v>
      </c>
    </row>
    <row r="608" spans="1:26" x14ac:dyDescent="0.3">
      <c r="A608" s="4">
        <v>995</v>
      </c>
      <c r="B608" s="4">
        <v>499</v>
      </c>
      <c r="C608" s="4">
        <v>279</v>
      </c>
      <c r="D608" s="58">
        <v>2</v>
      </c>
      <c r="E608" s="28">
        <f>VLOOKUP(FACT_INCLUDES[[#This Row],[Order ID]], ORDERS[], 2)</f>
        <v>40598.13367769769</v>
      </c>
      <c r="F608" s="28">
        <f>VLOOKUP(FACT_INCLUDES[[#This Row],[Order ID]], ORDERS[], 3)</f>
        <v>40599.13367769769</v>
      </c>
      <c r="G608" s="4" t="str">
        <f>VLOOKUP(FACT_INCLUDES[[#This Row],[Order ID]], ORDERS[], 4)</f>
        <v>Online</v>
      </c>
      <c r="H608" s="4" t="str">
        <f>VLOOKUP(FACT_INCLUDES[[#This Row],[Order ID]], ORDERS[], 5)</f>
        <v>XSQ8658@gmail.com</v>
      </c>
      <c r="I608" s="4">
        <f>VLOOKUP(FACT_INCLUDES[[#This Row],[Order ID]], ORDERS[], 6)</f>
        <v>0</v>
      </c>
      <c r="J608" s="54">
        <f>VLOOKUP(FACT_INCLUDES[[#This Row],[Order ID]], ORDERS[], 7)</f>
        <v>0</v>
      </c>
      <c r="K608" s="33">
        <v>1</v>
      </c>
      <c r="L608" s="4">
        <f>VLOOKUP(FACT_INCLUDES[[#This Row],[DW Version]], VERSIONS[], 2)</f>
        <v>27</v>
      </c>
      <c r="M608" s="4">
        <f>VLOOKUP(FACT_INCLUDES[[#This Row],[DW Version]], VERSIONS[], 3)</f>
        <v>10</v>
      </c>
      <c r="N608" s="4" t="str">
        <f>VLOOKUP(FACT_INCLUDES[[#This Row],[DW Version]], VERSIONS[], 4)</f>
        <v>blue</v>
      </c>
      <c r="O608" s="51">
        <f>VLOOKUP(FACT_INCLUDES[[#This Row],[DW Version]], VERSIONS[], 5)</f>
        <v>335.42616604663164</v>
      </c>
      <c r="P608" s="4" t="str">
        <f>VLOOKUP(FACT_INCLUDES[[#This Row],[DW Version]], VERSIONS[], 6)</f>
        <v>Structure</v>
      </c>
      <c r="Q608" s="4" t="str">
        <f>VLOOKUP(FACT_INCLUDES[[#This Row],[DW Version]], VERSIONS[], 7)</f>
        <v>Shoe</v>
      </c>
      <c r="R608" s="51">
        <f>FACT_INCLUDES[[#This Row],[Version Price]]*FACT_INCLUDES[[#This Row],[Quantity]]</f>
        <v>670.85233209326327</v>
      </c>
      <c r="S608" s="51">
        <f>FACT_INCLUDES[[#This Row],[Amount]]*(1-FACT_INCLUDES[[#This Row],[Order Discount]])</f>
        <v>670.85233209326327</v>
      </c>
      <c r="T608" s="51">
        <f t="shared" si="9"/>
        <v>2616.8017901381118</v>
      </c>
      <c r="U608" s="57">
        <f>FACT_INCLUDES[[#This Row],[Income]]/FACT_INCLUDES[[#This Row],[Total Order Income]]</f>
        <v>0.25636344893277396</v>
      </c>
      <c r="V608" s="33">
        <f>IF(FACT_INCLUDES[[#This Row],[Order Gap]]&gt;10, 1, 0)/COUNTIFS(FACT_INCLUDES[Order ID], FACT_INCLUDES[[#This Row],[Order ID]])</f>
        <v>0</v>
      </c>
      <c r="W608" s="33">
        <f>IF(FACT_INCLUDES[[#This Row],[Order Type]]="Online", 1, 0)/COUNTIFS(FACT_INCLUDES[Order ID], FACT_INCLUDES[[#This Row],[Order ID]])</f>
        <v>0.33333333333333331</v>
      </c>
      <c r="X608" s="52">
        <v>626.32105503059074</v>
      </c>
      <c r="Y608" s="52">
        <v>565.07788031830091</v>
      </c>
      <c r="Z608" s="64">
        <f>IF(FACT_INCLUDES[[#This Row],[Order Type]]="Online", 1, 0)*FACT_INCLUDES[[#This Row],[Income]]</f>
        <v>670.85233209326327</v>
      </c>
    </row>
    <row r="609" spans="1:26" x14ac:dyDescent="0.3">
      <c r="A609" s="4">
        <v>996</v>
      </c>
      <c r="B609" s="4">
        <v>499</v>
      </c>
      <c r="C609" s="4">
        <v>371</v>
      </c>
      <c r="D609" s="58">
        <v>3</v>
      </c>
      <c r="E609" s="28">
        <f>VLOOKUP(FACT_INCLUDES[[#This Row],[Order ID]], ORDERS[], 2)</f>
        <v>40598.13367769769</v>
      </c>
      <c r="F609" s="28">
        <f>VLOOKUP(FACT_INCLUDES[[#This Row],[Order ID]], ORDERS[], 3)</f>
        <v>40599.13367769769</v>
      </c>
      <c r="G609" s="4" t="str">
        <f>VLOOKUP(FACT_INCLUDES[[#This Row],[Order ID]], ORDERS[], 4)</f>
        <v>Online</v>
      </c>
      <c r="H609" s="4" t="str">
        <f>VLOOKUP(FACT_INCLUDES[[#This Row],[Order ID]], ORDERS[], 5)</f>
        <v>XSQ8658@gmail.com</v>
      </c>
      <c r="I609" s="4">
        <f>VLOOKUP(FACT_INCLUDES[[#This Row],[Order ID]], ORDERS[], 6)</f>
        <v>0</v>
      </c>
      <c r="J609" s="54">
        <f>VLOOKUP(FACT_INCLUDES[[#This Row],[Order ID]], ORDERS[], 7)</f>
        <v>0</v>
      </c>
      <c r="K609" s="33">
        <v>1</v>
      </c>
      <c r="L609" s="4">
        <f>VLOOKUP(FACT_INCLUDES[[#This Row],[DW Version]], VERSIONS[], 2)</f>
        <v>37</v>
      </c>
      <c r="M609" s="4">
        <f>VLOOKUP(FACT_INCLUDES[[#This Row],[DW Version]], VERSIONS[], 3)</f>
        <v>9</v>
      </c>
      <c r="N609" s="4" t="str">
        <f>VLOOKUP(FACT_INCLUDES[[#This Row],[DW Version]], VERSIONS[], 4)</f>
        <v>black</v>
      </c>
      <c r="O609" s="51">
        <f>VLOOKUP(FACT_INCLUDES[[#This Row],[DW Version]], VERSIONS[], 5)</f>
        <v>97.256299473123249</v>
      </c>
      <c r="P609" s="4" t="str">
        <f>VLOOKUP(FACT_INCLUDES[[#This Row],[DW Version]], VERSIONS[], 6)</f>
        <v>Air Zoom Winflo</v>
      </c>
      <c r="Q609" s="4" t="str">
        <f>VLOOKUP(FACT_INCLUDES[[#This Row],[DW Version]], VERSIONS[], 7)</f>
        <v>Shoe</v>
      </c>
      <c r="R609" s="51">
        <f>FACT_INCLUDES[[#This Row],[Version Price]]*FACT_INCLUDES[[#This Row],[Quantity]]</f>
        <v>291.76889841936975</v>
      </c>
      <c r="S609" s="51">
        <f>FACT_INCLUDES[[#This Row],[Amount]]*(1-FACT_INCLUDES[[#This Row],[Order Discount]])</f>
        <v>291.76889841936975</v>
      </c>
      <c r="T609" s="51">
        <f t="shared" si="9"/>
        <v>2616.8017901381118</v>
      </c>
      <c r="U609" s="57">
        <f>FACT_INCLUDES[[#This Row],[Income]]/FACT_INCLUDES[[#This Row],[Total Order Income]]</f>
        <v>0.11149827989225371</v>
      </c>
      <c r="V609" s="33">
        <f>IF(FACT_INCLUDES[[#This Row],[Order Gap]]&gt;10, 1, 0)/COUNTIFS(FACT_INCLUDES[Order ID], FACT_INCLUDES[[#This Row],[Order ID]])</f>
        <v>0</v>
      </c>
      <c r="W609" s="33">
        <f>IF(FACT_INCLUDES[[#This Row],[Order Type]]="Online", 1, 0)/COUNTIFS(FACT_INCLUDES[Order ID], FACT_INCLUDES[[#This Row],[Order ID]])</f>
        <v>0.33333333333333331</v>
      </c>
      <c r="X609" s="52">
        <v>626.32105503059074</v>
      </c>
      <c r="Y609" s="52">
        <v>565.07788031830091</v>
      </c>
      <c r="Z609" s="64">
        <f>IF(FACT_INCLUDES[[#This Row],[Order Type]]="Online", 1, 0)*FACT_INCLUDES[[#This Row],[Income]]</f>
        <v>291.76889841936975</v>
      </c>
    </row>
    <row r="610" spans="1:26" x14ac:dyDescent="0.3">
      <c r="A610" s="4">
        <v>997</v>
      </c>
      <c r="B610" s="4">
        <v>499</v>
      </c>
      <c r="C610" s="4">
        <v>497</v>
      </c>
      <c r="D610" s="58">
        <v>5</v>
      </c>
      <c r="E610" s="28">
        <f>VLOOKUP(FACT_INCLUDES[[#This Row],[Order ID]], ORDERS[], 2)</f>
        <v>40598.13367769769</v>
      </c>
      <c r="F610" s="28">
        <f>VLOOKUP(FACT_INCLUDES[[#This Row],[Order ID]], ORDERS[], 3)</f>
        <v>40599.13367769769</v>
      </c>
      <c r="G610" s="4" t="str">
        <f>VLOOKUP(FACT_INCLUDES[[#This Row],[Order ID]], ORDERS[], 4)</f>
        <v>Online</v>
      </c>
      <c r="H610" s="4" t="str">
        <f>VLOOKUP(FACT_INCLUDES[[#This Row],[Order ID]], ORDERS[], 5)</f>
        <v>XSQ8658@gmail.com</v>
      </c>
      <c r="I610" s="4">
        <f>VLOOKUP(FACT_INCLUDES[[#This Row],[Order ID]], ORDERS[], 6)</f>
        <v>0</v>
      </c>
      <c r="J610" s="54">
        <f>VLOOKUP(FACT_INCLUDES[[#This Row],[Order ID]], ORDERS[], 7)</f>
        <v>0</v>
      </c>
      <c r="K610" s="33">
        <v>1</v>
      </c>
      <c r="L610" s="4">
        <f>VLOOKUP(FACT_INCLUDES[[#This Row],[DW Version]], VERSIONS[], 2)</f>
        <v>52</v>
      </c>
      <c r="M610" s="4">
        <f>VLOOKUP(FACT_INCLUDES[[#This Row],[DW Version]], VERSIONS[], 3)</f>
        <v>5.5</v>
      </c>
      <c r="N610" s="4" t="str">
        <f>VLOOKUP(FACT_INCLUDES[[#This Row],[DW Version]], VERSIONS[], 4)</f>
        <v>yellow</v>
      </c>
      <c r="O610" s="51">
        <f>VLOOKUP(FACT_INCLUDES[[#This Row],[DW Version]], VERSIONS[], 5)</f>
        <v>330.83611192509579</v>
      </c>
      <c r="P610" s="4" t="str">
        <f>VLOOKUP(FACT_INCLUDES[[#This Row],[DW Version]], VERSIONS[], 6)</f>
        <v>Tech Fleece Jogger</v>
      </c>
      <c r="Q610" s="4" t="str">
        <f>VLOOKUP(FACT_INCLUDES[[#This Row],[DW Version]], VERSIONS[], 7)</f>
        <v>Apparel</v>
      </c>
      <c r="R610" s="51">
        <f>FACT_INCLUDES[[#This Row],[Version Price]]*FACT_INCLUDES[[#This Row],[Quantity]]</f>
        <v>1654.180559625479</v>
      </c>
      <c r="S610" s="51">
        <f>FACT_INCLUDES[[#This Row],[Amount]]*(1-FACT_INCLUDES[[#This Row],[Order Discount]])</f>
        <v>1654.180559625479</v>
      </c>
      <c r="T610" s="51">
        <f t="shared" si="9"/>
        <v>2616.8017901381118</v>
      </c>
      <c r="U610" s="57">
        <f>FACT_INCLUDES[[#This Row],[Income]]/FACT_INCLUDES[[#This Row],[Total Order Income]]</f>
        <v>0.63213827117497245</v>
      </c>
      <c r="V610" s="33">
        <f>IF(FACT_INCLUDES[[#This Row],[Order Gap]]&gt;10, 1, 0)/COUNTIFS(FACT_INCLUDES[Order ID], FACT_INCLUDES[[#This Row],[Order ID]])</f>
        <v>0</v>
      </c>
      <c r="W610" s="33">
        <f>IF(FACT_INCLUDES[[#This Row],[Order Type]]="Online", 1, 0)/COUNTIFS(FACT_INCLUDES[Order ID], FACT_INCLUDES[[#This Row],[Order ID]])</f>
        <v>0.33333333333333331</v>
      </c>
      <c r="X610" s="52">
        <v>626.32105503059074</v>
      </c>
      <c r="Y610" s="52">
        <v>565.07788031830091</v>
      </c>
      <c r="Z610" s="64">
        <f>IF(FACT_INCLUDES[[#This Row],[Order Type]]="Online", 1, 0)*FACT_INCLUDES[[#This Row],[Income]]</f>
        <v>1654.180559625479</v>
      </c>
    </row>
    <row r="611" spans="1:26" x14ac:dyDescent="0.3">
      <c r="A611" s="4">
        <v>1038</v>
      </c>
      <c r="B611" s="4">
        <v>521</v>
      </c>
      <c r="C611" s="4">
        <v>516</v>
      </c>
      <c r="D611" s="58">
        <v>3</v>
      </c>
      <c r="E611" s="28">
        <f>VLOOKUP(FACT_INCLUDES[[#This Row],[Order ID]], ORDERS[], 2)</f>
        <v>40895.513973648907</v>
      </c>
      <c r="F611" s="28">
        <f>VLOOKUP(FACT_INCLUDES[[#This Row],[Order ID]], ORDERS[], 3)</f>
        <v>40895.513973648907</v>
      </c>
      <c r="G611" s="4" t="str">
        <f>VLOOKUP(FACT_INCLUDES[[#This Row],[Order ID]], ORDERS[], 4)</f>
        <v>In-Store</v>
      </c>
      <c r="H611" s="4" t="str">
        <f>VLOOKUP(FACT_INCLUDES[[#This Row],[Order ID]], ORDERS[], 5)</f>
        <v>RMC9204@gmail.com</v>
      </c>
      <c r="I611" s="4">
        <f>VLOOKUP(FACT_INCLUDES[[#This Row],[Order ID]], ORDERS[], 6)</f>
        <v>17</v>
      </c>
      <c r="J611" s="54">
        <f>VLOOKUP(FACT_INCLUDES[[#This Row],[Order ID]], ORDERS[], 7)</f>
        <v>0</v>
      </c>
      <c r="K611" s="33">
        <v>0</v>
      </c>
      <c r="L611" s="4">
        <f>VLOOKUP(FACT_INCLUDES[[#This Row],[DW Version]], VERSIONS[], 2)</f>
        <v>54</v>
      </c>
      <c r="M611" s="4">
        <f>VLOOKUP(FACT_INCLUDES[[#This Row],[DW Version]], VERSIONS[], 3)</f>
        <v>4</v>
      </c>
      <c r="N611" s="4" t="str">
        <f>VLOOKUP(FACT_INCLUDES[[#This Row],[DW Version]], VERSIONS[], 4)</f>
        <v>white</v>
      </c>
      <c r="O611" s="51">
        <f>VLOOKUP(FACT_INCLUDES[[#This Row],[DW Version]], VERSIONS[], 5)</f>
        <v>78.450742180499105</v>
      </c>
      <c r="P611" s="4" t="str">
        <f>VLOOKUP(FACT_INCLUDES[[#This Row],[DW Version]], VERSIONS[], 6)</f>
        <v>Legend React</v>
      </c>
      <c r="Q611" s="4" t="str">
        <f>VLOOKUP(FACT_INCLUDES[[#This Row],[DW Version]], VERSIONS[], 7)</f>
        <v>Shoe</v>
      </c>
      <c r="R611" s="51">
        <f>FACT_INCLUDES[[#This Row],[Version Price]]*FACT_INCLUDES[[#This Row],[Quantity]]</f>
        <v>235.35222654149732</v>
      </c>
      <c r="S611" s="51">
        <f>FACT_INCLUDES[[#This Row],[Amount]]*(1-FACT_INCLUDES[[#This Row],[Order Discount]])</f>
        <v>235.35222654149732</v>
      </c>
      <c r="T611" s="51">
        <f t="shared" si="9"/>
        <v>313.93321004177972</v>
      </c>
      <c r="U611" s="57">
        <f>FACT_INCLUDES[[#This Row],[Income]]/FACT_INCLUDES[[#This Row],[Total Order Income]]</f>
        <v>0.74968884786090495</v>
      </c>
      <c r="V611" s="33">
        <f>IF(FACT_INCLUDES[[#This Row],[Order Gap]]&gt;10, 1, 0)/COUNTIFS(FACT_INCLUDES[Order ID], FACT_INCLUDES[[#This Row],[Order ID]])</f>
        <v>0</v>
      </c>
      <c r="W611" s="33">
        <f>IF(FACT_INCLUDES[[#This Row],[Order Type]]="Online", 1, 0)/COUNTIFS(FACT_INCLUDES[Order ID], FACT_INCLUDES[[#This Row],[Order ID]])</f>
        <v>0</v>
      </c>
      <c r="X611" s="52">
        <v>626.32105503059074</v>
      </c>
      <c r="Y611" s="52">
        <v>565.07788031830091</v>
      </c>
      <c r="Z611" s="64">
        <f>IF(FACT_INCLUDES[[#This Row],[Order Type]]="Online", 1, 0)*FACT_INCLUDES[[#This Row],[Income]]</f>
        <v>0</v>
      </c>
    </row>
    <row r="612" spans="1:26" x14ac:dyDescent="0.3">
      <c r="A612" s="4">
        <v>1039</v>
      </c>
      <c r="B612" s="4">
        <v>521</v>
      </c>
      <c r="C612" s="4">
        <v>912</v>
      </c>
      <c r="D612" s="58">
        <v>2</v>
      </c>
      <c r="E612" s="28">
        <f>VLOOKUP(FACT_INCLUDES[[#This Row],[Order ID]], ORDERS[], 2)</f>
        <v>40895.513973648907</v>
      </c>
      <c r="F612" s="28">
        <f>VLOOKUP(FACT_INCLUDES[[#This Row],[Order ID]], ORDERS[], 3)</f>
        <v>40895.513973648907</v>
      </c>
      <c r="G612" s="4" t="str">
        <f>VLOOKUP(FACT_INCLUDES[[#This Row],[Order ID]], ORDERS[], 4)</f>
        <v>In-Store</v>
      </c>
      <c r="H612" s="4" t="str">
        <f>VLOOKUP(FACT_INCLUDES[[#This Row],[Order ID]], ORDERS[], 5)</f>
        <v>RMC9204@gmail.com</v>
      </c>
      <c r="I612" s="4">
        <f>VLOOKUP(FACT_INCLUDES[[#This Row],[Order ID]], ORDERS[], 6)</f>
        <v>17</v>
      </c>
      <c r="J612" s="54">
        <f>VLOOKUP(FACT_INCLUDES[[#This Row],[Order ID]], ORDERS[], 7)</f>
        <v>0</v>
      </c>
      <c r="K612" s="33">
        <v>0</v>
      </c>
      <c r="L612" s="4">
        <f>VLOOKUP(FACT_INCLUDES[[#This Row],[DW Version]], VERSIONS[], 2)</f>
        <v>93</v>
      </c>
      <c r="M612" s="4">
        <f>VLOOKUP(FACT_INCLUDES[[#This Row],[DW Version]], VERSIONS[], 3)</f>
        <v>5.5</v>
      </c>
      <c r="N612" s="4" t="str">
        <f>VLOOKUP(FACT_INCLUDES[[#This Row],[DW Version]], VERSIONS[], 4)</f>
        <v>white</v>
      </c>
      <c r="O612" s="51">
        <f>VLOOKUP(FACT_INCLUDES[[#This Row],[DW Version]], VERSIONS[], 5)</f>
        <v>39.2904917501412</v>
      </c>
      <c r="P612" s="4" t="str">
        <f>VLOOKUP(FACT_INCLUDES[[#This Row],[DW Version]], VERSIONS[], 6)</f>
        <v>Therma Training Top</v>
      </c>
      <c r="Q612" s="4" t="str">
        <f>VLOOKUP(FACT_INCLUDES[[#This Row],[DW Version]], VERSIONS[], 7)</f>
        <v>Apparel</v>
      </c>
      <c r="R612" s="51">
        <f>FACT_INCLUDES[[#This Row],[Version Price]]*FACT_INCLUDES[[#This Row],[Quantity]]</f>
        <v>78.5809835002824</v>
      </c>
      <c r="S612" s="51">
        <f>FACT_INCLUDES[[#This Row],[Amount]]*(1-FACT_INCLUDES[[#This Row],[Order Discount]])</f>
        <v>78.5809835002824</v>
      </c>
      <c r="T612" s="51">
        <f t="shared" si="9"/>
        <v>313.93321004177972</v>
      </c>
      <c r="U612" s="57">
        <f>FACT_INCLUDES[[#This Row],[Income]]/FACT_INCLUDES[[#This Row],[Total Order Income]]</f>
        <v>0.25031115213909505</v>
      </c>
      <c r="V612" s="33">
        <f>IF(FACT_INCLUDES[[#This Row],[Order Gap]]&gt;10, 1, 0)/COUNTIFS(FACT_INCLUDES[Order ID], FACT_INCLUDES[[#This Row],[Order ID]])</f>
        <v>0</v>
      </c>
      <c r="W612" s="33">
        <f>IF(FACT_INCLUDES[[#This Row],[Order Type]]="Online", 1, 0)/COUNTIFS(FACT_INCLUDES[Order ID], FACT_INCLUDES[[#This Row],[Order ID]])</f>
        <v>0</v>
      </c>
      <c r="X612" s="52">
        <v>626.32105503059074</v>
      </c>
      <c r="Y612" s="52">
        <v>565.07788031830091</v>
      </c>
      <c r="Z612" s="64">
        <f>IF(FACT_INCLUDES[[#This Row],[Order Type]]="Online", 1, 0)*FACT_INCLUDES[[#This Row],[Income]]</f>
        <v>0</v>
      </c>
    </row>
    <row r="613" spans="1:26" x14ac:dyDescent="0.3">
      <c r="A613" s="4">
        <v>1057</v>
      </c>
      <c r="B613" s="4">
        <v>532</v>
      </c>
      <c r="C613" s="4">
        <v>282</v>
      </c>
      <c r="D613" s="58">
        <v>3</v>
      </c>
      <c r="E613" s="28">
        <f>VLOOKUP(FACT_INCLUDES[[#This Row],[Order ID]], ORDERS[], 2)</f>
        <v>40649.530414451423</v>
      </c>
      <c r="F613" s="28">
        <f>VLOOKUP(FACT_INCLUDES[[#This Row],[Order ID]], ORDERS[], 3)</f>
        <v>40654.530414451423</v>
      </c>
      <c r="G613" s="4" t="str">
        <f>VLOOKUP(FACT_INCLUDES[[#This Row],[Order ID]], ORDERS[], 4)</f>
        <v>Online</v>
      </c>
      <c r="H613" s="4" t="str">
        <f>VLOOKUP(FACT_INCLUDES[[#This Row],[Order ID]], ORDERS[], 5)</f>
        <v>DTY5844@gmail.com</v>
      </c>
      <c r="I613" s="4">
        <f>VLOOKUP(FACT_INCLUDES[[#This Row],[Order ID]], ORDERS[], 6)</f>
        <v>0</v>
      </c>
      <c r="J613" s="54">
        <f>VLOOKUP(FACT_INCLUDES[[#This Row],[Order ID]], ORDERS[], 7)</f>
        <v>0</v>
      </c>
      <c r="K613" s="33">
        <v>5</v>
      </c>
      <c r="L613" s="4">
        <f>VLOOKUP(FACT_INCLUDES[[#This Row],[DW Version]], VERSIONS[], 2)</f>
        <v>27</v>
      </c>
      <c r="M613" s="4">
        <f>VLOOKUP(FACT_INCLUDES[[#This Row],[DW Version]], VERSIONS[], 3)</f>
        <v>11.5</v>
      </c>
      <c r="N613" s="4" t="str">
        <f>VLOOKUP(FACT_INCLUDES[[#This Row],[DW Version]], VERSIONS[], 4)</f>
        <v>white</v>
      </c>
      <c r="O613" s="51">
        <f>VLOOKUP(FACT_INCLUDES[[#This Row],[DW Version]], VERSIONS[], 5)</f>
        <v>79.726792777182794</v>
      </c>
      <c r="P613" s="4" t="str">
        <f>VLOOKUP(FACT_INCLUDES[[#This Row],[DW Version]], VERSIONS[], 6)</f>
        <v>Structure</v>
      </c>
      <c r="Q613" s="4" t="str">
        <f>VLOOKUP(FACT_INCLUDES[[#This Row],[DW Version]], VERSIONS[], 7)</f>
        <v>Shoe</v>
      </c>
      <c r="R613" s="51">
        <f>FACT_INCLUDES[[#This Row],[Version Price]]*FACT_INCLUDES[[#This Row],[Quantity]]</f>
        <v>239.18037833154838</v>
      </c>
      <c r="S613" s="51">
        <f>FACT_INCLUDES[[#This Row],[Amount]]*(1-FACT_INCLUDES[[#This Row],[Order Discount]])</f>
        <v>239.18037833154838</v>
      </c>
      <c r="T613" s="51">
        <f t="shared" si="9"/>
        <v>1481.8948279210499</v>
      </c>
      <c r="U613" s="57">
        <f>FACT_INCLUDES[[#This Row],[Income]]/FACT_INCLUDES[[#This Row],[Total Order Income]]</f>
        <v>0.16140172286524174</v>
      </c>
      <c r="V613" s="33">
        <f>IF(FACT_INCLUDES[[#This Row],[Order Gap]]&gt;10, 1, 0)/COUNTIFS(FACT_INCLUDES[Order ID], FACT_INCLUDES[[#This Row],[Order ID]])</f>
        <v>0</v>
      </c>
      <c r="W613" s="33">
        <f>IF(FACT_INCLUDES[[#This Row],[Order Type]]="Online", 1, 0)/COUNTIFS(FACT_INCLUDES[Order ID], FACT_INCLUDES[[#This Row],[Order ID]])</f>
        <v>0.5</v>
      </c>
      <c r="X613" s="52">
        <v>626.32105503059074</v>
      </c>
      <c r="Y613" s="52">
        <v>565.07788031830091</v>
      </c>
      <c r="Z613" s="64">
        <f>IF(FACT_INCLUDES[[#This Row],[Order Type]]="Online", 1, 0)*FACT_INCLUDES[[#This Row],[Income]]</f>
        <v>239.18037833154838</v>
      </c>
    </row>
    <row r="614" spans="1:26" x14ac:dyDescent="0.3">
      <c r="A614" s="4">
        <v>1058</v>
      </c>
      <c r="B614" s="4">
        <v>532</v>
      </c>
      <c r="C614" s="4">
        <v>953</v>
      </c>
      <c r="D614" s="58">
        <v>4</v>
      </c>
      <c r="E614" s="28">
        <f>VLOOKUP(FACT_INCLUDES[[#This Row],[Order ID]], ORDERS[], 2)</f>
        <v>40649.530414451423</v>
      </c>
      <c r="F614" s="28">
        <f>VLOOKUP(FACT_INCLUDES[[#This Row],[Order ID]], ORDERS[], 3)</f>
        <v>40654.530414451423</v>
      </c>
      <c r="G614" s="4" t="str">
        <f>VLOOKUP(FACT_INCLUDES[[#This Row],[Order ID]], ORDERS[], 4)</f>
        <v>Online</v>
      </c>
      <c r="H614" s="4" t="str">
        <f>VLOOKUP(FACT_INCLUDES[[#This Row],[Order ID]], ORDERS[], 5)</f>
        <v>DTY5844@gmail.com</v>
      </c>
      <c r="I614" s="4">
        <f>VLOOKUP(FACT_INCLUDES[[#This Row],[Order ID]], ORDERS[], 6)</f>
        <v>0</v>
      </c>
      <c r="J614" s="54">
        <f>VLOOKUP(FACT_INCLUDES[[#This Row],[Order ID]], ORDERS[], 7)</f>
        <v>0</v>
      </c>
      <c r="K614" s="33">
        <v>5</v>
      </c>
      <c r="L614" s="4">
        <f>VLOOKUP(FACT_INCLUDES[[#This Row],[DW Version]], VERSIONS[], 2)</f>
        <v>97</v>
      </c>
      <c r="M614" s="4">
        <f>VLOOKUP(FACT_INCLUDES[[#This Row],[DW Version]], VERSIONS[], 3)</f>
        <v>7.5</v>
      </c>
      <c r="N614" s="4" t="str">
        <f>VLOOKUP(FACT_INCLUDES[[#This Row],[DW Version]], VERSIONS[], 4)</f>
        <v>white</v>
      </c>
      <c r="O614" s="51">
        <f>VLOOKUP(FACT_INCLUDES[[#This Row],[DW Version]], VERSIONS[], 5)</f>
        <v>310.67861239737539</v>
      </c>
      <c r="P614" s="4" t="str">
        <f>VLOOKUP(FACT_INCLUDES[[#This Row],[DW Version]], VERSIONS[], 6)</f>
        <v>Nike Socks</v>
      </c>
      <c r="Q614" s="4" t="str">
        <f>VLOOKUP(FACT_INCLUDES[[#This Row],[DW Version]], VERSIONS[], 7)</f>
        <v>Accessories</v>
      </c>
      <c r="R614" s="51">
        <f>FACT_INCLUDES[[#This Row],[Version Price]]*FACT_INCLUDES[[#This Row],[Quantity]]</f>
        <v>1242.7144495895016</v>
      </c>
      <c r="S614" s="51">
        <f>FACT_INCLUDES[[#This Row],[Amount]]*(1-FACT_INCLUDES[[#This Row],[Order Discount]])</f>
        <v>1242.7144495895016</v>
      </c>
      <c r="T614" s="51">
        <f t="shared" si="9"/>
        <v>1481.8948279210499</v>
      </c>
      <c r="U614" s="57">
        <f>FACT_INCLUDES[[#This Row],[Income]]/FACT_INCLUDES[[#This Row],[Total Order Income]]</f>
        <v>0.83859827713475832</v>
      </c>
      <c r="V614" s="33">
        <f>IF(FACT_INCLUDES[[#This Row],[Order Gap]]&gt;10, 1, 0)/COUNTIFS(FACT_INCLUDES[Order ID], FACT_INCLUDES[[#This Row],[Order ID]])</f>
        <v>0</v>
      </c>
      <c r="W614" s="33">
        <f>IF(FACT_INCLUDES[[#This Row],[Order Type]]="Online", 1, 0)/COUNTIFS(FACT_INCLUDES[Order ID], FACT_INCLUDES[[#This Row],[Order ID]])</f>
        <v>0.5</v>
      </c>
      <c r="X614" s="52">
        <v>626.32105503059074</v>
      </c>
      <c r="Y614" s="52">
        <v>565.07788031830091</v>
      </c>
      <c r="Z614" s="64">
        <f>IF(FACT_INCLUDES[[#This Row],[Order Type]]="Online", 1, 0)*FACT_INCLUDES[[#This Row],[Income]]</f>
        <v>1242.7144495895016</v>
      </c>
    </row>
    <row r="615" spans="1:26" x14ac:dyDescent="0.3">
      <c r="A615" s="4">
        <v>1082</v>
      </c>
      <c r="B615" s="4">
        <v>545</v>
      </c>
      <c r="C615" s="4">
        <v>640</v>
      </c>
      <c r="D615" s="58">
        <v>5</v>
      </c>
      <c r="E615" s="28">
        <f>VLOOKUP(FACT_INCLUDES[[#This Row],[Order ID]], ORDERS[], 2)</f>
        <v>40690.263280170388</v>
      </c>
      <c r="F615" s="28">
        <f>VLOOKUP(FACT_INCLUDES[[#This Row],[Order ID]], ORDERS[], 3)</f>
        <v>40693.263280170388</v>
      </c>
      <c r="G615" s="4" t="str">
        <f>VLOOKUP(FACT_INCLUDES[[#This Row],[Order ID]], ORDERS[], 4)</f>
        <v>Online</v>
      </c>
      <c r="H615" s="4" t="str">
        <f>VLOOKUP(FACT_INCLUDES[[#This Row],[Order ID]], ORDERS[], 5)</f>
        <v>FZL7058@gmail.com</v>
      </c>
      <c r="I615" s="4">
        <f>VLOOKUP(FACT_INCLUDES[[#This Row],[Order ID]], ORDERS[], 6)</f>
        <v>0</v>
      </c>
      <c r="J615" s="54">
        <f>VLOOKUP(FACT_INCLUDES[[#This Row],[Order ID]], ORDERS[], 7)</f>
        <v>0</v>
      </c>
      <c r="K615" s="33">
        <v>3</v>
      </c>
      <c r="L615" s="4">
        <f>VLOOKUP(FACT_INCLUDES[[#This Row],[DW Version]], VERSIONS[], 2)</f>
        <v>65</v>
      </c>
      <c r="M615" s="4">
        <f>VLOOKUP(FACT_INCLUDES[[#This Row],[DW Version]], VERSIONS[], 3)</f>
        <v>5.5</v>
      </c>
      <c r="N615" s="4" t="str">
        <f>VLOOKUP(FACT_INCLUDES[[#This Row],[DW Version]], VERSIONS[], 4)</f>
        <v>gray</v>
      </c>
      <c r="O615" s="51">
        <f>VLOOKUP(FACT_INCLUDES[[#This Row],[DW Version]], VERSIONS[], 5)</f>
        <v>123.92064828763051</v>
      </c>
      <c r="P615" s="4" t="str">
        <f>VLOOKUP(FACT_INCLUDES[[#This Row],[DW Version]], VERSIONS[], 6)</f>
        <v>Flex Shorts</v>
      </c>
      <c r="Q615" s="4" t="str">
        <f>VLOOKUP(FACT_INCLUDES[[#This Row],[DW Version]], VERSIONS[], 7)</f>
        <v>Apparel</v>
      </c>
      <c r="R615" s="51">
        <f>FACT_INCLUDES[[#This Row],[Version Price]]*FACT_INCLUDES[[#This Row],[Quantity]]</f>
        <v>619.60324143815251</v>
      </c>
      <c r="S615" s="51">
        <f>FACT_INCLUDES[[#This Row],[Amount]]*(1-FACT_INCLUDES[[#This Row],[Order Discount]])</f>
        <v>619.60324143815251</v>
      </c>
      <c r="T615" s="51">
        <f t="shared" si="9"/>
        <v>619.60324143815251</v>
      </c>
      <c r="U615" s="57">
        <f>FACT_INCLUDES[[#This Row],[Income]]/FACT_INCLUDES[[#This Row],[Total Order Income]]</f>
        <v>1</v>
      </c>
      <c r="V615" s="33">
        <f>IF(FACT_INCLUDES[[#This Row],[Order Gap]]&gt;10, 1, 0)/COUNTIFS(FACT_INCLUDES[Order ID], FACT_INCLUDES[[#This Row],[Order ID]])</f>
        <v>0</v>
      </c>
      <c r="W615" s="33">
        <f>IF(FACT_INCLUDES[[#This Row],[Order Type]]="Online", 1, 0)/COUNTIFS(FACT_INCLUDES[Order ID], FACT_INCLUDES[[#This Row],[Order ID]])</f>
        <v>1</v>
      </c>
      <c r="X615" s="52">
        <v>626.32105503059074</v>
      </c>
      <c r="Y615" s="52">
        <v>565.07788031830091</v>
      </c>
      <c r="Z615" s="64">
        <f>IF(FACT_INCLUDES[[#This Row],[Order Type]]="Online", 1, 0)*FACT_INCLUDES[[#This Row],[Income]]</f>
        <v>619.60324143815251</v>
      </c>
    </row>
    <row r="616" spans="1:26" x14ac:dyDescent="0.3">
      <c r="A616" s="4">
        <v>1093</v>
      </c>
      <c r="B616" s="4">
        <v>550</v>
      </c>
      <c r="C616" s="4">
        <v>283</v>
      </c>
      <c r="D616" s="58">
        <v>4</v>
      </c>
      <c r="E616" s="28">
        <f>VLOOKUP(FACT_INCLUDES[[#This Row],[Order ID]], ORDERS[], 2)</f>
        <v>40856.961444813154</v>
      </c>
      <c r="F616" s="28">
        <f>VLOOKUP(FACT_INCLUDES[[#This Row],[Order ID]], ORDERS[], 3)</f>
        <v>40856.961444813154</v>
      </c>
      <c r="G616" s="4" t="str">
        <f>VLOOKUP(FACT_INCLUDES[[#This Row],[Order ID]], ORDERS[], 4)</f>
        <v>In-Store</v>
      </c>
      <c r="H616" s="4" t="str">
        <f>VLOOKUP(FACT_INCLUDES[[#This Row],[Order ID]], ORDERS[], 5)</f>
        <v>LXI5234@gmail.com</v>
      </c>
      <c r="I616" s="4">
        <f>VLOOKUP(FACT_INCLUDES[[#This Row],[Order ID]], ORDERS[], 6)</f>
        <v>30</v>
      </c>
      <c r="J616" s="54">
        <f>VLOOKUP(FACT_INCLUDES[[#This Row],[Order ID]], ORDERS[], 7)</f>
        <v>0</v>
      </c>
      <c r="K616" s="33">
        <v>0</v>
      </c>
      <c r="L616" s="4">
        <f>VLOOKUP(FACT_INCLUDES[[#This Row],[DW Version]], VERSIONS[], 2)</f>
        <v>27</v>
      </c>
      <c r="M616" s="4">
        <f>VLOOKUP(FACT_INCLUDES[[#This Row],[DW Version]], VERSIONS[], 3)</f>
        <v>12.5</v>
      </c>
      <c r="N616" s="4" t="str">
        <f>VLOOKUP(FACT_INCLUDES[[#This Row],[DW Version]], VERSIONS[], 4)</f>
        <v>dark green</v>
      </c>
      <c r="O616" s="51">
        <f>VLOOKUP(FACT_INCLUDES[[#This Row],[DW Version]], VERSIONS[], 5)</f>
        <v>119.04368880697993</v>
      </c>
      <c r="P616" s="4" t="str">
        <f>VLOOKUP(FACT_INCLUDES[[#This Row],[DW Version]], VERSIONS[], 6)</f>
        <v>Structure</v>
      </c>
      <c r="Q616" s="4" t="str">
        <f>VLOOKUP(FACT_INCLUDES[[#This Row],[DW Version]], VERSIONS[], 7)</f>
        <v>Shoe</v>
      </c>
      <c r="R616" s="51">
        <f>FACT_INCLUDES[[#This Row],[Version Price]]*FACT_INCLUDES[[#This Row],[Quantity]]</f>
        <v>476.17475522791972</v>
      </c>
      <c r="S616" s="51">
        <f>FACT_INCLUDES[[#This Row],[Amount]]*(1-FACT_INCLUDES[[#This Row],[Order Discount]])</f>
        <v>476.17475522791972</v>
      </c>
      <c r="T616" s="51">
        <f t="shared" si="9"/>
        <v>2609.8092119613443</v>
      </c>
      <c r="U616" s="57">
        <f>FACT_INCLUDES[[#This Row],[Income]]/FACT_INCLUDES[[#This Row],[Total Order Income]]</f>
        <v>0.1824557722631614</v>
      </c>
      <c r="V616" s="33">
        <f>IF(FACT_INCLUDES[[#This Row],[Order Gap]]&gt;10, 1, 0)/COUNTIFS(FACT_INCLUDES[Order ID], FACT_INCLUDES[[#This Row],[Order ID]])</f>
        <v>0</v>
      </c>
      <c r="W616" s="33">
        <f>IF(FACT_INCLUDES[[#This Row],[Order Type]]="Online", 1, 0)/COUNTIFS(FACT_INCLUDES[Order ID], FACT_INCLUDES[[#This Row],[Order ID]])</f>
        <v>0</v>
      </c>
      <c r="X616" s="52">
        <v>626.32105503059074</v>
      </c>
      <c r="Y616" s="52">
        <v>565.07788031830091</v>
      </c>
      <c r="Z616" s="64">
        <f>IF(FACT_INCLUDES[[#This Row],[Order Type]]="Online", 1, 0)*FACT_INCLUDES[[#This Row],[Income]]</f>
        <v>0</v>
      </c>
    </row>
    <row r="617" spans="1:26" x14ac:dyDescent="0.3">
      <c r="A617" s="4">
        <v>1094</v>
      </c>
      <c r="B617" s="4">
        <v>550</v>
      </c>
      <c r="C617" s="4">
        <v>517</v>
      </c>
      <c r="D617" s="58">
        <v>2</v>
      </c>
      <c r="E617" s="28">
        <f>VLOOKUP(FACT_INCLUDES[[#This Row],[Order ID]], ORDERS[], 2)</f>
        <v>40856.961444813154</v>
      </c>
      <c r="F617" s="28">
        <f>VLOOKUP(FACT_INCLUDES[[#This Row],[Order ID]], ORDERS[], 3)</f>
        <v>40856.961444813154</v>
      </c>
      <c r="G617" s="4" t="str">
        <f>VLOOKUP(FACT_INCLUDES[[#This Row],[Order ID]], ORDERS[], 4)</f>
        <v>In-Store</v>
      </c>
      <c r="H617" s="4" t="str">
        <f>VLOOKUP(FACT_INCLUDES[[#This Row],[Order ID]], ORDERS[], 5)</f>
        <v>LXI5234@gmail.com</v>
      </c>
      <c r="I617" s="4">
        <f>VLOOKUP(FACT_INCLUDES[[#This Row],[Order ID]], ORDERS[], 6)</f>
        <v>30</v>
      </c>
      <c r="J617" s="54">
        <f>VLOOKUP(FACT_INCLUDES[[#This Row],[Order ID]], ORDERS[], 7)</f>
        <v>0</v>
      </c>
      <c r="K617" s="33">
        <v>0</v>
      </c>
      <c r="L617" s="4">
        <f>VLOOKUP(FACT_INCLUDES[[#This Row],[DW Version]], VERSIONS[], 2)</f>
        <v>54</v>
      </c>
      <c r="M617" s="4">
        <f>VLOOKUP(FACT_INCLUDES[[#This Row],[DW Version]], VERSIONS[], 3)</f>
        <v>4.5</v>
      </c>
      <c r="N617" s="4" t="str">
        <f>VLOOKUP(FACT_INCLUDES[[#This Row],[DW Version]], VERSIONS[], 4)</f>
        <v>gold</v>
      </c>
      <c r="O617" s="51">
        <f>VLOOKUP(FACT_INCLUDES[[#This Row],[DW Version]], VERSIONS[], 5)</f>
        <v>367.87268681517025</v>
      </c>
      <c r="P617" s="4" t="str">
        <f>VLOOKUP(FACT_INCLUDES[[#This Row],[DW Version]], VERSIONS[], 6)</f>
        <v>Legend React</v>
      </c>
      <c r="Q617" s="4" t="str">
        <f>VLOOKUP(FACT_INCLUDES[[#This Row],[DW Version]], VERSIONS[], 7)</f>
        <v>Shoe</v>
      </c>
      <c r="R617" s="51">
        <f>FACT_INCLUDES[[#This Row],[Version Price]]*FACT_INCLUDES[[#This Row],[Quantity]]</f>
        <v>735.74537363034051</v>
      </c>
      <c r="S617" s="51">
        <f>FACT_INCLUDES[[#This Row],[Amount]]*(1-FACT_INCLUDES[[#This Row],[Order Discount]])</f>
        <v>735.74537363034051</v>
      </c>
      <c r="T617" s="51">
        <f t="shared" si="9"/>
        <v>2609.8092119613443</v>
      </c>
      <c r="U617" s="57">
        <f>FACT_INCLUDES[[#This Row],[Income]]/FACT_INCLUDES[[#This Row],[Total Order Income]]</f>
        <v>0.28191538686362722</v>
      </c>
      <c r="V617" s="33">
        <f>IF(FACT_INCLUDES[[#This Row],[Order Gap]]&gt;10, 1, 0)/COUNTIFS(FACT_INCLUDES[Order ID], FACT_INCLUDES[[#This Row],[Order ID]])</f>
        <v>0</v>
      </c>
      <c r="W617" s="33">
        <f>IF(FACT_INCLUDES[[#This Row],[Order Type]]="Online", 1, 0)/COUNTIFS(FACT_INCLUDES[Order ID], FACT_INCLUDES[[#This Row],[Order ID]])</f>
        <v>0</v>
      </c>
      <c r="X617" s="52">
        <v>626.32105503059074</v>
      </c>
      <c r="Y617" s="52">
        <v>565.07788031830091</v>
      </c>
      <c r="Z617" s="64">
        <f>IF(FACT_INCLUDES[[#This Row],[Order Type]]="Online", 1, 0)*FACT_INCLUDES[[#This Row],[Income]]</f>
        <v>0</v>
      </c>
    </row>
    <row r="618" spans="1:26" x14ac:dyDescent="0.3">
      <c r="A618" s="4">
        <v>1095</v>
      </c>
      <c r="B618" s="4">
        <v>550</v>
      </c>
      <c r="C618" s="4">
        <v>644</v>
      </c>
      <c r="D618" s="58">
        <v>4</v>
      </c>
      <c r="E618" s="28">
        <f>VLOOKUP(FACT_INCLUDES[[#This Row],[Order ID]], ORDERS[], 2)</f>
        <v>40856.961444813154</v>
      </c>
      <c r="F618" s="28">
        <f>VLOOKUP(FACT_INCLUDES[[#This Row],[Order ID]], ORDERS[], 3)</f>
        <v>40856.961444813154</v>
      </c>
      <c r="G618" s="4" t="str">
        <f>VLOOKUP(FACT_INCLUDES[[#This Row],[Order ID]], ORDERS[], 4)</f>
        <v>In-Store</v>
      </c>
      <c r="H618" s="4" t="str">
        <f>VLOOKUP(FACT_INCLUDES[[#This Row],[Order ID]], ORDERS[], 5)</f>
        <v>LXI5234@gmail.com</v>
      </c>
      <c r="I618" s="4">
        <f>VLOOKUP(FACT_INCLUDES[[#This Row],[Order ID]], ORDERS[], 6)</f>
        <v>30</v>
      </c>
      <c r="J618" s="54">
        <f>VLOOKUP(FACT_INCLUDES[[#This Row],[Order ID]], ORDERS[], 7)</f>
        <v>0</v>
      </c>
      <c r="K618" s="33">
        <v>0</v>
      </c>
      <c r="L618" s="4">
        <f>VLOOKUP(FACT_INCLUDES[[#This Row],[DW Version]], VERSIONS[], 2)</f>
        <v>65</v>
      </c>
      <c r="M618" s="4">
        <f>VLOOKUP(FACT_INCLUDES[[#This Row],[DW Version]], VERSIONS[], 3)</f>
        <v>10.5</v>
      </c>
      <c r="N618" s="4" t="str">
        <f>VLOOKUP(FACT_INCLUDES[[#This Row],[DW Version]], VERSIONS[], 4)</f>
        <v>black</v>
      </c>
      <c r="O618" s="51">
        <f>VLOOKUP(FACT_INCLUDES[[#This Row],[DW Version]], VERSIONS[], 5)</f>
        <v>254.74589769113723</v>
      </c>
      <c r="P618" s="4" t="str">
        <f>VLOOKUP(FACT_INCLUDES[[#This Row],[DW Version]], VERSIONS[], 6)</f>
        <v>Flex Shorts</v>
      </c>
      <c r="Q618" s="4" t="str">
        <f>VLOOKUP(FACT_INCLUDES[[#This Row],[DW Version]], VERSIONS[], 7)</f>
        <v>Apparel</v>
      </c>
      <c r="R618" s="51">
        <f>FACT_INCLUDES[[#This Row],[Version Price]]*FACT_INCLUDES[[#This Row],[Quantity]]</f>
        <v>1018.9835907645489</v>
      </c>
      <c r="S618" s="51">
        <f>FACT_INCLUDES[[#This Row],[Amount]]*(1-FACT_INCLUDES[[#This Row],[Order Discount]])</f>
        <v>1018.9835907645489</v>
      </c>
      <c r="T618" s="51">
        <f t="shared" si="9"/>
        <v>2609.8092119613443</v>
      </c>
      <c r="U618" s="57">
        <f>FACT_INCLUDES[[#This Row],[Income]]/FACT_INCLUDES[[#This Row],[Total Order Income]]</f>
        <v>0.39044370986749427</v>
      </c>
      <c r="V618" s="33">
        <f>IF(FACT_INCLUDES[[#This Row],[Order Gap]]&gt;10, 1, 0)/COUNTIFS(FACT_INCLUDES[Order ID], FACT_INCLUDES[[#This Row],[Order ID]])</f>
        <v>0</v>
      </c>
      <c r="W618" s="33">
        <f>IF(FACT_INCLUDES[[#This Row],[Order Type]]="Online", 1, 0)/COUNTIFS(FACT_INCLUDES[Order ID], FACT_INCLUDES[[#This Row],[Order ID]])</f>
        <v>0</v>
      </c>
      <c r="X618" s="52">
        <v>626.32105503059074</v>
      </c>
      <c r="Y618" s="52">
        <v>565.07788031830091</v>
      </c>
      <c r="Z618" s="64">
        <f>IF(FACT_INCLUDES[[#This Row],[Order Type]]="Online", 1, 0)*FACT_INCLUDES[[#This Row],[Income]]</f>
        <v>0</v>
      </c>
    </row>
    <row r="619" spans="1:26" x14ac:dyDescent="0.3">
      <c r="A619" s="4">
        <v>1096</v>
      </c>
      <c r="B619" s="4">
        <v>550</v>
      </c>
      <c r="C619" s="4">
        <v>792</v>
      </c>
      <c r="D619" s="58">
        <v>5</v>
      </c>
      <c r="E619" s="28">
        <f>VLOOKUP(FACT_INCLUDES[[#This Row],[Order ID]], ORDERS[], 2)</f>
        <v>40856.961444813154</v>
      </c>
      <c r="F619" s="28">
        <f>VLOOKUP(FACT_INCLUDES[[#This Row],[Order ID]], ORDERS[], 3)</f>
        <v>40856.961444813154</v>
      </c>
      <c r="G619" s="4" t="str">
        <f>VLOOKUP(FACT_INCLUDES[[#This Row],[Order ID]], ORDERS[], 4)</f>
        <v>In-Store</v>
      </c>
      <c r="H619" s="4" t="str">
        <f>VLOOKUP(FACT_INCLUDES[[#This Row],[Order ID]], ORDERS[], 5)</f>
        <v>LXI5234@gmail.com</v>
      </c>
      <c r="I619" s="4">
        <f>VLOOKUP(FACT_INCLUDES[[#This Row],[Order ID]], ORDERS[], 6)</f>
        <v>30</v>
      </c>
      <c r="J619" s="54">
        <f>VLOOKUP(FACT_INCLUDES[[#This Row],[Order ID]], ORDERS[], 7)</f>
        <v>0</v>
      </c>
      <c r="K619" s="33">
        <v>0</v>
      </c>
      <c r="L619" s="4">
        <f>VLOOKUP(FACT_INCLUDES[[#This Row],[DW Version]], VERSIONS[], 2)</f>
        <v>81</v>
      </c>
      <c r="M619" s="4">
        <f>VLOOKUP(FACT_INCLUDES[[#This Row],[DW Version]], VERSIONS[], 3)</f>
        <v>6.5</v>
      </c>
      <c r="N619" s="4" t="str">
        <f>VLOOKUP(FACT_INCLUDES[[#This Row],[DW Version]], VERSIONS[], 4)</f>
        <v>white</v>
      </c>
      <c r="O619" s="51">
        <f>VLOOKUP(FACT_INCLUDES[[#This Row],[DW Version]], VERSIONS[], 5)</f>
        <v>75.781098467707054</v>
      </c>
      <c r="P619" s="4" t="str">
        <f>VLOOKUP(FACT_INCLUDES[[#This Row],[DW Version]], VERSIONS[], 6)</f>
        <v>Air Max Fusion</v>
      </c>
      <c r="Q619" s="4" t="str">
        <f>VLOOKUP(FACT_INCLUDES[[#This Row],[DW Version]], VERSIONS[], 7)</f>
        <v>Shoe</v>
      </c>
      <c r="R619" s="51">
        <f>FACT_INCLUDES[[#This Row],[Version Price]]*FACT_INCLUDES[[#This Row],[Quantity]]</f>
        <v>378.90549233853528</v>
      </c>
      <c r="S619" s="51">
        <f>FACT_INCLUDES[[#This Row],[Amount]]*(1-FACT_INCLUDES[[#This Row],[Order Discount]])</f>
        <v>378.90549233853528</v>
      </c>
      <c r="T619" s="51">
        <f t="shared" si="9"/>
        <v>2609.8092119613443</v>
      </c>
      <c r="U619" s="57">
        <f>FACT_INCLUDES[[#This Row],[Income]]/FACT_INCLUDES[[#This Row],[Total Order Income]]</f>
        <v>0.14518513100571717</v>
      </c>
      <c r="V619" s="33">
        <f>IF(FACT_INCLUDES[[#This Row],[Order Gap]]&gt;10, 1, 0)/COUNTIFS(FACT_INCLUDES[Order ID], FACT_INCLUDES[[#This Row],[Order ID]])</f>
        <v>0</v>
      </c>
      <c r="W619" s="33">
        <f>IF(FACT_INCLUDES[[#This Row],[Order Type]]="Online", 1, 0)/COUNTIFS(FACT_INCLUDES[Order ID], FACT_INCLUDES[[#This Row],[Order ID]])</f>
        <v>0</v>
      </c>
      <c r="X619" s="52">
        <v>626.32105503059074</v>
      </c>
      <c r="Y619" s="52">
        <v>565.07788031830091</v>
      </c>
      <c r="Z619" s="64">
        <f>IF(FACT_INCLUDES[[#This Row],[Order Type]]="Online", 1, 0)*FACT_INCLUDES[[#This Row],[Income]]</f>
        <v>0</v>
      </c>
    </row>
    <row r="620" spans="1:26" x14ac:dyDescent="0.3">
      <c r="A620" s="4">
        <v>1128</v>
      </c>
      <c r="B620" s="4">
        <v>569</v>
      </c>
      <c r="C620" s="4">
        <v>909</v>
      </c>
      <c r="D620" s="58">
        <v>5</v>
      </c>
      <c r="E620" s="28">
        <f>VLOOKUP(FACT_INCLUDES[[#This Row],[Order ID]], ORDERS[], 2)</f>
        <v>40810.392343560838</v>
      </c>
      <c r="F620" s="28">
        <f>VLOOKUP(FACT_INCLUDES[[#This Row],[Order ID]], ORDERS[], 3)</f>
        <v>40810.392343560838</v>
      </c>
      <c r="G620" s="4" t="str">
        <f>VLOOKUP(FACT_INCLUDES[[#This Row],[Order ID]], ORDERS[], 4)</f>
        <v>In-Store</v>
      </c>
      <c r="H620" s="4" t="str">
        <f>VLOOKUP(FACT_INCLUDES[[#This Row],[Order ID]], ORDERS[], 5)</f>
        <v>ARW6161@gmail.com</v>
      </c>
      <c r="I620" s="4">
        <f>VLOOKUP(FACT_INCLUDES[[#This Row],[Order ID]], ORDERS[], 6)</f>
        <v>11</v>
      </c>
      <c r="J620" s="54">
        <f>VLOOKUP(FACT_INCLUDES[[#This Row],[Order ID]], ORDERS[], 7)</f>
        <v>0</v>
      </c>
      <c r="K620" s="33">
        <v>0</v>
      </c>
      <c r="L620" s="4">
        <f>VLOOKUP(FACT_INCLUDES[[#This Row],[DW Version]], VERSIONS[], 2)</f>
        <v>93</v>
      </c>
      <c r="M620" s="4">
        <f>VLOOKUP(FACT_INCLUDES[[#This Row],[DW Version]], VERSIONS[], 3)</f>
        <v>5</v>
      </c>
      <c r="N620" s="4" t="str">
        <f>VLOOKUP(FACT_INCLUDES[[#This Row],[DW Version]], VERSIONS[], 4)</f>
        <v>red</v>
      </c>
      <c r="O620" s="51">
        <f>VLOOKUP(FACT_INCLUDES[[#This Row],[DW Version]], VERSIONS[], 5)</f>
        <v>48.321782385630542</v>
      </c>
      <c r="P620" s="4" t="str">
        <f>VLOOKUP(FACT_INCLUDES[[#This Row],[DW Version]], VERSIONS[], 6)</f>
        <v>Therma Training Top</v>
      </c>
      <c r="Q620" s="4" t="str">
        <f>VLOOKUP(FACT_INCLUDES[[#This Row],[DW Version]], VERSIONS[], 7)</f>
        <v>Apparel</v>
      </c>
      <c r="R620" s="51">
        <f>FACT_INCLUDES[[#This Row],[Version Price]]*FACT_INCLUDES[[#This Row],[Quantity]]</f>
        <v>241.60891192815271</v>
      </c>
      <c r="S620" s="51">
        <f>FACT_INCLUDES[[#This Row],[Amount]]*(1-FACT_INCLUDES[[#This Row],[Order Discount]])</f>
        <v>241.60891192815271</v>
      </c>
      <c r="T620" s="51">
        <f t="shared" si="9"/>
        <v>241.60891192815271</v>
      </c>
      <c r="U620" s="57">
        <f>FACT_INCLUDES[[#This Row],[Income]]/FACT_INCLUDES[[#This Row],[Total Order Income]]</f>
        <v>1</v>
      </c>
      <c r="V620" s="33">
        <f>IF(FACT_INCLUDES[[#This Row],[Order Gap]]&gt;10, 1, 0)/COUNTIFS(FACT_INCLUDES[Order ID], FACT_INCLUDES[[#This Row],[Order ID]])</f>
        <v>0</v>
      </c>
      <c r="W620" s="33">
        <f>IF(FACT_INCLUDES[[#This Row],[Order Type]]="Online", 1, 0)/COUNTIFS(FACT_INCLUDES[Order ID], FACT_INCLUDES[[#This Row],[Order ID]])</f>
        <v>0</v>
      </c>
      <c r="X620" s="52">
        <v>626.32105503059074</v>
      </c>
      <c r="Y620" s="52">
        <v>565.07788031830091</v>
      </c>
      <c r="Z620" s="64">
        <f>IF(FACT_INCLUDES[[#This Row],[Order Type]]="Online", 1, 0)*FACT_INCLUDES[[#This Row],[Income]]</f>
        <v>0</v>
      </c>
    </row>
    <row r="621" spans="1:26" x14ac:dyDescent="0.3">
      <c r="A621" s="4">
        <v>1140</v>
      </c>
      <c r="B621" s="4">
        <v>575</v>
      </c>
      <c r="C621" s="4">
        <v>184</v>
      </c>
      <c r="D621" s="58">
        <v>2</v>
      </c>
      <c r="E621" s="28">
        <f>VLOOKUP(FACT_INCLUDES[[#This Row],[Order ID]], ORDERS[], 2)</f>
        <v>40789.087808791264</v>
      </c>
      <c r="F621" s="28">
        <f>VLOOKUP(FACT_INCLUDES[[#This Row],[Order ID]], ORDERS[], 3)</f>
        <v>40789.087808791264</v>
      </c>
      <c r="G621" s="4" t="str">
        <f>VLOOKUP(FACT_INCLUDES[[#This Row],[Order ID]], ORDERS[], 4)</f>
        <v>In-Store</v>
      </c>
      <c r="H621" s="4" t="str">
        <f>VLOOKUP(FACT_INCLUDES[[#This Row],[Order ID]], ORDERS[], 5)</f>
        <v>CQZ2376@gmail.com</v>
      </c>
      <c r="I621" s="4">
        <f>VLOOKUP(FACT_INCLUDES[[#This Row],[Order ID]], ORDERS[], 6)</f>
        <v>16</v>
      </c>
      <c r="J621" s="54">
        <f>VLOOKUP(FACT_INCLUDES[[#This Row],[Order ID]], ORDERS[], 7)</f>
        <v>0</v>
      </c>
      <c r="K621" s="33">
        <v>0</v>
      </c>
      <c r="L621" s="4">
        <f>VLOOKUP(FACT_INCLUDES[[#This Row],[DW Version]], VERSIONS[], 2)</f>
        <v>19</v>
      </c>
      <c r="M621" s="4">
        <f>VLOOKUP(FACT_INCLUDES[[#This Row],[DW Version]], VERSIONS[], 3)</f>
        <v>3</v>
      </c>
      <c r="N621" s="4" t="str">
        <f>VLOOKUP(FACT_INCLUDES[[#This Row],[DW Version]], VERSIONS[], 4)</f>
        <v>white</v>
      </c>
      <c r="O621" s="51">
        <f>VLOOKUP(FACT_INCLUDES[[#This Row],[DW Version]], VERSIONS[], 5)</f>
        <v>231.45094004045907</v>
      </c>
      <c r="P621" s="4" t="str">
        <f>VLOOKUP(FACT_INCLUDES[[#This Row],[DW Version]], VERSIONS[], 6)</f>
        <v>Windrunner Jacket</v>
      </c>
      <c r="Q621" s="4" t="str">
        <f>VLOOKUP(FACT_INCLUDES[[#This Row],[DW Version]], VERSIONS[], 7)</f>
        <v>Apparel</v>
      </c>
      <c r="R621" s="51">
        <f>FACT_INCLUDES[[#This Row],[Version Price]]*FACT_INCLUDES[[#This Row],[Quantity]]</f>
        <v>462.90188008091815</v>
      </c>
      <c r="S621" s="51">
        <f>FACT_INCLUDES[[#This Row],[Amount]]*(1-FACT_INCLUDES[[#This Row],[Order Discount]])</f>
        <v>462.90188008091815</v>
      </c>
      <c r="T621" s="51">
        <f t="shared" si="9"/>
        <v>768.39134454983207</v>
      </c>
      <c r="U621" s="57">
        <f>FACT_INCLUDES[[#This Row],[Income]]/FACT_INCLUDES[[#This Row],[Total Order Income]]</f>
        <v>0.60242984693185575</v>
      </c>
      <c r="V621" s="33">
        <f>IF(FACT_INCLUDES[[#This Row],[Order Gap]]&gt;10, 1, 0)/COUNTIFS(FACT_INCLUDES[Order ID], FACT_INCLUDES[[#This Row],[Order ID]])</f>
        <v>0</v>
      </c>
      <c r="W621" s="33">
        <f>IF(FACT_INCLUDES[[#This Row],[Order Type]]="Online", 1, 0)/COUNTIFS(FACT_INCLUDES[Order ID], FACT_INCLUDES[[#This Row],[Order ID]])</f>
        <v>0</v>
      </c>
      <c r="X621" s="52">
        <v>626.32105503059074</v>
      </c>
      <c r="Y621" s="52">
        <v>565.07788031830091</v>
      </c>
      <c r="Z621" s="64">
        <f>IF(FACT_INCLUDES[[#This Row],[Order Type]]="Online", 1, 0)*FACT_INCLUDES[[#This Row],[Income]]</f>
        <v>0</v>
      </c>
    </row>
    <row r="622" spans="1:26" x14ac:dyDescent="0.3">
      <c r="A622" s="4">
        <v>1141</v>
      </c>
      <c r="B622" s="4">
        <v>575</v>
      </c>
      <c r="C622" s="4">
        <v>456</v>
      </c>
      <c r="D622" s="58">
        <v>3</v>
      </c>
      <c r="E622" s="28">
        <f>VLOOKUP(FACT_INCLUDES[[#This Row],[Order ID]], ORDERS[], 2)</f>
        <v>40789.087808791264</v>
      </c>
      <c r="F622" s="28">
        <f>VLOOKUP(FACT_INCLUDES[[#This Row],[Order ID]], ORDERS[], 3)</f>
        <v>40789.087808791264</v>
      </c>
      <c r="G622" s="4" t="str">
        <f>VLOOKUP(FACT_INCLUDES[[#This Row],[Order ID]], ORDERS[], 4)</f>
        <v>In-Store</v>
      </c>
      <c r="H622" s="4" t="str">
        <f>VLOOKUP(FACT_INCLUDES[[#This Row],[Order ID]], ORDERS[], 5)</f>
        <v>CQZ2376@gmail.com</v>
      </c>
      <c r="I622" s="4">
        <f>VLOOKUP(FACT_INCLUDES[[#This Row],[Order ID]], ORDERS[], 6)</f>
        <v>16</v>
      </c>
      <c r="J622" s="54">
        <f>VLOOKUP(FACT_INCLUDES[[#This Row],[Order ID]], ORDERS[], 7)</f>
        <v>0</v>
      </c>
      <c r="K622" s="33">
        <v>0</v>
      </c>
      <c r="L622" s="4">
        <f>VLOOKUP(FACT_INCLUDES[[#This Row],[DW Version]], VERSIONS[], 2)</f>
        <v>47</v>
      </c>
      <c r="M622" s="4">
        <f>VLOOKUP(FACT_INCLUDES[[#This Row],[DW Version]], VERSIONS[], 3)</f>
        <v>10.5</v>
      </c>
      <c r="N622" s="4" t="str">
        <f>VLOOKUP(FACT_INCLUDES[[#This Row],[DW Version]], VERSIONS[], 4)</f>
        <v>red</v>
      </c>
      <c r="O622" s="51">
        <f>VLOOKUP(FACT_INCLUDES[[#This Row],[DW Version]], VERSIONS[], 5)</f>
        <v>42.644484960206775</v>
      </c>
      <c r="P622" s="4" t="str">
        <f>VLOOKUP(FACT_INCLUDES[[#This Row],[DW Version]], VERSIONS[], 6)</f>
        <v>Court Royale</v>
      </c>
      <c r="Q622" s="4" t="str">
        <f>VLOOKUP(FACT_INCLUDES[[#This Row],[DW Version]], VERSIONS[], 7)</f>
        <v>Shoe</v>
      </c>
      <c r="R622" s="51">
        <f>FACT_INCLUDES[[#This Row],[Version Price]]*FACT_INCLUDES[[#This Row],[Quantity]]</f>
        <v>127.93345488062033</v>
      </c>
      <c r="S622" s="51">
        <f>FACT_INCLUDES[[#This Row],[Amount]]*(1-FACT_INCLUDES[[#This Row],[Order Discount]])</f>
        <v>127.93345488062033</v>
      </c>
      <c r="T622" s="51">
        <f t="shared" si="9"/>
        <v>768.39134454983207</v>
      </c>
      <c r="U622" s="57">
        <f>FACT_INCLUDES[[#This Row],[Income]]/FACT_INCLUDES[[#This Row],[Total Order Income]]</f>
        <v>0.16649517955667645</v>
      </c>
      <c r="V622" s="33">
        <f>IF(FACT_INCLUDES[[#This Row],[Order Gap]]&gt;10, 1, 0)/COUNTIFS(FACT_INCLUDES[Order ID], FACT_INCLUDES[[#This Row],[Order ID]])</f>
        <v>0</v>
      </c>
      <c r="W622" s="33">
        <f>IF(FACT_INCLUDES[[#This Row],[Order Type]]="Online", 1, 0)/COUNTIFS(FACT_INCLUDES[Order ID], FACT_INCLUDES[[#This Row],[Order ID]])</f>
        <v>0</v>
      </c>
      <c r="X622" s="52">
        <v>626.32105503059074</v>
      </c>
      <c r="Y622" s="52">
        <v>565.07788031830091</v>
      </c>
      <c r="Z622" s="64">
        <f>IF(FACT_INCLUDES[[#This Row],[Order Type]]="Online", 1, 0)*FACT_INCLUDES[[#This Row],[Income]]</f>
        <v>0</v>
      </c>
    </row>
    <row r="623" spans="1:26" x14ac:dyDescent="0.3">
      <c r="A623" s="4">
        <v>1142</v>
      </c>
      <c r="B623" s="4">
        <v>575</v>
      </c>
      <c r="C623" s="4">
        <v>684</v>
      </c>
      <c r="D623" s="58">
        <v>4</v>
      </c>
      <c r="E623" s="28">
        <f>VLOOKUP(FACT_INCLUDES[[#This Row],[Order ID]], ORDERS[], 2)</f>
        <v>40789.087808791264</v>
      </c>
      <c r="F623" s="28">
        <f>VLOOKUP(FACT_INCLUDES[[#This Row],[Order ID]], ORDERS[], 3)</f>
        <v>40789.087808791264</v>
      </c>
      <c r="G623" s="4" t="str">
        <f>VLOOKUP(FACT_INCLUDES[[#This Row],[Order ID]], ORDERS[], 4)</f>
        <v>In-Store</v>
      </c>
      <c r="H623" s="4" t="str">
        <f>VLOOKUP(FACT_INCLUDES[[#This Row],[Order ID]], ORDERS[], 5)</f>
        <v>CQZ2376@gmail.com</v>
      </c>
      <c r="I623" s="4">
        <f>VLOOKUP(FACT_INCLUDES[[#This Row],[Order ID]], ORDERS[], 6)</f>
        <v>16</v>
      </c>
      <c r="J623" s="54">
        <f>VLOOKUP(FACT_INCLUDES[[#This Row],[Order ID]], ORDERS[], 7)</f>
        <v>0</v>
      </c>
      <c r="K623" s="33">
        <v>0</v>
      </c>
      <c r="L623" s="4">
        <f>VLOOKUP(FACT_INCLUDES[[#This Row],[DW Version]], VERSIONS[], 2)</f>
        <v>69</v>
      </c>
      <c r="M623" s="4">
        <f>VLOOKUP(FACT_INCLUDES[[#This Row],[DW Version]], VERSIONS[], 3)</f>
        <v>6.5</v>
      </c>
      <c r="N623" s="4" t="str">
        <f>VLOOKUP(FACT_INCLUDES[[#This Row],[DW Version]], VERSIONS[], 4)</f>
        <v>white</v>
      </c>
      <c r="O623" s="51">
        <f>VLOOKUP(FACT_INCLUDES[[#This Row],[DW Version]], VERSIONS[], 5)</f>
        <v>44.389002397073391</v>
      </c>
      <c r="P623" s="4" t="str">
        <f>VLOOKUP(FACT_INCLUDES[[#This Row],[DW Version]], VERSIONS[], 6)</f>
        <v>Mercurial Vapor</v>
      </c>
      <c r="Q623" s="4" t="str">
        <f>VLOOKUP(FACT_INCLUDES[[#This Row],[DW Version]], VERSIONS[], 7)</f>
        <v>Shoe</v>
      </c>
      <c r="R623" s="51">
        <f>FACT_INCLUDES[[#This Row],[Version Price]]*FACT_INCLUDES[[#This Row],[Quantity]]</f>
        <v>177.55600958829356</v>
      </c>
      <c r="S623" s="51">
        <f>FACT_INCLUDES[[#This Row],[Amount]]*(1-FACT_INCLUDES[[#This Row],[Order Discount]])</f>
        <v>177.55600958829356</v>
      </c>
      <c r="T623" s="51">
        <f t="shared" si="9"/>
        <v>768.39134454983207</v>
      </c>
      <c r="U623" s="57">
        <f>FACT_INCLUDES[[#This Row],[Income]]/FACT_INCLUDES[[#This Row],[Total Order Income]]</f>
        <v>0.23107497351146777</v>
      </c>
      <c r="V623" s="33">
        <f>IF(FACT_INCLUDES[[#This Row],[Order Gap]]&gt;10, 1, 0)/COUNTIFS(FACT_INCLUDES[Order ID], FACT_INCLUDES[[#This Row],[Order ID]])</f>
        <v>0</v>
      </c>
      <c r="W623" s="33">
        <f>IF(FACT_INCLUDES[[#This Row],[Order Type]]="Online", 1, 0)/COUNTIFS(FACT_INCLUDES[Order ID], FACT_INCLUDES[[#This Row],[Order ID]])</f>
        <v>0</v>
      </c>
      <c r="X623" s="52">
        <v>626.32105503059074</v>
      </c>
      <c r="Y623" s="52">
        <v>565.07788031830091</v>
      </c>
      <c r="Z623" s="64">
        <f>IF(FACT_INCLUDES[[#This Row],[Order Type]]="Online", 1, 0)*FACT_INCLUDES[[#This Row],[Income]]</f>
        <v>0</v>
      </c>
    </row>
    <row r="624" spans="1:26" x14ac:dyDescent="0.3">
      <c r="A624" s="4">
        <v>1219</v>
      </c>
      <c r="B624" s="4">
        <v>615</v>
      </c>
      <c r="C624" s="4">
        <v>135</v>
      </c>
      <c r="D624" s="58">
        <v>4</v>
      </c>
      <c r="E624" s="28">
        <f>VLOOKUP(FACT_INCLUDES[[#This Row],[Order ID]], ORDERS[], 2)</f>
        <v>40872.202505312991</v>
      </c>
      <c r="F624" s="28">
        <f>VLOOKUP(FACT_INCLUDES[[#This Row],[Order ID]], ORDERS[], 3)</f>
        <v>40872.202505312991</v>
      </c>
      <c r="G624" s="4" t="str">
        <f>VLOOKUP(FACT_INCLUDES[[#This Row],[Order ID]], ORDERS[], 4)</f>
        <v>In-Store</v>
      </c>
      <c r="H624" s="4" t="str">
        <f>VLOOKUP(FACT_INCLUDES[[#This Row],[Order ID]], ORDERS[], 5)</f>
        <v>OOW8006@gmail.com</v>
      </c>
      <c r="I624" s="4">
        <f>VLOOKUP(FACT_INCLUDES[[#This Row],[Order ID]], ORDERS[], 6)</f>
        <v>5</v>
      </c>
      <c r="J624" s="54">
        <f>VLOOKUP(FACT_INCLUDES[[#This Row],[Order ID]], ORDERS[], 7)</f>
        <v>0</v>
      </c>
      <c r="K624" s="33">
        <v>0</v>
      </c>
      <c r="L624" s="4">
        <f>VLOOKUP(FACT_INCLUDES[[#This Row],[DW Version]], VERSIONS[], 2)</f>
        <v>14</v>
      </c>
      <c r="M624" s="4">
        <f>VLOOKUP(FACT_INCLUDES[[#This Row],[DW Version]], VERSIONS[], 3)</f>
        <v>5.5</v>
      </c>
      <c r="N624" s="4" t="str">
        <f>VLOOKUP(FACT_INCLUDES[[#This Row],[DW Version]], VERSIONS[], 4)</f>
        <v>white</v>
      </c>
      <c r="O624" s="51">
        <f>VLOOKUP(FACT_INCLUDES[[#This Row],[DW Version]], VERSIONS[], 5)</f>
        <v>157.88549088545847</v>
      </c>
      <c r="P624" s="4" t="str">
        <f>VLOOKUP(FACT_INCLUDES[[#This Row],[DW Version]], VERSIONS[], 6)</f>
        <v>ZoomX</v>
      </c>
      <c r="Q624" s="4" t="str">
        <f>VLOOKUP(FACT_INCLUDES[[#This Row],[DW Version]], VERSIONS[], 7)</f>
        <v>Shoe</v>
      </c>
      <c r="R624" s="51">
        <f>FACT_INCLUDES[[#This Row],[Version Price]]*FACT_INCLUDES[[#This Row],[Quantity]]</f>
        <v>631.54196354183387</v>
      </c>
      <c r="S624" s="51">
        <f>FACT_INCLUDES[[#This Row],[Amount]]*(1-FACT_INCLUDES[[#This Row],[Order Discount]])</f>
        <v>631.54196354183387</v>
      </c>
      <c r="T624" s="51">
        <f t="shared" si="9"/>
        <v>631.54196354183387</v>
      </c>
      <c r="U624" s="57">
        <f>FACT_INCLUDES[[#This Row],[Income]]/FACT_INCLUDES[[#This Row],[Total Order Income]]</f>
        <v>1</v>
      </c>
      <c r="V624" s="33">
        <f>IF(FACT_INCLUDES[[#This Row],[Order Gap]]&gt;10, 1, 0)/COUNTIFS(FACT_INCLUDES[Order ID], FACT_INCLUDES[[#This Row],[Order ID]])</f>
        <v>0</v>
      </c>
      <c r="W624" s="33">
        <f>IF(FACT_INCLUDES[[#This Row],[Order Type]]="Online", 1, 0)/COUNTIFS(FACT_INCLUDES[Order ID], FACT_INCLUDES[[#This Row],[Order ID]])</f>
        <v>0</v>
      </c>
      <c r="X624" s="52">
        <v>626.32105503059074</v>
      </c>
      <c r="Y624" s="52">
        <v>565.07788031830091</v>
      </c>
      <c r="Z624" s="64">
        <f>IF(FACT_INCLUDES[[#This Row],[Order Type]]="Online", 1, 0)*FACT_INCLUDES[[#This Row],[Income]]</f>
        <v>0</v>
      </c>
    </row>
    <row r="625" spans="1:26" x14ac:dyDescent="0.3">
      <c r="A625" s="4">
        <v>1222</v>
      </c>
      <c r="B625" s="4">
        <v>618</v>
      </c>
      <c r="C625" s="4">
        <v>466</v>
      </c>
      <c r="D625" s="58">
        <v>2</v>
      </c>
      <c r="E625" s="28">
        <f>VLOOKUP(FACT_INCLUDES[[#This Row],[Order ID]], ORDERS[], 2)</f>
        <v>40565.341295619888</v>
      </c>
      <c r="F625" s="28">
        <f>VLOOKUP(FACT_INCLUDES[[#This Row],[Order ID]], ORDERS[], 3)</f>
        <v>40569.341295619888</v>
      </c>
      <c r="G625" s="4" t="str">
        <f>VLOOKUP(FACT_INCLUDES[[#This Row],[Order ID]], ORDERS[], 4)</f>
        <v>Online</v>
      </c>
      <c r="H625" s="4" t="str">
        <f>VLOOKUP(FACT_INCLUDES[[#This Row],[Order ID]], ORDERS[], 5)</f>
        <v>SZG2030@gmail.com</v>
      </c>
      <c r="I625" s="4">
        <f>VLOOKUP(FACT_INCLUDES[[#This Row],[Order ID]], ORDERS[], 6)</f>
        <v>0</v>
      </c>
      <c r="J625" s="54">
        <f>VLOOKUP(FACT_INCLUDES[[#This Row],[Order ID]], ORDERS[], 7)</f>
        <v>0</v>
      </c>
      <c r="K625" s="33">
        <v>4</v>
      </c>
      <c r="L625" s="4">
        <f>VLOOKUP(FACT_INCLUDES[[#This Row],[DW Version]], VERSIONS[], 2)</f>
        <v>48</v>
      </c>
      <c r="M625" s="4">
        <f>VLOOKUP(FACT_INCLUDES[[#This Row],[DW Version]], VERSIONS[], 3)</f>
        <v>11</v>
      </c>
      <c r="N625" s="4" t="str">
        <f>VLOOKUP(FACT_INCLUDES[[#This Row],[DW Version]], VERSIONS[], 4)</f>
        <v>black</v>
      </c>
      <c r="O625" s="51">
        <f>VLOOKUP(FACT_INCLUDES[[#This Row],[DW Version]], VERSIONS[], 5)</f>
        <v>171.72290244997404</v>
      </c>
      <c r="P625" s="4" t="str">
        <f>VLOOKUP(FACT_INCLUDES[[#This Row],[DW Version]], VERSIONS[], 6)</f>
        <v>Miler Tank</v>
      </c>
      <c r="Q625" s="4" t="str">
        <f>VLOOKUP(FACT_INCLUDES[[#This Row],[DW Version]], VERSIONS[], 7)</f>
        <v>Apparel</v>
      </c>
      <c r="R625" s="51">
        <f>FACT_INCLUDES[[#This Row],[Version Price]]*FACT_INCLUDES[[#This Row],[Quantity]]</f>
        <v>343.44580489994809</v>
      </c>
      <c r="S625" s="51">
        <f>FACT_INCLUDES[[#This Row],[Amount]]*(1-FACT_INCLUDES[[#This Row],[Order Discount]])</f>
        <v>343.44580489994809</v>
      </c>
      <c r="T625" s="51">
        <f t="shared" si="9"/>
        <v>1130.7131246176027</v>
      </c>
      <c r="U625" s="57">
        <f>FACT_INCLUDES[[#This Row],[Income]]/FACT_INCLUDES[[#This Row],[Total Order Income]]</f>
        <v>0.30374265357192032</v>
      </c>
      <c r="V625" s="33">
        <f>IF(FACT_INCLUDES[[#This Row],[Order Gap]]&gt;10, 1, 0)/COUNTIFS(FACT_INCLUDES[Order ID], FACT_INCLUDES[[#This Row],[Order ID]])</f>
        <v>0</v>
      </c>
      <c r="W625" s="33">
        <f>IF(FACT_INCLUDES[[#This Row],[Order Type]]="Online", 1, 0)/COUNTIFS(FACT_INCLUDES[Order ID], FACT_INCLUDES[[#This Row],[Order ID]])</f>
        <v>0.5</v>
      </c>
      <c r="X625" s="52">
        <v>626.32105503059074</v>
      </c>
      <c r="Y625" s="52">
        <v>565.07788031830091</v>
      </c>
      <c r="Z625" s="64">
        <f>IF(FACT_INCLUDES[[#This Row],[Order Type]]="Online", 1, 0)*FACT_INCLUDES[[#This Row],[Income]]</f>
        <v>343.44580489994809</v>
      </c>
    </row>
    <row r="626" spans="1:26" x14ac:dyDescent="0.3">
      <c r="A626" s="4">
        <v>1223</v>
      </c>
      <c r="B626" s="4">
        <v>618</v>
      </c>
      <c r="C626" s="4">
        <v>598</v>
      </c>
      <c r="D626" s="58">
        <v>4</v>
      </c>
      <c r="E626" s="28">
        <f>VLOOKUP(FACT_INCLUDES[[#This Row],[Order ID]], ORDERS[], 2)</f>
        <v>40565.341295619888</v>
      </c>
      <c r="F626" s="28">
        <f>VLOOKUP(FACT_INCLUDES[[#This Row],[Order ID]], ORDERS[], 3)</f>
        <v>40569.341295619888</v>
      </c>
      <c r="G626" s="4" t="str">
        <f>VLOOKUP(FACT_INCLUDES[[#This Row],[Order ID]], ORDERS[], 4)</f>
        <v>Online</v>
      </c>
      <c r="H626" s="4" t="str">
        <f>VLOOKUP(FACT_INCLUDES[[#This Row],[Order ID]], ORDERS[], 5)</f>
        <v>SZG2030@gmail.com</v>
      </c>
      <c r="I626" s="4">
        <f>VLOOKUP(FACT_INCLUDES[[#This Row],[Order ID]], ORDERS[], 6)</f>
        <v>0</v>
      </c>
      <c r="J626" s="54">
        <f>VLOOKUP(FACT_INCLUDES[[#This Row],[Order ID]], ORDERS[], 7)</f>
        <v>0</v>
      </c>
      <c r="K626" s="33">
        <v>4</v>
      </c>
      <c r="L626" s="4">
        <f>VLOOKUP(FACT_INCLUDES[[#This Row],[DW Version]], VERSIONS[], 2)</f>
        <v>60</v>
      </c>
      <c r="M626" s="4">
        <f>VLOOKUP(FACT_INCLUDES[[#This Row],[DW Version]], VERSIONS[], 3)</f>
        <v>12</v>
      </c>
      <c r="N626" s="4" t="str">
        <f>VLOOKUP(FACT_INCLUDES[[#This Row],[DW Version]], VERSIONS[], 4)</f>
        <v>red</v>
      </c>
      <c r="O626" s="51">
        <f>VLOOKUP(FACT_INCLUDES[[#This Row],[DW Version]], VERSIONS[], 5)</f>
        <v>196.81682992941367</v>
      </c>
      <c r="P626" s="4" t="str">
        <f>VLOOKUP(FACT_INCLUDES[[#This Row],[DW Version]], VERSIONS[], 6)</f>
        <v>Magista Obra</v>
      </c>
      <c r="Q626" s="4" t="str">
        <f>VLOOKUP(FACT_INCLUDES[[#This Row],[DW Version]], VERSIONS[], 7)</f>
        <v>Shoe</v>
      </c>
      <c r="R626" s="51">
        <f>FACT_INCLUDES[[#This Row],[Version Price]]*FACT_INCLUDES[[#This Row],[Quantity]]</f>
        <v>787.26731971765469</v>
      </c>
      <c r="S626" s="51">
        <f>FACT_INCLUDES[[#This Row],[Amount]]*(1-FACT_INCLUDES[[#This Row],[Order Discount]])</f>
        <v>787.26731971765469</v>
      </c>
      <c r="T626" s="51">
        <f t="shared" si="9"/>
        <v>1130.7131246176027</v>
      </c>
      <c r="U626" s="57">
        <f>FACT_INCLUDES[[#This Row],[Income]]/FACT_INCLUDES[[#This Row],[Total Order Income]]</f>
        <v>0.69625734642807968</v>
      </c>
      <c r="V626" s="33">
        <f>IF(FACT_INCLUDES[[#This Row],[Order Gap]]&gt;10, 1, 0)/COUNTIFS(FACT_INCLUDES[Order ID], FACT_INCLUDES[[#This Row],[Order ID]])</f>
        <v>0</v>
      </c>
      <c r="W626" s="33">
        <f>IF(FACT_INCLUDES[[#This Row],[Order Type]]="Online", 1, 0)/COUNTIFS(FACT_INCLUDES[Order ID], FACT_INCLUDES[[#This Row],[Order ID]])</f>
        <v>0.5</v>
      </c>
      <c r="X626" s="52">
        <v>626.32105503059074</v>
      </c>
      <c r="Y626" s="52">
        <v>565.07788031830091</v>
      </c>
      <c r="Z626" s="64">
        <f>IF(FACT_INCLUDES[[#This Row],[Order Type]]="Online", 1, 0)*FACT_INCLUDES[[#This Row],[Income]]</f>
        <v>787.26731971765469</v>
      </c>
    </row>
    <row r="627" spans="1:26" x14ac:dyDescent="0.3">
      <c r="A627" s="4">
        <v>1249</v>
      </c>
      <c r="B627" s="4">
        <v>631</v>
      </c>
      <c r="C627" s="4">
        <v>466</v>
      </c>
      <c r="D627" s="58">
        <v>4</v>
      </c>
      <c r="E627" s="28">
        <f>VLOOKUP(FACT_INCLUDES[[#This Row],[Order ID]], ORDERS[], 2)</f>
        <v>40553.836419628366</v>
      </c>
      <c r="F627" s="28">
        <f>VLOOKUP(FACT_INCLUDES[[#This Row],[Order ID]], ORDERS[], 3)</f>
        <v>40553.836419628366</v>
      </c>
      <c r="G627" s="4" t="str">
        <f>VLOOKUP(FACT_INCLUDES[[#This Row],[Order ID]], ORDERS[], 4)</f>
        <v>In-Store</v>
      </c>
      <c r="H627" s="4" t="str">
        <f>VLOOKUP(FACT_INCLUDES[[#This Row],[Order ID]], ORDERS[], 5)</f>
        <v>TPP2816@gmail.com</v>
      </c>
      <c r="I627" s="4">
        <f>VLOOKUP(FACT_INCLUDES[[#This Row],[Order ID]], ORDERS[], 6)</f>
        <v>16</v>
      </c>
      <c r="J627" s="54">
        <f>VLOOKUP(FACT_INCLUDES[[#This Row],[Order ID]], ORDERS[], 7)</f>
        <v>0</v>
      </c>
      <c r="K627" s="33">
        <v>0</v>
      </c>
      <c r="L627" s="4">
        <f>VLOOKUP(FACT_INCLUDES[[#This Row],[DW Version]], VERSIONS[], 2)</f>
        <v>48</v>
      </c>
      <c r="M627" s="4">
        <f>VLOOKUP(FACT_INCLUDES[[#This Row],[DW Version]], VERSIONS[], 3)</f>
        <v>11</v>
      </c>
      <c r="N627" s="4" t="str">
        <f>VLOOKUP(FACT_INCLUDES[[#This Row],[DW Version]], VERSIONS[], 4)</f>
        <v>black</v>
      </c>
      <c r="O627" s="51">
        <f>VLOOKUP(FACT_INCLUDES[[#This Row],[DW Version]], VERSIONS[], 5)</f>
        <v>171.72290244997404</v>
      </c>
      <c r="P627" s="4" t="str">
        <f>VLOOKUP(FACT_INCLUDES[[#This Row],[DW Version]], VERSIONS[], 6)</f>
        <v>Miler Tank</v>
      </c>
      <c r="Q627" s="4" t="str">
        <f>VLOOKUP(FACT_INCLUDES[[#This Row],[DW Version]], VERSIONS[], 7)</f>
        <v>Apparel</v>
      </c>
      <c r="R627" s="51">
        <f>FACT_INCLUDES[[#This Row],[Version Price]]*FACT_INCLUDES[[#This Row],[Quantity]]</f>
        <v>686.89160979989617</v>
      </c>
      <c r="S627" s="51">
        <f>FACT_INCLUDES[[#This Row],[Amount]]*(1-FACT_INCLUDES[[#This Row],[Order Discount]])</f>
        <v>686.89160979989617</v>
      </c>
      <c r="T627" s="51">
        <f t="shared" si="9"/>
        <v>1104.338649774076</v>
      </c>
      <c r="U627" s="57">
        <f>FACT_INCLUDES[[#This Row],[Income]]/FACT_INCLUDES[[#This Row],[Total Order Income]]</f>
        <v>0.62199363387346762</v>
      </c>
      <c r="V627" s="33">
        <f>IF(FACT_INCLUDES[[#This Row],[Order Gap]]&gt;10, 1, 0)/COUNTIFS(FACT_INCLUDES[Order ID], FACT_INCLUDES[[#This Row],[Order ID]])</f>
        <v>0</v>
      </c>
      <c r="W627" s="33">
        <f>IF(FACT_INCLUDES[[#This Row],[Order Type]]="Online", 1, 0)/COUNTIFS(FACT_INCLUDES[Order ID], FACT_INCLUDES[[#This Row],[Order ID]])</f>
        <v>0</v>
      </c>
      <c r="X627" s="52">
        <v>626.32105503059074</v>
      </c>
      <c r="Y627" s="52">
        <v>565.07788031830091</v>
      </c>
      <c r="Z627" s="64">
        <f>IF(FACT_INCLUDES[[#This Row],[Order Type]]="Online", 1, 0)*FACT_INCLUDES[[#This Row],[Income]]</f>
        <v>0</v>
      </c>
    </row>
    <row r="628" spans="1:26" x14ac:dyDescent="0.3">
      <c r="A628" s="4">
        <v>1250</v>
      </c>
      <c r="B628" s="4">
        <v>631</v>
      </c>
      <c r="C628" s="4">
        <v>832</v>
      </c>
      <c r="D628" s="58">
        <v>3</v>
      </c>
      <c r="E628" s="28">
        <f>VLOOKUP(FACT_INCLUDES[[#This Row],[Order ID]], ORDERS[], 2)</f>
        <v>40553.836419628366</v>
      </c>
      <c r="F628" s="28">
        <f>VLOOKUP(FACT_INCLUDES[[#This Row],[Order ID]], ORDERS[], 3)</f>
        <v>40553.836419628366</v>
      </c>
      <c r="G628" s="4" t="str">
        <f>VLOOKUP(FACT_INCLUDES[[#This Row],[Order ID]], ORDERS[], 4)</f>
        <v>In-Store</v>
      </c>
      <c r="H628" s="4" t="str">
        <f>VLOOKUP(FACT_INCLUDES[[#This Row],[Order ID]], ORDERS[], 5)</f>
        <v>TPP2816@gmail.com</v>
      </c>
      <c r="I628" s="4">
        <f>VLOOKUP(FACT_INCLUDES[[#This Row],[Order ID]], ORDERS[], 6)</f>
        <v>16</v>
      </c>
      <c r="J628" s="54">
        <f>VLOOKUP(FACT_INCLUDES[[#This Row],[Order ID]], ORDERS[], 7)</f>
        <v>0</v>
      </c>
      <c r="K628" s="33">
        <v>0</v>
      </c>
      <c r="L628" s="4">
        <f>VLOOKUP(FACT_INCLUDES[[#This Row],[DW Version]], VERSIONS[], 2)</f>
        <v>84</v>
      </c>
      <c r="M628" s="4">
        <f>VLOOKUP(FACT_INCLUDES[[#This Row],[DW Version]], VERSIONS[], 3)</f>
        <v>9.5</v>
      </c>
      <c r="N628" s="4" t="str">
        <f>VLOOKUP(FACT_INCLUDES[[#This Row],[DW Version]], VERSIONS[], 4)</f>
        <v>white</v>
      </c>
      <c r="O628" s="51">
        <f>VLOOKUP(FACT_INCLUDES[[#This Row],[DW Version]], VERSIONS[], 5)</f>
        <v>139.14901332472658</v>
      </c>
      <c r="P628" s="4" t="str">
        <f>VLOOKUP(FACT_INCLUDES[[#This Row],[DW Version]], VERSIONS[], 6)</f>
        <v>AeroLoft Running Vest</v>
      </c>
      <c r="Q628" s="4" t="str">
        <f>VLOOKUP(FACT_INCLUDES[[#This Row],[DW Version]], VERSIONS[], 7)</f>
        <v>Apparel</v>
      </c>
      <c r="R628" s="51">
        <f>FACT_INCLUDES[[#This Row],[Version Price]]*FACT_INCLUDES[[#This Row],[Quantity]]</f>
        <v>417.44703997417975</v>
      </c>
      <c r="S628" s="51">
        <f>FACT_INCLUDES[[#This Row],[Amount]]*(1-FACT_INCLUDES[[#This Row],[Order Discount]])</f>
        <v>417.44703997417975</v>
      </c>
      <c r="T628" s="51">
        <f t="shared" si="9"/>
        <v>1104.338649774076</v>
      </c>
      <c r="U628" s="57">
        <f>FACT_INCLUDES[[#This Row],[Income]]/FACT_INCLUDES[[#This Row],[Total Order Income]]</f>
        <v>0.37800636612653232</v>
      </c>
      <c r="V628" s="33">
        <f>IF(FACT_INCLUDES[[#This Row],[Order Gap]]&gt;10, 1, 0)/COUNTIFS(FACT_INCLUDES[Order ID], FACT_INCLUDES[[#This Row],[Order ID]])</f>
        <v>0</v>
      </c>
      <c r="W628" s="33">
        <f>IF(FACT_INCLUDES[[#This Row],[Order Type]]="Online", 1, 0)/COUNTIFS(FACT_INCLUDES[Order ID], FACT_INCLUDES[[#This Row],[Order ID]])</f>
        <v>0</v>
      </c>
      <c r="X628" s="52">
        <v>626.32105503059074</v>
      </c>
      <c r="Y628" s="52">
        <v>565.07788031830091</v>
      </c>
      <c r="Z628" s="64">
        <f>IF(FACT_INCLUDES[[#This Row],[Order Type]]="Online", 1, 0)*FACT_INCLUDES[[#This Row],[Income]]</f>
        <v>0</v>
      </c>
    </row>
    <row r="629" spans="1:26" x14ac:dyDescent="0.3">
      <c r="A629" s="4">
        <v>1292</v>
      </c>
      <c r="B629" s="4">
        <v>655</v>
      </c>
      <c r="C629" s="4">
        <v>388</v>
      </c>
      <c r="D629" s="58">
        <v>5</v>
      </c>
      <c r="E629" s="28">
        <f>VLOOKUP(FACT_INCLUDES[[#This Row],[Order ID]], ORDERS[], 2)</f>
        <v>40881.769925572356</v>
      </c>
      <c r="F629" s="28">
        <f>VLOOKUP(FACT_INCLUDES[[#This Row],[Order ID]], ORDERS[], 3)</f>
        <v>40896.769925572356</v>
      </c>
      <c r="G629" s="4" t="str">
        <f>VLOOKUP(FACT_INCLUDES[[#This Row],[Order ID]], ORDERS[], 4)</f>
        <v>Online</v>
      </c>
      <c r="H629" s="4" t="str">
        <f>VLOOKUP(FACT_INCLUDES[[#This Row],[Order ID]], ORDERS[], 5)</f>
        <v>RFF7915@gmail.com</v>
      </c>
      <c r="I629" s="4">
        <f>VLOOKUP(FACT_INCLUDES[[#This Row],[Order ID]], ORDERS[], 6)</f>
        <v>0</v>
      </c>
      <c r="J629" s="54">
        <f>VLOOKUP(FACT_INCLUDES[[#This Row],[Order ID]], ORDERS[], 7)</f>
        <v>0</v>
      </c>
      <c r="K629" s="33">
        <v>15</v>
      </c>
      <c r="L629" s="4">
        <f>VLOOKUP(FACT_INCLUDES[[#This Row],[DW Version]], VERSIONS[], 2)</f>
        <v>40</v>
      </c>
      <c r="M629" s="4">
        <f>VLOOKUP(FACT_INCLUDES[[#This Row],[DW Version]], VERSIONS[], 3)</f>
        <v>3</v>
      </c>
      <c r="N629" s="4" t="str">
        <f>VLOOKUP(FACT_INCLUDES[[#This Row],[DW Version]], VERSIONS[], 4)</f>
        <v>white</v>
      </c>
      <c r="O629" s="51">
        <f>VLOOKUP(FACT_INCLUDES[[#This Row],[DW Version]], VERSIONS[], 5)</f>
        <v>397.77856898784813</v>
      </c>
      <c r="P629" s="4" t="str">
        <f>VLOOKUP(FACT_INCLUDES[[#This Row],[DW Version]], VERSIONS[], 6)</f>
        <v>Zoom Streak</v>
      </c>
      <c r="Q629" s="4" t="str">
        <f>VLOOKUP(FACT_INCLUDES[[#This Row],[DW Version]], VERSIONS[], 7)</f>
        <v>Shoe</v>
      </c>
      <c r="R629" s="51">
        <f>FACT_INCLUDES[[#This Row],[Version Price]]*FACT_INCLUDES[[#This Row],[Quantity]]</f>
        <v>1988.8928449392406</v>
      </c>
      <c r="S629" s="51">
        <f>FACT_INCLUDES[[#This Row],[Amount]]*(1-FACT_INCLUDES[[#This Row],[Order Discount]])</f>
        <v>1988.8928449392406</v>
      </c>
      <c r="T629" s="51">
        <f t="shared" si="9"/>
        <v>3356.603647543795</v>
      </c>
      <c r="U629" s="57">
        <f>FACT_INCLUDES[[#This Row],[Income]]/FACT_INCLUDES[[#This Row],[Total Order Income]]</f>
        <v>0.59253133636871869</v>
      </c>
      <c r="V629" s="33">
        <f>IF(FACT_INCLUDES[[#This Row],[Order Gap]]&gt;10, 1, 0)/COUNTIFS(FACT_INCLUDES[Order ID], FACT_INCLUDES[[#This Row],[Order ID]])</f>
        <v>0.25</v>
      </c>
      <c r="W629" s="33">
        <f>IF(FACT_INCLUDES[[#This Row],[Order Type]]="Online", 1, 0)/COUNTIFS(FACT_INCLUDES[Order ID], FACT_INCLUDES[[#This Row],[Order ID]])</f>
        <v>0.25</v>
      </c>
      <c r="X629" s="52">
        <v>626.32105503059074</v>
      </c>
      <c r="Y629" s="52">
        <v>565.07788031830091</v>
      </c>
      <c r="Z629" s="64">
        <f>IF(FACT_INCLUDES[[#This Row],[Order Type]]="Online", 1, 0)*FACT_INCLUDES[[#This Row],[Income]]</f>
        <v>1988.8928449392406</v>
      </c>
    </row>
    <row r="630" spans="1:26" x14ac:dyDescent="0.3">
      <c r="A630" s="4">
        <v>1293</v>
      </c>
      <c r="B630" s="4">
        <v>655</v>
      </c>
      <c r="C630" s="4">
        <v>526</v>
      </c>
      <c r="D630" s="58">
        <v>2</v>
      </c>
      <c r="E630" s="28">
        <f>VLOOKUP(FACT_INCLUDES[[#This Row],[Order ID]], ORDERS[], 2)</f>
        <v>40881.769925572356</v>
      </c>
      <c r="F630" s="28">
        <f>VLOOKUP(FACT_INCLUDES[[#This Row],[Order ID]], ORDERS[], 3)</f>
        <v>40896.769925572356</v>
      </c>
      <c r="G630" s="4" t="str">
        <f>VLOOKUP(FACT_INCLUDES[[#This Row],[Order ID]], ORDERS[], 4)</f>
        <v>Online</v>
      </c>
      <c r="H630" s="4" t="str">
        <f>VLOOKUP(FACT_INCLUDES[[#This Row],[Order ID]], ORDERS[], 5)</f>
        <v>RFF7915@gmail.com</v>
      </c>
      <c r="I630" s="4">
        <f>VLOOKUP(FACT_INCLUDES[[#This Row],[Order ID]], ORDERS[], 6)</f>
        <v>0</v>
      </c>
      <c r="J630" s="54">
        <f>VLOOKUP(FACT_INCLUDES[[#This Row],[Order ID]], ORDERS[], 7)</f>
        <v>0</v>
      </c>
      <c r="K630" s="33">
        <v>15</v>
      </c>
      <c r="L630" s="4">
        <f>VLOOKUP(FACT_INCLUDES[[#This Row],[DW Version]], VERSIONS[], 2)</f>
        <v>54</v>
      </c>
      <c r="M630" s="4">
        <f>VLOOKUP(FACT_INCLUDES[[#This Row],[DW Version]], VERSIONS[], 3)</f>
        <v>12</v>
      </c>
      <c r="N630" s="4" t="str">
        <f>VLOOKUP(FACT_INCLUDES[[#This Row],[DW Version]], VERSIONS[], 4)</f>
        <v>black</v>
      </c>
      <c r="O630" s="51">
        <f>VLOOKUP(FACT_INCLUDES[[#This Row],[DW Version]], VERSIONS[], 5)</f>
        <v>388.59867249215353</v>
      </c>
      <c r="P630" s="4" t="str">
        <f>VLOOKUP(FACT_INCLUDES[[#This Row],[DW Version]], VERSIONS[], 6)</f>
        <v>Legend React</v>
      </c>
      <c r="Q630" s="4" t="str">
        <f>VLOOKUP(FACT_INCLUDES[[#This Row],[DW Version]], VERSIONS[], 7)</f>
        <v>Shoe</v>
      </c>
      <c r="R630" s="51">
        <f>FACT_INCLUDES[[#This Row],[Version Price]]*FACT_INCLUDES[[#This Row],[Quantity]]</f>
        <v>777.19734498430705</v>
      </c>
      <c r="S630" s="51">
        <f>FACT_INCLUDES[[#This Row],[Amount]]*(1-FACT_INCLUDES[[#This Row],[Order Discount]])</f>
        <v>777.19734498430705</v>
      </c>
      <c r="T630" s="51">
        <f t="shared" si="9"/>
        <v>3356.603647543795</v>
      </c>
      <c r="U630" s="57">
        <f>FACT_INCLUDES[[#This Row],[Income]]/FACT_INCLUDES[[#This Row],[Total Order Income]]</f>
        <v>0.23154278151161028</v>
      </c>
      <c r="V630" s="33">
        <f>IF(FACT_INCLUDES[[#This Row],[Order Gap]]&gt;10, 1, 0)/COUNTIFS(FACT_INCLUDES[Order ID], FACT_INCLUDES[[#This Row],[Order ID]])</f>
        <v>0.25</v>
      </c>
      <c r="W630" s="33">
        <f>IF(FACT_INCLUDES[[#This Row],[Order Type]]="Online", 1, 0)/COUNTIFS(FACT_INCLUDES[Order ID], FACT_INCLUDES[[#This Row],[Order ID]])</f>
        <v>0.25</v>
      </c>
      <c r="X630" s="52">
        <v>626.32105503059074</v>
      </c>
      <c r="Y630" s="52">
        <v>565.07788031830091</v>
      </c>
      <c r="Z630" s="64">
        <f>IF(FACT_INCLUDES[[#This Row],[Order Type]]="Online", 1, 0)*FACT_INCLUDES[[#This Row],[Income]]</f>
        <v>777.19734498430705</v>
      </c>
    </row>
    <row r="631" spans="1:26" x14ac:dyDescent="0.3">
      <c r="A631" s="4">
        <v>1294</v>
      </c>
      <c r="B631" s="4">
        <v>655</v>
      </c>
      <c r="C631" s="4">
        <v>617</v>
      </c>
      <c r="D631" s="58">
        <v>2</v>
      </c>
      <c r="E631" s="28">
        <f>VLOOKUP(FACT_INCLUDES[[#This Row],[Order ID]], ORDERS[], 2)</f>
        <v>40881.769925572356</v>
      </c>
      <c r="F631" s="28">
        <f>VLOOKUP(FACT_INCLUDES[[#This Row],[Order ID]], ORDERS[], 3)</f>
        <v>40896.769925572356</v>
      </c>
      <c r="G631" s="4" t="str">
        <f>VLOOKUP(FACT_INCLUDES[[#This Row],[Order ID]], ORDERS[], 4)</f>
        <v>Online</v>
      </c>
      <c r="H631" s="4" t="str">
        <f>VLOOKUP(FACT_INCLUDES[[#This Row],[Order ID]], ORDERS[], 5)</f>
        <v>RFF7915@gmail.com</v>
      </c>
      <c r="I631" s="4">
        <f>VLOOKUP(FACT_INCLUDES[[#This Row],[Order ID]], ORDERS[], 6)</f>
        <v>0</v>
      </c>
      <c r="J631" s="54">
        <f>VLOOKUP(FACT_INCLUDES[[#This Row],[Order ID]], ORDERS[], 7)</f>
        <v>0</v>
      </c>
      <c r="K631" s="33">
        <v>15</v>
      </c>
      <c r="L631" s="4">
        <f>VLOOKUP(FACT_INCLUDES[[#This Row],[DW Version]], VERSIONS[], 2)</f>
        <v>63</v>
      </c>
      <c r="M631" s="4">
        <f>VLOOKUP(FACT_INCLUDES[[#This Row],[DW Version]], VERSIONS[], 3)</f>
        <v>3.5</v>
      </c>
      <c r="N631" s="4" t="str">
        <f>VLOOKUP(FACT_INCLUDES[[#This Row],[DW Version]], VERSIONS[], 4)</f>
        <v>black</v>
      </c>
      <c r="O631" s="51">
        <f>VLOOKUP(FACT_INCLUDES[[#This Row],[DW Version]], VERSIONS[], 5)</f>
        <v>85.821451354996384</v>
      </c>
      <c r="P631" s="4" t="str">
        <f>VLOOKUP(FACT_INCLUDES[[#This Row],[DW Version]], VERSIONS[], 6)</f>
        <v>CTR360</v>
      </c>
      <c r="Q631" s="4" t="str">
        <f>VLOOKUP(FACT_INCLUDES[[#This Row],[DW Version]], VERSIONS[], 7)</f>
        <v>Shoe</v>
      </c>
      <c r="R631" s="51">
        <f>FACT_INCLUDES[[#This Row],[Version Price]]*FACT_INCLUDES[[#This Row],[Quantity]]</f>
        <v>171.64290270999277</v>
      </c>
      <c r="S631" s="51">
        <f>FACT_INCLUDES[[#This Row],[Amount]]*(1-FACT_INCLUDES[[#This Row],[Order Discount]])</f>
        <v>171.64290270999277</v>
      </c>
      <c r="T631" s="51">
        <f t="shared" si="9"/>
        <v>3356.603647543795</v>
      </c>
      <c r="U631" s="57">
        <f>FACT_INCLUDES[[#This Row],[Income]]/FACT_INCLUDES[[#This Row],[Total Order Income]]</f>
        <v>5.1135886370019583E-2</v>
      </c>
      <c r="V631" s="33">
        <f>IF(FACT_INCLUDES[[#This Row],[Order Gap]]&gt;10, 1, 0)/COUNTIFS(FACT_INCLUDES[Order ID], FACT_INCLUDES[[#This Row],[Order ID]])</f>
        <v>0.25</v>
      </c>
      <c r="W631" s="33">
        <f>IF(FACT_INCLUDES[[#This Row],[Order Type]]="Online", 1, 0)/COUNTIFS(FACT_INCLUDES[Order ID], FACT_INCLUDES[[#This Row],[Order ID]])</f>
        <v>0.25</v>
      </c>
      <c r="X631" s="52">
        <v>626.32105503059074</v>
      </c>
      <c r="Y631" s="52">
        <v>565.07788031830091</v>
      </c>
      <c r="Z631" s="64">
        <f>IF(FACT_INCLUDES[[#This Row],[Order Type]]="Online", 1, 0)*FACT_INCLUDES[[#This Row],[Income]]</f>
        <v>171.64290270999277</v>
      </c>
    </row>
    <row r="632" spans="1:26" x14ac:dyDescent="0.3">
      <c r="A632" s="4">
        <v>1295</v>
      </c>
      <c r="B632" s="4">
        <v>655</v>
      </c>
      <c r="C632" s="4">
        <v>949</v>
      </c>
      <c r="D632" s="58">
        <v>4</v>
      </c>
      <c r="E632" s="28">
        <f>VLOOKUP(FACT_INCLUDES[[#This Row],[Order ID]], ORDERS[], 2)</f>
        <v>40881.769925572356</v>
      </c>
      <c r="F632" s="28">
        <f>VLOOKUP(FACT_INCLUDES[[#This Row],[Order ID]], ORDERS[], 3)</f>
        <v>40896.769925572356</v>
      </c>
      <c r="G632" s="4" t="str">
        <f>VLOOKUP(FACT_INCLUDES[[#This Row],[Order ID]], ORDERS[], 4)</f>
        <v>Online</v>
      </c>
      <c r="H632" s="4" t="str">
        <f>VLOOKUP(FACT_INCLUDES[[#This Row],[Order ID]], ORDERS[], 5)</f>
        <v>RFF7915@gmail.com</v>
      </c>
      <c r="I632" s="4">
        <f>VLOOKUP(FACT_INCLUDES[[#This Row],[Order ID]], ORDERS[], 6)</f>
        <v>0</v>
      </c>
      <c r="J632" s="54">
        <f>VLOOKUP(FACT_INCLUDES[[#This Row],[Order ID]], ORDERS[], 7)</f>
        <v>0</v>
      </c>
      <c r="K632" s="33">
        <v>15</v>
      </c>
      <c r="L632" s="4">
        <f>VLOOKUP(FACT_INCLUDES[[#This Row],[DW Version]], VERSIONS[], 2)</f>
        <v>96</v>
      </c>
      <c r="M632" s="4">
        <f>VLOOKUP(FACT_INCLUDES[[#This Row],[DW Version]], VERSIONS[], 3)</f>
        <v>11</v>
      </c>
      <c r="N632" s="4" t="str">
        <f>VLOOKUP(FACT_INCLUDES[[#This Row],[DW Version]], VERSIONS[], 4)</f>
        <v>gray</v>
      </c>
      <c r="O632" s="51">
        <f>VLOOKUP(FACT_INCLUDES[[#This Row],[DW Version]], VERSIONS[], 5)</f>
        <v>104.71763872756358</v>
      </c>
      <c r="P632" s="4" t="str">
        <f>VLOOKUP(FACT_INCLUDES[[#This Row],[DW Version]], VERSIONS[], 6)</f>
        <v>Epic Phantom React</v>
      </c>
      <c r="Q632" s="4" t="str">
        <f>VLOOKUP(FACT_INCLUDES[[#This Row],[DW Version]], VERSIONS[], 7)</f>
        <v>Shoe</v>
      </c>
      <c r="R632" s="51">
        <f>FACT_INCLUDES[[#This Row],[Version Price]]*FACT_INCLUDES[[#This Row],[Quantity]]</f>
        <v>418.87055491025433</v>
      </c>
      <c r="S632" s="51">
        <f>FACT_INCLUDES[[#This Row],[Amount]]*(1-FACT_INCLUDES[[#This Row],[Order Discount]])</f>
        <v>418.87055491025433</v>
      </c>
      <c r="T632" s="51">
        <f t="shared" si="9"/>
        <v>3356.603647543795</v>
      </c>
      <c r="U632" s="57">
        <f>FACT_INCLUDES[[#This Row],[Income]]/FACT_INCLUDES[[#This Row],[Total Order Income]]</f>
        <v>0.12478999574965133</v>
      </c>
      <c r="V632" s="33">
        <f>IF(FACT_INCLUDES[[#This Row],[Order Gap]]&gt;10, 1, 0)/COUNTIFS(FACT_INCLUDES[Order ID], FACT_INCLUDES[[#This Row],[Order ID]])</f>
        <v>0.25</v>
      </c>
      <c r="W632" s="33">
        <f>IF(FACT_INCLUDES[[#This Row],[Order Type]]="Online", 1, 0)/COUNTIFS(FACT_INCLUDES[Order ID], FACT_INCLUDES[[#This Row],[Order ID]])</f>
        <v>0.25</v>
      </c>
      <c r="X632" s="52">
        <v>626.32105503059074</v>
      </c>
      <c r="Y632" s="52">
        <v>565.07788031830091</v>
      </c>
      <c r="Z632" s="64">
        <f>IF(FACT_INCLUDES[[#This Row],[Order Type]]="Online", 1, 0)*FACT_INCLUDES[[#This Row],[Income]]</f>
        <v>418.87055491025433</v>
      </c>
    </row>
    <row r="633" spans="1:26" x14ac:dyDescent="0.3">
      <c r="A633" s="4">
        <v>1323</v>
      </c>
      <c r="B633" s="4">
        <v>667</v>
      </c>
      <c r="C633" s="4">
        <v>504</v>
      </c>
      <c r="D633" s="58">
        <v>2</v>
      </c>
      <c r="E633" s="28">
        <f>VLOOKUP(FACT_INCLUDES[[#This Row],[Order ID]], ORDERS[], 2)</f>
        <v>40802.819900585746</v>
      </c>
      <c r="F633" s="28">
        <f>VLOOKUP(FACT_INCLUDES[[#This Row],[Order ID]], ORDERS[], 3)</f>
        <v>40803.819900585746</v>
      </c>
      <c r="G633" s="4" t="str">
        <f>VLOOKUP(FACT_INCLUDES[[#This Row],[Order ID]], ORDERS[], 4)</f>
        <v>Online</v>
      </c>
      <c r="H633" s="4" t="str">
        <f>VLOOKUP(FACT_INCLUDES[[#This Row],[Order ID]], ORDERS[], 5)</f>
        <v>VPD4905@gmail.com</v>
      </c>
      <c r="I633" s="4">
        <f>VLOOKUP(FACT_INCLUDES[[#This Row],[Order ID]], ORDERS[], 6)</f>
        <v>0</v>
      </c>
      <c r="J633" s="54">
        <f>VLOOKUP(FACT_INCLUDES[[#This Row],[Order ID]], ORDERS[], 7)</f>
        <v>0</v>
      </c>
      <c r="K633" s="33">
        <v>1</v>
      </c>
      <c r="L633" s="4">
        <f>VLOOKUP(FACT_INCLUDES[[#This Row],[DW Version]], VERSIONS[], 2)</f>
        <v>53</v>
      </c>
      <c r="M633" s="4">
        <f>VLOOKUP(FACT_INCLUDES[[#This Row],[DW Version]], VERSIONS[], 3)</f>
        <v>5.5</v>
      </c>
      <c r="N633" s="4" t="str">
        <f>VLOOKUP(FACT_INCLUDES[[#This Row],[DW Version]], VERSIONS[], 4)</f>
        <v>dark blue</v>
      </c>
      <c r="O633" s="51">
        <f>VLOOKUP(FACT_INCLUDES[[#This Row],[DW Version]], VERSIONS[], 5)</f>
        <v>278.6974158863531</v>
      </c>
      <c r="P633" s="4" t="str">
        <f>VLOOKUP(FACT_INCLUDES[[#This Row],[DW Version]], VERSIONS[], 6)</f>
        <v>Flex Stride Shorts</v>
      </c>
      <c r="Q633" s="4" t="str">
        <f>VLOOKUP(FACT_INCLUDES[[#This Row],[DW Version]], VERSIONS[], 7)</f>
        <v>Apparel</v>
      </c>
      <c r="R633" s="51">
        <f>FACT_INCLUDES[[#This Row],[Version Price]]*FACT_INCLUDES[[#This Row],[Quantity]]</f>
        <v>557.3948317727062</v>
      </c>
      <c r="S633" s="51">
        <f>FACT_INCLUDES[[#This Row],[Amount]]*(1-FACT_INCLUDES[[#This Row],[Order Discount]])</f>
        <v>557.3948317727062</v>
      </c>
      <c r="T633" s="51">
        <f t="shared" si="9"/>
        <v>557.3948317727062</v>
      </c>
      <c r="U633" s="57">
        <f>FACT_INCLUDES[[#This Row],[Income]]/FACT_INCLUDES[[#This Row],[Total Order Income]]</f>
        <v>1</v>
      </c>
      <c r="V633" s="33">
        <f>IF(FACT_INCLUDES[[#This Row],[Order Gap]]&gt;10, 1, 0)/COUNTIFS(FACT_INCLUDES[Order ID], FACT_INCLUDES[[#This Row],[Order ID]])</f>
        <v>0</v>
      </c>
      <c r="W633" s="33">
        <f>IF(FACT_INCLUDES[[#This Row],[Order Type]]="Online", 1, 0)/COUNTIFS(FACT_INCLUDES[Order ID], FACT_INCLUDES[[#This Row],[Order ID]])</f>
        <v>1</v>
      </c>
      <c r="X633" s="52">
        <v>626.32105503059074</v>
      </c>
      <c r="Y633" s="52">
        <v>565.07788031830091</v>
      </c>
      <c r="Z633" s="64">
        <f>IF(FACT_INCLUDES[[#This Row],[Order Type]]="Online", 1, 0)*FACT_INCLUDES[[#This Row],[Income]]</f>
        <v>557.3948317727062</v>
      </c>
    </row>
    <row r="634" spans="1:26" x14ac:dyDescent="0.3">
      <c r="A634" s="4">
        <v>1407</v>
      </c>
      <c r="B634" s="4">
        <v>715</v>
      </c>
      <c r="C634" s="4">
        <v>661</v>
      </c>
      <c r="D634" s="58">
        <v>1</v>
      </c>
      <c r="E634" s="28">
        <f>VLOOKUP(FACT_INCLUDES[[#This Row],[Order ID]], ORDERS[], 2)</f>
        <v>40556.381973103889</v>
      </c>
      <c r="F634" s="28">
        <f>VLOOKUP(FACT_INCLUDES[[#This Row],[Order ID]], ORDERS[], 3)</f>
        <v>40569.381973103889</v>
      </c>
      <c r="G634" s="4" t="str">
        <f>VLOOKUP(FACT_INCLUDES[[#This Row],[Order ID]], ORDERS[], 4)</f>
        <v>Online</v>
      </c>
      <c r="H634" s="4" t="str">
        <f>VLOOKUP(FACT_INCLUDES[[#This Row],[Order ID]], ORDERS[], 5)</f>
        <v>JXT6631@gmail.com</v>
      </c>
      <c r="I634" s="4">
        <f>VLOOKUP(FACT_INCLUDES[[#This Row],[Order ID]], ORDERS[], 6)</f>
        <v>0</v>
      </c>
      <c r="J634" s="54">
        <f>VLOOKUP(FACT_INCLUDES[[#This Row],[Order ID]], ORDERS[], 7)</f>
        <v>0</v>
      </c>
      <c r="K634" s="33">
        <v>13</v>
      </c>
      <c r="L634" s="4">
        <f>VLOOKUP(FACT_INCLUDES[[#This Row],[DW Version]], VERSIONS[], 2)</f>
        <v>67</v>
      </c>
      <c r="M634" s="4">
        <f>VLOOKUP(FACT_INCLUDES[[#This Row],[DW Version]], VERSIONS[], 3)</f>
        <v>3.5</v>
      </c>
      <c r="N634" s="4" t="str">
        <f>VLOOKUP(FACT_INCLUDES[[#This Row],[DW Version]], VERSIONS[], 4)</f>
        <v>khaki</v>
      </c>
      <c r="O634" s="51">
        <f>VLOOKUP(FACT_INCLUDES[[#This Row],[DW Version]], VERSIONS[], 5)</f>
        <v>267.43419412351943</v>
      </c>
      <c r="P634" s="4" t="str">
        <f>VLOOKUP(FACT_INCLUDES[[#This Row],[DW Version]], VERSIONS[], 6)</f>
        <v>Phantom VSN Elite</v>
      </c>
      <c r="Q634" s="4" t="str">
        <f>VLOOKUP(FACT_INCLUDES[[#This Row],[DW Version]], VERSIONS[], 7)</f>
        <v>Shoe</v>
      </c>
      <c r="R634" s="51">
        <f>FACT_INCLUDES[[#This Row],[Version Price]]*FACT_INCLUDES[[#This Row],[Quantity]]</f>
        <v>267.43419412351943</v>
      </c>
      <c r="S634" s="51">
        <f>FACT_INCLUDES[[#This Row],[Amount]]*(1-FACT_INCLUDES[[#This Row],[Order Discount]])</f>
        <v>267.43419412351943</v>
      </c>
      <c r="T634" s="51">
        <f t="shared" si="9"/>
        <v>661.32811602429456</v>
      </c>
      <c r="U634" s="57">
        <f>FACT_INCLUDES[[#This Row],[Income]]/FACT_INCLUDES[[#This Row],[Total Order Income]]</f>
        <v>0.40438957250336377</v>
      </c>
      <c r="V634" s="33">
        <f>IF(FACT_INCLUDES[[#This Row],[Order Gap]]&gt;10, 1, 0)/COUNTIFS(FACT_INCLUDES[Order ID], FACT_INCLUDES[[#This Row],[Order ID]])</f>
        <v>0.5</v>
      </c>
      <c r="W634" s="33">
        <f>IF(FACT_INCLUDES[[#This Row],[Order Type]]="Online", 1, 0)/COUNTIFS(FACT_INCLUDES[Order ID], FACT_INCLUDES[[#This Row],[Order ID]])</f>
        <v>0.5</v>
      </c>
      <c r="X634" s="52">
        <v>626.32105503059074</v>
      </c>
      <c r="Y634" s="52">
        <v>565.07788031830091</v>
      </c>
      <c r="Z634" s="64">
        <f>IF(FACT_INCLUDES[[#This Row],[Order Type]]="Online", 1, 0)*FACT_INCLUDES[[#This Row],[Income]]</f>
        <v>267.43419412351943</v>
      </c>
    </row>
    <row r="635" spans="1:26" x14ac:dyDescent="0.3">
      <c r="A635" s="4">
        <v>1408</v>
      </c>
      <c r="B635" s="4">
        <v>715</v>
      </c>
      <c r="C635" s="4">
        <v>750</v>
      </c>
      <c r="D635" s="58">
        <v>1</v>
      </c>
      <c r="E635" s="28">
        <f>VLOOKUP(FACT_INCLUDES[[#This Row],[Order ID]], ORDERS[], 2)</f>
        <v>40556.381973103889</v>
      </c>
      <c r="F635" s="28">
        <f>VLOOKUP(FACT_INCLUDES[[#This Row],[Order ID]], ORDERS[], 3)</f>
        <v>40569.381973103889</v>
      </c>
      <c r="G635" s="4" t="str">
        <f>VLOOKUP(FACT_INCLUDES[[#This Row],[Order ID]], ORDERS[], 4)</f>
        <v>Online</v>
      </c>
      <c r="H635" s="4" t="str">
        <f>VLOOKUP(FACT_INCLUDES[[#This Row],[Order ID]], ORDERS[], 5)</f>
        <v>JXT6631@gmail.com</v>
      </c>
      <c r="I635" s="4">
        <f>VLOOKUP(FACT_INCLUDES[[#This Row],[Order ID]], ORDERS[], 6)</f>
        <v>0</v>
      </c>
      <c r="J635" s="54">
        <f>VLOOKUP(FACT_INCLUDES[[#This Row],[Order ID]], ORDERS[], 7)</f>
        <v>0</v>
      </c>
      <c r="K635" s="33">
        <v>13</v>
      </c>
      <c r="L635" s="4">
        <f>VLOOKUP(FACT_INCLUDES[[#This Row],[DW Version]], VERSIONS[], 2)</f>
        <v>77</v>
      </c>
      <c r="M635" s="4">
        <f>VLOOKUP(FACT_INCLUDES[[#This Row],[DW Version]], VERSIONS[], 3)</f>
        <v>9.5</v>
      </c>
      <c r="N635" s="4" t="str">
        <f>VLOOKUP(FACT_INCLUDES[[#This Row],[DW Version]], VERSIONS[], 4)</f>
        <v>white</v>
      </c>
      <c r="O635" s="51">
        <f>VLOOKUP(FACT_INCLUDES[[#This Row],[DW Version]], VERSIONS[], 5)</f>
        <v>393.89392190077507</v>
      </c>
      <c r="P635" s="4" t="str">
        <f>VLOOKUP(FACT_INCLUDES[[#This Row],[DW Version]], VERSIONS[], 6)</f>
        <v>Nike Court Legacy</v>
      </c>
      <c r="Q635" s="4" t="str">
        <f>VLOOKUP(FACT_INCLUDES[[#This Row],[DW Version]], VERSIONS[], 7)</f>
        <v>Shoe</v>
      </c>
      <c r="R635" s="51">
        <f>FACT_INCLUDES[[#This Row],[Version Price]]*FACT_INCLUDES[[#This Row],[Quantity]]</f>
        <v>393.89392190077507</v>
      </c>
      <c r="S635" s="51">
        <f>FACT_INCLUDES[[#This Row],[Amount]]*(1-FACT_INCLUDES[[#This Row],[Order Discount]])</f>
        <v>393.89392190077507</v>
      </c>
      <c r="T635" s="51">
        <f t="shared" si="9"/>
        <v>661.32811602429456</v>
      </c>
      <c r="U635" s="57">
        <f>FACT_INCLUDES[[#This Row],[Income]]/FACT_INCLUDES[[#This Row],[Total Order Income]]</f>
        <v>0.59561042749663617</v>
      </c>
      <c r="V635" s="33">
        <f>IF(FACT_INCLUDES[[#This Row],[Order Gap]]&gt;10, 1, 0)/COUNTIFS(FACT_INCLUDES[Order ID], FACT_INCLUDES[[#This Row],[Order ID]])</f>
        <v>0.5</v>
      </c>
      <c r="W635" s="33">
        <f>IF(FACT_INCLUDES[[#This Row],[Order Type]]="Online", 1, 0)/COUNTIFS(FACT_INCLUDES[Order ID], FACT_INCLUDES[[#This Row],[Order ID]])</f>
        <v>0.5</v>
      </c>
      <c r="X635" s="52">
        <v>626.32105503059074</v>
      </c>
      <c r="Y635" s="52">
        <v>565.07788031830091</v>
      </c>
      <c r="Z635" s="64">
        <f>IF(FACT_INCLUDES[[#This Row],[Order Type]]="Online", 1, 0)*FACT_INCLUDES[[#This Row],[Income]]</f>
        <v>393.89392190077507</v>
      </c>
    </row>
    <row r="636" spans="1:26" x14ac:dyDescent="0.3">
      <c r="A636" s="4">
        <v>1411</v>
      </c>
      <c r="B636" s="4">
        <v>718</v>
      </c>
      <c r="C636" s="4">
        <v>376</v>
      </c>
      <c r="D636" s="58">
        <v>4</v>
      </c>
      <c r="E636" s="28">
        <f>VLOOKUP(FACT_INCLUDES[[#This Row],[Order ID]], ORDERS[], 2)</f>
        <v>40817.85746002337</v>
      </c>
      <c r="F636" s="28">
        <f>VLOOKUP(FACT_INCLUDES[[#This Row],[Order ID]], ORDERS[], 3)</f>
        <v>40817.85746002337</v>
      </c>
      <c r="G636" s="4" t="str">
        <f>VLOOKUP(FACT_INCLUDES[[#This Row],[Order ID]], ORDERS[], 4)</f>
        <v>In-Store</v>
      </c>
      <c r="H636" s="4" t="str">
        <f>VLOOKUP(FACT_INCLUDES[[#This Row],[Order ID]], ORDERS[], 5)</f>
        <v>ZDB4070@gmail.com</v>
      </c>
      <c r="I636" s="4">
        <f>VLOOKUP(FACT_INCLUDES[[#This Row],[Order ID]], ORDERS[], 6)</f>
        <v>48</v>
      </c>
      <c r="J636" s="54">
        <f>VLOOKUP(FACT_INCLUDES[[#This Row],[Order ID]], ORDERS[], 7)</f>
        <v>0</v>
      </c>
      <c r="K636" s="33">
        <v>0</v>
      </c>
      <c r="L636" s="4">
        <f>VLOOKUP(FACT_INCLUDES[[#This Row],[DW Version]], VERSIONS[], 2)</f>
        <v>38</v>
      </c>
      <c r="M636" s="4">
        <f>VLOOKUP(FACT_INCLUDES[[#This Row],[DW Version]], VERSIONS[], 3)</f>
        <v>6.5</v>
      </c>
      <c r="N636" s="4" t="str">
        <f>VLOOKUP(FACT_INCLUDES[[#This Row],[DW Version]], VERSIONS[], 4)</f>
        <v>white</v>
      </c>
      <c r="O636" s="51">
        <f>VLOOKUP(FACT_INCLUDES[[#This Row],[DW Version]], VERSIONS[], 5)</f>
        <v>313.06303808473911</v>
      </c>
      <c r="P636" s="4" t="str">
        <f>VLOOKUP(FACT_INCLUDES[[#This Row],[DW Version]], VERSIONS[], 6)</f>
        <v>Free RN 5.0</v>
      </c>
      <c r="Q636" s="4" t="str">
        <f>VLOOKUP(FACT_INCLUDES[[#This Row],[DW Version]], VERSIONS[], 7)</f>
        <v>Shoe</v>
      </c>
      <c r="R636" s="51">
        <f>FACT_INCLUDES[[#This Row],[Version Price]]*FACT_INCLUDES[[#This Row],[Quantity]]</f>
        <v>1252.2521523389564</v>
      </c>
      <c r="S636" s="51">
        <f>FACT_INCLUDES[[#This Row],[Amount]]*(1-FACT_INCLUDES[[#This Row],[Order Discount]])</f>
        <v>1252.2521523389564</v>
      </c>
      <c r="T636" s="51">
        <f t="shared" si="9"/>
        <v>3238.4341659498286</v>
      </c>
      <c r="U636" s="57">
        <f>FACT_INCLUDES[[#This Row],[Income]]/FACT_INCLUDES[[#This Row],[Total Order Income]]</f>
        <v>0.38668445556362652</v>
      </c>
      <c r="V636" s="33">
        <f>IF(FACT_INCLUDES[[#This Row],[Order Gap]]&gt;10, 1, 0)/COUNTIFS(FACT_INCLUDES[Order ID], FACT_INCLUDES[[#This Row],[Order ID]])</f>
        <v>0</v>
      </c>
      <c r="W636" s="33">
        <f>IF(FACT_INCLUDES[[#This Row],[Order Type]]="Online", 1, 0)/COUNTIFS(FACT_INCLUDES[Order ID], FACT_INCLUDES[[#This Row],[Order ID]])</f>
        <v>0</v>
      </c>
      <c r="X636" s="52">
        <v>626.32105503059074</v>
      </c>
      <c r="Y636" s="52">
        <v>565.07788031830091</v>
      </c>
      <c r="Z636" s="64">
        <f>IF(FACT_INCLUDES[[#This Row],[Order Type]]="Online", 1, 0)*FACT_INCLUDES[[#This Row],[Income]]</f>
        <v>0</v>
      </c>
    </row>
    <row r="637" spans="1:26" x14ac:dyDescent="0.3">
      <c r="A637" s="4">
        <v>1412</v>
      </c>
      <c r="B637" s="4">
        <v>718</v>
      </c>
      <c r="C637" s="4">
        <v>378</v>
      </c>
      <c r="D637" s="58">
        <v>5</v>
      </c>
      <c r="E637" s="28">
        <f>VLOOKUP(FACT_INCLUDES[[#This Row],[Order ID]], ORDERS[], 2)</f>
        <v>40817.85746002337</v>
      </c>
      <c r="F637" s="28">
        <f>VLOOKUP(FACT_INCLUDES[[#This Row],[Order ID]], ORDERS[], 3)</f>
        <v>40817.85746002337</v>
      </c>
      <c r="G637" s="4" t="str">
        <f>VLOOKUP(FACT_INCLUDES[[#This Row],[Order ID]], ORDERS[], 4)</f>
        <v>In-Store</v>
      </c>
      <c r="H637" s="4" t="str">
        <f>VLOOKUP(FACT_INCLUDES[[#This Row],[Order ID]], ORDERS[], 5)</f>
        <v>ZDB4070@gmail.com</v>
      </c>
      <c r="I637" s="4">
        <f>VLOOKUP(FACT_INCLUDES[[#This Row],[Order ID]], ORDERS[], 6)</f>
        <v>48</v>
      </c>
      <c r="J637" s="54">
        <f>VLOOKUP(FACT_INCLUDES[[#This Row],[Order ID]], ORDERS[], 7)</f>
        <v>0</v>
      </c>
      <c r="K637" s="33">
        <v>0</v>
      </c>
      <c r="L637" s="4">
        <f>VLOOKUP(FACT_INCLUDES[[#This Row],[DW Version]], VERSIONS[], 2)</f>
        <v>38</v>
      </c>
      <c r="M637" s="4">
        <f>VLOOKUP(FACT_INCLUDES[[#This Row],[DW Version]], VERSIONS[], 3)</f>
        <v>9.5</v>
      </c>
      <c r="N637" s="4" t="str">
        <f>VLOOKUP(FACT_INCLUDES[[#This Row],[DW Version]], VERSIONS[], 4)</f>
        <v>pink</v>
      </c>
      <c r="O637" s="51">
        <f>VLOOKUP(FACT_INCLUDES[[#This Row],[DW Version]], VERSIONS[], 5)</f>
        <v>120.76342936802587</v>
      </c>
      <c r="P637" s="4" t="str">
        <f>VLOOKUP(FACT_INCLUDES[[#This Row],[DW Version]], VERSIONS[], 6)</f>
        <v>Free RN 5.0</v>
      </c>
      <c r="Q637" s="4" t="str">
        <f>VLOOKUP(FACT_INCLUDES[[#This Row],[DW Version]], VERSIONS[], 7)</f>
        <v>Shoe</v>
      </c>
      <c r="R637" s="51">
        <f>FACT_INCLUDES[[#This Row],[Version Price]]*FACT_INCLUDES[[#This Row],[Quantity]]</f>
        <v>603.81714684012934</v>
      </c>
      <c r="S637" s="51">
        <f>FACT_INCLUDES[[#This Row],[Amount]]*(1-FACT_INCLUDES[[#This Row],[Order Discount]])</f>
        <v>603.81714684012934</v>
      </c>
      <c r="T637" s="51">
        <f t="shared" si="9"/>
        <v>3238.4341659498286</v>
      </c>
      <c r="U637" s="57">
        <f>FACT_INCLUDES[[#This Row],[Income]]/FACT_INCLUDES[[#This Row],[Total Order Income]]</f>
        <v>0.18645342653214952</v>
      </c>
      <c r="V637" s="33">
        <f>IF(FACT_INCLUDES[[#This Row],[Order Gap]]&gt;10, 1, 0)/COUNTIFS(FACT_INCLUDES[Order ID], FACT_INCLUDES[[#This Row],[Order ID]])</f>
        <v>0</v>
      </c>
      <c r="W637" s="33">
        <f>IF(FACT_INCLUDES[[#This Row],[Order Type]]="Online", 1, 0)/COUNTIFS(FACT_INCLUDES[Order ID], FACT_INCLUDES[[#This Row],[Order ID]])</f>
        <v>0</v>
      </c>
      <c r="X637" s="52">
        <v>626.32105503059074</v>
      </c>
      <c r="Y637" s="52">
        <v>565.07788031830091</v>
      </c>
      <c r="Z637" s="64">
        <f>IF(FACT_INCLUDES[[#This Row],[Order Type]]="Online", 1, 0)*FACT_INCLUDES[[#This Row],[Income]]</f>
        <v>0</v>
      </c>
    </row>
    <row r="638" spans="1:26" x14ac:dyDescent="0.3">
      <c r="A638" s="4">
        <v>1413</v>
      </c>
      <c r="B638" s="4">
        <v>718</v>
      </c>
      <c r="C638" s="4">
        <v>435</v>
      </c>
      <c r="D638" s="58">
        <v>5</v>
      </c>
      <c r="E638" s="28">
        <f>VLOOKUP(FACT_INCLUDES[[#This Row],[Order ID]], ORDERS[], 2)</f>
        <v>40817.85746002337</v>
      </c>
      <c r="F638" s="28">
        <f>VLOOKUP(FACT_INCLUDES[[#This Row],[Order ID]], ORDERS[], 3)</f>
        <v>40817.85746002337</v>
      </c>
      <c r="G638" s="4" t="str">
        <f>VLOOKUP(FACT_INCLUDES[[#This Row],[Order ID]], ORDERS[], 4)</f>
        <v>In-Store</v>
      </c>
      <c r="H638" s="4" t="str">
        <f>VLOOKUP(FACT_INCLUDES[[#This Row],[Order ID]], ORDERS[], 5)</f>
        <v>ZDB4070@gmail.com</v>
      </c>
      <c r="I638" s="4">
        <f>VLOOKUP(FACT_INCLUDES[[#This Row],[Order ID]], ORDERS[], 6)</f>
        <v>48</v>
      </c>
      <c r="J638" s="54">
        <f>VLOOKUP(FACT_INCLUDES[[#This Row],[Order ID]], ORDERS[], 7)</f>
        <v>0</v>
      </c>
      <c r="K638" s="33">
        <v>0</v>
      </c>
      <c r="L638" s="4">
        <f>VLOOKUP(FACT_INCLUDES[[#This Row],[DW Version]], VERSIONS[], 2)</f>
        <v>45</v>
      </c>
      <c r="M638" s="4">
        <f>VLOOKUP(FACT_INCLUDES[[#This Row],[DW Version]], VERSIONS[], 3)</f>
        <v>6.5</v>
      </c>
      <c r="N638" s="4" t="str">
        <f>VLOOKUP(FACT_INCLUDES[[#This Row],[DW Version]], VERSIONS[], 4)</f>
        <v>white</v>
      </c>
      <c r="O638" s="51">
        <f>VLOOKUP(FACT_INCLUDES[[#This Row],[DW Version]], VERSIONS[], 5)</f>
        <v>70.833193360159925</v>
      </c>
      <c r="P638" s="4" t="str">
        <f>VLOOKUP(FACT_INCLUDES[[#This Row],[DW Version]], VERSIONS[], 6)</f>
        <v>Vapor Cage 4</v>
      </c>
      <c r="Q638" s="4" t="str">
        <f>VLOOKUP(FACT_INCLUDES[[#This Row],[DW Version]], VERSIONS[], 7)</f>
        <v>Shoe</v>
      </c>
      <c r="R638" s="51">
        <f>FACT_INCLUDES[[#This Row],[Version Price]]*FACT_INCLUDES[[#This Row],[Quantity]]</f>
        <v>354.16596680079965</v>
      </c>
      <c r="S638" s="51">
        <f>FACT_INCLUDES[[#This Row],[Amount]]*(1-FACT_INCLUDES[[#This Row],[Order Discount]])</f>
        <v>354.16596680079965</v>
      </c>
      <c r="T638" s="51">
        <f t="shared" si="9"/>
        <v>3238.4341659498286</v>
      </c>
      <c r="U638" s="57">
        <f>FACT_INCLUDES[[#This Row],[Income]]/FACT_INCLUDES[[#This Row],[Total Order Income]]</f>
        <v>0.10936333692518441</v>
      </c>
      <c r="V638" s="33">
        <f>IF(FACT_INCLUDES[[#This Row],[Order Gap]]&gt;10, 1, 0)/COUNTIFS(FACT_INCLUDES[Order ID], FACT_INCLUDES[[#This Row],[Order ID]])</f>
        <v>0</v>
      </c>
      <c r="W638" s="33">
        <f>IF(FACT_INCLUDES[[#This Row],[Order Type]]="Online", 1, 0)/COUNTIFS(FACT_INCLUDES[Order ID], FACT_INCLUDES[[#This Row],[Order ID]])</f>
        <v>0</v>
      </c>
      <c r="X638" s="52">
        <v>626.32105503059074</v>
      </c>
      <c r="Y638" s="52">
        <v>565.07788031830091</v>
      </c>
      <c r="Z638" s="64">
        <f>IF(FACT_INCLUDES[[#This Row],[Order Type]]="Online", 1, 0)*FACT_INCLUDES[[#This Row],[Income]]</f>
        <v>0</v>
      </c>
    </row>
    <row r="639" spans="1:26" x14ac:dyDescent="0.3">
      <c r="A639" s="4">
        <v>1414</v>
      </c>
      <c r="B639" s="4">
        <v>718</v>
      </c>
      <c r="C639" s="4">
        <v>774</v>
      </c>
      <c r="D639" s="58">
        <v>4</v>
      </c>
      <c r="E639" s="28">
        <f>VLOOKUP(FACT_INCLUDES[[#This Row],[Order ID]], ORDERS[], 2)</f>
        <v>40817.85746002337</v>
      </c>
      <c r="F639" s="28">
        <f>VLOOKUP(FACT_INCLUDES[[#This Row],[Order ID]], ORDERS[], 3)</f>
        <v>40817.85746002337</v>
      </c>
      <c r="G639" s="4" t="str">
        <f>VLOOKUP(FACT_INCLUDES[[#This Row],[Order ID]], ORDERS[], 4)</f>
        <v>In-Store</v>
      </c>
      <c r="H639" s="4" t="str">
        <f>VLOOKUP(FACT_INCLUDES[[#This Row],[Order ID]], ORDERS[], 5)</f>
        <v>ZDB4070@gmail.com</v>
      </c>
      <c r="I639" s="4">
        <f>VLOOKUP(FACT_INCLUDES[[#This Row],[Order ID]], ORDERS[], 6)</f>
        <v>48</v>
      </c>
      <c r="J639" s="54">
        <f>VLOOKUP(FACT_INCLUDES[[#This Row],[Order ID]], ORDERS[], 7)</f>
        <v>0</v>
      </c>
      <c r="K639" s="33">
        <v>0</v>
      </c>
      <c r="L639" s="4">
        <f>VLOOKUP(FACT_INCLUDES[[#This Row],[DW Version]], VERSIONS[], 2)</f>
        <v>79</v>
      </c>
      <c r="M639" s="4">
        <f>VLOOKUP(FACT_INCLUDES[[#This Row],[DW Version]], VERSIONS[], 3)</f>
        <v>10.5</v>
      </c>
      <c r="N639" s="4" t="str">
        <f>VLOOKUP(FACT_INCLUDES[[#This Row],[DW Version]], VERSIONS[], 4)</f>
        <v>black</v>
      </c>
      <c r="O639" s="51">
        <f>VLOOKUP(FACT_INCLUDES[[#This Row],[DW Version]], VERSIONS[], 5)</f>
        <v>257.04972499248584</v>
      </c>
      <c r="P639" s="4" t="str">
        <f>VLOOKUP(FACT_INCLUDES[[#This Row],[DW Version]], VERSIONS[], 6)</f>
        <v>Zoom Gravity</v>
      </c>
      <c r="Q639" s="4" t="str">
        <f>VLOOKUP(FACT_INCLUDES[[#This Row],[DW Version]], VERSIONS[], 7)</f>
        <v>Shoe</v>
      </c>
      <c r="R639" s="51">
        <f>FACT_INCLUDES[[#This Row],[Version Price]]*FACT_INCLUDES[[#This Row],[Quantity]]</f>
        <v>1028.1988999699433</v>
      </c>
      <c r="S639" s="51">
        <f>FACT_INCLUDES[[#This Row],[Amount]]*(1-FACT_INCLUDES[[#This Row],[Order Discount]])</f>
        <v>1028.1988999699433</v>
      </c>
      <c r="T639" s="51">
        <f t="shared" si="9"/>
        <v>3238.4341659498286</v>
      </c>
      <c r="U639" s="57">
        <f>FACT_INCLUDES[[#This Row],[Income]]/FACT_INCLUDES[[#This Row],[Total Order Income]]</f>
        <v>0.31749878097903955</v>
      </c>
      <c r="V639" s="33">
        <f>IF(FACT_INCLUDES[[#This Row],[Order Gap]]&gt;10, 1, 0)/COUNTIFS(FACT_INCLUDES[Order ID], FACT_INCLUDES[[#This Row],[Order ID]])</f>
        <v>0</v>
      </c>
      <c r="W639" s="33">
        <f>IF(FACT_INCLUDES[[#This Row],[Order Type]]="Online", 1, 0)/COUNTIFS(FACT_INCLUDES[Order ID], FACT_INCLUDES[[#This Row],[Order ID]])</f>
        <v>0</v>
      </c>
      <c r="X639" s="52">
        <v>626.32105503059074</v>
      </c>
      <c r="Y639" s="52">
        <v>565.07788031830091</v>
      </c>
      <c r="Z639" s="64">
        <f>IF(FACT_INCLUDES[[#This Row],[Order Type]]="Online", 1, 0)*FACT_INCLUDES[[#This Row],[Income]]</f>
        <v>0</v>
      </c>
    </row>
    <row r="640" spans="1:26" x14ac:dyDescent="0.3">
      <c r="A640" s="4">
        <v>1491</v>
      </c>
      <c r="B640" s="4">
        <v>756</v>
      </c>
      <c r="C640" s="4">
        <v>74</v>
      </c>
      <c r="D640" s="58">
        <v>1</v>
      </c>
      <c r="E640" s="28">
        <f>VLOOKUP(FACT_INCLUDES[[#This Row],[Order ID]], ORDERS[], 2)</f>
        <v>40558.979512704216</v>
      </c>
      <c r="F640" s="28">
        <f>VLOOKUP(FACT_INCLUDES[[#This Row],[Order ID]], ORDERS[], 3)</f>
        <v>40565.979512704216</v>
      </c>
      <c r="G640" s="4" t="str">
        <f>VLOOKUP(FACT_INCLUDES[[#This Row],[Order ID]], ORDERS[], 4)</f>
        <v>Online</v>
      </c>
      <c r="H640" s="4" t="str">
        <f>VLOOKUP(FACT_INCLUDES[[#This Row],[Order ID]], ORDERS[], 5)</f>
        <v>DYJ9671@gmail.com</v>
      </c>
      <c r="I640" s="4">
        <f>VLOOKUP(FACT_INCLUDES[[#This Row],[Order ID]], ORDERS[], 6)</f>
        <v>0</v>
      </c>
      <c r="J640" s="54">
        <f>VLOOKUP(FACT_INCLUDES[[#This Row],[Order ID]], ORDERS[], 7)</f>
        <v>0</v>
      </c>
      <c r="K640" s="33">
        <v>7</v>
      </c>
      <c r="L640" s="4">
        <f>VLOOKUP(FACT_INCLUDES[[#This Row],[DW Version]], VERSIONS[], 2)</f>
        <v>7</v>
      </c>
      <c r="M640" s="4">
        <f>VLOOKUP(FACT_INCLUDES[[#This Row],[DW Version]], VERSIONS[], 3)</f>
        <v>11.5</v>
      </c>
      <c r="N640" s="4" t="str">
        <f>VLOOKUP(FACT_INCLUDES[[#This Row],[DW Version]], VERSIONS[], 4)</f>
        <v>purple</v>
      </c>
      <c r="O640" s="51">
        <f>VLOOKUP(FACT_INCLUDES[[#This Row],[DW Version]], VERSIONS[], 5)</f>
        <v>55.341813645480869</v>
      </c>
      <c r="P640" s="4" t="str">
        <f>VLOOKUP(FACT_INCLUDES[[#This Row],[DW Version]], VERSIONS[], 6)</f>
        <v>Blazer</v>
      </c>
      <c r="Q640" s="4" t="str">
        <f>VLOOKUP(FACT_INCLUDES[[#This Row],[DW Version]], VERSIONS[], 7)</f>
        <v>Shoe</v>
      </c>
      <c r="R640" s="51">
        <f>FACT_INCLUDES[[#This Row],[Version Price]]*FACT_INCLUDES[[#This Row],[Quantity]]</f>
        <v>55.341813645480869</v>
      </c>
      <c r="S640" s="51">
        <f>FACT_INCLUDES[[#This Row],[Amount]]*(1-FACT_INCLUDES[[#This Row],[Order Discount]])</f>
        <v>55.341813645480869</v>
      </c>
      <c r="T640" s="51">
        <f t="shared" si="9"/>
        <v>55.341813645480869</v>
      </c>
      <c r="U640" s="57">
        <f>FACT_INCLUDES[[#This Row],[Income]]/FACT_INCLUDES[[#This Row],[Total Order Income]]</f>
        <v>1</v>
      </c>
      <c r="V640" s="33">
        <f>IF(FACT_INCLUDES[[#This Row],[Order Gap]]&gt;10, 1, 0)/COUNTIFS(FACT_INCLUDES[Order ID], FACT_INCLUDES[[#This Row],[Order ID]])</f>
        <v>0</v>
      </c>
      <c r="W640" s="33">
        <f>IF(FACT_INCLUDES[[#This Row],[Order Type]]="Online", 1, 0)/COUNTIFS(FACT_INCLUDES[Order ID], FACT_INCLUDES[[#This Row],[Order ID]])</f>
        <v>1</v>
      </c>
      <c r="X640" s="52">
        <v>626.32105503059074</v>
      </c>
      <c r="Y640" s="52">
        <v>565.07788031830091</v>
      </c>
      <c r="Z640" s="64">
        <f>IF(FACT_INCLUDES[[#This Row],[Order Type]]="Online", 1, 0)*FACT_INCLUDES[[#This Row],[Income]]</f>
        <v>55.341813645480869</v>
      </c>
    </row>
    <row r="641" spans="1:26" x14ac:dyDescent="0.3">
      <c r="A641" s="4">
        <v>1515</v>
      </c>
      <c r="B641" s="4">
        <v>770</v>
      </c>
      <c r="C641" s="4">
        <v>183</v>
      </c>
      <c r="D641" s="58">
        <v>3</v>
      </c>
      <c r="E641" s="28">
        <f>VLOOKUP(FACT_INCLUDES[[#This Row],[Order ID]], ORDERS[], 2)</f>
        <v>40621.206362158176</v>
      </c>
      <c r="F641" s="28">
        <f>VLOOKUP(FACT_INCLUDES[[#This Row],[Order ID]], ORDERS[], 3)</f>
        <v>40624.206362158176</v>
      </c>
      <c r="G641" s="4" t="str">
        <f>VLOOKUP(FACT_INCLUDES[[#This Row],[Order ID]], ORDERS[], 4)</f>
        <v>Online</v>
      </c>
      <c r="H641" s="4" t="str">
        <f>VLOOKUP(FACT_INCLUDES[[#This Row],[Order ID]], ORDERS[], 5)</f>
        <v>ZLD5831@gmail.com</v>
      </c>
      <c r="I641" s="4">
        <f>VLOOKUP(FACT_INCLUDES[[#This Row],[Order ID]], ORDERS[], 6)</f>
        <v>0</v>
      </c>
      <c r="J641" s="54">
        <f>VLOOKUP(FACT_INCLUDES[[#This Row],[Order ID]], ORDERS[], 7)</f>
        <v>0</v>
      </c>
      <c r="K641" s="33">
        <v>3</v>
      </c>
      <c r="L641" s="4">
        <f>VLOOKUP(FACT_INCLUDES[[#This Row],[DW Version]], VERSIONS[], 2)</f>
        <v>18</v>
      </c>
      <c r="M641" s="4">
        <f>VLOOKUP(FACT_INCLUDES[[#This Row],[DW Version]], VERSIONS[], 3)</f>
        <v>12.5</v>
      </c>
      <c r="N641" s="4" t="str">
        <f>VLOOKUP(FACT_INCLUDES[[#This Row],[DW Version]], VERSIONS[], 4)</f>
        <v>black</v>
      </c>
      <c r="O641" s="51">
        <f>VLOOKUP(FACT_INCLUDES[[#This Row],[DW Version]], VERSIONS[], 5)</f>
        <v>47.692449201706012</v>
      </c>
      <c r="P641" s="4" t="str">
        <f>VLOOKUP(FACT_INCLUDES[[#This Row],[DW Version]], VERSIONS[], 6)</f>
        <v>Metcon</v>
      </c>
      <c r="Q641" s="4" t="str">
        <f>VLOOKUP(FACT_INCLUDES[[#This Row],[DW Version]], VERSIONS[], 7)</f>
        <v>Shoe</v>
      </c>
      <c r="R641" s="51">
        <f>FACT_INCLUDES[[#This Row],[Version Price]]*FACT_INCLUDES[[#This Row],[Quantity]]</f>
        <v>143.07734760511804</v>
      </c>
      <c r="S641" s="51">
        <f>FACT_INCLUDES[[#This Row],[Amount]]*(1-FACT_INCLUDES[[#This Row],[Order Discount]])</f>
        <v>143.07734760511804</v>
      </c>
      <c r="T641" s="51">
        <f t="shared" si="9"/>
        <v>143.07734760511804</v>
      </c>
      <c r="U641" s="57">
        <f>FACT_INCLUDES[[#This Row],[Income]]/FACT_INCLUDES[[#This Row],[Total Order Income]]</f>
        <v>1</v>
      </c>
      <c r="V641" s="33">
        <f>IF(FACT_INCLUDES[[#This Row],[Order Gap]]&gt;10, 1, 0)/COUNTIFS(FACT_INCLUDES[Order ID], FACT_INCLUDES[[#This Row],[Order ID]])</f>
        <v>0</v>
      </c>
      <c r="W641" s="33">
        <f>IF(FACT_INCLUDES[[#This Row],[Order Type]]="Online", 1, 0)/COUNTIFS(FACT_INCLUDES[Order ID], FACT_INCLUDES[[#This Row],[Order ID]])</f>
        <v>1</v>
      </c>
      <c r="X641" s="52">
        <v>626.32105503059074</v>
      </c>
      <c r="Y641" s="52">
        <v>565.07788031830091</v>
      </c>
      <c r="Z641" s="64">
        <f>IF(FACT_INCLUDES[[#This Row],[Order Type]]="Online", 1, 0)*FACT_INCLUDES[[#This Row],[Income]]</f>
        <v>143.07734760511804</v>
      </c>
    </row>
    <row r="642" spans="1:26" x14ac:dyDescent="0.3">
      <c r="A642" s="4">
        <v>1535</v>
      </c>
      <c r="B642" s="4">
        <v>778</v>
      </c>
      <c r="C642" s="4">
        <v>765</v>
      </c>
      <c r="D642" s="58">
        <v>5</v>
      </c>
      <c r="E642" s="28">
        <f>VLOOKUP(FACT_INCLUDES[[#This Row],[Order ID]], ORDERS[], 2)</f>
        <v>40599.571227591441</v>
      </c>
      <c r="F642" s="28">
        <f>VLOOKUP(FACT_INCLUDES[[#This Row],[Order ID]], ORDERS[], 3)</f>
        <v>40610.571227591441</v>
      </c>
      <c r="G642" s="4" t="str">
        <f>VLOOKUP(FACT_INCLUDES[[#This Row],[Order ID]], ORDERS[], 4)</f>
        <v>Online</v>
      </c>
      <c r="H642" s="4" t="str">
        <f>VLOOKUP(FACT_INCLUDES[[#This Row],[Order ID]], ORDERS[], 5)</f>
        <v>DPQ7685@gmail.com</v>
      </c>
      <c r="I642" s="4">
        <f>VLOOKUP(FACT_INCLUDES[[#This Row],[Order ID]], ORDERS[], 6)</f>
        <v>0</v>
      </c>
      <c r="J642" s="54">
        <f>VLOOKUP(FACT_INCLUDES[[#This Row],[Order ID]], ORDERS[], 7)</f>
        <v>0</v>
      </c>
      <c r="K642" s="33">
        <v>11</v>
      </c>
      <c r="L642" s="4">
        <f>VLOOKUP(FACT_INCLUDES[[#This Row],[DW Version]], VERSIONS[], 2)</f>
        <v>79</v>
      </c>
      <c r="M642" s="4">
        <f>VLOOKUP(FACT_INCLUDES[[#This Row],[DW Version]], VERSIONS[], 3)</f>
        <v>5.5</v>
      </c>
      <c r="N642" s="4" t="str">
        <f>VLOOKUP(FACT_INCLUDES[[#This Row],[DW Version]], VERSIONS[], 4)</f>
        <v>white</v>
      </c>
      <c r="O642" s="51">
        <f>VLOOKUP(FACT_INCLUDES[[#This Row],[DW Version]], VERSIONS[], 5)</f>
        <v>142.5403099254502</v>
      </c>
      <c r="P642" s="4" t="str">
        <f>VLOOKUP(FACT_INCLUDES[[#This Row],[DW Version]], VERSIONS[], 6)</f>
        <v>Zoom Gravity</v>
      </c>
      <c r="Q642" s="4" t="str">
        <f>VLOOKUP(FACT_INCLUDES[[#This Row],[DW Version]], VERSIONS[], 7)</f>
        <v>Shoe</v>
      </c>
      <c r="R642" s="51">
        <f>FACT_INCLUDES[[#This Row],[Version Price]]*FACT_INCLUDES[[#This Row],[Quantity]]</f>
        <v>712.70154962725098</v>
      </c>
      <c r="S642" s="51">
        <f>FACT_INCLUDES[[#This Row],[Amount]]*(1-FACT_INCLUDES[[#This Row],[Order Discount]])</f>
        <v>712.70154962725098</v>
      </c>
      <c r="T642" s="51">
        <f t="shared" ref="T642:T705" si="10">SUMIFS(S:S, B:B, B642)</f>
        <v>712.70154962725098</v>
      </c>
      <c r="U642" s="57">
        <f>FACT_INCLUDES[[#This Row],[Income]]/FACT_INCLUDES[[#This Row],[Total Order Income]]</f>
        <v>1</v>
      </c>
      <c r="V642" s="33">
        <f>IF(FACT_INCLUDES[[#This Row],[Order Gap]]&gt;10, 1, 0)/COUNTIFS(FACT_INCLUDES[Order ID], FACT_INCLUDES[[#This Row],[Order ID]])</f>
        <v>1</v>
      </c>
      <c r="W642" s="33">
        <f>IF(FACT_INCLUDES[[#This Row],[Order Type]]="Online", 1, 0)/COUNTIFS(FACT_INCLUDES[Order ID], FACT_INCLUDES[[#This Row],[Order ID]])</f>
        <v>1</v>
      </c>
      <c r="X642" s="52">
        <v>626.32105503059074</v>
      </c>
      <c r="Y642" s="52">
        <v>565.07788031830091</v>
      </c>
      <c r="Z642" s="64">
        <f>IF(FACT_INCLUDES[[#This Row],[Order Type]]="Online", 1, 0)*FACT_INCLUDES[[#This Row],[Income]]</f>
        <v>712.70154962725098</v>
      </c>
    </row>
    <row r="643" spans="1:26" x14ac:dyDescent="0.3">
      <c r="A643" s="4">
        <v>1576</v>
      </c>
      <c r="B643" s="4">
        <v>796</v>
      </c>
      <c r="C643" s="4">
        <v>52</v>
      </c>
      <c r="D643" s="58">
        <v>1</v>
      </c>
      <c r="E643" s="28">
        <f>VLOOKUP(FACT_INCLUDES[[#This Row],[Order ID]], ORDERS[], 2)</f>
        <v>40552.583274469405</v>
      </c>
      <c r="F643" s="28">
        <f>VLOOKUP(FACT_INCLUDES[[#This Row],[Order ID]], ORDERS[], 3)</f>
        <v>40565.583274469405</v>
      </c>
      <c r="G643" s="4" t="str">
        <f>VLOOKUP(FACT_INCLUDES[[#This Row],[Order ID]], ORDERS[], 4)</f>
        <v>Online</v>
      </c>
      <c r="H643" s="4" t="str">
        <f>VLOOKUP(FACT_INCLUDES[[#This Row],[Order ID]], ORDERS[], 5)</f>
        <v>BVS2753@gmail.com</v>
      </c>
      <c r="I643" s="4">
        <f>VLOOKUP(FACT_INCLUDES[[#This Row],[Order ID]], ORDERS[], 6)</f>
        <v>0</v>
      </c>
      <c r="J643" s="54">
        <f>VLOOKUP(FACT_INCLUDES[[#This Row],[Order ID]], ORDERS[], 7)</f>
        <v>0</v>
      </c>
      <c r="K643" s="33">
        <v>13</v>
      </c>
      <c r="L643" s="4">
        <f>VLOOKUP(FACT_INCLUDES[[#This Row],[DW Version]], VERSIONS[], 2)</f>
        <v>5</v>
      </c>
      <c r="M643" s="4">
        <f>VLOOKUP(FACT_INCLUDES[[#This Row],[DW Version]], VERSIONS[], 3)</f>
        <v>9</v>
      </c>
      <c r="N643" s="4" t="str">
        <f>VLOOKUP(FACT_INCLUDES[[#This Row],[DW Version]], VERSIONS[], 4)</f>
        <v>red</v>
      </c>
      <c r="O643" s="51">
        <f>VLOOKUP(FACT_INCLUDES[[#This Row],[DW Version]], VERSIONS[], 5)</f>
        <v>178.1950347536141</v>
      </c>
      <c r="P643" s="4" t="str">
        <f>VLOOKUP(FACT_INCLUDES[[#This Row],[DW Version]], VERSIONS[], 6)</f>
        <v>Nike Football</v>
      </c>
      <c r="Q643" s="4" t="str">
        <f>VLOOKUP(FACT_INCLUDES[[#This Row],[DW Version]], VERSIONS[], 7)</f>
        <v>Sport Equipment</v>
      </c>
      <c r="R643" s="51">
        <f>FACT_INCLUDES[[#This Row],[Version Price]]*FACT_INCLUDES[[#This Row],[Quantity]]</f>
        <v>178.1950347536141</v>
      </c>
      <c r="S643" s="51">
        <f>FACT_INCLUDES[[#This Row],[Amount]]*(1-FACT_INCLUDES[[#This Row],[Order Discount]])</f>
        <v>178.1950347536141</v>
      </c>
      <c r="T643" s="51">
        <f t="shared" si="10"/>
        <v>178.1950347536141</v>
      </c>
      <c r="U643" s="57">
        <f>FACT_INCLUDES[[#This Row],[Income]]/FACT_INCLUDES[[#This Row],[Total Order Income]]</f>
        <v>1</v>
      </c>
      <c r="V643" s="33">
        <f>IF(FACT_INCLUDES[[#This Row],[Order Gap]]&gt;10, 1, 0)/COUNTIFS(FACT_INCLUDES[Order ID], FACT_INCLUDES[[#This Row],[Order ID]])</f>
        <v>1</v>
      </c>
      <c r="W643" s="33">
        <f>IF(FACT_INCLUDES[[#This Row],[Order Type]]="Online", 1, 0)/COUNTIFS(FACT_INCLUDES[Order ID], FACT_INCLUDES[[#This Row],[Order ID]])</f>
        <v>1</v>
      </c>
      <c r="X643" s="52">
        <v>626.32105503059074</v>
      </c>
      <c r="Y643" s="52">
        <v>565.07788031830091</v>
      </c>
      <c r="Z643" s="64">
        <f>IF(FACT_INCLUDES[[#This Row],[Order Type]]="Online", 1, 0)*FACT_INCLUDES[[#This Row],[Income]]</f>
        <v>178.1950347536141</v>
      </c>
    </row>
    <row r="644" spans="1:26" x14ac:dyDescent="0.3">
      <c r="A644" s="4">
        <v>1590</v>
      </c>
      <c r="B644" s="4">
        <v>804</v>
      </c>
      <c r="C644" s="4">
        <v>480</v>
      </c>
      <c r="D644" s="58">
        <v>1</v>
      </c>
      <c r="E644" s="28">
        <f>VLOOKUP(FACT_INCLUDES[[#This Row],[Order ID]], ORDERS[], 2)</f>
        <v>40622.374893476503</v>
      </c>
      <c r="F644" s="28">
        <f>VLOOKUP(FACT_INCLUDES[[#This Row],[Order ID]], ORDERS[], 3)</f>
        <v>40622.374893476503</v>
      </c>
      <c r="G644" s="4" t="str">
        <f>VLOOKUP(FACT_INCLUDES[[#This Row],[Order ID]], ORDERS[], 4)</f>
        <v>In-Store</v>
      </c>
      <c r="H644" s="4" t="str">
        <f>VLOOKUP(FACT_INCLUDES[[#This Row],[Order ID]], ORDERS[], 5)</f>
        <v>ACE1315@gmail.com</v>
      </c>
      <c r="I644" s="4">
        <f>VLOOKUP(FACT_INCLUDES[[#This Row],[Order ID]], ORDERS[], 6)</f>
        <v>47</v>
      </c>
      <c r="J644" s="54">
        <f>VLOOKUP(FACT_INCLUDES[[#This Row],[Order ID]], ORDERS[], 7)</f>
        <v>0</v>
      </c>
      <c r="K644" s="33">
        <v>0</v>
      </c>
      <c r="L644" s="4">
        <f>VLOOKUP(FACT_INCLUDES[[#This Row],[DW Version]], VERSIONS[], 2)</f>
        <v>50</v>
      </c>
      <c r="M644" s="4">
        <f>VLOOKUP(FACT_INCLUDES[[#This Row],[DW Version]], VERSIONS[], 3)</f>
        <v>11</v>
      </c>
      <c r="N644" s="4" t="str">
        <f>VLOOKUP(FACT_INCLUDES[[#This Row],[DW Version]], VERSIONS[], 4)</f>
        <v>black</v>
      </c>
      <c r="O644" s="51">
        <f>VLOOKUP(FACT_INCLUDES[[#This Row],[DW Version]], VERSIONS[], 5)</f>
        <v>250.44213724940062</v>
      </c>
      <c r="P644" s="4" t="str">
        <f>VLOOKUP(FACT_INCLUDES[[#This Row],[DW Version]], VERSIONS[], 6)</f>
        <v>Air Zoom Elite</v>
      </c>
      <c r="Q644" s="4" t="str">
        <f>VLOOKUP(FACT_INCLUDES[[#This Row],[DW Version]], VERSIONS[], 7)</f>
        <v>Shoe</v>
      </c>
      <c r="R644" s="51">
        <f>FACT_INCLUDES[[#This Row],[Version Price]]*FACT_INCLUDES[[#This Row],[Quantity]]</f>
        <v>250.44213724940062</v>
      </c>
      <c r="S644" s="51">
        <f>FACT_INCLUDES[[#This Row],[Amount]]*(1-FACT_INCLUDES[[#This Row],[Order Discount]])</f>
        <v>250.44213724940062</v>
      </c>
      <c r="T644" s="51">
        <f t="shared" si="10"/>
        <v>541.22253364641779</v>
      </c>
      <c r="U644" s="57">
        <f>FACT_INCLUDES[[#This Row],[Income]]/FACT_INCLUDES[[#This Row],[Total Order Income]]</f>
        <v>0.46273412816365694</v>
      </c>
      <c r="V644" s="33">
        <f>IF(FACT_INCLUDES[[#This Row],[Order Gap]]&gt;10, 1, 0)/COUNTIFS(FACT_INCLUDES[Order ID], FACT_INCLUDES[[#This Row],[Order ID]])</f>
        <v>0</v>
      </c>
      <c r="W644" s="33">
        <f>IF(FACT_INCLUDES[[#This Row],[Order Type]]="Online", 1, 0)/COUNTIFS(FACT_INCLUDES[Order ID], FACT_INCLUDES[[#This Row],[Order ID]])</f>
        <v>0</v>
      </c>
      <c r="X644" s="52">
        <v>626.32105503059074</v>
      </c>
      <c r="Y644" s="52">
        <v>565.07788031830091</v>
      </c>
      <c r="Z644" s="64">
        <f>IF(FACT_INCLUDES[[#This Row],[Order Type]]="Online", 1, 0)*FACT_INCLUDES[[#This Row],[Income]]</f>
        <v>0</v>
      </c>
    </row>
    <row r="645" spans="1:26" x14ac:dyDescent="0.3">
      <c r="A645" s="4">
        <v>1591</v>
      </c>
      <c r="B645" s="4">
        <v>804</v>
      </c>
      <c r="C645" s="4">
        <v>575</v>
      </c>
      <c r="D645" s="58">
        <v>2</v>
      </c>
      <c r="E645" s="28">
        <f>VLOOKUP(FACT_INCLUDES[[#This Row],[Order ID]], ORDERS[], 2)</f>
        <v>40622.374893476503</v>
      </c>
      <c r="F645" s="28">
        <f>VLOOKUP(FACT_INCLUDES[[#This Row],[Order ID]], ORDERS[], 3)</f>
        <v>40622.374893476503</v>
      </c>
      <c r="G645" s="4" t="str">
        <f>VLOOKUP(FACT_INCLUDES[[#This Row],[Order ID]], ORDERS[], 4)</f>
        <v>In-Store</v>
      </c>
      <c r="H645" s="4" t="str">
        <f>VLOOKUP(FACT_INCLUDES[[#This Row],[Order ID]], ORDERS[], 5)</f>
        <v>ACE1315@gmail.com</v>
      </c>
      <c r="I645" s="4">
        <f>VLOOKUP(FACT_INCLUDES[[#This Row],[Order ID]], ORDERS[], 6)</f>
        <v>47</v>
      </c>
      <c r="J645" s="54">
        <f>VLOOKUP(FACT_INCLUDES[[#This Row],[Order ID]], ORDERS[], 7)</f>
        <v>0</v>
      </c>
      <c r="K645" s="33">
        <v>0</v>
      </c>
      <c r="L645" s="4">
        <f>VLOOKUP(FACT_INCLUDES[[#This Row],[DW Version]], VERSIONS[], 2)</f>
        <v>59</v>
      </c>
      <c r="M645" s="4">
        <f>VLOOKUP(FACT_INCLUDES[[#This Row],[DW Version]], VERSIONS[], 3)</f>
        <v>6.5</v>
      </c>
      <c r="N645" s="4" t="str">
        <f>VLOOKUP(FACT_INCLUDES[[#This Row],[DW Version]], VERSIONS[], 4)</f>
        <v>red</v>
      </c>
      <c r="O645" s="51">
        <f>VLOOKUP(FACT_INCLUDES[[#This Row],[DW Version]], VERSIONS[], 5)</f>
        <v>145.39019819850856</v>
      </c>
      <c r="P645" s="4" t="str">
        <f>VLOOKUP(FACT_INCLUDES[[#This Row],[DW Version]], VERSIONS[], 6)</f>
        <v>Hypervenom Phantom</v>
      </c>
      <c r="Q645" s="4" t="str">
        <f>VLOOKUP(FACT_INCLUDES[[#This Row],[DW Version]], VERSIONS[], 7)</f>
        <v>Shoe</v>
      </c>
      <c r="R645" s="51">
        <f>FACT_INCLUDES[[#This Row],[Version Price]]*FACT_INCLUDES[[#This Row],[Quantity]]</f>
        <v>290.78039639701711</v>
      </c>
      <c r="S645" s="51">
        <f>FACT_INCLUDES[[#This Row],[Amount]]*(1-FACT_INCLUDES[[#This Row],[Order Discount]])</f>
        <v>290.78039639701711</v>
      </c>
      <c r="T645" s="51">
        <f t="shared" si="10"/>
        <v>541.22253364641779</v>
      </c>
      <c r="U645" s="57">
        <f>FACT_INCLUDES[[#This Row],[Income]]/FACT_INCLUDES[[#This Row],[Total Order Income]]</f>
        <v>0.537265871836343</v>
      </c>
      <c r="V645" s="33">
        <f>IF(FACT_INCLUDES[[#This Row],[Order Gap]]&gt;10, 1, 0)/COUNTIFS(FACT_INCLUDES[Order ID], FACT_INCLUDES[[#This Row],[Order ID]])</f>
        <v>0</v>
      </c>
      <c r="W645" s="33">
        <f>IF(FACT_INCLUDES[[#This Row],[Order Type]]="Online", 1, 0)/COUNTIFS(FACT_INCLUDES[Order ID], FACT_INCLUDES[[#This Row],[Order ID]])</f>
        <v>0</v>
      </c>
      <c r="X645" s="52">
        <v>626.32105503059074</v>
      </c>
      <c r="Y645" s="52">
        <v>565.07788031830091</v>
      </c>
      <c r="Z645" s="64">
        <f>IF(FACT_INCLUDES[[#This Row],[Order Type]]="Online", 1, 0)*FACT_INCLUDES[[#This Row],[Income]]</f>
        <v>0</v>
      </c>
    </row>
    <row r="646" spans="1:26" x14ac:dyDescent="0.3">
      <c r="A646" s="4">
        <v>1632</v>
      </c>
      <c r="B646" s="4">
        <v>825</v>
      </c>
      <c r="C646" s="4">
        <v>52</v>
      </c>
      <c r="D646" s="58">
        <v>2</v>
      </c>
      <c r="E646" s="28">
        <f>VLOOKUP(FACT_INCLUDES[[#This Row],[Order ID]], ORDERS[], 2)</f>
        <v>40821.230272213674</v>
      </c>
      <c r="F646" s="28">
        <f>VLOOKUP(FACT_INCLUDES[[#This Row],[Order ID]], ORDERS[], 3)</f>
        <v>40821.230272213674</v>
      </c>
      <c r="G646" s="4" t="str">
        <f>VLOOKUP(FACT_INCLUDES[[#This Row],[Order ID]], ORDERS[], 4)</f>
        <v>In-Store</v>
      </c>
      <c r="H646" s="4" t="str">
        <f>VLOOKUP(FACT_INCLUDES[[#This Row],[Order ID]], ORDERS[], 5)</f>
        <v>JZY7000@gmail.com</v>
      </c>
      <c r="I646" s="4">
        <f>VLOOKUP(FACT_INCLUDES[[#This Row],[Order ID]], ORDERS[], 6)</f>
        <v>41</v>
      </c>
      <c r="J646" s="54">
        <f>VLOOKUP(FACT_INCLUDES[[#This Row],[Order ID]], ORDERS[], 7)</f>
        <v>0</v>
      </c>
      <c r="K646" s="33">
        <v>0</v>
      </c>
      <c r="L646" s="4">
        <f>VLOOKUP(FACT_INCLUDES[[#This Row],[DW Version]], VERSIONS[], 2)</f>
        <v>5</v>
      </c>
      <c r="M646" s="4">
        <f>VLOOKUP(FACT_INCLUDES[[#This Row],[DW Version]], VERSIONS[], 3)</f>
        <v>9</v>
      </c>
      <c r="N646" s="4" t="str">
        <f>VLOOKUP(FACT_INCLUDES[[#This Row],[DW Version]], VERSIONS[], 4)</f>
        <v>red</v>
      </c>
      <c r="O646" s="51">
        <f>VLOOKUP(FACT_INCLUDES[[#This Row],[DW Version]], VERSIONS[], 5)</f>
        <v>178.1950347536141</v>
      </c>
      <c r="P646" s="4" t="str">
        <f>VLOOKUP(FACT_INCLUDES[[#This Row],[DW Version]], VERSIONS[], 6)</f>
        <v>Nike Football</v>
      </c>
      <c r="Q646" s="4" t="str">
        <f>VLOOKUP(FACT_INCLUDES[[#This Row],[DW Version]], VERSIONS[], 7)</f>
        <v>Sport Equipment</v>
      </c>
      <c r="R646" s="51">
        <f>FACT_INCLUDES[[#This Row],[Version Price]]*FACT_INCLUDES[[#This Row],[Quantity]]</f>
        <v>356.39006950722819</v>
      </c>
      <c r="S646" s="51">
        <f>FACT_INCLUDES[[#This Row],[Amount]]*(1-FACT_INCLUDES[[#This Row],[Order Discount]])</f>
        <v>356.39006950722819</v>
      </c>
      <c r="T646" s="51">
        <f t="shared" si="10"/>
        <v>1878.9274666429301</v>
      </c>
      <c r="U646" s="57">
        <f>FACT_INCLUDES[[#This Row],[Income]]/FACT_INCLUDES[[#This Row],[Total Order Income]]</f>
        <v>0.18967739619240784</v>
      </c>
      <c r="V646" s="33">
        <f>IF(FACT_INCLUDES[[#This Row],[Order Gap]]&gt;10, 1, 0)/COUNTIFS(FACT_INCLUDES[Order ID], FACT_INCLUDES[[#This Row],[Order ID]])</f>
        <v>0</v>
      </c>
      <c r="W646" s="33">
        <f>IF(FACT_INCLUDES[[#This Row],[Order Type]]="Online", 1, 0)/COUNTIFS(FACT_INCLUDES[Order ID], FACT_INCLUDES[[#This Row],[Order ID]])</f>
        <v>0</v>
      </c>
      <c r="X646" s="52">
        <v>626.32105503059074</v>
      </c>
      <c r="Y646" s="52">
        <v>565.07788031830091</v>
      </c>
      <c r="Z646" s="64">
        <f>IF(FACT_INCLUDES[[#This Row],[Order Type]]="Online", 1, 0)*FACT_INCLUDES[[#This Row],[Income]]</f>
        <v>0</v>
      </c>
    </row>
    <row r="647" spans="1:26" x14ac:dyDescent="0.3">
      <c r="A647" s="4">
        <v>1633</v>
      </c>
      <c r="B647" s="4">
        <v>825</v>
      </c>
      <c r="C647" s="4">
        <v>727</v>
      </c>
      <c r="D647" s="58">
        <v>2</v>
      </c>
      <c r="E647" s="28">
        <f>VLOOKUP(FACT_INCLUDES[[#This Row],[Order ID]], ORDERS[], 2)</f>
        <v>40821.230272213674</v>
      </c>
      <c r="F647" s="28">
        <f>VLOOKUP(FACT_INCLUDES[[#This Row],[Order ID]], ORDERS[], 3)</f>
        <v>40821.230272213674</v>
      </c>
      <c r="G647" s="4" t="str">
        <f>VLOOKUP(FACT_INCLUDES[[#This Row],[Order ID]], ORDERS[], 4)</f>
        <v>In-Store</v>
      </c>
      <c r="H647" s="4" t="str">
        <f>VLOOKUP(FACT_INCLUDES[[#This Row],[Order ID]], ORDERS[], 5)</f>
        <v>JZY7000@gmail.com</v>
      </c>
      <c r="I647" s="4">
        <f>VLOOKUP(FACT_INCLUDES[[#This Row],[Order ID]], ORDERS[], 6)</f>
        <v>41</v>
      </c>
      <c r="J647" s="54">
        <f>VLOOKUP(FACT_INCLUDES[[#This Row],[Order ID]], ORDERS[], 7)</f>
        <v>0</v>
      </c>
      <c r="K647" s="33">
        <v>0</v>
      </c>
      <c r="L647" s="4">
        <f>VLOOKUP(FACT_INCLUDES[[#This Row],[DW Version]], VERSIONS[], 2)</f>
        <v>74</v>
      </c>
      <c r="M647" s="4">
        <f>VLOOKUP(FACT_INCLUDES[[#This Row],[DW Version]], VERSIONS[], 3)</f>
        <v>9.5</v>
      </c>
      <c r="N647" s="4" t="str">
        <f>VLOOKUP(FACT_INCLUDES[[#This Row],[DW Version]], VERSIONS[], 4)</f>
        <v>black</v>
      </c>
      <c r="O647" s="51">
        <f>VLOOKUP(FACT_INCLUDES[[#This Row],[DW Version]], VERSIONS[], 5)</f>
        <v>83.670002254253063</v>
      </c>
      <c r="P647" s="4" t="str">
        <f>VLOOKUP(FACT_INCLUDES[[#This Row],[DW Version]], VERSIONS[], 6)</f>
        <v>Nike Soccer Ball</v>
      </c>
      <c r="Q647" s="4" t="str">
        <f>VLOOKUP(FACT_INCLUDES[[#This Row],[DW Version]], VERSIONS[], 7)</f>
        <v>Sport Equipment</v>
      </c>
      <c r="R647" s="51">
        <f>FACT_INCLUDES[[#This Row],[Version Price]]*FACT_INCLUDES[[#This Row],[Quantity]]</f>
        <v>167.34000450850613</v>
      </c>
      <c r="S647" s="51">
        <f>FACT_INCLUDES[[#This Row],[Amount]]*(1-FACT_INCLUDES[[#This Row],[Order Discount]])</f>
        <v>167.34000450850613</v>
      </c>
      <c r="T647" s="51">
        <f t="shared" si="10"/>
        <v>1878.9274666429301</v>
      </c>
      <c r="U647" s="57">
        <f>FACT_INCLUDES[[#This Row],[Income]]/FACT_INCLUDES[[#This Row],[Total Order Income]]</f>
        <v>8.906144993850755E-2</v>
      </c>
      <c r="V647" s="33">
        <f>IF(FACT_INCLUDES[[#This Row],[Order Gap]]&gt;10, 1, 0)/COUNTIFS(FACT_INCLUDES[Order ID], FACT_INCLUDES[[#This Row],[Order ID]])</f>
        <v>0</v>
      </c>
      <c r="W647" s="33">
        <f>IF(FACT_INCLUDES[[#This Row],[Order Type]]="Online", 1, 0)/COUNTIFS(FACT_INCLUDES[Order ID], FACT_INCLUDES[[#This Row],[Order ID]])</f>
        <v>0</v>
      </c>
      <c r="X647" s="52">
        <v>626.32105503059074</v>
      </c>
      <c r="Y647" s="52">
        <v>565.07788031830091</v>
      </c>
      <c r="Z647" s="64">
        <f>IF(FACT_INCLUDES[[#This Row],[Order Type]]="Online", 1, 0)*FACT_INCLUDES[[#This Row],[Income]]</f>
        <v>0</v>
      </c>
    </row>
    <row r="648" spans="1:26" x14ac:dyDescent="0.3">
      <c r="A648" s="4">
        <v>1634</v>
      </c>
      <c r="B648" s="4">
        <v>825</v>
      </c>
      <c r="C648" s="4">
        <v>802</v>
      </c>
      <c r="D648" s="58">
        <v>3</v>
      </c>
      <c r="E648" s="28">
        <f>VLOOKUP(FACT_INCLUDES[[#This Row],[Order ID]], ORDERS[], 2)</f>
        <v>40821.230272213674</v>
      </c>
      <c r="F648" s="28">
        <f>VLOOKUP(FACT_INCLUDES[[#This Row],[Order ID]], ORDERS[], 3)</f>
        <v>40821.230272213674</v>
      </c>
      <c r="G648" s="4" t="str">
        <f>VLOOKUP(FACT_INCLUDES[[#This Row],[Order ID]], ORDERS[], 4)</f>
        <v>In-Store</v>
      </c>
      <c r="H648" s="4" t="str">
        <f>VLOOKUP(FACT_INCLUDES[[#This Row],[Order ID]], ORDERS[], 5)</f>
        <v>JZY7000@gmail.com</v>
      </c>
      <c r="I648" s="4">
        <f>VLOOKUP(FACT_INCLUDES[[#This Row],[Order ID]], ORDERS[], 6)</f>
        <v>41</v>
      </c>
      <c r="J648" s="54">
        <f>VLOOKUP(FACT_INCLUDES[[#This Row],[Order ID]], ORDERS[], 7)</f>
        <v>0</v>
      </c>
      <c r="K648" s="33">
        <v>0</v>
      </c>
      <c r="L648" s="4">
        <f>VLOOKUP(FACT_INCLUDES[[#This Row],[DW Version]], VERSIONS[], 2)</f>
        <v>82</v>
      </c>
      <c r="M648" s="4">
        <f>VLOOKUP(FACT_INCLUDES[[#This Row],[DW Version]], VERSIONS[], 3)</f>
        <v>4.5</v>
      </c>
      <c r="N648" s="4" t="str">
        <f>VLOOKUP(FACT_INCLUDES[[#This Row],[DW Version]], VERSIONS[], 4)</f>
        <v>dark blue</v>
      </c>
      <c r="O648" s="51">
        <f>VLOOKUP(FACT_INCLUDES[[#This Row],[DW Version]], VERSIONS[], 5)</f>
        <v>220.30603376914414</v>
      </c>
      <c r="P648" s="4" t="str">
        <f>VLOOKUP(FACT_INCLUDES[[#This Row],[DW Version]], VERSIONS[], 6)</f>
        <v>Flex 2-in-1 Shorts</v>
      </c>
      <c r="Q648" s="4" t="str">
        <f>VLOOKUP(FACT_INCLUDES[[#This Row],[DW Version]], VERSIONS[], 7)</f>
        <v>Apparel</v>
      </c>
      <c r="R648" s="51">
        <f>FACT_INCLUDES[[#This Row],[Version Price]]*FACT_INCLUDES[[#This Row],[Quantity]]</f>
        <v>660.91810130743238</v>
      </c>
      <c r="S648" s="51">
        <f>FACT_INCLUDES[[#This Row],[Amount]]*(1-FACT_INCLUDES[[#This Row],[Order Discount]])</f>
        <v>660.91810130743238</v>
      </c>
      <c r="T648" s="51">
        <f t="shared" si="10"/>
        <v>1878.9274666429301</v>
      </c>
      <c r="U648" s="57">
        <f>FACT_INCLUDES[[#This Row],[Income]]/FACT_INCLUDES[[#This Row],[Total Order Income]]</f>
        <v>0.35175285530755018</v>
      </c>
      <c r="V648" s="33">
        <f>IF(FACT_INCLUDES[[#This Row],[Order Gap]]&gt;10, 1, 0)/COUNTIFS(FACT_INCLUDES[Order ID], FACT_INCLUDES[[#This Row],[Order ID]])</f>
        <v>0</v>
      </c>
      <c r="W648" s="33">
        <f>IF(FACT_INCLUDES[[#This Row],[Order Type]]="Online", 1, 0)/COUNTIFS(FACT_INCLUDES[Order ID], FACT_INCLUDES[[#This Row],[Order ID]])</f>
        <v>0</v>
      </c>
      <c r="X648" s="52">
        <v>626.32105503059074</v>
      </c>
      <c r="Y648" s="52">
        <v>565.07788031830091</v>
      </c>
      <c r="Z648" s="64">
        <f>IF(FACT_INCLUDES[[#This Row],[Order Type]]="Online", 1, 0)*FACT_INCLUDES[[#This Row],[Income]]</f>
        <v>0</v>
      </c>
    </row>
    <row r="649" spans="1:26" x14ac:dyDescent="0.3">
      <c r="A649" s="4">
        <v>1635</v>
      </c>
      <c r="B649" s="4">
        <v>825</v>
      </c>
      <c r="C649" s="4">
        <v>902</v>
      </c>
      <c r="D649" s="58">
        <v>2</v>
      </c>
      <c r="E649" s="28">
        <f>VLOOKUP(FACT_INCLUDES[[#This Row],[Order ID]], ORDERS[], 2)</f>
        <v>40821.230272213674</v>
      </c>
      <c r="F649" s="28">
        <f>VLOOKUP(FACT_INCLUDES[[#This Row],[Order ID]], ORDERS[], 3)</f>
        <v>40821.230272213674</v>
      </c>
      <c r="G649" s="4" t="str">
        <f>VLOOKUP(FACT_INCLUDES[[#This Row],[Order ID]], ORDERS[], 4)</f>
        <v>In-Store</v>
      </c>
      <c r="H649" s="4" t="str">
        <f>VLOOKUP(FACT_INCLUDES[[#This Row],[Order ID]], ORDERS[], 5)</f>
        <v>JZY7000@gmail.com</v>
      </c>
      <c r="I649" s="4">
        <f>VLOOKUP(FACT_INCLUDES[[#This Row],[Order ID]], ORDERS[], 6)</f>
        <v>41</v>
      </c>
      <c r="J649" s="54">
        <f>VLOOKUP(FACT_INCLUDES[[#This Row],[Order ID]], ORDERS[], 7)</f>
        <v>0</v>
      </c>
      <c r="K649" s="33">
        <v>0</v>
      </c>
      <c r="L649" s="4">
        <f>VLOOKUP(FACT_INCLUDES[[#This Row],[DW Version]], VERSIONS[], 2)</f>
        <v>92</v>
      </c>
      <c r="M649" s="4">
        <f>VLOOKUP(FACT_INCLUDES[[#This Row],[DW Version]], VERSIONS[], 3)</f>
        <v>8</v>
      </c>
      <c r="N649" s="4" t="str">
        <f>VLOOKUP(FACT_INCLUDES[[#This Row],[DW Version]], VERSIONS[], 4)</f>
        <v>white</v>
      </c>
      <c r="O649" s="51">
        <f>VLOOKUP(FACT_INCLUDES[[#This Row],[DW Version]], VERSIONS[], 5)</f>
        <v>347.13964565988175</v>
      </c>
      <c r="P649" s="4" t="str">
        <f>VLOOKUP(FACT_INCLUDES[[#This Row],[DW Version]], VERSIONS[], 6)</f>
        <v>Nike Cap</v>
      </c>
      <c r="Q649" s="4" t="str">
        <f>VLOOKUP(FACT_INCLUDES[[#This Row],[DW Version]], VERSIONS[], 7)</f>
        <v>Accessories</v>
      </c>
      <c r="R649" s="51">
        <f>FACT_INCLUDES[[#This Row],[Version Price]]*FACT_INCLUDES[[#This Row],[Quantity]]</f>
        <v>694.2792913197635</v>
      </c>
      <c r="S649" s="51">
        <f>FACT_INCLUDES[[#This Row],[Amount]]*(1-FACT_INCLUDES[[#This Row],[Order Discount]])</f>
        <v>694.2792913197635</v>
      </c>
      <c r="T649" s="51">
        <f t="shared" si="10"/>
        <v>1878.9274666429301</v>
      </c>
      <c r="U649" s="57">
        <f>FACT_INCLUDES[[#This Row],[Income]]/FACT_INCLUDES[[#This Row],[Total Order Income]]</f>
        <v>0.3695082985615345</v>
      </c>
      <c r="V649" s="33">
        <f>IF(FACT_INCLUDES[[#This Row],[Order Gap]]&gt;10, 1, 0)/COUNTIFS(FACT_INCLUDES[Order ID], FACT_INCLUDES[[#This Row],[Order ID]])</f>
        <v>0</v>
      </c>
      <c r="W649" s="33">
        <f>IF(FACT_INCLUDES[[#This Row],[Order Type]]="Online", 1, 0)/COUNTIFS(FACT_INCLUDES[Order ID], FACT_INCLUDES[[#This Row],[Order ID]])</f>
        <v>0</v>
      </c>
      <c r="X649" s="52">
        <v>626.32105503059074</v>
      </c>
      <c r="Y649" s="52">
        <v>565.07788031830091</v>
      </c>
      <c r="Z649" s="64">
        <f>IF(FACT_INCLUDES[[#This Row],[Order Type]]="Online", 1, 0)*FACT_INCLUDES[[#This Row],[Income]]</f>
        <v>0</v>
      </c>
    </row>
    <row r="650" spans="1:26" x14ac:dyDescent="0.3">
      <c r="A650" s="4">
        <v>1642</v>
      </c>
      <c r="B650" s="4">
        <v>829</v>
      </c>
      <c r="C650" s="4">
        <v>623</v>
      </c>
      <c r="D650" s="58">
        <v>5</v>
      </c>
      <c r="E650" s="28">
        <f>VLOOKUP(FACT_INCLUDES[[#This Row],[Order ID]], ORDERS[], 2)</f>
        <v>40746.503710614401</v>
      </c>
      <c r="F650" s="28">
        <f>VLOOKUP(FACT_INCLUDES[[#This Row],[Order ID]], ORDERS[], 3)</f>
        <v>40748.503710614401</v>
      </c>
      <c r="G650" s="4" t="str">
        <f>VLOOKUP(FACT_INCLUDES[[#This Row],[Order ID]], ORDERS[], 4)</f>
        <v>Online</v>
      </c>
      <c r="H650" s="4" t="str">
        <f>VLOOKUP(FACT_INCLUDES[[#This Row],[Order ID]], ORDERS[], 5)</f>
        <v>NDZ8527@gmail.com</v>
      </c>
      <c r="I650" s="4">
        <f>VLOOKUP(FACT_INCLUDES[[#This Row],[Order ID]], ORDERS[], 6)</f>
        <v>0</v>
      </c>
      <c r="J650" s="54">
        <f>VLOOKUP(FACT_INCLUDES[[#This Row],[Order ID]], ORDERS[], 7)</f>
        <v>0</v>
      </c>
      <c r="K650" s="33">
        <v>2</v>
      </c>
      <c r="L650" s="4">
        <f>VLOOKUP(FACT_INCLUDES[[#This Row],[DW Version]], VERSIONS[], 2)</f>
        <v>63</v>
      </c>
      <c r="M650" s="4">
        <f>VLOOKUP(FACT_INCLUDES[[#This Row],[DW Version]], VERSIONS[], 3)</f>
        <v>11.5</v>
      </c>
      <c r="N650" s="4" t="str">
        <f>VLOOKUP(FACT_INCLUDES[[#This Row],[DW Version]], VERSIONS[], 4)</f>
        <v>white</v>
      </c>
      <c r="O650" s="51">
        <f>VLOOKUP(FACT_INCLUDES[[#This Row],[DW Version]], VERSIONS[], 5)</f>
        <v>390.54448967500463</v>
      </c>
      <c r="P650" s="4" t="str">
        <f>VLOOKUP(FACT_INCLUDES[[#This Row],[DW Version]], VERSIONS[], 6)</f>
        <v>CTR360</v>
      </c>
      <c r="Q650" s="4" t="str">
        <f>VLOOKUP(FACT_INCLUDES[[#This Row],[DW Version]], VERSIONS[], 7)</f>
        <v>Shoe</v>
      </c>
      <c r="R650" s="51">
        <f>FACT_INCLUDES[[#This Row],[Version Price]]*FACT_INCLUDES[[#This Row],[Quantity]]</f>
        <v>1952.7224483750231</v>
      </c>
      <c r="S650" s="51">
        <f>FACT_INCLUDES[[#This Row],[Amount]]*(1-FACT_INCLUDES[[#This Row],[Order Discount]])</f>
        <v>1952.7224483750231</v>
      </c>
      <c r="T650" s="51">
        <f t="shared" si="10"/>
        <v>3620.565559946278</v>
      </c>
      <c r="U650" s="57">
        <f>FACT_INCLUDES[[#This Row],[Income]]/FACT_INCLUDES[[#This Row],[Total Order Income]]</f>
        <v>0.53934182824298804</v>
      </c>
      <c r="V650" s="33">
        <f>IF(FACT_INCLUDES[[#This Row],[Order Gap]]&gt;10, 1, 0)/COUNTIFS(FACT_INCLUDES[Order ID], FACT_INCLUDES[[#This Row],[Order ID]])</f>
        <v>0</v>
      </c>
      <c r="W650" s="33">
        <f>IF(FACT_INCLUDES[[#This Row],[Order Type]]="Online", 1, 0)/COUNTIFS(FACT_INCLUDES[Order ID], FACT_INCLUDES[[#This Row],[Order ID]])</f>
        <v>0.5</v>
      </c>
      <c r="X650" s="52">
        <v>626.32105503059074</v>
      </c>
      <c r="Y650" s="52">
        <v>565.07788031830091</v>
      </c>
      <c r="Z650" s="64">
        <f>IF(FACT_INCLUDES[[#This Row],[Order Type]]="Online", 1, 0)*FACT_INCLUDES[[#This Row],[Income]]</f>
        <v>1952.7224483750231</v>
      </c>
    </row>
    <row r="651" spans="1:26" x14ac:dyDescent="0.3">
      <c r="A651" s="4">
        <v>1643</v>
      </c>
      <c r="B651" s="4">
        <v>829</v>
      </c>
      <c r="C651" s="4">
        <v>663</v>
      </c>
      <c r="D651" s="58">
        <v>5</v>
      </c>
      <c r="E651" s="28">
        <f>VLOOKUP(FACT_INCLUDES[[#This Row],[Order ID]], ORDERS[], 2)</f>
        <v>40746.503710614401</v>
      </c>
      <c r="F651" s="28">
        <f>VLOOKUP(FACT_INCLUDES[[#This Row],[Order ID]], ORDERS[], 3)</f>
        <v>40748.503710614401</v>
      </c>
      <c r="G651" s="4" t="str">
        <f>VLOOKUP(FACT_INCLUDES[[#This Row],[Order ID]], ORDERS[], 4)</f>
        <v>Online</v>
      </c>
      <c r="H651" s="4" t="str">
        <f>VLOOKUP(FACT_INCLUDES[[#This Row],[Order ID]], ORDERS[], 5)</f>
        <v>NDZ8527@gmail.com</v>
      </c>
      <c r="I651" s="4">
        <f>VLOOKUP(FACT_INCLUDES[[#This Row],[Order ID]], ORDERS[], 6)</f>
        <v>0</v>
      </c>
      <c r="J651" s="54">
        <f>VLOOKUP(FACT_INCLUDES[[#This Row],[Order ID]], ORDERS[], 7)</f>
        <v>0</v>
      </c>
      <c r="K651" s="33">
        <v>2</v>
      </c>
      <c r="L651" s="4">
        <f>VLOOKUP(FACT_INCLUDES[[#This Row],[DW Version]], VERSIONS[], 2)</f>
        <v>67</v>
      </c>
      <c r="M651" s="4">
        <f>VLOOKUP(FACT_INCLUDES[[#This Row],[DW Version]], VERSIONS[], 3)</f>
        <v>8</v>
      </c>
      <c r="N651" s="4" t="str">
        <f>VLOOKUP(FACT_INCLUDES[[#This Row],[DW Version]], VERSIONS[], 4)</f>
        <v>white</v>
      </c>
      <c r="O651" s="51">
        <f>VLOOKUP(FACT_INCLUDES[[#This Row],[DW Version]], VERSIONS[], 5)</f>
        <v>333.56862231425094</v>
      </c>
      <c r="P651" s="4" t="str">
        <f>VLOOKUP(FACT_INCLUDES[[#This Row],[DW Version]], VERSIONS[], 6)</f>
        <v>Phantom VSN Elite</v>
      </c>
      <c r="Q651" s="4" t="str">
        <f>VLOOKUP(FACT_INCLUDES[[#This Row],[DW Version]], VERSIONS[], 7)</f>
        <v>Shoe</v>
      </c>
      <c r="R651" s="51">
        <f>FACT_INCLUDES[[#This Row],[Version Price]]*FACT_INCLUDES[[#This Row],[Quantity]]</f>
        <v>1667.8431115712547</v>
      </c>
      <c r="S651" s="51">
        <f>FACT_INCLUDES[[#This Row],[Amount]]*(1-FACT_INCLUDES[[#This Row],[Order Discount]])</f>
        <v>1667.8431115712547</v>
      </c>
      <c r="T651" s="51">
        <f t="shared" si="10"/>
        <v>3620.565559946278</v>
      </c>
      <c r="U651" s="57">
        <f>FACT_INCLUDES[[#This Row],[Income]]/FACT_INCLUDES[[#This Row],[Total Order Income]]</f>
        <v>0.46065817175701196</v>
      </c>
      <c r="V651" s="33">
        <f>IF(FACT_INCLUDES[[#This Row],[Order Gap]]&gt;10, 1, 0)/COUNTIFS(FACT_INCLUDES[Order ID], FACT_INCLUDES[[#This Row],[Order ID]])</f>
        <v>0</v>
      </c>
      <c r="W651" s="33">
        <f>IF(FACT_INCLUDES[[#This Row],[Order Type]]="Online", 1, 0)/COUNTIFS(FACT_INCLUDES[Order ID], FACT_INCLUDES[[#This Row],[Order ID]])</f>
        <v>0.5</v>
      </c>
      <c r="X651" s="52">
        <v>626.32105503059074</v>
      </c>
      <c r="Y651" s="52">
        <v>565.07788031830091</v>
      </c>
      <c r="Z651" s="64">
        <f>IF(FACT_INCLUDES[[#This Row],[Order Type]]="Online", 1, 0)*FACT_INCLUDES[[#This Row],[Income]]</f>
        <v>1667.8431115712547</v>
      </c>
    </row>
    <row r="652" spans="1:26" x14ac:dyDescent="0.3">
      <c r="A652" s="4">
        <v>1657</v>
      </c>
      <c r="B652" s="4">
        <v>837</v>
      </c>
      <c r="C652" s="4">
        <v>493</v>
      </c>
      <c r="D652" s="58">
        <v>4</v>
      </c>
      <c r="E652" s="28">
        <f>VLOOKUP(FACT_INCLUDES[[#This Row],[Order ID]], ORDERS[], 2)</f>
        <v>40588.362459259843</v>
      </c>
      <c r="F652" s="28">
        <f>VLOOKUP(FACT_INCLUDES[[#This Row],[Order ID]], ORDERS[], 3)</f>
        <v>40595.362459259843</v>
      </c>
      <c r="G652" s="4" t="str">
        <f>VLOOKUP(FACT_INCLUDES[[#This Row],[Order ID]], ORDERS[], 4)</f>
        <v>Online</v>
      </c>
      <c r="H652" s="4" t="str">
        <f>VLOOKUP(FACT_INCLUDES[[#This Row],[Order ID]], ORDERS[], 5)</f>
        <v>QGP8750@gmail.com</v>
      </c>
      <c r="I652" s="4">
        <f>VLOOKUP(FACT_INCLUDES[[#This Row],[Order ID]], ORDERS[], 6)</f>
        <v>0</v>
      </c>
      <c r="J652" s="54">
        <f>VLOOKUP(FACT_INCLUDES[[#This Row],[Order ID]], ORDERS[], 7)</f>
        <v>0</v>
      </c>
      <c r="K652" s="33">
        <v>7</v>
      </c>
      <c r="L652" s="4">
        <f>VLOOKUP(FACT_INCLUDES[[#This Row],[DW Version]], VERSIONS[], 2)</f>
        <v>52</v>
      </c>
      <c r="M652" s="4">
        <f>VLOOKUP(FACT_INCLUDES[[#This Row],[DW Version]], VERSIONS[], 3)</f>
        <v>3.5</v>
      </c>
      <c r="N652" s="4" t="str">
        <f>VLOOKUP(FACT_INCLUDES[[#This Row],[DW Version]], VERSIONS[], 4)</f>
        <v>white</v>
      </c>
      <c r="O652" s="51">
        <f>VLOOKUP(FACT_INCLUDES[[#This Row],[DW Version]], VERSIONS[], 5)</f>
        <v>68.177152390016445</v>
      </c>
      <c r="P652" s="4" t="str">
        <f>VLOOKUP(FACT_INCLUDES[[#This Row],[DW Version]], VERSIONS[], 6)</f>
        <v>Tech Fleece Jogger</v>
      </c>
      <c r="Q652" s="4" t="str">
        <f>VLOOKUP(FACT_INCLUDES[[#This Row],[DW Version]], VERSIONS[], 7)</f>
        <v>Apparel</v>
      </c>
      <c r="R652" s="51">
        <f>FACT_INCLUDES[[#This Row],[Version Price]]*FACT_INCLUDES[[#This Row],[Quantity]]</f>
        <v>272.70860956006578</v>
      </c>
      <c r="S652" s="51">
        <f>FACT_INCLUDES[[#This Row],[Amount]]*(1-FACT_INCLUDES[[#This Row],[Order Discount]])</f>
        <v>272.70860956006578</v>
      </c>
      <c r="T652" s="51">
        <f t="shared" si="10"/>
        <v>272.70860956006578</v>
      </c>
      <c r="U652" s="57">
        <f>FACT_INCLUDES[[#This Row],[Income]]/FACT_INCLUDES[[#This Row],[Total Order Income]]</f>
        <v>1</v>
      </c>
      <c r="V652" s="33">
        <f>IF(FACT_INCLUDES[[#This Row],[Order Gap]]&gt;10, 1, 0)/COUNTIFS(FACT_INCLUDES[Order ID], FACT_INCLUDES[[#This Row],[Order ID]])</f>
        <v>0</v>
      </c>
      <c r="W652" s="33">
        <f>IF(FACT_INCLUDES[[#This Row],[Order Type]]="Online", 1, 0)/COUNTIFS(FACT_INCLUDES[Order ID], FACT_INCLUDES[[#This Row],[Order ID]])</f>
        <v>1</v>
      </c>
      <c r="X652" s="52">
        <v>626.32105503059074</v>
      </c>
      <c r="Y652" s="52">
        <v>565.07788031830091</v>
      </c>
      <c r="Z652" s="64">
        <f>IF(FACT_INCLUDES[[#This Row],[Order Type]]="Online", 1, 0)*FACT_INCLUDES[[#This Row],[Income]]</f>
        <v>272.70860956006578</v>
      </c>
    </row>
    <row r="653" spans="1:26" x14ac:dyDescent="0.3">
      <c r="A653" s="4">
        <v>1697</v>
      </c>
      <c r="B653" s="4">
        <v>856</v>
      </c>
      <c r="C653" s="4">
        <v>12</v>
      </c>
      <c r="D653" s="58">
        <v>3</v>
      </c>
      <c r="E653" s="28">
        <f>VLOOKUP(FACT_INCLUDES[[#This Row],[Order ID]], ORDERS[], 2)</f>
        <v>40787.612608678326</v>
      </c>
      <c r="F653" s="28">
        <f>VLOOKUP(FACT_INCLUDES[[#This Row],[Order ID]], ORDERS[], 3)</f>
        <v>40787.612608678326</v>
      </c>
      <c r="G653" s="4" t="str">
        <f>VLOOKUP(FACT_INCLUDES[[#This Row],[Order ID]], ORDERS[], 4)</f>
        <v>In-Store</v>
      </c>
      <c r="H653" s="4" t="str">
        <f>VLOOKUP(FACT_INCLUDES[[#This Row],[Order ID]], ORDERS[], 5)</f>
        <v>MUG4677@gmail.com</v>
      </c>
      <c r="I653" s="4">
        <f>VLOOKUP(FACT_INCLUDES[[#This Row],[Order ID]], ORDERS[], 6)</f>
        <v>49</v>
      </c>
      <c r="J653" s="54">
        <f>VLOOKUP(FACT_INCLUDES[[#This Row],[Order ID]], ORDERS[], 7)</f>
        <v>0</v>
      </c>
      <c r="K653" s="33">
        <v>0</v>
      </c>
      <c r="L653" s="4">
        <f>VLOOKUP(FACT_INCLUDES[[#This Row],[DW Version]], VERSIONS[], 2)</f>
        <v>1</v>
      </c>
      <c r="M653" s="4">
        <f>VLOOKUP(FACT_INCLUDES[[#This Row],[DW Version]], VERSIONS[], 3)</f>
        <v>12.5</v>
      </c>
      <c r="N653" s="4" t="str">
        <f>VLOOKUP(FACT_INCLUDES[[#This Row],[DW Version]], VERSIONS[], 4)</f>
        <v>dark purple</v>
      </c>
      <c r="O653" s="51">
        <f>VLOOKUP(FACT_INCLUDES[[#This Row],[DW Version]], VERSIONS[], 5)</f>
        <v>286.18121245079624</v>
      </c>
      <c r="P653" s="4" t="str">
        <f>VLOOKUP(FACT_INCLUDES[[#This Row],[DW Version]], VERSIONS[], 6)</f>
        <v>Air Max</v>
      </c>
      <c r="Q653" s="4" t="str">
        <f>VLOOKUP(FACT_INCLUDES[[#This Row],[DW Version]], VERSIONS[], 7)</f>
        <v>Shoe</v>
      </c>
      <c r="R653" s="51">
        <f>FACT_INCLUDES[[#This Row],[Version Price]]*FACT_INCLUDES[[#This Row],[Quantity]]</f>
        <v>858.54363735238871</v>
      </c>
      <c r="S653" s="51">
        <f>FACT_INCLUDES[[#This Row],[Amount]]*(1-FACT_INCLUDES[[#This Row],[Order Discount]])</f>
        <v>858.54363735238871</v>
      </c>
      <c r="T653" s="51">
        <f t="shared" si="10"/>
        <v>3936.3069078694516</v>
      </c>
      <c r="U653" s="57">
        <f>FACT_INCLUDES[[#This Row],[Income]]/FACT_INCLUDES[[#This Row],[Total Order Income]]</f>
        <v>0.21810891717716197</v>
      </c>
      <c r="V653" s="33">
        <f>IF(FACT_INCLUDES[[#This Row],[Order Gap]]&gt;10, 1, 0)/COUNTIFS(FACT_INCLUDES[Order ID], FACT_INCLUDES[[#This Row],[Order ID]])</f>
        <v>0</v>
      </c>
      <c r="W653" s="33">
        <f>IF(FACT_INCLUDES[[#This Row],[Order Type]]="Online", 1, 0)/COUNTIFS(FACT_INCLUDES[Order ID], FACT_INCLUDES[[#This Row],[Order ID]])</f>
        <v>0</v>
      </c>
      <c r="X653" s="52">
        <v>626.32105503059074</v>
      </c>
      <c r="Y653" s="52">
        <v>565.07788031830091</v>
      </c>
      <c r="Z653" s="64">
        <f>IF(FACT_INCLUDES[[#This Row],[Order Type]]="Online", 1, 0)*FACT_INCLUDES[[#This Row],[Income]]</f>
        <v>0</v>
      </c>
    </row>
    <row r="654" spans="1:26" x14ac:dyDescent="0.3">
      <c r="A654" s="4">
        <v>1698</v>
      </c>
      <c r="B654" s="4">
        <v>856</v>
      </c>
      <c r="C654" s="4">
        <v>835</v>
      </c>
      <c r="D654" s="58">
        <v>4</v>
      </c>
      <c r="E654" s="28">
        <f>VLOOKUP(FACT_INCLUDES[[#This Row],[Order ID]], ORDERS[], 2)</f>
        <v>40787.612608678326</v>
      </c>
      <c r="F654" s="28">
        <f>VLOOKUP(FACT_INCLUDES[[#This Row],[Order ID]], ORDERS[], 3)</f>
        <v>40787.612608678326</v>
      </c>
      <c r="G654" s="4" t="str">
        <f>VLOOKUP(FACT_INCLUDES[[#This Row],[Order ID]], ORDERS[], 4)</f>
        <v>In-Store</v>
      </c>
      <c r="H654" s="4" t="str">
        <f>VLOOKUP(FACT_INCLUDES[[#This Row],[Order ID]], ORDERS[], 5)</f>
        <v>MUG4677@gmail.com</v>
      </c>
      <c r="I654" s="4">
        <f>VLOOKUP(FACT_INCLUDES[[#This Row],[Order ID]], ORDERS[], 6)</f>
        <v>49</v>
      </c>
      <c r="J654" s="54">
        <f>VLOOKUP(FACT_INCLUDES[[#This Row],[Order ID]], ORDERS[], 7)</f>
        <v>0</v>
      </c>
      <c r="K654" s="33">
        <v>0</v>
      </c>
      <c r="L654" s="4">
        <f>VLOOKUP(FACT_INCLUDES[[#This Row],[DW Version]], VERSIONS[], 2)</f>
        <v>85</v>
      </c>
      <c r="M654" s="4">
        <f>VLOOKUP(FACT_INCLUDES[[#This Row],[DW Version]], VERSIONS[], 3)</f>
        <v>4.5</v>
      </c>
      <c r="N654" s="4" t="str">
        <f>VLOOKUP(FACT_INCLUDES[[#This Row],[DW Version]], VERSIONS[], 4)</f>
        <v>white</v>
      </c>
      <c r="O654" s="51">
        <f>VLOOKUP(FACT_INCLUDES[[#This Row],[DW Version]], VERSIONS[], 5)</f>
        <v>248.19381616336008</v>
      </c>
      <c r="P654" s="4" t="str">
        <f>VLOOKUP(FACT_INCLUDES[[#This Row],[DW Version]], VERSIONS[], 6)</f>
        <v>Nike Flex Stride</v>
      </c>
      <c r="Q654" s="4" t="str">
        <f>VLOOKUP(FACT_INCLUDES[[#This Row],[DW Version]], VERSIONS[], 7)</f>
        <v>Apparel</v>
      </c>
      <c r="R654" s="51">
        <f>FACT_INCLUDES[[#This Row],[Version Price]]*FACT_INCLUDES[[#This Row],[Quantity]]</f>
        <v>992.77526465344033</v>
      </c>
      <c r="S654" s="51">
        <f>FACT_INCLUDES[[#This Row],[Amount]]*(1-FACT_INCLUDES[[#This Row],[Order Discount]])</f>
        <v>992.77526465344033</v>
      </c>
      <c r="T654" s="51">
        <f t="shared" si="10"/>
        <v>3936.3069078694516</v>
      </c>
      <c r="U654" s="57">
        <f>FACT_INCLUDES[[#This Row],[Income]]/FACT_INCLUDES[[#This Row],[Total Order Income]]</f>
        <v>0.25220982202091186</v>
      </c>
      <c r="V654" s="33">
        <f>IF(FACT_INCLUDES[[#This Row],[Order Gap]]&gt;10, 1, 0)/COUNTIFS(FACT_INCLUDES[Order ID], FACT_INCLUDES[[#This Row],[Order ID]])</f>
        <v>0</v>
      </c>
      <c r="W654" s="33">
        <f>IF(FACT_INCLUDES[[#This Row],[Order Type]]="Online", 1, 0)/COUNTIFS(FACT_INCLUDES[Order ID], FACT_INCLUDES[[#This Row],[Order ID]])</f>
        <v>0</v>
      </c>
      <c r="X654" s="52">
        <v>626.32105503059074</v>
      </c>
      <c r="Y654" s="52">
        <v>565.07788031830091</v>
      </c>
      <c r="Z654" s="64">
        <f>IF(FACT_INCLUDES[[#This Row],[Order Type]]="Online", 1, 0)*FACT_INCLUDES[[#This Row],[Income]]</f>
        <v>0</v>
      </c>
    </row>
    <row r="655" spans="1:26" x14ac:dyDescent="0.3">
      <c r="A655" s="4">
        <v>1699</v>
      </c>
      <c r="B655" s="4">
        <v>856</v>
      </c>
      <c r="C655" s="4">
        <v>858</v>
      </c>
      <c r="D655" s="58">
        <v>5</v>
      </c>
      <c r="E655" s="28">
        <f>VLOOKUP(FACT_INCLUDES[[#This Row],[Order ID]], ORDERS[], 2)</f>
        <v>40787.612608678326</v>
      </c>
      <c r="F655" s="28">
        <f>VLOOKUP(FACT_INCLUDES[[#This Row],[Order ID]], ORDERS[], 3)</f>
        <v>40787.612608678326</v>
      </c>
      <c r="G655" s="4" t="str">
        <f>VLOOKUP(FACT_INCLUDES[[#This Row],[Order ID]], ORDERS[], 4)</f>
        <v>In-Store</v>
      </c>
      <c r="H655" s="4" t="str">
        <f>VLOOKUP(FACT_INCLUDES[[#This Row],[Order ID]], ORDERS[], 5)</f>
        <v>MUG4677@gmail.com</v>
      </c>
      <c r="I655" s="4">
        <f>VLOOKUP(FACT_INCLUDES[[#This Row],[Order ID]], ORDERS[], 6)</f>
        <v>49</v>
      </c>
      <c r="J655" s="54">
        <f>VLOOKUP(FACT_INCLUDES[[#This Row],[Order ID]], ORDERS[], 7)</f>
        <v>0</v>
      </c>
      <c r="K655" s="33">
        <v>0</v>
      </c>
      <c r="L655" s="4">
        <f>VLOOKUP(FACT_INCLUDES[[#This Row],[DW Version]], VERSIONS[], 2)</f>
        <v>87</v>
      </c>
      <c r="M655" s="4">
        <f>VLOOKUP(FACT_INCLUDES[[#This Row],[DW Version]], VERSIONS[], 3)</f>
        <v>6.5</v>
      </c>
      <c r="N655" s="4" t="str">
        <f>VLOOKUP(FACT_INCLUDES[[#This Row],[DW Version]], VERSIONS[], 4)</f>
        <v>white</v>
      </c>
      <c r="O655" s="51">
        <f>VLOOKUP(FACT_INCLUDES[[#This Row],[DW Version]], VERSIONS[], 5)</f>
        <v>366.05480079934165</v>
      </c>
      <c r="P655" s="4" t="str">
        <f>VLOOKUP(FACT_INCLUDES[[#This Row],[DW Version]], VERSIONS[], 6)</f>
        <v>Challenger 7</v>
      </c>
      <c r="Q655" s="4" t="str">
        <f>VLOOKUP(FACT_INCLUDES[[#This Row],[DW Version]], VERSIONS[], 7)</f>
        <v>Shoe</v>
      </c>
      <c r="R655" s="51">
        <f>FACT_INCLUDES[[#This Row],[Version Price]]*FACT_INCLUDES[[#This Row],[Quantity]]</f>
        <v>1830.2740039967082</v>
      </c>
      <c r="S655" s="51">
        <f>FACT_INCLUDES[[#This Row],[Amount]]*(1-FACT_INCLUDES[[#This Row],[Order Discount]])</f>
        <v>1830.2740039967082</v>
      </c>
      <c r="T655" s="51">
        <f t="shared" si="10"/>
        <v>3936.3069078694516</v>
      </c>
      <c r="U655" s="57">
        <f>FACT_INCLUDES[[#This Row],[Income]]/FACT_INCLUDES[[#This Row],[Total Order Income]]</f>
        <v>0.46497238320966044</v>
      </c>
      <c r="V655" s="33">
        <f>IF(FACT_INCLUDES[[#This Row],[Order Gap]]&gt;10, 1, 0)/COUNTIFS(FACT_INCLUDES[Order ID], FACT_INCLUDES[[#This Row],[Order ID]])</f>
        <v>0</v>
      </c>
      <c r="W655" s="33">
        <f>IF(FACT_INCLUDES[[#This Row],[Order Type]]="Online", 1, 0)/COUNTIFS(FACT_INCLUDES[Order ID], FACT_INCLUDES[[#This Row],[Order ID]])</f>
        <v>0</v>
      </c>
      <c r="X655" s="52">
        <v>626.32105503059074</v>
      </c>
      <c r="Y655" s="52">
        <v>565.07788031830091</v>
      </c>
      <c r="Z655" s="64">
        <f>IF(FACT_INCLUDES[[#This Row],[Order Type]]="Online", 1, 0)*FACT_INCLUDES[[#This Row],[Income]]</f>
        <v>0</v>
      </c>
    </row>
    <row r="656" spans="1:26" x14ac:dyDescent="0.3">
      <c r="A656" s="4">
        <v>1700</v>
      </c>
      <c r="B656" s="4">
        <v>856</v>
      </c>
      <c r="C656" s="4">
        <v>884</v>
      </c>
      <c r="D656" s="58">
        <v>1</v>
      </c>
      <c r="E656" s="28">
        <f>VLOOKUP(FACT_INCLUDES[[#This Row],[Order ID]], ORDERS[], 2)</f>
        <v>40787.612608678326</v>
      </c>
      <c r="F656" s="28">
        <f>VLOOKUP(FACT_INCLUDES[[#This Row],[Order ID]], ORDERS[], 3)</f>
        <v>40787.612608678326</v>
      </c>
      <c r="G656" s="4" t="str">
        <f>VLOOKUP(FACT_INCLUDES[[#This Row],[Order ID]], ORDERS[], 4)</f>
        <v>In-Store</v>
      </c>
      <c r="H656" s="4" t="str">
        <f>VLOOKUP(FACT_INCLUDES[[#This Row],[Order ID]], ORDERS[], 5)</f>
        <v>MUG4677@gmail.com</v>
      </c>
      <c r="I656" s="4">
        <f>VLOOKUP(FACT_INCLUDES[[#This Row],[Order ID]], ORDERS[], 6)</f>
        <v>49</v>
      </c>
      <c r="J656" s="54">
        <f>VLOOKUP(FACT_INCLUDES[[#This Row],[Order ID]], ORDERS[], 7)</f>
        <v>0</v>
      </c>
      <c r="K656" s="33">
        <v>0</v>
      </c>
      <c r="L656" s="4">
        <f>VLOOKUP(FACT_INCLUDES[[#This Row],[DW Version]], VERSIONS[], 2)</f>
        <v>90</v>
      </c>
      <c r="M656" s="4">
        <f>VLOOKUP(FACT_INCLUDES[[#This Row],[DW Version]], VERSIONS[], 3)</f>
        <v>8.5</v>
      </c>
      <c r="N656" s="4" t="str">
        <f>VLOOKUP(FACT_INCLUDES[[#This Row],[DW Version]], VERSIONS[], 4)</f>
        <v>white</v>
      </c>
      <c r="O656" s="51">
        <f>VLOOKUP(FACT_INCLUDES[[#This Row],[DW Version]], VERSIONS[], 5)</f>
        <v>254.71400186691412</v>
      </c>
      <c r="P656" s="4" t="str">
        <f>VLOOKUP(FACT_INCLUDES[[#This Row],[DW Version]], VERSIONS[], 6)</f>
        <v>Air Zoom Terra Kiger 6</v>
      </c>
      <c r="Q656" s="4" t="str">
        <f>VLOOKUP(FACT_INCLUDES[[#This Row],[DW Version]], VERSIONS[], 7)</f>
        <v>Shoe</v>
      </c>
      <c r="R656" s="51">
        <f>FACT_INCLUDES[[#This Row],[Version Price]]*FACT_INCLUDES[[#This Row],[Quantity]]</f>
        <v>254.71400186691412</v>
      </c>
      <c r="S656" s="51">
        <f>FACT_INCLUDES[[#This Row],[Amount]]*(1-FACT_INCLUDES[[#This Row],[Order Discount]])</f>
        <v>254.71400186691412</v>
      </c>
      <c r="T656" s="51">
        <f t="shared" si="10"/>
        <v>3936.3069078694516</v>
      </c>
      <c r="U656" s="57">
        <f>FACT_INCLUDES[[#This Row],[Income]]/FACT_INCLUDES[[#This Row],[Total Order Income]]</f>
        <v>6.4708877592265665E-2</v>
      </c>
      <c r="V656" s="33">
        <f>IF(FACT_INCLUDES[[#This Row],[Order Gap]]&gt;10, 1, 0)/COUNTIFS(FACT_INCLUDES[Order ID], FACT_INCLUDES[[#This Row],[Order ID]])</f>
        <v>0</v>
      </c>
      <c r="W656" s="33">
        <f>IF(FACT_INCLUDES[[#This Row],[Order Type]]="Online", 1, 0)/COUNTIFS(FACT_INCLUDES[Order ID], FACT_INCLUDES[[#This Row],[Order ID]])</f>
        <v>0</v>
      </c>
      <c r="X656" s="52">
        <v>626.32105503059074</v>
      </c>
      <c r="Y656" s="52">
        <v>565.07788031830091</v>
      </c>
      <c r="Z656" s="64">
        <f>IF(FACT_INCLUDES[[#This Row],[Order Type]]="Online", 1, 0)*FACT_INCLUDES[[#This Row],[Income]]</f>
        <v>0</v>
      </c>
    </row>
    <row r="657" spans="1:26" x14ac:dyDescent="0.3">
      <c r="A657" s="4">
        <v>1736</v>
      </c>
      <c r="B657" s="4">
        <v>874</v>
      </c>
      <c r="C657" s="4">
        <v>185</v>
      </c>
      <c r="D657" s="58">
        <v>1</v>
      </c>
      <c r="E657" s="28">
        <f>VLOOKUP(FACT_INCLUDES[[#This Row],[Order ID]], ORDERS[], 2)</f>
        <v>40882.877468940846</v>
      </c>
      <c r="F657" s="28">
        <f>VLOOKUP(FACT_INCLUDES[[#This Row],[Order ID]], ORDERS[], 3)</f>
        <v>40882.877468940846</v>
      </c>
      <c r="G657" s="4" t="str">
        <f>VLOOKUP(FACT_INCLUDES[[#This Row],[Order ID]], ORDERS[], 4)</f>
        <v>In-Store</v>
      </c>
      <c r="H657" s="4" t="str">
        <f>VLOOKUP(FACT_INCLUDES[[#This Row],[Order ID]], ORDERS[], 5)</f>
        <v>CJB2590@gmail.com</v>
      </c>
      <c r="I657" s="4">
        <f>VLOOKUP(FACT_INCLUDES[[#This Row],[Order ID]], ORDERS[], 6)</f>
        <v>19</v>
      </c>
      <c r="J657" s="54">
        <f>VLOOKUP(FACT_INCLUDES[[#This Row],[Order ID]], ORDERS[], 7)</f>
        <v>0</v>
      </c>
      <c r="K657" s="33">
        <v>0</v>
      </c>
      <c r="L657" s="4">
        <f>VLOOKUP(FACT_INCLUDES[[#This Row],[DW Version]], VERSIONS[], 2)</f>
        <v>19</v>
      </c>
      <c r="M657" s="4">
        <f>VLOOKUP(FACT_INCLUDES[[#This Row],[DW Version]], VERSIONS[], 3)</f>
        <v>3.5</v>
      </c>
      <c r="N657" s="4" t="str">
        <f>VLOOKUP(FACT_INCLUDES[[#This Row],[DW Version]], VERSIONS[], 4)</f>
        <v>gray</v>
      </c>
      <c r="O657" s="51">
        <f>VLOOKUP(FACT_INCLUDES[[#This Row],[DW Version]], VERSIONS[], 5)</f>
        <v>201.75477447903427</v>
      </c>
      <c r="P657" s="4" t="str">
        <f>VLOOKUP(FACT_INCLUDES[[#This Row],[DW Version]], VERSIONS[], 6)</f>
        <v>Windrunner Jacket</v>
      </c>
      <c r="Q657" s="4" t="str">
        <f>VLOOKUP(FACT_INCLUDES[[#This Row],[DW Version]], VERSIONS[], 7)</f>
        <v>Apparel</v>
      </c>
      <c r="R657" s="51">
        <f>FACT_INCLUDES[[#This Row],[Version Price]]*FACT_INCLUDES[[#This Row],[Quantity]]</f>
        <v>201.75477447903427</v>
      </c>
      <c r="S657" s="51">
        <f>FACT_INCLUDES[[#This Row],[Amount]]*(1-FACT_INCLUDES[[#This Row],[Order Discount]])</f>
        <v>201.75477447903427</v>
      </c>
      <c r="T657" s="51">
        <f t="shared" si="10"/>
        <v>594.37567160089975</v>
      </c>
      <c r="U657" s="57">
        <f>FACT_INCLUDES[[#This Row],[Income]]/FACT_INCLUDES[[#This Row],[Total Order Income]]</f>
        <v>0.33943982588591681</v>
      </c>
      <c r="V657" s="33">
        <f>IF(FACT_INCLUDES[[#This Row],[Order Gap]]&gt;10, 1, 0)/COUNTIFS(FACT_INCLUDES[Order ID], FACT_INCLUDES[[#This Row],[Order ID]])</f>
        <v>0</v>
      </c>
      <c r="W657" s="33">
        <f>IF(FACT_INCLUDES[[#This Row],[Order Type]]="Online", 1, 0)/COUNTIFS(FACT_INCLUDES[Order ID], FACT_INCLUDES[[#This Row],[Order ID]])</f>
        <v>0</v>
      </c>
      <c r="X657" s="52">
        <v>626.32105503059074</v>
      </c>
      <c r="Y657" s="52">
        <v>565.07788031830091</v>
      </c>
      <c r="Z657" s="64">
        <f>IF(FACT_INCLUDES[[#This Row],[Order Type]]="Online", 1, 0)*FACT_INCLUDES[[#This Row],[Income]]</f>
        <v>0</v>
      </c>
    </row>
    <row r="658" spans="1:26" x14ac:dyDescent="0.3">
      <c r="A658" s="4">
        <v>1737</v>
      </c>
      <c r="B658" s="4">
        <v>874</v>
      </c>
      <c r="C658" s="4">
        <v>394</v>
      </c>
      <c r="D658" s="58">
        <v>3</v>
      </c>
      <c r="E658" s="28">
        <f>VLOOKUP(FACT_INCLUDES[[#This Row],[Order ID]], ORDERS[], 2)</f>
        <v>40882.877468940846</v>
      </c>
      <c r="F658" s="28">
        <f>VLOOKUP(FACT_INCLUDES[[#This Row],[Order ID]], ORDERS[], 3)</f>
        <v>40882.877468940846</v>
      </c>
      <c r="G658" s="4" t="str">
        <f>VLOOKUP(FACT_INCLUDES[[#This Row],[Order ID]], ORDERS[], 4)</f>
        <v>In-Store</v>
      </c>
      <c r="H658" s="4" t="str">
        <f>VLOOKUP(FACT_INCLUDES[[#This Row],[Order ID]], ORDERS[], 5)</f>
        <v>CJB2590@gmail.com</v>
      </c>
      <c r="I658" s="4">
        <f>VLOOKUP(FACT_INCLUDES[[#This Row],[Order ID]], ORDERS[], 6)</f>
        <v>19</v>
      </c>
      <c r="J658" s="54">
        <f>VLOOKUP(FACT_INCLUDES[[#This Row],[Order ID]], ORDERS[], 7)</f>
        <v>0</v>
      </c>
      <c r="K658" s="33">
        <v>0</v>
      </c>
      <c r="L658" s="4">
        <f>VLOOKUP(FACT_INCLUDES[[#This Row],[DW Version]], VERSIONS[], 2)</f>
        <v>40</v>
      </c>
      <c r="M658" s="4">
        <f>VLOOKUP(FACT_INCLUDES[[#This Row],[DW Version]], VERSIONS[], 3)</f>
        <v>10.5</v>
      </c>
      <c r="N658" s="4" t="str">
        <f>VLOOKUP(FACT_INCLUDES[[#This Row],[DW Version]], VERSIONS[], 4)</f>
        <v>white</v>
      </c>
      <c r="O658" s="51">
        <f>VLOOKUP(FACT_INCLUDES[[#This Row],[DW Version]], VERSIONS[], 5)</f>
        <v>130.87363237395516</v>
      </c>
      <c r="P658" s="4" t="str">
        <f>VLOOKUP(FACT_INCLUDES[[#This Row],[DW Version]], VERSIONS[], 6)</f>
        <v>Zoom Streak</v>
      </c>
      <c r="Q658" s="4" t="str">
        <f>VLOOKUP(FACT_INCLUDES[[#This Row],[DW Version]], VERSIONS[], 7)</f>
        <v>Shoe</v>
      </c>
      <c r="R658" s="51">
        <f>FACT_INCLUDES[[#This Row],[Version Price]]*FACT_INCLUDES[[#This Row],[Quantity]]</f>
        <v>392.62089712186548</v>
      </c>
      <c r="S658" s="51">
        <f>FACT_INCLUDES[[#This Row],[Amount]]*(1-FACT_INCLUDES[[#This Row],[Order Discount]])</f>
        <v>392.62089712186548</v>
      </c>
      <c r="T658" s="51">
        <f t="shared" si="10"/>
        <v>594.37567160089975</v>
      </c>
      <c r="U658" s="57">
        <f>FACT_INCLUDES[[#This Row],[Income]]/FACT_INCLUDES[[#This Row],[Total Order Income]]</f>
        <v>0.66056017411408319</v>
      </c>
      <c r="V658" s="33">
        <f>IF(FACT_INCLUDES[[#This Row],[Order Gap]]&gt;10, 1, 0)/COUNTIFS(FACT_INCLUDES[Order ID], FACT_INCLUDES[[#This Row],[Order ID]])</f>
        <v>0</v>
      </c>
      <c r="W658" s="33">
        <f>IF(FACT_INCLUDES[[#This Row],[Order Type]]="Online", 1, 0)/COUNTIFS(FACT_INCLUDES[Order ID], FACT_INCLUDES[[#This Row],[Order ID]])</f>
        <v>0</v>
      </c>
      <c r="X658" s="52">
        <v>626.32105503059074</v>
      </c>
      <c r="Y658" s="52">
        <v>565.07788031830091</v>
      </c>
      <c r="Z658" s="64">
        <f>IF(FACT_INCLUDES[[#This Row],[Order Type]]="Online", 1, 0)*FACT_INCLUDES[[#This Row],[Income]]</f>
        <v>0</v>
      </c>
    </row>
    <row r="659" spans="1:26" x14ac:dyDescent="0.3">
      <c r="A659" s="4">
        <v>1772</v>
      </c>
      <c r="B659" s="4">
        <v>892</v>
      </c>
      <c r="C659" s="4">
        <v>56</v>
      </c>
      <c r="D659" s="58">
        <v>5</v>
      </c>
      <c r="E659" s="28">
        <f>VLOOKUP(FACT_INCLUDES[[#This Row],[Order ID]], ORDERS[], 2)</f>
        <v>40840.474575506436</v>
      </c>
      <c r="F659" s="28">
        <f>VLOOKUP(FACT_INCLUDES[[#This Row],[Order ID]], ORDERS[], 3)</f>
        <v>40840.474575506436</v>
      </c>
      <c r="G659" s="4" t="str">
        <f>VLOOKUP(FACT_INCLUDES[[#This Row],[Order ID]], ORDERS[], 4)</f>
        <v>In-Store</v>
      </c>
      <c r="H659" s="4" t="str">
        <f>VLOOKUP(FACT_INCLUDES[[#This Row],[Order ID]], ORDERS[], 5)</f>
        <v>WNV9793@gmail.com</v>
      </c>
      <c r="I659" s="4">
        <f>VLOOKUP(FACT_INCLUDES[[#This Row],[Order ID]], ORDERS[], 6)</f>
        <v>28</v>
      </c>
      <c r="J659" s="54">
        <f>VLOOKUP(FACT_INCLUDES[[#This Row],[Order ID]], ORDERS[], 7)</f>
        <v>0</v>
      </c>
      <c r="K659" s="33">
        <v>0</v>
      </c>
      <c r="L659" s="4">
        <f>VLOOKUP(FACT_INCLUDES[[#This Row],[DW Version]], VERSIONS[], 2)</f>
        <v>5</v>
      </c>
      <c r="M659" s="4">
        <f>VLOOKUP(FACT_INCLUDES[[#This Row],[DW Version]], VERSIONS[], 3)</f>
        <v>11</v>
      </c>
      <c r="N659" s="4" t="str">
        <f>VLOOKUP(FACT_INCLUDES[[#This Row],[DW Version]], VERSIONS[], 4)</f>
        <v>white</v>
      </c>
      <c r="O659" s="51">
        <f>VLOOKUP(FACT_INCLUDES[[#This Row],[DW Version]], VERSIONS[], 5)</f>
        <v>338.06917687832419</v>
      </c>
      <c r="P659" s="4" t="str">
        <f>VLOOKUP(FACT_INCLUDES[[#This Row],[DW Version]], VERSIONS[], 6)</f>
        <v>Nike Football</v>
      </c>
      <c r="Q659" s="4" t="str">
        <f>VLOOKUP(FACT_INCLUDES[[#This Row],[DW Version]], VERSIONS[], 7)</f>
        <v>Sport Equipment</v>
      </c>
      <c r="R659" s="51">
        <f>FACT_INCLUDES[[#This Row],[Version Price]]*FACT_INCLUDES[[#This Row],[Quantity]]</f>
        <v>1690.345884391621</v>
      </c>
      <c r="S659" s="51">
        <f>FACT_INCLUDES[[#This Row],[Amount]]*(1-FACT_INCLUDES[[#This Row],[Order Discount]])</f>
        <v>1690.345884391621</v>
      </c>
      <c r="T659" s="51">
        <f t="shared" si="10"/>
        <v>3672.834423372683</v>
      </c>
      <c r="U659" s="57">
        <f>FACT_INCLUDES[[#This Row],[Income]]/FACT_INCLUDES[[#This Row],[Total Order Income]]</f>
        <v>0.46022926425292365</v>
      </c>
      <c r="V659" s="33">
        <f>IF(FACT_INCLUDES[[#This Row],[Order Gap]]&gt;10, 1, 0)/COUNTIFS(FACT_INCLUDES[Order ID], FACT_INCLUDES[[#This Row],[Order ID]])</f>
        <v>0</v>
      </c>
      <c r="W659" s="33">
        <f>IF(FACT_INCLUDES[[#This Row],[Order Type]]="Online", 1, 0)/COUNTIFS(FACT_INCLUDES[Order ID], FACT_INCLUDES[[#This Row],[Order ID]])</f>
        <v>0</v>
      </c>
      <c r="X659" s="52">
        <v>626.32105503059074</v>
      </c>
      <c r="Y659" s="52">
        <v>565.07788031830091</v>
      </c>
      <c r="Z659" s="64">
        <f>IF(FACT_INCLUDES[[#This Row],[Order Type]]="Online", 1, 0)*FACT_INCLUDES[[#This Row],[Income]]</f>
        <v>0</v>
      </c>
    </row>
    <row r="660" spans="1:26" x14ac:dyDescent="0.3">
      <c r="A660" s="4">
        <v>1773</v>
      </c>
      <c r="B660" s="4">
        <v>892</v>
      </c>
      <c r="C660" s="4">
        <v>507</v>
      </c>
      <c r="D660" s="58">
        <v>5</v>
      </c>
      <c r="E660" s="28">
        <f>VLOOKUP(FACT_INCLUDES[[#This Row],[Order ID]], ORDERS[], 2)</f>
        <v>40840.474575506436</v>
      </c>
      <c r="F660" s="28">
        <f>VLOOKUP(FACT_INCLUDES[[#This Row],[Order ID]], ORDERS[], 3)</f>
        <v>40840.474575506436</v>
      </c>
      <c r="G660" s="4" t="str">
        <f>VLOOKUP(FACT_INCLUDES[[#This Row],[Order ID]], ORDERS[], 4)</f>
        <v>In-Store</v>
      </c>
      <c r="H660" s="4" t="str">
        <f>VLOOKUP(FACT_INCLUDES[[#This Row],[Order ID]], ORDERS[], 5)</f>
        <v>WNV9793@gmail.com</v>
      </c>
      <c r="I660" s="4">
        <f>VLOOKUP(FACT_INCLUDES[[#This Row],[Order ID]], ORDERS[], 6)</f>
        <v>28</v>
      </c>
      <c r="J660" s="54">
        <f>VLOOKUP(FACT_INCLUDES[[#This Row],[Order ID]], ORDERS[], 7)</f>
        <v>0</v>
      </c>
      <c r="K660" s="33">
        <v>0</v>
      </c>
      <c r="L660" s="4">
        <f>VLOOKUP(FACT_INCLUDES[[#This Row],[DW Version]], VERSIONS[], 2)</f>
        <v>53</v>
      </c>
      <c r="M660" s="4">
        <f>VLOOKUP(FACT_INCLUDES[[#This Row],[DW Version]], VERSIONS[], 3)</f>
        <v>6.5</v>
      </c>
      <c r="N660" s="4" t="str">
        <f>VLOOKUP(FACT_INCLUDES[[#This Row],[DW Version]], VERSIONS[], 4)</f>
        <v>black</v>
      </c>
      <c r="O660" s="51">
        <f>VLOOKUP(FACT_INCLUDES[[#This Row],[DW Version]], VERSIONS[], 5)</f>
        <v>396.49770779621235</v>
      </c>
      <c r="P660" s="4" t="str">
        <f>VLOOKUP(FACT_INCLUDES[[#This Row],[DW Version]], VERSIONS[], 6)</f>
        <v>Flex Stride Shorts</v>
      </c>
      <c r="Q660" s="4" t="str">
        <f>VLOOKUP(FACT_INCLUDES[[#This Row],[DW Version]], VERSIONS[], 7)</f>
        <v>Apparel</v>
      </c>
      <c r="R660" s="51">
        <f>FACT_INCLUDES[[#This Row],[Version Price]]*FACT_INCLUDES[[#This Row],[Quantity]]</f>
        <v>1982.4885389810618</v>
      </c>
      <c r="S660" s="51">
        <f>FACT_INCLUDES[[#This Row],[Amount]]*(1-FACT_INCLUDES[[#This Row],[Order Discount]])</f>
        <v>1982.4885389810618</v>
      </c>
      <c r="T660" s="51">
        <f t="shared" si="10"/>
        <v>3672.834423372683</v>
      </c>
      <c r="U660" s="57">
        <f>FACT_INCLUDES[[#This Row],[Income]]/FACT_INCLUDES[[#This Row],[Total Order Income]]</f>
        <v>0.53977073574707624</v>
      </c>
      <c r="V660" s="33">
        <f>IF(FACT_INCLUDES[[#This Row],[Order Gap]]&gt;10, 1, 0)/COUNTIFS(FACT_INCLUDES[Order ID], FACT_INCLUDES[[#This Row],[Order ID]])</f>
        <v>0</v>
      </c>
      <c r="W660" s="33">
        <f>IF(FACT_INCLUDES[[#This Row],[Order Type]]="Online", 1, 0)/COUNTIFS(FACT_INCLUDES[Order ID], FACT_INCLUDES[[#This Row],[Order ID]])</f>
        <v>0</v>
      </c>
      <c r="X660" s="52">
        <v>626.32105503059074</v>
      </c>
      <c r="Y660" s="52">
        <v>565.07788031830091</v>
      </c>
      <c r="Z660" s="64">
        <f>IF(FACT_INCLUDES[[#This Row],[Order Type]]="Online", 1, 0)*FACT_INCLUDES[[#This Row],[Income]]</f>
        <v>0</v>
      </c>
    </row>
    <row r="661" spans="1:26" x14ac:dyDescent="0.3">
      <c r="A661" s="4">
        <v>1800</v>
      </c>
      <c r="B661" s="4">
        <v>908</v>
      </c>
      <c r="C661" s="4">
        <v>48</v>
      </c>
      <c r="D661" s="58">
        <v>1</v>
      </c>
      <c r="E661" s="28">
        <f>VLOOKUP(FACT_INCLUDES[[#This Row],[Order ID]], ORDERS[], 2)</f>
        <v>40810.718220562223</v>
      </c>
      <c r="F661" s="28">
        <f>VLOOKUP(FACT_INCLUDES[[#This Row],[Order ID]], ORDERS[], 3)</f>
        <v>40810.718220562223</v>
      </c>
      <c r="G661" s="4" t="str">
        <f>VLOOKUP(FACT_INCLUDES[[#This Row],[Order ID]], ORDERS[], 4)</f>
        <v>In-Store</v>
      </c>
      <c r="H661" s="4" t="str">
        <f>VLOOKUP(FACT_INCLUDES[[#This Row],[Order ID]], ORDERS[], 5)</f>
        <v>BNG2116@gmail.com</v>
      </c>
      <c r="I661" s="4">
        <f>VLOOKUP(FACT_INCLUDES[[#This Row],[Order ID]], ORDERS[], 6)</f>
        <v>8</v>
      </c>
      <c r="J661" s="54">
        <f>VLOOKUP(FACT_INCLUDES[[#This Row],[Order ID]], ORDERS[], 7)</f>
        <v>0</v>
      </c>
      <c r="K661" s="33">
        <v>0</v>
      </c>
      <c r="L661" s="4">
        <f>VLOOKUP(FACT_INCLUDES[[#This Row],[DW Version]], VERSIONS[], 2)</f>
        <v>5</v>
      </c>
      <c r="M661" s="4">
        <f>VLOOKUP(FACT_INCLUDES[[#This Row],[DW Version]], VERSIONS[], 3)</f>
        <v>4</v>
      </c>
      <c r="N661" s="4" t="str">
        <f>VLOOKUP(FACT_INCLUDES[[#This Row],[DW Version]], VERSIONS[], 4)</f>
        <v>white</v>
      </c>
      <c r="O661" s="51">
        <f>VLOOKUP(FACT_INCLUDES[[#This Row],[DW Version]], VERSIONS[], 5)</f>
        <v>174.18212509773977</v>
      </c>
      <c r="P661" s="4" t="str">
        <f>VLOOKUP(FACT_INCLUDES[[#This Row],[DW Version]], VERSIONS[], 6)</f>
        <v>Nike Football</v>
      </c>
      <c r="Q661" s="4" t="str">
        <f>VLOOKUP(FACT_INCLUDES[[#This Row],[DW Version]], VERSIONS[], 7)</f>
        <v>Sport Equipment</v>
      </c>
      <c r="R661" s="51">
        <f>FACT_INCLUDES[[#This Row],[Version Price]]*FACT_INCLUDES[[#This Row],[Quantity]]</f>
        <v>174.18212509773977</v>
      </c>
      <c r="S661" s="51">
        <f>FACT_INCLUDES[[#This Row],[Amount]]*(1-FACT_INCLUDES[[#This Row],[Order Discount]])</f>
        <v>174.18212509773977</v>
      </c>
      <c r="T661" s="51">
        <f t="shared" si="10"/>
        <v>1036.9676760127477</v>
      </c>
      <c r="U661" s="57">
        <f>FACT_INCLUDES[[#This Row],[Income]]/FACT_INCLUDES[[#This Row],[Total Order Income]]</f>
        <v>0.16797256956695969</v>
      </c>
      <c r="V661" s="33">
        <f>IF(FACT_INCLUDES[[#This Row],[Order Gap]]&gt;10, 1, 0)/COUNTIFS(FACT_INCLUDES[Order ID], FACT_INCLUDES[[#This Row],[Order ID]])</f>
        <v>0</v>
      </c>
      <c r="W661" s="33">
        <f>IF(FACT_INCLUDES[[#This Row],[Order Type]]="Online", 1, 0)/COUNTIFS(FACT_INCLUDES[Order ID], FACT_INCLUDES[[#This Row],[Order ID]])</f>
        <v>0</v>
      </c>
      <c r="X661" s="52">
        <v>626.32105503059074</v>
      </c>
      <c r="Y661" s="52">
        <v>565.07788031830091</v>
      </c>
      <c r="Z661" s="64">
        <f>IF(FACT_INCLUDES[[#This Row],[Order Type]]="Online", 1, 0)*FACT_INCLUDES[[#This Row],[Income]]</f>
        <v>0</v>
      </c>
    </row>
    <row r="662" spans="1:26" x14ac:dyDescent="0.3">
      <c r="A662" s="4">
        <v>1801</v>
      </c>
      <c r="B662" s="4">
        <v>908</v>
      </c>
      <c r="C662" s="4">
        <v>92</v>
      </c>
      <c r="D662" s="58">
        <v>1</v>
      </c>
      <c r="E662" s="28">
        <f>VLOOKUP(FACT_INCLUDES[[#This Row],[Order ID]], ORDERS[], 2)</f>
        <v>40810.718220562223</v>
      </c>
      <c r="F662" s="28">
        <f>VLOOKUP(FACT_INCLUDES[[#This Row],[Order ID]], ORDERS[], 3)</f>
        <v>40810.718220562223</v>
      </c>
      <c r="G662" s="4" t="str">
        <f>VLOOKUP(FACT_INCLUDES[[#This Row],[Order ID]], ORDERS[], 4)</f>
        <v>In-Store</v>
      </c>
      <c r="H662" s="4" t="str">
        <f>VLOOKUP(FACT_INCLUDES[[#This Row],[Order ID]], ORDERS[], 5)</f>
        <v>BNG2116@gmail.com</v>
      </c>
      <c r="I662" s="4">
        <f>VLOOKUP(FACT_INCLUDES[[#This Row],[Order ID]], ORDERS[], 6)</f>
        <v>8</v>
      </c>
      <c r="J662" s="54">
        <f>VLOOKUP(FACT_INCLUDES[[#This Row],[Order ID]], ORDERS[], 7)</f>
        <v>0</v>
      </c>
      <c r="K662" s="33">
        <v>0</v>
      </c>
      <c r="L662" s="4">
        <f>VLOOKUP(FACT_INCLUDES[[#This Row],[DW Version]], VERSIONS[], 2)</f>
        <v>9</v>
      </c>
      <c r="M662" s="4">
        <f>VLOOKUP(FACT_INCLUDES[[#This Row],[DW Version]], VERSIONS[], 3)</f>
        <v>9</v>
      </c>
      <c r="N662" s="4" t="str">
        <f>VLOOKUP(FACT_INCLUDES[[#This Row],[DW Version]], VERSIONS[], 4)</f>
        <v>red</v>
      </c>
      <c r="O662" s="51">
        <f>VLOOKUP(FACT_INCLUDES[[#This Row],[DW Version]], VERSIONS[], 5)</f>
        <v>352.61667233107335</v>
      </c>
      <c r="P662" s="4" t="str">
        <f>VLOOKUP(FACT_INCLUDES[[#This Row],[DW Version]], VERSIONS[], 6)</f>
        <v>React</v>
      </c>
      <c r="Q662" s="4" t="str">
        <f>VLOOKUP(FACT_INCLUDES[[#This Row],[DW Version]], VERSIONS[], 7)</f>
        <v>Shoe</v>
      </c>
      <c r="R662" s="51">
        <f>FACT_INCLUDES[[#This Row],[Version Price]]*FACT_INCLUDES[[#This Row],[Quantity]]</f>
        <v>352.61667233107335</v>
      </c>
      <c r="S662" s="51">
        <f>FACT_INCLUDES[[#This Row],[Amount]]*(1-FACT_INCLUDES[[#This Row],[Order Discount]])</f>
        <v>352.61667233107335</v>
      </c>
      <c r="T662" s="51">
        <f t="shared" si="10"/>
        <v>1036.9676760127477</v>
      </c>
      <c r="U662" s="57">
        <f>FACT_INCLUDES[[#This Row],[Income]]/FACT_INCLUDES[[#This Row],[Total Order Income]]</f>
        <v>0.34004596332927406</v>
      </c>
      <c r="V662" s="33">
        <f>IF(FACT_INCLUDES[[#This Row],[Order Gap]]&gt;10, 1, 0)/COUNTIFS(FACT_INCLUDES[Order ID], FACT_INCLUDES[[#This Row],[Order ID]])</f>
        <v>0</v>
      </c>
      <c r="W662" s="33">
        <f>IF(FACT_INCLUDES[[#This Row],[Order Type]]="Online", 1, 0)/COUNTIFS(FACT_INCLUDES[Order ID], FACT_INCLUDES[[#This Row],[Order ID]])</f>
        <v>0</v>
      </c>
      <c r="X662" s="52">
        <v>626.32105503059074</v>
      </c>
      <c r="Y662" s="52">
        <v>565.07788031830091</v>
      </c>
      <c r="Z662" s="64">
        <f>IF(FACT_INCLUDES[[#This Row],[Order Type]]="Online", 1, 0)*FACT_INCLUDES[[#This Row],[Income]]</f>
        <v>0</v>
      </c>
    </row>
    <row r="663" spans="1:26" x14ac:dyDescent="0.3">
      <c r="A663" s="4">
        <v>1802</v>
      </c>
      <c r="B663" s="4">
        <v>908</v>
      </c>
      <c r="C663" s="4">
        <v>978</v>
      </c>
      <c r="D663" s="58">
        <v>3</v>
      </c>
      <c r="E663" s="28">
        <f>VLOOKUP(FACT_INCLUDES[[#This Row],[Order ID]], ORDERS[], 2)</f>
        <v>40810.718220562223</v>
      </c>
      <c r="F663" s="28">
        <f>VLOOKUP(FACT_INCLUDES[[#This Row],[Order ID]], ORDERS[], 3)</f>
        <v>40810.718220562223</v>
      </c>
      <c r="G663" s="4" t="str">
        <f>VLOOKUP(FACT_INCLUDES[[#This Row],[Order ID]], ORDERS[], 4)</f>
        <v>In-Store</v>
      </c>
      <c r="H663" s="4" t="str">
        <f>VLOOKUP(FACT_INCLUDES[[#This Row],[Order ID]], ORDERS[], 5)</f>
        <v>BNG2116@gmail.com</v>
      </c>
      <c r="I663" s="4">
        <f>VLOOKUP(FACT_INCLUDES[[#This Row],[Order ID]], ORDERS[], 6)</f>
        <v>8</v>
      </c>
      <c r="J663" s="54">
        <f>VLOOKUP(FACT_INCLUDES[[#This Row],[Order ID]], ORDERS[], 7)</f>
        <v>0</v>
      </c>
      <c r="K663" s="33">
        <v>0</v>
      </c>
      <c r="L663" s="4">
        <f>VLOOKUP(FACT_INCLUDES[[#This Row],[DW Version]], VERSIONS[], 2)</f>
        <v>99</v>
      </c>
      <c r="M663" s="4">
        <f>VLOOKUP(FACT_INCLUDES[[#This Row],[DW Version]], VERSIONS[], 3)</f>
        <v>11.5</v>
      </c>
      <c r="N663" s="4" t="str">
        <f>VLOOKUP(FACT_INCLUDES[[#This Row],[DW Version]], VERSIONS[], 4)</f>
        <v>white</v>
      </c>
      <c r="O663" s="51">
        <f>VLOOKUP(FACT_INCLUDES[[#This Row],[DW Version]], VERSIONS[], 5)</f>
        <v>170.05629286131156</v>
      </c>
      <c r="P663" s="4" t="str">
        <f>VLOOKUP(FACT_INCLUDES[[#This Row],[DW Version]], VERSIONS[], 6)</f>
        <v>Flex Training Hoodie</v>
      </c>
      <c r="Q663" s="4" t="str">
        <f>VLOOKUP(FACT_INCLUDES[[#This Row],[DW Version]], VERSIONS[], 7)</f>
        <v>Apparel</v>
      </c>
      <c r="R663" s="51">
        <f>FACT_INCLUDES[[#This Row],[Version Price]]*FACT_INCLUDES[[#This Row],[Quantity]]</f>
        <v>510.16887858393466</v>
      </c>
      <c r="S663" s="51">
        <f>FACT_INCLUDES[[#This Row],[Amount]]*(1-FACT_INCLUDES[[#This Row],[Order Discount]])</f>
        <v>510.16887858393466</v>
      </c>
      <c r="T663" s="51">
        <f t="shared" si="10"/>
        <v>1036.9676760127477</v>
      </c>
      <c r="U663" s="57">
        <f>FACT_INCLUDES[[#This Row],[Income]]/FACT_INCLUDES[[#This Row],[Total Order Income]]</f>
        <v>0.49198146710376633</v>
      </c>
      <c r="V663" s="33">
        <f>IF(FACT_INCLUDES[[#This Row],[Order Gap]]&gt;10, 1, 0)/COUNTIFS(FACT_INCLUDES[Order ID], FACT_INCLUDES[[#This Row],[Order ID]])</f>
        <v>0</v>
      </c>
      <c r="W663" s="33">
        <f>IF(FACT_INCLUDES[[#This Row],[Order Type]]="Online", 1, 0)/COUNTIFS(FACT_INCLUDES[Order ID], FACT_INCLUDES[[#This Row],[Order ID]])</f>
        <v>0</v>
      </c>
      <c r="X663" s="52">
        <v>626.32105503059074</v>
      </c>
      <c r="Y663" s="52">
        <v>565.07788031830091</v>
      </c>
      <c r="Z663" s="64">
        <f>IF(FACT_INCLUDES[[#This Row],[Order Type]]="Online", 1, 0)*FACT_INCLUDES[[#This Row],[Income]]</f>
        <v>0</v>
      </c>
    </row>
    <row r="664" spans="1:26" x14ac:dyDescent="0.3">
      <c r="A664" s="4">
        <v>1822</v>
      </c>
      <c r="B664" s="4">
        <v>919</v>
      </c>
      <c r="C664" s="4">
        <v>219</v>
      </c>
      <c r="D664" s="58">
        <v>3</v>
      </c>
      <c r="E664" s="28">
        <f>VLOOKUP(FACT_INCLUDES[[#This Row],[Order ID]], ORDERS[], 2)</f>
        <v>40682.530692699482</v>
      </c>
      <c r="F664" s="28">
        <f>VLOOKUP(FACT_INCLUDES[[#This Row],[Order ID]], ORDERS[], 3)</f>
        <v>40682.530692699482</v>
      </c>
      <c r="G664" s="4" t="str">
        <f>VLOOKUP(FACT_INCLUDES[[#This Row],[Order ID]], ORDERS[], 4)</f>
        <v>In-Store</v>
      </c>
      <c r="H664" s="4" t="str">
        <f>VLOOKUP(FACT_INCLUDES[[#This Row],[Order ID]], ORDERS[], 5)</f>
        <v>GAB8459@gmail.com</v>
      </c>
      <c r="I664" s="4">
        <f>VLOOKUP(FACT_INCLUDES[[#This Row],[Order ID]], ORDERS[], 6)</f>
        <v>7</v>
      </c>
      <c r="J664" s="54">
        <f>VLOOKUP(FACT_INCLUDES[[#This Row],[Order ID]], ORDERS[], 7)</f>
        <v>0</v>
      </c>
      <c r="K664" s="33">
        <v>0</v>
      </c>
      <c r="L664" s="4">
        <f>VLOOKUP(FACT_INCLUDES[[#This Row],[DW Version]], VERSIONS[], 2)</f>
        <v>22</v>
      </c>
      <c r="M664" s="4">
        <f>VLOOKUP(FACT_INCLUDES[[#This Row],[DW Version]], VERSIONS[], 3)</f>
        <v>5.5</v>
      </c>
      <c r="N664" s="4" t="str">
        <f>VLOOKUP(FACT_INCLUDES[[#This Row],[DW Version]], VERSIONS[], 4)</f>
        <v>gray</v>
      </c>
      <c r="O664" s="51">
        <f>VLOOKUP(FACT_INCLUDES[[#This Row],[DW Version]], VERSIONS[], 5)</f>
        <v>171.55317641963182</v>
      </c>
      <c r="P664" s="4" t="str">
        <f>VLOOKUP(FACT_INCLUDES[[#This Row],[DW Version]], VERSIONS[], 6)</f>
        <v>Daybreak</v>
      </c>
      <c r="Q664" s="4" t="str">
        <f>VLOOKUP(FACT_INCLUDES[[#This Row],[DW Version]], VERSIONS[], 7)</f>
        <v>Shoe</v>
      </c>
      <c r="R664" s="51">
        <f>FACT_INCLUDES[[#This Row],[Version Price]]*FACT_INCLUDES[[#This Row],[Quantity]]</f>
        <v>514.65952925889542</v>
      </c>
      <c r="S664" s="51">
        <f>FACT_INCLUDES[[#This Row],[Amount]]*(1-FACT_INCLUDES[[#This Row],[Order Discount]])</f>
        <v>514.65952925889542</v>
      </c>
      <c r="T664" s="51">
        <f t="shared" si="10"/>
        <v>1683.8230905966059</v>
      </c>
      <c r="U664" s="57">
        <f>FACT_INCLUDES[[#This Row],[Income]]/FACT_INCLUDES[[#This Row],[Total Order Income]]</f>
        <v>0.30564940707431631</v>
      </c>
      <c r="V664" s="33">
        <f>IF(FACT_INCLUDES[[#This Row],[Order Gap]]&gt;10, 1, 0)/COUNTIFS(FACT_INCLUDES[Order ID], FACT_INCLUDES[[#This Row],[Order ID]])</f>
        <v>0</v>
      </c>
      <c r="W664" s="33">
        <f>IF(FACT_INCLUDES[[#This Row],[Order Type]]="Online", 1, 0)/COUNTIFS(FACT_INCLUDES[Order ID], FACT_INCLUDES[[#This Row],[Order ID]])</f>
        <v>0</v>
      </c>
      <c r="X664" s="52">
        <v>626.32105503059074</v>
      </c>
      <c r="Y664" s="52">
        <v>565.07788031830091</v>
      </c>
      <c r="Z664" s="64">
        <f>IF(FACT_INCLUDES[[#This Row],[Order Type]]="Online", 1, 0)*FACT_INCLUDES[[#This Row],[Income]]</f>
        <v>0</v>
      </c>
    </row>
    <row r="665" spans="1:26" x14ac:dyDescent="0.3">
      <c r="A665" s="4">
        <v>1823</v>
      </c>
      <c r="B665" s="4">
        <v>919</v>
      </c>
      <c r="C665" s="4">
        <v>424</v>
      </c>
      <c r="D665" s="58">
        <v>5</v>
      </c>
      <c r="E665" s="28">
        <f>VLOOKUP(FACT_INCLUDES[[#This Row],[Order ID]], ORDERS[], 2)</f>
        <v>40682.530692699482</v>
      </c>
      <c r="F665" s="28">
        <f>VLOOKUP(FACT_INCLUDES[[#This Row],[Order ID]], ORDERS[], 3)</f>
        <v>40682.530692699482</v>
      </c>
      <c r="G665" s="4" t="str">
        <f>VLOOKUP(FACT_INCLUDES[[#This Row],[Order ID]], ORDERS[], 4)</f>
        <v>In-Store</v>
      </c>
      <c r="H665" s="4" t="str">
        <f>VLOOKUP(FACT_INCLUDES[[#This Row],[Order ID]], ORDERS[], 5)</f>
        <v>GAB8459@gmail.com</v>
      </c>
      <c r="I665" s="4">
        <f>VLOOKUP(FACT_INCLUDES[[#This Row],[Order ID]], ORDERS[], 6)</f>
        <v>7</v>
      </c>
      <c r="J665" s="54">
        <f>VLOOKUP(FACT_INCLUDES[[#This Row],[Order ID]], ORDERS[], 7)</f>
        <v>0</v>
      </c>
      <c r="K665" s="33">
        <v>0</v>
      </c>
      <c r="L665" s="4">
        <f>VLOOKUP(FACT_INCLUDES[[#This Row],[DW Version]], VERSIONS[], 2)</f>
        <v>43</v>
      </c>
      <c r="M665" s="4">
        <f>VLOOKUP(FACT_INCLUDES[[#This Row],[DW Version]], VERSIONS[], 3)</f>
        <v>8</v>
      </c>
      <c r="N665" s="4" t="str">
        <f>VLOOKUP(FACT_INCLUDES[[#This Row],[DW Version]], VERSIONS[], 4)</f>
        <v>white</v>
      </c>
      <c r="O665" s="51">
        <f>VLOOKUP(FACT_INCLUDES[[#This Row],[DW Version]], VERSIONS[], 5)</f>
        <v>233.83271226754209</v>
      </c>
      <c r="P665" s="4" t="str">
        <f>VLOOKUP(FACT_INCLUDES[[#This Row],[DW Version]], VERSIONS[], 6)</f>
        <v>Flex Experience</v>
      </c>
      <c r="Q665" s="4" t="str">
        <f>VLOOKUP(FACT_INCLUDES[[#This Row],[DW Version]], VERSIONS[], 7)</f>
        <v>Apparel</v>
      </c>
      <c r="R665" s="51">
        <f>FACT_INCLUDES[[#This Row],[Version Price]]*FACT_INCLUDES[[#This Row],[Quantity]]</f>
        <v>1169.1635613377105</v>
      </c>
      <c r="S665" s="51">
        <f>FACT_INCLUDES[[#This Row],[Amount]]*(1-FACT_INCLUDES[[#This Row],[Order Discount]])</f>
        <v>1169.1635613377105</v>
      </c>
      <c r="T665" s="51">
        <f t="shared" si="10"/>
        <v>1683.8230905966059</v>
      </c>
      <c r="U665" s="57">
        <f>FACT_INCLUDES[[#This Row],[Income]]/FACT_INCLUDES[[#This Row],[Total Order Income]]</f>
        <v>0.69435059292568369</v>
      </c>
      <c r="V665" s="33">
        <f>IF(FACT_INCLUDES[[#This Row],[Order Gap]]&gt;10, 1, 0)/COUNTIFS(FACT_INCLUDES[Order ID], FACT_INCLUDES[[#This Row],[Order ID]])</f>
        <v>0</v>
      </c>
      <c r="W665" s="33">
        <f>IF(FACT_INCLUDES[[#This Row],[Order Type]]="Online", 1, 0)/COUNTIFS(FACT_INCLUDES[Order ID], FACT_INCLUDES[[#This Row],[Order ID]])</f>
        <v>0</v>
      </c>
      <c r="X665" s="52">
        <v>626.32105503059074</v>
      </c>
      <c r="Y665" s="52">
        <v>565.07788031830091</v>
      </c>
      <c r="Z665" s="64">
        <f>IF(FACT_INCLUDES[[#This Row],[Order Type]]="Online", 1, 0)*FACT_INCLUDES[[#This Row],[Income]]</f>
        <v>0</v>
      </c>
    </row>
    <row r="666" spans="1:26" x14ac:dyDescent="0.3">
      <c r="A666" s="4">
        <v>1895</v>
      </c>
      <c r="B666" s="4">
        <v>952</v>
      </c>
      <c r="C666" s="4">
        <v>947</v>
      </c>
      <c r="D666" s="58">
        <v>5</v>
      </c>
      <c r="E666" s="28">
        <f>VLOOKUP(FACT_INCLUDES[[#This Row],[Order ID]], ORDERS[], 2)</f>
        <v>40628.340898681818</v>
      </c>
      <c r="F666" s="28">
        <f>VLOOKUP(FACT_INCLUDES[[#This Row],[Order ID]], ORDERS[], 3)</f>
        <v>40628.340898681818</v>
      </c>
      <c r="G666" s="4" t="str">
        <f>VLOOKUP(FACT_INCLUDES[[#This Row],[Order ID]], ORDERS[], 4)</f>
        <v>In-Store</v>
      </c>
      <c r="H666" s="4" t="str">
        <f>VLOOKUP(FACT_INCLUDES[[#This Row],[Order ID]], ORDERS[], 5)</f>
        <v>YDY6607@gmail.com</v>
      </c>
      <c r="I666" s="4">
        <f>VLOOKUP(FACT_INCLUDES[[#This Row],[Order ID]], ORDERS[], 6)</f>
        <v>38</v>
      </c>
      <c r="J666" s="54">
        <f>VLOOKUP(FACT_INCLUDES[[#This Row],[Order ID]], ORDERS[], 7)</f>
        <v>0</v>
      </c>
      <c r="K666" s="33">
        <v>0</v>
      </c>
      <c r="L666" s="4">
        <f>VLOOKUP(FACT_INCLUDES[[#This Row],[DW Version]], VERSIONS[], 2)</f>
        <v>96</v>
      </c>
      <c r="M666" s="4">
        <f>VLOOKUP(FACT_INCLUDES[[#This Row],[DW Version]], VERSIONS[], 3)</f>
        <v>8</v>
      </c>
      <c r="N666" s="4" t="str">
        <f>VLOOKUP(FACT_INCLUDES[[#This Row],[DW Version]], VERSIONS[], 4)</f>
        <v>red</v>
      </c>
      <c r="O666" s="51">
        <f>VLOOKUP(FACT_INCLUDES[[#This Row],[DW Version]], VERSIONS[], 5)</f>
        <v>129.86552456622107</v>
      </c>
      <c r="P666" s="4" t="str">
        <f>VLOOKUP(FACT_INCLUDES[[#This Row],[DW Version]], VERSIONS[], 6)</f>
        <v>Epic Phantom React</v>
      </c>
      <c r="Q666" s="4" t="str">
        <f>VLOOKUP(FACT_INCLUDES[[#This Row],[DW Version]], VERSIONS[], 7)</f>
        <v>Shoe</v>
      </c>
      <c r="R666" s="51">
        <f>FACT_INCLUDES[[#This Row],[Version Price]]*FACT_INCLUDES[[#This Row],[Quantity]]</f>
        <v>649.32762283110537</v>
      </c>
      <c r="S666" s="51">
        <f>FACT_INCLUDES[[#This Row],[Amount]]*(1-FACT_INCLUDES[[#This Row],[Order Discount]])</f>
        <v>649.32762283110537</v>
      </c>
      <c r="T666" s="51">
        <f t="shared" si="10"/>
        <v>649.32762283110537</v>
      </c>
      <c r="U666" s="57">
        <f>FACT_INCLUDES[[#This Row],[Income]]/FACT_INCLUDES[[#This Row],[Total Order Income]]</f>
        <v>1</v>
      </c>
      <c r="V666" s="33">
        <f>IF(FACT_INCLUDES[[#This Row],[Order Gap]]&gt;10, 1, 0)/COUNTIFS(FACT_INCLUDES[Order ID], FACT_INCLUDES[[#This Row],[Order ID]])</f>
        <v>0</v>
      </c>
      <c r="W666" s="33">
        <f>IF(FACT_INCLUDES[[#This Row],[Order Type]]="Online", 1, 0)/COUNTIFS(FACT_INCLUDES[Order ID], FACT_INCLUDES[[#This Row],[Order ID]])</f>
        <v>0</v>
      </c>
      <c r="X666" s="52">
        <v>626.32105503059074</v>
      </c>
      <c r="Y666" s="52">
        <v>565.07788031830091</v>
      </c>
      <c r="Z666" s="64">
        <f>IF(FACT_INCLUDES[[#This Row],[Order Type]]="Online", 1, 0)*FACT_INCLUDES[[#This Row],[Income]]</f>
        <v>0</v>
      </c>
    </row>
    <row r="667" spans="1:26" x14ac:dyDescent="0.3">
      <c r="A667" s="4">
        <v>1967</v>
      </c>
      <c r="B667" s="4">
        <v>988</v>
      </c>
      <c r="C667" s="4">
        <v>594</v>
      </c>
      <c r="D667" s="58">
        <v>3</v>
      </c>
      <c r="E667" s="28">
        <f>VLOOKUP(FACT_INCLUDES[[#This Row],[Order ID]], ORDERS[], 2)</f>
        <v>40670.967408540455</v>
      </c>
      <c r="F667" s="28">
        <f>VLOOKUP(FACT_INCLUDES[[#This Row],[Order ID]], ORDERS[], 3)</f>
        <v>40682.967408540455</v>
      </c>
      <c r="G667" s="4" t="str">
        <f>VLOOKUP(FACT_INCLUDES[[#This Row],[Order ID]], ORDERS[], 4)</f>
        <v>Online</v>
      </c>
      <c r="H667" s="4" t="str">
        <f>VLOOKUP(FACT_INCLUDES[[#This Row],[Order ID]], ORDERS[], 5)</f>
        <v>JXT6631@gmail.com</v>
      </c>
      <c r="I667" s="4">
        <f>VLOOKUP(FACT_INCLUDES[[#This Row],[Order ID]], ORDERS[], 6)</f>
        <v>0</v>
      </c>
      <c r="J667" s="54">
        <f>VLOOKUP(FACT_INCLUDES[[#This Row],[Order ID]], ORDERS[], 7)</f>
        <v>0</v>
      </c>
      <c r="K667" s="33">
        <v>12</v>
      </c>
      <c r="L667" s="4">
        <f>VLOOKUP(FACT_INCLUDES[[#This Row],[DW Version]], VERSIONS[], 2)</f>
        <v>60</v>
      </c>
      <c r="M667" s="4">
        <f>VLOOKUP(FACT_INCLUDES[[#This Row],[DW Version]], VERSIONS[], 3)</f>
        <v>9</v>
      </c>
      <c r="N667" s="4" t="str">
        <f>VLOOKUP(FACT_INCLUDES[[#This Row],[DW Version]], VERSIONS[], 4)</f>
        <v>white</v>
      </c>
      <c r="O667" s="51">
        <f>VLOOKUP(FACT_INCLUDES[[#This Row],[DW Version]], VERSIONS[], 5)</f>
        <v>369.15073193337912</v>
      </c>
      <c r="P667" s="4" t="str">
        <f>VLOOKUP(FACT_INCLUDES[[#This Row],[DW Version]], VERSIONS[], 6)</f>
        <v>Magista Obra</v>
      </c>
      <c r="Q667" s="4" t="str">
        <f>VLOOKUP(FACT_INCLUDES[[#This Row],[DW Version]], VERSIONS[], 7)</f>
        <v>Shoe</v>
      </c>
      <c r="R667" s="51">
        <f>FACT_INCLUDES[[#This Row],[Version Price]]*FACT_INCLUDES[[#This Row],[Quantity]]</f>
        <v>1107.4521958001374</v>
      </c>
      <c r="S667" s="51">
        <f>FACT_INCLUDES[[#This Row],[Amount]]*(1-FACT_INCLUDES[[#This Row],[Order Discount]])</f>
        <v>1107.4521958001374</v>
      </c>
      <c r="T667" s="51">
        <f t="shared" si="10"/>
        <v>1107.4521958001374</v>
      </c>
      <c r="U667" s="57">
        <f>FACT_INCLUDES[[#This Row],[Income]]/FACT_INCLUDES[[#This Row],[Total Order Income]]</f>
        <v>1</v>
      </c>
      <c r="V667" s="33">
        <f>IF(FACT_INCLUDES[[#This Row],[Order Gap]]&gt;10, 1, 0)/COUNTIFS(FACT_INCLUDES[Order ID], FACT_INCLUDES[[#This Row],[Order ID]])</f>
        <v>1</v>
      </c>
      <c r="W667" s="33">
        <f>IF(FACT_INCLUDES[[#This Row],[Order Type]]="Online", 1, 0)/COUNTIFS(FACT_INCLUDES[Order ID], FACT_INCLUDES[[#This Row],[Order ID]])</f>
        <v>1</v>
      </c>
      <c r="X667" s="52">
        <v>626.32105503059074</v>
      </c>
      <c r="Y667" s="52">
        <v>565.07788031830091</v>
      </c>
      <c r="Z667" s="64">
        <f>IF(FACT_INCLUDES[[#This Row],[Order Type]]="Online", 1, 0)*FACT_INCLUDES[[#This Row],[Income]]</f>
        <v>1107.4521958001374</v>
      </c>
    </row>
    <row r="668" spans="1:26" x14ac:dyDescent="0.3">
      <c r="A668" s="4">
        <v>1998</v>
      </c>
      <c r="B668" s="4">
        <v>1003</v>
      </c>
      <c r="C668" s="4">
        <v>180</v>
      </c>
      <c r="D668" s="58">
        <v>1</v>
      </c>
      <c r="E668" s="28">
        <f>VLOOKUP(FACT_INCLUDES[[#This Row],[Order ID]], ORDERS[], 2)</f>
        <v>40841.617241062617</v>
      </c>
      <c r="F668" s="28">
        <f>VLOOKUP(FACT_INCLUDES[[#This Row],[Order ID]], ORDERS[], 3)</f>
        <v>40841.617241062617</v>
      </c>
      <c r="G668" s="4" t="str">
        <f>VLOOKUP(FACT_INCLUDES[[#This Row],[Order ID]], ORDERS[], 4)</f>
        <v>In-Store</v>
      </c>
      <c r="H668" s="4" t="str">
        <f>VLOOKUP(FACT_INCLUDES[[#This Row],[Order ID]], ORDERS[], 5)</f>
        <v>VED6713@gmail.com</v>
      </c>
      <c r="I668" s="4">
        <f>VLOOKUP(FACT_INCLUDES[[#This Row],[Order ID]], ORDERS[], 6)</f>
        <v>49</v>
      </c>
      <c r="J668" s="54">
        <f>VLOOKUP(FACT_INCLUDES[[#This Row],[Order ID]], ORDERS[], 7)</f>
        <v>0</v>
      </c>
      <c r="K668" s="33">
        <v>0</v>
      </c>
      <c r="L668" s="4">
        <f>VLOOKUP(FACT_INCLUDES[[#This Row],[DW Version]], VERSIONS[], 2)</f>
        <v>18</v>
      </c>
      <c r="M668" s="4">
        <f>VLOOKUP(FACT_INCLUDES[[#This Row],[DW Version]], VERSIONS[], 3)</f>
        <v>8.5</v>
      </c>
      <c r="N668" s="4" t="str">
        <f>VLOOKUP(FACT_INCLUDES[[#This Row],[DW Version]], VERSIONS[], 4)</f>
        <v>black</v>
      </c>
      <c r="O668" s="51">
        <f>VLOOKUP(FACT_INCLUDES[[#This Row],[DW Version]], VERSIONS[], 5)</f>
        <v>148.80313559869404</v>
      </c>
      <c r="P668" s="4" t="str">
        <f>VLOOKUP(FACT_INCLUDES[[#This Row],[DW Version]], VERSIONS[], 6)</f>
        <v>Metcon</v>
      </c>
      <c r="Q668" s="4" t="str">
        <f>VLOOKUP(FACT_INCLUDES[[#This Row],[DW Version]], VERSIONS[], 7)</f>
        <v>Shoe</v>
      </c>
      <c r="R668" s="51">
        <f>FACT_INCLUDES[[#This Row],[Version Price]]*FACT_INCLUDES[[#This Row],[Quantity]]</f>
        <v>148.80313559869404</v>
      </c>
      <c r="S668" s="51">
        <f>FACT_INCLUDES[[#This Row],[Amount]]*(1-FACT_INCLUDES[[#This Row],[Order Discount]])</f>
        <v>148.80313559869404</v>
      </c>
      <c r="T668" s="51">
        <f t="shared" si="10"/>
        <v>148.80313559869404</v>
      </c>
      <c r="U668" s="57">
        <f>FACT_INCLUDES[[#This Row],[Income]]/FACT_INCLUDES[[#This Row],[Total Order Income]]</f>
        <v>1</v>
      </c>
      <c r="V668" s="33">
        <f>IF(FACT_INCLUDES[[#This Row],[Order Gap]]&gt;10, 1, 0)/COUNTIFS(FACT_INCLUDES[Order ID], FACT_INCLUDES[[#This Row],[Order ID]])</f>
        <v>0</v>
      </c>
      <c r="W668" s="33">
        <f>IF(FACT_INCLUDES[[#This Row],[Order Type]]="Online", 1, 0)/COUNTIFS(FACT_INCLUDES[Order ID], FACT_INCLUDES[[#This Row],[Order ID]])</f>
        <v>0</v>
      </c>
      <c r="X668" s="52">
        <v>626.32105503059074</v>
      </c>
      <c r="Y668" s="52">
        <v>565.07788031830091</v>
      </c>
      <c r="Z668" s="64">
        <f>IF(FACT_INCLUDES[[#This Row],[Order Type]]="Online", 1, 0)*FACT_INCLUDES[[#This Row],[Income]]</f>
        <v>0</v>
      </c>
    </row>
    <row r="669" spans="1:26" x14ac:dyDescent="0.3">
      <c r="A669" s="4">
        <v>2049</v>
      </c>
      <c r="B669" s="4">
        <v>1054</v>
      </c>
      <c r="C669" s="4">
        <v>624</v>
      </c>
      <c r="D669" s="58">
        <v>4</v>
      </c>
      <c r="E669" s="28">
        <f>VLOOKUP(FACT_INCLUDES[[#This Row],[Order ID]], ORDERS[], 2)</f>
        <v>40704.660989662589</v>
      </c>
      <c r="F669" s="28">
        <f>VLOOKUP(FACT_INCLUDES[[#This Row],[Order ID]], ORDERS[], 3)</f>
        <v>40704.660989662589</v>
      </c>
      <c r="G669" s="4" t="str">
        <f>VLOOKUP(FACT_INCLUDES[[#This Row],[Order ID]], ORDERS[], 4)</f>
        <v>In-Store</v>
      </c>
      <c r="H669" s="4" t="str">
        <f>VLOOKUP(FACT_INCLUDES[[#This Row],[Order ID]], ORDERS[], 5)</f>
        <v>XCF7150@gmail.com</v>
      </c>
      <c r="I669" s="4">
        <f>VLOOKUP(FACT_INCLUDES[[#This Row],[Order ID]], ORDERS[], 6)</f>
        <v>40</v>
      </c>
      <c r="J669" s="54">
        <f>VLOOKUP(FACT_INCLUDES[[#This Row],[Order ID]], ORDERS[], 7)</f>
        <v>0</v>
      </c>
      <c r="K669" s="33">
        <v>0</v>
      </c>
      <c r="L669" s="4">
        <f>VLOOKUP(FACT_INCLUDES[[#This Row],[DW Version]], VERSIONS[], 2)</f>
        <v>63</v>
      </c>
      <c r="M669" s="4">
        <f>VLOOKUP(FACT_INCLUDES[[#This Row],[DW Version]], VERSIONS[], 3)</f>
        <v>11.5</v>
      </c>
      <c r="N669" s="4" t="str">
        <f>VLOOKUP(FACT_INCLUDES[[#This Row],[DW Version]], VERSIONS[], 4)</f>
        <v>khaki</v>
      </c>
      <c r="O669" s="51">
        <f>VLOOKUP(FACT_INCLUDES[[#This Row],[DW Version]], VERSIONS[], 5)</f>
        <v>75.103585158065655</v>
      </c>
      <c r="P669" s="4" t="str">
        <f>VLOOKUP(FACT_INCLUDES[[#This Row],[DW Version]], VERSIONS[], 6)</f>
        <v>CTR360</v>
      </c>
      <c r="Q669" s="4" t="str">
        <f>VLOOKUP(FACT_INCLUDES[[#This Row],[DW Version]], VERSIONS[], 7)</f>
        <v>Shoe</v>
      </c>
      <c r="R669" s="51">
        <f>FACT_INCLUDES[[#This Row],[Version Price]]*FACT_INCLUDES[[#This Row],[Quantity]]</f>
        <v>300.41434063226262</v>
      </c>
      <c r="S669" s="51">
        <f>FACT_INCLUDES[[#This Row],[Amount]]*(1-FACT_INCLUDES[[#This Row],[Order Discount]])</f>
        <v>300.41434063226262</v>
      </c>
      <c r="T669" s="51">
        <f t="shared" si="10"/>
        <v>300.41434063226262</v>
      </c>
      <c r="U669" s="57">
        <f>FACT_INCLUDES[[#This Row],[Income]]/FACT_INCLUDES[[#This Row],[Total Order Income]]</f>
        <v>1</v>
      </c>
      <c r="V669" s="33">
        <f>IF(FACT_INCLUDES[[#This Row],[Order Gap]]&gt;10, 1, 0)/COUNTIFS(FACT_INCLUDES[Order ID], FACT_INCLUDES[[#This Row],[Order ID]])</f>
        <v>0</v>
      </c>
      <c r="W669" s="33">
        <f>IF(FACT_INCLUDES[[#This Row],[Order Type]]="Online", 1, 0)/COUNTIFS(FACT_INCLUDES[Order ID], FACT_INCLUDES[[#This Row],[Order ID]])</f>
        <v>0</v>
      </c>
      <c r="X669" s="52">
        <v>626.32105503059074</v>
      </c>
      <c r="Y669" s="52">
        <v>565.07788031830091</v>
      </c>
      <c r="Z669" s="64">
        <f>IF(FACT_INCLUDES[[#This Row],[Order Type]]="Online", 1, 0)*FACT_INCLUDES[[#This Row],[Income]]</f>
        <v>0</v>
      </c>
    </row>
    <row r="670" spans="1:26" x14ac:dyDescent="0.3">
      <c r="A670" s="4">
        <v>2050</v>
      </c>
      <c r="B670" s="4">
        <v>1055</v>
      </c>
      <c r="C670" s="4">
        <v>987</v>
      </c>
      <c r="D670" s="58">
        <v>1</v>
      </c>
      <c r="E670" s="28">
        <f>VLOOKUP(FACT_INCLUDES[[#This Row],[Order ID]], ORDERS[], 2)</f>
        <v>40648.919363226087</v>
      </c>
      <c r="F670" s="28">
        <f>VLOOKUP(FACT_INCLUDES[[#This Row],[Order ID]], ORDERS[], 3)</f>
        <v>40661.919363226087</v>
      </c>
      <c r="G670" s="4" t="str">
        <f>VLOOKUP(FACT_INCLUDES[[#This Row],[Order ID]], ORDERS[], 4)</f>
        <v>Online</v>
      </c>
      <c r="H670" s="4" t="str">
        <f>VLOOKUP(FACT_INCLUDES[[#This Row],[Order ID]], ORDERS[], 5)</f>
        <v>CKH8365@gmail.com</v>
      </c>
      <c r="I670" s="4">
        <f>VLOOKUP(FACT_INCLUDES[[#This Row],[Order ID]], ORDERS[], 6)</f>
        <v>0</v>
      </c>
      <c r="J670" s="54">
        <f>VLOOKUP(FACT_INCLUDES[[#This Row],[Order ID]], ORDERS[], 7)</f>
        <v>0</v>
      </c>
      <c r="K670" s="33">
        <v>13</v>
      </c>
      <c r="L670" s="4">
        <f>VLOOKUP(FACT_INCLUDES[[#This Row],[DW Version]], VERSIONS[], 2)</f>
        <v>100</v>
      </c>
      <c r="M670" s="4">
        <f>VLOOKUP(FACT_INCLUDES[[#This Row],[DW Version]], VERSIONS[], 3)</f>
        <v>7.5</v>
      </c>
      <c r="N670" s="4" t="str">
        <f>VLOOKUP(FACT_INCLUDES[[#This Row],[DW Version]], VERSIONS[], 4)</f>
        <v>black</v>
      </c>
      <c r="O670" s="51">
        <f>VLOOKUP(FACT_INCLUDES[[#This Row],[DW Version]], VERSIONS[], 5)</f>
        <v>295.49563939428197</v>
      </c>
      <c r="P670" s="4" t="str">
        <f>VLOOKUP(FACT_INCLUDES[[#This Row],[DW Version]], VERSIONS[], 6)</f>
        <v>Nike Kettlebell</v>
      </c>
      <c r="Q670" s="4" t="str">
        <f>VLOOKUP(FACT_INCLUDES[[#This Row],[DW Version]], VERSIONS[], 7)</f>
        <v>Sport Equipment</v>
      </c>
      <c r="R670" s="51">
        <f>FACT_INCLUDES[[#This Row],[Version Price]]*FACT_INCLUDES[[#This Row],[Quantity]]</f>
        <v>295.49563939428197</v>
      </c>
      <c r="S670" s="51">
        <f>FACT_INCLUDES[[#This Row],[Amount]]*(1-FACT_INCLUDES[[#This Row],[Order Discount]])</f>
        <v>295.49563939428197</v>
      </c>
      <c r="T670" s="51">
        <f t="shared" si="10"/>
        <v>295.49563939428197</v>
      </c>
      <c r="U670" s="57">
        <f>FACT_INCLUDES[[#This Row],[Income]]/FACT_INCLUDES[[#This Row],[Total Order Income]]</f>
        <v>1</v>
      </c>
      <c r="V670" s="33">
        <f>IF(FACT_INCLUDES[[#This Row],[Order Gap]]&gt;10, 1, 0)/COUNTIFS(FACT_INCLUDES[Order ID], FACT_INCLUDES[[#This Row],[Order ID]])</f>
        <v>1</v>
      </c>
      <c r="W670" s="33">
        <f>IF(FACT_INCLUDES[[#This Row],[Order Type]]="Online", 1, 0)/COUNTIFS(FACT_INCLUDES[Order ID], FACT_INCLUDES[[#This Row],[Order ID]])</f>
        <v>1</v>
      </c>
      <c r="X670" s="52">
        <v>626.32105503059074</v>
      </c>
      <c r="Y670" s="52">
        <v>565.07788031830091</v>
      </c>
      <c r="Z670" s="64">
        <f>IF(FACT_INCLUDES[[#This Row],[Order Type]]="Online", 1, 0)*FACT_INCLUDES[[#This Row],[Income]]</f>
        <v>295.49563939428197</v>
      </c>
    </row>
    <row r="671" spans="1:26" x14ac:dyDescent="0.3">
      <c r="A671" s="4">
        <v>2073</v>
      </c>
      <c r="B671" s="4">
        <v>1078</v>
      </c>
      <c r="C671" s="4">
        <v>678</v>
      </c>
      <c r="D671" s="58">
        <v>4</v>
      </c>
      <c r="E671" s="28">
        <f>VLOOKUP(FACT_INCLUDES[[#This Row],[Order ID]], ORDERS[], 2)</f>
        <v>40630.987739608703</v>
      </c>
      <c r="F671" s="28">
        <f>VLOOKUP(FACT_INCLUDES[[#This Row],[Order ID]], ORDERS[], 3)</f>
        <v>40639.987739608703</v>
      </c>
      <c r="G671" s="4" t="str">
        <f>VLOOKUP(FACT_INCLUDES[[#This Row],[Order ID]], ORDERS[], 4)</f>
        <v>Online</v>
      </c>
      <c r="H671" s="4" t="str">
        <f>VLOOKUP(FACT_INCLUDES[[#This Row],[Order ID]], ORDERS[], 5)</f>
        <v>SUB3273@gmail.com</v>
      </c>
      <c r="I671" s="4">
        <f>VLOOKUP(FACT_INCLUDES[[#This Row],[Order ID]], ORDERS[], 6)</f>
        <v>0</v>
      </c>
      <c r="J671" s="54">
        <f>VLOOKUP(FACT_INCLUDES[[#This Row],[Order ID]], ORDERS[], 7)</f>
        <v>0</v>
      </c>
      <c r="K671" s="33">
        <v>9</v>
      </c>
      <c r="L671" s="4">
        <f>VLOOKUP(FACT_INCLUDES[[#This Row],[DW Version]], VERSIONS[], 2)</f>
        <v>68</v>
      </c>
      <c r="M671" s="4">
        <f>VLOOKUP(FACT_INCLUDES[[#This Row],[DW Version]], VERSIONS[], 3)</f>
        <v>12</v>
      </c>
      <c r="N671" s="4" t="str">
        <f>VLOOKUP(FACT_INCLUDES[[#This Row],[DW Version]], VERSIONS[], 4)</f>
        <v>white</v>
      </c>
      <c r="O671" s="51">
        <f>VLOOKUP(FACT_INCLUDES[[#This Row],[DW Version]], VERSIONS[], 5)</f>
        <v>55.585638491683348</v>
      </c>
      <c r="P671" s="4" t="str">
        <f>VLOOKUP(FACT_INCLUDES[[#This Row],[DW Version]], VERSIONS[], 6)</f>
        <v>React Miler</v>
      </c>
      <c r="Q671" s="4" t="str">
        <f>VLOOKUP(FACT_INCLUDES[[#This Row],[DW Version]], VERSIONS[], 7)</f>
        <v>Shoe</v>
      </c>
      <c r="R671" s="51">
        <f>FACT_INCLUDES[[#This Row],[Version Price]]*FACT_INCLUDES[[#This Row],[Quantity]]</f>
        <v>222.34255396673339</v>
      </c>
      <c r="S671" s="51">
        <f>FACT_INCLUDES[[#This Row],[Amount]]*(1-FACT_INCLUDES[[#This Row],[Order Discount]])</f>
        <v>222.34255396673339</v>
      </c>
      <c r="T671" s="51">
        <f t="shared" si="10"/>
        <v>222.34255396673339</v>
      </c>
      <c r="U671" s="57">
        <f>FACT_INCLUDES[[#This Row],[Income]]/FACT_INCLUDES[[#This Row],[Total Order Income]]</f>
        <v>1</v>
      </c>
      <c r="V671" s="33">
        <f>IF(FACT_INCLUDES[[#This Row],[Order Gap]]&gt;10, 1, 0)/COUNTIFS(FACT_INCLUDES[Order ID], FACT_INCLUDES[[#This Row],[Order ID]])</f>
        <v>0</v>
      </c>
      <c r="W671" s="33">
        <f>IF(FACT_INCLUDES[[#This Row],[Order Type]]="Online", 1, 0)/COUNTIFS(FACT_INCLUDES[Order ID], FACT_INCLUDES[[#This Row],[Order ID]])</f>
        <v>1</v>
      </c>
      <c r="X671" s="52">
        <v>626.32105503059074</v>
      </c>
      <c r="Y671" s="52">
        <v>565.07788031830091</v>
      </c>
      <c r="Z671" s="64">
        <f>IF(FACT_INCLUDES[[#This Row],[Order Type]]="Online", 1, 0)*FACT_INCLUDES[[#This Row],[Income]]</f>
        <v>222.34255396673339</v>
      </c>
    </row>
    <row r="672" spans="1:26" x14ac:dyDescent="0.3">
      <c r="A672" s="4">
        <v>2078</v>
      </c>
      <c r="B672" s="4">
        <v>1083</v>
      </c>
      <c r="C672" s="4">
        <v>521</v>
      </c>
      <c r="D672" s="58">
        <v>4</v>
      </c>
      <c r="E672" s="28">
        <f>VLOOKUP(FACT_INCLUDES[[#This Row],[Order ID]], ORDERS[], 2)</f>
        <v>40559.705132148621</v>
      </c>
      <c r="F672" s="28">
        <f>VLOOKUP(FACT_INCLUDES[[#This Row],[Order ID]], ORDERS[], 3)</f>
        <v>40559.705132148621</v>
      </c>
      <c r="G672" s="4" t="str">
        <f>VLOOKUP(FACT_INCLUDES[[#This Row],[Order ID]], ORDERS[], 4)</f>
        <v>In-Store</v>
      </c>
      <c r="H672" s="4" t="str">
        <f>VLOOKUP(FACT_INCLUDES[[#This Row],[Order ID]], ORDERS[], 5)</f>
        <v>BBX4752@gmail.com</v>
      </c>
      <c r="I672" s="4">
        <f>VLOOKUP(FACT_INCLUDES[[#This Row],[Order ID]], ORDERS[], 6)</f>
        <v>30</v>
      </c>
      <c r="J672" s="54">
        <f>VLOOKUP(FACT_INCLUDES[[#This Row],[Order ID]], ORDERS[], 7)</f>
        <v>0</v>
      </c>
      <c r="K672" s="33">
        <v>0</v>
      </c>
      <c r="L672" s="4">
        <f>VLOOKUP(FACT_INCLUDES[[#This Row],[DW Version]], VERSIONS[], 2)</f>
        <v>54</v>
      </c>
      <c r="M672" s="4">
        <f>VLOOKUP(FACT_INCLUDES[[#This Row],[DW Version]], VERSIONS[], 3)</f>
        <v>6.5</v>
      </c>
      <c r="N672" s="4" t="str">
        <f>VLOOKUP(FACT_INCLUDES[[#This Row],[DW Version]], VERSIONS[], 4)</f>
        <v>white</v>
      </c>
      <c r="O672" s="51">
        <f>VLOOKUP(FACT_INCLUDES[[#This Row],[DW Version]], VERSIONS[], 5)</f>
        <v>180.12107370056589</v>
      </c>
      <c r="P672" s="4" t="str">
        <f>VLOOKUP(FACT_INCLUDES[[#This Row],[DW Version]], VERSIONS[], 6)</f>
        <v>Legend React</v>
      </c>
      <c r="Q672" s="4" t="str">
        <f>VLOOKUP(FACT_INCLUDES[[#This Row],[DW Version]], VERSIONS[], 7)</f>
        <v>Shoe</v>
      </c>
      <c r="R672" s="51">
        <f>FACT_INCLUDES[[#This Row],[Version Price]]*FACT_INCLUDES[[#This Row],[Quantity]]</f>
        <v>720.48429480226355</v>
      </c>
      <c r="S672" s="51">
        <f>FACT_INCLUDES[[#This Row],[Amount]]*(1-FACT_INCLUDES[[#This Row],[Order Discount]])</f>
        <v>720.48429480226355</v>
      </c>
      <c r="T672" s="51">
        <f t="shared" si="10"/>
        <v>720.48429480226355</v>
      </c>
      <c r="U672" s="57">
        <f>FACT_INCLUDES[[#This Row],[Income]]/FACT_INCLUDES[[#This Row],[Total Order Income]]</f>
        <v>1</v>
      </c>
      <c r="V672" s="33">
        <f>IF(FACT_INCLUDES[[#This Row],[Order Gap]]&gt;10, 1, 0)/COUNTIFS(FACT_INCLUDES[Order ID], FACT_INCLUDES[[#This Row],[Order ID]])</f>
        <v>0</v>
      </c>
      <c r="W672" s="33">
        <f>IF(FACT_INCLUDES[[#This Row],[Order Type]]="Online", 1, 0)/COUNTIFS(FACT_INCLUDES[Order ID], FACT_INCLUDES[[#This Row],[Order ID]])</f>
        <v>0</v>
      </c>
      <c r="X672" s="52">
        <v>626.32105503059074</v>
      </c>
      <c r="Y672" s="52">
        <v>565.07788031830091</v>
      </c>
      <c r="Z672" s="64">
        <f>IF(FACT_INCLUDES[[#This Row],[Order Type]]="Online", 1, 0)*FACT_INCLUDES[[#This Row],[Income]]</f>
        <v>0</v>
      </c>
    </row>
    <row r="673" spans="1:26" x14ac:dyDescent="0.3">
      <c r="A673" s="4">
        <v>2097</v>
      </c>
      <c r="B673" s="4">
        <v>1102</v>
      </c>
      <c r="C673" s="4">
        <v>55</v>
      </c>
      <c r="D673" s="58">
        <v>3</v>
      </c>
      <c r="E673" s="28">
        <f>VLOOKUP(FACT_INCLUDES[[#This Row],[Order ID]], ORDERS[], 2)</f>
        <v>40832.697555001891</v>
      </c>
      <c r="F673" s="28">
        <f>VLOOKUP(FACT_INCLUDES[[#This Row],[Order ID]], ORDERS[], 3)</f>
        <v>40832.697555001891</v>
      </c>
      <c r="G673" s="4" t="str">
        <f>VLOOKUP(FACT_INCLUDES[[#This Row],[Order ID]], ORDERS[], 4)</f>
        <v>In-Store</v>
      </c>
      <c r="H673" s="4" t="str">
        <f>VLOOKUP(FACT_INCLUDES[[#This Row],[Order ID]], ORDERS[], 5)</f>
        <v>BNO3354@gmail.com</v>
      </c>
      <c r="I673" s="4">
        <f>VLOOKUP(FACT_INCLUDES[[#This Row],[Order ID]], ORDERS[], 6)</f>
        <v>44</v>
      </c>
      <c r="J673" s="54">
        <f>VLOOKUP(FACT_INCLUDES[[#This Row],[Order ID]], ORDERS[], 7)</f>
        <v>0</v>
      </c>
      <c r="K673" s="33">
        <v>0</v>
      </c>
      <c r="L673" s="4">
        <f>VLOOKUP(FACT_INCLUDES[[#This Row],[DW Version]], VERSIONS[], 2)</f>
        <v>5</v>
      </c>
      <c r="M673" s="4">
        <f>VLOOKUP(FACT_INCLUDES[[#This Row],[DW Version]], VERSIONS[], 3)</f>
        <v>9.5</v>
      </c>
      <c r="N673" s="4" t="str">
        <f>VLOOKUP(FACT_INCLUDES[[#This Row],[DW Version]], VERSIONS[], 4)</f>
        <v>red</v>
      </c>
      <c r="O673" s="51">
        <f>VLOOKUP(FACT_INCLUDES[[#This Row],[DW Version]], VERSIONS[], 5)</f>
        <v>253.28812686019467</v>
      </c>
      <c r="P673" s="4" t="str">
        <f>VLOOKUP(FACT_INCLUDES[[#This Row],[DW Version]], VERSIONS[], 6)</f>
        <v>Nike Football</v>
      </c>
      <c r="Q673" s="4" t="str">
        <f>VLOOKUP(FACT_INCLUDES[[#This Row],[DW Version]], VERSIONS[], 7)</f>
        <v>Sport Equipment</v>
      </c>
      <c r="R673" s="51">
        <f>FACT_INCLUDES[[#This Row],[Version Price]]*FACT_INCLUDES[[#This Row],[Quantity]]</f>
        <v>759.864380580584</v>
      </c>
      <c r="S673" s="51">
        <f>FACT_INCLUDES[[#This Row],[Amount]]*(1-FACT_INCLUDES[[#This Row],[Order Discount]])</f>
        <v>759.864380580584</v>
      </c>
      <c r="T673" s="51">
        <f t="shared" si="10"/>
        <v>759.864380580584</v>
      </c>
      <c r="U673" s="57">
        <f>FACT_INCLUDES[[#This Row],[Income]]/FACT_INCLUDES[[#This Row],[Total Order Income]]</f>
        <v>1</v>
      </c>
      <c r="V673" s="33">
        <f>IF(FACT_INCLUDES[[#This Row],[Order Gap]]&gt;10, 1, 0)/COUNTIFS(FACT_INCLUDES[Order ID], FACT_INCLUDES[[#This Row],[Order ID]])</f>
        <v>0</v>
      </c>
      <c r="W673" s="33">
        <f>IF(FACT_INCLUDES[[#This Row],[Order Type]]="Online", 1, 0)/COUNTIFS(FACT_INCLUDES[Order ID], FACT_INCLUDES[[#This Row],[Order ID]])</f>
        <v>0</v>
      </c>
      <c r="X673" s="52">
        <v>626.32105503059074</v>
      </c>
      <c r="Y673" s="52">
        <v>565.07788031830091</v>
      </c>
      <c r="Z673" s="64">
        <f>IF(FACT_INCLUDES[[#This Row],[Order Type]]="Online", 1, 0)*FACT_INCLUDES[[#This Row],[Income]]</f>
        <v>0</v>
      </c>
    </row>
    <row r="674" spans="1:26" x14ac:dyDescent="0.3">
      <c r="A674" s="4">
        <v>2107</v>
      </c>
      <c r="B674" s="4">
        <v>1112</v>
      </c>
      <c r="C674" s="4">
        <v>475</v>
      </c>
      <c r="D674" s="58">
        <v>1</v>
      </c>
      <c r="E674" s="28">
        <f>VLOOKUP(FACT_INCLUDES[[#This Row],[Order ID]], ORDERS[], 2)</f>
        <v>40845.464378134828</v>
      </c>
      <c r="F674" s="28">
        <f>VLOOKUP(FACT_INCLUDES[[#This Row],[Order ID]], ORDERS[], 3)</f>
        <v>40845.464378134828</v>
      </c>
      <c r="G674" s="4" t="str">
        <f>VLOOKUP(FACT_INCLUDES[[#This Row],[Order ID]], ORDERS[], 4)</f>
        <v>In-Store</v>
      </c>
      <c r="H674" s="4" t="str">
        <f>VLOOKUP(FACT_INCLUDES[[#This Row],[Order ID]], ORDERS[], 5)</f>
        <v>XCF7150@gmail.com</v>
      </c>
      <c r="I674" s="4">
        <f>VLOOKUP(FACT_INCLUDES[[#This Row],[Order ID]], ORDERS[], 6)</f>
        <v>2</v>
      </c>
      <c r="J674" s="54">
        <f>VLOOKUP(FACT_INCLUDES[[#This Row],[Order ID]], ORDERS[], 7)</f>
        <v>0</v>
      </c>
      <c r="K674" s="33">
        <v>0</v>
      </c>
      <c r="L674" s="4">
        <f>VLOOKUP(FACT_INCLUDES[[#This Row],[DW Version]], VERSIONS[], 2)</f>
        <v>50</v>
      </c>
      <c r="M674" s="4">
        <f>VLOOKUP(FACT_INCLUDES[[#This Row],[DW Version]], VERSIONS[], 3)</f>
        <v>6.5</v>
      </c>
      <c r="N674" s="4" t="str">
        <f>VLOOKUP(FACT_INCLUDES[[#This Row],[DW Version]], VERSIONS[], 4)</f>
        <v>white</v>
      </c>
      <c r="O674" s="51">
        <f>VLOOKUP(FACT_INCLUDES[[#This Row],[DW Version]], VERSIONS[], 5)</f>
        <v>78.603375708437525</v>
      </c>
      <c r="P674" s="4" t="str">
        <f>VLOOKUP(FACT_INCLUDES[[#This Row],[DW Version]], VERSIONS[], 6)</f>
        <v>Air Zoom Elite</v>
      </c>
      <c r="Q674" s="4" t="str">
        <f>VLOOKUP(FACT_INCLUDES[[#This Row],[DW Version]], VERSIONS[], 7)</f>
        <v>Shoe</v>
      </c>
      <c r="R674" s="51">
        <f>FACT_INCLUDES[[#This Row],[Version Price]]*FACT_INCLUDES[[#This Row],[Quantity]]</f>
        <v>78.603375708437525</v>
      </c>
      <c r="S674" s="51">
        <f>FACT_INCLUDES[[#This Row],[Amount]]*(1-FACT_INCLUDES[[#This Row],[Order Discount]])</f>
        <v>78.603375708437525</v>
      </c>
      <c r="T674" s="51">
        <f t="shared" si="10"/>
        <v>78.603375708437525</v>
      </c>
      <c r="U674" s="57">
        <f>FACT_INCLUDES[[#This Row],[Income]]/FACT_INCLUDES[[#This Row],[Total Order Income]]</f>
        <v>1</v>
      </c>
      <c r="V674" s="33">
        <f>IF(FACT_INCLUDES[[#This Row],[Order Gap]]&gt;10, 1, 0)/COUNTIFS(FACT_INCLUDES[Order ID], FACT_INCLUDES[[#This Row],[Order ID]])</f>
        <v>0</v>
      </c>
      <c r="W674" s="33">
        <f>IF(FACT_INCLUDES[[#This Row],[Order Type]]="Online", 1, 0)/COUNTIFS(FACT_INCLUDES[Order ID], FACT_INCLUDES[[#This Row],[Order ID]])</f>
        <v>0</v>
      </c>
      <c r="X674" s="52">
        <v>626.32105503059074</v>
      </c>
      <c r="Y674" s="52">
        <v>565.07788031830091</v>
      </c>
      <c r="Z674" s="64">
        <f>IF(FACT_INCLUDES[[#This Row],[Order Type]]="Online", 1, 0)*FACT_INCLUDES[[#This Row],[Income]]</f>
        <v>0</v>
      </c>
    </row>
    <row r="675" spans="1:26" x14ac:dyDescent="0.3">
      <c r="A675" s="4">
        <v>2126</v>
      </c>
      <c r="B675" s="4">
        <v>1131</v>
      </c>
      <c r="C675" s="4">
        <v>115</v>
      </c>
      <c r="D675" s="58">
        <v>3</v>
      </c>
      <c r="E675" s="28">
        <f>VLOOKUP(FACT_INCLUDES[[#This Row],[Order ID]], ORDERS[], 2)</f>
        <v>40719.441516957493</v>
      </c>
      <c r="F675" s="28">
        <f>VLOOKUP(FACT_INCLUDES[[#This Row],[Order ID]], ORDERS[], 3)</f>
        <v>40719.441516957493</v>
      </c>
      <c r="G675" s="4" t="str">
        <f>VLOOKUP(FACT_INCLUDES[[#This Row],[Order ID]], ORDERS[], 4)</f>
        <v>In-Store</v>
      </c>
      <c r="H675" s="4" t="str">
        <f>VLOOKUP(FACT_INCLUDES[[#This Row],[Order ID]], ORDERS[], 5)</f>
        <v>FVT4379@gmail.com</v>
      </c>
      <c r="I675" s="4">
        <f>VLOOKUP(FACT_INCLUDES[[#This Row],[Order ID]], ORDERS[], 6)</f>
        <v>50</v>
      </c>
      <c r="J675" s="54">
        <f>VLOOKUP(FACT_INCLUDES[[#This Row],[Order ID]], ORDERS[], 7)</f>
        <v>0</v>
      </c>
      <c r="K675" s="33">
        <v>0</v>
      </c>
      <c r="L675" s="4">
        <f>VLOOKUP(FACT_INCLUDES[[#This Row],[DW Version]], VERSIONS[], 2)</f>
        <v>11</v>
      </c>
      <c r="M675" s="4">
        <f>VLOOKUP(FACT_INCLUDES[[#This Row],[DW Version]], VERSIONS[], 3)</f>
        <v>12</v>
      </c>
      <c r="N675" s="4" t="str">
        <f>VLOOKUP(FACT_INCLUDES[[#This Row],[DW Version]], VERSIONS[], 4)</f>
        <v>white</v>
      </c>
      <c r="O675" s="51">
        <f>VLOOKUP(FACT_INCLUDES[[#This Row],[DW Version]], VERSIONS[], 5)</f>
        <v>201.0680449592748</v>
      </c>
      <c r="P675" s="4" t="str">
        <f>VLOOKUP(FACT_INCLUDES[[#This Row],[DW Version]], VERSIONS[], 6)</f>
        <v>Pro Compression Tights</v>
      </c>
      <c r="Q675" s="4" t="str">
        <f>VLOOKUP(FACT_INCLUDES[[#This Row],[DW Version]], VERSIONS[], 7)</f>
        <v>Apparel</v>
      </c>
      <c r="R675" s="51">
        <f>FACT_INCLUDES[[#This Row],[Version Price]]*FACT_INCLUDES[[#This Row],[Quantity]]</f>
        <v>603.20413487782434</v>
      </c>
      <c r="S675" s="51">
        <f>FACT_INCLUDES[[#This Row],[Amount]]*(1-FACT_INCLUDES[[#This Row],[Order Discount]])</f>
        <v>603.20413487782434</v>
      </c>
      <c r="T675" s="51">
        <f t="shared" si="10"/>
        <v>603.20413487782434</v>
      </c>
      <c r="U675" s="57">
        <f>FACT_INCLUDES[[#This Row],[Income]]/FACT_INCLUDES[[#This Row],[Total Order Income]]</f>
        <v>1</v>
      </c>
      <c r="V675" s="33">
        <f>IF(FACT_INCLUDES[[#This Row],[Order Gap]]&gt;10, 1, 0)/COUNTIFS(FACT_INCLUDES[Order ID], FACT_INCLUDES[[#This Row],[Order ID]])</f>
        <v>0</v>
      </c>
      <c r="W675" s="33">
        <f>IF(FACT_INCLUDES[[#This Row],[Order Type]]="Online", 1, 0)/COUNTIFS(FACT_INCLUDES[Order ID], FACT_INCLUDES[[#This Row],[Order ID]])</f>
        <v>0</v>
      </c>
      <c r="X675" s="52">
        <v>626.32105503059074</v>
      </c>
      <c r="Y675" s="52">
        <v>565.07788031830091</v>
      </c>
      <c r="Z675" s="64">
        <f>IF(FACT_INCLUDES[[#This Row],[Order Type]]="Online", 1, 0)*FACT_INCLUDES[[#This Row],[Income]]</f>
        <v>0</v>
      </c>
    </row>
    <row r="676" spans="1:26" x14ac:dyDescent="0.3">
      <c r="A676" s="4">
        <v>2130</v>
      </c>
      <c r="B676" s="4">
        <v>1135</v>
      </c>
      <c r="C676" s="4">
        <v>76</v>
      </c>
      <c r="D676" s="58">
        <v>4</v>
      </c>
      <c r="E676" s="28">
        <f>VLOOKUP(FACT_INCLUDES[[#This Row],[Order ID]], ORDERS[], 2)</f>
        <v>40618.524333951078</v>
      </c>
      <c r="F676" s="28">
        <f>VLOOKUP(FACT_INCLUDES[[#This Row],[Order ID]], ORDERS[], 3)</f>
        <v>40618.524333951078</v>
      </c>
      <c r="G676" s="4" t="str">
        <f>VLOOKUP(FACT_INCLUDES[[#This Row],[Order ID]], ORDERS[], 4)</f>
        <v>In-Store</v>
      </c>
      <c r="H676" s="4" t="str">
        <f>VLOOKUP(FACT_INCLUDES[[#This Row],[Order ID]], ORDERS[], 5)</f>
        <v>GGX4118@gmail.com</v>
      </c>
      <c r="I676" s="4">
        <f>VLOOKUP(FACT_INCLUDES[[#This Row],[Order ID]], ORDERS[], 6)</f>
        <v>5</v>
      </c>
      <c r="J676" s="54">
        <f>VLOOKUP(FACT_INCLUDES[[#This Row],[Order ID]], ORDERS[], 7)</f>
        <v>0</v>
      </c>
      <c r="K676" s="33">
        <v>0</v>
      </c>
      <c r="L676" s="4">
        <f>VLOOKUP(FACT_INCLUDES[[#This Row],[DW Version]], VERSIONS[], 2)</f>
        <v>7</v>
      </c>
      <c r="M676" s="4">
        <f>VLOOKUP(FACT_INCLUDES[[#This Row],[DW Version]], VERSIONS[], 3)</f>
        <v>12</v>
      </c>
      <c r="N676" s="4" t="str">
        <f>VLOOKUP(FACT_INCLUDES[[#This Row],[DW Version]], VERSIONS[], 4)</f>
        <v>white</v>
      </c>
      <c r="O676" s="51">
        <f>VLOOKUP(FACT_INCLUDES[[#This Row],[DW Version]], VERSIONS[], 5)</f>
        <v>235.34245576713408</v>
      </c>
      <c r="P676" s="4" t="str">
        <f>VLOOKUP(FACT_INCLUDES[[#This Row],[DW Version]], VERSIONS[], 6)</f>
        <v>Blazer</v>
      </c>
      <c r="Q676" s="4" t="str">
        <f>VLOOKUP(FACT_INCLUDES[[#This Row],[DW Version]], VERSIONS[], 7)</f>
        <v>Shoe</v>
      </c>
      <c r="R676" s="51">
        <f>FACT_INCLUDES[[#This Row],[Version Price]]*FACT_INCLUDES[[#This Row],[Quantity]]</f>
        <v>941.36982306853633</v>
      </c>
      <c r="S676" s="51">
        <f>FACT_INCLUDES[[#This Row],[Amount]]*(1-FACT_INCLUDES[[#This Row],[Order Discount]])</f>
        <v>941.36982306853633</v>
      </c>
      <c r="T676" s="51">
        <f t="shared" si="10"/>
        <v>941.36982306853633</v>
      </c>
      <c r="U676" s="57">
        <f>FACT_INCLUDES[[#This Row],[Income]]/FACT_INCLUDES[[#This Row],[Total Order Income]]</f>
        <v>1</v>
      </c>
      <c r="V676" s="33">
        <f>IF(FACT_INCLUDES[[#This Row],[Order Gap]]&gt;10, 1, 0)/COUNTIFS(FACT_INCLUDES[Order ID], FACT_INCLUDES[[#This Row],[Order ID]])</f>
        <v>0</v>
      </c>
      <c r="W676" s="33">
        <f>IF(FACT_INCLUDES[[#This Row],[Order Type]]="Online", 1, 0)/COUNTIFS(FACT_INCLUDES[Order ID], FACT_INCLUDES[[#This Row],[Order ID]])</f>
        <v>0</v>
      </c>
      <c r="X676" s="52">
        <v>626.32105503059074</v>
      </c>
      <c r="Y676" s="52">
        <v>565.07788031830091</v>
      </c>
      <c r="Z676" s="64">
        <f>IF(FACT_INCLUDES[[#This Row],[Order Type]]="Online", 1, 0)*FACT_INCLUDES[[#This Row],[Income]]</f>
        <v>0</v>
      </c>
    </row>
    <row r="677" spans="1:26" x14ac:dyDescent="0.3">
      <c r="A677" s="4">
        <v>2131</v>
      </c>
      <c r="B677" s="4">
        <v>1136</v>
      </c>
      <c r="C677" s="4">
        <v>578</v>
      </c>
      <c r="D677" s="58">
        <v>4</v>
      </c>
      <c r="E677" s="28">
        <f>VLOOKUP(FACT_INCLUDES[[#This Row],[Order ID]], ORDERS[], 2)</f>
        <v>40670.529633611783</v>
      </c>
      <c r="F677" s="28">
        <f>VLOOKUP(FACT_INCLUDES[[#This Row],[Order ID]], ORDERS[], 3)</f>
        <v>40670.529633611783</v>
      </c>
      <c r="G677" s="4" t="str">
        <f>VLOOKUP(FACT_INCLUDES[[#This Row],[Order ID]], ORDERS[], 4)</f>
        <v>In-Store</v>
      </c>
      <c r="H677" s="4" t="str">
        <f>VLOOKUP(FACT_INCLUDES[[#This Row],[Order ID]], ORDERS[], 5)</f>
        <v>NDZ8527@gmail.com</v>
      </c>
      <c r="I677" s="4">
        <f>VLOOKUP(FACT_INCLUDES[[#This Row],[Order ID]], ORDERS[], 6)</f>
        <v>21</v>
      </c>
      <c r="J677" s="54">
        <f>VLOOKUP(FACT_INCLUDES[[#This Row],[Order ID]], ORDERS[], 7)</f>
        <v>0</v>
      </c>
      <c r="K677" s="33">
        <v>0</v>
      </c>
      <c r="L677" s="4">
        <f>VLOOKUP(FACT_INCLUDES[[#This Row],[DW Version]], VERSIONS[], 2)</f>
        <v>59</v>
      </c>
      <c r="M677" s="4">
        <f>VLOOKUP(FACT_INCLUDES[[#This Row],[DW Version]], VERSIONS[], 3)</f>
        <v>7.5</v>
      </c>
      <c r="N677" s="4" t="str">
        <f>VLOOKUP(FACT_INCLUDES[[#This Row],[DW Version]], VERSIONS[], 4)</f>
        <v>white</v>
      </c>
      <c r="O677" s="51">
        <f>VLOOKUP(FACT_INCLUDES[[#This Row],[DW Version]], VERSIONS[], 5)</f>
        <v>274.56229227223196</v>
      </c>
      <c r="P677" s="4" t="str">
        <f>VLOOKUP(FACT_INCLUDES[[#This Row],[DW Version]], VERSIONS[], 6)</f>
        <v>Hypervenom Phantom</v>
      </c>
      <c r="Q677" s="4" t="str">
        <f>VLOOKUP(FACT_INCLUDES[[#This Row],[DW Version]], VERSIONS[], 7)</f>
        <v>Shoe</v>
      </c>
      <c r="R677" s="51">
        <f>FACT_INCLUDES[[#This Row],[Version Price]]*FACT_INCLUDES[[#This Row],[Quantity]]</f>
        <v>1098.2491690889278</v>
      </c>
      <c r="S677" s="51">
        <f>FACT_INCLUDES[[#This Row],[Amount]]*(1-FACT_INCLUDES[[#This Row],[Order Discount]])</f>
        <v>1098.2491690889278</v>
      </c>
      <c r="T677" s="51">
        <f t="shared" si="10"/>
        <v>1098.2491690889278</v>
      </c>
      <c r="U677" s="57">
        <f>FACT_INCLUDES[[#This Row],[Income]]/FACT_INCLUDES[[#This Row],[Total Order Income]]</f>
        <v>1</v>
      </c>
      <c r="V677" s="33">
        <f>IF(FACT_INCLUDES[[#This Row],[Order Gap]]&gt;10, 1, 0)/COUNTIFS(FACT_INCLUDES[Order ID], FACT_INCLUDES[[#This Row],[Order ID]])</f>
        <v>0</v>
      </c>
      <c r="W677" s="33">
        <f>IF(FACT_INCLUDES[[#This Row],[Order Type]]="Online", 1, 0)/COUNTIFS(FACT_INCLUDES[Order ID], FACT_INCLUDES[[#This Row],[Order ID]])</f>
        <v>0</v>
      </c>
      <c r="X677" s="52">
        <v>626.32105503059074</v>
      </c>
      <c r="Y677" s="52">
        <v>565.07788031830091</v>
      </c>
      <c r="Z677" s="64">
        <f>IF(FACT_INCLUDES[[#This Row],[Order Type]]="Online", 1, 0)*FACT_INCLUDES[[#This Row],[Income]]</f>
        <v>0</v>
      </c>
    </row>
    <row r="678" spans="1:26" x14ac:dyDescent="0.3">
      <c r="A678" s="4">
        <v>2134</v>
      </c>
      <c r="B678" s="4">
        <v>1139</v>
      </c>
      <c r="C678" s="4">
        <v>511</v>
      </c>
      <c r="D678" s="58">
        <v>4</v>
      </c>
      <c r="E678" s="28">
        <f>VLOOKUP(FACT_INCLUDES[[#This Row],[Order ID]], ORDERS[], 2)</f>
        <v>40857.719146086747</v>
      </c>
      <c r="F678" s="28">
        <f>VLOOKUP(FACT_INCLUDES[[#This Row],[Order ID]], ORDERS[], 3)</f>
        <v>40857.719146086747</v>
      </c>
      <c r="G678" s="4" t="str">
        <f>VLOOKUP(FACT_INCLUDES[[#This Row],[Order ID]], ORDERS[], 4)</f>
        <v>In-Store</v>
      </c>
      <c r="H678" s="4" t="str">
        <f>VLOOKUP(FACT_INCLUDES[[#This Row],[Order ID]], ORDERS[], 5)</f>
        <v>AJH2278@gmail.com</v>
      </c>
      <c r="I678" s="4">
        <f>VLOOKUP(FACT_INCLUDES[[#This Row],[Order ID]], ORDERS[], 6)</f>
        <v>12</v>
      </c>
      <c r="J678" s="54">
        <f>VLOOKUP(FACT_INCLUDES[[#This Row],[Order ID]], ORDERS[], 7)</f>
        <v>0</v>
      </c>
      <c r="K678" s="33">
        <v>0</v>
      </c>
      <c r="L678" s="4">
        <f>VLOOKUP(FACT_INCLUDES[[#This Row],[DW Version]], VERSIONS[], 2)</f>
        <v>53</v>
      </c>
      <c r="M678" s="4">
        <f>VLOOKUP(FACT_INCLUDES[[#This Row],[DW Version]], VERSIONS[], 3)</f>
        <v>10.5</v>
      </c>
      <c r="N678" s="4" t="str">
        <f>VLOOKUP(FACT_INCLUDES[[#This Row],[DW Version]], VERSIONS[], 4)</f>
        <v>black</v>
      </c>
      <c r="O678" s="51">
        <f>VLOOKUP(FACT_INCLUDES[[#This Row],[DW Version]], VERSIONS[], 5)</f>
        <v>96.833088456181287</v>
      </c>
      <c r="P678" s="4" t="str">
        <f>VLOOKUP(FACT_INCLUDES[[#This Row],[DW Version]], VERSIONS[], 6)</f>
        <v>Flex Stride Shorts</v>
      </c>
      <c r="Q678" s="4" t="str">
        <f>VLOOKUP(FACT_INCLUDES[[#This Row],[DW Version]], VERSIONS[], 7)</f>
        <v>Apparel</v>
      </c>
      <c r="R678" s="51">
        <f>FACT_INCLUDES[[#This Row],[Version Price]]*FACT_INCLUDES[[#This Row],[Quantity]]</f>
        <v>387.33235382472515</v>
      </c>
      <c r="S678" s="51">
        <f>FACT_INCLUDES[[#This Row],[Amount]]*(1-FACT_INCLUDES[[#This Row],[Order Discount]])</f>
        <v>387.33235382472515</v>
      </c>
      <c r="T678" s="51">
        <f t="shared" si="10"/>
        <v>387.33235382472515</v>
      </c>
      <c r="U678" s="57">
        <f>FACT_INCLUDES[[#This Row],[Income]]/FACT_INCLUDES[[#This Row],[Total Order Income]]</f>
        <v>1</v>
      </c>
      <c r="V678" s="33">
        <f>IF(FACT_INCLUDES[[#This Row],[Order Gap]]&gt;10, 1, 0)/COUNTIFS(FACT_INCLUDES[Order ID], FACT_INCLUDES[[#This Row],[Order ID]])</f>
        <v>0</v>
      </c>
      <c r="W678" s="33">
        <f>IF(FACT_INCLUDES[[#This Row],[Order Type]]="Online", 1, 0)/COUNTIFS(FACT_INCLUDES[Order ID], FACT_INCLUDES[[#This Row],[Order ID]])</f>
        <v>0</v>
      </c>
      <c r="X678" s="52">
        <v>626.32105503059074</v>
      </c>
      <c r="Y678" s="52">
        <v>565.07788031830091</v>
      </c>
      <c r="Z678" s="64">
        <f>IF(FACT_INCLUDES[[#This Row],[Order Type]]="Online", 1, 0)*FACT_INCLUDES[[#This Row],[Income]]</f>
        <v>0</v>
      </c>
    </row>
    <row r="679" spans="1:26" x14ac:dyDescent="0.3">
      <c r="A679" s="4">
        <v>2149</v>
      </c>
      <c r="B679" s="4">
        <v>1154</v>
      </c>
      <c r="C679" s="4">
        <v>78</v>
      </c>
      <c r="D679" s="58">
        <v>1</v>
      </c>
      <c r="E679" s="28">
        <f>VLOOKUP(FACT_INCLUDES[[#This Row],[Order ID]], ORDERS[], 2)</f>
        <v>40775.562919362797</v>
      </c>
      <c r="F679" s="28">
        <f>VLOOKUP(FACT_INCLUDES[[#This Row],[Order ID]], ORDERS[], 3)</f>
        <v>40780.562919362797</v>
      </c>
      <c r="G679" s="4" t="str">
        <f>VLOOKUP(FACT_INCLUDES[[#This Row],[Order ID]], ORDERS[], 4)</f>
        <v>Online</v>
      </c>
      <c r="H679" s="4" t="str">
        <f>VLOOKUP(FACT_INCLUDES[[#This Row],[Order ID]], ORDERS[], 5)</f>
        <v>XPU7963@gmail.com</v>
      </c>
      <c r="I679" s="4">
        <f>VLOOKUP(FACT_INCLUDES[[#This Row],[Order ID]], ORDERS[], 6)</f>
        <v>0</v>
      </c>
      <c r="J679" s="54">
        <f>VLOOKUP(FACT_INCLUDES[[#This Row],[Order ID]], ORDERS[], 7)</f>
        <v>0</v>
      </c>
      <c r="K679" s="33">
        <v>5</v>
      </c>
      <c r="L679" s="4">
        <f>VLOOKUP(FACT_INCLUDES[[#This Row],[DW Version]], VERSIONS[], 2)</f>
        <v>8</v>
      </c>
      <c r="M679" s="4">
        <f>VLOOKUP(FACT_INCLUDES[[#This Row],[DW Version]], VERSIONS[], 3)</f>
        <v>5</v>
      </c>
      <c r="N679" s="4" t="str">
        <f>VLOOKUP(FACT_INCLUDES[[#This Row],[DW Version]], VERSIONS[], 4)</f>
        <v>white</v>
      </c>
      <c r="O679" s="51">
        <f>VLOOKUP(FACT_INCLUDES[[#This Row],[DW Version]], VERSIONS[], 5)</f>
        <v>318.64562525536473</v>
      </c>
      <c r="P679" s="4" t="str">
        <f>VLOOKUP(FACT_INCLUDES[[#This Row],[DW Version]], VERSIONS[], 6)</f>
        <v>Dunk</v>
      </c>
      <c r="Q679" s="4" t="str">
        <f>VLOOKUP(FACT_INCLUDES[[#This Row],[DW Version]], VERSIONS[], 7)</f>
        <v>Shoe</v>
      </c>
      <c r="R679" s="51">
        <f>FACT_INCLUDES[[#This Row],[Version Price]]*FACT_INCLUDES[[#This Row],[Quantity]]</f>
        <v>318.64562525536473</v>
      </c>
      <c r="S679" s="51">
        <f>FACT_INCLUDES[[#This Row],[Amount]]*(1-FACT_INCLUDES[[#This Row],[Order Discount]])</f>
        <v>318.64562525536473</v>
      </c>
      <c r="T679" s="51">
        <f t="shared" si="10"/>
        <v>318.64562525536473</v>
      </c>
      <c r="U679" s="57">
        <f>FACT_INCLUDES[[#This Row],[Income]]/FACT_INCLUDES[[#This Row],[Total Order Income]]</f>
        <v>1</v>
      </c>
      <c r="V679" s="33">
        <f>IF(FACT_INCLUDES[[#This Row],[Order Gap]]&gt;10, 1, 0)/COUNTIFS(FACT_INCLUDES[Order ID], FACT_INCLUDES[[#This Row],[Order ID]])</f>
        <v>0</v>
      </c>
      <c r="W679" s="33">
        <f>IF(FACT_INCLUDES[[#This Row],[Order Type]]="Online", 1, 0)/COUNTIFS(FACT_INCLUDES[Order ID], FACT_INCLUDES[[#This Row],[Order ID]])</f>
        <v>1</v>
      </c>
      <c r="X679" s="52">
        <v>626.32105503059074</v>
      </c>
      <c r="Y679" s="52">
        <v>565.07788031830091</v>
      </c>
      <c r="Z679" s="64">
        <f>IF(FACT_INCLUDES[[#This Row],[Order Type]]="Online", 1, 0)*FACT_INCLUDES[[#This Row],[Income]]</f>
        <v>318.64562525536473</v>
      </c>
    </row>
    <row r="680" spans="1:26" x14ac:dyDescent="0.3">
      <c r="A680" s="4">
        <v>2172</v>
      </c>
      <c r="B680" s="4">
        <v>1177</v>
      </c>
      <c r="C680" s="4">
        <v>447</v>
      </c>
      <c r="D680" s="58">
        <v>1</v>
      </c>
      <c r="E680" s="28">
        <f>VLOOKUP(FACT_INCLUDES[[#This Row],[Order ID]], ORDERS[], 2)</f>
        <v>40734.353238663825</v>
      </c>
      <c r="F680" s="28">
        <f>VLOOKUP(FACT_INCLUDES[[#This Row],[Order ID]], ORDERS[], 3)</f>
        <v>40741.353238663825</v>
      </c>
      <c r="G680" s="4" t="str">
        <f>VLOOKUP(FACT_INCLUDES[[#This Row],[Order ID]], ORDERS[], 4)</f>
        <v>Online</v>
      </c>
      <c r="H680" s="4" t="str">
        <f>VLOOKUP(FACT_INCLUDES[[#This Row],[Order ID]], ORDERS[], 5)</f>
        <v>FXG8430@gmail.com</v>
      </c>
      <c r="I680" s="4">
        <f>VLOOKUP(FACT_INCLUDES[[#This Row],[Order ID]], ORDERS[], 6)</f>
        <v>0</v>
      </c>
      <c r="J680" s="54">
        <f>VLOOKUP(FACT_INCLUDES[[#This Row],[Order ID]], ORDERS[], 7)</f>
        <v>0</v>
      </c>
      <c r="K680" s="33">
        <v>7</v>
      </c>
      <c r="L680" s="4">
        <f>VLOOKUP(FACT_INCLUDES[[#This Row],[DW Version]], VERSIONS[], 2)</f>
        <v>46</v>
      </c>
      <c r="M680" s="4">
        <f>VLOOKUP(FACT_INCLUDES[[#This Row],[DW Version]], VERSIONS[], 3)</f>
        <v>8.5</v>
      </c>
      <c r="N680" s="4" t="str">
        <f>VLOOKUP(FACT_INCLUDES[[#This Row],[DW Version]], VERSIONS[], 4)</f>
        <v>white</v>
      </c>
      <c r="O680" s="51">
        <f>VLOOKUP(FACT_INCLUDES[[#This Row],[DW Version]], VERSIONS[], 5)</f>
        <v>62.673386547023895</v>
      </c>
      <c r="P680" s="4" t="str">
        <f>VLOOKUP(FACT_INCLUDES[[#This Row],[DW Version]], VERSIONS[], 6)</f>
        <v>Nike Basketball</v>
      </c>
      <c r="Q680" s="4" t="str">
        <f>VLOOKUP(FACT_INCLUDES[[#This Row],[DW Version]], VERSIONS[], 7)</f>
        <v>Sport Equipment</v>
      </c>
      <c r="R680" s="51">
        <f>FACT_INCLUDES[[#This Row],[Version Price]]*FACT_INCLUDES[[#This Row],[Quantity]]</f>
        <v>62.673386547023895</v>
      </c>
      <c r="S680" s="51">
        <f>FACT_INCLUDES[[#This Row],[Amount]]*(1-FACT_INCLUDES[[#This Row],[Order Discount]])</f>
        <v>62.673386547023895</v>
      </c>
      <c r="T680" s="51">
        <f t="shared" si="10"/>
        <v>62.673386547023895</v>
      </c>
      <c r="U680" s="57">
        <f>FACT_INCLUDES[[#This Row],[Income]]/FACT_INCLUDES[[#This Row],[Total Order Income]]</f>
        <v>1</v>
      </c>
      <c r="V680" s="33">
        <f>IF(FACT_INCLUDES[[#This Row],[Order Gap]]&gt;10, 1, 0)/COUNTIFS(FACT_INCLUDES[Order ID], FACT_INCLUDES[[#This Row],[Order ID]])</f>
        <v>0</v>
      </c>
      <c r="W680" s="33">
        <f>IF(FACT_INCLUDES[[#This Row],[Order Type]]="Online", 1, 0)/COUNTIFS(FACT_INCLUDES[Order ID], FACT_INCLUDES[[#This Row],[Order ID]])</f>
        <v>1</v>
      </c>
      <c r="X680" s="52">
        <v>626.32105503059074</v>
      </c>
      <c r="Y680" s="52">
        <v>565.07788031830091</v>
      </c>
      <c r="Z680" s="64">
        <f>IF(FACT_INCLUDES[[#This Row],[Order Type]]="Online", 1, 0)*FACT_INCLUDES[[#This Row],[Income]]</f>
        <v>62.673386547023895</v>
      </c>
    </row>
    <row r="681" spans="1:26" x14ac:dyDescent="0.3">
      <c r="A681" s="4">
        <v>2173</v>
      </c>
      <c r="B681" s="4">
        <v>1178</v>
      </c>
      <c r="C681" s="4">
        <v>431</v>
      </c>
      <c r="D681" s="58">
        <v>2</v>
      </c>
      <c r="E681" s="28">
        <f>VLOOKUP(FACT_INCLUDES[[#This Row],[Order ID]], ORDERS[], 2)</f>
        <v>40793.41754753275</v>
      </c>
      <c r="F681" s="28">
        <f>VLOOKUP(FACT_INCLUDES[[#This Row],[Order ID]], ORDERS[], 3)</f>
        <v>40793.41754753275</v>
      </c>
      <c r="G681" s="4" t="str">
        <f>VLOOKUP(FACT_INCLUDES[[#This Row],[Order ID]], ORDERS[], 4)</f>
        <v>In-Store</v>
      </c>
      <c r="H681" s="4" t="str">
        <f>VLOOKUP(FACT_INCLUDES[[#This Row],[Order ID]], ORDERS[], 5)</f>
        <v>MRP4582@gmail.com</v>
      </c>
      <c r="I681" s="4">
        <f>VLOOKUP(FACT_INCLUDES[[#This Row],[Order ID]], ORDERS[], 6)</f>
        <v>41</v>
      </c>
      <c r="J681" s="54">
        <f>VLOOKUP(FACT_INCLUDES[[#This Row],[Order ID]], ORDERS[], 7)</f>
        <v>0</v>
      </c>
      <c r="K681" s="33">
        <v>0</v>
      </c>
      <c r="L681" s="4">
        <f>VLOOKUP(FACT_INCLUDES[[#This Row],[DW Version]], VERSIONS[], 2)</f>
        <v>44</v>
      </c>
      <c r="M681" s="4">
        <f>VLOOKUP(FACT_INCLUDES[[#This Row],[DW Version]], VERSIONS[], 3)</f>
        <v>9</v>
      </c>
      <c r="N681" s="4" t="str">
        <f>VLOOKUP(FACT_INCLUDES[[#This Row],[DW Version]], VERSIONS[], 4)</f>
        <v>white</v>
      </c>
      <c r="O681" s="51">
        <f>VLOOKUP(FACT_INCLUDES[[#This Row],[DW Version]], VERSIONS[], 5)</f>
        <v>194.63245945273522</v>
      </c>
      <c r="P681" s="4" t="str">
        <f>VLOOKUP(FACT_INCLUDES[[#This Row],[DW Version]], VERSIONS[], 6)</f>
        <v>Zoom Pegasus Turbo</v>
      </c>
      <c r="Q681" s="4" t="str">
        <f>VLOOKUP(FACT_INCLUDES[[#This Row],[DW Version]], VERSIONS[], 7)</f>
        <v>Shoe</v>
      </c>
      <c r="R681" s="51">
        <f>FACT_INCLUDES[[#This Row],[Version Price]]*FACT_INCLUDES[[#This Row],[Quantity]]</f>
        <v>389.26491890547044</v>
      </c>
      <c r="S681" s="51">
        <f>FACT_INCLUDES[[#This Row],[Amount]]*(1-FACT_INCLUDES[[#This Row],[Order Discount]])</f>
        <v>389.26491890547044</v>
      </c>
      <c r="T681" s="51">
        <f t="shared" si="10"/>
        <v>389.26491890547044</v>
      </c>
      <c r="U681" s="57">
        <f>FACT_INCLUDES[[#This Row],[Income]]/FACT_INCLUDES[[#This Row],[Total Order Income]]</f>
        <v>1</v>
      </c>
      <c r="V681" s="33">
        <f>IF(FACT_INCLUDES[[#This Row],[Order Gap]]&gt;10, 1, 0)/COUNTIFS(FACT_INCLUDES[Order ID], FACT_INCLUDES[[#This Row],[Order ID]])</f>
        <v>0</v>
      </c>
      <c r="W681" s="33">
        <f>IF(FACT_INCLUDES[[#This Row],[Order Type]]="Online", 1, 0)/COUNTIFS(FACT_INCLUDES[Order ID], FACT_INCLUDES[[#This Row],[Order ID]])</f>
        <v>0</v>
      </c>
      <c r="X681" s="52">
        <v>626.32105503059074</v>
      </c>
      <c r="Y681" s="52">
        <v>565.07788031830091</v>
      </c>
      <c r="Z681" s="64">
        <f>IF(FACT_INCLUDES[[#This Row],[Order Type]]="Online", 1, 0)*FACT_INCLUDES[[#This Row],[Income]]</f>
        <v>0</v>
      </c>
    </row>
    <row r="682" spans="1:26" x14ac:dyDescent="0.3">
      <c r="A682" s="4">
        <v>2180</v>
      </c>
      <c r="B682" s="4">
        <v>1185</v>
      </c>
      <c r="C682" s="4">
        <v>275</v>
      </c>
      <c r="D682" s="58">
        <v>4</v>
      </c>
      <c r="E682" s="28">
        <f>VLOOKUP(FACT_INCLUDES[[#This Row],[Order ID]], ORDERS[], 2)</f>
        <v>40581.00124081612</v>
      </c>
      <c r="F682" s="28">
        <f>VLOOKUP(FACT_INCLUDES[[#This Row],[Order ID]], ORDERS[], 3)</f>
        <v>40581.00124081612</v>
      </c>
      <c r="G682" s="4" t="str">
        <f>VLOOKUP(FACT_INCLUDES[[#This Row],[Order ID]], ORDERS[], 4)</f>
        <v>In-Store</v>
      </c>
      <c r="H682" s="4" t="str">
        <f>VLOOKUP(FACT_INCLUDES[[#This Row],[Order ID]], ORDERS[], 5)</f>
        <v>ACE1315@gmail.com</v>
      </c>
      <c r="I682" s="4">
        <f>VLOOKUP(FACT_INCLUDES[[#This Row],[Order ID]], ORDERS[], 6)</f>
        <v>33</v>
      </c>
      <c r="J682" s="54">
        <f>VLOOKUP(FACT_INCLUDES[[#This Row],[Order ID]], ORDERS[], 7)</f>
        <v>0</v>
      </c>
      <c r="K682" s="33">
        <v>0</v>
      </c>
      <c r="L682" s="4">
        <f>VLOOKUP(FACT_INCLUDES[[#This Row],[DW Version]], VERSIONS[], 2)</f>
        <v>27</v>
      </c>
      <c r="M682" s="4">
        <f>VLOOKUP(FACT_INCLUDES[[#This Row],[DW Version]], VERSIONS[], 3)</f>
        <v>6.5</v>
      </c>
      <c r="N682" s="4" t="str">
        <f>VLOOKUP(FACT_INCLUDES[[#This Row],[DW Version]], VERSIONS[], 4)</f>
        <v>white</v>
      </c>
      <c r="O682" s="51">
        <f>VLOOKUP(FACT_INCLUDES[[#This Row],[DW Version]], VERSIONS[], 5)</f>
        <v>32.28727133196351</v>
      </c>
      <c r="P682" s="4" t="str">
        <f>VLOOKUP(FACT_INCLUDES[[#This Row],[DW Version]], VERSIONS[], 6)</f>
        <v>Structure</v>
      </c>
      <c r="Q682" s="4" t="str">
        <f>VLOOKUP(FACT_INCLUDES[[#This Row],[DW Version]], VERSIONS[], 7)</f>
        <v>Shoe</v>
      </c>
      <c r="R682" s="51">
        <f>FACT_INCLUDES[[#This Row],[Version Price]]*FACT_INCLUDES[[#This Row],[Quantity]]</f>
        <v>129.14908532785404</v>
      </c>
      <c r="S682" s="51">
        <f>FACT_INCLUDES[[#This Row],[Amount]]*(1-FACT_INCLUDES[[#This Row],[Order Discount]])</f>
        <v>129.14908532785404</v>
      </c>
      <c r="T682" s="51">
        <f t="shared" si="10"/>
        <v>129.14908532785404</v>
      </c>
      <c r="U682" s="57">
        <f>FACT_INCLUDES[[#This Row],[Income]]/FACT_INCLUDES[[#This Row],[Total Order Income]]</f>
        <v>1</v>
      </c>
      <c r="V682" s="33">
        <f>IF(FACT_INCLUDES[[#This Row],[Order Gap]]&gt;10, 1, 0)/COUNTIFS(FACT_INCLUDES[Order ID], FACT_INCLUDES[[#This Row],[Order ID]])</f>
        <v>0</v>
      </c>
      <c r="W682" s="33">
        <f>IF(FACT_INCLUDES[[#This Row],[Order Type]]="Online", 1, 0)/COUNTIFS(FACT_INCLUDES[Order ID], FACT_INCLUDES[[#This Row],[Order ID]])</f>
        <v>0</v>
      </c>
      <c r="X682" s="52">
        <v>626.32105503059074</v>
      </c>
      <c r="Y682" s="52">
        <v>565.07788031830091</v>
      </c>
      <c r="Z682" s="64">
        <f>IF(FACT_INCLUDES[[#This Row],[Order Type]]="Online", 1, 0)*FACT_INCLUDES[[#This Row],[Income]]</f>
        <v>0</v>
      </c>
    </row>
    <row r="683" spans="1:26" x14ac:dyDescent="0.3">
      <c r="A683" s="4">
        <v>2183</v>
      </c>
      <c r="B683" s="4">
        <v>1188</v>
      </c>
      <c r="C683" s="4">
        <v>39</v>
      </c>
      <c r="D683" s="58">
        <v>2</v>
      </c>
      <c r="E683" s="28">
        <f>VLOOKUP(FACT_INCLUDES[[#This Row],[Order ID]], ORDERS[], 2)</f>
        <v>40746.234766287504</v>
      </c>
      <c r="F683" s="28">
        <f>VLOOKUP(FACT_INCLUDES[[#This Row],[Order ID]], ORDERS[], 3)</f>
        <v>40746.234766287504</v>
      </c>
      <c r="G683" s="4" t="str">
        <f>VLOOKUP(FACT_INCLUDES[[#This Row],[Order ID]], ORDERS[], 4)</f>
        <v>In-Store</v>
      </c>
      <c r="H683" s="4" t="str">
        <f>VLOOKUP(FACT_INCLUDES[[#This Row],[Order ID]], ORDERS[], 5)</f>
        <v>RWQ7529@gmail.com</v>
      </c>
      <c r="I683" s="4">
        <f>VLOOKUP(FACT_INCLUDES[[#This Row],[Order ID]], ORDERS[], 6)</f>
        <v>3</v>
      </c>
      <c r="J683" s="54">
        <f>VLOOKUP(FACT_INCLUDES[[#This Row],[Order ID]], ORDERS[], 7)</f>
        <v>0</v>
      </c>
      <c r="K683" s="33">
        <v>0</v>
      </c>
      <c r="L683" s="4">
        <f>VLOOKUP(FACT_INCLUDES[[#This Row],[DW Version]], VERSIONS[], 2)</f>
        <v>4</v>
      </c>
      <c r="M683" s="4">
        <f>VLOOKUP(FACT_INCLUDES[[#This Row],[DW Version]], VERSIONS[], 3)</f>
        <v>6</v>
      </c>
      <c r="N683" s="4" t="str">
        <f>VLOOKUP(FACT_INCLUDES[[#This Row],[DW Version]], VERSIONS[], 4)</f>
        <v>white</v>
      </c>
      <c r="O683" s="51">
        <f>VLOOKUP(FACT_INCLUDES[[#This Row],[DW Version]], VERSIONS[], 5)</f>
        <v>299.99006419038153</v>
      </c>
      <c r="P683" s="4" t="str">
        <f>VLOOKUP(FACT_INCLUDES[[#This Row],[DW Version]], VERSIONS[], 6)</f>
        <v>Cortez</v>
      </c>
      <c r="Q683" s="4" t="str">
        <f>VLOOKUP(FACT_INCLUDES[[#This Row],[DW Version]], VERSIONS[], 7)</f>
        <v>Shoe</v>
      </c>
      <c r="R683" s="51">
        <f>FACT_INCLUDES[[#This Row],[Version Price]]*FACT_INCLUDES[[#This Row],[Quantity]]</f>
        <v>599.98012838076306</v>
      </c>
      <c r="S683" s="51">
        <f>FACT_INCLUDES[[#This Row],[Amount]]*(1-FACT_INCLUDES[[#This Row],[Order Discount]])</f>
        <v>599.98012838076306</v>
      </c>
      <c r="T683" s="51">
        <f t="shared" si="10"/>
        <v>599.98012838076306</v>
      </c>
      <c r="U683" s="57">
        <f>FACT_INCLUDES[[#This Row],[Income]]/FACT_INCLUDES[[#This Row],[Total Order Income]]</f>
        <v>1</v>
      </c>
      <c r="V683" s="33">
        <f>IF(FACT_INCLUDES[[#This Row],[Order Gap]]&gt;10, 1, 0)/COUNTIFS(FACT_INCLUDES[Order ID], FACT_INCLUDES[[#This Row],[Order ID]])</f>
        <v>0</v>
      </c>
      <c r="W683" s="33">
        <f>IF(FACT_INCLUDES[[#This Row],[Order Type]]="Online", 1, 0)/COUNTIFS(FACT_INCLUDES[Order ID], FACT_INCLUDES[[#This Row],[Order ID]])</f>
        <v>0</v>
      </c>
      <c r="X683" s="52">
        <v>626.32105503059074</v>
      </c>
      <c r="Y683" s="52">
        <v>565.07788031830091</v>
      </c>
      <c r="Z683" s="64">
        <f>IF(FACT_INCLUDES[[#This Row],[Order Type]]="Online", 1, 0)*FACT_INCLUDES[[#This Row],[Income]]</f>
        <v>0</v>
      </c>
    </row>
    <row r="684" spans="1:26" x14ac:dyDescent="0.3">
      <c r="A684" s="4">
        <v>2202</v>
      </c>
      <c r="B684" s="4">
        <v>1207</v>
      </c>
      <c r="C684" s="4">
        <v>734</v>
      </c>
      <c r="D684" s="58">
        <v>1</v>
      </c>
      <c r="E684" s="28">
        <f>VLOOKUP(FACT_INCLUDES[[#This Row],[Order ID]], ORDERS[], 2)</f>
        <v>40663.771274319333</v>
      </c>
      <c r="F684" s="28">
        <f>VLOOKUP(FACT_INCLUDES[[#This Row],[Order ID]], ORDERS[], 3)</f>
        <v>40663.771274319333</v>
      </c>
      <c r="G684" s="4" t="str">
        <f>VLOOKUP(FACT_INCLUDES[[#This Row],[Order ID]], ORDERS[], 4)</f>
        <v>In-Store</v>
      </c>
      <c r="H684" s="4" t="str">
        <f>VLOOKUP(FACT_INCLUDES[[#This Row],[Order ID]], ORDERS[], 5)</f>
        <v>SMT7744@gmail.com</v>
      </c>
      <c r="I684" s="4">
        <f>VLOOKUP(FACT_INCLUDES[[#This Row],[Order ID]], ORDERS[], 6)</f>
        <v>1</v>
      </c>
      <c r="J684" s="54">
        <f>VLOOKUP(FACT_INCLUDES[[#This Row],[Order ID]], ORDERS[], 7)</f>
        <v>0</v>
      </c>
      <c r="K684" s="33">
        <v>0</v>
      </c>
      <c r="L684" s="4">
        <f>VLOOKUP(FACT_INCLUDES[[#This Row],[DW Version]], VERSIONS[], 2)</f>
        <v>75</v>
      </c>
      <c r="M684" s="4">
        <f>VLOOKUP(FACT_INCLUDES[[#This Row],[DW Version]], VERSIONS[], 3)</f>
        <v>9.5</v>
      </c>
      <c r="N684" s="4" t="str">
        <f>VLOOKUP(FACT_INCLUDES[[#This Row],[DW Version]], VERSIONS[], 4)</f>
        <v>red</v>
      </c>
      <c r="O684" s="51">
        <f>VLOOKUP(FACT_INCLUDES[[#This Row],[DW Version]], VERSIONS[], 5)</f>
        <v>182.76692458772013</v>
      </c>
      <c r="P684" s="4" t="str">
        <f>VLOOKUP(FACT_INCLUDES[[#This Row],[DW Version]], VERSIONS[], 6)</f>
        <v>React Presto</v>
      </c>
      <c r="Q684" s="4" t="str">
        <f>VLOOKUP(FACT_INCLUDES[[#This Row],[DW Version]], VERSIONS[], 7)</f>
        <v>Shoe</v>
      </c>
      <c r="R684" s="51">
        <f>FACT_INCLUDES[[#This Row],[Version Price]]*FACT_INCLUDES[[#This Row],[Quantity]]</f>
        <v>182.76692458772013</v>
      </c>
      <c r="S684" s="51">
        <f>FACT_INCLUDES[[#This Row],[Amount]]*(1-FACT_INCLUDES[[#This Row],[Order Discount]])</f>
        <v>182.76692458772013</v>
      </c>
      <c r="T684" s="51">
        <f t="shared" si="10"/>
        <v>182.76692458772013</v>
      </c>
      <c r="U684" s="57">
        <f>FACT_INCLUDES[[#This Row],[Income]]/FACT_INCLUDES[[#This Row],[Total Order Income]]</f>
        <v>1</v>
      </c>
      <c r="V684" s="33">
        <f>IF(FACT_INCLUDES[[#This Row],[Order Gap]]&gt;10, 1, 0)/COUNTIFS(FACT_INCLUDES[Order ID], FACT_INCLUDES[[#This Row],[Order ID]])</f>
        <v>0</v>
      </c>
      <c r="W684" s="33">
        <f>IF(FACT_INCLUDES[[#This Row],[Order Type]]="Online", 1, 0)/COUNTIFS(FACT_INCLUDES[Order ID], FACT_INCLUDES[[#This Row],[Order ID]])</f>
        <v>0</v>
      </c>
      <c r="X684" s="52">
        <v>626.32105503059074</v>
      </c>
      <c r="Y684" s="52">
        <v>565.07788031830091</v>
      </c>
      <c r="Z684" s="64">
        <f>IF(FACT_INCLUDES[[#This Row],[Order Type]]="Online", 1, 0)*FACT_INCLUDES[[#This Row],[Income]]</f>
        <v>0</v>
      </c>
    </row>
    <row r="685" spans="1:26" x14ac:dyDescent="0.3">
      <c r="A685" s="4">
        <v>2213</v>
      </c>
      <c r="B685" s="4">
        <v>1218</v>
      </c>
      <c r="C685" s="4">
        <v>883</v>
      </c>
      <c r="D685" s="58">
        <v>3</v>
      </c>
      <c r="E685" s="28">
        <f>VLOOKUP(FACT_INCLUDES[[#This Row],[Order ID]], ORDERS[], 2)</f>
        <v>40892.351402707871</v>
      </c>
      <c r="F685" s="28">
        <f>VLOOKUP(FACT_INCLUDES[[#This Row],[Order ID]], ORDERS[], 3)</f>
        <v>40892.351402707871</v>
      </c>
      <c r="G685" s="4" t="str">
        <f>VLOOKUP(FACT_INCLUDES[[#This Row],[Order ID]], ORDERS[], 4)</f>
        <v>In-Store</v>
      </c>
      <c r="H685" s="4" t="str">
        <f>VLOOKUP(FACT_INCLUDES[[#This Row],[Order ID]], ORDERS[], 5)</f>
        <v>VSM3811@gmail.com</v>
      </c>
      <c r="I685" s="4">
        <f>VLOOKUP(FACT_INCLUDES[[#This Row],[Order ID]], ORDERS[], 6)</f>
        <v>33</v>
      </c>
      <c r="J685" s="54">
        <f>VLOOKUP(FACT_INCLUDES[[#This Row],[Order ID]], ORDERS[], 7)</f>
        <v>0</v>
      </c>
      <c r="K685" s="33">
        <v>0</v>
      </c>
      <c r="L685" s="4">
        <f>VLOOKUP(FACT_INCLUDES[[#This Row],[DW Version]], VERSIONS[], 2)</f>
        <v>90</v>
      </c>
      <c r="M685" s="4">
        <f>VLOOKUP(FACT_INCLUDES[[#This Row],[DW Version]], VERSIONS[], 3)</f>
        <v>6.5</v>
      </c>
      <c r="N685" s="4" t="str">
        <f>VLOOKUP(FACT_INCLUDES[[#This Row],[DW Version]], VERSIONS[], 4)</f>
        <v>white</v>
      </c>
      <c r="O685" s="51">
        <f>VLOOKUP(FACT_INCLUDES[[#This Row],[DW Version]], VERSIONS[], 5)</f>
        <v>203.14343619881478</v>
      </c>
      <c r="P685" s="4" t="str">
        <f>VLOOKUP(FACT_INCLUDES[[#This Row],[DW Version]], VERSIONS[], 6)</f>
        <v>Air Zoom Terra Kiger 6</v>
      </c>
      <c r="Q685" s="4" t="str">
        <f>VLOOKUP(FACT_INCLUDES[[#This Row],[DW Version]], VERSIONS[], 7)</f>
        <v>Shoe</v>
      </c>
      <c r="R685" s="51">
        <f>FACT_INCLUDES[[#This Row],[Version Price]]*FACT_INCLUDES[[#This Row],[Quantity]]</f>
        <v>609.43030859644432</v>
      </c>
      <c r="S685" s="51">
        <f>FACT_INCLUDES[[#This Row],[Amount]]*(1-FACT_INCLUDES[[#This Row],[Order Discount]])</f>
        <v>609.43030859644432</v>
      </c>
      <c r="T685" s="51">
        <f t="shared" si="10"/>
        <v>609.43030859644432</v>
      </c>
      <c r="U685" s="57">
        <f>FACT_INCLUDES[[#This Row],[Income]]/FACT_INCLUDES[[#This Row],[Total Order Income]]</f>
        <v>1</v>
      </c>
      <c r="V685" s="33">
        <f>IF(FACT_INCLUDES[[#This Row],[Order Gap]]&gt;10, 1, 0)/COUNTIFS(FACT_INCLUDES[Order ID], FACT_INCLUDES[[#This Row],[Order ID]])</f>
        <v>0</v>
      </c>
      <c r="W685" s="33">
        <f>IF(FACT_INCLUDES[[#This Row],[Order Type]]="Online", 1, 0)/COUNTIFS(FACT_INCLUDES[Order ID], FACT_INCLUDES[[#This Row],[Order ID]])</f>
        <v>0</v>
      </c>
      <c r="X685" s="52">
        <v>626.32105503059074</v>
      </c>
      <c r="Y685" s="52">
        <v>565.07788031830091</v>
      </c>
      <c r="Z685" s="64">
        <f>IF(FACT_INCLUDES[[#This Row],[Order Type]]="Online", 1, 0)*FACT_INCLUDES[[#This Row],[Income]]</f>
        <v>0</v>
      </c>
    </row>
    <row r="686" spans="1:26" x14ac:dyDescent="0.3">
      <c r="A686" s="4">
        <v>2221</v>
      </c>
      <c r="B686" s="4">
        <v>1226</v>
      </c>
      <c r="C686" s="4">
        <v>800</v>
      </c>
      <c r="D686" s="58">
        <v>4</v>
      </c>
      <c r="E686" s="28">
        <f>VLOOKUP(FACT_INCLUDES[[#This Row],[Order ID]], ORDERS[], 2)</f>
        <v>40671.411360725571</v>
      </c>
      <c r="F686" s="28">
        <f>VLOOKUP(FACT_INCLUDES[[#This Row],[Order ID]], ORDERS[], 3)</f>
        <v>40671.411360725571</v>
      </c>
      <c r="G686" s="4" t="str">
        <f>VLOOKUP(FACT_INCLUDES[[#This Row],[Order ID]], ORDERS[], 4)</f>
        <v>In-Store</v>
      </c>
      <c r="H686" s="4" t="str">
        <f>VLOOKUP(FACT_INCLUDES[[#This Row],[Order ID]], ORDERS[], 5)</f>
        <v>ZLD5831@gmail.com</v>
      </c>
      <c r="I686" s="4">
        <f>VLOOKUP(FACT_INCLUDES[[#This Row],[Order ID]], ORDERS[], 6)</f>
        <v>29</v>
      </c>
      <c r="J686" s="54">
        <f>VLOOKUP(FACT_INCLUDES[[#This Row],[Order ID]], ORDERS[], 7)</f>
        <v>0</v>
      </c>
      <c r="K686" s="33">
        <v>0</v>
      </c>
      <c r="L686" s="4">
        <f>VLOOKUP(FACT_INCLUDES[[#This Row],[DW Version]], VERSIONS[], 2)</f>
        <v>82</v>
      </c>
      <c r="M686" s="4">
        <f>VLOOKUP(FACT_INCLUDES[[#This Row],[DW Version]], VERSIONS[], 3)</f>
        <v>3</v>
      </c>
      <c r="N686" s="4" t="str">
        <f>VLOOKUP(FACT_INCLUDES[[#This Row],[DW Version]], VERSIONS[], 4)</f>
        <v>white</v>
      </c>
      <c r="O686" s="51">
        <f>VLOOKUP(FACT_INCLUDES[[#This Row],[DW Version]], VERSIONS[], 5)</f>
        <v>184.11003368458933</v>
      </c>
      <c r="P686" s="4" t="str">
        <f>VLOOKUP(FACT_INCLUDES[[#This Row],[DW Version]], VERSIONS[], 6)</f>
        <v>Flex 2-in-1 Shorts</v>
      </c>
      <c r="Q686" s="4" t="str">
        <f>VLOOKUP(FACT_INCLUDES[[#This Row],[DW Version]], VERSIONS[], 7)</f>
        <v>Apparel</v>
      </c>
      <c r="R686" s="51">
        <f>FACT_INCLUDES[[#This Row],[Version Price]]*FACT_INCLUDES[[#This Row],[Quantity]]</f>
        <v>736.4401347383573</v>
      </c>
      <c r="S686" s="51">
        <f>FACT_INCLUDES[[#This Row],[Amount]]*(1-FACT_INCLUDES[[#This Row],[Order Discount]])</f>
        <v>736.4401347383573</v>
      </c>
      <c r="T686" s="51">
        <f t="shared" si="10"/>
        <v>736.4401347383573</v>
      </c>
      <c r="U686" s="57">
        <f>FACT_INCLUDES[[#This Row],[Income]]/FACT_INCLUDES[[#This Row],[Total Order Income]]</f>
        <v>1</v>
      </c>
      <c r="V686" s="33">
        <f>IF(FACT_INCLUDES[[#This Row],[Order Gap]]&gt;10, 1, 0)/COUNTIFS(FACT_INCLUDES[Order ID], FACT_INCLUDES[[#This Row],[Order ID]])</f>
        <v>0</v>
      </c>
      <c r="W686" s="33">
        <f>IF(FACT_INCLUDES[[#This Row],[Order Type]]="Online", 1, 0)/COUNTIFS(FACT_INCLUDES[Order ID], FACT_INCLUDES[[#This Row],[Order ID]])</f>
        <v>0</v>
      </c>
      <c r="X686" s="52">
        <v>626.32105503059074</v>
      </c>
      <c r="Y686" s="52">
        <v>565.07788031830091</v>
      </c>
      <c r="Z686" s="64">
        <f>IF(FACT_INCLUDES[[#This Row],[Order Type]]="Online", 1, 0)*FACT_INCLUDES[[#This Row],[Income]]</f>
        <v>0</v>
      </c>
    </row>
    <row r="687" spans="1:26" x14ac:dyDescent="0.3">
      <c r="A687" s="4">
        <v>2231</v>
      </c>
      <c r="B687" s="4">
        <v>1236</v>
      </c>
      <c r="C687" s="4">
        <v>358</v>
      </c>
      <c r="D687" s="58">
        <v>5</v>
      </c>
      <c r="E687" s="28">
        <f>VLOOKUP(FACT_INCLUDES[[#This Row],[Order ID]], ORDERS[], 2)</f>
        <v>40865.557895834325</v>
      </c>
      <c r="F687" s="28">
        <f>VLOOKUP(FACT_INCLUDES[[#This Row],[Order ID]], ORDERS[], 3)</f>
        <v>40865.557895834325</v>
      </c>
      <c r="G687" s="4" t="str">
        <f>VLOOKUP(FACT_INCLUDES[[#This Row],[Order ID]], ORDERS[], 4)</f>
        <v>In-Store</v>
      </c>
      <c r="H687" s="4" t="str">
        <f>VLOOKUP(FACT_INCLUDES[[#This Row],[Order ID]], ORDERS[], 5)</f>
        <v>CAP4633@gmail.com</v>
      </c>
      <c r="I687" s="4">
        <f>VLOOKUP(FACT_INCLUDES[[#This Row],[Order ID]], ORDERS[], 6)</f>
        <v>11</v>
      </c>
      <c r="J687" s="54">
        <f>VLOOKUP(FACT_INCLUDES[[#This Row],[Order ID]], ORDERS[], 7)</f>
        <v>0</v>
      </c>
      <c r="K687" s="33">
        <v>0</v>
      </c>
      <c r="L687" s="4">
        <f>VLOOKUP(FACT_INCLUDES[[#This Row],[DW Version]], VERSIONS[], 2)</f>
        <v>36</v>
      </c>
      <c r="M687" s="4">
        <f>VLOOKUP(FACT_INCLUDES[[#This Row],[DW Version]], VERSIONS[], 3)</f>
        <v>7.5</v>
      </c>
      <c r="N687" s="4" t="str">
        <f>VLOOKUP(FACT_INCLUDES[[#This Row],[DW Version]], VERSIONS[], 4)</f>
        <v>black</v>
      </c>
      <c r="O687" s="51">
        <f>VLOOKUP(FACT_INCLUDES[[#This Row],[DW Version]], VERSIONS[], 5)</f>
        <v>104.68910393544306</v>
      </c>
      <c r="P687" s="4" t="str">
        <f>VLOOKUP(FACT_INCLUDES[[#This Row],[DW Version]], VERSIONS[], 6)</f>
        <v>Air Max 270</v>
      </c>
      <c r="Q687" s="4" t="str">
        <f>VLOOKUP(FACT_INCLUDES[[#This Row],[DW Version]], VERSIONS[], 7)</f>
        <v>Shoe</v>
      </c>
      <c r="R687" s="51">
        <f>FACT_INCLUDES[[#This Row],[Version Price]]*FACT_INCLUDES[[#This Row],[Quantity]]</f>
        <v>523.44551967721532</v>
      </c>
      <c r="S687" s="51">
        <f>FACT_INCLUDES[[#This Row],[Amount]]*(1-FACT_INCLUDES[[#This Row],[Order Discount]])</f>
        <v>523.44551967721532</v>
      </c>
      <c r="T687" s="51">
        <f t="shared" si="10"/>
        <v>523.44551967721532</v>
      </c>
      <c r="U687" s="57">
        <f>FACT_INCLUDES[[#This Row],[Income]]/FACT_INCLUDES[[#This Row],[Total Order Income]]</f>
        <v>1</v>
      </c>
      <c r="V687" s="33">
        <f>IF(FACT_INCLUDES[[#This Row],[Order Gap]]&gt;10, 1, 0)/COUNTIFS(FACT_INCLUDES[Order ID], FACT_INCLUDES[[#This Row],[Order ID]])</f>
        <v>0</v>
      </c>
      <c r="W687" s="33">
        <f>IF(FACT_INCLUDES[[#This Row],[Order Type]]="Online", 1, 0)/COUNTIFS(FACT_INCLUDES[Order ID], FACT_INCLUDES[[#This Row],[Order ID]])</f>
        <v>0</v>
      </c>
      <c r="X687" s="52">
        <v>626.32105503059074</v>
      </c>
      <c r="Y687" s="52">
        <v>565.07788031830091</v>
      </c>
      <c r="Z687" s="64">
        <f>IF(FACT_INCLUDES[[#This Row],[Order Type]]="Online", 1, 0)*FACT_INCLUDES[[#This Row],[Income]]</f>
        <v>0</v>
      </c>
    </row>
    <row r="688" spans="1:26" x14ac:dyDescent="0.3">
      <c r="A688" s="4">
        <v>2248</v>
      </c>
      <c r="B688" s="4">
        <v>1253</v>
      </c>
      <c r="C688" s="4">
        <v>320</v>
      </c>
      <c r="D688" s="58">
        <v>4</v>
      </c>
      <c r="E688" s="28">
        <f>VLOOKUP(FACT_INCLUDES[[#This Row],[Order ID]], ORDERS[], 2)</f>
        <v>40818.408113534359</v>
      </c>
      <c r="F688" s="28">
        <f>VLOOKUP(FACT_INCLUDES[[#This Row],[Order ID]], ORDERS[], 3)</f>
        <v>40818.408113534359</v>
      </c>
      <c r="G688" s="4" t="str">
        <f>VLOOKUP(FACT_INCLUDES[[#This Row],[Order ID]], ORDERS[], 4)</f>
        <v>In-Store</v>
      </c>
      <c r="H688" s="4" t="str">
        <f>VLOOKUP(FACT_INCLUDES[[#This Row],[Order ID]], ORDERS[], 5)</f>
        <v>WMQ8271@gmail.com</v>
      </c>
      <c r="I688" s="4">
        <f>VLOOKUP(FACT_INCLUDES[[#This Row],[Order ID]], ORDERS[], 6)</f>
        <v>3</v>
      </c>
      <c r="J688" s="54">
        <f>VLOOKUP(FACT_INCLUDES[[#This Row],[Order ID]], ORDERS[], 7)</f>
        <v>0</v>
      </c>
      <c r="K688" s="33">
        <v>0</v>
      </c>
      <c r="L688" s="4">
        <f>VLOOKUP(FACT_INCLUDES[[#This Row],[DW Version]], VERSIONS[], 2)</f>
        <v>32</v>
      </c>
      <c r="M688" s="4">
        <f>VLOOKUP(FACT_INCLUDES[[#This Row],[DW Version]], VERSIONS[], 3)</f>
        <v>9.5</v>
      </c>
      <c r="N688" s="4" t="str">
        <f>VLOOKUP(FACT_INCLUDES[[#This Row],[DW Version]], VERSIONS[], 4)</f>
        <v>turquoise</v>
      </c>
      <c r="O688" s="51">
        <f>VLOOKUP(FACT_INCLUDES[[#This Row],[DW Version]], VERSIONS[], 5)</f>
        <v>90.926664413309027</v>
      </c>
      <c r="P688" s="4" t="str">
        <f>VLOOKUP(FACT_INCLUDES[[#This Row],[DW Version]], VERSIONS[], 6)</f>
        <v>SB Dunk</v>
      </c>
      <c r="Q688" s="4" t="str">
        <f>VLOOKUP(FACT_INCLUDES[[#This Row],[DW Version]], VERSIONS[], 7)</f>
        <v>Shoe</v>
      </c>
      <c r="R688" s="51">
        <f>FACT_INCLUDES[[#This Row],[Version Price]]*FACT_INCLUDES[[#This Row],[Quantity]]</f>
        <v>363.70665765323611</v>
      </c>
      <c r="S688" s="51">
        <f>FACT_INCLUDES[[#This Row],[Amount]]*(1-FACT_INCLUDES[[#This Row],[Order Discount]])</f>
        <v>363.70665765323611</v>
      </c>
      <c r="T688" s="51">
        <f t="shared" si="10"/>
        <v>363.70665765323611</v>
      </c>
      <c r="U688" s="57">
        <f>FACT_INCLUDES[[#This Row],[Income]]/FACT_INCLUDES[[#This Row],[Total Order Income]]</f>
        <v>1</v>
      </c>
      <c r="V688" s="33">
        <f>IF(FACT_INCLUDES[[#This Row],[Order Gap]]&gt;10, 1, 0)/COUNTIFS(FACT_INCLUDES[Order ID], FACT_INCLUDES[[#This Row],[Order ID]])</f>
        <v>0</v>
      </c>
      <c r="W688" s="33">
        <f>IF(FACT_INCLUDES[[#This Row],[Order Type]]="Online", 1, 0)/COUNTIFS(FACT_INCLUDES[Order ID], FACT_INCLUDES[[#This Row],[Order ID]])</f>
        <v>0</v>
      </c>
      <c r="X688" s="52">
        <v>626.32105503059074</v>
      </c>
      <c r="Y688" s="52">
        <v>565.07788031830091</v>
      </c>
      <c r="Z688" s="64">
        <f>IF(FACT_INCLUDES[[#This Row],[Order Type]]="Online", 1, 0)*FACT_INCLUDES[[#This Row],[Income]]</f>
        <v>0</v>
      </c>
    </row>
    <row r="689" spans="1:26" x14ac:dyDescent="0.3">
      <c r="A689" s="4">
        <v>2256</v>
      </c>
      <c r="B689" s="4">
        <v>1261</v>
      </c>
      <c r="C689" s="4">
        <v>917</v>
      </c>
      <c r="D689" s="58">
        <v>2</v>
      </c>
      <c r="E689" s="28">
        <f>VLOOKUP(FACT_INCLUDES[[#This Row],[Order ID]], ORDERS[], 2)</f>
        <v>40760.658176194447</v>
      </c>
      <c r="F689" s="28">
        <f>VLOOKUP(FACT_INCLUDES[[#This Row],[Order ID]], ORDERS[], 3)</f>
        <v>40760.658176194447</v>
      </c>
      <c r="G689" s="4" t="str">
        <f>VLOOKUP(FACT_INCLUDES[[#This Row],[Order ID]], ORDERS[], 4)</f>
        <v>In-Store</v>
      </c>
      <c r="H689" s="4" t="str">
        <f>VLOOKUP(FACT_INCLUDES[[#This Row],[Order ID]], ORDERS[], 5)</f>
        <v>SBI6490@gmail.com</v>
      </c>
      <c r="I689" s="4">
        <f>VLOOKUP(FACT_INCLUDES[[#This Row],[Order ID]], ORDERS[], 6)</f>
        <v>17</v>
      </c>
      <c r="J689" s="54">
        <f>VLOOKUP(FACT_INCLUDES[[#This Row],[Order ID]], ORDERS[], 7)</f>
        <v>0</v>
      </c>
      <c r="K689" s="33">
        <v>0</v>
      </c>
      <c r="L689" s="4">
        <f>VLOOKUP(FACT_INCLUDES[[#This Row],[DW Version]], VERSIONS[], 2)</f>
        <v>93</v>
      </c>
      <c r="M689" s="4">
        <f>VLOOKUP(FACT_INCLUDES[[#This Row],[DW Version]], VERSIONS[], 3)</f>
        <v>9.5</v>
      </c>
      <c r="N689" s="4" t="str">
        <f>VLOOKUP(FACT_INCLUDES[[#This Row],[DW Version]], VERSIONS[], 4)</f>
        <v>white</v>
      </c>
      <c r="O689" s="51">
        <f>VLOOKUP(FACT_INCLUDES[[#This Row],[DW Version]], VERSIONS[], 5)</f>
        <v>356.40581793793655</v>
      </c>
      <c r="P689" s="4" t="str">
        <f>VLOOKUP(FACT_INCLUDES[[#This Row],[DW Version]], VERSIONS[], 6)</f>
        <v>Therma Training Top</v>
      </c>
      <c r="Q689" s="4" t="str">
        <f>VLOOKUP(FACT_INCLUDES[[#This Row],[DW Version]], VERSIONS[], 7)</f>
        <v>Apparel</v>
      </c>
      <c r="R689" s="51">
        <f>FACT_INCLUDES[[#This Row],[Version Price]]*FACT_INCLUDES[[#This Row],[Quantity]]</f>
        <v>712.81163587587309</v>
      </c>
      <c r="S689" s="51">
        <f>FACT_INCLUDES[[#This Row],[Amount]]*(1-FACT_INCLUDES[[#This Row],[Order Discount]])</f>
        <v>712.81163587587309</v>
      </c>
      <c r="T689" s="51">
        <f t="shared" si="10"/>
        <v>712.81163587587309</v>
      </c>
      <c r="U689" s="57">
        <f>FACT_INCLUDES[[#This Row],[Income]]/FACT_INCLUDES[[#This Row],[Total Order Income]]</f>
        <v>1</v>
      </c>
      <c r="V689" s="33">
        <f>IF(FACT_INCLUDES[[#This Row],[Order Gap]]&gt;10, 1, 0)/COUNTIFS(FACT_INCLUDES[Order ID], FACT_INCLUDES[[#This Row],[Order ID]])</f>
        <v>0</v>
      </c>
      <c r="W689" s="33">
        <f>IF(FACT_INCLUDES[[#This Row],[Order Type]]="Online", 1, 0)/COUNTIFS(FACT_INCLUDES[Order ID], FACT_INCLUDES[[#This Row],[Order ID]])</f>
        <v>0</v>
      </c>
      <c r="X689" s="52">
        <v>626.32105503059074</v>
      </c>
      <c r="Y689" s="52">
        <v>565.07788031830091</v>
      </c>
      <c r="Z689" s="64">
        <f>IF(FACT_INCLUDES[[#This Row],[Order Type]]="Online", 1, 0)*FACT_INCLUDES[[#This Row],[Income]]</f>
        <v>0</v>
      </c>
    </row>
    <row r="690" spans="1:26" x14ac:dyDescent="0.3">
      <c r="A690" s="4">
        <v>2288</v>
      </c>
      <c r="B690" s="4">
        <v>1293</v>
      </c>
      <c r="C690" s="4">
        <v>657</v>
      </c>
      <c r="D690" s="58">
        <v>5</v>
      </c>
      <c r="E690" s="28">
        <f>VLOOKUP(FACT_INCLUDES[[#This Row],[Order ID]], ORDERS[], 2)</f>
        <v>40571.215267462459</v>
      </c>
      <c r="F690" s="28">
        <f>VLOOKUP(FACT_INCLUDES[[#This Row],[Order ID]], ORDERS[], 3)</f>
        <v>40571.215267462459</v>
      </c>
      <c r="G690" s="4" t="str">
        <f>VLOOKUP(FACT_INCLUDES[[#This Row],[Order ID]], ORDERS[], 4)</f>
        <v>In-Store</v>
      </c>
      <c r="H690" s="4" t="str">
        <f>VLOOKUP(FACT_INCLUDES[[#This Row],[Order ID]], ORDERS[], 5)</f>
        <v>NVX7686@gmail.com</v>
      </c>
      <c r="I690" s="4">
        <f>VLOOKUP(FACT_INCLUDES[[#This Row],[Order ID]], ORDERS[], 6)</f>
        <v>13</v>
      </c>
      <c r="J690" s="54">
        <f>VLOOKUP(FACT_INCLUDES[[#This Row],[Order ID]], ORDERS[], 7)</f>
        <v>0</v>
      </c>
      <c r="K690" s="33">
        <v>0</v>
      </c>
      <c r="L690" s="4">
        <f>VLOOKUP(FACT_INCLUDES[[#This Row],[DW Version]], VERSIONS[], 2)</f>
        <v>66</v>
      </c>
      <c r="M690" s="4">
        <f>VLOOKUP(FACT_INCLUDES[[#This Row],[DW Version]], VERSIONS[], 3)</f>
        <v>12</v>
      </c>
      <c r="N690" s="4" t="str">
        <f>VLOOKUP(FACT_INCLUDES[[#This Row],[DW Version]], VERSIONS[], 4)</f>
        <v>white</v>
      </c>
      <c r="O690" s="51">
        <f>VLOOKUP(FACT_INCLUDES[[#This Row],[DW Version]], VERSIONS[], 5)</f>
        <v>377.01721108881202</v>
      </c>
      <c r="P690" s="4" t="str">
        <f>VLOOKUP(FACT_INCLUDES[[#This Row],[DW Version]], VERSIONS[], 6)</f>
        <v>Therma Training Pants</v>
      </c>
      <c r="Q690" s="4" t="str">
        <f>VLOOKUP(FACT_INCLUDES[[#This Row],[DW Version]], VERSIONS[], 7)</f>
        <v>Apparel</v>
      </c>
      <c r="R690" s="51">
        <f>FACT_INCLUDES[[#This Row],[Version Price]]*FACT_INCLUDES[[#This Row],[Quantity]]</f>
        <v>1885.0860554440601</v>
      </c>
      <c r="S690" s="51">
        <f>FACT_INCLUDES[[#This Row],[Amount]]*(1-FACT_INCLUDES[[#This Row],[Order Discount]])</f>
        <v>1885.0860554440601</v>
      </c>
      <c r="T690" s="51">
        <f t="shared" si="10"/>
        <v>1885.0860554440601</v>
      </c>
      <c r="U690" s="57">
        <f>FACT_INCLUDES[[#This Row],[Income]]/FACT_INCLUDES[[#This Row],[Total Order Income]]</f>
        <v>1</v>
      </c>
      <c r="V690" s="33">
        <f>IF(FACT_INCLUDES[[#This Row],[Order Gap]]&gt;10, 1, 0)/COUNTIFS(FACT_INCLUDES[Order ID], FACT_INCLUDES[[#This Row],[Order ID]])</f>
        <v>0</v>
      </c>
      <c r="W690" s="33">
        <f>IF(FACT_INCLUDES[[#This Row],[Order Type]]="Online", 1, 0)/COUNTIFS(FACT_INCLUDES[Order ID], FACT_INCLUDES[[#This Row],[Order ID]])</f>
        <v>0</v>
      </c>
      <c r="X690" s="52">
        <v>626.32105503059074</v>
      </c>
      <c r="Y690" s="52">
        <v>565.07788031830091</v>
      </c>
      <c r="Z690" s="64">
        <f>IF(FACT_INCLUDES[[#This Row],[Order Type]]="Online", 1, 0)*FACT_INCLUDES[[#This Row],[Income]]</f>
        <v>0</v>
      </c>
    </row>
    <row r="691" spans="1:26" x14ac:dyDescent="0.3">
      <c r="A691" s="4">
        <v>2300</v>
      </c>
      <c r="B691" s="4">
        <v>1305</v>
      </c>
      <c r="C691" s="4">
        <v>693</v>
      </c>
      <c r="D691" s="58">
        <v>1</v>
      </c>
      <c r="E691" s="28">
        <f>VLOOKUP(FACT_INCLUDES[[#This Row],[Order ID]], ORDERS[], 2)</f>
        <v>40738.378504328197</v>
      </c>
      <c r="F691" s="28">
        <f>VLOOKUP(FACT_INCLUDES[[#This Row],[Order ID]], ORDERS[], 3)</f>
        <v>40738.378504328197</v>
      </c>
      <c r="G691" s="4" t="str">
        <f>VLOOKUP(FACT_INCLUDES[[#This Row],[Order ID]], ORDERS[], 4)</f>
        <v>In-Store</v>
      </c>
      <c r="H691" s="4" t="str">
        <f>VLOOKUP(FACT_INCLUDES[[#This Row],[Order ID]], ORDERS[], 5)</f>
        <v>LUB7541@gmail.com</v>
      </c>
      <c r="I691" s="4">
        <f>VLOOKUP(FACT_INCLUDES[[#This Row],[Order ID]], ORDERS[], 6)</f>
        <v>14</v>
      </c>
      <c r="J691" s="54">
        <f>VLOOKUP(FACT_INCLUDES[[#This Row],[Order ID]], ORDERS[], 7)</f>
        <v>0</v>
      </c>
      <c r="K691" s="33">
        <v>0</v>
      </c>
      <c r="L691" s="4">
        <f>VLOOKUP(FACT_INCLUDES[[#This Row],[DW Version]], VERSIONS[], 2)</f>
        <v>71</v>
      </c>
      <c r="M691" s="4">
        <f>VLOOKUP(FACT_INCLUDES[[#This Row],[DW Version]], VERSIONS[], 3)</f>
        <v>5.5</v>
      </c>
      <c r="N691" s="4" t="str">
        <f>VLOOKUP(FACT_INCLUDES[[#This Row],[DW Version]], VERSIONS[], 4)</f>
        <v>white</v>
      </c>
      <c r="O691" s="51">
        <f>VLOOKUP(FACT_INCLUDES[[#This Row],[DW Version]], VERSIONS[], 5)</f>
        <v>327.89436687494413</v>
      </c>
      <c r="P691" s="4" t="str">
        <f>VLOOKUP(FACT_INCLUDES[[#This Row],[DW Version]], VERSIONS[], 6)</f>
        <v>AeroSwift Running Top</v>
      </c>
      <c r="Q691" s="4" t="str">
        <f>VLOOKUP(FACT_INCLUDES[[#This Row],[DW Version]], VERSIONS[], 7)</f>
        <v>Apparel</v>
      </c>
      <c r="R691" s="51">
        <f>FACT_INCLUDES[[#This Row],[Version Price]]*FACT_INCLUDES[[#This Row],[Quantity]]</f>
        <v>327.89436687494413</v>
      </c>
      <c r="S691" s="51">
        <f>FACT_INCLUDES[[#This Row],[Amount]]*(1-FACT_INCLUDES[[#This Row],[Order Discount]])</f>
        <v>327.89436687494413</v>
      </c>
      <c r="T691" s="51">
        <f t="shared" si="10"/>
        <v>327.89436687494413</v>
      </c>
      <c r="U691" s="57">
        <f>FACT_INCLUDES[[#This Row],[Income]]/FACT_INCLUDES[[#This Row],[Total Order Income]]</f>
        <v>1</v>
      </c>
      <c r="V691" s="33">
        <f>IF(FACT_INCLUDES[[#This Row],[Order Gap]]&gt;10, 1, 0)/COUNTIFS(FACT_INCLUDES[Order ID], FACT_INCLUDES[[#This Row],[Order ID]])</f>
        <v>0</v>
      </c>
      <c r="W691" s="33">
        <f>IF(FACT_INCLUDES[[#This Row],[Order Type]]="Online", 1, 0)/COUNTIFS(FACT_INCLUDES[Order ID], FACT_INCLUDES[[#This Row],[Order ID]])</f>
        <v>0</v>
      </c>
      <c r="X691" s="52">
        <v>626.32105503059074</v>
      </c>
      <c r="Y691" s="52">
        <v>565.07788031830091</v>
      </c>
      <c r="Z691" s="64">
        <f>IF(FACT_INCLUDES[[#This Row],[Order Type]]="Online", 1, 0)*FACT_INCLUDES[[#This Row],[Income]]</f>
        <v>0</v>
      </c>
    </row>
    <row r="692" spans="1:26" x14ac:dyDescent="0.3">
      <c r="A692" s="4">
        <v>2303</v>
      </c>
      <c r="B692" s="4">
        <v>1308</v>
      </c>
      <c r="C692" s="4">
        <v>4</v>
      </c>
      <c r="D692" s="58">
        <v>1</v>
      </c>
      <c r="E692" s="28">
        <f>VLOOKUP(FACT_INCLUDES[[#This Row],[Order ID]], ORDERS[], 2)</f>
        <v>40849.579933451023</v>
      </c>
      <c r="F692" s="28">
        <f>VLOOKUP(FACT_INCLUDES[[#This Row],[Order ID]], ORDERS[], 3)</f>
        <v>40849.579933451023</v>
      </c>
      <c r="G692" s="4" t="str">
        <f>VLOOKUP(FACT_INCLUDES[[#This Row],[Order ID]], ORDERS[], 4)</f>
        <v>In-Store</v>
      </c>
      <c r="H692" s="4" t="str">
        <f>VLOOKUP(FACT_INCLUDES[[#This Row],[Order ID]], ORDERS[], 5)</f>
        <v>FVT4379@gmail.com</v>
      </c>
      <c r="I692" s="4">
        <f>VLOOKUP(FACT_INCLUDES[[#This Row],[Order ID]], ORDERS[], 6)</f>
        <v>5</v>
      </c>
      <c r="J692" s="54">
        <f>VLOOKUP(FACT_INCLUDES[[#This Row],[Order ID]], ORDERS[], 7)</f>
        <v>0</v>
      </c>
      <c r="K692" s="33">
        <v>0</v>
      </c>
      <c r="L692" s="4">
        <f>VLOOKUP(FACT_INCLUDES[[#This Row],[DW Version]], VERSIONS[], 2)</f>
        <v>1</v>
      </c>
      <c r="M692" s="4">
        <f>VLOOKUP(FACT_INCLUDES[[#This Row],[DW Version]], VERSIONS[], 3)</f>
        <v>4</v>
      </c>
      <c r="N692" s="4" t="str">
        <f>VLOOKUP(FACT_INCLUDES[[#This Row],[DW Version]], VERSIONS[], 4)</f>
        <v>white</v>
      </c>
      <c r="O692" s="51">
        <f>VLOOKUP(FACT_INCLUDES[[#This Row],[DW Version]], VERSIONS[], 5)</f>
        <v>162.91359705961665</v>
      </c>
      <c r="P692" s="4" t="str">
        <f>VLOOKUP(FACT_INCLUDES[[#This Row],[DW Version]], VERSIONS[], 6)</f>
        <v>Air Max</v>
      </c>
      <c r="Q692" s="4" t="str">
        <f>VLOOKUP(FACT_INCLUDES[[#This Row],[DW Version]], VERSIONS[], 7)</f>
        <v>Shoe</v>
      </c>
      <c r="R692" s="51">
        <f>FACT_INCLUDES[[#This Row],[Version Price]]*FACT_INCLUDES[[#This Row],[Quantity]]</f>
        <v>162.91359705961665</v>
      </c>
      <c r="S692" s="51">
        <f>FACT_INCLUDES[[#This Row],[Amount]]*(1-FACT_INCLUDES[[#This Row],[Order Discount]])</f>
        <v>162.91359705961665</v>
      </c>
      <c r="T692" s="51">
        <f t="shared" si="10"/>
        <v>162.91359705961665</v>
      </c>
      <c r="U692" s="57">
        <f>FACT_INCLUDES[[#This Row],[Income]]/FACT_INCLUDES[[#This Row],[Total Order Income]]</f>
        <v>1</v>
      </c>
      <c r="V692" s="33">
        <f>IF(FACT_INCLUDES[[#This Row],[Order Gap]]&gt;10, 1, 0)/COUNTIFS(FACT_INCLUDES[Order ID], FACT_INCLUDES[[#This Row],[Order ID]])</f>
        <v>0</v>
      </c>
      <c r="W692" s="33">
        <f>IF(FACT_INCLUDES[[#This Row],[Order Type]]="Online", 1, 0)/COUNTIFS(FACT_INCLUDES[Order ID], FACT_INCLUDES[[#This Row],[Order ID]])</f>
        <v>0</v>
      </c>
      <c r="X692" s="52">
        <v>626.32105503059074</v>
      </c>
      <c r="Y692" s="52">
        <v>565.07788031830091</v>
      </c>
      <c r="Z692" s="64">
        <f>IF(FACT_INCLUDES[[#This Row],[Order Type]]="Online", 1, 0)*FACT_INCLUDES[[#This Row],[Income]]</f>
        <v>0</v>
      </c>
    </row>
    <row r="693" spans="1:26" x14ac:dyDescent="0.3">
      <c r="A693" s="4">
        <v>2334</v>
      </c>
      <c r="B693" s="4">
        <v>1339</v>
      </c>
      <c r="C693" s="4">
        <v>989</v>
      </c>
      <c r="D693" s="58">
        <v>4</v>
      </c>
      <c r="E693" s="28">
        <f>VLOOKUP(FACT_INCLUDES[[#This Row],[Order ID]], ORDERS[], 2)</f>
        <v>40769.464888227369</v>
      </c>
      <c r="F693" s="28">
        <f>VLOOKUP(FACT_INCLUDES[[#This Row],[Order ID]], ORDERS[], 3)</f>
        <v>40769.464888227369</v>
      </c>
      <c r="G693" s="4" t="str">
        <f>VLOOKUP(FACT_INCLUDES[[#This Row],[Order ID]], ORDERS[], 4)</f>
        <v>In-Store</v>
      </c>
      <c r="H693" s="4" t="str">
        <f>VLOOKUP(FACT_INCLUDES[[#This Row],[Order ID]], ORDERS[], 5)</f>
        <v>KYO2374@gmail.com</v>
      </c>
      <c r="I693" s="4">
        <f>VLOOKUP(FACT_INCLUDES[[#This Row],[Order ID]], ORDERS[], 6)</f>
        <v>1</v>
      </c>
      <c r="J693" s="54">
        <f>VLOOKUP(FACT_INCLUDES[[#This Row],[Order ID]], ORDERS[], 7)</f>
        <v>0</v>
      </c>
      <c r="K693" s="33">
        <v>0</v>
      </c>
      <c r="L693" s="4">
        <f>VLOOKUP(FACT_INCLUDES[[#This Row],[DW Version]], VERSIONS[], 2)</f>
        <v>100</v>
      </c>
      <c r="M693" s="4">
        <f>VLOOKUP(FACT_INCLUDES[[#This Row],[DW Version]], VERSIONS[], 3)</f>
        <v>10.5</v>
      </c>
      <c r="N693" s="4" t="str">
        <f>VLOOKUP(FACT_INCLUDES[[#This Row],[DW Version]], VERSIONS[], 4)</f>
        <v>black</v>
      </c>
      <c r="O693" s="51">
        <f>VLOOKUP(FACT_INCLUDES[[#This Row],[DW Version]], VERSIONS[], 5)</f>
        <v>126.17651070204477</v>
      </c>
      <c r="P693" s="4" t="str">
        <f>VLOOKUP(FACT_INCLUDES[[#This Row],[DW Version]], VERSIONS[], 6)</f>
        <v>Nike Kettlebell</v>
      </c>
      <c r="Q693" s="4" t="str">
        <f>VLOOKUP(FACT_INCLUDES[[#This Row],[DW Version]], VERSIONS[], 7)</f>
        <v>Sport Equipment</v>
      </c>
      <c r="R693" s="51">
        <f>FACT_INCLUDES[[#This Row],[Version Price]]*FACT_INCLUDES[[#This Row],[Quantity]]</f>
        <v>504.70604280817906</v>
      </c>
      <c r="S693" s="51">
        <f>FACT_INCLUDES[[#This Row],[Amount]]*(1-FACT_INCLUDES[[#This Row],[Order Discount]])</f>
        <v>504.70604280817906</v>
      </c>
      <c r="T693" s="51">
        <f t="shared" si="10"/>
        <v>504.70604280817906</v>
      </c>
      <c r="U693" s="57">
        <f>FACT_INCLUDES[[#This Row],[Income]]/FACT_INCLUDES[[#This Row],[Total Order Income]]</f>
        <v>1</v>
      </c>
      <c r="V693" s="33">
        <f>IF(FACT_INCLUDES[[#This Row],[Order Gap]]&gt;10, 1, 0)/COUNTIFS(FACT_INCLUDES[Order ID], FACT_INCLUDES[[#This Row],[Order ID]])</f>
        <v>0</v>
      </c>
      <c r="W693" s="33">
        <f>IF(FACT_INCLUDES[[#This Row],[Order Type]]="Online", 1, 0)/COUNTIFS(FACT_INCLUDES[Order ID], FACT_INCLUDES[[#This Row],[Order ID]])</f>
        <v>0</v>
      </c>
      <c r="X693" s="52">
        <v>626.32105503059074</v>
      </c>
      <c r="Y693" s="52">
        <v>565.07788031830091</v>
      </c>
      <c r="Z693" s="64">
        <f>IF(FACT_INCLUDES[[#This Row],[Order Type]]="Online", 1, 0)*FACT_INCLUDES[[#This Row],[Income]]</f>
        <v>0</v>
      </c>
    </row>
    <row r="694" spans="1:26" x14ac:dyDescent="0.3">
      <c r="A694" s="4">
        <v>2349</v>
      </c>
      <c r="B694" s="4">
        <v>1354</v>
      </c>
      <c r="C694" s="4">
        <v>968</v>
      </c>
      <c r="D694" s="58">
        <v>5</v>
      </c>
      <c r="E694" s="28">
        <f>VLOOKUP(FACT_INCLUDES[[#This Row],[Order ID]], ORDERS[], 2)</f>
        <v>40545.275520570191</v>
      </c>
      <c r="F694" s="28">
        <f>VLOOKUP(FACT_INCLUDES[[#This Row],[Order ID]], ORDERS[], 3)</f>
        <v>40549.275520570191</v>
      </c>
      <c r="G694" s="4" t="str">
        <f>VLOOKUP(FACT_INCLUDES[[#This Row],[Order ID]], ORDERS[], 4)</f>
        <v>Online</v>
      </c>
      <c r="H694" s="4" t="str">
        <f>VLOOKUP(FACT_INCLUDES[[#This Row],[Order ID]], ORDERS[], 5)</f>
        <v>QGP8750@gmail.com</v>
      </c>
      <c r="I694" s="4">
        <f>VLOOKUP(FACT_INCLUDES[[#This Row],[Order ID]], ORDERS[], 6)</f>
        <v>0</v>
      </c>
      <c r="J694" s="54">
        <f>VLOOKUP(FACT_INCLUDES[[#This Row],[Order ID]], ORDERS[], 7)</f>
        <v>0</v>
      </c>
      <c r="K694" s="33">
        <v>4</v>
      </c>
      <c r="L694" s="4">
        <f>VLOOKUP(FACT_INCLUDES[[#This Row],[DW Version]], VERSIONS[], 2)</f>
        <v>98</v>
      </c>
      <c r="M694" s="4">
        <f>VLOOKUP(FACT_INCLUDES[[#This Row],[DW Version]], VERSIONS[], 3)</f>
        <v>11</v>
      </c>
      <c r="N694" s="4" t="str">
        <f>VLOOKUP(FACT_INCLUDES[[#This Row],[DW Version]], VERSIONS[], 4)</f>
        <v>dark purple</v>
      </c>
      <c r="O694" s="51">
        <f>VLOOKUP(FACT_INCLUDES[[#This Row],[DW Version]], VERSIONS[], 5)</f>
        <v>185.43536718194306</v>
      </c>
      <c r="P694" s="4" t="str">
        <f>VLOOKUP(FACT_INCLUDES[[#This Row],[DW Version]], VERSIONS[], 6)</f>
        <v>Zoom Rival Fly</v>
      </c>
      <c r="Q694" s="4" t="str">
        <f>VLOOKUP(FACT_INCLUDES[[#This Row],[DW Version]], VERSIONS[], 7)</f>
        <v>Shoe</v>
      </c>
      <c r="R694" s="51">
        <f>FACT_INCLUDES[[#This Row],[Version Price]]*FACT_INCLUDES[[#This Row],[Quantity]]</f>
        <v>927.17683590971535</v>
      </c>
      <c r="S694" s="51">
        <f>FACT_INCLUDES[[#This Row],[Amount]]*(1-FACT_INCLUDES[[#This Row],[Order Discount]])</f>
        <v>927.17683590971535</v>
      </c>
      <c r="T694" s="51">
        <f t="shared" si="10"/>
        <v>927.17683590971535</v>
      </c>
      <c r="U694" s="57">
        <f>FACT_INCLUDES[[#This Row],[Income]]/FACT_INCLUDES[[#This Row],[Total Order Income]]</f>
        <v>1</v>
      </c>
      <c r="V694" s="33">
        <f>IF(FACT_INCLUDES[[#This Row],[Order Gap]]&gt;10, 1, 0)/COUNTIFS(FACT_INCLUDES[Order ID], FACT_INCLUDES[[#This Row],[Order ID]])</f>
        <v>0</v>
      </c>
      <c r="W694" s="33">
        <f>IF(FACT_INCLUDES[[#This Row],[Order Type]]="Online", 1, 0)/COUNTIFS(FACT_INCLUDES[Order ID], FACT_INCLUDES[[#This Row],[Order ID]])</f>
        <v>1</v>
      </c>
      <c r="X694" s="52">
        <v>626.32105503059074</v>
      </c>
      <c r="Y694" s="52">
        <v>565.07788031830091</v>
      </c>
      <c r="Z694" s="64">
        <f>IF(FACT_INCLUDES[[#This Row],[Order Type]]="Online", 1, 0)*FACT_INCLUDES[[#This Row],[Income]]</f>
        <v>927.17683590971535</v>
      </c>
    </row>
    <row r="695" spans="1:26" x14ac:dyDescent="0.3">
      <c r="A695" s="4">
        <v>2397</v>
      </c>
      <c r="B695" s="4">
        <v>1402</v>
      </c>
      <c r="C695" s="4">
        <v>31</v>
      </c>
      <c r="D695" s="58">
        <v>1</v>
      </c>
      <c r="E695" s="28">
        <f>VLOOKUP(FACT_INCLUDES[[#This Row],[Order ID]], ORDERS[], 2)</f>
        <v>40685.888786294643</v>
      </c>
      <c r="F695" s="28">
        <f>VLOOKUP(FACT_INCLUDES[[#This Row],[Order ID]], ORDERS[], 3)</f>
        <v>40685.888786294643</v>
      </c>
      <c r="G695" s="4" t="str">
        <f>VLOOKUP(FACT_INCLUDES[[#This Row],[Order ID]], ORDERS[], 4)</f>
        <v>In-Store</v>
      </c>
      <c r="H695" s="4" t="str">
        <f>VLOOKUP(FACT_INCLUDES[[#This Row],[Order ID]], ORDERS[], 5)</f>
        <v>GAB8459@gmail.com</v>
      </c>
      <c r="I695" s="4">
        <f>VLOOKUP(FACT_INCLUDES[[#This Row],[Order ID]], ORDERS[], 6)</f>
        <v>29</v>
      </c>
      <c r="J695" s="54">
        <f>VLOOKUP(FACT_INCLUDES[[#This Row],[Order ID]], ORDERS[], 7)</f>
        <v>0</v>
      </c>
      <c r="K695" s="33">
        <v>0</v>
      </c>
      <c r="L695" s="4">
        <f>VLOOKUP(FACT_INCLUDES[[#This Row],[DW Version]], VERSIONS[], 2)</f>
        <v>3</v>
      </c>
      <c r="M695" s="4">
        <f>VLOOKUP(FACT_INCLUDES[[#This Row],[DW Version]], VERSIONS[], 3)</f>
        <v>6.5</v>
      </c>
      <c r="N695" s="4" t="str">
        <f>VLOOKUP(FACT_INCLUDES[[#This Row],[DW Version]], VERSIONS[], 4)</f>
        <v>black</v>
      </c>
      <c r="O695" s="51">
        <f>VLOOKUP(FACT_INCLUDES[[#This Row],[DW Version]], VERSIONS[], 5)</f>
        <v>200.60597123196871</v>
      </c>
      <c r="P695" s="4" t="str">
        <f>VLOOKUP(FACT_INCLUDES[[#This Row],[DW Version]], VERSIONS[], 6)</f>
        <v>Dri-FIT Shirt</v>
      </c>
      <c r="Q695" s="4" t="str">
        <f>VLOOKUP(FACT_INCLUDES[[#This Row],[DW Version]], VERSIONS[], 7)</f>
        <v>Apparel</v>
      </c>
      <c r="R695" s="51">
        <f>FACT_INCLUDES[[#This Row],[Version Price]]*FACT_INCLUDES[[#This Row],[Quantity]]</f>
        <v>200.60597123196871</v>
      </c>
      <c r="S695" s="51">
        <f>FACT_INCLUDES[[#This Row],[Amount]]*(1-FACT_INCLUDES[[#This Row],[Order Discount]])</f>
        <v>200.60597123196871</v>
      </c>
      <c r="T695" s="51">
        <f t="shared" si="10"/>
        <v>200.60597123196871</v>
      </c>
      <c r="U695" s="57">
        <f>FACT_INCLUDES[[#This Row],[Income]]/FACT_INCLUDES[[#This Row],[Total Order Income]]</f>
        <v>1</v>
      </c>
      <c r="V695" s="33">
        <f>IF(FACT_INCLUDES[[#This Row],[Order Gap]]&gt;10, 1, 0)/COUNTIFS(FACT_INCLUDES[Order ID], FACT_INCLUDES[[#This Row],[Order ID]])</f>
        <v>0</v>
      </c>
      <c r="W695" s="33">
        <f>IF(FACT_INCLUDES[[#This Row],[Order Type]]="Online", 1, 0)/COUNTIFS(FACT_INCLUDES[Order ID], FACT_INCLUDES[[#This Row],[Order ID]])</f>
        <v>0</v>
      </c>
      <c r="X695" s="52">
        <v>626.32105503059074</v>
      </c>
      <c r="Y695" s="52">
        <v>565.07788031830091</v>
      </c>
      <c r="Z695" s="64">
        <f>IF(FACT_INCLUDES[[#This Row],[Order Type]]="Online", 1, 0)*FACT_INCLUDES[[#This Row],[Income]]</f>
        <v>0</v>
      </c>
    </row>
    <row r="696" spans="1:26" x14ac:dyDescent="0.3">
      <c r="A696" s="4">
        <v>2407</v>
      </c>
      <c r="B696" s="4">
        <v>1412</v>
      </c>
      <c r="C696" s="4">
        <v>366</v>
      </c>
      <c r="D696" s="58">
        <v>1</v>
      </c>
      <c r="E696" s="28">
        <f>VLOOKUP(FACT_INCLUDES[[#This Row],[Order ID]], ORDERS[], 2)</f>
        <v>40631.881064863788</v>
      </c>
      <c r="F696" s="28">
        <f>VLOOKUP(FACT_INCLUDES[[#This Row],[Order ID]], ORDERS[], 3)</f>
        <v>40631.881064863788</v>
      </c>
      <c r="G696" s="4" t="str">
        <f>VLOOKUP(FACT_INCLUDES[[#This Row],[Order ID]], ORDERS[], 4)</f>
        <v>In-Store</v>
      </c>
      <c r="H696" s="4" t="str">
        <f>VLOOKUP(FACT_INCLUDES[[#This Row],[Order ID]], ORDERS[], 5)</f>
        <v>ALG4925@gmail.com</v>
      </c>
      <c r="I696" s="4">
        <f>VLOOKUP(FACT_INCLUDES[[#This Row],[Order ID]], ORDERS[], 6)</f>
        <v>33</v>
      </c>
      <c r="J696" s="54">
        <f>VLOOKUP(FACT_INCLUDES[[#This Row],[Order ID]], ORDERS[], 7)</f>
        <v>0</v>
      </c>
      <c r="K696" s="33">
        <v>0</v>
      </c>
      <c r="L696" s="4">
        <f>VLOOKUP(FACT_INCLUDES[[#This Row],[DW Version]], VERSIONS[], 2)</f>
        <v>37</v>
      </c>
      <c r="M696" s="4">
        <f>VLOOKUP(FACT_INCLUDES[[#This Row],[DW Version]], VERSIONS[], 3)</f>
        <v>5.5</v>
      </c>
      <c r="N696" s="4" t="str">
        <f>VLOOKUP(FACT_INCLUDES[[#This Row],[DW Version]], VERSIONS[], 4)</f>
        <v>black</v>
      </c>
      <c r="O696" s="51">
        <f>VLOOKUP(FACT_INCLUDES[[#This Row],[DW Version]], VERSIONS[], 5)</f>
        <v>215.52053956744146</v>
      </c>
      <c r="P696" s="4" t="str">
        <f>VLOOKUP(FACT_INCLUDES[[#This Row],[DW Version]], VERSIONS[], 6)</f>
        <v>Air Zoom Winflo</v>
      </c>
      <c r="Q696" s="4" t="str">
        <f>VLOOKUP(FACT_INCLUDES[[#This Row],[DW Version]], VERSIONS[], 7)</f>
        <v>Shoe</v>
      </c>
      <c r="R696" s="51">
        <f>FACT_INCLUDES[[#This Row],[Version Price]]*FACT_INCLUDES[[#This Row],[Quantity]]</f>
        <v>215.52053956744146</v>
      </c>
      <c r="S696" s="51">
        <f>FACT_INCLUDES[[#This Row],[Amount]]*(1-FACT_INCLUDES[[#This Row],[Order Discount]])</f>
        <v>215.52053956744146</v>
      </c>
      <c r="T696" s="51">
        <f t="shared" si="10"/>
        <v>215.52053956744146</v>
      </c>
      <c r="U696" s="57">
        <f>FACT_INCLUDES[[#This Row],[Income]]/FACT_INCLUDES[[#This Row],[Total Order Income]]</f>
        <v>1</v>
      </c>
      <c r="V696" s="33">
        <f>IF(FACT_INCLUDES[[#This Row],[Order Gap]]&gt;10, 1, 0)/COUNTIFS(FACT_INCLUDES[Order ID], FACT_INCLUDES[[#This Row],[Order ID]])</f>
        <v>0</v>
      </c>
      <c r="W696" s="33">
        <f>IF(FACT_INCLUDES[[#This Row],[Order Type]]="Online", 1, 0)/COUNTIFS(FACT_INCLUDES[Order ID], FACT_INCLUDES[[#This Row],[Order ID]])</f>
        <v>0</v>
      </c>
      <c r="X696" s="52">
        <v>626.32105503059074</v>
      </c>
      <c r="Y696" s="52">
        <v>565.07788031830091</v>
      </c>
      <c r="Z696" s="64">
        <f>IF(FACT_INCLUDES[[#This Row],[Order Type]]="Online", 1, 0)*FACT_INCLUDES[[#This Row],[Income]]</f>
        <v>0</v>
      </c>
    </row>
    <row r="697" spans="1:26" x14ac:dyDescent="0.3">
      <c r="A697" s="4">
        <v>2408</v>
      </c>
      <c r="B697" s="4">
        <v>1413</v>
      </c>
      <c r="C697" s="4">
        <v>683</v>
      </c>
      <c r="D697" s="58">
        <v>2</v>
      </c>
      <c r="E697" s="28">
        <f>VLOOKUP(FACT_INCLUDES[[#This Row],[Order ID]], ORDERS[], 2)</f>
        <v>40870.502402765713</v>
      </c>
      <c r="F697" s="28">
        <f>VLOOKUP(FACT_INCLUDES[[#This Row],[Order ID]], ORDERS[], 3)</f>
        <v>40870.502402765713</v>
      </c>
      <c r="G697" s="4" t="str">
        <f>VLOOKUP(FACT_INCLUDES[[#This Row],[Order ID]], ORDERS[], 4)</f>
        <v>In-Store</v>
      </c>
      <c r="H697" s="4" t="str">
        <f>VLOOKUP(FACT_INCLUDES[[#This Row],[Order ID]], ORDERS[], 5)</f>
        <v>ZMT7789@gmail.com</v>
      </c>
      <c r="I697" s="4">
        <f>VLOOKUP(FACT_INCLUDES[[#This Row],[Order ID]], ORDERS[], 6)</f>
        <v>19</v>
      </c>
      <c r="J697" s="54">
        <f>VLOOKUP(FACT_INCLUDES[[#This Row],[Order ID]], ORDERS[], 7)</f>
        <v>0</v>
      </c>
      <c r="K697" s="33">
        <v>0</v>
      </c>
      <c r="L697" s="4">
        <f>VLOOKUP(FACT_INCLUDES[[#This Row],[DW Version]], VERSIONS[], 2)</f>
        <v>69</v>
      </c>
      <c r="M697" s="4">
        <f>VLOOKUP(FACT_INCLUDES[[#This Row],[DW Version]], VERSIONS[], 3)</f>
        <v>5.5</v>
      </c>
      <c r="N697" s="4" t="str">
        <f>VLOOKUP(FACT_INCLUDES[[#This Row],[DW Version]], VERSIONS[], 4)</f>
        <v>red</v>
      </c>
      <c r="O697" s="51">
        <f>VLOOKUP(FACT_INCLUDES[[#This Row],[DW Version]], VERSIONS[], 5)</f>
        <v>94.015786433677818</v>
      </c>
      <c r="P697" s="4" t="str">
        <f>VLOOKUP(FACT_INCLUDES[[#This Row],[DW Version]], VERSIONS[], 6)</f>
        <v>Mercurial Vapor</v>
      </c>
      <c r="Q697" s="4" t="str">
        <f>VLOOKUP(FACT_INCLUDES[[#This Row],[DW Version]], VERSIONS[], 7)</f>
        <v>Shoe</v>
      </c>
      <c r="R697" s="51">
        <f>FACT_INCLUDES[[#This Row],[Version Price]]*FACT_INCLUDES[[#This Row],[Quantity]]</f>
        <v>188.03157286735564</v>
      </c>
      <c r="S697" s="51">
        <f>FACT_INCLUDES[[#This Row],[Amount]]*(1-FACT_INCLUDES[[#This Row],[Order Discount]])</f>
        <v>188.03157286735564</v>
      </c>
      <c r="T697" s="51">
        <f t="shared" si="10"/>
        <v>188.03157286735564</v>
      </c>
      <c r="U697" s="57">
        <f>FACT_INCLUDES[[#This Row],[Income]]/FACT_INCLUDES[[#This Row],[Total Order Income]]</f>
        <v>1</v>
      </c>
      <c r="V697" s="33">
        <f>IF(FACT_INCLUDES[[#This Row],[Order Gap]]&gt;10, 1, 0)/COUNTIFS(FACT_INCLUDES[Order ID], FACT_INCLUDES[[#This Row],[Order ID]])</f>
        <v>0</v>
      </c>
      <c r="W697" s="33">
        <f>IF(FACT_INCLUDES[[#This Row],[Order Type]]="Online", 1, 0)/COUNTIFS(FACT_INCLUDES[Order ID], FACT_INCLUDES[[#This Row],[Order ID]])</f>
        <v>0</v>
      </c>
      <c r="X697" s="52">
        <v>626.32105503059074</v>
      </c>
      <c r="Y697" s="52">
        <v>565.07788031830091</v>
      </c>
      <c r="Z697" s="64">
        <f>IF(FACT_INCLUDES[[#This Row],[Order Type]]="Online", 1, 0)*FACT_INCLUDES[[#This Row],[Income]]</f>
        <v>0</v>
      </c>
    </row>
    <row r="698" spans="1:26" x14ac:dyDescent="0.3">
      <c r="A698" s="4">
        <v>2412</v>
      </c>
      <c r="B698" s="4">
        <v>1417</v>
      </c>
      <c r="C698" s="4">
        <v>727</v>
      </c>
      <c r="D698" s="58">
        <v>5</v>
      </c>
      <c r="E698" s="28">
        <f>VLOOKUP(FACT_INCLUDES[[#This Row],[Order ID]], ORDERS[], 2)</f>
        <v>40656.410737068371</v>
      </c>
      <c r="F698" s="28">
        <f>VLOOKUP(FACT_INCLUDES[[#This Row],[Order ID]], ORDERS[], 3)</f>
        <v>40665.410737068371</v>
      </c>
      <c r="G698" s="4" t="str">
        <f>VLOOKUP(FACT_INCLUDES[[#This Row],[Order ID]], ORDERS[], 4)</f>
        <v>Online</v>
      </c>
      <c r="H698" s="4" t="str">
        <f>VLOOKUP(FACT_INCLUDES[[#This Row],[Order ID]], ORDERS[], 5)</f>
        <v>WMQ8271@gmail.com</v>
      </c>
      <c r="I698" s="4">
        <f>VLOOKUP(FACT_INCLUDES[[#This Row],[Order ID]], ORDERS[], 6)</f>
        <v>0</v>
      </c>
      <c r="J698" s="54">
        <f>VLOOKUP(FACT_INCLUDES[[#This Row],[Order ID]], ORDERS[], 7)</f>
        <v>0</v>
      </c>
      <c r="K698" s="33">
        <v>9</v>
      </c>
      <c r="L698" s="4">
        <f>VLOOKUP(FACT_INCLUDES[[#This Row],[DW Version]], VERSIONS[], 2)</f>
        <v>74</v>
      </c>
      <c r="M698" s="4">
        <f>VLOOKUP(FACT_INCLUDES[[#This Row],[DW Version]], VERSIONS[], 3)</f>
        <v>9.5</v>
      </c>
      <c r="N698" s="4" t="str">
        <f>VLOOKUP(FACT_INCLUDES[[#This Row],[DW Version]], VERSIONS[], 4)</f>
        <v>black</v>
      </c>
      <c r="O698" s="51">
        <f>VLOOKUP(FACT_INCLUDES[[#This Row],[DW Version]], VERSIONS[], 5)</f>
        <v>83.670002254253063</v>
      </c>
      <c r="P698" s="4" t="str">
        <f>VLOOKUP(FACT_INCLUDES[[#This Row],[DW Version]], VERSIONS[], 6)</f>
        <v>Nike Soccer Ball</v>
      </c>
      <c r="Q698" s="4" t="str">
        <f>VLOOKUP(FACT_INCLUDES[[#This Row],[DW Version]], VERSIONS[], 7)</f>
        <v>Sport Equipment</v>
      </c>
      <c r="R698" s="51">
        <f>FACT_INCLUDES[[#This Row],[Version Price]]*FACT_INCLUDES[[#This Row],[Quantity]]</f>
        <v>418.35001127126532</v>
      </c>
      <c r="S698" s="51">
        <f>FACT_INCLUDES[[#This Row],[Amount]]*(1-FACT_INCLUDES[[#This Row],[Order Discount]])</f>
        <v>418.35001127126532</v>
      </c>
      <c r="T698" s="51">
        <f t="shared" si="10"/>
        <v>418.35001127126532</v>
      </c>
      <c r="U698" s="57">
        <f>FACT_INCLUDES[[#This Row],[Income]]/FACT_INCLUDES[[#This Row],[Total Order Income]]</f>
        <v>1</v>
      </c>
      <c r="V698" s="33">
        <f>IF(FACT_INCLUDES[[#This Row],[Order Gap]]&gt;10, 1, 0)/COUNTIFS(FACT_INCLUDES[Order ID], FACT_INCLUDES[[#This Row],[Order ID]])</f>
        <v>0</v>
      </c>
      <c r="W698" s="33">
        <f>IF(FACT_INCLUDES[[#This Row],[Order Type]]="Online", 1, 0)/COUNTIFS(FACT_INCLUDES[Order ID], FACT_INCLUDES[[#This Row],[Order ID]])</f>
        <v>1</v>
      </c>
      <c r="X698" s="52">
        <v>626.32105503059074</v>
      </c>
      <c r="Y698" s="52">
        <v>565.07788031830091</v>
      </c>
      <c r="Z698" s="64">
        <f>IF(FACT_INCLUDES[[#This Row],[Order Type]]="Online", 1, 0)*FACT_INCLUDES[[#This Row],[Income]]</f>
        <v>418.35001127126532</v>
      </c>
    </row>
    <row r="699" spans="1:26" x14ac:dyDescent="0.3">
      <c r="A699" s="4">
        <v>2422</v>
      </c>
      <c r="B699" s="4">
        <v>1427</v>
      </c>
      <c r="C699" s="4">
        <v>215</v>
      </c>
      <c r="D699" s="58">
        <v>4</v>
      </c>
      <c r="E699" s="28">
        <f>VLOOKUP(FACT_INCLUDES[[#This Row],[Order ID]], ORDERS[], 2)</f>
        <v>40737.978728947863</v>
      </c>
      <c r="F699" s="28">
        <f>VLOOKUP(FACT_INCLUDES[[#This Row],[Order ID]], ORDERS[], 3)</f>
        <v>40737.978728947863</v>
      </c>
      <c r="G699" s="4" t="str">
        <f>VLOOKUP(FACT_INCLUDES[[#This Row],[Order ID]], ORDERS[], 4)</f>
        <v>In-Store</v>
      </c>
      <c r="H699" s="4" t="str">
        <f>VLOOKUP(FACT_INCLUDES[[#This Row],[Order ID]], ORDERS[], 5)</f>
        <v>RRO7454@gmail.com</v>
      </c>
      <c r="I699" s="4">
        <f>VLOOKUP(FACT_INCLUDES[[#This Row],[Order ID]], ORDERS[], 6)</f>
        <v>10</v>
      </c>
      <c r="J699" s="54">
        <f>VLOOKUP(FACT_INCLUDES[[#This Row],[Order ID]], ORDERS[], 7)</f>
        <v>0</v>
      </c>
      <c r="K699" s="33">
        <v>0</v>
      </c>
      <c r="L699" s="4">
        <f>VLOOKUP(FACT_INCLUDES[[#This Row],[DW Version]], VERSIONS[], 2)</f>
        <v>21</v>
      </c>
      <c r="M699" s="4">
        <f>VLOOKUP(FACT_INCLUDES[[#This Row],[DW Version]], VERSIONS[], 3)</f>
        <v>11.5</v>
      </c>
      <c r="N699" s="4" t="str">
        <f>VLOOKUP(FACT_INCLUDES[[#This Row],[DW Version]], VERSIONS[], 4)</f>
        <v>black</v>
      </c>
      <c r="O699" s="51">
        <f>VLOOKUP(FACT_INCLUDES[[#This Row],[DW Version]], VERSIONS[], 5)</f>
        <v>194.71910420992393</v>
      </c>
      <c r="P699" s="4" t="str">
        <f>VLOOKUP(FACT_INCLUDES[[#This Row],[DW Version]], VERSIONS[], 6)</f>
        <v>Huarache</v>
      </c>
      <c r="Q699" s="4" t="str">
        <f>VLOOKUP(FACT_INCLUDES[[#This Row],[DW Version]], VERSIONS[], 7)</f>
        <v>Shoe</v>
      </c>
      <c r="R699" s="51">
        <f>FACT_INCLUDES[[#This Row],[Version Price]]*FACT_INCLUDES[[#This Row],[Quantity]]</f>
        <v>778.87641683969571</v>
      </c>
      <c r="S699" s="51">
        <f>FACT_INCLUDES[[#This Row],[Amount]]*(1-FACT_INCLUDES[[#This Row],[Order Discount]])</f>
        <v>778.87641683969571</v>
      </c>
      <c r="T699" s="51">
        <f t="shared" si="10"/>
        <v>778.87641683969571</v>
      </c>
      <c r="U699" s="57">
        <f>FACT_INCLUDES[[#This Row],[Income]]/FACT_INCLUDES[[#This Row],[Total Order Income]]</f>
        <v>1</v>
      </c>
      <c r="V699" s="33">
        <f>IF(FACT_INCLUDES[[#This Row],[Order Gap]]&gt;10, 1, 0)/COUNTIFS(FACT_INCLUDES[Order ID], FACT_INCLUDES[[#This Row],[Order ID]])</f>
        <v>0</v>
      </c>
      <c r="W699" s="33">
        <f>IF(FACT_INCLUDES[[#This Row],[Order Type]]="Online", 1, 0)/COUNTIFS(FACT_INCLUDES[Order ID], FACT_INCLUDES[[#This Row],[Order ID]])</f>
        <v>0</v>
      </c>
      <c r="X699" s="52">
        <v>626.32105503059074</v>
      </c>
      <c r="Y699" s="52">
        <v>565.07788031830091</v>
      </c>
      <c r="Z699" s="64">
        <f>IF(FACT_INCLUDES[[#This Row],[Order Type]]="Online", 1, 0)*FACT_INCLUDES[[#This Row],[Income]]</f>
        <v>0</v>
      </c>
    </row>
    <row r="700" spans="1:26" x14ac:dyDescent="0.3">
      <c r="A700" s="4">
        <v>2450</v>
      </c>
      <c r="B700" s="4">
        <v>1455</v>
      </c>
      <c r="C700" s="4">
        <v>48</v>
      </c>
      <c r="D700" s="58">
        <v>2</v>
      </c>
      <c r="E700" s="28">
        <f>VLOOKUP(FACT_INCLUDES[[#This Row],[Order ID]], ORDERS[], 2)</f>
        <v>40570.471477580482</v>
      </c>
      <c r="F700" s="28">
        <f>VLOOKUP(FACT_INCLUDES[[#This Row],[Order ID]], ORDERS[], 3)</f>
        <v>40583.471477580482</v>
      </c>
      <c r="G700" s="4" t="str">
        <f>VLOOKUP(FACT_INCLUDES[[#This Row],[Order ID]], ORDERS[], 4)</f>
        <v>Online</v>
      </c>
      <c r="H700" s="4" t="str">
        <f>VLOOKUP(FACT_INCLUDES[[#This Row],[Order ID]], ORDERS[], 5)</f>
        <v>FXG8430@gmail.com</v>
      </c>
      <c r="I700" s="4">
        <f>VLOOKUP(FACT_INCLUDES[[#This Row],[Order ID]], ORDERS[], 6)</f>
        <v>0</v>
      </c>
      <c r="J700" s="54">
        <f>VLOOKUP(FACT_INCLUDES[[#This Row],[Order ID]], ORDERS[], 7)</f>
        <v>0</v>
      </c>
      <c r="K700" s="33">
        <v>13</v>
      </c>
      <c r="L700" s="4">
        <f>VLOOKUP(FACT_INCLUDES[[#This Row],[DW Version]], VERSIONS[], 2)</f>
        <v>5</v>
      </c>
      <c r="M700" s="4">
        <f>VLOOKUP(FACT_INCLUDES[[#This Row],[DW Version]], VERSIONS[], 3)</f>
        <v>4</v>
      </c>
      <c r="N700" s="4" t="str">
        <f>VLOOKUP(FACT_INCLUDES[[#This Row],[DW Version]], VERSIONS[], 4)</f>
        <v>white</v>
      </c>
      <c r="O700" s="51">
        <f>VLOOKUP(FACT_INCLUDES[[#This Row],[DW Version]], VERSIONS[], 5)</f>
        <v>174.18212509773977</v>
      </c>
      <c r="P700" s="4" t="str">
        <f>VLOOKUP(FACT_INCLUDES[[#This Row],[DW Version]], VERSIONS[], 6)</f>
        <v>Nike Football</v>
      </c>
      <c r="Q700" s="4" t="str">
        <f>VLOOKUP(FACT_INCLUDES[[#This Row],[DW Version]], VERSIONS[], 7)</f>
        <v>Sport Equipment</v>
      </c>
      <c r="R700" s="51">
        <f>FACT_INCLUDES[[#This Row],[Version Price]]*FACT_INCLUDES[[#This Row],[Quantity]]</f>
        <v>348.36425019547954</v>
      </c>
      <c r="S700" s="51">
        <f>FACT_INCLUDES[[#This Row],[Amount]]*(1-FACT_INCLUDES[[#This Row],[Order Discount]])</f>
        <v>348.36425019547954</v>
      </c>
      <c r="T700" s="51">
        <f t="shared" si="10"/>
        <v>348.36425019547954</v>
      </c>
      <c r="U700" s="57">
        <f>FACT_INCLUDES[[#This Row],[Income]]/FACT_INCLUDES[[#This Row],[Total Order Income]]</f>
        <v>1</v>
      </c>
      <c r="V700" s="33">
        <f>IF(FACT_INCLUDES[[#This Row],[Order Gap]]&gt;10, 1, 0)/COUNTIFS(FACT_INCLUDES[Order ID], FACT_INCLUDES[[#This Row],[Order ID]])</f>
        <v>1</v>
      </c>
      <c r="W700" s="33">
        <f>IF(FACT_INCLUDES[[#This Row],[Order Type]]="Online", 1, 0)/COUNTIFS(FACT_INCLUDES[Order ID], FACT_INCLUDES[[#This Row],[Order ID]])</f>
        <v>1</v>
      </c>
      <c r="X700" s="52">
        <v>626.32105503059074</v>
      </c>
      <c r="Y700" s="52">
        <v>565.07788031830091</v>
      </c>
      <c r="Z700" s="64">
        <f>IF(FACT_INCLUDES[[#This Row],[Order Type]]="Online", 1, 0)*FACT_INCLUDES[[#This Row],[Income]]</f>
        <v>348.36425019547954</v>
      </c>
    </row>
    <row r="701" spans="1:26" x14ac:dyDescent="0.3">
      <c r="A701" s="4">
        <v>2459</v>
      </c>
      <c r="B701" s="4">
        <v>1464</v>
      </c>
      <c r="C701" s="4">
        <v>809</v>
      </c>
      <c r="D701" s="58">
        <v>1</v>
      </c>
      <c r="E701" s="28">
        <f>VLOOKUP(FACT_INCLUDES[[#This Row],[Order ID]], ORDERS[], 2)</f>
        <v>40629.395160429849</v>
      </c>
      <c r="F701" s="28">
        <f>VLOOKUP(FACT_INCLUDES[[#This Row],[Order ID]], ORDERS[], 3)</f>
        <v>40629.395160429849</v>
      </c>
      <c r="G701" s="4" t="str">
        <f>VLOOKUP(FACT_INCLUDES[[#This Row],[Order ID]], ORDERS[], 4)</f>
        <v>In-Store</v>
      </c>
      <c r="H701" s="4" t="str">
        <f>VLOOKUP(FACT_INCLUDES[[#This Row],[Order ID]], ORDERS[], 5)</f>
        <v>KDJ3747@gmail.com</v>
      </c>
      <c r="I701" s="4">
        <f>VLOOKUP(FACT_INCLUDES[[#This Row],[Order ID]], ORDERS[], 6)</f>
        <v>29</v>
      </c>
      <c r="J701" s="54">
        <f>VLOOKUP(FACT_INCLUDES[[#This Row],[Order ID]], ORDERS[], 7)</f>
        <v>0</v>
      </c>
      <c r="K701" s="33">
        <v>0</v>
      </c>
      <c r="L701" s="4">
        <f>VLOOKUP(FACT_INCLUDES[[#This Row],[DW Version]], VERSIONS[], 2)</f>
        <v>82</v>
      </c>
      <c r="M701" s="4">
        <f>VLOOKUP(FACT_INCLUDES[[#This Row],[DW Version]], VERSIONS[], 3)</f>
        <v>9</v>
      </c>
      <c r="N701" s="4" t="str">
        <f>VLOOKUP(FACT_INCLUDES[[#This Row],[DW Version]], VERSIONS[], 4)</f>
        <v>black</v>
      </c>
      <c r="O701" s="51">
        <f>VLOOKUP(FACT_INCLUDES[[#This Row],[DW Version]], VERSIONS[], 5)</f>
        <v>72.993987374845887</v>
      </c>
      <c r="P701" s="4" t="str">
        <f>VLOOKUP(FACT_INCLUDES[[#This Row],[DW Version]], VERSIONS[], 6)</f>
        <v>Flex 2-in-1 Shorts</v>
      </c>
      <c r="Q701" s="4" t="str">
        <f>VLOOKUP(FACT_INCLUDES[[#This Row],[DW Version]], VERSIONS[], 7)</f>
        <v>Apparel</v>
      </c>
      <c r="R701" s="51">
        <f>FACT_INCLUDES[[#This Row],[Version Price]]*FACT_INCLUDES[[#This Row],[Quantity]]</f>
        <v>72.993987374845887</v>
      </c>
      <c r="S701" s="51">
        <f>FACT_INCLUDES[[#This Row],[Amount]]*(1-FACT_INCLUDES[[#This Row],[Order Discount]])</f>
        <v>72.993987374845887</v>
      </c>
      <c r="T701" s="51">
        <f t="shared" si="10"/>
        <v>72.993987374845887</v>
      </c>
      <c r="U701" s="57">
        <f>FACT_INCLUDES[[#This Row],[Income]]/FACT_INCLUDES[[#This Row],[Total Order Income]]</f>
        <v>1</v>
      </c>
      <c r="V701" s="33">
        <f>IF(FACT_INCLUDES[[#This Row],[Order Gap]]&gt;10, 1, 0)/COUNTIFS(FACT_INCLUDES[Order ID], FACT_INCLUDES[[#This Row],[Order ID]])</f>
        <v>0</v>
      </c>
      <c r="W701" s="33">
        <f>IF(FACT_INCLUDES[[#This Row],[Order Type]]="Online", 1, 0)/COUNTIFS(FACT_INCLUDES[Order ID], FACT_INCLUDES[[#This Row],[Order ID]])</f>
        <v>0</v>
      </c>
      <c r="X701" s="52">
        <v>626.32105503059074</v>
      </c>
      <c r="Y701" s="52">
        <v>565.07788031830091</v>
      </c>
      <c r="Z701" s="64">
        <f>IF(FACT_INCLUDES[[#This Row],[Order Type]]="Online", 1, 0)*FACT_INCLUDES[[#This Row],[Income]]</f>
        <v>0</v>
      </c>
    </row>
    <row r="702" spans="1:26" x14ac:dyDescent="0.3">
      <c r="A702" s="4">
        <v>2467</v>
      </c>
      <c r="B702" s="4">
        <v>1472</v>
      </c>
      <c r="C702" s="4">
        <v>798</v>
      </c>
      <c r="D702" s="58">
        <v>1</v>
      </c>
      <c r="E702" s="28">
        <f>VLOOKUP(FACT_INCLUDES[[#This Row],[Order ID]], ORDERS[], 2)</f>
        <v>40719.035593547975</v>
      </c>
      <c r="F702" s="28">
        <f>VLOOKUP(FACT_INCLUDES[[#This Row],[Order ID]], ORDERS[], 3)</f>
        <v>40719.035593547975</v>
      </c>
      <c r="G702" s="4" t="str">
        <f>VLOOKUP(FACT_INCLUDES[[#This Row],[Order ID]], ORDERS[], 4)</f>
        <v>In-Store</v>
      </c>
      <c r="H702" s="4" t="str">
        <f>VLOOKUP(FACT_INCLUDES[[#This Row],[Order ID]], ORDERS[], 5)</f>
        <v>ZLD5831@gmail.com</v>
      </c>
      <c r="I702" s="4">
        <f>VLOOKUP(FACT_INCLUDES[[#This Row],[Order ID]], ORDERS[], 6)</f>
        <v>20</v>
      </c>
      <c r="J702" s="54">
        <f>VLOOKUP(FACT_INCLUDES[[#This Row],[Order ID]], ORDERS[], 7)</f>
        <v>0</v>
      </c>
      <c r="K702" s="33">
        <v>0</v>
      </c>
      <c r="L702" s="4">
        <f>VLOOKUP(FACT_INCLUDES[[#This Row],[DW Version]], VERSIONS[], 2)</f>
        <v>81</v>
      </c>
      <c r="M702" s="4">
        <f>VLOOKUP(FACT_INCLUDES[[#This Row],[DW Version]], VERSIONS[], 3)</f>
        <v>9</v>
      </c>
      <c r="N702" s="4" t="str">
        <f>VLOOKUP(FACT_INCLUDES[[#This Row],[DW Version]], VERSIONS[], 4)</f>
        <v>white</v>
      </c>
      <c r="O702" s="51">
        <f>VLOOKUP(FACT_INCLUDES[[#This Row],[DW Version]], VERSIONS[], 5)</f>
        <v>348.89553872044712</v>
      </c>
      <c r="P702" s="4" t="str">
        <f>VLOOKUP(FACT_INCLUDES[[#This Row],[DW Version]], VERSIONS[], 6)</f>
        <v>Air Max Fusion</v>
      </c>
      <c r="Q702" s="4" t="str">
        <f>VLOOKUP(FACT_INCLUDES[[#This Row],[DW Version]], VERSIONS[], 7)</f>
        <v>Shoe</v>
      </c>
      <c r="R702" s="51">
        <f>FACT_INCLUDES[[#This Row],[Version Price]]*FACT_INCLUDES[[#This Row],[Quantity]]</f>
        <v>348.89553872044712</v>
      </c>
      <c r="S702" s="51">
        <f>FACT_INCLUDES[[#This Row],[Amount]]*(1-FACT_INCLUDES[[#This Row],[Order Discount]])</f>
        <v>348.89553872044712</v>
      </c>
      <c r="T702" s="51">
        <f t="shared" si="10"/>
        <v>348.89553872044712</v>
      </c>
      <c r="U702" s="57">
        <f>FACT_INCLUDES[[#This Row],[Income]]/FACT_INCLUDES[[#This Row],[Total Order Income]]</f>
        <v>1</v>
      </c>
      <c r="V702" s="33">
        <f>IF(FACT_INCLUDES[[#This Row],[Order Gap]]&gt;10, 1, 0)/COUNTIFS(FACT_INCLUDES[Order ID], FACT_INCLUDES[[#This Row],[Order ID]])</f>
        <v>0</v>
      </c>
      <c r="W702" s="33">
        <f>IF(FACT_INCLUDES[[#This Row],[Order Type]]="Online", 1, 0)/COUNTIFS(FACT_INCLUDES[Order ID], FACT_INCLUDES[[#This Row],[Order ID]])</f>
        <v>0</v>
      </c>
      <c r="X702" s="52">
        <v>626.32105503059074</v>
      </c>
      <c r="Y702" s="52">
        <v>565.07788031830091</v>
      </c>
      <c r="Z702" s="64">
        <f>IF(FACT_INCLUDES[[#This Row],[Order Type]]="Online", 1, 0)*FACT_INCLUDES[[#This Row],[Income]]</f>
        <v>0</v>
      </c>
    </row>
    <row r="703" spans="1:26" x14ac:dyDescent="0.3">
      <c r="A703" s="4">
        <v>2475</v>
      </c>
      <c r="B703" s="4">
        <v>1480</v>
      </c>
      <c r="C703" s="4">
        <v>261</v>
      </c>
      <c r="D703" s="58">
        <v>2</v>
      </c>
      <c r="E703" s="28">
        <f>VLOOKUP(FACT_INCLUDES[[#This Row],[Order ID]], ORDERS[], 2)</f>
        <v>40736.947547271411</v>
      </c>
      <c r="F703" s="28">
        <f>VLOOKUP(FACT_INCLUDES[[#This Row],[Order ID]], ORDERS[], 3)</f>
        <v>40743.947547271411</v>
      </c>
      <c r="G703" s="4" t="str">
        <f>VLOOKUP(FACT_INCLUDES[[#This Row],[Order ID]], ORDERS[], 4)</f>
        <v>Online</v>
      </c>
      <c r="H703" s="4" t="str">
        <f>VLOOKUP(FACT_INCLUDES[[#This Row],[Order ID]], ORDERS[], 5)</f>
        <v>CQZ2376@gmail.com</v>
      </c>
      <c r="I703" s="4">
        <f>VLOOKUP(FACT_INCLUDES[[#This Row],[Order ID]], ORDERS[], 6)</f>
        <v>0</v>
      </c>
      <c r="J703" s="54">
        <f>VLOOKUP(FACT_INCLUDES[[#This Row],[Order ID]], ORDERS[], 7)</f>
        <v>0</v>
      </c>
      <c r="K703" s="33">
        <v>7</v>
      </c>
      <c r="L703" s="4">
        <f>VLOOKUP(FACT_INCLUDES[[#This Row],[DW Version]], VERSIONS[], 2)</f>
        <v>25</v>
      </c>
      <c r="M703" s="4">
        <f>VLOOKUP(FACT_INCLUDES[[#This Row],[DW Version]], VERSIONS[], 3)</f>
        <v>12</v>
      </c>
      <c r="N703" s="4" t="str">
        <f>VLOOKUP(FACT_INCLUDES[[#This Row],[DW Version]], VERSIONS[], 4)</f>
        <v>khaki</v>
      </c>
      <c r="O703" s="51">
        <f>VLOOKUP(FACT_INCLUDES[[#This Row],[DW Version]], VERSIONS[], 5)</f>
        <v>287.76383125564132</v>
      </c>
      <c r="P703" s="4" t="str">
        <f>VLOOKUP(FACT_INCLUDES[[#This Row],[DW Version]], VERSIONS[], 6)</f>
        <v>Shox</v>
      </c>
      <c r="Q703" s="4" t="str">
        <f>VLOOKUP(FACT_INCLUDES[[#This Row],[DW Version]], VERSIONS[], 7)</f>
        <v>Shoe</v>
      </c>
      <c r="R703" s="51">
        <f>FACT_INCLUDES[[#This Row],[Version Price]]*FACT_INCLUDES[[#This Row],[Quantity]]</f>
        <v>575.52766251128264</v>
      </c>
      <c r="S703" s="51">
        <f>FACT_INCLUDES[[#This Row],[Amount]]*(1-FACT_INCLUDES[[#This Row],[Order Discount]])</f>
        <v>575.52766251128264</v>
      </c>
      <c r="T703" s="51">
        <f t="shared" si="10"/>
        <v>575.52766251128264</v>
      </c>
      <c r="U703" s="57">
        <f>FACT_INCLUDES[[#This Row],[Income]]/FACT_INCLUDES[[#This Row],[Total Order Income]]</f>
        <v>1</v>
      </c>
      <c r="V703" s="33">
        <f>IF(FACT_INCLUDES[[#This Row],[Order Gap]]&gt;10, 1, 0)/COUNTIFS(FACT_INCLUDES[Order ID], FACT_INCLUDES[[#This Row],[Order ID]])</f>
        <v>0</v>
      </c>
      <c r="W703" s="33">
        <f>IF(FACT_INCLUDES[[#This Row],[Order Type]]="Online", 1, 0)/COUNTIFS(FACT_INCLUDES[Order ID], FACT_INCLUDES[[#This Row],[Order ID]])</f>
        <v>1</v>
      </c>
      <c r="X703" s="52">
        <v>626.32105503059074</v>
      </c>
      <c r="Y703" s="52">
        <v>565.07788031830091</v>
      </c>
      <c r="Z703" s="64">
        <f>IF(FACT_INCLUDES[[#This Row],[Order Type]]="Online", 1, 0)*FACT_INCLUDES[[#This Row],[Income]]</f>
        <v>575.52766251128264</v>
      </c>
    </row>
    <row r="704" spans="1:26" x14ac:dyDescent="0.3">
      <c r="A704" s="4">
        <v>18</v>
      </c>
      <c r="B704" s="4">
        <v>8</v>
      </c>
      <c r="C704" s="4">
        <v>171</v>
      </c>
      <c r="D704" s="58">
        <v>5</v>
      </c>
      <c r="E704" s="28">
        <f>VLOOKUP(FACT_INCLUDES[[#This Row],[Order ID]], ORDERS[], 2)</f>
        <v>40941.956884077073</v>
      </c>
      <c r="F704" s="28">
        <f>VLOOKUP(FACT_INCLUDES[[#This Row],[Order ID]], ORDERS[], 3)</f>
        <v>40941.956884077073</v>
      </c>
      <c r="G704" s="4" t="str">
        <f>VLOOKUP(FACT_INCLUDES[[#This Row],[Order ID]], ORDERS[], 4)</f>
        <v>In-Store</v>
      </c>
      <c r="H704" s="4" t="str">
        <f>VLOOKUP(FACT_INCLUDES[[#This Row],[Order ID]], ORDERS[], 5)</f>
        <v>YAZ6170@gmail.com</v>
      </c>
      <c r="I704" s="4">
        <f>VLOOKUP(FACT_INCLUDES[[#This Row],[Order ID]], ORDERS[], 6)</f>
        <v>30</v>
      </c>
      <c r="J704" s="54">
        <f>VLOOKUP(FACT_INCLUDES[[#This Row],[Order ID]], ORDERS[], 7)</f>
        <v>0.05</v>
      </c>
      <c r="K704" s="33">
        <v>0</v>
      </c>
      <c r="L704" s="4">
        <f>VLOOKUP(FACT_INCLUDES[[#This Row],[DW Version]], VERSIONS[], 2)</f>
        <v>17</v>
      </c>
      <c r="M704" s="4">
        <f>VLOOKUP(FACT_INCLUDES[[#This Row],[DW Version]], VERSIONS[], 3)</f>
        <v>6.5</v>
      </c>
      <c r="N704" s="4" t="str">
        <f>VLOOKUP(FACT_INCLUDES[[#This Row],[DW Version]], VERSIONS[], 4)</f>
        <v>white</v>
      </c>
      <c r="O704" s="51">
        <f>VLOOKUP(FACT_INCLUDES[[#This Row],[DW Version]], VERSIONS[], 5)</f>
        <v>257.49640922256884</v>
      </c>
      <c r="P704" s="4" t="str">
        <f>VLOOKUP(FACT_INCLUDES[[#This Row],[DW Version]], VERSIONS[], 6)</f>
        <v>Free Run</v>
      </c>
      <c r="Q704" s="4" t="str">
        <f>VLOOKUP(FACT_INCLUDES[[#This Row],[DW Version]], VERSIONS[], 7)</f>
        <v>Shoe</v>
      </c>
      <c r="R704" s="51">
        <f>FACT_INCLUDES[[#This Row],[Version Price]]*FACT_INCLUDES[[#This Row],[Quantity]]</f>
        <v>1287.4820461128443</v>
      </c>
      <c r="S704" s="51">
        <f>FACT_INCLUDES[[#This Row],[Amount]]*(1-FACT_INCLUDES[[#This Row],[Order Discount]])</f>
        <v>1223.107943807202</v>
      </c>
      <c r="T704" s="51">
        <f t="shared" si="10"/>
        <v>1353.3989425119898</v>
      </c>
      <c r="U704" s="57">
        <f>FACT_INCLUDES[[#This Row],[Income]]/FACT_INCLUDES[[#This Row],[Total Order Income]]</f>
        <v>0.90373053013994531</v>
      </c>
      <c r="V704" s="33">
        <f>IF(FACT_INCLUDES[[#This Row],[Order Gap]]&gt;10, 1, 0)/COUNTIFS(FACT_INCLUDES[Order ID], FACT_INCLUDES[[#This Row],[Order ID]])</f>
        <v>0</v>
      </c>
      <c r="W704" s="33">
        <f>IF(FACT_INCLUDES[[#This Row],[Order Type]]="Online", 1, 0)/COUNTIFS(FACT_INCLUDES[Order ID], FACT_INCLUDES[[#This Row],[Order ID]])</f>
        <v>0</v>
      </c>
      <c r="X704" s="52">
        <v>667.72840254301116</v>
      </c>
      <c r="Y704" s="52">
        <v>617.49963172030073</v>
      </c>
      <c r="Z704" s="64">
        <f>IF(FACT_INCLUDES[[#This Row],[Order Type]]="Online", 1, 0)*FACT_INCLUDES[[#This Row],[Income]]</f>
        <v>0</v>
      </c>
    </row>
    <row r="705" spans="1:26" x14ac:dyDescent="0.3">
      <c r="A705" s="4">
        <v>19</v>
      </c>
      <c r="B705" s="4">
        <v>8</v>
      </c>
      <c r="C705" s="4">
        <v>536</v>
      </c>
      <c r="D705" s="58">
        <v>4</v>
      </c>
      <c r="E705" s="28">
        <f>VLOOKUP(FACT_INCLUDES[[#This Row],[Order ID]], ORDERS[], 2)</f>
        <v>40941.956884077073</v>
      </c>
      <c r="F705" s="28">
        <f>VLOOKUP(FACT_INCLUDES[[#This Row],[Order ID]], ORDERS[], 3)</f>
        <v>40941.956884077073</v>
      </c>
      <c r="G705" s="4" t="str">
        <f>VLOOKUP(FACT_INCLUDES[[#This Row],[Order ID]], ORDERS[], 4)</f>
        <v>In-Store</v>
      </c>
      <c r="H705" s="4" t="str">
        <f>VLOOKUP(FACT_INCLUDES[[#This Row],[Order ID]], ORDERS[], 5)</f>
        <v>YAZ6170@gmail.com</v>
      </c>
      <c r="I705" s="4">
        <f>VLOOKUP(FACT_INCLUDES[[#This Row],[Order ID]], ORDERS[], 6)</f>
        <v>30</v>
      </c>
      <c r="J705" s="54">
        <f>VLOOKUP(FACT_INCLUDES[[#This Row],[Order ID]], ORDERS[], 7)</f>
        <v>0.05</v>
      </c>
      <c r="K705" s="33">
        <v>0</v>
      </c>
      <c r="L705" s="4">
        <f>VLOOKUP(FACT_INCLUDES[[#This Row],[DW Version]], VERSIONS[], 2)</f>
        <v>56</v>
      </c>
      <c r="M705" s="4">
        <f>VLOOKUP(FACT_INCLUDES[[#This Row],[DW Version]], VERSIONS[], 3)</f>
        <v>4.5</v>
      </c>
      <c r="N705" s="4" t="str">
        <f>VLOOKUP(FACT_INCLUDES[[#This Row],[DW Version]], VERSIONS[], 4)</f>
        <v>black</v>
      </c>
      <c r="O705" s="51">
        <f>VLOOKUP(FACT_INCLUDES[[#This Row],[DW Version]], VERSIONS[], 5)</f>
        <v>34.287104922312594</v>
      </c>
      <c r="P705" s="4" t="str">
        <f>VLOOKUP(FACT_INCLUDES[[#This Row],[DW Version]], VERSIONS[], 6)</f>
        <v>Nike Yoga Mat</v>
      </c>
      <c r="Q705" s="4" t="str">
        <f>VLOOKUP(FACT_INCLUDES[[#This Row],[DW Version]], VERSIONS[], 7)</f>
        <v>Sport Equipment</v>
      </c>
      <c r="R705" s="51">
        <f>FACT_INCLUDES[[#This Row],[Version Price]]*FACT_INCLUDES[[#This Row],[Quantity]]</f>
        <v>137.14841968925037</v>
      </c>
      <c r="S705" s="51">
        <f>FACT_INCLUDES[[#This Row],[Amount]]*(1-FACT_INCLUDES[[#This Row],[Order Discount]])</f>
        <v>130.29099870478785</v>
      </c>
      <c r="T705" s="51">
        <f t="shared" si="10"/>
        <v>1353.3989425119898</v>
      </c>
      <c r="U705" s="57">
        <f>FACT_INCLUDES[[#This Row],[Income]]/FACT_INCLUDES[[#This Row],[Total Order Income]]</f>
        <v>9.6269469860054663E-2</v>
      </c>
      <c r="V705" s="33">
        <f>IF(FACT_INCLUDES[[#This Row],[Order Gap]]&gt;10, 1, 0)/COUNTIFS(FACT_INCLUDES[Order ID], FACT_INCLUDES[[#This Row],[Order ID]])</f>
        <v>0</v>
      </c>
      <c r="W705" s="33">
        <f>IF(FACT_INCLUDES[[#This Row],[Order Type]]="Online", 1, 0)/COUNTIFS(FACT_INCLUDES[Order ID], FACT_INCLUDES[[#This Row],[Order ID]])</f>
        <v>0</v>
      </c>
      <c r="X705" s="52">
        <v>667.72840254301116</v>
      </c>
      <c r="Y705" s="52">
        <v>617.49963172030073</v>
      </c>
      <c r="Z705" s="64">
        <f>IF(FACT_INCLUDES[[#This Row],[Order Type]]="Online", 1, 0)*FACT_INCLUDES[[#This Row],[Income]]</f>
        <v>0</v>
      </c>
    </row>
    <row r="706" spans="1:26" x14ac:dyDescent="0.3">
      <c r="A706" s="4">
        <v>91</v>
      </c>
      <c r="B706" s="4">
        <v>41</v>
      </c>
      <c r="C706" s="4">
        <v>37</v>
      </c>
      <c r="D706" s="58">
        <v>2</v>
      </c>
      <c r="E706" s="28">
        <f>VLOOKUP(FACT_INCLUDES[[#This Row],[Order ID]], ORDERS[], 2)</f>
        <v>41177.128242644336</v>
      </c>
      <c r="F706" s="28">
        <f>VLOOKUP(FACT_INCLUDES[[#This Row],[Order ID]], ORDERS[], 3)</f>
        <v>41177.128242644336</v>
      </c>
      <c r="G706" s="4" t="str">
        <f>VLOOKUP(FACT_INCLUDES[[#This Row],[Order ID]], ORDERS[], 4)</f>
        <v>In-Store</v>
      </c>
      <c r="H706" s="4" t="str">
        <f>VLOOKUP(FACT_INCLUDES[[#This Row],[Order ID]], ORDERS[], 5)</f>
        <v>LFI8127@gmail.com</v>
      </c>
      <c r="I706" s="4">
        <f>VLOOKUP(FACT_INCLUDES[[#This Row],[Order ID]], ORDERS[], 6)</f>
        <v>8</v>
      </c>
      <c r="J706" s="54">
        <f>VLOOKUP(FACT_INCLUDES[[#This Row],[Order ID]], ORDERS[], 7)</f>
        <v>0</v>
      </c>
      <c r="K706" s="33">
        <v>0</v>
      </c>
      <c r="L706" s="4">
        <f>VLOOKUP(FACT_INCLUDES[[#This Row],[DW Version]], VERSIONS[], 2)</f>
        <v>4</v>
      </c>
      <c r="M706" s="4">
        <f>VLOOKUP(FACT_INCLUDES[[#This Row],[DW Version]], VERSIONS[], 3)</f>
        <v>5</v>
      </c>
      <c r="N706" s="4" t="str">
        <f>VLOOKUP(FACT_INCLUDES[[#This Row],[DW Version]], VERSIONS[], 4)</f>
        <v>black</v>
      </c>
      <c r="O706" s="51">
        <f>VLOOKUP(FACT_INCLUDES[[#This Row],[DW Version]], VERSIONS[], 5)</f>
        <v>127.02311847258264</v>
      </c>
      <c r="P706" s="4" t="str">
        <f>VLOOKUP(FACT_INCLUDES[[#This Row],[DW Version]], VERSIONS[], 6)</f>
        <v>Cortez</v>
      </c>
      <c r="Q706" s="4" t="str">
        <f>VLOOKUP(FACT_INCLUDES[[#This Row],[DW Version]], VERSIONS[], 7)</f>
        <v>Shoe</v>
      </c>
      <c r="R706" s="51">
        <f>FACT_INCLUDES[[#This Row],[Version Price]]*FACT_INCLUDES[[#This Row],[Quantity]]</f>
        <v>254.04623694516528</v>
      </c>
      <c r="S706" s="51">
        <f>FACT_INCLUDES[[#This Row],[Amount]]*(1-FACT_INCLUDES[[#This Row],[Order Discount]])</f>
        <v>254.04623694516528</v>
      </c>
      <c r="T706" s="51">
        <f t="shared" ref="T706:T769" si="11">SUMIFS(S:S, B:B, B706)</f>
        <v>1847.6396350214352</v>
      </c>
      <c r="U706" s="57">
        <f>FACT_INCLUDES[[#This Row],[Income]]/FACT_INCLUDES[[#This Row],[Total Order Income]]</f>
        <v>0.13749771986365619</v>
      </c>
      <c r="V706" s="33">
        <f>IF(FACT_INCLUDES[[#This Row],[Order Gap]]&gt;10, 1, 0)/COUNTIFS(FACT_INCLUDES[Order ID], FACT_INCLUDES[[#This Row],[Order ID]])</f>
        <v>0</v>
      </c>
      <c r="W706" s="33">
        <f>IF(FACT_INCLUDES[[#This Row],[Order Type]]="Online", 1, 0)/COUNTIFS(FACT_INCLUDES[Order ID], FACT_INCLUDES[[#This Row],[Order ID]])</f>
        <v>0</v>
      </c>
      <c r="X706" s="52">
        <v>667.72840254301116</v>
      </c>
      <c r="Y706" s="52">
        <v>617.49963172030073</v>
      </c>
      <c r="Z706" s="64">
        <f>IF(FACT_INCLUDES[[#This Row],[Order Type]]="Online", 1, 0)*FACT_INCLUDES[[#This Row],[Income]]</f>
        <v>0</v>
      </c>
    </row>
    <row r="707" spans="1:26" x14ac:dyDescent="0.3">
      <c r="A707" s="4">
        <v>92</v>
      </c>
      <c r="B707" s="4">
        <v>41</v>
      </c>
      <c r="C707" s="4">
        <v>55</v>
      </c>
      <c r="D707" s="58">
        <v>4</v>
      </c>
      <c r="E707" s="28">
        <f>VLOOKUP(FACT_INCLUDES[[#This Row],[Order ID]], ORDERS[], 2)</f>
        <v>41177.128242644336</v>
      </c>
      <c r="F707" s="28">
        <f>VLOOKUP(FACT_INCLUDES[[#This Row],[Order ID]], ORDERS[], 3)</f>
        <v>41177.128242644336</v>
      </c>
      <c r="G707" s="4" t="str">
        <f>VLOOKUP(FACT_INCLUDES[[#This Row],[Order ID]], ORDERS[], 4)</f>
        <v>In-Store</v>
      </c>
      <c r="H707" s="4" t="str">
        <f>VLOOKUP(FACT_INCLUDES[[#This Row],[Order ID]], ORDERS[], 5)</f>
        <v>LFI8127@gmail.com</v>
      </c>
      <c r="I707" s="4">
        <f>VLOOKUP(FACT_INCLUDES[[#This Row],[Order ID]], ORDERS[], 6)</f>
        <v>8</v>
      </c>
      <c r="J707" s="54">
        <f>VLOOKUP(FACT_INCLUDES[[#This Row],[Order ID]], ORDERS[], 7)</f>
        <v>0</v>
      </c>
      <c r="K707" s="33">
        <v>0</v>
      </c>
      <c r="L707" s="4">
        <f>VLOOKUP(FACT_INCLUDES[[#This Row],[DW Version]], VERSIONS[], 2)</f>
        <v>5</v>
      </c>
      <c r="M707" s="4">
        <f>VLOOKUP(FACT_INCLUDES[[#This Row],[DW Version]], VERSIONS[], 3)</f>
        <v>9.5</v>
      </c>
      <c r="N707" s="4" t="str">
        <f>VLOOKUP(FACT_INCLUDES[[#This Row],[DW Version]], VERSIONS[], 4)</f>
        <v>red</v>
      </c>
      <c r="O707" s="51">
        <f>VLOOKUP(FACT_INCLUDES[[#This Row],[DW Version]], VERSIONS[], 5)</f>
        <v>253.28812686019467</v>
      </c>
      <c r="P707" s="4" t="str">
        <f>VLOOKUP(FACT_INCLUDES[[#This Row],[DW Version]], VERSIONS[], 6)</f>
        <v>Nike Football</v>
      </c>
      <c r="Q707" s="4" t="str">
        <f>VLOOKUP(FACT_INCLUDES[[#This Row],[DW Version]], VERSIONS[], 7)</f>
        <v>Sport Equipment</v>
      </c>
      <c r="R707" s="51">
        <f>FACT_INCLUDES[[#This Row],[Version Price]]*FACT_INCLUDES[[#This Row],[Quantity]]</f>
        <v>1013.1525074407787</v>
      </c>
      <c r="S707" s="51">
        <f>FACT_INCLUDES[[#This Row],[Amount]]*(1-FACT_INCLUDES[[#This Row],[Order Discount]])</f>
        <v>1013.1525074407787</v>
      </c>
      <c r="T707" s="51">
        <f t="shared" si="11"/>
        <v>1847.6396350214352</v>
      </c>
      <c r="U707" s="57">
        <f>FACT_INCLUDES[[#This Row],[Income]]/FACT_INCLUDES[[#This Row],[Total Order Income]]</f>
        <v>0.54834962848641455</v>
      </c>
      <c r="V707" s="33">
        <f>IF(FACT_INCLUDES[[#This Row],[Order Gap]]&gt;10, 1, 0)/COUNTIFS(FACT_INCLUDES[Order ID], FACT_INCLUDES[[#This Row],[Order ID]])</f>
        <v>0</v>
      </c>
      <c r="W707" s="33">
        <f>IF(FACT_INCLUDES[[#This Row],[Order Type]]="Online", 1, 0)/COUNTIFS(FACT_INCLUDES[Order ID], FACT_INCLUDES[[#This Row],[Order ID]])</f>
        <v>0</v>
      </c>
      <c r="X707" s="52">
        <v>667.72840254301116</v>
      </c>
      <c r="Y707" s="52">
        <v>617.49963172030073</v>
      </c>
      <c r="Z707" s="64">
        <f>IF(FACT_INCLUDES[[#This Row],[Order Type]]="Online", 1, 0)*FACT_INCLUDES[[#This Row],[Income]]</f>
        <v>0</v>
      </c>
    </row>
    <row r="708" spans="1:26" x14ac:dyDescent="0.3">
      <c r="A708" s="4">
        <v>93</v>
      </c>
      <c r="B708" s="4">
        <v>41</v>
      </c>
      <c r="C708" s="4">
        <v>297</v>
      </c>
      <c r="D708" s="58">
        <v>3</v>
      </c>
      <c r="E708" s="28">
        <f>VLOOKUP(FACT_INCLUDES[[#This Row],[Order ID]], ORDERS[], 2)</f>
        <v>41177.128242644336</v>
      </c>
      <c r="F708" s="28">
        <f>VLOOKUP(FACT_INCLUDES[[#This Row],[Order ID]], ORDERS[], 3)</f>
        <v>41177.128242644336</v>
      </c>
      <c r="G708" s="4" t="str">
        <f>VLOOKUP(FACT_INCLUDES[[#This Row],[Order ID]], ORDERS[], 4)</f>
        <v>In-Store</v>
      </c>
      <c r="H708" s="4" t="str">
        <f>VLOOKUP(FACT_INCLUDES[[#This Row],[Order ID]], ORDERS[], 5)</f>
        <v>LFI8127@gmail.com</v>
      </c>
      <c r="I708" s="4">
        <f>VLOOKUP(FACT_INCLUDES[[#This Row],[Order ID]], ORDERS[], 6)</f>
        <v>8</v>
      </c>
      <c r="J708" s="54">
        <f>VLOOKUP(FACT_INCLUDES[[#This Row],[Order ID]], ORDERS[], 7)</f>
        <v>0</v>
      </c>
      <c r="K708" s="33">
        <v>0</v>
      </c>
      <c r="L708" s="4">
        <f>VLOOKUP(FACT_INCLUDES[[#This Row],[DW Version]], VERSIONS[], 2)</f>
        <v>29</v>
      </c>
      <c r="M708" s="4">
        <f>VLOOKUP(FACT_INCLUDES[[#This Row],[DW Version]], VERSIONS[], 3)</f>
        <v>12</v>
      </c>
      <c r="N708" s="4" t="str">
        <f>VLOOKUP(FACT_INCLUDES[[#This Row],[DW Version]], VERSIONS[], 4)</f>
        <v>black</v>
      </c>
      <c r="O708" s="51">
        <f>VLOOKUP(FACT_INCLUDES[[#This Row],[DW Version]], VERSIONS[], 5)</f>
        <v>110.61841826193293</v>
      </c>
      <c r="P708" s="4" t="str">
        <f>VLOOKUP(FACT_INCLUDES[[#This Row],[DW Version]], VERSIONS[], 6)</f>
        <v>Wildhorse</v>
      </c>
      <c r="Q708" s="4" t="str">
        <f>VLOOKUP(FACT_INCLUDES[[#This Row],[DW Version]], VERSIONS[], 7)</f>
        <v>Shoe</v>
      </c>
      <c r="R708" s="51">
        <f>FACT_INCLUDES[[#This Row],[Version Price]]*FACT_INCLUDES[[#This Row],[Quantity]]</f>
        <v>331.85525478579882</v>
      </c>
      <c r="S708" s="51">
        <f>FACT_INCLUDES[[#This Row],[Amount]]*(1-FACT_INCLUDES[[#This Row],[Order Discount]])</f>
        <v>331.85525478579882</v>
      </c>
      <c r="T708" s="51">
        <f t="shared" si="11"/>
        <v>1847.6396350214352</v>
      </c>
      <c r="U708" s="57">
        <f>FACT_INCLUDES[[#This Row],[Income]]/FACT_INCLUDES[[#This Row],[Total Order Income]]</f>
        <v>0.17961037882906686</v>
      </c>
      <c r="V708" s="33">
        <f>IF(FACT_INCLUDES[[#This Row],[Order Gap]]&gt;10, 1, 0)/COUNTIFS(FACT_INCLUDES[Order ID], FACT_INCLUDES[[#This Row],[Order ID]])</f>
        <v>0</v>
      </c>
      <c r="W708" s="33">
        <f>IF(FACT_INCLUDES[[#This Row],[Order Type]]="Online", 1, 0)/COUNTIFS(FACT_INCLUDES[Order ID], FACT_INCLUDES[[#This Row],[Order ID]])</f>
        <v>0</v>
      </c>
      <c r="X708" s="52">
        <v>667.72840254301116</v>
      </c>
      <c r="Y708" s="52">
        <v>617.49963172030073</v>
      </c>
      <c r="Z708" s="64">
        <f>IF(FACT_INCLUDES[[#This Row],[Order Type]]="Online", 1, 0)*FACT_INCLUDES[[#This Row],[Income]]</f>
        <v>0</v>
      </c>
    </row>
    <row r="709" spans="1:26" x14ac:dyDescent="0.3">
      <c r="A709" s="4">
        <v>94</v>
      </c>
      <c r="B709" s="4">
        <v>41</v>
      </c>
      <c r="C709" s="4">
        <v>509</v>
      </c>
      <c r="D709" s="58">
        <v>2</v>
      </c>
      <c r="E709" s="28">
        <f>VLOOKUP(FACT_INCLUDES[[#This Row],[Order ID]], ORDERS[], 2)</f>
        <v>41177.128242644336</v>
      </c>
      <c r="F709" s="28">
        <f>VLOOKUP(FACT_INCLUDES[[#This Row],[Order ID]], ORDERS[], 3)</f>
        <v>41177.128242644336</v>
      </c>
      <c r="G709" s="4" t="str">
        <f>VLOOKUP(FACT_INCLUDES[[#This Row],[Order ID]], ORDERS[], 4)</f>
        <v>In-Store</v>
      </c>
      <c r="H709" s="4" t="str">
        <f>VLOOKUP(FACT_INCLUDES[[#This Row],[Order ID]], ORDERS[], 5)</f>
        <v>LFI8127@gmail.com</v>
      </c>
      <c r="I709" s="4">
        <f>VLOOKUP(FACT_INCLUDES[[#This Row],[Order ID]], ORDERS[], 6)</f>
        <v>8</v>
      </c>
      <c r="J709" s="54">
        <f>VLOOKUP(FACT_INCLUDES[[#This Row],[Order ID]], ORDERS[], 7)</f>
        <v>0</v>
      </c>
      <c r="K709" s="33">
        <v>0</v>
      </c>
      <c r="L709" s="4">
        <f>VLOOKUP(FACT_INCLUDES[[#This Row],[DW Version]], VERSIONS[], 2)</f>
        <v>53</v>
      </c>
      <c r="M709" s="4">
        <f>VLOOKUP(FACT_INCLUDES[[#This Row],[DW Version]], VERSIONS[], 3)</f>
        <v>10</v>
      </c>
      <c r="N709" s="4" t="str">
        <f>VLOOKUP(FACT_INCLUDES[[#This Row],[DW Version]], VERSIONS[], 4)</f>
        <v>black</v>
      </c>
      <c r="O709" s="51">
        <f>VLOOKUP(FACT_INCLUDES[[#This Row],[DW Version]], VERSIONS[], 5)</f>
        <v>34.232281074563303</v>
      </c>
      <c r="P709" s="4" t="str">
        <f>VLOOKUP(FACT_INCLUDES[[#This Row],[DW Version]], VERSIONS[], 6)</f>
        <v>Flex Stride Shorts</v>
      </c>
      <c r="Q709" s="4" t="str">
        <f>VLOOKUP(FACT_INCLUDES[[#This Row],[DW Version]], VERSIONS[], 7)</f>
        <v>Apparel</v>
      </c>
      <c r="R709" s="51">
        <f>FACT_INCLUDES[[#This Row],[Version Price]]*FACT_INCLUDES[[#This Row],[Quantity]]</f>
        <v>68.464562149126607</v>
      </c>
      <c r="S709" s="51">
        <f>FACT_INCLUDES[[#This Row],[Amount]]*(1-FACT_INCLUDES[[#This Row],[Order Discount]])</f>
        <v>68.464562149126607</v>
      </c>
      <c r="T709" s="51">
        <f t="shared" si="11"/>
        <v>1847.6396350214352</v>
      </c>
      <c r="U709" s="57">
        <f>FACT_INCLUDES[[#This Row],[Income]]/FACT_INCLUDES[[#This Row],[Total Order Income]]</f>
        <v>3.7055149094770486E-2</v>
      </c>
      <c r="V709" s="33">
        <f>IF(FACT_INCLUDES[[#This Row],[Order Gap]]&gt;10, 1, 0)/COUNTIFS(FACT_INCLUDES[Order ID], FACT_INCLUDES[[#This Row],[Order ID]])</f>
        <v>0</v>
      </c>
      <c r="W709" s="33">
        <f>IF(FACT_INCLUDES[[#This Row],[Order Type]]="Online", 1, 0)/COUNTIFS(FACT_INCLUDES[Order ID], FACT_INCLUDES[[#This Row],[Order ID]])</f>
        <v>0</v>
      </c>
      <c r="X709" s="52">
        <v>667.72840254301116</v>
      </c>
      <c r="Y709" s="52">
        <v>617.49963172030073</v>
      </c>
      <c r="Z709" s="64">
        <f>IF(FACT_INCLUDES[[#This Row],[Order Type]]="Online", 1, 0)*FACT_INCLUDES[[#This Row],[Income]]</f>
        <v>0</v>
      </c>
    </row>
    <row r="710" spans="1:26" x14ac:dyDescent="0.3">
      <c r="A710" s="4">
        <v>95</v>
      </c>
      <c r="B710" s="4">
        <v>41</v>
      </c>
      <c r="C710" s="4">
        <v>521</v>
      </c>
      <c r="D710" s="58">
        <v>1</v>
      </c>
      <c r="E710" s="28">
        <f>VLOOKUP(FACT_INCLUDES[[#This Row],[Order ID]], ORDERS[], 2)</f>
        <v>41177.128242644336</v>
      </c>
      <c r="F710" s="28">
        <f>VLOOKUP(FACT_INCLUDES[[#This Row],[Order ID]], ORDERS[], 3)</f>
        <v>41177.128242644336</v>
      </c>
      <c r="G710" s="4" t="str">
        <f>VLOOKUP(FACT_INCLUDES[[#This Row],[Order ID]], ORDERS[], 4)</f>
        <v>In-Store</v>
      </c>
      <c r="H710" s="4" t="str">
        <f>VLOOKUP(FACT_INCLUDES[[#This Row],[Order ID]], ORDERS[], 5)</f>
        <v>LFI8127@gmail.com</v>
      </c>
      <c r="I710" s="4">
        <f>VLOOKUP(FACT_INCLUDES[[#This Row],[Order ID]], ORDERS[], 6)</f>
        <v>8</v>
      </c>
      <c r="J710" s="54">
        <f>VLOOKUP(FACT_INCLUDES[[#This Row],[Order ID]], ORDERS[], 7)</f>
        <v>0</v>
      </c>
      <c r="K710" s="33">
        <v>0</v>
      </c>
      <c r="L710" s="4">
        <f>VLOOKUP(FACT_INCLUDES[[#This Row],[DW Version]], VERSIONS[], 2)</f>
        <v>54</v>
      </c>
      <c r="M710" s="4">
        <f>VLOOKUP(FACT_INCLUDES[[#This Row],[DW Version]], VERSIONS[], 3)</f>
        <v>6.5</v>
      </c>
      <c r="N710" s="4" t="str">
        <f>VLOOKUP(FACT_INCLUDES[[#This Row],[DW Version]], VERSIONS[], 4)</f>
        <v>white</v>
      </c>
      <c r="O710" s="51">
        <f>VLOOKUP(FACT_INCLUDES[[#This Row],[DW Version]], VERSIONS[], 5)</f>
        <v>180.12107370056589</v>
      </c>
      <c r="P710" s="4" t="str">
        <f>VLOOKUP(FACT_INCLUDES[[#This Row],[DW Version]], VERSIONS[], 6)</f>
        <v>Legend React</v>
      </c>
      <c r="Q710" s="4" t="str">
        <f>VLOOKUP(FACT_INCLUDES[[#This Row],[DW Version]], VERSIONS[], 7)</f>
        <v>Shoe</v>
      </c>
      <c r="R710" s="51">
        <f>FACT_INCLUDES[[#This Row],[Version Price]]*FACT_INCLUDES[[#This Row],[Quantity]]</f>
        <v>180.12107370056589</v>
      </c>
      <c r="S710" s="51">
        <f>FACT_INCLUDES[[#This Row],[Amount]]*(1-FACT_INCLUDES[[#This Row],[Order Discount]])</f>
        <v>180.12107370056589</v>
      </c>
      <c r="T710" s="51">
        <f t="shared" si="11"/>
        <v>1847.6396350214352</v>
      </c>
      <c r="U710" s="57">
        <f>FACT_INCLUDES[[#This Row],[Income]]/FACT_INCLUDES[[#This Row],[Total Order Income]]</f>
        <v>9.7487123726091876E-2</v>
      </c>
      <c r="V710" s="33">
        <f>IF(FACT_INCLUDES[[#This Row],[Order Gap]]&gt;10, 1, 0)/COUNTIFS(FACT_INCLUDES[Order ID], FACT_INCLUDES[[#This Row],[Order ID]])</f>
        <v>0</v>
      </c>
      <c r="W710" s="33">
        <f>IF(FACT_INCLUDES[[#This Row],[Order Type]]="Online", 1, 0)/COUNTIFS(FACT_INCLUDES[Order ID], FACT_INCLUDES[[#This Row],[Order ID]])</f>
        <v>0</v>
      </c>
      <c r="X710" s="52">
        <v>667.72840254301116</v>
      </c>
      <c r="Y710" s="52">
        <v>617.49963172030073</v>
      </c>
      <c r="Z710" s="64">
        <f>IF(FACT_INCLUDES[[#This Row],[Order Type]]="Online", 1, 0)*FACT_INCLUDES[[#This Row],[Income]]</f>
        <v>0</v>
      </c>
    </row>
    <row r="711" spans="1:26" x14ac:dyDescent="0.3">
      <c r="A711" s="4">
        <v>138</v>
      </c>
      <c r="B711" s="4">
        <v>62</v>
      </c>
      <c r="C711" s="4">
        <v>271</v>
      </c>
      <c r="D711" s="58">
        <v>5</v>
      </c>
      <c r="E711" s="28">
        <f>VLOOKUP(FACT_INCLUDES[[#This Row],[Order ID]], ORDERS[], 2)</f>
        <v>41088.501248157772</v>
      </c>
      <c r="F711" s="28">
        <f>VLOOKUP(FACT_INCLUDES[[#This Row],[Order ID]], ORDERS[], 3)</f>
        <v>41088.501248157772</v>
      </c>
      <c r="G711" s="4" t="str">
        <f>VLOOKUP(FACT_INCLUDES[[#This Row],[Order ID]], ORDERS[], 4)</f>
        <v>In-Store</v>
      </c>
      <c r="H711" s="4" t="str">
        <f>VLOOKUP(FACT_INCLUDES[[#This Row],[Order ID]], ORDERS[], 5)</f>
        <v>VOT8616@gmail.com</v>
      </c>
      <c r="I711" s="4">
        <f>VLOOKUP(FACT_INCLUDES[[#This Row],[Order ID]], ORDERS[], 6)</f>
        <v>33</v>
      </c>
      <c r="J711" s="54">
        <f>VLOOKUP(FACT_INCLUDES[[#This Row],[Order ID]], ORDERS[], 7)</f>
        <v>0</v>
      </c>
      <c r="K711" s="33">
        <v>0</v>
      </c>
      <c r="L711" s="4">
        <f>VLOOKUP(FACT_INCLUDES[[#This Row],[DW Version]], VERSIONS[], 2)</f>
        <v>26</v>
      </c>
      <c r="M711" s="4">
        <f>VLOOKUP(FACT_INCLUDES[[#This Row],[DW Version]], VERSIONS[], 3)</f>
        <v>10.5</v>
      </c>
      <c r="N711" s="4" t="str">
        <f>VLOOKUP(FACT_INCLUDES[[#This Row],[DW Version]], VERSIONS[], 4)</f>
        <v>white</v>
      </c>
      <c r="O711" s="51">
        <f>VLOOKUP(FACT_INCLUDES[[#This Row],[DW Version]], VERSIONS[], 5)</f>
        <v>353.36865435365701</v>
      </c>
      <c r="P711" s="4" t="str">
        <f>VLOOKUP(FACT_INCLUDES[[#This Row],[DW Version]], VERSIONS[], 6)</f>
        <v>Infinity Run</v>
      </c>
      <c r="Q711" s="4" t="str">
        <f>VLOOKUP(FACT_INCLUDES[[#This Row],[DW Version]], VERSIONS[], 7)</f>
        <v>Shoe</v>
      </c>
      <c r="R711" s="51">
        <f>FACT_INCLUDES[[#This Row],[Version Price]]*FACT_INCLUDES[[#This Row],[Quantity]]</f>
        <v>1766.8432717682849</v>
      </c>
      <c r="S711" s="51">
        <f>FACT_INCLUDES[[#This Row],[Amount]]*(1-FACT_INCLUDES[[#This Row],[Order Discount]])</f>
        <v>1766.8432717682849</v>
      </c>
      <c r="T711" s="51">
        <f t="shared" si="11"/>
        <v>2515.9654342440931</v>
      </c>
      <c r="U711" s="57">
        <f>FACT_INCLUDES[[#This Row],[Income]]/FACT_INCLUDES[[#This Row],[Total Order Income]]</f>
        <v>0.70225260161379066</v>
      </c>
      <c r="V711" s="33">
        <f>IF(FACT_INCLUDES[[#This Row],[Order Gap]]&gt;10, 1, 0)/COUNTIFS(FACT_INCLUDES[Order ID], FACT_INCLUDES[[#This Row],[Order ID]])</f>
        <v>0</v>
      </c>
      <c r="W711" s="33">
        <f>IF(FACT_INCLUDES[[#This Row],[Order Type]]="Online", 1, 0)/COUNTIFS(FACT_INCLUDES[Order ID], FACT_INCLUDES[[#This Row],[Order ID]])</f>
        <v>0</v>
      </c>
      <c r="X711" s="52">
        <v>667.72840254301116</v>
      </c>
      <c r="Y711" s="52">
        <v>617.49963172030073</v>
      </c>
      <c r="Z711" s="64">
        <f>IF(FACT_INCLUDES[[#This Row],[Order Type]]="Online", 1, 0)*FACT_INCLUDES[[#This Row],[Income]]</f>
        <v>0</v>
      </c>
    </row>
    <row r="712" spans="1:26" x14ac:dyDescent="0.3">
      <c r="A712" s="4">
        <v>139</v>
      </c>
      <c r="B712" s="4">
        <v>62</v>
      </c>
      <c r="C712" s="4">
        <v>417</v>
      </c>
      <c r="D712" s="58">
        <v>1</v>
      </c>
      <c r="E712" s="28">
        <f>VLOOKUP(FACT_INCLUDES[[#This Row],[Order ID]], ORDERS[], 2)</f>
        <v>41088.501248157772</v>
      </c>
      <c r="F712" s="28">
        <f>VLOOKUP(FACT_INCLUDES[[#This Row],[Order ID]], ORDERS[], 3)</f>
        <v>41088.501248157772</v>
      </c>
      <c r="G712" s="4" t="str">
        <f>VLOOKUP(FACT_INCLUDES[[#This Row],[Order ID]], ORDERS[], 4)</f>
        <v>In-Store</v>
      </c>
      <c r="H712" s="4" t="str">
        <f>VLOOKUP(FACT_INCLUDES[[#This Row],[Order ID]], ORDERS[], 5)</f>
        <v>VOT8616@gmail.com</v>
      </c>
      <c r="I712" s="4">
        <f>VLOOKUP(FACT_INCLUDES[[#This Row],[Order ID]], ORDERS[], 6)</f>
        <v>33</v>
      </c>
      <c r="J712" s="54">
        <f>VLOOKUP(FACT_INCLUDES[[#This Row],[Order ID]], ORDERS[], 7)</f>
        <v>0</v>
      </c>
      <c r="K712" s="33">
        <v>0</v>
      </c>
      <c r="L712" s="4">
        <f>VLOOKUP(FACT_INCLUDES[[#This Row],[DW Version]], VERSIONS[], 2)</f>
        <v>42</v>
      </c>
      <c r="M712" s="4">
        <f>VLOOKUP(FACT_INCLUDES[[#This Row],[DW Version]], VERSIONS[], 3)</f>
        <v>9.5</v>
      </c>
      <c r="N712" s="4" t="str">
        <f>VLOOKUP(FACT_INCLUDES[[#This Row],[DW Version]], VERSIONS[], 4)</f>
        <v>white</v>
      </c>
      <c r="O712" s="51">
        <f>VLOOKUP(FACT_INCLUDES[[#This Row],[DW Version]], VERSIONS[], 5)</f>
        <v>345.7929654139682</v>
      </c>
      <c r="P712" s="4" t="str">
        <f>VLOOKUP(FACT_INCLUDES[[#This Row],[DW Version]], VERSIONS[], 6)</f>
        <v>Air Max Thea</v>
      </c>
      <c r="Q712" s="4" t="str">
        <f>VLOOKUP(FACT_INCLUDES[[#This Row],[DW Version]], VERSIONS[], 7)</f>
        <v>Shoe</v>
      </c>
      <c r="R712" s="51">
        <f>FACT_INCLUDES[[#This Row],[Version Price]]*FACT_INCLUDES[[#This Row],[Quantity]]</f>
        <v>345.7929654139682</v>
      </c>
      <c r="S712" s="51">
        <f>FACT_INCLUDES[[#This Row],[Amount]]*(1-FACT_INCLUDES[[#This Row],[Order Discount]])</f>
        <v>345.7929654139682</v>
      </c>
      <c r="T712" s="51">
        <f t="shared" si="11"/>
        <v>2515.9654342440931</v>
      </c>
      <c r="U712" s="57">
        <f>FACT_INCLUDES[[#This Row],[Income]]/FACT_INCLUDES[[#This Row],[Total Order Income]]</f>
        <v>0.13743947381290619</v>
      </c>
      <c r="V712" s="33">
        <f>IF(FACT_INCLUDES[[#This Row],[Order Gap]]&gt;10, 1, 0)/COUNTIFS(FACT_INCLUDES[Order ID], FACT_INCLUDES[[#This Row],[Order ID]])</f>
        <v>0</v>
      </c>
      <c r="W712" s="33">
        <f>IF(FACT_INCLUDES[[#This Row],[Order Type]]="Online", 1, 0)/COUNTIFS(FACT_INCLUDES[Order ID], FACT_INCLUDES[[#This Row],[Order ID]])</f>
        <v>0</v>
      </c>
      <c r="X712" s="52">
        <v>667.72840254301116</v>
      </c>
      <c r="Y712" s="52">
        <v>617.49963172030073</v>
      </c>
      <c r="Z712" s="64">
        <f>IF(FACT_INCLUDES[[#This Row],[Order Type]]="Online", 1, 0)*FACT_INCLUDES[[#This Row],[Income]]</f>
        <v>0</v>
      </c>
    </row>
    <row r="713" spans="1:26" x14ac:dyDescent="0.3">
      <c r="A713" s="4">
        <v>140</v>
      </c>
      <c r="B713" s="4">
        <v>62</v>
      </c>
      <c r="C713" s="4">
        <v>627</v>
      </c>
      <c r="D713" s="58">
        <v>2</v>
      </c>
      <c r="E713" s="28">
        <f>VLOOKUP(FACT_INCLUDES[[#This Row],[Order ID]], ORDERS[], 2)</f>
        <v>41088.501248157772</v>
      </c>
      <c r="F713" s="28">
        <f>VLOOKUP(FACT_INCLUDES[[#This Row],[Order ID]], ORDERS[], 3)</f>
        <v>41088.501248157772</v>
      </c>
      <c r="G713" s="4" t="str">
        <f>VLOOKUP(FACT_INCLUDES[[#This Row],[Order ID]], ORDERS[], 4)</f>
        <v>In-Store</v>
      </c>
      <c r="H713" s="4" t="str">
        <f>VLOOKUP(FACT_INCLUDES[[#This Row],[Order ID]], ORDERS[], 5)</f>
        <v>VOT8616@gmail.com</v>
      </c>
      <c r="I713" s="4">
        <f>VLOOKUP(FACT_INCLUDES[[#This Row],[Order ID]], ORDERS[], 6)</f>
        <v>33</v>
      </c>
      <c r="J713" s="54">
        <f>VLOOKUP(FACT_INCLUDES[[#This Row],[Order ID]], ORDERS[], 7)</f>
        <v>0</v>
      </c>
      <c r="K713" s="33">
        <v>0</v>
      </c>
      <c r="L713" s="4">
        <f>VLOOKUP(FACT_INCLUDES[[#This Row],[DW Version]], VERSIONS[], 2)</f>
        <v>64</v>
      </c>
      <c r="M713" s="4">
        <f>VLOOKUP(FACT_INCLUDES[[#This Row],[DW Version]], VERSIONS[], 3)</f>
        <v>6</v>
      </c>
      <c r="N713" s="4" t="str">
        <f>VLOOKUP(FACT_INCLUDES[[#This Row],[DW Version]], VERSIONS[], 4)</f>
        <v>dark red</v>
      </c>
      <c r="O713" s="51">
        <f>VLOOKUP(FACT_INCLUDES[[#This Row],[DW Version]], VERSIONS[], 5)</f>
        <v>201.66459853091985</v>
      </c>
      <c r="P713" s="4" t="str">
        <f>VLOOKUP(FACT_INCLUDES[[#This Row],[DW Version]], VERSIONS[], 6)</f>
        <v>Hyperdunk</v>
      </c>
      <c r="Q713" s="4" t="str">
        <f>VLOOKUP(FACT_INCLUDES[[#This Row],[DW Version]], VERSIONS[], 7)</f>
        <v>Shoe</v>
      </c>
      <c r="R713" s="51">
        <f>FACT_INCLUDES[[#This Row],[Version Price]]*FACT_INCLUDES[[#This Row],[Quantity]]</f>
        <v>403.32919706183969</v>
      </c>
      <c r="S713" s="51">
        <f>FACT_INCLUDES[[#This Row],[Amount]]*(1-FACT_INCLUDES[[#This Row],[Order Discount]])</f>
        <v>403.32919706183969</v>
      </c>
      <c r="T713" s="51">
        <f t="shared" si="11"/>
        <v>2515.9654342440931</v>
      </c>
      <c r="U713" s="57">
        <f>FACT_INCLUDES[[#This Row],[Income]]/FACT_INCLUDES[[#This Row],[Total Order Income]]</f>
        <v>0.16030792457330303</v>
      </c>
      <c r="V713" s="33">
        <f>IF(FACT_INCLUDES[[#This Row],[Order Gap]]&gt;10, 1, 0)/COUNTIFS(FACT_INCLUDES[Order ID], FACT_INCLUDES[[#This Row],[Order ID]])</f>
        <v>0</v>
      </c>
      <c r="W713" s="33">
        <f>IF(FACT_INCLUDES[[#This Row],[Order Type]]="Online", 1, 0)/COUNTIFS(FACT_INCLUDES[Order ID], FACT_INCLUDES[[#This Row],[Order ID]])</f>
        <v>0</v>
      </c>
      <c r="X713" s="52">
        <v>667.72840254301116</v>
      </c>
      <c r="Y713" s="52">
        <v>617.49963172030073</v>
      </c>
      <c r="Z713" s="64">
        <f>IF(FACT_INCLUDES[[#This Row],[Order Type]]="Online", 1, 0)*FACT_INCLUDES[[#This Row],[Income]]</f>
        <v>0</v>
      </c>
    </row>
    <row r="714" spans="1:26" x14ac:dyDescent="0.3">
      <c r="A714" s="4">
        <v>141</v>
      </c>
      <c r="B714" s="4">
        <v>63</v>
      </c>
      <c r="C714" s="4">
        <v>72</v>
      </c>
      <c r="D714" s="58">
        <v>3</v>
      </c>
      <c r="E714" s="28">
        <f>VLOOKUP(FACT_INCLUDES[[#This Row],[Order ID]], ORDERS[], 2)</f>
        <v>41082.216291312652</v>
      </c>
      <c r="F714" s="28">
        <f>VLOOKUP(FACT_INCLUDES[[#This Row],[Order ID]], ORDERS[], 3)</f>
        <v>41082.216291312652</v>
      </c>
      <c r="G714" s="4" t="str">
        <f>VLOOKUP(FACT_INCLUDES[[#This Row],[Order ID]], ORDERS[], 4)</f>
        <v>In-Store</v>
      </c>
      <c r="H714" s="4" t="str">
        <f>VLOOKUP(FACT_INCLUDES[[#This Row],[Order ID]], ORDERS[], 5)</f>
        <v>TSI4884@gmail.com</v>
      </c>
      <c r="I714" s="4">
        <f>VLOOKUP(FACT_INCLUDES[[#This Row],[Order ID]], ORDERS[], 6)</f>
        <v>25</v>
      </c>
      <c r="J714" s="54">
        <f>VLOOKUP(FACT_INCLUDES[[#This Row],[Order ID]], ORDERS[], 7)</f>
        <v>0</v>
      </c>
      <c r="K714" s="33">
        <v>0</v>
      </c>
      <c r="L714" s="4">
        <f>VLOOKUP(FACT_INCLUDES[[#This Row],[DW Version]], VERSIONS[], 2)</f>
        <v>7</v>
      </c>
      <c r="M714" s="4">
        <f>VLOOKUP(FACT_INCLUDES[[#This Row],[DW Version]], VERSIONS[], 3)</f>
        <v>9</v>
      </c>
      <c r="N714" s="4" t="str">
        <f>VLOOKUP(FACT_INCLUDES[[#This Row],[DW Version]], VERSIONS[], 4)</f>
        <v>black</v>
      </c>
      <c r="O714" s="51">
        <f>VLOOKUP(FACT_INCLUDES[[#This Row],[DW Version]], VERSIONS[], 5)</f>
        <v>199.41413834982723</v>
      </c>
      <c r="P714" s="4" t="str">
        <f>VLOOKUP(FACT_INCLUDES[[#This Row],[DW Version]], VERSIONS[], 6)</f>
        <v>Blazer</v>
      </c>
      <c r="Q714" s="4" t="str">
        <f>VLOOKUP(FACT_INCLUDES[[#This Row],[DW Version]], VERSIONS[], 7)</f>
        <v>Shoe</v>
      </c>
      <c r="R714" s="51">
        <f>FACT_INCLUDES[[#This Row],[Version Price]]*FACT_INCLUDES[[#This Row],[Quantity]]</f>
        <v>598.24241504948168</v>
      </c>
      <c r="S714" s="51">
        <f>FACT_INCLUDES[[#This Row],[Amount]]*(1-FACT_INCLUDES[[#This Row],[Order Discount]])</f>
        <v>598.24241504948168</v>
      </c>
      <c r="T714" s="51">
        <f t="shared" si="11"/>
        <v>1252.9798364922667</v>
      </c>
      <c r="U714" s="57">
        <f>FACT_INCLUDES[[#This Row],[Income]]/FACT_INCLUDES[[#This Row],[Total Order Income]]</f>
        <v>0.47745574000956714</v>
      </c>
      <c r="V714" s="33">
        <f>IF(FACT_INCLUDES[[#This Row],[Order Gap]]&gt;10, 1, 0)/COUNTIFS(FACT_INCLUDES[Order ID], FACT_INCLUDES[[#This Row],[Order ID]])</f>
        <v>0</v>
      </c>
      <c r="W714" s="33">
        <f>IF(FACT_INCLUDES[[#This Row],[Order Type]]="Online", 1, 0)/COUNTIFS(FACT_INCLUDES[Order ID], FACT_INCLUDES[[#This Row],[Order ID]])</f>
        <v>0</v>
      </c>
      <c r="X714" s="52">
        <v>667.72840254301116</v>
      </c>
      <c r="Y714" s="52">
        <v>617.49963172030073</v>
      </c>
      <c r="Z714" s="64">
        <f>IF(FACT_INCLUDES[[#This Row],[Order Type]]="Online", 1, 0)*FACT_INCLUDES[[#This Row],[Income]]</f>
        <v>0</v>
      </c>
    </row>
    <row r="715" spans="1:26" x14ac:dyDescent="0.3">
      <c r="A715" s="4">
        <v>142</v>
      </c>
      <c r="B715" s="4">
        <v>63</v>
      </c>
      <c r="C715" s="4">
        <v>418</v>
      </c>
      <c r="D715" s="58">
        <v>2</v>
      </c>
      <c r="E715" s="28">
        <f>VLOOKUP(FACT_INCLUDES[[#This Row],[Order ID]], ORDERS[], 2)</f>
        <v>41082.216291312652</v>
      </c>
      <c r="F715" s="28">
        <f>VLOOKUP(FACT_INCLUDES[[#This Row],[Order ID]], ORDERS[], 3)</f>
        <v>41082.216291312652</v>
      </c>
      <c r="G715" s="4" t="str">
        <f>VLOOKUP(FACT_INCLUDES[[#This Row],[Order ID]], ORDERS[], 4)</f>
        <v>In-Store</v>
      </c>
      <c r="H715" s="4" t="str">
        <f>VLOOKUP(FACT_INCLUDES[[#This Row],[Order ID]], ORDERS[], 5)</f>
        <v>TSI4884@gmail.com</v>
      </c>
      <c r="I715" s="4">
        <f>VLOOKUP(FACT_INCLUDES[[#This Row],[Order ID]], ORDERS[], 6)</f>
        <v>25</v>
      </c>
      <c r="J715" s="54">
        <f>VLOOKUP(FACT_INCLUDES[[#This Row],[Order ID]], ORDERS[], 7)</f>
        <v>0</v>
      </c>
      <c r="K715" s="33">
        <v>0</v>
      </c>
      <c r="L715" s="4">
        <f>VLOOKUP(FACT_INCLUDES[[#This Row],[DW Version]], VERSIONS[], 2)</f>
        <v>42</v>
      </c>
      <c r="M715" s="4">
        <f>VLOOKUP(FACT_INCLUDES[[#This Row],[DW Version]], VERSIONS[], 3)</f>
        <v>9.5</v>
      </c>
      <c r="N715" s="4" t="str">
        <f>VLOOKUP(FACT_INCLUDES[[#This Row],[DW Version]], VERSIONS[], 4)</f>
        <v>black</v>
      </c>
      <c r="O715" s="51">
        <f>VLOOKUP(FACT_INCLUDES[[#This Row],[DW Version]], VERSIONS[], 5)</f>
        <v>327.36871072139257</v>
      </c>
      <c r="P715" s="4" t="str">
        <f>VLOOKUP(FACT_INCLUDES[[#This Row],[DW Version]], VERSIONS[], 6)</f>
        <v>Air Max Thea</v>
      </c>
      <c r="Q715" s="4" t="str">
        <f>VLOOKUP(FACT_INCLUDES[[#This Row],[DW Version]], VERSIONS[], 7)</f>
        <v>Shoe</v>
      </c>
      <c r="R715" s="51">
        <f>FACT_INCLUDES[[#This Row],[Version Price]]*FACT_INCLUDES[[#This Row],[Quantity]]</f>
        <v>654.73742144278515</v>
      </c>
      <c r="S715" s="51">
        <f>FACT_INCLUDES[[#This Row],[Amount]]*(1-FACT_INCLUDES[[#This Row],[Order Discount]])</f>
        <v>654.73742144278515</v>
      </c>
      <c r="T715" s="51">
        <f t="shared" si="11"/>
        <v>1252.9798364922667</v>
      </c>
      <c r="U715" s="57">
        <f>FACT_INCLUDES[[#This Row],[Income]]/FACT_INCLUDES[[#This Row],[Total Order Income]]</f>
        <v>0.52254425999043297</v>
      </c>
      <c r="V715" s="33">
        <f>IF(FACT_INCLUDES[[#This Row],[Order Gap]]&gt;10, 1, 0)/COUNTIFS(FACT_INCLUDES[Order ID], FACT_INCLUDES[[#This Row],[Order ID]])</f>
        <v>0</v>
      </c>
      <c r="W715" s="33">
        <f>IF(FACT_INCLUDES[[#This Row],[Order Type]]="Online", 1, 0)/COUNTIFS(FACT_INCLUDES[Order ID], FACT_INCLUDES[[#This Row],[Order ID]])</f>
        <v>0</v>
      </c>
      <c r="X715" s="52">
        <v>667.72840254301116</v>
      </c>
      <c r="Y715" s="52">
        <v>617.49963172030073</v>
      </c>
      <c r="Z715" s="64">
        <f>IF(FACT_INCLUDES[[#This Row],[Order Type]]="Online", 1, 0)*FACT_INCLUDES[[#This Row],[Income]]</f>
        <v>0</v>
      </c>
    </row>
    <row r="716" spans="1:26" x14ac:dyDescent="0.3">
      <c r="A716" s="4">
        <v>269</v>
      </c>
      <c r="B716" s="4">
        <v>126</v>
      </c>
      <c r="C716" s="4">
        <v>419</v>
      </c>
      <c r="D716" s="58">
        <v>5</v>
      </c>
      <c r="E716" s="28">
        <f>VLOOKUP(FACT_INCLUDES[[#This Row],[Order ID]], ORDERS[], 2)</f>
        <v>40970.334956596933</v>
      </c>
      <c r="F716" s="28">
        <f>VLOOKUP(FACT_INCLUDES[[#This Row],[Order ID]], ORDERS[], 3)</f>
        <v>40970.334956596933</v>
      </c>
      <c r="G716" s="4" t="str">
        <f>VLOOKUP(FACT_INCLUDES[[#This Row],[Order ID]], ORDERS[], 4)</f>
        <v>In-Store</v>
      </c>
      <c r="H716" s="4" t="str">
        <f>VLOOKUP(FACT_INCLUDES[[#This Row],[Order ID]], ORDERS[], 5)</f>
        <v>CHW7102@gmail.com</v>
      </c>
      <c r="I716" s="4">
        <f>VLOOKUP(FACT_INCLUDES[[#This Row],[Order ID]], ORDERS[], 6)</f>
        <v>29</v>
      </c>
      <c r="J716" s="54">
        <f>VLOOKUP(FACT_INCLUDES[[#This Row],[Order ID]], ORDERS[], 7)</f>
        <v>0</v>
      </c>
      <c r="K716" s="33">
        <v>0</v>
      </c>
      <c r="L716" s="4">
        <f>VLOOKUP(FACT_INCLUDES[[#This Row],[DW Version]], VERSIONS[], 2)</f>
        <v>42</v>
      </c>
      <c r="M716" s="4">
        <f>VLOOKUP(FACT_INCLUDES[[#This Row],[DW Version]], VERSIONS[], 3)</f>
        <v>10</v>
      </c>
      <c r="N716" s="4" t="str">
        <f>VLOOKUP(FACT_INCLUDES[[#This Row],[DW Version]], VERSIONS[], 4)</f>
        <v>white</v>
      </c>
      <c r="O716" s="51">
        <f>VLOOKUP(FACT_INCLUDES[[#This Row],[DW Version]], VERSIONS[], 5)</f>
        <v>33.026297143998782</v>
      </c>
      <c r="P716" s="4" t="str">
        <f>VLOOKUP(FACT_INCLUDES[[#This Row],[DW Version]], VERSIONS[], 6)</f>
        <v>Air Max Thea</v>
      </c>
      <c r="Q716" s="4" t="str">
        <f>VLOOKUP(FACT_INCLUDES[[#This Row],[DW Version]], VERSIONS[], 7)</f>
        <v>Shoe</v>
      </c>
      <c r="R716" s="51">
        <f>FACT_INCLUDES[[#This Row],[Version Price]]*FACT_INCLUDES[[#This Row],[Quantity]]</f>
        <v>165.13148571999392</v>
      </c>
      <c r="S716" s="51">
        <f>FACT_INCLUDES[[#This Row],[Amount]]*(1-FACT_INCLUDES[[#This Row],[Order Discount]])</f>
        <v>165.13148571999392</v>
      </c>
      <c r="T716" s="51">
        <f t="shared" si="11"/>
        <v>1624.9377644695962</v>
      </c>
      <c r="U716" s="57">
        <f>FACT_INCLUDES[[#This Row],[Income]]/FACT_INCLUDES[[#This Row],[Total Order Income]]</f>
        <v>0.10162326787567479</v>
      </c>
      <c r="V716" s="33">
        <f>IF(FACT_INCLUDES[[#This Row],[Order Gap]]&gt;10, 1, 0)/COUNTIFS(FACT_INCLUDES[Order ID], FACT_INCLUDES[[#This Row],[Order ID]])</f>
        <v>0</v>
      </c>
      <c r="W716" s="33">
        <f>IF(FACT_INCLUDES[[#This Row],[Order Type]]="Online", 1, 0)/COUNTIFS(FACT_INCLUDES[Order ID], FACT_INCLUDES[[#This Row],[Order ID]])</f>
        <v>0</v>
      </c>
      <c r="X716" s="52">
        <v>667.72840254301116</v>
      </c>
      <c r="Y716" s="52">
        <v>617.49963172030073</v>
      </c>
      <c r="Z716" s="64">
        <f>IF(FACT_INCLUDES[[#This Row],[Order Type]]="Online", 1, 0)*FACT_INCLUDES[[#This Row],[Income]]</f>
        <v>0</v>
      </c>
    </row>
    <row r="717" spans="1:26" x14ac:dyDescent="0.3">
      <c r="A717" s="4">
        <v>270</v>
      </c>
      <c r="B717" s="4">
        <v>126</v>
      </c>
      <c r="C717" s="4">
        <v>487</v>
      </c>
      <c r="D717" s="58">
        <v>4</v>
      </c>
      <c r="E717" s="28">
        <f>VLOOKUP(FACT_INCLUDES[[#This Row],[Order ID]], ORDERS[], 2)</f>
        <v>40970.334956596933</v>
      </c>
      <c r="F717" s="28">
        <f>VLOOKUP(FACT_INCLUDES[[#This Row],[Order ID]], ORDERS[], 3)</f>
        <v>40970.334956596933</v>
      </c>
      <c r="G717" s="4" t="str">
        <f>VLOOKUP(FACT_INCLUDES[[#This Row],[Order ID]], ORDERS[], 4)</f>
        <v>In-Store</v>
      </c>
      <c r="H717" s="4" t="str">
        <f>VLOOKUP(FACT_INCLUDES[[#This Row],[Order ID]], ORDERS[], 5)</f>
        <v>CHW7102@gmail.com</v>
      </c>
      <c r="I717" s="4">
        <f>VLOOKUP(FACT_INCLUDES[[#This Row],[Order ID]], ORDERS[], 6)</f>
        <v>29</v>
      </c>
      <c r="J717" s="54">
        <f>VLOOKUP(FACT_INCLUDES[[#This Row],[Order ID]], ORDERS[], 7)</f>
        <v>0</v>
      </c>
      <c r="K717" s="33">
        <v>0</v>
      </c>
      <c r="L717" s="4">
        <f>VLOOKUP(FACT_INCLUDES[[#This Row],[DW Version]], VERSIONS[], 2)</f>
        <v>51</v>
      </c>
      <c r="M717" s="4">
        <f>VLOOKUP(FACT_INCLUDES[[#This Row],[DW Version]], VERSIONS[], 3)</f>
        <v>8</v>
      </c>
      <c r="N717" s="4" t="str">
        <f>VLOOKUP(FACT_INCLUDES[[#This Row],[DW Version]], VERSIONS[], 4)</f>
        <v>white</v>
      </c>
      <c r="O717" s="51">
        <f>VLOOKUP(FACT_INCLUDES[[#This Row],[DW Version]], VERSIONS[], 5)</f>
        <v>364.95156968740059</v>
      </c>
      <c r="P717" s="4" t="str">
        <f>VLOOKUP(FACT_INCLUDES[[#This Row],[DW Version]], VERSIONS[], 6)</f>
        <v>Therma Sphere Hoodie</v>
      </c>
      <c r="Q717" s="4" t="str">
        <f>VLOOKUP(FACT_INCLUDES[[#This Row],[DW Version]], VERSIONS[], 7)</f>
        <v>Apparel</v>
      </c>
      <c r="R717" s="51">
        <f>FACT_INCLUDES[[#This Row],[Version Price]]*FACT_INCLUDES[[#This Row],[Quantity]]</f>
        <v>1459.8062787496024</v>
      </c>
      <c r="S717" s="51">
        <f>FACT_INCLUDES[[#This Row],[Amount]]*(1-FACT_INCLUDES[[#This Row],[Order Discount]])</f>
        <v>1459.8062787496024</v>
      </c>
      <c r="T717" s="51">
        <f t="shared" si="11"/>
        <v>1624.9377644695962</v>
      </c>
      <c r="U717" s="57">
        <f>FACT_INCLUDES[[#This Row],[Income]]/FACT_INCLUDES[[#This Row],[Total Order Income]]</f>
        <v>0.89837673212432523</v>
      </c>
      <c r="V717" s="33">
        <f>IF(FACT_INCLUDES[[#This Row],[Order Gap]]&gt;10, 1, 0)/COUNTIFS(FACT_INCLUDES[Order ID], FACT_INCLUDES[[#This Row],[Order ID]])</f>
        <v>0</v>
      </c>
      <c r="W717" s="33">
        <f>IF(FACT_INCLUDES[[#This Row],[Order Type]]="Online", 1, 0)/COUNTIFS(FACT_INCLUDES[Order ID], FACT_INCLUDES[[#This Row],[Order ID]])</f>
        <v>0</v>
      </c>
      <c r="X717" s="52">
        <v>667.72840254301116</v>
      </c>
      <c r="Y717" s="52">
        <v>617.49963172030073</v>
      </c>
      <c r="Z717" s="64">
        <f>IF(FACT_INCLUDES[[#This Row],[Order Type]]="Online", 1, 0)*FACT_INCLUDES[[#This Row],[Income]]</f>
        <v>0</v>
      </c>
    </row>
    <row r="718" spans="1:26" x14ac:dyDescent="0.3">
      <c r="A718" s="4">
        <v>274</v>
      </c>
      <c r="B718" s="4">
        <v>130</v>
      </c>
      <c r="C718" s="4">
        <v>321</v>
      </c>
      <c r="D718" s="58">
        <v>5</v>
      </c>
      <c r="E718" s="28">
        <f>VLOOKUP(FACT_INCLUDES[[#This Row],[Order ID]], ORDERS[], 2)</f>
        <v>41035.716539825902</v>
      </c>
      <c r="F718" s="28">
        <f>VLOOKUP(FACT_INCLUDES[[#This Row],[Order ID]], ORDERS[], 3)</f>
        <v>41047.716539825902</v>
      </c>
      <c r="G718" s="4" t="str">
        <f>VLOOKUP(FACT_INCLUDES[[#This Row],[Order ID]], ORDERS[], 4)</f>
        <v>Online</v>
      </c>
      <c r="H718" s="4" t="str">
        <f>VLOOKUP(FACT_INCLUDES[[#This Row],[Order ID]], ORDERS[], 5)</f>
        <v>JWV6738@gmail.com</v>
      </c>
      <c r="I718" s="4">
        <f>VLOOKUP(FACT_INCLUDES[[#This Row],[Order ID]], ORDERS[], 6)</f>
        <v>0</v>
      </c>
      <c r="J718" s="54">
        <f>VLOOKUP(FACT_INCLUDES[[#This Row],[Order ID]], ORDERS[], 7)</f>
        <v>0</v>
      </c>
      <c r="K718" s="33">
        <v>12</v>
      </c>
      <c r="L718" s="4">
        <f>VLOOKUP(FACT_INCLUDES[[#This Row],[DW Version]], VERSIONS[], 2)</f>
        <v>32</v>
      </c>
      <c r="M718" s="4">
        <f>VLOOKUP(FACT_INCLUDES[[#This Row],[DW Version]], VERSIONS[], 3)</f>
        <v>11.5</v>
      </c>
      <c r="N718" s="4" t="str">
        <f>VLOOKUP(FACT_INCLUDES[[#This Row],[DW Version]], VERSIONS[], 4)</f>
        <v>white</v>
      </c>
      <c r="O718" s="51">
        <f>VLOOKUP(FACT_INCLUDES[[#This Row],[DW Version]], VERSIONS[], 5)</f>
        <v>212.11541881225219</v>
      </c>
      <c r="P718" s="4" t="str">
        <f>VLOOKUP(FACT_INCLUDES[[#This Row],[DW Version]], VERSIONS[], 6)</f>
        <v>SB Dunk</v>
      </c>
      <c r="Q718" s="4" t="str">
        <f>VLOOKUP(FACT_INCLUDES[[#This Row],[DW Version]], VERSIONS[], 7)</f>
        <v>Shoe</v>
      </c>
      <c r="R718" s="51">
        <f>FACT_INCLUDES[[#This Row],[Version Price]]*FACT_INCLUDES[[#This Row],[Quantity]]</f>
        <v>1060.5770940612611</v>
      </c>
      <c r="S718" s="51">
        <f>FACT_INCLUDES[[#This Row],[Amount]]*(1-FACT_INCLUDES[[#This Row],[Order Discount]])</f>
        <v>1060.5770940612611</v>
      </c>
      <c r="T718" s="51">
        <f t="shared" si="11"/>
        <v>1696.7742952950193</v>
      </c>
      <c r="U718" s="57">
        <f>FACT_INCLUDES[[#This Row],[Income]]/FACT_INCLUDES[[#This Row],[Total Order Income]]</f>
        <v>0.62505490388564489</v>
      </c>
      <c r="V718" s="33">
        <f>IF(FACT_INCLUDES[[#This Row],[Order Gap]]&gt;10, 1, 0)/COUNTIFS(FACT_INCLUDES[Order ID], FACT_INCLUDES[[#This Row],[Order ID]])</f>
        <v>0.5</v>
      </c>
      <c r="W718" s="33">
        <f>IF(FACT_INCLUDES[[#This Row],[Order Type]]="Online", 1, 0)/COUNTIFS(FACT_INCLUDES[Order ID], FACT_INCLUDES[[#This Row],[Order ID]])</f>
        <v>0.5</v>
      </c>
      <c r="X718" s="52">
        <v>667.72840254301116</v>
      </c>
      <c r="Y718" s="52">
        <v>617.49963172030073</v>
      </c>
      <c r="Z718" s="64">
        <f>IF(FACT_INCLUDES[[#This Row],[Order Type]]="Online", 1, 0)*FACT_INCLUDES[[#This Row],[Income]]</f>
        <v>1060.5770940612611</v>
      </c>
    </row>
    <row r="719" spans="1:26" x14ac:dyDescent="0.3">
      <c r="A719" s="4">
        <v>275</v>
      </c>
      <c r="B719" s="4">
        <v>130</v>
      </c>
      <c r="C719" s="4">
        <v>690</v>
      </c>
      <c r="D719" s="58">
        <v>2</v>
      </c>
      <c r="E719" s="28">
        <f>VLOOKUP(FACT_INCLUDES[[#This Row],[Order ID]], ORDERS[], 2)</f>
        <v>41035.716539825902</v>
      </c>
      <c r="F719" s="28">
        <f>VLOOKUP(FACT_INCLUDES[[#This Row],[Order ID]], ORDERS[], 3)</f>
        <v>41047.716539825902</v>
      </c>
      <c r="G719" s="4" t="str">
        <f>VLOOKUP(FACT_INCLUDES[[#This Row],[Order ID]], ORDERS[], 4)</f>
        <v>Online</v>
      </c>
      <c r="H719" s="4" t="str">
        <f>VLOOKUP(FACT_INCLUDES[[#This Row],[Order ID]], ORDERS[], 5)</f>
        <v>JWV6738@gmail.com</v>
      </c>
      <c r="I719" s="4">
        <f>VLOOKUP(FACT_INCLUDES[[#This Row],[Order ID]], ORDERS[], 6)</f>
        <v>0</v>
      </c>
      <c r="J719" s="54">
        <f>VLOOKUP(FACT_INCLUDES[[#This Row],[Order ID]], ORDERS[], 7)</f>
        <v>0</v>
      </c>
      <c r="K719" s="33">
        <v>12</v>
      </c>
      <c r="L719" s="4">
        <f>VLOOKUP(FACT_INCLUDES[[#This Row],[DW Version]], VERSIONS[], 2)</f>
        <v>70</v>
      </c>
      <c r="M719" s="4">
        <f>VLOOKUP(FACT_INCLUDES[[#This Row],[DW Version]], VERSIONS[], 3)</f>
        <v>9.5</v>
      </c>
      <c r="N719" s="4" t="str">
        <f>VLOOKUP(FACT_INCLUDES[[#This Row],[DW Version]], VERSIONS[], 4)</f>
        <v>white</v>
      </c>
      <c r="O719" s="51">
        <f>VLOOKUP(FACT_INCLUDES[[#This Row],[DW Version]], VERSIONS[], 5)</f>
        <v>318.09860061687908</v>
      </c>
      <c r="P719" s="4" t="str">
        <f>VLOOKUP(FACT_INCLUDES[[#This Row],[DW Version]], VERSIONS[], 6)</f>
        <v>ZoomX Vaporfly NEXT%</v>
      </c>
      <c r="Q719" s="4" t="str">
        <f>VLOOKUP(FACT_INCLUDES[[#This Row],[DW Version]], VERSIONS[], 7)</f>
        <v>Shoe</v>
      </c>
      <c r="R719" s="51">
        <f>FACT_INCLUDES[[#This Row],[Version Price]]*FACT_INCLUDES[[#This Row],[Quantity]]</f>
        <v>636.19720123375816</v>
      </c>
      <c r="S719" s="51">
        <f>FACT_INCLUDES[[#This Row],[Amount]]*(1-FACT_INCLUDES[[#This Row],[Order Discount]])</f>
        <v>636.19720123375816</v>
      </c>
      <c r="T719" s="51">
        <f t="shared" si="11"/>
        <v>1696.7742952950193</v>
      </c>
      <c r="U719" s="57">
        <f>FACT_INCLUDES[[#This Row],[Income]]/FACT_INCLUDES[[#This Row],[Total Order Income]]</f>
        <v>0.37494509611435511</v>
      </c>
      <c r="V719" s="33">
        <f>IF(FACT_INCLUDES[[#This Row],[Order Gap]]&gt;10, 1, 0)/COUNTIFS(FACT_INCLUDES[Order ID], FACT_INCLUDES[[#This Row],[Order ID]])</f>
        <v>0.5</v>
      </c>
      <c r="W719" s="33">
        <f>IF(FACT_INCLUDES[[#This Row],[Order Type]]="Online", 1, 0)/COUNTIFS(FACT_INCLUDES[Order ID], FACT_INCLUDES[[#This Row],[Order ID]])</f>
        <v>0.5</v>
      </c>
      <c r="X719" s="52">
        <v>667.72840254301116</v>
      </c>
      <c r="Y719" s="52">
        <v>617.49963172030073</v>
      </c>
      <c r="Z719" s="64">
        <f>IF(FACT_INCLUDES[[#This Row],[Order Type]]="Online", 1, 0)*FACT_INCLUDES[[#This Row],[Income]]</f>
        <v>636.19720123375816</v>
      </c>
    </row>
    <row r="720" spans="1:26" x14ac:dyDescent="0.3">
      <c r="A720" s="4">
        <v>276</v>
      </c>
      <c r="B720" s="4">
        <v>131</v>
      </c>
      <c r="C720" s="4">
        <v>52</v>
      </c>
      <c r="D720" s="58">
        <v>1</v>
      </c>
      <c r="E720" s="28">
        <f>VLOOKUP(FACT_INCLUDES[[#This Row],[Order ID]], ORDERS[], 2)</f>
        <v>41110.660319748247</v>
      </c>
      <c r="F720" s="28">
        <f>VLOOKUP(FACT_INCLUDES[[#This Row],[Order ID]], ORDERS[], 3)</f>
        <v>41110.660319748247</v>
      </c>
      <c r="G720" s="4" t="str">
        <f>VLOOKUP(FACT_INCLUDES[[#This Row],[Order ID]], ORDERS[], 4)</f>
        <v>In-Store</v>
      </c>
      <c r="H720" s="4" t="str">
        <f>VLOOKUP(FACT_INCLUDES[[#This Row],[Order ID]], ORDERS[], 5)</f>
        <v>PGE9324@gmail.com</v>
      </c>
      <c r="I720" s="4">
        <f>VLOOKUP(FACT_INCLUDES[[#This Row],[Order ID]], ORDERS[], 6)</f>
        <v>8</v>
      </c>
      <c r="J720" s="54">
        <f>VLOOKUP(FACT_INCLUDES[[#This Row],[Order ID]], ORDERS[], 7)</f>
        <v>0</v>
      </c>
      <c r="K720" s="33">
        <v>0</v>
      </c>
      <c r="L720" s="4">
        <f>VLOOKUP(FACT_INCLUDES[[#This Row],[DW Version]], VERSIONS[], 2)</f>
        <v>5</v>
      </c>
      <c r="M720" s="4">
        <f>VLOOKUP(FACT_INCLUDES[[#This Row],[DW Version]], VERSIONS[], 3)</f>
        <v>9</v>
      </c>
      <c r="N720" s="4" t="str">
        <f>VLOOKUP(FACT_INCLUDES[[#This Row],[DW Version]], VERSIONS[], 4)</f>
        <v>red</v>
      </c>
      <c r="O720" s="51">
        <f>VLOOKUP(FACT_INCLUDES[[#This Row],[DW Version]], VERSIONS[], 5)</f>
        <v>178.1950347536141</v>
      </c>
      <c r="P720" s="4" t="str">
        <f>VLOOKUP(FACT_INCLUDES[[#This Row],[DW Version]], VERSIONS[], 6)</f>
        <v>Nike Football</v>
      </c>
      <c r="Q720" s="4" t="str">
        <f>VLOOKUP(FACT_INCLUDES[[#This Row],[DW Version]], VERSIONS[], 7)</f>
        <v>Sport Equipment</v>
      </c>
      <c r="R720" s="51">
        <f>FACT_INCLUDES[[#This Row],[Version Price]]*FACT_INCLUDES[[#This Row],[Quantity]]</f>
        <v>178.1950347536141</v>
      </c>
      <c r="S720" s="51">
        <f>FACT_INCLUDES[[#This Row],[Amount]]*(1-FACT_INCLUDES[[#This Row],[Order Discount]])</f>
        <v>178.1950347536141</v>
      </c>
      <c r="T720" s="51">
        <f t="shared" si="11"/>
        <v>411.20076009603531</v>
      </c>
      <c r="U720" s="57">
        <f>FACT_INCLUDES[[#This Row],[Income]]/FACT_INCLUDES[[#This Row],[Total Order Income]]</f>
        <v>0.4333528826940809</v>
      </c>
      <c r="V720" s="33">
        <f>IF(FACT_INCLUDES[[#This Row],[Order Gap]]&gt;10, 1, 0)/COUNTIFS(FACT_INCLUDES[Order ID], FACT_INCLUDES[[#This Row],[Order ID]])</f>
        <v>0</v>
      </c>
      <c r="W720" s="33">
        <f>IF(FACT_INCLUDES[[#This Row],[Order Type]]="Online", 1, 0)/COUNTIFS(FACT_INCLUDES[Order ID], FACT_INCLUDES[[#This Row],[Order ID]])</f>
        <v>0</v>
      </c>
      <c r="X720" s="52">
        <v>667.72840254301116</v>
      </c>
      <c r="Y720" s="52">
        <v>617.49963172030073</v>
      </c>
      <c r="Z720" s="64">
        <f>IF(FACT_INCLUDES[[#This Row],[Order Type]]="Online", 1, 0)*FACT_INCLUDES[[#This Row],[Income]]</f>
        <v>0</v>
      </c>
    </row>
    <row r="721" spans="1:26" x14ac:dyDescent="0.3">
      <c r="A721" s="4">
        <v>277</v>
      </c>
      <c r="B721" s="4">
        <v>131</v>
      </c>
      <c r="C721" s="4">
        <v>662</v>
      </c>
      <c r="D721" s="58">
        <v>3</v>
      </c>
      <c r="E721" s="28">
        <f>VLOOKUP(FACT_INCLUDES[[#This Row],[Order ID]], ORDERS[], 2)</f>
        <v>41110.660319748247</v>
      </c>
      <c r="F721" s="28">
        <f>VLOOKUP(FACT_INCLUDES[[#This Row],[Order ID]], ORDERS[], 3)</f>
        <v>41110.660319748247</v>
      </c>
      <c r="G721" s="4" t="str">
        <f>VLOOKUP(FACT_INCLUDES[[#This Row],[Order ID]], ORDERS[], 4)</f>
        <v>In-Store</v>
      </c>
      <c r="H721" s="4" t="str">
        <f>VLOOKUP(FACT_INCLUDES[[#This Row],[Order ID]], ORDERS[], 5)</f>
        <v>PGE9324@gmail.com</v>
      </c>
      <c r="I721" s="4">
        <f>VLOOKUP(FACT_INCLUDES[[#This Row],[Order ID]], ORDERS[], 6)</f>
        <v>8</v>
      </c>
      <c r="J721" s="54">
        <f>VLOOKUP(FACT_INCLUDES[[#This Row],[Order ID]], ORDERS[], 7)</f>
        <v>0</v>
      </c>
      <c r="K721" s="33">
        <v>0</v>
      </c>
      <c r="L721" s="4">
        <f>VLOOKUP(FACT_INCLUDES[[#This Row],[DW Version]], VERSIONS[], 2)</f>
        <v>67</v>
      </c>
      <c r="M721" s="4">
        <f>VLOOKUP(FACT_INCLUDES[[#This Row],[DW Version]], VERSIONS[], 3)</f>
        <v>7.5</v>
      </c>
      <c r="N721" s="4" t="str">
        <f>VLOOKUP(FACT_INCLUDES[[#This Row],[DW Version]], VERSIONS[], 4)</f>
        <v>blue</v>
      </c>
      <c r="O721" s="51">
        <f>VLOOKUP(FACT_INCLUDES[[#This Row],[DW Version]], VERSIONS[], 5)</f>
        <v>77.668575114140395</v>
      </c>
      <c r="P721" s="4" t="str">
        <f>VLOOKUP(FACT_INCLUDES[[#This Row],[DW Version]], VERSIONS[], 6)</f>
        <v>Phantom VSN Elite</v>
      </c>
      <c r="Q721" s="4" t="str">
        <f>VLOOKUP(FACT_INCLUDES[[#This Row],[DW Version]], VERSIONS[], 7)</f>
        <v>Shoe</v>
      </c>
      <c r="R721" s="51">
        <f>FACT_INCLUDES[[#This Row],[Version Price]]*FACT_INCLUDES[[#This Row],[Quantity]]</f>
        <v>233.00572534242119</v>
      </c>
      <c r="S721" s="51">
        <f>FACT_INCLUDES[[#This Row],[Amount]]*(1-FACT_INCLUDES[[#This Row],[Order Discount]])</f>
        <v>233.00572534242119</v>
      </c>
      <c r="T721" s="51">
        <f t="shared" si="11"/>
        <v>411.20076009603531</v>
      </c>
      <c r="U721" s="57">
        <f>FACT_INCLUDES[[#This Row],[Income]]/FACT_INCLUDES[[#This Row],[Total Order Income]]</f>
        <v>0.56664711730591899</v>
      </c>
      <c r="V721" s="33">
        <f>IF(FACT_INCLUDES[[#This Row],[Order Gap]]&gt;10, 1, 0)/COUNTIFS(FACT_INCLUDES[Order ID], FACT_INCLUDES[[#This Row],[Order ID]])</f>
        <v>0</v>
      </c>
      <c r="W721" s="33">
        <f>IF(FACT_INCLUDES[[#This Row],[Order Type]]="Online", 1, 0)/COUNTIFS(FACT_INCLUDES[Order ID], FACT_INCLUDES[[#This Row],[Order ID]])</f>
        <v>0</v>
      </c>
      <c r="X721" s="52">
        <v>667.72840254301116</v>
      </c>
      <c r="Y721" s="52">
        <v>617.49963172030073</v>
      </c>
      <c r="Z721" s="64">
        <f>IF(FACT_INCLUDES[[#This Row],[Order Type]]="Online", 1, 0)*FACT_INCLUDES[[#This Row],[Income]]</f>
        <v>0</v>
      </c>
    </row>
    <row r="722" spans="1:26" x14ac:dyDescent="0.3">
      <c r="A722" s="4">
        <v>349</v>
      </c>
      <c r="B722" s="4">
        <v>167</v>
      </c>
      <c r="C722" s="4">
        <v>149</v>
      </c>
      <c r="D722" s="58">
        <v>4</v>
      </c>
      <c r="E722" s="28">
        <f>VLOOKUP(FACT_INCLUDES[[#This Row],[Order ID]], ORDERS[], 2)</f>
        <v>41037.892966980668</v>
      </c>
      <c r="F722" s="28">
        <f>VLOOKUP(FACT_INCLUDES[[#This Row],[Order ID]], ORDERS[], 3)</f>
        <v>41040.892966980668</v>
      </c>
      <c r="G722" s="4" t="str">
        <f>VLOOKUP(FACT_INCLUDES[[#This Row],[Order ID]], ORDERS[], 4)</f>
        <v>Online</v>
      </c>
      <c r="H722" s="4" t="str">
        <f>VLOOKUP(FACT_INCLUDES[[#This Row],[Order ID]], ORDERS[], 5)</f>
        <v>HMT7576@gmail.com</v>
      </c>
      <c r="I722" s="4">
        <f>VLOOKUP(FACT_INCLUDES[[#This Row],[Order ID]], ORDERS[], 6)</f>
        <v>0</v>
      </c>
      <c r="J722" s="54">
        <f>VLOOKUP(FACT_INCLUDES[[#This Row],[Order ID]], ORDERS[], 7)</f>
        <v>0</v>
      </c>
      <c r="K722" s="33">
        <v>3</v>
      </c>
      <c r="L722" s="4">
        <f>VLOOKUP(FACT_INCLUDES[[#This Row],[DW Version]], VERSIONS[], 2)</f>
        <v>15</v>
      </c>
      <c r="M722" s="4">
        <f>VLOOKUP(FACT_INCLUDES[[#This Row],[DW Version]], VERSIONS[], 3)</f>
        <v>4</v>
      </c>
      <c r="N722" s="4" t="str">
        <f>VLOOKUP(FACT_INCLUDES[[#This Row],[DW Version]], VERSIONS[], 4)</f>
        <v>white</v>
      </c>
      <c r="O722" s="51">
        <f>VLOOKUP(FACT_INCLUDES[[#This Row],[DW Version]], VERSIONS[], 5)</f>
        <v>230.25622542744242</v>
      </c>
      <c r="P722" s="4" t="str">
        <f>VLOOKUP(FACT_INCLUDES[[#This Row],[DW Version]], VERSIONS[], 6)</f>
        <v>Sportswear Club Fleece</v>
      </c>
      <c r="Q722" s="4" t="str">
        <f>VLOOKUP(FACT_INCLUDES[[#This Row],[DW Version]], VERSIONS[], 7)</f>
        <v>Apparel</v>
      </c>
      <c r="R722" s="51">
        <f>FACT_INCLUDES[[#This Row],[Version Price]]*FACT_INCLUDES[[#This Row],[Quantity]]</f>
        <v>921.02490170976967</v>
      </c>
      <c r="S722" s="51">
        <f>FACT_INCLUDES[[#This Row],[Amount]]*(1-FACT_INCLUDES[[#This Row],[Order Discount]])</f>
        <v>921.02490170976967</v>
      </c>
      <c r="T722" s="51">
        <f t="shared" si="11"/>
        <v>921.02490170976967</v>
      </c>
      <c r="U722" s="57">
        <f>FACT_INCLUDES[[#This Row],[Income]]/FACT_INCLUDES[[#This Row],[Total Order Income]]</f>
        <v>1</v>
      </c>
      <c r="V722" s="33">
        <f>IF(FACT_INCLUDES[[#This Row],[Order Gap]]&gt;10, 1, 0)/COUNTIFS(FACT_INCLUDES[Order ID], FACT_INCLUDES[[#This Row],[Order ID]])</f>
        <v>0</v>
      </c>
      <c r="W722" s="33">
        <f>IF(FACT_INCLUDES[[#This Row],[Order Type]]="Online", 1, 0)/COUNTIFS(FACT_INCLUDES[Order ID], FACT_INCLUDES[[#This Row],[Order ID]])</f>
        <v>1</v>
      </c>
      <c r="X722" s="52">
        <v>667.72840254301116</v>
      </c>
      <c r="Y722" s="52">
        <v>617.49963172030073</v>
      </c>
      <c r="Z722" s="64">
        <f>IF(FACT_INCLUDES[[#This Row],[Order Type]]="Online", 1, 0)*FACT_INCLUDES[[#This Row],[Income]]</f>
        <v>921.02490170976967</v>
      </c>
    </row>
    <row r="723" spans="1:26" x14ac:dyDescent="0.3">
      <c r="A723" s="4">
        <v>355</v>
      </c>
      <c r="B723" s="4">
        <v>170</v>
      </c>
      <c r="C723" s="4">
        <v>912</v>
      </c>
      <c r="D723" s="58">
        <v>1</v>
      </c>
      <c r="E723" s="28">
        <f>VLOOKUP(FACT_INCLUDES[[#This Row],[Order ID]], ORDERS[], 2)</f>
        <v>41252.572072931784</v>
      </c>
      <c r="F723" s="28">
        <f>VLOOKUP(FACT_INCLUDES[[#This Row],[Order ID]], ORDERS[], 3)</f>
        <v>41259.572072931784</v>
      </c>
      <c r="G723" s="4" t="str">
        <f>VLOOKUP(FACT_INCLUDES[[#This Row],[Order ID]], ORDERS[], 4)</f>
        <v>Online</v>
      </c>
      <c r="H723" s="4" t="str">
        <f>VLOOKUP(FACT_INCLUDES[[#This Row],[Order ID]], ORDERS[], 5)</f>
        <v>KMI5704@gmail.com</v>
      </c>
      <c r="I723" s="4">
        <f>VLOOKUP(FACT_INCLUDES[[#This Row],[Order ID]], ORDERS[], 6)</f>
        <v>0</v>
      </c>
      <c r="J723" s="54">
        <f>VLOOKUP(FACT_INCLUDES[[#This Row],[Order ID]], ORDERS[], 7)</f>
        <v>0</v>
      </c>
      <c r="K723" s="33">
        <v>7</v>
      </c>
      <c r="L723" s="4">
        <f>VLOOKUP(FACT_INCLUDES[[#This Row],[DW Version]], VERSIONS[], 2)</f>
        <v>93</v>
      </c>
      <c r="M723" s="4">
        <f>VLOOKUP(FACT_INCLUDES[[#This Row],[DW Version]], VERSIONS[], 3)</f>
        <v>5.5</v>
      </c>
      <c r="N723" s="4" t="str">
        <f>VLOOKUP(FACT_INCLUDES[[#This Row],[DW Version]], VERSIONS[], 4)</f>
        <v>white</v>
      </c>
      <c r="O723" s="51">
        <f>VLOOKUP(FACT_INCLUDES[[#This Row],[DW Version]], VERSIONS[], 5)</f>
        <v>39.2904917501412</v>
      </c>
      <c r="P723" s="4" t="str">
        <f>VLOOKUP(FACT_INCLUDES[[#This Row],[DW Version]], VERSIONS[], 6)</f>
        <v>Therma Training Top</v>
      </c>
      <c r="Q723" s="4" t="str">
        <f>VLOOKUP(FACT_INCLUDES[[#This Row],[DW Version]], VERSIONS[], 7)</f>
        <v>Apparel</v>
      </c>
      <c r="R723" s="51">
        <f>FACT_INCLUDES[[#This Row],[Version Price]]*FACT_INCLUDES[[#This Row],[Quantity]]</f>
        <v>39.2904917501412</v>
      </c>
      <c r="S723" s="51">
        <f>FACT_INCLUDES[[#This Row],[Amount]]*(1-FACT_INCLUDES[[#This Row],[Order Discount]])</f>
        <v>39.2904917501412</v>
      </c>
      <c r="T723" s="51">
        <f t="shared" si="11"/>
        <v>39.2904917501412</v>
      </c>
      <c r="U723" s="57">
        <f>FACT_INCLUDES[[#This Row],[Income]]/FACT_INCLUDES[[#This Row],[Total Order Income]]</f>
        <v>1</v>
      </c>
      <c r="V723" s="33">
        <f>IF(FACT_INCLUDES[[#This Row],[Order Gap]]&gt;10, 1, 0)/COUNTIFS(FACT_INCLUDES[Order ID], FACT_INCLUDES[[#This Row],[Order ID]])</f>
        <v>0</v>
      </c>
      <c r="W723" s="33">
        <f>IF(FACT_INCLUDES[[#This Row],[Order Type]]="Online", 1, 0)/COUNTIFS(FACT_INCLUDES[Order ID], FACT_INCLUDES[[#This Row],[Order ID]])</f>
        <v>1</v>
      </c>
      <c r="X723" s="52">
        <v>667.72840254301116</v>
      </c>
      <c r="Y723" s="52">
        <v>617.49963172030073</v>
      </c>
      <c r="Z723" s="64">
        <f>IF(FACT_INCLUDES[[#This Row],[Order Type]]="Online", 1, 0)*FACT_INCLUDES[[#This Row],[Income]]</f>
        <v>39.2904917501412</v>
      </c>
    </row>
    <row r="724" spans="1:26" x14ac:dyDescent="0.3">
      <c r="A724" s="4">
        <v>356</v>
      </c>
      <c r="B724" s="4">
        <v>171</v>
      </c>
      <c r="C724" s="4">
        <v>266</v>
      </c>
      <c r="D724" s="58">
        <v>2</v>
      </c>
      <c r="E724" s="28">
        <f>VLOOKUP(FACT_INCLUDES[[#This Row],[Order ID]], ORDERS[], 2)</f>
        <v>41011.915218597635</v>
      </c>
      <c r="F724" s="28">
        <f>VLOOKUP(FACT_INCLUDES[[#This Row],[Order ID]], ORDERS[], 3)</f>
        <v>41011.915218597635</v>
      </c>
      <c r="G724" s="4" t="str">
        <f>VLOOKUP(FACT_INCLUDES[[#This Row],[Order ID]], ORDERS[], 4)</f>
        <v>In-Store</v>
      </c>
      <c r="H724" s="4" t="str">
        <f>VLOOKUP(FACT_INCLUDES[[#This Row],[Order ID]], ORDERS[], 5)</f>
        <v>ALG4925@gmail.com</v>
      </c>
      <c r="I724" s="4">
        <f>VLOOKUP(FACT_INCLUDES[[#This Row],[Order ID]], ORDERS[], 6)</f>
        <v>7</v>
      </c>
      <c r="J724" s="54">
        <f>VLOOKUP(FACT_INCLUDES[[#This Row],[Order ID]], ORDERS[], 7)</f>
        <v>0</v>
      </c>
      <c r="K724" s="33">
        <v>0</v>
      </c>
      <c r="L724" s="4">
        <f>VLOOKUP(FACT_INCLUDES[[#This Row],[DW Version]], VERSIONS[], 2)</f>
        <v>26</v>
      </c>
      <c r="M724" s="4">
        <f>VLOOKUP(FACT_INCLUDES[[#This Row],[DW Version]], VERSIONS[], 3)</f>
        <v>6.5</v>
      </c>
      <c r="N724" s="4" t="str">
        <f>VLOOKUP(FACT_INCLUDES[[#This Row],[DW Version]], VERSIONS[], 4)</f>
        <v>black</v>
      </c>
      <c r="O724" s="51">
        <f>VLOOKUP(FACT_INCLUDES[[#This Row],[DW Version]], VERSIONS[], 5)</f>
        <v>67.946702709295664</v>
      </c>
      <c r="P724" s="4" t="str">
        <f>VLOOKUP(FACT_INCLUDES[[#This Row],[DW Version]], VERSIONS[], 6)</f>
        <v>Infinity Run</v>
      </c>
      <c r="Q724" s="4" t="str">
        <f>VLOOKUP(FACT_INCLUDES[[#This Row],[DW Version]], VERSIONS[], 7)</f>
        <v>Shoe</v>
      </c>
      <c r="R724" s="51">
        <f>FACT_INCLUDES[[#This Row],[Version Price]]*FACT_INCLUDES[[#This Row],[Quantity]]</f>
        <v>135.89340541859133</v>
      </c>
      <c r="S724" s="51">
        <f>FACT_INCLUDES[[#This Row],[Amount]]*(1-FACT_INCLUDES[[#This Row],[Order Discount]])</f>
        <v>135.89340541859133</v>
      </c>
      <c r="T724" s="51">
        <f t="shared" si="11"/>
        <v>2521.2884399918084</v>
      </c>
      <c r="U724" s="57">
        <f>FACT_INCLUDES[[#This Row],[Income]]/FACT_INCLUDES[[#This Row],[Total Order Income]]</f>
        <v>5.3898397050927201E-2</v>
      </c>
      <c r="V724" s="33">
        <f>IF(FACT_INCLUDES[[#This Row],[Order Gap]]&gt;10, 1, 0)/COUNTIFS(FACT_INCLUDES[Order ID], FACT_INCLUDES[[#This Row],[Order ID]])</f>
        <v>0</v>
      </c>
      <c r="W724" s="33">
        <f>IF(FACT_INCLUDES[[#This Row],[Order Type]]="Online", 1, 0)/COUNTIFS(FACT_INCLUDES[Order ID], FACT_INCLUDES[[#This Row],[Order ID]])</f>
        <v>0</v>
      </c>
      <c r="X724" s="52">
        <v>667.72840254301116</v>
      </c>
      <c r="Y724" s="52">
        <v>617.49963172030073</v>
      </c>
      <c r="Z724" s="64">
        <f>IF(FACT_INCLUDES[[#This Row],[Order Type]]="Online", 1, 0)*FACT_INCLUDES[[#This Row],[Income]]</f>
        <v>0</v>
      </c>
    </row>
    <row r="725" spans="1:26" x14ac:dyDescent="0.3">
      <c r="A725" s="4">
        <v>357</v>
      </c>
      <c r="B725" s="4">
        <v>171</v>
      </c>
      <c r="C725" s="4">
        <v>390</v>
      </c>
      <c r="D725" s="58">
        <v>2</v>
      </c>
      <c r="E725" s="28">
        <f>VLOOKUP(FACT_INCLUDES[[#This Row],[Order ID]], ORDERS[], 2)</f>
        <v>41011.915218597635</v>
      </c>
      <c r="F725" s="28">
        <f>VLOOKUP(FACT_INCLUDES[[#This Row],[Order ID]], ORDERS[], 3)</f>
        <v>41011.915218597635</v>
      </c>
      <c r="G725" s="4" t="str">
        <f>VLOOKUP(FACT_INCLUDES[[#This Row],[Order ID]], ORDERS[], 4)</f>
        <v>In-Store</v>
      </c>
      <c r="H725" s="4" t="str">
        <f>VLOOKUP(FACT_INCLUDES[[#This Row],[Order ID]], ORDERS[], 5)</f>
        <v>ALG4925@gmail.com</v>
      </c>
      <c r="I725" s="4">
        <f>VLOOKUP(FACT_INCLUDES[[#This Row],[Order ID]], ORDERS[], 6)</f>
        <v>7</v>
      </c>
      <c r="J725" s="54">
        <f>VLOOKUP(FACT_INCLUDES[[#This Row],[Order ID]], ORDERS[], 7)</f>
        <v>0</v>
      </c>
      <c r="K725" s="33">
        <v>0</v>
      </c>
      <c r="L725" s="4">
        <f>VLOOKUP(FACT_INCLUDES[[#This Row],[DW Version]], VERSIONS[], 2)</f>
        <v>40</v>
      </c>
      <c r="M725" s="4">
        <f>VLOOKUP(FACT_INCLUDES[[#This Row],[DW Version]], VERSIONS[], 3)</f>
        <v>4.5</v>
      </c>
      <c r="N725" s="4" t="str">
        <f>VLOOKUP(FACT_INCLUDES[[#This Row],[DW Version]], VERSIONS[], 4)</f>
        <v>white</v>
      </c>
      <c r="O725" s="51">
        <f>VLOOKUP(FACT_INCLUDES[[#This Row],[DW Version]], VERSIONS[], 5)</f>
        <v>116.25112642298106</v>
      </c>
      <c r="P725" s="4" t="str">
        <f>VLOOKUP(FACT_INCLUDES[[#This Row],[DW Version]], VERSIONS[], 6)</f>
        <v>Zoom Streak</v>
      </c>
      <c r="Q725" s="4" t="str">
        <f>VLOOKUP(FACT_INCLUDES[[#This Row],[DW Version]], VERSIONS[], 7)</f>
        <v>Shoe</v>
      </c>
      <c r="R725" s="51">
        <f>FACT_INCLUDES[[#This Row],[Version Price]]*FACT_INCLUDES[[#This Row],[Quantity]]</f>
        <v>232.50225284596212</v>
      </c>
      <c r="S725" s="51">
        <f>FACT_INCLUDES[[#This Row],[Amount]]*(1-FACT_INCLUDES[[#This Row],[Order Discount]])</f>
        <v>232.50225284596212</v>
      </c>
      <c r="T725" s="51">
        <f t="shared" si="11"/>
        <v>2521.2884399918084</v>
      </c>
      <c r="U725" s="57">
        <f>FACT_INCLUDES[[#This Row],[Income]]/FACT_INCLUDES[[#This Row],[Total Order Income]]</f>
        <v>9.2215650204114485E-2</v>
      </c>
      <c r="V725" s="33">
        <f>IF(FACT_INCLUDES[[#This Row],[Order Gap]]&gt;10, 1, 0)/COUNTIFS(FACT_INCLUDES[Order ID], FACT_INCLUDES[[#This Row],[Order ID]])</f>
        <v>0</v>
      </c>
      <c r="W725" s="33">
        <f>IF(FACT_INCLUDES[[#This Row],[Order Type]]="Online", 1, 0)/COUNTIFS(FACT_INCLUDES[Order ID], FACT_INCLUDES[[#This Row],[Order ID]])</f>
        <v>0</v>
      </c>
      <c r="X725" s="52">
        <v>667.72840254301116</v>
      </c>
      <c r="Y725" s="52">
        <v>617.49963172030073</v>
      </c>
      <c r="Z725" s="64">
        <f>IF(FACT_INCLUDES[[#This Row],[Order Type]]="Online", 1, 0)*FACT_INCLUDES[[#This Row],[Income]]</f>
        <v>0</v>
      </c>
    </row>
    <row r="726" spans="1:26" x14ac:dyDescent="0.3">
      <c r="A726" s="4">
        <v>358</v>
      </c>
      <c r="B726" s="4">
        <v>171</v>
      </c>
      <c r="C726" s="4">
        <v>531</v>
      </c>
      <c r="D726" s="58">
        <v>4</v>
      </c>
      <c r="E726" s="28">
        <f>VLOOKUP(FACT_INCLUDES[[#This Row],[Order ID]], ORDERS[], 2)</f>
        <v>41011.915218597635</v>
      </c>
      <c r="F726" s="28">
        <f>VLOOKUP(FACT_INCLUDES[[#This Row],[Order ID]], ORDERS[], 3)</f>
        <v>41011.915218597635</v>
      </c>
      <c r="G726" s="4" t="str">
        <f>VLOOKUP(FACT_INCLUDES[[#This Row],[Order ID]], ORDERS[], 4)</f>
        <v>In-Store</v>
      </c>
      <c r="H726" s="4" t="str">
        <f>VLOOKUP(FACT_INCLUDES[[#This Row],[Order ID]], ORDERS[], 5)</f>
        <v>ALG4925@gmail.com</v>
      </c>
      <c r="I726" s="4">
        <f>VLOOKUP(FACT_INCLUDES[[#This Row],[Order ID]], ORDERS[], 6)</f>
        <v>7</v>
      </c>
      <c r="J726" s="54">
        <f>VLOOKUP(FACT_INCLUDES[[#This Row],[Order ID]], ORDERS[], 7)</f>
        <v>0</v>
      </c>
      <c r="K726" s="33">
        <v>0</v>
      </c>
      <c r="L726" s="4">
        <f>VLOOKUP(FACT_INCLUDES[[#This Row],[DW Version]], VERSIONS[], 2)</f>
        <v>55</v>
      </c>
      <c r="M726" s="4">
        <f>VLOOKUP(FACT_INCLUDES[[#This Row],[DW Version]], VERSIONS[], 3)</f>
        <v>3.5</v>
      </c>
      <c r="N726" s="4" t="str">
        <f>VLOOKUP(FACT_INCLUDES[[#This Row],[DW Version]], VERSIONS[], 4)</f>
        <v>white</v>
      </c>
      <c r="O726" s="51">
        <f>VLOOKUP(FACT_INCLUDES[[#This Row],[DW Version]], VERSIONS[], 5)</f>
        <v>235.30334434832295</v>
      </c>
      <c r="P726" s="4" t="str">
        <f>VLOOKUP(FACT_INCLUDES[[#This Row],[DW Version]], VERSIONS[], 6)</f>
        <v>Vapor Street</v>
      </c>
      <c r="Q726" s="4" t="str">
        <f>VLOOKUP(FACT_INCLUDES[[#This Row],[DW Version]], VERSIONS[], 7)</f>
        <v>Shoe</v>
      </c>
      <c r="R726" s="51">
        <f>FACT_INCLUDES[[#This Row],[Version Price]]*FACT_INCLUDES[[#This Row],[Quantity]]</f>
        <v>941.21337739329181</v>
      </c>
      <c r="S726" s="51">
        <f>FACT_INCLUDES[[#This Row],[Amount]]*(1-FACT_INCLUDES[[#This Row],[Order Discount]])</f>
        <v>941.21337739329181</v>
      </c>
      <c r="T726" s="51">
        <f t="shared" si="11"/>
        <v>2521.2884399918084</v>
      </c>
      <c r="U726" s="57">
        <f>FACT_INCLUDES[[#This Row],[Income]]/FACT_INCLUDES[[#This Row],[Total Order Income]]</f>
        <v>0.37330650569926455</v>
      </c>
      <c r="V726" s="33">
        <f>IF(FACT_INCLUDES[[#This Row],[Order Gap]]&gt;10, 1, 0)/COUNTIFS(FACT_INCLUDES[Order ID], FACT_INCLUDES[[#This Row],[Order ID]])</f>
        <v>0</v>
      </c>
      <c r="W726" s="33">
        <f>IF(FACT_INCLUDES[[#This Row],[Order Type]]="Online", 1, 0)/COUNTIFS(FACT_INCLUDES[Order ID], FACT_INCLUDES[[#This Row],[Order ID]])</f>
        <v>0</v>
      </c>
      <c r="X726" s="52">
        <v>667.72840254301116</v>
      </c>
      <c r="Y726" s="52">
        <v>617.49963172030073</v>
      </c>
      <c r="Z726" s="64">
        <f>IF(FACT_INCLUDES[[#This Row],[Order Type]]="Online", 1, 0)*FACT_INCLUDES[[#This Row],[Income]]</f>
        <v>0</v>
      </c>
    </row>
    <row r="727" spans="1:26" x14ac:dyDescent="0.3">
      <c r="A727" s="4">
        <v>359</v>
      </c>
      <c r="B727" s="4">
        <v>171</v>
      </c>
      <c r="C727" s="4">
        <v>572</v>
      </c>
      <c r="D727" s="58">
        <v>4</v>
      </c>
      <c r="E727" s="28">
        <f>VLOOKUP(FACT_INCLUDES[[#This Row],[Order ID]], ORDERS[], 2)</f>
        <v>41011.915218597635</v>
      </c>
      <c r="F727" s="28">
        <f>VLOOKUP(FACT_INCLUDES[[#This Row],[Order ID]], ORDERS[], 3)</f>
        <v>41011.915218597635</v>
      </c>
      <c r="G727" s="4" t="str">
        <f>VLOOKUP(FACT_INCLUDES[[#This Row],[Order ID]], ORDERS[], 4)</f>
        <v>In-Store</v>
      </c>
      <c r="H727" s="4" t="str">
        <f>VLOOKUP(FACT_INCLUDES[[#This Row],[Order ID]], ORDERS[], 5)</f>
        <v>ALG4925@gmail.com</v>
      </c>
      <c r="I727" s="4">
        <f>VLOOKUP(FACT_INCLUDES[[#This Row],[Order ID]], ORDERS[], 6)</f>
        <v>7</v>
      </c>
      <c r="J727" s="54">
        <f>VLOOKUP(FACT_INCLUDES[[#This Row],[Order ID]], ORDERS[], 7)</f>
        <v>0</v>
      </c>
      <c r="K727" s="33">
        <v>0</v>
      </c>
      <c r="L727" s="4">
        <f>VLOOKUP(FACT_INCLUDES[[#This Row],[DW Version]], VERSIONS[], 2)</f>
        <v>59</v>
      </c>
      <c r="M727" s="4">
        <f>VLOOKUP(FACT_INCLUDES[[#This Row],[DW Version]], VERSIONS[], 3)</f>
        <v>4.5</v>
      </c>
      <c r="N727" s="4" t="str">
        <f>VLOOKUP(FACT_INCLUDES[[#This Row],[DW Version]], VERSIONS[], 4)</f>
        <v>white</v>
      </c>
      <c r="O727" s="51">
        <f>VLOOKUP(FACT_INCLUDES[[#This Row],[DW Version]], VERSIONS[], 5)</f>
        <v>277.95310020659309</v>
      </c>
      <c r="P727" s="4" t="str">
        <f>VLOOKUP(FACT_INCLUDES[[#This Row],[DW Version]], VERSIONS[], 6)</f>
        <v>Hypervenom Phantom</v>
      </c>
      <c r="Q727" s="4" t="str">
        <f>VLOOKUP(FACT_INCLUDES[[#This Row],[DW Version]], VERSIONS[], 7)</f>
        <v>Shoe</v>
      </c>
      <c r="R727" s="51">
        <f>FACT_INCLUDES[[#This Row],[Version Price]]*FACT_INCLUDES[[#This Row],[Quantity]]</f>
        <v>1111.8124008263724</v>
      </c>
      <c r="S727" s="51">
        <f>FACT_INCLUDES[[#This Row],[Amount]]*(1-FACT_INCLUDES[[#This Row],[Order Discount]])</f>
        <v>1111.8124008263724</v>
      </c>
      <c r="T727" s="51">
        <f t="shared" si="11"/>
        <v>2521.2884399918084</v>
      </c>
      <c r="U727" s="57">
        <f>FACT_INCLUDES[[#This Row],[Income]]/FACT_INCLUDES[[#This Row],[Total Order Income]]</f>
        <v>0.44096993552629171</v>
      </c>
      <c r="V727" s="33">
        <f>IF(FACT_INCLUDES[[#This Row],[Order Gap]]&gt;10, 1, 0)/COUNTIFS(FACT_INCLUDES[Order ID], FACT_INCLUDES[[#This Row],[Order ID]])</f>
        <v>0</v>
      </c>
      <c r="W727" s="33">
        <f>IF(FACT_INCLUDES[[#This Row],[Order Type]]="Online", 1, 0)/COUNTIFS(FACT_INCLUDES[Order ID], FACT_INCLUDES[[#This Row],[Order ID]])</f>
        <v>0</v>
      </c>
      <c r="X727" s="52">
        <v>667.72840254301116</v>
      </c>
      <c r="Y727" s="52">
        <v>617.49963172030073</v>
      </c>
      <c r="Z727" s="64">
        <f>IF(FACT_INCLUDES[[#This Row],[Order Type]]="Online", 1, 0)*FACT_INCLUDES[[#This Row],[Income]]</f>
        <v>0</v>
      </c>
    </row>
    <row r="728" spans="1:26" x14ac:dyDescent="0.3">
      <c r="A728" s="4">
        <v>360</v>
      </c>
      <c r="B728" s="4">
        <v>171</v>
      </c>
      <c r="C728" s="4">
        <v>762</v>
      </c>
      <c r="D728" s="58">
        <v>3</v>
      </c>
      <c r="E728" s="28">
        <f>VLOOKUP(FACT_INCLUDES[[#This Row],[Order ID]], ORDERS[], 2)</f>
        <v>41011.915218597635</v>
      </c>
      <c r="F728" s="28">
        <f>VLOOKUP(FACT_INCLUDES[[#This Row],[Order ID]], ORDERS[], 3)</f>
        <v>41011.915218597635</v>
      </c>
      <c r="G728" s="4" t="str">
        <f>VLOOKUP(FACT_INCLUDES[[#This Row],[Order ID]], ORDERS[], 4)</f>
        <v>In-Store</v>
      </c>
      <c r="H728" s="4" t="str">
        <f>VLOOKUP(FACT_INCLUDES[[#This Row],[Order ID]], ORDERS[], 5)</f>
        <v>ALG4925@gmail.com</v>
      </c>
      <c r="I728" s="4">
        <f>VLOOKUP(FACT_INCLUDES[[#This Row],[Order ID]], ORDERS[], 6)</f>
        <v>7</v>
      </c>
      <c r="J728" s="54">
        <f>VLOOKUP(FACT_INCLUDES[[#This Row],[Order ID]], ORDERS[], 7)</f>
        <v>0</v>
      </c>
      <c r="K728" s="33">
        <v>0</v>
      </c>
      <c r="L728" s="4">
        <f>VLOOKUP(FACT_INCLUDES[[#This Row],[DW Version]], VERSIONS[], 2)</f>
        <v>78</v>
      </c>
      <c r="M728" s="4">
        <f>VLOOKUP(FACT_INCLUDES[[#This Row],[DW Version]], VERSIONS[], 3)</f>
        <v>9</v>
      </c>
      <c r="N728" s="4" t="str">
        <f>VLOOKUP(FACT_INCLUDES[[#This Row],[DW Version]], VERSIONS[], 4)</f>
        <v>black</v>
      </c>
      <c r="O728" s="51">
        <f>VLOOKUP(FACT_INCLUDES[[#This Row],[DW Version]], VERSIONS[], 5)</f>
        <v>33.289001169197093</v>
      </c>
      <c r="P728" s="4" t="str">
        <f>VLOOKUP(FACT_INCLUDES[[#This Row],[DW Version]], VERSIONS[], 6)</f>
        <v>Nike Air Tailwind</v>
      </c>
      <c r="Q728" s="4" t="str">
        <f>VLOOKUP(FACT_INCLUDES[[#This Row],[DW Version]], VERSIONS[], 7)</f>
        <v>Shoe</v>
      </c>
      <c r="R728" s="51">
        <f>FACT_INCLUDES[[#This Row],[Version Price]]*FACT_INCLUDES[[#This Row],[Quantity]]</f>
        <v>99.867003507591278</v>
      </c>
      <c r="S728" s="51">
        <f>FACT_INCLUDES[[#This Row],[Amount]]*(1-FACT_INCLUDES[[#This Row],[Order Discount]])</f>
        <v>99.867003507591278</v>
      </c>
      <c r="T728" s="51">
        <f t="shared" si="11"/>
        <v>2521.2884399918084</v>
      </c>
      <c r="U728" s="57">
        <f>FACT_INCLUDES[[#This Row],[Income]]/FACT_INCLUDES[[#This Row],[Total Order Income]]</f>
        <v>3.9609511519402257E-2</v>
      </c>
      <c r="V728" s="33">
        <f>IF(FACT_INCLUDES[[#This Row],[Order Gap]]&gt;10, 1, 0)/COUNTIFS(FACT_INCLUDES[Order ID], FACT_INCLUDES[[#This Row],[Order ID]])</f>
        <v>0</v>
      </c>
      <c r="W728" s="33">
        <f>IF(FACT_INCLUDES[[#This Row],[Order Type]]="Online", 1, 0)/COUNTIFS(FACT_INCLUDES[Order ID], FACT_INCLUDES[[#This Row],[Order ID]])</f>
        <v>0</v>
      </c>
      <c r="X728" s="52">
        <v>667.72840254301116</v>
      </c>
      <c r="Y728" s="52">
        <v>617.49963172030073</v>
      </c>
      <c r="Z728" s="64">
        <f>IF(FACT_INCLUDES[[#This Row],[Order Type]]="Online", 1, 0)*FACT_INCLUDES[[#This Row],[Income]]</f>
        <v>0</v>
      </c>
    </row>
    <row r="729" spans="1:26" x14ac:dyDescent="0.3">
      <c r="A729" s="4">
        <v>398</v>
      </c>
      <c r="B729" s="4">
        <v>191</v>
      </c>
      <c r="C729" s="4">
        <v>736</v>
      </c>
      <c r="D729" s="58">
        <v>4</v>
      </c>
      <c r="E729" s="28">
        <f>VLOOKUP(FACT_INCLUDES[[#This Row],[Order ID]], ORDERS[], 2)</f>
        <v>41004.341227153745</v>
      </c>
      <c r="F729" s="28">
        <f>VLOOKUP(FACT_INCLUDES[[#This Row],[Order ID]], ORDERS[], 3)</f>
        <v>41004.341227153745</v>
      </c>
      <c r="G729" s="4" t="str">
        <f>VLOOKUP(FACT_INCLUDES[[#This Row],[Order ID]], ORDERS[], 4)</f>
        <v>In-Store</v>
      </c>
      <c r="H729" s="4" t="str">
        <f>VLOOKUP(FACT_INCLUDES[[#This Row],[Order ID]], ORDERS[], 5)</f>
        <v>QES5843@gmail.com</v>
      </c>
      <c r="I729" s="4">
        <f>VLOOKUP(FACT_INCLUDES[[#This Row],[Order ID]], ORDERS[], 6)</f>
        <v>48</v>
      </c>
      <c r="J729" s="54">
        <f>VLOOKUP(FACT_INCLUDES[[#This Row],[Order ID]], ORDERS[], 7)</f>
        <v>0</v>
      </c>
      <c r="K729" s="33">
        <v>0</v>
      </c>
      <c r="L729" s="4">
        <f>VLOOKUP(FACT_INCLUDES[[#This Row],[DW Version]], VERSIONS[], 2)</f>
        <v>75</v>
      </c>
      <c r="M729" s="4">
        <f>VLOOKUP(FACT_INCLUDES[[#This Row],[DW Version]], VERSIONS[], 3)</f>
        <v>10.5</v>
      </c>
      <c r="N729" s="4" t="str">
        <f>VLOOKUP(FACT_INCLUDES[[#This Row],[DW Version]], VERSIONS[], 4)</f>
        <v>dark purple</v>
      </c>
      <c r="O729" s="51">
        <f>VLOOKUP(FACT_INCLUDES[[#This Row],[DW Version]], VERSIONS[], 5)</f>
        <v>281.60799490854464</v>
      </c>
      <c r="P729" s="4" t="str">
        <f>VLOOKUP(FACT_INCLUDES[[#This Row],[DW Version]], VERSIONS[], 6)</f>
        <v>React Presto</v>
      </c>
      <c r="Q729" s="4" t="str">
        <f>VLOOKUP(FACT_INCLUDES[[#This Row],[DW Version]], VERSIONS[], 7)</f>
        <v>Shoe</v>
      </c>
      <c r="R729" s="51">
        <f>FACT_INCLUDES[[#This Row],[Version Price]]*FACT_INCLUDES[[#This Row],[Quantity]]</f>
        <v>1126.4319796341786</v>
      </c>
      <c r="S729" s="51">
        <f>FACT_INCLUDES[[#This Row],[Amount]]*(1-FACT_INCLUDES[[#This Row],[Order Discount]])</f>
        <v>1126.4319796341786</v>
      </c>
      <c r="T729" s="51">
        <f t="shared" si="11"/>
        <v>2743.2121728651509</v>
      </c>
      <c r="U729" s="57">
        <f>FACT_INCLUDES[[#This Row],[Income]]/FACT_INCLUDES[[#This Row],[Total Order Income]]</f>
        <v>0.41062517539708765</v>
      </c>
      <c r="V729" s="33">
        <f>IF(FACT_INCLUDES[[#This Row],[Order Gap]]&gt;10, 1, 0)/COUNTIFS(FACT_INCLUDES[Order ID], FACT_INCLUDES[[#This Row],[Order ID]])</f>
        <v>0</v>
      </c>
      <c r="W729" s="33">
        <f>IF(FACT_INCLUDES[[#This Row],[Order Type]]="Online", 1, 0)/COUNTIFS(FACT_INCLUDES[Order ID], FACT_INCLUDES[[#This Row],[Order ID]])</f>
        <v>0</v>
      </c>
      <c r="X729" s="52">
        <v>667.72840254301116</v>
      </c>
      <c r="Y729" s="52">
        <v>617.49963172030073</v>
      </c>
      <c r="Z729" s="64">
        <f>IF(FACT_INCLUDES[[#This Row],[Order Type]]="Online", 1, 0)*FACT_INCLUDES[[#This Row],[Income]]</f>
        <v>0</v>
      </c>
    </row>
    <row r="730" spans="1:26" x14ac:dyDescent="0.3">
      <c r="A730" s="4">
        <v>399</v>
      </c>
      <c r="B730" s="4">
        <v>191</v>
      </c>
      <c r="C730" s="4">
        <v>866</v>
      </c>
      <c r="D730" s="58">
        <v>5</v>
      </c>
      <c r="E730" s="28">
        <f>VLOOKUP(FACT_INCLUDES[[#This Row],[Order ID]], ORDERS[], 2)</f>
        <v>41004.341227153745</v>
      </c>
      <c r="F730" s="28">
        <f>VLOOKUP(FACT_INCLUDES[[#This Row],[Order ID]], ORDERS[], 3)</f>
        <v>41004.341227153745</v>
      </c>
      <c r="G730" s="4" t="str">
        <f>VLOOKUP(FACT_INCLUDES[[#This Row],[Order ID]], ORDERS[], 4)</f>
        <v>In-Store</v>
      </c>
      <c r="H730" s="4" t="str">
        <f>VLOOKUP(FACT_INCLUDES[[#This Row],[Order ID]], ORDERS[], 5)</f>
        <v>QES5843@gmail.com</v>
      </c>
      <c r="I730" s="4">
        <f>VLOOKUP(FACT_INCLUDES[[#This Row],[Order ID]], ORDERS[], 6)</f>
        <v>48</v>
      </c>
      <c r="J730" s="54">
        <f>VLOOKUP(FACT_INCLUDES[[#This Row],[Order ID]], ORDERS[], 7)</f>
        <v>0</v>
      </c>
      <c r="K730" s="33">
        <v>0</v>
      </c>
      <c r="L730" s="4">
        <f>VLOOKUP(FACT_INCLUDES[[#This Row],[DW Version]], VERSIONS[], 2)</f>
        <v>88</v>
      </c>
      <c r="M730" s="4">
        <f>VLOOKUP(FACT_INCLUDES[[#This Row],[DW Version]], VERSIONS[], 3)</f>
        <v>8.5</v>
      </c>
      <c r="N730" s="4" t="str">
        <f>VLOOKUP(FACT_INCLUDES[[#This Row],[DW Version]], VERSIONS[], 4)</f>
        <v>white</v>
      </c>
      <c r="O730" s="51">
        <f>VLOOKUP(FACT_INCLUDES[[#This Row],[DW Version]], VERSIONS[], 5)</f>
        <v>323.35603864619446</v>
      </c>
      <c r="P730" s="4" t="str">
        <f>VLOOKUP(FACT_INCLUDES[[#This Row],[DW Version]], VERSIONS[], 6)</f>
        <v>React Infinity Run</v>
      </c>
      <c r="Q730" s="4" t="str">
        <f>VLOOKUP(FACT_INCLUDES[[#This Row],[DW Version]], VERSIONS[], 7)</f>
        <v>Shoe</v>
      </c>
      <c r="R730" s="51">
        <f>FACT_INCLUDES[[#This Row],[Version Price]]*FACT_INCLUDES[[#This Row],[Quantity]]</f>
        <v>1616.7801932309724</v>
      </c>
      <c r="S730" s="51">
        <f>FACT_INCLUDES[[#This Row],[Amount]]*(1-FACT_INCLUDES[[#This Row],[Order Discount]])</f>
        <v>1616.7801932309724</v>
      </c>
      <c r="T730" s="51">
        <f t="shared" si="11"/>
        <v>2743.2121728651509</v>
      </c>
      <c r="U730" s="57">
        <f>FACT_INCLUDES[[#This Row],[Income]]/FACT_INCLUDES[[#This Row],[Total Order Income]]</f>
        <v>0.58937482460291235</v>
      </c>
      <c r="V730" s="33">
        <f>IF(FACT_INCLUDES[[#This Row],[Order Gap]]&gt;10, 1, 0)/COUNTIFS(FACT_INCLUDES[Order ID], FACT_INCLUDES[[#This Row],[Order ID]])</f>
        <v>0</v>
      </c>
      <c r="W730" s="33">
        <f>IF(FACT_INCLUDES[[#This Row],[Order Type]]="Online", 1, 0)/COUNTIFS(FACT_INCLUDES[Order ID], FACT_INCLUDES[[#This Row],[Order ID]])</f>
        <v>0</v>
      </c>
      <c r="X730" s="52">
        <v>667.72840254301116</v>
      </c>
      <c r="Y730" s="52">
        <v>617.49963172030073</v>
      </c>
      <c r="Z730" s="64">
        <f>IF(FACT_INCLUDES[[#This Row],[Order Type]]="Online", 1, 0)*FACT_INCLUDES[[#This Row],[Income]]</f>
        <v>0</v>
      </c>
    </row>
    <row r="731" spans="1:26" x14ac:dyDescent="0.3">
      <c r="A731" s="4">
        <v>412</v>
      </c>
      <c r="B731" s="4">
        <v>200</v>
      </c>
      <c r="C731" s="4">
        <v>189</v>
      </c>
      <c r="D731" s="58">
        <v>5</v>
      </c>
      <c r="E731" s="28">
        <f>VLOOKUP(FACT_INCLUDES[[#This Row],[Order ID]], ORDERS[], 2)</f>
        <v>41166.417693622163</v>
      </c>
      <c r="F731" s="28">
        <f>VLOOKUP(FACT_INCLUDES[[#This Row],[Order ID]], ORDERS[], 3)</f>
        <v>41183.417693622163</v>
      </c>
      <c r="G731" s="4" t="str">
        <f>VLOOKUP(FACT_INCLUDES[[#This Row],[Order ID]], ORDERS[], 4)</f>
        <v>Online</v>
      </c>
      <c r="H731" s="4" t="str">
        <f>VLOOKUP(FACT_INCLUDES[[#This Row],[Order ID]], ORDERS[], 5)</f>
        <v>BOB7950@gmail.com</v>
      </c>
      <c r="I731" s="4">
        <f>VLOOKUP(FACT_INCLUDES[[#This Row],[Order ID]], ORDERS[], 6)</f>
        <v>0</v>
      </c>
      <c r="J731" s="54">
        <f>VLOOKUP(FACT_INCLUDES[[#This Row],[Order ID]], ORDERS[], 7)</f>
        <v>0</v>
      </c>
      <c r="K731" s="33">
        <v>17</v>
      </c>
      <c r="L731" s="4">
        <f>VLOOKUP(FACT_INCLUDES[[#This Row],[DW Version]], VERSIONS[], 2)</f>
        <v>19</v>
      </c>
      <c r="M731" s="4">
        <f>VLOOKUP(FACT_INCLUDES[[#This Row],[DW Version]], VERSIONS[], 3)</f>
        <v>8</v>
      </c>
      <c r="N731" s="4" t="str">
        <f>VLOOKUP(FACT_INCLUDES[[#This Row],[DW Version]], VERSIONS[], 4)</f>
        <v>black</v>
      </c>
      <c r="O731" s="51">
        <f>VLOOKUP(FACT_INCLUDES[[#This Row],[DW Version]], VERSIONS[], 5)</f>
        <v>285.77314856777139</v>
      </c>
      <c r="P731" s="4" t="str">
        <f>VLOOKUP(FACT_INCLUDES[[#This Row],[DW Version]], VERSIONS[], 6)</f>
        <v>Windrunner Jacket</v>
      </c>
      <c r="Q731" s="4" t="str">
        <f>VLOOKUP(FACT_INCLUDES[[#This Row],[DW Version]], VERSIONS[], 7)</f>
        <v>Apparel</v>
      </c>
      <c r="R731" s="51">
        <f>FACT_INCLUDES[[#This Row],[Version Price]]*FACT_INCLUDES[[#This Row],[Quantity]]</f>
        <v>1428.8657428388569</v>
      </c>
      <c r="S731" s="51">
        <f>FACT_INCLUDES[[#This Row],[Amount]]*(1-FACT_INCLUDES[[#This Row],[Order Discount]])</f>
        <v>1428.8657428388569</v>
      </c>
      <c r="T731" s="51">
        <f t="shared" si="11"/>
        <v>2572.953392574575</v>
      </c>
      <c r="U731" s="57">
        <f>FACT_INCLUDES[[#This Row],[Income]]/FACT_INCLUDES[[#This Row],[Total Order Income]]</f>
        <v>0.55534070184189799</v>
      </c>
      <c r="V731" s="33">
        <f>IF(FACT_INCLUDES[[#This Row],[Order Gap]]&gt;10, 1, 0)/COUNTIFS(FACT_INCLUDES[Order ID], FACT_INCLUDES[[#This Row],[Order ID]])</f>
        <v>0.33333333333333331</v>
      </c>
      <c r="W731" s="33">
        <f>IF(FACT_INCLUDES[[#This Row],[Order Type]]="Online", 1, 0)/COUNTIFS(FACT_INCLUDES[Order ID], FACT_INCLUDES[[#This Row],[Order ID]])</f>
        <v>0.33333333333333331</v>
      </c>
      <c r="X731" s="52">
        <v>667.72840254301116</v>
      </c>
      <c r="Y731" s="52">
        <v>617.49963172030073</v>
      </c>
      <c r="Z731" s="64">
        <f>IF(FACT_INCLUDES[[#This Row],[Order Type]]="Online", 1, 0)*FACT_INCLUDES[[#This Row],[Income]]</f>
        <v>1428.8657428388569</v>
      </c>
    </row>
    <row r="732" spans="1:26" x14ac:dyDescent="0.3">
      <c r="A732" s="4">
        <v>413</v>
      </c>
      <c r="B732" s="4">
        <v>200</v>
      </c>
      <c r="C732" s="4">
        <v>361</v>
      </c>
      <c r="D732" s="58">
        <v>2</v>
      </c>
      <c r="E732" s="28">
        <f>VLOOKUP(FACT_INCLUDES[[#This Row],[Order ID]], ORDERS[], 2)</f>
        <v>41166.417693622163</v>
      </c>
      <c r="F732" s="28">
        <f>VLOOKUP(FACT_INCLUDES[[#This Row],[Order ID]], ORDERS[], 3)</f>
        <v>41183.417693622163</v>
      </c>
      <c r="G732" s="4" t="str">
        <f>VLOOKUP(FACT_INCLUDES[[#This Row],[Order ID]], ORDERS[], 4)</f>
        <v>Online</v>
      </c>
      <c r="H732" s="4" t="str">
        <f>VLOOKUP(FACT_INCLUDES[[#This Row],[Order ID]], ORDERS[], 5)</f>
        <v>BOB7950@gmail.com</v>
      </c>
      <c r="I732" s="4">
        <f>VLOOKUP(FACT_INCLUDES[[#This Row],[Order ID]], ORDERS[], 6)</f>
        <v>0</v>
      </c>
      <c r="J732" s="54">
        <f>VLOOKUP(FACT_INCLUDES[[#This Row],[Order ID]], ORDERS[], 7)</f>
        <v>0</v>
      </c>
      <c r="K732" s="33">
        <v>17</v>
      </c>
      <c r="L732" s="4">
        <f>VLOOKUP(FACT_INCLUDES[[#This Row],[DW Version]], VERSIONS[], 2)</f>
        <v>36</v>
      </c>
      <c r="M732" s="4">
        <f>VLOOKUP(FACT_INCLUDES[[#This Row],[DW Version]], VERSIONS[], 3)</f>
        <v>8</v>
      </c>
      <c r="N732" s="4" t="str">
        <f>VLOOKUP(FACT_INCLUDES[[#This Row],[DW Version]], VERSIONS[], 4)</f>
        <v>white</v>
      </c>
      <c r="O732" s="51">
        <f>VLOOKUP(FACT_INCLUDES[[#This Row],[DW Version]], VERSIONS[], 5)</f>
        <v>246.86564674899199</v>
      </c>
      <c r="P732" s="4" t="str">
        <f>VLOOKUP(FACT_INCLUDES[[#This Row],[DW Version]], VERSIONS[], 6)</f>
        <v>Air Max 270</v>
      </c>
      <c r="Q732" s="4" t="str">
        <f>VLOOKUP(FACT_INCLUDES[[#This Row],[DW Version]], VERSIONS[], 7)</f>
        <v>Shoe</v>
      </c>
      <c r="R732" s="51">
        <f>FACT_INCLUDES[[#This Row],[Version Price]]*FACT_INCLUDES[[#This Row],[Quantity]]</f>
        <v>493.73129349798398</v>
      </c>
      <c r="S732" s="51">
        <f>FACT_INCLUDES[[#This Row],[Amount]]*(1-FACT_INCLUDES[[#This Row],[Order Discount]])</f>
        <v>493.73129349798398</v>
      </c>
      <c r="T732" s="51">
        <f t="shared" si="11"/>
        <v>2572.953392574575</v>
      </c>
      <c r="U732" s="57">
        <f>FACT_INCLUDES[[#This Row],[Income]]/FACT_INCLUDES[[#This Row],[Total Order Income]]</f>
        <v>0.19189282437951258</v>
      </c>
      <c r="V732" s="33">
        <f>IF(FACT_INCLUDES[[#This Row],[Order Gap]]&gt;10, 1, 0)/COUNTIFS(FACT_INCLUDES[Order ID], FACT_INCLUDES[[#This Row],[Order ID]])</f>
        <v>0.33333333333333331</v>
      </c>
      <c r="W732" s="33">
        <f>IF(FACT_INCLUDES[[#This Row],[Order Type]]="Online", 1, 0)/COUNTIFS(FACT_INCLUDES[Order ID], FACT_INCLUDES[[#This Row],[Order ID]])</f>
        <v>0.33333333333333331</v>
      </c>
      <c r="X732" s="52">
        <v>667.72840254301116</v>
      </c>
      <c r="Y732" s="52">
        <v>617.49963172030073</v>
      </c>
      <c r="Z732" s="64">
        <f>IF(FACT_INCLUDES[[#This Row],[Order Type]]="Online", 1, 0)*FACT_INCLUDES[[#This Row],[Income]]</f>
        <v>493.73129349798398</v>
      </c>
    </row>
    <row r="733" spans="1:26" x14ac:dyDescent="0.3">
      <c r="A733" s="4">
        <v>414</v>
      </c>
      <c r="B733" s="4">
        <v>200</v>
      </c>
      <c r="C733" s="4">
        <v>795</v>
      </c>
      <c r="D733" s="58">
        <v>3</v>
      </c>
      <c r="E733" s="28">
        <f>VLOOKUP(FACT_INCLUDES[[#This Row],[Order ID]], ORDERS[], 2)</f>
        <v>41166.417693622163</v>
      </c>
      <c r="F733" s="28">
        <f>VLOOKUP(FACT_INCLUDES[[#This Row],[Order ID]], ORDERS[], 3)</f>
        <v>41183.417693622163</v>
      </c>
      <c r="G733" s="4" t="str">
        <f>VLOOKUP(FACT_INCLUDES[[#This Row],[Order ID]], ORDERS[], 4)</f>
        <v>Online</v>
      </c>
      <c r="H733" s="4" t="str">
        <f>VLOOKUP(FACT_INCLUDES[[#This Row],[Order ID]], ORDERS[], 5)</f>
        <v>BOB7950@gmail.com</v>
      </c>
      <c r="I733" s="4">
        <f>VLOOKUP(FACT_INCLUDES[[#This Row],[Order ID]], ORDERS[], 6)</f>
        <v>0</v>
      </c>
      <c r="J733" s="54">
        <f>VLOOKUP(FACT_INCLUDES[[#This Row],[Order ID]], ORDERS[], 7)</f>
        <v>0</v>
      </c>
      <c r="K733" s="33">
        <v>17</v>
      </c>
      <c r="L733" s="4">
        <f>VLOOKUP(FACT_INCLUDES[[#This Row],[DW Version]], VERSIONS[], 2)</f>
        <v>81</v>
      </c>
      <c r="M733" s="4">
        <f>VLOOKUP(FACT_INCLUDES[[#This Row],[DW Version]], VERSIONS[], 3)</f>
        <v>7.5</v>
      </c>
      <c r="N733" s="4" t="str">
        <f>VLOOKUP(FACT_INCLUDES[[#This Row],[DW Version]], VERSIONS[], 4)</f>
        <v>red</v>
      </c>
      <c r="O733" s="51">
        <f>VLOOKUP(FACT_INCLUDES[[#This Row],[DW Version]], VERSIONS[], 5)</f>
        <v>216.78545207924466</v>
      </c>
      <c r="P733" s="4" t="str">
        <f>VLOOKUP(FACT_INCLUDES[[#This Row],[DW Version]], VERSIONS[], 6)</f>
        <v>Air Max Fusion</v>
      </c>
      <c r="Q733" s="4" t="str">
        <f>VLOOKUP(FACT_INCLUDES[[#This Row],[DW Version]], VERSIONS[], 7)</f>
        <v>Shoe</v>
      </c>
      <c r="R733" s="51">
        <f>FACT_INCLUDES[[#This Row],[Version Price]]*FACT_INCLUDES[[#This Row],[Quantity]]</f>
        <v>650.35635623773396</v>
      </c>
      <c r="S733" s="51">
        <f>FACT_INCLUDES[[#This Row],[Amount]]*(1-FACT_INCLUDES[[#This Row],[Order Discount]])</f>
        <v>650.35635623773396</v>
      </c>
      <c r="T733" s="51">
        <f t="shared" si="11"/>
        <v>2572.953392574575</v>
      </c>
      <c r="U733" s="57">
        <f>FACT_INCLUDES[[#This Row],[Income]]/FACT_INCLUDES[[#This Row],[Total Order Income]]</f>
        <v>0.25276647377858941</v>
      </c>
      <c r="V733" s="33">
        <f>IF(FACT_INCLUDES[[#This Row],[Order Gap]]&gt;10, 1, 0)/COUNTIFS(FACT_INCLUDES[Order ID], FACT_INCLUDES[[#This Row],[Order ID]])</f>
        <v>0.33333333333333331</v>
      </c>
      <c r="W733" s="33">
        <f>IF(FACT_INCLUDES[[#This Row],[Order Type]]="Online", 1, 0)/COUNTIFS(FACT_INCLUDES[Order ID], FACT_INCLUDES[[#This Row],[Order ID]])</f>
        <v>0.33333333333333331</v>
      </c>
      <c r="X733" s="52">
        <v>667.72840254301116</v>
      </c>
      <c r="Y733" s="52">
        <v>617.49963172030073</v>
      </c>
      <c r="Z733" s="64">
        <f>IF(FACT_INCLUDES[[#This Row],[Order Type]]="Online", 1, 0)*FACT_INCLUDES[[#This Row],[Income]]</f>
        <v>650.35635623773396</v>
      </c>
    </row>
    <row r="734" spans="1:26" x14ac:dyDescent="0.3">
      <c r="A734" s="4">
        <v>424</v>
      </c>
      <c r="B734" s="4">
        <v>206</v>
      </c>
      <c r="C734" s="4">
        <v>238</v>
      </c>
      <c r="D734" s="58">
        <v>2</v>
      </c>
      <c r="E734" s="28">
        <f>VLOOKUP(FACT_INCLUDES[[#This Row],[Order ID]], ORDERS[], 2)</f>
        <v>41046.060952464526</v>
      </c>
      <c r="F734" s="28">
        <f>VLOOKUP(FACT_INCLUDES[[#This Row],[Order ID]], ORDERS[], 3)</f>
        <v>41046.060952464526</v>
      </c>
      <c r="G734" s="4" t="str">
        <f>VLOOKUP(FACT_INCLUDES[[#This Row],[Order ID]], ORDERS[], 4)</f>
        <v>In-Store</v>
      </c>
      <c r="H734" s="4" t="str">
        <f>VLOOKUP(FACT_INCLUDES[[#This Row],[Order ID]], ORDERS[], 5)</f>
        <v>JBW5012@gmail.com</v>
      </c>
      <c r="I734" s="4">
        <f>VLOOKUP(FACT_INCLUDES[[#This Row],[Order ID]], ORDERS[], 6)</f>
        <v>36</v>
      </c>
      <c r="J734" s="54">
        <f>VLOOKUP(FACT_INCLUDES[[#This Row],[Order ID]], ORDERS[], 7)</f>
        <v>0</v>
      </c>
      <c r="K734" s="33">
        <v>0</v>
      </c>
      <c r="L734" s="4">
        <f>VLOOKUP(FACT_INCLUDES[[#This Row],[DW Version]], VERSIONS[], 2)</f>
        <v>24</v>
      </c>
      <c r="M734" s="4">
        <f>VLOOKUP(FACT_INCLUDES[[#This Row],[DW Version]], VERSIONS[], 3)</f>
        <v>4.5</v>
      </c>
      <c r="N734" s="4" t="str">
        <f>VLOOKUP(FACT_INCLUDES[[#This Row],[DW Version]], VERSIONS[], 4)</f>
        <v>black</v>
      </c>
      <c r="O734" s="51">
        <f>VLOOKUP(FACT_INCLUDES[[#This Row],[DW Version]], VERSIONS[], 5)</f>
        <v>131.16198341979862</v>
      </c>
      <c r="P734" s="4" t="str">
        <f>VLOOKUP(FACT_INCLUDES[[#This Row],[DW Version]], VERSIONS[], 6)</f>
        <v>Zoom Fly</v>
      </c>
      <c r="Q734" s="4" t="str">
        <f>VLOOKUP(FACT_INCLUDES[[#This Row],[DW Version]], VERSIONS[], 7)</f>
        <v>Shoe</v>
      </c>
      <c r="R734" s="51">
        <f>FACT_INCLUDES[[#This Row],[Version Price]]*FACT_INCLUDES[[#This Row],[Quantity]]</f>
        <v>262.32396683959723</v>
      </c>
      <c r="S734" s="51">
        <f>FACT_INCLUDES[[#This Row],[Amount]]*(1-FACT_INCLUDES[[#This Row],[Order Discount]])</f>
        <v>262.32396683959723</v>
      </c>
      <c r="T734" s="51">
        <f t="shared" si="11"/>
        <v>896.41151079292797</v>
      </c>
      <c r="U734" s="57">
        <f>FACT_INCLUDES[[#This Row],[Income]]/FACT_INCLUDES[[#This Row],[Total Order Income]]</f>
        <v>0.29263788302713389</v>
      </c>
      <c r="V734" s="33">
        <f>IF(FACT_INCLUDES[[#This Row],[Order Gap]]&gt;10, 1, 0)/COUNTIFS(FACT_INCLUDES[Order ID], FACT_INCLUDES[[#This Row],[Order ID]])</f>
        <v>0</v>
      </c>
      <c r="W734" s="33">
        <f>IF(FACT_INCLUDES[[#This Row],[Order Type]]="Online", 1, 0)/COUNTIFS(FACT_INCLUDES[Order ID], FACT_INCLUDES[[#This Row],[Order ID]])</f>
        <v>0</v>
      </c>
      <c r="X734" s="52">
        <v>667.72840254301116</v>
      </c>
      <c r="Y734" s="52">
        <v>617.49963172030073</v>
      </c>
      <c r="Z734" s="64">
        <f>IF(FACT_INCLUDES[[#This Row],[Order Type]]="Online", 1, 0)*FACT_INCLUDES[[#This Row],[Income]]</f>
        <v>0</v>
      </c>
    </row>
    <row r="735" spans="1:26" x14ac:dyDescent="0.3">
      <c r="A735" s="4">
        <v>425</v>
      </c>
      <c r="B735" s="4">
        <v>206</v>
      </c>
      <c r="C735" s="4">
        <v>315</v>
      </c>
      <c r="D735" s="58">
        <v>2</v>
      </c>
      <c r="E735" s="28">
        <f>VLOOKUP(FACT_INCLUDES[[#This Row],[Order ID]], ORDERS[], 2)</f>
        <v>41046.060952464526</v>
      </c>
      <c r="F735" s="28">
        <f>VLOOKUP(FACT_INCLUDES[[#This Row],[Order ID]], ORDERS[], 3)</f>
        <v>41046.060952464526</v>
      </c>
      <c r="G735" s="4" t="str">
        <f>VLOOKUP(FACT_INCLUDES[[#This Row],[Order ID]], ORDERS[], 4)</f>
        <v>In-Store</v>
      </c>
      <c r="H735" s="4" t="str">
        <f>VLOOKUP(FACT_INCLUDES[[#This Row],[Order ID]], ORDERS[], 5)</f>
        <v>JBW5012@gmail.com</v>
      </c>
      <c r="I735" s="4">
        <f>VLOOKUP(FACT_INCLUDES[[#This Row],[Order ID]], ORDERS[], 6)</f>
        <v>36</v>
      </c>
      <c r="J735" s="54">
        <f>VLOOKUP(FACT_INCLUDES[[#This Row],[Order ID]], ORDERS[], 7)</f>
        <v>0</v>
      </c>
      <c r="K735" s="33">
        <v>0</v>
      </c>
      <c r="L735" s="4">
        <f>VLOOKUP(FACT_INCLUDES[[#This Row],[DW Version]], VERSIONS[], 2)</f>
        <v>31</v>
      </c>
      <c r="M735" s="4">
        <f>VLOOKUP(FACT_INCLUDES[[#This Row],[DW Version]], VERSIONS[], 3)</f>
        <v>11</v>
      </c>
      <c r="N735" s="4" t="str">
        <f>VLOOKUP(FACT_INCLUDES[[#This Row],[DW Version]], VERSIONS[], 4)</f>
        <v>white</v>
      </c>
      <c r="O735" s="51">
        <f>VLOOKUP(FACT_INCLUDES[[#This Row],[DW Version]], VERSIONS[], 5)</f>
        <v>317.04377197666537</v>
      </c>
      <c r="P735" s="4" t="str">
        <f>VLOOKUP(FACT_INCLUDES[[#This Row],[DW Version]], VERSIONS[], 6)</f>
        <v>React Element 55</v>
      </c>
      <c r="Q735" s="4" t="str">
        <f>VLOOKUP(FACT_INCLUDES[[#This Row],[DW Version]], VERSIONS[], 7)</f>
        <v>Shoe</v>
      </c>
      <c r="R735" s="51">
        <f>FACT_INCLUDES[[#This Row],[Version Price]]*FACT_INCLUDES[[#This Row],[Quantity]]</f>
        <v>634.08754395333074</v>
      </c>
      <c r="S735" s="51">
        <f>FACT_INCLUDES[[#This Row],[Amount]]*(1-FACT_INCLUDES[[#This Row],[Order Discount]])</f>
        <v>634.08754395333074</v>
      </c>
      <c r="T735" s="51">
        <f t="shared" si="11"/>
        <v>896.41151079292797</v>
      </c>
      <c r="U735" s="57">
        <f>FACT_INCLUDES[[#This Row],[Income]]/FACT_INCLUDES[[#This Row],[Total Order Income]]</f>
        <v>0.70736211697286611</v>
      </c>
      <c r="V735" s="33">
        <f>IF(FACT_INCLUDES[[#This Row],[Order Gap]]&gt;10, 1, 0)/COUNTIFS(FACT_INCLUDES[Order ID], FACT_INCLUDES[[#This Row],[Order ID]])</f>
        <v>0</v>
      </c>
      <c r="W735" s="33">
        <f>IF(FACT_INCLUDES[[#This Row],[Order Type]]="Online", 1, 0)/COUNTIFS(FACT_INCLUDES[Order ID], FACT_INCLUDES[[#This Row],[Order ID]])</f>
        <v>0</v>
      </c>
      <c r="X735" s="52">
        <v>667.72840254301116</v>
      </c>
      <c r="Y735" s="52">
        <v>617.49963172030073</v>
      </c>
      <c r="Z735" s="64">
        <f>IF(FACT_INCLUDES[[#This Row],[Order Type]]="Online", 1, 0)*FACT_INCLUDES[[#This Row],[Income]]</f>
        <v>0</v>
      </c>
    </row>
    <row r="736" spans="1:26" x14ac:dyDescent="0.3">
      <c r="A736" s="4">
        <v>432</v>
      </c>
      <c r="B736" s="4">
        <v>212</v>
      </c>
      <c r="C736" s="4">
        <v>100</v>
      </c>
      <c r="D736" s="58">
        <v>3</v>
      </c>
      <c r="E736" s="28">
        <f>VLOOKUP(FACT_INCLUDES[[#This Row],[Order ID]], ORDERS[], 2)</f>
        <v>40955.581906490908</v>
      </c>
      <c r="F736" s="28">
        <f>VLOOKUP(FACT_INCLUDES[[#This Row],[Order ID]], ORDERS[], 3)</f>
        <v>40955.581906490908</v>
      </c>
      <c r="G736" s="4" t="str">
        <f>VLOOKUP(FACT_INCLUDES[[#This Row],[Order ID]], ORDERS[], 4)</f>
        <v>In-Store</v>
      </c>
      <c r="H736" s="4" t="str">
        <f>VLOOKUP(FACT_INCLUDES[[#This Row],[Order ID]], ORDERS[], 5)</f>
        <v>FLI4124@gmail.com</v>
      </c>
      <c r="I736" s="4">
        <f>VLOOKUP(FACT_INCLUDES[[#This Row],[Order ID]], ORDERS[], 6)</f>
        <v>32</v>
      </c>
      <c r="J736" s="54">
        <f>VLOOKUP(FACT_INCLUDES[[#This Row],[Order ID]], ORDERS[], 7)</f>
        <v>0</v>
      </c>
      <c r="K736" s="33">
        <v>0</v>
      </c>
      <c r="L736" s="4">
        <f>VLOOKUP(FACT_INCLUDES[[#This Row],[DW Version]], VERSIONS[], 2)</f>
        <v>10</v>
      </c>
      <c r="M736" s="4">
        <f>VLOOKUP(FACT_INCLUDES[[#This Row],[DW Version]], VERSIONS[], 3)</f>
        <v>5.5</v>
      </c>
      <c r="N736" s="4" t="str">
        <f>VLOOKUP(FACT_INCLUDES[[#This Row],[DW Version]], VERSIONS[], 4)</f>
        <v>purple lilac</v>
      </c>
      <c r="O736" s="51">
        <f>VLOOKUP(FACT_INCLUDES[[#This Row],[DW Version]], VERSIONS[], 5)</f>
        <v>399.96852817054526</v>
      </c>
      <c r="P736" s="4" t="str">
        <f>VLOOKUP(FACT_INCLUDES[[#This Row],[DW Version]], VERSIONS[], 6)</f>
        <v>Vapormax</v>
      </c>
      <c r="Q736" s="4" t="str">
        <f>VLOOKUP(FACT_INCLUDES[[#This Row],[DW Version]], VERSIONS[], 7)</f>
        <v>Shoe</v>
      </c>
      <c r="R736" s="51">
        <f>FACT_INCLUDES[[#This Row],[Version Price]]*FACT_INCLUDES[[#This Row],[Quantity]]</f>
        <v>1199.9055845116359</v>
      </c>
      <c r="S736" s="51">
        <f>FACT_INCLUDES[[#This Row],[Amount]]*(1-FACT_INCLUDES[[#This Row],[Order Discount]])</f>
        <v>1199.9055845116359</v>
      </c>
      <c r="T736" s="51">
        <f t="shared" si="11"/>
        <v>2167.6941614116208</v>
      </c>
      <c r="U736" s="57">
        <f>FACT_INCLUDES[[#This Row],[Income]]/FACT_INCLUDES[[#This Row],[Total Order Income]]</f>
        <v>0.55354007307481379</v>
      </c>
      <c r="V736" s="33">
        <f>IF(FACT_INCLUDES[[#This Row],[Order Gap]]&gt;10, 1, 0)/COUNTIFS(FACT_INCLUDES[Order ID], FACT_INCLUDES[[#This Row],[Order ID]])</f>
        <v>0</v>
      </c>
      <c r="W736" s="33">
        <f>IF(FACT_INCLUDES[[#This Row],[Order Type]]="Online", 1, 0)/COUNTIFS(FACT_INCLUDES[Order ID], FACT_INCLUDES[[#This Row],[Order ID]])</f>
        <v>0</v>
      </c>
      <c r="X736" s="52">
        <v>667.72840254301116</v>
      </c>
      <c r="Y736" s="52">
        <v>617.49963172030073</v>
      </c>
      <c r="Z736" s="64">
        <f>IF(FACT_INCLUDES[[#This Row],[Order Type]]="Online", 1, 0)*FACT_INCLUDES[[#This Row],[Income]]</f>
        <v>0</v>
      </c>
    </row>
    <row r="737" spans="1:26" x14ac:dyDescent="0.3">
      <c r="A737" s="4">
        <v>433</v>
      </c>
      <c r="B737" s="4">
        <v>212</v>
      </c>
      <c r="C737" s="4">
        <v>427</v>
      </c>
      <c r="D737" s="58">
        <v>3</v>
      </c>
      <c r="E737" s="28">
        <f>VLOOKUP(FACT_INCLUDES[[#This Row],[Order ID]], ORDERS[], 2)</f>
        <v>40955.581906490908</v>
      </c>
      <c r="F737" s="28">
        <f>VLOOKUP(FACT_INCLUDES[[#This Row],[Order ID]], ORDERS[], 3)</f>
        <v>40955.581906490908</v>
      </c>
      <c r="G737" s="4" t="str">
        <f>VLOOKUP(FACT_INCLUDES[[#This Row],[Order ID]], ORDERS[], 4)</f>
        <v>In-Store</v>
      </c>
      <c r="H737" s="4" t="str">
        <f>VLOOKUP(FACT_INCLUDES[[#This Row],[Order ID]], ORDERS[], 5)</f>
        <v>FLI4124@gmail.com</v>
      </c>
      <c r="I737" s="4">
        <f>VLOOKUP(FACT_INCLUDES[[#This Row],[Order ID]], ORDERS[], 6)</f>
        <v>32</v>
      </c>
      <c r="J737" s="54">
        <f>VLOOKUP(FACT_INCLUDES[[#This Row],[Order ID]], ORDERS[], 7)</f>
        <v>0</v>
      </c>
      <c r="K737" s="33">
        <v>0</v>
      </c>
      <c r="L737" s="4">
        <f>VLOOKUP(FACT_INCLUDES[[#This Row],[DW Version]], VERSIONS[], 2)</f>
        <v>43</v>
      </c>
      <c r="M737" s="4">
        <f>VLOOKUP(FACT_INCLUDES[[#This Row],[DW Version]], VERSIONS[], 3)</f>
        <v>12.5</v>
      </c>
      <c r="N737" s="4" t="str">
        <f>VLOOKUP(FACT_INCLUDES[[#This Row],[DW Version]], VERSIONS[], 4)</f>
        <v>white</v>
      </c>
      <c r="O737" s="51">
        <f>VLOOKUP(FACT_INCLUDES[[#This Row],[DW Version]], VERSIONS[], 5)</f>
        <v>218.77276967969809</v>
      </c>
      <c r="P737" s="4" t="str">
        <f>VLOOKUP(FACT_INCLUDES[[#This Row],[DW Version]], VERSIONS[], 6)</f>
        <v>Flex Experience</v>
      </c>
      <c r="Q737" s="4" t="str">
        <f>VLOOKUP(FACT_INCLUDES[[#This Row],[DW Version]], VERSIONS[], 7)</f>
        <v>Apparel</v>
      </c>
      <c r="R737" s="51">
        <f>FACT_INCLUDES[[#This Row],[Version Price]]*FACT_INCLUDES[[#This Row],[Quantity]]</f>
        <v>656.31830903909429</v>
      </c>
      <c r="S737" s="51">
        <f>FACT_INCLUDES[[#This Row],[Amount]]*(1-FACT_INCLUDES[[#This Row],[Order Discount]])</f>
        <v>656.31830903909429</v>
      </c>
      <c r="T737" s="51">
        <f t="shared" si="11"/>
        <v>2167.6941614116208</v>
      </c>
      <c r="U737" s="57">
        <f>FACT_INCLUDES[[#This Row],[Income]]/FACT_INCLUDES[[#This Row],[Total Order Income]]</f>
        <v>0.30277255930407371</v>
      </c>
      <c r="V737" s="33">
        <f>IF(FACT_INCLUDES[[#This Row],[Order Gap]]&gt;10, 1, 0)/COUNTIFS(FACT_INCLUDES[Order ID], FACT_INCLUDES[[#This Row],[Order ID]])</f>
        <v>0</v>
      </c>
      <c r="W737" s="33">
        <f>IF(FACT_INCLUDES[[#This Row],[Order Type]]="Online", 1, 0)/COUNTIFS(FACT_INCLUDES[Order ID], FACT_INCLUDES[[#This Row],[Order ID]])</f>
        <v>0</v>
      </c>
      <c r="X737" s="52">
        <v>667.72840254301116</v>
      </c>
      <c r="Y737" s="52">
        <v>617.49963172030073</v>
      </c>
      <c r="Z737" s="64">
        <f>IF(FACT_INCLUDES[[#This Row],[Order Type]]="Online", 1, 0)*FACT_INCLUDES[[#This Row],[Income]]</f>
        <v>0</v>
      </c>
    </row>
    <row r="738" spans="1:26" x14ac:dyDescent="0.3">
      <c r="A738" s="4">
        <v>434</v>
      </c>
      <c r="B738" s="4">
        <v>212</v>
      </c>
      <c r="C738" s="4">
        <v>729</v>
      </c>
      <c r="D738" s="58">
        <v>1</v>
      </c>
      <c r="E738" s="28">
        <f>VLOOKUP(FACT_INCLUDES[[#This Row],[Order ID]], ORDERS[], 2)</f>
        <v>40955.581906490908</v>
      </c>
      <c r="F738" s="28">
        <f>VLOOKUP(FACT_INCLUDES[[#This Row],[Order ID]], ORDERS[], 3)</f>
        <v>40955.581906490908</v>
      </c>
      <c r="G738" s="4" t="str">
        <f>VLOOKUP(FACT_INCLUDES[[#This Row],[Order ID]], ORDERS[], 4)</f>
        <v>In-Store</v>
      </c>
      <c r="H738" s="4" t="str">
        <f>VLOOKUP(FACT_INCLUDES[[#This Row],[Order ID]], ORDERS[], 5)</f>
        <v>FLI4124@gmail.com</v>
      </c>
      <c r="I738" s="4">
        <f>VLOOKUP(FACT_INCLUDES[[#This Row],[Order ID]], ORDERS[], 6)</f>
        <v>32</v>
      </c>
      <c r="J738" s="54">
        <f>VLOOKUP(FACT_INCLUDES[[#This Row],[Order ID]], ORDERS[], 7)</f>
        <v>0</v>
      </c>
      <c r="K738" s="33">
        <v>0</v>
      </c>
      <c r="L738" s="4">
        <f>VLOOKUP(FACT_INCLUDES[[#This Row],[DW Version]], VERSIONS[], 2)</f>
        <v>75</v>
      </c>
      <c r="M738" s="4">
        <f>VLOOKUP(FACT_INCLUDES[[#This Row],[DW Version]], VERSIONS[], 3)</f>
        <v>4</v>
      </c>
      <c r="N738" s="4" t="str">
        <f>VLOOKUP(FACT_INCLUDES[[#This Row],[DW Version]], VERSIONS[], 4)</f>
        <v>yellow</v>
      </c>
      <c r="O738" s="51">
        <f>VLOOKUP(FACT_INCLUDES[[#This Row],[DW Version]], VERSIONS[], 5)</f>
        <v>311.47026786089037</v>
      </c>
      <c r="P738" s="4" t="str">
        <f>VLOOKUP(FACT_INCLUDES[[#This Row],[DW Version]], VERSIONS[], 6)</f>
        <v>React Presto</v>
      </c>
      <c r="Q738" s="4" t="str">
        <f>VLOOKUP(FACT_INCLUDES[[#This Row],[DW Version]], VERSIONS[], 7)</f>
        <v>Shoe</v>
      </c>
      <c r="R738" s="51">
        <f>FACT_INCLUDES[[#This Row],[Version Price]]*FACT_INCLUDES[[#This Row],[Quantity]]</f>
        <v>311.47026786089037</v>
      </c>
      <c r="S738" s="51">
        <f>FACT_INCLUDES[[#This Row],[Amount]]*(1-FACT_INCLUDES[[#This Row],[Order Discount]])</f>
        <v>311.47026786089037</v>
      </c>
      <c r="T738" s="51">
        <f t="shared" si="11"/>
        <v>2167.6941614116208</v>
      </c>
      <c r="U738" s="57">
        <f>FACT_INCLUDES[[#This Row],[Income]]/FACT_INCLUDES[[#This Row],[Total Order Income]]</f>
        <v>0.14368736762111234</v>
      </c>
      <c r="V738" s="33">
        <f>IF(FACT_INCLUDES[[#This Row],[Order Gap]]&gt;10, 1, 0)/COUNTIFS(FACT_INCLUDES[Order ID], FACT_INCLUDES[[#This Row],[Order ID]])</f>
        <v>0</v>
      </c>
      <c r="W738" s="33">
        <f>IF(FACT_INCLUDES[[#This Row],[Order Type]]="Online", 1, 0)/COUNTIFS(FACT_INCLUDES[Order ID], FACT_INCLUDES[[#This Row],[Order ID]])</f>
        <v>0</v>
      </c>
      <c r="X738" s="52">
        <v>667.72840254301116</v>
      </c>
      <c r="Y738" s="52">
        <v>617.49963172030073</v>
      </c>
      <c r="Z738" s="64">
        <f>IF(FACT_INCLUDES[[#This Row],[Order Type]]="Online", 1, 0)*FACT_INCLUDES[[#This Row],[Income]]</f>
        <v>0</v>
      </c>
    </row>
    <row r="739" spans="1:26" x14ac:dyDescent="0.3">
      <c r="A739" s="4">
        <v>465</v>
      </c>
      <c r="B739" s="4">
        <v>227</v>
      </c>
      <c r="C739" s="4">
        <v>195</v>
      </c>
      <c r="D739" s="58">
        <v>1</v>
      </c>
      <c r="E739" s="28">
        <f>VLOOKUP(FACT_INCLUDES[[#This Row],[Order ID]], ORDERS[], 2)</f>
        <v>40917.114861194517</v>
      </c>
      <c r="F739" s="28">
        <f>VLOOKUP(FACT_INCLUDES[[#This Row],[Order ID]], ORDERS[], 3)</f>
        <v>40917.114861194517</v>
      </c>
      <c r="G739" s="4" t="str">
        <f>VLOOKUP(FACT_INCLUDES[[#This Row],[Order ID]], ORDERS[], 4)</f>
        <v>In-Store</v>
      </c>
      <c r="H739" s="4" t="str">
        <f>VLOOKUP(FACT_INCLUDES[[#This Row],[Order ID]], ORDERS[], 5)</f>
        <v>ZLM5797@gmail.com</v>
      </c>
      <c r="I739" s="4">
        <f>VLOOKUP(FACT_INCLUDES[[#This Row],[Order ID]], ORDERS[], 6)</f>
        <v>24</v>
      </c>
      <c r="J739" s="54">
        <f>VLOOKUP(FACT_INCLUDES[[#This Row],[Order ID]], ORDERS[], 7)</f>
        <v>0</v>
      </c>
      <c r="K739" s="33">
        <v>0</v>
      </c>
      <c r="L739" s="4">
        <f>VLOOKUP(FACT_INCLUDES[[#This Row],[DW Version]], VERSIONS[], 2)</f>
        <v>19</v>
      </c>
      <c r="M739" s="4">
        <f>VLOOKUP(FACT_INCLUDES[[#This Row],[DW Version]], VERSIONS[], 3)</f>
        <v>12.5</v>
      </c>
      <c r="N739" s="4" t="str">
        <f>VLOOKUP(FACT_INCLUDES[[#This Row],[DW Version]], VERSIONS[], 4)</f>
        <v>white</v>
      </c>
      <c r="O739" s="51">
        <f>VLOOKUP(FACT_INCLUDES[[#This Row],[DW Version]], VERSIONS[], 5)</f>
        <v>392.51946086525612</v>
      </c>
      <c r="P739" s="4" t="str">
        <f>VLOOKUP(FACT_INCLUDES[[#This Row],[DW Version]], VERSIONS[], 6)</f>
        <v>Windrunner Jacket</v>
      </c>
      <c r="Q739" s="4" t="str">
        <f>VLOOKUP(FACT_INCLUDES[[#This Row],[DW Version]], VERSIONS[], 7)</f>
        <v>Apparel</v>
      </c>
      <c r="R739" s="51">
        <f>FACT_INCLUDES[[#This Row],[Version Price]]*FACT_INCLUDES[[#This Row],[Quantity]]</f>
        <v>392.51946086525612</v>
      </c>
      <c r="S739" s="51">
        <f>FACT_INCLUDES[[#This Row],[Amount]]*(1-FACT_INCLUDES[[#This Row],[Order Discount]])</f>
        <v>392.51946086525612</v>
      </c>
      <c r="T739" s="51">
        <f t="shared" si="11"/>
        <v>872.27168995946522</v>
      </c>
      <c r="U739" s="57">
        <f>FACT_INCLUDES[[#This Row],[Income]]/FACT_INCLUDES[[#This Row],[Total Order Income]]</f>
        <v>0.44999679043062446</v>
      </c>
      <c r="V739" s="33">
        <f>IF(FACT_INCLUDES[[#This Row],[Order Gap]]&gt;10, 1, 0)/COUNTIFS(FACT_INCLUDES[Order ID], FACT_INCLUDES[[#This Row],[Order ID]])</f>
        <v>0</v>
      </c>
      <c r="W739" s="33">
        <f>IF(FACT_INCLUDES[[#This Row],[Order Type]]="Online", 1, 0)/COUNTIFS(FACT_INCLUDES[Order ID], FACT_INCLUDES[[#This Row],[Order ID]])</f>
        <v>0</v>
      </c>
      <c r="X739" s="52">
        <v>667.72840254301116</v>
      </c>
      <c r="Y739" s="52">
        <v>617.49963172030073</v>
      </c>
      <c r="Z739" s="64">
        <f>IF(FACT_INCLUDES[[#This Row],[Order Type]]="Online", 1, 0)*FACT_INCLUDES[[#This Row],[Income]]</f>
        <v>0</v>
      </c>
    </row>
    <row r="740" spans="1:26" x14ac:dyDescent="0.3">
      <c r="A740" s="4">
        <v>466</v>
      </c>
      <c r="B740" s="4">
        <v>227</v>
      </c>
      <c r="C740" s="4">
        <v>499</v>
      </c>
      <c r="D740" s="58">
        <v>3</v>
      </c>
      <c r="E740" s="28">
        <f>VLOOKUP(FACT_INCLUDES[[#This Row],[Order ID]], ORDERS[], 2)</f>
        <v>40917.114861194517</v>
      </c>
      <c r="F740" s="28">
        <f>VLOOKUP(FACT_INCLUDES[[#This Row],[Order ID]], ORDERS[], 3)</f>
        <v>40917.114861194517</v>
      </c>
      <c r="G740" s="4" t="str">
        <f>VLOOKUP(FACT_INCLUDES[[#This Row],[Order ID]], ORDERS[], 4)</f>
        <v>In-Store</v>
      </c>
      <c r="H740" s="4" t="str">
        <f>VLOOKUP(FACT_INCLUDES[[#This Row],[Order ID]], ORDERS[], 5)</f>
        <v>ZLM5797@gmail.com</v>
      </c>
      <c r="I740" s="4">
        <f>VLOOKUP(FACT_INCLUDES[[#This Row],[Order ID]], ORDERS[], 6)</f>
        <v>24</v>
      </c>
      <c r="J740" s="54">
        <f>VLOOKUP(FACT_INCLUDES[[#This Row],[Order ID]], ORDERS[], 7)</f>
        <v>0</v>
      </c>
      <c r="K740" s="33">
        <v>0</v>
      </c>
      <c r="L740" s="4">
        <f>VLOOKUP(FACT_INCLUDES[[#This Row],[DW Version]], VERSIONS[], 2)</f>
        <v>52</v>
      </c>
      <c r="M740" s="4">
        <f>VLOOKUP(FACT_INCLUDES[[#This Row],[DW Version]], VERSIONS[], 3)</f>
        <v>10</v>
      </c>
      <c r="N740" s="4" t="str">
        <f>VLOOKUP(FACT_INCLUDES[[#This Row],[DW Version]], VERSIONS[], 4)</f>
        <v>purple</v>
      </c>
      <c r="O740" s="51">
        <f>VLOOKUP(FACT_INCLUDES[[#This Row],[DW Version]], VERSIONS[], 5)</f>
        <v>32.672599380750057</v>
      </c>
      <c r="P740" s="4" t="str">
        <f>VLOOKUP(FACT_INCLUDES[[#This Row],[DW Version]], VERSIONS[], 6)</f>
        <v>Tech Fleece Jogger</v>
      </c>
      <c r="Q740" s="4" t="str">
        <f>VLOOKUP(FACT_INCLUDES[[#This Row],[DW Version]], VERSIONS[], 7)</f>
        <v>Apparel</v>
      </c>
      <c r="R740" s="51">
        <f>FACT_INCLUDES[[#This Row],[Version Price]]*FACT_INCLUDES[[#This Row],[Quantity]]</f>
        <v>98.017798142250172</v>
      </c>
      <c r="S740" s="51">
        <f>FACT_INCLUDES[[#This Row],[Amount]]*(1-FACT_INCLUDES[[#This Row],[Order Discount]])</f>
        <v>98.017798142250172</v>
      </c>
      <c r="T740" s="51">
        <f t="shared" si="11"/>
        <v>872.27168995946522</v>
      </c>
      <c r="U740" s="57">
        <f>FACT_INCLUDES[[#This Row],[Income]]/FACT_INCLUDES[[#This Row],[Total Order Income]]</f>
        <v>0.11237072035068006</v>
      </c>
      <c r="V740" s="33">
        <f>IF(FACT_INCLUDES[[#This Row],[Order Gap]]&gt;10, 1, 0)/COUNTIFS(FACT_INCLUDES[Order ID], FACT_INCLUDES[[#This Row],[Order ID]])</f>
        <v>0</v>
      </c>
      <c r="W740" s="33">
        <f>IF(FACT_INCLUDES[[#This Row],[Order Type]]="Online", 1, 0)/COUNTIFS(FACT_INCLUDES[Order ID], FACT_INCLUDES[[#This Row],[Order ID]])</f>
        <v>0</v>
      </c>
      <c r="X740" s="52">
        <v>667.72840254301116</v>
      </c>
      <c r="Y740" s="52">
        <v>617.49963172030073</v>
      </c>
      <c r="Z740" s="64">
        <f>IF(FACT_INCLUDES[[#This Row],[Order Type]]="Online", 1, 0)*FACT_INCLUDES[[#This Row],[Income]]</f>
        <v>0</v>
      </c>
    </row>
    <row r="741" spans="1:26" x14ac:dyDescent="0.3">
      <c r="A741" s="4">
        <v>467</v>
      </c>
      <c r="B741" s="4">
        <v>227</v>
      </c>
      <c r="C741" s="4">
        <v>564</v>
      </c>
      <c r="D741" s="58">
        <v>1</v>
      </c>
      <c r="E741" s="28">
        <f>VLOOKUP(FACT_INCLUDES[[#This Row],[Order ID]], ORDERS[], 2)</f>
        <v>40917.114861194517</v>
      </c>
      <c r="F741" s="28">
        <f>VLOOKUP(FACT_INCLUDES[[#This Row],[Order ID]], ORDERS[], 3)</f>
        <v>40917.114861194517</v>
      </c>
      <c r="G741" s="4" t="str">
        <f>VLOOKUP(FACT_INCLUDES[[#This Row],[Order ID]], ORDERS[], 4)</f>
        <v>In-Store</v>
      </c>
      <c r="H741" s="4" t="str">
        <f>VLOOKUP(FACT_INCLUDES[[#This Row],[Order ID]], ORDERS[], 5)</f>
        <v>ZLM5797@gmail.com</v>
      </c>
      <c r="I741" s="4">
        <f>VLOOKUP(FACT_INCLUDES[[#This Row],[Order ID]], ORDERS[], 6)</f>
        <v>24</v>
      </c>
      <c r="J741" s="54">
        <f>VLOOKUP(FACT_INCLUDES[[#This Row],[Order ID]], ORDERS[], 7)</f>
        <v>0</v>
      </c>
      <c r="K741" s="33">
        <v>0</v>
      </c>
      <c r="L741" s="4">
        <f>VLOOKUP(FACT_INCLUDES[[#This Row],[DW Version]], VERSIONS[], 2)</f>
        <v>58</v>
      </c>
      <c r="M741" s="4">
        <f>VLOOKUP(FACT_INCLUDES[[#This Row],[DW Version]], VERSIONS[], 3)</f>
        <v>10.5</v>
      </c>
      <c r="N741" s="4" t="str">
        <f>VLOOKUP(FACT_INCLUDES[[#This Row],[DW Version]], VERSIONS[], 4)</f>
        <v>red</v>
      </c>
      <c r="O741" s="51">
        <f>VLOOKUP(FACT_INCLUDES[[#This Row],[DW Version]], VERSIONS[], 5)</f>
        <v>381.73443095195898</v>
      </c>
      <c r="P741" s="4" t="str">
        <f>VLOOKUP(FACT_INCLUDES[[#This Row],[DW Version]], VERSIONS[], 6)</f>
        <v>Mercurial Superfly</v>
      </c>
      <c r="Q741" s="4" t="str">
        <f>VLOOKUP(FACT_INCLUDES[[#This Row],[DW Version]], VERSIONS[], 7)</f>
        <v>Shoe</v>
      </c>
      <c r="R741" s="51">
        <f>FACT_INCLUDES[[#This Row],[Version Price]]*FACT_INCLUDES[[#This Row],[Quantity]]</f>
        <v>381.73443095195898</v>
      </c>
      <c r="S741" s="51">
        <f>FACT_INCLUDES[[#This Row],[Amount]]*(1-FACT_INCLUDES[[#This Row],[Order Discount]])</f>
        <v>381.73443095195898</v>
      </c>
      <c r="T741" s="51">
        <f t="shared" si="11"/>
        <v>872.27168995946522</v>
      </c>
      <c r="U741" s="57">
        <f>FACT_INCLUDES[[#This Row],[Income]]/FACT_INCLUDES[[#This Row],[Total Order Income]]</f>
        <v>0.43763248921869552</v>
      </c>
      <c r="V741" s="33">
        <f>IF(FACT_INCLUDES[[#This Row],[Order Gap]]&gt;10, 1, 0)/COUNTIFS(FACT_INCLUDES[Order ID], FACT_INCLUDES[[#This Row],[Order ID]])</f>
        <v>0</v>
      </c>
      <c r="W741" s="33">
        <f>IF(FACT_INCLUDES[[#This Row],[Order Type]]="Online", 1, 0)/COUNTIFS(FACT_INCLUDES[Order ID], FACT_INCLUDES[[#This Row],[Order ID]])</f>
        <v>0</v>
      </c>
      <c r="X741" s="52">
        <v>667.72840254301116</v>
      </c>
      <c r="Y741" s="52">
        <v>617.49963172030073</v>
      </c>
      <c r="Z741" s="64">
        <f>IF(FACT_INCLUDES[[#This Row],[Order Type]]="Online", 1, 0)*FACT_INCLUDES[[#This Row],[Income]]</f>
        <v>0</v>
      </c>
    </row>
    <row r="742" spans="1:26" x14ac:dyDescent="0.3">
      <c r="A742" s="4">
        <v>468</v>
      </c>
      <c r="B742" s="4">
        <v>228</v>
      </c>
      <c r="C742" s="4">
        <v>780</v>
      </c>
      <c r="D742" s="58">
        <v>1</v>
      </c>
      <c r="E742" s="28">
        <f>VLOOKUP(FACT_INCLUDES[[#This Row],[Order ID]], ORDERS[], 2)</f>
        <v>41051.970048363437</v>
      </c>
      <c r="F742" s="28">
        <f>VLOOKUP(FACT_INCLUDES[[#This Row],[Order ID]], ORDERS[], 3)</f>
        <v>41051.970048363437</v>
      </c>
      <c r="G742" s="4" t="str">
        <f>VLOOKUP(FACT_INCLUDES[[#This Row],[Order ID]], ORDERS[], 4)</f>
        <v>In-Store</v>
      </c>
      <c r="H742" s="4" t="str">
        <f>VLOOKUP(FACT_INCLUDES[[#This Row],[Order ID]], ORDERS[], 5)</f>
        <v>FLI4124@gmail.com</v>
      </c>
      <c r="I742" s="4">
        <f>VLOOKUP(FACT_INCLUDES[[#This Row],[Order ID]], ORDERS[], 6)</f>
        <v>6</v>
      </c>
      <c r="J742" s="54">
        <f>VLOOKUP(FACT_INCLUDES[[#This Row],[Order ID]], ORDERS[], 7)</f>
        <v>0</v>
      </c>
      <c r="K742" s="33">
        <v>0</v>
      </c>
      <c r="L742" s="4">
        <f>VLOOKUP(FACT_INCLUDES[[#This Row],[DW Version]], VERSIONS[], 2)</f>
        <v>80</v>
      </c>
      <c r="M742" s="4">
        <f>VLOOKUP(FACT_INCLUDES[[#This Row],[DW Version]], VERSIONS[], 3)</f>
        <v>3.5</v>
      </c>
      <c r="N742" s="4" t="str">
        <f>VLOOKUP(FACT_INCLUDES[[#This Row],[DW Version]], VERSIONS[], 4)</f>
        <v>blue</v>
      </c>
      <c r="O742" s="51">
        <f>VLOOKUP(FACT_INCLUDES[[#This Row],[DW Version]], VERSIONS[], 5)</f>
        <v>188.39139998887512</v>
      </c>
      <c r="P742" s="4" t="str">
        <f>VLOOKUP(FACT_INCLUDES[[#This Row],[DW Version]], VERSIONS[], 6)</f>
        <v>Quest 3</v>
      </c>
      <c r="Q742" s="4" t="str">
        <f>VLOOKUP(FACT_INCLUDES[[#This Row],[DW Version]], VERSIONS[], 7)</f>
        <v>Shoe</v>
      </c>
      <c r="R742" s="51">
        <f>FACT_INCLUDES[[#This Row],[Version Price]]*FACT_INCLUDES[[#This Row],[Quantity]]</f>
        <v>188.39139998887512</v>
      </c>
      <c r="S742" s="51">
        <f>FACT_INCLUDES[[#This Row],[Amount]]*(1-FACT_INCLUDES[[#This Row],[Order Discount]])</f>
        <v>188.39139998887512</v>
      </c>
      <c r="T742" s="51">
        <f t="shared" si="11"/>
        <v>188.39139998887512</v>
      </c>
      <c r="U742" s="57">
        <f>FACT_INCLUDES[[#This Row],[Income]]/FACT_INCLUDES[[#This Row],[Total Order Income]]</f>
        <v>1</v>
      </c>
      <c r="V742" s="33">
        <f>IF(FACT_INCLUDES[[#This Row],[Order Gap]]&gt;10, 1, 0)/COUNTIFS(FACT_INCLUDES[Order ID], FACT_INCLUDES[[#This Row],[Order ID]])</f>
        <v>0</v>
      </c>
      <c r="W742" s="33">
        <f>IF(FACT_INCLUDES[[#This Row],[Order Type]]="Online", 1, 0)/COUNTIFS(FACT_INCLUDES[Order ID], FACT_INCLUDES[[#This Row],[Order ID]])</f>
        <v>0</v>
      </c>
      <c r="X742" s="52">
        <v>667.72840254301116</v>
      </c>
      <c r="Y742" s="52">
        <v>617.49963172030073</v>
      </c>
      <c r="Z742" s="64">
        <f>IF(FACT_INCLUDES[[#This Row],[Order Type]]="Online", 1, 0)*FACT_INCLUDES[[#This Row],[Income]]</f>
        <v>0</v>
      </c>
    </row>
    <row r="743" spans="1:26" x14ac:dyDescent="0.3">
      <c r="A743" s="4">
        <v>495</v>
      </c>
      <c r="B743" s="4">
        <v>242</v>
      </c>
      <c r="C743" s="4">
        <v>843</v>
      </c>
      <c r="D743" s="58">
        <v>4</v>
      </c>
      <c r="E743" s="28">
        <f>VLOOKUP(FACT_INCLUDES[[#This Row],[Order ID]], ORDERS[], 2)</f>
        <v>41107.262742156781</v>
      </c>
      <c r="F743" s="28">
        <f>VLOOKUP(FACT_INCLUDES[[#This Row],[Order ID]], ORDERS[], 3)</f>
        <v>41107.262742156781</v>
      </c>
      <c r="G743" s="4" t="str">
        <f>VLOOKUP(FACT_INCLUDES[[#This Row],[Order ID]], ORDERS[], 4)</f>
        <v>In-Store</v>
      </c>
      <c r="H743" s="4" t="str">
        <f>VLOOKUP(FACT_INCLUDES[[#This Row],[Order ID]], ORDERS[], 5)</f>
        <v>HEA5800@gmail.com</v>
      </c>
      <c r="I743" s="4">
        <f>VLOOKUP(FACT_INCLUDES[[#This Row],[Order ID]], ORDERS[], 6)</f>
        <v>7</v>
      </c>
      <c r="J743" s="54">
        <f>VLOOKUP(FACT_INCLUDES[[#This Row],[Order ID]], ORDERS[], 7)</f>
        <v>0</v>
      </c>
      <c r="K743" s="33">
        <v>0</v>
      </c>
      <c r="L743" s="4">
        <f>VLOOKUP(FACT_INCLUDES[[#This Row],[DW Version]], VERSIONS[], 2)</f>
        <v>86</v>
      </c>
      <c r="M743" s="4">
        <f>VLOOKUP(FACT_INCLUDES[[#This Row],[DW Version]], VERSIONS[], 3)</f>
        <v>4</v>
      </c>
      <c r="N743" s="4" t="str">
        <f>VLOOKUP(FACT_INCLUDES[[#This Row],[DW Version]], VERSIONS[], 4)</f>
        <v>red</v>
      </c>
      <c r="O743" s="51">
        <f>VLOOKUP(FACT_INCLUDES[[#This Row],[DW Version]], VERSIONS[], 5)</f>
        <v>270.09657991562716</v>
      </c>
      <c r="P743" s="4" t="str">
        <f>VLOOKUP(FACT_INCLUDES[[#This Row],[DW Version]], VERSIONS[], 6)</f>
        <v>Challenger Long-Sleeve</v>
      </c>
      <c r="Q743" s="4" t="str">
        <f>VLOOKUP(FACT_INCLUDES[[#This Row],[DW Version]], VERSIONS[], 7)</f>
        <v>Apparel</v>
      </c>
      <c r="R743" s="51">
        <f>FACT_INCLUDES[[#This Row],[Version Price]]*FACT_INCLUDES[[#This Row],[Quantity]]</f>
        <v>1080.3863196625086</v>
      </c>
      <c r="S743" s="51">
        <f>FACT_INCLUDES[[#This Row],[Amount]]*(1-FACT_INCLUDES[[#This Row],[Order Discount]])</f>
        <v>1080.3863196625086</v>
      </c>
      <c r="T743" s="51">
        <f t="shared" si="11"/>
        <v>1080.3863196625086</v>
      </c>
      <c r="U743" s="57">
        <f>FACT_INCLUDES[[#This Row],[Income]]/FACT_INCLUDES[[#This Row],[Total Order Income]]</f>
        <v>1</v>
      </c>
      <c r="V743" s="33">
        <f>IF(FACT_INCLUDES[[#This Row],[Order Gap]]&gt;10, 1, 0)/COUNTIFS(FACT_INCLUDES[Order ID], FACT_INCLUDES[[#This Row],[Order ID]])</f>
        <v>0</v>
      </c>
      <c r="W743" s="33">
        <f>IF(FACT_INCLUDES[[#This Row],[Order Type]]="Online", 1, 0)/COUNTIFS(FACT_INCLUDES[Order ID], FACT_INCLUDES[[#This Row],[Order ID]])</f>
        <v>0</v>
      </c>
      <c r="X743" s="52">
        <v>667.72840254301116</v>
      </c>
      <c r="Y743" s="52">
        <v>617.49963172030073</v>
      </c>
      <c r="Z743" s="64">
        <f>IF(FACT_INCLUDES[[#This Row],[Order Type]]="Online", 1, 0)*FACT_INCLUDES[[#This Row],[Income]]</f>
        <v>0</v>
      </c>
    </row>
    <row r="744" spans="1:26" x14ac:dyDescent="0.3">
      <c r="A744" s="4">
        <v>512</v>
      </c>
      <c r="B744" s="4">
        <v>251</v>
      </c>
      <c r="C744" s="4">
        <v>836</v>
      </c>
      <c r="D744" s="58">
        <v>2</v>
      </c>
      <c r="E744" s="28">
        <f>VLOOKUP(FACT_INCLUDES[[#This Row],[Order ID]], ORDERS[], 2)</f>
        <v>41043.99460325214</v>
      </c>
      <c r="F744" s="28">
        <f>VLOOKUP(FACT_INCLUDES[[#This Row],[Order ID]], ORDERS[], 3)</f>
        <v>41043.99460325214</v>
      </c>
      <c r="G744" s="4" t="str">
        <f>VLOOKUP(FACT_INCLUDES[[#This Row],[Order ID]], ORDERS[], 4)</f>
        <v>In-Store</v>
      </c>
      <c r="H744" s="4" t="str">
        <f>VLOOKUP(FACT_INCLUDES[[#This Row],[Order ID]], ORDERS[], 5)</f>
        <v>QGP8750@gmail.com</v>
      </c>
      <c r="I744" s="4">
        <f>VLOOKUP(FACT_INCLUDES[[#This Row],[Order ID]], ORDERS[], 6)</f>
        <v>50</v>
      </c>
      <c r="J744" s="54">
        <f>VLOOKUP(FACT_INCLUDES[[#This Row],[Order ID]], ORDERS[], 7)</f>
        <v>0</v>
      </c>
      <c r="K744" s="33">
        <v>0</v>
      </c>
      <c r="L744" s="4">
        <f>VLOOKUP(FACT_INCLUDES[[#This Row],[DW Version]], VERSIONS[], 2)</f>
        <v>85</v>
      </c>
      <c r="M744" s="4">
        <f>VLOOKUP(FACT_INCLUDES[[#This Row],[DW Version]], VERSIONS[], 3)</f>
        <v>5</v>
      </c>
      <c r="N744" s="4" t="str">
        <f>VLOOKUP(FACT_INCLUDES[[#This Row],[DW Version]], VERSIONS[], 4)</f>
        <v>white</v>
      </c>
      <c r="O744" s="51">
        <f>VLOOKUP(FACT_INCLUDES[[#This Row],[DW Version]], VERSIONS[], 5)</f>
        <v>129.88357183898677</v>
      </c>
      <c r="P744" s="4" t="str">
        <f>VLOOKUP(FACT_INCLUDES[[#This Row],[DW Version]], VERSIONS[], 6)</f>
        <v>Nike Flex Stride</v>
      </c>
      <c r="Q744" s="4" t="str">
        <f>VLOOKUP(FACT_INCLUDES[[#This Row],[DW Version]], VERSIONS[], 7)</f>
        <v>Apparel</v>
      </c>
      <c r="R744" s="51">
        <f>FACT_INCLUDES[[#This Row],[Version Price]]*FACT_INCLUDES[[#This Row],[Quantity]]</f>
        <v>259.76714367797354</v>
      </c>
      <c r="S744" s="51">
        <f>FACT_INCLUDES[[#This Row],[Amount]]*(1-FACT_INCLUDES[[#This Row],[Order Discount]])</f>
        <v>259.76714367797354</v>
      </c>
      <c r="T744" s="51">
        <f t="shared" si="11"/>
        <v>259.76714367797354</v>
      </c>
      <c r="U744" s="57">
        <f>FACT_INCLUDES[[#This Row],[Income]]/FACT_INCLUDES[[#This Row],[Total Order Income]]</f>
        <v>1</v>
      </c>
      <c r="V744" s="33">
        <f>IF(FACT_INCLUDES[[#This Row],[Order Gap]]&gt;10, 1, 0)/COUNTIFS(FACT_INCLUDES[Order ID], FACT_INCLUDES[[#This Row],[Order ID]])</f>
        <v>0</v>
      </c>
      <c r="W744" s="33">
        <f>IF(FACT_INCLUDES[[#This Row],[Order Type]]="Online", 1, 0)/COUNTIFS(FACT_INCLUDES[Order ID], FACT_INCLUDES[[#This Row],[Order ID]])</f>
        <v>0</v>
      </c>
      <c r="X744" s="52">
        <v>667.72840254301116</v>
      </c>
      <c r="Y744" s="52">
        <v>617.49963172030073</v>
      </c>
      <c r="Z744" s="64">
        <f>IF(FACT_INCLUDES[[#This Row],[Order Type]]="Online", 1, 0)*FACT_INCLUDES[[#This Row],[Income]]</f>
        <v>0</v>
      </c>
    </row>
    <row r="745" spans="1:26" x14ac:dyDescent="0.3">
      <c r="A745" s="4">
        <v>526</v>
      </c>
      <c r="B745" s="4">
        <v>259</v>
      </c>
      <c r="C745" s="4">
        <v>243</v>
      </c>
      <c r="D745" s="58">
        <v>2</v>
      </c>
      <c r="E745" s="28">
        <f>VLOOKUP(FACT_INCLUDES[[#This Row],[Order ID]], ORDERS[], 2)</f>
        <v>41098.727993701898</v>
      </c>
      <c r="F745" s="28">
        <f>VLOOKUP(FACT_INCLUDES[[#This Row],[Order ID]], ORDERS[], 3)</f>
        <v>41098.727993701898</v>
      </c>
      <c r="G745" s="4" t="str">
        <f>VLOOKUP(FACT_INCLUDES[[#This Row],[Order ID]], ORDERS[], 4)</f>
        <v>In-Store</v>
      </c>
      <c r="H745" s="4" t="str">
        <f>VLOOKUP(FACT_INCLUDES[[#This Row],[Order ID]], ORDERS[], 5)</f>
        <v>LHC4413@gmail.com</v>
      </c>
      <c r="I745" s="4">
        <f>VLOOKUP(FACT_INCLUDES[[#This Row],[Order ID]], ORDERS[], 6)</f>
        <v>3</v>
      </c>
      <c r="J745" s="54">
        <f>VLOOKUP(FACT_INCLUDES[[#This Row],[Order ID]], ORDERS[], 7)</f>
        <v>0</v>
      </c>
      <c r="K745" s="33">
        <v>0</v>
      </c>
      <c r="L745" s="4">
        <f>VLOOKUP(FACT_INCLUDES[[#This Row],[DW Version]], VERSIONS[], 2)</f>
        <v>24</v>
      </c>
      <c r="M745" s="4">
        <f>VLOOKUP(FACT_INCLUDES[[#This Row],[DW Version]], VERSIONS[], 3)</f>
        <v>5.5</v>
      </c>
      <c r="N745" s="4" t="str">
        <f>VLOOKUP(FACT_INCLUDES[[#This Row],[DW Version]], VERSIONS[], 4)</f>
        <v>white</v>
      </c>
      <c r="O745" s="51">
        <f>VLOOKUP(FACT_INCLUDES[[#This Row],[DW Version]], VERSIONS[], 5)</f>
        <v>283.54201410880643</v>
      </c>
      <c r="P745" s="4" t="str">
        <f>VLOOKUP(FACT_INCLUDES[[#This Row],[DW Version]], VERSIONS[], 6)</f>
        <v>Zoom Fly</v>
      </c>
      <c r="Q745" s="4" t="str">
        <f>VLOOKUP(FACT_INCLUDES[[#This Row],[DW Version]], VERSIONS[], 7)</f>
        <v>Shoe</v>
      </c>
      <c r="R745" s="51">
        <f>FACT_INCLUDES[[#This Row],[Version Price]]*FACT_INCLUDES[[#This Row],[Quantity]]</f>
        <v>567.08402821761285</v>
      </c>
      <c r="S745" s="51">
        <f>FACT_INCLUDES[[#This Row],[Amount]]*(1-FACT_INCLUDES[[#This Row],[Order Discount]])</f>
        <v>567.08402821761285</v>
      </c>
      <c r="T745" s="51">
        <f t="shared" si="11"/>
        <v>567.08402821761285</v>
      </c>
      <c r="U745" s="57">
        <f>FACT_INCLUDES[[#This Row],[Income]]/FACT_INCLUDES[[#This Row],[Total Order Income]]</f>
        <v>1</v>
      </c>
      <c r="V745" s="33">
        <f>IF(FACT_INCLUDES[[#This Row],[Order Gap]]&gt;10, 1, 0)/COUNTIFS(FACT_INCLUDES[Order ID], FACT_INCLUDES[[#This Row],[Order ID]])</f>
        <v>0</v>
      </c>
      <c r="W745" s="33">
        <f>IF(FACT_INCLUDES[[#This Row],[Order Type]]="Online", 1, 0)/COUNTIFS(FACT_INCLUDES[Order ID], FACT_INCLUDES[[#This Row],[Order ID]])</f>
        <v>0</v>
      </c>
      <c r="X745" s="52">
        <v>667.72840254301116</v>
      </c>
      <c r="Y745" s="52">
        <v>617.49963172030073</v>
      </c>
      <c r="Z745" s="64">
        <f>IF(FACT_INCLUDES[[#This Row],[Order Type]]="Online", 1, 0)*FACT_INCLUDES[[#This Row],[Income]]</f>
        <v>0</v>
      </c>
    </row>
    <row r="746" spans="1:26" x14ac:dyDescent="0.3">
      <c r="A746" s="4">
        <v>531</v>
      </c>
      <c r="B746" s="4">
        <v>263</v>
      </c>
      <c r="C746" s="4">
        <v>394</v>
      </c>
      <c r="D746" s="58">
        <v>2</v>
      </c>
      <c r="E746" s="28">
        <f>VLOOKUP(FACT_INCLUDES[[#This Row],[Order ID]], ORDERS[], 2)</f>
        <v>41074.198472703159</v>
      </c>
      <c r="F746" s="28">
        <f>VLOOKUP(FACT_INCLUDES[[#This Row],[Order ID]], ORDERS[], 3)</f>
        <v>41074.198472703159</v>
      </c>
      <c r="G746" s="4" t="str">
        <f>VLOOKUP(FACT_INCLUDES[[#This Row],[Order ID]], ORDERS[], 4)</f>
        <v>In-Store</v>
      </c>
      <c r="H746" s="4" t="str">
        <f>VLOOKUP(FACT_INCLUDES[[#This Row],[Order ID]], ORDERS[], 5)</f>
        <v>DYJ9671@gmail.com</v>
      </c>
      <c r="I746" s="4">
        <f>VLOOKUP(FACT_INCLUDES[[#This Row],[Order ID]], ORDERS[], 6)</f>
        <v>26</v>
      </c>
      <c r="J746" s="54">
        <f>VLOOKUP(FACT_INCLUDES[[#This Row],[Order ID]], ORDERS[], 7)</f>
        <v>0</v>
      </c>
      <c r="K746" s="33">
        <v>0</v>
      </c>
      <c r="L746" s="4">
        <f>VLOOKUP(FACT_INCLUDES[[#This Row],[DW Version]], VERSIONS[], 2)</f>
        <v>40</v>
      </c>
      <c r="M746" s="4">
        <f>VLOOKUP(FACT_INCLUDES[[#This Row],[DW Version]], VERSIONS[], 3)</f>
        <v>10.5</v>
      </c>
      <c r="N746" s="4" t="str">
        <f>VLOOKUP(FACT_INCLUDES[[#This Row],[DW Version]], VERSIONS[], 4)</f>
        <v>white</v>
      </c>
      <c r="O746" s="51">
        <f>VLOOKUP(FACT_INCLUDES[[#This Row],[DW Version]], VERSIONS[], 5)</f>
        <v>130.87363237395516</v>
      </c>
      <c r="P746" s="4" t="str">
        <f>VLOOKUP(FACT_INCLUDES[[#This Row],[DW Version]], VERSIONS[], 6)</f>
        <v>Zoom Streak</v>
      </c>
      <c r="Q746" s="4" t="str">
        <f>VLOOKUP(FACT_INCLUDES[[#This Row],[DW Version]], VERSIONS[], 7)</f>
        <v>Shoe</v>
      </c>
      <c r="R746" s="51">
        <f>FACT_INCLUDES[[#This Row],[Version Price]]*FACT_INCLUDES[[#This Row],[Quantity]]</f>
        <v>261.74726474791032</v>
      </c>
      <c r="S746" s="51">
        <f>FACT_INCLUDES[[#This Row],[Amount]]*(1-FACT_INCLUDES[[#This Row],[Order Discount]])</f>
        <v>261.74726474791032</v>
      </c>
      <c r="T746" s="51">
        <f t="shared" si="11"/>
        <v>559.23164193305035</v>
      </c>
      <c r="U746" s="57">
        <f>FACT_INCLUDES[[#This Row],[Income]]/FACT_INCLUDES[[#This Row],[Total Order Income]]</f>
        <v>0.46804802361173614</v>
      </c>
      <c r="V746" s="33">
        <f>IF(FACT_INCLUDES[[#This Row],[Order Gap]]&gt;10, 1, 0)/COUNTIFS(FACT_INCLUDES[Order ID], FACT_INCLUDES[[#This Row],[Order ID]])</f>
        <v>0</v>
      </c>
      <c r="W746" s="33">
        <f>IF(FACT_INCLUDES[[#This Row],[Order Type]]="Online", 1, 0)/COUNTIFS(FACT_INCLUDES[Order ID], FACT_INCLUDES[[#This Row],[Order ID]])</f>
        <v>0</v>
      </c>
      <c r="X746" s="52">
        <v>667.72840254301116</v>
      </c>
      <c r="Y746" s="52">
        <v>617.49963172030073</v>
      </c>
      <c r="Z746" s="64">
        <f>IF(FACT_INCLUDES[[#This Row],[Order Type]]="Online", 1, 0)*FACT_INCLUDES[[#This Row],[Income]]</f>
        <v>0</v>
      </c>
    </row>
    <row r="747" spans="1:26" x14ac:dyDescent="0.3">
      <c r="A747" s="4">
        <v>532</v>
      </c>
      <c r="B747" s="4">
        <v>263</v>
      </c>
      <c r="C747" s="4">
        <v>943</v>
      </c>
      <c r="D747" s="58">
        <v>2</v>
      </c>
      <c r="E747" s="28">
        <f>VLOOKUP(FACT_INCLUDES[[#This Row],[Order ID]], ORDERS[], 2)</f>
        <v>41074.198472703159</v>
      </c>
      <c r="F747" s="28">
        <f>VLOOKUP(FACT_INCLUDES[[#This Row],[Order ID]], ORDERS[], 3)</f>
        <v>41074.198472703159</v>
      </c>
      <c r="G747" s="4" t="str">
        <f>VLOOKUP(FACT_INCLUDES[[#This Row],[Order ID]], ORDERS[], 4)</f>
        <v>In-Store</v>
      </c>
      <c r="H747" s="4" t="str">
        <f>VLOOKUP(FACT_INCLUDES[[#This Row],[Order ID]], ORDERS[], 5)</f>
        <v>DYJ9671@gmail.com</v>
      </c>
      <c r="I747" s="4">
        <f>VLOOKUP(FACT_INCLUDES[[#This Row],[Order ID]], ORDERS[], 6)</f>
        <v>26</v>
      </c>
      <c r="J747" s="54">
        <f>VLOOKUP(FACT_INCLUDES[[#This Row],[Order ID]], ORDERS[], 7)</f>
        <v>0</v>
      </c>
      <c r="K747" s="33">
        <v>0</v>
      </c>
      <c r="L747" s="4">
        <f>VLOOKUP(FACT_INCLUDES[[#This Row],[DW Version]], VERSIONS[], 2)</f>
        <v>96</v>
      </c>
      <c r="M747" s="4">
        <f>VLOOKUP(FACT_INCLUDES[[#This Row],[DW Version]], VERSIONS[], 3)</f>
        <v>6.5</v>
      </c>
      <c r="N747" s="4" t="str">
        <f>VLOOKUP(FACT_INCLUDES[[#This Row],[DW Version]], VERSIONS[], 4)</f>
        <v>red</v>
      </c>
      <c r="O747" s="51">
        <f>VLOOKUP(FACT_INCLUDES[[#This Row],[DW Version]], VERSIONS[], 5)</f>
        <v>148.74218859257002</v>
      </c>
      <c r="P747" s="4" t="str">
        <f>VLOOKUP(FACT_INCLUDES[[#This Row],[DW Version]], VERSIONS[], 6)</f>
        <v>Epic Phantom React</v>
      </c>
      <c r="Q747" s="4" t="str">
        <f>VLOOKUP(FACT_INCLUDES[[#This Row],[DW Version]], VERSIONS[], 7)</f>
        <v>Shoe</v>
      </c>
      <c r="R747" s="51">
        <f>FACT_INCLUDES[[#This Row],[Version Price]]*FACT_INCLUDES[[#This Row],[Quantity]]</f>
        <v>297.48437718514003</v>
      </c>
      <c r="S747" s="51">
        <f>FACT_INCLUDES[[#This Row],[Amount]]*(1-FACT_INCLUDES[[#This Row],[Order Discount]])</f>
        <v>297.48437718514003</v>
      </c>
      <c r="T747" s="51">
        <f t="shared" si="11"/>
        <v>559.23164193305035</v>
      </c>
      <c r="U747" s="57">
        <f>FACT_INCLUDES[[#This Row],[Income]]/FACT_INCLUDES[[#This Row],[Total Order Income]]</f>
        <v>0.53195197638826386</v>
      </c>
      <c r="V747" s="33">
        <f>IF(FACT_INCLUDES[[#This Row],[Order Gap]]&gt;10, 1, 0)/COUNTIFS(FACT_INCLUDES[Order ID], FACT_INCLUDES[[#This Row],[Order ID]])</f>
        <v>0</v>
      </c>
      <c r="W747" s="33">
        <f>IF(FACT_INCLUDES[[#This Row],[Order Type]]="Online", 1, 0)/COUNTIFS(FACT_INCLUDES[Order ID], FACT_INCLUDES[[#This Row],[Order ID]])</f>
        <v>0</v>
      </c>
      <c r="X747" s="52">
        <v>667.72840254301116</v>
      </c>
      <c r="Y747" s="52">
        <v>617.49963172030073</v>
      </c>
      <c r="Z747" s="64">
        <f>IF(FACT_INCLUDES[[#This Row],[Order Type]]="Online", 1, 0)*FACT_INCLUDES[[#This Row],[Income]]</f>
        <v>0</v>
      </c>
    </row>
    <row r="748" spans="1:26" x14ac:dyDescent="0.3">
      <c r="A748" s="4">
        <v>539</v>
      </c>
      <c r="B748" s="4">
        <v>266</v>
      </c>
      <c r="C748" s="4">
        <v>139</v>
      </c>
      <c r="D748" s="58">
        <v>4</v>
      </c>
      <c r="E748" s="28">
        <f>VLOOKUP(FACT_INCLUDES[[#This Row],[Order ID]], ORDERS[], 2)</f>
        <v>40984.536883952016</v>
      </c>
      <c r="F748" s="28">
        <f>VLOOKUP(FACT_INCLUDES[[#This Row],[Order ID]], ORDERS[], 3)</f>
        <v>40990.536883952016</v>
      </c>
      <c r="G748" s="4" t="str">
        <f>VLOOKUP(FACT_INCLUDES[[#This Row],[Order ID]], ORDERS[], 4)</f>
        <v>Online</v>
      </c>
      <c r="H748" s="4" t="str">
        <f>VLOOKUP(FACT_INCLUDES[[#This Row],[Order ID]], ORDERS[], 5)</f>
        <v>IEI6018@gmail.com</v>
      </c>
      <c r="I748" s="4">
        <f>VLOOKUP(FACT_INCLUDES[[#This Row],[Order ID]], ORDERS[], 6)</f>
        <v>0</v>
      </c>
      <c r="J748" s="54">
        <f>VLOOKUP(FACT_INCLUDES[[#This Row],[Order ID]], ORDERS[], 7)</f>
        <v>0</v>
      </c>
      <c r="K748" s="33">
        <v>6</v>
      </c>
      <c r="L748" s="4">
        <f>VLOOKUP(FACT_INCLUDES[[#This Row],[DW Version]], VERSIONS[], 2)</f>
        <v>14</v>
      </c>
      <c r="M748" s="4">
        <f>VLOOKUP(FACT_INCLUDES[[#This Row],[DW Version]], VERSIONS[], 3)</f>
        <v>8</v>
      </c>
      <c r="N748" s="4" t="str">
        <f>VLOOKUP(FACT_INCLUDES[[#This Row],[DW Version]], VERSIONS[], 4)</f>
        <v>white</v>
      </c>
      <c r="O748" s="51">
        <f>VLOOKUP(FACT_INCLUDES[[#This Row],[DW Version]], VERSIONS[], 5)</f>
        <v>57.978394504152632</v>
      </c>
      <c r="P748" s="4" t="str">
        <f>VLOOKUP(FACT_INCLUDES[[#This Row],[DW Version]], VERSIONS[], 6)</f>
        <v>ZoomX</v>
      </c>
      <c r="Q748" s="4" t="str">
        <f>VLOOKUP(FACT_INCLUDES[[#This Row],[DW Version]], VERSIONS[], 7)</f>
        <v>Shoe</v>
      </c>
      <c r="R748" s="51">
        <f>FACT_INCLUDES[[#This Row],[Version Price]]*FACT_INCLUDES[[#This Row],[Quantity]]</f>
        <v>231.91357801661053</v>
      </c>
      <c r="S748" s="51">
        <f>FACT_INCLUDES[[#This Row],[Amount]]*(1-FACT_INCLUDES[[#This Row],[Order Discount]])</f>
        <v>231.91357801661053</v>
      </c>
      <c r="T748" s="51">
        <f t="shared" si="11"/>
        <v>785.74366829202199</v>
      </c>
      <c r="U748" s="57">
        <f>FACT_INCLUDES[[#This Row],[Income]]/FACT_INCLUDES[[#This Row],[Total Order Income]]</f>
        <v>0.29515169816223036</v>
      </c>
      <c r="V748" s="33">
        <f>IF(FACT_INCLUDES[[#This Row],[Order Gap]]&gt;10, 1, 0)/COUNTIFS(FACT_INCLUDES[Order ID], FACT_INCLUDES[[#This Row],[Order ID]])</f>
        <v>0</v>
      </c>
      <c r="W748" s="33">
        <f>IF(FACT_INCLUDES[[#This Row],[Order Type]]="Online", 1, 0)/COUNTIFS(FACT_INCLUDES[Order ID], FACT_INCLUDES[[#This Row],[Order ID]])</f>
        <v>0.5</v>
      </c>
      <c r="X748" s="52">
        <v>667.72840254301116</v>
      </c>
      <c r="Y748" s="52">
        <v>617.49963172030073</v>
      </c>
      <c r="Z748" s="64">
        <f>IF(FACT_INCLUDES[[#This Row],[Order Type]]="Online", 1, 0)*FACT_INCLUDES[[#This Row],[Income]]</f>
        <v>231.91357801661053</v>
      </c>
    </row>
    <row r="749" spans="1:26" x14ac:dyDescent="0.3">
      <c r="A749" s="4">
        <v>540</v>
      </c>
      <c r="B749" s="4">
        <v>266</v>
      </c>
      <c r="C749" s="4">
        <v>429</v>
      </c>
      <c r="D749" s="58">
        <v>4</v>
      </c>
      <c r="E749" s="28">
        <f>VLOOKUP(FACT_INCLUDES[[#This Row],[Order ID]], ORDERS[], 2)</f>
        <v>40984.536883952016</v>
      </c>
      <c r="F749" s="28">
        <f>VLOOKUP(FACT_INCLUDES[[#This Row],[Order ID]], ORDERS[], 3)</f>
        <v>40990.536883952016</v>
      </c>
      <c r="G749" s="4" t="str">
        <f>VLOOKUP(FACT_INCLUDES[[#This Row],[Order ID]], ORDERS[], 4)</f>
        <v>Online</v>
      </c>
      <c r="H749" s="4" t="str">
        <f>VLOOKUP(FACT_INCLUDES[[#This Row],[Order ID]], ORDERS[], 5)</f>
        <v>IEI6018@gmail.com</v>
      </c>
      <c r="I749" s="4">
        <f>VLOOKUP(FACT_INCLUDES[[#This Row],[Order ID]], ORDERS[], 6)</f>
        <v>0</v>
      </c>
      <c r="J749" s="54">
        <f>VLOOKUP(FACT_INCLUDES[[#This Row],[Order ID]], ORDERS[], 7)</f>
        <v>0</v>
      </c>
      <c r="K749" s="33">
        <v>6</v>
      </c>
      <c r="L749" s="4">
        <f>VLOOKUP(FACT_INCLUDES[[#This Row],[DW Version]], VERSIONS[], 2)</f>
        <v>44</v>
      </c>
      <c r="M749" s="4">
        <f>VLOOKUP(FACT_INCLUDES[[#This Row],[DW Version]], VERSIONS[], 3)</f>
        <v>4.5</v>
      </c>
      <c r="N749" s="4" t="str">
        <f>VLOOKUP(FACT_INCLUDES[[#This Row],[DW Version]], VERSIONS[], 4)</f>
        <v>white</v>
      </c>
      <c r="O749" s="51">
        <f>VLOOKUP(FACT_INCLUDES[[#This Row],[DW Version]], VERSIONS[], 5)</f>
        <v>138.45752256885288</v>
      </c>
      <c r="P749" s="4" t="str">
        <f>VLOOKUP(FACT_INCLUDES[[#This Row],[DW Version]], VERSIONS[], 6)</f>
        <v>Zoom Pegasus Turbo</v>
      </c>
      <c r="Q749" s="4" t="str">
        <f>VLOOKUP(FACT_INCLUDES[[#This Row],[DW Version]], VERSIONS[], 7)</f>
        <v>Shoe</v>
      </c>
      <c r="R749" s="51">
        <f>FACT_INCLUDES[[#This Row],[Version Price]]*FACT_INCLUDES[[#This Row],[Quantity]]</f>
        <v>553.83009027541152</v>
      </c>
      <c r="S749" s="51">
        <f>FACT_INCLUDES[[#This Row],[Amount]]*(1-FACT_INCLUDES[[#This Row],[Order Discount]])</f>
        <v>553.83009027541152</v>
      </c>
      <c r="T749" s="51">
        <f t="shared" si="11"/>
        <v>785.74366829202199</v>
      </c>
      <c r="U749" s="57">
        <f>FACT_INCLUDES[[#This Row],[Income]]/FACT_INCLUDES[[#This Row],[Total Order Income]]</f>
        <v>0.7048483018377697</v>
      </c>
      <c r="V749" s="33">
        <f>IF(FACT_INCLUDES[[#This Row],[Order Gap]]&gt;10, 1, 0)/COUNTIFS(FACT_INCLUDES[Order ID], FACT_INCLUDES[[#This Row],[Order ID]])</f>
        <v>0</v>
      </c>
      <c r="W749" s="33">
        <f>IF(FACT_INCLUDES[[#This Row],[Order Type]]="Online", 1, 0)/COUNTIFS(FACT_INCLUDES[Order ID], FACT_INCLUDES[[#This Row],[Order ID]])</f>
        <v>0.5</v>
      </c>
      <c r="X749" s="52">
        <v>667.72840254301116</v>
      </c>
      <c r="Y749" s="52">
        <v>617.49963172030073</v>
      </c>
      <c r="Z749" s="64">
        <f>IF(FACT_INCLUDES[[#This Row],[Order Type]]="Online", 1, 0)*FACT_INCLUDES[[#This Row],[Income]]</f>
        <v>553.83009027541152</v>
      </c>
    </row>
    <row r="750" spans="1:26" x14ac:dyDescent="0.3">
      <c r="A750" s="4">
        <v>567</v>
      </c>
      <c r="B750" s="4">
        <v>283</v>
      </c>
      <c r="C750" s="4">
        <v>130</v>
      </c>
      <c r="D750" s="58">
        <v>2</v>
      </c>
      <c r="E750" s="28">
        <f>VLOOKUP(FACT_INCLUDES[[#This Row],[Order ID]], ORDERS[], 2)</f>
        <v>41086.495989326737</v>
      </c>
      <c r="F750" s="28">
        <f>VLOOKUP(FACT_INCLUDES[[#This Row],[Order ID]], ORDERS[], 3)</f>
        <v>41086.495989326737</v>
      </c>
      <c r="G750" s="4" t="str">
        <f>VLOOKUP(FACT_INCLUDES[[#This Row],[Order ID]], ORDERS[], 4)</f>
        <v>In-Store</v>
      </c>
      <c r="H750" s="4" t="str">
        <f>VLOOKUP(FACT_INCLUDES[[#This Row],[Order ID]], ORDERS[], 5)</f>
        <v>TXF4451@gmail.com</v>
      </c>
      <c r="I750" s="4">
        <f>VLOOKUP(FACT_INCLUDES[[#This Row],[Order ID]], ORDERS[], 6)</f>
        <v>17</v>
      </c>
      <c r="J750" s="54">
        <f>VLOOKUP(FACT_INCLUDES[[#This Row],[Order ID]], ORDERS[], 7)</f>
        <v>0</v>
      </c>
      <c r="K750" s="33">
        <v>0</v>
      </c>
      <c r="L750" s="4">
        <f>VLOOKUP(FACT_INCLUDES[[#This Row],[DW Version]], VERSIONS[], 2)</f>
        <v>13</v>
      </c>
      <c r="M750" s="4">
        <f>VLOOKUP(FACT_INCLUDES[[#This Row],[DW Version]], VERSIONS[], 3)</f>
        <v>12.5</v>
      </c>
      <c r="N750" s="4" t="str">
        <f>VLOOKUP(FACT_INCLUDES[[#This Row],[DW Version]], VERSIONS[], 4)</f>
        <v>white</v>
      </c>
      <c r="O750" s="51">
        <f>VLOOKUP(FACT_INCLUDES[[#This Row],[DW Version]], VERSIONS[], 5)</f>
        <v>144.45971855744716</v>
      </c>
      <c r="P750" s="4" t="str">
        <f>VLOOKUP(FACT_INCLUDES[[#This Row],[DW Version]], VERSIONS[], 6)</f>
        <v>Therma Pants</v>
      </c>
      <c r="Q750" s="4" t="str">
        <f>VLOOKUP(FACT_INCLUDES[[#This Row],[DW Version]], VERSIONS[], 7)</f>
        <v>Apparel</v>
      </c>
      <c r="R750" s="51">
        <f>FACT_INCLUDES[[#This Row],[Version Price]]*FACT_INCLUDES[[#This Row],[Quantity]]</f>
        <v>288.91943711489432</v>
      </c>
      <c r="S750" s="51">
        <f>FACT_INCLUDES[[#This Row],[Amount]]*(1-FACT_INCLUDES[[#This Row],[Order Discount]])</f>
        <v>288.91943711489432</v>
      </c>
      <c r="T750" s="51">
        <f t="shared" si="11"/>
        <v>556.80902852068357</v>
      </c>
      <c r="U750" s="57">
        <f>FACT_INCLUDES[[#This Row],[Income]]/FACT_INCLUDES[[#This Row],[Total Order Income]]</f>
        <v>0.51888425351594658</v>
      </c>
      <c r="V750" s="33">
        <f>IF(FACT_INCLUDES[[#This Row],[Order Gap]]&gt;10, 1, 0)/COUNTIFS(FACT_INCLUDES[Order ID], FACT_INCLUDES[[#This Row],[Order ID]])</f>
        <v>0</v>
      </c>
      <c r="W750" s="33">
        <f>IF(FACT_INCLUDES[[#This Row],[Order Type]]="Online", 1, 0)/COUNTIFS(FACT_INCLUDES[Order ID], FACT_INCLUDES[[#This Row],[Order ID]])</f>
        <v>0</v>
      </c>
      <c r="X750" s="52">
        <v>667.72840254301116</v>
      </c>
      <c r="Y750" s="52">
        <v>617.49963172030073</v>
      </c>
      <c r="Z750" s="64">
        <f>IF(FACT_INCLUDES[[#This Row],[Order Type]]="Online", 1, 0)*FACT_INCLUDES[[#This Row],[Income]]</f>
        <v>0</v>
      </c>
    </row>
    <row r="751" spans="1:26" x14ac:dyDescent="0.3">
      <c r="A751" s="4">
        <v>568</v>
      </c>
      <c r="B751" s="4">
        <v>283</v>
      </c>
      <c r="C751" s="4">
        <v>860</v>
      </c>
      <c r="D751" s="58">
        <v>5</v>
      </c>
      <c r="E751" s="28">
        <f>VLOOKUP(FACT_INCLUDES[[#This Row],[Order ID]], ORDERS[], 2)</f>
        <v>41086.495989326737</v>
      </c>
      <c r="F751" s="28">
        <f>VLOOKUP(FACT_INCLUDES[[#This Row],[Order ID]], ORDERS[], 3)</f>
        <v>41086.495989326737</v>
      </c>
      <c r="G751" s="4" t="str">
        <f>VLOOKUP(FACT_INCLUDES[[#This Row],[Order ID]], ORDERS[], 4)</f>
        <v>In-Store</v>
      </c>
      <c r="H751" s="4" t="str">
        <f>VLOOKUP(FACT_INCLUDES[[#This Row],[Order ID]], ORDERS[], 5)</f>
        <v>TXF4451@gmail.com</v>
      </c>
      <c r="I751" s="4">
        <f>VLOOKUP(FACT_INCLUDES[[#This Row],[Order ID]], ORDERS[], 6)</f>
        <v>17</v>
      </c>
      <c r="J751" s="54">
        <f>VLOOKUP(FACT_INCLUDES[[#This Row],[Order ID]], ORDERS[], 7)</f>
        <v>0</v>
      </c>
      <c r="K751" s="33">
        <v>0</v>
      </c>
      <c r="L751" s="4">
        <f>VLOOKUP(FACT_INCLUDES[[#This Row],[DW Version]], VERSIONS[], 2)</f>
        <v>88</v>
      </c>
      <c r="M751" s="4">
        <f>VLOOKUP(FACT_INCLUDES[[#This Row],[DW Version]], VERSIONS[], 3)</f>
        <v>3.5</v>
      </c>
      <c r="N751" s="4" t="str">
        <f>VLOOKUP(FACT_INCLUDES[[#This Row],[DW Version]], VERSIONS[], 4)</f>
        <v>dark blue</v>
      </c>
      <c r="O751" s="51">
        <f>VLOOKUP(FACT_INCLUDES[[#This Row],[DW Version]], VERSIONS[], 5)</f>
        <v>53.577918281157849</v>
      </c>
      <c r="P751" s="4" t="str">
        <f>VLOOKUP(FACT_INCLUDES[[#This Row],[DW Version]], VERSIONS[], 6)</f>
        <v>React Infinity Run</v>
      </c>
      <c r="Q751" s="4" t="str">
        <f>VLOOKUP(FACT_INCLUDES[[#This Row],[DW Version]], VERSIONS[], 7)</f>
        <v>Shoe</v>
      </c>
      <c r="R751" s="51">
        <f>FACT_INCLUDES[[#This Row],[Version Price]]*FACT_INCLUDES[[#This Row],[Quantity]]</f>
        <v>267.88959140578925</v>
      </c>
      <c r="S751" s="51">
        <f>FACT_INCLUDES[[#This Row],[Amount]]*(1-FACT_INCLUDES[[#This Row],[Order Discount]])</f>
        <v>267.88959140578925</v>
      </c>
      <c r="T751" s="51">
        <f t="shared" si="11"/>
        <v>556.80902852068357</v>
      </c>
      <c r="U751" s="57">
        <f>FACT_INCLUDES[[#This Row],[Income]]/FACT_INCLUDES[[#This Row],[Total Order Income]]</f>
        <v>0.48111574648405336</v>
      </c>
      <c r="V751" s="33">
        <f>IF(FACT_INCLUDES[[#This Row],[Order Gap]]&gt;10, 1, 0)/COUNTIFS(FACT_INCLUDES[Order ID], FACT_INCLUDES[[#This Row],[Order ID]])</f>
        <v>0</v>
      </c>
      <c r="W751" s="33">
        <f>IF(FACT_INCLUDES[[#This Row],[Order Type]]="Online", 1, 0)/COUNTIFS(FACT_INCLUDES[Order ID], FACT_INCLUDES[[#This Row],[Order ID]])</f>
        <v>0</v>
      </c>
      <c r="X751" s="52">
        <v>667.72840254301116</v>
      </c>
      <c r="Y751" s="52">
        <v>617.49963172030073</v>
      </c>
      <c r="Z751" s="64">
        <f>IF(FACT_INCLUDES[[#This Row],[Order Type]]="Online", 1, 0)*FACT_INCLUDES[[#This Row],[Income]]</f>
        <v>0</v>
      </c>
    </row>
    <row r="752" spans="1:26" x14ac:dyDescent="0.3">
      <c r="A752" s="4">
        <v>636</v>
      </c>
      <c r="B752" s="4">
        <v>317</v>
      </c>
      <c r="C752" s="4">
        <v>294</v>
      </c>
      <c r="D752" s="58">
        <v>3</v>
      </c>
      <c r="E752" s="28">
        <f>VLOOKUP(FACT_INCLUDES[[#This Row],[Order ID]], ORDERS[], 2)</f>
        <v>41161.763267234899</v>
      </c>
      <c r="F752" s="28">
        <f>VLOOKUP(FACT_INCLUDES[[#This Row],[Order ID]], ORDERS[], 3)</f>
        <v>41161.763267234899</v>
      </c>
      <c r="G752" s="4" t="str">
        <f>VLOOKUP(FACT_INCLUDES[[#This Row],[Order ID]], ORDERS[], 4)</f>
        <v>In-Store</v>
      </c>
      <c r="H752" s="4" t="str">
        <f>VLOOKUP(FACT_INCLUDES[[#This Row],[Order ID]], ORDERS[], 5)</f>
        <v>UMO9340@gmail.com</v>
      </c>
      <c r="I752" s="4">
        <f>VLOOKUP(FACT_INCLUDES[[#This Row],[Order ID]], ORDERS[], 6)</f>
        <v>23</v>
      </c>
      <c r="J752" s="54">
        <f>VLOOKUP(FACT_INCLUDES[[#This Row],[Order ID]], ORDERS[], 7)</f>
        <v>0</v>
      </c>
      <c r="K752" s="33">
        <v>0</v>
      </c>
      <c r="L752" s="4">
        <f>VLOOKUP(FACT_INCLUDES[[#This Row],[DW Version]], VERSIONS[], 2)</f>
        <v>29</v>
      </c>
      <c r="M752" s="4">
        <f>VLOOKUP(FACT_INCLUDES[[#This Row],[DW Version]], VERSIONS[], 3)</f>
        <v>5.5</v>
      </c>
      <c r="N752" s="4" t="str">
        <f>VLOOKUP(FACT_INCLUDES[[#This Row],[DW Version]], VERSIONS[], 4)</f>
        <v>black</v>
      </c>
      <c r="O752" s="51">
        <f>VLOOKUP(FACT_INCLUDES[[#This Row],[DW Version]], VERSIONS[], 5)</f>
        <v>69.460190079009323</v>
      </c>
      <c r="P752" s="4" t="str">
        <f>VLOOKUP(FACT_INCLUDES[[#This Row],[DW Version]], VERSIONS[], 6)</f>
        <v>Wildhorse</v>
      </c>
      <c r="Q752" s="4" t="str">
        <f>VLOOKUP(FACT_INCLUDES[[#This Row],[DW Version]], VERSIONS[], 7)</f>
        <v>Shoe</v>
      </c>
      <c r="R752" s="51">
        <f>FACT_INCLUDES[[#This Row],[Version Price]]*FACT_INCLUDES[[#This Row],[Quantity]]</f>
        <v>208.38057023702797</v>
      </c>
      <c r="S752" s="51">
        <f>FACT_INCLUDES[[#This Row],[Amount]]*(1-FACT_INCLUDES[[#This Row],[Order Discount]])</f>
        <v>208.38057023702797</v>
      </c>
      <c r="T752" s="51">
        <f t="shared" si="11"/>
        <v>2881.6425648142517</v>
      </c>
      <c r="U752" s="57">
        <f>FACT_INCLUDES[[#This Row],[Income]]/FACT_INCLUDES[[#This Row],[Total Order Income]]</f>
        <v>7.2313121960863314E-2</v>
      </c>
      <c r="V752" s="33">
        <f>IF(FACT_INCLUDES[[#This Row],[Order Gap]]&gt;10, 1, 0)/COUNTIFS(FACT_INCLUDES[Order ID], FACT_INCLUDES[[#This Row],[Order ID]])</f>
        <v>0</v>
      </c>
      <c r="W752" s="33">
        <f>IF(FACT_INCLUDES[[#This Row],[Order Type]]="Online", 1, 0)/COUNTIFS(FACT_INCLUDES[Order ID], FACT_INCLUDES[[#This Row],[Order ID]])</f>
        <v>0</v>
      </c>
      <c r="X752" s="52">
        <v>667.72840254301116</v>
      </c>
      <c r="Y752" s="52">
        <v>617.49963172030073</v>
      </c>
      <c r="Z752" s="64">
        <f>IF(FACT_INCLUDES[[#This Row],[Order Type]]="Online", 1, 0)*FACT_INCLUDES[[#This Row],[Income]]</f>
        <v>0</v>
      </c>
    </row>
    <row r="753" spans="1:26" x14ac:dyDescent="0.3">
      <c r="A753" s="4">
        <v>637</v>
      </c>
      <c r="B753" s="4">
        <v>317</v>
      </c>
      <c r="C753" s="4">
        <v>591</v>
      </c>
      <c r="D753" s="58">
        <v>5</v>
      </c>
      <c r="E753" s="28">
        <f>VLOOKUP(FACT_INCLUDES[[#This Row],[Order ID]], ORDERS[], 2)</f>
        <v>41161.763267234899</v>
      </c>
      <c r="F753" s="28">
        <f>VLOOKUP(FACT_INCLUDES[[#This Row],[Order ID]], ORDERS[], 3)</f>
        <v>41161.763267234899</v>
      </c>
      <c r="G753" s="4" t="str">
        <f>VLOOKUP(FACT_INCLUDES[[#This Row],[Order ID]], ORDERS[], 4)</f>
        <v>In-Store</v>
      </c>
      <c r="H753" s="4" t="str">
        <f>VLOOKUP(FACT_INCLUDES[[#This Row],[Order ID]], ORDERS[], 5)</f>
        <v>UMO9340@gmail.com</v>
      </c>
      <c r="I753" s="4">
        <f>VLOOKUP(FACT_INCLUDES[[#This Row],[Order ID]], ORDERS[], 6)</f>
        <v>23</v>
      </c>
      <c r="J753" s="54">
        <f>VLOOKUP(FACT_INCLUDES[[#This Row],[Order ID]], ORDERS[], 7)</f>
        <v>0</v>
      </c>
      <c r="K753" s="33">
        <v>0</v>
      </c>
      <c r="L753" s="4">
        <f>VLOOKUP(FACT_INCLUDES[[#This Row],[DW Version]], VERSIONS[], 2)</f>
        <v>60</v>
      </c>
      <c r="M753" s="4">
        <f>VLOOKUP(FACT_INCLUDES[[#This Row],[DW Version]], VERSIONS[], 3)</f>
        <v>7</v>
      </c>
      <c r="N753" s="4" t="str">
        <f>VLOOKUP(FACT_INCLUDES[[#This Row],[DW Version]], VERSIONS[], 4)</f>
        <v>dark red</v>
      </c>
      <c r="O753" s="51">
        <f>VLOOKUP(FACT_INCLUDES[[#This Row],[DW Version]], VERSIONS[], 5)</f>
        <v>304.3566386293798</v>
      </c>
      <c r="P753" s="4" t="str">
        <f>VLOOKUP(FACT_INCLUDES[[#This Row],[DW Version]], VERSIONS[], 6)</f>
        <v>Magista Obra</v>
      </c>
      <c r="Q753" s="4" t="str">
        <f>VLOOKUP(FACT_INCLUDES[[#This Row],[DW Version]], VERSIONS[], 7)</f>
        <v>Shoe</v>
      </c>
      <c r="R753" s="51">
        <f>FACT_INCLUDES[[#This Row],[Version Price]]*FACT_INCLUDES[[#This Row],[Quantity]]</f>
        <v>1521.7831931468991</v>
      </c>
      <c r="S753" s="51">
        <f>FACT_INCLUDES[[#This Row],[Amount]]*(1-FACT_INCLUDES[[#This Row],[Order Discount]])</f>
        <v>1521.7831931468991</v>
      </c>
      <c r="T753" s="51">
        <f t="shared" si="11"/>
        <v>2881.6425648142517</v>
      </c>
      <c r="U753" s="57">
        <f>FACT_INCLUDES[[#This Row],[Income]]/FACT_INCLUDES[[#This Row],[Total Order Income]]</f>
        <v>0.52809575057237956</v>
      </c>
      <c r="V753" s="33">
        <f>IF(FACT_INCLUDES[[#This Row],[Order Gap]]&gt;10, 1, 0)/COUNTIFS(FACT_INCLUDES[Order ID], FACT_INCLUDES[[#This Row],[Order ID]])</f>
        <v>0</v>
      </c>
      <c r="W753" s="33">
        <f>IF(FACT_INCLUDES[[#This Row],[Order Type]]="Online", 1, 0)/COUNTIFS(FACT_INCLUDES[Order ID], FACT_INCLUDES[[#This Row],[Order ID]])</f>
        <v>0</v>
      </c>
      <c r="X753" s="52">
        <v>667.72840254301116</v>
      </c>
      <c r="Y753" s="52">
        <v>617.49963172030073</v>
      </c>
      <c r="Z753" s="64">
        <f>IF(FACT_INCLUDES[[#This Row],[Order Type]]="Online", 1, 0)*FACT_INCLUDES[[#This Row],[Income]]</f>
        <v>0</v>
      </c>
    </row>
    <row r="754" spans="1:26" x14ac:dyDescent="0.3">
      <c r="A754" s="4">
        <v>638</v>
      </c>
      <c r="B754" s="4">
        <v>317</v>
      </c>
      <c r="C754" s="4">
        <v>889</v>
      </c>
      <c r="D754" s="58">
        <v>4</v>
      </c>
      <c r="E754" s="28">
        <f>VLOOKUP(FACT_INCLUDES[[#This Row],[Order ID]], ORDERS[], 2)</f>
        <v>41161.763267234899</v>
      </c>
      <c r="F754" s="28">
        <f>VLOOKUP(FACT_INCLUDES[[#This Row],[Order ID]], ORDERS[], 3)</f>
        <v>41161.763267234899</v>
      </c>
      <c r="G754" s="4" t="str">
        <f>VLOOKUP(FACT_INCLUDES[[#This Row],[Order ID]], ORDERS[], 4)</f>
        <v>In-Store</v>
      </c>
      <c r="H754" s="4" t="str">
        <f>VLOOKUP(FACT_INCLUDES[[#This Row],[Order ID]], ORDERS[], 5)</f>
        <v>UMO9340@gmail.com</v>
      </c>
      <c r="I754" s="4">
        <f>VLOOKUP(FACT_INCLUDES[[#This Row],[Order ID]], ORDERS[], 6)</f>
        <v>23</v>
      </c>
      <c r="J754" s="54">
        <f>VLOOKUP(FACT_INCLUDES[[#This Row],[Order ID]], ORDERS[], 7)</f>
        <v>0</v>
      </c>
      <c r="K754" s="33">
        <v>0</v>
      </c>
      <c r="L754" s="4">
        <f>VLOOKUP(FACT_INCLUDES[[#This Row],[DW Version]], VERSIONS[], 2)</f>
        <v>91</v>
      </c>
      <c r="M754" s="4">
        <f>VLOOKUP(FACT_INCLUDES[[#This Row],[DW Version]], VERSIONS[], 3)</f>
        <v>4.5</v>
      </c>
      <c r="N754" s="4" t="str">
        <f>VLOOKUP(FACT_INCLUDES[[#This Row],[DW Version]], VERSIONS[], 4)</f>
        <v>black</v>
      </c>
      <c r="O754" s="51">
        <f>VLOOKUP(FACT_INCLUDES[[#This Row],[DW Version]], VERSIONS[], 5)</f>
        <v>287.86970035758117</v>
      </c>
      <c r="P754" s="4" t="str">
        <f>VLOOKUP(FACT_INCLUDES[[#This Row],[DW Version]], VERSIONS[], 6)</f>
        <v>Alphafly NEXT%</v>
      </c>
      <c r="Q754" s="4" t="str">
        <f>VLOOKUP(FACT_INCLUDES[[#This Row],[DW Version]], VERSIONS[], 7)</f>
        <v>Shoe</v>
      </c>
      <c r="R754" s="51">
        <f>FACT_INCLUDES[[#This Row],[Version Price]]*FACT_INCLUDES[[#This Row],[Quantity]]</f>
        <v>1151.4788014303247</v>
      </c>
      <c r="S754" s="51">
        <f>FACT_INCLUDES[[#This Row],[Amount]]*(1-FACT_INCLUDES[[#This Row],[Order Discount]])</f>
        <v>1151.4788014303247</v>
      </c>
      <c r="T754" s="51">
        <f t="shared" si="11"/>
        <v>2881.6425648142517</v>
      </c>
      <c r="U754" s="57">
        <f>FACT_INCLUDES[[#This Row],[Income]]/FACT_INCLUDES[[#This Row],[Total Order Income]]</f>
        <v>0.39959112746675712</v>
      </c>
      <c r="V754" s="33">
        <f>IF(FACT_INCLUDES[[#This Row],[Order Gap]]&gt;10, 1, 0)/COUNTIFS(FACT_INCLUDES[Order ID], FACT_INCLUDES[[#This Row],[Order ID]])</f>
        <v>0</v>
      </c>
      <c r="W754" s="33">
        <f>IF(FACT_INCLUDES[[#This Row],[Order Type]]="Online", 1, 0)/COUNTIFS(FACT_INCLUDES[Order ID], FACT_INCLUDES[[#This Row],[Order ID]])</f>
        <v>0</v>
      </c>
      <c r="X754" s="52">
        <v>667.72840254301116</v>
      </c>
      <c r="Y754" s="52">
        <v>617.49963172030073</v>
      </c>
      <c r="Z754" s="64">
        <f>IF(FACT_INCLUDES[[#This Row],[Order Type]]="Online", 1, 0)*FACT_INCLUDES[[#This Row],[Income]]</f>
        <v>0</v>
      </c>
    </row>
    <row r="755" spans="1:26" x14ac:dyDescent="0.3">
      <c r="A755" s="4">
        <v>669</v>
      </c>
      <c r="B755" s="4">
        <v>334</v>
      </c>
      <c r="C755" s="4">
        <v>623</v>
      </c>
      <c r="D755" s="58">
        <v>2</v>
      </c>
      <c r="E755" s="28">
        <f>VLOOKUP(FACT_INCLUDES[[#This Row],[Order ID]], ORDERS[], 2)</f>
        <v>41107.189446320343</v>
      </c>
      <c r="F755" s="28">
        <f>VLOOKUP(FACT_INCLUDES[[#This Row],[Order ID]], ORDERS[], 3)</f>
        <v>41107.189446320343</v>
      </c>
      <c r="G755" s="4" t="str">
        <f>VLOOKUP(FACT_INCLUDES[[#This Row],[Order ID]], ORDERS[], 4)</f>
        <v>In-Store</v>
      </c>
      <c r="H755" s="4" t="str">
        <f>VLOOKUP(FACT_INCLUDES[[#This Row],[Order ID]], ORDERS[], 5)</f>
        <v>KKI7504@gmail.com</v>
      </c>
      <c r="I755" s="4">
        <f>VLOOKUP(FACT_INCLUDES[[#This Row],[Order ID]], ORDERS[], 6)</f>
        <v>16</v>
      </c>
      <c r="J755" s="54">
        <f>VLOOKUP(FACT_INCLUDES[[#This Row],[Order ID]], ORDERS[], 7)</f>
        <v>0</v>
      </c>
      <c r="K755" s="33">
        <v>0</v>
      </c>
      <c r="L755" s="4">
        <f>VLOOKUP(FACT_INCLUDES[[#This Row],[DW Version]], VERSIONS[], 2)</f>
        <v>63</v>
      </c>
      <c r="M755" s="4">
        <f>VLOOKUP(FACT_INCLUDES[[#This Row],[DW Version]], VERSIONS[], 3)</f>
        <v>11.5</v>
      </c>
      <c r="N755" s="4" t="str">
        <f>VLOOKUP(FACT_INCLUDES[[#This Row],[DW Version]], VERSIONS[], 4)</f>
        <v>white</v>
      </c>
      <c r="O755" s="51">
        <f>VLOOKUP(FACT_INCLUDES[[#This Row],[DW Version]], VERSIONS[], 5)</f>
        <v>390.54448967500463</v>
      </c>
      <c r="P755" s="4" t="str">
        <f>VLOOKUP(FACT_INCLUDES[[#This Row],[DW Version]], VERSIONS[], 6)</f>
        <v>CTR360</v>
      </c>
      <c r="Q755" s="4" t="str">
        <f>VLOOKUP(FACT_INCLUDES[[#This Row],[DW Version]], VERSIONS[], 7)</f>
        <v>Shoe</v>
      </c>
      <c r="R755" s="51">
        <f>FACT_INCLUDES[[#This Row],[Version Price]]*FACT_INCLUDES[[#This Row],[Quantity]]</f>
        <v>781.08897935000925</v>
      </c>
      <c r="S755" s="51">
        <f>FACT_INCLUDES[[#This Row],[Amount]]*(1-FACT_INCLUDES[[#This Row],[Order Discount]])</f>
        <v>781.08897935000925</v>
      </c>
      <c r="T755" s="51">
        <f t="shared" si="11"/>
        <v>1973.7207486167654</v>
      </c>
      <c r="U755" s="57">
        <f>FACT_INCLUDES[[#This Row],[Income]]/FACT_INCLUDES[[#This Row],[Total Order Income]]</f>
        <v>0.39574442326626835</v>
      </c>
      <c r="V755" s="33">
        <f>IF(FACT_INCLUDES[[#This Row],[Order Gap]]&gt;10, 1, 0)/COUNTIFS(FACT_INCLUDES[Order ID], FACT_INCLUDES[[#This Row],[Order ID]])</f>
        <v>0</v>
      </c>
      <c r="W755" s="33">
        <f>IF(FACT_INCLUDES[[#This Row],[Order Type]]="Online", 1, 0)/COUNTIFS(FACT_INCLUDES[Order ID], FACT_INCLUDES[[#This Row],[Order ID]])</f>
        <v>0</v>
      </c>
      <c r="X755" s="52">
        <v>667.72840254301116</v>
      </c>
      <c r="Y755" s="52">
        <v>617.49963172030073</v>
      </c>
      <c r="Z755" s="64">
        <f>IF(FACT_INCLUDES[[#This Row],[Order Type]]="Online", 1, 0)*FACT_INCLUDES[[#This Row],[Income]]</f>
        <v>0</v>
      </c>
    </row>
    <row r="756" spans="1:26" x14ac:dyDescent="0.3">
      <c r="A756" s="4">
        <v>670</v>
      </c>
      <c r="B756" s="4">
        <v>334</v>
      </c>
      <c r="C756" s="4">
        <v>979</v>
      </c>
      <c r="D756" s="58">
        <v>4</v>
      </c>
      <c r="E756" s="28">
        <f>VLOOKUP(FACT_INCLUDES[[#This Row],[Order ID]], ORDERS[], 2)</f>
        <v>41107.189446320343</v>
      </c>
      <c r="F756" s="28">
        <f>VLOOKUP(FACT_INCLUDES[[#This Row],[Order ID]], ORDERS[], 3)</f>
        <v>41107.189446320343</v>
      </c>
      <c r="G756" s="4" t="str">
        <f>VLOOKUP(FACT_INCLUDES[[#This Row],[Order ID]], ORDERS[], 4)</f>
        <v>In-Store</v>
      </c>
      <c r="H756" s="4" t="str">
        <f>VLOOKUP(FACT_INCLUDES[[#This Row],[Order ID]], ORDERS[], 5)</f>
        <v>KKI7504@gmail.com</v>
      </c>
      <c r="I756" s="4">
        <f>VLOOKUP(FACT_INCLUDES[[#This Row],[Order ID]], ORDERS[], 6)</f>
        <v>16</v>
      </c>
      <c r="J756" s="54">
        <f>VLOOKUP(FACT_INCLUDES[[#This Row],[Order ID]], ORDERS[], 7)</f>
        <v>0</v>
      </c>
      <c r="K756" s="33">
        <v>0</v>
      </c>
      <c r="L756" s="4">
        <f>VLOOKUP(FACT_INCLUDES[[#This Row],[DW Version]], VERSIONS[], 2)</f>
        <v>99</v>
      </c>
      <c r="M756" s="4">
        <f>VLOOKUP(FACT_INCLUDES[[#This Row],[DW Version]], VERSIONS[], 3)</f>
        <v>12.5</v>
      </c>
      <c r="N756" s="4" t="str">
        <f>VLOOKUP(FACT_INCLUDES[[#This Row],[DW Version]], VERSIONS[], 4)</f>
        <v>white</v>
      </c>
      <c r="O756" s="51">
        <f>VLOOKUP(FACT_INCLUDES[[#This Row],[DW Version]], VERSIONS[], 5)</f>
        <v>298.157942316689</v>
      </c>
      <c r="P756" s="4" t="str">
        <f>VLOOKUP(FACT_INCLUDES[[#This Row],[DW Version]], VERSIONS[], 6)</f>
        <v>Flex Training Hoodie</v>
      </c>
      <c r="Q756" s="4" t="str">
        <f>VLOOKUP(FACT_INCLUDES[[#This Row],[DW Version]], VERSIONS[], 7)</f>
        <v>Apparel</v>
      </c>
      <c r="R756" s="51">
        <f>FACT_INCLUDES[[#This Row],[Version Price]]*FACT_INCLUDES[[#This Row],[Quantity]]</f>
        <v>1192.631769266756</v>
      </c>
      <c r="S756" s="51">
        <f>FACT_INCLUDES[[#This Row],[Amount]]*(1-FACT_INCLUDES[[#This Row],[Order Discount]])</f>
        <v>1192.631769266756</v>
      </c>
      <c r="T756" s="51">
        <f t="shared" si="11"/>
        <v>1973.7207486167654</v>
      </c>
      <c r="U756" s="57">
        <f>FACT_INCLUDES[[#This Row],[Income]]/FACT_INCLUDES[[#This Row],[Total Order Income]]</f>
        <v>0.60425557673373154</v>
      </c>
      <c r="V756" s="33">
        <f>IF(FACT_INCLUDES[[#This Row],[Order Gap]]&gt;10, 1, 0)/COUNTIFS(FACT_INCLUDES[Order ID], FACT_INCLUDES[[#This Row],[Order ID]])</f>
        <v>0</v>
      </c>
      <c r="W756" s="33">
        <f>IF(FACT_INCLUDES[[#This Row],[Order Type]]="Online", 1, 0)/COUNTIFS(FACT_INCLUDES[Order ID], FACT_INCLUDES[[#This Row],[Order ID]])</f>
        <v>0</v>
      </c>
      <c r="X756" s="52">
        <v>667.72840254301116</v>
      </c>
      <c r="Y756" s="52">
        <v>617.49963172030073</v>
      </c>
      <c r="Z756" s="64">
        <f>IF(FACT_INCLUDES[[#This Row],[Order Type]]="Online", 1, 0)*FACT_INCLUDES[[#This Row],[Income]]</f>
        <v>0</v>
      </c>
    </row>
    <row r="757" spans="1:26" x14ac:dyDescent="0.3">
      <c r="A757" s="4">
        <v>683</v>
      </c>
      <c r="B757" s="4">
        <v>343</v>
      </c>
      <c r="C757" s="4">
        <v>404</v>
      </c>
      <c r="D757" s="58">
        <v>3</v>
      </c>
      <c r="E757" s="28">
        <f>VLOOKUP(FACT_INCLUDES[[#This Row],[Order ID]], ORDERS[], 2)</f>
        <v>41112.168298249038</v>
      </c>
      <c r="F757" s="28">
        <f>VLOOKUP(FACT_INCLUDES[[#This Row],[Order ID]], ORDERS[], 3)</f>
        <v>41112.168298249038</v>
      </c>
      <c r="G757" s="4" t="str">
        <f>VLOOKUP(FACT_INCLUDES[[#This Row],[Order ID]], ORDERS[], 4)</f>
        <v>In-Store</v>
      </c>
      <c r="H757" s="4" t="str">
        <f>VLOOKUP(FACT_INCLUDES[[#This Row],[Order ID]], ORDERS[], 5)</f>
        <v>LIL4441@gmail.com</v>
      </c>
      <c r="I757" s="4">
        <f>VLOOKUP(FACT_INCLUDES[[#This Row],[Order ID]], ORDERS[], 6)</f>
        <v>23</v>
      </c>
      <c r="J757" s="54">
        <f>VLOOKUP(FACT_INCLUDES[[#This Row],[Order ID]], ORDERS[], 7)</f>
        <v>0</v>
      </c>
      <c r="K757" s="33">
        <v>0</v>
      </c>
      <c r="L757" s="4">
        <f>VLOOKUP(FACT_INCLUDES[[#This Row],[DW Version]], VERSIONS[], 2)</f>
        <v>41</v>
      </c>
      <c r="M757" s="4">
        <f>VLOOKUP(FACT_INCLUDES[[#This Row],[DW Version]], VERSIONS[], 3)</f>
        <v>6.5</v>
      </c>
      <c r="N757" s="4" t="str">
        <f>VLOOKUP(FACT_INCLUDES[[#This Row],[DW Version]], VERSIONS[], 4)</f>
        <v>black</v>
      </c>
      <c r="O757" s="51">
        <f>VLOOKUP(FACT_INCLUDES[[#This Row],[DW Version]], VERSIONS[], 5)</f>
        <v>277.39020182823583</v>
      </c>
      <c r="P757" s="4" t="str">
        <f>VLOOKUP(FACT_INCLUDES[[#This Row],[DW Version]], VERSIONS[], 6)</f>
        <v>LunarGlide</v>
      </c>
      <c r="Q757" s="4" t="str">
        <f>VLOOKUP(FACT_INCLUDES[[#This Row],[DW Version]], VERSIONS[], 7)</f>
        <v>Shoe</v>
      </c>
      <c r="R757" s="51">
        <f>FACT_INCLUDES[[#This Row],[Version Price]]*FACT_INCLUDES[[#This Row],[Quantity]]</f>
        <v>832.17060548470749</v>
      </c>
      <c r="S757" s="51">
        <f>FACT_INCLUDES[[#This Row],[Amount]]*(1-FACT_INCLUDES[[#This Row],[Order Discount]])</f>
        <v>832.17060548470749</v>
      </c>
      <c r="T757" s="51">
        <f t="shared" si="11"/>
        <v>2072.5270049236124</v>
      </c>
      <c r="U757" s="57">
        <f>FACT_INCLUDES[[#This Row],[Income]]/FACT_INCLUDES[[#This Row],[Total Order Income]]</f>
        <v>0.40152461391709537</v>
      </c>
      <c r="V757" s="33">
        <f>IF(FACT_INCLUDES[[#This Row],[Order Gap]]&gt;10, 1, 0)/COUNTIFS(FACT_INCLUDES[Order ID], FACT_INCLUDES[[#This Row],[Order ID]])</f>
        <v>0</v>
      </c>
      <c r="W757" s="33">
        <f>IF(FACT_INCLUDES[[#This Row],[Order Type]]="Online", 1, 0)/COUNTIFS(FACT_INCLUDES[Order ID], FACT_INCLUDES[[#This Row],[Order ID]])</f>
        <v>0</v>
      </c>
      <c r="X757" s="52">
        <v>667.72840254301116</v>
      </c>
      <c r="Y757" s="52">
        <v>617.49963172030073</v>
      </c>
      <c r="Z757" s="64">
        <f>IF(FACT_INCLUDES[[#This Row],[Order Type]]="Online", 1, 0)*FACT_INCLUDES[[#This Row],[Income]]</f>
        <v>0</v>
      </c>
    </row>
    <row r="758" spans="1:26" x14ac:dyDescent="0.3">
      <c r="A758" s="4">
        <v>684</v>
      </c>
      <c r="B758" s="4">
        <v>343</v>
      </c>
      <c r="C758" s="4">
        <v>650</v>
      </c>
      <c r="D758" s="58">
        <v>4</v>
      </c>
      <c r="E758" s="28">
        <f>VLOOKUP(FACT_INCLUDES[[#This Row],[Order ID]], ORDERS[], 2)</f>
        <v>41112.168298249038</v>
      </c>
      <c r="F758" s="28">
        <f>VLOOKUP(FACT_INCLUDES[[#This Row],[Order ID]], ORDERS[], 3)</f>
        <v>41112.168298249038</v>
      </c>
      <c r="G758" s="4" t="str">
        <f>VLOOKUP(FACT_INCLUDES[[#This Row],[Order ID]], ORDERS[], 4)</f>
        <v>In-Store</v>
      </c>
      <c r="H758" s="4" t="str">
        <f>VLOOKUP(FACT_INCLUDES[[#This Row],[Order ID]], ORDERS[], 5)</f>
        <v>LIL4441@gmail.com</v>
      </c>
      <c r="I758" s="4">
        <f>VLOOKUP(FACT_INCLUDES[[#This Row],[Order ID]], ORDERS[], 6)</f>
        <v>23</v>
      </c>
      <c r="J758" s="54">
        <f>VLOOKUP(FACT_INCLUDES[[#This Row],[Order ID]], ORDERS[], 7)</f>
        <v>0</v>
      </c>
      <c r="K758" s="33">
        <v>0</v>
      </c>
      <c r="L758" s="4">
        <f>VLOOKUP(FACT_INCLUDES[[#This Row],[DW Version]], VERSIONS[], 2)</f>
        <v>66</v>
      </c>
      <c r="M758" s="4">
        <f>VLOOKUP(FACT_INCLUDES[[#This Row],[DW Version]], VERSIONS[], 3)</f>
        <v>4</v>
      </c>
      <c r="N758" s="4" t="str">
        <f>VLOOKUP(FACT_INCLUDES[[#This Row],[DW Version]], VERSIONS[], 4)</f>
        <v>green</v>
      </c>
      <c r="O758" s="51">
        <f>VLOOKUP(FACT_INCLUDES[[#This Row],[DW Version]], VERSIONS[], 5)</f>
        <v>310.08909985972628</v>
      </c>
      <c r="P758" s="4" t="str">
        <f>VLOOKUP(FACT_INCLUDES[[#This Row],[DW Version]], VERSIONS[], 6)</f>
        <v>Therma Training Pants</v>
      </c>
      <c r="Q758" s="4" t="str">
        <f>VLOOKUP(FACT_INCLUDES[[#This Row],[DW Version]], VERSIONS[], 7)</f>
        <v>Apparel</v>
      </c>
      <c r="R758" s="51">
        <f>FACT_INCLUDES[[#This Row],[Version Price]]*FACT_INCLUDES[[#This Row],[Quantity]]</f>
        <v>1240.3563994389051</v>
      </c>
      <c r="S758" s="51">
        <f>FACT_INCLUDES[[#This Row],[Amount]]*(1-FACT_INCLUDES[[#This Row],[Order Discount]])</f>
        <v>1240.3563994389051</v>
      </c>
      <c r="T758" s="51">
        <f t="shared" si="11"/>
        <v>2072.5270049236124</v>
      </c>
      <c r="U758" s="57">
        <f>FACT_INCLUDES[[#This Row],[Income]]/FACT_INCLUDES[[#This Row],[Total Order Income]]</f>
        <v>0.59847538608290474</v>
      </c>
      <c r="V758" s="33">
        <f>IF(FACT_INCLUDES[[#This Row],[Order Gap]]&gt;10, 1, 0)/COUNTIFS(FACT_INCLUDES[Order ID], FACT_INCLUDES[[#This Row],[Order ID]])</f>
        <v>0</v>
      </c>
      <c r="W758" s="33">
        <f>IF(FACT_INCLUDES[[#This Row],[Order Type]]="Online", 1, 0)/COUNTIFS(FACT_INCLUDES[Order ID], FACT_INCLUDES[[#This Row],[Order ID]])</f>
        <v>0</v>
      </c>
      <c r="X758" s="52">
        <v>667.72840254301116</v>
      </c>
      <c r="Y758" s="52">
        <v>617.49963172030073</v>
      </c>
      <c r="Z758" s="64">
        <f>IF(FACT_INCLUDES[[#This Row],[Order Type]]="Online", 1, 0)*FACT_INCLUDES[[#This Row],[Income]]</f>
        <v>0</v>
      </c>
    </row>
    <row r="759" spans="1:26" x14ac:dyDescent="0.3">
      <c r="A759" s="4">
        <v>724</v>
      </c>
      <c r="B759" s="4">
        <v>366</v>
      </c>
      <c r="C759" s="4">
        <v>93</v>
      </c>
      <c r="D759" s="58">
        <v>1</v>
      </c>
      <c r="E759" s="28">
        <f>VLOOKUP(FACT_INCLUDES[[#This Row],[Order ID]], ORDERS[], 2)</f>
        <v>41064.287888425657</v>
      </c>
      <c r="F759" s="28">
        <f>VLOOKUP(FACT_INCLUDES[[#This Row],[Order ID]], ORDERS[], 3)</f>
        <v>41064.287888425657</v>
      </c>
      <c r="G759" s="4" t="str">
        <f>VLOOKUP(FACT_INCLUDES[[#This Row],[Order ID]], ORDERS[], 4)</f>
        <v>In-Store</v>
      </c>
      <c r="H759" s="4" t="str">
        <f>VLOOKUP(FACT_INCLUDES[[#This Row],[Order ID]], ORDERS[], 5)</f>
        <v>EAP7369@gmail.com</v>
      </c>
      <c r="I759" s="4">
        <f>VLOOKUP(FACT_INCLUDES[[#This Row],[Order ID]], ORDERS[], 6)</f>
        <v>12</v>
      </c>
      <c r="J759" s="54">
        <f>VLOOKUP(FACT_INCLUDES[[#This Row],[Order ID]], ORDERS[], 7)</f>
        <v>0</v>
      </c>
      <c r="K759" s="33">
        <v>0</v>
      </c>
      <c r="L759" s="4">
        <f>VLOOKUP(FACT_INCLUDES[[#This Row],[DW Version]], VERSIONS[], 2)</f>
        <v>9</v>
      </c>
      <c r="M759" s="4">
        <f>VLOOKUP(FACT_INCLUDES[[#This Row],[DW Version]], VERSIONS[], 3)</f>
        <v>10</v>
      </c>
      <c r="N759" s="4" t="str">
        <f>VLOOKUP(FACT_INCLUDES[[#This Row],[DW Version]], VERSIONS[], 4)</f>
        <v>white</v>
      </c>
      <c r="O759" s="51">
        <f>VLOOKUP(FACT_INCLUDES[[#This Row],[DW Version]], VERSIONS[], 5)</f>
        <v>247.04068510573876</v>
      </c>
      <c r="P759" s="4" t="str">
        <f>VLOOKUP(FACT_INCLUDES[[#This Row],[DW Version]], VERSIONS[], 6)</f>
        <v>React</v>
      </c>
      <c r="Q759" s="4" t="str">
        <f>VLOOKUP(FACT_INCLUDES[[#This Row],[DW Version]], VERSIONS[], 7)</f>
        <v>Shoe</v>
      </c>
      <c r="R759" s="51">
        <f>FACT_INCLUDES[[#This Row],[Version Price]]*FACT_INCLUDES[[#This Row],[Quantity]]</f>
        <v>247.04068510573876</v>
      </c>
      <c r="S759" s="51">
        <f>FACT_INCLUDES[[#This Row],[Amount]]*(1-FACT_INCLUDES[[#This Row],[Order Discount]])</f>
        <v>247.04068510573876</v>
      </c>
      <c r="T759" s="51">
        <f t="shared" si="11"/>
        <v>3193.0230655165105</v>
      </c>
      <c r="U759" s="57">
        <f>FACT_INCLUDES[[#This Row],[Income]]/FACT_INCLUDES[[#This Row],[Total Order Income]]</f>
        <v>7.7368900893228246E-2</v>
      </c>
      <c r="V759" s="33">
        <f>IF(FACT_INCLUDES[[#This Row],[Order Gap]]&gt;10, 1, 0)/COUNTIFS(FACT_INCLUDES[Order ID], FACT_INCLUDES[[#This Row],[Order ID]])</f>
        <v>0</v>
      </c>
      <c r="W759" s="33">
        <f>IF(FACT_INCLUDES[[#This Row],[Order Type]]="Online", 1, 0)/COUNTIFS(FACT_INCLUDES[Order ID], FACT_INCLUDES[[#This Row],[Order ID]])</f>
        <v>0</v>
      </c>
      <c r="X759" s="52">
        <v>667.72840254301116</v>
      </c>
      <c r="Y759" s="52">
        <v>617.49963172030073</v>
      </c>
      <c r="Z759" s="64">
        <f>IF(FACT_INCLUDES[[#This Row],[Order Type]]="Online", 1, 0)*FACT_INCLUDES[[#This Row],[Income]]</f>
        <v>0</v>
      </c>
    </row>
    <row r="760" spans="1:26" x14ac:dyDescent="0.3">
      <c r="A760" s="4">
        <v>725</v>
      </c>
      <c r="B760" s="4">
        <v>366</v>
      </c>
      <c r="C760" s="4">
        <v>95</v>
      </c>
      <c r="D760" s="58">
        <v>3</v>
      </c>
      <c r="E760" s="28">
        <f>VLOOKUP(FACT_INCLUDES[[#This Row],[Order ID]], ORDERS[], 2)</f>
        <v>41064.287888425657</v>
      </c>
      <c r="F760" s="28">
        <f>VLOOKUP(FACT_INCLUDES[[#This Row],[Order ID]], ORDERS[], 3)</f>
        <v>41064.287888425657</v>
      </c>
      <c r="G760" s="4" t="str">
        <f>VLOOKUP(FACT_INCLUDES[[#This Row],[Order ID]], ORDERS[], 4)</f>
        <v>In-Store</v>
      </c>
      <c r="H760" s="4" t="str">
        <f>VLOOKUP(FACT_INCLUDES[[#This Row],[Order ID]], ORDERS[], 5)</f>
        <v>EAP7369@gmail.com</v>
      </c>
      <c r="I760" s="4">
        <f>VLOOKUP(FACT_INCLUDES[[#This Row],[Order ID]], ORDERS[], 6)</f>
        <v>12</v>
      </c>
      <c r="J760" s="54">
        <f>VLOOKUP(FACT_INCLUDES[[#This Row],[Order ID]], ORDERS[], 7)</f>
        <v>0</v>
      </c>
      <c r="K760" s="33">
        <v>0</v>
      </c>
      <c r="L760" s="4">
        <f>VLOOKUP(FACT_INCLUDES[[#This Row],[DW Version]], VERSIONS[], 2)</f>
        <v>9</v>
      </c>
      <c r="M760" s="4">
        <f>VLOOKUP(FACT_INCLUDES[[#This Row],[DW Version]], VERSIONS[], 3)</f>
        <v>11</v>
      </c>
      <c r="N760" s="4" t="str">
        <f>VLOOKUP(FACT_INCLUDES[[#This Row],[DW Version]], VERSIONS[], 4)</f>
        <v>white</v>
      </c>
      <c r="O760" s="51">
        <f>VLOOKUP(FACT_INCLUDES[[#This Row],[DW Version]], VERSIONS[], 5)</f>
        <v>274.22676858586681</v>
      </c>
      <c r="P760" s="4" t="str">
        <f>VLOOKUP(FACT_INCLUDES[[#This Row],[DW Version]], VERSIONS[], 6)</f>
        <v>React</v>
      </c>
      <c r="Q760" s="4" t="str">
        <f>VLOOKUP(FACT_INCLUDES[[#This Row],[DW Version]], VERSIONS[], 7)</f>
        <v>Shoe</v>
      </c>
      <c r="R760" s="51">
        <f>FACT_INCLUDES[[#This Row],[Version Price]]*FACT_INCLUDES[[#This Row],[Quantity]]</f>
        <v>822.68030575760042</v>
      </c>
      <c r="S760" s="51">
        <f>FACT_INCLUDES[[#This Row],[Amount]]*(1-FACT_INCLUDES[[#This Row],[Order Discount]])</f>
        <v>822.68030575760042</v>
      </c>
      <c r="T760" s="51">
        <f t="shared" si="11"/>
        <v>3193.0230655165105</v>
      </c>
      <c r="U760" s="57">
        <f>FACT_INCLUDES[[#This Row],[Income]]/FACT_INCLUDES[[#This Row],[Total Order Income]]</f>
        <v>0.25764934636465642</v>
      </c>
      <c r="V760" s="33">
        <f>IF(FACT_INCLUDES[[#This Row],[Order Gap]]&gt;10, 1, 0)/COUNTIFS(FACT_INCLUDES[Order ID], FACT_INCLUDES[[#This Row],[Order ID]])</f>
        <v>0</v>
      </c>
      <c r="W760" s="33">
        <f>IF(FACT_INCLUDES[[#This Row],[Order Type]]="Online", 1, 0)/COUNTIFS(FACT_INCLUDES[Order ID], FACT_INCLUDES[[#This Row],[Order ID]])</f>
        <v>0</v>
      </c>
      <c r="X760" s="52">
        <v>667.72840254301116</v>
      </c>
      <c r="Y760" s="52">
        <v>617.49963172030073</v>
      </c>
      <c r="Z760" s="64">
        <f>IF(FACT_INCLUDES[[#This Row],[Order Type]]="Online", 1, 0)*FACT_INCLUDES[[#This Row],[Income]]</f>
        <v>0</v>
      </c>
    </row>
    <row r="761" spans="1:26" x14ac:dyDescent="0.3">
      <c r="A761" s="4">
        <v>726</v>
      </c>
      <c r="B761" s="4">
        <v>366</v>
      </c>
      <c r="C761" s="4">
        <v>478</v>
      </c>
      <c r="D761" s="58">
        <v>3</v>
      </c>
      <c r="E761" s="28">
        <f>VLOOKUP(FACT_INCLUDES[[#This Row],[Order ID]], ORDERS[], 2)</f>
        <v>41064.287888425657</v>
      </c>
      <c r="F761" s="28">
        <f>VLOOKUP(FACT_INCLUDES[[#This Row],[Order ID]], ORDERS[], 3)</f>
        <v>41064.287888425657</v>
      </c>
      <c r="G761" s="4" t="str">
        <f>VLOOKUP(FACT_INCLUDES[[#This Row],[Order ID]], ORDERS[], 4)</f>
        <v>In-Store</v>
      </c>
      <c r="H761" s="4" t="str">
        <f>VLOOKUP(FACT_INCLUDES[[#This Row],[Order ID]], ORDERS[], 5)</f>
        <v>EAP7369@gmail.com</v>
      </c>
      <c r="I761" s="4">
        <f>VLOOKUP(FACT_INCLUDES[[#This Row],[Order ID]], ORDERS[], 6)</f>
        <v>12</v>
      </c>
      <c r="J761" s="54">
        <f>VLOOKUP(FACT_INCLUDES[[#This Row],[Order ID]], ORDERS[], 7)</f>
        <v>0</v>
      </c>
      <c r="K761" s="33">
        <v>0</v>
      </c>
      <c r="L761" s="4">
        <f>VLOOKUP(FACT_INCLUDES[[#This Row],[DW Version]], VERSIONS[], 2)</f>
        <v>50</v>
      </c>
      <c r="M761" s="4">
        <f>VLOOKUP(FACT_INCLUDES[[#This Row],[DW Version]], VERSIONS[], 3)</f>
        <v>9</v>
      </c>
      <c r="N761" s="4" t="str">
        <f>VLOOKUP(FACT_INCLUDES[[#This Row],[DW Version]], VERSIONS[], 4)</f>
        <v>white</v>
      </c>
      <c r="O761" s="51">
        <f>VLOOKUP(FACT_INCLUDES[[#This Row],[DW Version]], VERSIONS[], 5)</f>
        <v>255.36547259145192</v>
      </c>
      <c r="P761" s="4" t="str">
        <f>VLOOKUP(FACT_INCLUDES[[#This Row],[DW Version]], VERSIONS[], 6)</f>
        <v>Air Zoom Elite</v>
      </c>
      <c r="Q761" s="4" t="str">
        <f>VLOOKUP(FACT_INCLUDES[[#This Row],[DW Version]], VERSIONS[], 7)</f>
        <v>Shoe</v>
      </c>
      <c r="R761" s="51">
        <f>FACT_INCLUDES[[#This Row],[Version Price]]*FACT_INCLUDES[[#This Row],[Quantity]]</f>
        <v>766.09641777435581</v>
      </c>
      <c r="S761" s="51">
        <f>FACT_INCLUDES[[#This Row],[Amount]]*(1-FACT_INCLUDES[[#This Row],[Order Discount]])</f>
        <v>766.09641777435581</v>
      </c>
      <c r="T761" s="51">
        <f t="shared" si="11"/>
        <v>3193.0230655165105</v>
      </c>
      <c r="U761" s="57">
        <f>FACT_INCLUDES[[#This Row],[Income]]/FACT_INCLUDES[[#This Row],[Total Order Income]]</f>
        <v>0.23992824419213218</v>
      </c>
      <c r="V761" s="33">
        <f>IF(FACT_INCLUDES[[#This Row],[Order Gap]]&gt;10, 1, 0)/COUNTIFS(FACT_INCLUDES[Order ID], FACT_INCLUDES[[#This Row],[Order ID]])</f>
        <v>0</v>
      </c>
      <c r="W761" s="33">
        <f>IF(FACT_INCLUDES[[#This Row],[Order Type]]="Online", 1, 0)/COUNTIFS(FACT_INCLUDES[Order ID], FACT_INCLUDES[[#This Row],[Order ID]])</f>
        <v>0</v>
      </c>
      <c r="X761" s="52">
        <v>667.72840254301116</v>
      </c>
      <c r="Y761" s="52">
        <v>617.49963172030073</v>
      </c>
      <c r="Z761" s="64">
        <f>IF(FACT_INCLUDES[[#This Row],[Order Type]]="Online", 1, 0)*FACT_INCLUDES[[#This Row],[Income]]</f>
        <v>0</v>
      </c>
    </row>
    <row r="762" spans="1:26" x14ac:dyDescent="0.3">
      <c r="A762" s="4">
        <v>727</v>
      </c>
      <c r="B762" s="4">
        <v>366</v>
      </c>
      <c r="C762" s="4">
        <v>500</v>
      </c>
      <c r="D762" s="58">
        <v>2</v>
      </c>
      <c r="E762" s="28">
        <f>VLOOKUP(FACT_INCLUDES[[#This Row],[Order ID]], ORDERS[], 2)</f>
        <v>41064.287888425657</v>
      </c>
      <c r="F762" s="28">
        <f>VLOOKUP(FACT_INCLUDES[[#This Row],[Order ID]], ORDERS[], 3)</f>
        <v>41064.287888425657</v>
      </c>
      <c r="G762" s="4" t="str">
        <f>VLOOKUP(FACT_INCLUDES[[#This Row],[Order ID]], ORDERS[], 4)</f>
        <v>In-Store</v>
      </c>
      <c r="H762" s="4" t="str">
        <f>VLOOKUP(FACT_INCLUDES[[#This Row],[Order ID]], ORDERS[], 5)</f>
        <v>EAP7369@gmail.com</v>
      </c>
      <c r="I762" s="4">
        <f>VLOOKUP(FACT_INCLUDES[[#This Row],[Order ID]], ORDERS[], 6)</f>
        <v>12</v>
      </c>
      <c r="J762" s="54">
        <f>VLOOKUP(FACT_INCLUDES[[#This Row],[Order ID]], ORDERS[], 7)</f>
        <v>0</v>
      </c>
      <c r="K762" s="33">
        <v>0</v>
      </c>
      <c r="L762" s="4">
        <f>VLOOKUP(FACT_INCLUDES[[#This Row],[DW Version]], VERSIONS[], 2)</f>
        <v>52</v>
      </c>
      <c r="M762" s="4">
        <f>VLOOKUP(FACT_INCLUDES[[#This Row],[DW Version]], VERSIONS[], 3)</f>
        <v>12.5</v>
      </c>
      <c r="N762" s="4" t="str">
        <f>VLOOKUP(FACT_INCLUDES[[#This Row],[DW Version]], VERSIONS[], 4)</f>
        <v>red</v>
      </c>
      <c r="O762" s="51">
        <f>VLOOKUP(FACT_INCLUDES[[#This Row],[DW Version]], VERSIONS[], 5)</f>
        <v>99.066546692539362</v>
      </c>
      <c r="P762" s="4" t="str">
        <f>VLOOKUP(FACT_INCLUDES[[#This Row],[DW Version]], VERSIONS[], 6)</f>
        <v>Tech Fleece Jogger</v>
      </c>
      <c r="Q762" s="4" t="str">
        <f>VLOOKUP(FACT_INCLUDES[[#This Row],[DW Version]], VERSIONS[], 7)</f>
        <v>Apparel</v>
      </c>
      <c r="R762" s="51">
        <f>FACT_INCLUDES[[#This Row],[Version Price]]*FACT_INCLUDES[[#This Row],[Quantity]]</f>
        <v>198.13309338507872</v>
      </c>
      <c r="S762" s="51">
        <f>FACT_INCLUDES[[#This Row],[Amount]]*(1-FACT_INCLUDES[[#This Row],[Order Discount]])</f>
        <v>198.13309338507872</v>
      </c>
      <c r="T762" s="51">
        <f t="shared" si="11"/>
        <v>3193.0230655165105</v>
      </c>
      <c r="U762" s="57">
        <f>FACT_INCLUDES[[#This Row],[Income]]/FACT_INCLUDES[[#This Row],[Total Order Income]]</f>
        <v>6.2051882908346068E-2</v>
      </c>
      <c r="V762" s="33">
        <f>IF(FACT_INCLUDES[[#This Row],[Order Gap]]&gt;10, 1, 0)/COUNTIFS(FACT_INCLUDES[Order ID], FACT_INCLUDES[[#This Row],[Order ID]])</f>
        <v>0</v>
      </c>
      <c r="W762" s="33">
        <f>IF(FACT_INCLUDES[[#This Row],[Order Type]]="Online", 1, 0)/COUNTIFS(FACT_INCLUDES[Order ID], FACT_INCLUDES[[#This Row],[Order ID]])</f>
        <v>0</v>
      </c>
      <c r="X762" s="52">
        <v>667.72840254301116</v>
      </c>
      <c r="Y762" s="52">
        <v>617.49963172030073</v>
      </c>
      <c r="Z762" s="64">
        <f>IF(FACT_INCLUDES[[#This Row],[Order Type]]="Online", 1, 0)*FACT_INCLUDES[[#This Row],[Income]]</f>
        <v>0</v>
      </c>
    </row>
    <row r="763" spans="1:26" x14ac:dyDescent="0.3">
      <c r="A763" s="4">
        <v>728</v>
      </c>
      <c r="B763" s="4">
        <v>366</v>
      </c>
      <c r="C763" s="4">
        <v>636</v>
      </c>
      <c r="D763" s="58">
        <v>4</v>
      </c>
      <c r="E763" s="28">
        <f>VLOOKUP(FACT_INCLUDES[[#This Row],[Order ID]], ORDERS[], 2)</f>
        <v>41064.287888425657</v>
      </c>
      <c r="F763" s="28">
        <f>VLOOKUP(FACT_INCLUDES[[#This Row],[Order ID]], ORDERS[], 3)</f>
        <v>41064.287888425657</v>
      </c>
      <c r="G763" s="4" t="str">
        <f>VLOOKUP(FACT_INCLUDES[[#This Row],[Order ID]], ORDERS[], 4)</f>
        <v>In-Store</v>
      </c>
      <c r="H763" s="4" t="str">
        <f>VLOOKUP(FACT_INCLUDES[[#This Row],[Order ID]], ORDERS[], 5)</f>
        <v>EAP7369@gmail.com</v>
      </c>
      <c r="I763" s="4">
        <f>VLOOKUP(FACT_INCLUDES[[#This Row],[Order ID]], ORDERS[], 6)</f>
        <v>12</v>
      </c>
      <c r="J763" s="54">
        <f>VLOOKUP(FACT_INCLUDES[[#This Row],[Order ID]], ORDERS[], 7)</f>
        <v>0</v>
      </c>
      <c r="K763" s="33">
        <v>0</v>
      </c>
      <c r="L763" s="4">
        <f>VLOOKUP(FACT_INCLUDES[[#This Row],[DW Version]], VERSIONS[], 2)</f>
        <v>65</v>
      </c>
      <c r="M763" s="4">
        <f>VLOOKUP(FACT_INCLUDES[[#This Row],[DW Version]], VERSIONS[], 3)</f>
        <v>4.5</v>
      </c>
      <c r="N763" s="4" t="str">
        <f>VLOOKUP(FACT_INCLUDES[[#This Row],[DW Version]], VERSIONS[], 4)</f>
        <v>white</v>
      </c>
      <c r="O763" s="51">
        <f>VLOOKUP(FACT_INCLUDES[[#This Row],[DW Version]], VERSIONS[], 5)</f>
        <v>289.76814087343416</v>
      </c>
      <c r="P763" s="4" t="str">
        <f>VLOOKUP(FACT_INCLUDES[[#This Row],[DW Version]], VERSIONS[], 6)</f>
        <v>Flex Shorts</v>
      </c>
      <c r="Q763" s="4" t="str">
        <f>VLOOKUP(FACT_INCLUDES[[#This Row],[DW Version]], VERSIONS[], 7)</f>
        <v>Apparel</v>
      </c>
      <c r="R763" s="51">
        <f>FACT_INCLUDES[[#This Row],[Version Price]]*FACT_INCLUDES[[#This Row],[Quantity]]</f>
        <v>1159.0725634937367</v>
      </c>
      <c r="S763" s="51">
        <f>FACT_INCLUDES[[#This Row],[Amount]]*(1-FACT_INCLUDES[[#This Row],[Order Discount]])</f>
        <v>1159.0725634937367</v>
      </c>
      <c r="T763" s="51">
        <f t="shared" si="11"/>
        <v>3193.0230655165105</v>
      </c>
      <c r="U763" s="57">
        <f>FACT_INCLUDES[[#This Row],[Income]]/FACT_INCLUDES[[#This Row],[Total Order Income]]</f>
        <v>0.36300162564163702</v>
      </c>
      <c r="V763" s="33">
        <f>IF(FACT_INCLUDES[[#This Row],[Order Gap]]&gt;10, 1, 0)/COUNTIFS(FACT_INCLUDES[Order ID], FACT_INCLUDES[[#This Row],[Order ID]])</f>
        <v>0</v>
      </c>
      <c r="W763" s="33">
        <f>IF(FACT_INCLUDES[[#This Row],[Order Type]]="Online", 1, 0)/COUNTIFS(FACT_INCLUDES[Order ID], FACT_INCLUDES[[#This Row],[Order ID]])</f>
        <v>0</v>
      </c>
      <c r="X763" s="52">
        <v>667.72840254301116</v>
      </c>
      <c r="Y763" s="52">
        <v>617.49963172030073</v>
      </c>
      <c r="Z763" s="64">
        <f>IF(FACT_INCLUDES[[#This Row],[Order Type]]="Online", 1, 0)*FACT_INCLUDES[[#This Row],[Income]]</f>
        <v>0</v>
      </c>
    </row>
    <row r="764" spans="1:26" x14ac:dyDescent="0.3">
      <c r="A764" s="4">
        <v>765</v>
      </c>
      <c r="B764" s="4">
        <v>389</v>
      </c>
      <c r="C764" s="4">
        <v>203</v>
      </c>
      <c r="D764" s="58">
        <v>2</v>
      </c>
      <c r="E764" s="28">
        <f>VLOOKUP(FACT_INCLUDES[[#This Row],[Order ID]], ORDERS[], 2)</f>
        <v>41033.646498814087</v>
      </c>
      <c r="F764" s="28">
        <f>VLOOKUP(FACT_INCLUDES[[#This Row],[Order ID]], ORDERS[], 3)</f>
        <v>41033.646498814087</v>
      </c>
      <c r="G764" s="4" t="str">
        <f>VLOOKUP(FACT_INCLUDES[[#This Row],[Order ID]], ORDERS[], 4)</f>
        <v>In-Store</v>
      </c>
      <c r="H764" s="4" t="str">
        <f>VLOOKUP(FACT_INCLUDES[[#This Row],[Order ID]], ORDERS[], 5)</f>
        <v>ARW6161@gmail.com</v>
      </c>
      <c r="I764" s="4">
        <f>VLOOKUP(FACT_INCLUDES[[#This Row],[Order ID]], ORDERS[], 6)</f>
        <v>24</v>
      </c>
      <c r="J764" s="54">
        <f>VLOOKUP(FACT_INCLUDES[[#This Row],[Order ID]], ORDERS[], 7)</f>
        <v>0</v>
      </c>
      <c r="K764" s="33">
        <v>0</v>
      </c>
      <c r="L764" s="4">
        <f>VLOOKUP(FACT_INCLUDES[[#This Row],[DW Version]], VERSIONS[], 2)</f>
        <v>20</v>
      </c>
      <c r="M764" s="4">
        <f>VLOOKUP(FACT_INCLUDES[[#This Row],[DW Version]], VERSIONS[], 3)</f>
        <v>9</v>
      </c>
      <c r="N764" s="4" t="str">
        <f>VLOOKUP(FACT_INCLUDES[[#This Row],[DW Version]], VERSIONS[], 4)</f>
        <v>dark purple</v>
      </c>
      <c r="O764" s="51">
        <f>VLOOKUP(FACT_INCLUDES[[#This Row],[DW Version]], VERSIONS[], 5)</f>
        <v>357.43372721352824</v>
      </c>
      <c r="P764" s="4" t="str">
        <f>VLOOKUP(FACT_INCLUDES[[#This Row],[DW Version]], VERSIONS[], 6)</f>
        <v>Joyride</v>
      </c>
      <c r="Q764" s="4" t="str">
        <f>VLOOKUP(FACT_INCLUDES[[#This Row],[DW Version]], VERSIONS[], 7)</f>
        <v>Shoe</v>
      </c>
      <c r="R764" s="51">
        <f>FACT_INCLUDES[[#This Row],[Version Price]]*FACT_INCLUDES[[#This Row],[Quantity]]</f>
        <v>714.86745442705649</v>
      </c>
      <c r="S764" s="51">
        <f>FACT_INCLUDES[[#This Row],[Amount]]*(1-FACT_INCLUDES[[#This Row],[Order Discount]])</f>
        <v>714.86745442705649</v>
      </c>
      <c r="T764" s="51">
        <f t="shared" si="11"/>
        <v>4301.8497873291599</v>
      </c>
      <c r="U764" s="57">
        <f>FACT_INCLUDES[[#This Row],[Income]]/FACT_INCLUDES[[#This Row],[Total Order Income]]</f>
        <v>0.16617675878238605</v>
      </c>
      <c r="V764" s="33">
        <f>IF(FACT_INCLUDES[[#This Row],[Order Gap]]&gt;10, 1, 0)/COUNTIFS(FACT_INCLUDES[Order ID], FACT_INCLUDES[[#This Row],[Order ID]])</f>
        <v>0</v>
      </c>
      <c r="W764" s="33">
        <f>IF(FACT_INCLUDES[[#This Row],[Order Type]]="Online", 1, 0)/COUNTIFS(FACT_INCLUDES[Order ID], FACT_INCLUDES[[#This Row],[Order ID]])</f>
        <v>0</v>
      </c>
      <c r="X764" s="52">
        <v>667.72840254301116</v>
      </c>
      <c r="Y764" s="52">
        <v>617.49963172030073</v>
      </c>
      <c r="Z764" s="64">
        <f>IF(FACT_INCLUDES[[#This Row],[Order Type]]="Online", 1, 0)*FACT_INCLUDES[[#This Row],[Income]]</f>
        <v>0</v>
      </c>
    </row>
    <row r="765" spans="1:26" x14ac:dyDescent="0.3">
      <c r="A765" s="4">
        <v>766</v>
      </c>
      <c r="B765" s="4">
        <v>389</v>
      </c>
      <c r="C765" s="4">
        <v>291</v>
      </c>
      <c r="D765" s="58">
        <v>3</v>
      </c>
      <c r="E765" s="28">
        <f>VLOOKUP(FACT_INCLUDES[[#This Row],[Order ID]], ORDERS[], 2)</f>
        <v>41033.646498814087</v>
      </c>
      <c r="F765" s="28">
        <f>VLOOKUP(FACT_INCLUDES[[#This Row],[Order ID]], ORDERS[], 3)</f>
        <v>41033.646498814087</v>
      </c>
      <c r="G765" s="4" t="str">
        <f>VLOOKUP(FACT_INCLUDES[[#This Row],[Order ID]], ORDERS[], 4)</f>
        <v>In-Store</v>
      </c>
      <c r="H765" s="4" t="str">
        <f>VLOOKUP(FACT_INCLUDES[[#This Row],[Order ID]], ORDERS[], 5)</f>
        <v>ARW6161@gmail.com</v>
      </c>
      <c r="I765" s="4">
        <f>VLOOKUP(FACT_INCLUDES[[#This Row],[Order ID]], ORDERS[], 6)</f>
        <v>24</v>
      </c>
      <c r="J765" s="54">
        <f>VLOOKUP(FACT_INCLUDES[[#This Row],[Order ID]], ORDERS[], 7)</f>
        <v>0</v>
      </c>
      <c r="K765" s="33">
        <v>0</v>
      </c>
      <c r="L765" s="4">
        <f>VLOOKUP(FACT_INCLUDES[[#This Row],[DW Version]], VERSIONS[], 2)</f>
        <v>28</v>
      </c>
      <c r="M765" s="4">
        <f>VLOOKUP(FACT_INCLUDES[[#This Row],[DW Version]], VERSIONS[], 3)</f>
        <v>12</v>
      </c>
      <c r="N765" s="4" t="str">
        <f>VLOOKUP(FACT_INCLUDES[[#This Row],[DW Version]], VERSIONS[], 4)</f>
        <v>white</v>
      </c>
      <c r="O765" s="51">
        <f>VLOOKUP(FACT_INCLUDES[[#This Row],[DW Version]], VERSIONS[], 5)</f>
        <v>137.44558942704992</v>
      </c>
      <c r="P765" s="4" t="str">
        <f>VLOOKUP(FACT_INCLUDES[[#This Row],[DW Version]], VERSIONS[], 6)</f>
        <v>Odyssey React</v>
      </c>
      <c r="Q765" s="4" t="str">
        <f>VLOOKUP(FACT_INCLUDES[[#This Row],[DW Version]], VERSIONS[], 7)</f>
        <v>Shoe</v>
      </c>
      <c r="R765" s="51">
        <f>FACT_INCLUDES[[#This Row],[Version Price]]*FACT_INCLUDES[[#This Row],[Quantity]]</f>
        <v>412.33676828114977</v>
      </c>
      <c r="S765" s="51">
        <f>FACT_INCLUDES[[#This Row],[Amount]]*(1-FACT_INCLUDES[[#This Row],[Order Discount]])</f>
        <v>412.33676828114977</v>
      </c>
      <c r="T765" s="51">
        <f t="shared" si="11"/>
        <v>4301.8497873291599</v>
      </c>
      <c r="U765" s="57">
        <f>FACT_INCLUDES[[#This Row],[Income]]/FACT_INCLUDES[[#This Row],[Total Order Income]]</f>
        <v>9.5851038196559754E-2</v>
      </c>
      <c r="V765" s="33">
        <f>IF(FACT_INCLUDES[[#This Row],[Order Gap]]&gt;10, 1, 0)/COUNTIFS(FACT_INCLUDES[Order ID], FACT_INCLUDES[[#This Row],[Order ID]])</f>
        <v>0</v>
      </c>
      <c r="W765" s="33">
        <f>IF(FACT_INCLUDES[[#This Row],[Order Type]]="Online", 1, 0)/COUNTIFS(FACT_INCLUDES[Order ID], FACT_INCLUDES[[#This Row],[Order ID]])</f>
        <v>0</v>
      </c>
      <c r="X765" s="52">
        <v>667.72840254301116</v>
      </c>
      <c r="Y765" s="52">
        <v>617.49963172030073</v>
      </c>
      <c r="Z765" s="64">
        <f>IF(FACT_INCLUDES[[#This Row],[Order Type]]="Online", 1, 0)*FACT_INCLUDES[[#This Row],[Income]]</f>
        <v>0</v>
      </c>
    </row>
    <row r="766" spans="1:26" x14ac:dyDescent="0.3">
      <c r="A766" s="4">
        <v>767</v>
      </c>
      <c r="B766" s="4">
        <v>389</v>
      </c>
      <c r="C766" s="4">
        <v>350</v>
      </c>
      <c r="D766" s="58">
        <v>5</v>
      </c>
      <c r="E766" s="28">
        <f>VLOOKUP(FACT_INCLUDES[[#This Row],[Order ID]], ORDERS[], 2)</f>
        <v>41033.646498814087</v>
      </c>
      <c r="F766" s="28">
        <f>VLOOKUP(FACT_INCLUDES[[#This Row],[Order ID]], ORDERS[], 3)</f>
        <v>41033.646498814087</v>
      </c>
      <c r="G766" s="4" t="str">
        <f>VLOOKUP(FACT_INCLUDES[[#This Row],[Order ID]], ORDERS[], 4)</f>
        <v>In-Store</v>
      </c>
      <c r="H766" s="4" t="str">
        <f>VLOOKUP(FACT_INCLUDES[[#This Row],[Order ID]], ORDERS[], 5)</f>
        <v>ARW6161@gmail.com</v>
      </c>
      <c r="I766" s="4">
        <f>VLOOKUP(FACT_INCLUDES[[#This Row],[Order ID]], ORDERS[], 6)</f>
        <v>24</v>
      </c>
      <c r="J766" s="54">
        <f>VLOOKUP(FACT_INCLUDES[[#This Row],[Order ID]], ORDERS[], 7)</f>
        <v>0</v>
      </c>
      <c r="K766" s="33">
        <v>0</v>
      </c>
      <c r="L766" s="4">
        <f>VLOOKUP(FACT_INCLUDES[[#This Row],[DW Version]], VERSIONS[], 2)</f>
        <v>35</v>
      </c>
      <c r="M766" s="4">
        <f>VLOOKUP(FACT_INCLUDES[[#This Row],[DW Version]], VERSIONS[], 3)</f>
        <v>11.5</v>
      </c>
      <c r="N766" s="4" t="str">
        <f>VLOOKUP(FACT_INCLUDES[[#This Row],[DW Version]], VERSIONS[], 4)</f>
        <v>gray</v>
      </c>
      <c r="O766" s="51">
        <f>VLOOKUP(FACT_INCLUDES[[#This Row],[DW Version]], VERSIONS[], 5)</f>
        <v>187.51820199947758</v>
      </c>
      <c r="P766" s="4" t="str">
        <f>VLOOKUP(FACT_INCLUDES[[#This Row],[DW Version]], VERSIONS[], 6)</f>
        <v>Alphafly</v>
      </c>
      <c r="Q766" s="4" t="str">
        <f>VLOOKUP(FACT_INCLUDES[[#This Row],[DW Version]], VERSIONS[], 7)</f>
        <v>Shoe</v>
      </c>
      <c r="R766" s="51">
        <f>FACT_INCLUDES[[#This Row],[Version Price]]*FACT_INCLUDES[[#This Row],[Quantity]]</f>
        <v>937.59100999738791</v>
      </c>
      <c r="S766" s="51">
        <f>FACT_INCLUDES[[#This Row],[Amount]]*(1-FACT_INCLUDES[[#This Row],[Order Discount]])</f>
        <v>937.59100999738791</v>
      </c>
      <c r="T766" s="51">
        <f t="shared" si="11"/>
        <v>4301.8497873291599</v>
      </c>
      <c r="U766" s="57">
        <f>FACT_INCLUDES[[#This Row],[Income]]/FACT_INCLUDES[[#This Row],[Total Order Income]]</f>
        <v>0.21795066223813903</v>
      </c>
      <c r="V766" s="33">
        <f>IF(FACT_INCLUDES[[#This Row],[Order Gap]]&gt;10, 1, 0)/COUNTIFS(FACT_INCLUDES[Order ID], FACT_INCLUDES[[#This Row],[Order ID]])</f>
        <v>0</v>
      </c>
      <c r="W766" s="33">
        <f>IF(FACT_INCLUDES[[#This Row],[Order Type]]="Online", 1, 0)/COUNTIFS(FACT_INCLUDES[Order ID], FACT_INCLUDES[[#This Row],[Order ID]])</f>
        <v>0</v>
      </c>
      <c r="X766" s="52">
        <v>667.72840254301116</v>
      </c>
      <c r="Y766" s="52">
        <v>617.49963172030073</v>
      </c>
      <c r="Z766" s="64">
        <f>IF(FACT_INCLUDES[[#This Row],[Order Type]]="Online", 1, 0)*FACT_INCLUDES[[#This Row],[Income]]</f>
        <v>0</v>
      </c>
    </row>
    <row r="767" spans="1:26" x14ac:dyDescent="0.3">
      <c r="A767" s="4">
        <v>768</v>
      </c>
      <c r="B767" s="4">
        <v>389</v>
      </c>
      <c r="C767" s="4">
        <v>498</v>
      </c>
      <c r="D767" s="58">
        <v>5</v>
      </c>
      <c r="E767" s="28">
        <f>VLOOKUP(FACT_INCLUDES[[#This Row],[Order ID]], ORDERS[], 2)</f>
        <v>41033.646498814087</v>
      </c>
      <c r="F767" s="28">
        <f>VLOOKUP(FACT_INCLUDES[[#This Row],[Order ID]], ORDERS[], 3)</f>
        <v>41033.646498814087</v>
      </c>
      <c r="G767" s="4" t="str">
        <f>VLOOKUP(FACT_INCLUDES[[#This Row],[Order ID]], ORDERS[], 4)</f>
        <v>In-Store</v>
      </c>
      <c r="H767" s="4" t="str">
        <f>VLOOKUP(FACT_INCLUDES[[#This Row],[Order ID]], ORDERS[], 5)</f>
        <v>ARW6161@gmail.com</v>
      </c>
      <c r="I767" s="4">
        <f>VLOOKUP(FACT_INCLUDES[[#This Row],[Order ID]], ORDERS[], 6)</f>
        <v>24</v>
      </c>
      <c r="J767" s="54">
        <f>VLOOKUP(FACT_INCLUDES[[#This Row],[Order ID]], ORDERS[], 7)</f>
        <v>0</v>
      </c>
      <c r="K767" s="33">
        <v>0</v>
      </c>
      <c r="L767" s="4">
        <f>VLOOKUP(FACT_INCLUDES[[#This Row],[DW Version]], VERSIONS[], 2)</f>
        <v>52</v>
      </c>
      <c r="M767" s="4">
        <f>VLOOKUP(FACT_INCLUDES[[#This Row],[DW Version]], VERSIONS[], 3)</f>
        <v>7</v>
      </c>
      <c r="N767" s="4" t="str">
        <f>VLOOKUP(FACT_INCLUDES[[#This Row],[DW Version]], VERSIONS[], 4)</f>
        <v>purple lilac</v>
      </c>
      <c r="O767" s="51">
        <f>VLOOKUP(FACT_INCLUDES[[#This Row],[DW Version]], VERSIONS[], 5)</f>
        <v>58.884194043145591</v>
      </c>
      <c r="P767" s="4" t="str">
        <f>VLOOKUP(FACT_INCLUDES[[#This Row],[DW Version]], VERSIONS[], 6)</f>
        <v>Tech Fleece Jogger</v>
      </c>
      <c r="Q767" s="4" t="str">
        <f>VLOOKUP(FACT_INCLUDES[[#This Row],[DW Version]], VERSIONS[], 7)</f>
        <v>Apparel</v>
      </c>
      <c r="R767" s="51">
        <f>FACT_INCLUDES[[#This Row],[Version Price]]*FACT_INCLUDES[[#This Row],[Quantity]]</f>
        <v>294.42097021572795</v>
      </c>
      <c r="S767" s="51">
        <f>FACT_INCLUDES[[#This Row],[Amount]]*(1-FACT_INCLUDES[[#This Row],[Order Discount]])</f>
        <v>294.42097021572795</v>
      </c>
      <c r="T767" s="51">
        <f t="shared" si="11"/>
        <v>4301.8497873291599</v>
      </c>
      <c r="U767" s="57">
        <f>FACT_INCLUDES[[#This Row],[Income]]/FACT_INCLUDES[[#This Row],[Total Order Income]]</f>
        <v>6.8440551104998415E-2</v>
      </c>
      <c r="V767" s="33">
        <f>IF(FACT_INCLUDES[[#This Row],[Order Gap]]&gt;10, 1, 0)/COUNTIFS(FACT_INCLUDES[Order ID], FACT_INCLUDES[[#This Row],[Order ID]])</f>
        <v>0</v>
      </c>
      <c r="W767" s="33">
        <f>IF(FACT_INCLUDES[[#This Row],[Order Type]]="Online", 1, 0)/COUNTIFS(FACT_INCLUDES[Order ID], FACT_INCLUDES[[#This Row],[Order ID]])</f>
        <v>0</v>
      </c>
      <c r="X767" s="52">
        <v>667.72840254301116</v>
      </c>
      <c r="Y767" s="52">
        <v>617.49963172030073</v>
      </c>
      <c r="Z767" s="64">
        <f>IF(FACT_INCLUDES[[#This Row],[Order Type]]="Online", 1, 0)*FACT_INCLUDES[[#This Row],[Income]]</f>
        <v>0</v>
      </c>
    </row>
    <row r="768" spans="1:26" x14ac:dyDescent="0.3">
      <c r="A768" s="4">
        <v>769</v>
      </c>
      <c r="B768" s="4">
        <v>389</v>
      </c>
      <c r="C768" s="4">
        <v>736</v>
      </c>
      <c r="D768" s="58">
        <v>5</v>
      </c>
      <c r="E768" s="28">
        <f>VLOOKUP(FACT_INCLUDES[[#This Row],[Order ID]], ORDERS[], 2)</f>
        <v>41033.646498814087</v>
      </c>
      <c r="F768" s="28">
        <f>VLOOKUP(FACT_INCLUDES[[#This Row],[Order ID]], ORDERS[], 3)</f>
        <v>41033.646498814087</v>
      </c>
      <c r="G768" s="4" t="str">
        <f>VLOOKUP(FACT_INCLUDES[[#This Row],[Order ID]], ORDERS[], 4)</f>
        <v>In-Store</v>
      </c>
      <c r="H768" s="4" t="str">
        <f>VLOOKUP(FACT_INCLUDES[[#This Row],[Order ID]], ORDERS[], 5)</f>
        <v>ARW6161@gmail.com</v>
      </c>
      <c r="I768" s="4">
        <f>VLOOKUP(FACT_INCLUDES[[#This Row],[Order ID]], ORDERS[], 6)</f>
        <v>24</v>
      </c>
      <c r="J768" s="54">
        <f>VLOOKUP(FACT_INCLUDES[[#This Row],[Order ID]], ORDERS[], 7)</f>
        <v>0</v>
      </c>
      <c r="K768" s="33">
        <v>0</v>
      </c>
      <c r="L768" s="4">
        <f>VLOOKUP(FACT_INCLUDES[[#This Row],[DW Version]], VERSIONS[], 2)</f>
        <v>75</v>
      </c>
      <c r="M768" s="4">
        <f>VLOOKUP(FACT_INCLUDES[[#This Row],[DW Version]], VERSIONS[], 3)</f>
        <v>10.5</v>
      </c>
      <c r="N768" s="4" t="str">
        <f>VLOOKUP(FACT_INCLUDES[[#This Row],[DW Version]], VERSIONS[], 4)</f>
        <v>dark purple</v>
      </c>
      <c r="O768" s="51">
        <f>VLOOKUP(FACT_INCLUDES[[#This Row],[DW Version]], VERSIONS[], 5)</f>
        <v>281.60799490854464</v>
      </c>
      <c r="P768" s="4" t="str">
        <f>VLOOKUP(FACT_INCLUDES[[#This Row],[DW Version]], VERSIONS[], 6)</f>
        <v>React Presto</v>
      </c>
      <c r="Q768" s="4" t="str">
        <f>VLOOKUP(FACT_INCLUDES[[#This Row],[DW Version]], VERSIONS[], 7)</f>
        <v>Shoe</v>
      </c>
      <c r="R768" s="51">
        <f>FACT_INCLUDES[[#This Row],[Version Price]]*FACT_INCLUDES[[#This Row],[Quantity]]</f>
        <v>1408.0399745427233</v>
      </c>
      <c r="S768" s="51">
        <f>FACT_INCLUDES[[#This Row],[Amount]]*(1-FACT_INCLUDES[[#This Row],[Order Discount]])</f>
        <v>1408.0399745427233</v>
      </c>
      <c r="T768" s="51">
        <f t="shared" si="11"/>
        <v>4301.8497873291599</v>
      </c>
      <c r="U768" s="57">
        <f>FACT_INCLUDES[[#This Row],[Income]]/FACT_INCLUDES[[#This Row],[Total Order Income]]</f>
        <v>0.32731035348793919</v>
      </c>
      <c r="V768" s="33">
        <f>IF(FACT_INCLUDES[[#This Row],[Order Gap]]&gt;10, 1, 0)/COUNTIFS(FACT_INCLUDES[Order ID], FACT_INCLUDES[[#This Row],[Order ID]])</f>
        <v>0</v>
      </c>
      <c r="W768" s="33">
        <f>IF(FACT_INCLUDES[[#This Row],[Order Type]]="Online", 1, 0)/COUNTIFS(FACT_INCLUDES[Order ID], FACT_INCLUDES[[#This Row],[Order ID]])</f>
        <v>0</v>
      </c>
      <c r="X768" s="52">
        <v>667.72840254301116</v>
      </c>
      <c r="Y768" s="52">
        <v>617.49963172030073</v>
      </c>
      <c r="Z768" s="64">
        <f>IF(FACT_INCLUDES[[#This Row],[Order Type]]="Online", 1, 0)*FACT_INCLUDES[[#This Row],[Income]]</f>
        <v>0</v>
      </c>
    </row>
    <row r="769" spans="1:26" x14ac:dyDescent="0.3">
      <c r="A769" s="4">
        <v>770</v>
      </c>
      <c r="B769" s="4">
        <v>389</v>
      </c>
      <c r="C769" s="4">
        <v>911</v>
      </c>
      <c r="D769" s="58">
        <v>5</v>
      </c>
      <c r="E769" s="28">
        <f>VLOOKUP(FACT_INCLUDES[[#This Row],[Order ID]], ORDERS[], 2)</f>
        <v>41033.646498814087</v>
      </c>
      <c r="F769" s="28">
        <f>VLOOKUP(FACT_INCLUDES[[#This Row],[Order ID]], ORDERS[], 3)</f>
        <v>41033.646498814087</v>
      </c>
      <c r="G769" s="4" t="str">
        <f>VLOOKUP(FACT_INCLUDES[[#This Row],[Order ID]], ORDERS[], 4)</f>
        <v>In-Store</v>
      </c>
      <c r="H769" s="4" t="str">
        <f>VLOOKUP(FACT_INCLUDES[[#This Row],[Order ID]], ORDERS[], 5)</f>
        <v>ARW6161@gmail.com</v>
      </c>
      <c r="I769" s="4">
        <f>VLOOKUP(FACT_INCLUDES[[#This Row],[Order ID]], ORDERS[], 6)</f>
        <v>24</v>
      </c>
      <c r="J769" s="54">
        <f>VLOOKUP(FACT_INCLUDES[[#This Row],[Order ID]], ORDERS[], 7)</f>
        <v>0</v>
      </c>
      <c r="K769" s="33">
        <v>0</v>
      </c>
      <c r="L769" s="4">
        <f>VLOOKUP(FACT_INCLUDES[[#This Row],[DW Version]], VERSIONS[], 2)</f>
        <v>93</v>
      </c>
      <c r="M769" s="4">
        <f>VLOOKUP(FACT_INCLUDES[[#This Row],[DW Version]], VERSIONS[], 3)</f>
        <v>5.5</v>
      </c>
      <c r="N769" s="4" t="str">
        <f>VLOOKUP(FACT_INCLUDES[[#This Row],[DW Version]], VERSIONS[], 4)</f>
        <v>black</v>
      </c>
      <c r="O769" s="51">
        <f>VLOOKUP(FACT_INCLUDES[[#This Row],[DW Version]], VERSIONS[], 5)</f>
        <v>106.91872197302297</v>
      </c>
      <c r="P769" s="4" t="str">
        <f>VLOOKUP(FACT_INCLUDES[[#This Row],[DW Version]], VERSIONS[], 6)</f>
        <v>Therma Training Top</v>
      </c>
      <c r="Q769" s="4" t="str">
        <f>VLOOKUP(FACT_INCLUDES[[#This Row],[DW Version]], VERSIONS[], 7)</f>
        <v>Apparel</v>
      </c>
      <c r="R769" s="51">
        <f>FACT_INCLUDES[[#This Row],[Version Price]]*FACT_INCLUDES[[#This Row],[Quantity]]</f>
        <v>534.59360986511479</v>
      </c>
      <c r="S769" s="51">
        <f>FACT_INCLUDES[[#This Row],[Amount]]*(1-FACT_INCLUDES[[#This Row],[Order Discount]])</f>
        <v>534.59360986511479</v>
      </c>
      <c r="T769" s="51">
        <f t="shared" si="11"/>
        <v>4301.8497873291599</v>
      </c>
      <c r="U769" s="57">
        <f>FACT_INCLUDES[[#This Row],[Income]]/FACT_INCLUDES[[#This Row],[Total Order Income]]</f>
        <v>0.12427063618997766</v>
      </c>
      <c r="V769" s="33">
        <f>IF(FACT_INCLUDES[[#This Row],[Order Gap]]&gt;10, 1, 0)/COUNTIFS(FACT_INCLUDES[Order ID], FACT_INCLUDES[[#This Row],[Order ID]])</f>
        <v>0</v>
      </c>
      <c r="W769" s="33">
        <f>IF(FACT_INCLUDES[[#This Row],[Order Type]]="Online", 1, 0)/COUNTIFS(FACT_INCLUDES[Order ID], FACT_INCLUDES[[#This Row],[Order ID]])</f>
        <v>0</v>
      </c>
      <c r="X769" s="52">
        <v>667.72840254301116</v>
      </c>
      <c r="Y769" s="52">
        <v>617.49963172030073</v>
      </c>
      <c r="Z769" s="64">
        <f>IF(FACT_INCLUDES[[#This Row],[Order Type]]="Online", 1, 0)*FACT_INCLUDES[[#This Row],[Income]]</f>
        <v>0</v>
      </c>
    </row>
    <row r="770" spans="1:26" x14ac:dyDescent="0.3">
      <c r="A770" s="4">
        <v>845</v>
      </c>
      <c r="B770" s="4">
        <v>427</v>
      </c>
      <c r="C770" s="4">
        <v>356</v>
      </c>
      <c r="D770" s="58">
        <v>5</v>
      </c>
      <c r="E770" s="28">
        <f>VLOOKUP(FACT_INCLUDES[[#This Row],[Order ID]], ORDERS[], 2)</f>
        <v>41221.606685414554</v>
      </c>
      <c r="F770" s="28">
        <f>VLOOKUP(FACT_INCLUDES[[#This Row],[Order ID]], ORDERS[], 3)</f>
        <v>41221.606685414554</v>
      </c>
      <c r="G770" s="4" t="str">
        <f>VLOOKUP(FACT_INCLUDES[[#This Row],[Order ID]], ORDERS[], 4)</f>
        <v>In-Store</v>
      </c>
      <c r="H770" s="4" t="str">
        <f>VLOOKUP(FACT_INCLUDES[[#This Row],[Order ID]], ORDERS[], 5)</f>
        <v>ISO9511@gmail.com</v>
      </c>
      <c r="I770" s="4">
        <f>VLOOKUP(FACT_INCLUDES[[#This Row],[Order ID]], ORDERS[], 6)</f>
        <v>39</v>
      </c>
      <c r="J770" s="54">
        <f>VLOOKUP(FACT_INCLUDES[[#This Row],[Order ID]], ORDERS[], 7)</f>
        <v>0</v>
      </c>
      <c r="K770" s="33">
        <v>0</v>
      </c>
      <c r="L770" s="4">
        <f>VLOOKUP(FACT_INCLUDES[[#This Row],[DW Version]], VERSIONS[], 2)</f>
        <v>36</v>
      </c>
      <c r="M770" s="4">
        <f>VLOOKUP(FACT_INCLUDES[[#This Row],[DW Version]], VERSIONS[], 3)</f>
        <v>5.5</v>
      </c>
      <c r="N770" s="4" t="str">
        <f>VLOOKUP(FACT_INCLUDES[[#This Row],[DW Version]], VERSIONS[], 4)</f>
        <v>white</v>
      </c>
      <c r="O770" s="51">
        <f>VLOOKUP(FACT_INCLUDES[[#This Row],[DW Version]], VERSIONS[], 5)</f>
        <v>71.449961286654727</v>
      </c>
      <c r="P770" s="4" t="str">
        <f>VLOOKUP(FACT_INCLUDES[[#This Row],[DW Version]], VERSIONS[], 6)</f>
        <v>Air Max 270</v>
      </c>
      <c r="Q770" s="4" t="str">
        <f>VLOOKUP(FACT_INCLUDES[[#This Row],[DW Version]], VERSIONS[], 7)</f>
        <v>Shoe</v>
      </c>
      <c r="R770" s="51">
        <f>FACT_INCLUDES[[#This Row],[Version Price]]*FACT_INCLUDES[[#This Row],[Quantity]]</f>
        <v>357.24980643327365</v>
      </c>
      <c r="S770" s="51">
        <f>FACT_INCLUDES[[#This Row],[Amount]]*(1-FACT_INCLUDES[[#This Row],[Order Discount]])</f>
        <v>357.24980643327365</v>
      </c>
      <c r="T770" s="51">
        <f t="shared" ref="T770:T833" si="12">SUMIFS(S:S, B:B, B770)</f>
        <v>954.71890108029822</v>
      </c>
      <c r="U770" s="57">
        <f>FACT_INCLUDES[[#This Row],[Income]]/FACT_INCLUDES[[#This Row],[Total Order Income]]</f>
        <v>0.37419370877546559</v>
      </c>
      <c r="V770" s="33">
        <f>IF(FACT_INCLUDES[[#This Row],[Order Gap]]&gt;10, 1, 0)/COUNTIFS(FACT_INCLUDES[Order ID], FACT_INCLUDES[[#This Row],[Order ID]])</f>
        <v>0</v>
      </c>
      <c r="W770" s="33">
        <f>IF(FACT_INCLUDES[[#This Row],[Order Type]]="Online", 1, 0)/COUNTIFS(FACT_INCLUDES[Order ID], FACT_INCLUDES[[#This Row],[Order ID]])</f>
        <v>0</v>
      </c>
      <c r="X770" s="52">
        <v>667.72840254301116</v>
      </c>
      <c r="Y770" s="52">
        <v>617.49963172030073</v>
      </c>
      <c r="Z770" s="64">
        <f>IF(FACT_INCLUDES[[#This Row],[Order Type]]="Online", 1, 0)*FACT_INCLUDES[[#This Row],[Income]]</f>
        <v>0</v>
      </c>
    </row>
    <row r="771" spans="1:26" x14ac:dyDescent="0.3">
      <c r="A771" s="4">
        <v>846</v>
      </c>
      <c r="B771" s="4">
        <v>427</v>
      </c>
      <c r="C771" s="4">
        <v>927</v>
      </c>
      <c r="D771" s="58">
        <v>3</v>
      </c>
      <c r="E771" s="28">
        <f>VLOOKUP(FACT_INCLUDES[[#This Row],[Order ID]], ORDERS[], 2)</f>
        <v>41221.606685414554</v>
      </c>
      <c r="F771" s="28">
        <f>VLOOKUP(FACT_INCLUDES[[#This Row],[Order ID]], ORDERS[], 3)</f>
        <v>41221.606685414554</v>
      </c>
      <c r="G771" s="4" t="str">
        <f>VLOOKUP(FACT_INCLUDES[[#This Row],[Order ID]], ORDERS[], 4)</f>
        <v>In-Store</v>
      </c>
      <c r="H771" s="4" t="str">
        <f>VLOOKUP(FACT_INCLUDES[[#This Row],[Order ID]], ORDERS[], 5)</f>
        <v>ISO9511@gmail.com</v>
      </c>
      <c r="I771" s="4">
        <f>VLOOKUP(FACT_INCLUDES[[#This Row],[Order ID]], ORDERS[], 6)</f>
        <v>39</v>
      </c>
      <c r="J771" s="54">
        <f>VLOOKUP(FACT_INCLUDES[[#This Row],[Order ID]], ORDERS[], 7)</f>
        <v>0</v>
      </c>
      <c r="K771" s="33">
        <v>0</v>
      </c>
      <c r="L771" s="4">
        <f>VLOOKUP(FACT_INCLUDES[[#This Row],[DW Version]], VERSIONS[], 2)</f>
        <v>95</v>
      </c>
      <c r="M771" s="4">
        <f>VLOOKUP(FACT_INCLUDES[[#This Row],[DW Version]], VERSIONS[], 3)</f>
        <v>3.5</v>
      </c>
      <c r="N771" s="4" t="str">
        <f>VLOOKUP(FACT_INCLUDES[[#This Row],[DW Version]], VERSIONS[], 4)</f>
        <v>white</v>
      </c>
      <c r="O771" s="51">
        <f>VLOOKUP(FACT_INCLUDES[[#This Row],[DW Version]], VERSIONS[], 5)</f>
        <v>199.15636488234151</v>
      </c>
      <c r="P771" s="4" t="str">
        <f>VLOOKUP(FACT_INCLUDES[[#This Row],[DW Version]], VERSIONS[], 6)</f>
        <v>Nike Backpack</v>
      </c>
      <c r="Q771" s="4" t="str">
        <f>VLOOKUP(FACT_INCLUDES[[#This Row],[DW Version]], VERSIONS[], 7)</f>
        <v>Accessories</v>
      </c>
      <c r="R771" s="51">
        <f>FACT_INCLUDES[[#This Row],[Version Price]]*FACT_INCLUDES[[#This Row],[Quantity]]</f>
        <v>597.46909464702458</v>
      </c>
      <c r="S771" s="51">
        <f>FACT_INCLUDES[[#This Row],[Amount]]*(1-FACT_INCLUDES[[#This Row],[Order Discount]])</f>
        <v>597.46909464702458</v>
      </c>
      <c r="T771" s="51">
        <f t="shared" si="12"/>
        <v>954.71890108029822</v>
      </c>
      <c r="U771" s="57">
        <f>FACT_INCLUDES[[#This Row],[Income]]/FACT_INCLUDES[[#This Row],[Total Order Income]]</f>
        <v>0.62580629122453446</v>
      </c>
      <c r="V771" s="33">
        <f>IF(FACT_INCLUDES[[#This Row],[Order Gap]]&gt;10, 1, 0)/COUNTIFS(FACT_INCLUDES[Order ID], FACT_INCLUDES[[#This Row],[Order ID]])</f>
        <v>0</v>
      </c>
      <c r="W771" s="33">
        <f>IF(FACT_INCLUDES[[#This Row],[Order Type]]="Online", 1, 0)/COUNTIFS(FACT_INCLUDES[Order ID], FACT_INCLUDES[[#This Row],[Order ID]])</f>
        <v>0</v>
      </c>
      <c r="X771" s="52">
        <v>667.72840254301116</v>
      </c>
      <c r="Y771" s="52">
        <v>617.49963172030073</v>
      </c>
      <c r="Z771" s="64">
        <f>IF(FACT_INCLUDES[[#This Row],[Order Type]]="Online", 1, 0)*FACT_INCLUDES[[#This Row],[Income]]</f>
        <v>0</v>
      </c>
    </row>
    <row r="772" spans="1:26" x14ac:dyDescent="0.3">
      <c r="A772" s="4">
        <v>860</v>
      </c>
      <c r="B772" s="4">
        <v>435</v>
      </c>
      <c r="C772" s="4">
        <v>569</v>
      </c>
      <c r="D772" s="58">
        <v>3</v>
      </c>
      <c r="E772" s="28">
        <f>VLOOKUP(FACT_INCLUDES[[#This Row],[Order ID]], ORDERS[], 2)</f>
        <v>40909.630965873803</v>
      </c>
      <c r="F772" s="28">
        <f>VLOOKUP(FACT_INCLUDES[[#This Row],[Order ID]], ORDERS[], 3)</f>
        <v>40909.630965873803</v>
      </c>
      <c r="G772" s="4" t="str">
        <f>VLOOKUP(FACT_INCLUDES[[#This Row],[Order ID]], ORDERS[], 4)</f>
        <v>In-Store</v>
      </c>
      <c r="H772" s="4" t="str">
        <f>VLOOKUP(FACT_INCLUDES[[#This Row],[Order ID]], ORDERS[], 5)</f>
        <v>XSQ8658@gmail.com</v>
      </c>
      <c r="I772" s="4">
        <f>VLOOKUP(FACT_INCLUDES[[#This Row],[Order ID]], ORDERS[], 6)</f>
        <v>16</v>
      </c>
      <c r="J772" s="54">
        <f>VLOOKUP(FACT_INCLUDES[[#This Row],[Order ID]], ORDERS[], 7)</f>
        <v>0</v>
      </c>
      <c r="K772" s="33">
        <v>0</v>
      </c>
      <c r="L772" s="4">
        <f>VLOOKUP(FACT_INCLUDES[[#This Row],[DW Version]], VERSIONS[], 2)</f>
        <v>59</v>
      </c>
      <c r="M772" s="4">
        <f>VLOOKUP(FACT_INCLUDES[[#This Row],[DW Version]], VERSIONS[], 3)</f>
        <v>3.5</v>
      </c>
      <c r="N772" s="4" t="str">
        <f>VLOOKUP(FACT_INCLUDES[[#This Row],[DW Version]], VERSIONS[], 4)</f>
        <v>red</v>
      </c>
      <c r="O772" s="51">
        <f>VLOOKUP(FACT_INCLUDES[[#This Row],[DW Version]], VERSIONS[], 5)</f>
        <v>184.6451971541558</v>
      </c>
      <c r="P772" s="4" t="str">
        <f>VLOOKUP(FACT_INCLUDES[[#This Row],[DW Version]], VERSIONS[], 6)</f>
        <v>Hypervenom Phantom</v>
      </c>
      <c r="Q772" s="4" t="str">
        <f>VLOOKUP(FACT_INCLUDES[[#This Row],[DW Version]], VERSIONS[], 7)</f>
        <v>Shoe</v>
      </c>
      <c r="R772" s="51">
        <f>FACT_INCLUDES[[#This Row],[Version Price]]*FACT_INCLUDES[[#This Row],[Quantity]]</f>
        <v>553.93559146246741</v>
      </c>
      <c r="S772" s="51">
        <f>FACT_INCLUDES[[#This Row],[Amount]]*(1-FACT_INCLUDES[[#This Row],[Order Discount]])</f>
        <v>553.93559146246741</v>
      </c>
      <c r="T772" s="51">
        <f t="shared" si="12"/>
        <v>553.93559146246741</v>
      </c>
      <c r="U772" s="57">
        <f>FACT_INCLUDES[[#This Row],[Income]]/FACT_INCLUDES[[#This Row],[Total Order Income]]</f>
        <v>1</v>
      </c>
      <c r="V772" s="33">
        <f>IF(FACT_INCLUDES[[#This Row],[Order Gap]]&gt;10, 1, 0)/COUNTIFS(FACT_INCLUDES[Order ID], FACT_INCLUDES[[#This Row],[Order ID]])</f>
        <v>0</v>
      </c>
      <c r="W772" s="33">
        <f>IF(FACT_INCLUDES[[#This Row],[Order Type]]="Online", 1, 0)/COUNTIFS(FACT_INCLUDES[Order ID], FACT_INCLUDES[[#This Row],[Order ID]])</f>
        <v>0</v>
      </c>
      <c r="X772" s="52">
        <v>667.72840254301116</v>
      </c>
      <c r="Y772" s="52">
        <v>617.49963172030073</v>
      </c>
      <c r="Z772" s="64">
        <f>IF(FACT_INCLUDES[[#This Row],[Order Type]]="Online", 1, 0)*FACT_INCLUDES[[#This Row],[Income]]</f>
        <v>0</v>
      </c>
    </row>
    <row r="773" spans="1:26" x14ac:dyDescent="0.3">
      <c r="A773" s="4">
        <v>929</v>
      </c>
      <c r="B773" s="4">
        <v>467</v>
      </c>
      <c r="C773" s="4">
        <v>255</v>
      </c>
      <c r="D773" s="58">
        <v>2</v>
      </c>
      <c r="E773" s="28">
        <f>VLOOKUP(FACT_INCLUDES[[#This Row],[Order ID]], ORDERS[], 2)</f>
        <v>40972.832595060951</v>
      </c>
      <c r="F773" s="28">
        <f>VLOOKUP(FACT_INCLUDES[[#This Row],[Order ID]], ORDERS[], 3)</f>
        <v>40980.832595060951</v>
      </c>
      <c r="G773" s="4" t="str">
        <f>VLOOKUP(FACT_INCLUDES[[#This Row],[Order ID]], ORDERS[], 4)</f>
        <v>Online</v>
      </c>
      <c r="H773" s="4" t="str">
        <f>VLOOKUP(FACT_INCLUDES[[#This Row],[Order ID]], ORDERS[], 5)</f>
        <v>QES5843@gmail.com</v>
      </c>
      <c r="I773" s="4">
        <f>VLOOKUP(FACT_INCLUDES[[#This Row],[Order ID]], ORDERS[], 6)</f>
        <v>0</v>
      </c>
      <c r="J773" s="54">
        <f>VLOOKUP(FACT_INCLUDES[[#This Row],[Order ID]], ORDERS[], 7)</f>
        <v>0</v>
      </c>
      <c r="K773" s="33">
        <v>8</v>
      </c>
      <c r="L773" s="4">
        <f>VLOOKUP(FACT_INCLUDES[[#This Row],[DW Version]], VERSIONS[], 2)</f>
        <v>25</v>
      </c>
      <c r="M773" s="4">
        <f>VLOOKUP(FACT_INCLUDES[[#This Row],[DW Version]], VERSIONS[], 3)</f>
        <v>5.5</v>
      </c>
      <c r="N773" s="4" t="str">
        <f>VLOOKUP(FACT_INCLUDES[[#This Row],[DW Version]], VERSIONS[], 4)</f>
        <v>brown</v>
      </c>
      <c r="O773" s="51">
        <f>VLOOKUP(FACT_INCLUDES[[#This Row],[DW Version]], VERSIONS[], 5)</f>
        <v>116.71273422844882</v>
      </c>
      <c r="P773" s="4" t="str">
        <f>VLOOKUP(FACT_INCLUDES[[#This Row],[DW Version]], VERSIONS[], 6)</f>
        <v>Shox</v>
      </c>
      <c r="Q773" s="4" t="str">
        <f>VLOOKUP(FACT_INCLUDES[[#This Row],[DW Version]], VERSIONS[], 7)</f>
        <v>Shoe</v>
      </c>
      <c r="R773" s="51">
        <f>FACT_INCLUDES[[#This Row],[Version Price]]*FACT_INCLUDES[[#This Row],[Quantity]]</f>
        <v>233.42546845689765</v>
      </c>
      <c r="S773" s="51">
        <f>FACT_INCLUDES[[#This Row],[Amount]]*(1-FACT_INCLUDES[[#This Row],[Order Discount]])</f>
        <v>233.42546845689765</v>
      </c>
      <c r="T773" s="51">
        <f t="shared" si="12"/>
        <v>233.42546845689765</v>
      </c>
      <c r="U773" s="57">
        <f>FACT_INCLUDES[[#This Row],[Income]]/FACT_INCLUDES[[#This Row],[Total Order Income]]</f>
        <v>1</v>
      </c>
      <c r="V773" s="33">
        <f>IF(FACT_INCLUDES[[#This Row],[Order Gap]]&gt;10, 1, 0)/COUNTIFS(FACT_INCLUDES[Order ID], FACT_INCLUDES[[#This Row],[Order ID]])</f>
        <v>0</v>
      </c>
      <c r="W773" s="33">
        <f>IF(FACT_INCLUDES[[#This Row],[Order Type]]="Online", 1, 0)/COUNTIFS(FACT_INCLUDES[Order ID], FACT_INCLUDES[[#This Row],[Order ID]])</f>
        <v>1</v>
      </c>
      <c r="X773" s="52">
        <v>667.72840254301116</v>
      </c>
      <c r="Y773" s="52">
        <v>617.49963172030073</v>
      </c>
      <c r="Z773" s="64">
        <f>IF(FACT_INCLUDES[[#This Row],[Order Type]]="Online", 1, 0)*FACT_INCLUDES[[#This Row],[Income]]</f>
        <v>233.42546845689765</v>
      </c>
    </row>
    <row r="774" spans="1:26" x14ac:dyDescent="0.3">
      <c r="A774" s="4">
        <v>974</v>
      </c>
      <c r="B774" s="4">
        <v>489</v>
      </c>
      <c r="C774" s="4">
        <v>322</v>
      </c>
      <c r="D774" s="58">
        <v>5</v>
      </c>
      <c r="E774" s="28">
        <f>VLOOKUP(FACT_INCLUDES[[#This Row],[Order ID]], ORDERS[], 2)</f>
        <v>40990.55399074786</v>
      </c>
      <c r="F774" s="28">
        <f>VLOOKUP(FACT_INCLUDES[[#This Row],[Order ID]], ORDERS[], 3)</f>
        <v>40995.55399074786</v>
      </c>
      <c r="G774" s="4" t="str">
        <f>VLOOKUP(FACT_INCLUDES[[#This Row],[Order ID]], ORDERS[], 4)</f>
        <v>Online</v>
      </c>
      <c r="H774" s="4" t="str">
        <f>VLOOKUP(FACT_INCLUDES[[#This Row],[Order ID]], ORDERS[], 5)</f>
        <v>FAN4199@gmail.com</v>
      </c>
      <c r="I774" s="4">
        <f>VLOOKUP(FACT_INCLUDES[[#This Row],[Order ID]], ORDERS[], 6)</f>
        <v>0</v>
      </c>
      <c r="J774" s="54">
        <f>VLOOKUP(FACT_INCLUDES[[#This Row],[Order ID]], ORDERS[], 7)</f>
        <v>0</v>
      </c>
      <c r="K774" s="33">
        <v>5</v>
      </c>
      <c r="L774" s="4">
        <f>VLOOKUP(FACT_INCLUDES[[#This Row],[DW Version]], VERSIONS[], 2)</f>
        <v>33</v>
      </c>
      <c r="M774" s="4">
        <f>VLOOKUP(FACT_INCLUDES[[#This Row],[DW Version]], VERSIONS[], 3)</f>
        <v>3</v>
      </c>
      <c r="N774" s="4" t="str">
        <f>VLOOKUP(FACT_INCLUDES[[#This Row],[DW Version]], VERSIONS[], 4)</f>
        <v>white</v>
      </c>
      <c r="O774" s="51">
        <f>VLOOKUP(FACT_INCLUDES[[#This Row],[DW Version]], VERSIONS[], 5)</f>
        <v>278.42220801330041</v>
      </c>
      <c r="P774" s="4" t="str">
        <f>VLOOKUP(FACT_INCLUDES[[#This Row],[DW Version]], VERSIONS[], 6)</f>
        <v>Element Running Top</v>
      </c>
      <c r="Q774" s="4" t="str">
        <f>VLOOKUP(FACT_INCLUDES[[#This Row],[DW Version]], VERSIONS[], 7)</f>
        <v>Apparel</v>
      </c>
      <c r="R774" s="51">
        <f>FACT_INCLUDES[[#This Row],[Version Price]]*FACT_INCLUDES[[#This Row],[Quantity]]</f>
        <v>1392.111040066502</v>
      </c>
      <c r="S774" s="51">
        <f>FACT_INCLUDES[[#This Row],[Amount]]*(1-FACT_INCLUDES[[#This Row],[Order Discount]])</f>
        <v>1392.111040066502</v>
      </c>
      <c r="T774" s="51">
        <f t="shared" si="12"/>
        <v>2305.2616220253826</v>
      </c>
      <c r="U774" s="57">
        <f>FACT_INCLUDES[[#This Row],[Income]]/FACT_INCLUDES[[#This Row],[Total Order Income]]</f>
        <v>0.60388418683837086</v>
      </c>
      <c r="V774" s="33">
        <f>IF(FACT_INCLUDES[[#This Row],[Order Gap]]&gt;10, 1, 0)/COUNTIFS(FACT_INCLUDES[Order ID], FACT_INCLUDES[[#This Row],[Order ID]])</f>
        <v>0</v>
      </c>
      <c r="W774" s="33">
        <f>IF(FACT_INCLUDES[[#This Row],[Order Type]]="Online", 1, 0)/COUNTIFS(FACT_INCLUDES[Order ID], FACT_INCLUDES[[#This Row],[Order ID]])</f>
        <v>0.5</v>
      </c>
      <c r="X774" s="52">
        <v>667.72840254301116</v>
      </c>
      <c r="Y774" s="52">
        <v>617.49963172030073</v>
      </c>
      <c r="Z774" s="64">
        <f>IF(FACT_INCLUDES[[#This Row],[Order Type]]="Online", 1, 0)*FACT_INCLUDES[[#This Row],[Income]]</f>
        <v>1392.111040066502</v>
      </c>
    </row>
    <row r="775" spans="1:26" x14ac:dyDescent="0.3">
      <c r="A775" s="4">
        <v>975</v>
      </c>
      <c r="B775" s="4">
        <v>489</v>
      </c>
      <c r="C775" s="4">
        <v>822</v>
      </c>
      <c r="D775" s="58">
        <v>5</v>
      </c>
      <c r="E775" s="28">
        <f>VLOOKUP(FACT_INCLUDES[[#This Row],[Order ID]], ORDERS[], 2)</f>
        <v>40990.55399074786</v>
      </c>
      <c r="F775" s="28">
        <f>VLOOKUP(FACT_INCLUDES[[#This Row],[Order ID]], ORDERS[], 3)</f>
        <v>40995.55399074786</v>
      </c>
      <c r="G775" s="4" t="str">
        <f>VLOOKUP(FACT_INCLUDES[[#This Row],[Order ID]], ORDERS[], 4)</f>
        <v>Online</v>
      </c>
      <c r="H775" s="4" t="str">
        <f>VLOOKUP(FACT_INCLUDES[[#This Row],[Order ID]], ORDERS[], 5)</f>
        <v>FAN4199@gmail.com</v>
      </c>
      <c r="I775" s="4">
        <f>VLOOKUP(FACT_INCLUDES[[#This Row],[Order ID]], ORDERS[], 6)</f>
        <v>0</v>
      </c>
      <c r="J775" s="54">
        <f>VLOOKUP(FACT_INCLUDES[[#This Row],[Order ID]], ORDERS[], 7)</f>
        <v>0</v>
      </c>
      <c r="K775" s="33">
        <v>5</v>
      </c>
      <c r="L775" s="4">
        <f>VLOOKUP(FACT_INCLUDES[[#This Row],[DW Version]], VERSIONS[], 2)</f>
        <v>83</v>
      </c>
      <c r="M775" s="4">
        <f>VLOOKUP(FACT_INCLUDES[[#This Row],[DW Version]], VERSIONS[], 3)</f>
        <v>11</v>
      </c>
      <c r="N775" s="4" t="str">
        <f>VLOOKUP(FACT_INCLUDES[[#This Row],[DW Version]], VERSIONS[], 4)</f>
        <v>silver</v>
      </c>
      <c r="O775" s="51">
        <f>VLOOKUP(FACT_INCLUDES[[#This Row],[DW Version]], VERSIONS[], 5)</f>
        <v>182.63011639177614</v>
      </c>
      <c r="P775" s="4" t="str">
        <f>VLOOKUP(FACT_INCLUDES[[#This Row],[DW Version]], VERSIONS[], 6)</f>
        <v>Dri-FIT Academy Pants</v>
      </c>
      <c r="Q775" s="4" t="str">
        <f>VLOOKUP(FACT_INCLUDES[[#This Row],[DW Version]], VERSIONS[], 7)</f>
        <v>Apparel</v>
      </c>
      <c r="R775" s="51">
        <f>FACT_INCLUDES[[#This Row],[Version Price]]*FACT_INCLUDES[[#This Row],[Quantity]]</f>
        <v>913.15058195888071</v>
      </c>
      <c r="S775" s="51">
        <f>FACT_INCLUDES[[#This Row],[Amount]]*(1-FACT_INCLUDES[[#This Row],[Order Discount]])</f>
        <v>913.15058195888071</v>
      </c>
      <c r="T775" s="51">
        <f t="shared" si="12"/>
        <v>2305.2616220253826</v>
      </c>
      <c r="U775" s="57">
        <f>FACT_INCLUDES[[#This Row],[Income]]/FACT_INCLUDES[[#This Row],[Total Order Income]]</f>
        <v>0.39611581316162919</v>
      </c>
      <c r="V775" s="33">
        <f>IF(FACT_INCLUDES[[#This Row],[Order Gap]]&gt;10, 1, 0)/COUNTIFS(FACT_INCLUDES[Order ID], FACT_INCLUDES[[#This Row],[Order ID]])</f>
        <v>0</v>
      </c>
      <c r="W775" s="33">
        <f>IF(FACT_INCLUDES[[#This Row],[Order Type]]="Online", 1, 0)/COUNTIFS(FACT_INCLUDES[Order ID], FACT_INCLUDES[[#This Row],[Order ID]])</f>
        <v>0.5</v>
      </c>
      <c r="X775" s="52">
        <v>667.72840254301116</v>
      </c>
      <c r="Y775" s="52">
        <v>617.49963172030073</v>
      </c>
      <c r="Z775" s="64">
        <f>IF(FACT_INCLUDES[[#This Row],[Order Type]]="Online", 1, 0)*FACT_INCLUDES[[#This Row],[Income]]</f>
        <v>913.15058195888071</v>
      </c>
    </row>
    <row r="776" spans="1:26" x14ac:dyDescent="0.3">
      <c r="A776" s="4">
        <v>1083</v>
      </c>
      <c r="B776" s="4">
        <v>546</v>
      </c>
      <c r="C776" s="4">
        <v>232</v>
      </c>
      <c r="D776" s="58">
        <v>2</v>
      </c>
      <c r="E776" s="28">
        <f>VLOOKUP(FACT_INCLUDES[[#This Row],[Order ID]], ORDERS[], 2)</f>
        <v>41130.044676346108</v>
      </c>
      <c r="F776" s="28">
        <f>VLOOKUP(FACT_INCLUDES[[#This Row],[Order ID]], ORDERS[], 3)</f>
        <v>41130.044676346108</v>
      </c>
      <c r="G776" s="4" t="str">
        <f>VLOOKUP(FACT_INCLUDES[[#This Row],[Order ID]], ORDERS[], 4)</f>
        <v>In-Store</v>
      </c>
      <c r="H776" s="4" t="str">
        <f>VLOOKUP(FACT_INCLUDES[[#This Row],[Order ID]], ORDERS[], 5)</f>
        <v>NBH4430@gmail.com</v>
      </c>
      <c r="I776" s="4">
        <f>VLOOKUP(FACT_INCLUDES[[#This Row],[Order ID]], ORDERS[], 6)</f>
        <v>46</v>
      </c>
      <c r="J776" s="54">
        <f>VLOOKUP(FACT_INCLUDES[[#This Row],[Order ID]], ORDERS[], 7)</f>
        <v>0</v>
      </c>
      <c r="K776" s="33">
        <v>0</v>
      </c>
      <c r="L776" s="4">
        <f>VLOOKUP(FACT_INCLUDES[[#This Row],[DW Version]], VERSIONS[], 2)</f>
        <v>23</v>
      </c>
      <c r="M776" s="4">
        <f>VLOOKUP(FACT_INCLUDES[[#This Row],[DW Version]], VERSIONS[], 3)</f>
        <v>11.5</v>
      </c>
      <c r="N776" s="4" t="str">
        <f>VLOOKUP(FACT_INCLUDES[[#This Row],[DW Version]], VERSIONS[], 4)</f>
        <v>white</v>
      </c>
      <c r="O776" s="51">
        <f>VLOOKUP(FACT_INCLUDES[[#This Row],[DW Version]], VERSIONS[], 5)</f>
        <v>67.288876498094737</v>
      </c>
      <c r="P776" s="4" t="str">
        <f>VLOOKUP(FACT_INCLUDES[[#This Row],[DW Version]], VERSIONS[], 6)</f>
        <v>M2K Tekno</v>
      </c>
      <c r="Q776" s="4" t="str">
        <f>VLOOKUP(FACT_INCLUDES[[#This Row],[DW Version]], VERSIONS[], 7)</f>
        <v>Shoe</v>
      </c>
      <c r="R776" s="51">
        <f>FACT_INCLUDES[[#This Row],[Version Price]]*FACT_INCLUDES[[#This Row],[Quantity]]</f>
        <v>134.57775299618947</v>
      </c>
      <c r="S776" s="51">
        <f>FACT_INCLUDES[[#This Row],[Amount]]*(1-FACT_INCLUDES[[#This Row],[Order Discount]])</f>
        <v>134.57775299618947</v>
      </c>
      <c r="T776" s="51">
        <f t="shared" si="12"/>
        <v>699.75195296281481</v>
      </c>
      <c r="U776" s="57">
        <f>FACT_INCLUDES[[#This Row],[Income]]/FACT_INCLUDES[[#This Row],[Total Order Income]]</f>
        <v>0.19232208274142681</v>
      </c>
      <c r="V776" s="33">
        <f>IF(FACT_INCLUDES[[#This Row],[Order Gap]]&gt;10, 1, 0)/COUNTIFS(FACT_INCLUDES[Order ID], FACT_INCLUDES[[#This Row],[Order ID]])</f>
        <v>0</v>
      </c>
      <c r="W776" s="33">
        <f>IF(FACT_INCLUDES[[#This Row],[Order Type]]="Online", 1, 0)/COUNTIFS(FACT_INCLUDES[Order ID], FACT_INCLUDES[[#This Row],[Order ID]])</f>
        <v>0</v>
      </c>
      <c r="X776" s="52">
        <v>667.72840254301116</v>
      </c>
      <c r="Y776" s="52">
        <v>617.49963172030073</v>
      </c>
      <c r="Z776" s="64">
        <f>IF(FACT_INCLUDES[[#This Row],[Order Type]]="Online", 1, 0)*FACT_INCLUDES[[#This Row],[Income]]</f>
        <v>0</v>
      </c>
    </row>
    <row r="777" spans="1:26" x14ac:dyDescent="0.3">
      <c r="A777" s="4">
        <v>1084</v>
      </c>
      <c r="B777" s="4">
        <v>546</v>
      </c>
      <c r="C777" s="4">
        <v>780</v>
      </c>
      <c r="D777" s="58">
        <v>3</v>
      </c>
      <c r="E777" s="28">
        <f>VLOOKUP(FACT_INCLUDES[[#This Row],[Order ID]], ORDERS[], 2)</f>
        <v>41130.044676346108</v>
      </c>
      <c r="F777" s="28">
        <f>VLOOKUP(FACT_INCLUDES[[#This Row],[Order ID]], ORDERS[], 3)</f>
        <v>41130.044676346108</v>
      </c>
      <c r="G777" s="4" t="str">
        <f>VLOOKUP(FACT_INCLUDES[[#This Row],[Order ID]], ORDERS[], 4)</f>
        <v>In-Store</v>
      </c>
      <c r="H777" s="4" t="str">
        <f>VLOOKUP(FACT_INCLUDES[[#This Row],[Order ID]], ORDERS[], 5)</f>
        <v>NBH4430@gmail.com</v>
      </c>
      <c r="I777" s="4">
        <f>VLOOKUP(FACT_INCLUDES[[#This Row],[Order ID]], ORDERS[], 6)</f>
        <v>46</v>
      </c>
      <c r="J777" s="54">
        <f>VLOOKUP(FACT_INCLUDES[[#This Row],[Order ID]], ORDERS[], 7)</f>
        <v>0</v>
      </c>
      <c r="K777" s="33">
        <v>0</v>
      </c>
      <c r="L777" s="4">
        <f>VLOOKUP(FACT_INCLUDES[[#This Row],[DW Version]], VERSIONS[], 2)</f>
        <v>80</v>
      </c>
      <c r="M777" s="4">
        <f>VLOOKUP(FACT_INCLUDES[[#This Row],[DW Version]], VERSIONS[], 3)</f>
        <v>3.5</v>
      </c>
      <c r="N777" s="4" t="str">
        <f>VLOOKUP(FACT_INCLUDES[[#This Row],[DW Version]], VERSIONS[], 4)</f>
        <v>blue</v>
      </c>
      <c r="O777" s="51">
        <f>VLOOKUP(FACT_INCLUDES[[#This Row],[DW Version]], VERSIONS[], 5)</f>
        <v>188.39139998887512</v>
      </c>
      <c r="P777" s="4" t="str">
        <f>VLOOKUP(FACT_INCLUDES[[#This Row],[DW Version]], VERSIONS[], 6)</f>
        <v>Quest 3</v>
      </c>
      <c r="Q777" s="4" t="str">
        <f>VLOOKUP(FACT_INCLUDES[[#This Row],[DW Version]], VERSIONS[], 7)</f>
        <v>Shoe</v>
      </c>
      <c r="R777" s="51">
        <f>FACT_INCLUDES[[#This Row],[Version Price]]*FACT_INCLUDES[[#This Row],[Quantity]]</f>
        <v>565.17419996662534</v>
      </c>
      <c r="S777" s="51">
        <f>FACT_INCLUDES[[#This Row],[Amount]]*(1-FACT_INCLUDES[[#This Row],[Order Discount]])</f>
        <v>565.17419996662534</v>
      </c>
      <c r="T777" s="51">
        <f t="shared" si="12"/>
        <v>699.75195296281481</v>
      </c>
      <c r="U777" s="57">
        <f>FACT_INCLUDES[[#This Row],[Income]]/FACT_INCLUDES[[#This Row],[Total Order Income]]</f>
        <v>0.80767791725857319</v>
      </c>
      <c r="V777" s="33">
        <f>IF(FACT_INCLUDES[[#This Row],[Order Gap]]&gt;10, 1, 0)/COUNTIFS(FACT_INCLUDES[Order ID], FACT_INCLUDES[[#This Row],[Order ID]])</f>
        <v>0</v>
      </c>
      <c r="W777" s="33">
        <f>IF(FACT_INCLUDES[[#This Row],[Order Type]]="Online", 1, 0)/COUNTIFS(FACT_INCLUDES[Order ID], FACT_INCLUDES[[#This Row],[Order ID]])</f>
        <v>0</v>
      </c>
      <c r="X777" s="52">
        <v>667.72840254301116</v>
      </c>
      <c r="Y777" s="52">
        <v>617.49963172030073</v>
      </c>
      <c r="Z777" s="64">
        <f>IF(FACT_INCLUDES[[#This Row],[Order Type]]="Online", 1, 0)*FACT_INCLUDES[[#This Row],[Income]]</f>
        <v>0</v>
      </c>
    </row>
    <row r="778" spans="1:26" x14ac:dyDescent="0.3">
      <c r="A778" s="4">
        <v>1088</v>
      </c>
      <c r="B778" s="4">
        <v>548</v>
      </c>
      <c r="C778" s="4">
        <v>190</v>
      </c>
      <c r="D778" s="58">
        <v>5</v>
      </c>
      <c r="E778" s="28">
        <f>VLOOKUP(FACT_INCLUDES[[#This Row],[Order ID]], ORDERS[], 2)</f>
        <v>41157.474859526941</v>
      </c>
      <c r="F778" s="28">
        <f>VLOOKUP(FACT_INCLUDES[[#This Row],[Order ID]], ORDERS[], 3)</f>
        <v>41157.474859526941</v>
      </c>
      <c r="G778" s="4" t="str">
        <f>VLOOKUP(FACT_INCLUDES[[#This Row],[Order ID]], ORDERS[], 4)</f>
        <v>In-Store</v>
      </c>
      <c r="H778" s="4" t="str">
        <f>VLOOKUP(FACT_INCLUDES[[#This Row],[Order ID]], ORDERS[], 5)</f>
        <v>NCV3536@gmail.com</v>
      </c>
      <c r="I778" s="4">
        <f>VLOOKUP(FACT_INCLUDES[[#This Row],[Order ID]], ORDERS[], 6)</f>
        <v>27</v>
      </c>
      <c r="J778" s="54">
        <f>VLOOKUP(FACT_INCLUDES[[#This Row],[Order ID]], ORDERS[], 7)</f>
        <v>0</v>
      </c>
      <c r="K778" s="33">
        <v>0</v>
      </c>
      <c r="L778" s="4">
        <f>VLOOKUP(FACT_INCLUDES[[#This Row],[DW Version]], VERSIONS[], 2)</f>
        <v>19</v>
      </c>
      <c r="M778" s="4">
        <f>VLOOKUP(FACT_INCLUDES[[#This Row],[DW Version]], VERSIONS[], 3)</f>
        <v>8.5</v>
      </c>
      <c r="N778" s="4" t="str">
        <f>VLOOKUP(FACT_INCLUDES[[#This Row],[DW Version]], VERSIONS[], 4)</f>
        <v>gray</v>
      </c>
      <c r="O778" s="51">
        <f>VLOOKUP(FACT_INCLUDES[[#This Row],[DW Version]], VERSIONS[], 5)</f>
        <v>334.1093279191889</v>
      </c>
      <c r="P778" s="4" t="str">
        <f>VLOOKUP(FACT_INCLUDES[[#This Row],[DW Version]], VERSIONS[], 6)</f>
        <v>Windrunner Jacket</v>
      </c>
      <c r="Q778" s="4" t="str">
        <f>VLOOKUP(FACT_INCLUDES[[#This Row],[DW Version]], VERSIONS[], 7)</f>
        <v>Apparel</v>
      </c>
      <c r="R778" s="51">
        <f>FACT_INCLUDES[[#This Row],[Version Price]]*FACT_INCLUDES[[#This Row],[Quantity]]</f>
        <v>1670.5466395959445</v>
      </c>
      <c r="S778" s="51">
        <f>FACT_INCLUDES[[#This Row],[Amount]]*(1-FACT_INCLUDES[[#This Row],[Order Discount]])</f>
        <v>1670.5466395959445</v>
      </c>
      <c r="T778" s="51">
        <f t="shared" si="12"/>
        <v>3032.2843624446368</v>
      </c>
      <c r="U778" s="57">
        <f>FACT_INCLUDES[[#This Row],[Income]]/FACT_INCLUDES[[#This Row],[Total Order Income]]</f>
        <v>0.55092017763437751</v>
      </c>
      <c r="V778" s="33">
        <f>IF(FACT_INCLUDES[[#This Row],[Order Gap]]&gt;10, 1, 0)/COUNTIFS(FACT_INCLUDES[Order ID], FACT_INCLUDES[[#This Row],[Order ID]])</f>
        <v>0</v>
      </c>
      <c r="W778" s="33">
        <f>IF(FACT_INCLUDES[[#This Row],[Order Type]]="Online", 1, 0)/COUNTIFS(FACT_INCLUDES[Order ID], FACT_INCLUDES[[#This Row],[Order ID]])</f>
        <v>0</v>
      </c>
      <c r="X778" s="52">
        <v>667.72840254301116</v>
      </c>
      <c r="Y778" s="52">
        <v>617.49963172030073</v>
      </c>
      <c r="Z778" s="64">
        <f>IF(FACT_INCLUDES[[#This Row],[Order Type]]="Online", 1, 0)*FACT_INCLUDES[[#This Row],[Income]]</f>
        <v>0</v>
      </c>
    </row>
    <row r="779" spans="1:26" x14ac:dyDescent="0.3">
      <c r="A779" s="4">
        <v>1089</v>
      </c>
      <c r="B779" s="4">
        <v>548</v>
      </c>
      <c r="C779" s="4">
        <v>377</v>
      </c>
      <c r="D779" s="58">
        <v>4</v>
      </c>
      <c r="E779" s="28">
        <f>VLOOKUP(FACT_INCLUDES[[#This Row],[Order ID]], ORDERS[], 2)</f>
        <v>41157.474859526941</v>
      </c>
      <c r="F779" s="28">
        <f>VLOOKUP(FACT_INCLUDES[[#This Row],[Order ID]], ORDERS[], 3)</f>
        <v>41157.474859526941</v>
      </c>
      <c r="G779" s="4" t="str">
        <f>VLOOKUP(FACT_INCLUDES[[#This Row],[Order ID]], ORDERS[], 4)</f>
        <v>In-Store</v>
      </c>
      <c r="H779" s="4" t="str">
        <f>VLOOKUP(FACT_INCLUDES[[#This Row],[Order ID]], ORDERS[], 5)</f>
        <v>NCV3536@gmail.com</v>
      </c>
      <c r="I779" s="4">
        <f>VLOOKUP(FACT_INCLUDES[[#This Row],[Order ID]], ORDERS[], 6)</f>
        <v>27</v>
      </c>
      <c r="J779" s="54">
        <f>VLOOKUP(FACT_INCLUDES[[#This Row],[Order ID]], ORDERS[], 7)</f>
        <v>0</v>
      </c>
      <c r="K779" s="33">
        <v>0</v>
      </c>
      <c r="L779" s="4">
        <f>VLOOKUP(FACT_INCLUDES[[#This Row],[DW Version]], VERSIONS[], 2)</f>
        <v>38</v>
      </c>
      <c r="M779" s="4">
        <f>VLOOKUP(FACT_INCLUDES[[#This Row],[DW Version]], VERSIONS[], 3)</f>
        <v>6.5</v>
      </c>
      <c r="N779" s="4" t="str">
        <f>VLOOKUP(FACT_INCLUDES[[#This Row],[DW Version]], VERSIONS[], 4)</f>
        <v>black</v>
      </c>
      <c r="O779" s="51">
        <f>VLOOKUP(FACT_INCLUDES[[#This Row],[DW Version]], VERSIONS[], 5)</f>
        <v>203.78866316270057</v>
      </c>
      <c r="P779" s="4" t="str">
        <f>VLOOKUP(FACT_INCLUDES[[#This Row],[DW Version]], VERSIONS[], 6)</f>
        <v>Free RN 5.0</v>
      </c>
      <c r="Q779" s="4" t="str">
        <f>VLOOKUP(FACT_INCLUDES[[#This Row],[DW Version]], VERSIONS[], 7)</f>
        <v>Shoe</v>
      </c>
      <c r="R779" s="51">
        <f>FACT_INCLUDES[[#This Row],[Version Price]]*FACT_INCLUDES[[#This Row],[Quantity]]</f>
        <v>815.15465265080229</v>
      </c>
      <c r="S779" s="51">
        <f>FACT_INCLUDES[[#This Row],[Amount]]*(1-FACT_INCLUDES[[#This Row],[Order Discount]])</f>
        <v>815.15465265080229</v>
      </c>
      <c r="T779" s="51">
        <f t="shared" si="12"/>
        <v>3032.2843624446368</v>
      </c>
      <c r="U779" s="57">
        <f>FACT_INCLUDES[[#This Row],[Income]]/FACT_INCLUDES[[#This Row],[Total Order Income]]</f>
        <v>0.26882526676806201</v>
      </c>
      <c r="V779" s="33">
        <f>IF(FACT_INCLUDES[[#This Row],[Order Gap]]&gt;10, 1, 0)/COUNTIFS(FACT_INCLUDES[Order ID], FACT_INCLUDES[[#This Row],[Order ID]])</f>
        <v>0</v>
      </c>
      <c r="W779" s="33">
        <f>IF(FACT_INCLUDES[[#This Row],[Order Type]]="Online", 1, 0)/COUNTIFS(FACT_INCLUDES[Order ID], FACT_INCLUDES[[#This Row],[Order ID]])</f>
        <v>0</v>
      </c>
      <c r="X779" s="52">
        <v>667.72840254301116</v>
      </c>
      <c r="Y779" s="52">
        <v>617.49963172030073</v>
      </c>
      <c r="Z779" s="64">
        <f>IF(FACT_INCLUDES[[#This Row],[Order Type]]="Online", 1, 0)*FACT_INCLUDES[[#This Row],[Income]]</f>
        <v>0</v>
      </c>
    </row>
    <row r="780" spans="1:26" x14ac:dyDescent="0.3">
      <c r="A780" s="4">
        <v>1090</v>
      </c>
      <c r="B780" s="4">
        <v>548</v>
      </c>
      <c r="C780" s="4">
        <v>510</v>
      </c>
      <c r="D780" s="58">
        <v>5</v>
      </c>
      <c r="E780" s="28">
        <f>VLOOKUP(FACT_INCLUDES[[#This Row],[Order ID]], ORDERS[], 2)</f>
        <v>41157.474859526941</v>
      </c>
      <c r="F780" s="28">
        <f>VLOOKUP(FACT_INCLUDES[[#This Row],[Order ID]], ORDERS[], 3)</f>
        <v>41157.474859526941</v>
      </c>
      <c r="G780" s="4" t="str">
        <f>VLOOKUP(FACT_INCLUDES[[#This Row],[Order ID]], ORDERS[], 4)</f>
        <v>In-Store</v>
      </c>
      <c r="H780" s="4" t="str">
        <f>VLOOKUP(FACT_INCLUDES[[#This Row],[Order ID]], ORDERS[], 5)</f>
        <v>NCV3536@gmail.com</v>
      </c>
      <c r="I780" s="4">
        <f>VLOOKUP(FACT_INCLUDES[[#This Row],[Order ID]], ORDERS[], 6)</f>
        <v>27</v>
      </c>
      <c r="J780" s="54">
        <f>VLOOKUP(FACT_INCLUDES[[#This Row],[Order ID]], ORDERS[], 7)</f>
        <v>0</v>
      </c>
      <c r="K780" s="33">
        <v>0</v>
      </c>
      <c r="L780" s="4">
        <f>VLOOKUP(FACT_INCLUDES[[#This Row],[DW Version]], VERSIONS[], 2)</f>
        <v>53</v>
      </c>
      <c r="M780" s="4">
        <f>VLOOKUP(FACT_INCLUDES[[#This Row],[DW Version]], VERSIONS[], 3)</f>
        <v>10.5</v>
      </c>
      <c r="N780" s="4" t="str">
        <f>VLOOKUP(FACT_INCLUDES[[#This Row],[DW Version]], VERSIONS[], 4)</f>
        <v>white</v>
      </c>
      <c r="O780" s="51">
        <f>VLOOKUP(FACT_INCLUDES[[#This Row],[DW Version]], VERSIONS[], 5)</f>
        <v>109.31661403957801</v>
      </c>
      <c r="P780" s="4" t="str">
        <f>VLOOKUP(FACT_INCLUDES[[#This Row],[DW Version]], VERSIONS[], 6)</f>
        <v>Flex Stride Shorts</v>
      </c>
      <c r="Q780" s="4" t="str">
        <f>VLOOKUP(FACT_INCLUDES[[#This Row],[DW Version]], VERSIONS[], 7)</f>
        <v>Apparel</v>
      </c>
      <c r="R780" s="51">
        <f>FACT_INCLUDES[[#This Row],[Version Price]]*FACT_INCLUDES[[#This Row],[Quantity]]</f>
        <v>546.58307019789004</v>
      </c>
      <c r="S780" s="51">
        <f>FACT_INCLUDES[[#This Row],[Amount]]*(1-FACT_INCLUDES[[#This Row],[Order Discount]])</f>
        <v>546.58307019789004</v>
      </c>
      <c r="T780" s="51">
        <f t="shared" si="12"/>
        <v>3032.2843624446368</v>
      </c>
      <c r="U780" s="57">
        <f>FACT_INCLUDES[[#This Row],[Income]]/FACT_INCLUDES[[#This Row],[Total Order Income]]</f>
        <v>0.18025455559756048</v>
      </c>
      <c r="V780" s="33">
        <f>IF(FACT_INCLUDES[[#This Row],[Order Gap]]&gt;10, 1, 0)/COUNTIFS(FACT_INCLUDES[Order ID], FACT_INCLUDES[[#This Row],[Order ID]])</f>
        <v>0</v>
      </c>
      <c r="W780" s="33">
        <f>IF(FACT_INCLUDES[[#This Row],[Order Type]]="Online", 1, 0)/COUNTIFS(FACT_INCLUDES[Order ID], FACT_INCLUDES[[#This Row],[Order ID]])</f>
        <v>0</v>
      </c>
      <c r="X780" s="52">
        <v>667.72840254301116</v>
      </c>
      <c r="Y780" s="52">
        <v>617.49963172030073</v>
      </c>
      <c r="Z780" s="64">
        <f>IF(FACT_INCLUDES[[#This Row],[Order Type]]="Online", 1, 0)*FACT_INCLUDES[[#This Row],[Income]]</f>
        <v>0</v>
      </c>
    </row>
    <row r="781" spans="1:26" x14ac:dyDescent="0.3">
      <c r="A781" s="4">
        <v>1129</v>
      </c>
      <c r="B781" s="4">
        <v>570</v>
      </c>
      <c r="C781" s="4">
        <v>479</v>
      </c>
      <c r="D781" s="58">
        <v>2</v>
      </c>
      <c r="E781" s="28">
        <f>VLOOKUP(FACT_INCLUDES[[#This Row],[Order ID]], ORDERS[], 2)</f>
        <v>40942.381163930295</v>
      </c>
      <c r="F781" s="28">
        <f>VLOOKUP(FACT_INCLUDES[[#This Row],[Order ID]], ORDERS[], 3)</f>
        <v>40942.381163930295</v>
      </c>
      <c r="G781" s="4" t="str">
        <f>VLOOKUP(FACT_INCLUDES[[#This Row],[Order ID]], ORDERS[], 4)</f>
        <v>In-Store</v>
      </c>
      <c r="H781" s="4" t="str">
        <f>VLOOKUP(FACT_INCLUDES[[#This Row],[Order ID]], ORDERS[], 5)</f>
        <v>OFL3225@gmail.com</v>
      </c>
      <c r="I781" s="4">
        <f>VLOOKUP(FACT_INCLUDES[[#This Row],[Order ID]], ORDERS[], 6)</f>
        <v>24</v>
      </c>
      <c r="J781" s="54">
        <f>VLOOKUP(FACT_INCLUDES[[#This Row],[Order ID]], ORDERS[], 7)</f>
        <v>0</v>
      </c>
      <c r="K781" s="33">
        <v>0</v>
      </c>
      <c r="L781" s="4">
        <f>VLOOKUP(FACT_INCLUDES[[#This Row],[DW Version]], VERSIONS[], 2)</f>
        <v>50</v>
      </c>
      <c r="M781" s="4">
        <f>VLOOKUP(FACT_INCLUDES[[#This Row],[DW Version]], VERSIONS[], 3)</f>
        <v>10.5</v>
      </c>
      <c r="N781" s="4" t="str">
        <f>VLOOKUP(FACT_INCLUDES[[#This Row],[DW Version]], VERSIONS[], 4)</f>
        <v>white</v>
      </c>
      <c r="O781" s="51">
        <f>VLOOKUP(FACT_INCLUDES[[#This Row],[DW Version]], VERSIONS[], 5)</f>
        <v>151.43985053099999</v>
      </c>
      <c r="P781" s="4" t="str">
        <f>VLOOKUP(FACT_INCLUDES[[#This Row],[DW Version]], VERSIONS[], 6)</f>
        <v>Air Zoom Elite</v>
      </c>
      <c r="Q781" s="4" t="str">
        <f>VLOOKUP(FACT_INCLUDES[[#This Row],[DW Version]], VERSIONS[], 7)</f>
        <v>Shoe</v>
      </c>
      <c r="R781" s="51">
        <f>FACT_INCLUDES[[#This Row],[Version Price]]*FACT_INCLUDES[[#This Row],[Quantity]]</f>
        <v>302.87970106199998</v>
      </c>
      <c r="S781" s="51">
        <f>FACT_INCLUDES[[#This Row],[Amount]]*(1-FACT_INCLUDES[[#This Row],[Order Discount]])</f>
        <v>302.87970106199998</v>
      </c>
      <c r="T781" s="51">
        <f t="shared" si="12"/>
        <v>302.87970106199998</v>
      </c>
      <c r="U781" s="57">
        <f>FACT_INCLUDES[[#This Row],[Income]]/FACT_INCLUDES[[#This Row],[Total Order Income]]</f>
        <v>1</v>
      </c>
      <c r="V781" s="33">
        <f>IF(FACT_INCLUDES[[#This Row],[Order Gap]]&gt;10, 1, 0)/COUNTIFS(FACT_INCLUDES[Order ID], FACT_INCLUDES[[#This Row],[Order ID]])</f>
        <v>0</v>
      </c>
      <c r="W781" s="33">
        <f>IF(FACT_INCLUDES[[#This Row],[Order Type]]="Online", 1, 0)/COUNTIFS(FACT_INCLUDES[Order ID], FACT_INCLUDES[[#This Row],[Order ID]])</f>
        <v>0</v>
      </c>
      <c r="X781" s="52">
        <v>667.72840254301116</v>
      </c>
      <c r="Y781" s="52">
        <v>617.49963172030073</v>
      </c>
      <c r="Z781" s="64">
        <f>IF(FACT_INCLUDES[[#This Row],[Order Type]]="Online", 1, 0)*FACT_INCLUDES[[#This Row],[Income]]</f>
        <v>0</v>
      </c>
    </row>
    <row r="782" spans="1:26" x14ac:dyDescent="0.3">
      <c r="A782" s="4">
        <v>1174</v>
      </c>
      <c r="B782" s="4">
        <v>591</v>
      </c>
      <c r="C782" s="4">
        <v>363</v>
      </c>
      <c r="D782" s="58">
        <v>1</v>
      </c>
      <c r="E782" s="28">
        <f>VLOOKUP(FACT_INCLUDES[[#This Row],[Order ID]], ORDERS[], 2)</f>
        <v>40995.003331848508</v>
      </c>
      <c r="F782" s="28">
        <f>VLOOKUP(FACT_INCLUDES[[#This Row],[Order ID]], ORDERS[], 3)</f>
        <v>41012.003331848508</v>
      </c>
      <c r="G782" s="4" t="str">
        <f>VLOOKUP(FACT_INCLUDES[[#This Row],[Order ID]], ORDERS[], 4)</f>
        <v>Online</v>
      </c>
      <c r="H782" s="4" t="str">
        <f>VLOOKUP(FACT_INCLUDES[[#This Row],[Order ID]], ORDERS[], 5)</f>
        <v>ZLM5797@gmail.com</v>
      </c>
      <c r="I782" s="4">
        <f>VLOOKUP(FACT_INCLUDES[[#This Row],[Order ID]], ORDERS[], 6)</f>
        <v>0</v>
      </c>
      <c r="J782" s="54">
        <f>VLOOKUP(FACT_INCLUDES[[#This Row],[Order ID]], ORDERS[], 7)</f>
        <v>0</v>
      </c>
      <c r="K782" s="33">
        <v>17</v>
      </c>
      <c r="L782" s="4">
        <f>VLOOKUP(FACT_INCLUDES[[#This Row],[DW Version]], VERSIONS[], 2)</f>
        <v>36</v>
      </c>
      <c r="M782" s="4">
        <f>VLOOKUP(FACT_INCLUDES[[#This Row],[DW Version]], VERSIONS[], 3)</f>
        <v>10.5</v>
      </c>
      <c r="N782" s="4" t="str">
        <f>VLOOKUP(FACT_INCLUDES[[#This Row],[DW Version]], VERSIONS[], 4)</f>
        <v>white</v>
      </c>
      <c r="O782" s="51">
        <f>VLOOKUP(FACT_INCLUDES[[#This Row],[DW Version]], VERSIONS[], 5)</f>
        <v>316.7782901686175</v>
      </c>
      <c r="P782" s="4" t="str">
        <f>VLOOKUP(FACT_INCLUDES[[#This Row],[DW Version]], VERSIONS[], 6)</f>
        <v>Air Max 270</v>
      </c>
      <c r="Q782" s="4" t="str">
        <f>VLOOKUP(FACT_INCLUDES[[#This Row],[DW Version]], VERSIONS[], 7)</f>
        <v>Shoe</v>
      </c>
      <c r="R782" s="51">
        <f>FACT_INCLUDES[[#This Row],[Version Price]]*FACT_INCLUDES[[#This Row],[Quantity]]</f>
        <v>316.7782901686175</v>
      </c>
      <c r="S782" s="51">
        <f>FACT_INCLUDES[[#This Row],[Amount]]*(1-FACT_INCLUDES[[#This Row],[Order Discount]])</f>
        <v>316.7782901686175</v>
      </c>
      <c r="T782" s="51">
        <f t="shared" si="12"/>
        <v>2502.2351897273215</v>
      </c>
      <c r="U782" s="57">
        <f>FACT_INCLUDES[[#This Row],[Income]]/FACT_INCLUDES[[#This Row],[Total Order Income]]</f>
        <v>0.12659812773360368</v>
      </c>
      <c r="V782" s="33">
        <f>IF(FACT_INCLUDES[[#This Row],[Order Gap]]&gt;10, 1, 0)/COUNTIFS(FACT_INCLUDES[Order ID], FACT_INCLUDES[[#This Row],[Order ID]])</f>
        <v>0.25</v>
      </c>
      <c r="W782" s="33">
        <f>IF(FACT_INCLUDES[[#This Row],[Order Type]]="Online", 1, 0)/COUNTIFS(FACT_INCLUDES[Order ID], FACT_INCLUDES[[#This Row],[Order ID]])</f>
        <v>0.25</v>
      </c>
      <c r="X782" s="52">
        <v>667.72840254301116</v>
      </c>
      <c r="Y782" s="52">
        <v>617.49963172030073</v>
      </c>
      <c r="Z782" s="64">
        <f>IF(FACT_INCLUDES[[#This Row],[Order Type]]="Online", 1, 0)*FACT_INCLUDES[[#This Row],[Income]]</f>
        <v>316.7782901686175</v>
      </c>
    </row>
    <row r="783" spans="1:26" x14ac:dyDescent="0.3">
      <c r="A783" s="4">
        <v>1175</v>
      </c>
      <c r="B783" s="4">
        <v>591</v>
      </c>
      <c r="C783" s="4">
        <v>466</v>
      </c>
      <c r="D783" s="58">
        <v>3</v>
      </c>
      <c r="E783" s="28">
        <f>VLOOKUP(FACT_INCLUDES[[#This Row],[Order ID]], ORDERS[], 2)</f>
        <v>40995.003331848508</v>
      </c>
      <c r="F783" s="28">
        <f>VLOOKUP(FACT_INCLUDES[[#This Row],[Order ID]], ORDERS[], 3)</f>
        <v>41012.003331848508</v>
      </c>
      <c r="G783" s="4" t="str">
        <f>VLOOKUP(FACT_INCLUDES[[#This Row],[Order ID]], ORDERS[], 4)</f>
        <v>Online</v>
      </c>
      <c r="H783" s="4" t="str">
        <f>VLOOKUP(FACT_INCLUDES[[#This Row],[Order ID]], ORDERS[], 5)</f>
        <v>ZLM5797@gmail.com</v>
      </c>
      <c r="I783" s="4">
        <f>VLOOKUP(FACT_INCLUDES[[#This Row],[Order ID]], ORDERS[], 6)</f>
        <v>0</v>
      </c>
      <c r="J783" s="54">
        <f>VLOOKUP(FACT_INCLUDES[[#This Row],[Order ID]], ORDERS[], 7)</f>
        <v>0</v>
      </c>
      <c r="K783" s="33">
        <v>17</v>
      </c>
      <c r="L783" s="4">
        <f>VLOOKUP(FACT_INCLUDES[[#This Row],[DW Version]], VERSIONS[], 2)</f>
        <v>48</v>
      </c>
      <c r="M783" s="4">
        <f>VLOOKUP(FACT_INCLUDES[[#This Row],[DW Version]], VERSIONS[], 3)</f>
        <v>11</v>
      </c>
      <c r="N783" s="4" t="str">
        <f>VLOOKUP(FACT_INCLUDES[[#This Row],[DW Version]], VERSIONS[], 4)</f>
        <v>black</v>
      </c>
      <c r="O783" s="51">
        <f>VLOOKUP(FACT_INCLUDES[[#This Row],[DW Version]], VERSIONS[], 5)</f>
        <v>171.72290244997404</v>
      </c>
      <c r="P783" s="4" t="str">
        <f>VLOOKUP(FACT_INCLUDES[[#This Row],[DW Version]], VERSIONS[], 6)</f>
        <v>Miler Tank</v>
      </c>
      <c r="Q783" s="4" t="str">
        <f>VLOOKUP(FACT_INCLUDES[[#This Row],[DW Version]], VERSIONS[], 7)</f>
        <v>Apparel</v>
      </c>
      <c r="R783" s="51">
        <f>FACT_INCLUDES[[#This Row],[Version Price]]*FACT_INCLUDES[[#This Row],[Quantity]]</f>
        <v>515.1687073499221</v>
      </c>
      <c r="S783" s="51">
        <f>FACT_INCLUDES[[#This Row],[Amount]]*(1-FACT_INCLUDES[[#This Row],[Order Discount]])</f>
        <v>515.1687073499221</v>
      </c>
      <c r="T783" s="51">
        <f t="shared" si="12"/>
        <v>2502.2351897273215</v>
      </c>
      <c r="U783" s="57">
        <f>FACT_INCLUDES[[#This Row],[Income]]/FACT_INCLUDES[[#This Row],[Total Order Income]]</f>
        <v>0.20588340754893711</v>
      </c>
      <c r="V783" s="33">
        <f>IF(FACT_INCLUDES[[#This Row],[Order Gap]]&gt;10, 1, 0)/COUNTIFS(FACT_INCLUDES[Order ID], FACT_INCLUDES[[#This Row],[Order ID]])</f>
        <v>0.25</v>
      </c>
      <c r="W783" s="33">
        <f>IF(FACT_INCLUDES[[#This Row],[Order Type]]="Online", 1, 0)/COUNTIFS(FACT_INCLUDES[Order ID], FACT_INCLUDES[[#This Row],[Order ID]])</f>
        <v>0.25</v>
      </c>
      <c r="X783" s="52">
        <v>667.72840254301116</v>
      </c>
      <c r="Y783" s="52">
        <v>617.49963172030073</v>
      </c>
      <c r="Z783" s="64">
        <f>IF(FACT_INCLUDES[[#This Row],[Order Type]]="Online", 1, 0)*FACT_INCLUDES[[#This Row],[Income]]</f>
        <v>515.1687073499221</v>
      </c>
    </row>
    <row r="784" spans="1:26" x14ac:dyDescent="0.3">
      <c r="A784" s="4">
        <v>1176</v>
      </c>
      <c r="B784" s="4">
        <v>591</v>
      </c>
      <c r="C784" s="4">
        <v>771</v>
      </c>
      <c r="D784" s="58">
        <v>3</v>
      </c>
      <c r="E784" s="28">
        <f>VLOOKUP(FACT_INCLUDES[[#This Row],[Order ID]], ORDERS[], 2)</f>
        <v>40995.003331848508</v>
      </c>
      <c r="F784" s="28">
        <f>VLOOKUP(FACT_INCLUDES[[#This Row],[Order ID]], ORDERS[], 3)</f>
        <v>41012.003331848508</v>
      </c>
      <c r="G784" s="4" t="str">
        <f>VLOOKUP(FACT_INCLUDES[[#This Row],[Order ID]], ORDERS[], 4)</f>
        <v>Online</v>
      </c>
      <c r="H784" s="4" t="str">
        <f>VLOOKUP(FACT_INCLUDES[[#This Row],[Order ID]], ORDERS[], 5)</f>
        <v>ZLM5797@gmail.com</v>
      </c>
      <c r="I784" s="4">
        <f>VLOOKUP(FACT_INCLUDES[[#This Row],[Order ID]], ORDERS[], 6)</f>
        <v>0</v>
      </c>
      <c r="J784" s="54">
        <f>VLOOKUP(FACT_INCLUDES[[#This Row],[Order ID]], ORDERS[], 7)</f>
        <v>0</v>
      </c>
      <c r="K784" s="33">
        <v>17</v>
      </c>
      <c r="L784" s="4">
        <f>VLOOKUP(FACT_INCLUDES[[#This Row],[DW Version]], VERSIONS[], 2)</f>
        <v>79</v>
      </c>
      <c r="M784" s="4">
        <f>VLOOKUP(FACT_INCLUDES[[#This Row],[DW Version]], VERSIONS[], 3)</f>
        <v>8.5</v>
      </c>
      <c r="N784" s="4" t="str">
        <f>VLOOKUP(FACT_INCLUDES[[#This Row],[DW Version]], VERSIONS[], 4)</f>
        <v>brown</v>
      </c>
      <c r="O784" s="51">
        <f>VLOOKUP(FACT_INCLUDES[[#This Row],[DW Version]], VERSIONS[], 5)</f>
        <v>359.86215862347149</v>
      </c>
      <c r="P784" s="4" t="str">
        <f>VLOOKUP(FACT_INCLUDES[[#This Row],[DW Version]], VERSIONS[], 6)</f>
        <v>Zoom Gravity</v>
      </c>
      <c r="Q784" s="4" t="str">
        <f>VLOOKUP(FACT_INCLUDES[[#This Row],[DW Version]], VERSIONS[], 7)</f>
        <v>Shoe</v>
      </c>
      <c r="R784" s="51">
        <f>FACT_INCLUDES[[#This Row],[Version Price]]*FACT_INCLUDES[[#This Row],[Quantity]]</f>
        <v>1079.5864758704145</v>
      </c>
      <c r="S784" s="51">
        <f>FACT_INCLUDES[[#This Row],[Amount]]*(1-FACT_INCLUDES[[#This Row],[Order Discount]])</f>
        <v>1079.5864758704145</v>
      </c>
      <c r="T784" s="51">
        <f t="shared" si="12"/>
        <v>2502.2351897273215</v>
      </c>
      <c r="U784" s="57">
        <f>FACT_INCLUDES[[#This Row],[Income]]/FACT_INCLUDES[[#This Row],[Total Order Income]]</f>
        <v>0.43144884234006048</v>
      </c>
      <c r="V784" s="33">
        <f>IF(FACT_INCLUDES[[#This Row],[Order Gap]]&gt;10, 1, 0)/COUNTIFS(FACT_INCLUDES[Order ID], FACT_INCLUDES[[#This Row],[Order ID]])</f>
        <v>0.25</v>
      </c>
      <c r="W784" s="33">
        <f>IF(FACT_INCLUDES[[#This Row],[Order Type]]="Online", 1, 0)/COUNTIFS(FACT_INCLUDES[Order ID], FACT_INCLUDES[[#This Row],[Order ID]])</f>
        <v>0.25</v>
      </c>
      <c r="X784" s="52">
        <v>667.72840254301116</v>
      </c>
      <c r="Y784" s="52">
        <v>617.49963172030073</v>
      </c>
      <c r="Z784" s="64">
        <f>IF(FACT_INCLUDES[[#This Row],[Order Type]]="Online", 1, 0)*FACT_INCLUDES[[#This Row],[Income]]</f>
        <v>1079.5864758704145</v>
      </c>
    </row>
    <row r="785" spans="1:26" x14ac:dyDescent="0.3">
      <c r="A785" s="4">
        <v>1177</v>
      </c>
      <c r="B785" s="4">
        <v>591</v>
      </c>
      <c r="C785" s="4">
        <v>958</v>
      </c>
      <c r="D785" s="58">
        <v>2</v>
      </c>
      <c r="E785" s="28">
        <f>VLOOKUP(FACT_INCLUDES[[#This Row],[Order ID]], ORDERS[], 2)</f>
        <v>40995.003331848508</v>
      </c>
      <c r="F785" s="28">
        <f>VLOOKUP(FACT_INCLUDES[[#This Row],[Order ID]], ORDERS[], 3)</f>
        <v>41012.003331848508</v>
      </c>
      <c r="G785" s="4" t="str">
        <f>VLOOKUP(FACT_INCLUDES[[#This Row],[Order ID]], ORDERS[], 4)</f>
        <v>Online</v>
      </c>
      <c r="H785" s="4" t="str">
        <f>VLOOKUP(FACT_INCLUDES[[#This Row],[Order ID]], ORDERS[], 5)</f>
        <v>ZLM5797@gmail.com</v>
      </c>
      <c r="I785" s="4">
        <f>VLOOKUP(FACT_INCLUDES[[#This Row],[Order ID]], ORDERS[], 6)</f>
        <v>0</v>
      </c>
      <c r="J785" s="54">
        <f>VLOOKUP(FACT_INCLUDES[[#This Row],[Order ID]], ORDERS[], 7)</f>
        <v>0</v>
      </c>
      <c r="K785" s="33">
        <v>17</v>
      </c>
      <c r="L785" s="4">
        <f>VLOOKUP(FACT_INCLUDES[[#This Row],[DW Version]], VERSIONS[], 2)</f>
        <v>98</v>
      </c>
      <c r="M785" s="4">
        <f>VLOOKUP(FACT_INCLUDES[[#This Row],[DW Version]], VERSIONS[], 3)</f>
        <v>3.5</v>
      </c>
      <c r="N785" s="4" t="str">
        <f>VLOOKUP(FACT_INCLUDES[[#This Row],[DW Version]], VERSIONS[], 4)</f>
        <v>white</v>
      </c>
      <c r="O785" s="51">
        <f>VLOOKUP(FACT_INCLUDES[[#This Row],[DW Version]], VERSIONS[], 5)</f>
        <v>295.35085816918377</v>
      </c>
      <c r="P785" s="4" t="str">
        <f>VLOOKUP(FACT_INCLUDES[[#This Row],[DW Version]], VERSIONS[], 6)</f>
        <v>Zoom Rival Fly</v>
      </c>
      <c r="Q785" s="4" t="str">
        <f>VLOOKUP(FACT_INCLUDES[[#This Row],[DW Version]], VERSIONS[], 7)</f>
        <v>Shoe</v>
      </c>
      <c r="R785" s="51">
        <f>FACT_INCLUDES[[#This Row],[Version Price]]*FACT_INCLUDES[[#This Row],[Quantity]]</f>
        <v>590.70171633836753</v>
      </c>
      <c r="S785" s="51">
        <f>FACT_INCLUDES[[#This Row],[Amount]]*(1-FACT_INCLUDES[[#This Row],[Order Discount]])</f>
        <v>590.70171633836753</v>
      </c>
      <c r="T785" s="51">
        <f t="shared" si="12"/>
        <v>2502.2351897273215</v>
      </c>
      <c r="U785" s="57">
        <f>FACT_INCLUDES[[#This Row],[Income]]/FACT_INCLUDES[[#This Row],[Total Order Income]]</f>
        <v>0.23606962237739876</v>
      </c>
      <c r="V785" s="33">
        <f>IF(FACT_INCLUDES[[#This Row],[Order Gap]]&gt;10, 1, 0)/COUNTIFS(FACT_INCLUDES[Order ID], FACT_INCLUDES[[#This Row],[Order ID]])</f>
        <v>0.25</v>
      </c>
      <c r="W785" s="33">
        <f>IF(FACT_INCLUDES[[#This Row],[Order Type]]="Online", 1, 0)/COUNTIFS(FACT_INCLUDES[Order ID], FACT_INCLUDES[[#This Row],[Order ID]])</f>
        <v>0.25</v>
      </c>
      <c r="X785" s="52">
        <v>667.72840254301116</v>
      </c>
      <c r="Y785" s="52">
        <v>617.49963172030073</v>
      </c>
      <c r="Z785" s="64">
        <f>IF(FACT_INCLUDES[[#This Row],[Order Type]]="Online", 1, 0)*FACT_INCLUDES[[#This Row],[Income]]</f>
        <v>590.70171633836753</v>
      </c>
    </row>
    <row r="786" spans="1:26" x14ac:dyDescent="0.3">
      <c r="A786" s="4">
        <v>1312</v>
      </c>
      <c r="B786" s="4">
        <v>662</v>
      </c>
      <c r="C786" s="4">
        <v>658</v>
      </c>
      <c r="D786" s="58">
        <v>2</v>
      </c>
      <c r="E786" s="28">
        <f>VLOOKUP(FACT_INCLUDES[[#This Row],[Order ID]], ORDERS[], 2)</f>
        <v>40922.478168774753</v>
      </c>
      <c r="F786" s="28">
        <f>VLOOKUP(FACT_INCLUDES[[#This Row],[Order ID]], ORDERS[], 3)</f>
        <v>40922.478168774753</v>
      </c>
      <c r="G786" s="4" t="str">
        <f>VLOOKUP(FACT_INCLUDES[[#This Row],[Order ID]], ORDERS[], 4)</f>
        <v>In-Store</v>
      </c>
      <c r="H786" s="4" t="str">
        <f>VLOOKUP(FACT_INCLUDES[[#This Row],[Order ID]], ORDERS[], 5)</f>
        <v>HAY8749@gmail.com</v>
      </c>
      <c r="I786" s="4">
        <f>VLOOKUP(FACT_INCLUDES[[#This Row],[Order ID]], ORDERS[], 6)</f>
        <v>18</v>
      </c>
      <c r="J786" s="54">
        <f>VLOOKUP(FACT_INCLUDES[[#This Row],[Order ID]], ORDERS[], 7)</f>
        <v>0</v>
      </c>
      <c r="K786" s="33">
        <v>0</v>
      </c>
      <c r="L786" s="4">
        <f>VLOOKUP(FACT_INCLUDES[[#This Row],[DW Version]], VERSIONS[], 2)</f>
        <v>66</v>
      </c>
      <c r="M786" s="4">
        <f>VLOOKUP(FACT_INCLUDES[[#This Row],[DW Version]], VERSIONS[], 3)</f>
        <v>12.5</v>
      </c>
      <c r="N786" s="4" t="str">
        <f>VLOOKUP(FACT_INCLUDES[[#This Row],[DW Version]], VERSIONS[], 4)</f>
        <v>black</v>
      </c>
      <c r="O786" s="51">
        <f>VLOOKUP(FACT_INCLUDES[[#This Row],[DW Version]], VERSIONS[], 5)</f>
        <v>380.35841853511306</v>
      </c>
      <c r="P786" s="4" t="str">
        <f>VLOOKUP(FACT_INCLUDES[[#This Row],[DW Version]], VERSIONS[], 6)</f>
        <v>Therma Training Pants</v>
      </c>
      <c r="Q786" s="4" t="str">
        <f>VLOOKUP(FACT_INCLUDES[[#This Row],[DW Version]], VERSIONS[], 7)</f>
        <v>Apparel</v>
      </c>
      <c r="R786" s="51">
        <f>FACT_INCLUDES[[#This Row],[Version Price]]*FACT_INCLUDES[[#This Row],[Quantity]]</f>
        <v>760.71683707022612</v>
      </c>
      <c r="S786" s="51">
        <f>FACT_INCLUDES[[#This Row],[Amount]]*(1-FACT_INCLUDES[[#This Row],[Order Discount]])</f>
        <v>760.71683707022612</v>
      </c>
      <c r="T786" s="51">
        <f t="shared" si="12"/>
        <v>1641.9409721468028</v>
      </c>
      <c r="U786" s="57">
        <f>FACT_INCLUDES[[#This Row],[Income]]/FACT_INCLUDES[[#This Row],[Total Order Income]]</f>
        <v>0.46330340126393527</v>
      </c>
      <c r="V786" s="33">
        <f>IF(FACT_INCLUDES[[#This Row],[Order Gap]]&gt;10, 1, 0)/COUNTIFS(FACT_INCLUDES[Order ID], FACT_INCLUDES[[#This Row],[Order ID]])</f>
        <v>0</v>
      </c>
      <c r="W786" s="33">
        <f>IF(FACT_INCLUDES[[#This Row],[Order Type]]="Online", 1, 0)/COUNTIFS(FACT_INCLUDES[Order ID], FACT_INCLUDES[[#This Row],[Order ID]])</f>
        <v>0</v>
      </c>
      <c r="X786" s="52">
        <v>667.72840254301116</v>
      </c>
      <c r="Y786" s="52">
        <v>617.49963172030073</v>
      </c>
      <c r="Z786" s="64">
        <f>IF(FACT_INCLUDES[[#This Row],[Order Type]]="Online", 1, 0)*FACT_INCLUDES[[#This Row],[Income]]</f>
        <v>0</v>
      </c>
    </row>
    <row r="787" spans="1:26" x14ac:dyDescent="0.3">
      <c r="A787" s="4">
        <v>1313</v>
      </c>
      <c r="B787" s="4">
        <v>662</v>
      </c>
      <c r="C787" s="4">
        <v>802</v>
      </c>
      <c r="D787" s="58">
        <v>4</v>
      </c>
      <c r="E787" s="28">
        <f>VLOOKUP(FACT_INCLUDES[[#This Row],[Order ID]], ORDERS[], 2)</f>
        <v>40922.478168774753</v>
      </c>
      <c r="F787" s="28">
        <f>VLOOKUP(FACT_INCLUDES[[#This Row],[Order ID]], ORDERS[], 3)</f>
        <v>40922.478168774753</v>
      </c>
      <c r="G787" s="4" t="str">
        <f>VLOOKUP(FACT_INCLUDES[[#This Row],[Order ID]], ORDERS[], 4)</f>
        <v>In-Store</v>
      </c>
      <c r="H787" s="4" t="str">
        <f>VLOOKUP(FACT_INCLUDES[[#This Row],[Order ID]], ORDERS[], 5)</f>
        <v>HAY8749@gmail.com</v>
      </c>
      <c r="I787" s="4">
        <f>VLOOKUP(FACT_INCLUDES[[#This Row],[Order ID]], ORDERS[], 6)</f>
        <v>18</v>
      </c>
      <c r="J787" s="54">
        <f>VLOOKUP(FACT_INCLUDES[[#This Row],[Order ID]], ORDERS[], 7)</f>
        <v>0</v>
      </c>
      <c r="K787" s="33">
        <v>0</v>
      </c>
      <c r="L787" s="4">
        <f>VLOOKUP(FACT_INCLUDES[[#This Row],[DW Version]], VERSIONS[], 2)</f>
        <v>82</v>
      </c>
      <c r="M787" s="4">
        <f>VLOOKUP(FACT_INCLUDES[[#This Row],[DW Version]], VERSIONS[], 3)</f>
        <v>4.5</v>
      </c>
      <c r="N787" s="4" t="str">
        <f>VLOOKUP(FACT_INCLUDES[[#This Row],[DW Version]], VERSIONS[], 4)</f>
        <v>dark blue</v>
      </c>
      <c r="O787" s="51">
        <f>VLOOKUP(FACT_INCLUDES[[#This Row],[DW Version]], VERSIONS[], 5)</f>
        <v>220.30603376914414</v>
      </c>
      <c r="P787" s="4" t="str">
        <f>VLOOKUP(FACT_INCLUDES[[#This Row],[DW Version]], VERSIONS[], 6)</f>
        <v>Flex 2-in-1 Shorts</v>
      </c>
      <c r="Q787" s="4" t="str">
        <f>VLOOKUP(FACT_INCLUDES[[#This Row],[DW Version]], VERSIONS[], 7)</f>
        <v>Apparel</v>
      </c>
      <c r="R787" s="51">
        <f>FACT_INCLUDES[[#This Row],[Version Price]]*FACT_INCLUDES[[#This Row],[Quantity]]</f>
        <v>881.22413507657654</v>
      </c>
      <c r="S787" s="51">
        <f>FACT_INCLUDES[[#This Row],[Amount]]*(1-FACT_INCLUDES[[#This Row],[Order Discount]])</f>
        <v>881.22413507657654</v>
      </c>
      <c r="T787" s="51">
        <f t="shared" si="12"/>
        <v>1641.9409721468028</v>
      </c>
      <c r="U787" s="57">
        <f>FACT_INCLUDES[[#This Row],[Income]]/FACT_INCLUDES[[#This Row],[Total Order Income]]</f>
        <v>0.53669659873606468</v>
      </c>
      <c r="V787" s="33">
        <f>IF(FACT_INCLUDES[[#This Row],[Order Gap]]&gt;10, 1, 0)/COUNTIFS(FACT_INCLUDES[Order ID], FACT_INCLUDES[[#This Row],[Order ID]])</f>
        <v>0</v>
      </c>
      <c r="W787" s="33">
        <f>IF(FACT_INCLUDES[[#This Row],[Order Type]]="Online", 1, 0)/COUNTIFS(FACT_INCLUDES[Order ID], FACT_INCLUDES[[#This Row],[Order ID]])</f>
        <v>0</v>
      </c>
      <c r="X787" s="52">
        <v>667.72840254301116</v>
      </c>
      <c r="Y787" s="52">
        <v>617.49963172030073</v>
      </c>
      <c r="Z787" s="64">
        <f>IF(FACT_INCLUDES[[#This Row],[Order Type]]="Online", 1, 0)*FACT_INCLUDES[[#This Row],[Income]]</f>
        <v>0</v>
      </c>
    </row>
    <row r="788" spans="1:26" x14ac:dyDescent="0.3">
      <c r="A788" s="4">
        <v>1372</v>
      </c>
      <c r="B788" s="4">
        <v>694</v>
      </c>
      <c r="C788" s="4">
        <v>911</v>
      </c>
      <c r="D788" s="58">
        <v>3</v>
      </c>
      <c r="E788" s="28">
        <f>VLOOKUP(FACT_INCLUDES[[#This Row],[Order ID]], ORDERS[], 2)</f>
        <v>41187.255061261618</v>
      </c>
      <c r="F788" s="28">
        <f>VLOOKUP(FACT_INCLUDES[[#This Row],[Order ID]], ORDERS[], 3)</f>
        <v>41196.255061261618</v>
      </c>
      <c r="G788" s="4" t="str">
        <f>VLOOKUP(FACT_INCLUDES[[#This Row],[Order ID]], ORDERS[], 4)</f>
        <v>Online</v>
      </c>
      <c r="H788" s="4" t="str">
        <f>VLOOKUP(FACT_INCLUDES[[#This Row],[Order ID]], ORDERS[], 5)</f>
        <v>TTC9045@gmail.com</v>
      </c>
      <c r="I788" s="4">
        <f>VLOOKUP(FACT_INCLUDES[[#This Row],[Order ID]], ORDERS[], 6)</f>
        <v>0</v>
      </c>
      <c r="J788" s="54">
        <f>VLOOKUP(FACT_INCLUDES[[#This Row],[Order ID]], ORDERS[], 7)</f>
        <v>0</v>
      </c>
      <c r="K788" s="33">
        <v>9</v>
      </c>
      <c r="L788" s="4">
        <f>VLOOKUP(FACT_INCLUDES[[#This Row],[DW Version]], VERSIONS[], 2)</f>
        <v>93</v>
      </c>
      <c r="M788" s="4">
        <f>VLOOKUP(FACT_INCLUDES[[#This Row],[DW Version]], VERSIONS[], 3)</f>
        <v>5.5</v>
      </c>
      <c r="N788" s="4" t="str">
        <f>VLOOKUP(FACT_INCLUDES[[#This Row],[DW Version]], VERSIONS[], 4)</f>
        <v>black</v>
      </c>
      <c r="O788" s="51">
        <f>VLOOKUP(FACT_INCLUDES[[#This Row],[DW Version]], VERSIONS[], 5)</f>
        <v>106.91872197302297</v>
      </c>
      <c r="P788" s="4" t="str">
        <f>VLOOKUP(FACT_INCLUDES[[#This Row],[DW Version]], VERSIONS[], 6)</f>
        <v>Therma Training Top</v>
      </c>
      <c r="Q788" s="4" t="str">
        <f>VLOOKUP(FACT_INCLUDES[[#This Row],[DW Version]], VERSIONS[], 7)</f>
        <v>Apparel</v>
      </c>
      <c r="R788" s="51">
        <f>FACT_INCLUDES[[#This Row],[Version Price]]*FACT_INCLUDES[[#This Row],[Quantity]]</f>
        <v>320.75616591906891</v>
      </c>
      <c r="S788" s="51">
        <f>FACT_INCLUDES[[#This Row],[Amount]]*(1-FACT_INCLUDES[[#This Row],[Order Discount]])</f>
        <v>320.75616591906891</v>
      </c>
      <c r="T788" s="51">
        <f t="shared" si="12"/>
        <v>320.75616591906891</v>
      </c>
      <c r="U788" s="57">
        <f>FACT_INCLUDES[[#This Row],[Income]]/FACT_INCLUDES[[#This Row],[Total Order Income]]</f>
        <v>1</v>
      </c>
      <c r="V788" s="33">
        <f>IF(FACT_INCLUDES[[#This Row],[Order Gap]]&gt;10, 1, 0)/COUNTIFS(FACT_INCLUDES[Order ID], FACT_INCLUDES[[#This Row],[Order ID]])</f>
        <v>0</v>
      </c>
      <c r="W788" s="33">
        <f>IF(FACT_INCLUDES[[#This Row],[Order Type]]="Online", 1, 0)/COUNTIFS(FACT_INCLUDES[Order ID], FACT_INCLUDES[[#This Row],[Order ID]])</f>
        <v>1</v>
      </c>
      <c r="X788" s="52">
        <v>667.72840254301116</v>
      </c>
      <c r="Y788" s="52">
        <v>617.49963172030073</v>
      </c>
      <c r="Z788" s="64">
        <f>IF(FACT_INCLUDES[[#This Row],[Order Type]]="Online", 1, 0)*FACT_INCLUDES[[#This Row],[Income]]</f>
        <v>320.75616591906891</v>
      </c>
    </row>
    <row r="789" spans="1:26" x14ac:dyDescent="0.3">
      <c r="A789" s="4">
        <v>1387</v>
      </c>
      <c r="B789" s="4">
        <v>705</v>
      </c>
      <c r="C789" s="4">
        <v>102</v>
      </c>
      <c r="D789" s="58">
        <v>1</v>
      </c>
      <c r="E789" s="28">
        <f>VLOOKUP(FACT_INCLUDES[[#This Row],[Order ID]], ORDERS[], 2)</f>
        <v>41138.58108483367</v>
      </c>
      <c r="F789" s="28">
        <f>VLOOKUP(FACT_INCLUDES[[#This Row],[Order ID]], ORDERS[], 3)</f>
        <v>41138.58108483367</v>
      </c>
      <c r="G789" s="4" t="str">
        <f>VLOOKUP(FACT_INCLUDES[[#This Row],[Order ID]], ORDERS[], 4)</f>
        <v>In-Store</v>
      </c>
      <c r="H789" s="4" t="str">
        <f>VLOOKUP(FACT_INCLUDES[[#This Row],[Order ID]], ORDERS[], 5)</f>
        <v>UAN4819@gmail.com</v>
      </c>
      <c r="I789" s="4">
        <f>VLOOKUP(FACT_INCLUDES[[#This Row],[Order ID]], ORDERS[], 6)</f>
        <v>10</v>
      </c>
      <c r="J789" s="54">
        <f>VLOOKUP(FACT_INCLUDES[[#This Row],[Order ID]], ORDERS[], 7)</f>
        <v>0</v>
      </c>
      <c r="K789" s="33">
        <v>0</v>
      </c>
      <c r="L789" s="4">
        <f>VLOOKUP(FACT_INCLUDES[[#This Row],[DW Version]], VERSIONS[], 2)</f>
        <v>10</v>
      </c>
      <c r="M789" s="4">
        <f>VLOOKUP(FACT_INCLUDES[[#This Row],[DW Version]], VERSIONS[], 3)</f>
        <v>7</v>
      </c>
      <c r="N789" s="4" t="str">
        <f>VLOOKUP(FACT_INCLUDES[[#This Row],[DW Version]], VERSIONS[], 4)</f>
        <v>white</v>
      </c>
      <c r="O789" s="51">
        <f>VLOOKUP(FACT_INCLUDES[[#This Row],[DW Version]], VERSIONS[], 5)</f>
        <v>251.67368070124047</v>
      </c>
      <c r="P789" s="4" t="str">
        <f>VLOOKUP(FACT_INCLUDES[[#This Row],[DW Version]], VERSIONS[], 6)</f>
        <v>Vapormax</v>
      </c>
      <c r="Q789" s="4" t="str">
        <f>VLOOKUP(FACT_INCLUDES[[#This Row],[DW Version]], VERSIONS[], 7)</f>
        <v>Shoe</v>
      </c>
      <c r="R789" s="51">
        <f>FACT_INCLUDES[[#This Row],[Version Price]]*FACT_INCLUDES[[#This Row],[Quantity]]</f>
        <v>251.67368070124047</v>
      </c>
      <c r="S789" s="51">
        <f>FACT_INCLUDES[[#This Row],[Amount]]*(1-FACT_INCLUDES[[#This Row],[Order Discount]])</f>
        <v>251.67368070124047</v>
      </c>
      <c r="T789" s="51">
        <f t="shared" si="12"/>
        <v>925.85480375951488</v>
      </c>
      <c r="U789" s="57">
        <f>FACT_INCLUDES[[#This Row],[Income]]/FACT_INCLUDES[[#This Row],[Total Order Income]]</f>
        <v>0.27182845482822721</v>
      </c>
      <c r="V789" s="33">
        <f>IF(FACT_INCLUDES[[#This Row],[Order Gap]]&gt;10, 1, 0)/COUNTIFS(FACT_INCLUDES[Order ID], FACT_INCLUDES[[#This Row],[Order ID]])</f>
        <v>0</v>
      </c>
      <c r="W789" s="33">
        <f>IF(FACT_INCLUDES[[#This Row],[Order Type]]="Online", 1, 0)/COUNTIFS(FACT_INCLUDES[Order ID], FACT_INCLUDES[[#This Row],[Order ID]])</f>
        <v>0</v>
      </c>
      <c r="X789" s="52">
        <v>667.72840254301116</v>
      </c>
      <c r="Y789" s="52">
        <v>617.49963172030073</v>
      </c>
      <c r="Z789" s="64">
        <f>IF(FACT_INCLUDES[[#This Row],[Order Type]]="Online", 1, 0)*FACT_INCLUDES[[#This Row],[Income]]</f>
        <v>0</v>
      </c>
    </row>
    <row r="790" spans="1:26" x14ac:dyDescent="0.3">
      <c r="A790" s="4">
        <v>1388</v>
      </c>
      <c r="B790" s="4">
        <v>705</v>
      </c>
      <c r="C790" s="4">
        <v>444</v>
      </c>
      <c r="D790" s="58">
        <v>5</v>
      </c>
      <c r="E790" s="28">
        <f>VLOOKUP(FACT_INCLUDES[[#This Row],[Order ID]], ORDERS[], 2)</f>
        <v>41138.58108483367</v>
      </c>
      <c r="F790" s="28">
        <f>VLOOKUP(FACT_INCLUDES[[#This Row],[Order ID]], ORDERS[], 3)</f>
        <v>41138.58108483367</v>
      </c>
      <c r="G790" s="4" t="str">
        <f>VLOOKUP(FACT_INCLUDES[[#This Row],[Order ID]], ORDERS[], 4)</f>
        <v>In-Store</v>
      </c>
      <c r="H790" s="4" t="str">
        <f>VLOOKUP(FACT_INCLUDES[[#This Row],[Order ID]], ORDERS[], 5)</f>
        <v>UAN4819@gmail.com</v>
      </c>
      <c r="I790" s="4">
        <f>VLOOKUP(FACT_INCLUDES[[#This Row],[Order ID]], ORDERS[], 6)</f>
        <v>10</v>
      </c>
      <c r="J790" s="54">
        <f>VLOOKUP(FACT_INCLUDES[[#This Row],[Order ID]], ORDERS[], 7)</f>
        <v>0</v>
      </c>
      <c r="K790" s="33">
        <v>0</v>
      </c>
      <c r="L790" s="4">
        <f>VLOOKUP(FACT_INCLUDES[[#This Row],[DW Version]], VERSIONS[], 2)</f>
        <v>46</v>
      </c>
      <c r="M790" s="4">
        <f>VLOOKUP(FACT_INCLUDES[[#This Row],[DW Version]], VERSIONS[], 3)</f>
        <v>5.5</v>
      </c>
      <c r="N790" s="4" t="str">
        <f>VLOOKUP(FACT_INCLUDES[[#This Row],[DW Version]], VERSIONS[], 4)</f>
        <v>red</v>
      </c>
      <c r="O790" s="51">
        <f>VLOOKUP(FACT_INCLUDES[[#This Row],[DW Version]], VERSIONS[], 5)</f>
        <v>134.83622461165487</v>
      </c>
      <c r="P790" s="4" t="str">
        <f>VLOOKUP(FACT_INCLUDES[[#This Row],[DW Version]], VERSIONS[], 6)</f>
        <v>Nike Basketball</v>
      </c>
      <c r="Q790" s="4" t="str">
        <f>VLOOKUP(FACT_INCLUDES[[#This Row],[DW Version]], VERSIONS[], 7)</f>
        <v>Sport Equipment</v>
      </c>
      <c r="R790" s="51">
        <f>FACT_INCLUDES[[#This Row],[Version Price]]*FACT_INCLUDES[[#This Row],[Quantity]]</f>
        <v>674.18112305827435</v>
      </c>
      <c r="S790" s="51">
        <f>FACT_INCLUDES[[#This Row],[Amount]]*(1-FACT_INCLUDES[[#This Row],[Order Discount]])</f>
        <v>674.18112305827435</v>
      </c>
      <c r="T790" s="51">
        <f t="shared" si="12"/>
        <v>925.85480375951488</v>
      </c>
      <c r="U790" s="57">
        <f>FACT_INCLUDES[[#This Row],[Income]]/FACT_INCLUDES[[#This Row],[Total Order Income]]</f>
        <v>0.72817154517177274</v>
      </c>
      <c r="V790" s="33">
        <f>IF(FACT_INCLUDES[[#This Row],[Order Gap]]&gt;10, 1, 0)/COUNTIFS(FACT_INCLUDES[Order ID], FACT_INCLUDES[[#This Row],[Order ID]])</f>
        <v>0</v>
      </c>
      <c r="W790" s="33">
        <f>IF(FACT_INCLUDES[[#This Row],[Order Type]]="Online", 1, 0)/COUNTIFS(FACT_INCLUDES[Order ID], FACT_INCLUDES[[#This Row],[Order ID]])</f>
        <v>0</v>
      </c>
      <c r="X790" s="52">
        <v>667.72840254301116</v>
      </c>
      <c r="Y790" s="52">
        <v>617.49963172030073</v>
      </c>
      <c r="Z790" s="64">
        <f>IF(FACT_INCLUDES[[#This Row],[Order Type]]="Online", 1, 0)*FACT_INCLUDES[[#This Row],[Income]]</f>
        <v>0</v>
      </c>
    </row>
    <row r="791" spans="1:26" x14ac:dyDescent="0.3">
      <c r="A791" s="4">
        <v>1457</v>
      </c>
      <c r="B791" s="4">
        <v>742</v>
      </c>
      <c r="C791" s="4">
        <v>157</v>
      </c>
      <c r="D791" s="58">
        <v>3</v>
      </c>
      <c r="E791" s="28">
        <f>VLOOKUP(FACT_INCLUDES[[#This Row],[Order ID]], ORDERS[], 2)</f>
        <v>40975.916360158277</v>
      </c>
      <c r="F791" s="28">
        <f>VLOOKUP(FACT_INCLUDES[[#This Row],[Order ID]], ORDERS[], 3)</f>
        <v>40975.916360158277</v>
      </c>
      <c r="G791" s="4" t="str">
        <f>VLOOKUP(FACT_INCLUDES[[#This Row],[Order ID]], ORDERS[], 4)</f>
        <v>In-Store</v>
      </c>
      <c r="H791" s="4" t="str">
        <f>VLOOKUP(FACT_INCLUDES[[#This Row],[Order ID]], ORDERS[], 5)</f>
        <v>OTE1595@gmail.com</v>
      </c>
      <c r="I791" s="4">
        <f>VLOOKUP(FACT_INCLUDES[[#This Row],[Order ID]], ORDERS[], 6)</f>
        <v>41</v>
      </c>
      <c r="J791" s="54">
        <f>VLOOKUP(FACT_INCLUDES[[#This Row],[Order ID]], ORDERS[], 7)</f>
        <v>0</v>
      </c>
      <c r="K791" s="33">
        <v>0</v>
      </c>
      <c r="L791" s="4">
        <f>VLOOKUP(FACT_INCLUDES[[#This Row],[DW Version]], VERSIONS[], 2)</f>
        <v>15</v>
      </c>
      <c r="M791" s="4">
        <f>VLOOKUP(FACT_INCLUDES[[#This Row],[DW Version]], VERSIONS[], 3)</f>
        <v>11.5</v>
      </c>
      <c r="N791" s="4" t="str">
        <f>VLOOKUP(FACT_INCLUDES[[#This Row],[DW Version]], VERSIONS[], 4)</f>
        <v>turquoise</v>
      </c>
      <c r="O791" s="51">
        <f>VLOOKUP(FACT_INCLUDES[[#This Row],[DW Version]], VERSIONS[], 5)</f>
        <v>333.84473806352167</v>
      </c>
      <c r="P791" s="4" t="str">
        <f>VLOOKUP(FACT_INCLUDES[[#This Row],[DW Version]], VERSIONS[], 6)</f>
        <v>Sportswear Club Fleece</v>
      </c>
      <c r="Q791" s="4" t="str">
        <f>VLOOKUP(FACT_INCLUDES[[#This Row],[DW Version]], VERSIONS[], 7)</f>
        <v>Apparel</v>
      </c>
      <c r="R791" s="51">
        <f>FACT_INCLUDES[[#This Row],[Version Price]]*FACT_INCLUDES[[#This Row],[Quantity]]</f>
        <v>1001.5342141905651</v>
      </c>
      <c r="S791" s="51">
        <f>FACT_INCLUDES[[#This Row],[Amount]]*(1-FACT_INCLUDES[[#This Row],[Order Discount]])</f>
        <v>1001.5342141905651</v>
      </c>
      <c r="T791" s="51">
        <f t="shared" si="12"/>
        <v>2168.3770794631737</v>
      </c>
      <c r="U791" s="57">
        <f>FACT_INCLUDES[[#This Row],[Income]]/FACT_INCLUDES[[#This Row],[Total Order Income]]</f>
        <v>0.46188194095766566</v>
      </c>
      <c r="V791" s="33">
        <f>IF(FACT_INCLUDES[[#This Row],[Order Gap]]&gt;10, 1, 0)/COUNTIFS(FACT_INCLUDES[Order ID], FACT_INCLUDES[[#This Row],[Order ID]])</f>
        <v>0</v>
      </c>
      <c r="W791" s="33">
        <f>IF(FACT_INCLUDES[[#This Row],[Order Type]]="Online", 1, 0)/COUNTIFS(FACT_INCLUDES[Order ID], FACT_INCLUDES[[#This Row],[Order ID]])</f>
        <v>0</v>
      </c>
      <c r="X791" s="52">
        <v>667.72840254301116</v>
      </c>
      <c r="Y791" s="52">
        <v>617.49963172030073</v>
      </c>
      <c r="Z791" s="64">
        <f>IF(FACT_INCLUDES[[#This Row],[Order Type]]="Online", 1, 0)*FACT_INCLUDES[[#This Row],[Income]]</f>
        <v>0</v>
      </c>
    </row>
    <row r="792" spans="1:26" x14ac:dyDescent="0.3">
      <c r="A792" s="4">
        <v>1458</v>
      </c>
      <c r="B792" s="4">
        <v>742</v>
      </c>
      <c r="C792" s="4">
        <v>273</v>
      </c>
      <c r="D792" s="58">
        <v>4</v>
      </c>
      <c r="E792" s="28">
        <f>VLOOKUP(FACT_INCLUDES[[#This Row],[Order ID]], ORDERS[], 2)</f>
        <v>40975.916360158277</v>
      </c>
      <c r="F792" s="28">
        <f>VLOOKUP(FACT_INCLUDES[[#This Row],[Order ID]], ORDERS[], 3)</f>
        <v>40975.916360158277</v>
      </c>
      <c r="G792" s="4" t="str">
        <f>VLOOKUP(FACT_INCLUDES[[#This Row],[Order ID]], ORDERS[], 4)</f>
        <v>In-Store</v>
      </c>
      <c r="H792" s="4" t="str">
        <f>VLOOKUP(FACT_INCLUDES[[#This Row],[Order ID]], ORDERS[], 5)</f>
        <v>OTE1595@gmail.com</v>
      </c>
      <c r="I792" s="4">
        <f>VLOOKUP(FACT_INCLUDES[[#This Row],[Order ID]], ORDERS[], 6)</f>
        <v>41</v>
      </c>
      <c r="J792" s="54">
        <f>VLOOKUP(FACT_INCLUDES[[#This Row],[Order ID]], ORDERS[], 7)</f>
        <v>0</v>
      </c>
      <c r="K792" s="33">
        <v>0</v>
      </c>
      <c r="L792" s="4">
        <f>VLOOKUP(FACT_INCLUDES[[#This Row],[DW Version]], VERSIONS[], 2)</f>
        <v>27</v>
      </c>
      <c r="M792" s="4">
        <f>VLOOKUP(FACT_INCLUDES[[#This Row],[DW Version]], VERSIONS[], 3)</f>
        <v>3</v>
      </c>
      <c r="N792" s="4" t="str">
        <f>VLOOKUP(FACT_INCLUDES[[#This Row],[DW Version]], VERSIONS[], 4)</f>
        <v>red</v>
      </c>
      <c r="O792" s="51">
        <f>VLOOKUP(FACT_INCLUDES[[#This Row],[DW Version]], VERSIONS[], 5)</f>
        <v>219.63048041350851</v>
      </c>
      <c r="P792" s="4" t="str">
        <f>VLOOKUP(FACT_INCLUDES[[#This Row],[DW Version]], VERSIONS[], 6)</f>
        <v>Structure</v>
      </c>
      <c r="Q792" s="4" t="str">
        <f>VLOOKUP(FACT_INCLUDES[[#This Row],[DW Version]], VERSIONS[], 7)</f>
        <v>Shoe</v>
      </c>
      <c r="R792" s="51">
        <f>FACT_INCLUDES[[#This Row],[Version Price]]*FACT_INCLUDES[[#This Row],[Quantity]]</f>
        <v>878.52192165403403</v>
      </c>
      <c r="S792" s="51">
        <f>FACT_INCLUDES[[#This Row],[Amount]]*(1-FACT_INCLUDES[[#This Row],[Order Discount]])</f>
        <v>878.52192165403403</v>
      </c>
      <c r="T792" s="51">
        <f t="shared" si="12"/>
        <v>2168.3770794631737</v>
      </c>
      <c r="U792" s="57">
        <f>FACT_INCLUDES[[#This Row],[Income]]/FACT_INCLUDES[[#This Row],[Total Order Income]]</f>
        <v>0.40515182067481093</v>
      </c>
      <c r="V792" s="33">
        <f>IF(FACT_INCLUDES[[#This Row],[Order Gap]]&gt;10, 1, 0)/COUNTIFS(FACT_INCLUDES[Order ID], FACT_INCLUDES[[#This Row],[Order ID]])</f>
        <v>0</v>
      </c>
      <c r="W792" s="33">
        <f>IF(FACT_INCLUDES[[#This Row],[Order Type]]="Online", 1, 0)/COUNTIFS(FACT_INCLUDES[Order ID], FACT_INCLUDES[[#This Row],[Order ID]])</f>
        <v>0</v>
      </c>
      <c r="X792" s="52">
        <v>667.72840254301116</v>
      </c>
      <c r="Y792" s="52">
        <v>617.49963172030073</v>
      </c>
      <c r="Z792" s="64">
        <f>IF(FACT_INCLUDES[[#This Row],[Order Type]]="Online", 1, 0)*FACT_INCLUDES[[#This Row],[Income]]</f>
        <v>0</v>
      </c>
    </row>
    <row r="793" spans="1:26" x14ac:dyDescent="0.3">
      <c r="A793" s="4">
        <v>1459</v>
      </c>
      <c r="B793" s="4">
        <v>742</v>
      </c>
      <c r="C793" s="4">
        <v>398</v>
      </c>
      <c r="D793" s="58">
        <v>2</v>
      </c>
      <c r="E793" s="28">
        <f>VLOOKUP(FACT_INCLUDES[[#This Row],[Order ID]], ORDERS[], 2)</f>
        <v>40975.916360158277</v>
      </c>
      <c r="F793" s="28">
        <f>VLOOKUP(FACT_INCLUDES[[#This Row],[Order ID]], ORDERS[], 3)</f>
        <v>40975.916360158277</v>
      </c>
      <c r="G793" s="4" t="str">
        <f>VLOOKUP(FACT_INCLUDES[[#This Row],[Order ID]], ORDERS[], 4)</f>
        <v>In-Store</v>
      </c>
      <c r="H793" s="4" t="str">
        <f>VLOOKUP(FACT_INCLUDES[[#This Row],[Order ID]], ORDERS[], 5)</f>
        <v>OTE1595@gmail.com</v>
      </c>
      <c r="I793" s="4">
        <f>VLOOKUP(FACT_INCLUDES[[#This Row],[Order ID]], ORDERS[], 6)</f>
        <v>41</v>
      </c>
      <c r="J793" s="54">
        <f>VLOOKUP(FACT_INCLUDES[[#This Row],[Order ID]], ORDERS[], 7)</f>
        <v>0</v>
      </c>
      <c r="K793" s="33">
        <v>0</v>
      </c>
      <c r="L793" s="4">
        <f>VLOOKUP(FACT_INCLUDES[[#This Row],[DW Version]], VERSIONS[], 2)</f>
        <v>40</v>
      </c>
      <c r="M793" s="4">
        <f>VLOOKUP(FACT_INCLUDES[[#This Row],[DW Version]], VERSIONS[], 3)</f>
        <v>12.5</v>
      </c>
      <c r="N793" s="4" t="str">
        <f>VLOOKUP(FACT_INCLUDES[[#This Row],[DW Version]], VERSIONS[], 4)</f>
        <v>white</v>
      </c>
      <c r="O793" s="51">
        <f>VLOOKUP(FACT_INCLUDES[[#This Row],[DW Version]], VERSIONS[], 5)</f>
        <v>144.16047180928729</v>
      </c>
      <c r="P793" s="4" t="str">
        <f>VLOOKUP(FACT_INCLUDES[[#This Row],[DW Version]], VERSIONS[], 6)</f>
        <v>Zoom Streak</v>
      </c>
      <c r="Q793" s="4" t="str">
        <f>VLOOKUP(FACT_INCLUDES[[#This Row],[DW Version]], VERSIONS[], 7)</f>
        <v>Shoe</v>
      </c>
      <c r="R793" s="51">
        <f>FACT_INCLUDES[[#This Row],[Version Price]]*FACT_INCLUDES[[#This Row],[Quantity]]</f>
        <v>288.32094361857457</v>
      </c>
      <c r="S793" s="51">
        <f>FACT_INCLUDES[[#This Row],[Amount]]*(1-FACT_INCLUDES[[#This Row],[Order Discount]])</f>
        <v>288.32094361857457</v>
      </c>
      <c r="T793" s="51">
        <f t="shared" si="12"/>
        <v>2168.3770794631737</v>
      </c>
      <c r="U793" s="57">
        <f>FACT_INCLUDES[[#This Row],[Income]]/FACT_INCLUDES[[#This Row],[Total Order Income]]</f>
        <v>0.13296623836752339</v>
      </c>
      <c r="V793" s="33">
        <f>IF(FACT_INCLUDES[[#This Row],[Order Gap]]&gt;10, 1, 0)/COUNTIFS(FACT_INCLUDES[Order ID], FACT_INCLUDES[[#This Row],[Order ID]])</f>
        <v>0</v>
      </c>
      <c r="W793" s="33">
        <f>IF(FACT_INCLUDES[[#This Row],[Order Type]]="Online", 1, 0)/COUNTIFS(FACT_INCLUDES[Order ID], FACT_INCLUDES[[#This Row],[Order ID]])</f>
        <v>0</v>
      </c>
      <c r="X793" s="52">
        <v>667.72840254301116</v>
      </c>
      <c r="Y793" s="52">
        <v>617.49963172030073</v>
      </c>
      <c r="Z793" s="64">
        <f>IF(FACT_INCLUDES[[#This Row],[Order Type]]="Online", 1, 0)*FACT_INCLUDES[[#This Row],[Income]]</f>
        <v>0</v>
      </c>
    </row>
    <row r="794" spans="1:26" x14ac:dyDescent="0.3">
      <c r="A794" s="4">
        <v>1583</v>
      </c>
      <c r="B794" s="4">
        <v>802</v>
      </c>
      <c r="C794" s="4">
        <v>15</v>
      </c>
      <c r="D794" s="58">
        <v>3</v>
      </c>
      <c r="E794" s="28">
        <f>VLOOKUP(FACT_INCLUDES[[#This Row],[Order ID]], ORDERS[], 2)</f>
        <v>41078.291048768158</v>
      </c>
      <c r="F794" s="28">
        <f>VLOOKUP(FACT_INCLUDES[[#This Row],[Order ID]], ORDERS[], 3)</f>
        <v>41078.291048768158</v>
      </c>
      <c r="G794" s="4" t="str">
        <f>VLOOKUP(FACT_INCLUDES[[#This Row],[Order ID]], ORDERS[], 4)</f>
        <v>In-Store</v>
      </c>
      <c r="H794" s="4" t="str">
        <f>VLOOKUP(FACT_INCLUDES[[#This Row],[Order ID]], ORDERS[], 5)</f>
        <v>FZL7058@gmail.com</v>
      </c>
      <c r="I794" s="4">
        <f>VLOOKUP(FACT_INCLUDES[[#This Row],[Order ID]], ORDERS[], 6)</f>
        <v>44</v>
      </c>
      <c r="J794" s="54">
        <f>VLOOKUP(FACT_INCLUDES[[#This Row],[Order ID]], ORDERS[], 7)</f>
        <v>0</v>
      </c>
      <c r="K794" s="33">
        <v>0</v>
      </c>
      <c r="L794" s="4">
        <f>VLOOKUP(FACT_INCLUDES[[#This Row],[DW Version]], VERSIONS[], 2)</f>
        <v>2</v>
      </c>
      <c r="M794" s="4">
        <f>VLOOKUP(FACT_INCLUDES[[#This Row],[DW Version]], VERSIONS[], 3)</f>
        <v>4</v>
      </c>
      <c r="N794" s="4" t="str">
        <f>VLOOKUP(FACT_INCLUDES[[#This Row],[DW Version]], VERSIONS[], 4)</f>
        <v>white</v>
      </c>
      <c r="O794" s="51">
        <f>VLOOKUP(FACT_INCLUDES[[#This Row],[DW Version]], VERSIONS[], 5)</f>
        <v>239.67225459917526</v>
      </c>
      <c r="P794" s="4" t="str">
        <f>VLOOKUP(FACT_INCLUDES[[#This Row],[DW Version]], VERSIONS[], 6)</f>
        <v>Air Force 1</v>
      </c>
      <c r="Q794" s="4" t="str">
        <f>VLOOKUP(FACT_INCLUDES[[#This Row],[DW Version]], VERSIONS[], 7)</f>
        <v>Shoe</v>
      </c>
      <c r="R794" s="51">
        <f>FACT_INCLUDES[[#This Row],[Version Price]]*FACT_INCLUDES[[#This Row],[Quantity]]</f>
        <v>719.01676379752575</v>
      </c>
      <c r="S794" s="51">
        <f>FACT_INCLUDES[[#This Row],[Amount]]*(1-FACT_INCLUDES[[#This Row],[Order Discount]])</f>
        <v>719.01676379752575</v>
      </c>
      <c r="T794" s="51">
        <f t="shared" si="12"/>
        <v>2995.5127953346378</v>
      </c>
      <c r="U794" s="57">
        <f>FACT_INCLUDES[[#This Row],[Income]]/FACT_INCLUDES[[#This Row],[Total Order Income]]</f>
        <v>0.24003127775563457</v>
      </c>
      <c r="V794" s="33">
        <f>IF(FACT_INCLUDES[[#This Row],[Order Gap]]&gt;10, 1, 0)/COUNTIFS(FACT_INCLUDES[Order ID], FACT_INCLUDES[[#This Row],[Order ID]])</f>
        <v>0</v>
      </c>
      <c r="W794" s="33">
        <f>IF(FACT_INCLUDES[[#This Row],[Order Type]]="Online", 1, 0)/COUNTIFS(FACT_INCLUDES[Order ID], FACT_INCLUDES[[#This Row],[Order ID]])</f>
        <v>0</v>
      </c>
      <c r="X794" s="52">
        <v>667.72840254301116</v>
      </c>
      <c r="Y794" s="52">
        <v>617.49963172030073</v>
      </c>
      <c r="Z794" s="64">
        <f>IF(FACT_INCLUDES[[#This Row],[Order Type]]="Online", 1, 0)*FACT_INCLUDES[[#This Row],[Income]]</f>
        <v>0</v>
      </c>
    </row>
    <row r="795" spans="1:26" x14ac:dyDescent="0.3">
      <c r="A795" s="4">
        <v>1584</v>
      </c>
      <c r="B795" s="4">
        <v>802</v>
      </c>
      <c r="C795" s="4">
        <v>100</v>
      </c>
      <c r="D795" s="58">
        <v>3</v>
      </c>
      <c r="E795" s="28">
        <f>VLOOKUP(FACT_INCLUDES[[#This Row],[Order ID]], ORDERS[], 2)</f>
        <v>41078.291048768158</v>
      </c>
      <c r="F795" s="28">
        <f>VLOOKUP(FACT_INCLUDES[[#This Row],[Order ID]], ORDERS[], 3)</f>
        <v>41078.291048768158</v>
      </c>
      <c r="G795" s="4" t="str">
        <f>VLOOKUP(FACT_INCLUDES[[#This Row],[Order ID]], ORDERS[], 4)</f>
        <v>In-Store</v>
      </c>
      <c r="H795" s="4" t="str">
        <f>VLOOKUP(FACT_INCLUDES[[#This Row],[Order ID]], ORDERS[], 5)</f>
        <v>FZL7058@gmail.com</v>
      </c>
      <c r="I795" s="4">
        <f>VLOOKUP(FACT_INCLUDES[[#This Row],[Order ID]], ORDERS[], 6)</f>
        <v>44</v>
      </c>
      <c r="J795" s="54">
        <f>VLOOKUP(FACT_INCLUDES[[#This Row],[Order ID]], ORDERS[], 7)</f>
        <v>0</v>
      </c>
      <c r="K795" s="33">
        <v>0</v>
      </c>
      <c r="L795" s="4">
        <f>VLOOKUP(FACT_INCLUDES[[#This Row],[DW Version]], VERSIONS[], 2)</f>
        <v>10</v>
      </c>
      <c r="M795" s="4">
        <f>VLOOKUP(FACT_INCLUDES[[#This Row],[DW Version]], VERSIONS[], 3)</f>
        <v>5.5</v>
      </c>
      <c r="N795" s="4" t="str">
        <f>VLOOKUP(FACT_INCLUDES[[#This Row],[DW Version]], VERSIONS[], 4)</f>
        <v>purple lilac</v>
      </c>
      <c r="O795" s="51">
        <f>VLOOKUP(FACT_INCLUDES[[#This Row],[DW Version]], VERSIONS[], 5)</f>
        <v>399.96852817054526</v>
      </c>
      <c r="P795" s="4" t="str">
        <f>VLOOKUP(FACT_INCLUDES[[#This Row],[DW Version]], VERSIONS[], 6)</f>
        <v>Vapormax</v>
      </c>
      <c r="Q795" s="4" t="str">
        <f>VLOOKUP(FACT_INCLUDES[[#This Row],[DW Version]], VERSIONS[], 7)</f>
        <v>Shoe</v>
      </c>
      <c r="R795" s="51">
        <f>FACT_INCLUDES[[#This Row],[Version Price]]*FACT_INCLUDES[[#This Row],[Quantity]]</f>
        <v>1199.9055845116359</v>
      </c>
      <c r="S795" s="51">
        <f>FACT_INCLUDES[[#This Row],[Amount]]*(1-FACT_INCLUDES[[#This Row],[Order Discount]])</f>
        <v>1199.9055845116359</v>
      </c>
      <c r="T795" s="51">
        <f t="shared" si="12"/>
        <v>2995.5127953346378</v>
      </c>
      <c r="U795" s="57">
        <f>FACT_INCLUDES[[#This Row],[Income]]/FACT_INCLUDES[[#This Row],[Total Order Income]]</f>
        <v>0.40056767121156323</v>
      </c>
      <c r="V795" s="33">
        <f>IF(FACT_INCLUDES[[#This Row],[Order Gap]]&gt;10, 1, 0)/COUNTIFS(FACT_INCLUDES[Order ID], FACT_INCLUDES[[#This Row],[Order ID]])</f>
        <v>0</v>
      </c>
      <c r="W795" s="33">
        <f>IF(FACT_INCLUDES[[#This Row],[Order Type]]="Online", 1, 0)/COUNTIFS(FACT_INCLUDES[Order ID], FACT_INCLUDES[[#This Row],[Order ID]])</f>
        <v>0</v>
      </c>
      <c r="X795" s="52">
        <v>667.72840254301116</v>
      </c>
      <c r="Y795" s="52">
        <v>617.49963172030073</v>
      </c>
      <c r="Z795" s="64">
        <f>IF(FACT_INCLUDES[[#This Row],[Order Type]]="Online", 1, 0)*FACT_INCLUDES[[#This Row],[Income]]</f>
        <v>0</v>
      </c>
    </row>
    <row r="796" spans="1:26" x14ac:dyDescent="0.3">
      <c r="A796" s="4">
        <v>1585</v>
      </c>
      <c r="B796" s="4">
        <v>802</v>
      </c>
      <c r="C796" s="4">
        <v>247</v>
      </c>
      <c r="D796" s="58">
        <v>4</v>
      </c>
      <c r="E796" s="28">
        <f>VLOOKUP(FACT_INCLUDES[[#This Row],[Order ID]], ORDERS[], 2)</f>
        <v>41078.291048768158</v>
      </c>
      <c r="F796" s="28">
        <f>VLOOKUP(FACT_INCLUDES[[#This Row],[Order ID]], ORDERS[], 3)</f>
        <v>41078.291048768158</v>
      </c>
      <c r="G796" s="4" t="str">
        <f>VLOOKUP(FACT_INCLUDES[[#This Row],[Order ID]], ORDERS[], 4)</f>
        <v>In-Store</v>
      </c>
      <c r="H796" s="4" t="str">
        <f>VLOOKUP(FACT_INCLUDES[[#This Row],[Order ID]], ORDERS[], 5)</f>
        <v>FZL7058@gmail.com</v>
      </c>
      <c r="I796" s="4">
        <f>VLOOKUP(FACT_INCLUDES[[#This Row],[Order ID]], ORDERS[], 6)</f>
        <v>44</v>
      </c>
      <c r="J796" s="54">
        <f>VLOOKUP(FACT_INCLUDES[[#This Row],[Order ID]], ORDERS[], 7)</f>
        <v>0</v>
      </c>
      <c r="K796" s="33">
        <v>0</v>
      </c>
      <c r="L796" s="4">
        <f>VLOOKUP(FACT_INCLUDES[[#This Row],[DW Version]], VERSIONS[], 2)</f>
        <v>24</v>
      </c>
      <c r="M796" s="4">
        <f>VLOOKUP(FACT_INCLUDES[[#This Row],[DW Version]], VERSIONS[], 3)</f>
        <v>8.5</v>
      </c>
      <c r="N796" s="4" t="str">
        <f>VLOOKUP(FACT_INCLUDES[[#This Row],[DW Version]], VERSIONS[], 4)</f>
        <v>white</v>
      </c>
      <c r="O796" s="51">
        <f>VLOOKUP(FACT_INCLUDES[[#This Row],[DW Version]], VERSIONS[], 5)</f>
        <v>38.726323975450434</v>
      </c>
      <c r="P796" s="4" t="str">
        <f>VLOOKUP(FACT_INCLUDES[[#This Row],[DW Version]], VERSIONS[], 6)</f>
        <v>Zoom Fly</v>
      </c>
      <c r="Q796" s="4" t="str">
        <f>VLOOKUP(FACT_INCLUDES[[#This Row],[DW Version]], VERSIONS[], 7)</f>
        <v>Shoe</v>
      </c>
      <c r="R796" s="51">
        <f>FACT_INCLUDES[[#This Row],[Version Price]]*FACT_INCLUDES[[#This Row],[Quantity]]</f>
        <v>154.90529590180174</v>
      </c>
      <c r="S796" s="51">
        <f>FACT_INCLUDES[[#This Row],[Amount]]*(1-FACT_INCLUDES[[#This Row],[Order Discount]])</f>
        <v>154.90529590180174</v>
      </c>
      <c r="T796" s="51">
        <f t="shared" si="12"/>
        <v>2995.5127953346378</v>
      </c>
      <c r="U796" s="57">
        <f>FACT_INCLUDES[[#This Row],[Income]]/FACT_INCLUDES[[#This Row],[Total Order Income]]</f>
        <v>5.1712446744697278E-2</v>
      </c>
      <c r="V796" s="33">
        <f>IF(FACT_INCLUDES[[#This Row],[Order Gap]]&gt;10, 1, 0)/COUNTIFS(FACT_INCLUDES[Order ID], FACT_INCLUDES[[#This Row],[Order ID]])</f>
        <v>0</v>
      </c>
      <c r="W796" s="33">
        <f>IF(FACT_INCLUDES[[#This Row],[Order Type]]="Online", 1, 0)/COUNTIFS(FACT_INCLUDES[Order ID], FACT_INCLUDES[[#This Row],[Order ID]])</f>
        <v>0</v>
      </c>
      <c r="X796" s="52">
        <v>667.72840254301116</v>
      </c>
      <c r="Y796" s="52">
        <v>617.49963172030073</v>
      </c>
      <c r="Z796" s="64">
        <f>IF(FACT_INCLUDES[[#This Row],[Order Type]]="Online", 1, 0)*FACT_INCLUDES[[#This Row],[Income]]</f>
        <v>0</v>
      </c>
    </row>
    <row r="797" spans="1:26" x14ac:dyDescent="0.3">
      <c r="A797" s="4">
        <v>1586</v>
      </c>
      <c r="B797" s="4">
        <v>802</v>
      </c>
      <c r="C797" s="4">
        <v>829</v>
      </c>
      <c r="D797" s="58">
        <v>4</v>
      </c>
      <c r="E797" s="28">
        <f>VLOOKUP(FACT_INCLUDES[[#This Row],[Order ID]], ORDERS[], 2)</f>
        <v>41078.291048768158</v>
      </c>
      <c r="F797" s="28">
        <f>VLOOKUP(FACT_INCLUDES[[#This Row],[Order ID]], ORDERS[], 3)</f>
        <v>41078.291048768158</v>
      </c>
      <c r="G797" s="4" t="str">
        <f>VLOOKUP(FACT_INCLUDES[[#This Row],[Order ID]], ORDERS[], 4)</f>
        <v>In-Store</v>
      </c>
      <c r="H797" s="4" t="str">
        <f>VLOOKUP(FACT_INCLUDES[[#This Row],[Order ID]], ORDERS[], 5)</f>
        <v>FZL7058@gmail.com</v>
      </c>
      <c r="I797" s="4">
        <f>VLOOKUP(FACT_INCLUDES[[#This Row],[Order ID]], ORDERS[], 6)</f>
        <v>44</v>
      </c>
      <c r="J797" s="54">
        <f>VLOOKUP(FACT_INCLUDES[[#This Row],[Order ID]], ORDERS[], 7)</f>
        <v>0</v>
      </c>
      <c r="K797" s="33">
        <v>0</v>
      </c>
      <c r="L797" s="4">
        <f>VLOOKUP(FACT_INCLUDES[[#This Row],[DW Version]], VERSIONS[], 2)</f>
        <v>84</v>
      </c>
      <c r="M797" s="4">
        <f>VLOOKUP(FACT_INCLUDES[[#This Row],[DW Version]], VERSIONS[], 3)</f>
        <v>8</v>
      </c>
      <c r="N797" s="4" t="str">
        <f>VLOOKUP(FACT_INCLUDES[[#This Row],[DW Version]], VERSIONS[], 4)</f>
        <v>black</v>
      </c>
      <c r="O797" s="51">
        <f>VLOOKUP(FACT_INCLUDES[[#This Row],[DW Version]], VERSIONS[], 5)</f>
        <v>230.42128778091865</v>
      </c>
      <c r="P797" s="4" t="str">
        <f>VLOOKUP(FACT_INCLUDES[[#This Row],[DW Version]], VERSIONS[], 6)</f>
        <v>AeroLoft Running Vest</v>
      </c>
      <c r="Q797" s="4" t="str">
        <f>VLOOKUP(FACT_INCLUDES[[#This Row],[DW Version]], VERSIONS[], 7)</f>
        <v>Apparel</v>
      </c>
      <c r="R797" s="51">
        <f>FACT_INCLUDES[[#This Row],[Version Price]]*FACT_INCLUDES[[#This Row],[Quantity]]</f>
        <v>921.68515112367459</v>
      </c>
      <c r="S797" s="51">
        <f>FACT_INCLUDES[[#This Row],[Amount]]*(1-FACT_INCLUDES[[#This Row],[Order Discount]])</f>
        <v>921.68515112367459</v>
      </c>
      <c r="T797" s="51">
        <f t="shared" si="12"/>
        <v>2995.5127953346378</v>
      </c>
      <c r="U797" s="57">
        <f>FACT_INCLUDES[[#This Row],[Income]]/FACT_INCLUDES[[#This Row],[Total Order Income]]</f>
        <v>0.30768860428810502</v>
      </c>
      <c r="V797" s="33">
        <f>IF(FACT_INCLUDES[[#This Row],[Order Gap]]&gt;10, 1, 0)/COUNTIFS(FACT_INCLUDES[Order ID], FACT_INCLUDES[[#This Row],[Order ID]])</f>
        <v>0</v>
      </c>
      <c r="W797" s="33">
        <f>IF(FACT_INCLUDES[[#This Row],[Order Type]]="Online", 1, 0)/COUNTIFS(FACT_INCLUDES[Order ID], FACT_INCLUDES[[#This Row],[Order ID]])</f>
        <v>0</v>
      </c>
      <c r="X797" s="52">
        <v>667.72840254301116</v>
      </c>
      <c r="Y797" s="52">
        <v>617.49963172030073</v>
      </c>
      <c r="Z797" s="64">
        <f>IF(FACT_INCLUDES[[#This Row],[Order Type]]="Online", 1, 0)*FACT_INCLUDES[[#This Row],[Income]]</f>
        <v>0</v>
      </c>
    </row>
    <row r="798" spans="1:26" x14ac:dyDescent="0.3">
      <c r="A798" s="4">
        <v>1640</v>
      </c>
      <c r="B798" s="4">
        <v>828</v>
      </c>
      <c r="C798" s="4">
        <v>262</v>
      </c>
      <c r="D798" s="58">
        <v>2</v>
      </c>
      <c r="E798" s="28">
        <f>VLOOKUP(FACT_INCLUDES[[#This Row],[Order ID]], ORDERS[], 2)</f>
        <v>40957.286947008375</v>
      </c>
      <c r="F798" s="28">
        <f>VLOOKUP(FACT_INCLUDES[[#This Row],[Order ID]], ORDERS[], 3)</f>
        <v>40957.286947008375</v>
      </c>
      <c r="G798" s="4" t="str">
        <f>VLOOKUP(FACT_INCLUDES[[#This Row],[Order ID]], ORDERS[], 4)</f>
        <v>In-Store</v>
      </c>
      <c r="H798" s="4" t="str">
        <f>VLOOKUP(FACT_INCLUDES[[#This Row],[Order ID]], ORDERS[], 5)</f>
        <v>JBW5012@gmail.com</v>
      </c>
      <c r="I798" s="4">
        <f>VLOOKUP(FACT_INCLUDES[[#This Row],[Order ID]], ORDERS[], 6)</f>
        <v>27</v>
      </c>
      <c r="J798" s="54">
        <f>VLOOKUP(FACT_INCLUDES[[#This Row],[Order ID]], ORDERS[], 7)</f>
        <v>0</v>
      </c>
      <c r="K798" s="33">
        <v>0</v>
      </c>
      <c r="L798" s="4">
        <f>VLOOKUP(FACT_INCLUDES[[#This Row],[DW Version]], VERSIONS[], 2)</f>
        <v>26</v>
      </c>
      <c r="M798" s="4">
        <f>VLOOKUP(FACT_INCLUDES[[#This Row],[DW Version]], VERSIONS[], 3)</f>
        <v>3</v>
      </c>
      <c r="N798" s="4" t="str">
        <f>VLOOKUP(FACT_INCLUDES[[#This Row],[DW Version]], VERSIONS[], 4)</f>
        <v>pink</v>
      </c>
      <c r="O798" s="51">
        <f>VLOOKUP(FACT_INCLUDES[[#This Row],[DW Version]], VERSIONS[], 5)</f>
        <v>220.08729750592235</v>
      </c>
      <c r="P798" s="4" t="str">
        <f>VLOOKUP(FACT_INCLUDES[[#This Row],[DW Version]], VERSIONS[], 6)</f>
        <v>Infinity Run</v>
      </c>
      <c r="Q798" s="4" t="str">
        <f>VLOOKUP(FACT_INCLUDES[[#This Row],[DW Version]], VERSIONS[], 7)</f>
        <v>Shoe</v>
      </c>
      <c r="R798" s="51">
        <f>FACT_INCLUDES[[#This Row],[Version Price]]*FACT_INCLUDES[[#This Row],[Quantity]]</f>
        <v>440.1745950118447</v>
      </c>
      <c r="S798" s="51">
        <f>FACT_INCLUDES[[#This Row],[Amount]]*(1-FACT_INCLUDES[[#This Row],[Order Discount]])</f>
        <v>440.1745950118447</v>
      </c>
      <c r="T798" s="51">
        <f t="shared" si="12"/>
        <v>523.67152243775342</v>
      </c>
      <c r="U798" s="57">
        <f>FACT_INCLUDES[[#This Row],[Income]]/FACT_INCLUDES[[#This Row],[Total Order Income]]</f>
        <v>0.84055476792547257</v>
      </c>
      <c r="V798" s="33">
        <f>IF(FACT_INCLUDES[[#This Row],[Order Gap]]&gt;10, 1, 0)/COUNTIFS(FACT_INCLUDES[Order ID], FACT_INCLUDES[[#This Row],[Order ID]])</f>
        <v>0</v>
      </c>
      <c r="W798" s="33">
        <f>IF(FACT_INCLUDES[[#This Row],[Order Type]]="Online", 1, 0)/COUNTIFS(FACT_INCLUDES[Order ID], FACT_INCLUDES[[#This Row],[Order ID]])</f>
        <v>0</v>
      </c>
      <c r="X798" s="52">
        <v>667.72840254301116</v>
      </c>
      <c r="Y798" s="52">
        <v>617.49963172030073</v>
      </c>
      <c r="Z798" s="64">
        <f>IF(FACT_INCLUDES[[#This Row],[Order Type]]="Online", 1, 0)*FACT_INCLUDES[[#This Row],[Income]]</f>
        <v>0</v>
      </c>
    </row>
    <row r="799" spans="1:26" x14ac:dyDescent="0.3">
      <c r="A799" s="4">
        <v>1641</v>
      </c>
      <c r="B799" s="4">
        <v>828</v>
      </c>
      <c r="C799" s="4">
        <v>967</v>
      </c>
      <c r="D799" s="58">
        <v>1</v>
      </c>
      <c r="E799" s="28">
        <f>VLOOKUP(FACT_INCLUDES[[#This Row],[Order ID]], ORDERS[], 2)</f>
        <v>40957.286947008375</v>
      </c>
      <c r="F799" s="28">
        <f>VLOOKUP(FACT_INCLUDES[[#This Row],[Order ID]], ORDERS[], 3)</f>
        <v>40957.286947008375</v>
      </c>
      <c r="G799" s="4" t="str">
        <f>VLOOKUP(FACT_INCLUDES[[#This Row],[Order ID]], ORDERS[], 4)</f>
        <v>In-Store</v>
      </c>
      <c r="H799" s="4" t="str">
        <f>VLOOKUP(FACT_INCLUDES[[#This Row],[Order ID]], ORDERS[], 5)</f>
        <v>JBW5012@gmail.com</v>
      </c>
      <c r="I799" s="4">
        <f>VLOOKUP(FACT_INCLUDES[[#This Row],[Order ID]], ORDERS[], 6)</f>
        <v>27</v>
      </c>
      <c r="J799" s="54">
        <f>VLOOKUP(FACT_INCLUDES[[#This Row],[Order ID]], ORDERS[], 7)</f>
        <v>0</v>
      </c>
      <c r="K799" s="33">
        <v>0</v>
      </c>
      <c r="L799" s="4">
        <f>VLOOKUP(FACT_INCLUDES[[#This Row],[DW Version]], VERSIONS[], 2)</f>
        <v>98</v>
      </c>
      <c r="M799" s="4">
        <f>VLOOKUP(FACT_INCLUDES[[#This Row],[DW Version]], VERSIONS[], 3)</f>
        <v>8.5</v>
      </c>
      <c r="N799" s="4" t="str">
        <f>VLOOKUP(FACT_INCLUDES[[#This Row],[DW Version]], VERSIONS[], 4)</f>
        <v>black</v>
      </c>
      <c r="O799" s="51">
        <f>VLOOKUP(FACT_INCLUDES[[#This Row],[DW Version]], VERSIONS[], 5)</f>
        <v>83.496927425908737</v>
      </c>
      <c r="P799" s="4" t="str">
        <f>VLOOKUP(FACT_INCLUDES[[#This Row],[DW Version]], VERSIONS[], 6)</f>
        <v>Zoom Rival Fly</v>
      </c>
      <c r="Q799" s="4" t="str">
        <f>VLOOKUP(FACT_INCLUDES[[#This Row],[DW Version]], VERSIONS[], 7)</f>
        <v>Shoe</v>
      </c>
      <c r="R799" s="51">
        <f>FACT_INCLUDES[[#This Row],[Version Price]]*FACT_INCLUDES[[#This Row],[Quantity]]</f>
        <v>83.496927425908737</v>
      </c>
      <c r="S799" s="51">
        <f>FACT_INCLUDES[[#This Row],[Amount]]*(1-FACT_INCLUDES[[#This Row],[Order Discount]])</f>
        <v>83.496927425908737</v>
      </c>
      <c r="T799" s="51">
        <f t="shared" si="12"/>
        <v>523.67152243775342</v>
      </c>
      <c r="U799" s="57">
        <f>FACT_INCLUDES[[#This Row],[Income]]/FACT_INCLUDES[[#This Row],[Total Order Income]]</f>
        <v>0.15944523207452752</v>
      </c>
      <c r="V799" s="33">
        <f>IF(FACT_INCLUDES[[#This Row],[Order Gap]]&gt;10, 1, 0)/COUNTIFS(FACT_INCLUDES[Order ID], FACT_INCLUDES[[#This Row],[Order ID]])</f>
        <v>0</v>
      </c>
      <c r="W799" s="33">
        <f>IF(FACT_INCLUDES[[#This Row],[Order Type]]="Online", 1, 0)/COUNTIFS(FACT_INCLUDES[Order ID], FACT_INCLUDES[[#This Row],[Order ID]])</f>
        <v>0</v>
      </c>
      <c r="X799" s="52">
        <v>667.72840254301116</v>
      </c>
      <c r="Y799" s="52">
        <v>617.49963172030073</v>
      </c>
      <c r="Z799" s="64">
        <f>IF(FACT_INCLUDES[[#This Row],[Order Type]]="Online", 1, 0)*FACT_INCLUDES[[#This Row],[Income]]</f>
        <v>0</v>
      </c>
    </row>
    <row r="800" spans="1:26" x14ac:dyDescent="0.3">
      <c r="A800" s="4">
        <v>1647</v>
      </c>
      <c r="B800" s="4">
        <v>832</v>
      </c>
      <c r="C800" s="4">
        <v>676</v>
      </c>
      <c r="D800" s="58">
        <v>4</v>
      </c>
      <c r="E800" s="28">
        <f>VLOOKUP(FACT_INCLUDES[[#This Row],[Order ID]], ORDERS[], 2)</f>
        <v>41195.815255267335</v>
      </c>
      <c r="F800" s="28">
        <f>VLOOKUP(FACT_INCLUDES[[#This Row],[Order ID]], ORDERS[], 3)</f>
        <v>41195.815255267335</v>
      </c>
      <c r="G800" s="4" t="str">
        <f>VLOOKUP(FACT_INCLUDES[[#This Row],[Order ID]], ORDERS[], 4)</f>
        <v>In-Store</v>
      </c>
      <c r="H800" s="4" t="str">
        <f>VLOOKUP(FACT_INCLUDES[[#This Row],[Order ID]], ORDERS[], 5)</f>
        <v>TMS6860@gmail.com</v>
      </c>
      <c r="I800" s="4">
        <f>VLOOKUP(FACT_INCLUDES[[#This Row],[Order ID]], ORDERS[], 6)</f>
        <v>1</v>
      </c>
      <c r="J800" s="54">
        <f>VLOOKUP(FACT_INCLUDES[[#This Row],[Order ID]], ORDERS[], 7)</f>
        <v>0</v>
      </c>
      <c r="K800" s="33">
        <v>0</v>
      </c>
      <c r="L800" s="4">
        <f>VLOOKUP(FACT_INCLUDES[[#This Row],[DW Version]], VERSIONS[], 2)</f>
        <v>68</v>
      </c>
      <c r="M800" s="4">
        <f>VLOOKUP(FACT_INCLUDES[[#This Row],[DW Version]], VERSIONS[], 3)</f>
        <v>9</v>
      </c>
      <c r="N800" s="4" t="str">
        <f>VLOOKUP(FACT_INCLUDES[[#This Row],[DW Version]], VERSIONS[], 4)</f>
        <v>white</v>
      </c>
      <c r="O800" s="51">
        <f>VLOOKUP(FACT_INCLUDES[[#This Row],[DW Version]], VERSIONS[], 5)</f>
        <v>93.509943022628676</v>
      </c>
      <c r="P800" s="4" t="str">
        <f>VLOOKUP(FACT_INCLUDES[[#This Row],[DW Version]], VERSIONS[], 6)</f>
        <v>React Miler</v>
      </c>
      <c r="Q800" s="4" t="str">
        <f>VLOOKUP(FACT_INCLUDES[[#This Row],[DW Version]], VERSIONS[], 7)</f>
        <v>Shoe</v>
      </c>
      <c r="R800" s="51">
        <f>FACT_INCLUDES[[#This Row],[Version Price]]*FACT_INCLUDES[[#This Row],[Quantity]]</f>
        <v>374.0397720905147</v>
      </c>
      <c r="S800" s="51">
        <f>FACT_INCLUDES[[#This Row],[Amount]]*(1-FACT_INCLUDES[[#This Row],[Order Discount]])</f>
        <v>374.0397720905147</v>
      </c>
      <c r="T800" s="51">
        <f t="shared" si="12"/>
        <v>1466.4762380954517</v>
      </c>
      <c r="U800" s="57">
        <f>FACT_INCLUDES[[#This Row],[Income]]/FACT_INCLUDES[[#This Row],[Total Order Income]]</f>
        <v>0.25506023375891124</v>
      </c>
      <c r="V800" s="33">
        <f>IF(FACT_INCLUDES[[#This Row],[Order Gap]]&gt;10, 1, 0)/COUNTIFS(FACT_INCLUDES[Order ID], FACT_INCLUDES[[#This Row],[Order ID]])</f>
        <v>0</v>
      </c>
      <c r="W800" s="33">
        <f>IF(FACT_INCLUDES[[#This Row],[Order Type]]="Online", 1, 0)/COUNTIFS(FACT_INCLUDES[Order ID], FACT_INCLUDES[[#This Row],[Order ID]])</f>
        <v>0</v>
      </c>
      <c r="X800" s="52">
        <v>667.72840254301116</v>
      </c>
      <c r="Y800" s="52">
        <v>617.49963172030073</v>
      </c>
      <c r="Z800" s="64">
        <f>IF(FACT_INCLUDES[[#This Row],[Order Type]]="Online", 1, 0)*FACT_INCLUDES[[#This Row],[Income]]</f>
        <v>0</v>
      </c>
    </row>
    <row r="801" spans="1:26" x14ac:dyDescent="0.3">
      <c r="A801" s="4">
        <v>1648</v>
      </c>
      <c r="B801" s="4">
        <v>832</v>
      </c>
      <c r="C801" s="4">
        <v>817</v>
      </c>
      <c r="D801" s="58">
        <v>5</v>
      </c>
      <c r="E801" s="28">
        <f>VLOOKUP(FACT_INCLUDES[[#This Row],[Order ID]], ORDERS[], 2)</f>
        <v>41195.815255267335</v>
      </c>
      <c r="F801" s="28">
        <f>VLOOKUP(FACT_INCLUDES[[#This Row],[Order ID]], ORDERS[], 3)</f>
        <v>41195.815255267335</v>
      </c>
      <c r="G801" s="4" t="str">
        <f>VLOOKUP(FACT_INCLUDES[[#This Row],[Order ID]], ORDERS[], 4)</f>
        <v>In-Store</v>
      </c>
      <c r="H801" s="4" t="str">
        <f>VLOOKUP(FACT_INCLUDES[[#This Row],[Order ID]], ORDERS[], 5)</f>
        <v>TMS6860@gmail.com</v>
      </c>
      <c r="I801" s="4">
        <f>VLOOKUP(FACT_INCLUDES[[#This Row],[Order ID]], ORDERS[], 6)</f>
        <v>1</v>
      </c>
      <c r="J801" s="54">
        <f>VLOOKUP(FACT_INCLUDES[[#This Row],[Order ID]], ORDERS[], 7)</f>
        <v>0</v>
      </c>
      <c r="K801" s="33">
        <v>0</v>
      </c>
      <c r="L801" s="4">
        <f>VLOOKUP(FACT_INCLUDES[[#This Row],[DW Version]], VERSIONS[], 2)</f>
        <v>83</v>
      </c>
      <c r="M801" s="4">
        <f>VLOOKUP(FACT_INCLUDES[[#This Row],[DW Version]], VERSIONS[], 3)</f>
        <v>6.5</v>
      </c>
      <c r="N801" s="4" t="str">
        <f>VLOOKUP(FACT_INCLUDES[[#This Row],[DW Version]], VERSIONS[], 4)</f>
        <v>white</v>
      </c>
      <c r="O801" s="51">
        <f>VLOOKUP(FACT_INCLUDES[[#This Row],[DW Version]], VERSIONS[], 5)</f>
        <v>218.48729320098741</v>
      </c>
      <c r="P801" s="4" t="str">
        <f>VLOOKUP(FACT_INCLUDES[[#This Row],[DW Version]], VERSIONS[], 6)</f>
        <v>Dri-FIT Academy Pants</v>
      </c>
      <c r="Q801" s="4" t="str">
        <f>VLOOKUP(FACT_INCLUDES[[#This Row],[DW Version]], VERSIONS[], 7)</f>
        <v>Apparel</v>
      </c>
      <c r="R801" s="51">
        <f>FACT_INCLUDES[[#This Row],[Version Price]]*FACT_INCLUDES[[#This Row],[Quantity]]</f>
        <v>1092.4364660049371</v>
      </c>
      <c r="S801" s="51">
        <f>FACT_INCLUDES[[#This Row],[Amount]]*(1-FACT_INCLUDES[[#This Row],[Order Discount]])</f>
        <v>1092.4364660049371</v>
      </c>
      <c r="T801" s="51">
        <f t="shared" si="12"/>
        <v>1466.4762380954517</v>
      </c>
      <c r="U801" s="57">
        <f>FACT_INCLUDES[[#This Row],[Income]]/FACT_INCLUDES[[#This Row],[Total Order Income]]</f>
        <v>0.74493976624108882</v>
      </c>
      <c r="V801" s="33">
        <f>IF(FACT_INCLUDES[[#This Row],[Order Gap]]&gt;10, 1, 0)/COUNTIFS(FACT_INCLUDES[Order ID], FACT_INCLUDES[[#This Row],[Order ID]])</f>
        <v>0</v>
      </c>
      <c r="W801" s="33">
        <f>IF(FACT_INCLUDES[[#This Row],[Order Type]]="Online", 1, 0)/COUNTIFS(FACT_INCLUDES[Order ID], FACT_INCLUDES[[#This Row],[Order ID]])</f>
        <v>0</v>
      </c>
      <c r="X801" s="52">
        <v>667.72840254301116</v>
      </c>
      <c r="Y801" s="52">
        <v>617.49963172030073</v>
      </c>
      <c r="Z801" s="64">
        <f>IF(FACT_INCLUDES[[#This Row],[Order Type]]="Online", 1, 0)*FACT_INCLUDES[[#This Row],[Income]]</f>
        <v>0</v>
      </c>
    </row>
    <row r="802" spans="1:26" x14ac:dyDescent="0.3">
      <c r="A802" s="4">
        <v>1784</v>
      </c>
      <c r="B802" s="4">
        <v>899</v>
      </c>
      <c r="C802" s="4">
        <v>987</v>
      </c>
      <c r="D802" s="58">
        <v>5</v>
      </c>
      <c r="E802" s="28">
        <f>VLOOKUP(FACT_INCLUDES[[#This Row],[Order ID]], ORDERS[], 2)</f>
        <v>40953.263035682809</v>
      </c>
      <c r="F802" s="28">
        <f>VLOOKUP(FACT_INCLUDES[[#This Row],[Order ID]], ORDERS[], 3)</f>
        <v>40953.263035682809</v>
      </c>
      <c r="G802" s="4" t="str">
        <f>VLOOKUP(FACT_INCLUDES[[#This Row],[Order ID]], ORDERS[], 4)</f>
        <v>In-Store</v>
      </c>
      <c r="H802" s="4" t="str">
        <f>VLOOKUP(FACT_INCLUDES[[#This Row],[Order ID]], ORDERS[], 5)</f>
        <v>SZG2030@gmail.com</v>
      </c>
      <c r="I802" s="4">
        <f>VLOOKUP(FACT_INCLUDES[[#This Row],[Order ID]], ORDERS[], 6)</f>
        <v>1</v>
      </c>
      <c r="J802" s="54">
        <f>VLOOKUP(FACT_INCLUDES[[#This Row],[Order ID]], ORDERS[], 7)</f>
        <v>0</v>
      </c>
      <c r="K802" s="33">
        <v>0</v>
      </c>
      <c r="L802" s="4">
        <f>VLOOKUP(FACT_INCLUDES[[#This Row],[DW Version]], VERSIONS[], 2)</f>
        <v>100</v>
      </c>
      <c r="M802" s="4">
        <f>VLOOKUP(FACT_INCLUDES[[#This Row],[DW Version]], VERSIONS[], 3)</f>
        <v>7.5</v>
      </c>
      <c r="N802" s="4" t="str">
        <f>VLOOKUP(FACT_INCLUDES[[#This Row],[DW Version]], VERSIONS[], 4)</f>
        <v>black</v>
      </c>
      <c r="O802" s="51">
        <f>VLOOKUP(FACT_INCLUDES[[#This Row],[DW Version]], VERSIONS[], 5)</f>
        <v>295.49563939428197</v>
      </c>
      <c r="P802" s="4" t="str">
        <f>VLOOKUP(FACT_INCLUDES[[#This Row],[DW Version]], VERSIONS[], 6)</f>
        <v>Nike Kettlebell</v>
      </c>
      <c r="Q802" s="4" t="str">
        <f>VLOOKUP(FACT_INCLUDES[[#This Row],[DW Version]], VERSIONS[], 7)</f>
        <v>Sport Equipment</v>
      </c>
      <c r="R802" s="51">
        <f>FACT_INCLUDES[[#This Row],[Version Price]]*FACT_INCLUDES[[#This Row],[Quantity]]</f>
        <v>1477.4781969714099</v>
      </c>
      <c r="S802" s="51">
        <f>FACT_INCLUDES[[#This Row],[Amount]]*(1-FACT_INCLUDES[[#This Row],[Order Discount]])</f>
        <v>1477.4781969714099</v>
      </c>
      <c r="T802" s="51">
        <f t="shared" si="12"/>
        <v>1477.4781969714099</v>
      </c>
      <c r="U802" s="57">
        <f>FACT_INCLUDES[[#This Row],[Income]]/FACT_INCLUDES[[#This Row],[Total Order Income]]</f>
        <v>1</v>
      </c>
      <c r="V802" s="33">
        <f>IF(FACT_INCLUDES[[#This Row],[Order Gap]]&gt;10, 1, 0)/COUNTIFS(FACT_INCLUDES[Order ID], FACT_INCLUDES[[#This Row],[Order ID]])</f>
        <v>0</v>
      </c>
      <c r="W802" s="33">
        <f>IF(FACT_INCLUDES[[#This Row],[Order Type]]="Online", 1, 0)/COUNTIFS(FACT_INCLUDES[Order ID], FACT_INCLUDES[[#This Row],[Order ID]])</f>
        <v>0</v>
      </c>
      <c r="X802" s="52">
        <v>667.72840254301116</v>
      </c>
      <c r="Y802" s="52">
        <v>617.49963172030073</v>
      </c>
      <c r="Z802" s="64">
        <f>IF(FACT_INCLUDES[[#This Row],[Order Type]]="Online", 1, 0)*FACT_INCLUDES[[#This Row],[Income]]</f>
        <v>0</v>
      </c>
    </row>
    <row r="803" spans="1:26" x14ac:dyDescent="0.3">
      <c r="A803" s="4">
        <v>1806</v>
      </c>
      <c r="B803" s="4">
        <v>911</v>
      </c>
      <c r="C803" s="4">
        <v>464</v>
      </c>
      <c r="D803" s="58">
        <v>3</v>
      </c>
      <c r="E803" s="28">
        <f>VLOOKUP(FACT_INCLUDES[[#This Row],[Order ID]], ORDERS[], 2)</f>
        <v>41191.891762696112</v>
      </c>
      <c r="F803" s="28">
        <f>VLOOKUP(FACT_INCLUDES[[#This Row],[Order ID]], ORDERS[], 3)</f>
        <v>41191.891762696112</v>
      </c>
      <c r="G803" s="4" t="str">
        <f>VLOOKUP(FACT_INCLUDES[[#This Row],[Order ID]], ORDERS[], 4)</f>
        <v>In-Store</v>
      </c>
      <c r="H803" s="4" t="str">
        <f>VLOOKUP(FACT_INCLUDES[[#This Row],[Order ID]], ORDERS[], 5)</f>
        <v>PGE9324@gmail.com</v>
      </c>
      <c r="I803" s="4">
        <f>VLOOKUP(FACT_INCLUDES[[#This Row],[Order ID]], ORDERS[], 6)</f>
        <v>31</v>
      </c>
      <c r="J803" s="54">
        <f>VLOOKUP(FACT_INCLUDES[[#This Row],[Order ID]], ORDERS[], 7)</f>
        <v>0</v>
      </c>
      <c r="K803" s="33">
        <v>0</v>
      </c>
      <c r="L803" s="4">
        <f>VLOOKUP(FACT_INCLUDES[[#This Row],[DW Version]], VERSIONS[], 2)</f>
        <v>48</v>
      </c>
      <c r="M803" s="4">
        <f>VLOOKUP(FACT_INCLUDES[[#This Row],[DW Version]], VERSIONS[], 3)</f>
        <v>8.5</v>
      </c>
      <c r="N803" s="4" t="str">
        <f>VLOOKUP(FACT_INCLUDES[[#This Row],[DW Version]], VERSIONS[], 4)</f>
        <v>white</v>
      </c>
      <c r="O803" s="51">
        <f>VLOOKUP(FACT_INCLUDES[[#This Row],[DW Version]], VERSIONS[], 5)</f>
        <v>307.58248697113248</v>
      </c>
      <c r="P803" s="4" t="str">
        <f>VLOOKUP(FACT_INCLUDES[[#This Row],[DW Version]], VERSIONS[], 6)</f>
        <v>Miler Tank</v>
      </c>
      <c r="Q803" s="4" t="str">
        <f>VLOOKUP(FACT_INCLUDES[[#This Row],[DW Version]], VERSIONS[], 7)</f>
        <v>Apparel</v>
      </c>
      <c r="R803" s="51">
        <f>FACT_INCLUDES[[#This Row],[Version Price]]*FACT_INCLUDES[[#This Row],[Quantity]]</f>
        <v>922.74746091339739</v>
      </c>
      <c r="S803" s="51">
        <f>FACT_INCLUDES[[#This Row],[Amount]]*(1-FACT_INCLUDES[[#This Row],[Order Discount]])</f>
        <v>922.74746091339739</v>
      </c>
      <c r="T803" s="51">
        <f t="shared" si="12"/>
        <v>1800.5081200876252</v>
      </c>
      <c r="U803" s="57">
        <f>FACT_INCLUDES[[#This Row],[Income]]/FACT_INCLUDES[[#This Row],[Total Order Income]]</f>
        <v>0.51249280723515434</v>
      </c>
      <c r="V803" s="33">
        <f>IF(FACT_INCLUDES[[#This Row],[Order Gap]]&gt;10, 1, 0)/COUNTIFS(FACT_INCLUDES[Order ID], FACT_INCLUDES[[#This Row],[Order ID]])</f>
        <v>0</v>
      </c>
      <c r="W803" s="33">
        <f>IF(FACT_INCLUDES[[#This Row],[Order Type]]="Online", 1, 0)/COUNTIFS(FACT_INCLUDES[Order ID], FACT_INCLUDES[[#This Row],[Order ID]])</f>
        <v>0</v>
      </c>
      <c r="X803" s="52">
        <v>667.72840254301116</v>
      </c>
      <c r="Y803" s="52">
        <v>617.49963172030073</v>
      </c>
      <c r="Z803" s="64">
        <f>IF(FACT_INCLUDES[[#This Row],[Order Type]]="Online", 1, 0)*FACT_INCLUDES[[#This Row],[Income]]</f>
        <v>0</v>
      </c>
    </row>
    <row r="804" spans="1:26" x14ac:dyDescent="0.3">
      <c r="A804" s="4">
        <v>1807</v>
      </c>
      <c r="B804" s="4">
        <v>911</v>
      </c>
      <c r="C804" s="4">
        <v>903</v>
      </c>
      <c r="D804" s="58">
        <v>5</v>
      </c>
      <c r="E804" s="28">
        <f>VLOOKUP(FACT_INCLUDES[[#This Row],[Order ID]], ORDERS[], 2)</f>
        <v>41191.891762696112</v>
      </c>
      <c r="F804" s="28">
        <f>VLOOKUP(FACT_INCLUDES[[#This Row],[Order ID]], ORDERS[], 3)</f>
        <v>41191.891762696112</v>
      </c>
      <c r="G804" s="4" t="str">
        <f>VLOOKUP(FACT_INCLUDES[[#This Row],[Order ID]], ORDERS[], 4)</f>
        <v>In-Store</v>
      </c>
      <c r="H804" s="4" t="str">
        <f>VLOOKUP(FACT_INCLUDES[[#This Row],[Order ID]], ORDERS[], 5)</f>
        <v>PGE9324@gmail.com</v>
      </c>
      <c r="I804" s="4">
        <f>VLOOKUP(FACT_INCLUDES[[#This Row],[Order ID]], ORDERS[], 6)</f>
        <v>31</v>
      </c>
      <c r="J804" s="54">
        <f>VLOOKUP(FACT_INCLUDES[[#This Row],[Order ID]], ORDERS[], 7)</f>
        <v>0</v>
      </c>
      <c r="K804" s="33">
        <v>0</v>
      </c>
      <c r="L804" s="4">
        <f>VLOOKUP(FACT_INCLUDES[[#This Row],[DW Version]], VERSIONS[], 2)</f>
        <v>92</v>
      </c>
      <c r="M804" s="4">
        <f>VLOOKUP(FACT_INCLUDES[[#This Row],[DW Version]], VERSIONS[], 3)</f>
        <v>10.5</v>
      </c>
      <c r="N804" s="4" t="str">
        <f>VLOOKUP(FACT_INCLUDES[[#This Row],[DW Version]], VERSIONS[], 4)</f>
        <v>black</v>
      </c>
      <c r="O804" s="51">
        <f>VLOOKUP(FACT_INCLUDES[[#This Row],[DW Version]], VERSIONS[], 5)</f>
        <v>175.55213183484554</v>
      </c>
      <c r="P804" s="4" t="str">
        <f>VLOOKUP(FACT_INCLUDES[[#This Row],[DW Version]], VERSIONS[], 6)</f>
        <v>Nike Cap</v>
      </c>
      <c r="Q804" s="4" t="str">
        <f>VLOOKUP(FACT_INCLUDES[[#This Row],[DW Version]], VERSIONS[], 7)</f>
        <v>Accessories</v>
      </c>
      <c r="R804" s="51">
        <f>FACT_INCLUDES[[#This Row],[Version Price]]*FACT_INCLUDES[[#This Row],[Quantity]]</f>
        <v>877.76065917422773</v>
      </c>
      <c r="S804" s="51">
        <f>FACT_INCLUDES[[#This Row],[Amount]]*(1-FACT_INCLUDES[[#This Row],[Order Discount]])</f>
        <v>877.76065917422773</v>
      </c>
      <c r="T804" s="51">
        <f t="shared" si="12"/>
        <v>1800.5081200876252</v>
      </c>
      <c r="U804" s="57">
        <f>FACT_INCLUDES[[#This Row],[Income]]/FACT_INCLUDES[[#This Row],[Total Order Income]]</f>
        <v>0.48750719276484561</v>
      </c>
      <c r="V804" s="33">
        <f>IF(FACT_INCLUDES[[#This Row],[Order Gap]]&gt;10, 1, 0)/COUNTIFS(FACT_INCLUDES[Order ID], FACT_INCLUDES[[#This Row],[Order ID]])</f>
        <v>0</v>
      </c>
      <c r="W804" s="33">
        <f>IF(FACT_INCLUDES[[#This Row],[Order Type]]="Online", 1, 0)/COUNTIFS(FACT_INCLUDES[Order ID], FACT_INCLUDES[[#This Row],[Order ID]])</f>
        <v>0</v>
      </c>
      <c r="X804" s="52">
        <v>667.72840254301116</v>
      </c>
      <c r="Y804" s="52">
        <v>617.49963172030073</v>
      </c>
      <c r="Z804" s="64">
        <f>IF(FACT_INCLUDES[[#This Row],[Order Type]]="Online", 1, 0)*FACT_INCLUDES[[#This Row],[Income]]</f>
        <v>0</v>
      </c>
    </row>
    <row r="805" spans="1:26" x14ac:dyDescent="0.3">
      <c r="A805" s="4">
        <v>1864</v>
      </c>
      <c r="B805" s="4">
        <v>935</v>
      </c>
      <c r="C805" s="4">
        <v>885</v>
      </c>
      <c r="D805" s="58">
        <v>5</v>
      </c>
      <c r="E805" s="28">
        <f>VLOOKUP(FACT_INCLUDES[[#This Row],[Order ID]], ORDERS[], 2)</f>
        <v>41210.029314429943</v>
      </c>
      <c r="F805" s="28">
        <f>VLOOKUP(FACT_INCLUDES[[#This Row],[Order ID]], ORDERS[], 3)</f>
        <v>41223.029314429943</v>
      </c>
      <c r="G805" s="4" t="str">
        <f>VLOOKUP(FACT_INCLUDES[[#This Row],[Order ID]], ORDERS[], 4)</f>
        <v>Online</v>
      </c>
      <c r="H805" s="4" t="str">
        <f>VLOOKUP(FACT_INCLUDES[[#This Row],[Order ID]], ORDERS[], 5)</f>
        <v>DGH7024@gmail.com</v>
      </c>
      <c r="I805" s="4">
        <f>VLOOKUP(FACT_INCLUDES[[#This Row],[Order ID]], ORDERS[], 6)</f>
        <v>0</v>
      </c>
      <c r="J805" s="54">
        <f>VLOOKUP(FACT_INCLUDES[[#This Row],[Order ID]], ORDERS[], 7)</f>
        <v>0</v>
      </c>
      <c r="K805" s="33">
        <v>13</v>
      </c>
      <c r="L805" s="4">
        <f>VLOOKUP(FACT_INCLUDES[[#This Row],[DW Version]], VERSIONS[], 2)</f>
        <v>90</v>
      </c>
      <c r="M805" s="4">
        <f>VLOOKUP(FACT_INCLUDES[[#This Row],[DW Version]], VERSIONS[], 3)</f>
        <v>10</v>
      </c>
      <c r="N805" s="4" t="str">
        <f>VLOOKUP(FACT_INCLUDES[[#This Row],[DW Version]], VERSIONS[], 4)</f>
        <v>white</v>
      </c>
      <c r="O805" s="51">
        <f>VLOOKUP(FACT_INCLUDES[[#This Row],[DW Version]], VERSIONS[], 5)</f>
        <v>163.27968338330581</v>
      </c>
      <c r="P805" s="4" t="str">
        <f>VLOOKUP(FACT_INCLUDES[[#This Row],[DW Version]], VERSIONS[], 6)</f>
        <v>Air Zoom Terra Kiger 6</v>
      </c>
      <c r="Q805" s="4" t="str">
        <f>VLOOKUP(FACT_INCLUDES[[#This Row],[DW Version]], VERSIONS[], 7)</f>
        <v>Shoe</v>
      </c>
      <c r="R805" s="51">
        <f>FACT_INCLUDES[[#This Row],[Version Price]]*FACT_INCLUDES[[#This Row],[Quantity]]</f>
        <v>816.39841691652907</v>
      </c>
      <c r="S805" s="51">
        <f>FACT_INCLUDES[[#This Row],[Amount]]*(1-FACT_INCLUDES[[#This Row],[Order Discount]])</f>
        <v>816.39841691652907</v>
      </c>
      <c r="T805" s="51">
        <f t="shared" si="12"/>
        <v>816.39841691652907</v>
      </c>
      <c r="U805" s="57">
        <f>FACT_INCLUDES[[#This Row],[Income]]/FACT_INCLUDES[[#This Row],[Total Order Income]]</f>
        <v>1</v>
      </c>
      <c r="V805" s="33">
        <f>IF(FACT_INCLUDES[[#This Row],[Order Gap]]&gt;10, 1, 0)/COUNTIFS(FACT_INCLUDES[Order ID], FACT_INCLUDES[[#This Row],[Order ID]])</f>
        <v>1</v>
      </c>
      <c r="W805" s="33">
        <f>IF(FACT_INCLUDES[[#This Row],[Order Type]]="Online", 1, 0)/COUNTIFS(FACT_INCLUDES[Order ID], FACT_INCLUDES[[#This Row],[Order ID]])</f>
        <v>1</v>
      </c>
      <c r="X805" s="52">
        <v>667.72840254301116</v>
      </c>
      <c r="Y805" s="52">
        <v>617.49963172030073</v>
      </c>
      <c r="Z805" s="64">
        <f>IF(FACT_INCLUDES[[#This Row],[Order Type]]="Online", 1, 0)*FACT_INCLUDES[[#This Row],[Income]]</f>
        <v>816.39841691652907</v>
      </c>
    </row>
    <row r="806" spans="1:26" x14ac:dyDescent="0.3">
      <c r="A806" s="4">
        <v>1887</v>
      </c>
      <c r="B806" s="4">
        <v>947</v>
      </c>
      <c r="C806" s="4">
        <v>896</v>
      </c>
      <c r="D806" s="58">
        <v>1</v>
      </c>
      <c r="E806" s="28">
        <f>VLOOKUP(FACT_INCLUDES[[#This Row],[Order ID]], ORDERS[], 2)</f>
        <v>41197.252135054077</v>
      </c>
      <c r="F806" s="28">
        <f>VLOOKUP(FACT_INCLUDES[[#This Row],[Order ID]], ORDERS[], 3)</f>
        <v>41209.252135054077</v>
      </c>
      <c r="G806" s="4" t="str">
        <f>VLOOKUP(FACT_INCLUDES[[#This Row],[Order ID]], ORDERS[], 4)</f>
        <v>Online</v>
      </c>
      <c r="H806" s="4" t="str">
        <f>VLOOKUP(FACT_INCLUDES[[#This Row],[Order ID]], ORDERS[], 5)</f>
        <v>KDJ3747@gmail.com</v>
      </c>
      <c r="I806" s="4">
        <f>VLOOKUP(FACT_INCLUDES[[#This Row],[Order ID]], ORDERS[], 6)</f>
        <v>0</v>
      </c>
      <c r="J806" s="54">
        <f>VLOOKUP(FACT_INCLUDES[[#This Row],[Order ID]], ORDERS[], 7)</f>
        <v>0</v>
      </c>
      <c r="K806" s="33">
        <v>12</v>
      </c>
      <c r="L806" s="4">
        <f>VLOOKUP(FACT_INCLUDES[[#This Row],[DW Version]], VERSIONS[], 2)</f>
        <v>91</v>
      </c>
      <c r="M806" s="4">
        <f>VLOOKUP(FACT_INCLUDES[[#This Row],[DW Version]], VERSIONS[], 3)</f>
        <v>11.5</v>
      </c>
      <c r="N806" s="4" t="str">
        <f>VLOOKUP(FACT_INCLUDES[[#This Row],[DW Version]], VERSIONS[], 4)</f>
        <v>yellow</v>
      </c>
      <c r="O806" s="51">
        <f>VLOOKUP(FACT_INCLUDES[[#This Row],[DW Version]], VERSIONS[], 5)</f>
        <v>246.62526543455687</v>
      </c>
      <c r="P806" s="4" t="str">
        <f>VLOOKUP(FACT_INCLUDES[[#This Row],[DW Version]], VERSIONS[], 6)</f>
        <v>Alphafly NEXT%</v>
      </c>
      <c r="Q806" s="4" t="str">
        <f>VLOOKUP(FACT_INCLUDES[[#This Row],[DW Version]], VERSIONS[], 7)</f>
        <v>Shoe</v>
      </c>
      <c r="R806" s="51">
        <f>FACT_INCLUDES[[#This Row],[Version Price]]*FACT_INCLUDES[[#This Row],[Quantity]]</f>
        <v>246.62526543455687</v>
      </c>
      <c r="S806" s="51">
        <f>FACT_INCLUDES[[#This Row],[Amount]]*(1-FACT_INCLUDES[[#This Row],[Order Discount]])</f>
        <v>246.62526543455687</v>
      </c>
      <c r="T806" s="51">
        <f t="shared" si="12"/>
        <v>246.62526543455687</v>
      </c>
      <c r="U806" s="57">
        <f>FACT_INCLUDES[[#This Row],[Income]]/FACT_INCLUDES[[#This Row],[Total Order Income]]</f>
        <v>1</v>
      </c>
      <c r="V806" s="33">
        <f>IF(FACT_INCLUDES[[#This Row],[Order Gap]]&gt;10, 1, 0)/COUNTIFS(FACT_INCLUDES[Order ID], FACT_INCLUDES[[#This Row],[Order ID]])</f>
        <v>1</v>
      </c>
      <c r="W806" s="33">
        <f>IF(FACT_INCLUDES[[#This Row],[Order Type]]="Online", 1, 0)/COUNTIFS(FACT_INCLUDES[Order ID], FACT_INCLUDES[[#This Row],[Order ID]])</f>
        <v>1</v>
      </c>
      <c r="X806" s="52">
        <v>667.72840254301116</v>
      </c>
      <c r="Y806" s="52">
        <v>617.49963172030073</v>
      </c>
      <c r="Z806" s="64">
        <f>IF(FACT_INCLUDES[[#This Row],[Order Type]]="Online", 1, 0)*FACT_INCLUDES[[#This Row],[Income]]</f>
        <v>246.62526543455687</v>
      </c>
    </row>
    <row r="807" spans="1:26" x14ac:dyDescent="0.3">
      <c r="A807" s="4">
        <v>1949</v>
      </c>
      <c r="B807" s="4">
        <v>978</v>
      </c>
      <c r="C807" s="4">
        <v>684</v>
      </c>
      <c r="D807" s="58">
        <v>4</v>
      </c>
      <c r="E807" s="28">
        <f>VLOOKUP(FACT_INCLUDES[[#This Row],[Order ID]], ORDERS[], 2)</f>
        <v>41143.814343323618</v>
      </c>
      <c r="F807" s="28">
        <f>VLOOKUP(FACT_INCLUDES[[#This Row],[Order ID]], ORDERS[], 3)</f>
        <v>41143.814343323618</v>
      </c>
      <c r="G807" s="4" t="str">
        <f>VLOOKUP(FACT_INCLUDES[[#This Row],[Order ID]], ORDERS[], 4)</f>
        <v>In-Store</v>
      </c>
      <c r="H807" s="4" t="str">
        <f>VLOOKUP(FACT_INCLUDES[[#This Row],[Order ID]], ORDERS[], 5)</f>
        <v>OOW8006@gmail.com</v>
      </c>
      <c r="I807" s="4">
        <f>VLOOKUP(FACT_INCLUDES[[#This Row],[Order ID]], ORDERS[], 6)</f>
        <v>50</v>
      </c>
      <c r="J807" s="54">
        <f>VLOOKUP(FACT_INCLUDES[[#This Row],[Order ID]], ORDERS[], 7)</f>
        <v>0</v>
      </c>
      <c r="K807" s="33">
        <v>0</v>
      </c>
      <c r="L807" s="4">
        <f>VLOOKUP(FACT_INCLUDES[[#This Row],[DW Version]], VERSIONS[], 2)</f>
        <v>69</v>
      </c>
      <c r="M807" s="4">
        <f>VLOOKUP(FACT_INCLUDES[[#This Row],[DW Version]], VERSIONS[], 3)</f>
        <v>6.5</v>
      </c>
      <c r="N807" s="4" t="str">
        <f>VLOOKUP(FACT_INCLUDES[[#This Row],[DW Version]], VERSIONS[], 4)</f>
        <v>white</v>
      </c>
      <c r="O807" s="51">
        <f>VLOOKUP(FACT_INCLUDES[[#This Row],[DW Version]], VERSIONS[], 5)</f>
        <v>44.389002397073391</v>
      </c>
      <c r="P807" s="4" t="str">
        <f>VLOOKUP(FACT_INCLUDES[[#This Row],[DW Version]], VERSIONS[], 6)</f>
        <v>Mercurial Vapor</v>
      </c>
      <c r="Q807" s="4" t="str">
        <f>VLOOKUP(FACT_INCLUDES[[#This Row],[DW Version]], VERSIONS[], 7)</f>
        <v>Shoe</v>
      </c>
      <c r="R807" s="51">
        <f>FACT_INCLUDES[[#This Row],[Version Price]]*FACT_INCLUDES[[#This Row],[Quantity]]</f>
        <v>177.55600958829356</v>
      </c>
      <c r="S807" s="51">
        <f>FACT_INCLUDES[[#This Row],[Amount]]*(1-FACT_INCLUDES[[#This Row],[Order Discount]])</f>
        <v>177.55600958829356</v>
      </c>
      <c r="T807" s="51">
        <f t="shared" si="12"/>
        <v>177.55600958829356</v>
      </c>
      <c r="U807" s="57">
        <f>FACT_INCLUDES[[#This Row],[Income]]/FACT_INCLUDES[[#This Row],[Total Order Income]]</f>
        <v>1</v>
      </c>
      <c r="V807" s="33">
        <f>IF(FACT_INCLUDES[[#This Row],[Order Gap]]&gt;10, 1, 0)/COUNTIFS(FACT_INCLUDES[Order ID], FACT_INCLUDES[[#This Row],[Order ID]])</f>
        <v>0</v>
      </c>
      <c r="W807" s="33">
        <f>IF(FACT_INCLUDES[[#This Row],[Order Type]]="Online", 1, 0)/COUNTIFS(FACT_INCLUDES[Order ID], FACT_INCLUDES[[#This Row],[Order ID]])</f>
        <v>0</v>
      </c>
      <c r="X807" s="52">
        <v>667.72840254301116</v>
      </c>
      <c r="Y807" s="52">
        <v>617.49963172030073</v>
      </c>
      <c r="Z807" s="64">
        <f>IF(FACT_INCLUDES[[#This Row],[Order Type]]="Online", 1, 0)*FACT_INCLUDES[[#This Row],[Income]]</f>
        <v>0</v>
      </c>
    </row>
    <row r="808" spans="1:26" x14ac:dyDescent="0.3">
      <c r="A808" s="4">
        <v>1965</v>
      </c>
      <c r="B808" s="4">
        <v>986</v>
      </c>
      <c r="C808" s="4">
        <v>679</v>
      </c>
      <c r="D808" s="58">
        <v>5</v>
      </c>
      <c r="E808" s="28">
        <f>VLOOKUP(FACT_INCLUDES[[#This Row],[Order ID]], ORDERS[], 2)</f>
        <v>41142.515907643756</v>
      </c>
      <c r="F808" s="28">
        <f>VLOOKUP(FACT_INCLUDES[[#This Row],[Order ID]], ORDERS[], 3)</f>
        <v>41150.515907643756</v>
      </c>
      <c r="G808" s="4" t="str">
        <f>VLOOKUP(FACT_INCLUDES[[#This Row],[Order ID]], ORDERS[], 4)</f>
        <v>Online</v>
      </c>
      <c r="H808" s="4" t="str">
        <f>VLOOKUP(FACT_INCLUDES[[#This Row],[Order ID]], ORDERS[], 5)</f>
        <v>OIQ4624@gmail.com</v>
      </c>
      <c r="I808" s="4">
        <f>VLOOKUP(FACT_INCLUDES[[#This Row],[Order ID]], ORDERS[], 6)</f>
        <v>0</v>
      </c>
      <c r="J808" s="54">
        <f>VLOOKUP(FACT_INCLUDES[[#This Row],[Order ID]], ORDERS[], 7)</f>
        <v>0</v>
      </c>
      <c r="K808" s="33">
        <v>8</v>
      </c>
      <c r="L808" s="4">
        <f>VLOOKUP(FACT_INCLUDES[[#This Row],[DW Version]], VERSIONS[], 2)</f>
        <v>68</v>
      </c>
      <c r="M808" s="4">
        <f>VLOOKUP(FACT_INCLUDES[[#This Row],[DW Version]], VERSIONS[], 3)</f>
        <v>12.5</v>
      </c>
      <c r="N808" s="4" t="str">
        <f>VLOOKUP(FACT_INCLUDES[[#This Row],[DW Version]], VERSIONS[], 4)</f>
        <v>dark purple</v>
      </c>
      <c r="O808" s="51">
        <f>VLOOKUP(FACT_INCLUDES[[#This Row],[DW Version]], VERSIONS[], 5)</f>
        <v>320.58234986658442</v>
      </c>
      <c r="P808" s="4" t="str">
        <f>VLOOKUP(FACT_INCLUDES[[#This Row],[DW Version]], VERSIONS[], 6)</f>
        <v>React Miler</v>
      </c>
      <c r="Q808" s="4" t="str">
        <f>VLOOKUP(FACT_INCLUDES[[#This Row],[DW Version]], VERSIONS[], 7)</f>
        <v>Shoe</v>
      </c>
      <c r="R808" s="51">
        <f>FACT_INCLUDES[[#This Row],[Version Price]]*FACT_INCLUDES[[#This Row],[Quantity]]</f>
        <v>1602.9117493329222</v>
      </c>
      <c r="S808" s="51">
        <f>FACT_INCLUDES[[#This Row],[Amount]]*(1-FACT_INCLUDES[[#This Row],[Order Discount]])</f>
        <v>1602.9117493329222</v>
      </c>
      <c r="T808" s="51">
        <f t="shared" si="12"/>
        <v>1602.9117493329222</v>
      </c>
      <c r="U808" s="57">
        <f>FACT_INCLUDES[[#This Row],[Income]]/FACT_INCLUDES[[#This Row],[Total Order Income]]</f>
        <v>1</v>
      </c>
      <c r="V808" s="33">
        <f>IF(FACT_INCLUDES[[#This Row],[Order Gap]]&gt;10, 1, 0)/COUNTIFS(FACT_INCLUDES[Order ID], FACT_INCLUDES[[#This Row],[Order ID]])</f>
        <v>0</v>
      </c>
      <c r="W808" s="33">
        <f>IF(FACT_INCLUDES[[#This Row],[Order Type]]="Online", 1, 0)/COUNTIFS(FACT_INCLUDES[Order ID], FACT_INCLUDES[[#This Row],[Order ID]])</f>
        <v>1</v>
      </c>
      <c r="X808" s="52">
        <v>667.72840254301116</v>
      </c>
      <c r="Y808" s="52">
        <v>617.49963172030073</v>
      </c>
      <c r="Z808" s="64">
        <f>IF(FACT_INCLUDES[[#This Row],[Order Type]]="Online", 1, 0)*FACT_INCLUDES[[#This Row],[Income]]</f>
        <v>1602.9117493329222</v>
      </c>
    </row>
    <row r="809" spans="1:26" x14ac:dyDescent="0.3">
      <c r="A809" s="4">
        <v>1997</v>
      </c>
      <c r="B809" s="4">
        <v>1002</v>
      </c>
      <c r="C809" s="4">
        <v>917</v>
      </c>
      <c r="D809" s="58">
        <v>4</v>
      </c>
      <c r="E809" s="28">
        <f>VLOOKUP(FACT_INCLUDES[[#This Row],[Order ID]], ORDERS[], 2)</f>
        <v>41025.662639886257</v>
      </c>
      <c r="F809" s="28">
        <f>VLOOKUP(FACT_INCLUDES[[#This Row],[Order ID]], ORDERS[], 3)</f>
        <v>41025.662639886257</v>
      </c>
      <c r="G809" s="4" t="str">
        <f>VLOOKUP(FACT_INCLUDES[[#This Row],[Order ID]], ORDERS[], 4)</f>
        <v>In-Store</v>
      </c>
      <c r="H809" s="4" t="str">
        <f>VLOOKUP(FACT_INCLUDES[[#This Row],[Order ID]], ORDERS[], 5)</f>
        <v>RWQ7529@gmail.com</v>
      </c>
      <c r="I809" s="4">
        <f>VLOOKUP(FACT_INCLUDES[[#This Row],[Order ID]], ORDERS[], 6)</f>
        <v>14</v>
      </c>
      <c r="J809" s="54">
        <f>VLOOKUP(FACT_INCLUDES[[#This Row],[Order ID]], ORDERS[], 7)</f>
        <v>0</v>
      </c>
      <c r="K809" s="33">
        <v>0</v>
      </c>
      <c r="L809" s="4">
        <f>VLOOKUP(FACT_INCLUDES[[#This Row],[DW Version]], VERSIONS[], 2)</f>
        <v>93</v>
      </c>
      <c r="M809" s="4">
        <f>VLOOKUP(FACT_INCLUDES[[#This Row],[DW Version]], VERSIONS[], 3)</f>
        <v>9.5</v>
      </c>
      <c r="N809" s="4" t="str">
        <f>VLOOKUP(FACT_INCLUDES[[#This Row],[DW Version]], VERSIONS[], 4)</f>
        <v>white</v>
      </c>
      <c r="O809" s="51">
        <f>VLOOKUP(FACT_INCLUDES[[#This Row],[DW Version]], VERSIONS[], 5)</f>
        <v>356.40581793793655</v>
      </c>
      <c r="P809" s="4" t="str">
        <f>VLOOKUP(FACT_INCLUDES[[#This Row],[DW Version]], VERSIONS[], 6)</f>
        <v>Therma Training Top</v>
      </c>
      <c r="Q809" s="4" t="str">
        <f>VLOOKUP(FACT_INCLUDES[[#This Row],[DW Version]], VERSIONS[], 7)</f>
        <v>Apparel</v>
      </c>
      <c r="R809" s="51">
        <f>FACT_INCLUDES[[#This Row],[Version Price]]*FACT_INCLUDES[[#This Row],[Quantity]]</f>
        <v>1425.6232717517462</v>
      </c>
      <c r="S809" s="51">
        <f>FACT_INCLUDES[[#This Row],[Amount]]*(1-FACT_INCLUDES[[#This Row],[Order Discount]])</f>
        <v>1425.6232717517462</v>
      </c>
      <c r="T809" s="51">
        <f t="shared" si="12"/>
        <v>1425.6232717517462</v>
      </c>
      <c r="U809" s="57">
        <f>FACT_INCLUDES[[#This Row],[Income]]/FACT_INCLUDES[[#This Row],[Total Order Income]]</f>
        <v>1</v>
      </c>
      <c r="V809" s="33">
        <f>IF(FACT_INCLUDES[[#This Row],[Order Gap]]&gt;10, 1, 0)/COUNTIFS(FACT_INCLUDES[Order ID], FACT_INCLUDES[[#This Row],[Order ID]])</f>
        <v>0</v>
      </c>
      <c r="W809" s="33">
        <f>IF(FACT_INCLUDES[[#This Row],[Order Type]]="Online", 1, 0)/COUNTIFS(FACT_INCLUDES[Order ID], FACT_INCLUDES[[#This Row],[Order ID]])</f>
        <v>0</v>
      </c>
      <c r="X809" s="52">
        <v>667.72840254301116</v>
      </c>
      <c r="Y809" s="52">
        <v>617.49963172030073</v>
      </c>
      <c r="Z809" s="64">
        <f>IF(FACT_INCLUDES[[#This Row],[Order Type]]="Online", 1, 0)*FACT_INCLUDES[[#This Row],[Income]]</f>
        <v>0</v>
      </c>
    </row>
    <row r="810" spans="1:26" x14ac:dyDescent="0.3">
      <c r="A810" s="4">
        <v>2005</v>
      </c>
      <c r="B810" s="4">
        <v>1010</v>
      </c>
      <c r="C810" s="4">
        <v>636</v>
      </c>
      <c r="D810" s="58">
        <v>3</v>
      </c>
      <c r="E810" s="28">
        <f>VLOOKUP(FACT_INCLUDES[[#This Row],[Order ID]], ORDERS[], 2)</f>
        <v>41140.406258659503</v>
      </c>
      <c r="F810" s="28">
        <f>VLOOKUP(FACT_INCLUDES[[#This Row],[Order ID]], ORDERS[], 3)</f>
        <v>41140.406258659503</v>
      </c>
      <c r="G810" s="4" t="str">
        <f>VLOOKUP(FACT_INCLUDES[[#This Row],[Order ID]], ORDERS[], 4)</f>
        <v>In-Store</v>
      </c>
      <c r="H810" s="4" t="str">
        <f>VLOOKUP(FACT_INCLUDES[[#This Row],[Order ID]], ORDERS[], 5)</f>
        <v>LXI5234@gmail.com</v>
      </c>
      <c r="I810" s="4">
        <f>VLOOKUP(FACT_INCLUDES[[#This Row],[Order ID]], ORDERS[], 6)</f>
        <v>47</v>
      </c>
      <c r="J810" s="54">
        <f>VLOOKUP(FACT_INCLUDES[[#This Row],[Order ID]], ORDERS[], 7)</f>
        <v>0</v>
      </c>
      <c r="K810" s="33">
        <v>0</v>
      </c>
      <c r="L810" s="4">
        <f>VLOOKUP(FACT_INCLUDES[[#This Row],[DW Version]], VERSIONS[], 2)</f>
        <v>65</v>
      </c>
      <c r="M810" s="4">
        <f>VLOOKUP(FACT_INCLUDES[[#This Row],[DW Version]], VERSIONS[], 3)</f>
        <v>4.5</v>
      </c>
      <c r="N810" s="4" t="str">
        <f>VLOOKUP(FACT_INCLUDES[[#This Row],[DW Version]], VERSIONS[], 4)</f>
        <v>white</v>
      </c>
      <c r="O810" s="51">
        <f>VLOOKUP(FACT_INCLUDES[[#This Row],[DW Version]], VERSIONS[], 5)</f>
        <v>289.76814087343416</v>
      </c>
      <c r="P810" s="4" t="str">
        <f>VLOOKUP(FACT_INCLUDES[[#This Row],[DW Version]], VERSIONS[], 6)</f>
        <v>Flex Shorts</v>
      </c>
      <c r="Q810" s="4" t="str">
        <f>VLOOKUP(FACT_INCLUDES[[#This Row],[DW Version]], VERSIONS[], 7)</f>
        <v>Apparel</v>
      </c>
      <c r="R810" s="51">
        <f>FACT_INCLUDES[[#This Row],[Version Price]]*FACT_INCLUDES[[#This Row],[Quantity]]</f>
        <v>869.30442262030249</v>
      </c>
      <c r="S810" s="51">
        <f>FACT_INCLUDES[[#This Row],[Amount]]*(1-FACT_INCLUDES[[#This Row],[Order Discount]])</f>
        <v>869.30442262030249</v>
      </c>
      <c r="T810" s="51">
        <f t="shared" si="12"/>
        <v>869.30442262030249</v>
      </c>
      <c r="U810" s="57">
        <f>FACT_INCLUDES[[#This Row],[Income]]/FACT_INCLUDES[[#This Row],[Total Order Income]]</f>
        <v>1</v>
      </c>
      <c r="V810" s="33">
        <f>IF(FACT_INCLUDES[[#This Row],[Order Gap]]&gt;10, 1, 0)/COUNTIFS(FACT_INCLUDES[Order ID], FACT_INCLUDES[[#This Row],[Order ID]])</f>
        <v>0</v>
      </c>
      <c r="W810" s="33">
        <f>IF(FACT_INCLUDES[[#This Row],[Order Type]]="Online", 1, 0)/COUNTIFS(FACT_INCLUDES[Order ID], FACT_INCLUDES[[#This Row],[Order ID]])</f>
        <v>0</v>
      </c>
      <c r="X810" s="52">
        <v>667.72840254301116</v>
      </c>
      <c r="Y810" s="52">
        <v>617.49963172030073</v>
      </c>
      <c r="Z810" s="64">
        <f>IF(FACT_INCLUDES[[#This Row],[Order Type]]="Online", 1, 0)*FACT_INCLUDES[[#This Row],[Income]]</f>
        <v>0</v>
      </c>
    </row>
    <row r="811" spans="1:26" x14ac:dyDescent="0.3">
      <c r="A811" s="4">
        <v>2029</v>
      </c>
      <c r="B811" s="4">
        <v>1034</v>
      </c>
      <c r="C811" s="4">
        <v>432</v>
      </c>
      <c r="D811" s="58">
        <v>4</v>
      </c>
      <c r="E811" s="28">
        <f>VLOOKUP(FACT_INCLUDES[[#This Row],[Order ID]], ORDERS[], 2)</f>
        <v>40994.038094467185</v>
      </c>
      <c r="F811" s="28">
        <f>VLOOKUP(FACT_INCLUDES[[#This Row],[Order ID]], ORDERS[], 3)</f>
        <v>40994.038094467185</v>
      </c>
      <c r="G811" s="4" t="str">
        <f>VLOOKUP(FACT_INCLUDES[[#This Row],[Order ID]], ORDERS[], 4)</f>
        <v>In-Store</v>
      </c>
      <c r="H811" s="4" t="str">
        <f>VLOOKUP(FACT_INCLUDES[[#This Row],[Order ID]], ORDERS[], 5)</f>
        <v>NSN1541@gmail.com</v>
      </c>
      <c r="I811" s="4">
        <f>VLOOKUP(FACT_INCLUDES[[#This Row],[Order ID]], ORDERS[], 6)</f>
        <v>44</v>
      </c>
      <c r="J811" s="54">
        <f>VLOOKUP(FACT_INCLUDES[[#This Row],[Order ID]], ORDERS[], 7)</f>
        <v>0</v>
      </c>
      <c r="K811" s="33">
        <v>0</v>
      </c>
      <c r="L811" s="4">
        <f>VLOOKUP(FACT_INCLUDES[[#This Row],[DW Version]], VERSIONS[], 2)</f>
        <v>44</v>
      </c>
      <c r="M811" s="4">
        <f>VLOOKUP(FACT_INCLUDES[[#This Row],[DW Version]], VERSIONS[], 3)</f>
        <v>10.5</v>
      </c>
      <c r="N811" s="4" t="str">
        <f>VLOOKUP(FACT_INCLUDES[[#This Row],[DW Version]], VERSIONS[], 4)</f>
        <v>white</v>
      </c>
      <c r="O811" s="51">
        <f>VLOOKUP(FACT_INCLUDES[[#This Row],[DW Version]], VERSIONS[], 5)</f>
        <v>285.62149541399174</v>
      </c>
      <c r="P811" s="4" t="str">
        <f>VLOOKUP(FACT_INCLUDES[[#This Row],[DW Version]], VERSIONS[], 6)</f>
        <v>Zoom Pegasus Turbo</v>
      </c>
      <c r="Q811" s="4" t="str">
        <f>VLOOKUP(FACT_INCLUDES[[#This Row],[DW Version]], VERSIONS[], 7)</f>
        <v>Shoe</v>
      </c>
      <c r="R811" s="51">
        <f>FACT_INCLUDES[[#This Row],[Version Price]]*FACT_INCLUDES[[#This Row],[Quantity]]</f>
        <v>1142.485981655967</v>
      </c>
      <c r="S811" s="51">
        <f>FACT_INCLUDES[[#This Row],[Amount]]*(1-FACT_INCLUDES[[#This Row],[Order Discount]])</f>
        <v>1142.485981655967</v>
      </c>
      <c r="T811" s="51">
        <f t="shared" si="12"/>
        <v>1142.485981655967</v>
      </c>
      <c r="U811" s="57">
        <f>FACT_INCLUDES[[#This Row],[Income]]/FACT_INCLUDES[[#This Row],[Total Order Income]]</f>
        <v>1</v>
      </c>
      <c r="V811" s="33">
        <f>IF(FACT_INCLUDES[[#This Row],[Order Gap]]&gt;10, 1, 0)/COUNTIFS(FACT_INCLUDES[Order ID], FACT_INCLUDES[[#This Row],[Order ID]])</f>
        <v>0</v>
      </c>
      <c r="W811" s="33">
        <f>IF(FACT_INCLUDES[[#This Row],[Order Type]]="Online", 1, 0)/COUNTIFS(FACT_INCLUDES[Order ID], FACT_INCLUDES[[#This Row],[Order ID]])</f>
        <v>0</v>
      </c>
      <c r="X811" s="52">
        <v>667.72840254301116</v>
      </c>
      <c r="Y811" s="52">
        <v>617.49963172030073</v>
      </c>
      <c r="Z811" s="64">
        <f>IF(FACT_INCLUDES[[#This Row],[Order Type]]="Online", 1, 0)*FACT_INCLUDES[[#This Row],[Income]]</f>
        <v>0</v>
      </c>
    </row>
    <row r="812" spans="1:26" x14ac:dyDescent="0.3">
      <c r="A812" s="4">
        <v>2030</v>
      </c>
      <c r="B812" s="4">
        <v>1035</v>
      </c>
      <c r="C812" s="4">
        <v>146</v>
      </c>
      <c r="D812" s="58">
        <v>1</v>
      </c>
      <c r="E812" s="28">
        <f>VLOOKUP(FACT_INCLUDES[[#This Row],[Order ID]], ORDERS[], 2)</f>
        <v>41267.275322990667</v>
      </c>
      <c r="F812" s="28">
        <f>VLOOKUP(FACT_INCLUDES[[#This Row],[Order ID]], ORDERS[], 3)</f>
        <v>41267.275322990667</v>
      </c>
      <c r="G812" s="4" t="str">
        <f>VLOOKUP(FACT_INCLUDES[[#This Row],[Order ID]], ORDERS[], 4)</f>
        <v>In-Store</v>
      </c>
      <c r="H812" s="4" t="str">
        <f>VLOOKUP(FACT_INCLUDES[[#This Row],[Order ID]], ORDERS[], 5)</f>
        <v>WHY4000@gmail.com</v>
      </c>
      <c r="I812" s="4">
        <f>VLOOKUP(FACT_INCLUDES[[#This Row],[Order ID]], ORDERS[], 6)</f>
        <v>37</v>
      </c>
      <c r="J812" s="54">
        <f>VLOOKUP(FACT_INCLUDES[[#This Row],[Order ID]], ORDERS[], 7)</f>
        <v>0</v>
      </c>
      <c r="K812" s="33">
        <v>0</v>
      </c>
      <c r="L812" s="4">
        <f>VLOOKUP(FACT_INCLUDES[[#This Row],[DW Version]], VERSIONS[], 2)</f>
        <v>14</v>
      </c>
      <c r="M812" s="4">
        <f>VLOOKUP(FACT_INCLUDES[[#This Row],[DW Version]], VERSIONS[], 3)</f>
        <v>11.5</v>
      </c>
      <c r="N812" s="4" t="str">
        <f>VLOOKUP(FACT_INCLUDES[[#This Row],[DW Version]], VERSIONS[], 4)</f>
        <v>white</v>
      </c>
      <c r="O812" s="51">
        <f>VLOOKUP(FACT_INCLUDES[[#This Row],[DW Version]], VERSIONS[], 5)</f>
        <v>237.35886604450408</v>
      </c>
      <c r="P812" s="4" t="str">
        <f>VLOOKUP(FACT_INCLUDES[[#This Row],[DW Version]], VERSIONS[], 6)</f>
        <v>ZoomX</v>
      </c>
      <c r="Q812" s="4" t="str">
        <f>VLOOKUP(FACT_INCLUDES[[#This Row],[DW Version]], VERSIONS[], 7)</f>
        <v>Shoe</v>
      </c>
      <c r="R812" s="51">
        <f>FACT_INCLUDES[[#This Row],[Version Price]]*FACT_INCLUDES[[#This Row],[Quantity]]</f>
        <v>237.35886604450408</v>
      </c>
      <c r="S812" s="51">
        <f>FACT_INCLUDES[[#This Row],[Amount]]*(1-FACT_INCLUDES[[#This Row],[Order Discount]])</f>
        <v>237.35886604450408</v>
      </c>
      <c r="T812" s="51">
        <f t="shared" si="12"/>
        <v>237.35886604450408</v>
      </c>
      <c r="U812" s="57">
        <f>FACT_INCLUDES[[#This Row],[Income]]/FACT_INCLUDES[[#This Row],[Total Order Income]]</f>
        <v>1</v>
      </c>
      <c r="V812" s="33">
        <f>IF(FACT_INCLUDES[[#This Row],[Order Gap]]&gt;10, 1, 0)/COUNTIFS(FACT_INCLUDES[Order ID], FACT_INCLUDES[[#This Row],[Order ID]])</f>
        <v>0</v>
      </c>
      <c r="W812" s="33">
        <f>IF(FACT_INCLUDES[[#This Row],[Order Type]]="Online", 1, 0)/COUNTIFS(FACT_INCLUDES[Order ID], FACT_INCLUDES[[#This Row],[Order ID]])</f>
        <v>0</v>
      </c>
      <c r="X812" s="52">
        <v>667.72840254301116</v>
      </c>
      <c r="Y812" s="52">
        <v>617.49963172030073</v>
      </c>
      <c r="Z812" s="64">
        <f>IF(FACT_INCLUDES[[#This Row],[Order Type]]="Online", 1, 0)*FACT_INCLUDES[[#This Row],[Income]]</f>
        <v>0</v>
      </c>
    </row>
    <row r="813" spans="1:26" x14ac:dyDescent="0.3">
      <c r="A813" s="4">
        <v>2032</v>
      </c>
      <c r="B813" s="4">
        <v>1037</v>
      </c>
      <c r="C813" s="4">
        <v>551</v>
      </c>
      <c r="D813" s="58">
        <v>5</v>
      </c>
      <c r="E813" s="28">
        <f>VLOOKUP(FACT_INCLUDES[[#This Row],[Order ID]], ORDERS[], 2)</f>
        <v>41084.750944079089</v>
      </c>
      <c r="F813" s="28">
        <f>VLOOKUP(FACT_INCLUDES[[#This Row],[Order ID]], ORDERS[], 3)</f>
        <v>41085.750944079089</v>
      </c>
      <c r="G813" s="4" t="str">
        <f>VLOOKUP(FACT_INCLUDES[[#This Row],[Order ID]], ORDERS[], 4)</f>
        <v>Online</v>
      </c>
      <c r="H813" s="4" t="str">
        <f>VLOOKUP(FACT_INCLUDES[[#This Row],[Order ID]], ORDERS[], 5)</f>
        <v>GRP1593@gmail.com</v>
      </c>
      <c r="I813" s="4">
        <f>VLOOKUP(FACT_INCLUDES[[#This Row],[Order ID]], ORDERS[], 6)</f>
        <v>0</v>
      </c>
      <c r="J813" s="54">
        <f>VLOOKUP(FACT_INCLUDES[[#This Row],[Order ID]], ORDERS[], 7)</f>
        <v>0</v>
      </c>
      <c r="K813" s="33">
        <v>1</v>
      </c>
      <c r="L813" s="4">
        <f>VLOOKUP(FACT_INCLUDES[[#This Row],[DW Version]], VERSIONS[], 2)</f>
        <v>57</v>
      </c>
      <c r="M813" s="4">
        <f>VLOOKUP(FACT_INCLUDES[[#This Row],[DW Version]], VERSIONS[], 3)</f>
        <v>8.5</v>
      </c>
      <c r="N813" s="4" t="str">
        <f>VLOOKUP(FACT_INCLUDES[[#This Row],[DW Version]], VERSIONS[], 4)</f>
        <v>black</v>
      </c>
      <c r="O813" s="51">
        <f>VLOOKUP(FACT_INCLUDES[[#This Row],[DW Version]], VERSIONS[], 5)</f>
        <v>377.81612698338489</v>
      </c>
      <c r="P813" s="4" t="str">
        <f>VLOOKUP(FACT_INCLUDES[[#This Row],[DW Version]], VERSIONS[], 6)</f>
        <v>Phantom Vision</v>
      </c>
      <c r="Q813" s="4" t="str">
        <f>VLOOKUP(FACT_INCLUDES[[#This Row],[DW Version]], VERSIONS[], 7)</f>
        <v>Shoe</v>
      </c>
      <c r="R813" s="51">
        <f>FACT_INCLUDES[[#This Row],[Version Price]]*FACT_INCLUDES[[#This Row],[Quantity]]</f>
        <v>1889.0806349169245</v>
      </c>
      <c r="S813" s="51">
        <f>FACT_INCLUDES[[#This Row],[Amount]]*(1-FACT_INCLUDES[[#This Row],[Order Discount]])</f>
        <v>1889.0806349169245</v>
      </c>
      <c r="T813" s="51">
        <f t="shared" si="12"/>
        <v>1889.0806349169245</v>
      </c>
      <c r="U813" s="57">
        <f>FACT_INCLUDES[[#This Row],[Income]]/FACT_INCLUDES[[#This Row],[Total Order Income]]</f>
        <v>1</v>
      </c>
      <c r="V813" s="33">
        <f>IF(FACT_INCLUDES[[#This Row],[Order Gap]]&gt;10, 1, 0)/COUNTIFS(FACT_INCLUDES[Order ID], FACT_INCLUDES[[#This Row],[Order ID]])</f>
        <v>0</v>
      </c>
      <c r="W813" s="33">
        <f>IF(FACT_INCLUDES[[#This Row],[Order Type]]="Online", 1, 0)/COUNTIFS(FACT_INCLUDES[Order ID], FACT_INCLUDES[[#This Row],[Order ID]])</f>
        <v>1</v>
      </c>
      <c r="X813" s="52">
        <v>667.72840254301116</v>
      </c>
      <c r="Y813" s="52">
        <v>617.49963172030073</v>
      </c>
      <c r="Z813" s="64">
        <f>IF(FACT_INCLUDES[[#This Row],[Order Type]]="Online", 1, 0)*FACT_INCLUDES[[#This Row],[Income]]</f>
        <v>1889.0806349169245</v>
      </c>
    </row>
    <row r="814" spans="1:26" x14ac:dyDescent="0.3">
      <c r="A814" s="4">
        <v>2046</v>
      </c>
      <c r="B814" s="4">
        <v>1051</v>
      </c>
      <c r="C814" s="4">
        <v>647</v>
      </c>
      <c r="D814" s="58">
        <v>4</v>
      </c>
      <c r="E814" s="28">
        <f>VLOOKUP(FACT_INCLUDES[[#This Row],[Order ID]], ORDERS[], 2)</f>
        <v>40910.590748614981</v>
      </c>
      <c r="F814" s="28">
        <f>VLOOKUP(FACT_INCLUDES[[#This Row],[Order ID]], ORDERS[], 3)</f>
        <v>40910.590748614981</v>
      </c>
      <c r="G814" s="4" t="str">
        <f>VLOOKUP(FACT_INCLUDES[[#This Row],[Order ID]], ORDERS[], 4)</f>
        <v>In-Store</v>
      </c>
      <c r="H814" s="4" t="str">
        <f>VLOOKUP(FACT_INCLUDES[[#This Row],[Order ID]], ORDERS[], 5)</f>
        <v>RUA7376@gmail.com</v>
      </c>
      <c r="I814" s="4">
        <f>VLOOKUP(FACT_INCLUDES[[#This Row],[Order ID]], ORDERS[], 6)</f>
        <v>21</v>
      </c>
      <c r="J814" s="54">
        <f>VLOOKUP(FACT_INCLUDES[[#This Row],[Order ID]], ORDERS[], 7)</f>
        <v>0</v>
      </c>
      <c r="K814" s="33">
        <v>0</v>
      </c>
      <c r="L814" s="4">
        <f>VLOOKUP(FACT_INCLUDES[[#This Row],[DW Version]], VERSIONS[], 2)</f>
        <v>65</v>
      </c>
      <c r="M814" s="4">
        <f>VLOOKUP(FACT_INCLUDES[[#This Row],[DW Version]], VERSIONS[], 3)</f>
        <v>12</v>
      </c>
      <c r="N814" s="4" t="str">
        <f>VLOOKUP(FACT_INCLUDES[[#This Row],[DW Version]], VERSIONS[], 4)</f>
        <v>white</v>
      </c>
      <c r="O814" s="51">
        <f>VLOOKUP(FACT_INCLUDES[[#This Row],[DW Version]], VERSIONS[], 5)</f>
        <v>214.95835906057525</v>
      </c>
      <c r="P814" s="4" t="str">
        <f>VLOOKUP(FACT_INCLUDES[[#This Row],[DW Version]], VERSIONS[], 6)</f>
        <v>Flex Shorts</v>
      </c>
      <c r="Q814" s="4" t="str">
        <f>VLOOKUP(FACT_INCLUDES[[#This Row],[DW Version]], VERSIONS[], 7)</f>
        <v>Apparel</v>
      </c>
      <c r="R814" s="51">
        <f>FACT_INCLUDES[[#This Row],[Version Price]]*FACT_INCLUDES[[#This Row],[Quantity]]</f>
        <v>859.83343624230099</v>
      </c>
      <c r="S814" s="51">
        <f>FACT_INCLUDES[[#This Row],[Amount]]*(1-FACT_INCLUDES[[#This Row],[Order Discount]])</f>
        <v>859.83343624230099</v>
      </c>
      <c r="T814" s="51">
        <f t="shared" si="12"/>
        <v>859.83343624230099</v>
      </c>
      <c r="U814" s="57">
        <f>FACT_INCLUDES[[#This Row],[Income]]/FACT_INCLUDES[[#This Row],[Total Order Income]]</f>
        <v>1</v>
      </c>
      <c r="V814" s="33">
        <f>IF(FACT_INCLUDES[[#This Row],[Order Gap]]&gt;10, 1, 0)/COUNTIFS(FACT_INCLUDES[Order ID], FACT_INCLUDES[[#This Row],[Order ID]])</f>
        <v>0</v>
      </c>
      <c r="W814" s="33">
        <f>IF(FACT_INCLUDES[[#This Row],[Order Type]]="Online", 1, 0)/COUNTIFS(FACT_INCLUDES[Order ID], FACT_INCLUDES[[#This Row],[Order ID]])</f>
        <v>0</v>
      </c>
      <c r="X814" s="52">
        <v>667.72840254301116</v>
      </c>
      <c r="Y814" s="52">
        <v>617.49963172030073</v>
      </c>
      <c r="Z814" s="64">
        <f>IF(FACT_INCLUDES[[#This Row],[Order Type]]="Online", 1, 0)*FACT_INCLUDES[[#This Row],[Income]]</f>
        <v>0</v>
      </c>
    </row>
    <row r="815" spans="1:26" x14ac:dyDescent="0.3">
      <c r="A815" s="4">
        <v>2109</v>
      </c>
      <c r="B815" s="4">
        <v>1114</v>
      </c>
      <c r="C815" s="4">
        <v>868</v>
      </c>
      <c r="D815" s="58">
        <v>3</v>
      </c>
      <c r="E815" s="28">
        <f>VLOOKUP(FACT_INCLUDES[[#This Row],[Order ID]], ORDERS[], 2)</f>
        <v>41159.775926605384</v>
      </c>
      <c r="F815" s="28">
        <f>VLOOKUP(FACT_INCLUDES[[#This Row],[Order ID]], ORDERS[], 3)</f>
        <v>41166.775926605384</v>
      </c>
      <c r="G815" s="4" t="str">
        <f>VLOOKUP(FACT_INCLUDES[[#This Row],[Order ID]], ORDERS[], 4)</f>
        <v>Online</v>
      </c>
      <c r="H815" s="4" t="str">
        <f>VLOOKUP(FACT_INCLUDES[[#This Row],[Order ID]], ORDERS[], 5)</f>
        <v>VOH6639@gmail.com</v>
      </c>
      <c r="I815" s="4">
        <f>VLOOKUP(FACT_INCLUDES[[#This Row],[Order ID]], ORDERS[], 6)</f>
        <v>0</v>
      </c>
      <c r="J815" s="54">
        <f>VLOOKUP(FACT_INCLUDES[[#This Row],[Order ID]], ORDERS[], 7)</f>
        <v>0</v>
      </c>
      <c r="K815" s="33">
        <v>7</v>
      </c>
      <c r="L815" s="4">
        <f>VLOOKUP(FACT_INCLUDES[[#This Row],[DW Version]], VERSIONS[], 2)</f>
        <v>88</v>
      </c>
      <c r="M815" s="4">
        <f>VLOOKUP(FACT_INCLUDES[[#This Row],[DW Version]], VERSIONS[], 3)</f>
        <v>9.5</v>
      </c>
      <c r="N815" s="4" t="str">
        <f>VLOOKUP(FACT_INCLUDES[[#This Row],[DW Version]], VERSIONS[], 4)</f>
        <v>white</v>
      </c>
      <c r="O815" s="51">
        <f>VLOOKUP(FACT_INCLUDES[[#This Row],[DW Version]], VERSIONS[], 5)</f>
        <v>298.8059484057033</v>
      </c>
      <c r="P815" s="4" t="str">
        <f>VLOOKUP(FACT_INCLUDES[[#This Row],[DW Version]], VERSIONS[], 6)</f>
        <v>React Infinity Run</v>
      </c>
      <c r="Q815" s="4" t="str">
        <f>VLOOKUP(FACT_INCLUDES[[#This Row],[DW Version]], VERSIONS[], 7)</f>
        <v>Shoe</v>
      </c>
      <c r="R815" s="51">
        <f>FACT_INCLUDES[[#This Row],[Version Price]]*FACT_INCLUDES[[#This Row],[Quantity]]</f>
        <v>896.41784521710997</v>
      </c>
      <c r="S815" s="51">
        <f>FACT_INCLUDES[[#This Row],[Amount]]*(1-FACT_INCLUDES[[#This Row],[Order Discount]])</f>
        <v>896.41784521710997</v>
      </c>
      <c r="T815" s="51">
        <f t="shared" si="12"/>
        <v>896.41784521710997</v>
      </c>
      <c r="U815" s="57">
        <f>FACT_INCLUDES[[#This Row],[Income]]/FACT_INCLUDES[[#This Row],[Total Order Income]]</f>
        <v>1</v>
      </c>
      <c r="V815" s="33">
        <f>IF(FACT_INCLUDES[[#This Row],[Order Gap]]&gt;10, 1, 0)/COUNTIFS(FACT_INCLUDES[Order ID], FACT_INCLUDES[[#This Row],[Order ID]])</f>
        <v>0</v>
      </c>
      <c r="W815" s="33">
        <f>IF(FACT_INCLUDES[[#This Row],[Order Type]]="Online", 1, 0)/COUNTIFS(FACT_INCLUDES[Order ID], FACT_INCLUDES[[#This Row],[Order ID]])</f>
        <v>1</v>
      </c>
      <c r="X815" s="52">
        <v>667.72840254301116</v>
      </c>
      <c r="Y815" s="52">
        <v>617.49963172030073</v>
      </c>
      <c r="Z815" s="64">
        <f>IF(FACT_INCLUDES[[#This Row],[Order Type]]="Online", 1, 0)*FACT_INCLUDES[[#This Row],[Income]]</f>
        <v>896.41784521710997</v>
      </c>
    </row>
    <row r="816" spans="1:26" x14ac:dyDescent="0.3">
      <c r="A816" s="4">
        <v>2118</v>
      </c>
      <c r="B816" s="4">
        <v>1123</v>
      </c>
      <c r="C816" s="4">
        <v>419</v>
      </c>
      <c r="D816" s="58">
        <v>1</v>
      </c>
      <c r="E816" s="28">
        <f>VLOOKUP(FACT_INCLUDES[[#This Row],[Order ID]], ORDERS[], 2)</f>
        <v>40945.411367645531</v>
      </c>
      <c r="F816" s="28">
        <f>VLOOKUP(FACT_INCLUDES[[#This Row],[Order ID]], ORDERS[], 3)</f>
        <v>40945.411367645531</v>
      </c>
      <c r="G816" s="4" t="str">
        <f>VLOOKUP(FACT_INCLUDES[[#This Row],[Order ID]], ORDERS[], 4)</f>
        <v>In-Store</v>
      </c>
      <c r="H816" s="4" t="str">
        <f>VLOOKUP(FACT_INCLUDES[[#This Row],[Order ID]], ORDERS[], 5)</f>
        <v>JZY7000@gmail.com</v>
      </c>
      <c r="I816" s="4">
        <f>VLOOKUP(FACT_INCLUDES[[#This Row],[Order ID]], ORDERS[], 6)</f>
        <v>45</v>
      </c>
      <c r="J816" s="54">
        <f>VLOOKUP(FACT_INCLUDES[[#This Row],[Order ID]], ORDERS[], 7)</f>
        <v>0</v>
      </c>
      <c r="K816" s="33">
        <v>0</v>
      </c>
      <c r="L816" s="4">
        <f>VLOOKUP(FACT_INCLUDES[[#This Row],[DW Version]], VERSIONS[], 2)</f>
        <v>42</v>
      </c>
      <c r="M816" s="4">
        <f>VLOOKUP(FACT_INCLUDES[[#This Row],[DW Version]], VERSIONS[], 3)</f>
        <v>10</v>
      </c>
      <c r="N816" s="4" t="str">
        <f>VLOOKUP(FACT_INCLUDES[[#This Row],[DW Version]], VERSIONS[], 4)</f>
        <v>white</v>
      </c>
      <c r="O816" s="51">
        <f>VLOOKUP(FACT_INCLUDES[[#This Row],[DW Version]], VERSIONS[], 5)</f>
        <v>33.026297143998782</v>
      </c>
      <c r="P816" s="4" t="str">
        <f>VLOOKUP(FACT_INCLUDES[[#This Row],[DW Version]], VERSIONS[], 6)</f>
        <v>Air Max Thea</v>
      </c>
      <c r="Q816" s="4" t="str">
        <f>VLOOKUP(FACT_INCLUDES[[#This Row],[DW Version]], VERSIONS[], 7)</f>
        <v>Shoe</v>
      </c>
      <c r="R816" s="51">
        <f>FACT_INCLUDES[[#This Row],[Version Price]]*FACT_INCLUDES[[#This Row],[Quantity]]</f>
        <v>33.026297143998782</v>
      </c>
      <c r="S816" s="51">
        <f>FACT_INCLUDES[[#This Row],[Amount]]*(1-FACT_INCLUDES[[#This Row],[Order Discount]])</f>
        <v>33.026297143998782</v>
      </c>
      <c r="T816" s="51">
        <f t="shared" si="12"/>
        <v>33.026297143998782</v>
      </c>
      <c r="U816" s="57">
        <f>FACT_INCLUDES[[#This Row],[Income]]/FACT_INCLUDES[[#This Row],[Total Order Income]]</f>
        <v>1</v>
      </c>
      <c r="V816" s="33">
        <f>IF(FACT_INCLUDES[[#This Row],[Order Gap]]&gt;10, 1, 0)/COUNTIFS(FACT_INCLUDES[Order ID], FACT_INCLUDES[[#This Row],[Order ID]])</f>
        <v>0</v>
      </c>
      <c r="W816" s="33">
        <f>IF(FACT_INCLUDES[[#This Row],[Order Type]]="Online", 1, 0)/COUNTIFS(FACT_INCLUDES[Order ID], FACT_INCLUDES[[#This Row],[Order ID]])</f>
        <v>0</v>
      </c>
      <c r="X816" s="52">
        <v>667.72840254301116</v>
      </c>
      <c r="Y816" s="52">
        <v>617.49963172030073</v>
      </c>
      <c r="Z816" s="64">
        <f>IF(FACT_INCLUDES[[#This Row],[Order Type]]="Online", 1, 0)*FACT_INCLUDES[[#This Row],[Income]]</f>
        <v>0</v>
      </c>
    </row>
    <row r="817" spans="1:26" x14ac:dyDescent="0.3">
      <c r="A817" s="4">
        <v>2139</v>
      </c>
      <c r="B817" s="4">
        <v>1144</v>
      </c>
      <c r="C817" s="4">
        <v>79</v>
      </c>
      <c r="D817" s="58">
        <v>2</v>
      </c>
      <c r="E817" s="28">
        <f>VLOOKUP(FACT_INCLUDES[[#This Row],[Order ID]], ORDERS[], 2)</f>
        <v>41212.479032461175</v>
      </c>
      <c r="F817" s="28">
        <f>VLOOKUP(FACT_INCLUDES[[#This Row],[Order ID]], ORDERS[], 3)</f>
        <v>41212.479032461175</v>
      </c>
      <c r="G817" s="4" t="str">
        <f>VLOOKUP(FACT_INCLUDES[[#This Row],[Order ID]], ORDERS[], 4)</f>
        <v>In-Store</v>
      </c>
      <c r="H817" s="4" t="str">
        <f>VLOOKUP(FACT_INCLUDES[[#This Row],[Order ID]], ORDERS[], 5)</f>
        <v>FLI4124@gmail.com</v>
      </c>
      <c r="I817" s="4">
        <f>VLOOKUP(FACT_INCLUDES[[#This Row],[Order ID]], ORDERS[], 6)</f>
        <v>29</v>
      </c>
      <c r="J817" s="54">
        <f>VLOOKUP(FACT_INCLUDES[[#This Row],[Order ID]], ORDERS[], 7)</f>
        <v>0</v>
      </c>
      <c r="K817" s="33">
        <v>0</v>
      </c>
      <c r="L817" s="4">
        <f>VLOOKUP(FACT_INCLUDES[[#This Row],[DW Version]], VERSIONS[], 2)</f>
        <v>8</v>
      </c>
      <c r="M817" s="4">
        <f>VLOOKUP(FACT_INCLUDES[[#This Row],[DW Version]], VERSIONS[], 3)</f>
        <v>7.5</v>
      </c>
      <c r="N817" s="4" t="str">
        <f>VLOOKUP(FACT_INCLUDES[[#This Row],[DW Version]], VERSIONS[], 4)</f>
        <v>white</v>
      </c>
      <c r="O817" s="51">
        <f>VLOOKUP(FACT_INCLUDES[[#This Row],[DW Version]], VERSIONS[], 5)</f>
        <v>228.59638147280421</v>
      </c>
      <c r="P817" s="4" t="str">
        <f>VLOOKUP(FACT_INCLUDES[[#This Row],[DW Version]], VERSIONS[], 6)</f>
        <v>Dunk</v>
      </c>
      <c r="Q817" s="4" t="str">
        <f>VLOOKUP(FACT_INCLUDES[[#This Row],[DW Version]], VERSIONS[], 7)</f>
        <v>Shoe</v>
      </c>
      <c r="R817" s="51">
        <f>FACT_INCLUDES[[#This Row],[Version Price]]*FACT_INCLUDES[[#This Row],[Quantity]]</f>
        <v>457.19276294560842</v>
      </c>
      <c r="S817" s="51">
        <f>FACT_INCLUDES[[#This Row],[Amount]]*(1-FACT_INCLUDES[[#This Row],[Order Discount]])</f>
        <v>457.19276294560842</v>
      </c>
      <c r="T817" s="51">
        <f t="shared" si="12"/>
        <v>457.19276294560842</v>
      </c>
      <c r="U817" s="57">
        <f>FACT_INCLUDES[[#This Row],[Income]]/FACT_INCLUDES[[#This Row],[Total Order Income]]</f>
        <v>1</v>
      </c>
      <c r="V817" s="33">
        <f>IF(FACT_INCLUDES[[#This Row],[Order Gap]]&gt;10, 1, 0)/COUNTIFS(FACT_INCLUDES[Order ID], FACT_INCLUDES[[#This Row],[Order ID]])</f>
        <v>0</v>
      </c>
      <c r="W817" s="33">
        <f>IF(FACT_INCLUDES[[#This Row],[Order Type]]="Online", 1, 0)/COUNTIFS(FACT_INCLUDES[Order ID], FACT_INCLUDES[[#This Row],[Order ID]])</f>
        <v>0</v>
      </c>
      <c r="X817" s="52">
        <v>667.72840254301116</v>
      </c>
      <c r="Y817" s="52">
        <v>617.49963172030073</v>
      </c>
      <c r="Z817" s="64">
        <f>IF(FACT_INCLUDES[[#This Row],[Order Type]]="Online", 1, 0)*FACT_INCLUDES[[#This Row],[Income]]</f>
        <v>0</v>
      </c>
    </row>
    <row r="818" spans="1:26" x14ac:dyDescent="0.3">
      <c r="A818" s="4">
        <v>2148</v>
      </c>
      <c r="B818" s="4">
        <v>1153</v>
      </c>
      <c r="C818" s="4">
        <v>432</v>
      </c>
      <c r="D818" s="58">
        <v>4</v>
      </c>
      <c r="E818" s="28">
        <f>VLOOKUP(FACT_INCLUDES[[#This Row],[Order ID]], ORDERS[], 2)</f>
        <v>40958.588994101672</v>
      </c>
      <c r="F818" s="28">
        <f>VLOOKUP(FACT_INCLUDES[[#This Row],[Order ID]], ORDERS[], 3)</f>
        <v>40961.588994101672</v>
      </c>
      <c r="G818" s="4" t="str">
        <f>VLOOKUP(FACT_INCLUDES[[#This Row],[Order ID]], ORDERS[], 4)</f>
        <v>Online</v>
      </c>
      <c r="H818" s="4" t="str">
        <f>VLOOKUP(FACT_INCLUDES[[#This Row],[Order ID]], ORDERS[], 5)</f>
        <v>QMX6585@gmail.com</v>
      </c>
      <c r="I818" s="4">
        <f>VLOOKUP(FACT_INCLUDES[[#This Row],[Order ID]], ORDERS[], 6)</f>
        <v>0</v>
      </c>
      <c r="J818" s="54">
        <f>VLOOKUP(FACT_INCLUDES[[#This Row],[Order ID]], ORDERS[], 7)</f>
        <v>0</v>
      </c>
      <c r="K818" s="33">
        <v>3</v>
      </c>
      <c r="L818" s="4">
        <f>VLOOKUP(FACT_INCLUDES[[#This Row],[DW Version]], VERSIONS[], 2)</f>
        <v>44</v>
      </c>
      <c r="M818" s="4">
        <f>VLOOKUP(FACT_INCLUDES[[#This Row],[DW Version]], VERSIONS[], 3)</f>
        <v>10.5</v>
      </c>
      <c r="N818" s="4" t="str">
        <f>VLOOKUP(FACT_INCLUDES[[#This Row],[DW Version]], VERSIONS[], 4)</f>
        <v>white</v>
      </c>
      <c r="O818" s="51">
        <f>VLOOKUP(FACT_INCLUDES[[#This Row],[DW Version]], VERSIONS[], 5)</f>
        <v>285.62149541399174</v>
      </c>
      <c r="P818" s="4" t="str">
        <f>VLOOKUP(FACT_INCLUDES[[#This Row],[DW Version]], VERSIONS[], 6)</f>
        <v>Zoom Pegasus Turbo</v>
      </c>
      <c r="Q818" s="4" t="str">
        <f>VLOOKUP(FACT_INCLUDES[[#This Row],[DW Version]], VERSIONS[], 7)</f>
        <v>Shoe</v>
      </c>
      <c r="R818" s="51">
        <f>FACT_INCLUDES[[#This Row],[Version Price]]*FACT_INCLUDES[[#This Row],[Quantity]]</f>
        <v>1142.485981655967</v>
      </c>
      <c r="S818" s="51">
        <f>FACT_INCLUDES[[#This Row],[Amount]]*(1-FACT_INCLUDES[[#This Row],[Order Discount]])</f>
        <v>1142.485981655967</v>
      </c>
      <c r="T818" s="51">
        <f t="shared" si="12"/>
        <v>1142.485981655967</v>
      </c>
      <c r="U818" s="57">
        <f>FACT_INCLUDES[[#This Row],[Income]]/FACT_INCLUDES[[#This Row],[Total Order Income]]</f>
        <v>1</v>
      </c>
      <c r="V818" s="33">
        <f>IF(FACT_INCLUDES[[#This Row],[Order Gap]]&gt;10, 1, 0)/COUNTIFS(FACT_INCLUDES[Order ID], FACT_INCLUDES[[#This Row],[Order ID]])</f>
        <v>0</v>
      </c>
      <c r="W818" s="33">
        <f>IF(FACT_INCLUDES[[#This Row],[Order Type]]="Online", 1, 0)/COUNTIFS(FACT_INCLUDES[Order ID], FACT_INCLUDES[[#This Row],[Order ID]])</f>
        <v>1</v>
      </c>
      <c r="X818" s="52">
        <v>667.72840254301116</v>
      </c>
      <c r="Y818" s="52">
        <v>617.49963172030073</v>
      </c>
      <c r="Z818" s="64">
        <f>IF(FACT_INCLUDES[[#This Row],[Order Type]]="Online", 1, 0)*FACT_INCLUDES[[#This Row],[Income]]</f>
        <v>1142.485981655967</v>
      </c>
    </row>
    <row r="819" spans="1:26" x14ac:dyDescent="0.3">
      <c r="A819" s="4">
        <v>2152</v>
      </c>
      <c r="B819" s="4">
        <v>1157</v>
      </c>
      <c r="C819" s="4">
        <v>33</v>
      </c>
      <c r="D819" s="58">
        <v>3</v>
      </c>
      <c r="E819" s="28">
        <f>VLOOKUP(FACT_INCLUDES[[#This Row],[Order ID]], ORDERS[], 2)</f>
        <v>41086.454005796637</v>
      </c>
      <c r="F819" s="28">
        <f>VLOOKUP(FACT_INCLUDES[[#This Row],[Order ID]], ORDERS[], 3)</f>
        <v>41086.454005796637</v>
      </c>
      <c r="G819" s="4" t="str">
        <f>VLOOKUP(FACT_INCLUDES[[#This Row],[Order ID]], ORDERS[], 4)</f>
        <v>In-Store</v>
      </c>
      <c r="H819" s="4" t="str">
        <f>VLOOKUP(FACT_INCLUDES[[#This Row],[Order ID]], ORDERS[], 5)</f>
        <v>SSE3745@gmail.com</v>
      </c>
      <c r="I819" s="4">
        <f>VLOOKUP(FACT_INCLUDES[[#This Row],[Order ID]], ORDERS[], 6)</f>
        <v>15</v>
      </c>
      <c r="J819" s="54">
        <f>VLOOKUP(FACT_INCLUDES[[#This Row],[Order ID]], ORDERS[], 7)</f>
        <v>0</v>
      </c>
      <c r="K819" s="33">
        <v>0</v>
      </c>
      <c r="L819" s="4">
        <f>VLOOKUP(FACT_INCLUDES[[#This Row],[DW Version]], VERSIONS[], 2)</f>
        <v>3</v>
      </c>
      <c r="M819" s="4">
        <f>VLOOKUP(FACT_INCLUDES[[#This Row],[DW Version]], VERSIONS[], 3)</f>
        <v>9</v>
      </c>
      <c r="N819" s="4" t="str">
        <f>VLOOKUP(FACT_INCLUDES[[#This Row],[DW Version]], VERSIONS[], 4)</f>
        <v>black</v>
      </c>
      <c r="O819" s="51">
        <f>VLOOKUP(FACT_INCLUDES[[#This Row],[DW Version]], VERSIONS[], 5)</f>
        <v>41.972378177199204</v>
      </c>
      <c r="P819" s="4" t="str">
        <f>VLOOKUP(FACT_INCLUDES[[#This Row],[DW Version]], VERSIONS[], 6)</f>
        <v>Dri-FIT Shirt</v>
      </c>
      <c r="Q819" s="4" t="str">
        <f>VLOOKUP(FACT_INCLUDES[[#This Row],[DW Version]], VERSIONS[], 7)</f>
        <v>Apparel</v>
      </c>
      <c r="R819" s="51">
        <f>FACT_INCLUDES[[#This Row],[Version Price]]*FACT_INCLUDES[[#This Row],[Quantity]]</f>
        <v>125.91713453159761</v>
      </c>
      <c r="S819" s="51">
        <f>FACT_INCLUDES[[#This Row],[Amount]]*(1-FACT_INCLUDES[[#This Row],[Order Discount]])</f>
        <v>125.91713453159761</v>
      </c>
      <c r="T819" s="51">
        <f t="shared" si="12"/>
        <v>125.91713453159761</v>
      </c>
      <c r="U819" s="57">
        <f>FACT_INCLUDES[[#This Row],[Income]]/FACT_INCLUDES[[#This Row],[Total Order Income]]</f>
        <v>1</v>
      </c>
      <c r="V819" s="33">
        <f>IF(FACT_INCLUDES[[#This Row],[Order Gap]]&gt;10, 1, 0)/COUNTIFS(FACT_INCLUDES[Order ID], FACT_INCLUDES[[#This Row],[Order ID]])</f>
        <v>0</v>
      </c>
      <c r="W819" s="33">
        <f>IF(FACT_INCLUDES[[#This Row],[Order Type]]="Online", 1, 0)/COUNTIFS(FACT_INCLUDES[Order ID], FACT_INCLUDES[[#This Row],[Order ID]])</f>
        <v>0</v>
      </c>
      <c r="X819" s="52">
        <v>667.72840254301116</v>
      </c>
      <c r="Y819" s="52">
        <v>617.49963172030073</v>
      </c>
      <c r="Z819" s="64">
        <f>IF(FACT_INCLUDES[[#This Row],[Order Type]]="Online", 1, 0)*FACT_INCLUDES[[#This Row],[Income]]</f>
        <v>0</v>
      </c>
    </row>
    <row r="820" spans="1:26" x14ac:dyDescent="0.3">
      <c r="A820" s="4">
        <v>2166</v>
      </c>
      <c r="B820" s="4">
        <v>1171</v>
      </c>
      <c r="C820" s="4">
        <v>167</v>
      </c>
      <c r="D820" s="58">
        <v>5</v>
      </c>
      <c r="E820" s="28">
        <f>VLOOKUP(FACT_INCLUDES[[#This Row],[Order ID]], ORDERS[], 2)</f>
        <v>41032.633796005481</v>
      </c>
      <c r="F820" s="28">
        <f>VLOOKUP(FACT_INCLUDES[[#This Row],[Order ID]], ORDERS[], 3)</f>
        <v>41032.633796005481</v>
      </c>
      <c r="G820" s="4" t="str">
        <f>VLOOKUP(FACT_INCLUDES[[#This Row],[Order ID]], ORDERS[], 4)</f>
        <v>In-Store</v>
      </c>
      <c r="H820" s="4" t="str">
        <f>VLOOKUP(FACT_INCLUDES[[#This Row],[Order ID]], ORDERS[], 5)</f>
        <v>XPU7963@gmail.com</v>
      </c>
      <c r="I820" s="4">
        <f>VLOOKUP(FACT_INCLUDES[[#This Row],[Order ID]], ORDERS[], 6)</f>
        <v>28</v>
      </c>
      <c r="J820" s="54">
        <f>VLOOKUP(FACT_INCLUDES[[#This Row],[Order ID]], ORDERS[], 7)</f>
        <v>0</v>
      </c>
      <c r="K820" s="33">
        <v>0</v>
      </c>
      <c r="L820" s="4">
        <f>VLOOKUP(FACT_INCLUDES[[#This Row],[DW Version]], VERSIONS[], 2)</f>
        <v>16</v>
      </c>
      <c r="M820" s="4">
        <f>VLOOKUP(FACT_INCLUDES[[#This Row],[DW Version]], VERSIONS[], 3)</f>
        <v>12.5</v>
      </c>
      <c r="N820" s="4" t="str">
        <f>VLOOKUP(FACT_INCLUDES[[#This Row],[DW Version]], VERSIONS[], 4)</f>
        <v>white</v>
      </c>
      <c r="O820" s="51">
        <f>VLOOKUP(FACT_INCLUDES[[#This Row],[DW Version]], VERSIONS[], 5)</f>
        <v>293.17420993636057</v>
      </c>
      <c r="P820" s="4" t="str">
        <f>VLOOKUP(FACT_INCLUDES[[#This Row],[DW Version]], VERSIONS[], 6)</f>
        <v>Flyknit</v>
      </c>
      <c r="Q820" s="4" t="str">
        <f>VLOOKUP(FACT_INCLUDES[[#This Row],[DW Version]], VERSIONS[], 7)</f>
        <v>Shoe</v>
      </c>
      <c r="R820" s="51">
        <f>FACT_INCLUDES[[#This Row],[Version Price]]*FACT_INCLUDES[[#This Row],[Quantity]]</f>
        <v>1465.8710496818028</v>
      </c>
      <c r="S820" s="51">
        <f>FACT_INCLUDES[[#This Row],[Amount]]*(1-FACT_INCLUDES[[#This Row],[Order Discount]])</f>
        <v>1465.8710496818028</v>
      </c>
      <c r="T820" s="51">
        <f t="shared" si="12"/>
        <v>1465.8710496818028</v>
      </c>
      <c r="U820" s="57">
        <f>FACT_INCLUDES[[#This Row],[Income]]/FACT_INCLUDES[[#This Row],[Total Order Income]]</f>
        <v>1</v>
      </c>
      <c r="V820" s="33">
        <f>IF(FACT_INCLUDES[[#This Row],[Order Gap]]&gt;10, 1, 0)/COUNTIFS(FACT_INCLUDES[Order ID], FACT_INCLUDES[[#This Row],[Order ID]])</f>
        <v>0</v>
      </c>
      <c r="W820" s="33">
        <f>IF(FACT_INCLUDES[[#This Row],[Order Type]]="Online", 1, 0)/COUNTIFS(FACT_INCLUDES[Order ID], FACT_INCLUDES[[#This Row],[Order ID]])</f>
        <v>0</v>
      </c>
      <c r="X820" s="52">
        <v>667.72840254301116</v>
      </c>
      <c r="Y820" s="52">
        <v>617.49963172030073</v>
      </c>
      <c r="Z820" s="64">
        <f>IF(FACT_INCLUDES[[#This Row],[Order Type]]="Online", 1, 0)*FACT_INCLUDES[[#This Row],[Income]]</f>
        <v>0</v>
      </c>
    </row>
    <row r="821" spans="1:26" x14ac:dyDescent="0.3">
      <c r="A821" s="4">
        <v>2210</v>
      </c>
      <c r="B821" s="4">
        <v>1215</v>
      </c>
      <c r="C821" s="4">
        <v>958</v>
      </c>
      <c r="D821" s="58">
        <v>5</v>
      </c>
      <c r="E821" s="28">
        <f>VLOOKUP(FACT_INCLUDES[[#This Row],[Order ID]], ORDERS[], 2)</f>
        <v>40970.0860702465</v>
      </c>
      <c r="F821" s="28">
        <f>VLOOKUP(FACT_INCLUDES[[#This Row],[Order ID]], ORDERS[], 3)</f>
        <v>40981.0860702465</v>
      </c>
      <c r="G821" s="4" t="str">
        <f>VLOOKUP(FACT_INCLUDES[[#This Row],[Order ID]], ORDERS[], 4)</f>
        <v>Online</v>
      </c>
      <c r="H821" s="4" t="str">
        <f>VLOOKUP(FACT_INCLUDES[[#This Row],[Order ID]], ORDERS[], 5)</f>
        <v>KDJ3747@gmail.com</v>
      </c>
      <c r="I821" s="4">
        <f>VLOOKUP(FACT_INCLUDES[[#This Row],[Order ID]], ORDERS[], 6)</f>
        <v>0</v>
      </c>
      <c r="J821" s="54">
        <f>VLOOKUP(FACT_INCLUDES[[#This Row],[Order ID]], ORDERS[], 7)</f>
        <v>0</v>
      </c>
      <c r="K821" s="33">
        <v>11</v>
      </c>
      <c r="L821" s="4">
        <f>VLOOKUP(FACT_INCLUDES[[#This Row],[DW Version]], VERSIONS[], 2)</f>
        <v>98</v>
      </c>
      <c r="M821" s="4">
        <f>VLOOKUP(FACT_INCLUDES[[#This Row],[DW Version]], VERSIONS[], 3)</f>
        <v>3.5</v>
      </c>
      <c r="N821" s="4" t="str">
        <f>VLOOKUP(FACT_INCLUDES[[#This Row],[DW Version]], VERSIONS[], 4)</f>
        <v>white</v>
      </c>
      <c r="O821" s="51">
        <f>VLOOKUP(FACT_INCLUDES[[#This Row],[DW Version]], VERSIONS[], 5)</f>
        <v>295.35085816918377</v>
      </c>
      <c r="P821" s="4" t="str">
        <f>VLOOKUP(FACT_INCLUDES[[#This Row],[DW Version]], VERSIONS[], 6)</f>
        <v>Zoom Rival Fly</v>
      </c>
      <c r="Q821" s="4" t="str">
        <f>VLOOKUP(FACT_INCLUDES[[#This Row],[DW Version]], VERSIONS[], 7)</f>
        <v>Shoe</v>
      </c>
      <c r="R821" s="51">
        <f>FACT_INCLUDES[[#This Row],[Version Price]]*FACT_INCLUDES[[#This Row],[Quantity]]</f>
        <v>1476.7542908459188</v>
      </c>
      <c r="S821" s="51">
        <f>FACT_INCLUDES[[#This Row],[Amount]]*(1-FACT_INCLUDES[[#This Row],[Order Discount]])</f>
        <v>1476.7542908459188</v>
      </c>
      <c r="T821" s="51">
        <f t="shared" si="12"/>
        <v>1476.7542908459188</v>
      </c>
      <c r="U821" s="57">
        <f>FACT_INCLUDES[[#This Row],[Income]]/FACT_INCLUDES[[#This Row],[Total Order Income]]</f>
        <v>1</v>
      </c>
      <c r="V821" s="33">
        <f>IF(FACT_INCLUDES[[#This Row],[Order Gap]]&gt;10, 1, 0)/COUNTIFS(FACT_INCLUDES[Order ID], FACT_INCLUDES[[#This Row],[Order ID]])</f>
        <v>1</v>
      </c>
      <c r="W821" s="33">
        <f>IF(FACT_INCLUDES[[#This Row],[Order Type]]="Online", 1, 0)/COUNTIFS(FACT_INCLUDES[Order ID], FACT_INCLUDES[[#This Row],[Order ID]])</f>
        <v>1</v>
      </c>
      <c r="X821" s="52">
        <v>667.72840254301116</v>
      </c>
      <c r="Y821" s="52">
        <v>617.49963172030073</v>
      </c>
      <c r="Z821" s="64">
        <f>IF(FACT_INCLUDES[[#This Row],[Order Type]]="Online", 1, 0)*FACT_INCLUDES[[#This Row],[Income]]</f>
        <v>1476.7542908459188</v>
      </c>
    </row>
    <row r="822" spans="1:26" x14ac:dyDescent="0.3">
      <c r="A822" s="4">
        <v>2258</v>
      </c>
      <c r="B822" s="4">
        <v>1263</v>
      </c>
      <c r="C822" s="4">
        <v>911</v>
      </c>
      <c r="D822" s="58">
        <v>3</v>
      </c>
      <c r="E822" s="28">
        <f>VLOOKUP(FACT_INCLUDES[[#This Row],[Order ID]], ORDERS[], 2)</f>
        <v>40912.331979091286</v>
      </c>
      <c r="F822" s="28">
        <f>VLOOKUP(FACT_INCLUDES[[#This Row],[Order ID]], ORDERS[], 3)</f>
        <v>40912.331979091286</v>
      </c>
      <c r="G822" s="4" t="str">
        <f>VLOOKUP(FACT_INCLUDES[[#This Row],[Order ID]], ORDERS[], 4)</f>
        <v>In-Store</v>
      </c>
      <c r="H822" s="4" t="str">
        <f>VLOOKUP(FACT_INCLUDES[[#This Row],[Order ID]], ORDERS[], 5)</f>
        <v>HKY6910@gmail.com</v>
      </c>
      <c r="I822" s="4">
        <f>VLOOKUP(FACT_INCLUDES[[#This Row],[Order ID]], ORDERS[], 6)</f>
        <v>12</v>
      </c>
      <c r="J822" s="54">
        <f>VLOOKUP(FACT_INCLUDES[[#This Row],[Order ID]], ORDERS[], 7)</f>
        <v>0</v>
      </c>
      <c r="K822" s="33">
        <v>0</v>
      </c>
      <c r="L822" s="4">
        <f>VLOOKUP(FACT_INCLUDES[[#This Row],[DW Version]], VERSIONS[], 2)</f>
        <v>93</v>
      </c>
      <c r="M822" s="4">
        <f>VLOOKUP(FACT_INCLUDES[[#This Row],[DW Version]], VERSIONS[], 3)</f>
        <v>5.5</v>
      </c>
      <c r="N822" s="4" t="str">
        <f>VLOOKUP(FACT_INCLUDES[[#This Row],[DW Version]], VERSIONS[], 4)</f>
        <v>black</v>
      </c>
      <c r="O822" s="51">
        <f>VLOOKUP(FACT_INCLUDES[[#This Row],[DW Version]], VERSIONS[], 5)</f>
        <v>106.91872197302297</v>
      </c>
      <c r="P822" s="4" t="str">
        <f>VLOOKUP(FACT_INCLUDES[[#This Row],[DW Version]], VERSIONS[], 6)</f>
        <v>Therma Training Top</v>
      </c>
      <c r="Q822" s="4" t="str">
        <f>VLOOKUP(FACT_INCLUDES[[#This Row],[DW Version]], VERSIONS[], 7)</f>
        <v>Apparel</v>
      </c>
      <c r="R822" s="51">
        <f>FACT_INCLUDES[[#This Row],[Version Price]]*FACT_INCLUDES[[#This Row],[Quantity]]</f>
        <v>320.75616591906891</v>
      </c>
      <c r="S822" s="51">
        <f>FACT_INCLUDES[[#This Row],[Amount]]*(1-FACT_INCLUDES[[#This Row],[Order Discount]])</f>
        <v>320.75616591906891</v>
      </c>
      <c r="T822" s="51">
        <f t="shared" si="12"/>
        <v>320.75616591906891</v>
      </c>
      <c r="U822" s="57">
        <f>FACT_INCLUDES[[#This Row],[Income]]/FACT_INCLUDES[[#This Row],[Total Order Income]]</f>
        <v>1</v>
      </c>
      <c r="V822" s="33">
        <f>IF(FACT_INCLUDES[[#This Row],[Order Gap]]&gt;10, 1, 0)/COUNTIFS(FACT_INCLUDES[Order ID], FACT_INCLUDES[[#This Row],[Order ID]])</f>
        <v>0</v>
      </c>
      <c r="W822" s="33">
        <f>IF(FACT_INCLUDES[[#This Row],[Order Type]]="Online", 1, 0)/COUNTIFS(FACT_INCLUDES[Order ID], FACT_INCLUDES[[#This Row],[Order ID]])</f>
        <v>0</v>
      </c>
      <c r="X822" s="52">
        <v>667.72840254301116</v>
      </c>
      <c r="Y822" s="52">
        <v>617.49963172030073</v>
      </c>
      <c r="Z822" s="64">
        <f>IF(FACT_INCLUDES[[#This Row],[Order Type]]="Online", 1, 0)*FACT_INCLUDES[[#This Row],[Income]]</f>
        <v>0</v>
      </c>
    </row>
    <row r="823" spans="1:26" x14ac:dyDescent="0.3">
      <c r="A823" s="4">
        <v>2261</v>
      </c>
      <c r="B823" s="4">
        <v>1266</v>
      </c>
      <c r="C823" s="4">
        <v>940</v>
      </c>
      <c r="D823" s="58">
        <v>3</v>
      </c>
      <c r="E823" s="28">
        <f>VLOOKUP(FACT_INCLUDES[[#This Row],[Order ID]], ORDERS[], 2)</f>
        <v>41181.790026789757</v>
      </c>
      <c r="F823" s="28">
        <f>VLOOKUP(FACT_INCLUDES[[#This Row],[Order ID]], ORDERS[], 3)</f>
        <v>41181.790026789757</v>
      </c>
      <c r="G823" s="4" t="str">
        <f>VLOOKUP(FACT_INCLUDES[[#This Row],[Order ID]], ORDERS[], 4)</f>
        <v>In-Store</v>
      </c>
      <c r="H823" s="4" t="str">
        <f>VLOOKUP(FACT_INCLUDES[[#This Row],[Order ID]], ORDERS[], 5)</f>
        <v>LHC4413@gmail.com</v>
      </c>
      <c r="I823" s="4">
        <f>VLOOKUP(FACT_INCLUDES[[#This Row],[Order ID]], ORDERS[], 6)</f>
        <v>35</v>
      </c>
      <c r="J823" s="54">
        <f>VLOOKUP(FACT_INCLUDES[[#This Row],[Order ID]], ORDERS[], 7)</f>
        <v>0</v>
      </c>
      <c r="K823" s="33">
        <v>0</v>
      </c>
      <c r="L823" s="4">
        <f>VLOOKUP(FACT_INCLUDES[[#This Row],[DW Version]], VERSIONS[], 2)</f>
        <v>95</v>
      </c>
      <c r="M823" s="4">
        <f>VLOOKUP(FACT_INCLUDES[[#This Row],[DW Version]], VERSIONS[], 3)</f>
        <v>12</v>
      </c>
      <c r="N823" s="4" t="str">
        <f>VLOOKUP(FACT_INCLUDES[[#This Row],[DW Version]], VERSIONS[], 4)</f>
        <v>red</v>
      </c>
      <c r="O823" s="51">
        <f>VLOOKUP(FACT_INCLUDES[[#This Row],[DW Version]], VERSIONS[], 5)</f>
        <v>43.663960633014327</v>
      </c>
      <c r="P823" s="4" t="str">
        <f>VLOOKUP(FACT_INCLUDES[[#This Row],[DW Version]], VERSIONS[], 6)</f>
        <v>Nike Backpack</v>
      </c>
      <c r="Q823" s="4" t="str">
        <f>VLOOKUP(FACT_INCLUDES[[#This Row],[DW Version]], VERSIONS[], 7)</f>
        <v>Accessories</v>
      </c>
      <c r="R823" s="51">
        <f>FACT_INCLUDES[[#This Row],[Version Price]]*FACT_INCLUDES[[#This Row],[Quantity]]</f>
        <v>130.99188189904299</v>
      </c>
      <c r="S823" s="51">
        <f>FACT_INCLUDES[[#This Row],[Amount]]*(1-FACT_INCLUDES[[#This Row],[Order Discount]])</f>
        <v>130.99188189904299</v>
      </c>
      <c r="T823" s="51">
        <f t="shared" si="12"/>
        <v>130.99188189904299</v>
      </c>
      <c r="U823" s="57">
        <f>FACT_INCLUDES[[#This Row],[Income]]/FACT_INCLUDES[[#This Row],[Total Order Income]]</f>
        <v>1</v>
      </c>
      <c r="V823" s="33">
        <f>IF(FACT_INCLUDES[[#This Row],[Order Gap]]&gt;10, 1, 0)/COUNTIFS(FACT_INCLUDES[Order ID], FACT_INCLUDES[[#This Row],[Order ID]])</f>
        <v>0</v>
      </c>
      <c r="W823" s="33">
        <f>IF(FACT_INCLUDES[[#This Row],[Order Type]]="Online", 1, 0)/COUNTIFS(FACT_INCLUDES[Order ID], FACT_INCLUDES[[#This Row],[Order ID]])</f>
        <v>0</v>
      </c>
      <c r="X823" s="52">
        <v>667.72840254301116</v>
      </c>
      <c r="Y823" s="52">
        <v>617.49963172030073</v>
      </c>
      <c r="Z823" s="64">
        <f>IF(FACT_INCLUDES[[#This Row],[Order Type]]="Online", 1, 0)*FACT_INCLUDES[[#This Row],[Income]]</f>
        <v>0</v>
      </c>
    </row>
    <row r="824" spans="1:26" x14ac:dyDescent="0.3">
      <c r="A824" s="4">
        <v>2262</v>
      </c>
      <c r="B824" s="4">
        <v>1267</v>
      </c>
      <c r="C824" s="4">
        <v>305</v>
      </c>
      <c r="D824" s="58">
        <v>2</v>
      </c>
      <c r="E824" s="28">
        <f>VLOOKUP(FACT_INCLUDES[[#This Row],[Order ID]], ORDERS[], 2)</f>
        <v>40999.546426322973</v>
      </c>
      <c r="F824" s="28">
        <f>VLOOKUP(FACT_INCLUDES[[#This Row],[Order ID]], ORDERS[], 3)</f>
        <v>40999.546426322973</v>
      </c>
      <c r="G824" s="4" t="str">
        <f>VLOOKUP(FACT_INCLUDES[[#This Row],[Order ID]], ORDERS[], 4)</f>
        <v>In-Store</v>
      </c>
      <c r="H824" s="4" t="str">
        <f>VLOOKUP(FACT_INCLUDES[[#This Row],[Order ID]], ORDERS[], 5)</f>
        <v>YQO8783@gmail.com</v>
      </c>
      <c r="I824" s="4">
        <f>VLOOKUP(FACT_INCLUDES[[#This Row],[Order ID]], ORDERS[], 6)</f>
        <v>26</v>
      </c>
      <c r="J824" s="54">
        <f>VLOOKUP(FACT_INCLUDES[[#This Row],[Order ID]], ORDERS[], 7)</f>
        <v>0</v>
      </c>
      <c r="K824" s="33">
        <v>0</v>
      </c>
      <c r="L824" s="4">
        <f>VLOOKUP(FACT_INCLUDES[[#This Row],[DW Version]], VERSIONS[], 2)</f>
        <v>30</v>
      </c>
      <c r="M824" s="4">
        <f>VLOOKUP(FACT_INCLUDES[[#This Row],[DW Version]], VERSIONS[], 3)</f>
        <v>12.5</v>
      </c>
      <c r="N824" s="4" t="str">
        <f>VLOOKUP(FACT_INCLUDES[[#This Row],[DW Version]], VERSIONS[], 4)</f>
        <v>white</v>
      </c>
      <c r="O824" s="51">
        <f>VLOOKUP(FACT_INCLUDES[[#This Row],[DW Version]], VERSIONS[], 5)</f>
        <v>344.95257390536119</v>
      </c>
      <c r="P824" s="4" t="str">
        <f>VLOOKUP(FACT_INCLUDES[[#This Row],[DW Version]], VERSIONS[], 6)</f>
        <v>Air Zoom Terra Kiger</v>
      </c>
      <c r="Q824" s="4" t="str">
        <f>VLOOKUP(FACT_INCLUDES[[#This Row],[DW Version]], VERSIONS[], 7)</f>
        <v>Shoe</v>
      </c>
      <c r="R824" s="51">
        <f>FACT_INCLUDES[[#This Row],[Version Price]]*FACT_INCLUDES[[#This Row],[Quantity]]</f>
        <v>689.90514781072238</v>
      </c>
      <c r="S824" s="51">
        <f>FACT_INCLUDES[[#This Row],[Amount]]*(1-FACT_INCLUDES[[#This Row],[Order Discount]])</f>
        <v>689.90514781072238</v>
      </c>
      <c r="T824" s="51">
        <f t="shared" si="12"/>
        <v>689.90514781072238</v>
      </c>
      <c r="U824" s="57">
        <f>FACT_INCLUDES[[#This Row],[Income]]/FACT_INCLUDES[[#This Row],[Total Order Income]]</f>
        <v>1</v>
      </c>
      <c r="V824" s="33">
        <f>IF(FACT_INCLUDES[[#This Row],[Order Gap]]&gt;10, 1, 0)/COUNTIFS(FACT_INCLUDES[Order ID], FACT_INCLUDES[[#This Row],[Order ID]])</f>
        <v>0</v>
      </c>
      <c r="W824" s="33">
        <f>IF(FACT_INCLUDES[[#This Row],[Order Type]]="Online", 1, 0)/COUNTIFS(FACT_INCLUDES[Order ID], FACT_INCLUDES[[#This Row],[Order ID]])</f>
        <v>0</v>
      </c>
      <c r="X824" s="52">
        <v>667.72840254301116</v>
      </c>
      <c r="Y824" s="52">
        <v>617.49963172030073</v>
      </c>
      <c r="Z824" s="64">
        <f>IF(FACT_INCLUDES[[#This Row],[Order Type]]="Online", 1, 0)*FACT_INCLUDES[[#This Row],[Income]]</f>
        <v>0</v>
      </c>
    </row>
    <row r="825" spans="1:26" x14ac:dyDescent="0.3">
      <c r="A825" s="4">
        <v>2264</v>
      </c>
      <c r="B825" s="4">
        <v>1269</v>
      </c>
      <c r="C825" s="4">
        <v>879</v>
      </c>
      <c r="D825" s="58">
        <v>4</v>
      </c>
      <c r="E825" s="28">
        <f>VLOOKUP(FACT_INCLUDES[[#This Row],[Order ID]], ORDERS[], 2)</f>
        <v>40987.807434351635</v>
      </c>
      <c r="F825" s="28">
        <f>VLOOKUP(FACT_INCLUDES[[#This Row],[Order ID]], ORDERS[], 3)</f>
        <v>40987.807434351635</v>
      </c>
      <c r="G825" s="4" t="str">
        <f>VLOOKUP(FACT_INCLUDES[[#This Row],[Order ID]], ORDERS[], 4)</f>
        <v>In-Store</v>
      </c>
      <c r="H825" s="4" t="str">
        <f>VLOOKUP(FACT_INCLUDES[[#This Row],[Order ID]], ORDERS[], 5)</f>
        <v>FZL7058@gmail.com</v>
      </c>
      <c r="I825" s="4">
        <f>VLOOKUP(FACT_INCLUDES[[#This Row],[Order ID]], ORDERS[], 6)</f>
        <v>32</v>
      </c>
      <c r="J825" s="54">
        <f>VLOOKUP(FACT_INCLUDES[[#This Row],[Order ID]], ORDERS[], 7)</f>
        <v>0</v>
      </c>
      <c r="K825" s="33">
        <v>0</v>
      </c>
      <c r="L825" s="4">
        <f>VLOOKUP(FACT_INCLUDES[[#This Row],[DW Version]], VERSIONS[], 2)</f>
        <v>89</v>
      </c>
      <c r="M825" s="4">
        <f>VLOOKUP(FACT_INCLUDES[[#This Row],[DW Version]], VERSIONS[], 3)</f>
        <v>11</v>
      </c>
      <c r="N825" s="4" t="str">
        <f>VLOOKUP(FACT_INCLUDES[[#This Row],[DW Version]], VERSIONS[], 4)</f>
        <v>white</v>
      </c>
      <c r="O825" s="51">
        <f>VLOOKUP(FACT_INCLUDES[[#This Row],[DW Version]], VERSIONS[], 5)</f>
        <v>151.78756875780701</v>
      </c>
      <c r="P825" s="4" t="str">
        <f>VLOOKUP(FACT_INCLUDES[[#This Row],[DW Version]], VERSIONS[], 6)</f>
        <v>Wildhorse 7</v>
      </c>
      <c r="Q825" s="4" t="str">
        <f>VLOOKUP(FACT_INCLUDES[[#This Row],[DW Version]], VERSIONS[], 7)</f>
        <v>Shoe</v>
      </c>
      <c r="R825" s="51">
        <f>FACT_INCLUDES[[#This Row],[Version Price]]*FACT_INCLUDES[[#This Row],[Quantity]]</f>
        <v>607.15027503122803</v>
      </c>
      <c r="S825" s="51">
        <f>FACT_INCLUDES[[#This Row],[Amount]]*(1-FACT_INCLUDES[[#This Row],[Order Discount]])</f>
        <v>607.15027503122803</v>
      </c>
      <c r="T825" s="51">
        <f t="shared" si="12"/>
        <v>607.15027503122803</v>
      </c>
      <c r="U825" s="57">
        <f>FACT_INCLUDES[[#This Row],[Income]]/FACT_INCLUDES[[#This Row],[Total Order Income]]</f>
        <v>1</v>
      </c>
      <c r="V825" s="33">
        <f>IF(FACT_INCLUDES[[#This Row],[Order Gap]]&gt;10, 1, 0)/COUNTIFS(FACT_INCLUDES[Order ID], FACT_INCLUDES[[#This Row],[Order ID]])</f>
        <v>0</v>
      </c>
      <c r="W825" s="33">
        <f>IF(FACT_INCLUDES[[#This Row],[Order Type]]="Online", 1, 0)/COUNTIFS(FACT_INCLUDES[Order ID], FACT_INCLUDES[[#This Row],[Order ID]])</f>
        <v>0</v>
      </c>
      <c r="X825" s="52">
        <v>667.72840254301116</v>
      </c>
      <c r="Y825" s="52">
        <v>617.49963172030073</v>
      </c>
      <c r="Z825" s="64">
        <f>IF(FACT_INCLUDES[[#This Row],[Order Type]]="Online", 1, 0)*FACT_INCLUDES[[#This Row],[Income]]</f>
        <v>0</v>
      </c>
    </row>
    <row r="826" spans="1:26" x14ac:dyDescent="0.3">
      <c r="A826" s="4">
        <v>2266</v>
      </c>
      <c r="B826" s="4">
        <v>1271</v>
      </c>
      <c r="C826" s="4">
        <v>348</v>
      </c>
      <c r="D826" s="58">
        <v>1</v>
      </c>
      <c r="E826" s="28">
        <f>VLOOKUP(FACT_INCLUDES[[#This Row],[Order ID]], ORDERS[], 2)</f>
        <v>41169.2184818561</v>
      </c>
      <c r="F826" s="28">
        <f>VLOOKUP(FACT_INCLUDES[[#This Row],[Order ID]], ORDERS[], 3)</f>
        <v>41169.2184818561</v>
      </c>
      <c r="G826" s="4" t="str">
        <f>VLOOKUP(FACT_INCLUDES[[#This Row],[Order ID]], ORDERS[], 4)</f>
        <v>In-Store</v>
      </c>
      <c r="H826" s="4" t="str">
        <f>VLOOKUP(FACT_INCLUDES[[#This Row],[Order ID]], ORDERS[], 5)</f>
        <v>VED6713@gmail.com</v>
      </c>
      <c r="I826" s="4">
        <f>VLOOKUP(FACT_INCLUDES[[#This Row],[Order ID]], ORDERS[], 6)</f>
        <v>27</v>
      </c>
      <c r="J826" s="54">
        <f>VLOOKUP(FACT_INCLUDES[[#This Row],[Order ID]], ORDERS[], 7)</f>
        <v>0</v>
      </c>
      <c r="K826" s="33">
        <v>0</v>
      </c>
      <c r="L826" s="4">
        <f>VLOOKUP(FACT_INCLUDES[[#This Row],[DW Version]], VERSIONS[], 2)</f>
        <v>35</v>
      </c>
      <c r="M826" s="4">
        <f>VLOOKUP(FACT_INCLUDES[[#This Row],[DW Version]], VERSIONS[], 3)</f>
        <v>9.5</v>
      </c>
      <c r="N826" s="4" t="str">
        <f>VLOOKUP(FACT_INCLUDES[[#This Row],[DW Version]], VERSIONS[], 4)</f>
        <v>white</v>
      </c>
      <c r="O826" s="51">
        <f>VLOOKUP(FACT_INCLUDES[[#This Row],[DW Version]], VERSIONS[], 5)</f>
        <v>236.07444683793588</v>
      </c>
      <c r="P826" s="4" t="str">
        <f>VLOOKUP(FACT_INCLUDES[[#This Row],[DW Version]], VERSIONS[], 6)</f>
        <v>Alphafly</v>
      </c>
      <c r="Q826" s="4" t="str">
        <f>VLOOKUP(FACT_INCLUDES[[#This Row],[DW Version]], VERSIONS[], 7)</f>
        <v>Shoe</v>
      </c>
      <c r="R826" s="51">
        <f>FACT_INCLUDES[[#This Row],[Version Price]]*FACT_INCLUDES[[#This Row],[Quantity]]</f>
        <v>236.07444683793588</v>
      </c>
      <c r="S826" s="51">
        <f>FACT_INCLUDES[[#This Row],[Amount]]*(1-FACT_INCLUDES[[#This Row],[Order Discount]])</f>
        <v>236.07444683793588</v>
      </c>
      <c r="T826" s="51">
        <f t="shared" si="12"/>
        <v>236.07444683793588</v>
      </c>
      <c r="U826" s="57">
        <f>FACT_INCLUDES[[#This Row],[Income]]/FACT_INCLUDES[[#This Row],[Total Order Income]]</f>
        <v>1</v>
      </c>
      <c r="V826" s="33">
        <f>IF(FACT_INCLUDES[[#This Row],[Order Gap]]&gt;10, 1, 0)/COUNTIFS(FACT_INCLUDES[Order ID], FACT_INCLUDES[[#This Row],[Order ID]])</f>
        <v>0</v>
      </c>
      <c r="W826" s="33">
        <f>IF(FACT_INCLUDES[[#This Row],[Order Type]]="Online", 1, 0)/COUNTIFS(FACT_INCLUDES[Order ID], FACT_INCLUDES[[#This Row],[Order ID]])</f>
        <v>0</v>
      </c>
      <c r="X826" s="52">
        <v>667.72840254301116</v>
      </c>
      <c r="Y826" s="52">
        <v>617.49963172030073</v>
      </c>
      <c r="Z826" s="64">
        <f>IF(FACT_INCLUDES[[#This Row],[Order Type]]="Online", 1, 0)*FACT_INCLUDES[[#This Row],[Income]]</f>
        <v>0</v>
      </c>
    </row>
    <row r="827" spans="1:26" x14ac:dyDescent="0.3">
      <c r="A827" s="4">
        <v>2274</v>
      </c>
      <c r="B827" s="4">
        <v>1279</v>
      </c>
      <c r="C827" s="4">
        <v>365</v>
      </c>
      <c r="D827" s="58">
        <v>3</v>
      </c>
      <c r="E827" s="28">
        <f>VLOOKUP(FACT_INCLUDES[[#This Row],[Order ID]], ORDERS[], 2)</f>
        <v>40931.783798203571</v>
      </c>
      <c r="F827" s="28">
        <f>VLOOKUP(FACT_INCLUDES[[#This Row],[Order ID]], ORDERS[], 3)</f>
        <v>40931.783798203571</v>
      </c>
      <c r="G827" s="4" t="str">
        <f>VLOOKUP(FACT_INCLUDES[[#This Row],[Order ID]], ORDERS[], 4)</f>
        <v>In-Store</v>
      </c>
      <c r="H827" s="4" t="str">
        <f>VLOOKUP(FACT_INCLUDES[[#This Row],[Order ID]], ORDERS[], 5)</f>
        <v>DXT8392@gmail.com</v>
      </c>
      <c r="I827" s="4">
        <f>VLOOKUP(FACT_INCLUDES[[#This Row],[Order ID]], ORDERS[], 6)</f>
        <v>29</v>
      </c>
      <c r="J827" s="54">
        <f>VLOOKUP(FACT_INCLUDES[[#This Row],[Order ID]], ORDERS[], 7)</f>
        <v>0</v>
      </c>
      <c r="K827" s="33">
        <v>0</v>
      </c>
      <c r="L827" s="4">
        <f>VLOOKUP(FACT_INCLUDES[[#This Row],[DW Version]], VERSIONS[], 2)</f>
        <v>37</v>
      </c>
      <c r="M827" s="4">
        <f>VLOOKUP(FACT_INCLUDES[[#This Row],[DW Version]], VERSIONS[], 3)</f>
        <v>5</v>
      </c>
      <c r="N827" s="4" t="str">
        <f>VLOOKUP(FACT_INCLUDES[[#This Row],[DW Version]], VERSIONS[], 4)</f>
        <v>white</v>
      </c>
      <c r="O827" s="51">
        <f>VLOOKUP(FACT_INCLUDES[[#This Row],[DW Version]], VERSIONS[], 5)</f>
        <v>146.85944862451157</v>
      </c>
      <c r="P827" s="4" t="str">
        <f>VLOOKUP(FACT_INCLUDES[[#This Row],[DW Version]], VERSIONS[], 6)</f>
        <v>Air Zoom Winflo</v>
      </c>
      <c r="Q827" s="4" t="str">
        <f>VLOOKUP(FACT_INCLUDES[[#This Row],[DW Version]], VERSIONS[], 7)</f>
        <v>Shoe</v>
      </c>
      <c r="R827" s="51">
        <f>FACT_INCLUDES[[#This Row],[Version Price]]*FACT_INCLUDES[[#This Row],[Quantity]]</f>
        <v>440.57834587353472</v>
      </c>
      <c r="S827" s="51">
        <f>FACT_INCLUDES[[#This Row],[Amount]]*(1-FACT_INCLUDES[[#This Row],[Order Discount]])</f>
        <v>440.57834587353472</v>
      </c>
      <c r="T827" s="51">
        <f t="shared" si="12"/>
        <v>440.57834587353472</v>
      </c>
      <c r="U827" s="57">
        <f>FACT_INCLUDES[[#This Row],[Income]]/FACT_INCLUDES[[#This Row],[Total Order Income]]</f>
        <v>1</v>
      </c>
      <c r="V827" s="33">
        <f>IF(FACT_INCLUDES[[#This Row],[Order Gap]]&gt;10, 1, 0)/COUNTIFS(FACT_INCLUDES[Order ID], FACT_INCLUDES[[#This Row],[Order ID]])</f>
        <v>0</v>
      </c>
      <c r="W827" s="33">
        <f>IF(FACT_INCLUDES[[#This Row],[Order Type]]="Online", 1, 0)/COUNTIFS(FACT_INCLUDES[Order ID], FACT_INCLUDES[[#This Row],[Order ID]])</f>
        <v>0</v>
      </c>
      <c r="X827" s="52">
        <v>667.72840254301116</v>
      </c>
      <c r="Y827" s="52">
        <v>617.49963172030073</v>
      </c>
      <c r="Z827" s="64">
        <f>IF(FACT_INCLUDES[[#This Row],[Order Type]]="Online", 1, 0)*FACT_INCLUDES[[#This Row],[Income]]</f>
        <v>0</v>
      </c>
    </row>
    <row r="828" spans="1:26" x14ac:dyDescent="0.3">
      <c r="A828" s="4">
        <v>2279</v>
      </c>
      <c r="B828" s="4">
        <v>1284</v>
      </c>
      <c r="C828" s="4">
        <v>387</v>
      </c>
      <c r="D828" s="58">
        <v>2</v>
      </c>
      <c r="E828" s="28">
        <f>VLOOKUP(FACT_INCLUDES[[#This Row],[Order ID]], ORDERS[], 2)</f>
        <v>41084.525772555884</v>
      </c>
      <c r="F828" s="28">
        <f>VLOOKUP(FACT_INCLUDES[[#This Row],[Order ID]], ORDERS[], 3)</f>
        <v>41091.525772555884</v>
      </c>
      <c r="G828" s="4" t="str">
        <f>VLOOKUP(FACT_INCLUDES[[#This Row],[Order ID]], ORDERS[], 4)</f>
        <v>Online</v>
      </c>
      <c r="H828" s="4" t="str">
        <f>VLOOKUP(FACT_INCLUDES[[#This Row],[Order ID]], ORDERS[], 5)</f>
        <v>MZA7688@gmail.com</v>
      </c>
      <c r="I828" s="4">
        <f>VLOOKUP(FACT_INCLUDES[[#This Row],[Order ID]], ORDERS[], 6)</f>
        <v>0</v>
      </c>
      <c r="J828" s="54">
        <f>VLOOKUP(FACT_INCLUDES[[#This Row],[Order ID]], ORDERS[], 7)</f>
        <v>0</v>
      </c>
      <c r="K828" s="33">
        <v>7</v>
      </c>
      <c r="L828" s="4">
        <f>VLOOKUP(FACT_INCLUDES[[#This Row],[DW Version]], VERSIONS[], 2)</f>
        <v>39</v>
      </c>
      <c r="M828" s="4">
        <f>VLOOKUP(FACT_INCLUDES[[#This Row],[DW Version]], VERSIONS[], 3)</f>
        <v>10.5</v>
      </c>
      <c r="N828" s="4" t="str">
        <f>VLOOKUP(FACT_INCLUDES[[#This Row],[DW Version]], VERSIONS[], 4)</f>
        <v>white</v>
      </c>
      <c r="O828" s="51">
        <f>VLOOKUP(FACT_INCLUDES[[#This Row],[DW Version]], VERSIONS[], 5)</f>
        <v>295.25267812932219</v>
      </c>
      <c r="P828" s="4" t="str">
        <f>VLOOKUP(FACT_INCLUDES[[#This Row],[DW Version]], VERSIONS[], 6)</f>
        <v>Fast Track Jacket</v>
      </c>
      <c r="Q828" s="4" t="str">
        <f>VLOOKUP(FACT_INCLUDES[[#This Row],[DW Version]], VERSIONS[], 7)</f>
        <v>Apparel</v>
      </c>
      <c r="R828" s="51">
        <f>FACT_INCLUDES[[#This Row],[Version Price]]*FACT_INCLUDES[[#This Row],[Quantity]]</f>
        <v>590.50535625864438</v>
      </c>
      <c r="S828" s="51">
        <f>FACT_INCLUDES[[#This Row],[Amount]]*(1-FACT_INCLUDES[[#This Row],[Order Discount]])</f>
        <v>590.50535625864438</v>
      </c>
      <c r="T828" s="51">
        <f t="shared" si="12"/>
        <v>590.50535625864438</v>
      </c>
      <c r="U828" s="57">
        <f>FACT_INCLUDES[[#This Row],[Income]]/FACT_INCLUDES[[#This Row],[Total Order Income]]</f>
        <v>1</v>
      </c>
      <c r="V828" s="33">
        <f>IF(FACT_INCLUDES[[#This Row],[Order Gap]]&gt;10, 1, 0)/COUNTIFS(FACT_INCLUDES[Order ID], FACT_INCLUDES[[#This Row],[Order ID]])</f>
        <v>0</v>
      </c>
      <c r="W828" s="33">
        <f>IF(FACT_INCLUDES[[#This Row],[Order Type]]="Online", 1, 0)/COUNTIFS(FACT_INCLUDES[Order ID], FACT_INCLUDES[[#This Row],[Order ID]])</f>
        <v>1</v>
      </c>
      <c r="X828" s="52">
        <v>667.72840254301116</v>
      </c>
      <c r="Y828" s="52">
        <v>617.49963172030073</v>
      </c>
      <c r="Z828" s="64">
        <f>IF(FACT_INCLUDES[[#This Row],[Order Type]]="Online", 1, 0)*FACT_INCLUDES[[#This Row],[Income]]</f>
        <v>590.50535625864438</v>
      </c>
    </row>
    <row r="829" spans="1:26" x14ac:dyDescent="0.3">
      <c r="A829" s="4">
        <v>2284</v>
      </c>
      <c r="B829" s="4">
        <v>1289</v>
      </c>
      <c r="C829" s="4">
        <v>536</v>
      </c>
      <c r="D829" s="58">
        <v>1</v>
      </c>
      <c r="E829" s="28">
        <f>VLOOKUP(FACT_INCLUDES[[#This Row],[Order ID]], ORDERS[], 2)</f>
        <v>41071.506138879937</v>
      </c>
      <c r="F829" s="28">
        <f>VLOOKUP(FACT_INCLUDES[[#This Row],[Order ID]], ORDERS[], 3)</f>
        <v>41081.506138879937</v>
      </c>
      <c r="G829" s="4" t="str">
        <f>VLOOKUP(FACT_INCLUDES[[#This Row],[Order ID]], ORDERS[], 4)</f>
        <v>Online</v>
      </c>
      <c r="H829" s="4" t="str">
        <f>VLOOKUP(FACT_INCLUDES[[#This Row],[Order ID]], ORDERS[], 5)</f>
        <v>GLA7908@gmail.com</v>
      </c>
      <c r="I829" s="4">
        <f>VLOOKUP(FACT_INCLUDES[[#This Row],[Order ID]], ORDERS[], 6)</f>
        <v>0</v>
      </c>
      <c r="J829" s="54">
        <f>VLOOKUP(FACT_INCLUDES[[#This Row],[Order ID]], ORDERS[], 7)</f>
        <v>0</v>
      </c>
      <c r="K829" s="33">
        <v>10</v>
      </c>
      <c r="L829" s="4">
        <f>VLOOKUP(FACT_INCLUDES[[#This Row],[DW Version]], VERSIONS[], 2)</f>
        <v>56</v>
      </c>
      <c r="M829" s="4">
        <f>VLOOKUP(FACT_INCLUDES[[#This Row],[DW Version]], VERSIONS[], 3)</f>
        <v>4.5</v>
      </c>
      <c r="N829" s="4" t="str">
        <f>VLOOKUP(FACT_INCLUDES[[#This Row],[DW Version]], VERSIONS[], 4)</f>
        <v>black</v>
      </c>
      <c r="O829" s="51">
        <f>VLOOKUP(FACT_INCLUDES[[#This Row],[DW Version]], VERSIONS[], 5)</f>
        <v>34.287104922312594</v>
      </c>
      <c r="P829" s="4" t="str">
        <f>VLOOKUP(FACT_INCLUDES[[#This Row],[DW Version]], VERSIONS[], 6)</f>
        <v>Nike Yoga Mat</v>
      </c>
      <c r="Q829" s="4" t="str">
        <f>VLOOKUP(FACT_INCLUDES[[#This Row],[DW Version]], VERSIONS[], 7)</f>
        <v>Sport Equipment</v>
      </c>
      <c r="R829" s="51">
        <f>FACT_INCLUDES[[#This Row],[Version Price]]*FACT_INCLUDES[[#This Row],[Quantity]]</f>
        <v>34.287104922312594</v>
      </c>
      <c r="S829" s="51">
        <f>FACT_INCLUDES[[#This Row],[Amount]]*(1-FACT_INCLUDES[[#This Row],[Order Discount]])</f>
        <v>34.287104922312594</v>
      </c>
      <c r="T829" s="51">
        <f t="shared" si="12"/>
        <v>34.287104922312594</v>
      </c>
      <c r="U829" s="57">
        <f>FACT_INCLUDES[[#This Row],[Income]]/FACT_INCLUDES[[#This Row],[Total Order Income]]</f>
        <v>1</v>
      </c>
      <c r="V829" s="33">
        <f>IF(FACT_INCLUDES[[#This Row],[Order Gap]]&gt;10, 1, 0)/COUNTIFS(FACT_INCLUDES[Order ID], FACT_INCLUDES[[#This Row],[Order ID]])</f>
        <v>0</v>
      </c>
      <c r="W829" s="33">
        <f>IF(FACT_INCLUDES[[#This Row],[Order Type]]="Online", 1, 0)/COUNTIFS(FACT_INCLUDES[Order ID], FACT_INCLUDES[[#This Row],[Order ID]])</f>
        <v>1</v>
      </c>
      <c r="X829" s="52">
        <v>667.72840254301116</v>
      </c>
      <c r="Y829" s="52">
        <v>617.49963172030073</v>
      </c>
      <c r="Z829" s="64">
        <f>IF(FACT_INCLUDES[[#This Row],[Order Type]]="Online", 1, 0)*FACT_INCLUDES[[#This Row],[Income]]</f>
        <v>34.287104922312594</v>
      </c>
    </row>
    <row r="830" spans="1:26" x14ac:dyDescent="0.3">
      <c r="A830" s="4">
        <v>2317</v>
      </c>
      <c r="B830" s="4">
        <v>1322</v>
      </c>
      <c r="C830" s="4">
        <v>695</v>
      </c>
      <c r="D830" s="58">
        <v>4</v>
      </c>
      <c r="E830" s="28">
        <f>VLOOKUP(FACT_INCLUDES[[#This Row],[Order ID]], ORDERS[], 2)</f>
        <v>40979.664254770934</v>
      </c>
      <c r="F830" s="28">
        <f>VLOOKUP(FACT_INCLUDES[[#This Row],[Order ID]], ORDERS[], 3)</f>
        <v>40979.664254770934</v>
      </c>
      <c r="G830" s="4" t="str">
        <f>VLOOKUP(FACT_INCLUDES[[#This Row],[Order ID]], ORDERS[], 4)</f>
        <v>In-Store</v>
      </c>
      <c r="H830" s="4" t="str">
        <f>VLOOKUP(FACT_INCLUDES[[#This Row],[Order ID]], ORDERS[], 5)</f>
        <v>BNG2116@gmail.com</v>
      </c>
      <c r="I830" s="4">
        <f>VLOOKUP(FACT_INCLUDES[[#This Row],[Order ID]], ORDERS[], 6)</f>
        <v>6</v>
      </c>
      <c r="J830" s="54">
        <f>VLOOKUP(FACT_INCLUDES[[#This Row],[Order ID]], ORDERS[], 7)</f>
        <v>0</v>
      </c>
      <c r="K830" s="33">
        <v>0</v>
      </c>
      <c r="L830" s="4">
        <f>VLOOKUP(FACT_INCLUDES[[#This Row],[DW Version]], VERSIONS[], 2)</f>
        <v>71</v>
      </c>
      <c r="M830" s="4">
        <f>VLOOKUP(FACT_INCLUDES[[#This Row],[DW Version]], VERSIONS[], 3)</f>
        <v>7</v>
      </c>
      <c r="N830" s="4" t="str">
        <f>VLOOKUP(FACT_INCLUDES[[#This Row],[DW Version]], VERSIONS[], 4)</f>
        <v>white</v>
      </c>
      <c r="O830" s="51">
        <f>VLOOKUP(FACT_INCLUDES[[#This Row],[DW Version]], VERSIONS[], 5)</f>
        <v>188.79476781324814</v>
      </c>
      <c r="P830" s="4" t="str">
        <f>VLOOKUP(FACT_INCLUDES[[#This Row],[DW Version]], VERSIONS[], 6)</f>
        <v>AeroSwift Running Top</v>
      </c>
      <c r="Q830" s="4" t="str">
        <f>VLOOKUP(FACT_INCLUDES[[#This Row],[DW Version]], VERSIONS[], 7)</f>
        <v>Apparel</v>
      </c>
      <c r="R830" s="51">
        <f>FACT_INCLUDES[[#This Row],[Version Price]]*FACT_INCLUDES[[#This Row],[Quantity]]</f>
        <v>755.17907125299257</v>
      </c>
      <c r="S830" s="51">
        <f>FACT_INCLUDES[[#This Row],[Amount]]*(1-FACT_INCLUDES[[#This Row],[Order Discount]])</f>
        <v>755.17907125299257</v>
      </c>
      <c r="T830" s="51">
        <f t="shared" si="12"/>
        <v>755.17907125299257</v>
      </c>
      <c r="U830" s="57">
        <f>FACT_INCLUDES[[#This Row],[Income]]/FACT_INCLUDES[[#This Row],[Total Order Income]]</f>
        <v>1</v>
      </c>
      <c r="V830" s="33">
        <f>IF(FACT_INCLUDES[[#This Row],[Order Gap]]&gt;10, 1, 0)/COUNTIFS(FACT_INCLUDES[Order ID], FACT_INCLUDES[[#This Row],[Order ID]])</f>
        <v>0</v>
      </c>
      <c r="W830" s="33">
        <f>IF(FACT_INCLUDES[[#This Row],[Order Type]]="Online", 1, 0)/COUNTIFS(FACT_INCLUDES[Order ID], FACT_INCLUDES[[#This Row],[Order ID]])</f>
        <v>0</v>
      </c>
      <c r="X830" s="52">
        <v>667.72840254301116</v>
      </c>
      <c r="Y830" s="52">
        <v>617.49963172030073</v>
      </c>
      <c r="Z830" s="64">
        <f>IF(FACT_INCLUDES[[#This Row],[Order Type]]="Online", 1, 0)*FACT_INCLUDES[[#This Row],[Income]]</f>
        <v>0</v>
      </c>
    </row>
    <row r="831" spans="1:26" x14ac:dyDescent="0.3">
      <c r="A831" s="4">
        <v>2342</v>
      </c>
      <c r="B831" s="4">
        <v>1347</v>
      </c>
      <c r="C831" s="4">
        <v>635</v>
      </c>
      <c r="D831" s="58">
        <v>4</v>
      </c>
      <c r="E831" s="28">
        <f>VLOOKUP(FACT_INCLUDES[[#This Row],[Order ID]], ORDERS[], 2)</f>
        <v>40948.129321674802</v>
      </c>
      <c r="F831" s="28">
        <f>VLOOKUP(FACT_INCLUDES[[#This Row],[Order ID]], ORDERS[], 3)</f>
        <v>40948.129321674802</v>
      </c>
      <c r="G831" s="4" t="str">
        <f>VLOOKUP(FACT_INCLUDES[[#This Row],[Order ID]], ORDERS[], 4)</f>
        <v>In-Store</v>
      </c>
      <c r="H831" s="4" t="str">
        <f>VLOOKUP(FACT_INCLUDES[[#This Row],[Order ID]], ORDERS[], 5)</f>
        <v>NKN2056@gmail.com</v>
      </c>
      <c r="I831" s="4">
        <f>VLOOKUP(FACT_INCLUDES[[#This Row],[Order ID]], ORDERS[], 6)</f>
        <v>6</v>
      </c>
      <c r="J831" s="54">
        <f>VLOOKUP(FACT_INCLUDES[[#This Row],[Order ID]], ORDERS[], 7)</f>
        <v>0</v>
      </c>
      <c r="K831" s="33">
        <v>0</v>
      </c>
      <c r="L831" s="4">
        <f>VLOOKUP(FACT_INCLUDES[[#This Row],[DW Version]], VERSIONS[], 2)</f>
        <v>65</v>
      </c>
      <c r="M831" s="4">
        <f>VLOOKUP(FACT_INCLUDES[[#This Row],[DW Version]], VERSIONS[], 3)</f>
        <v>3</v>
      </c>
      <c r="N831" s="4" t="str">
        <f>VLOOKUP(FACT_INCLUDES[[#This Row],[DW Version]], VERSIONS[], 4)</f>
        <v>black</v>
      </c>
      <c r="O831" s="51">
        <f>VLOOKUP(FACT_INCLUDES[[#This Row],[DW Version]], VERSIONS[], 5)</f>
        <v>242.77410758911469</v>
      </c>
      <c r="P831" s="4" t="str">
        <f>VLOOKUP(FACT_INCLUDES[[#This Row],[DW Version]], VERSIONS[], 6)</f>
        <v>Flex Shorts</v>
      </c>
      <c r="Q831" s="4" t="str">
        <f>VLOOKUP(FACT_INCLUDES[[#This Row],[DW Version]], VERSIONS[], 7)</f>
        <v>Apparel</v>
      </c>
      <c r="R831" s="51">
        <f>FACT_INCLUDES[[#This Row],[Version Price]]*FACT_INCLUDES[[#This Row],[Quantity]]</f>
        <v>971.09643035645877</v>
      </c>
      <c r="S831" s="51">
        <f>FACT_INCLUDES[[#This Row],[Amount]]*(1-FACT_INCLUDES[[#This Row],[Order Discount]])</f>
        <v>971.09643035645877</v>
      </c>
      <c r="T831" s="51">
        <f t="shared" si="12"/>
        <v>971.09643035645877</v>
      </c>
      <c r="U831" s="57">
        <f>FACT_INCLUDES[[#This Row],[Income]]/FACT_INCLUDES[[#This Row],[Total Order Income]]</f>
        <v>1</v>
      </c>
      <c r="V831" s="33">
        <f>IF(FACT_INCLUDES[[#This Row],[Order Gap]]&gt;10, 1, 0)/COUNTIFS(FACT_INCLUDES[Order ID], FACT_INCLUDES[[#This Row],[Order ID]])</f>
        <v>0</v>
      </c>
      <c r="W831" s="33">
        <f>IF(FACT_INCLUDES[[#This Row],[Order Type]]="Online", 1, 0)/COUNTIFS(FACT_INCLUDES[Order ID], FACT_INCLUDES[[#This Row],[Order ID]])</f>
        <v>0</v>
      </c>
      <c r="X831" s="52">
        <v>667.72840254301116</v>
      </c>
      <c r="Y831" s="52">
        <v>617.49963172030073</v>
      </c>
      <c r="Z831" s="64">
        <f>IF(FACT_INCLUDES[[#This Row],[Order Type]]="Online", 1, 0)*FACT_INCLUDES[[#This Row],[Income]]</f>
        <v>0</v>
      </c>
    </row>
    <row r="832" spans="1:26" x14ac:dyDescent="0.3">
      <c r="A832" s="4">
        <v>2363</v>
      </c>
      <c r="B832" s="4">
        <v>1368</v>
      </c>
      <c r="C832" s="4">
        <v>130</v>
      </c>
      <c r="D832" s="58">
        <v>2</v>
      </c>
      <c r="E832" s="28">
        <f>VLOOKUP(FACT_INCLUDES[[#This Row],[Order ID]], ORDERS[], 2)</f>
        <v>41178.325471224605</v>
      </c>
      <c r="F832" s="28">
        <f>VLOOKUP(FACT_INCLUDES[[#This Row],[Order ID]], ORDERS[], 3)</f>
        <v>41178.325471224605</v>
      </c>
      <c r="G832" s="4" t="str">
        <f>VLOOKUP(FACT_INCLUDES[[#This Row],[Order ID]], ORDERS[], 4)</f>
        <v>In-Store</v>
      </c>
      <c r="H832" s="4" t="str">
        <f>VLOOKUP(FACT_INCLUDES[[#This Row],[Order ID]], ORDERS[], 5)</f>
        <v>HTE7731@gmail.com</v>
      </c>
      <c r="I832" s="4">
        <f>VLOOKUP(FACT_INCLUDES[[#This Row],[Order ID]], ORDERS[], 6)</f>
        <v>42</v>
      </c>
      <c r="J832" s="54">
        <f>VLOOKUP(FACT_INCLUDES[[#This Row],[Order ID]], ORDERS[], 7)</f>
        <v>0</v>
      </c>
      <c r="K832" s="33">
        <v>0</v>
      </c>
      <c r="L832" s="4">
        <f>VLOOKUP(FACT_INCLUDES[[#This Row],[DW Version]], VERSIONS[], 2)</f>
        <v>13</v>
      </c>
      <c r="M832" s="4">
        <f>VLOOKUP(FACT_INCLUDES[[#This Row],[DW Version]], VERSIONS[], 3)</f>
        <v>12.5</v>
      </c>
      <c r="N832" s="4" t="str">
        <f>VLOOKUP(FACT_INCLUDES[[#This Row],[DW Version]], VERSIONS[], 4)</f>
        <v>white</v>
      </c>
      <c r="O832" s="51">
        <f>VLOOKUP(FACT_INCLUDES[[#This Row],[DW Version]], VERSIONS[], 5)</f>
        <v>144.45971855744716</v>
      </c>
      <c r="P832" s="4" t="str">
        <f>VLOOKUP(FACT_INCLUDES[[#This Row],[DW Version]], VERSIONS[], 6)</f>
        <v>Therma Pants</v>
      </c>
      <c r="Q832" s="4" t="str">
        <f>VLOOKUP(FACT_INCLUDES[[#This Row],[DW Version]], VERSIONS[], 7)</f>
        <v>Apparel</v>
      </c>
      <c r="R832" s="51">
        <f>FACT_INCLUDES[[#This Row],[Version Price]]*FACT_INCLUDES[[#This Row],[Quantity]]</f>
        <v>288.91943711489432</v>
      </c>
      <c r="S832" s="51">
        <f>FACT_INCLUDES[[#This Row],[Amount]]*(1-FACT_INCLUDES[[#This Row],[Order Discount]])</f>
        <v>288.91943711489432</v>
      </c>
      <c r="T832" s="51">
        <f t="shared" si="12"/>
        <v>288.91943711489432</v>
      </c>
      <c r="U832" s="57">
        <f>FACT_INCLUDES[[#This Row],[Income]]/FACT_INCLUDES[[#This Row],[Total Order Income]]</f>
        <v>1</v>
      </c>
      <c r="V832" s="33">
        <f>IF(FACT_INCLUDES[[#This Row],[Order Gap]]&gt;10, 1, 0)/COUNTIFS(FACT_INCLUDES[Order ID], FACT_INCLUDES[[#This Row],[Order ID]])</f>
        <v>0</v>
      </c>
      <c r="W832" s="33">
        <f>IF(FACT_INCLUDES[[#This Row],[Order Type]]="Online", 1, 0)/COUNTIFS(FACT_INCLUDES[Order ID], FACT_INCLUDES[[#This Row],[Order ID]])</f>
        <v>0</v>
      </c>
      <c r="X832" s="52">
        <v>667.72840254301116</v>
      </c>
      <c r="Y832" s="52">
        <v>617.49963172030073</v>
      </c>
      <c r="Z832" s="64">
        <f>IF(FACT_INCLUDES[[#This Row],[Order Type]]="Online", 1, 0)*FACT_INCLUDES[[#This Row],[Income]]</f>
        <v>0</v>
      </c>
    </row>
    <row r="833" spans="1:26" x14ac:dyDescent="0.3">
      <c r="A833" s="4">
        <v>2365</v>
      </c>
      <c r="B833" s="4">
        <v>1370</v>
      </c>
      <c r="C833" s="4">
        <v>949</v>
      </c>
      <c r="D833" s="58">
        <v>1</v>
      </c>
      <c r="E833" s="28">
        <f>VLOOKUP(FACT_INCLUDES[[#This Row],[Order ID]], ORDERS[], 2)</f>
        <v>41016.433078220711</v>
      </c>
      <c r="F833" s="28">
        <f>VLOOKUP(FACT_INCLUDES[[#This Row],[Order ID]], ORDERS[], 3)</f>
        <v>41027.433078220711</v>
      </c>
      <c r="G833" s="4" t="str">
        <f>VLOOKUP(FACT_INCLUDES[[#This Row],[Order ID]], ORDERS[], 4)</f>
        <v>Online</v>
      </c>
      <c r="H833" s="4" t="str">
        <f>VLOOKUP(FACT_INCLUDES[[#This Row],[Order ID]], ORDERS[], 5)</f>
        <v>XPP1358@gmail.com</v>
      </c>
      <c r="I833" s="4">
        <f>VLOOKUP(FACT_INCLUDES[[#This Row],[Order ID]], ORDERS[], 6)</f>
        <v>0</v>
      </c>
      <c r="J833" s="54">
        <f>VLOOKUP(FACT_INCLUDES[[#This Row],[Order ID]], ORDERS[], 7)</f>
        <v>0</v>
      </c>
      <c r="K833" s="33">
        <v>11</v>
      </c>
      <c r="L833" s="4">
        <f>VLOOKUP(FACT_INCLUDES[[#This Row],[DW Version]], VERSIONS[], 2)</f>
        <v>96</v>
      </c>
      <c r="M833" s="4">
        <f>VLOOKUP(FACT_INCLUDES[[#This Row],[DW Version]], VERSIONS[], 3)</f>
        <v>11</v>
      </c>
      <c r="N833" s="4" t="str">
        <f>VLOOKUP(FACT_INCLUDES[[#This Row],[DW Version]], VERSIONS[], 4)</f>
        <v>gray</v>
      </c>
      <c r="O833" s="51">
        <f>VLOOKUP(FACT_INCLUDES[[#This Row],[DW Version]], VERSIONS[], 5)</f>
        <v>104.71763872756358</v>
      </c>
      <c r="P833" s="4" t="str">
        <f>VLOOKUP(FACT_INCLUDES[[#This Row],[DW Version]], VERSIONS[], 6)</f>
        <v>Epic Phantom React</v>
      </c>
      <c r="Q833" s="4" t="str">
        <f>VLOOKUP(FACT_INCLUDES[[#This Row],[DW Version]], VERSIONS[], 7)</f>
        <v>Shoe</v>
      </c>
      <c r="R833" s="51">
        <f>FACT_INCLUDES[[#This Row],[Version Price]]*FACT_INCLUDES[[#This Row],[Quantity]]</f>
        <v>104.71763872756358</v>
      </c>
      <c r="S833" s="51">
        <f>FACT_INCLUDES[[#This Row],[Amount]]*(1-FACT_INCLUDES[[#This Row],[Order Discount]])</f>
        <v>104.71763872756358</v>
      </c>
      <c r="T833" s="51">
        <f t="shared" si="12"/>
        <v>104.71763872756358</v>
      </c>
      <c r="U833" s="57">
        <f>FACT_INCLUDES[[#This Row],[Income]]/FACT_INCLUDES[[#This Row],[Total Order Income]]</f>
        <v>1</v>
      </c>
      <c r="V833" s="33">
        <f>IF(FACT_INCLUDES[[#This Row],[Order Gap]]&gt;10, 1, 0)/COUNTIFS(FACT_INCLUDES[Order ID], FACT_INCLUDES[[#This Row],[Order ID]])</f>
        <v>1</v>
      </c>
      <c r="W833" s="33">
        <f>IF(FACT_INCLUDES[[#This Row],[Order Type]]="Online", 1, 0)/COUNTIFS(FACT_INCLUDES[Order ID], FACT_INCLUDES[[#This Row],[Order ID]])</f>
        <v>1</v>
      </c>
      <c r="X833" s="52">
        <v>667.72840254301116</v>
      </c>
      <c r="Y833" s="52">
        <v>617.49963172030073</v>
      </c>
      <c r="Z833" s="64">
        <f>IF(FACT_INCLUDES[[#This Row],[Order Type]]="Online", 1, 0)*FACT_INCLUDES[[#This Row],[Income]]</f>
        <v>104.71763872756358</v>
      </c>
    </row>
    <row r="834" spans="1:26" x14ac:dyDescent="0.3">
      <c r="A834" s="4">
        <v>2375</v>
      </c>
      <c r="B834" s="4">
        <v>1380</v>
      </c>
      <c r="C834" s="4">
        <v>116</v>
      </c>
      <c r="D834" s="58">
        <v>4</v>
      </c>
      <c r="E834" s="28">
        <f>VLOOKUP(FACT_INCLUDES[[#This Row],[Order ID]], ORDERS[], 2)</f>
        <v>41187.989438183067</v>
      </c>
      <c r="F834" s="28">
        <f>VLOOKUP(FACT_INCLUDES[[#This Row],[Order ID]], ORDERS[], 3)</f>
        <v>41199.989438183067</v>
      </c>
      <c r="G834" s="4" t="str">
        <f>VLOOKUP(FACT_INCLUDES[[#This Row],[Order ID]], ORDERS[], 4)</f>
        <v>Online</v>
      </c>
      <c r="H834" s="4" t="str">
        <f>VLOOKUP(FACT_INCLUDES[[#This Row],[Order ID]], ORDERS[], 5)</f>
        <v>WTI4246@gmail.com</v>
      </c>
      <c r="I834" s="4">
        <f>VLOOKUP(FACT_INCLUDES[[#This Row],[Order ID]], ORDERS[], 6)</f>
        <v>0</v>
      </c>
      <c r="J834" s="54">
        <f>VLOOKUP(FACT_INCLUDES[[#This Row],[Order ID]], ORDERS[], 7)</f>
        <v>0</v>
      </c>
      <c r="K834" s="33">
        <v>12</v>
      </c>
      <c r="L834" s="4">
        <f>VLOOKUP(FACT_INCLUDES[[#This Row],[DW Version]], VERSIONS[], 2)</f>
        <v>12</v>
      </c>
      <c r="M834" s="4">
        <f>VLOOKUP(FACT_INCLUDES[[#This Row],[DW Version]], VERSIONS[], 3)</f>
        <v>4</v>
      </c>
      <c r="N834" s="4" t="str">
        <f>VLOOKUP(FACT_INCLUDES[[#This Row],[DW Version]], VERSIONS[], 4)</f>
        <v>white</v>
      </c>
      <c r="O834" s="51">
        <f>VLOOKUP(FACT_INCLUDES[[#This Row],[DW Version]], VERSIONS[], 5)</f>
        <v>67.819233825690787</v>
      </c>
      <c r="P834" s="4" t="str">
        <f>VLOOKUP(FACT_INCLUDES[[#This Row],[DW Version]], VERSIONS[], 6)</f>
        <v>Pegasus</v>
      </c>
      <c r="Q834" s="4" t="str">
        <f>VLOOKUP(FACT_INCLUDES[[#This Row],[DW Version]], VERSIONS[], 7)</f>
        <v>Shoe</v>
      </c>
      <c r="R834" s="51">
        <f>FACT_INCLUDES[[#This Row],[Version Price]]*FACT_INCLUDES[[#This Row],[Quantity]]</f>
        <v>271.27693530276315</v>
      </c>
      <c r="S834" s="51">
        <f>FACT_INCLUDES[[#This Row],[Amount]]*(1-FACT_INCLUDES[[#This Row],[Order Discount]])</f>
        <v>271.27693530276315</v>
      </c>
      <c r="T834" s="51">
        <f t="shared" ref="T834:T897" si="13">SUMIFS(S:S, B:B, B834)</f>
        <v>271.27693530276315</v>
      </c>
      <c r="U834" s="57">
        <f>FACT_INCLUDES[[#This Row],[Income]]/FACT_INCLUDES[[#This Row],[Total Order Income]]</f>
        <v>1</v>
      </c>
      <c r="V834" s="33">
        <f>IF(FACT_INCLUDES[[#This Row],[Order Gap]]&gt;10, 1, 0)/COUNTIFS(FACT_INCLUDES[Order ID], FACT_INCLUDES[[#This Row],[Order ID]])</f>
        <v>1</v>
      </c>
      <c r="W834" s="33">
        <f>IF(FACT_INCLUDES[[#This Row],[Order Type]]="Online", 1, 0)/COUNTIFS(FACT_INCLUDES[Order ID], FACT_INCLUDES[[#This Row],[Order ID]])</f>
        <v>1</v>
      </c>
      <c r="X834" s="52">
        <v>667.72840254301116</v>
      </c>
      <c r="Y834" s="52">
        <v>617.49963172030073</v>
      </c>
      <c r="Z834" s="64">
        <f>IF(FACT_INCLUDES[[#This Row],[Order Type]]="Online", 1, 0)*FACT_INCLUDES[[#This Row],[Income]]</f>
        <v>271.27693530276315</v>
      </c>
    </row>
    <row r="835" spans="1:26" x14ac:dyDescent="0.3">
      <c r="A835" s="4">
        <v>2425</v>
      </c>
      <c r="B835" s="4">
        <v>1430</v>
      </c>
      <c r="C835" s="4">
        <v>414</v>
      </c>
      <c r="D835" s="58">
        <v>5</v>
      </c>
      <c r="E835" s="28">
        <f>VLOOKUP(FACT_INCLUDES[[#This Row],[Order ID]], ORDERS[], 2)</f>
        <v>41054.185543557411</v>
      </c>
      <c r="F835" s="28">
        <f>VLOOKUP(FACT_INCLUDES[[#This Row],[Order ID]], ORDERS[], 3)</f>
        <v>41054.185543557411</v>
      </c>
      <c r="G835" s="4" t="str">
        <f>VLOOKUP(FACT_INCLUDES[[#This Row],[Order ID]], ORDERS[], 4)</f>
        <v>In-Store</v>
      </c>
      <c r="H835" s="4" t="str">
        <f>VLOOKUP(FACT_INCLUDES[[#This Row],[Order ID]], ORDERS[], 5)</f>
        <v>TPP2816@gmail.com</v>
      </c>
      <c r="I835" s="4">
        <f>VLOOKUP(FACT_INCLUDES[[#This Row],[Order ID]], ORDERS[], 6)</f>
        <v>17</v>
      </c>
      <c r="J835" s="54">
        <f>VLOOKUP(FACT_INCLUDES[[#This Row],[Order ID]], ORDERS[], 7)</f>
        <v>0</v>
      </c>
      <c r="K835" s="33">
        <v>0</v>
      </c>
      <c r="L835" s="4">
        <f>VLOOKUP(FACT_INCLUDES[[#This Row],[DW Version]], VERSIONS[], 2)</f>
        <v>42</v>
      </c>
      <c r="M835" s="4">
        <f>VLOOKUP(FACT_INCLUDES[[#This Row],[DW Version]], VERSIONS[], 3)</f>
        <v>4.5</v>
      </c>
      <c r="N835" s="4" t="str">
        <f>VLOOKUP(FACT_INCLUDES[[#This Row],[DW Version]], VERSIONS[], 4)</f>
        <v>blue</v>
      </c>
      <c r="O835" s="51">
        <f>VLOOKUP(FACT_INCLUDES[[#This Row],[DW Version]], VERSIONS[], 5)</f>
        <v>229.38118694524525</v>
      </c>
      <c r="P835" s="4" t="str">
        <f>VLOOKUP(FACT_INCLUDES[[#This Row],[DW Version]], VERSIONS[], 6)</f>
        <v>Air Max Thea</v>
      </c>
      <c r="Q835" s="4" t="str">
        <f>VLOOKUP(FACT_INCLUDES[[#This Row],[DW Version]], VERSIONS[], 7)</f>
        <v>Shoe</v>
      </c>
      <c r="R835" s="51">
        <f>FACT_INCLUDES[[#This Row],[Version Price]]*FACT_INCLUDES[[#This Row],[Quantity]]</f>
        <v>1146.9059347262262</v>
      </c>
      <c r="S835" s="51">
        <f>FACT_INCLUDES[[#This Row],[Amount]]*(1-FACT_INCLUDES[[#This Row],[Order Discount]])</f>
        <v>1146.9059347262262</v>
      </c>
      <c r="T835" s="51">
        <f t="shared" si="13"/>
        <v>1146.9059347262262</v>
      </c>
      <c r="U835" s="57">
        <f>FACT_INCLUDES[[#This Row],[Income]]/FACT_INCLUDES[[#This Row],[Total Order Income]]</f>
        <v>1</v>
      </c>
      <c r="V835" s="33">
        <f>IF(FACT_INCLUDES[[#This Row],[Order Gap]]&gt;10, 1, 0)/COUNTIFS(FACT_INCLUDES[Order ID], FACT_INCLUDES[[#This Row],[Order ID]])</f>
        <v>0</v>
      </c>
      <c r="W835" s="33">
        <f>IF(FACT_INCLUDES[[#This Row],[Order Type]]="Online", 1, 0)/COUNTIFS(FACT_INCLUDES[Order ID], FACT_INCLUDES[[#This Row],[Order ID]])</f>
        <v>0</v>
      </c>
      <c r="X835" s="52">
        <v>667.72840254301116</v>
      </c>
      <c r="Y835" s="52">
        <v>617.49963172030073</v>
      </c>
      <c r="Z835" s="64">
        <f>IF(FACT_INCLUDES[[#This Row],[Order Type]]="Online", 1, 0)*FACT_INCLUDES[[#This Row],[Income]]</f>
        <v>0</v>
      </c>
    </row>
    <row r="836" spans="1:26" x14ac:dyDescent="0.3">
      <c r="A836" s="4">
        <v>2426</v>
      </c>
      <c r="B836" s="4">
        <v>1431</v>
      </c>
      <c r="C836" s="4">
        <v>713</v>
      </c>
      <c r="D836" s="58">
        <v>2</v>
      </c>
      <c r="E836" s="28">
        <f>VLOOKUP(FACT_INCLUDES[[#This Row],[Order ID]], ORDERS[], 2)</f>
        <v>41248.733779299509</v>
      </c>
      <c r="F836" s="28">
        <f>VLOOKUP(FACT_INCLUDES[[#This Row],[Order ID]], ORDERS[], 3)</f>
        <v>41248.733779299509</v>
      </c>
      <c r="G836" s="4" t="str">
        <f>VLOOKUP(FACT_INCLUDES[[#This Row],[Order ID]], ORDERS[], 4)</f>
        <v>In-Store</v>
      </c>
      <c r="H836" s="4" t="str">
        <f>VLOOKUP(FACT_INCLUDES[[#This Row],[Order ID]], ORDERS[], 5)</f>
        <v>LUB7541@gmail.com</v>
      </c>
      <c r="I836" s="4">
        <f>VLOOKUP(FACT_INCLUDES[[#This Row],[Order ID]], ORDERS[], 6)</f>
        <v>20</v>
      </c>
      <c r="J836" s="54">
        <f>VLOOKUP(FACT_INCLUDES[[#This Row],[Order ID]], ORDERS[], 7)</f>
        <v>0</v>
      </c>
      <c r="K836" s="33">
        <v>0</v>
      </c>
      <c r="L836" s="4">
        <f>VLOOKUP(FACT_INCLUDES[[#This Row],[DW Version]], VERSIONS[], 2)</f>
        <v>73</v>
      </c>
      <c r="M836" s="4">
        <f>VLOOKUP(FACT_INCLUDES[[#This Row],[DW Version]], VERSIONS[], 3)</f>
        <v>5.5</v>
      </c>
      <c r="N836" s="4" t="str">
        <f>VLOOKUP(FACT_INCLUDES[[#This Row],[DW Version]], VERSIONS[], 4)</f>
        <v>black</v>
      </c>
      <c r="O836" s="51">
        <f>VLOOKUP(FACT_INCLUDES[[#This Row],[DW Version]], VERSIONS[], 5)</f>
        <v>230.99053391087114</v>
      </c>
      <c r="P836" s="4" t="str">
        <f>VLOOKUP(FACT_INCLUDES[[#This Row],[DW Version]], VERSIONS[], 6)</f>
        <v>Air Max 720</v>
      </c>
      <c r="Q836" s="4" t="str">
        <f>VLOOKUP(FACT_INCLUDES[[#This Row],[DW Version]], VERSIONS[], 7)</f>
        <v>Shoe</v>
      </c>
      <c r="R836" s="51">
        <f>FACT_INCLUDES[[#This Row],[Version Price]]*FACT_INCLUDES[[#This Row],[Quantity]]</f>
        <v>461.98106782174227</v>
      </c>
      <c r="S836" s="51">
        <f>FACT_INCLUDES[[#This Row],[Amount]]*(1-FACT_INCLUDES[[#This Row],[Order Discount]])</f>
        <v>461.98106782174227</v>
      </c>
      <c r="T836" s="51">
        <f t="shared" si="13"/>
        <v>461.98106782174227</v>
      </c>
      <c r="U836" s="57">
        <f>FACT_INCLUDES[[#This Row],[Income]]/FACT_INCLUDES[[#This Row],[Total Order Income]]</f>
        <v>1</v>
      </c>
      <c r="V836" s="33">
        <f>IF(FACT_INCLUDES[[#This Row],[Order Gap]]&gt;10, 1, 0)/COUNTIFS(FACT_INCLUDES[Order ID], FACT_INCLUDES[[#This Row],[Order ID]])</f>
        <v>0</v>
      </c>
      <c r="W836" s="33">
        <f>IF(FACT_INCLUDES[[#This Row],[Order Type]]="Online", 1, 0)/COUNTIFS(FACT_INCLUDES[Order ID], FACT_INCLUDES[[#This Row],[Order ID]])</f>
        <v>0</v>
      </c>
      <c r="X836" s="52">
        <v>667.72840254301116</v>
      </c>
      <c r="Y836" s="52">
        <v>617.49963172030073</v>
      </c>
      <c r="Z836" s="64">
        <f>IF(FACT_INCLUDES[[#This Row],[Order Type]]="Online", 1, 0)*FACT_INCLUDES[[#This Row],[Income]]</f>
        <v>0</v>
      </c>
    </row>
    <row r="837" spans="1:26" x14ac:dyDescent="0.3">
      <c r="A837" s="4">
        <v>2428</v>
      </c>
      <c r="B837" s="4">
        <v>1433</v>
      </c>
      <c r="C837" s="4">
        <v>38</v>
      </c>
      <c r="D837" s="58">
        <v>1</v>
      </c>
      <c r="E837" s="28">
        <f>VLOOKUP(FACT_INCLUDES[[#This Row],[Order ID]], ORDERS[], 2)</f>
        <v>41107.042847384488</v>
      </c>
      <c r="F837" s="28">
        <f>VLOOKUP(FACT_INCLUDES[[#This Row],[Order ID]], ORDERS[], 3)</f>
        <v>41107.042847384488</v>
      </c>
      <c r="G837" s="4" t="str">
        <f>VLOOKUP(FACT_INCLUDES[[#This Row],[Order ID]], ORDERS[], 4)</f>
        <v>In-Store</v>
      </c>
      <c r="H837" s="4" t="str">
        <f>VLOOKUP(FACT_INCLUDES[[#This Row],[Order ID]], ORDERS[], 5)</f>
        <v>AQZ7929@gmail.com</v>
      </c>
      <c r="I837" s="4">
        <f>VLOOKUP(FACT_INCLUDES[[#This Row],[Order ID]], ORDERS[], 6)</f>
        <v>30</v>
      </c>
      <c r="J837" s="54">
        <f>VLOOKUP(FACT_INCLUDES[[#This Row],[Order ID]], ORDERS[], 7)</f>
        <v>0</v>
      </c>
      <c r="K837" s="33">
        <v>0</v>
      </c>
      <c r="L837" s="4">
        <f>VLOOKUP(FACT_INCLUDES[[#This Row],[DW Version]], VERSIONS[], 2)</f>
        <v>4</v>
      </c>
      <c r="M837" s="4">
        <f>VLOOKUP(FACT_INCLUDES[[#This Row],[DW Version]], VERSIONS[], 3)</f>
        <v>5.5</v>
      </c>
      <c r="N837" s="4" t="str">
        <f>VLOOKUP(FACT_INCLUDES[[#This Row],[DW Version]], VERSIONS[], 4)</f>
        <v>black</v>
      </c>
      <c r="O837" s="51">
        <f>VLOOKUP(FACT_INCLUDES[[#This Row],[DW Version]], VERSIONS[], 5)</f>
        <v>387.67746964709232</v>
      </c>
      <c r="P837" s="4" t="str">
        <f>VLOOKUP(FACT_INCLUDES[[#This Row],[DW Version]], VERSIONS[], 6)</f>
        <v>Cortez</v>
      </c>
      <c r="Q837" s="4" t="str">
        <f>VLOOKUP(FACT_INCLUDES[[#This Row],[DW Version]], VERSIONS[], 7)</f>
        <v>Shoe</v>
      </c>
      <c r="R837" s="51">
        <f>FACT_INCLUDES[[#This Row],[Version Price]]*FACT_INCLUDES[[#This Row],[Quantity]]</f>
        <v>387.67746964709232</v>
      </c>
      <c r="S837" s="51">
        <f>FACT_INCLUDES[[#This Row],[Amount]]*(1-FACT_INCLUDES[[#This Row],[Order Discount]])</f>
        <v>387.67746964709232</v>
      </c>
      <c r="T837" s="51">
        <f t="shared" si="13"/>
        <v>387.67746964709232</v>
      </c>
      <c r="U837" s="57">
        <f>FACT_INCLUDES[[#This Row],[Income]]/FACT_INCLUDES[[#This Row],[Total Order Income]]</f>
        <v>1</v>
      </c>
      <c r="V837" s="33">
        <f>IF(FACT_INCLUDES[[#This Row],[Order Gap]]&gt;10, 1, 0)/COUNTIFS(FACT_INCLUDES[Order ID], FACT_INCLUDES[[#This Row],[Order ID]])</f>
        <v>0</v>
      </c>
      <c r="W837" s="33">
        <f>IF(FACT_INCLUDES[[#This Row],[Order Type]]="Online", 1, 0)/COUNTIFS(FACT_INCLUDES[Order ID], FACT_INCLUDES[[#This Row],[Order ID]])</f>
        <v>0</v>
      </c>
      <c r="X837" s="52">
        <v>667.72840254301116</v>
      </c>
      <c r="Y837" s="52">
        <v>617.49963172030073</v>
      </c>
      <c r="Z837" s="64">
        <f>IF(FACT_INCLUDES[[#This Row],[Order Type]]="Online", 1, 0)*FACT_INCLUDES[[#This Row],[Income]]</f>
        <v>0</v>
      </c>
    </row>
    <row r="838" spans="1:26" x14ac:dyDescent="0.3">
      <c r="A838" s="4">
        <v>2429</v>
      </c>
      <c r="B838" s="4">
        <v>1434</v>
      </c>
      <c r="C838" s="4">
        <v>206</v>
      </c>
      <c r="D838" s="58">
        <v>4</v>
      </c>
      <c r="E838" s="28">
        <f>VLOOKUP(FACT_INCLUDES[[#This Row],[Order ID]], ORDERS[], 2)</f>
        <v>41153.338487273541</v>
      </c>
      <c r="F838" s="28">
        <f>VLOOKUP(FACT_INCLUDES[[#This Row],[Order ID]], ORDERS[], 3)</f>
        <v>41170.338487273541</v>
      </c>
      <c r="G838" s="4" t="str">
        <f>VLOOKUP(FACT_INCLUDES[[#This Row],[Order ID]], ORDERS[], 4)</f>
        <v>Online</v>
      </c>
      <c r="H838" s="4" t="str">
        <f>VLOOKUP(FACT_INCLUDES[[#This Row],[Order ID]], ORDERS[], 5)</f>
        <v>VRX4292@gmail.com</v>
      </c>
      <c r="I838" s="4">
        <f>VLOOKUP(FACT_INCLUDES[[#This Row],[Order ID]], ORDERS[], 6)</f>
        <v>0</v>
      </c>
      <c r="J838" s="54">
        <f>VLOOKUP(FACT_INCLUDES[[#This Row],[Order ID]], ORDERS[], 7)</f>
        <v>0</v>
      </c>
      <c r="K838" s="33">
        <v>17</v>
      </c>
      <c r="L838" s="4">
        <f>VLOOKUP(FACT_INCLUDES[[#This Row],[DW Version]], VERSIONS[], 2)</f>
        <v>20</v>
      </c>
      <c r="M838" s="4">
        <f>VLOOKUP(FACT_INCLUDES[[#This Row],[DW Version]], VERSIONS[], 3)</f>
        <v>11.5</v>
      </c>
      <c r="N838" s="4" t="str">
        <f>VLOOKUP(FACT_INCLUDES[[#This Row],[DW Version]], VERSIONS[], 4)</f>
        <v>gold</v>
      </c>
      <c r="O838" s="51">
        <f>VLOOKUP(FACT_INCLUDES[[#This Row],[DW Version]], VERSIONS[], 5)</f>
        <v>383.31019184689092</v>
      </c>
      <c r="P838" s="4" t="str">
        <f>VLOOKUP(FACT_INCLUDES[[#This Row],[DW Version]], VERSIONS[], 6)</f>
        <v>Joyride</v>
      </c>
      <c r="Q838" s="4" t="str">
        <f>VLOOKUP(FACT_INCLUDES[[#This Row],[DW Version]], VERSIONS[], 7)</f>
        <v>Shoe</v>
      </c>
      <c r="R838" s="51">
        <f>FACT_INCLUDES[[#This Row],[Version Price]]*FACT_INCLUDES[[#This Row],[Quantity]]</f>
        <v>1533.2407673875637</v>
      </c>
      <c r="S838" s="51">
        <f>FACT_INCLUDES[[#This Row],[Amount]]*(1-FACT_INCLUDES[[#This Row],[Order Discount]])</f>
        <v>1533.2407673875637</v>
      </c>
      <c r="T838" s="51">
        <f t="shared" si="13"/>
        <v>1533.2407673875637</v>
      </c>
      <c r="U838" s="57">
        <f>FACT_INCLUDES[[#This Row],[Income]]/FACT_INCLUDES[[#This Row],[Total Order Income]]</f>
        <v>1</v>
      </c>
      <c r="V838" s="33">
        <f>IF(FACT_INCLUDES[[#This Row],[Order Gap]]&gt;10, 1, 0)/COUNTIFS(FACT_INCLUDES[Order ID], FACT_INCLUDES[[#This Row],[Order ID]])</f>
        <v>1</v>
      </c>
      <c r="W838" s="33">
        <f>IF(FACT_INCLUDES[[#This Row],[Order Type]]="Online", 1, 0)/COUNTIFS(FACT_INCLUDES[Order ID], FACT_INCLUDES[[#This Row],[Order ID]])</f>
        <v>1</v>
      </c>
      <c r="X838" s="52">
        <v>667.72840254301116</v>
      </c>
      <c r="Y838" s="52">
        <v>617.49963172030073</v>
      </c>
      <c r="Z838" s="64">
        <f>IF(FACT_INCLUDES[[#This Row],[Order Type]]="Online", 1, 0)*FACT_INCLUDES[[#This Row],[Income]]</f>
        <v>1533.2407673875637</v>
      </c>
    </row>
    <row r="839" spans="1:26" x14ac:dyDescent="0.3">
      <c r="A839" s="4">
        <v>2445</v>
      </c>
      <c r="B839" s="4">
        <v>1450</v>
      </c>
      <c r="C839" s="4">
        <v>106</v>
      </c>
      <c r="D839" s="58">
        <v>2</v>
      </c>
      <c r="E839" s="28">
        <f>VLOOKUP(FACT_INCLUDES[[#This Row],[Order ID]], ORDERS[], 2)</f>
        <v>41114.286080289989</v>
      </c>
      <c r="F839" s="28">
        <f>VLOOKUP(FACT_INCLUDES[[#This Row],[Order ID]], ORDERS[], 3)</f>
        <v>41125.286080289989</v>
      </c>
      <c r="G839" s="4" t="str">
        <f>VLOOKUP(FACT_INCLUDES[[#This Row],[Order ID]], ORDERS[], 4)</f>
        <v>Online</v>
      </c>
      <c r="H839" s="4" t="str">
        <f>VLOOKUP(FACT_INCLUDES[[#This Row],[Order ID]], ORDERS[], 5)</f>
        <v>MGY2385@gmail.com</v>
      </c>
      <c r="I839" s="4">
        <f>VLOOKUP(FACT_INCLUDES[[#This Row],[Order ID]], ORDERS[], 6)</f>
        <v>0</v>
      </c>
      <c r="J839" s="54">
        <f>VLOOKUP(FACT_INCLUDES[[#This Row],[Order ID]], ORDERS[], 7)</f>
        <v>0</v>
      </c>
      <c r="K839" s="33">
        <v>11</v>
      </c>
      <c r="L839" s="4">
        <f>VLOOKUP(FACT_INCLUDES[[#This Row],[DW Version]], VERSIONS[], 2)</f>
        <v>10</v>
      </c>
      <c r="M839" s="4">
        <f>VLOOKUP(FACT_INCLUDES[[#This Row],[DW Version]], VERSIONS[], 3)</f>
        <v>9</v>
      </c>
      <c r="N839" s="4" t="str">
        <f>VLOOKUP(FACT_INCLUDES[[#This Row],[DW Version]], VERSIONS[], 4)</f>
        <v>black</v>
      </c>
      <c r="O839" s="51">
        <f>VLOOKUP(FACT_INCLUDES[[#This Row],[DW Version]], VERSIONS[], 5)</f>
        <v>323.83533252924445</v>
      </c>
      <c r="P839" s="4" t="str">
        <f>VLOOKUP(FACT_INCLUDES[[#This Row],[DW Version]], VERSIONS[], 6)</f>
        <v>Vapormax</v>
      </c>
      <c r="Q839" s="4" t="str">
        <f>VLOOKUP(FACT_INCLUDES[[#This Row],[DW Version]], VERSIONS[], 7)</f>
        <v>Shoe</v>
      </c>
      <c r="R839" s="51">
        <f>FACT_INCLUDES[[#This Row],[Version Price]]*FACT_INCLUDES[[#This Row],[Quantity]]</f>
        <v>647.67066505848891</v>
      </c>
      <c r="S839" s="51">
        <f>FACT_INCLUDES[[#This Row],[Amount]]*(1-FACT_INCLUDES[[#This Row],[Order Discount]])</f>
        <v>647.67066505848891</v>
      </c>
      <c r="T839" s="51">
        <f t="shared" si="13"/>
        <v>647.67066505848891</v>
      </c>
      <c r="U839" s="57">
        <f>FACT_INCLUDES[[#This Row],[Income]]/FACT_INCLUDES[[#This Row],[Total Order Income]]</f>
        <v>1</v>
      </c>
      <c r="V839" s="33">
        <f>IF(FACT_INCLUDES[[#This Row],[Order Gap]]&gt;10, 1, 0)/COUNTIFS(FACT_INCLUDES[Order ID], FACT_INCLUDES[[#This Row],[Order ID]])</f>
        <v>1</v>
      </c>
      <c r="W839" s="33">
        <f>IF(FACT_INCLUDES[[#This Row],[Order Type]]="Online", 1, 0)/COUNTIFS(FACT_INCLUDES[Order ID], FACT_INCLUDES[[#This Row],[Order ID]])</f>
        <v>1</v>
      </c>
      <c r="X839" s="52">
        <v>667.72840254301116</v>
      </c>
      <c r="Y839" s="52">
        <v>617.49963172030073</v>
      </c>
      <c r="Z839" s="64">
        <f>IF(FACT_INCLUDES[[#This Row],[Order Type]]="Online", 1, 0)*FACT_INCLUDES[[#This Row],[Income]]</f>
        <v>647.67066505848891</v>
      </c>
    </row>
    <row r="840" spans="1:26" x14ac:dyDescent="0.3">
      <c r="A840" s="4">
        <v>2470</v>
      </c>
      <c r="B840" s="4">
        <v>1475</v>
      </c>
      <c r="C840" s="4">
        <v>249</v>
      </c>
      <c r="D840" s="58">
        <v>1</v>
      </c>
      <c r="E840" s="28">
        <f>VLOOKUP(FACT_INCLUDES[[#This Row],[Order ID]], ORDERS[], 2)</f>
        <v>41181.988554235788</v>
      </c>
      <c r="F840" s="28">
        <f>VLOOKUP(FACT_INCLUDES[[#This Row],[Order ID]], ORDERS[], 3)</f>
        <v>41181.988554235788</v>
      </c>
      <c r="G840" s="4" t="str">
        <f>VLOOKUP(FACT_INCLUDES[[#This Row],[Order ID]], ORDERS[], 4)</f>
        <v>In-Store</v>
      </c>
      <c r="H840" s="4" t="str">
        <f>VLOOKUP(FACT_INCLUDES[[#This Row],[Order ID]], ORDERS[], 5)</f>
        <v>CKH8365@gmail.com</v>
      </c>
      <c r="I840" s="4">
        <f>VLOOKUP(FACT_INCLUDES[[#This Row],[Order ID]], ORDERS[], 6)</f>
        <v>31</v>
      </c>
      <c r="J840" s="54">
        <f>VLOOKUP(FACT_INCLUDES[[#This Row],[Order ID]], ORDERS[], 7)</f>
        <v>0</v>
      </c>
      <c r="K840" s="33">
        <v>0</v>
      </c>
      <c r="L840" s="4">
        <f>VLOOKUP(FACT_INCLUDES[[#This Row],[DW Version]], VERSIONS[], 2)</f>
        <v>24</v>
      </c>
      <c r="M840" s="4">
        <f>VLOOKUP(FACT_INCLUDES[[#This Row],[DW Version]], VERSIONS[], 3)</f>
        <v>12.5</v>
      </c>
      <c r="N840" s="4" t="str">
        <f>VLOOKUP(FACT_INCLUDES[[#This Row],[DW Version]], VERSIONS[], 4)</f>
        <v>white</v>
      </c>
      <c r="O840" s="51">
        <f>VLOOKUP(FACT_INCLUDES[[#This Row],[DW Version]], VERSIONS[], 5)</f>
        <v>145.41073274982034</v>
      </c>
      <c r="P840" s="4" t="str">
        <f>VLOOKUP(FACT_INCLUDES[[#This Row],[DW Version]], VERSIONS[], 6)</f>
        <v>Zoom Fly</v>
      </c>
      <c r="Q840" s="4" t="str">
        <f>VLOOKUP(FACT_INCLUDES[[#This Row],[DW Version]], VERSIONS[], 7)</f>
        <v>Shoe</v>
      </c>
      <c r="R840" s="51">
        <f>FACT_INCLUDES[[#This Row],[Version Price]]*FACT_INCLUDES[[#This Row],[Quantity]]</f>
        <v>145.41073274982034</v>
      </c>
      <c r="S840" s="51">
        <f>FACT_INCLUDES[[#This Row],[Amount]]*(1-FACT_INCLUDES[[#This Row],[Order Discount]])</f>
        <v>145.41073274982034</v>
      </c>
      <c r="T840" s="51">
        <f t="shared" si="13"/>
        <v>145.41073274982034</v>
      </c>
      <c r="U840" s="57">
        <f>FACT_INCLUDES[[#This Row],[Income]]/FACT_INCLUDES[[#This Row],[Total Order Income]]</f>
        <v>1</v>
      </c>
      <c r="V840" s="33">
        <f>IF(FACT_INCLUDES[[#This Row],[Order Gap]]&gt;10, 1, 0)/COUNTIFS(FACT_INCLUDES[Order ID], FACT_INCLUDES[[#This Row],[Order ID]])</f>
        <v>0</v>
      </c>
      <c r="W840" s="33">
        <f>IF(FACT_INCLUDES[[#This Row],[Order Type]]="Online", 1, 0)/COUNTIFS(FACT_INCLUDES[Order ID], FACT_INCLUDES[[#This Row],[Order ID]])</f>
        <v>0</v>
      </c>
      <c r="X840" s="52">
        <v>667.72840254301116</v>
      </c>
      <c r="Y840" s="52">
        <v>617.49963172030073</v>
      </c>
      <c r="Z840" s="64">
        <f>IF(FACT_INCLUDES[[#This Row],[Order Type]]="Online", 1, 0)*FACT_INCLUDES[[#This Row],[Income]]</f>
        <v>0</v>
      </c>
    </row>
    <row r="841" spans="1:26" x14ac:dyDescent="0.3">
      <c r="A841" s="4">
        <v>2480</v>
      </c>
      <c r="B841" s="4">
        <v>1485</v>
      </c>
      <c r="C841" s="4">
        <v>962</v>
      </c>
      <c r="D841" s="58">
        <v>4</v>
      </c>
      <c r="E841" s="28">
        <f>VLOOKUP(FACT_INCLUDES[[#This Row],[Order ID]], ORDERS[], 2)</f>
        <v>41241.064859094447</v>
      </c>
      <c r="F841" s="28">
        <f>VLOOKUP(FACT_INCLUDES[[#This Row],[Order ID]], ORDERS[], 3)</f>
        <v>41241.064859094447</v>
      </c>
      <c r="G841" s="4" t="str">
        <f>VLOOKUP(FACT_INCLUDES[[#This Row],[Order ID]], ORDERS[], 4)</f>
        <v>In-Store</v>
      </c>
      <c r="H841" s="4" t="str">
        <f>VLOOKUP(FACT_INCLUDES[[#This Row],[Order ID]], ORDERS[], 5)</f>
        <v>STX2363@gmail.com</v>
      </c>
      <c r="I841" s="4">
        <f>VLOOKUP(FACT_INCLUDES[[#This Row],[Order ID]], ORDERS[], 6)</f>
        <v>28</v>
      </c>
      <c r="J841" s="54">
        <f>VLOOKUP(FACT_INCLUDES[[#This Row],[Order ID]], ORDERS[], 7)</f>
        <v>0</v>
      </c>
      <c r="K841" s="33">
        <v>0</v>
      </c>
      <c r="L841" s="4">
        <f>VLOOKUP(FACT_INCLUDES[[#This Row],[DW Version]], VERSIONS[], 2)</f>
        <v>98</v>
      </c>
      <c r="M841" s="4">
        <f>VLOOKUP(FACT_INCLUDES[[#This Row],[DW Version]], VERSIONS[], 3)</f>
        <v>4.5</v>
      </c>
      <c r="N841" s="4" t="str">
        <f>VLOOKUP(FACT_INCLUDES[[#This Row],[DW Version]], VERSIONS[], 4)</f>
        <v>black</v>
      </c>
      <c r="O841" s="51">
        <f>VLOOKUP(FACT_INCLUDES[[#This Row],[DW Version]], VERSIONS[], 5)</f>
        <v>281.23404775402599</v>
      </c>
      <c r="P841" s="4" t="str">
        <f>VLOOKUP(FACT_INCLUDES[[#This Row],[DW Version]], VERSIONS[], 6)</f>
        <v>Zoom Rival Fly</v>
      </c>
      <c r="Q841" s="4" t="str">
        <f>VLOOKUP(FACT_INCLUDES[[#This Row],[DW Version]], VERSIONS[], 7)</f>
        <v>Shoe</v>
      </c>
      <c r="R841" s="51">
        <f>FACT_INCLUDES[[#This Row],[Version Price]]*FACT_INCLUDES[[#This Row],[Quantity]]</f>
        <v>1124.936191016104</v>
      </c>
      <c r="S841" s="51">
        <f>FACT_INCLUDES[[#This Row],[Amount]]*(1-FACT_INCLUDES[[#This Row],[Order Discount]])</f>
        <v>1124.936191016104</v>
      </c>
      <c r="T841" s="51">
        <f t="shared" si="13"/>
        <v>1124.936191016104</v>
      </c>
      <c r="U841" s="57">
        <f>FACT_INCLUDES[[#This Row],[Income]]/FACT_INCLUDES[[#This Row],[Total Order Income]]</f>
        <v>1</v>
      </c>
      <c r="V841" s="33">
        <f>IF(FACT_INCLUDES[[#This Row],[Order Gap]]&gt;10, 1, 0)/COUNTIFS(FACT_INCLUDES[Order ID], FACT_INCLUDES[[#This Row],[Order ID]])</f>
        <v>0</v>
      </c>
      <c r="W841" s="33">
        <f>IF(FACT_INCLUDES[[#This Row],[Order Type]]="Online", 1, 0)/COUNTIFS(FACT_INCLUDES[Order ID], FACT_INCLUDES[[#This Row],[Order ID]])</f>
        <v>0</v>
      </c>
      <c r="X841" s="52">
        <v>667.72840254301116</v>
      </c>
      <c r="Y841" s="52">
        <v>617.49963172030073</v>
      </c>
      <c r="Z841" s="64">
        <f>IF(FACT_INCLUDES[[#This Row],[Order Type]]="Online", 1, 0)*FACT_INCLUDES[[#This Row],[Income]]</f>
        <v>0</v>
      </c>
    </row>
    <row r="842" spans="1:26" x14ac:dyDescent="0.3">
      <c r="A842" s="4">
        <v>2482</v>
      </c>
      <c r="B842" s="4">
        <v>1487</v>
      </c>
      <c r="C842" s="4">
        <v>48</v>
      </c>
      <c r="D842" s="58">
        <v>2</v>
      </c>
      <c r="E842" s="28">
        <f>VLOOKUP(FACT_INCLUDES[[#This Row],[Order ID]], ORDERS[], 2)</f>
        <v>41227.874779305734</v>
      </c>
      <c r="F842" s="28">
        <f>VLOOKUP(FACT_INCLUDES[[#This Row],[Order ID]], ORDERS[], 3)</f>
        <v>41227.874779305734</v>
      </c>
      <c r="G842" s="4" t="str">
        <f>VLOOKUP(FACT_INCLUDES[[#This Row],[Order ID]], ORDERS[], 4)</f>
        <v>In-Store</v>
      </c>
      <c r="H842" s="4" t="str">
        <f>VLOOKUP(FACT_INCLUDES[[#This Row],[Order ID]], ORDERS[], 5)</f>
        <v>BVF3566@gmail.com</v>
      </c>
      <c r="I842" s="4">
        <f>VLOOKUP(FACT_INCLUDES[[#This Row],[Order ID]], ORDERS[], 6)</f>
        <v>13</v>
      </c>
      <c r="J842" s="54">
        <f>VLOOKUP(FACT_INCLUDES[[#This Row],[Order ID]], ORDERS[], 7)</f>
        <v>0</v>
      </c>
      <c r="K842" s="33">
        <v>0</v>
      </c>
      <c r="L842" s="4">
        <f>VLOOKUP(FACT_INCLUDES[[#This Row],[DW Version]], VERSIONS[], 2)</f>
        <v>5</v>
      </c>
      <c r="M842" s="4">
        <f>VLOOKUP(FACT_INCLUDES[[#This Row],[DW Version]], VERSIONS[], 3)</f>
        <v>4</v>
      </c>
      <c r="N842" s="4" t="str">
        <f>VLOOKUP(FACT_INCLUDES[[#This Row],[DW Version]], VERSIONS[], 4)</f>
        <v>white</v>
      </c>
      <c r="O842" s="51">
        <f>VLOOKUP(FACT_INCLUDES[[#This Row],[DW Version]], VERSIONS[], 5)</f>
        <v>174.18212509773977</v>
      </c>
      <c r="P842" s="4" t="str">
        <f>VLOOKUP(FACT_INCLUDES[[#This Row],[DW Version]], VERSIONS[], 6)</f>
        <v>Nike Football</v>
      </c>
      <c r="Q842" s="4" t="str">
        <f>VLOOKUP(FACT_INCLUDES[[#This Row],[DW Version]], VERSIONS[], 7)</f>
        <v>Sport Equipment</v>
      </c>
      <c r="R842" s="51">
        <f>FACT_INCLUDES[[#This Row],[Version Price]]*FACT_INCLUDES[[#This Row],[Quantity]]</f>
        <v>348.36425019547954</v>
      </c>
      <c r="S842" s="51">
        <f>FACT_INCLUDES[[#This Row],[Amount]]*(1-FACT_INCLUDES[[#This Row],[Order Discount]])</f>
        <v>348.36425019547954</v>
      </c>
      <c r="T842" s="51">
        <f t="shared" si="13"/>
        <v>348.36425019547954</v>
      </c>
      <c r="U842" s="57">
        <f>FACT_INCLUDES[[#This Row],[Income]]/FACT_INCLUDES[[#This Row],[Total Order Income]]</f>
        <v>1</v>
      </c>
      <c r="V842" s="33">
        <f>IF(FACT_INCLUDES[[#This Row],[Order Gap]]&gt;10, 1, 0)/COUNTIFS(FACT_INCLUDES[Order ID], FACT_INCLUDES[[#This Row],[Order ID]])</f>
        <v>0</v>
      </c>
      <c r="W842" s="33">
        <f>IF(FACT_INCLUDES[[#This Row],[Order Type]]="Online", 1, 0)/COUNTIFS(FACT_INCLUDES[Order ID], FACT_INCLUDES[[#This Row],[Order ID]])</f>
        <v>0</v>
      </c>
      <c r="X842" s="52">
        <v>667.72840254301116</v>
      </c>
      <c r="Y842" s="52">
        <v>617.49963172030073</v>
      </c>
      <c r="Z842" s="64">
        <f>IF(FACT_INCLUDES[[#This Row],[Order Type]]="Online", 1, 0)*FACT_INCLUDES[[#This Row],[Income]]</f>
        <v>0</v>
      </c>
    </row>
    <row r="843" spans="1:26" x14ac:dyDescent="0.3">
      <c r="A843" s="4">
        <v>2486</v>
      </c>
      <c r="B843" s="4">
        <v>1491</v>
      </c>
      <c r="C843" s="4">
        <v>12</v>
      </c>
      <c r="D843" s="58">
        <v>3</v>
      </c>
      <c r="E843" s="28">
        <f>VLOOKUP(FACT_INCLUDES[[#This Row],[Order ID]], ORDERS[], 2)</f>
        <v>41090.908644347481</v>
      </c>
      <c r="F843" s="28">
        <f>VLOOKUP(FACT_INCLUDES[[#This Row],[Order ID]], ORDERS[], 3)</f>
        <v>41090.908644347481</v>
      </c>
      <c r="G843" s="4" t="str">
        <f>VLOOKUP(FACT_INCLUDES[[#This Row],[Order ID]], ORDERS[], 4)</f>
        <v>In-Store</v>
      </c>
      <c r="H843" s="4" t="str">
        <f>VLOOKUP(FACT_INCLUDES[[#This Row],[Order ID]], ORDERS[], 5)</f>
        <v>DAJ4306@gmail.com</v>
      </c>
      <c r="I843" s="4">
        <f>VLOOKUP(FACT_INCLUDES[[#This Row],[Order ID]], ORDERS[], 6)</f>
        <v>2</v>
      </c>
      <c r="J843" s="54">
        <f>VLOOKUP(FACT_INCLUDES[[#This Row],[Order ID]], ORDERS[], 7)</f>
        <v>0</v>
      </c>
      <c r="K843" s="33">
        <v>0</v>
      </c>
      <c r="L843" s="4">
        <f>VLOOKUP(FACT_INCLUDES[[#This Row],[DW Version]], VERSIONS[], 2)</f>
        <v>1</v>
      </c>
      <c r="M843" s="4">
        <f>VLOOKUP(FACT_INCLUDES[[#This Row],[DW Version]], VERSIONS[], 3)</f>
        <v>12.5</v>
      </c>
      <c r="N843" s="4" t="str">
        <f>VLOOKUP(FACT_INCLUDES[[#This Row],[DW Version]], VERSIONS[], 4)</f>
        <v>dark purple</v>
      </c>
      <c r="O843" s="51">
        <f>VLOOKUP(FACT_INCLUDES[[#This Row],[DW Version]], VERSIONS[], 5)</f>
        <v>286.18121245079624</v>
      </c>
      <c r="P843" s="4" t="str">
        <f>VLOOKUP(FACT_INCLUDES[[#This Row],[DW Version]], VERSIONS[], 6)</f>
        <v>Air Max</v>
      </c>
      <c r="Q843" s="4" t="str">
        <f>VLOOKUP(FACT_INCLUDES[[#This Row],[DW Version]], VERSIONS[], 7)</f>
        <v>Shoe</v>
      </c>
      <c r="R843" s="51">
        <f>FACT_INCLUDES[[#This Row],[Version Price]]*FACT_INCLUDES[[#This Row],[Quantity]]</f>
        <v>858.54363735238871</v>
      </c>
      <c r="S843" s="51">
        <f>FACT_INCLUDES[[#This Row],[Amount]]*(1-FACT_INCLUDES[[#This Row],[Order Discount]])</f>
        <v>858.54363735238871</v>
      </c>
      <c r="T843" s="51">
        <f t="shared" si="13"/>
        <v>858.54363735238871</v>
      </c>
      <c r="U843" s="57">
        <f>FACT_INCLUDES[[#This Row],[Income]]/FACT_INCLUDES[[#This Row],[Total Order Income]]</f>
        <v>1</v>
      </c>
      <c r="V843" s="33">
        <f>IF(FACT_INCLUDES[[#This Row],[Order Gap]]&gt;10, 1, 0)/COUNTIFS(FACT_INCLUDES[Order ID], FACT_INCLUDES[[#This Row],[Order ID]])</f>
        <v>0</v>
      </c>
      <c r="W843" s="33">
        <f>IF(FACT_INCLUDES[[#This Row],[Order Type]]="Online", 1, 0)/COUNTIFS(FACT_INCLUDES[Order ID], FACT_INCLUDES[[#This Row],[Order ID]])</f>
        <v>0</v>
      </c>
      <c r="X843" s="52">
        <v>667.72840254301116</v>
      </c>
      <c r="Y843" s="52">
        <v>617.49963172030073</v>
      </c>
      <c r="Z843" s="64">
        <f>IF(FACT_INCLUDES[[#This Row],[Order Type]]="Online", 1, 0)*FACT_INCLUDES[[#This Row],[Income]]</f>
        <v>0</v>
      </c>
    </row>
    <row r="844" spans="1:26" x14ac:dyDescent="0.3">
      <c r="A844" s="4">
        <v>2487</v>
      </c>
      <c r="B844" s="4">
        <v>1492</v>
      </c>
      <c r="C844" s="4">
        <v>83</v>
      </c>
      <c r="D844" s="58">
        <v>1</v>
      </c>
      <c r="E844" s="28">
        <f>VLOOKUP(FACT_INCLUDES[[#This Row],[Order ID]], ORDERS[], 2)</f>
        <v>41128.049429872095</v>
      </c>
      <c r="F844" s="28">
        <f>VLOOKUP(FACT_INCLUDES[[#This Row],[Order ID]], ORDERS[], 3)</f>
        <v>41128.049429872095</v>
      </c>
      <c r="G844" s="4" t="str">
        <f>VLOOKUP(FACT_INCLUDES[[#This Row],[Order ID]], ORDERS[], 4)</f>
        <v>In-Store</v>
      </c>
      <c r="H844" s="4" t="str">
        <f>VLOOKUP(FACT_INCLUDES[[#This Row],[Order ID]], ORDERS[], 5)</f>
        <v>SCH2972@gmail.com</v>
      </c>
      <c r="I844" s="4">
        <f>VLOOKUP(FACT_INCLUDES[[#This Row],[Order ID]], ORDERS[], 6)</f>
        <v>7</v>
      </c>
      <c r="J844" s="54">
        <f>VLOOKUP(FACT_INCLUDES[[#This Row],[Order ID]], ORDERS[], 7)</f>
        <v>0</v>
      </c>
      <c r="K844" s="33">
        <v>0</v>
      </c>
      <c r="L844" s="4">
        <f>VLOOKUP(FACT_INCLUDES[[#This Row],[DW Version]], VERSIONS[], 2)</f>
        <v>8</v>
      </c>
      <c r="M844" s="4">
        <f>VLOOKUP(FACT_INCLUDES[[#This Row],[DW Version]], VERSIONS[], 3)</f>
        <v>12</v>
      </c>
      <c r="N844" s="4" t="str">
        <f>VLOOKUP(FACT_INCLUDES[[#This Row],[DW Version]], VERSIONS[], 4)</f>
        <v>black</v>
      </c>
      <c r="O844" s="51">
        <f>VLOOKUP(FACT_INCLUDES[[#This Row],[DW Version]], VERSIONS[], 5)</f>
        <v>248.28858286554996</v>
      </c>
      <c r="P844" s="4" t="str">
        <f>VLOOKUP(FACT_INCLUDES[[#This Row],[DW Version]], VERSIONS[], 6)</f>
        <v>Dunk</v>
      </c>
      <c r="Q844" s="4" t="str">
        <f>VLOOKUP(FACT_INCLUDES[[#This Row],[DW Version]], VERSIONS[], 7)</f>
        <v>Shoe</v>
      </c>
      <c r="R844" s="51">
        <f>FACT_INCLUDES[[#This Row],[Version Price]]*FACT_INCLUDES[[#This Row],[Quantity]]</f>
        <v>248.28858286554996</v>
      </c>
      <c r="S844" s="51">
        <f>FACT_INCLUDES[[#This Row],[Amount]]*(1-FACT_INCLUDES[[#This Row],[Order Discount]])</f>
        <v>248.28858286554996</v>
      </c>
      <c r="T844" s="51">
        <f t="shared" si="13"/>
        <v>248.28858286554996</v>
      </c>
      <c r="U844" s="57">
        <f>FACT_INCLUDES[[#This Row],[Income]]/FACT_INCLUDES[[#This Row],[Total Order Income]]</f>
        <v>1</v>
      </c>
      <c r="V844" s="33">
        <f>IF(FACT_INCLUDES[[#This Row],[Order Gap]]&gt;10, 1, 0)/COUNTIFS(FACT_INCLUDES[Order ID], FACT_INCLUDES[[#This Row],[Order ID]])</f>
        <v>0</v>
      </c>
      <c r="W844" s="33">
        <f>IF(FACT_INCLUDES[[#This Row],[Order Type]]="Online", 1, 0)/COUNTIFS(FACT_INCLUDES[Order ID], FACT_INCLUDES[[#This Row],[Order ID]])</f>
        <v>0</v>
      </c>
      <c r="X844" s="52">
        <v>667.72840254301116</v>
      </c>
      <c r="Y844" s="52">
        <v>617.49963172030073</v>
      </c>
      <c r="Z844" s="64">
        <f>IF(FACT_INCLUDES[[#This Row],[Order Type]]="Online", 1, 0)*FACT_INCLUDES[[#This Row],[Income]]</f>
        <v>0</v>
      </c>
    </row>
    <row r="845" spans="1:26" x14ac:dyDescent="0.3">
      <c r="A845" s="4">
        <v>2493</v>
      </c>
      <c r="B845" s="4">
        <v>1498</v>
      </c>
      <c r="C845" s="4">
        <v>526</v>
      </c>
      <c r="D845" s="58">
        <v>5</v>
      </c>
      <c r="E845" s="28">
        <f>VLOOKUP(FACT_INCLUDES[[#This Row],[Order ID]], ORDERS[], 2)</f>
        <v>41117.080913567319</v>
      </c>
      <c r="F845" s="28">
        <f>VLOOKUP(FACT_INCLUDES[[#This Row],[Order ID]], ORDERS[], 3)</f>
        <v>41117.080913567319</v>
      </c>
      <c r="G845" s="4" t="str">
        <f>VLOOKUP(FACT_INCLUDES[[#This Row],[Order ID]], ORDERS[], 4)</f>
        <v>In-Store</v>
      </c>
      <c r="H845" s="4" t="str">
        <f>VLOOKUP(FACT_INCLUDES[[#This Row],[Order ID]], ORDERS[], 5)</f>
        <v>XGT7229@gmail.com</v>
      </c>
      <c r="I845" s="4">
        <f>VLOOKUP(FACT_INCLUDES[[#This Row],[Order ID]], ORDERS[], 6)</f>
        <v>4</v>
      </c>
      <c r="J845" s="54">
        <f>VLOOKUP(FACT_INCLUDES[[#This Row],[Order ID]], ORDERS[], 7)</f>
        <v>0.05</v>
      </c>
      <c r="K845" s="33">
        <v>0</v>
      </c>
      <c r="L845" s="4">
        <f>VLOOKUP(FACT_INCLUDES[[#This Row],[DW Version]], VERSIONS[], 2)</f>
        <v>54</v>
      </c>
      <c r="M845" s="4">
        <f>VLOOKUP(FACT_INCLUDES[[#This Row],[DW Version]], VERSIONS[], 3)</f>
        <v>12</v>
      </c>
      <c r="N845" s="4" t="str">
        <f>VLOOKUP(FACT_INCLUDES[[#This Row],[DW Version]], VERSIONS[], 4)</f>
        <v>black</v>
      </c>
      <c r="O845" s="51">
        <f>VLOOKUP(FACT_INCLUDES[[#This Row],[DW Version]], VERSIONS[], 5)</f>
        <v>388.59867249215353</v>
      </c>
      <c r="P845" s="4" t="str">
        <f>VLOOKUP(FACT_INCLUDES[[#This Row],[DW Version]], VERSIONS[], 6)</f>
        <v>Legend React</v>
      </c>
      <c r="Q845" s="4" t="str">
        <f>VLOOKUP(FACT_INCLUDES[[#This Row],[DW Version]], VERSIONS[], 7)</f>
        <v>Shoe</v>
      </c>
      <c r="R845" s="51">
        <f>FACT_INCLUDES[[#This Row],[Version Price]]*FACT_INCLUDES[[#This Row],[Quantity]]</f>
        <v>1942.9933624607677</v>
      </c>
      <c r="S845" s="51">
        <f>FACT_INCLUDES[[#This Row],[Amount]]*(1-FACT_INCLUDES[[#This Row],[Order Discount]])</f>
        <v>1845.8436943377292</v>
      </c>
      <c r="T845" s="51">
        <f t="shared" si="13"/>
        <v>1845.8436943377292</v>
      </c>
      <c r="U845" s="57">
        <f>FACT_INCLUDES[[#This Row],[Income]]/FACT_INCLUDES[[#This Row],[Total Order Income]]</f>
        <v>1</v>
      </c>
      <c r="V845" s="33">
        <f>IF(FACT_INCLUDES[[#This Row],[Order Gap]]&gt;10, 1, 0)/COUNTIFS(FACT_INCLUDES[Order ID], FACT_INCLUDES[[#This Row],[Order ID]])</f>
        <v>0</v>
      </c>
      <c r="W845" s="33">
        <f>IF(FACT_INCLUDES[[#This Row],[Order Type]]="Online", 1, 0)/COUNTIFS(FACT_INCLUDES[Order ID], FACT_INCLUDES[[#This Row],[Order ID]])</f>
        <v>0</v>
      </c>
      <c r="X845" s="52">
        <v>667.72840254301116</v>
      </c>
      <c r="Y845" s="52">
        <v>617.49963172030073</v>
      </c>
      <c r="Z845" s="64">
        <f>IF(FACT_INCLUDES[[#This Row],[Order Type]]="Online", 1, 0)*FACT_INCLUDES[[#This Row],[Income]]</f>
        <v>0</v>
      </c>
    </row>
    <row r="846" spans="1:26" x14ac:dyDescent="0.3">
      <c r="A846" s="4">
        <v>78</v>
      </c>
      <c r="B846" s="4">
        <v>36</v>
      </c>
      <c r="C846" s="4">
        <v>132</v>
      </c>
      <c r="D846" s="58">
        <v>1</v>
      </c>
      <c r="E846" s="28">
        <f>VLOOKUP(FACT_INCLUDES[[#This Row],[Order ID]], ORDERS[], 2)</f>
        <v>41337.560488034884</v>
      </c>
      <c r="F846" s="28">
        <f>VLOOKUP(FACT_INCLUDES[[#This Row],[Order ID]], ORDERS[], 3)</f>
        <v>41337.560488034884</v>
      </c>
      <c r="G846" s="4" t="str">
        <f>VLOOKUP(FACT_INCLUDES[[#This Row],[Order ID]], ORDERS[], 4)</f>
        <v>In-Store</v>
      </c>
      <c r="H846" s="4" t="str">
        <f>VLOOKUP(FACT_INCLUDES[[#This Row],[Order ID]], ORDERS[], 5)</f>
        <v>KDJ3747@gmail.com</v>
      </c>
      <c r="I846" s="4">
        <f>VLOOKUP(FACT_INCLUDES[[#This Row],[Order ID]], ORDERS[], 6)</f>
        <v>10</v>
      </c>
      <c r="J846" s="54">
        <f>VLOOKUP(FACT_INCLUDES[[#This Row],[Order ID]], ORDERS[], 7)</f>
        <v>0</v>
      </c>
      <c r="K846" s="33">
        <v>0</v>
      </c>
      <c r="L846" s="4">
        <f>VLOOKUP(FACT_INCLUDES[[#This Row],[DW Version]], VERSIONS[], 2)</f>
        <v>14</v>
      </c>
      <c r="M846" s="4">
        <f>VLOOKUP(FACT_INCLUDES[[#This Row],[DW Version]], VERSIONS[], 3)</f>
        <v>3</v>
      </c>
      <c r="N846" s="4" t="str">
        <f>VLOOKUP(FACT_INCLUDES[[#This Row],[DW Version]], VERSIONS[], 4)</f>
        <v>black</v>
      </c>
      <c r="O846" s="51">
        <f>VLOOKUP(FACT_INCLUDES[[#This Row],[DW Version]], VERSIONS[], 5)</f>
        <v>235.38483646276202</v>
      </c>
      <c r="P846" s="4" t="str">
        <f>VLOOKUP(FACT_INCLUDES[[#This Row],[DW Version]], VERSIONS[], 6)</f>
        <v>ZoomX</v>
      </c>
      <c r="Q846" s="4" t="str">
        <f>VLOOKUP(FACT_INCLUDES[[#This Row],[DW Version]], VERSIONS[], 7)</f>
        <v>Shoe</v>
      </c>
      <c r="R846" s="51">
        <f>FACT_INCLUDES[[#This Row],[Version Price]]*FACT_INCLUDES[[#This Row],[Quantity]]</f>
        <v>235.38483646276202</v>
      </c>
      <c r="S846" s="51">
        <f>FACT_INCLUDES[[#This Row],[Amount]]*(1-FACT_INCLUDES[[#This Row],[Order Discount]])</f>
        <v>235.38483646276202</v>
      </c>
      <c r="T846" s="51">
        <f t="shared" si="13"/>
        <v>1453.9105565542943</v>
      </c>
      <c r="U846" s="57">
        <f>FACT_INCLUDES[[#This Row],[Income]]/FACT_INCLUDES[[#This Row],[Total Order Income]]</f>
        <v>0.16189774219716377</v>
      </c>
      <c r="V846" s="33">
        <f>IF(FACT_INCLUDES[[#This Row],[Order Gap]]&gt;10, 1, 0)/COUNTIFS(FACT_INCLUDES[Order ID], FACT_INCLUDES[[#This Row],[Order ID]])</f>
        <v>0</v>
      </c>
      <c r="W846" s="33">
        <f>IF(FACT_INCLUDES[[#This Row],[Order Type]]="Online", 1, 0)/COUNTIFS(FACT_INCLUDES[Order ID], FACT_INCLUDES[[#This Row],[Order ID]])</f>
        <v>0</v>
      </c>
      <c r="X846" s="52">
        <v>629.94712021933753</v>
      </c>
      <c r="Y846" s="52">
        <v>611.72537523295216</v>
      </c>
      <c r="Z846" s="64">
        <f>IF(FACT_INCLUDES[[#This Row],[Order Type]]="Online", 1, 0)*FACT_INCLUDES[[#This Row],[Income]]</f>
        <v>0</v>
      </c>
    </row>
    <row r="847" spans="1:26" x14ac:dyDescent="0.3">
      <c r="A847" s="4">
        <v>79</v>
      </c>
      <c r="B847" s="4">
        <v>36</v>
      </c>
      <c r="C847" s="4">
        <v>405</v>
      </c>
      <c r="D847" s="58">
        <v>4</v>
      </c>
      <c r="E847" s="28">
        <f>VLOOKUP(FACT_INCLUDES[[#This Row],[Order ID]], ORDERS[], 2)</f>
        <v>41337.560488034884</v>
      </c>
      <c r="F847" s="28">
        <f>VLOOKUP(FACT_INCLUDES[[#This Row],[Order ID]], ORDERS[], 3)</f>
        <v>41337.560488034884</v>
      </c>
      <c r="G847" s="4" t="str">
        <f>VLOOKUP(FACT_INCLUDES[[#This Row],[Order ID]], ORDERS[], 4)</f>
        <v>In-Store</v>
      </c>
      <c r="H847" s="4" t="str">
        <f>VLOOKUP(FACT_INCLUDES[[#This Row],[Order ID]], ORDERS[], 5)</f>
        <v>KDJ3747@gmail.com</v>
      </c>
      <c r="I847" s="4">
        <f>VLOOKUP(FACT_INCLUDES[[#This Row],[Order ID]], ORDERS[], 6)</f>
        <v>10</v>
      </c>
      <c r="J847" s="54">
        <f>VLOOKUP(FACT_INCLUDES[[#This Row],[Order ID]], ORDERS[], 7)</f>
        <v>0</v>
      </c>
      <c r="K847" s="33">
        <v>0</v>
      </c>
      <c r="L847" s="4">
        <f>VLOOKUP(FACT_INCLUDES[[#This Row],[DW Version]], VERSIONS[], 2)</f>
        <v>41</v>
      </c>
      <c r="M847" s="4">
        <f>VLOOKUP(FACT_INCLUDES[[#This Row],[DW Version]], VERSIONS[], 3)</f>
        <v>7</v>
      </c>
      <c r="N847" s="4" t="str">
        <f>VLOOKUP(FACT_INCLUDES[[#This Row],[DW Version]], VERSIONS[], 4)</f>
        <v>white</v>
      </c>
      <c r="O847" s="51">
        <f>VLOOKUP(FACT_INCLUDES[[#This Row],[DW Version]], VERSIONS[], 5)</f>
        <v>304.63143002288308</v>
      </c>
      <c r="P847" s="4" t="str">
        <f>VLOOKUP(FACT_INCLUDES[[#This Row],[DW Version]], VERSIONS[], 6)</f>
        <v>LunarGlide</v>
      </c>
      <c r="Q847" s="4" t="str">
        <f>VLOOKUP(FACT_INCLUDES[[#This Row],[DW Version]], VERSIONS[], 7)</f>
        <v>Shoe</v>
      </c>
      <c r="R847" s="51">
        <f>FACT_INCLUDES[[#This Row],[Version Price]]*FACT_INCLUDES[[#This Row],[Quantity]]</f>
        <v>1218.5257200915323</v>
      </c>
      <c r="S847" s="51">
        <f>FACT_INCLUDES[[#This Row],[Amount]]*(1-FACT_INCLUDES[[#This Row],[Order Discount]])</f>
        <v>1218.5257200915323</v>
      </c>
      <c r="T847" s="51">
        <f t="shared" si="13"/>
        <v>1453.9105565542943</v>
      </c>
      <c r="U847" s="57">
        <f>FACT_INCLUDES[[#This Row],[Income]]/FACT_INCLUDES[[#This Row],[Total Order Income]]</f>
        <v>0.8381022578028362</v>
      </c>
      <c r="V847" s="33">
        <f>IF(FACT_INCLUDES[[#This Row],[Order Gap]]&gt;10, 1, 0)/COUNTIFS(FACT_INCLUDES[Order ID], FACT_INCLUDES[[#This Row],[Order ID]])</f>
        <v>0</v>
      </c>
      <c r="W847" s="33">
        <f>IF(FACT_INCLUDES[[#This Row],[Order Type]]="Online", 1, 0)/COUNTIFS(FACT_INCLUDES[Order ID], FACT_INCLUDES[[#This Row],[Order ID]])</f>
        <v>0</v>
      </c>
      <c r="X847" s="52">
        <v>629.94712021933753</v>
      </c>
      <c r="Y847" s="52">
        <v>611.72537523295216</v>
      </c>
      <c r="Z847" s="64">
        <f>IF(FACT_INCLUDES[[#This Row],[Order Type]]="Online", 1, 0)*FACT_INCLUDES[[#This Row],[Income]]</f>
        <v>0</v>
      </c>
    </row>
    <row r="848" spans="1:26" x14ac:dyDescent="0.3">
      <c r="A848" s="4">
        <v>96</v>
      </c>
      <c r="B848" s="4">
        <v>42</v>
      </c>
      <c r="C848" s="4">
        <v>33</v>
      </c>
      <c r="D848" s="58">
        <v>5</v>
      </c>
      <c r="E848" s="28">
        <f>VLOOKUP(FACT_INCLUDES[[#This Row],[Order ID]], ORDERS[], 2)</f>
        <v>41390.404875017812</v>
      </c>
      <c r="F848" s="28">
        <f>VLOOKUP(FACT_INCLUDES[[#This Row],[Order ID]], ORDERS[], 3)</f>
        <v>41399.404875017812</v>
      </c>
      <c r="G848" s="4" t="str">
        <f>VLOOKUP(FACT_INCLUDES[[#This Row],[Order ID]], ORDERS[], 4)</f>
        <v>Online</v>
      </c>
      <c r="H848" s="4" t="str">
        <f>VLOOKUP(FACT_INCLUDES[[#This Row],[Order ID]], ORDERS[], 5)</f>
        <v>MRP4582@gmail.com</v>
      </c>
      <c r="I848" s="4">
        <f>VLOOKUP(FACT_INCLUDES[[#This Row],[Order ID]], ORDERS[], 6)</f>
        <v>0</v>
      </c>
      <c r="J848" s="54">
        <f>VLOOKUP(FACT_INCLUDES[[#This Row],[Order ID]], ORDERS[], 7)</f>
        <v>0</v>
      </c>
      <c r="K848" s="33">
        <v>9</v>
      </c>
      <c r="L848" s="4">
        <f>VLOOKUP(FACT_INCLUDES[[#This Row],[DW Version]], VERSIONS[], 2)</f>
        <v>3</v>
      </c>
      <c r="M848" s="4">
        <f>VLOOKUP(FACT_INCLUDES[[#This Row],[DW Version]], VERSIONS[], 3)</f>
        <v>9</v>
      </c>
      <c r="N848" s="4" t="str">
        <f>VLOOKUP(FACT_INCLUDES[[#This Row],[DW Version]], VERSIONS[], 4)</f>
        <v>black</v>
      </c>
      <c r="O848" s="51">
        <f>VLOOKUP(FACT_INCLUDES[[#This Row],[DW Version]], VERSIONS[], 5)</f>
        <v>41.972378177199204</v>
      </c>
      <c r="P848" s="4" t="str">
        <f>VLOOKUP(FACT_INCLUDES[[#This Row],[DW Version]], VERSIONS[], 6)</f>
        <v>Dri-FIT Shirt</v>
      </c>
      <c r="Q848" s="4" t="str">
        <f>VLOOKUP(FACT_INCLUDES[[#This Row],[DW Version]], VERSIONS[], 7)</f>
        <v>Apparel</v>
      </c>
      <c r="R848" s="51">
        <f>FACT_INCLUDES[[#This Row],[Version Price]]*FACT_INCLUDES[[#This Row],[Quantity]]</f>
        <v>209.86189088599602</v>
      </c>
      <c r="S848" s="51">
        <f>FACT_INCLUDES[[#This Row],[Amount]]*(1-FACT_INCLUDES[[#This Row],[Order Discount]])</f>
        <v>209.86189088599602</v>
      </c>
      <c r="T848" s="51">
        <f t="shared" si="13"/>
        <v>2381.2113121195844</v>
      </c>
      <c r="U848" s="57">
        <f>FACT_INCLUDES[[#This Row],[Income]]/FACT_INCLUDES[[#This Row],[Total Order Income]]</f>
        <v>8.813240967648181E-2</v>
      </c>
      <c r="V848" s="33">
        <f>IF(FACT_INCLUDES[[#This Row],[Order Gap]]&gt;10, 1, 0)/COUNTIFS(FACT_INCLUDES[Order ID], FACT_INCLUDES[[#This Row],[Order ID]])</f>
        <v>0</v>
      </c>
      <c r="W848" s="33">
        <f>IF(FACT_INCLUDES[[#This Row],[Order Type]]="Online", 1, 0)/COUNTIFS(FACT_INCLUDES[Order ID], FACT_INCLUDES[[#This Row],[Order ID]])</f>
        <v>0.33333333333333331</v>
      </c>
      <c r="X848" s="52">
        <v>629.94712021933753</v>
      </c>
      <c r="Y848" s="52">
        <v>611.72537523295216</v>
      </c>
      <c r="Z848" s="64">
        <f>IF(FACT_INCLUDES[[#This Row],[Order Type]]="Online", 1, 0)*FACT_INCLUDES[[#This Row],[Income]]</f>
        <v>209.86189088599602</v>
      </c>
    </row>
    <row r="849" spans="1:26" x14ac:dyDescent="0.3">
      <c r="A849" s="4">
        <v>97</v>
      </c>
      <c r="B849" s="4">
        <v>42</v>
      </c>
      <c r="C849" s="4">
        <v>68</v>
      </c>
      <c r="D849" s="58">
        <v>5</v>
      </c>
      <c r="E849" s="28">
        <f>VLOOKUP(FACT_INCLUDES[[#This Row],[Order ID]], ORDERS[], 2)</f>
        <v>41390.404875017812</v>
      </c>
      <c r="F849" s="28">
        <f>VLOOKUP(FACT_INCLUDES[[#This Row],[Order ID]], ORDERS[], 3)</f>
        <v>41399.404875017812</v>
      </c>
      <c r="G849" s="4" t="str">
        <f>VLOOKUP(FACT_INCLUDES[[#This Row],[Order ID]], ORDERS[], 4)</f>
        <v>Online</v>
      </c>
      <c r="H849" s="4" t="str">
        <f>VLOOKUP(FACT_INCLUDES[[#This Row],[Order ID]], ORDERS[], 5)</f>
        <v>MRP4582@gmail.com</v>
      </c>
      <c r="I849" s="4">
        <f>VLOOKUP(FACT_INCLUDES[[#This Row],[Order ID]], ORDERS[], 6)</f>
        <v>0</v>
      </c>
      <c r="J849" s="54">
        <f>VLOOKUP(FACT_INCLUDES[[#This Row],[Order ID]], ORDERS[], 7)</f>
        <v>0</v>
      </c>
      <c r="K849" s="33">
        <v>9</v>
      </c>
      <c r="L849" s="4">
        <f>VLOOKUP(FACT_INCLUDES[[#This Row],[DW Version]], VERSIONS[], 2)</f>
        <v>6</v>
      </c>
      <c r="M849" s="4">
        <f>VLOOKUP(FACT_INCLUDES[[#This Row],[DW Version]], VERSIONS[], 3)</f>
        <v>12.5</v>
      </c>
      <c r="N849" s="4" t="str">
        <f>VLOOKUP(FACT_INCLUDES[[#This Row],[DW Version]], VERSIONS[], 4)</f>
        <v>white</v>
      </c>
      <c r="O849" s="51">
        <f>VLOOKUP(FACT_INCLUDES[[#This Row],[DW Version]], VERSIONS[], 5)</f>
        <v>341.46234375056491</v>
      </c>
      <c r="P849" s="4" t="str">
        <f>VLOOKUP(FACT_INCLUDES[[#This Row],[DW Version]], VERSIONS[], 6)</f>
        <v>Tech Fleece Hoodie</v>
      </c>
      <c r="Q849" s="4" t="str">
        <f>VLOOKUP(FACT_INCLUDES[[#This Row],[DW Version]], VERSIONS[], 7)</f>
        <v>Apparel</v>
      </c>
      <c r="R849" s="51">
        <f>FACT_INCLUDES[[#This Row],[Version Price]]*FACT_INCLUDES[[#This Row],[Quantity]]</f>
        <v>1707.3117187528246</v>
      </c>
      <c r="S849" s="51">
        <f>FACT_INCLUDES[[#This Row],[Amount]]*(1-FACT_INCLUDES[[#This Row],[Order Discount]])</f>
        <v>1707.3117187528246</v>
      </c>
      <c r="T849" s="51">
        <f t="shared" si="13"/>
        <v>2381.2113121195844</v>
      </c>
      <c r="U849" s="57">
        <f>FACT_INCLUDES[[#This Row],[Income]]/FACT_INCLUDES[[#This Row],[Total Order Income]]</f>
        <v>0.71699294811139525</v>
      </c>
      <c r="V849" s="33">
        <f>IF(FACT_INCLUDES[[#This Row],[Order Gap]]&gt;10, 1, 0)/COUNTIFS(FACT_INCLUDES[Order ID], FACT_INCLUDES[[#This Row],[Order ID]])</f>
        <v>0</v>
      </c>
      <c r="W849" s="33">
        <f>IF(FACT_INCLUDES[[#This Row],[Order Type]]="Online", 1, 0)/COUNTIFS(FACT_INCLUDES[Order ID], FACT_INCLUDES[[#This Row],[Order ID]])</f>
        <v>0.33333333333333331</v>
      </c>
      <c r="X849" s="52">
        <v>629.94712021933753</v>
      </c>
      <c r="Y849" s="52">
        <v>611.72537523295216</v>
      </c>
      <c r="Z849" s="64">
        <f>IF(FACT_INCLUDES[[#This Row],[Order Type]]="Online", 1, 0)*FACT_INCLUDES[[#This Row],[Income]]</f>
        <v>1707.3117187528246</v>
      </c>
    </row>
    <row r="850" spans="1:26" x14ac:dyDescent="0.3">
      <c r="A850" s="4">
        <v>98</v>
      </c>
      <c r="B850" s="4">
        <v>42</v>
      </c>
      <c r="C850" s="4">
        <v>436</v>
      </c>
      <c r="D850" s="58">
        <v>4</v>
      </c>
      <c r="E850" s="28">
        <f>VLOOKUP(FACT_INCLUDES[[#This Row],[Order ID]], ORDERS[], 2)</f>
        <v>41390.404875017812</v>
      </c>
      <c r="F850" s="28">
        <f>VLOOKUP(FACT_INCLUDES[[#This Row],[Order ID]], ORDERS[], 3)</f>
        <v>41399.404875017812</v>
      </c>
      <c r="G850" s="4" t="str">
        <f>VLOOKUP(FACT_INCLUDES[[#This Row],[Order ID]], ORDERS[], 4)</f>
        <v>Online</v>
      </c>
      <c r="H850" s="4" t="str">
        <f>VLOOKUP(FACT_INCLUDES[[#This Row],[Order ID]], ORDERS[], 5)</f>
        <v>MRP4582@gmail.com</v>
      </c>
      <c r="I850" s="4">
        <f>VLOOKUP(FACT_INCLUDES[[#This Row],[Order ID]], ORDERS[], 6)</f>
        <v>0</v>
      </c>
      <c r="J850" s="54">
        <f>VLOOKUP(FACT_INCLUDES[[#This Row],[Order ID]], ORDERS[], 7)</f>
        <v>0</v>
      </c>
      <c r="K850" s="33">
        <v>9</v>
      </c>
      <c r="L850" s="4">
        <f>VLOOKUP(FACT_INCLUDES[[#This Row],[DW Version]], VERSIONS[], 2)</f>
        <v>45</v>
      </c>
      <c r="M850" s="4">
        <f>VLOOKUP(FACT_INCLUDES[[#This Row],[DW Version]], VERSIONS[], 3)</f>
        <v>8</v>
      </c>
      <c r="N850" s="4" t="str">
        <f>VLOOKUP(FACT_INCLUDES[[#This Row],[DW Version]], VERSIONS[], 4)</f>
        <v>black</v>
      </c>
      <c r="O850" s="51">
        <f>VLOOKUP(FACT_INCLUDES[[#This Row],[DW Version]], VERSIONS[], 5)</f>
        <v>116.00942562019094</v>
      </c>
      <c r="P850" s="4" t="str">
        <f>VLOOKUP(FACT_INCLUDES[[#This Row],[DW Version]], VERSIONS[], 6)</f>
        <v>Vapor Cage 4</v>
      </c>
      <c r="Q850" s="4" t="str">
        <f>VLOOKUP(FACT_INCLUDES[[#This Row],[DW Version]], VERSIONS[], 7)</f>
        <v>Shoe</v>
      </c>
      <c r="R850" s="51">
        <f>FACT_INCLUDES[[#This Row],[Version Price]]*FACT_INCLUDES[[#This Row],[Quantity]]</f>
        <v>464.03770248076376</v>
      </c>
      <c r="S850" s="51">
        <f>FACT_INCLUDES[[#This Row],[Amount]]*(1-FACT_INCLUDES[[#This Row],[Order Discount]])</f>
        <v>464.03770248076376</v>
      </c>
      <c r="T850" s="51">
        <f t="shared" si="13"/>
        <v>2381.2113121195844</v>
      </c>
      <c r="U850" s="57">
        <f>FACT_INCLUDES[[#This Row],[Income]]/FACT_INCLUDES[[#This Row],[Total Order Income]]</f>
        <v>0.19487464221212292</v>
      </c>
      <c r="V850" s="33">
        <f>IF(FACT_INCLUDES[[#This Row],[Order Gap]]&gt;10, 1, 0)/COUNTIFS(FACT_INCLUDES[Order ID], FACT_INCLUDES[[#This Row],[Order ID]])</f>
        <v>0</v>
      </c>
      <c r="W850" s="33">
        <f>IF(FACT_INCLUDES[[#This Row],[Order Type]]="Online", 1, 0)/COUNTIFS(FACT_INCLUDES[Order ID], FACT_INCLUDES[[#This Row],[Order ID]])</f>
        <v>0.33333333333333331</v>
      </c>
      <c r="X850" s="52">
        <v>629.94712021933753</v>
      </c>
      <c r="Y850" s="52">
        <v>611.72537523295216</v>
      </c>
      <c r="Z850" s="64">
        <f>IF(FACT_INCLUDES[[#This Row],[Order Type]]="Online", 1, 0)*FACT_INCLUDES[[#This Row],[Income]]</f>
        <v>464.03770248076376</v>
      </c>
    </row>
    <row r="851" spans="1:26" x14ac:dyDescent="0.3">
      <c r="A851" s="4">
        <v>126</v>
      </c>
      <c r="B851" s="4">
        <v>56</v>
      </c>
      <c r="C851" s="4">
        <v>24</v>
      </c>
      <c r="D851" s="58">
        <v>2</v>
      </c>
      <c r="E851" s="28">
        <f>VLOOKUP(FACT_INCLUDES[[#This Row],[Order ID]], ORDERS[], 2)</f>
        <v>41420.928403457205</v>
      </c>
      <c r="F851" s="28">
        <f>VLOOKUP(FACT_INCLUDES[[#This Row],[Order ID]], ORDERS[], 3)</f>
        <v>41420.928403457205</v>
      </c>
      <c r="G851" s="4" t="str">
        <f>VLOOKUP(FACT_INCLUDES[[#This Row],[Order ID]], ORDERS[], 4)</f>
        <v>In-Store</v>
      </c>
      <c r="H851" s="4" t="str">
        <f>VLOOKUP(FACT_INCLUDES[[#This Row],[Order ID]], ORDERS[], 5)</f>
        <v>ZXJ2078@gmail.com</v>
      </c>
      <c r="I851" s="4">
        <f>VLOOKUP(FACT_INCLUDES[[#This Row],[Order ID]], ORDERS[], 6)</f>
        <v>12</v>
      </c>
      <c r="J851" s="54">
        <f>VLOOKUP(FACT_INCLUDES[[#This Row],[Order ID]], ORDERS[], 7)</f>
        <v>0</v>
      </c>
      <c r="K851" s="33">
        <v>0</v>
      </c>
      <c r="L851" s="4">
        <f>VLOOKUP(FACT_INCLUDES[[#This Row],[DW Version]], VERSIONS[], 2)</f>
        <v>2</v>
      </c>
      <c r="M851" s="4">
        <f>VLOOKUP(FACT_INCLUDES[[#This Row],[DW Version]], VERSIONS[], 3)</f>
        <v>11</v>
      </c>
      <c r="N851" s="4" t="str">
        <f>VLOOKUP(FACT_INCLUDES[[#This Row],[DW Version]], VERSIONS[], 4)</f>
        <v>white</v>
      </c>
      <c r="O851" s="51">
        <f>VLOOKUP(FACT_INCLUDES[[#This Row],[DW Version]], VERSIONS[], 5)</f>
        <v>66.051287613899859</v>
      </c>
      <c r="P851" s="4" t="str">
        <f>VLOOKUP(FACT_INCLUDES[[#This Row],[DW Version]], VERSIONS[], 6)</f>
        <v>Air Force 1</v>
      </c>
      <c r="Q851" s="4" t="str">
        <f>VLOOKUP(FACT_INCLUDES[[#This Row],[DW Version]], VERSIONS[], 7)</f>
        <v>Shoe</v>
      </c>
      <c r="R851" s="51">
        <f>FACT_INCLUDES[[#This Row],[Version Price]]*FACT_INCLUDES[[#This Row],[Quantity]]</f>
        <v>132.10257522779972</v>
      </c>
      <c r="S851" s="51">
        <f>FACT_INCLUDES[[#This Row],[Amount]]*(1-FACT_INCLUDES[[#This Row],[Order Discount]])</f>
        <v>132.10257522779972</v>
      </c>
      <c r="T851" s="51">
        <f t="shared" si="13"/>
        <v>878.63296812902081</v>
      </c>
      <c r="U851" s="57">
        <f>FACT_INCLUDES[[#This Row],[Income]]/FACT_INCLUDES[[#This Row],[Total Order Income]]</f>
        <v>0.15035012345268772</v>
      </c>
      <c r="V851" s="33">
        <f>IF(FACT_INCLUDES[[#This Row],[Order Gap]]&gt;10, 1, 0)/COUNTIFS(FACT_INCLUDES[Order ID], FACT_INCLUDES[[#This Row],[Order ID]])</f>
        <v>0</v>
      </c>
      <c r="W851" s="33">
        <f>IF(FACT_INCLUDES[[#This Row],[Order Type]]="Online", 1, 0)/COUNTIFS(FACT_INCLUDES[Order ID], FACT_INCLUDES[[#This Row],[Order ID]])</f>
        <v>0</v>
      </c>
      <c r="X851" s="52">
        <v>629.94712021933753</v>
      </c>
      <c r="Y851" s="52">
        <v>611.72537523295216</v>
      </c>
      <c r="Z851" s="64">
        <f>IF(FACT_INCLUDES[[#This Row],[Order Type]]="Online", 1, 0)*FACT_INCLUDES[[#This Row],[Income]]</f>
        <v>0</v>
      </c>
    </row>
    <row r="852" spans="1:26" x14ac:dyDescent="0.3">
      <c r="A852" s="4">
        <v>127</v>
      </c>
      <c r="B852" s="4">
        <v>56</v>
      </c>
      <c r="C852" s="4">
        <v>537</v>
      </c>
      <c r="D852" s="58">
        <v>2</v>
      </c>
      <c r="E852" s="28">
        <f>VLOOKUP(FACT_INCLUDES[[#This Row],[Order ID]], ORDERS[], 2)</f>
        <v>41420.928403457205</v>
      </c>
      <c r="F852" s="28">
        <f>VLOOKUP(FACT_INCLUDES[[#This Row],[Order ID]], ORDERS[], 3)</f>
        <v>41420.928403457205</v>
      </c>
      <c r="G852" s="4" t="str">
        <f>VLOOKUP(FACT_INCLUDES[[#This Row],[Order ID]], ORDERS[], 4)</f>
        <v>In-Store</v>
      </c>
      <c r="H852" s="4" t="str">
        <f>VLOOKUP(FACT_INCLUDES[[#This Row],[Order ID]], ORDERS[], 5)</f>
        <v>ZXJ2078@gmail.com</v>
      </c>
      <c r="I852" s="4">
        <f>VLOOKUP(FACT_INCLUDES[[#This Row],[Order ID]], ORDERS[], 6)</f>
        <v>12</v>
      </c>
      <c r="J852" s="54">
        <f>VLOOKUP(FACT_INCLUDES[[#This Row],[Order ID]], ORDERS[], 7)</f>
        <v>0</v>
      </c>
      <c r="K852" s="33">
        <v>0</v>
      </c>
      <c r="L852" s="4">
        <f>VLOOKUP(FACT_INCLUDES[[#This Row],[DW Version]], VERSIONS[], 2)</f>
        <v>56</v>
      </c>
      <c r="M852" s="4">
        <f>VLOOKUP(FACT_INCLUDES[[#This Row],[DW Version]], VERSIONS[], 3)</f>
        <v>5</v>
      </c>
      <c r="N852" s="4" t="str">
        <f>VLOOKUP(FACT_INCLUDES[[#This Row],[DW Version]], VERSIONS[], 4)</f>
        <v>white</v>
      </c>
      <c r="O852" s="51">
        <f>VLOOKUP(FACT_INCLUDES[[#This Row],[DW Version]], VERSIONS[], 5)</f>
        <v>373.26519645061057</v>
      </c>
      <c r="P852" s="4" t="str">
        <f>VLOOKUP(FACT_INCLUDES[[#This Row],[DW Version]], VERSIONS[], 6)</f>
        <v>Nike Yoga Mat</v>
      </c>
      <c r="Q852" s="4" t="str">
        <f>VLOOKUP(FACT_INCLUDES[[#This Row],[DW Version]], VERSIONS[], 7)</f>
        <v>Sport Equipment</v>
      </c>
      <c r="R852" s="51">
        <f>FACT_INCLUDES[[#This Row],[Version Price]]*FACT_INCLUDES[[#This Row],[Quantity]]</f>
        <v>746.53039290122115</v>
      </c>
      <c r="S852" s="51">
        <f>FACT_INCLUDES[[#This Row],[Amount]]*(1-FACT_INCLUDES[[#This Row],[Order Discount]])</f>
        <v>746.53039290122115</v>
      </c>
      <c r="T852" s="51">
        <f t="shared" si="13"/>
        <v>878.63296812902081</v>
      </c>
      <c r="U852" s="57">
        <f>FACT_INCLUDES[[#This Row],[Income]]/FACT_INCLUDES[[#This Row],[Total Order Income]]</f>
        <v>0.84964987654731239</v>
      </c>
      <c r="V852" s="33">
        <f>IF(FACT_INCLUDES[[#This Row],[Order Gap]]&gt;10, 1, 0)/COUNTIFS(FACT_INCLUDES[Order ID], FACT_INCLUDES[[#This Row],[Order ID]])</f>
        <v>0</v>
      </c>
      <c r="W852" s="33">
        <f>IF(FACT_INCLUDES[[#This Row],[Order Type]]="Online", 1, 0)/COUNTIFS(FACT_INCLUDES[Order ID], FACT_INCLUDES[[#This Row],[Order ID]])</f>
        <v>0</v>
      </c>
      <c r="X852" s="52">
        <v>629.94712021933753</v>
      </c>
      <c r="Y852" s="52">
        <v>611.72537523295216</v>
      </c>
      <c r="Z852" s="64">
        <f>IF(FACT_INCLUDES[[#This Row],[Order Type]]="Online", 1, 0)*FACT_INCLUDES[[#This Row],[Income]]</f>
        <v>0</v>
      </c>
    </row>
    <row r="853" spans="1:26" x14ac:dyDescent="0.3">
      <c r="A853" s="4">
        <v>190</v>
      </c>
      <c r="B853" s="4">
        <v>86</v>
      </c>
      <c r="C853" s="4">
        <v>44</v>
      </c>
      <c r="D853" s="58">
        <v>1</v>
      </c>
      <c r="E853" s="28">
        <f>VLOOKUP(FACT_INCLUDES[[#This Row],[Order ID]], ORDERS[], 2)</f>
        <v>41509.899298106895</v>
      </c>
      <c r="F853" s="28">
        <f>VLOOKUP(FACT_INCLUDES[[#This Row],[Order ID]], ORDERS[], 3)</f>
        <v>41520.899298106895</v>
      </c>
      <c r="G853" s="4" t="str">
        <f>VLOOKUP(FACT_INCLUDES[[#This Row],[Order ID]], ORDERS[], 4)</f>
        <v>Online</v>
      </c>
      <c r="H853" s="4" t="str">
        <f>VLOOKUP(FACT_INCLUDES[[#This Row],[Order ID]], ORDERS[], 5)</f>
        <v>RFF7915@gmail.com</v>
      </c>
      <c r="I853" s="4">
        <f>VLOOKUP(FACT_INCLUDES[[#This Row],[Order ID]], ORDERS[], 6)</f>
        <v>0</v>
      </c>
      <c r="J853" s="54">
        <f>VLOOKUP(FACT_INCLUDES[[#This Row],[Order ID]], ORDERS[], 7)</f>
        <v>0</v>
      </c>
      <c r="K853" s="33">
        <v>11</v>
      </c>
      <c r="L853" s="4">
        <f>VLOOKUP(FACT_INCLUDES[[#This Row],[DW Version]], VERSIONS[], 2)</f>
        <v>4</v>
      </c>
      <c r="M853" s="4">
        <f>VLOOKUP(FACT_INCLUDES[[#This Row],[DW Version]], VERSIONS[], 3)</f>
        <v>11.5</v>
      </c>
      <c r="N853" s="4" t="str">
        <f>VLOOKUP(FACT_INCLUDES[[#This Row],[DW Version]], VERSIONS[], 4)</f>
        <v>black</v>
      </c>
      <c r="O853" s="51">
        <f>VLOOKUP(FACT_INCLUDES[[#This Row],[DW Version]], VERSIONS[], 5)</f>
        <v>124.37273830046206</v>
      </c>
      <c r="P853" s="4" t="str">
        <f>VLOOKUP(FACT_INCLUDES[[#This Row],[DW Version]], VERSIONS[], 6)</f>
        <v>Cortez</v>
      </c>
      <c r="Q853" s="4" t="str">
        <f>VLOOKUP(FACT_INCLUDES[[#This Row],[DW Version]], VERSIONS[], 7)</f>
        <v>Shoe</v>
      </c>
      <c r="R853" s="51">
        <f>FACT_INCLUDES[[#This Row],[Version Price]]*FACT_INCLUDES[[#This Row],[Quantity]]</f>
        <v>124.37273830046206</v>
      </c>
      <c r="S853" s="51">
        <f>FACT_INCLUDES[[#This Row],[Amount]]*(1-FACT_INCLUDES[[#This Row],[Order Discount]])</f>
        <v>124.37273830046206</v>
      </c>
      <c r="T853" s="51">
        <f t="shared" si="13"/>
        <v>411.91019086448648</v>
      </c>
      <c r="U853" s="57">
        <f>FACT_INCLUDES[[#This Row],[Income]]/FACT_INCLUDES[[#This Row],[Total Order Income]]</f>
        <v>0.30194139659287816</v>
      </c>
      <c r="V853" s="33">
        <f>IF(FACT_INCLUDES[[#This Row],[Order Gap]]&gt;10, 1, 0)/COUNTIFS(FACT_INCLUDES[Order ID], FACT_INCLUDES[[#This Row],[Order ID]])</f>
        <v>0.5</v>
      </c>
      <c r="W853" s="33">
        <f>IF(FACT_INCLUDES[[#This Row],[Order Type]]="Online", 1, 0)/COUNTIFS(FACT_INCLUDES[Order ID], FACT_INCLUDES[[#This Row],[Order ID]])</f>
        <v>0.5</v>
      </c>
      <c r="X853" s="52">
        <v>629.94712021933753</v>
      </c>
      <c r="Y853" s="52">
        <v>611.72537523295216</v>
      </c>
      <c r="Z853" s="64">
        <f>IF(FACT_INCLUDES[[#This Row],[Order Type]]="Online", 1, 0)*FACT_INCLUDES[[#This Row],[Income]]</f>
        <v>124.37273830046206</v>
      </c>
    </row>
    <row r="854" spans="1:26" x14ac:dyDescent="0.3">
      <c r="A854" s="4">
        <v>191</v>
      </c>
      <c r="B854" s="4">
        <v>86</v>
      </c>
      <c r="C854" s="4">
        <v>235</v>
      </c>
      <c r="D854" s="58">
        <v>2</v>
      </c>
      <c r="E854" s="28">
        <f>VLOOKUP(FACT_INCLUDES[[#This Row],[Order ID]], ORDERS[], 2)</f>
        <v>41509.899298106895</v>
      </c>
      <c r="F854" s="28">
        <f>VLOOKUP(FACT_INCLUDES[[#This Row],[Order ID]], ORDERS[], 3)</f>
        <v>41520.899298106895</v>
      </c>
      <c r="G854" s="4" t="str">
        <f>VLOOKUP(FACT_INCLUDES[[#This Row],[Order ID]], ORDERS[], 4)</f>
        <v>Online</v>
      </c>
      <c r="H854" s="4" t="str">
        <f>VLOOKUP(FACT_INCLUDES[[#This Row],[Order ID]], ORDERS[], 5)</f>
        <v>RFF7915@gmail.com</v>
      </c>
      <c r="I854" s="4">
        <f>VLOOKUP(FACT_INCLUDES[[#This Row],[Order ID]], ORDERS[], 6)</f>
        <v>0</v>
      </c>
      <c r="J854" s="54">
        <f>VLOOKUP(FACT_INCLUDES[[#This Row],[Order ID]], ORDERS[], 7)</f>
        <v>0</v>
      </c>
      <c r="K854" s="33">
        <v>11</v>
      </c>
      <c r="L854" s="4">
        <f>VLOOKUP(FACT_INCLUDES[[#This Row],[DW Version]], VERSIONS[], 2)</f>
        <v>24</v>
      </c>
      <c r="M854" s="4">
        <f>VLOOKUP(FACT_INCLUDES[[#This Row],[DW Version]], VERSIONS[], 3)</f>
        <v>3.5</v>
      </c>
      <c r="N854" s="4" t="str">
        <f>VLOOKUP(FACT_INCLUDES[[#This Row],[DW Version]], VERSIONS[], 4)</f>
        <v>white</v>
      </c>
      <c r="O854" s="51">
        <f>VLOOKUP(FACT_INCLUDES[[#This Row],[DW Version]], VERSIONS[], 5)</f>
        <v>143.76872628201221</v>
      </c>
      <c r="P854" s="4" t="str">
        <f>VLOOKUP(FACT_INCLUDES[[#This Row],[DW Version]], VERSIONS[], 6)</f>
        <v>Zoom Fly</v>
      </c>
      <c r="Q854" s="4" t="str">
        <f>VLOOKUP(FACT_INCLUDES[[#This Row],[DW Version]], VERSIONS[], 7)</f>
        <v>Shoe</v>
      </c>
      <c r="R854" s="51">
        <f>FACT_INCLUDES[[#This Row],[Version Price]]*FACT_INCLUDES[[#This Row],[Quantity]]</f>
        <v>287.53745256402442</v>
      </c>
      <c r="S854" s="51">
        <f>FACT_INCLUDES[[#This Row],[Amount]]*(1-FACT_INCLUDES[[#This Row],[Order Discount]])</f>
        <v>287.53745256402442</v>
      </c>
      <c r="T854" s="51">
        <f t="shared" si="13"/>
        <v>411.91019086448648</v>
      </c>
      <c r="U854" s="57">
        <f>FACT_INCLUDES[[#This Row],[Income]]/FACT_INCLUDES[[#This Row],[Total Order Income]]</f>
        <v>0.69805860340712178</v>
      </c>
      <c r="V854" s="33">
        <f>IF(FACT_INCLUDES[[#This Row],[Order Gap]]&gt;10, 1, 0)/COUNTIFS(FACT_INCLUDES[Order ID], FACT_INCLUDES[[#This Row],[Order ID]])</f>
        <v>0.5</v>
      </c>
      <c r="W854" s="33">
        <f>IF(FACT_INCLUDES[[#This Row],[Order Type]]="Online", 1, 0)/COUNTIFS(FACT_INCLUDES[Order ID], FACT_INCLUDES[[#This Row],[Order ID]])</f>
        <v>0.5</v>
      </c>
      <c r="X854" s="52">
        <v>629.94712021933753</v>
      </c>
      <c r="Y854" s="52">
        <v>611.72537523295216</v>
      </c>
      <c r="Z854" s="64">
        <f>IF(FACT_INCLUDES[[#This Row],[Order Type]]="Online", 1, 0)*FACT_INCLUDES[[#This Row],[Income]]</f>
        <v>287.53745256402442</v>
      </c>
    </row>
    <row r="855" spans="1:26" x14ac:dyDescent="0.3">
      <c r="A855" s="4">
        <v>199</v>
      </c>
      <c r="B855" s="4">
        <v>91</v>
      </c>
      <c r="C855" s="4">
        <v>298</v>
      </c>
      <c r="D855" s="58">
        <v>1</v>
      </c>
      <c r="E855" s="28">
        <f>VLOOKUP(FACT_INCLUDES[[#This Row],[Order ID]], ORDERS[], 2)</f>
        <v>41372.733926066976</v>
      </c>
      <c r="F855" s="28">
        <f>VLOOKUP(FACT_INCLUDES[[#This Row],[Order ID]], ORDERS[], 3)</f>
        <v>41388.733926066976</v>
      </c>
      <c r="G855" s="4" t="str">
        <f>VLOOKUP(FACT_INCLUDES[[#This Row],[Order ID]], ORDERS[], 4)</f>
        <v>Online</v>
      </c>
      <c r="H855" s="4" t="str">
        <f>VLOOKUP(FACT_INCLUDES[[#This Row],[Order ID]], ORDERS[], 5)</f>
        <v>RMC9204@gmail.com</v>
      </c>
      <c r="I855" s="4">
        <f>VLOOKUP(FACT_INCLUDES[[#This Row],[Order ID]], ORDERS[], 6)</f>
        <v>0</v>
      </c>
      <c r="J855" s="54">
        <f>VLOOKUP(FACT_INCLUDES[[#This Row],[Order ID]], ORDERS[], 7)</f>
        <v>0</v>
      </c>
      <c r="K855" s="33">
        <v>16</v>
      </c>
      <c r="L855" s="4">
        <f>VLOOKUP(FACT_INCLUDES[[#This Row],[DW Version]], VERSIONS[], 2)</f>
        <v>30</v>
      </c>
      <c r="M855" s="4">
        <f>VLOOKUP(FACT_INCLUDES[[#This Row],[DW Version]], VERSIONS[], 3)</f>
        <v>3.5</v>
      </c>
      <c r="N855" s="4" t="str">
        <f>VLOOKUP(FACT_INCLUDES[[#This Row],[DW Version]], VERSIONS[], 4)</f>
        <v>white</v>
      </c>
      <c r="O855" s="51">
        <f>VLOOKUP(FACT_INCLUDES[[#This Row],[DW Version]], VERSIONS[], 5)</f>
        <v>317.62125467517023</v>
      </c>
      <c r="P855" s="4" t="str">
        <f>VLOOKUP(FACT_INCLUDES[[#This Row],[DW Version]], VERSIONS[], 6)</f>
        <v>Air Zoom Terra Kiger</v>
      </c>
      <c r="Q855" s="4" t="str">
        <f>VLOOKUP(FACT_INCLUDES[[#This Row],[DW Version]], VERSIONS[], 7)</f>
        <v>Shoe</v>
      </c>
      <c r="R855" s="51">
        <f>FACT_INCLUDES[[#This Row],[Version Price]]*FACT_INCLUDES[[#This Row],[Quantity]]</f>
        <v>317.62125467517023</v>
      </c>
      <c r="S855" s="51">
        <f>FACT_INCLUDES[[#This Row],[Amount]]*(1-FACT_INCLUDES[[#This Row],[Order Discount]])</f>
        <v>317.62125467517023</v>
      </c>
      <c r="T855" s="51">
        <f t="shared" si="13"/>
        <v>3393.1356891432506</v>
      </c>
      <c r="U855" s="57">
        <f>FACT_INCLUDES[[#This Row],[Income]]/FACT_INCLUDES[[#This Row],[Total Order Income]]</f>
        <v>9.3607000654715333E-2</v>
      </c>
      <c r="V855" s="33">
        <f>IF(FACT_INCLUDES[[#This Row],[Order Gap]]&gt;10, 1, 0)/COUNTIFS(FACT_INCLUDES[Order ID], FACT_INCLUDES[[#This Row],[Order ID]])</f>
        <v>0.25</v>
      </c>
      <c r="W855" s="33">
        <f>IF(FACT_INCLUDES[[#This Row],[Order Type]]="Online", 1, 0)/COUNTIFS(FACT_INCLUDES[Order ID], FACT_INCLUDES[[#This Row],[Order ID]])</f>
        <v>0.25</v>
      </c>
      <c r="X855" s="52">
        <v>629.94712021933753</v>
      </c>
      <c r="Y855" s="52">
        <v>611.72537523295216</v>
      </c>
      <c r="Z855" s="64">
        <f>IF(FACT_INCLUDES[[#This Row],[Order Type]]="Online", 1, 0)*FACT_INCLUDES[[#This Row],[Income]]</f>
        <v>317.62125467517023</v>
      </c>
    </row>
    <row r="856" spans="1:26" x14ac:dyDescent="0.3">
      <c r="A856" s="4">
        <v>200</v>
      </c>
      <c r="B856" s="4">
        <v>91</v>
      </c>
      <c r="C856" s="4">
        <v>784</v>
      </c>
      <c r="D856" s="58">
        <v>3</v>
      </c>
      <c r="E856" s="28">
        <f>VLOOKUP(FACT_INCLUDES[[#This Row],[Order ID]], ORDERS[], 2)</f>
        <v>41372.733926066976</v>
      </c>
      <c r="F856" s="28">
        <f>VLOOKUP(FACT_INCLUDES[[#This Row],[Order ID]], ORDERS[], 3)</f>
        <v>41388.733926066976</v>
      </c>
      <c r="G856" s="4" t="str">
        <f>VLOOKUP(FACT_INCLUDES[[#This Row],[Order ID]], ORDERS[], 4)</f>
        <v>Online</v>
      </c>
      <c r="H856" s="4" t="str">
        <f>VLOOKUP(FACT_INCLUDES[[#This Row],[Order ID]], ORDERS[], 5)</f>
        <v>RMC9204@gmail.com</v>
      </c>
      <c r="I856" s="4">
        <f>VLOOKUP(FACT_INCLUDES[[#This Row],[Order ID]], ORDERS[], 6)</f>
        <v>0</v>
      </c>
      <c r="J856" s="54">
        <f>VLOOKUP(FACT_INCLUDES[[#This Row],[Order ID]], ORDERS[], 7)</f>
        <v>0</v>
      </c>
      <c r="K856" s="33">
        <v>16</v>
      </c>
      <c r="L856" s="4">
        <f>VLOOKUP(FACT_INCLUDES[[#This Row],[DW Version]], VERSIONS[], 2)</f>
        <v>80</v>
      </c>
      <c r="M856" s="4">
        <f>VLOOKUP(FACT_INCLUDES[[#This Row],[DW Version]], VERSIONS[], 3)</f>
        <v>7.5</v>
      </c>
      <c r="N856" s="4" t="str">
        <f>VLOOKUP(FACT_INCLUDES[[#This Row],[DW Version]], VERSIONS[], 4)</f>
        <v>black</v>
      </c>
      <c r="O856" s="51">
        <f>VLOOKUP(FACT_INCLUDES[[#This Row],[DW Version]], VERSIONS[], 5)</f>
        <v>264.81692506106276</v>
      </c>
      <c r="P856" s="4" t="str">
        <f>VLOOKUP(FACT_INCLUDES[[#This Row],[DW Version]], VERSIONS[], 6)</f>
        <v>Quest 3</v>
      </c>
      <c r="Q856" s="4" t="str">
        <f>VLOOKUP(FACT_INCLUDES[[#This Row],[DW Version]], VERSIONS[], 7)</f>
        <v>Shoe</v>
      </c>
      <c r="R856" s="51">
        <f>FACT_INCLUDES[[#This Row],[Version Price]]*FACT_INCLUDES[[#This Row],[Quantity]]</f>
        <v>794.45077518318828</v>
      </c>
      <c r="S856" s="51">
        <f>FACT_INCLUDES[[#This Row],[Amount]]*(1-FACT_INCLUDES[[#This Row],[Order Discount]])</f>
        <v>794.45077518318828</v>
      </c>
      <c r="T856" s="51">
        <f t="shared" si="13"/>
        <v>3393.1356891432506</v>
      </c>
      <c r="U856" s="57">
        <f>FACT_INCLUDES[[#This Row],[Income]]/FACT_INCLUDES[[#This Row],[Total Order Income]]</f>
        <v>0.23413469073020862</v>
      </c>
      <c r="V856" s="33">
        <f>IF(FACT_INCLUDES[[#This Row],[Order Gap]]&gt;10, 1, 0)/COUNTIFS(FACT_INCLUDES[Order ID], FACT_INCLUDES[[#This Row],[Order ID]])</f>
        <v>0.25</v>
      </c>
      <c r="W856" s="33">
        <f>IF(FACT_INCLUDES[[#This Row],[Order Type]]="Online", 1, 0)/COUNTIFS(FACT_INCLUDES[Order ID], FACT_INCLUDES[[#This Row],[Order ID]])</f>
        <v>0.25</v>
      </c>
      <c r="X856" s="52">
        <v>629.94712021933753</v>
      </c>
      <c r="Y856" s="52">
        <v>611.72537523295216</v>
      </c>
      <c r="Z856" s="64">
        <f>IF(FACT_INCLUDES[[#This Row],[Order Type]]="Online", 1, 0)*FACT_INCLUDES[[#This Row],[Income]]</f>
        <v>794.45077518318828</v>
      </c>
    </row>
    <row r="857" spans="1:26" x14ac:dyDescent="0.3">
      <c r="A857" s="4">
        <v>201</v>
      </c>
      <c r="B857" s="4">
        <v>91</v>
      </c>
      <c r="C857" s="4">
        <v>798</v>
      </c>
      <c r="D857" s="58">
        <v>5</v>
      </c>
      <c r="E857" s="28">
        <f>VLOOKUP(FACT_INCLUDES[[#This Row],[Order ID]], ORDERS[], 2)</f>
        <v>41372.733926066976</v>
      </c>
      <c r="F857" s="28">
        <f>VLOOKUP(FACT_INCLUDES[[#This Row],[Order ID]], ORDERS[], 3)</f>
        <v>41388.733926066976</v>
      </c>
      <c r="G857" s="4" t="str">
        <f>VLOOKUP(FACT_INCLUDES[[#This Row],[Order ID]], ORDERS[], 4)</f>
        <v>Online</v>
      </c>
      <c r="H857" s="4" t="str">
        <f>VLOOKUP(FACT_INCLUDES[[#This Row],[Order ID]], ORDERS[], 5)</f>
        <v>RMC9204@gmail.com</v>
      </c>
      <c r="I857" s="4">
        <f>VLOOKUP(FACT_INCLUDES[[#This Row],[Order ID]], ORDERS[], 6)</f>
        <v>0</v>
      </c>
      <c r="J857" s="54">
        <f>VLOOKUP(FACT_INCLUDES[[#This Row],[Order ID]], ORDERS[], 7)</f>
        <v>0</v>
      </c>
      <c r="K857" s="33">
        <v>16</v>
      </c>
      <c r="L857" s="4">
        <f>VLOOKUP(FACT_INCLUDES[[#This Row],[DW Version]], VERSIONS[], 2)</f>
        <v>81</v>
      </c>
      <c r="M857" s="4">
        <f>VLOOKUP(FACT_INCLUDES[[#This Row],[DW Version]], VERSIONS[], 3)</f>
        <v>9</v>
      </c>
      <c r="N857" s="4" t="str">
        <f>VLOOKUP(FACT_INCLUDES[[#This Row],[DW Version]], VERSIONS[], 4)</f>
        <v>white</v>
      </c>
      <c r="O857" s="51">
        <f>VLOOKUP(FACT_INCLUDES[[#This Row],[DW Version]], VERSIONS[], 5)</f>
        <v>348.89553872044712</v>
      </c>
      <c r="P857" s="4" t="str">
        <f>VLOOKUP(FACT_INCLUDES[[#This Row],[DW Version]], VERSIONS[], 6)</f>
        <v>Air Max Fusion</v>
      </c>
      <c r="Q857" s="4" t="str">
        <f>VLOOKUP(FACT_INCLUDES[[#This Row],[DW Version]], VERSIONS[], 7)</f>
        <v>Shoe</v>
      </c>
      <c r="R857" s="51">
        <f>FACT_INCLUDES[[#This Row],[Version Price]]*FACT_INCLUDES[[#This Row],[Quantity]]</f>
        <v>1744.4776936022356</v>
      </c>
      <c r="S857" s="51">
        <f>FACT_INCLUDES[[#This Row],[Amount]]*(1-FACT_INCLUDES[[#This Row],[Order Discount]])</f>
        <v>1744.4776936022356</v>
      </c>
      <c r="T857" s="51">
        <f t="shared" si="13"/>
        <v>3393.1356891432506</v>
      </c>
      <c r="U857" s="57">
        <f>FACT_INCLUDES[[#This Row],[Income]]/FACT_INCLUDES[[#This Row],[Total Order Income]]</f>
        <v>0.51411963841702635</v>
      </c>
      <c r="V857" s="33">
        <f>IF(FACT_INCLUDES[[#This Row],[Order Gap]]&gt;10, 1, 0)/COUNTIFS(FACT_INCLUDES[Order ID], FACT_INCLUDES[[#This Row],[Order ID]])</f>
        <v>0.25</v>
      </c>
      <c r="W857" s="33">
        <f>IF(FACT_INCLUDES[[#This Row],[Order Type]]="Online", 1, 0)/COUNTIFS(FACT_INCLUDES[Order ID], FACT_INCLUDES[[#This Row],[Order ID]])</f>
        <v>0.25</v>
      </c>
      <c r="X857" s="52">
        <v>629.94712021933753</v>
      </c>
      <c r="Y857" s="52">
        <v>611.72537523295216</v>
      </c>
      <c r="Z857" s="64">
        <f>IF(FACT_INCLUDES[[#This Row],[Order Type]]="Online", 1, 0)*FACT_INCLUDES[[#This Row],[Income]]</f>
        <v>1744.4776936022356</v>
      </c>
    </row>
    <row r="858" spans="1:26" x14ac:dyDescent="0.3">
      <c r="A858" s="4">
        <v>202</v>
      </c>
      <c r="B858" s="4">
        <v>91</v>
      </c>
      <c r="C858" s="4">
        <v>848</v>
      </c>
      <c r="D858" s="58">
        <v>3</v>
      </c>
      <c r="E858" s="28">
        <f>VLOOKUP(FACT_INCLUDES[[#This Row],[Order ID]], ORDERS[], 2)</f>
        <v>41372.733926066976</v>
      </c>
      <c r="F858" s="28">
        <f>VLOOKUP(FACT_INCLUDES[[#This Row],[Order ID]], ORDERS[], 3)</f>
        <v>41388.733926066976</v>
      </c>
      <c r="G858" s="4" t="str">
        <f>VLOOKUP(FACT_INCLUDES[[#This Row],[Order ID]], ORDERS[], 4)</f>
        <v>Online</v>
      </c>
      <c r="H858" s="4" t="str">
        <f>VLOOKUP(FACT_INCLUDES[[#This Row],[Order ID]], ORDERS[], 5)</f>
        <v>RMC9204@gmail.com</v>
      </c>
      <c r="I858" s="4">
        <f>VLOOKUP(FACT_INCLUDES[[#This Row],[Order ID]], ORDERS[], 6)</f>
        <v>0</v>
      </c>
      <c r="J858" s="54">
        <f>VLOOKUP(FACT_INCLUDES[[#This Row],[Order ID]], ORDERS[], 7)</f>
        <v>0</v>
      </c>
      <c r="K858" s="33">
        <v>16</v>
      </c>
      <c r="L858" s="4">
        <f>VLOOKUP(FACT_INCLUDES[[#This Row],[DW Version]], VERSIONS[], 2)</f>
        <v>86</v>
      </c>
      <c r="M858" s="4">
        <f>VLOOKUP(FACT_INCLUDES[[#This Row],[DW Version]], VERSIONS[], 3)</f>
        <v>7</v>
      </c>
      <c r="N858" s="4" t="str">
        <f>VLOOKUP(FACT_INCLUDES[[#This Row],[DW Version]], VERSIONS[], 4)</f>
        <v>white</v>
      </c>
      <c r="O858" s="51">
        <f>VLOOKUP(FACT_INCLUDES[[#This Row],[DW Version]], VERSIONS[], 5)</f>
        <v>178.86198856088552</v>
      </c>
      <c r="P858" s="4" t="str">
        <f>VLOOKUP(FACT_INCLUDES[[#This Row],[DW Version]], VERSIONS[], 6)</f>
        <v>Challenger Long-Sleeve</v>
      </c>
      <c r="Q858" s="4" t="str">
        <f>VLOOKUP(FACT_INCLUDES[[#This Row],[DW Version]], VERSIONS[], 7)</f>
        <v>Apparel</v>
      </c>
      <c r="R858" s="51">
        <f>FACT_INCLUDES[[#This Row],[Version Price]]*FACT_INCLUDES[[#This Row],[Quantity]]</f>
        <v>536.58596568265659</v>
      </c>
      <c r="S858" s="51">
        <f>FACT_INCLUDES[[#This Row],[Amount]]*(1-FACT_INCLUDES[[#This Row],[Order Discount]])</f>
        <v>536.58596568265659</v>
      </c>
      <c r="T858" s="51">
        <f t="shared" si="13"/>
        <v>3393.1356891432506</v>
      </c>
      <c r="U858" s="57">
        <f>FACT_INCLUDES[[#This Row],[Income]]/FACT_INCLUDES[[#This Row],[Total Order Income]]</f>
        <v>0.1581386701980497</v>
      </c>
      <c r="V858" s="33">
        <f>IF(FACT_INCLUDES[[#This Row],[Order Gap]]&gt;10, 1, 0)/COUNTIFS(FACT_INCLUDES[Order ID], FACT_INCLUDES[[#This Row],[Order ID]])</f>
        <v>0.25</v>
      </c>
      <c r="W858" s="33">
        <f>IF(FACT_INCLUDES[[#This Row],[Order Type]]="Online", 1, 0)/COUNTIFS(FACT_INCLUDES[Order ID], FACT_INCLUDES[[#This Row],[Order ID]])</f>
        <v>0.25</v>
      </c>
      <c r="X858" s="52">
        <v>629.94712021933753</v>
      </c>
      <c r="Y858" s="52">
        <v>611.72537523295216</v>
      </c>
      <c r="Z858" s="64">
        <f>IF(FACT_INCLUDES[[#This Row],[Order Type]]="Online", 1, 0)*FACT_INCLUDES[[#This Row],[Income]]</f>
        <v>536.58596568265659</v>
      </c>
    </row>
    <row r="859" spans="1:26" x14ac:dyDescent="0.3">
      <c r="A859" s="4">
        <v>225</v>
      </c>
      <c r="B859" s="4">
        <v>105</v>
      </c>
      <c r="C859" s="4">
        <v>542</v>
      </c>
      <c r="D859" s="58">
        <v>3</v>
      </c>
      <c r="E859" s="28">
        <f>VLOOKUP(FACT_INCLUDES[[#This Row],[Order ID]], ORDERS[], 2)</f>
        <v>41509.169356021041</v>
      </c>
      <c r="F859" s="28">
        <f>VLOOKUP(FACT_INCLUDES[[#This Row],[Order ID]], ORDERS[], 3)</f>
        <v>41509.169356021041</v>
      </c>
      <c r="G859" s="4" t="str">
        <f>VLOOKUP(FACT_INCLUDES[[#This Row],[Order ID]], ORDERS[], 4)</f>
        <v>In-Store</v>
      </c>
      <c r="H859" s="4" t="str">
        <f>VLOOKUP(FACT_INCLUDES[[#This Row],[Order ID]], ORDERS[], 5)</f>
        <v>ZXJ2078@gmail.com</v>
      </c>
      <c r="I859" s="4">
        <f>VLOOKUP(FACT_INCLUDES[[#This Row],[Order ID]], ORDERS[], 6)</f>
        <v>40</v>
      </c>
      <c r="J859" s="54">
        <f>VLOOKUP(FACT_INCLUDES[[#This Row],[Order ID]], ORDERS[], 7)</f>
        <v>0</v>
      </c>
      <c r="K859" s="33">
        <v>0</v>
      </c>
      <c r="L859" s="4">
        <f>VLOOKUP(FACT_INCLUDES[[#This Row],[DW Version]], VERSIONS[], 2)</f>
        <v>57</v>
      </c>
      <c r="M859" s="4">
        <f>VLOOKUP(FACT_INCLUDES[[#This Row],[DW Version]], VERSIONS[], 3)</f>
        <v>4.5</v>
      </c>
      <c r="N859" s="4" t="str">
        <f>VLOOKUP(FACT_INCLUDES[[#This Row],[DW Version]], VERSIONS[], 4)</f>
        <v>white</v>
      </c>
      <c r="O859" s="51">
        <f>VLOOKUP(FACT_INCLUDES[[#This Row],[DW Version]], VERSIONS[], 5)</f>
        <v>286.57204112981344</v>
      </c>
      <c r="P859" s="4" t="str">
        <f>VLOOKUP(FACT_INCLUDES[[#This Row],[DW Version]], VERSIONS[], 6)</f>
        <v>Phantom Vision</v>
      </c>
      <c r="Q859" s="4" t="str">
        <f>VLOOKUP(FACT_INCLUDES[[#This Row],[DW Version]], VERSIONS[], 7)</f>
        <v>Shoe</v>
      </c>
      <c r="R859" s="51">
        <f>FACT_INCLUDES[[#This Row],[Version Price]]*FACT_INCLUDES[[#This Row],[Quantity]]</f>
        <v>859.71612338944033</v>
      </c>
      <c r="S859" s="51">
        <f>FACT_INCLUDES[[#This Row],[Amount]]*(1-FACT_INCLUDES[[#This Row],[Order Discount]])</f>
        <v>859.71612338944033</v>
      </c>
      <c r="T859" s="51">
        <f t="shared" si="13"/>
        <v>1030.7797093800937</v>
      </c>
      <c r="U859" s="57">
        <f>FACT_INCLUDES[[#This Row],[Income]]/FACT_INCLUDES[[#This Row],[Total Order Income]]</f>
        <v>0.83404447678395788</v>
      </c>
      <c r="V859" s="33">
        <f>IF(FACT_INCLUDES[[#This Row],[Order Gap]]&gt;10, 1, 0)/COUNTIFS(FACT_INCLUDES[Order ID], FACT_INCLUDES[[#This Row],[Order ID]])</f>
        <v>0</v>
      </c>
      <c r="W859" s="33">
        <f>IF(FACT_INCLUDES[[#This Row],[Order Type]]="Online", 1, 0)/COUNTIFS(FACT_INCLUDES[Order ID], FACT_INCLUDES[[#This Row],[Order ID]])</f>
        <v>0</v>
      </c>
      <c r="X859" s="52">
        <v>629.94712021933753</v>
      </c>
      <c r="Y859" s="52">
        <v>611.72537523295216</v>
      </c>
      <c r="Z859" s="64">
        <f>IF(FACT_INCLUDES[[#This Row],[Order Type]]="Online", 1, 0)*FACT_INCLUDES[[#This Row],[Income]]</f>
        <v>0</v>
      </c>
    </row>
    <row r="860" spans="1:26" x14ac:dyDescent="0.3">
      <c r="A860" s="4">
        <v>226</v>
      </c>
      <c r="B860" s="4">
        <v>105</v>
      </c>
      <c r="C860" s="4">
        <v>772</v>
      </c>
      <c r="D860" s="58">
        <v>3</v>
      </c>
      <c r="E860" s="28">
        <f>VLOOKUP(FACT_INCLUDES[[#This Row],[Order ID]], ORDERS[], 2)</f>
        <v>41509.169356021041</v>
      </c>
      <c r="F860" s="28">
        <f>VLOOKUP(FACT_INCLUDES[[#This Row],[Order ID]], ORDERS[], 3)</f>
        <v>41509.169356021041</v>
      </c>
      <c r="G860" s="4" t="str">
        <f>VLOOKUP(FACT_INCLUDES[[#This Row],[Order ID]], ORDERS[], 4)</f>
        <v>In-Store</v>
      </c>
      <c r="H860" s="4" t="str">
        <f>VLOOKUP(FACT_INCLUDES[[#This Row],[Order ID]], ORDERS[], 5)</f>
        <v>ZXJ2078@gmail.com</v>
      </c>
      <c r="I860" s="4">
        <f>VLOOKUP(FACT_INCLUDES[[#This Row],[Order ID]], ORDERS[], 6)</f>
        <v>40</v>
      </c>
      <c r="J860" s="54">
        <f>VLOOKUP(FACT_INCLUDES[[#This Row],[Order ID]], ORDERS[], 7)</f>
        <v>0</v>
      </c>
      <c r="K860" s="33">
        <v>0</v>
      </c>
      <c r="L860" s="4">
        <f>VLOOKUP(FACT_INCLUDES[[#This Row],[DW Version]], VERSIONS[], 2)</f>
        <v>79</v>
      </c>
      <c r="M860" s="4">
        <f>VLOOKUP(FACT_INCLUDES[[#This Row],[DW Version]], VERSIONS[], 3)</f>
        <v>9.5</v>
      </c>
      <c r="N860" s="4" t="str">
        <f>VLOOKUP(FACT_INCLUDES[[#This Row],[DW Version]], VERSIONS[], 4)</f>
        <v>black</v>
      </c>
      <c r="O860" s="51">
        <f>VLOOKUP(FACT_INCLUDES[[#This Row],[DW Version]], VERSIONS[], 5)</f>
        <v>57.021195330217751</v>
      </c>
      <c r="P860" s="4" t="str">
        <f>VLOOKUP(FACT_INCLUDES[[#This Row],[DW Version]], VERSIONS[], 6)</f>
        <v>Zoom Gravity</v>
      </c>
      <c r="Q860" s="4" t="str">
        <f>VLOOKUP(FACT_INCLUDES[[#This Row],[DW Version]], VERSIONS[], 7)</f>
        <v>Shoe</v>
      </c>
      <c r="R860" s="51">
        <f>FACT_INCLUDES[[#This Row],[Version Price]]*FACT_INCLUDES[[#This Row],[Quantity]]</f>
        <v>171.06358599065325</v>
      </c>
      <c r="S860" s="51">
        <f>FACT_INCLUDES[[#This Row],[Amount]]*(1-FACT_INCLUDES[[#This Row],[Order Discount]])</f>
        <v>171.06358599065325</v>
      </c>
      <c r="T860" s="51">
        <f t="shared" si="13"/>
        <v>1030.7797093800937</v>
      </c>
      <c r="U860" s="57">
        <f>FACT_INCLUDES[[#This Row],[Income]]/FACT_INCLUDES[[#This Row],[Total Order Income]]</f>
        <v>0.16595552321604209</v>
      </c>
      <c r="V860" s="33">
        <f>IF(FACT_INCLUDES[[#This Row],[Order Gap]]&gt;10, 1, 0)/COUNTIFS(FACT_INCLUDES[Order ID], FACT_INCLUDES[[#This Row],[Order ID]])</f>
        <v>0</v>
      </c>
      <c r="W860" s="33">
        <f>IF(FACT_INCLUDES[[#This Row],[Order Type]]="Online", 1, 0)/COUNTIFS(FACT_INCLUDES[Order ID], FACT_INCLUDES[[#This Row],[Order ID]])</f>
        <v>0</v>
      </c>
      <c r="X860" s="52">
        <v>629.94712021933753</v>
      </c>
      <c r="Y860" s="52">
        <v>611.72537523295216</v>
      </c>
      <c r="Z860" s="64">
        <f>IF(FACT_INCLUDES[[#This Row],[Order Type]]="Online", 1, 0)*FACT_INCLUDES[[#This Row],[Income]]</f>
        <v>0</v>
      </c>
    </row>
    <row r="861" spans="1:26" x14ac:dyDescent="0.3">
      <c r="A861" s="4">
        <v>249</v>
      </c>
      <c r="B861" s="4">
        <v>115</v>
      </c>
      <c r="C861" s="4">
        <v>132</v>
      </c>
      <c r="D861" s="58">
        <v>3</v>
      </c>
      <c r="E861" s="28">
        <f>VLOOKUP(FACT_INCLUDES[[#This Row],[Order ID]], ORDERS[], 2)</f>
        <v>41450.799382277553</v>
      </c>
      <c r="F861" s="28">
        <f>VLOOKUP(FACT_INCLUDES[[#This Row],[Order ID]], ORDERS[], 3)</f>
        <v>41450.799382277553</v>
      </c>
      <c r="G861" s="4" t="str">
        <f>VLOOKUP(FACT_INCLUDES[[#This Row],[Order ID]], ORDERS[], 4)</f>
        <v>In-Store</v>
      </c>
      <c r="H861" s="4" t="str">
        <f>VLOOKUP(FACT_INCLUDES[[#This Row],[Order ID]], ORDERS[], 5)</f>
        <v>UOO3453@gmail.com</v>
      </c>
      <c r="I861" s="4">
        <f>VLOOKUP(FACT_INCLUDES[[#This Row],[Order ID]], ORDERS[], 6)</f>
        <v>22</v>
      </c>
      <c r="J861" s="54">
        <f>VLOOKUP(FACT_INCLUDES[[#This Row],[Order ID]], ORDERS[], 7)</f>
        <v>0</v>
      </c>
      <c r="K861" s="33">
        <v>0</v>
      </c>
      <c r="L861" s="4">
        <f>VLOOKUP(FACT_INCLUDES[[#This Row],[DW Version]], VERSIONS[], 2)</f>
        <v>14</v>
      </c>
      <c r="M861" s="4">
        <f>VLOOKUP(FACT_INCLUDES[[#This Row],[DW Version]], VERSIONS[], 3)</f>
        <v>3</v>
      </c>
      <c r="N861" s="4" t="str">
        <f>VLOOKUP(FACT_INCLUDES[[#This Row],[DW Version]], VERSIONS[], 4)</f>
        <v>black</v>
      </c>
      <c r="O861" s="51">
        <f>VLOOKUP(FACT_INCLUDES[[#This Row],[DW Version]], VERSIONS[], 5)</f>
        <v>235.38483646276202</v>
      </c>
      <c r="P861" s="4" t="str">
        <f>VLOOKUP(FACT_INCLUDES[[#This Row],[DW Version]], VERSIONS[], 6)</f>
        <v>ZoomX</v>
      </c>
      <c r="Q861" s="4" t="str">
        <f>VLOOKUP(FACT_INCLUDES[[#This Row],[DW Version]], VERSIONS[], 7)</f>
        <v>Shoe</v>
      </c>
      <c r="R861" s="51">
        <f>FACT_INCLUDES[[#This Row],[Version Price]]*FACT_INCLUDES[[#This Row],[Quantity]]</f>
        <v>706.1545093882861</v>
      </c>
      <c r="S861" s="51">
        <f>FACT_INCLUDES[[#This Row],[Amount]]*(1-FACT_INCLUDES[[#This Row],[Order Discount]])</f>
        <v>706.1545093882861</v>
      </c>
      <c r="T861" s="51">
        <f t="shared" si="13"/>
        <v>706.1545093882861</v>
      </c>
      <c r="U861" s="57">
        <f>FACT_INCLUDES[[#This Row],[Income]]/FACT_INCLUDES[[#This Row],[Total Order Income]]</f>
        <v>1</v>
      </c>
      <c r="V861" s="33">
        <f>IF(FACT_INCLUDES[[#This Row],[Order Gap]]&gt;10, 1, 0)/COUNTIFS(FACT_INCLUDES[Order ID], FACT_INCLUDES[[#This Row],[Order ID]])</f>
        <v>0</v>
      </c>
      <c r="W861" s="33">
        <f>IF(FACT_INCLUDES[[#This Row],[Order Type]]="Online", 1, 0)/COUNTIFS(FACT_INCLUDES[Order ID], FACT_INCLUDES[[#This Row],[Order ID]])</f>
        <v>0</v>
      </c>
      <c r="X861" s="52">
        <v>629.94712021933753</v>
      </c>
      <c r="Y861" s="52">
        <v>611.72537523295216</v>
      </c>
      <c r="Z861" s="64">
        <f>IF(FACT_INCLUDES[[#This Row],[Order Type]]="Online", 1, 0)*FACT_INCLUDES[[#This Row],[Income]]</f>
        <v>0</v>
      </c>
    </row>
    <row r="862" spans="1:26" x14ac:dyDescent="0.3">
      <c r="A862" s="4">
        <v>257</v>
      </c>
      <c r="B862" s="4">
        <v>120</v>
      </c>
      <c r="C862" s="4">
        <v>661</v>
      </c>
      <c r="D862" s="58">
        <v>4</v>
      </c>
      <c r="E862" s="28">
        <f>VLOOKUP(FACT_INCLUDES[[#This Row],[Order ID]], ORDERS[], 2)</f>
        <v>41489.0754719709</v>
      </c>
      <c r="F862" s="28">
        <f>VLOOKUP(FACT_INCLUDES[[#This Row],[Order ID]], ORDERS[], 3)</f>
        <v>41489.0754719709</v>
      </c>
      <c r="G862" s="4" t="str">
        <f>VLOOKUP(FACT_INCLUDES[[#This Row],[Order ID]], ORDERS[], 4)</f>
        <v>In-Store</v>
      </c>
      <c r="H862" s="4" t="str">
        <f>VLOOKUP(FACT_INCLUDES[[#This Row],[Order ID]], ORDERS[], 5)</f>
        <v>TEC5705@gmail.com</v>
      </c>
      <c r="I862" s="4">
        <f>VLOOKUP(FACT_INCLUDES[[#This Row],[Order ID]], ORDERS[], 6)</f>
        <v>11</v>
      </c>
      <c r="J862" s="54">
        <f>VLOOKUP(FACT_INCLUDES[[#This Row],[Order ID]], ORDERS[], 7)</f>
        <v>0</v>
      </c>
      <c r="K862" s="33">
        <v>0</v>
      </c>
      <c r="L862" s="4">
        <f>VLOOKUP(FACT_INCLUDES[[#This Row],[DW Version]], VERSIONS[], 2)</f>
        <v>67</v>
      </c>
      <c r="M862" s="4">
        <f>VLOOKUP(FACT_INCLUDES[[#This Row],[DW Version]], VERSIONS[], 3)</f>
        <v>3.5</v>
      </c>
      <c r="N862" s="4" t="str">
        <f>VLOOKUP(FACT_INCLUDES[[#This Row],[DW Version]], VERSIONS[], 4)</f>
        <v>khaki</v>
      </c>
      <c r="O862" s="51">
        <f>VLOOKUP(FACT_INCLUDES[[#This Row],[DW Version]], VERSIONS[], 5)</f>
        <v>267.43419412351943</v>
      </c>
      <c r="P862" s="4" t="str">
        <f>VLOOKUP(FACT_INCLUDES[[#This Row],[DW Version]], VERSIONS[], 6)</f>
        <v>Phantom VSN Elite</v>
      </c>
      <c r="Q862" s="4" t="str">
        <f>VLOOKUP(FACT_INCLUDES[[#This Row],[DW Version]], VERSIONS[], 7)</f>
        <v>Shoe</v>
      </c>
      <c r="R862" s="51">
        <f>FACT_INCLUDES[[#This Row],[Version Price]]*FACT_INCLUDES[[#This Row],[Quantity]]</f>
        <v>1069.7367764940777</v>
      </c>
      <c r="S862" s="51">
        <f>FACT_INCLUDES[[#This Row],[Amount]]*(1-FACT_INCLUDES[[#This Row],[Order Discount]])</f>
        <v>1069.7367764940777</v>
      </c>
      <c r="T862" s="51">
        <f t="shared" si="13"/>
        <v>1625.9417576371595</v>
      </c>
      <c r="U862" s="57">
        <f>FACT_INCLUDES[[#This Row],[Income]]/FACT_INCLUDES[[#This Row],[Total Order Income]]</f>
        <v>0.65791826273570442</v>
      </c>
      <c r="V862" s="33">
        <f>IF(FACT_INCLUDES[[#This Row],[Order Gap]]&gt;10, 1, 0)/COUNTIFS(FACT_INCLUDES[Order ID], FACT_INCLUDES[[#This Row],[Order ID]])</f>
        <v>0</v>
      </c>
      <c r="W862" s="33">
        <f>IF(FACT_INCLUDES[[#This Row],[Order Type]]="Online", 1, 0)/COUNTIFS(FACT_INCLUDES[Order ID], FACT_INCLUDES[[#This Row],[Order ID]])</f>
        <v>0</v>
      </c>
      <c r="X862" s="52">
        <v>629.94712021933753</v>
      </c>
      <c r="Y862" s="52">
        <v>611.72537523295216</v>
      </c>
      <c r="Z862" s="64">
        <f>IF(FACT_INCLUDES[[#This Row],[Order Type]]="Online", 1, 0)*FACT_INCLUDES[[#This Row],[Income]]</f>
        <v>0</v>
      </c>
    </row>
    <row r="863" spans="1:26" x14ac:dyDescent="0.3">
      <c r="A863" s="4">
        <v>258</v>
      </c>
      <c r="B863" s="4">
        <v>120</v>
      </c>
      <c r="C863" s="4">
        <v>824</v>
      </c>
      <c r="D863" s="58">
        <v>3</v>
      </c>
      <c r="E863" s="28">
        <f>VLOOKUP(FACT_INCLUDES[[#This Row],[Order ID]], ORDERS[], 2)</f>
        <v>41489.0754719709</v>
      </c>
      <c r="F863" s="28">
        <f>VLOOKUP(FACT_INCLUDES[[#This Row],[Order ID]], ORDERS[], 3)</f>
        <v>41489.0754719709</v>
      </c>
      <c r="G863" s="4" t="str">
        <f>VLOOKUP(FACT_INCLUDES[[#This Row],[Order ID]], ORDERS[], 4)</f>
        <v>In-Store</v>
      </c>
      <c r="H863" s="4" t="str">
        <f>VLOOKUP(FACT_INCLUDES[[#This Row],[Order ID]], ORDERS[], 5)</f>
        <v>TEC5705@gmail.com</v>
      </c>
      <c r="I863" s="4">
        <f>VLOOKUP(FACT_INCLUDES[[#This Row],[Order ID]], ORDERS[], 6)</f>
        <v>11</v>
      </c>
      <c r="J863" s="54">
        <f>VLOOKUP(FACT_INCLUDES[[#This Row],[Order ID]], ORDERS[], 7)</f>
        <v>0</v>
      </c>
      <c r="K863" s="33">
        <v>0</v>
      </c>
      <c r="L863" s="4">
        <f>VLOOKUP(FACT_INCLUDES[[#This Row],[DW Version]], VERSIONS[], 2)</f>
        <v>83</v>
      </c>
      <c r="M863" s="4">
        <f>VLOOKUP(FACT_INCLUDES[[#This Row],[DW Version]], VERSIONS[], 3)</f>
        <v>12.5</v>
      </c>
      <c r="N863" s="4" t="str">
        <f>VLOOKUP(FACT_INCLUDES[[#This Row],[DW Version]], VERSIONS[], 4)</f>
        <v>black</v>
      </c>
      <c r="O863" s="51">
        <f>VLOOKUP(FACT_INCLUDES[[#This Row],[DW Version]], VERSIONS[], 5)</f>
        <v>185.40166038102728</v>
      </c>
      <c r="P863" s="4" t="str">
        <f>VLOOKUP(FACT_INCLUDES[[#This Row],[DW Version]], VERSIONS[], 6)</f>
        <v>Dri-FIT Academy Pants</v>
      </c>
      <c r="Q863" s="4" t="str">
        <f>VLOOKUP(FACT_INCLUDES[[#This Row],[DW Version]], VERSIONS[], 7)</f>
        <v>Apparel</v>
      </c>
      <c r="R863" s="51">
        <f>FACT_INCLUDES[[#This Row],[Version Price]]*FACT_INCLUDES[[#This Row],[Quantity]]</f>
        <v>556.2049811430818</v>
      </c>
      <c r="S863" s="51">
        <f>FACT_INCLUDES[[#This Row],[Amount]]*(1-FACT_INCLUDES[[#This Row],[Order Discount]])</f>
        <v>556.2049811430818</v>
      </c>
      <c r="T863" s="51">
        <f t="shared" si="13"/>
        <v>1625.9417576371595</v>
      </c>
      <c r="U863" s="57">
        <f>FACT_INCLUDES[[#This Row],[Income]]/FACT_INCLUDES[[#This Row],[Total Order Income]]</f>
        <v>0.34208173726429558</v>
      </c>
      <c r="V863" s="33">
        <f>IF(FACT_INCLUDES[[#This Row],[Order Gap]]&gt;10, 1, 0)/COUNTIFS(FACT_INCLUDES[Order ID], FACT_INCLUDES[[#This Row],[Order ID]])</f>
        <v>0</v>
      </c>
      <c r="W863" s="33">
        <f>IF(FACT_INCLUDES[[#This Row],[Order Type]]="Online", 1, 0)/COUNTIFS(FACT_INCLUDES[Order ID], FACT_INCLUDES[[#This Row],[Order ID]])</f>
        <v>0</v>
      </c>
      <c r="X863" s="52">
        <v>629.94712021933753</v>
      </c>
      <c r="Y863" s="52">
        <v>611.72537523295216</v>
      </c>
      <c r="Z863" s="64">
        <f>IF(FACT_INCLUDES[[#This Row],[Order Type]]="Online", 1, 0)*FACT_INCLUDES[[#This Row],[Income]]</f>
        <v>0</v>
      </c>
    </row>
    <row r="864" spans="1:26" x14ac:dyDescent="0.3">
      <c r="A864" s="4">
        <v>423</v>
      </c>
      <c r="B864" s="4">
        <v>205</v>
      </c>
      <c r="C864" s="4">
        <v>203</v>
      </c>
      <c r="D864" s="58">
        <v>4</v>
      </c>
      <c r="E864" s="28">
        <f>VLOOKUP(FACT_INCLUDES[[#This Row],[Order ID]], ORDERS[], 2)</f>
        <v>41567.688070984361</v>
      </c>
      <c r="F864" s="28">
        <f>VLOOKUP(FACT_INCLUDES[[#This Row],[Order ID]], ORDERS[], 3)</f>
        <v>41567.688070984361</v>
      </c>
      <c r="G864" s="4" t="str">
        <f>VLOOKUP(FACT_INCLUDES[[#This Row],[Order ID]], ORDERS[], 4)</f>
        <v>In-Store</v>
      </c>
      <c r="H864" s="4" t="str">
        <f>VLOOKUP(FACT_INCLUDES[[#This Row],[Order ID]], ORDERS[], 5)</f>
        <v>MZA7688@gmail.com</v>
      </c>
      <c r="I864" s="4">
        <f>VLOOKUP(FACT_INCLUDES[[#This Row],[Order ID]], ORDERS[], 6)</f>
        <v>3</v>
      </c>
      <c r="J864" s="54">
        <f>VLOOKUP(FACT_INCLUDES[[#This Row],[Order ID]], ORDERS[], 7)</f>
        <v>0</v>
      </c>
      <c r="K864" s="33">
        <v>0</v>
      </c>
      <c r="L864" s="4">
        <f>VLOOKUP(FACT_INCLUDES[[#This Row],[DW Version]], VERSIONS[], 2)</f>
        <v>20</v>
      </c>
      <c r="M864" s="4">
        <f>VLOOKUP(FACT_INCLUDES[[#This Row],[DW Version]], VERSIONS[], 3)</f>
        <v>9</v>
      </c>
      <c r="N864" s="4" t="str">
        <f>VLOOKUP(FACT_INCLUDES[[#This Row],[DW Version]], VERSIONS[], 4)</f>
        <v>dark purple</v>
      </c>
      <c r="O864" s="51">
        <f>VLOOKUP(FACT_INCLUDES[[#This Row],[DW Version]], VERSIONS[], 5)</f>
        <v>357.43372721352824</v>
      </c>
      <c r="P864" s="4" t="str">
        <f>VLOOKUP(FACT_INCLUDES[[#This Row],[DW Version]], VERSIONS[], 6)</f>
        <v>Joyride</v>
      </c>
      <c r="Q864" s="4" t="str">
        <f>VLOOKUP(FACT_INCLUDES[[#This Row],[DW Version]], VERSIONS[], 7)</f>
        <v>Shoe</v>
      </c>
      <c r="R864" s="51">
        <f>FACT_INCLUDES[[#This Row],[Version Price]]*FACT_INCLUDES[[#This Row],[Quantity]]</f>
        <v>1429.734908854113</v>
      </c>
      <c r="S864" s="51">
        <f>FACT_INCLUDES[[#This Row],[Amount]]*(1-FACT_INCLUDES[[#This Row],[Order Discount]])</f>
        <v>1429.734908854113</v>
      </c>
      <c r="T864" s="51">
        <f t="shared" si="13"/>
        <v>1429.734908854113</v>
      </c>
      <c r="U864" s="57">
        <f>FACT_INCLUDES[[#This Row],[Income]]/FACT_INCLUDES[[#This Row],[Total Order Income]]</f>
        <v>1</v>
      </c>
      <c r="V864" s="33">
        <f>IF(FACT_INCLUDES[[#This Row],[Order Gap]]&gt;10, 1, 0)/COUNTIFS(FACT_INCLUDES[Order ID], FACT_INCLUDES[[#This Row],[Order ID]])</f>
        <v>0</v>
      </c>
      <c r="W864" s="33">
        <f>IF(FACT_INCLUDES[[#This Row],[Order Type]]="Online", 1, 0)/COUNTIFS(FACT_INCLUDES[Order ID], FACT_INCLUDES[[#This Row],[Order ID]])</f>
        <v>0</v>
      </c>
      <c r="X864" s="52">
        <v>629.94712021933753</v>
      </c>
      <c r="Y864" s="52">
        <v>611.72537523295216</v>
      </c>
      <c r="Z864" s="64">
        <f>IF(FACT_INCLUDES[[#This Row],[Order Type]]="Online", 1, 0)*FACT_INCLUDES[[#This Row],[Income]]</f>
        <v>0</v>
      </c>
    </row>
    <row r="865" spans="1:26" x14ac:dyDescent="0.3">
      <c r="A865" s="4">
        <v>430</v>
      </c>
      <c r="B865" s="4">
        <v>210</v>
      </c>
      <c r="C865" s="4">
        <v>428</v>
      </c>
      <c r="D865" s="58">
        <v>5</v>
      </c>
      <c r="E865" s="28">
        <f>VLOOKUP(FACT_INCLUDES[[#This Row],[Order ID]], ORDERS[], 2)</f>
        <v>41386.953150029396</v>
      </c>
      <c r="F865" s="28">
        <f>VLOOKUP(FACT_INCLUDES[[#This Row],[Order ID]], ORDERS[], 3)</f>
        <v>41404.953150029396</v>
      </c>
      <c r="G865" s="4" t="str">
        <f>VLOOKUP(FACT_INCLUDES[[#This Row],[Order ID]], ORDERS[], 4)</f>
        <v>Online</v>
      </c>
      <c r="H865" s="4" t="str">
        <f>VLOOKUP(FACT_INCLUDES[[#This Row],[Order ID]], ORDERS[], 5)</f>
        <v>WNV9793@gmail.com</v>
      </c>
      <c r="I865" s="4">
        <f>VLOOKUP(FACT_INCLUDES[[#This Row],[Order ID]], ORDERS[], 6)</f>
        <v>0</v>
      </c>
      <c r="J865" s="54">
        <f>VLOOKUP(FACT_INCLUDES[[#This Row],[Order ID]], ORDERS[], 7)</f>
        <v>0</v>
      </c>
      <c r="K865" s="33">
        <v>18</v>
      </c>
      <c r="L865" s="4">
        <f>VLOOKUP(FACT_INCLUDES[[#This Row],[DW Version]], VERSIONS[], 2)</f>
        <v>44</v>
      </c>
      <c r="M865" s="4">
        <f>VLOOKUP(FACT_INCLUDES[[#This Row],[DW Version]], VERSIONS[], 3)</f>
        <v>4</v>
      </c>
      <c r="N865" s="4" t="str">
        <f>VLOOKUP(FACT_INCLUDES[[#This Row],[DW Version]], VERSIONS[], 4)</f>
        <v>white</v>
      </c>
      <c r="O865" s="51">
        <f>VLOOKUP(FACT_INCLUDES[[#This Row],[DW Version]], VERSIONS[], 5)</f>
        <v>340.18100043356827</v>
      </c>
      <c r="P865" s="4" t="str">
        <f>VLOOKUP(FACT_INCLUDES[[#This Row],[DW Version]], VERSIONS[], 6)</f>
        <v>Zoom Pegasus Turbo</v>
      </c>
      <c r="Q865" s="4" t="str">
        <f>VLOOKUP(FACT_INCLUDES[[#This Row],[DW Version]], VERSIONS[], 7)</f>
        <v>Shoe</v>
      </c>
      <c r="R865" s="51">
        <f>FACT_INCLUDES[[#This Row],[Version Price]]*FACT_INCLUDES[[#This Row],[Quantity]]</f>
        <v>1700.9050021678413</v>
      </c>
      <c r="S865" s="51">
        <f>FACT_INCLUDES[[#This Row],[Amount]]*(1-FACT_INCLUDES[[#This Row],[Order Discount]])</f>
        <v>1700.9050021678413</v>
      </c>
      <c r="T865" s="51">
        <f t="shared" si="13"/>
        <v>1700.9050021678413</v>
      </c>
      <c r="U865" s="57">
        <f>FACT_INCLUDES[[#This Row],[Income]]/FACT_INCLUDES[[#This Row],[Total Order Income]]</f>
        <v>1</v>
      </c>
      <c r="V865" s="33">
        <f>IF(FACT_INCLUDES[[#This Row],[Order Gap]]&gt;10, 1, 0)/COUNTIFS(FACT_INCLUDES[Order ID], FACT_INCLUDES[[#This Row],[Order ID]])</f>
        <v>1</v>
      </c>
      <c r="W865" s="33">
        <f>IF(FACT_INCLUDES[[#This Row],[Order Type]]="Online", 1, 0)/COUNTIFS(FACT_INCLUDES[Order ID], FACT_INCLUDES[[#This Row],[Order ID]])</f>
        <v>1</v>
      </c>
      <c r="X865" s="52">
        <v>629.94712021933753</v>
      </c>
      <c r="Y865" s="52">
        <v>611.72537523295216</v>
      </c>
      <c r="Z865" s="64">
        <f>IF(FACT_INCLUDES[[#This Row],[Order Type]]="Online", 1, 0)*FACT_INCLUDES[[#This Row],[Income]]</f>
        <v>1700.9050021678413</v>
      </c>
    </row>
    <row r="866" spans="1:26" x14ac:dyDescent="0.3">
      <c r="A866" s="4">
        <v>431</v>
      </c>
      <c r="B866" s="4">
        <v>211</v>
      </c>
      <c r="C866" s="4">
        <v>54</v>
      </c>
      <c r="D866" s="58">
        <v>3</v>
      </c>
      <c r="E866" s="28">
        <f>VLOOKUP(FACT_INCLUDES[[#This Row],[Order ID]], ORDERS[], 2)</f>
        <v>41573.121916692893</v>
      </c>
      <c r="F866" s="28">
        <f>VLOOKUP(FACT_INCLUDES[[#This Row],[Order ID]], ORDERS[], 3)</f>
        <v>41573.121916692893</v>
      </c>
      <c r="G866" s="4" t="str">
        <f>VLOOKUP(FACT_INCLUDES[[#This Row],[Order ID]], ORDERS[], 4)</f>
        <v>In-Store</v>
      </c>
      <c r="H866" s="4" t="str">
        <f>VLOOKUP(FACT_INCLUDES[[#This Row],[Order ID]], ORDERS[], 5)</f>
        <v>MZA7688@gmail.com</v>
      </c>
      <c r="I866" s="4">
        <f>VLOOKUP(FACT_INCLUDES[[#This Row],[Order ID]], ORDERS[], 6)</f>
        <v>41</v>
      </c>
      <c r="J866" s="54">
        <f>VLOOKUP(FACT_INCLUDES[[#This Row],[Order ID]], ORDERS[], 7)</f>
        <v>0</v>
      </c>
      <c r="K866" s="33">
        <v>0</v>
      </c>
      <c r="L866" s="4">
        <f>VLOOKUP(FACT_INCLUDES[[#This Row],[DW Version]], VERSIONS[], 2)</f>
        <v>5</v>
      </c>
      <c r="M866" s="4">
        <f>VLOOKUP(FACT_INCLUDES[[#This Row],[DW Version]], VERSIONS[], 3)</f>
        <v>9.5</v>
      </c>
      <c r="N866" s="4" t="str">
        <f>VLOOKUP(FACT_INCLUDES[[#This Row],[DW Version]], VERSIONS[], 4)</f>
        <v>white</v>
      </c>
      <c r="O866" s="51">
        <f>VLOOKUP(FACT_INCLUDES[[#This Row],[DW Version]], VERSIONS[], 5)</f>
        <v>181.63120329956297</v>
      </c>
      <c r="P866" s="4" t="str">
        <f>VLOOKUP(FACT_INCLUDES[[#This Row],[DW Version]], VERSIONS[], 6)</f>
        <v>Nike Football</v>
      </c>
      <c r="Q866" s="4" t="str">
        <f>VLOOKUP(FACT_INCLUDES[[#This Row],[DW Version]], VERSIONS[], 7)</f>
        <v>Sport Equipment</v>
      </c>
      <c r="R866" s="51">
        <f>FACT_INCLUDES[[#This Row],[Version Price]]*FACT_INCLUDES[[#This Row],[Quantity]]</f>
        <v>544.89360989868896</v>
      </c>
      <c r="S866" s="51">
        <f>FACT_INCLUDES[[#This Row],[Amount]]*(1-FACT_INCLUDES[[#This Row],[Order Discount]])</f>
        <v>544.89360989868896</v>
      </c>
      <c r="T866" s="51">
        <f t="shared" si="13"/>
        <v>544.89360989868896</v>
      </c>
      <c r="U866" s="57">
        <f>FACT_INCLUDES[[#This Row],[Income]]/FACT_INCLUDES[[#This Row],[Total Order Income]]</f>
        <v>1</v>
      </c>
      <c r="V866" s="33">
        <f>IF(FACT_INCLUDES[[#This Row],[Order Gap]]&gt;10, 1, 0)/COUNTIFS(FACT_INCLUDES[Order ID], FACT_INCLUDES[[#This Row],[Order ID]])</f>
        <v>0</v>
      </c>
      <c r="W866" s="33">
        <f>IF(FACT_INCLUDES[[#This Row],[Order Type]]="Online", 1, 0)/COUNTIFS(FACT_INCLUDES[Order ID], FACT_INCLUDES[[#This Row],[Order ID]])</f>
        <v>0</v>
      </c>
      <c r="X866" s="52">
        <v>629.94712021933753</v>
      </c>
      <c r="Y866" s="52">
        <v>611.72537523295216</v>
      </c>
      <c r="Z866" s="64">
        <f>IF(FACT_INCLUDES[[#This Row],[Order Type]]="Online", 1, 0)*FACT_INCLUDES[[#This Row],[Income]]</f>
        <v>0</v>
      </c>
    </row>
    <row r="867" spans="1:26" x14ac:dyDescent="0.3">
      <c r="A867" s="4">
        <v>457</v>
      </c>
      <c r="B867" s="4">
        <v>224</v>
      </c>
      <c r="C867" s="4">
        <v>985</v>
      </c>
      <c r="D867" s="58">
        <v>5</v>
      </c>
      <c r="E867" s="28">
        <f>VLOOKUP(FACT_INCLUDES[[#This Row],[Order ID]], ORDERS[], 2)</f>
        <v>41446.848651845627</v>
      </c>
      <c r="F867" s="28">
        <f>VLOOKUP(FACT_INCLUDES[[#This Row],[Order ID]], ORDERS[], 3)</f>
        <v>41446.848651845627</v>
      </c>
      <c r="G867" s="4" t="str">
        <f>VLOOKUP(FACT_INCLUDES[[#This Row],[Order ID]], ORDERS[], 4)</f>
        <v>In-Store</v>
      </c>
      <c r="H867" s="4" t="str">
        <f>VLOOKUP(FACT_INCLUDES[[#This Row],[Order ID]], ORDERS[], 5)</f>
        <v>AYW8695@gmail.com</v>
      </c>
      <c r="I867" s="4">
        <f>VLOOKUP(FACT_INCLUDES[[#This Row],[Order ID]], ORDERS[], 6)</f>
        <v>20</v>
      </c>
      <c r="J867" s="54">
        <f>VLOOKUP(FACT_INCLUDES[[#This Row],[Order ID]], ORDERS[], 7)</f>
        <v>0</v>
      </c>
      <c r="K867" s="33">
        <v>0</v>
      </c>
      <c r="L867" s="4">
        <f>VLOOKUP(FACT_INCLUDES[[#This Row],[DW Version]], VERSIONS[], 2)</f>
        <v>100</v>
      </c>
      <c r="M867" s="4">
        <f>VLOOKUP(FACT_INCLUDES[[#This Row],[DW Version]], VERSIONS[], 3)</f>
        <v>5.5</v>
      </c>
      <c r="N867" s="4" t="str">
        <f>VLOOKUP(FACT_INCLUDES[[#This Row],[DW Version]], VERSIONS[], 4)</f>
        <v>black</v>
      </c>
      <c r="O867" s="51">
        <f>VLOOKUP(FACT_INCLUDES[[#This Row],[DW Version]], VERSIONS[], 5)</f>
        <v>311.59922495650636</v>
      </c>
      <c r="P867" s="4" t="str">
        <f>VLOOKUP(FACT_INCLUDES[[#This Row],[DW Version]], VERSIONS[], 6)</f>
        <v>Nike Kettlebell</v>
      </c>
      <c r="Q867" s="4" t="str">
        <f>VLOOKUP(FACT_INCLUDES[[#This Row],[DW Version]], VERSIONS[], 7)</f>
        <v>Sport Equipment</v>
      </c>
      <c r="R867" s="51">
        <f>FACT_INCLUDES[[#This Row],[Version Price]]*FACT_INCLUDES[[#This Row],[Quantity]]</f>
        <v>1557.9961247825318</v>
      </c>
      <c r="S867" s="51">
        <f>FACT_INCLUDES[[#This Row],[Amount]]*(1-FACT_INCLUDES[[#This Row],[Order Discount]])</f>
        <v>1557.9961247825318</v>
      </c>
      <c r="T867" s="51">
        <f t="shared" si="13"/>
        <v>1557.9961247825318</v>
      </c>
      <c r="U867" s="57">
        <f>FACT_INCLUDES[[#This Row],[Income]]/FACT_INCLUDES[[#This Row],[Total Order Income]]</f>
        <v>1</v>
      </c>
      <c r="V867" s="33">
        <f>IF(FACT_INCLUDES[[#This Row],[Order Gap]]&gt;10, 1, 0)/COUNTIFS(FACT_INCLUDES[Order ID], FACT_INCLUDES[[#This Row],[Order ID]])</f>
        <v>0</v>
      </c>
      <c r="W867" s="33">
        <f>IF(FACT_INCLUDES[[#This Row],[Order Type]]="Online", 1, 0)/COUNTIFS(FACT_INCLUDES[Order ID], FACT_INCLUDES[[#This Row],[Order ID]])</f>
        <v>0</v>
      </c>
      <c r="X867" s="52">
        <v>629.94712021933753</v>
      </c>
      <c r="Y867" s="52">
        <v>611.72537523295216</v>
      </c>
      <c r="Z867" s="64">
        <f>IF(FACT_INCLUDES[[#This Row],[Order Type]]="Online", 1, 0)*FACT_INCLUDES[[#This Row],[Income]]</f>
        <v>0</v>
      </c>
    </row>
    <row r="868" spans="1:26" x14ac:dyDescent="0.3">
      <c r="A868" s="4">
        <v>463</v>
      </c>
      <c r="B868" s="4">
        <v>226</v>
      </c>
      <c r="C868" s="4">
        <v>499</v>
      </c>
      <c r="D868" s="58">
        <v>5</v>
      </c>
      <c r="E868" s="28">
        <f>VLOOKUP(FACT_INCLUDES[[#This Row],[Order ID]], ORDERS[], 2)</f>
        <v>41459.972854318818</v>
      </c>
      <c r="F868" s="28">
        <f>VLOOKUP(FACT_INCLUDES[[#This Row],[Order ID]], ORDERS[], 3)</f>
        <v>41459.972854318818</v>
      </c>
      <c r="G868" s="4" t="str">
        <f>VLOOKUP(FACT_INCLUDES[[#This Row],[Order ID]], ORDERS[], 4)</f>
        <v>In-Store</v>
      </c>
      <c r="H868" s="4" t="str">
        <f>VLOOKUP(FACT_INCLUDES[[#This Row],[Order ID]], ORDERS[], 5)</f>
        <v>BVF3566@gmail.com</v>
      </c>
      <c r="I868" s="4">
        <f>VLOOKUP(FACT_INCLUDES[[#This Row],[Order ID]], ORDERS[], 6)</f>
        <v>40</v>
      </c>
      <c r="J868" s="54">
        <f>VLOOKUP(FACT_INCLUDES[[#This Row],[Order ID]], ORDERS[], 7)</f>
        <v>0</v>
      </c>
      <c r="K868" s="33">
        <v>0</v>
      </c>
      <c r="L868" s="4">
        <f>VLOOKUP(FACT_INCLUDES[[#This Row],[DW Version]], VERSIONS[], 2)</f>
        <v>52</v>
      </c>
      <c r="M868" s="4">
        <f>VLOOKUP(FACT_INCLUDES[[#This Row],[DW Version]], VERSIONS[], 3)</f>
        <v>10</v>
      </c>
      <c r="N868" s="4" t="str">
        <f>VLOOKUP(FACT_INCLUDES[[#This Row],[DW Version]], VERSIONS[], 4)</f>
        <v>purple</v>
      </c>
      <c r="O868" s="51">
        <f>VLOOKUP(FACT_INCLUDES[[#This Row],[DW Version]], VERSIONS[], 5)</f>
        <v>32.672599380750057</v>
      </c>
      <c r="P868" s="4" t="str">
        <f>VLOOKUP(FACT_INCLUDES[[#This Row],[DW Version]], VERSIONS[], 6)</f>
        <v>Tech Fleece Jogger</v>
      </c>
      <c r="Q868" s="4" t="str">
        <f>VLOOKUP(FACT_INCLUDES[[#This Row],[DW Version]], VERSIONS[], 7)</f>
        <v>Apparel</v>
      </c>
      <c r="R868" s="51">
        <f>FACT_INCLUDES[[#This Row],[Version Price]]*FACT_INCLUDES[[#This Row],[Quantity]]</f>
        <v>163.36299690375029</v>
      </c>
      <c r="S868" s="51">
        <f>FACT_INCLUDES[[#This Row],[Amount]]*(1-FACT_INCLUDES[[#This Row],[Order Discount]])</f>
        <v>163.36299690375029</v>
      </c>
      <c r="T868" s="51">
        <f t="shared" si="13"/>
        <v>746.16036977356316</v>
      </c>
      <c r="U868" s="57">
        <f>FACT_INCLUDES[[#This Row],[Income]]/FACT_INCLUDES[[#This Row],[Total Order Income]]</f>
        <v>0.21893818476760693</v>
      </c>
      <c r="V868" s="33">
        <f>IF(FACT_INCLUDES[[#This Row],[Order Gap]]&gt;10, 1, 0)/COUNTIFS(FACT_INCLUDES[Order ID], FACT_INCLUDES[[#This Row],[Order ID]])</f>
        <v>0</v>
      </c>
      <c r="W868" s="33">
        <f>IF(FACT_INCLUDES[[#This Row],[Order Type]]="Online", 1, 0)/COUNTIFS(FACT_INCLUDES[Order ID], FACT_INCLUDES[[#This Row],[Order ID]])</f>
        <v>0</v>
      </c>
      <c r="X868" s="52">
        <v>629.94712021933753</v>
      </c>
      <c r="Y868" s="52">
        <v>611.72537523295216</v>
      </c>
      <c r="Z868" s="64">
        <f>IF(FACT_INCLUDES[[#This Row],[Order Type]]="Online", 1, 0)*FACT_INCLUDES[[#This Row],[Income]]</f>
        <v>0</v>
      </c>
    </row>
    <row r="869" spans="1:26" x14ac:dyDescent="0.3">
      <c r="A869" s="4">
        <v>464</v>
      </c>
      <c r="B869" s="4">
        <v>226</v>
      </c>
      <c r="C869" s="4">
        <v>528</v>
      </c>
      <c r="D869" s="58">
        <v>3</v>
      </c>
      <c r="E869" s="28">
        <f>VLOOKUP(FACT_INCLUDES[[#This Row],[Order ID]], ORDERS[], 2)</f>
        <v>41459.972854318818</v>
      </c>
      <c r="F869" s="28">
        <f>VLOOKUP(FACT_INCLUDES[[#This Row],[Order ID]], ORDERS[], 3)</f>
        <v>41459.972854318818</v>
      </c>
      <c r="G869" s="4" t="str">
        <f>VLOOKUP(FACT_INCLUDES[[#This Row],[Order ID]], ORDERS[], 4)</f>
        <v>In-Store</v>
      </c>
      <c r="H869" s="4" t="str">
        <f>VLOOKUP(FACT_INCLUDES[[#This Row],[Order ID]], ORDERS[], 5)</f>
        <v>BVF3566@gmail.com</v>
      </c>
      <c r="I869" s="4">
        <f>VLOOKUP(FACT_INCLUDES[[#This Row],[Order ID]], ORDERS[], 6)</f>
        <v>40</v>
      </c>
      <c r="J869" s="54">
        <f>VLOOKUP(FACT_INCLUDES[[#This Row],[Order ID]], ORDERS[], 7)</f>
        <v>0</v>
      </c>
      <c r="K869" s="33">
        <v>0</v>
      </c>
      <c r="L869" s="4">
        <f>VLOOKUP(FACT_INCLUDES[[#This Row],[DW Version]], VERSIONS[], 2)</f>
        <v>55</v>
      </c>
      <c r="M869" s="4">
        <f>VLOOKUP(FACT_INCLUDES[[#This Row],[DW Version]], VERSIONS[], 3)</f>
        <v>3</v>
      </c>
      <c r="N869" s="4" t="str">
        <f>VLOOKUP(FACT_INCLUDES[[#This Row],[DW Version]], VERSIONS[], 4)</f>
        <v>dark red</v>
      </c>
      <c r="O869" s="51">
        <f>VLOOKUP(FACT_INCLUDES[[#This Row],[DW Version]], VERSIONS[], 5)</f>
        <v>194.26579095660429</v>
      </c>
      <c r="P869" s="4" t="str">
        <f>VLOOKUP(FACT_INCLUDES[[#This Row],[DW Version]], VERSIONS[], 6)</f>
        <v>Vapor Street</v>
      </c>
      <c r="Q869" s="4" t="str">
        <f>VLOOKUP(FACT_INCLUDES[[#This Row],[DW Version]], VERSIONS[], 7)</f>
        <v>Shoe</v>
      </c>
      <c r="R869" s="51">
        <f>FACT_INCLUDES[[#This Row],[Version Price]]*FACT_INCLUDES[[#This Row],[Quantity]]</f>
        <v>582.79737286981288</v>
      </c>
      <c r="S869" s="51">
        <f>FACT_INCLUDES[[#This Row],[Amount]]*(1-FACT_INCLUDES[[#This Row],[Order Discount]])</f>
        <v>582.79737286981288</v>
      </c>
      <c r="T869" s="51">
        <f t="shared" si="13"/>
        <v>746.16036977356316</v>
      </c>
      <c r="U869" s="57">
        <f>FACT_INCLUDES[[#This Row],[Income]]/FACT_INCLUDES[[#This Row],[Total Order Income]]</f>
        <v>0.78106181523239304</v>
      </c>
      <c r="V869" s="33">
        <f>IF(FACT_INCLUDES[[#This Row],[Order Gap]]&gt;10, 1, 0)/COUNTIFS(FACT_INCLUDES[Order ID], FACT_INCLUDES[[#This Row],[Order ID]])</f>
        <v>0</v>
      </c>
      <c r="W869" s="33">
        <f>IF(FACT_INCLUDES[[#This Row],[Order Type]]="Online", 1, 0)/COUNTIFS(FACT_INCLUDES[Order ID], FACT_INCLUDES[[#This Row],[Order ID]])</f>
        <v>0</v>
      </c>
      <c r="X869" s="52">
        <v>629.94712021933753</v>
      </c>
      <c r="Y869" s="52">
        <v>611.72537523295216</v>
      </c>
      <c r="Z869" s="64">
        <f>IF(FACT_INCLUDES[[#This Row],[Order Type]]="Online", 1, 0)*FACT_INCLUDES[[#This Row],[Income]]</f>
        <v>0</v>
      </c>
    </row>
    <row r="870" spans="1:26" x14ac:dyDescent="0.3">
      <c r="A870" s="4">
        <v>527</v>
      </c>
      <c r="B870" s="4">
        <v>260</v>
      </c>
      <c r="C870" s="4">
        <v>447</v>
      </c>
      <c r="D870" s="58">
        <v>5</v>
      </c>
      <c r="E870" s="28">
        <f>VLOOKUP(FACT_INCLUDES[[#This Row],[Order ID]], ORDERS[], 2)</f>
        <v>41445.972865540942</v>
      </c>
      <c r="F870" s="28">
        <f>VLOOKUP(FACT_INCLUDES[[#This Row],[Order ID]], ORDERS[], 3)</f>
        <v>41445.972865540942</v>
      </c>
      <c r="G870" s="4" t="str">
        <f>VLOOKUP(FACT_INCLUDES[[#This Row],[Order ID]], ORDERS[], 4)</f>
        <v>In-Store</v>
      </c>
      <c r="H870" s="4" t="str">
        <f>VLOOKUP(FACT_INCLUDES[[#This Row],[Order ID]], ORDERS[], 5)</f>
        <v>JIL4266@gmail.com</v>
      </c>
      <c r="I870" s="4">
        <f>VLOOKUP(FACT_INCLUDES[[#This Row],[Order ID]], ORDERS[], 6)</f>
        <v>4</v>
      </c>
      <c r="J870" s="54">
        <f>VLOOKUP(FACT_INCLUDES[[#This Row],[Order ID]], ORDERS[], 7)</f>
        <v>0</v>
      </c>
      <c r="K870" s="33">
        <v>0</v>
      </c>
      <c r="L870" s="4">
        <f>VLOOKUP(FACT_INCLUDES[[#This Row],[DW Version]], VERSIONS[], 2)</f>
        <v>46</v>
      </c>
      <c r="M870" s="4">
        <f>VLOOKUP(FACT_INCLUDES[[#This Row],[DW Version]], VERSIONS[], 3)</f>
        <v>8.5</v>
      </c>
      <c r="N870" s="4" t="str">
        <f>VLOOKUP(FACT_INCLUDES[[#This Row],[DW Version]], VERSIONS[], 4)</f>
        <v>white</v>
      </c>
      <c r="O870" s="51">
        <f>VLOOKUP(FACT_INCLUDES[[#This Row],[DW Version]], VERSIONS[], 5)</f>
        <v>62.673386547023895</v>
      </c>
      <c r="P870" s="4" t="str">
        <f>VLOOKUP(FACT_INCLUDES[[#This Row],[DW Version]], VERSIONS[], 6)</f>
        <v>Nike Basketball</v>
      </c>
      <c r="Q870" s="4" t="str">
        <f>VLOOKUP(FACT_INCLUDES[[#This Row],[DW Version]], VERSIONS[], 7)</f>
        <v>Sport Equipment</v>
      </c>
      <c r="R870" s="51">
        <f>FACT_INCLUDES[[#This Row],[Version Price]]*FACT_INCLUDES[[#This Row],[Quantity]]</f>
        <v>313.36693273511946</v>
      </c>
      <c r="S870" s="51">
        <f>FACT_INCLUDES[[#This Row],[Amount]]*(1-FACT_INCLUDES[[#This Row],[Order Discount]])</f>
        <v>313.36693273511946</v>
      </c>
      <c r="T870" s="51">
        <f t="shared" si="13"/>
        <v>313.36693273511946</v>
      </c>
      <c r="U870" s="57">
        <f>FACT_INCLUDES[[#This Row],[Income]]/FACT_INCLUDES[[#This Row],[Total Order Income]]</f>
        <v>1</v>
      </c>
      <c r="V870" s="33">
        <f>IF(FACT_INCLUDES[[#This Row],[Order Gap]]&gt;10, 1, 0)/COUNTIFS(FACT_INCLUDES[Order ID], FACT_INCLUDES[[#This Row],[Order ID]])</f>
        <v>0</v>
      </c>
      <c r="W870" s="33">
        <f>IF(FACT_INCLUDES[[#This Row],[Order Type]]="Online", 1, 0)/COUNTIFS(FACT_INCLUDES[Order ID], FACT_INCLUDES[[#This Row],[Order ID]])</f>
        <v>0</v>
      </c>
      <c r="X870" s="52">
        <v>629.94712021933753</v>
      </c>
      <c r="Y870" s="52">
        <v>611.72537523295216</v>
      </c>
      <c r="Z870" s="64">
        <f>IF(FACT_INCLUDES[[#This Row],[Order Type]]="Online", 1, 0)*FACT_INCLUDES[[#This Row],[Income]]</f>
        <v>0</v>
      </c>
    </row>
    <row r="871" spans="1:26" x14ac:dyDescent="0.3">
      <c r="A871" s="4">
        <v>563</v>
      </c>
      <c r="B871" s="4">
        <v>281</v>
      </c>
      <c r="C871" s="4">
        <v>564</v>
      </c>
      <c r="D871" s="58">
        <v>2</v>
      </c>
      <c r="E871" s="28">
        <f>VLOOKUP(FACT_INCLUDES[[#This Row],[Order ID]], ORDERS[], 2)</f>
        <v>41316.967592391127</v>
      </c>
      <c r="F871" s="28">
        <f>VLOOKUP(FACT_INCLUDES[[#This Row],[Order ID]], ORDERS[], 3)</f>
        <v>41334.967592391127</v>
      </c>
      <c r="G871" s="4" t="str">
        <f>VLOOKUP(FACT_INCLUDES[[#This Row],[Order ID]], ORDERS[], 4)</f>
        <v>Online</v>
      </c>
      <c r="H871" s="4" t="str">
        <f>VLOOKUP(FACT_INCLUDES[[#This Row],[Order ID]], ORDERS[], 5)</f>
        <v>FVT4379@gmail.com</v>
      </c>
      <c r="I871" s="4">
        <f>VLOOKUP(FACT_INCLUDES[[#This Row],[Order ID]], ORDERS[], 6)</f>
        <v>0</v>
      </c>
      <c r="J871" s="54">
        <f>VLOOKUP(FACT_INCLUDES[[#This Row],[Order ID]], ORDERS[], 7)</f>
        <v>0</v>
      </c>
      <c r="K871" s="33">
        <v>18</v>
      </c>
      <c r="L871" s="4">
        <f>VLOOKUP(FACT_INCLUDES[[#This Row],[DW Version]], VERSIONS[], 2)</f>
        <v>58</v>
      </c>
      <c r="M871" s="4">
        <f>VLOOKUP(FACT_INCLUDES[[#This Row],[DW Version]], VERSIONS[], 3)</f>
        <v>10.5</v>
      </c>
      <c r="N871" s="4" t="str">
        <f>VLOOKUP(FACT_INCLUDES[[#This Row],[DW Version]], VERSIONS[], 4)</f>
        <v>red</v>
      </c>
      <c r="O871" s="51">
        <f>VLOOKUP(FACT_INCLUDES[[#This Row],[DW Version]], VERSIONS[], 5)</f>
        <v>381.73443095195898</v>
      </c>
      <c r="P871" s="4" t="str">
        <f>VLOOKUP(FACT_INCLUDES[[#This Row],[DW Version]], VERSIONS[], 6)</f>
        <v>Mercurial Superfly</v>
      </c>
      <c r="Q871" s="4" t="str">
        <f>VLOOKUP(FACT_INCLUDES[[#This Row],[DW Version]], VERSIONS[], 7)</f>
        <v>Shoe</v>
      </c>
      <c r="R871" s="51">
        <f>FACT_INCLUDES[[#This Row],[Version Price]]*FACT_INCLUDES[[#This Row],[Quantity]]</f>
        <v>763.46886190391797</v>
      </c>
      <c r="S871" s="51">
        <f>FACT_INCLUDES[[#This Row],[Amount]]*(1-FACT_INCLUDES[[#This Row],[Order Discount]])</f>
        <v>763.46886190391797</v>
      </c>
      <c r="T871" s="51">
        <f t="shared" si="13"/>
        <v>1137.5086339944328</v>
      </c>
      <c r="U871" s="57">
        <f>FACT_INCLUDES[[#This Row],[Income]]/FACT_INCLUDES[[#This Row],[Total Order Income]]</f>
        <v>0.67117632261211879</v>
      </c>
      <c r="V871" s="33">
        <f>IF(FACT_INCLUDES[[#This Row],[Order Gap]]&gt;10, 1, 0)/COUNTIFS(FACT_INCLUDES[Order ID], FACT_INCLUDES[[#This Row],[Order ID]])</f>
        <v>0.5</v>
      </c>
      <c r="W871" s="33">
        <f>IF(FACT_INCLUDES[[#This Row],[Order Type]]="Online", 1, 0)/COUNTIFS(FACT_INCLUDES[Order ID], FACT_INCLUDES[[#This Row],[Order ID]])</f>
        <v>0.5</v>
      </c>
      <c r="X871" s="52">
        <v>629.94712021933753</v>
      </c>
      <c r="Y871" s="52">
        <v>611.72537523295216</v>
      </c>
      <c r="Z871" s="64">
        <f>IF(FACT_INCLUDES[[#This Row],[Order Type]]="Online", 1, 0)*FACT_INCLUDES[[#This Row],[Income]]</f>
        <v>763.46886190391797</v>
      </c>
    </row>
    <row r="872" spans="1:26" x14ac:dyDescent="0.3">
      <c r="A872" s="4">
        <v>564</v>
      </c>
      <c r="B872" s="4">
        <v>281</v>
      </c>
      <c r="C872" s="4">
        <v>676</v>
      </c>
      <c r="D872" s="58">
        <v>4</v>
      </c>
      <c r="E872" s="28">
        <f>VLOOKUP(FACT_INCLUDES[[#This Row],[Order ID]], ORDERS[], 2)</f>
        <v>41316.967592391127</v>
      </c>
      <c r="F872" s="28">
        <f>VLOOKUP(FACT_INCLUDES[[#This Row],[Order ID]], ORDERS[], 3)</f>
        <v>41334.967592391127</v>
      </c>
      <c r="G872" s="4" t="str">
        <f>VLOOKUP(FACT_INCLUDES[[#This Row],[Order ID]], ORDERS[], 4)</f>
        <v>Online</v>
      </c>
      <c r="H872" s="4" t="str">
        <f>VLOOKUP(FACT_INCLUDES[[#This Row],[Order ID]], ORDERS[], 5)</f>
        <v>FVT4379@gmail.com</v>
      </c>
      <c r="I872" s="4">
        <f>VLOOKUP(FACT_INCLUDES[[#This Row],[Order ID]], ORDERS[], 6)</f>
        <v>0</v>
      </c>
      <c r="J872" s="54">
        <f>VLOOKUP(FACT_INCLUDES[[#This Row],[Order ID]], ORDERS[], 7)</f>
        <v>0</v>
      </c>
      <c r="K872" s="33">
        <v>18</v>
      </c>
      <c r="L872" s="4">
        <f>VLOOKUP(FACT_INCLUDES[[#This Row],[DW Version]], VERSIONS[], 2)</f>
        <v>68</v>
      </c>
      <c r="M872" s="4">
        <f>VLOOKUP(FACT_INCLUDES[[#This Row],[DW Version]], VERSIONS[], 3)</f>
        <v>9</v>
      </c>
      <c r="N872" s="4" t="str">
        <f>VLOOKUP(FACT_INCLUDES[[#This Row],[DW Version]], VERSIONS[], 4)</f>
        <v>white</v>
      </c>
      <c r="O872" s="51">
        <f>VLOOKUP(FACT_INCLUDES[[#This Row],[DW Version]], VERSIONS[], 5)</f>
        <v>93.509943022628676</v>
      </c>
      <c r="P872" s="4" t="str">
        <f>VLOOKUP(FACT_INCLUDES[[#This Row],[DW Version]], VERSIONS[], 6)</f>
        <v>React Miler</v>
      </c>
      <c r="Q872" s="4" t="str">
        <f>VLOOKUP(FACT_INCLUDES[[#This Row],[DW Version]], VERSIONS[], 7)</f>
        <v>Shoe</v>
      </c>
      <c r="R872" s="51">
        <f>FACT_INCLUDES[[#This Row],[Version Price]]*FACT_INCLUDES[[#This Row],[Quantity]]</f>
        <v>374.0397720905147</v>
      </c>
      <c r="S872" s="51">
        <f>FACT_INCLUDES[[#This Row],[Amount]]*(1-FACT_INCLUDES[[#This Row],[Order Discount]])</f>
        <v>374.0397720905147</v>
      </c>
      <c r="T872" s="51">
        <f t="shared" si="13"/>
        <v>1137.5086339944328</v>
      </c>
      <c r="U872" s="57">
        <f>FACT_INCLUDES[[#This Row],[Income]]/FACT_INCLUDES[[#This Row],[Total Order Income]]</f>
        <v>0.3288236773878811</v>
      </c>
      <c r="V872" s="33">
        <f>IF(FACT_INCLUDES[[#This Row],[Order Gap]]&gt;10, 1, 0)/COUNTIFS(FACT_INCLUDES[Order ID], FACT_INCLUDES[[#This Row],[Order ID]])</f>
        <v>0.5</v>
      </c>
      <c r="W872" s="33">
        <f>IF(FACT_INCLUDES[[#This Row],[Order Type]]="Online", 1, 0)/COUNTIFS(FACT_INCLUDES[Order ID], FACT_INCLUDES[[#This Row],[Order ID]])</f>
        <v>0.5</v>
      </c>
      <c r="X872" s="52">
        <v>629.94712021933753</v>
      </c>
      <c r="Y872" s="52">
        <v>611.72537523295216</v>
      </c>
      <c r="Z872" s="64">
        <f>IF(FACT_INCLUDES[[#This Row],[Order Type]]="Online", 1, 0)*FACT_INCLUDES[[#This Row],[Income]]</f>
        <v>374.0397720905147</v>
      </c>
    </row>
    <row r="873" spans="1:26" x14ac:dyDescent="0.3">
      <c r="A873" s="4">
        <v>575</v>
      </c>
      <c r="B873" s="4">
        <v>286</v>
      </c>
      <c r="C873" s="4">
        <v>649</v>
      </c>
      <c r="D873" s="58">
        <v>4</v>
      </c>
      <c r="E873" s="28">
        <f>VLOOKUP(FACT_INCLUDES[[#This Row],[Order ID]], ORDERS[], 2)</f>
        <v>41563.532690320426</v>
      </c>
      <c r="F873" s="28">
        <f>VLOOKUP(FACT_INCLUDES[[#This Row],[Order ID]], ORDERS[], 3)</f>
        <v>41563.532690320426</v>
      </c>
      <c r="G873" s="4" t="str">
        <f>VLOOKUP(FACT_INCLUDES[[#This Row],[Order ID]], ORDERS[], 4)</f>
        <v>In-Store</v>
      </c>
      <c r="H873" s="4" t="str">
        <f>VLOOKUP(FACT_INCLUDES[[#This Row],[Order ID]], ORDERS[], 5)</f>
        <v>WMQ8271@gmail.com</v>
      </c>
      <c r="I873" s="4">
        <f>VLOOKUP(FACT_INCLUDES[[#This Row],[Order ID]], ORDERS[], 6)</f>
        <v>35</v>
      </c>
      <c r="J873" s="54">
        <f>VLOOKUP(FACT_INCLUDES[[#This Row],[Order ID]], ORDERS[], 7)</f>
        <v>0</v>
      </c>
      <c r="K873" s="33">
        <v>0</v>
      </c>
      <c r="L873" s="4">
        <f>VLOOKUP(FACT_INCLUDES[[#This Row],[DW Version]], VERSIONS[], 2)</f>
        <v>65</v>
      </c>
      <c r="M873" s="4">
        <f>VLOOKUP(FACT_INCLUDES[[#This Row],[DW Version]], VERSIONS[], 3)</f>
        <v>12.5</v>
      </c>
      <c r="N873" s="4" t="str">
        <f>VLOOKUP(FACT_INCLUDES[[#This Row],[DW Version]], VERSIONS[], 4)</f>
        <v>white</v>
      </c>
      <c r="O873" s="51">
        <f>VLOOKUP(FACT_INCLUDES[[#This Row],[DW Version]], VERSIONS[], 5)</f>
        <v>374.34937506147207</v>
      </c>
      <c r="P873" s="4" t="str">
        <f>VLOOKUP(FACT_INCLUDES[[#This Row],[DW Version]], VERSIONS[], 6)</f>
        <v>Flex Shorts</v>
      </c>
      <c r="Q873" s="4" t="str">
        <f>VLOOKUP(FACT_INCLUDES[[#This Row],[DW Version]], VERSIONS[], 7)</f>
        <v>Apparel</v>
      </c>
      <c r="R873" s="51">
        <f>FACT_INCLUDES[[#This Row],[Version Price]]*FACT_INCLUDES[[#This Row],[Quantity]]</f>
        <v>1497.3975002458883</v>
      </c>
      <c r="S873" s="51">
        <f>FACT_INCLUDES[[#This Row],[Amount]]*(1-FACT_INCLUDES[[#This Row],[Order Discount]])</f>
        <v>1497.3975002458883</v>
      </c>
      <c r="T873" s="51">
        <f t="shared" si="13"/>
        <v>2690.0292695126445</v>
      </c>
      <c r="U873" s="57">
        <f>FACT_INCLUDES[[#This Row],[Income]]/FACT_INCLUDES[[#This Row],[Total Order Income]]</f>
        <v>0.55664728901525051</v>
      </c>
      <c r="V873" s="33">
        <f>IF(FACT_INCLUDES[[#This Row],[Order Gap]]&gt;10, 1, 0)/COUNTIFS(FACT_INCLUDES[Order ID], FACT_INCLUDES[[#This Row],[Order ID]])</f>
        <v>0</v>
      </c>
      <c r="W873" s="33">
        <f>IF(FACT_INCLUDES[[#This Row],[Order Type]]="Online", 1, 0)/COUNTIFS(FACT_INCLUDES[Order ID], FACT_INCLUDES[[#This Row],[Order ID]])</f>
        <v>0</v>
      </c>
      <c r="X873" s="52">
        <v>629.94712021933753</v>
      </c>
      <c r="Y873" s="52">
        <v>611.72537523295216</v>
      </c>
      <c r="Z873" s="64">
        <f>IF(FACT_INCLUDES[[#This Row],[Order Type]]="Online", 1, 0)*FACT_INCLUDES[[#This Row],[Income]]</f>
        <v>0</v>
      </c>
    </row>
    <row r="874" spans="1:26" x14ac:dyDescent="0.3">
      <c r="A874" s="4">
        <v>576</v>
      </c>
      <c r="B874" s="4">
        <v>286</v>
      </c>
      <c r="C874" s="4">
        <v>979</v>
      </c>
      <c r="D874" s="58">
        <v>4</v>
      </c>
      <c r="E874" s="28">
        <f>VLOOKUP(FACT_INCLUDES[[#This Row],[Order ID]], ORDERS[], 2)</f>
        <v>41563.532690320426</v>
      </c>
      <c r="F874" s="28">
        <f>VLOOKUP(FACT_INCLUDES[[#This Row],[Order ID]], ORDERS[], 3)</f>
        <v>41563.532690320426</v>
      </c>
      <c r="G874" s="4" t="str">
        <f>VLOOKUP(FACT_INCLUDES[[#This Row],[Order ID]], ORDERS[], 4)</f>
        <v>In-Store</v>
      </c>
      <c r="H874" s="4" t="str">
        <f>VLOOKUP(FACT_INCLUDES[[#This Row],[Order ID]], ORDERS[], 5)</f>
        <v>WMQ8271@gmail.com</v>
      </c>
      <c r="I874" s="4">
        <f>VLOOKUP(FACT_INCLUDES[[#This Row],[Order ID]], ORDERS[], 6)</f>
        <v>35</v>
      </c>
      <c r="J874" s="54">
        <f>VLOOKUP(FACT_INCLUDES[[#This Row],[Order ID]], ORDERS[], 7)</f>
        <v>0</v>
      </c>
      <c r="K874" s="33">
        <v>0</v>
      </c>
      <c r="L874" s="4">
        <f>VLOOKUP(FACT_INCLUDES[[#This Row],[DW Version]], VERSIONS[], 2)</f>
        <v>99</v>
      </c>
      <c r="M874" s="4">
        <f>VLOOKUP(FACT_INCLUDES[[#This Row],[DW Version]], VERSIONS[], 3)</f>
        <v>12.5</v>
      </c>
      <c r="N874" s="4" t="str">
        <f>VLOOKUP(FACT_INCLUDES[[#This Row],[DW Version]], VERSIONS[], 4)</f>
        <v>white</v>
      </c>
      <c r="O874" s="51">
        <f>VLOOKUP(FACT_INCLUDES[[#This Row],[DW Version]], VERSIONS[], 5)</f>
        <v>298.157942316689</v>
      </c>
      <c r="P874" s="4" t="str">
        <f>VLOOKUP(FACT_INCLUDES[[#This Row],[DW Version]], VERSIONS[], 6)</f>
        <v>Flex Training Hoodie</v>
      </c>
      <c r="Q874" s="4" t="str">
        <f>VLOOKUP(FACT_INCLUDES[[#This Row],[DW Version]], VERSIONS[], 7)</f>
        <v>Apparel</v>
      </c>
      <c r="R874" s="51">
        <f>FACT_INCLUDES[[#This Row],[Version Price]]*FACT_INCLUDES[[#This Row],[Quantity]]</f>
        <v>1192.631769266756</v>
      </c>
      <c r="S874" s="51">
        <f>FACT_INCLUDES[[#This Row],[Amount]]*(1-FACT_INCLUDES[[#This Row],[Order Discount]])</f>
        <v>1192.631769266756</v>
      </c>
      <c r="T874" s="51">
        <f t="shared" si="13"/>
        <v>2690.0292695126445</v>
      </c>
      <c r="U874" s="57">
        <f>FACT_INCLUDES[[#This Row],[Income]]/FACT_INCLUDES[[#This Row],[Total Order Income]]</f>
        <v>0.44335271098474938</v>
      </c>
      <c r="V874" s="33">
        <f>IF(FACT_INCLUDES[[#This Row],[Order Gap]]&gt;10, 1, 0)/COUNTIFS(FACT_INCLUDES[Order ID], FACT_INCLUDES[[#This Row],[Order ID]])</f>
        <v>0</v>
      </c>
      <c r="W874" s="33">
        <f>IF(FACT_INCLUDES[[#This Row],[Order Type]]="Online", 1, 0)/COUNTIFS(FACT_INCLUDES[Order ID], FACT_INCLUDES[[#This Row],[Order ID]])</f>
        <v>0</v>
      </c>
      <c r="X874" s="52">
        <v>629.94712021933753</v>
      </c>
      <c r="Y874" s="52">
        <v>611.72537523295216</v>
      </c>
      <c r="Z874" s="64">
        <f>IF(FACT_INCLUDES[[#This Row],[Order Type]]="Online", 1, 0)*FACT_INCLUDES[[#This Row],[Income]]</f>
        <v>0</v>
      </c>
    </row>
    <row r="875" spans="1:26" x14ac:dyDescent="0.3">
      <c r="A875" s="4">
        <v>602</v>
      </c>
      <c r="B875" s="4">
        <v>301</v>
      </c>
      <c r="C875" s="4">
        <v>453</v>
      </c>
      <c r="D875" s="58">
        <v>1</v>
      </c>
      <c r="E875" s="28">
        <f>VLOOKUP(FACT_INCLUDES[[#This Row],[Order ID]], ORDERS[], 2)</f>
        <v>41529.663214383974</v>
      </c>
      <c r="F875" s="28">
        <f>VLOOKUP(FACT_INCLUDES[[#This Row],[Order ID]], ORDERS[], 3)</f>
        <v>41529.663214383974</v>
      </c>
      <c r="G875" s="4" t="str">
        <f>VLOOKUP(FACT_INCLUDES[[#This Row],[Order ID]], ORDERS[], 4)</f>
        <v>In-Store</v>
      </c>
      <c r="H875" s="4" t="str">
        <f>VLOOKUP(FACT_INCLUDES[[#This Row],[Order ID]], ORDERS[], 5)</f>
        <v>TEC5705@gmail.com</v>
      </c>
      <c r="I875" s="4">
        <f>VLOOKUP(FACT_INCLUDES[[#This Row],[Order ID]], ORDERS[], 6)</f>
        <v>5</v>
      </c>
      <c r="J875" s="54">
        <f>VLOOKUP(FACT_INCLUDES[[#This Row],[Order ID]], ORDERS[], 7)</f>
        <v>0</v>
      </c>
      <c r="K875" s="33">
        <v>0</v>
      </c>
      <c r="L875" s="4">
        <f>VLOOKUP(FACT_INCLUDES[[#This Row],[DW Version]], VERSIONS[], 2)</f>
        <v>47</v>
      </c>
      <c r="M875" s="4">
        <f>VLOOKUP(FACT_INCLUDES[[#This Row],[DW Version]], VERSIONS[], 3)</f>
        <v>9.5</v>
      </c>
      <c r="N875" s="4" t="str">
        <f>VLOOKUP(FACT_INCLUDES[[#This Row],[DW Version]], VERSIONS[], 4)</f>
        <v>white</v>
      </c>
      <c r="O875" s="51">
        <f>VLOOKUP(FACT_INCLUDES[[#This Row],[DW Version]], VERSIONS[], 5)</f>
        <v>338.18133541809681</v>
      </c>
      <c r="P875" s="4" t="str">
        <f>VLOOKUP(FACT_INCLUDES[[#This Row],[DW Version]], VERSIONS[], 6)</f>
        <v>Court Royale</v>
      </c>
      <c r="Q875" s="4" t="str">
        <f>VLOOKUP(FACT_INCLUDES[[#This Row],[DW Version]], VERSIONS[], 7)</f>
        <v>Shoe</v>
      </c>
      <c r="R875" s="51">
        <f>FACT_INCLUDES[[#This Row],[Version Price]]*FACT_INCLUDES[[#This Row],[Quantity]]</f>
        <v>338.18133541809681</v>
      </c>
      <c r="S875" s="51">
        <f>FACT_INCLUDES[[#This Row],[Amount]]*(1-FACT_INCLUDES[[#This Row],[Order Discount]])</f>
        <v>338.18133541809681</v>
      </c>
      <c r="T875" s="51">
        <f t="shared" si="13"/>
        <v>890.21547979034244</v>
      </c>
      <c r="U875" s="57">
        <f>FACT_INCLUDES[[#This Row],[Income]]/FACT_INCLUDES[[#This Row],[Total Order Income]]</f>
        <v>0.37988705329831268</v>
      </c>
      <c r="V875" s="33">
        <f>IF(FACT_INCLUDES[[#This Row],[Order Gap]]&gt;10, 1, 0)/COUNTIFS(FACT_INCLUDES[Order ID], FACT_INCLUDES[[#This Row],[Order ID]])</f>
        <v>0</v>
      </c>
      <c r="W875" s="33">
        <f>IF(FACT_INCLUDES[[#This Row],[Order Type]]="Online", 1, 0)/COUNTIFS(FACT_INCLUDES[Order ID], FACT_INCLUDES[[#This Row],[Order ID]])</f>
        <v>0</v>
      </c>
      <c r="X875" s="52">
        <v>629.94712021933753</v>
      </c>
      <c r="Y875" s="52">
        <v>611.72537523295216</v>
      </c>
      <c r="Z875" s="64">
        <f>IF(FACT_INCLUDES[[#This Row],[Order Type]]="Online", 1, 0)*FACT_INCLUDES[[#This Row],[Income]]</f>
        <v>0</v>
      </c>
    </row>
    <row r="876" spans="1:26" x14ac:dyDescent="0.3">
      <c r="A876" s="4">
        <v>603</v>
      </c>
      <c r="B876" s="4">
        <v>301</v>
      </c>
      <c r="C876" s="4">
        <v>555</v>
      </c>
      <c r="D876" s="58">
        <v>5</v>
      </c>
      <c r="E876" s="28">
        <f>VLOOKUP(FACT_INCLUDES[[#This Row],[Order ID]], ORDERS[], 2)</f>
        <v>41529.663214383974</v>
      </c>
      <c r="F876" s="28">
        <f>VLOOKUP(FACT_INCLUDES[[#This Row],[Order ID]], ORDERS[], 3)</f>
        <v>41529.663214383974</v>
      </c>
      <c r="G876" s="4" t="str">
        <f>VLOOKUP(FACT_INCLUDES[[#This Row],[Order ID]], ORDERS[], 4)</f>
        <v>In-Store</v>
      </c>
      <c r="H876" s="4" t="str">
        <f>VLOOKUP(FACT_INCLUDES[[#This Row],[Order ID]], ORDERS[], 5)</f>
        <v>TEC5705@gmail.com</v>
      </c>
      <c r="I876" s="4">
        <f>VLOOKUP(FACT_INCLUDES[[#This Row],[Order ID]], ORDERS[], 6)</f>
        <v>5</v>
      </c>
      <c r="J876" s="54">
        <f>VLOOKUP(FACT_INCLUDES[[#This Row],[Order ID]], ORDERS[], 7)</f>
        <v>0</v>
      </c>
      <c r="K876" s="33">
        <v>0</v>
      </c>
      <c r="L876" s="4">
        <f>VLOOKUP(FACT_INCLUDES[[#This Row],[DW Version]], VERSIONS[], 2)</f>
        <v>57</v>
      </c>
      <c r="M876" s="4">
        <f>VLOOKUP(FACT_INCLUDES[[#This Row],[DW Version]], VERSIONS[], 3)</f>
        <v>11.5</v>
      </c>
      <c r="N876" s="4" t="str">
        <f>VLOOKUP(FACT_INCLUDES[[#This Row],[DW Version]], VERSIONS[], 4)</f>
        <v>black</v>
      </c>
      <c r="O876" s="51">
        <f>VLOOKUP(FACT_INCLUDES[[#This Row],[DW Version]], VERSIONS[], 5)</f>
        <v>34.625730406742079</v>
      </c>
      <c r="P876" s="4" t="str">
        <f>VLOOKUP(FACT_INCLUDES[[#This Row],[DW Version]], VERSIONS[], 6)</f>
        <v>Phantom Vision</v>
      </c>
      <c r="Q876" s="4" t="str">
        <f>VLOOKUP(FACT_INCLUDES[[#This Row],[DW Version]], VERSIONS[], 7)</f>
        <v>Shoe</v>
      </c>
      <c r="R876" s="51">
        <f>FACT_INCLUDES[[#This Row],[Version Price]]*FACT_INCLUDES[[#This Row],[Quantity]]</f>
        <v>173.12865203371041</v>
      </c>
      <c r="S876" s="51">
        <f>FACT_INCLUDES[[#This Row],[Amount]]*(1-FACT_INCLUDES[[#This Row],[Order Discount]])</f>
        <v>173.12865203371041</v>
      </c>
      <c r="T876" s="51">
        <f t="shared" si="13"/>
        <v>890.21547979034244</v>
      </c>
      <c r="U876" s="57">
        <f>FACT_INCLUDES[[#This Row],[Income]]/FACT_INCLUDES[[#This Row],[Total Order Income]]</f>
        <v>0.19447948947650798</v>
      </c>
      <c r="V876" s="33">
        <f>IF(FACT_INCLUDES[[#This Row],[Order Gap]]&gt;10, 1, 0)/COUNTIFS(FACT_INCLUDES[Order ID], FACT_INCLUDES[[#This Row],[Order ID]])</f>
        <v>0</v>
      </c>
      <c r="W876" s="33">
        <f>IF(FACT_INCLUDES[[#This Row],[Order Type]]="Online", 1, 0)/COUNTIFS(FACT_INCLUDES[Order ID], FACT_INCLUDES[[#This Row],[Order ID]])</f>
        <v>0</v>
      </c>
      <c r="X876" s="52">
        <v>629.94712021933753</v>
      </c>
      <c r="Y876" s="52">
        <v>611.72537523295216</v>
      </c>
      <c r="Z876" s="64">
        <f>IF(FACT_INCLUDES[[#This Row],[Order Type]]="Online", 1, 0)*FACT_INCLUDES[[#This Row],[Income]]</f>
        <v>0</v>
      </c>
    </row>
    <row r="877" spans="1:26" x14ac:dyDescent="0.3">
      <c r="A877" s="4">
        <v>604</v>
      </c>
      <c r="B877" s="4">
        <v>301</v>
      </c>
      <c r="C877" s="4">
        <v>792</v>
      </c>
      <c r="D877" s="58">
        <v>5</v>
      </c>
      <c r="E877" s="28">
        <f>VLOOKUP(FACT_INCLUDES[[#This Row],[Order ID]], ORDERS[], 2)</f>
        <v>41529.663214383974</v>
      </c>
      <c r="F877" s="28">
        <f>VLOOKUP(FACT_INCLUDES[[#This Row],[Order ID]], ORDERS[], 3)</f>
        <v>41529.663214383974</v>
      </c>
      <c r="G877" s="4" t="str">
        <f>VLOOKUP(FACT_INCLUDES[[#This Row],[Order ID]], ORDERS[], 4)</f>
        <v>In-Store</v>
      </c>
      <c r="H877" s="4" t="str">
        <f>VLOOKUP(FACT_INCLUDES[[#This Row],[Order ID]], ORDERS[], 5)</f>
        <v>TEC5705@gmail.com</v>
      </c>
      <c r="I877" s="4">
        <f>VLOOKUP(FACT_INCLUDES[[#This Row],[Order ID]], ORDERS[], 6)</f>
        <v>5</v>
      </c>
      <c r="J877" s="54">
        <f>VLOOKUP(FACT_INCLUDES[[#This Row],[Order ID]], ORDERS[], 7)</f>
        <v>0</v>
      </c>
      <c r="K877" s="33">
        <v>0</v>
      </c>
      <c r="L877" s="4">
        <f>VLOOKUP(FACT_INCLUDES[[#This Row],[DW Version]], VERSIONS[], 2)</f>
        <v>81</v>
      </c>
      <c r="M877" s="4">
        <f>VLOOKUP(FACT_INCLUDES[[#This Row],[DW Version]], VERSIONS[], 3)</f>
        <v>6.5</v>
      </c>
      <c r="N877" s="4" t="str">
        <f>VLOOKUP(FACT_INCLUDES[[#This Row],[DW Version]], VERSIONS[], 4)</f>
        <v>white</v>
      </c>
      <c r="O877" s="51">
        <f>VLOOKUP(FACT_INCLUDES[[#This Row],[DW Version]], VERSIONS[], 5)</f>
        <v>75.781098467707054</v>
      </c>
      <c r="P877" s="4" t="str">
        <f>VLOOKUP(FACT_INCLUDES[[#This Row],[DW Version]], VERSIONS[], 6)</f>
        <v>Air Max Fusion</v>
      </c>
      <c r="Q877" s="4" t="str">
        <f>VLOOKUP(FACT_INCLUDES[[#This Row],[DW Version]], VERSIONS[], 7)</f>
        <v>Shoe</v>
      </c>
      <c r="R877" s="51">
        <f>FACT_INCLUDES[[#This Row],[Version Price]]*FACT_INCLUDES[[#This Row],[Quantity]]</f>
        <v>378.90549233853528</v>
      </c>
      <c r="S877" s="51">
        <f>FACT_INCLUDES[[#This Row],[Amount]]*(1-FACT_INCLUDES[[#This Row],[Order Discount]])</f>
        <v>378.90549233853528</v>
      </c>
      <c r="T877" s="51">
        <f t="shared" si="13"/>
        <v>890.21547979034244</v>
      </c>
      <c r="U877" s="57">
        <f>FACT_INCLUDES[[#This Row],[Income]]/FACT_INCLUDES[[#This Row],[Total Order Income]]</f>
        <v>0.42563345722517942</v>
      </c>
      <c r="V877" s="33">
        <f>IF(FACT_INCLUDES[[#This Row],[Order Gap]]&gt;10, 1, 0)/COUNTIFS(FACT_INCLUDES[Order ID], FACT_INCLUDES[[#This Row],[Order ID]])</f>
        <v>0</v>
      </c>
      <c r="W877" s="33">
        <f>IF(FACT_INCLUDES[[#This Row],[Order Type]]="Online", 1, 0)/COUNTIFS(FACT_INCLUDES[Order ID], FACT_INCLUDES[[#This Row],[Order ID]])</f>
        <v>0</v>
      </c>
      <c r="X877" s="52">
        <v>629.94712021933753</v>
      </c>
      <c r="Y877" s="52">
        <v>611.72537523295216</v>
      </c>
      <c r="Z877" s="64">
        <f>IF(FACT_INCLUDES[[#This Row],[Order Type]]="Online", 1, 0)*FACT_INCLUDES[[#This Row],[Income]]</f>
        <v>0</v>
      </c>
    </row>
    <row r="878" spans="1:26" x14ac:dyDescent="0.3">
      <c r="A878" s="4">
        <v>649</v>
      </c>
      <c r="B878" s="4">
        <v>323</v>
      </c>
      <c r="C878" s="4">
        <v>772</v>
      </c>
      <c r="D878" s="58">
        <v>1</v>
      </c>
      <c r="E878" s="28">
        <f>VLOOKUP(FACT_INCLUDES[[#This Row],[Order ID]], ORDERS[], 2)</f>
        <v>41460.343248957346</v>
      </c>
      <c r="F878" s="28">
        <f>VLOOKUP(FACT_INCLUDES[[#This Row],[Order ID]], ORDERS[], 3)</f>
        <v>41460.343248957346</v>
      </c>
      <c r="G878" s="4" t="str">
        <f>VLOOKUP(FACT_INCLUDES[[#This Row],[Order ID]], ORDERS[], 4)</f>
        <v>In-Store</v>
      </c>
      <c r="H878" s="4" t="str">
        <f>VLOOKUP(FACT_INCLUDES[[#This Row],[Order ID]], ORDERS[], 5)</f>
        <v>QGP8750@gmail.com</v>
      </c>
      <c r="I878" s="4">
        <f>VLOOKUP(FACT_INCLUDES[[#This Row],[Order ID]], ORDERS[], 6)</f>
        <v>48</v>
      </c>
      <c r="J878" s="54">
        <f>VLOOKUP(FACT_INCLUDES[[#This Row],[Order ID]], ORDERS[], 7)</f>
        <v>0</v>
      </c>
      <c r="K878" s="33">
        <v>0</v>
      </c>
      <c r="L878" s="4">
        <f>VLOOKUP(FACT_INCLUDES[[#This Row],[DW Version]], VERSIONS[], 2)</f>
        <v>79</v>
      </c>
      <c r="M878" s="4">
        <f>VLOOKUP(FACT_INCLUDES[[#This Row],[DW Version]], VERSIONS[], 3)</f>
        <v>9.5</v>
      </c>
      <c r="N878" s="4" t="str">
        <f>VLOOKUP(FACT_INCLUDES[[#This Row],[DW Version]], VERSIONS[], 4)</f>
        <v>black</v>
      </c>
      <c r="O878" s="51">
        <f>VLOOKUP(FACT_INCLUDES[[#This Row],[DW Version]], VERSIONS[], 5)</f>
        <v>57.021195330217751</v>
      </c>
      <c r="P878" s="4" t="str">
        <f>VLOOKUP(FACT_INCLUDES[[#This Row],[DW Version]], VERSIONS[], 6)</f>
        <v>Zoom Gravity</v>
      </c>
      <c r="Q878" s="4" t="str">
        <f>VLOOKUP(FACT_INCLUDES[[#This Row],[DW Version]], VERSIONS[], 7)</f>
        <v>Shoe</v>
      </c>
      <c r="R878" s="51">
        <f>FACT_INCLUDES[[#This Row],[Version Price]]*FACT_INCLUDES[[#This Row],[Quantity]]</f>
        <v>57.021195330217751</v>
      </c>
      <c r="S878" s="51">
        <f>FACT_INCLUDES[[#This Row],[Amount]]*(1-FACT_INCLUDES[[#This Row],[Order Discount]])</f>
        <v>57.021195330217751</v>
      </c>
      <c r="T878" s="51">
        <f t="shared" si="13"/>
        <v>57.021195330217751</v>
      </c>
      <c r="U878" s="57">
        <f>FACT_INCLUDES[[#This Row],[Income]]/FACT_INCLUDES[[#This Row],[Total Order Income]]</f>
        <v>1</v>
      </c>
      <c r="V878" s="33">
        <f>IF(FACT_INCLUDES[[#This Row],[Order Gap]]&gt;10, 1, 0)/COUNTIFS(FACT_INCLUDES[Order ID], FACT_INCLUDES[[#This Row],[Order ID]])</f>
        <v>0</v>
      </c>
      <c r="W878" s="33">
        <f>IF(FACT_INCLUDES[[#This Row],[Order Type]]="Online", 1, 0)/COUNTIFS(FACT_INCLUDES[Order ID], FACT_INCLUDES[[#This Row],[Order ID]])</f>
        <v>0</v>
      </c>
      <c r="X878" s="52">
        <v>629.94712021933753</v>
      </c>
      <c r="Y878" s="52">
        <v>611.72537523295216</v>
      </c>
      <c r="Z878" s="64">
        <f>IF(FACT_INCLUDES[[#This Row],[Order Type]]="Online", 1, 0)*FACT_INCLUDES[[#This Row],[Income]]</f>
        <v>0</v>
      </c>
    </row>
    <row r="879" spans="1:26" x14ac:dyDescent="0.3">
      <c r="A879" s="4">
        <v>682</v>
      </c>
      <c r="B879" s="4">
        <v>342</v>
      </c>
      <c r="C879" s="4">
        <v>279</v>
      </c>
      <c r="D879" s="58">
        <v>1</v>
      </c>
      <c r="E879" s="28">
        <f>VLOOKUP(FACT_INCLUDES[[#This Row],[Order ID]], ORDERS[], 2)</f>
        <v>41492.699060242201</v>
      </c>
      <c r="F879" s="28">
        <f>VLOOKUP(FACT_INCLUDES[[#This Row],[Order ID]], ORDERS[], 3)</f>
        <v>41492.699060242201</v>
      </c>
      <c r="G879" s="4" t="str">
        <f>VLOOKUP(FACT_INCLUDES[[#This Row],[Order ID]], ORDERS[], 4)</f>
        <v>In-Store</v>
      </c>
      <c r="H879" s="4" t="str">
        <f>VLOOKUP(FACT_INCLUDES[[#This Row],[Order ID]], ORDERS[], 5)</f>
        <v>GYX9459@gmail.com</v>
      </c>
      <c r="I879" s="4">
        <f>VLOOKUP(FACT_INCLUDES[[#This Row],[Order ID]], ORDERS[], 6)</f>
        <v>45</v>
      </c>
      <c r="J879" s="54">
        <f>VLOOKUP(FACT_INCLUDES[[#This Row],[Order ID]], ORDERS[], 7)</f>
        <v>0</v>
      </c>
      <c r="K879" s="33">
        <v>0</v>
      </c>
      <c r="L879" s="4">
        <f>VLOOKUP(FACT_INCLUDES[[#This Row],[DW Version]], VERSIONS[], 2)</f>
        <v>27</v>
      </c>
      <c r="M879" s="4">
        <f>VLOOKUP(FACT_INCLUDES[[#This Row],[DW Version]], VERSIONS[], 3)</f>
        <v>10</v>
      </c>
      <c r="N879" s="4" t="str">
        <f>VLOOKUP(FACT_INCLUDES[[#This Row],[DW Version]], VERSIONS[], 4)</f>
        <v>blue</v>
      </c>
      <c r="O879" s="51">
        <f>VLOOKUP(FACT_INCLUDES[[#This Row],[DW Version]], VERSIONS[], 5)</f>
        <v>335.42616604663164</v>
      </c>
      <c r="P879" s="4" t="str">
        <f>VLOOKUP(FACT_INCLUDES[[#This Row],[DW Version]], VERSIONS[], 6)</f>
        <v>Structure</v>
      </c>
      <c r="Q879" s="4" t="str">
        <f>VLOOKUP(FACT_INCLUDES[[#This Row],[DW Version]], VERSIONS[], 7)</f>
        <v>Shoe</v>
      </c>
      <c r="R879" s="51">
        <f>FACT_INCLUDES[[#This Row],[Version Price]]*FACT_INCLUDES[[#This Row],[Quantity]]</f>
        <v>335.42616604663164</v>
      </c>
      <c r="S879" s="51">
        <f>FACT_INCLUDES[[#This Row],[Amount]]*(1-FACT_INCLUDES[[#This Row],[Order Discount]])</f>
        <v>335.42616604663164</v>
      </c>
      <c r="T879" s="51">
        <f t="shared" si="13"/>
        <v>335.42616604663164</v>
      </c>
      <c r="U879" s="57">
        <f>FACT_INCLUDES[[#This Row],[Income]]/FACT_INCLUDES[[#This Row],[Total Order Income]]</f>
        <v>1</v>
      </c>
      <c r="V879" s="33">
        <f>IF(FACT_INCLUDES[[#This Row],[Order Gap]]&gt;10, 1, 0)/COUNTIFS(FACT_INCLUDES[Order ID], FACT_INCLUDES[[#This Row],[Order ID]])</f>
        <v>0</v>
      </c>
      <c r="W879" s="33">
        <f>IF(FACT_INCLUDES[[#This Row],[Order Type]]="Online", 1, 0)/COUNTIFS(FACT_INCLUDES[Order ID], FACT_INCLUDES[[#This Row],[Order ID]])</f>
        <v>0</v>
      </c>
      <c r="X879" s="52">
        <v>629.94712021933753</v>
      </c>
      <c r="Y879" s="52">
        <v>611.72537523295216</v>
      </c>
      <c r="Z879" s="64">
        <f>IF(FACT_INCLUDES[[#This Row],[Order Type]]="Online", 1, 0)*FACT_INCLUDES[[#This Row],[Income]]</f>
        <v>0</v>
      </c>
    </row>
    <row r="880" spans="1:26" x14ac:dyDescent="0.3">
      <c r="A880" s="4">
        <v>732</v>
      </c>
      <c r="B880" s="4">
        <v>369</v>
      </c>
      <c r="C880" s="4">
        <v>468</v>
      </c>
      <c r="D880" s="58">
        <v>1</v>
      </c>
      <c r="E880" s="28">
        <f>VLOOKUP(FACT_INCLUDES[[#This Row],[Order ID]], ORDERS[], 2)</f>
        <v>41542.229232863428</v>
      </c>
      <c r="F880" s="28">
        <f>VLOOKUP(FACT_INCLUDES[[#This Row],[Order ID]], ORDERS[], 3)</f>
        <v>41542.229232863428</v>
      </c>
      <c r="G880" s="4" t="str">
        <f>VLOOKUP(FACT_INCLUDES[[#This Row],[Order ID]], ORDERS[], 4)</f>
        <v>In-Store</v>
      </c>
      <c r="H880" s="4" t="str">
        <f>VLOOKUP(FACT_INCLUDES[[#This Row],[Order ID]], ORDERS[], 5)</f>
        <v>SEF5085@gmail.com</v>
      </c>
      <c r="I880" s="4">
        <f>VLOOKUP(FACT_INCLUDES[[#This Row],[Order ID]], ORDERS[], 6)</f>
        <v>13</v>
      </c>
      <c r="J880" s="54">
        <f>VLOOKUP(FACT_INCLUDES[[#This Row],[Order ID]], ORDERS[], 7)</f>
        <v>0</v>
      </c>
      <c r="K880" s="33">
        <v>0</v>
      </c>
      <c r="L880" s="4">
        <f>VLOOKUP(FACT_INCLUDES[[#This Row],[DW Version]], VERSIONS[], 2)</f>
        <v>49</v>
      </c>
      <c r="M880" s="4">
        <f>VLOOKUP(FACT_INCLUDES[[#This Row],[DW Version]], VERSIONS[], 3)</f>
        <v>3.5</v>
      </c>
      <c r="N880" s="4" t="str">
        <f>VLOOKUP(FACT_INCLUDES[[#This Row],[DW Version]], VERSIONS[], 4)</f>
        <v>dark blue</v>
      </c>
      <c r="O880" s="51">
        <f>VLOOKUP(FACT_INCLUDES[[#This Row],[DW Version]], VERSIONS[], 5)</f>
        <v>264.06575339768011</v>
      </c>
      <c r="P880" s="4" t="str">
        <f>VLOOKUP(FACT_INCLUDES[[#This Row],[DW Version]], VERSIONS[], 6)</f>
        <v>Air Zoom Pegasus</v>
      </c>
      <c r="Q880" s="4" t="str">
        <f>VLOOKUP(FACT_INCLUDES[[#This Row],[DW Version]], VERSIONS[], 7)</f>
        <v>Shoe</v>
      </c>
      <c r="R880" s="51">
        <f>FACT_INCLUDES[[#This Row],[Version Price]]*FACT_INCLUDES[[#This Row],[Quantity]]</f>
        <v>264.06575339768011</v>
      </c>
      <c r="S880" s="51">
        <f>FACT_INCLUDES[[#This Row],[Amount]]*(1-FACT_INCLUDES[[#This Row],[Order Discount]])</f>
        <v>264.06575339768011</v>
      </c>
      <c r="T880" s="51">
        <f t="shared" si="13"/>
        <v>1254.0625342270932</v>
      </c>
      <c r="U880" s="57">
        <f>FACT_INCLUDES[[#This Row],[Income]]/FACT_INCLUDES[[#This Row],[Total Order Income]]</f>
        <v>0.21056825013947947</v>
      </c>
      <c r="V880" s="33">
        <f>IF(FACT_INCLUDES[[#This Row],[Order Gap]]&gt;10, 1, 0)/COUNTIFS(FACT_INCLUDES[Order ID], FACT_INCLUDES[[#This Row],[Order ID]])</f>
        <v>0</v>
      </c>
      <c r="W880" s="33">
        <f>IF(FACT_INCLUDES[[#This Row],[Order Type]]="Online", 1, 0)/COUNTIFS(FACT_INCLUDES[Order ID], FACT_INCLUDES[[#This Row],[Order ID]])</f>
        <v>0</v>
      </c>
      <c r="X880" s="52">
        <v>629.94712021933753</v>
      </c>
      <c r="Y880" s="52">
        <v>611.72537523295216</v>
      </c>
      <c r="Z880" s="64">
        <f>IF(FACT_INCLUDES[[#This Row],[Order Type]]="Online", 1, 0)*FACT_INCLUDES[[#This Row],[Income]]</f>
        <v>0</v>
      </c>
    </row>
    <row r="881" spans="1:26" x14ac:dyDescent="0.3">
      <c r="A881" s="4">
        <v>733</v>
      </c>
      <c r="B881" s="4">
        <v>369</v>
      </c>
      <c r="C881" s="4">
        <v>563</v>
      </c>
      <c r="D881" s="58">
        <v>2</v>
      </c>
      <c r="E881" s="28">
        <f>VLOOKUP(FACT_INCLUDES[[#This Row],[Order ID]], ORDERS[], 2)</f>
        <v>41542.229232863428</v>
      </c>
      <c r="F881" s="28">
        <f>VLOOKUP(FACT_INCLUDES[[#This Row],[Order ID]], ORDERS[], 3)</f>
        <v>41542.229232863428</v>
      </c>
      <c r="G881" s="4" t="str">
        <f>VLOOKUP(FACT_INCLUDES[[#This Row],[Order ID]], ORDERS[], 4)</f>
        <v>In-Store</v>
      </c>
      <c r="H881" s="4" t="str">
        <f>VLOOKUP(FACT_INCLUDES[[#This Row],[Order ID]], ORDERS[], 5)</f>
        <v>SEF5085@gmail.com</v>
      </c>
      <c r="I881" s="4">
        <f>VLOOKUP(FACT_INCLUDES[[#This Row],[Order ID]], ORDERS[], 6)</f>
        <v>13</v>
      </c>
      <c r="J881" s="54">
        <f>VLOOKUP(FACT_INCLUDES[[#This Row],[Order ID]], ORDERS[], 7)</f>
        <v>0</v>
      </c>
      <c r="K881" s="33">
        <v>0</v>
      </c>
      <c r="L881" s="4">
        <f>VLOOKUP(FACT_INCLUDES[[#This Row],[DW Version]], VERSIONS[], 2)</f>
        <v>58</v>
      </c>
      <c r="M881" s="4">
        <f>VLOOKUP(FACT_INCLUDES[[#This Row],[DW Version]], VERSIONS[], 3)</f>
        <v>10</v>
      </c>
      <c r="N881" s="4" t="str">
        <f>VLOOKUP(FACT_INCLUDES[[#This Row],[DW Version]], VERSIONS[], 4)</f>
        <v>white</v>
      </c>
      <c r="O881" s="51">
        <f>VLOOKUP(FACT_INCLUDES[[#This Row],[DW Version]], VERSIONS[], 5)</f>
        <v>382.84081365787659</v>
      </c>
      <c r="P881" s="4" t="str">
        <f>VLOOKUP(FACT_INCLUDES[[#This Row],[DW Version]], VERSIONS[], 6)</f>
        <v>Mercurial Superfly</v>
      </c>
      <c r="Q881" s="4" t="str">
        <f>VLOOKUP(FACT_INCLUDES[[#This Row],[DW Version]], VERSIONS[], 7)</f>
        <v>Shoe</v>
      </c>
      <c r="R881" s="51">
        <f>FACT_INCLUDES[[#This Row],[Version Price]]*FACT_INCLUDES[[#This Row],[Quantity]]</f>
        <v>765.68162731575319</v>
      </c>
      <c r="S881" s="51">
        <f>FACT_INCLUDES[[#This Row],[Amount]]*(1-FACT_INCLUDES[[#This Row],[Order Discount]])</f>
        <v>765.68162731575319</v>
      </c>
      <c r="T881" s="51">
        <f t="shared" si="13"/>
        <v>1254.0625342270932</v>
      </c>
      <c r="U881" s="57">
        <f>FACT_INCLUDES[[#This Row],[Income]]/FACT_INCLUDES[[#This Row],[Total Order Income]]</f>
        <v>0.61056096200789534</v>
      </c>
      <c r="V881" s="33">
        <f>IF(FACT_INCLUDES[[#This Row],[Order Gap]]&gt;10, 1, 0)/COUNTIFS(FACT_INCLUDES[Order ID], FACT_INCLUDES[[#This Row],[Order ID]])</f>
        <v>0</v>
      </c>
      <c r="W881" s="33">
        <f>IF(FACT_INCLUDES[[#This Row],[Order Type]]="Online", 1, 0)/COUNTIFS(FACT_INCLUDES[Order ID], FACT_INCLUDES[[#This Row],[Order ID]])</f>
        <v>0</v>
      </c>
      <c r="X881" s="52">
        <v>629.94712021933753</v>
      </c>
      <c r="Y881" s="52">
        <v>611.72537523295216</v>
      </c>
      <c r="Z881" s="64">
        <f>IF(FACT_INCLUDES[[#This Row],[Order Type]]="Online", 1, 0)*FACT_INCLUDES[[#This Row],[Income]]</f>
        <v>0</v>
      </c>
    </row>
    <row r="882" spans="1:26" x14ac:dyDescent="0.3">
      <c r="A882" s="4">
        <v>734</v>
      </c>
      <c r="B882" s="4">
        <v>369</v>
      </c>
      <c r="C882" s="4">
        <v>779</v>
      </c>
      <c r="D882" s="58">
        <v>3</v>
      </c>
      <c r="E882" s="28">
        <f>VLOOKUP(FACT_INCLUDES[[#This Row],[Order ID]], ORDERS[], 2)</f>
        <v>41542.229232863428</v>
      </c>
      <c r="F882" s="28">
        <f>VLOOKUP(FACT_INCLUDES[[#This Row],[Order ID]], ORDERS[], 3)</f>
        <v>41542.229232863428</v>
      </c>
      <c r="G882" s="4" t="str">
        <f>VLOOKUP(FACT_INCLUDES[[#This Row],[Order ID]], ORDERS[], 4)</f>
        <v>In-Store</v>
      </c>
      <c r="H882" s="4" t="str">
        <f>VLOOKUP(FACT_INCLUDES[[#This Row],[Order ID]], ORDERS[], 5)</f>
        <v>SEF5085@gmail.com</v>
      </c>
      <c r="I882" s="4">
        <f>VLOOKUP(FACT_INCLUDES[[#This Row],[Order ID]], ORDERS[], 6)</f>
        <v>13</v>
      </c>
      <c r="J882" s="54">
        <f>VLOOKUP(FACT_INCLUDES[[#This Row],[Order ID]], ORDERS[], 7)</f>
        <v>0</v>
      </c>
      <c r="K882" s="33">
        <v>0</v>
      </c>
      <c r="L882" s="4">
        <f>VLOOKUP(FACT_INCLUDES[[#This Row],[DW Version]], VERSIONS[], 2)</f>
        <v>80</v>
      </c>
      <c r="M882" s="4">
        <f>VLOOKUP(FACT_INCLUDES[[#This Row],[DW Version]], VERSIONS[], 3)</f>
        <v>3.5</v>
      </c>
      <c r="N882" s="4" t="str">
        <f>VLOOKUP(FACT_INCLUDES[[#This Row],[DW Version]], VERSIONS[], 4)</f>
        <v>purple lilac</v>
      </c>
      <c r="O882" s="51">
        <f>VLOOKUP(FACT_INCLUDES[[#This Row],[DW Version]], VERSIONS[], 5)</f>
        <v>74.771717837886627</v>
      </c>
      <c r="P882" s="4" t="str">
        <f>VLOOKUP(FACT_INCLUDES[[#This Row],[DW Version]], VERSIONS[], 6)</f>
        <v>Quest 3</v>
      </c>
      <c r="Q882" s="4" t="str">
        <f>VLOOKUP(FACT_INCLUDES[[#This Row],[DW Version]], VERSIONS[], 7)</f>
        <v>Shoe</v>
      </c>
      <c r="R882" s="51">
        <f>FACT_INCLUDES[[#This Row],[Version Price]]*FACT_INCLUDES[[#This Row],[Quantity]]</f>
        <v>224.31515351365988</v>
      </c>
      <c r="S882" s="51">
        <f>FACT_INCLUDES[[#This Row],[Amount]]*(1-FACT_INCLUDES[[#This Row],[Order Discount]])</f>
        <v>224.31515351365988</v>
      </c>
      <c r="T882" s="51">
        <f t="shared" si="13"/>
        <v>1254.0625342270932</v>
      </c>
      <c r="U882" s="57">
        <f>FACT_INCLUDES[[#This Row],[Income]]/FACT_INCLUDES[[#This Row],[Total Order Income]]</f>
        <v>0.17887078785262517</v>
      </c>
      <c r="V882" s="33">
        <f>IF(FACT_INCLUDES[[#This Row],[Order Gap]]&gt;10, 1, 0)/COUNTIFS(FACT_INCLUDES[Order ID], FACT_INCLUDES[[#This Row],[Order ID]])</f>
        <v>0</v>
      </c>
      <c r="W882" s="33">
        <f>IF(FACT_INCLUDES[[#This Row],[Order Type]]="Online", 1, 0)/COUNTIFS(FACT_INCLUDES[Order ID], FACT_INCLUDES[[#This Row],[Order ID]])</f>
        <v>0</v>
      </c>
      <c r="X882" s="52">
        <v>629.94712021933753</v>
      </c>
      <c r="Y882" s="52">
        <v>611.72537523295216</v>
      </c>
      <c r="Z882" s="64">
        <f>IF(FACT_INCLUDES[[#This Row],[Order Type]]="Online", 1, 0)*FACT_INCLUDES[[#This Row],[Income]]</f>
        <v>0</v>
      </c>
    </row>
    <row r="883" spans="1:26" x14ac:dyDescent="0.3">
      <c r="A883" s="4">
        <v>738</v>
      </c>
      <c r="B883" s="4">
        <v>372</v>
      </c>
      <c r="C883" s="4">
        <v>205</v>
      </c>
      <c r="D883" s="58">
        <v>4</v>
      </c>
      <c r="E883" s="28">
        <f>VLOOKUP(FACT_INCLUDES[[#This Row],[Order ID]], ORDERS[], 2)</f>
        <v>41602.957162193627</v>
      </c>
      <c r="F883" s="28">
        <f>VLOOKUP(FACT_INCLUDES[[#This Row],[Order ID]], ORDERS[], 3)</f>
        <v>41602.957162193627</v>
      </c>
      <c r="G883" s="4" t="str">
        <f>VLOOKUP(FACT_INCLUDES[[#This Row],[Order ID]], ORDERS[], 4)</f>
        <v>In-Store</v>
      </c>
      <c r="H883" s="4" t="str">
        <f>VLOOKUP(FACT_INCLUDES[[#This Row],[Order ID]], ORDERS[], 5)</f>
        <v>RRO7454@gmail.com</v>
      </c>
      <c r="I883" s="4">
        <f>VLOOKUP(FACT_INCLUDES[[#This Row],[Order ID]], ORDERS[], 6)</f>
        <v>26</v>
      </c>
      <c r="J883" s="54">
        <f>VLOOKUP(FACT_INCLUDES[[#This Row],[Order ID]], ORDERS[], 7)</f>
        <v>0</v>
      </c>
      <c r="K883" s="33">
        <v>0</v>
      </c>
      <c r="L883" s="4">
        <f>VLOOKUP(FACT_INCLUDES[[#This Row],[DW Version]], VERSIONS[], 2)</f>
        <v>20</v>
      </c>
      <c r="M883" s="4">
        <f>VLOOKUP(FACT_INCLUDES[[#This Row],[DW Version]], VERSIONS[], 3)</f>
        <v>10</v>
      </c>
      <c r="N883" s="4" t="str">
        <f>VLOOKUP(FACT_INCLUDES[[#This Row],[DW Version]], VERSIONS[], 4)</f>
        <v>white</v>
      </c>
      <c r="O883" s="51">
        <f>VLOOKUP(FACT_INCLUDES[[#This Row],[DW Version]], VERSIONS[], 5)</f>
        <v>91.672936859496417</v>
      </c>
      <c r="P883" s="4" t="str">
        <f>VLOOKUP(FACT_INCLUDES[[#This Row],[DW Version]], VERSIONS[], 6)</f>
        <v>Joyride</v>
      </c>
      <c r="Q883" s="4" t="str">
        <f>VLOOKUP(FACT_INCLUDES[[#This Row],[DW Version]], VERSIONS[], 7)</f>
        <v>Shoe</v>
      </c>
      <c r="R883" s="51">
        <f>FACT_INCLUDES[[#This Row],[Version Price]]*FACT_INCLUDES[[#This Row],[Quantity]]</f>
        <v>366.69174743798567</v>
      </c>
      <c r="S883" s="51">
        <f>FACT_INCLUDES[[#This Row],[Amount]]*(1-FACT_INCLUDES[[#This Row],[Order Discount]])</f>
        <v>366.69174743798567</v>
      </c>
      <c r="T883" s="51">
        <f t="shared" si="13"/>
        <v>1057.1106504614831</v>
      </c>
      <c r="U883" s="57">
        <f>FACT_INCLUDES[[#This Row],[Income]]/FACT_INCLUDES[[#This Row],[Total Order Income]]</f>
        <v>0.3468811399051801</v>
      </c>
      <c r="V883" s="33">
        <f>IF(FACT_INCLUDES[[#This Row],[Order Gap]]&gt;10, 1, 0)/COUNTIFS(FACT_INCLUDES[Order ID], FACT_INCLUDES[[#This Row],[Order ID]])</f>
        <v>0</v>
      </c>
      <c r="W883" s="33">
        <f>IF(FACT_INCLUDES[[#This Row],[Order Type]]="Online", 1, 0)/COUNTIFS(FACT_INCLUDES[Order ID], FACT_INCLUDES[[#This Row],[Order ID]])</f>
        <v>0</v>
      </c>
      <c r="X883" s="52">
        <v>629.94712021933753</v>
      </c>
      <c r="Y883" s="52">
        <v>611.72537523295216</v>
      </c>
      <c r="Z883" s="64">
        <f>IF(FACT_INCLUDES[[#This Row],[Order Type]]="Online", 1, 0)*FACT_INCLUDES[[#This Row],[Income]]</f>
        <v>0</v>
      </c>
    </row>
    <row r="884" spans="1:26" x14ac:dyDescent="0.3">
      <c r="A884" s="4">
        <v>739</v>
      </c>
      <c r="B884" s="4">
        <v>372</v>
      </c>
      <c r="C884" s="4">
        <v>489</v>
      </c>
      <c r="D884" s="58">
        <v>3</v>
      </c>
      <c r="E884" s="28">
        <f>VLOOKUP(FACT_INCLUDES[[#This Row],[Order ID]], ORDERS[], 2)</f>
        <v>41602.957162193627</v>
      </c>
      <c r="F884" s="28">
        <f>VLOOKUP(FACT_INCLUDES[[#This Row],[Order ID]], ORDERS[], 3)</f>
        <v>41602.957162193627</v>
      </c>
      <c r="G884" s="4" t="str">
        <f>VLOOKUP(FACT_INCLUDES[[#This Row],[Order ID]], ORDERS[], 4)</f>
        <v>In-Store</v>
      </c>
      <c r="H884" s="4" t="str">
        <f>VLOOKUP(FACT_INCLUDES[[#This Row],[Order ID]], ORDERS[], 5)</f>
        <v>RRO7454@gmail.com</v>
      </c>
      <c r="I884" s="4">
        <f>VLOOKUP(FACT_INCLUDES[[#This Row],[Order ID]], ORDERS[], 6)</f>
        <v>26</v>
      </c>
      <c r="J884" s="54">
        <f>VLOOKUP(FACT_INCLUDES[[#This Row],[Order ID]], ORDERS[], 7)</f>
        <v>0</v>
      </c>
      <c r="K884" s="33">
        <v>0</v>
      </c>
      <c r="L884" s="4">
        <f>VLOOKUP(FACT_INCLUDES[[#This Row],[DW Version]], VERSIONS[], 2)</f>
        <v>51</v>
      </c>
      <c r="M884" s="4">
        <f>VLOOKUP(FACT_INCLUDES[[#This Row],[DW Version]], VERSIONS[], 3)</f>
        <v>10.5</v>
      </c>
      <c r="N884" s="4" t="str">
        <f>VLOOKUP(FACT_INCLUDES[[#This Row],[DW Version]], VERSIONS[], 4)</f>
        <v>white</v>
      </c>
      <c r="O884" s="51">
        <f>VLOOKUP(FACT_INCLUDES[[#This Row],[DW Version]], VERSIONS[], 5)</f>
        <v>230.13963434116584</v>
      </c>
      <c r="P884" s="4" t="str">
        <f>VLOOKUP(FACT_INCLUDES[[#This Row],[DW Version]], VERSIONS[], 6)</f>
        <v>Therma Sphere Hoodie</v>
      </c>
      <c r="Q884" s="4" t="str">
        <f>VLOOKUP(FACT_INCLUDES[[#This Row],[DW Version]], VERSIONS[], 7)</f>
        <v>Apparel</v>
      </c>
      <c r="R884" s="51">
        <f>FACT_INCLUDES[[#This Row],[Version Price]]*FACT_INCLUDES[[#This Row],[Quantity]]</f>
        <v>690.41890302349748</v>
      </c>
      <c r="S884" s="51">
        <f>FACT_INCLUDES[[#This Row],[Amount]]*(1-FACT_INCLUDES[[#This Row],[Order Discount]])</f>
        <v>690.41890302349748</v>
      </c>
      <c r="T884" s="51">
        <f t="shared" si="13"/>
        <v>1057.1106504614831</v>
      </c>
      <c r="U884" s="57">
        <f>FACT_INCLUDES[[#This Row],[Income]]/FACT_INCLUDES[[#This Row],[Total Order Income]]</f>
        <v>0.6531188600948199</v>
      </c>
      <c r="V884" s="33">
        <f>IF(FACT_INCLUDES[[#This Row],[Order Gap]]&gt;10, 1, 0)/COUNTIFS(FACT_INCLUDES[Order ID], FACT_INCLUDES[[#This Row],[Order ID]])</f>
        <v>0</v>
      </c>
      <c r="W884" s="33">
        <f>IF(FACT_INCLUDES[[#This Row],[Order Type]]="Online", 1, 0)/COUNTIFS(FACT_INCLUDES[Order ID], FACT_INCLUDES[[#This Row],[Order ID]])</f>
        <v>0</v>
      </c>
      <c r="X884" s="52">
        <v>629.94712021933753</v>
      </c>
      <c r="Y884" s="52">
        <v>611.72537523295216</v>
      </c>
      <c r="Z884" s="64">
        <f>IF(FACT_INCLUDES[[#This Row],[Order Type]]="Online", 1, 0)*FACT_INCLUDES[[#This Row],[Income]]</f>
        <v>0</v>
      </c>
    </row>
    <row r="885" spans="1:26" x14ac:dyDescent="0.3">
      <c r="A885" s="4">
        <v>794</v>
      </c>
      <c r="B885" s="4">
        <v>401</v>
      </c>
      <c r="C885" s="4">
        <v>129</v>
      </c>
      <c r="D885" s="58">
        <v>3</v>
      </c>
      <c r="E885" s="28">
        <f>VLOOKUP(FACT_INCLUDES[[#This Row],[Order ID]], ORDERS[], 2)</f>
        <v>41422.870971872166</v>
      </c>
      <c r="F885" s="28">
        <f>VLOOKUP(FACT_INCLUDES[[#This Row],[Order ID]], ORDERS[], 3)</f>
        <v>41422.870971872166</v>
      </c>
      <c r="G885" s="4" t="str">
        <f>VLOOKUP(FACT_INCLUDES[[#This Row],[Order ID]], ORDERS[], 4)</f>
        <v>In-Store</v>
      </c>
      <c r="H885" s="4" t="str">
        <f>VLOOKUP(FACT_INCLUDES[[#This Row],[Order ID]], ORDERS[], 5)</f>
        <v>JEZ2754@gmail.com</v>
      </c>
      <c r="I885" s="4">
        <f>VLOOKUP(FACT_INCLUDES[[#This Row],[Order ID]], ORDERS[], 6)</f>
        <v>20</v>
      </c>
      <c r="J885" s="54">
        <f>VLOOKUP(FACT_INCLUDES[[#This Row],[Order ID]], ORDERS[], 7)</f>
        <v>0</v>
      </c>
      <c r="K885" s="33">
        <v>0</v>
      </c>
      <c r="L885" s="4">
        <f>VLOOKUP(FACT_INCLUDES[[#This Row],[DW Version]], VERSIONS[], 2)</f>
        <v>13</v>
      </c>
      <c r="M885" s="4">
        <f>VLOOKUP(FACT_INCLUDES[[#This Row],[DW Version]], VERSIONS[], 3)</f>
        <v>12</v>
      </c>
      <c r="N885" s="4" t="str">
        <f>VLOOKUP(FACT_INCLUDES[[#This Row],[DW Version]], VERSIONS[], 4)</f>
        <v>white</v>
      </c>
      <c r="O885" s="51">
        <f>VLOOKUP(FACT_INCLUDES[[#This Row],[DW Version]], VERSIONS[], 5)</f>
        <v>67.380888688745841</v>
      </c>
      <c r="P885" s="4" t="str">
        <f>VLOOKUP(FACT_INCLUDES[[#This Row],[DW Version]], VERSIONS[], 6)</f>
        <v>Therma Pants</v>
      </c>
      <c r="Q885" s="4" t="str">
        <f>VLOOKUP(FACT_INCLUDES[[#This Row],[DW Version]], VERSIONS[], 7)</f>
        <v>Apparel</v>
      </c>
      <c r="R885" s="51">
        <f>FACT_INCLUDES[[#This Row],[Version Price]]*FACT_INCLUDES[[#This Row],[Quantity]]</f>
        <v>202.14266606623752</v>
      </c>
      <c r="S885" s="51">
        <f>FACT_INCLUDES[[#This Row],[Amount]]*(1-FACT_INCLUDES[[#This Row],[Order Discount]])</f>
        <v>202.14266606623752</v>
      </c>
      <c r="T885" s="51">
        <f t="shared" si="13"/>
        <v>202.14266606623752</v>
      </c>
      <c r="U885" s="57">
        <f>FACT_INCLUDES[[#This Row],[Income]]/FACT_INCLUDES[[#This Row],[Total Order Income]]</f>
        <v>1</v>
      </c>
      <c r="V885" s="33">
        <f>IF(FACT_INCLUDES[[#This Row],[Order Gap]]&gt;10, 1, 0)/COUNTIFS(FACT_INCLUDES[Order ID], FACT_INCLUDES[[#This Row],[Order ID]])</f>
        <v>0</v>
      </c>
      <c r="W885" s="33">
        <f>IF(FACT_INCLUDES[[#This Row],[Order Type]]="Online", 1, 0)/COUNTIFS(FACT_INCLUDES[Order ID], FACT_INCLUDES[[#This Row],[Order ID]])</f>
        <v>0</v>
      </c>
      <c r="X885" s="52">
        <v>629.94712021933753</v>
      </c>
      <c r="Y885" s="52">
        <v>611.72537523295216</v>
      </c>
      <c r="Z885" s="64">
        <f>IF(FACT_INCLUDES[[#This Row],[Order Type]]="Online", 1, 0)*FACT_INCLUDES[[#This Row],[Income]]</f>
        <v>0</v>
      </c>
    </row>
    <row r="886" spans="1:26" x14ac:dyDescent="0.3">
      <c r="A886" s="4">
        <v>804</v>
      </c>
      <c r="B886" s="4">
        <v>406</v>
      </c>
      <c r="C886" s="4">
        <v>515</v>
      </c>
      <c r="D886" s="58">
        <v>2</v>
      </c>
      <c r="E886" s="28">
        <f>VLOOKUP(FACT_INCLUDES[[#This Row],[Order ID]], ORDERS[], 2)</f>
        <v>41414.002719227785</v>
      </c>
      <c r="F886" s="28">
        <f>VLOOKUP(FACT_INCLUDES[[#This Row],[Order ID]], ORDERS[], 3)</f>
        <v>41414.002719227785</v>
      </c>
      <c r="G886" s="4" t="str">
        <f>VLOOKUP(FACT_INCLUDES[[#This Row],[Order ID]], ORDERS[], 4)</f>
        <v>In-Store</v>
      </c>
      <c r="H886" s="4" t="str">
        <f>VLOOKUP(FACT_INCLUDES[[#This Row],[Order ID]], ORDERS[], 5)</f>
        <v>TMS6860@gmail.com</v>
      </c>
      <c r="I886" s="4">
        <f>VLOOKUP(FACT_INCLUDES[[#This Row],[Order ID]], ORDERS[], 6)</f>
        <v>15</v>
      </c>
      <c r="J886" s="54">
        <f>VLOOKUP(FACT_INCLUDES[[#This Row],[Order ID]], ORDERS[], 7)</f>
        <v>0</v>
      </c>
      <c r="K886" s="33">
        <v>0</v>
      </c>
      <c r="L886" s="4">
        <f>VLOOKUP(FACT_INCLUDES[[#This Row],[DW Version]], VERSIONS[], 2)</f>
        <v>54</v>
      </c>
      <c r="M886" s="4">
        <f>VLOOKUP(FACT_INCLUDES[[#This Row],[DW Version]], VERSIONS[], 3)</f>
        <v>3.5</v>
      </c>
      <c r="N886" s="4" t="str">
        <f>VLOOKUP(FACT_INCLUDES[[#This Row],[DW Version]], VERSIONS[], 4)</f>
        <v>white</v>
      </c>
      <c r="O886" s="51">
        <f>VLOOKUP(FACT_INCLUDES[[#This Row],[DW Version]], VERSIONS[], 5)</f>
        <v>128.52776431713534</v>
      </c>
      <c r="P886" s="4" t="str">
        <f>VLOOKUP(FACT_INCLUDES[[#This Row],[DW Version]], VERSIONS[], 6)</f>
        <v>Legend React</v>
      </c>
      <c r="Q886" s="4" t="str">
        <f>VLOOKUP(FACT_INCLUDES[[#This Row],[DW Version]], VERSIONS[], 7)</f>
        <v>Shoe</v>
      </c>
      <c r="R886" s="51">
        <f>FACT_INCLUDES[[#This Row],[Version Price]]*FACT_INCLUDES[[#This Row],[Quantity]]</f>
        <v>257.05552863427067</v>
      </c>
      <c r="S886" s="51">
        <f>FACT_INCLUDES[[#This Row],[Amount]]*(1-FACT_INCLUDES[[#This Row],[Order Discount]])</f>
        <v>257.05552863427067</v>
      </c>
      <c r="T886" s="51">
        <f t="shared" si="13"/>
        <v>382.46528044253711</v>
      </c>
      <c r="U886" s="57">
        <f>FACT_INCLUDES[[#This Row],[Income]]/FACT_INCLUDES[[#This Row],[Total Order Income]]</f>
        <v>0.67210160445633327</v>
      </c>
      <c r="V886" s="33">
        <f>IF(FACT_INCLUDES[[#This Row],[Order Gap]]&gt;10, 1, 0)/COUNTIFS(FACT_INCLUDES[Order ID], FACT_INCLUDES[[#This Row],[Order ID]])</f>
        <v>0</v>
      </c>
      <c r="W886" s="33">
        <f>IF(FACT_INCLUDES[[#This Row],[Order Type]]="Online", 1, 0)/COUNTIFS(FACT_INCLUDES[Order ID], FACT_INCLUDES[[#This Row],[Order ID]])</f>
        <v>0</v>
      </c>
      <c r="X886" s="52">
        <v>629.94712021933753</v>
      </c>
      <c r="Y886" s="52">
        <v>611.72537523295216</v>
      </c>
      <c r="Z886" s="64">
        <f>IF(FACT_INCLUDES[[#This Row],[Order Type]]="Online", 1, 0)*FACT_INCLUDES[[#This Row],[Income]]</f>
        <v>0</v>
      </c>
    </row>
    <row r="887" spans="1:26" x14ac:dyDescent="0.3">
      <c r="A887" s="4">
        <v>805</v>
      </c>
      <c r="B887" s="4">
        <v>406</v>
      </c>
      <c r="C887" s="4">
        <v>609</v>
      </c>
      <c r="D887" s="58">
        <v>3</v>
      </c>
      <c r="E887" s="28">
        <f>VLOOKUP(FACT_INCLUDES[[#This Row],[Order ID]], ORDERS[], 2)</f>
        <v>41414.002719227785</v>
      </c>
      <c r="F887" s="28">
        <f>VLOOKUP(FACT_INCLUDES[[#This Row],[Order ID]], ORDERS[], 3)</f>
        <v>41414.002719227785</v>
      </c>
      <c r="G887" s="4" t="str">
        <f>VLOOKUP(FACT_INCLUDES[[#This Row],[Order ID]], ORDERS[], 4)</f>
        <v>In-Store</v>
      </c>
      <c r="H887" s="4" t="str">
        <f>VLOOKUP(FACT_INCLUDES[[#This Row],[Order ID]], ORDERS[], 5)</f>
        <v>TMS6860@gmail.com</v>
      </c>
      <c r="I887" s="4">
        <f>VLOOKUP(FACT_INCLUDES[[#This Row],[Order ID]], ORDERS[], 6)</f>
        <v>15</v>
      </c>
      <c r="J887" s="54">
        <f>VLOOKUP(FACT_INCLUDES[[#This Row],[Order ID]], ORDERS[], 7)</f>
        <v>0</v>
      </c>
      <c r="K887" s="33">
        <v>0</v>
      </c>
      <c r="L887" s="4">
        <f>VLOOKUP(FACT_INCLUDES[[#This Row],[DW Version]], VERSIONS[], 2)</f>
        <v>62</v>
      </c>
      <c r="M887" s="4">
        <f>VLOOKUP(FACT_INCLUDES[[#This Row],[DW Version]], VERSIONS[], 3)</f>
        <v>7.5</v>
      </c>
      <c r="N887" s="4" t="str">
        <f>VLOOKUP(FACT_INCLUDES[[#This Row],[DW Version]], VERSIONS[], 4)</f>
        <v>black</v>
      </c>
      <c r="O887" s="51">
        <f>VLOOKUP(FACT_INCLUDES[[#This Row],[DW Version]], VERSIONS[], 5)</f>
        <v>41.803250602755476</v>
      </c>
      <c r="P887" s="4" t="str">
        <f>VLOOKUP(FACT_INCLUDES[[#This Row],[DW Version]], VERSIONS[], 6)</f>
        <v>Tiempo Legend</v>
      </c>
      <c r="Q887" s="4" t="str">
        <f>VLOOKUP(FACT_INCLUDES[[#This Row],[DW Version]], VERSIONS[], 7)</f>
        <v>Shoe</v>
      </c>
      <c r="R887" s="51">
        <f>FACT_INCLUDES[[#This Row],[Version Price]]*FACT_INCLUDES[[#This Row],[Quantity]]</f>
        <v>125.40975180826644</v>
      </c>
      <c r="S887" s="51">
        <f>FACT_INCLUDES[[#This Row],[Amount]]*(1-FACT_INCLUDES[[#This Row],[Order Discount]])</f>
        <v>125.40975180826644</v>
      </c>
      <c r="T887" s="51">
        <f t="shared" si="13"/>
        <v>382.46528044253711</v>
      </c>
      <c r="U887" s="57">
        <f>FACT_INCLUDES[[#This Row],[Income]]/FACT_INCLUDES[[#This Row],[Total Order Income]]</f>
        <v>0.32789839554366668</v>
      </c>
      <c r="V887" s="33">
        <f>IF(FACT_INCLUDES[[#This Row],[Order Gap]]&gt;10, 1, 0)/COUNTIFS(FACT_INCLUDES[Order ID], FACT_INCLUDES[[#This Row],[Order ID]])</f>
        <v>0</v>
      </c>
      <c r="W887" s="33">
        <f>IF(FACT_INCLUDES[[#This Row],[Order Type]]="Online", 1, 0)/COUNTIFS(FACT_INCLUDES[Order ID], FACT_INCLUDES[[#This Row],[Order ID]])</f>
        <v>0</v>
      </c>
      <c r="X887" s="52">
        <v>629.94712021933753</v>
      </c>
      <c r="Y887" s="52">
        <v>611.72537523295216</v>
      </c>
      <c r="Z887" s="64">
        <f>IF(FACT_INCLUDES[[#This Row],[Order Type]]="Online", 1, 0)*FACT_INCLUDES[[#This Row],[Income]]</f>
        <v>0</v>
      </c>
    </row>
    <row r="888" spans="1:26" x14ac:dyDescent="0.3">
      <c r="A888" s="4">
        <v>816</v>
      </c>
      <c r="B888" s="4">
        <v>413</v>
      </c>
      <c r="C888" s="4">
        <v>573</v>
      </c>
      <c r="D888" s="58">
        <v>3</v>
      </c>
      <c r="E888" s="28">
        <f>VLOOKUP(FACT_INCLUDES[[#This Row],[Order ID]], ORDERS[], 2)</f>
        <v>41617.197748157676</v>
      </c>
      <c r="F888" s="28">
        <f>VLOOKUP(FACT_INCLUDES[[#This Row],[Order ID]], ORDERS[], 3)</f>
        <v>41617.197748157676</v>
      </c>
      <c r="G888" s="4" t="str">
        <f>VLOOKUP(FACT_INCLUDES[[#This Row],[Order ID]], ORDERS[], 4)</f>
        <v>In-Store</v>
      </c>
      <c r="H888" s="4" t="str">
        <f>VLOOKUP(FACT_INCLUDES[[#This Row],[Order ID]], ORDERS[], 5)</f>
        <v>RRO7454@gmail.com</v>
      </c>
      <c r="I888" s="4">
        <f>VLOOKUP(FACT_INCLUDES[[#This Row],[Order ID]], ORDERS[], 6)</f>
        <v>41</v>
      </c>
      <c r="J888" s="54">
        <f>VLOOKUP(FACT_INCLUDES[[#This Row],[Order ID]], ORDERS[], 7)</f>
        <v>0</v>
      </c>
      <c r="K888" s="33">
        <v>0</v>
      </c>
      <c r="L888" s="4">
        <f>VLOOKUP(FACT_INCLUDES[[#This Row],[DW Version]], VERSIONS[], 2)</f>
        <v>59</v>
      </c>
      <c r="M888" s="4">
        <f>VLOOKUP(FACT_INCLUDES[[#This Row],[DW Version]], VERSIONS[], 3)</f>
        <v>6</v>
      </c>
      <c r="N888" s="4" t="str">
        <f>VLOOKUP(FACT_INCLUDES[[#This Row],[DW Version]], VERSIONS[], 4)</f>
        <v>white</v>
      </c>
      <c r="O888" s="51">
        <f>VLOOKUP(FACT_INCLUDES[[#This Row],[DW Version]], VERSIONS[], 5)</f>
        <v>290.22402842030084</v>
      </c>
      <c r="P888" s="4" t="str">
        <f>VLOOKUP(FACT_INCLUDES[[#This Row],[DW Version]], VERSIONS[], 6)</f>
        <v>Hypervenom Phantom</v>
      </c>
      <c r="Q888" s="4" t="str">
        <f>VLOOKUP(FACT_INCLUDES[[#This Row],[DW Version]], VERSIONS[], 7)</f>
        <v>Shoe</v>
      </c>
      <c r="R888" s="51">
        <f>FACT_INCLUDES[[#This Row],[Version Price]]*FACT_INCLUDES[[#This Row],[Quantity]]</f>
        <v>870.67208526090258</v>
      </c>
      <c r="S888" s="51">
        <f>FACT_INCLUDES[[#This Row],[Amount]]*(1-FACT_INCLUDES[[#This Row],[Order Discount]])</f>
        <v>870.67208526090258</v>
      </c>
      <c r="T888" s="51">
        <f t="shared" si="13"/>
        <v>2282.5366877422889</v>
      </c>
      <c r="U888" s="57">
        <f>FACT_INCLUDES[[#This Row],[Income]]/FACT_INCLUDES[[#This Row],[Total Order Income]]</f>
        <v>0.38144932781873703</v>
      </c>
      <c r="V888" s="33">
        <f>IF(FACT_INCLUDES[[#This Row],[Order Gap]]&gt;10, 1, 0)/COUNTIFS(FACT_INCLUDES[Order ID], FACT_INCLUDES[[#This Row],[Order ID]])</f>
        <v>0</v>
      </c>
      <c r="W888" s="33">
        <f>IF(FACT_INCLUDES[[#This Row],[Order Type]]="Online", 1, 0)/COUNTIFS(FACT_INCLUDES[Order ID], FACT_INCLUDES[[#This Row],[Order ID]])</f>
        <v>0</v>
      </c>
      <c r="X888" s="52">
        <v>629.94712021933753</v>
      </c>
      <c r="Y888" s="52">
        <v>611.72537523295216</v>
      </c>
      <c r="Z888" s="64">
        <f>IF(FACT_INCLUDES[[#This Row],[Order Type]]="Online", 1, 0)*FACT_INCLUDES[[#This Row],[Income]]</f>
        <v>0</v>
      </c>
    </row>
    <row r="889" spans="1:26" x14ac:dyDescent="0.3">
      <c r="A889" s="4">
        <v>817</v>
      </c>
      <c r="B889" s="4">
        <v>413</v>
      </c>
      <c r="C889" s="4">
        <v>748</v>
      </c>
      <c r="D889" s="58">
        <v>4</v>
      </c>
      <c r="E889" s="28">
        <f>VLOOKUP(FACT_INCLUDES[[#This Row],[Order ID]], ORDERS[], 2)</f>
        <v>41617.197748157676</v>
      </c>
      <c r="F889" s="28">
        <f>VLOOKUP(FACT_INCLUDES[[#This Row],[Order ID]], ORDERS[], 3)</f>
        <v>41617.197748157676</v>
      </c>
      <c r="G889" s="4" t="str">
        <f>VLOOKUP(FACT_INCLUDES[[#This Row],[Order ID]], ORDERS[], 4)</f>
        <v>In-Store</v>
      </c>
      <c r="H889" s="4" t="str">
        <f>VLOOKUP(FACT_INCLUDES[[#This Row],[Order ID]], ORDERS[], 5)</f>
        <v>RRO7454@gmail.com</v>
      </c>
      <c r="I889" s="4">
        <f>VLOOKUP(FACT_INCLUDES[[#This Row],[Order ID]], ORDERS[], 6)</f>
        <v>41</v>
      </c>
      <c r="J889" s="54">
        <f>VLOOKUP(FACT_INCLUDES[[#This Row],[Order ID]], ORDERS[], 7)</f>
        <v>0</v>
      </c>
      <c r="K889" s="33">
        <v>0</v>
      </c>
      <c r="L889" s="4">
        <f>VLOOKUP(FACT_INCLUDES[[#This Row],[DW Version]], VERSIONS[], 2)</f>
        <v>77</v>
      </c>
      <c r="M889" s="4">
        <f>VLOOKUP(FACT_INCLUDES[[#This Row],[DW Version]], VERSIONS[], 3)</f>
        <v>7</v>
      </c>
      <c r="N889" s="4" t="str">
        <f>VLOOKUP(FACT_INCLUDES[[#This Row],[DW Version]], VERSIONS[], 4)</f>
        <v>silver</v>
      </c>
      <c r="O889" s="51">
        <f>VLOOKUP(FACT_INCLUDES[[#This Row],[DW Version]], VERSIONS[], 5)</f>
        <v>352.96615062034658</v>
      </c>
      <c r="P889" s="4" t="str">
        <f>VLOOKUP(FACT_INCLUDES[[#This Row],[DW Version]], VERSIONS[], 6)</f>
        <v>Nike Court Legacy</v>
      </c>
      <c r="Q889" s="4" t="str">
        <f>VLOOKUP(FACT_INCLUDES[[#This Row],[DW Version]], VERSIONS[], 7)</f>
        <v>Shoe</v>
      </c>
      <c r="R889" s="51">
        <f>FACT_INCLUDES[[#This Row],[Version Price]]*FACT_INCLUDES[[#This Row],[Quantity]]</f>
        <v>1411.8646024813863</v>
      </c>
      <c r="S889" s="51">
        <f>FACT_INCLUDES[[#This Row],[Amount]]*(1-FACT_INCLUDES[[#This Row],[Order Discount]])</f>
        <v>1411.8646024813863</v>
      </c>
      <c r="T889" s="51">
        <f t="shared" si="13"/>
        <v>2282.5366877422889</v>
      </c>
      <c r="U889" s="57">
        <f>FACT_INCLUDES[[#This Row],[Income]]/FACT_INCLUDES[[#This Row],[Total Order Income]]</f>
        <v>0.61855067218126292</v>
      </c>
      <c r="V889" s="33">
        <f>IF(FACT_INCLUDES[[#This Row],[Order Gap]]&gt;10, 1, 0)/COUNTIFS(FACT_INCLUDES[Order ID], FACT_INCLUDES[[#This Row],[Order ID]])</f>
        <v>0</v>
      </c>
      <c r="W889" s="33">
        <f>IF(FACT_INCLUDES[[#This Row],[Order Type]]="Online", 1, 0)/COUNTIFS(FACT_INCLUDES[Order ID], FACT_INCLUDES[[#This Row],[Order ID]])</f>
        <v>0</v>
      </c>
      <c r="X889" s="52">
        <v>629.94712021933753</v>
      </c>
      <c r="Y889" s="52">
        <v>611.72537523295216</v>
      </c>
      <c r="Z889" s="64">
        <f>IF(FACT_INCLUDES[[#This Row],[Order Type]]="Online", 1, 0)*FACT_INCLUDES[[#This Row],[Income]]</f>
        <v>0</v>
      </c>
    </row>
    <row r="890" spans="1:26" x14ac:dyDescent="0.3">
      <c r="A890" s="4">
        <v>851</v>
      </c>
      <c r="B890" s="4">
        <v>431</v>
      </c>
      <c r="C890" s="4">
        <v>161</v>
      </c>
      <c r="D890" s="58">
        <v>3</v>
      </c>
      <c r="E890" s="28">
        <f>VLOOKUP(FACT_INCLUDES[[#This Row],[Order ID]], ORDERS[], 2)</f>
        <v>41501.67751592039</v>
      </c>
      <c r="F890" s="28">
        <f>VLOOKUP(FACT_INCLUDES[[#This Row],[Order ID]], ORDERS[], 3)</f>
        <v>41501.67751592039</v>
      </c>
      <c r="G890" s="4" t="str">
        <f>VLOOKUP(FACT_INCLUDES[[#This Row],[Order ID]], ORDERS[], 4)</f>
        <v>In-Store</v>
      </c>
      <c r="H890" s="4" t="str">
        <f>VLOOKUP(FACT_INCLUDES[[#This Row],[Order ID]], ORDERS[], 5)</f>
        <v>DPQ7685@gmail.com</v>
      </c>
      <c r="I890" s="4">
        <f>VLOOKUP(FACT_INCLUDES[[#This Row],[Order ID]], ORDERS[], 6)</f>
        <v>16</v>
      </c>
      <c r="J890" s="54">
        <f>VLOOKUP(FACT_INCLUDES[[#This Row],[Order ID]], ORDERS[], 7)</f>
        <v>0</v>
      </c>
      <c r="K890" s="33">
        <v>0</v>
      </c>
      <c r="L890" s="4">
        <f>VLOOKUP(FACT_INCLUDES[[#This Row],[DW Version]], VERSIONS[], 2)</f>
        <v>16</v>
      </c>
      <c r="M890" s="4">
        <f>VLOOKUP(FACT_INCLUDES[[#This Row],[DW Version]], VERSIONS[], 3)</f>
        <v>3</v>
      </c>
      <c r="N890" s="4" t="str">
        <f>VLOOKUP(FACT_INCLUDES[[#This Row],[DW Version]], VERSIONS[], 4)</f>
        <v>red</v>
      </c>
      <c r="O890" s="51">
        <f>VLOOKUP(FACT_INCLUDES[[#This Row],[DW Version]], VERSIONS[], 5)</f>
        <v>298.92052957277616</v>
      </c>
      <c r="P890" s="4" t="str">
        <f>VLOOKUP(FACT_INCLUDES[[#This Row],[DW Version]], VERSIONS[], 6)</f>
        <v>Flyknit</v>
      </c>
      <c r="Q890" s="4" t="str">
        <f>VLOOKUP(FACT_INCLUDES[[#This Row],[DW Version]], VERSIONS[], 7)</f>
        <v>Shoe</v>
      </c>
      <c r="R890" s="51">
        <f>FACT_INCLUDES[[#This Row],[Version Price]]*FACT_INCLUDES[[#This Row],[Quantity]]</f>
        <v>896.76158871832854</v>
      </c>
      <c r="S890" s="51">
        <f>FACT_INCLUDES[[#This Row],[Amount]]*(1-FACT_INCLUDES[[#This Row],[Order Discount]])</f>
        <v>896.76158871832854</v>
      </c>
      <c r="T890" s="51">
        <f t="shared" si="13"/>
        <v>896.76158871832854</v>
      </c>
      <c r="U890" s="57">
        <f>FACT_INCLUDES[[#This Row],[Income]]/FACT_INCLUDES[[#This Row],[Total Order Income]]</f>
        <v>1</v>
      </c>
      <c r="V890" s="33">
        <f>IF(FACT_INCLUDES[[#This Row],[Order Gap]]&gt;10, 1, 0)/COUNTIFS(FACT_INCLUDES[Order ID], FACT_INCLUDES[[#This Row],[Order ID]])</f>
        <v>0</v>
      </c>
      <c r="W890" s="33">
        <f>IF(FACT_INCLUDES[[#This Row],[Order Type]]="Online", 1, 0)/COUNTIFS(FACT_INCLUDES[Order ID], FACT_INCLUDES[[#This Row],[Order ID]])</f>
        <v>0</v>
      </c>
      <c r="X890" s="52">
        <v>629.94712021933753</v>
      </c>
      <c r="Y890" s="52">
        <v>611.72537523295216</v>
      </c>
      <c r="Z890" s="64">
        <f>IF(FACT_INCLUDES[[#This Row],[Order Type]]="Online", 1, 0)*FACT_INCLUDES[[#This Row],[Income]]</f>
        <v>0</v>
      </c>
    </row>
    <row r="891" spans="1:26" x14ac:dyDescent="0.3">
      <c r="A891" s="4">
        <v>880</v>
      </c>
      <c r="B891" s="4">
        <v>447</v>
      </c>
      <c r="C891" s="4">
        <v>104</v>
      </c>
      <c r="D891" s="58">
        <v>1</v>
      </c>
      <c r="E891" s="28">
        <f>VLOOKUP(FACT_INCLUDES[[#This Row],[Order ID]], ORDERS[], 2)</f>
        <v>41624.232412268197</v>
      </c>
      <c r="F891" s="28">
        <f>VLOOKUP(FACT_INCLUDES[[#This Row],[Order ID]], ORDERS[], 3)</f>
        <v>41638.232412268197</v>
      </c>
      <c r="G891" s="4" t="str">
        <f>VLOOKUP(FACT_INCLUDES[[#This Row],[Order ID]], ORDERS[], 4)</f>
        <v>Online</v>
      </c>
      <c r="H891" s="4" t="str">
        <f>VLOOKUP(FACT_INCLUDES[[#This Row],[Order ID]], ORDERS[], 5)</f>
        <v>GYX9459@gmail.com</v>
      </c>
      <c r="I891" s="4">
        <f>VLOOKUP(FACT_INCLUDES[[#This Row],[Order ID]], ORDERS[], 6)</f>
        <v>0</v>
      </c>
      <c r="J891" s="54">
        <f>VLOOKUP(FACT_INCLUDES[[#This Row],[Order ID]], ORDERS[], 7)</f>
        <v>0</v>
      </c>
      <c r="K891" s="33">
        <v>14</v>
      </c>
      <c r="L891" s="4">
        <f>VLOOKUP(FACT_INCLUDES[[#This Row],[DW Version]], VERSIONS[], 2)</f>
        <v>10</v>
      </c>
      <c r="M891" s="4">
        <f>VLOOKUP(FACT_INCLUDES[[#This Row],[DW Version]], VERSIONS[], 3)</f>
        <v>8.5</v>
      </c>
      <c r="N891" s="4" t="str">
        <f>VLOOKUP(FACT_INCLUDES[[#This Row],[DW Version]], VERSIONS[], 4)</f>
        <v>white</v>
      </c>
      <c r="O891" s="51">
        <f>VLOOKUP(FACT_INCLUDES[[#This Row],[DW Version]], VERSIONS[], 5)</f>
        <v>293.53288768044911</v>
      </c>
      <c r="P891" s="4" t="str">
        <f>VLOOKUP(FACT_INCLUDES[[#This Row],[DW Version]], VERSIONS[], 6)</f>
        <v>Vapormax</v>
      </c>
      <c r="Q891" s="4" t="str">
        <f>VLOOKUP(FACT_INCLUDES[[#This Row],[DW Version]], VERSIONS[], 7)</f>
        <v>Shoe</v>
      </c>
      <c r="R891" s="51">
        <f>FACT_INCLUDES[[#This Row],[Version Price]]*FACT_INCLUDES[[#This Row],[Quantity]]</f>
        <v>293.53288768044911</v>
      </c>
      <c r="S891" s="51">
        <f>FACT_INCLUDES[[#This Row],[Amount]]*(1-FACT_INCLUDES[[#This Row],[Order Discount]])</f>
        <v>293.53288768044911</v>
      </c>
      <c r="T891" s="51">
        <f t="shared" si="13"/>
        <v>2802.4631239832574</v>
      </c>
      <c r="U891" s="57">
        <f>FACT_INCLUDES[[#This Row],[Income]]/FACT_INCLUDES[[#This Row],[Total Order Income]]</f>
        <v>0.10474103483054528</v>
      </c>
      <c r="V891" s="33">
        <f>IF(FACT_INCLUDES[[#This Row],[Order Gap]]&gt;10, 1, 0)/COUNTIFS(FACT_INCLUDES[Order ID], FACT_INCLUDES[[#This Row],[Order ID]])</f>
        <v>0.25</v>
      </c>
      <c r="W891" s="33">
        <f>IF(FACT_INCLUDES[[#This Row],[Order Type]]="Online", 1, 0)/COUNTIFS(FACT_INCLUDES[Order ID], FACT_INCLUDES[[#This Row],[Order ID]])</f>
        <v>0.25</v>
      </c>
      <c r="X891" s="52">
        <v>629.94712021933753</v>
      </c>
      <c r="Y891" s="52">
        <v>611.72537523295216</v>
      </c>
      <c r="Z891" s="64">
        <f>IF(FACT_INCLUDES[[#This Row],[Order Type]]="Online", 1, 0)*FACT_INCLUDES[[#This Row],[Income]]</f>
        <v>293.53288768044911</v>
      </c>
    </row>
    <row r="892" spans="1:26" x14ac:dyDescent="0.3">
      <c r="A892" s="4">
        <v>881</v>
      </c>
      <c r="B892" s="4">
        <v>447</v>
      </c>
      <c r="C892" s="4">
        <v>254</v>
      </c>
      <c r="D892" s="58">
        <v>5</v>
      </c>
      <c r="E892" s="28">
        <f>VLOOKUP(FACT_INCLUDES[[#This Row],[Order ID]], ORDERS[], 2)</f>
        <v>41624.232412268197</v>
      </c>
      <c r="F892" s="28">
        <f>VLOOKUP(FACT_INCLUDES[[#This Row],[Order ID]], ORDERS[], 3)</f>
        <v>41638.232412268197</v>
      </c>
      <c r="G892" s="4" t="str">
        <f>VLOOKUP(FACT_INCLUDES[[#This Row],[Order ID]], ORDERS[], 4)</f>
        <v>Online</v>
      </c>
      <c r="H892" s="4" t="str">
        <f>VLOOKUP(FACT_INCLUDES[[#This Row],[Order ID]], ORDERS[], 5)</f>
        <v>GYX9459@gmail.com</v>
      </c>
      <c r="I892" s="4">
        <f>VLOOKUP(FACT_INCLUDES[[#This Row],[Order ID]], ORDERS[], 6)</f>
        <v>0</v>
      </c>
      <c r="J892" s="54">
        <f>VLOOKUP(FACT_INCLUDES[[#This Row],[Order ID]], ORDERS[], 7)</f>
        <v>0</v>
      </c>
      <c r="K892" s="33">
        <v>14</v>
      </c>
      <c r="L892" s="4">
        <f>VLOOKUP(FACT_INCLUDES[[#This Row],[DW Version]], VERSIONS[], 2)</f>
        <v>25</v>
      </c>
      <c r="M892" s="4">
        <f>VLOOKUP(FACT_INCLUDES[[#This Row],[DW Version]], VERSIONS[], 3)</f>
        <v>5</v>
      </c>
      <c r="N892" s="4" t="str">
        <f>VLOOKUP(FACT_INCLUDES[[#This Row],[DW Version]], VERSIONS[], 4)</f>
        <v>black</v>
      </c>
      <c r="O892" s="51">
        <f>VLOOKUP(FACT_INCLUDES[[#This Row],[DW Version]], VERSIONS[], 5)</f>
        <v>106.80935893161367</v>
      </c>
      <c r="P892" s="4" t="str">
        <f>VLOOKUP(FACT_INCLUDES[[#This Row],[DW Version]], VERSIONS[], 6)</f>
        <v>Shox</v>
      </c>
      <c r="Q892" s="4" t="str">
        <f>VLOOKUP(FACT_INCLUDES[[#This Row],[DW Version]], VERSIONS[], 7)</f>
        <v>Shoe</v>
      </c>
      <c r="R892" s="51">
        <f>FACT_INCLUDES[[#This Row],[Version Price]]*FACT_INCLUDES[[#This Row],[Quantity]]</f>
        <v>534.04679465806839</v>
      </c>
      <c r="S892" s="51">
        <f>FACT_INCLUDES[[#This Row],[Amount]]*(1-FACT_INCLUDES[[#This Row],[Order Discount]])</f>
        <v>534.04679465806839</v>
      </c>
      <c r="T892" s="51">
        <f t="shared" si="13"/>
        <v>2802.4631239832574</v>
      </c>
      <c r="U892" s="57">
        <f>FACT_INCLUDES[[#This Row],[Income]]/FACT_INCLUDES[[#This Row],[Total Order Income]]</f>
        <v>0.19056336195389628</v>
      </c>
      <c r="V892" s="33">
        <f>IF(FACT_INCLUDES[[#This Row],[Order Gap]]&gt;10, 1, 0)/COUNTIFS(FACT_INCLUDES[Order ID], FACT_INCLUDES[[#This Row],[Order ID]])</f>
        <v>0.25</v>
      </c>
      <c r="W892" s="33">
        <f>IF(FACT_INCLUDES[[#This Row],[Order Type]]="Online", 1, 0)/COUNTIFS(FACT_INCLUDES[Order ID], FACT_INCLUDES[[#This Row],[Order ID]])</f>
        <v>0.25</v>
      </c>
      <c r="X892" s="52">
        <v>629.94712021933753</v>
      </c>
      <c r="Y892" s="52">
        <v>611.72537523295216</v>
      </c>
      <c r="Z892" s="64">
        <f>IF(FACT_INCLUDES[[#This Row],[Order Type]]="Online", 1, 0)*FACT_INCLUDES[[#This Row],[Income]]</f>
        <v>534.04679465806839</v>
      </c>
    </row>
    <row r="893" spans="1:26" x14ac:dyDescent="0.3">
      <c r="A893" s="4">
        <v>882</v>
      </c>
      <c r="B893" s="4">
        <v>447</v>
      </c>
      <c r="C893" s="4">
        <v>286</v>
      </c>
      <c r="D893" s="58">
        <v>4</v>
      </c>
      <c r="E893" s="28">
        <f>VLOOKUP(FACT_INCLUDES[[#This Row],[Order ID]], ORDERS[], 2)</f>
        <v>41624.232412268197</v>
      </c>
      <c r="F893" s="28">
        <f>VLOOKUP(FACT_INCLUDES[[#This Row],[Order ID]], ORDERS[], 3)</f>
        <v>41638.232412268197</v>
      </c>
      <c r="G893" s="4" t="str">
        <f>VLOOKUP(FACT_INCLUDES[[#This Row],[Order ID]], ORDERS[], 4)</f>
        <v>Online</v>
      </c>
      <c r="H893" s="4" t="str">
        <f>VLOOKUP(FACT_INCLUDES[[#This Row],[Order ID]], ORDERS[], 5)</f>
        <v>GYX9459@gmail.com</v>
      </c>
      <c r="I893" s="4">
        <f>VLOOKUP(FACT_INCLUDES[[#This Row],[Order ID]], ORDERS[], 6)</f>
        <v>0</v>
      </c>
      <c r="J893" s="54">
        <f>VLOOKUP(FACT_INCLUDES[[#This Row],[Order ID]], ORDERS[], 7)</f>
        <v>0</v>
      </c>
      <c r="K893" s="33">
        <v>14</v>
      </c>
      <c r="L893" s="4">
        <f>VLOOKUP(FACT_INCLUDES[[#This Row],[DW Version]], VERSIONS[], 2)</f>
        <v>28</v>
      </c>
      <c r="M893" s="4">
        <f>VLOOKUP(FACT_INCLUDES[[#This Row],[DW Version]], VERSIONS[], 3)</f>
        <v>4</v>
      </c>
      <c r="N893" s="4" t="str">
        <f>VLOOKUP(FACT_INCLUDES[[#This Row],[DW Version]], VERSIONS[], 4)</f>
        <v>white</v>
      </c>
      <c r="O893" s="51">
        <f>VLOOKUP(FACT_INCLUDES[[#This Row],[DW Version]], VERSIONS[], 5)</f>
        <v>189.88000785919928</v>
      </c>
      <c r="P893" s="4" t="str">
        <f>VLOOKUP(FACT_INCLUDES[[#This Row],[DW Version]], VERSIONS[], 6)</f>
        <v>Odyssey React</v>
      </c>
      <c r="Q893" s="4" t="str">
        <f>VLOOKUP(FACT_INCLUDES[[#This Row],[DW Version]], VERSIONS[], 7)</f>
        <v>Shoe</v>
      </c>
      <c r="R893" s="51">
        <f>FACT_INCLUDES[[#This Row],[Version Price]]*FACT_INCLUDES[[#This Row],[Quantity]]</f>
        <v>759.52003143679713</v>
      </c>
      <c r="S893" s="51">
        <f>FACT_INCLUDES[[#This Row],[Amount]]*(1-FACT_INCLUDES[[#This Row],[Order Discount]])</f>
        <v>759.52003143679713</v>
      </c>
      <c r="T893" s="51">
        <f t="shared" si="13"/>
        <v>2802.4631239832574</v>
      </c>
      <c r="U893" s="57">
        <f>FACT_INCLUDES[[#This Row],[Income]]/FACT_INCLUDES[[#This Row],[Total Order Income]]</f>
        <v>0.2710187423830433</v>
      </c>
      <c r="V893" s="33">
        <f>IF(FACT_INCLUDES[[#This Row],[Order Gap]]&gt;10, 1, 0)/COUNTIFS(FACT_INCLUDES[Order ID], FACT_INCLUDES[[#This Row],[Order ID]])</f>
        <v>0.25</v>
      </c>
      <c r="W893" s="33">
        <f>IF(FACT_INCLUDES[[#This Row],[Order Type]]="Online", 1, 0)/COUNTIFS(FACT_INCLUDES[Order ID], FACT_INCLUDES[[#This Row],[Order ID]])</f>
        <v>0.25</v>
      </c>
      <c r="X893" s="52">
        <v>629.94712021933753</v>
      </c>
      <c r="Y893" s="52">
        <v>611.72537523295216</v>
      </c>
      <c r="Z893" s="64">
        <f>IF(FACT_INCLUDES[[#This Row],[Order Type]]="Online", 1, 0)*FACT_INCLUDES[[#This Row],[Income]]</f>
        <v>759.52003143679713</v>
      </c>
    </row>
    <row r="894" spans="1:26" x14ac:dyDescent="0.3">
      <c r="A894" s="4">
        <v>883</v>
      </c>
      <c r="B894" s="4">
        <v>447</v>
      </c>
      <c r="C894" s="4">
        <v>841</v>
      </c>
      <c r="D894" s="58">
        <v>5</v>
      </c>
      <c r="E894" s="28">
        <f>VLOOKUP(FACT_INCLUDES[[#This Row],[Order ID]], ORDERS[], 2)</f>
        <v>41624.232412268197</v>
      </c>
      <c r="F894" s="28">
        <f>VLOOKUP(FACT_INCLUDES[[#This Row],[Order ID]], ORDERS[], 3)</f>
        <v>41638.232412268197</v>
      </c>
      <c r="G894" s="4" t="str">
        <f>VLOOKUP(FACT_INCLUDES[[#This Row],[Order ID]], ORDERS[], 4)</f>
        <v>Online</v>
      </c>
      <c r="H894" s="4" t="str">
        <f>VLOOKUP(FACT_INCLUDES[[#This Row],[Order ID]], ORDERS[], 5)</f>
        <v>GYX9459@gmail.com</v>
      </c>
      <c r="I894" s="4">
        <f>VLOOKUP(FACT_INCLUDES[[#This Row],[Order ID]], ORDERS[], 6)</f>
        <v>0</v>
      </c>
      <c r="J894" s="54">
        <f>VLOOKUP(FACT_INCLUDES[[#This Row],[Order ID]], ORDERS[], 7)</f>
        <v>0</v>
      </c>
      <c r="K894" s="33">
        <v>14</v>
      </c>
      <c r="L894" s="4">
        <f>VLOOKUP(FACT_INCLUDES[[#This Row],[DW Version]], VERSIONS[], 2)</f>
        <v>85</v>
      </c>
      <c r="M894" s="4">
        <f>VLOOKUP(FACT_INCLUDES[[#This Row],[DW Version]], VERSIONS[], 3)</f>
        <v>9.5</v>
      </c>
      <c r="N894" s="4" t="str">
        <f>VLOOKUP(FACT_INCLUDES[[#This Row],[DW Version]], VERSIONS[], 4)</f>
        <v>white</v>
      </c>
      <c r="O894" s="51">
        <f>VLOOKUP(FACT_INCLUDES[[#This Row],[DW Version]], VERSIONS[], 5)</f>
        <v>243.07268204158854</v>
      </c>
      <c r="P894" s="4" t="str">
        <f>VLOOKUP(FACT_INCLUDES[[#This Row],[DW Version]], VERSIONS[], 6)</f>
        <v>Nike Flex Stride</v>
      </c>
      <c r="Q894" s="4" t="str">
        <f>VLOOKUP(FACT_INCLUDES[[#This Row],[DW Version]], VERSIONS[], 7)</f>
        <v>Apparel</v>
      </c>
      <c r="R894" s="51">
        <f>FACT_INCLUDES[[#This Row],[Version Price]]*FACT_INCLUDES[[#This Row],[Quantity]]</f>
        <v>1215.3634102079427</v>
      </c>
      <c r="S894" s="51">
        <f>FACT_INCLUDES[[#This Row],[Amount]]*(1-FACT_INCLUDES[[#This Row],[Order Discount]])</f>
        <v>1215.3634102079427</v>
      </c>
      <c r="T894" s="51">
        <f t="shared" si="13"/>
        <v>2802.4631239832574</v>
      </c>
      <c r="U894" s="57">
        <f>FACT_INCLUDES[[#This Row],[Income]]/FACT_INCLUDES[[#This Row],[Total Order Income]]</f>
        <v>0.43367686083251511</v>
      </c>
      <c r="V894" s="33">
        <f>IF(FACT_INCLUDES[[#This Row],[Order Gap]]&gt;10, 1, 0)/COUNTIFS(FACT_INCLUDES[Order ID], FACT_INCLUDES[[#This Row],[Order ID]])</f>
        <v>0.25</v>
      </c>
      <c r="W894" s="33">
        <f>IF(FACT_INCLUDES[[#This Row],[Order Type]]="Online", 1, 0)/COUNTIFS(FACT_INCLUDES[Order ID], FACT_INCLUDES[[#This Row],[Order ID]])</f>
        <v>0.25</v>
      </c>
      <c r="X894" s="52">
        <v>629.94712021933753</v>
      </c>
      <c r="Y894" s="52">
        <v>611.72537523295216</v>
      </c>
      <c r="Z894" s="64">
        <f>IF(FACT_INCLUDES[[#This Row],[Order Type]]="Online", 1, 0)*FACT_INCLUDES[[#This Row],[Income]]</f>
        <v>1215.3634102079427</v>
      </c>
    </row>
    <row r="895" spans="1:26" x14ac:dyDescent="0.3">
      <c r="A895" s="4">
        <v>885</v>
      </c>
      <c r="B895" s="4">
        <v>449</v>
      </c>
      <c r="C895" s="4">
        <v>238</v>
      </c>
      <c r="D895" s="58">
        <v>5</v>
      </c>
      <c r="E895" s="28">
        <f>VLOOKUP(FACT_INCLUDES[[#This Row],[Order ID]], ORDERS[], 2)</f>
        <v>41319.14937959594</v>
      </c>
      <c r="F895" s="28">
        <f>VLOOKUP(FACT_INCLUDES[[#This Row],[Order ID]], ORDERS[], 3)</f>
        <v>41319.14937959594</v>
      </c>
      <c r="G895" s="4" t="str">
        <f>VLOOKUP(FACT_INCLUDES[[#This Row],[Order ID]], ORDERS[], 4)</f>
        <v>In-Store</v>
      </c>
      <c r="H895" s="4" t="str">
        <f>VLOOKUP(FACT_INCLUDES[[#This Row],[Order ID]], ORDERS[], 5)</f>
        <v>AYW8695@gmail.com</v>
      </c>
      <c r="I895" s="4">
        <f>VLOOKUP(FACT_INCLUDES[[#This Row],[Order ID]], ORDERS[], 6)</f>
        <v>48</v>
      </c>
      <c r="J895" s="54">
        <f>VLOOKUP(FACT_INCLUDES[[#This Row],[Order ID]], ORDERS[], 7)</f>
        <v>0</v>
      </c>
      <c r="K895" s="33">
        <v>0</v>
      </c>
      <c r="L895" s="4">
        <f>VLOOKUP(FACT_INCLUDES[[#This Row],[DW Version]], VERSIONS[], 2)</f>
        <v>24</v>
      </c>
      <c r="M895" s="4">
        <f>VLOOKUP(FACT_INCLUDES[[#This Row],[DW Version]], VERSIONS[], 3)</f>
        <v>4.5</v>
      </c>
      <c r="N895" s="4" t="str">
        <f>VLOOKUP(FACT_INCLUDES[[#This Row],[DW Version]], VERSIONS[], 4)</f>
        <v>black</v>
      </c>
      <c r="O895" s="51">
        <f>VLOOKUP(FACT_INCLUDES[[#This Row],[DW Version]], VERSIONS[], 5)</f>
        <v>131.16198341979862</v>
      </c>
      <c r="P895" s="4" t="str">
        <f>VLOOKUP(FACT_INCLUDES[[#This Row],[DW Version]], VERSIONS[], 6)</f>
        <v>Zoom Fly</v>
      </c>
      <c r="Q895" s="4" t="str">
        <f>VLOOKUP(FACT_INCLUDES[[#This Row],[DW Version]], VERSIONS[], 7)</f>
        <v>Shoe</v>
      </c>
      <c r="R895" s="51">
        <f>FACT_INCLUDES[[#This Row],[Version Price]]*FACT_INCLUDES[[#This Row],[Quantity]]</f>
        <v>655.80991709899308</v>
      </c>
      <c r="S895" s="51">
        <f>FACT_INCLUDES[[#This Row],[Amount]]*(1-FACT_INCLUDES[[#This Row],[Order Discount]])</f>
        <v>655.80991709899308</v>
      </c>
      <c r="T895" s="51">
        <f t="shared" si="13"/>
        <v>655.80991709899308</v>
      </c>
      <c r="U895" s="57">
        <f>FACT_INCLUDES[[#This Row],[Income]]/FACT_INCLUDES[[#This Row],[Total Order Income]]</f>
        <v>1</v>
      </c>
      <c r="V895" s="33">
        <f>IF(FACT_INCLUDES[[#This Row],[Order Gap]]&gt;10, 1, 0)/COUNTIFS(FACT_INCLUDES[Order ID], FACT_INCLUDES[[#This Row],[Order ID]])</f>
        <v>0</v>
      </c>
      <c r="W895" s="33">
        <f>IF(FACT_INCLUDES[[#This Row],[Order Type]]="Online", 1, 0)/COUNTIFS(FACT_INCLUDES[Order ID], FACT_INCLUDES[[#This Row],[Order ID]])</f>
        <v>0</v>
      </c>
      <c r="X895" s="52">
        <v>629.94712021933753</v>
      </c>
      <c r="Y895" s="52">
        <v>611.72537523295216</v>
      </c>
      <c r="Z895" s="64">
        <f>IF(FACT_INCLUDES[[#This Row],[Order Type]]="Online", 1, 0)*FACT_INCLUDES[[#This Row],[Income]]</f>
        <v>0</v>
      </c>
    </row>
    <row r="896" spans="1:26" x14ac:dyDescent="0.3">
      <c r="A896" s="4">
        <v>951</v>
      </c>
      <c r="B896" s="4">
        <v>477</v>
      </c>
      <c r="C896" s="4">
        <v>342</v>
      </c>
      <c r="D896" s="58">
        <v>2</v>
      </c>
      <c r="E896" s="28">
        <f>VLOOKUP(FACT_INCLUDES[[#This Row],[Order ID]], ORDERS[], 2)</f>
        <v>41551.716157686409</v>
      </c>
      <c r="F896" s="28">
        <f>VLOOKUP(FACT_INCLUDES[[#This Row],[Order ID]], ORDERS[], 3)</f>
        <v>41551.716157686409</v>
      </c>
      <c r="G896" s="4" t="str">
        <f>VLOOKUP(FACT_INCLUDES[[#This Row],[Order ID]], ORDERS[], 4)</f>
        <v>In-Store</v>
      </c>
      <c r="H896" s="4" t="str">
        <f>VLOOKUP(FACT_INCLUDES[[#This Row],[Order ID]], ORDERS[], 5)</f>
        <v>VED6713@gmail.com</v>
      </c>
      <c r="I896" s="4">
        <f>VLOOKUP(FACT_INCLUDES[[#This Row],[Order ID]], ORDERS[], 6)</f>
        <v>19</v>
      </c>
      <c r="J896" s="54">
        <f>VLOOKUP(FACT_INCLUDES[[#This Row],[Order ID]], ORDERS[], 7)</f>
        <v>0</v>
      </c>
      <c r="K896" s="33">
        <v>0</v>
      </c>
      <c r="L896" s="4">
        <f>VLOOKUP(FACT_INCLUDES[[#This Row],[DW Version]], VERSIONS[], 2)</f>
        <v>35</v>
      </c>
      <c r="M896" s="4">
        <f>VLOOKUP(FACT_INCLUDES[[#This Row],[DW Version]], VERSIONS[], 3)</f>
        <v>4.5</v>
      </c>
      <c r="N896" s="4" t="str">
        <f>VLOOKUP(FACT_INCLUDES[[#This Row],[DW Version]], VERSIONS[], 4)</f>
        <v>black</v>
      </c>
      <c r="O896" s="51">
        <f>VLOOKUP(FACT_INCLUDES[[#This Row],[DW Version]], VERSIONS[], 5)</f>
        <v>184.46353186017433</v>
      </c>
      <c r="P896" s="4" t="str">
        <f>VLOOKUP(FACT_INCLUDES[[#This Row],[DW Version]], VERSIONS[], 6)</f>
        <v>Alphafly</v>
      </c>
      <c r="Q896" s="4" t="str">
        <f>VLOOKUP(FACT_INCLUDES[[#This Row],[DW Version]], VERSIONS[], 7)</f>
        <v>Shoe</v>
      </c>
      <c r="R896" s="51">
        <f>FACT_INCLUDES[[#This Row],[Version Price]]*FACT_INCLUDES[[#This Row],[Quantity]]</f>
        <v>368.92706372034866</v>
      </c>
      <c r="S896" s="51">
        <f>FACT_INCLUDES[[#This Row],[Amount]]*(1-FACT_INCLUDES[[#This Row],[Order Discount]])</f>
        <v>368.92706372034866</v>
      </c>
      <c r="T896" s="51">
        <f t="shared" si="13"/>
        <v>656.46931135117575</v>
      </c>
      <c r="U896" s="57">
        <f>FACT_INCLUDES[[#This Row],[Income]]/FACT_INCLUDES[[#This Row],[Total Order Income]]</f>
        <v>0.5619867636478022</v>
      </c>
      <c r="V896" s="33">
        <f>IF(FACT_INCLUDES[[#This Row],[Order Gap]]&gt;10, 1, 0)/COUNTIFS(FACT_INCLUDES[Order ID], FACT_INCLUDES[[#This Row],[Order ID]])</f>
        <v>0</v>
      </c>
      <c r="W896" s="33">
        <f>IF(FACT_INCLUDES[[#This Row],[Order Type]]="Online", 1, 0)/COUNTIFS(FACT_INCLUDES[Order ID], FACT_INCLUDES[[#This Row],[Order ID]])</f>
        <v>0</v>
      </c>
      <c r="X896" s="52">
        <v>629.94712021933753</v>
      </c>
      <c r="Y896" s="52">
        <v>611.72537523295216</v>
      </c>
      <c r="Z896" s="64">
        <f>IF(FACT_INCLUDES[[#This Row],[Order Type]]="Online", 1, 0)*FACT_INCLUDES[[#This Row],[Income]]</f>
        <v>0</v>
      </c>
    </row>
    <row r="897" spans="1:26" x14ac:dyDescent="0.3">
      <c r="A897" s="4">
        <v>952</v>
      </c>
      <c r="B897" s="4">
        <v>477</v>
      </c>
      <c r="C897" s="4">
        <v>433</v>
      </c>
      <c r="D897" s="58">
        <v>1</v>
      </c>
      <c r="E897" s="28">
        <f>VLOOKUP(FACT_INCLUDES[[#This Row],[Order ID]], ORDERS[], 2)</f>
        <v>41551.716157686409</v>
      </c>
      <c r="F897" s="28">
        <f>VLOOKUP(FACT_INCLUDES[[#This Row],[Order ID]], ORDERS[], 3)</f>
        <v>41551.716157686409</v>
      </c>
      <c r="G897" s="4" t="str">
        <f>VLOOKUP(FACT_INCLUDES[[#This Row],[Order ID]], ORDERS[], 4)</f>
        <v>In-Store</v>
      </c>
      <c r="H897" s="4" t="str">
        <f>VLOOKUP(FACT_INCLUDES[[#This Row],[Order ID]], ORDERS[], 5)</f>
        <v>VED6713@gmail.com</v>
      </c>
      <c r="I897" s="4">
        <f>VLOOKUP(FACT_INCLUDES[[#This Row],[Order ID]], ORDERS[], 6)</f>
        <v>19</v>
      </c>
      <c r="J897" s="54">
        <f>VLOOKUP(FACT_INCLUDES[[#This Row],[Order ID]], ORDERS[], 7)</f>
        <v>0</v>
      </c>
      <c r="K897" s="33">
        <v>0</v>
      </c>
      <c r="L897" s="4">
        <f>VLOOKUP(FACT_INCLUDES[[#This Row],[DW Version]], VERSIONS[], 2)</f>
        <v>45</v>
      </c>
      <c r="M897" s="4">
        <f>VLOOKUP(FACT_INCLUDES[[#This Row],[DW Version]], VERSIONS[], 3)</f>
        <v>3.5</v>
      </c>
      <c r="N897" s="4" t="str">
        <f>VLOOKUP(FACT_INCLUDES[[#This Row],[DW Version]], VERSIONS[], 4)</f>
        <v>white</v>
      </c>
      <c r="O897" s="51">
        <f>VLOOKUP(FACT_INCLUDES[[#This Row],[DW Version]], VERSIONS[], 5)</f>
        <v>287.54224763082709</v>
      </c>
      <c r="P897" s="4" t="str">
        <f>VLOOKUP(FACT_INCLUDES[[#This Row],[DW Version]], VERSIONS[], 6)</f>
        <v>Vapor Cage 4</v>
      </c>
      <c r="Q897" s="4" t="str">
        <f>VLOOKUP(FACT_INCLUDES[[#This Row],[DW Version]], VERSIONS[], 7)</f>
        <v>Shoe</v>
      </c>
      <c r="R897" s="51">
        <f>FACT_INCLUDES[[#This Row],[Version Price]]*FACT_INCLUDES[[#This Row],[Quantity]]</f>
        <v>287.54224763082709</v>
      </c>
      <c r="S897" s="51">
        <f>FACT_INCLUDES[[#This Row],[Amount]]*(1-FACT_INCLUDES[[#This Row],[Order Discount]])</f>
        <v>287.54224763082709</v>
      </c>
      <c r="T897" s="51">
        <f t="shared" si="13"/>
        <v>656.46931135117575</v>
      </c>
      <c r="U897" s="57">
        <f>FACT_INCLUDES[[#This Row],[Income]]/FACT_INCLUDES[[#This Row],[Total Order Income]]</f>
        <v>0.43801323635219785</v>
      </c>
      <c r="V897" s="33">
        <f>IF(FACT_INCLUDES[[#This Row],[Order Gap]]&gt;10, 1, 0)/COUNTIFS(FACT_INCLUDES[Order ID], FACT_INCLUDES[[#This Row],[Order ID]])</f>
        <v>0</v>
      </c>
      <c r="W897" s="33">
        <f>IF(FACT_INCLUDES[[#This Row],[Order Type]]="Online", 1, 0)/COUNTIFS(FACT_INCLUDES[Order ID], FACT_INCLUDES[[#This Row],[Order ID]])</f>
        <v>0</v>
      </c>
      <c r="X897" s="52">
        <v>629.94712021933753</v>
      </c>
      <c r="Y897" s="52">
        <v>611.72537523295216</v>
      </c>
      <c r="Z897" s="64">
        <f>IF(FACT_INCLUDES[[#This Row],[Order Type]]="Online", 1, 0)*FACT_INCLUDES[[#This Row],[Income]]</f>
        <v>0</v>
      </c>
    </row>
    <row r="898" spans="1:26" x14ac:dyDescent="0.3">
      <c r="A898" s="4">
        <v>953</v>
      </c>
      <c r="B898" s="4">
        <v>478</v>
      </c>
      <c r="C898" s="4">
        <v>2</v>
      </c>
      <c r="D898" s="58">
        <v>1</v>
      </c>
      <c r="E898" s="28">
        <f>VLOOKUP(FACT_INCLUDES[[#This Row],[Order ID]], ORDERS[], 2)</f>
        <v>41296.784528775432</v>
      </c>
      <c r="F898" s="28">
        <f>VLOOKUP(FACT_INCLUDES[[#This Row],[Order ID]], ORDERS[], 3)</f>
        <v>41296.784528775432</v>
      </c>
      <c r="G898" s="4" t="str">
        <f>VLOOKUP(FACT_INCLUDES[[#This Row],[Order ID]], ORDERS[], 4)</f>
        <v>In-Store</v>
      </c>
      <c r="H898" s="4" t="str">
        <f>VLOOKUP(FACT_INCLUDES[[#This Row],[Order ID]], ORDERS[], 5)</f>
        <v>OTE1595@gmail.com</v>
      </c>
      <c r="I898" s="4">
        <f>VLOOKUP(FACT_INCLUDES[[#This Row],[Order ID]], ORDERS[], 6)</f>
        <v>49</v>
      </c>
      <c r="J898" s="54">
        <f>VLOOKUP(FACT_INCLUDES[[#This Row],[Order ID]], ORDERS[], 7)</f>
        <v>0</v>
      </c>
      <c r="K898" s="33">
        <v>0</v>
      </c>
      <c r="L898" s="4">
        <f>VLOOKUP(FACT_INCLUDES[[#This Row],[DW Version]], VERSIONS[], 2)</f>
        <v>1</v>
      </c>
      <c r="M898" s="4">
        <f>VLOOKUP(FACT_INCLUDES[[#This Row],[DW Version]], VERSIONS[], 3)</f>
        <v>3</v>
      </c>
      <c r="N898" s="4" t="str">
        <f>VLOOKUP(FACT_INCLUDES[[#This Row],[DW Version]], VERSIONS[], 4)</f>
        <v>turquoise</v>
      </c>
      <c r="O898" s="51">
        <f>VLOOKUP(FACT_INCLUDES[[#This Row],[DW Version]], VERSIONS[], 5)</f>
        <v>275.06882411192424</v>
      </c>
      <c r="P898" s="4" t="str">
        <f>VLOOKUP(FACT_INCLUDES[[#This Row],[DW Version]], VERSIONS[], 6)</f>
        <v>Air Max</v>
      </c>
      <c r="Q898" s="4" t="str">
        <f>VLOOKUP(FACT_INCLUDES[[#This Row],[DW Version]], VERSIONS[], 7)</f>
        <v>Shoe</v>
      </c>
      <c r="R898" s="51">
        <f>FACT_INCLUDES[[#This Row],[Version Price]]*FACT_INCLUDES[[#This Row],[Quantity]]</f>
        <v>275.06882411192424</v>
      </c>
      <c r="S898" s="51">
        <f>FACT_INCLUDES[[#This Row],[Amount]]*(1-FACT_INCLUDES[[#This Row],[Order Discount]])</f>
        <v>275.06882411192424</v>
      </c>
      <c r="T898" s="51">
        <f t="shared" ref="T898:T961" si="14">SUMIFS(S:S, B:B, B898)</f>
        <v>275.06882411192424</v>
      </c>
      <c r="U898" s="57">
        <f>FACT_INCLUDES[[#This Row],[Income]]/FACT_INCLUDES[[#This Row],[Total Order Income]]</f>
        <v>1</v>
      </c>
      <c r="V898" s="33">
        <f>IF(FACT_INCLUDES[[#This Row],[Order Gap]]&gt;10, 1, 0)/COUNTIFS(FACT_INCLUDES[Order ID], FACT_INCLUDES[[#This Row],[Order ID]])</f>
        <v>0</v>
      </c>
      <c r="W898" s="33">
        <f>IF(FACT_INCLUDES[[#This Row],[Order Type]]="Online", 1, 0)/COUNTIFS(FACT_INCLUDES[Order ID], FACT_INCLUDES[[#This Row],[Order ID]])</f>
        <v>0</v>
      </c>
      <c r="X898" s="52">
        <v>629.94712021933753</v>
      </c>
      <c r="Y898" s="52">
        <v>611.72537523295216</v>
      </c>
      <c r="Z898" s="64">
        <f>IF(FACT_INCLUDES[[#This Row],[Order Type]]="Online", 1, 0)*FACT_INCLUDES[[#This Row],[Income]]</f>
        <v>0</v>
      </c>
    </row>
    <row r="899" spans="1:26" x14ac:dyDescent="0.3">
      <c r="A899" s="4">
        <v>968</v>
      </c>
      <c r="B899" s="4">
        <v>484</v>
      </c>
      <c r="C899" s="4">
        <v>767</v>
      </c>
      <c r="D899" s="58">
        <v>2</v>
      </c>
      <c r="E899" s="28">
        <f>VLOOKUP(FACT_INCLUDES[[#This Row],[Order ID]], ORDERS[], 2)</f>
        <v>41567.044365940637</v>
      </c>
      <c r="F899" s="28">
        <f>VLOOKUP(FACT_INCLUDES[[#This Row],[Order ID]], ORDERS[], 3)</f>
        <v>41567.044365940637</v>
      </c>
      <c r="G899" s="4" t="str">
        <f>VLOOKUP(FACT_INCLUDES[[#This Row],[Order ID]], ORDERS[], 4)</f>
        <v>In-Store</v>
      </c>
      <c r="H899" s="4" t="str">
        <f>VLOOKUP(FACT_INCLUDES[[#This Row],[Order ID]], ORDERS[], 5)</f>
        <v>CBQ7824@gmail.com</v>
      </c>
      <c r="I899" s="4">
        <f>VLOOKUP(FACT_INCLUDES[[#This Row],[Order ID]], ORDERS[], 6)</f>
        <v>16</v>
      </c>
      <c r="J899" s="54">
        <f>VLOOKUP(FACT_INCLUDES[[#This Row],[Order ID]], ORDERS[], 7)</f>
        <v>0</v>
      </c>
      <c r="K899" s="33">
        <v>0</v>
      </c>
      <c r="L899" s="4">
        <f>VLOOKUP(FACT_INCLUDES[[#This Row],[DW Version]], VERSIONS[], 2)</f>
        <v>79</v>
      </c>
      <c r="M899" s="4">
        <f>VLOOKUP(FACT_INCLUDES[[#This Row],[DW Version]], VERSIONS[], 3)</f>
        <v>7.5</v>
      </c>
      <c r="N899" s="4" t="str">
        <f>VLOOKUP(FACT_INCLUDES[[#This Row],[DW Version]], VERSIONS[], 4)</f>
        <v>white</v>
      </c>
      <c r="O899" s="51">
        <f>VLOOKUP(FACT_INCLUDES[[#This Row],[DW Version]], VERSIONS[], 5)</f>
        <v>235.28844784363207</v>
      </c>
      <c r="P899" s="4" t="str">
        <f>VLOOKUP(FACT_INCLUDES[[#This Row],[DW Version]], VERSIONS[], 6)</f>
        <v>Zoom Gravity</v>
      </c>
      <c r="Q899" s="4" t="str">
        <f>VLOOKUP(FACT_INCLUDES[[#This Row],[DW Version]], VERSIONS[], 7)</f>
        <v>Shoe</v>
      </c>
      <c r="R899" s="51">
        <f>FACT_INCLUDES[[#This Row],[Version Price]]*FACT_INCLUDES[[#This Row],[Quantity]]</f>
        <v>470.57689568726414</v>
      </c>
      <c r="S899" s="51">
        <f>FACT_INCLUDES[[#This Row],[Amount]]*(1-FACT_INCLUDES[[#This Row],[Order Discount]])</f>
        <v>470.57689568726414</v>
      </c>
      <c r="T899" s="51">
        <f t="shared" si="14"/>
        <v>470.57689568726414</v>
      </c>
      <c r="U899" s="57">
        <f>FACT_INCLUDES[[#This Row],[Income]]/FACT_INCLUDES[[#This Row],[Total Order Income]]</f>
        <v>1</v>
      </c>
      <c r="V899" s="33">
        <f>IF(FACT_INCLUDES[[#This Row],[Order Gap]]&gt;10, 1, 0)/COUNTIFS(FACT_INCLUDES[Order ID], FACT_INCLUDES[[#This Row],[Order ID]])</f>
        <v>0</v>
      </c>
      <c r="W899" s="33">
        <f>IF(FACT_INCLUDES[[#This Row],[Order Type]]="Online", 1, 0)/COUNTIFS(FACT_INCLUDES[Order ID], FACT_INCLUDES[[#This Row],[Order ID]])</f>
        <v>0</v>
      </c>
      <c r="X899" s="52">
        <v>629.94712021933753</v>
      </c>
      <c r="Y899" s="52">
        <v>611.72537523295216</v>
      </c>
      <c r="Z899" s="64">
        <f>IF(FACT_INCLUDES[[#This Row],[Order Type]]="Online", 1, 0)*FACT_INCLUDES[[#This Row],[Income]]</f>
        <v>0</v>
      </c>
    </row>
    <row r="900" spans="1:26" x14ac:dyDescent="0.3">
      <c r="A900" s="4">
        <v>990</v>
      </c>
      <c r="B900" s="4">
        <v>498</v>
      </c>
      <c r="C900" s="4">
        <v>50</v>
      </c>
      <c r="D900" s="58">
        <v>1</v>
      </c>
      <c r="E900" s="28">
        <f>VLOOKUP(FACT_INCLUDES[[#This Row],[Order ID]], ORDERS[], 2)</f>
        <v>41570.834225702471</v>
      </c>
      <c r="F900" s="28">
        <f>VLOOKUP(FACT_INCLUDES[[#This Row],[Order ID]], ORDERS[], 3)</f>
        <v>41570.834225702471</v>
      </c>
      <c r="G900" s="4" t="str">
        <f>VLOOKUP(FACT_INCLUDES[[#This Row],[Order ID]], ORDERS[], 4)</f>
        <v>In-Store</v>
      </c>
      <c r="H900" s="4" t="str">
        <f>VLOOKUP(FACT_INCLUDES[[#This Row],[Order ID]], ORDERS[], 5)</f>
        <v>LKT9302@gmail.com</v>
      </c>
      <c r="I900" s="4">
        <f>VLOOKUP(FACT_INCLUDES[[#This Row],[Order ID]], ORDERS[], 6)</f>
        <v>36</v>
      </c>
      <c r="J900" s="54">
        <f>VLOOKUP(FACT_INCLUDES[[#This Row],[Order ID]], ORDERS[], 7)</f>
        <v>0</v>
      </c>
      <c r="K900" s="33">
        <v>0</v>
      </c>
      <c r="L900" s="4">
        <f>VLOOKUP(FACT_INCLUDES[[#This Row],[DW Version]], VERSIONS[], 2)</f>
        <v>5</v>
      </c>
      <c r="M900" s="4">
        <f>VLOOKUP(FACT_INCLUDES[[#This Row],[DW Version]], VERSIONS[], 3)</f>
        <v>7</v>
      </c>
      <c r="N900" s="4" t="str">
        <f>VLOOKUP(FACT_INCLUDES[[#This Row],[DW Version]], VERSIONS[], 4)</f>
        <v>black</v>
      </c>
      <c r="O900" s="51">
        <f>VLOOKUP(FACT_INCLUDES[[#This Row],[DW Version]], VERSIONS[], 5)</f>
        <v>85.393125150562241</v>
      </c>
      <c r="P900" s="4" t="str">
        <f>VLOOKUP(FACT_INCLUDES[[#This Row],[DW Version]], VERSIONS[], 6)</f>
        <v>Nike Football</v>
      </c>
      <c r="Q900" s="4" t="str">
        <f>VLOOKUP(FACT_INCLUDES[[#This Row],[DW Version]], VERSIONS[], 7)</f>
        <v>Sport Equipment</v>
      </c>
      <c r="R900" s="51">
        <f>FACT_INCLUDES[[#This Row],[Version Price]]*FACT_INCLUDES[[#This Row],[Quantity]]</f>
        <v>85.393125150562241</v>
      </c>
      <c r="S900" s="51">
        <f>FACT_INCLUDES[[#This Row],[Amount]]*(1-FACT_INCLUDES[[#This Row],[Order Discount]])</f>
        <v>85.393125150562241</v>
      </c>
      <c r="T900" s="51">
        <f t="shared" si="14"/>
        <v>5105.2981253807211</v>
      </c>
      <c r="U900" s="57">
        <f>FACT_INCLUDES[[#This Row],[Income]]/FACT_INCLUDES[[#This Row],[Total Order Income]]</f>
        <v>1.6726373867577842E-2</v>
      </c>
      <c r="V900" s="33">
        <f>IF(FACT_INCLUDES[[#This Row],[Order Gap]]&gt;10, 1, 0)/COUNTIFS(FACT_INCLUDES[Order ID], FACT_INCLUDES[[#This Row],[Order ID]])</f>
        <v>0</v>
      </c>
      <c r="W900" s="33">
        <f>IF(FACT_INCLUDES[[#This Row],[Order Type]]="Online", 1, 0)/COUNTIFS(FACT_INCLUDES[Order ID], FACT_INCLUDES[[#This Row],[Order ID]])</f>
        <v>0</v>
      </c>
      <c r="X900" s="52">
        <v>629.94712021933753</v>
      </c>
      <c r="Y900" s="52">
        <v>611.72537523295216</v>
      </c>
      <c r="Z900" s="64">
        <f>IF(FACT_INCLUDES[[#This Row],[Order Type]]="Online", 1, 0)*FACT_INCLUDES[[#This Row],[Income]]</f>
        <v>0</v>
      </c>
    </row>
    <row r="901" spans="1:26" x14ac:dyDescent="0.3">
      <c r="A901" s="4">
        <v>991</v>
      </c>
      <c r="B901" s="4">
        <v>498</v>
      </c>
      <c r="C901" s="4">
        <v>305</v>
      </c>
      <c r="D901" s="58">
        <v>5</v>
      </c>
      <c r="E901" s="28">
        <f>VLOOKUP(FACT_INCLUDES[[#This Row],[Order ID]], ORDERS[], 2)</f>
        <v>41570.834225702471</v>
      </c>
      <c r="F901" s="28">
        <f>VLOOKUP(FACT_INCLUDES[[#This Row],[Order ID]], ORDERS[], 3)</f>
        <v>41570.834225702471</v>
      </c>
      <c r="G901" s="4" t="str">
        <f>VLOOKUP(FACT_INCLUDES[[#This Row],[Order ID]], ORDERS[], 4)</f>
        <v>In-Store</v>
      </c>
      <c r="H901" s="4" t="str">
        <f>VLOOKUP(FACT_INCLUDES[[#This Row],[Order ID]], ORDERS[], 5)</f>
        <v>LKT9302@gmail.com</v>
      </c>
      <c r="I901" s="4">
        <f>VLOOKUP(FACT_INCLUDES[[#This Row],[Order ID]], ORDERS[], 6)</f>
        <v>36</v>
      </c>
      <c r="J901" s="54">
        <f>VLOOKUP(FACT_INCLUDES[[#This Row],[Order ID]], ORDERS[], 7)</f>
        <v>0</v>
      </c>
      <c r="K901" s="33">
        <v>0</v>
      </c>
      <c r="L901" s="4">
        <f>VLOOKUP(FACT_INCLUDES[[#This Row],[DW Version]], VERSIONS[], 2)</f>
        <v>30</v>
      </c>
      <c r="M901" s="4">
        <f>VLOOKUP(FACT_INCLUDES[[#This Row],[DW Version]], VERSIONS[], 3)</f>
        <v>12.5</v>
      </c>
      <c r="N901" s="4" t="str">
        <f>VLOOKUP(FACT_INCLUDES[[#This Row],[DW Version]], VERSIONS[], 4)</f>
        <v>white</v>
      </c>
      <c r="O901" s="51">
        <f>VLOOKUP(FACT_INCLUDES[[#This Row],[DW Version]], VERSIONS[], 5)</f>
        <v>344.95257390536119</v>
      </c>
      <c r="P901" s="4" t="str">
        <f>VLOOKUP(FACT_INCLUDES[[#This Row],[DW Version]], VERSIONS[], 6)</f>
        <v>Air Zoom Terra Kiger</v>
      </c>
      <c r="Q901" s="4" t="str">
        <f>VLOOKUP(FACT_INCLUDES[[#This Row],[DW Version]], VERSIONS[], 7)</f>
        <v>Shoe</v>
      </c>
      <c r="R901" s="51">
        <f>FACT_INCLUDES[[#This Row],[Version Price]]*FACT_INCLUDES[[#This Row],[Quantity]]</f>
        <v>1724.7628695268058</v>
      </c>
      <c r="S901" s="51">
        <f>FACT_INCLUDES[[#This Row],[Amount]]*(1-FACT_INCLUDES[[#This Row],[Order Discount]])</f>
        <v>1724.7628695268058</v>
      </c>
      <c r="T901" s="51">
        <f t="shared" si="14"/>
        <v>5105.2981253807211</v>
      </c>
      <c r="U901" s="57">
        <f>FACT_INCLUDES[[#This Row],[Income]]/FACT_INCLUDES[[#This Row],[Total Order Income]]</f>
        <v>0.33783783574797288</v>
      </c>
      <c r="V901" s="33">
        <f>IF(FACT_INCLUDES[[#This Row],[Order Gap]]&gt;10, 1, 0)/COUNTIFS(FACT_INCLUDES[Order ID], FACT_INCLUDES[[#This Row],[Order ID]])</f>
        <v>0</v>
      </c>
      <c r="W901" s="33">
        <f>IF(FACT_INCLUDES[[#This Row],[Order Type]]="Online", 1, 0)/COUNTIFS(FACT_INCLUDES[Order ID], FACT_INCLUDES[[#This Row],[Order ID]])</f>
        <v>0</v>
      </c>
      <c r="X901" s="52">
        <v>629.94712021933753</v>
      </c>
      <c r="Y901" s="52">
        <v>611.72537523295216</v>
      </c>
      <c r="Z901" s="64">
        <f>IF(FACT_INCLUDES[[#This Row],[Order Type]]="Online", 1, 0)*FACT_INCLUDES[[#This Row],[Income]]</f>
        <v>0</v>
      </c>
    </row>
    <row r="902" spans="1:26" x14ac:dyDescent="0.3">
      <c r="A902" s="4">
        <v>992</v>
      </c>
      <c r="B902" s="4">
        <v>498</v>
      </c>
      <c r="C902" s="4">
        <v>750</v>
      </c>
      <c r="D902" s="58">
        <v>2</v>
      </c>
      <c r="E902" s="28">
        <f>VLOOKUP(FACT_INCLUDES[[#This Row],[Order ID]], ORDERS[], 2)</f>
        <v>41570.834225702471</v>
      </c>
      <c r="F902" s="28">
        <f>VLOOKUP(FACT_INCLUDES[[#This Row],[Order ID]], ORDERS[], 3)</f>
        <v>41570.834225702471</v>
      </c>
      <c r="G902" s="4" t="str">
        <f>VLOOKUP(FACT_INCLUDES[[#This Row],[Order ID]], ORDERS[], 4)</f>
        <v>In-Store</v>
      </c>
      <c r="H902" s="4" t="str">
        <f>VLOOKUP(FACT_INCLUDES[[#This Row],[Order ID]], ORDERS[], 5)</f>
        <v>LKT9302@gmail.com</v>
      </c>
      <c r="I902" s="4">
        <f>VLOOKUP(FACT_INCLUDES[[#This Row],[Order ID]], ORDERS[], 6)</f>
        <v>36</v>
      </c>
      <c r="J902" s="54">
        <f>VLOOKUP(FACT_INCLUDES[[#This Row],[Order ID]], ORDERS[], 7)</f>
        <v>0</v>
      </c>
      <c r="K902" s="33">
        <v>0</v>
      </c>
      <c r="L902" s="4">
        <f>VLOOKUP(FACT_INCLUDES[[#This Row],[DW Version]], VERSIONS[], 2)</f>
        <v>77</v>
      </c>
      <c r="M902" s="4">
        <f>VLOOKUP(FACT_INCLUDES[[#This Row],[DW Version]], VERSIONS[], 3)</f>
        <v>9.5</v>
      </c>
      <c r="N902" s="4" t="str">
        <f>VLOOKUP(FACT_INCLUDES[[#This Row],[DW Version]], VERSIONS[], 4)</f>
        <v>white</v>
      </c>
      <c r="O902" s="51">
        <f>VLOOKUP(FACT_INCLUDES[[#This Row],[DW Version]], VERSIONS[], 5)</f>
        <v>393.89392190077507</v>
      </c>
      <c r="P902" s="4" t="str">
        <f>VLOOKUP(FACT_INCLUDES[[#This Row],[DW Version]], VERSIONS[], 6)</f>
        <v>Nike Court Legacy</v>
      </c>
      <c r="Q902" s="4" t="str">
        <f>VLOOKUP(FACT_INCLUDES[[#This Row],[DW Version]], VERSIONS[], 7)</f>
        <v>Shoe</v>
      </c>
      <c r="R902" s="51">
        <f>FACT_INCLUDES[[#This Row],[Version Price]]*FACT_INCLUDES[[#This Row],[Quantity]]</f>
        <v>787.78784380155014</v>
      </c>
      <c r="S902" s="51">
        <f>FACT_INCLUDES[[#This Row],[Amount]]*(1-FACT_INCLUDES[[#This Row],[Order Discount]])</f>
        <v>787.78784380155014</v>
      </c>
      <c r="T902" s="51">
        <f t="shared" si="14"/>
        <v>5105.2981253807211</v>
      </c>
      <c r="U902" s="57">
        <f>FACT_INCLUDES[[#This Row],[Income]]/FACT_INCLUDES[[#This Row],[Total Order Income]]</f>
        <v>0.15430790219382182</v>
      </c>
      <c r="V902" s="33">
        <f>IF(FACT_INCLUDES[[#This Row],[Order Gap]]&gt;10, 1, 0)/COUNTIFS(FACT_INCLUDES[Order ID], FACT_INCLUDES[[#This Row],[Order ID]])</f>
        <v>0</v>
      </c>
      <c r="W902" s="33">
        <f>IF(FACT_INCLUDES[[#This Row],[Order Type]]="Online", 1, 0)/COUNTIFS(FACT_INCLUDES[Order ID], FACT_INCLUDES[[#This Row],[Order ID]])</f>
        <v>0</v>
      </c>
      <c r="X902" s="52">
        <v>629.94712021933753</v>
      </c>
      <c r="Y902" s="52">
        <v>611.72537523295216</v>
      </c>
      <c r="Z902" s="64">
        <f>IF(FACT_INCLUDES[[#This Row],[Order Type]]="Online", 1, 0)*FACT_INCLUDES[[#This Row],[Income]]</f>
        <v>0</v>
      </c>
    </row>
    <row r="903" spans="1:26" x14ac:dyDescent="0.3">
      <c r="A903" s="4">
        <v>993</v>
      </c>
      <c r="B903" s="4">
        <v>498</v>
      </c>
      <c r="C903" s="4">
        <v>782</v>
      </c>
      <c r="D903" s="58">
        <v>4</v>
      </c>
      <c r="E903" s="28">
        <f>VLOOKUP(FACT_INCLUDES[[#This Row],[Order ID]], ORDERS[], 2)</f>
        <v>41570.834225702471</v>
      </c>
      <c r="F903" s="28">
        <f>VLOOKUP(FACT_INCLUDES[[#This Row],[Order ID]], ORDERS[], 3)</f>
        <v>41570.834225702471</v>
      </c>
      <c r="G903" s="4" t="str">
        <f>VLOOKUP(FACT_INCLUDES[[#This Row],[Order ID]], ORDERS[], 4)</f>
        <v>In-Store</v>
      </c>
      <c r="H903" s="4" t="str">
        <f>VLOOKUP(FACT_INCLUDES[[#This Row],[Order ID]], ORDERS[], 5)</f>
        <v>LKT9302@gmail.com</v>
      </c>
      <c r="I903" s="4">
        <f>VLOOKUP(FACT_INCLUDES[[#This Row],[Order ID]], ORDERS[], 6)</f>
        <v>36</v>
      </c>
      <c r="J903" s="54">
        <f>VLOOKUP(FACT_INCLUDES[[#This Row],[Order ID]], ORDERS[], 7)</f>
        <v>0</v>
      </c>
      <c r="K903" s="33">
        <v>0</v>
      </c>
      <c r="L903" s="4">
        <f>VLOOKUP(FACT_INCLUDES[[#This Row],[DW Version]], VERSIONS[], 2)</f>
        <v>80</v>
      </c>
      <c r="M903" s="4">
        <f>VLOOKUP(FACT_INCLUDES[[#This Row],[DW Version]], VERSIONS[], 3)</f>
        <v>4.5</v>
      </c>
      <c r="N903" s="4" t="str">
        <f>VLOOKUP(FACT_INCLUDES[[#This Row],[DW Version]], VERSIONS[], 4)</f>
        <v>white</v>
      </c>
      <c r="O903" s="51">
        <f>VLOOKUP(FACT_INCLUDES[[#This Row],[DW Version]], VERSIONS[], 5)</f>
        <v>248.10306121344931</v>
      </c>
      <c r="P903" s="4" t="str">
        <f>VLOOKUP(FACT_INCLUDES[[#This Row],[DW Version]], VERSIONS[], 6)</f>
        <v>Quest 3</v>
      </c>
      <c r="Q903" s="4" t="str">
        <f>VLOOKUP(FACT_INCLUDES[[#This Row],[DW Version]], VERSIONS[], 7)</f>
        <v>Shoe</v>
      </c>
      <c r="R903" s="51">
        <f>FACT_INCLUDES[[#This Row],[Version Price]]*FACT_INCLUDES[[#This Row],[Quantity]]</f>
        <v>992.41224485379723</v>
      </c>
      <c r="S903" s="51">
        <f>FACT_INCLUDES[[#This Row],[Amount]]*(1-FACT_INCLUDES[[#This Row],[Order Discount]])</f>
        <v>992.41224485379723</v>
      </c>
      <c r="T903" s="51">
        <f t="shared" si="14"/>
        <v>5105.2981253807211</v>
      </c>
      <c r="U903" s="57">
        <f>FACT_INCLUDES[[#This Row],[Income]]/FACT_INCLUDES[[#This Row],[Total Order Income]]</f>
        <v>0.19438869591573349</v>
      </c>
      <c r="V903" s="33">
        <f>IF(FACT_INCLUDES[[#This Row],[Order Gap]]&gt;10, 1, 0)/COUNTIFS(FACT_INCLUDES[Order ID], FACT_INCLUDES[[#This Row],[Order ID]])</f>
        <v>0</v>
      </c>
      <c r="W903" s="33">
        <f>IF(FACT_INCLUDES[[#This Row],[Order Type]]="Online", 1, 0)/COUNTIFS(FACT_INCLUDES[Order ID], FACT_INCLUDES[[#This Row],[Order ID]])</f>
        <v>0</v>
      </c>
      <c r="X903" s="52">
        <v>629.94712021933753</v>
      </c>
      <c r="Y903" s="52">
        <v>611.72537523295216</v>
      </c>
      <c r="Z903" s="64">
        <f>IF(FACT_INCLUDES[[#This Row],[Order Type]]="Online", 1, 0)*FACT_INCLUDES[[#This Row],[Income]]</f>
        <v>0</v>
      </c>
    </row>
    <row r="904" spans="1:26" x14ac:dyDescent="0.3">
      <c r="A904" s="4">
        <v>994</v>
      </c>
      <c r="B904" s="4">
        <v>498</v>
      </c>
      <c r="C904" s="4">
        <v>847</v>
      </c>
      <c r="D904" s="58">
        <v>4</v>
      </c>
      <c r="E904" s="28">
        <f>VLOOKUP(FACT_INCLUDES[[#This Row],[Order ID]], ORDERS[], 2)</f>
        <v>41570.834225702471</v>
      </c>
      <c r="F904" s="28">
        <f>VLOOKUP(FACT_INCLUDES[[#This Row],[Order ID]], ORDERS[], 3)</f>
        <v>41570.834225702471</v>
      </c>
      <c r="G904" s="4" t="str">
        <f>VLOOKUP(FACT_INCLUDES[[#This Row],[Order ID]], ORDERS[], 4)</f>
        <v>In-Store</v>
      </c>
      <c r="H904" s="4" t="str">
        <f>VLOOKUP(FACT_INCLUDES[[#This Row],[Order ID]], ORDERS[], 5)</f>
        <v>LKT9302@gmail.com</v>
      </c>
      <c r="I904" s="4">
        <f>VLOOKUP(FACT_INCLUDES[[#This Row],[Order ID]], ORDERS[], 6)</f>
        <v>36</v>
      </c>
      <c r="J904" s="54">
        <f>VLOOKUP(FACT_INCLUDES[[#This Row],[Order ID]], ORDERS[], 7)</f>
        <v>0</v>
      </c>
      <c r="K904" s="33">
        <v>0</v>
      </c>
      <c r="L904" s="4">
        <f>VLOOKUP(FACT_INCLUDES[[#This Row],[DW Version]], VERSIONS[], 2)</f>
        <v>86</v>
      </c>
      <c r="M904" s="4">
        <f>VLOOKUP(FACT_INCLUDES[[#This Row],[DW Version]], VERSIONS[], 3)</f>
        <v>6</v>
      </c>
      <c r="N904" s="4" t="str">
        <f>VLOOKUP(FACT_INCLUDES[[#This Row],[DW Version]], VERSIONS[], 4)</f>
        <v>white</v>
      </c>
      <c r="O904" s="51">
        <f>VLOOKUP(FACT_INCLUDES[[#This Row],[DW Version]], VERSIONS[], 5)</f>
        <v>378.73551051200127</v>
      </c>
      <c r="P904" s="4" t="str">
        <f>VLOOKUP(FACT_INCLUDES[[#This Row],[DW Version]], VERSIONS[], 6)</f>
        <v>Challenger Long-Sleeve</v>
      </c>
      <c r="Q904" s="4" t="str">
        <f>VLOOKUP(FACT_INCLUDES[[#This Row],[DW Version]], VERSIONS[], 7)</f>
        <v>Apparel</v>
      </c>
      <c r="R904" s="51">
        <f>FACT_INCLUDES[[#This Row],[Version Price]]*FACT_INCLUDES[[#This Row],[Quantity]]</f>
        <v>1514.9420420480051</v>
      </c>
      <c r="S904" s="51">
        <f>FACT_INCLUDES[[#This Row],[Amount]]*(1-FACT_INCLUDES[[#This Row],[Order Discount]])</f>
        <v>1514.9420420480051</v>
      </c>
      <c r="T904" s="51">
        <f t="shared" si="14"/>
        <v>5105.2981253807211</v>
      </c>
      <c r="U904" s="57">
        <f>FACT_INCLUDES[[#This Row],[Income]]/FACT_INCLUDES[[#This Row],[Total Order Income]]</f>
        <v>0.29673919227489387</v>
      </c>
      <c r="V904" s="33">
        <f>IF(FACT_INCLUDES[[#This Row],[Order Gap]]&gt;10, 1, 0)/COUNTIFS(FACT_INCLUDES[Order ID], FACT_INCLUDES[[#This Row],[Order ID]])</f>
        <v>0</v>
      </c>
      <c r="W904" s="33">
        <f>IF(FACT_INCLUDES[[#This Row],[Order Type]]="Online", 1, 0)/COUNTIFS(FACT_INCLUDES[Order ID], FACT_INCLUDES[[#This Row],[Order ID]])</f>
        <v>0</v>
      </c>
      <c r="X904" s="52">
        <v>629.94712021933753</v>
      </c>
      <c r="Y904" s="52">
        <v>611.72537523295216</v>
      </c>
      <c r="Z904" s="64">
        <f>IF(FACT_INCLUDES[[#This Row],[Order Type]]="Online", 1, 0)*FACT_INCLUDES[[#This Row],[Income]]</f>
        <v>0</v>
      </c>
    </row>
    <row r="905" spans="1:26" x14ac:dyDescent="0.3">
      <c r="A905" s="4">
        <v>1029</v>
      </c>
      <c r="B905" s="4">
        <v>516</v>
      </c>
      <c r="C905" s="4">
        <v>348</v>
      </c>
      <c r="D905" s="58">
        <v>1</v>
      </c>
      <c r="E905" s="28">
        <f>VLOOKUP(FACT_INCLUDES[[#This Row],[Order ID]], ORDERS[], 2)</f>
        <v>41518.609344529752</v>
      </c>
      <c r="F905" s="28">
        <f>VLOOKUP(FACT_INCLUDES[[#This Row],[Order ID]], ORDERS[], 3)</f>
        <v>41518.609344529752</v>
      </c>
      <c r="G905" s="4" t="str">
        <f>VLOOKUP(FACT_INCLUDES[[#This Row],[Order ID]], ORDERS[], 4)</f>
        <v>In-Store</v>
      </c>
      <c r="H905" s="4" t="str">
        <f>VLOOKUP(FACT_INCLUDES[[#This Row],[Order ID]], ORDERS[], 5)</f>
        <v>RRO7454@gmail.com</v>
      </c>
      <c r="I905" s="4">
        <f>VLOOKUP(FACT_INCLUDES[[#This Row],[Order ID]], ORDERS[], 6)</f>
        <v>19</v>
      </c>
      <c r="J905" s="54">
        <f>VLOOKUP(FACT_INCLUDES[[#This Row],[Order ID]], ORDERS[], 7)</f>
        <v>0</v>
      </c>
      <c r="K905" s="33">
        <v>0</v>
      </c>
      <c r="L905" s="4">
        <f>VLOOKUP(FACT_INCLUDES[[#This Row],[DW Version]], VERSIONS[], 2)</f>
        <v>35</v>
      </c>
      <c r="M905" s="4">
        <f>VLOOKUP(FACT_INCLUDES[[#This Row],[DW Version]], VERSIONS[], 3)</f>
        <v>9.5</v>
      </c>
      <c r="N905" s="4" t="str">
        <f>VLOOKUP(FACT_INCLUDES[[#This Row],[DW Version]], VERSIONS[], 4)</f>
        <v>white</v>
      </c>
      <c r="O905" s="51">
        <f>VLOOKUP(FACT_INCLUDES[[#This Row],[DW Version]], VERSIONS[], 5)</f>
        <v>236.07444683793588</v>
      </c>
      <c r="P905" s="4" t="str">
        <f>VLOOKUP(FACT_INCLUDES[[#This Row],[DW Version]], VERSIONS[], 6)</f>
        <v>Alphafly</v>
      </c>
      <c r="Q905" s="4" t="str">
        <f>VLOOKUP(FACT_INCLUDES[[#This Row],[DW Version]], VERSIONS[], 7)</f>
        <v>Shoe</v>
      </c>
      <c r="R905" s="51">
        <f>FACT_INCLUDES[[#This Row],[Version Price]]*FACT_INCLUDES[[#This Row],[Quantity]]</f>
        <v>236.07444683793588</v>
      </c>
      <c r="S905" s="51">
        <f>FACT_INCLUDES[[#This Row],[Amount]]*(1-FACT_INCLUDES[[#This Row],[Order Discount]])</f>
        <v>236.07444683793588</v>
      </c>
      <c r="T905" s="51">
        <f t="shared" si="14"/>
        <v>236.07444683793588</v>
      </c>
      <c r="U905" s="57">
        <f>FACT_INCLUDES[[#This Row],[Income]]/FACT_INCLUDES[[#This Row],[Total Order Income]]</f>
        <v>1</v>
      </c>
      <c r="V905" s="33">
        <f>IF(FACT_INCLUDES[[#This Row],[Order Gap]]&gt;10, 1, 0)/COUNTIFS(FACT_INCLUDES[Order ID], FACT_INCLUDES[[#This Row],[Order ID]])</f>
        <v>0</v>
      </c>
      <c r="W905" s="33">
        <f>IF(FACT_INCLUDES[[#This Row],[Order Type]]="Online", 1, 0)/COUNTIFS(FACT_INCLUDES[Order ID], FACT_INCLUDES[[#This Row],[Order ID]])</f>
        <v>0</v>
      </c>
      <c r="X905" s="52">
        <v>629.94712021933753</v>
      </c>
      <c r="Y905" s="52">
        <v>611.72537523295216</v>
      </c>
      <c r="Z905" s="64">
        <f>IF(FACT_INCLUDES[[#This Row],[Order Type]]="Online", 1, 0)*FACT_INCLUDES[[#This Row],[Income]]</f>
        <v>0</v>
      </c>
    </row>
    <row r="906" spans="1:26" x14ac:dyDescent="0.3">
      <c r="A906" s="4">
        <v>1091</v>
      </c>
      <c r="B906" s="4">
        <v>549</v>
      </c>
      <c r="C906" s="4">
        <v>861</v>
      </c>
      <c r="D906" s="58">
        <v>5</v>
      </c>
      <c r="E906" s="28">
        <f>VLOOKUP(FACT_INCLUDES[[#This Row],[Order ID]], ORDERS[], 2)</f>
        <v>41378.387180922262</v>
      </c>
      <c r="F906" s="28">
        <f>VLOOKUP(FACT_INCLUDES[[#This Row],[Order ID]], ORDERS[], 3)</f>
        <v>41385.387180922262</v>
      </c>
      <c r="G906" s="4" t="str">
        <f>VLOOKUP(FACT_INCLUDES[[#This Row],[Order ID]], ORDERS[], 4)</f>
        <v>Online</v>
      </c>
      <c r="H906" s="4" t="str">
        <f>VLOOKUP(FACT_INCLUDES[[#This Row],[Order ID]], ORDERS[], 5)</f>
        <v>TTC9045@gmail.com</v>
      </c>
      <c r="I906" s="4">
        <f>VLOOKUP(FACT_INCLUDES[[#This Row],[Order ID]], ORDERS[], 6)</f>
        <v>0</v>
      </c>
      <c r="J906" s="54">
        <f>VLOOKUP(FACT_INCLUDES[[#This Row],[Order ID]], ORDERS[], 7)</f>
        <v>0</v>
      </c>
      <c r="K906" s="33">
        <v>7</v>
      </c>
      <c r="L906" s="4">
        <f>VLOOKUP(FACT_INCLUDES[[#This Row],[DW Version]], VERSIONS[], 2)</f>
        <v>88</v>
      </c>
      <c r="M906" s="4">
        <f>VLOOKUP(FACT_INCLUDES[[#This Row],[DW Version]], VERSIONS[], 3)</f>
        <v>4</v>
      </c>
      <c r="N906" s="4" t="str">
        <f>VLOOKUP(FACT_INCLUDES[[#This Row],[DW Version]], VERSIONS[], 4)</f>
        <v>black</v>
      </c>
      <c r="O906" s="51">
        <f>VLOOKUP(FACT_INCLUDES[[#This Row],[DW Version]], VERSIONS[], 5)</f>
        <v>115.92244190070139</v>
      </c>
      <c r="P906" s="4" t="str">
        <f>VLOOKUP(FACT_INCLUDES[[#This Row],[DW Version]], VERSIONS[], 6)</f>
        <v>React Infinity Run</v>
      </c>
      <c r="Q906" s="4" t="str">
        <f>VLOOKUP(FACT_INCLUDES[[#This Row],[DW Version]], VERSIONS[], 7)</f>
        <v>Shoe</v>
      </c>
      <c r="R906" s="51">
        <f>FACT_INCLUDES[[#This Row],[Version Price]]*FACT_INCLUDES[[#This Row],[Quantity]]</f>
        <v>579.61220950350696</v>
      </c>
      <c r="S906" s="51">
        <f>FACT_INCLUDES[[#This Row],[Amount]]*(1-FACT_INCLUDES[[#This Row],[Order Discount]])</f>
        <v>579.61220950350696</v>
      </c>
      <c r="T906" s="51">
        <f t="shared" si="14"/>
        <v>849.6773743249779</v>
      </c>
      <c r="U906" s="57">
        <f>FACT_INCLUDES[[#This Row],[Income]]/FACT_INCLUDES[[#This Row],[Total Order Income]]</f>
        <v>0.68215563579526528</v>
      </c>
      <c r="V906" s="33">
        <f>IF(FACT_INCLUDES[[#This Row],[Order Gap]]&gt;10, 1, 0)/COUNTIFS(FACT_INCLUDES[Order ID], FACT_INCLUDES[[#This Row],[Order ID]])</f>
        <v>0</v>
      </c>
      <c r="W906" s="33">
        <f>IF(FACT_INCLUDES[[#This Row],[Order Type]]="Online", 1, 0)/COUNTIFS(FACT_INCLUDES[Order ID], FACT_INCLUDES[[#This Row],[Order ID]])</f>
        <v>0.5</v>
      </c>
      <c r="X906" s="52">
        <v>629.94712021933753</v>
      </c>
      <c r="Y906" s="52">
        <v>611.72537523295216</v>
      </c>
      <c r="Z906" s="64">
        <f>IF(FACT_INCLUDES[[#This Row],[Order Type]]="Online", 1, 0)*FACT_INCLUDES[[#This Row],[Income]]</f>
        <v>579.61220950350696</v>
      </c>
    </row>
    <row r="907" spans="1:26" x14ac:dyDescent="0.3">
      <c r="A907" s="4">
        <v>1092</v>
      </c>
      <c r="B907" s="4">
        <v>549</v>
      </c>
      <c r="C907" s="4">
        <v>886</v>
      </c>
      <c r="D907" s="58">
        <v>1</v>
      </c>
      <c r="E907" s="28">
        <f>VLOOKUP(FACT_INCLUDES[[#This Row],[Order ID]], ORDERS[], 2)</f>
        <v>41378.387180922262</v>
      </c>
      <c r="F907" s="28">
        <f>VLOOKUP(FACT_INCLUDES[[#This Row],[Order ID]], ORDERS[], 3)</f>
        <v>41385.387180922262</v>
      </c>
      <c r="G907" s="4" t="str">
        <f>VLOOKUP(FACT_INCLUDES[[#This Row],[Order ID]], ORDERS[], 4)</f>
        <v>Online</v>
      </c>
      <c r="H907" s="4" t="str">
        <f>VLOOKUP(FACT_INCLUDES[[#This Row],[Order ID]], ORDERS[], 5)</f>
        <v>TTC9045@gmail.com</v>
      </c>
      <c r="I907" s="4">
        <f>VLOOKUP(FACT_INCLUDES[[#This Row],[Order ID]], ORDERS[], 6)</f>
        <v>0</v>
      </c>
      <c r="J907" s="54">
        <f>VLOOKUP(FACT_INCLUDES[[#This Row],[Order ID]], ORDERS[], 7)</f>
        <v>0</v>
      </c>
      <c r="K907" s="33">
        <v>7</v>
      </c>
      <c r="L907" s="4">
        <f>VLOOKUP(FACT_INCLUDES[[#This Row],[DW Version]], VERSIONS[], 2)</f>
        <v>90</v>
      </c>
      <c r="M907" s="4">
        <f>VLOOKUP(FACT_INCLUDES[[#This Row],[DW Version]], VERSIONS[], 3)</f>
        <v>10.5</v>
      </c>
      <c r="N907" s="4" t="str">
        <f>VLOOKUP(FACT_INCLUDES[[#This Row],[DW Version]], VERSIONS[], 4)</f>
        <v>white</v>
      </c>
      <c r="O907" s="51">
        <f>VLOOKUP(FACT_INCLUDES[[#This Row],[DW Version]], VERSIONS[], 5)</f>
        <v>270.06516482147094</v>
      </c>
      <c r="P907" s="4" t="str">
        <f>VLOOKUP(FACT_INCLUDES[[#This Row],[DW Version]], VERSIONS[], 6)</f>
        <v>Air Zoom Terra Kiger 6</v>
      </c>
      <c r="Q907" s="4" t="str">
        <f>VLOOKUP(FACT_INCLUDES[[#This Row],[DW Version]], VERSIONS[], 7)</f>
        <v>Shoe</v>
      </c>
      <c r="R907" s="51">
        <f>FACT_INCLUDES[[#This Row],[Version Price]]*FACT_INCLUDES[[#This Row],[Quantity]]</f>
        <v>270.06516482147094</v>
      </c>
      <c r="S907" s="51">
        <f>FACT_INCLUDES[[#This Row],[Amount]]*(1-FACT_INCLUDES[[#This Row],[Order Discount]])</f>
        <v>270.06516482147094</v>
      </c>
      <c r="T907" s="51">
        <f t="shared" si="14"/>
        <v>849.6773743249779</v>
      </c>
      <c r="U907" s="57">
        <f>FACT_INCLUDES[[#This Row],[Income]]/FACT_INCLUDES[[#This Row],[Total Order Income]]</f>
        <v>0.31784436420473466</v>
      </c>
      <c r="V907" s="33">
        <f>IF(FACT_INCLUDES[[#This Row],[Order Gap]]&gt;10, 1, 0)/COUNTIFS(FACT_INCLUDES[Order ID], FACT_INCLUDES[[#This Row],[Order ID]])</f>
        <v>0</v>
      </c>
      <c r="W907" s="33">
        <f>IF(FACT_INCLUDES[[#This Row],[Order Type]]="Online", 1, 0)/COUNTIFS(FACT_INCLUDES[Order ID], FACT_INCLUDES[[#This Row],[Order ID]])</f>
        <v>0.5</v>
      </c>
      <c r="X907" s="52">
        <v>629.94712021933753</v>
      </c>
      <c r="Y907" s="52">
        <v>611.72537523295216</v>
      </c>
      <c r="Z907" s="64">
        <f>IF(FACT_INCLUDES[[#This Row],[Order Type]]="Online", 1, 0)*FACT_INCLUDES[[#This Row],[Income]]</f>
        <v>270.06516482147094</v>
      </c>
    </row>
    <row r="908" spans="1:26" x14ac:dyDescent="0.3">
      <c r="A908" s="4">
        <v>1110</v>
      </c>
      <c r="B908" s="4">
        <v>558</v>
      </c>
      <c r="C908" s="4">
        <v>600</v>
      </c>
      <c r="D908" s="58">
        <v>2</v>
      </c>
      <c r="E908" s="28">
        <f>VLOOKUP(FACT_INCLUDES[[#This Row],[Order ID]], ORDERS[], 2)</f>
        <v>41441.062539604696</v>
      </c>
      <c r="F908" s="28">
        <f>VLOOKUP(FACT_INCLUDES[[#This Row],[Order ID]], ORDERS[], 3)</f>
        <v>41441.062539604696</v>
      </c>
      <c r="G908" s="4" t="str">
        <f>VLOOKUP(FACT_INCLUDES[[#This Row],[Order ID]], ORDERS[], 4)</f>
        <v>In-Store</v>
      </c>
      <c r="H908" s="4" t="str">
        <f>VLOOKUP(FACT_INCLUDES[[#This Row],[Order ID]], ORDERS[], 5)</f>
        <v>QES5843@gmail.com</v>
      </c>
      <c r="I908" s="4">
        <f>VLOOKUP(FACT_INCLUDES[[#This Row],[Order ID]], ORDERS[], 6)</f>
        <v>29</v>
      </c>
      <c r="J908" s="54">
        <f>VLOOKUP(FACT_INCLUDES[[#This Row],[Order ID]], ORDERS[], 7)</f>
        <v>0</v>
      </c>
      <c r="K908" s="33">
        <v>0</v>
      </c>
      <c r="L908" s="4">
        <f>VLOOKUP(FACT_INCLUDES[[#This Row],[DW Version]], VERSIONS[], 2)</f>
        <v>61</v>
      </c>
      <c r="M908" s="4">
        <f>VLOOKUP(FACT_INCLUDES[[#This Row],[DW Version]], VERSIONS[], 3)</f>
        <v>9.5</v>
      </c>
      <c r="N908" s="4" t="str">
        <f>VLOOKUP(FACT_INCLUDES[[#This Row],[DW Version]], VERSIONS[], 4)</f>
        <v>purple</v>
      </c>
      <c r="O908" s="51">
        <f>VLOOKUP(FACT_INCLUDES[[#This Row],[DW Version]], VERSIONS[], 5)</f>
        <v>115.97301929392481</v>
      </c>
      <c r="P908" s="4" t="str">
        <f>VLOOKUP(FACT_INCLUDES[[#This Row],[DW Version]], VERSIONS[], 6)</f>
        <v>Phantom Venom</v>
      </c>
      <c r="Q908" s="4" t="str">
        <f>VLOOKUP(FACT_INCLUDES[[#This Row],[DW Version]], VERSIONS[], 7)</f>
        <v>Shoe</v>
      </c>
      <c r="R908" s="51">
        <f>FACT_INCLUDES[[#This Row],[Version Price]]*FACT_INCLUDES[[#This Row],[Quantity]]</f>
        <v>231.94603858784961</v>
      </c>
      <c r="S908" s="51">
        <f>FACT_INCLUDES[[#This Row],[Amount]]*(1-FACT_INCLUDES[[#This Row],[Order Discount]])</f>
        <v>231.94603858784961</v>
      </c>
      <c r="T908" s="51">
        <f t="shared" si="14"/>
        <v>231.94603858784961</v>
      </c>
      <c r="U908" s="57">
        <f>FACT_INCLUDES[[#This Row],[Income]]/FACT_INCLUDES[[#This Row],[Total Order Income]]</f>
        <v>1</v>
      </c>
      <c r="V908" s="33">
        <f>IF(FACT_INCLUDES[[#This Row],[Order Gap]]&gt;10, 1, 0)/COUNTIFS(FACT_INCLUDES[Order ID], FACT_INCLUDES[[#This Row],[Order ID]])</f>
        <v>0</v>
      </c>
      <c r="W908" s="33">
        <f>IF(FACT_INCLUDES[[#This Row],[Order Type]]="Online", 1, 0)/COUNTIFS(FACT_INCLUDES[Order ID], FACT_INCLUDES[[#This Row],[Order ID]])</f>
        <v>0</v>
      </c>
      <c r="X908" s="52">
        <v>629.94712021933753</v>
      </c>
      <c r="Y908" s="52">
        <v>611.72537523295216</v>
      </c>
      <c r="Z908" s="64">
        <f>IF(FACT_INCLUDES[[#This Row],[Order Type]]="Online", 1, 0)*FACT_INCLUDES[[#This Row],[Income]]</f>
        <v>0</v>
      </c>
    </row>
    <row r="909" spans="1:26" x14ac:dyDescent="0.3">
      <c r="A909" s="4">
        <v>1217</v>
      </c>
      <c r="B909" s="4">
        <v>614</v>
      </c>
      <c r="C909" s="4">
        <v>502</v>
      </c>
      <c r="D909" s="58">
        <v>5</v>
      </c>
      <c r="E909" s="28">
        <f>VLOOKUP(FACT_INCLUDES[[#This Row],[Order ID]], ORDERS[], 2)</f>
        <v>41288.177138739884</v>
      </c>
      <c r="F909" s="28">
        <f>VLOOKUP(FACT_INCLUDES[[#This Row],[Order ID]], ORDERS[], 3)</f>
        <v>41288.177138739884</v>
      </c>
      <c r="G909" s="4" t="str">
        <f>VLOOKUP(FACT_INCLUDES[[#This Row],[Order ID]], ORDERS[], 4)</f>
        <v>In-Store</v>
      </c>
      <c r="H909" s="4" t="str">
        <f>VLOOKUP(FACT_INCLUDES[[#This Row],[Order ID]], ORDERS[], 5)</f>
        <v>BNO3354@gmail.com</v>
      </c>
      <c r="I909" s="4">
        <f>VLOOKUP(FACT_INCLUDES[[#This Row],[Order ID]], ORDERS[], 6)</f>
        <v>12</v>
      </c>
      <c r="J909" s="54">
        <f>VLOOKUP(FACT_INCLUDES[[#This Row],[Order ID]], ORDERS[], 7)</f>
        <v>0</v>
      </c>
      <c r="K909" s="33">
        <v>0</v>
      </c>
      <c r="L909" s="4">
        <f>VLOOKUP(FACT_INCLUDES[[#This Row],[DW Version]], VERSIONS[], 2)</f>
        <v>53</v>
      </c>
      <c r="M909" s="4">
        <f>VLOOKUP(FACT_INCLUDES[[#This Row],[DW Version]], VERSIONS[], 3)</f>
        <v>4.5</v>
      </c>
      <c r="N909" s="4" t="str">
        <f>VLOOKUP(FACT_INCLUDES[[#This Row],[DW Version]], VERSIONS[], 4)</f>
        <v>black</v>
      </c>
      <c r="O909" s="51">
        <f>VLOOKUP(FACT_INCLUDES[[#This Row],[DW Version]], VERSIONS[], 5)</f>
        <v>273.17157388692522</v>
      </c>
      <c r="P909" s="4" t="str">
        <f>VLOOKUP(FACT_INCLUDES[[#This Row],[DW Version]], VERSIONS[], 6)</f>
        <v>Flex Stride Shorts</v>
      </c>
      <c r="Q909" s="4" t="str">
        <f>VLOOKUP(FACT_INCLUDES[[#This Row],[DW Version]], VERSIONS[], 7)</f>
        <v>Apparel</v>
      </c>
      <c r="R909" s="51">
        <f>FACT_INCLUDES[[#This Row],[Version Price]]*FACT_INCLUDES[[#This Row],[Quantity]]</f>
        <v>1365.8578694346261</v>
      </c>
      <c r="S909" s="51">
        <f>FACT_INCLUDES[[#This Row],[Amount]]*(1-FACT_INCLUDES[[#This Row],[Order Discount]])</f>
        <v>1365.8578694346261</v>
      </c>
      <c r="T909" s="51">
        <f t="shared" si="14"/>
        <v>1449.3547968605349</v>
      </c>
      <c r="U909" s="57">
        <f>FACT_INCLUDES[[#This Row],[Income]]/FACT_INCLUDES[[#This Row],[Total Order Income]]</f>
        <v>0.94239027765542815</v>
      </c>
      <c r="V909" s="33">
        <f>IF(FACT_INCLUDES[[#This Row],[Order Gap]]&gt;10, 1, 0)/COUNTIFS(FACT_INCLUDES[Order ID], FACT_INCLUDES[[#This Row],[Order ID]])</f>
        <v>0</v>
      </c>
      <c r="W909" s="33">
        <f>IF(FACT_INCLUDES[[#This Row],[Order Type]]="Online", 1, 0)/COUNTIFS(FACT_INCLUDES[Order ID], FACT_INCLUDES[[#This Row],[Order ID]])</f>
        <v>0</v>
      </c>
      <c r="X909" s="52">
        <v>629.94712021933753</v>
      </c>
      <c r="Y909" s="52">
        <v>611.72537523295216</v>
      </c>
      <c r="Z909" s="64">
        <f>IF(FACT_INCLUDES[[#This Row],[Order Type]]="Online", 1, 0)*FACT_INCLUDES[[#This Row],[Income]]</f>
        <v>0</v>
      </c>
    </row>
    <row r="910" spans="1:26" x14ac:dyDescent="0.3">
      <c r="A910" s="4">
        <v>1218</v>
      </c>
      <c r="B910" s="4">
        <v>614</v>
      </c>
      <c r="C910" s="4">
        <v>967</v>
      </c>
      <c r="D910" s="58">
        <v>1</v>
      </c>
      <c r="E910" s="28">
        <f>VLOOKUP(FACT_INCLUDES[[#This Row],[Order ID]], ORDERS[], 2)</f>
        <v>41288.177138739884</v>
      </c>
      <c r="F910" s="28">
        <f>VLOOKUP(FACT_INCLUDES[[#This Row],[Order ID]], ORDERS[], 3)</f>
        <v>41288.177138739884</v>
      </c>
      <c r="G910" s="4" t="str">
        <f>VLOOKUP(FACT_INCLUDES[[#This Row],[Order ID]], ORDERS[], 4)</f>
        <v>In-Store</v>
      </c>
      <c r="H910" s="4" t="str">
        <f>VLOOKUP(FACT_INCLUDES[[#This Row],[Order ID]], ORDERS[], 5)</f>
        <v>BNO3354@gmail.com</v>
      </c>
      <c r="I910" s="4">
        <f>VLOOKUP(FACT_INCLUDES[[#This Row],[Order ID]], ORDERS[], 6)</f>
        <v>12</v>
      </c>
      <c r="J910" s="54">
        <f>VLOOKUP(FACT_INCLUDES[[#This Row],[Order ID]], ORDERS[], 7)</f>
        <v>0</v>
      </c>
      <c r="K910" s="33">
        <v>0</v>
      </c>
      <c r="L910" s="4">
        <f>VLOOKUP(FACT_INCLUDES[[#This Row],[DW Version]], VERSIONS[], 2)</f>
        <v>98</v>
      </c>
      <c r="M910" s="4">
        <f>VLOOKUP(FACT_INCLUDES[[#This Row],[DW Version]], VERSIONS[], 3)</f>
        <v>8.5</v>
      </c>
      <c r="N910" s="4" t="str">
        <f>VLOOKUP(FACT_INCLUDES[[#This Row],[DW Version]], VERSIONS[], 4)</f>
        <v>black</v>
      </c>
      <c r="O910" s="51">
        <f>VLOOKUP(FACT_INCLUDES[[#This Row],[DW Version]], VERSIONS[], 5)</f>
        <v>83.496927425908737</v>
      </c>
      <c r="P910" s="4" t="str">
        <f>VLOOKUP(FACT_INCLUDES[[#This Row],[DW Version]], VERSIONS[], 6)</f>
        <v>Zoom Rival Fly</v>
      </c>
      <c r="Q910" s="4" t="str">
        <f>VLOOKUP(FACT_INCLUDES[[#This Row],[DW Version]], VERSIONS[], 7)</f>
        <v>Shoe</v>
      </c>
      <c r="R910" s="51">
        <f>FACT_INCLUDES[[#This Row],[Version Price]]*FACT_INCLUDES[[#This Row],[Quantity]]</f>
        <v>83.496927425908737</v>
      </c>
      <c r="S910" s="51">
        <f>FACT_INCLUDES[[#This Row],[Amount]]*(1-FACT_INCLUDES[[#This Row],[Order Discount]])</f>
        <v>83.496927425908737</v>
      </c>
      <c r="T910" s="51">
        <f t="shared" si="14"/>
        <v>1449.3547968605349</v>
      </c>
      <c r="U910" s="57">
        <f>FACT_INCLUDES[[#This Row],[Income]]/FACT_INCLUDES[[#This Row],[Total Order Income]]</f>
        <v>5.7609722344571838E-2</v>
      </c>
      <c r="V910" s="33">
        <f>IF(FACT_INCLUDES[[#This Row],[Order Gap]]&gt;10, 1, 0)/COUNTIFS(FACT_INCLUDES[Order ID], FACT_INCLUDES[[#This Row],[Order ID]])</f>
        <v>0</v>
      </c>
      <c r="W910" s="33">
        <f>IF(FACT_INCLUDES[[#This Row],[Order Type]]="Online", 1, 0)/COUNTIFS(FACT_INCLUDES[Order ID], FACT_INCLUDES[[#This Row],[Order ID]])</f>
        <v>0</v>
      </c>
      <c r="X910" s="52">
        <v>629.94712021933753</v>
      </c>
      <c r="Y910" s="52">
        <v>611.72537523295216</v>
      </c>
      <c r="Z910" s="64">
        <f>IF(FACT_INCLUDES[[#This Row],[Order Type]]="Online", 1, 0)*FACT_INCLUDES[[#This Row],[Income]]</f>
        <v>0</v>
      </c>
    </row>
    <row r="911" spans="1:26" x14ac:dyDescent="0.3">
      <c r="A911" s="4">
        <v>1265</v>
      </c>
      <c r="B911" s="4">
        <v>639</v>
      </c>
      <c r="C911" s="4">
        <v>336</v>
      </c>
      <c r="D911" s="58">
        <v>4</v>
      </c>
      <c r="E911" s="28">
        <f>VLOOKUP(FACT_INCLUDES[[#This Row],[Order ID]], ORDERS[], 2)</f>
        <v>41422.353706001581</v>
      </c>
      <c r="F911" s="28">
        <f>VLOOKUP(FACT_INCLUDES[[#This Row],[Order ID]], ORDERS[], 3)</f>
        <v>41422.353706001581</v>
      </c>
      <c r="G911" s="4" t="str">
        <f>VLOOKUP(FACT_INCLUDES[[#This Row],[Order ID]], ORDERS[], 4)</f>
        <v>In-Store</v>
      </c>
      <c r="H911" s="4" t="str">
        <f>VLOOKUP(FACT_INCLUDES[[#This Row],[Order ID]], ORDERS[], 5)</f>
        <v>KDJ3747@gmail.com</v>
      </c>
      <c r="I911" s="4">
        <f>VLOOKUP(FACT_INCLUDES[[#This Row],[Order ID]], ORDERS[], 6)</f>
        <v>22</v>
      </c>
      <c r="J911" s="54">
        <f>VLOOKUP(FACT_INCLUDES[[#This Row],[Order ID]], ORDERS[], 7)</f>
        <v>0</v>
      </c>
      <c r="K911" s="33">
        <v>0</v>
      </c>
      <c r="L911" s="4">
        <f>VLOOKUP(FACT_INCLUDES[[#This Row],[DW Version]], VERSIONS[], 2)</f>
        <v>34</v>
      </c>
      <c r="M911" s="4">
        <f>VLOOKUP(FACT_INCLUDES[[#This Row],[DW Version]], VERSIONS[], 3)</f>
        <v>11</v>
      </c>
      <c r="N911" s="4" t="str">
        <f>VLOOKUP(FACT_INCLUDES[[#This Row],[DW Version]], VERSIONS[], 4)</f>
        <v>black</v>
      </c>
      <c r="O911" s="51">
        <f>VLOOKUP(FACT_INCLUDES[[#This Row],[DW Version]], VERSIONS[], 5)</f>
        <v>325.94165751351881</v>
      </c>
      <c r="P911" s="4" t="str">
        <f>VLOOKUP(FACT_INCLUDES[[#This Row],[DW Version]], VERSIONS[], 6)</f>
        <v>Zoom Vomero</v>
      </c>
      <c r="Q911" s="4" t="str">
        <f>VLOOKUP(FACT_INCLUDES[[#This Row],[DW Version]], VERSIONS[], 7)</f>
        <v>Shoe</v>
      </c>
      <c r="R911" s="51">
        <f>FACT_INCLUDES[[#This Row],[Version Price]]*FACT_INCLUDES[[#This Row],[Quantity]]</f>
        <v>1303.7666300540752</v>
      </c>
      <c r="S911" s="51">
        <f>FACT_INCLUDES[[#This Row],[Amount]]*(1-FACT_INCLUDES[[#This Row],[Order Discount]])</f>
        <v>1303.7666300540752</v>
      </c>
      <c r="T911" s="51">
        <f t="shared" si="14"/>
        <v>1303.7666300540752</v>
      </c>
      <c r="U911" s="57">
        <f>FACT_INCLUDES[[#This Row],[Income]]/FACT_INCLUDES[[#This Row],[Total Order Income]]</f>
        <v>1</v>
      </c>
      <c r="V911" s="33">
        <f>IF(FACT_INCLUDES[[#This Row],[Order Gap]]&gt;10, 1, 0)/COUNTIFS(FACT_INCLUDES[Order ID], FACT_INCLUDES[[#This Row],[Order ID]])</f>
        <v>0</v>
      </c>
      <c r="W911" s="33">
        <f>IF(FACT_INCLUDES[[#This Row],[Order Type]]="Online", 1, 0)/COUNTIFS(FACT_INCLUDES[Order ID], FACT_INCLUDES[[#This Row],[Order ID]])</f>
        <v>0</v>
      </c>
      <c r="X911" s="52">
        <v>629.94712021933753</v>
      </c>
      <c r="Y911" s="52">
        <v>611.72537523295216</v>
      </c>
      <c r="Z911" s="64">
        <f>IF(FACT_INCLUDES[[#This Row],[Order Type]]="Online", 1, 0)*FACT_INCLUDES[[#This Row],[Income]]</f>
        <v>0</v>
      </c>
    </row>
    <row r="912" spans="1:26" x14ac:dyDescent="0.3">
      <c r="A912" s="4">
        <v>1275</v>
      </c>
      <c r="B912" s="4">
        <v>646</v>
      </c>
      <c r="C912" s="4">
        <v>359</v>
      </c>
      <c r="D912" s="58">
        <v>4</v>
      </c>
      <c r="E912" s="28">
        <f>VLOOKUP(FACT_INCLUDES[[#This Row],[Order ID]], ORDERS[], 2)</f>
        <v>41275.972463718681</v>
      </c>
      <c r="F912" s="28">
        <f>VLOOKUP(FACT_INCLUDES[[#This Row],[Order ID]], ORDERS[], 3)</f>
        <v>41278.972463718681</v>
      </c>
      <c r="G912" s="4" t="str">
        <f>VLOOKUP(FACT_INCLUDES[[#This Row],[Order ID]], ORDERS[], 4)</f>
        <v>Online</v>
      </c>
      <c r="H912" s="4" t="str">
        <f>VLOOKUP(FACT_INCLUDES[[#This Row],[Order ID]], ORDERS[], 5)</f>
        <v>LFI8127@gmail.com</v>
      </c>
      <c r="I912" s="4">
        <f>VLOOKUP(FACT_INCLUDES[[#This Row],[Order ID]], ORDERS[], 6)</f>
        <v>0</v>
      </c>
      <c r="J912" s="54">
        <f>VLOOKUP(FACT_INCLUDES[[#This Row],[Order ID]], ORDERS[], 7)</f>
        <v>0</v>
      </c>
      <c r="K912" s="33">
        <v>3</v>
      </c>
      <c r="L912" s="4">
        <f>VLOOKUP(FACT_INCLUDES[[#This Row],[DW Version]], VERSIONS[], 2)</f>
        <v>36</v>
      </c>
      <c r="M912" s="4">
        <f>VLOOKUP(FACT_INCLUDES[[#This Row],[DW Version]], VERSIONS[], 3)</f>
        <v>7.5</v>
      </c>
      <c r="N912" s="4" t="str">
        <f>VLOOKUP(FACT_INCLUDES[[#This Row],[DW Version]], VERSIONS[], 4)</f>
        <v>red</v>
      </c>
      <c r="O912" s="51">
        <f>VLOOKUP(FACT_INCLUDES[[#This Row],[DW Version]], VERSIONS[], 5)</f>
        <v>81.400023587369901</v>
      </c>
      <c r="P912" s="4" t="str">
        <f>VLOOKUP(FACT_INCLUDES[[#This Row],[DW Version]], VERSIONS[], 6)</f>
        <v>Air Max 270</v>
      </c>
      <c r="Q912" s="4" t="str">
        <f>VLOOKUP(FACT_INCLUDES[[#This Row],[DW Version]], VERSIONS[], 7)</f>
        <v>Shoe</v>
      </c>
      <c r="R912" s="51">
        <f>FACT_INCLUDES[[#This Row],[Version Price]]*FACT_INCLUDES[[#This Row],[Quantity]]</f>
        <v>325.6000943494796</v>
      </c>
      <c r="S912" s="51">
        <f>FACT_INCLUDES[[#This Row],[Amount]]*(1-FACT_INCLUDES[[#This Row],[Order Discount]])</f>
        <v>325.6000943494796</v>
      </c>
      <c r="T912" s="51">
        <f t="shared" si="14"/>
        <v>1085.5196114020832</v>
      </c>
      <c r="U912" s="57">
        <f>FACT_INCLUDES[[#This Row],[Income]]/FACT_INCLUDES[[#This Row],[Total Order Income]]</f>
        <v>0.29994860611401269</v>
      </c>
      <c r="V912" s="33">
        <f>IF(FACT_INCLUDES[[#This Row],[Order Gap]]&gt;10, 1, 0)/COUNTIFS(FACT_INCLUDES[Order ID], FACT_INCLUDES[[#This Row],[Order ID]])</f>
        <v>0</v>
      </c>
      <c r="W912" s="33">
        <f>IF(FACT_INCLUDES[[#This Row],[Order Type]]="Online", 1, 0)/COUNTIFS(FACT_INCLUDES[Order ID], FACT_INCLUDES[[#This Row],[Order ID]])</f>
        <v>0.5</v>
      </c>
      <c r="X912" s="52">
        <v>629.94712021933753</v>
      </c>
      <c r="Y912" s="52">
        <v>611.72537523295216</v>
      </c>
      <c r="Z912" s="64">
        <f>IF(FACT_INCLUDES[[#This Row],[Order Type]]="Online", 1, 0)*FACT_INCLUDES[[#This Row],[Income]]</f>
        <v>325.6000943494796</v>
      </c>
    </row>
    <row r="913" spans="1:26" x14ac:dyDescent="0.3">
      <c r="A913" s="4">
        <v>1276</v>
      </c>
      <c r="B913" s="4">
        <v>646</v>
      </c>
      <c r="C913" s="4">
        <v>669</v>
      </c>
      <c r="D913" s="58">
        <v>3</v>
      </c>
      <c r="E913" s="28">
        <f>VLOOKUP(FACT_INCLUDES[[#This Row],[Order ID]], ORDERS[], 2)</f>
        <v>41275.972463718681</v>
      </c>
      <c r="F913" s="28">
        <f>VLOOKUP(FACT_INCLUDES[[#This Row],[Order ID]], ORDERS[], 3)</f>
        <v>41278.972463718681</v>
      </c>
      <c r="G913" s="4" t="str">
        <f>VLOOKUP(FACT_INCLUDES[[#This Row],[Order ID]], ORDERS[], 4)</f>
        <v>Online</v>
      </c>
      <c r="H913" s="4" t="str">
        <f>VLOOKUP(FACT_INCLUDES[[#This Row],[Order ID]], ORDERS[], 5)</f>
        <v>LFI8127@gmail.com</v>
      </c>
      <c r="I913" s="4">
        <f>VLOOKUP(FACT_INCLUDES[[#This Row],[Order ID]], ORDERS[], 6)</f>
        <v>0</v>
      </c>
      <c r="J913" s="54">
        <f>VLOOKUP(FACT_INCLUDES[[#This Row],[Order ID]], ORDERS[], 7)</f>
        <v>0</v>
      </c>
      <c r="K913" s="33">
        <v>3</v>
      </c>
      <c r="L913" s="4">
        <f>VLOOKUP(FACT_INCLUDES[[#This Row],[DW Version]], VERSIONS[], 2)</f>
        <v>68</v>
      </c>
      <c r="M913" s="4">
        <f>VLOOKUP(FACT_INCLUDES[[#This Row],[DW Version]], VERSIONS[], 3)</f>
        <v>3</v>
      </c>
      <c r="N913" s="4" t="str">
        <f>VLOOKUP(FACT_INCLUDES[[#This Row],[DW Version]], VERSIONS[], 4)</f>
        <v>white</v>
      </c>
      <c r="O913" s="51">
        <f>VLOOKUP(FACT_INCLUDES[[#This Row],[DW Version]], VERSIONS[], 5)</f>
        <v>253.30650568420126</v>
      </c>
      <c r="P913" s="4" t="str">
        <f>VLOOKUP(FACT_INCLUDES[[#This Row],[DW Version]], VERSIONS[], 6)</f>
        <v>React Miler</v>
      </c>
      <c r="Q913" s="4" t="str">
        <f>VLOOKUP(FACT_INCLUDES[[#This Row],[DW Version]], VERSIONS[], 7)</f>
        <v>Shoe</v>
      </c>
      <c r="R913" s="51">
        <f>FACT_INCLUDES[[#This Row],[Version Price]]*FACT_INCLUDES[[#This Row],[Quantity]]</f>
        <v>759.91951705260374</v>
      </c>
      <c r="S913" s="51">
        <f>FACT_INCLUDES[[#This Row],[Amount]]*(1-FACT_INCLUDES[[#This Row],[Order Discount]])</f>
        <v>759.91951705260374</v>
      </c>
      <c r="T913" s="51">
        <f t="shared" si="14"/>
        <v>1085.5196114020832</v>
      </c>
      <c r="U913" s="57">
        <f>FACT_INCLUDES[[#This Row],[Income]]/FACT_INCLUDES[[#This Row],[Total Order Income]]</f>
        <v>0.70005139388598736</v>
      </c>
      <c r="V913" s="33">
        <f>IF(FACT_INCLUDES[[#This Row],[Order Gap]]&gt;10, 1, 0)/COUNTIFS(FACT_INCLUDES[Order ID], FACT_INCLUDES[[#This Row],[Order ID]])</f>
        <v>0</v>
      </c>
      <c r="W913" s="33">
        <f>IF(FACT_INCLUDES[[#This Row],[Order Type]]="Online", 1, 0)/COUNTIFS(FACT_INCLUDES[Order ID], FACT_INCLUDES[[#This Row],[Order ID]])</f>
        <v>0.5</v>
      </c>
      <c r="X913" s="52">
        <v>629.94712021933753</v>
      </c>
      <c r="Y913" s="52">
        <v>611.72537523295216</v>
      </c>
      <c r="Z913" s="64">
        <f>IF(FACT_INCLUDES[[#This Row],[Order Type]]="Online", 1, 0)*FACT_INCLUDES[[#This Row],[Income]]</f>
        <v>759.91951705260374</v>
      </c>
    </row>
    <row r="914" spans="1:26" x14ac:dyDescent="0.3">
      <c r="A914" s="4">
        <v>1309</v>
      </c>
      <c r="B914" s="4">
        <v>661</v>
      </c>
      <c r="C914" s="4">
        <v>406</v>
      </c>
      <c r="D914" s="58">
        <v>2</v>
      </c>
      <c r="E914" s="28">
        <f>VLOOKUP(FACT_INCLUDES[[#This Row],[Order ID]], ORDERS[], 2)</f>
        <v>41317.44723226237</v>
      </c>
      <c r="F914" s="28">
        <f>VLOOKUP(FACT_INCLUDES[[#This Row],[Order ID]], ORDERS[], 3)</f>
        <v>41317.44723226237</v>
      </c>
      <c r="G914" s="4" t="str">
        <f>VLOOKUP(FACT_INCLUDES[[#This Row],[Order ID]], ORDERS[], 4)</f>
        <v>In-Store</v>
      </c>
      <c r="H914" s="4" t="str">
        <f>VLOOKUP(FACT_INCLUDES[[#This Row],[Order ID]], ORDERS[], 5)</f>
        <v>HMT7576@gmail.com</v>
      </c>
      <c r="I914" s="4">
        <f>VLOOKUP(FACT_INCLUDES[[#This Row],[Order ID]], ORDERS[], 6)</f>
        <v>47</v>
      </c>
      <c r="J914" s="54">
        <f>VLOOKUP(FACT_INCLUDES[[#This Row],[Order ID]], ORDERS[], 7)</f>
        <v>0</v>
      </c>
      <c r="K914" s="33">
        <v>0</v>
      </c>
      <c r="L914" s="4">
        <f>VLOOKUP(FACT_INCLUDES[[#This Row],[DW Version]], VERSIONS[], 2)</f>
        <v>41</v>
      </c>
      <c r="M914" s="4">
        <f>VLOOKUP(FACT_INCLUDES[[#This Row],[DW Version]], VERSIONS[], 3)</f>
        <v>7.5</v>
      </c>
      <c r="N914" s="4" t="str">
        <f>VLOOKUP(FACT_INCLUDES[[#This Row],[DW Version]], VERSIONS[], 4)</f>
        <v>white</v>
      </c>
      <c r="O914" s="51">
        <f>VLOOKUP(FACT_INCLUDES[[#This Row],[DW Version]], VERSIONS[], 5)</f>
        <v>111.42446637359876</v>
      </c>
      <c r="P914" s="4" t="str">
        <f>VLOOKUP(FACT_INCLUDES[[#This Row],[DW Version]], VERSIONS[], 6)</f>
        <v>LunarGlide</v>
      </c>
      <c r="Q914" s="4" t="str">
        <f>VLOOKUP(FACT_INCLUDES[[#This Row],[DW Version]], VERSIONS[], 7)</f>
        <v>Shoe</v>
      </c>
      <c r="R914" s="51">
        <f>FACT_INCLUDES[[#This Row],[Version Price]]*FACT_INCLUDES[[#This Row],[Quantity]]</f>
        <v>222.84893274719752</v>
      </c>
      <c r="S914" s="51">
        <f>FACT_INCLUDES[[#This Row],[Amount]]*(1-FACT_INCLUDES[[#This Row],[Order Discount]])</f>
        <v>222.84893274719752</v>
      </c>
      <c r="T914" s="51">
        <f t="shared" si="14"/>
        <v>1020.1181567006184</v>
      </c>
      <c r="U914" s="57">
        <f>FACT_INCLUDES[[#This Row],[Income]]/FACT_INCLUDES[[#This Row],[Total Order Income]]</f>
        <v>0.21845404013586109</v>
      </c>
      <c r="V914" s="33">
        <f>IF(FACT_INCLUDES[[#This Row],[Order Gap]]&gt;10, 1, 0)/COUNTIFS(FACT_INCLUDES[Order ID], FACT_INCLUDES[[#This Row],[Order ID]])</f>
        <v>0</v>
      </c>
      <c r="W914" s="33">
        <f>IF(FACT_INCLUDES[[#This Row],[Order Type]]="Online", 1, 0)/COUNTIFS(FACT_INCLUDES[Order ID], FACT_INCLUDES[[#This Row],[Order ID]])</f>
        <v>0</v>
      </c>
      <c r="X914" s="52">
        <v>629.94712021933753</v>
      </c>
      <c r="Y914" s="52">
        <v>611.72537523295216</v>
      </c>
      <c r="Z914" s="64">
        <f>IF(FACT_INCLUDES[[#This Row],[Order Type]]="Online", 1, 0)*FACT_INCLUDES[[#This Row],[Income]]</f>
        <v>0</v>
      </c>
    </row>
    <row r="915" spans="1:26" x14ac:dyDescent="0.3">
      <c r="A915" s="4">
        <v>1310</v>
      </c>
      <c r="B915" s="4">
        <v>661</v>
      </c>
      <c r="C915" s="4">
        <v>925</v>
      </c>
      <c r="D915" s="58">
        <v>4</v>
      </c>
      <c r="E915" s="28">
        <f>VLOOKUP(FACT_INCLUDES[[#This Row],[Order ID]], ORDERS[], 2)</f>
        <v>41317.44723226237</v>
      </c>
      <c r="F915" s="28">
        <f>VLOOKUP(FACT_INCLUDES[[#This Row],[Order ID]], ORDERS[], 3)</f>
        <v>41317.44723226237</v>
      </c>
      <c r="G915" s="4" t="str">
        <f>VLOOKUP(FACT_INCLUDES[[#This Row],[Order ID]], ORDERS[], 4)</f>
        <v>In-Store</v>
      </c>
      <c r="H915" s="4" t="str">
        <f>VLOOKUP(FACT_INCLUDES[[#This Row],[Order ID]], ORDERS[], 5)</f>
        <v>HMT7576@gmail.com</v>
      </c>
      <c r="I915" s="4">
        <f>VLOOKUP(FACT_INCLUDES[[#This Row],[Order ID]], ORDERS[], 6)</f>
        <v>47</v>
      </c>
      <c r="J915" s="54">
        <f>VLOOKUP(FACT_INCLUDES[[#This Row],[Order ID]], ORDERS[], 7)</f>
        <v>0</v>
      </c>
      <c r="K915" s="33">
        <v>0</v>
      </c>
      <c r="L915" s="4">
        <f>VLOOKUP(FACT_INCLUDES[[#This Row],[DW Version]], VERSIONS[], 2)</f>
        <v>94</v>
      </c>
      <c r="M915" s="4">
        <f>VLOOKUP(FACT_INCLUDES[[#This Row],[DW Version]], VERSIONS[], 3)</f>
        <v>12</v>
      </c>
      <c r="N915" s="4" t="str">
        <f>VLOOKUP(FACT_INCLUDES[[#This Row],[DW Version]], VERSIONS[], 4)</f>
        <v>black</v>
      </c>
      <c r="O915" s="51">
        <f>VLOOKUP(FACT_INCLUDES[[#This Row],[DW Version]], VERSIONS[], 5)</f>
        <v>54.774717612900965</v>
      </c>
      <c r="P915" s="4" t="str">
        <f>VLOOKUP(FACT_INCLUDES[[#This Row],[DW Version]], VERSIONS[], 6)</f>
        <v>Joyride Run Flyknit</v>
      </c>
      <c r="Q915" s="4" t="str">
        <f>VLOOKUP(FACT_INCLUDES[[#This Row],[DW Version]], VERSIONS[], 7)</f>
        <v>Shoe</v>
      </c>
      <c r="R915" s="51">
        <f>FACT_INCLUDES[[#This Row],[Version Price]]*FACT_INCLUDES[[#This Row],[Quantity]]</f>
        <v>219.09887045160386</v>
      </c>
      <c r="S915" s="51">
        <f>FACT_INCLUDES[[#This Row],[Amount]]*(1-FACT_INCLUDES[[#This Row],[Order Discount]])</f>
        <v>219.09887045160386</v>
      </c>
      <c r="T915" s="51">
        <f t="shared" si="14"/>
        <v>1020.1181567006184</v>
      </c>
      <c r="U915" s="57">
        <f>FACT_INCLUDES[[#This Row],[Income]]/FACT_INCLUDES[[#This Row],[Total Order Income]]</f>
        <v>0.21477793431325468</v>
      </c>
      <c r="V915" s="33">
        <f>IF(FACT_INCLUDES[[#This Row],[Order Gap]]&gt;10, 1, 0)/COUNTIFS(FACT_INCLUDES[Order ID], FACT_INCLUDES[[#This Row],[Order ID]])</f>
        <v>0</v>
      </c>
      <c r="W915" s="33">
        <f>IF(FACT_INCLUDES[[#This Row],[Order Type]]="Online", 1, 0)/COUNTIFS(FACT_INCLUDES[Order ID], FACT_INCLUDES[[#This Row],[Order ID]])</f>
        <v>0</v>
      </c>
      <c r="X915" s="52">
        <v>629.94712021933753</v>
      </c>
      <c r="Y915" s="52">
        <v>611.72537523295216</v>
      </c>
      <c r="Z915" s="64">
        <f>IF(FACT_INCLUDES[[#This Row],[Order Type]]="Online", 1, 0)*FACT_INCLUDES[[#This Row],[Income]]</f>
        <v>0</v>
      </c>
    </row>
    <row r="916" spans="1:26" x14ac:dyDescent="0.3">
      <c r="A916" s="4">
        <v>1311</v>
      </c>
      <c r="B916" s="4">
        <v>661</v>
      </c>
      <c r="C916" s="4">
        <v>965</v>
      </c>
      <c r="D916" s="58">
        <v>2</v>
      </c>
      <c r="E916" s="28">
        <f>VLOOKUP(FACT_INCLUDES[[#This Row],[Order ID]], ORDERS[], 2)</f>
        <v>41317.44723226237</v>
      </c>
      <c r="F916" s="28">
        <f>VLOOKUP(FACT_INCLUDES[[#This Row],[Order ID]], ORDERS[], 3)</f>
        <v>41317.44723226237</v>
      </c>
      <c r="G916" s="4" t="str">
        <f>VLOOKUP(FACT_INCLUDES[[#This Row],[Order ID]], ORDERS[], 4)</f>
        <v>In-Store</v>
      </c>
      <c r="H916" s="4" t="str">
        <f>VLOOKUP(FACT_INCLUDES[[#This Row],[Order ID]], ORDERS[], 5)</f>
        <v>HMT7576@gmail.com</v>
      </c>
      <c r="I916" s="4">
        <f>VLOOKUP(FACT_INCLUDES[[#This Row],[Order ID]], ORDERS[], 6)</f>
        <v>47</v>
      </c>
      <c r="J916" s="54">
        <f>VLOOKUP(FACT_INCLUDES[[#This Row],[Order ID]], ORDERS[], 7)</f>
        <v>0</v>
      </c>
      <c r="K916" s="33">
        <v>0</v>
      </c>
      <c r="L916" s="4">
        <f>VLOOKUP(FACT_INCLUDES[[#This Row],[DW Version]], VERSIONS[], 2)</f>
        <v>98</v>
      </c>
      <c r="M916" s="4">
        <f>VLOOKUP(FACT_INCLUDES[[#This Row],[DW Version]], VERSIONS[], 3)</f>
        <v>8</v>
      </c>
      <c r="N916" s="4" t="str">
        <f>VLOOKUP(FACT_INCLUDES[[#This Row],[DW Version]], VERSIONS[], 4)</f>
        <v>blue</v>
      </c>
      <c r="O916" s="51">
        <f>VLOOKUP(FACT_INCLUDES[[#This Row],[DW Version]], VERSIONS[], 5)</f>
        <v>289.08517675090854</v>
      </c>
      <c r="P916" s="4" t="str">
        <f>VLOOKUP(FACT_INCLUDES[[#This Row],[DW Version]], VERSIONS[], 6)</f>
        <v>Zoom Rival Fly</v>
      </c>
      <c r="Q916" s="4" t="str">
        <f>VLOOKUP(FACT_INCLUDES[[#This Row],[DW Version]], VERSIONS[], 7)</f>
        <v>Shoe</v>
      </c>
      <c r="R916" s="51">
        <f>FACT_INCLUDES[[#This Row],[Version Price]]*FACT_INCLUDES[[#This Row],[Quantity]]</f>
        <v>578.17035350181709</v>
      </c>
      <c r="S916" s="51">
        <f>FACT_INCLUDES[[#This Row],[Amount]]*(1-FACT_INCLUDES[[#This Row],[Order Discount]])</f>
        <v>578.17035350181709</v>
      </c>
      <c r="T916" s="51">
        <f t="shared" si="14"/>
        <v>1020.1181567006184</v>
      </c>
      <c r="U916" s="57">
        <f>FACT_INCLUDES[[#This Row],[Income]]/FACT_INCLUDES[[#This Row],[Total Order Income]]</f>
        <v>0.56676802555088424</v>
      </c>
      <c r="V916" s="33">
        <f>IF(FACT_INCLUDES[[#This Row],[Order Gap]]&gt;10, 1, 0)/COUNTIFS(FACT_INCLUDES[Order ID], FACT_INCLUDES[[#This Row],[Order ID]])</f>
        <v>0</v>
      </c>
      <c r="W916" s="33">
        <f>IF(FACT_INCLUDES[[#This Row],[Order Type]]="Online", 1, 0)/COUNTIFS(FACT_INCLUDES[Order ID], FACT_INCLUDES[[#This Row],[Order ID]])</f>
        <v>0</v>
      </c>
      <c r="X916" s="52">
        <v>629.94712021933753</v>
      </c>
      <c r="Y916" s="52">
        <v>611.72537523295216</v>
      </c>
      <c r="Z916" s="64">
        <f>IF(FACT_INCLUDES[[#This Row],[Order Type]]="Online", 1, 0)*FACT_INCLUDES[[#This Row],[Income]]</f>
        <v>0</v>
      </c>
    </row>
    <row r="917" spans="1:26" x14ac:dyDescent="0.3">
      <c r="A917" s="4">
        <v>1405</v>
      </c>
      <c r="B917" s="4">
        <v>713</v>
      </c>
      <c r="C917" s="4">
        <v>272</v>
      </c>
      <c r="D917" s="58">
        <v>1</v>
      </c>
      <c r="E917" s="28">
        <f>VLOOKUP(FACT_INCLUDES[[#This Row],[Order ID]], ORDERS[], 2)</f>
        <v>41357.183329930478</v>
      </c>
      <c r="F917" s="28">
        <f>VLOOKUP(FACT_INCLUDES[[#This Row],[Order ID]], ORDERS[], 3)</f>
        <v>41357.183329930478</v>
      </c>
      <c r="G917" s="4" t="str">
        <f>VLOOKUP(FACT_INCLUDES[[#This Row],[Order ID]], ORDERS[], 4)</f>
        <v>In-Store</v>
      </c>
      <c r="H917" s="4" t="str">
        <f>VLOOKUP(FACT_INCLUDES[[#This Row],[Order ID]], ORDERS[], 5)</f>
        <v>XAC8398@gmail.com</v>
      </c>
      <c r="I917" s="4">
        <f>VLOOKUP(FACT_INCLUDES[[#This Row],[Order ID]], ORDERS[], 6)</f>
        <v>29</v>
      </c>
      <c r="J917" s="54">
        <f>VLOOKUP(FACT_INCLUDES[[#This Row],[Order ID]], ORDERS[], 7)</f>
        <v>0</v>
      </c>
      <c r="K917" s="33">
        <v>0</v>
      </c>
      <c r="L917" s="4">
        <f>VLOOKUP(FACT_INCLUDES[[#This Row],[DW Version]], VERSIONS[], 2)</f>
        <v>26</v>
      </c>
      <c r="M917" s="4">
        <f>VLOOKUP(FACT_INCLUDES[[#This Row],[DW Version]], VERSIONS[], 3)</f>
        <v>11</v>
      </c>
      <c r="N917" s="4" t="str">
        <f>VLOOKUP(FACT_INCLUDES[[#This Row],[DW Version]], VERSIONS[], 4)</f>
        <v>white</v>
      </c>
      <c r="O917" s="51">
        <f>VLOOKUP(FACT_INCLUDES[[#This Row],[DW Version]], VERSIONS[], 5)</f>
        <v>295.06513283499584</v>
      </c>
      <c r="P917" s="4" t="str">
        <f>VLOOKUP(FACT_INCLUDES[[#This Row],[DW Version]], VERSIONS[], 6)</f>
        <v>Infinity Run</v>
      </c>
      <c r="Q917" s="4" t="str">
        <f>VLOOKUP(FACT_INCLUDES[[#This Row],[DW Version]], VERSIONS[], 7)</f>
        <v>Shoe</v>
      </c>
      <c r="R917" s="51">
        <f>FACT_INCLUDES[[#This Row],[Version Price]]*FACT_INCLUDES[[#This Row],[Quantity]]</f>
        <v>295.06513283499584</v>
      </c>
      <c r="S917" s="51">
        <f>FACT_INCLUDES[[#This Row],[Amount]]*(1-FACT_INCLUDES[[#This Row],[Order Discount]])</f>
        <v>295.06513283499584</v>
      </c>
      <c r="T917" s="51">
        <f t="shared" si="14"/>
        <v>295.06513283499584</v>
      </c>
      <c r="U917" s="57">
        <f>FACT_INCLUDES[[#This Row],[Income]]/FACT_INCLUDES[[#This Row],[Total Order Income]]</f>
        <v>1</v>
      </c>
      <c r="V917" s="33">
        <f>IF(FACT_INCLUDES[[#This Row],[Order Gap]]&gt;10, 1, 0)/COUNTIFS(FACT_INCLUDES[Order ID], FACT_INCLUDES[[#This Row],[Order ID]])</f>
        <v>0</v>
      </c>
      <c r="W917" s="33">
        <f>IF(FACT_INCLUDES[[#This Row],[Order Type]]="Online", 1, 0)/COUNTIFS(FACT_INCLUDES[Order ID], FACT_INCLUDES[[#This Row],[Order ID]])</f>
        <v>0</v>
      </c>
      <c r="X917" s="52">
        <v>629.94712021933753</v>
      </c>
      <c r="Y917" s="52">
        <v>611.72537523295216</v>
      </c>
      <c r="Z917" s="64">
        <f>IF(FACT_INCLUDES[[#This Row],[Order Type]]="Online", 1, 0)*FACT_INCLUDES[[#This Row],[Income]]</f>
        <v>0</v>
      </c>
    </row>
    <row r="918" spans="1:26" x14ac:dyDescent="0.3">
      <c r="A918" s="4">
        <v>1426</v>
      </c>
      <c r="B918" s="4">
        <v>724</v>
      </c>
      <c r="C918" s="4">
        <v>631</v>
      </c>
      <c r="D918" s="58">
        <v>5</v>
      </c>
      <c r="E918" s="28">
        <f>VLOOKUP(FACT_INCLUDES[[#This Row],[Order ID]], ORDERS[], 2)</f>
        <v>41382.300642455579</v>
      </c>
      <c r="F918" s="28">
        <f>VLOOKUP(FACT_INCLUDES[[#This Row],[Order ID]], ORDERS[], 3)</f>
        <v>41382.300642455579</v>
      </c>
      <c r="G918" s="4" t="str">
        <f>VLOOKUP(FACT_INCLUDES[[#This Row],[Order ID]], ORDERS[], 4)</f>
        <v>In-Store</v>
      </c>
      <c r="H918" s="4" t="str">
        <f>VLOOKUP(FACT_INCLUDES[[#This Row],[Order ID]], ORDERS[], 5)</f>
        <v>SUB3273@gmail.com</v>
      </c>
      <c r="I918" s="4">
        <f>VLOOKUP(FACT_INCLUDES[[#This Row],[Order ID]], ORDERS[], 6)</f>
        <v>5</v>
      </c>
      <c r="J918" s="54">
        <f>VLOOKUP(FACT_INCLUDES[[#This Row],[Order ID]], ORDERS[], 7)</f>
        <v>0</v>
      </c>
      <c r="K918" s="33">
        <v>0</v>
      </c>
      <c r="L918" s="4">
        <f>VLOOKUP(FACT_INCLUDES[[#This Row],[DW Version]], VERSIONS[], 2)</f>
        <v>64</v>
      </c>
      <c r="M918" s="4">
        <f>VLOOKUP(FACT_INCLUDES[[#This Row],[DW Version]], VERSIONS[], 3)</f>
        <v>12</v>
      </c>
      <c r="N918" s="4" t="str">
        <f>VLOOKUP(FACT_INCLUDES[[#This Row],[DW Version]], VERSIONS[], 4)</f>
        <v>white</v>
      </c>
      <c r="O918" s="51">
        <f>VLOOKUP(FACT_INCLUDES[[#This Row],[DW Version]], VERSIONS[], 5)</f>
        <v>92.081442621618407</v>
      </c>
      <c r="P918" s="4" t="str">
        <f>VLOOKUP(FACT_INCLUDES[[#This Row],[DW Version]], VERSIONS[], 6)</f>
        <v>Hyperdunk</v>
      </c>
      <c r="Q918" s="4" t="str">
        <f>VLOOKUP(FACT_INCLUDES[[#This Row],[DW Version]], VERSIONS[], 7)</f>
        <v>Shoe</v>
      </c>
      <c r="R918" s="51">
        <f>FACT_INCLUDES[[#This Row],[Version Price]]*FACT_INCLUDES[[#This Row],[Quantity]]</f>
        <v>460.40721310809204</v>
      </c>
      <c r="S918" s="51">
        <f>FACT_INCLUDES[[#This Row],[Amount]]*(1-FACT_INCLUDES[[#This Row],[Order Discount]])</f>
        <v>460.40721310809204</v>
      </c>
      <c r="T918" s="51">
        <f t="shared" si="14"/>
        <v>460.40721310809204</v>
      </c>
      <c r="U918" s="57">
        <f>FACT_INCLUDES[[#This Row],[Income]]/FACT_INCLUDES[[#This Row],[Total Order Income]]</f>
        <v>1</v>
      </c>
      <c r="V918" s="33">
        <f>IF(FACT_INCLUDES[[#This Row],[Order Gap]]&gt;10, 1, 0)/COUNTIFS(FACT_INCLUDES[Order ID], FACT_INCLUDES[[#This Row],[Order ID]])</f>
        <v>0</v>
      </c>
      <c r="W918" s="33">
        <f>IF(FACT_INCLUDES[[#This Row],[Order Type]]="Online", 1, 0)/COUNTIFS(FACT_INCLUDES[Order ID], FACT_INCLUDES[[#This Row],[Order ID]])</f>
        <v>0</v>
      </c>
      <c r="X918" s="52">
        <v>629.94712021933753</v>
      </c>
      <c r="Y918" s="52">
        <v>611.72537523295216</v>
      </c>
      <c r="Z918" s="64">
        <f>IF(FACT_INCLUDES[[#This Row],[Order Type]]="Online", 1, 0)*FACT_INCLUDES[[#This Row],[Income]]</f>
        <v>0</v>
      </c>
    </row>
    <row r="919" spans="1:26" x14ac:dyDescent="0.3">
      <c r="A919" s="4">
        <v>1427</v>
      </c>
      <c r="B919" s="4">
        <v>725</v>
      </c>
      <c r="C919" s="4">
        <v>638</v>
      </c>
      <c r="D919" s="58">
        <v>5</v>
      </c>
      <c r="E919" s="28">
        <f>VLOOKUP(FACT_INCLUDES[[#This Row],[Order ID]], ORDERS[], 2)</f>
        <v>41302.093782539327</v>
      </c>
      <c r="F919" s="28">
        <f>VLOOKUP(FACT_INCLUDES[[#This Row],[Order ID]], ORDERS[], 3)</f>
        <v>41302.093782539327</v>
      </c>
      <c r="G919" s="4" t="str">
        <f>VLOOKUP(FACT_INCLUDES[[#This Row],[Order ID]], ORDERS[], 4)</f>
        <v>In-Store</v>
      </c>
      <c r="H919" s="4" t="str">
        <f>VLOOKUP(FACT_INCLUDES[[#This Row],[Order ID]], ORDERS[], 5)</f>
        <v>CKS3825@gmail.com</v>
      </c>
      <c r="I919" s="4">
        <f>VLOOKUP(FACT_INCLUDES[[#This Row],[Order ID]], ORDERS[], 6)</f>
        <v>29</v>
      </c>
      <c r="J919" s="54">
        <f>VLOOKUP(FACT_INCLUDES[[#This Row],[Order ID]], ORDERS[], 7)</f>
        <v>0</v>
      </c>
      <c r="K919" s="33">
        <v>0</v>
      </c>
      <c r="L919" s="4">
        <f>VLOOKUP(FACT_INCLUDES[[#This Row],[DW Version]], VERSIONS[], 2)</f>
        <v>65</v>
      </c>
      <c r="M919" s="4">
        <f>VLOOKUP(FACT_INCLUDES[[#This Row],[DW Version]], VERSIONS[], 3)</f>
        <v>5</v>
      </c>
      <c r="N919" s="4" t="str">
        <f>VLOOKUP(FACT_INCLUDES[[#This Row],[DW Version]], VERSIONS[], 4)</f>
        <v>black</v>
      </c>
      <c r="O919" s="51">
        <f>VLOOKUP(FACT_INCLUDES[[#This Row],[DW Version]], VERSIONS[], 5)</f>
        <v>134.85817616092103</v>
      </c>
      <c r="P919" s="4" t="str">
        <f>VLOOKUP(FACT_INCLUDES[[#This Row],[DW Version]], VERSIONS[], 6)</f>
        <v>Flex Shorts</v>
      </c>
      <c r="Q919" s="4" t="str">
        <f>VLOOKUP(FACT_INCLUDES[[#This Row],[DW Version]], VERSIONS[], 7)</f>
        <v>Apparel</v>
      </c>
      <c r="R919" s="51">
        <f>FACT_INCLUDES[[#This Row],[Version Price]]*FACT_INCLUDES[[#This Row],[Quantity]]</f>
        <v>674.29088080460519</v>
      </c>
      <c r="S919" s="51">
        <f>FACT_INCLUDES[[#This Row],[Amount]]*(1-FACT_INCLUDES[[#This Row],[Order Discount]])</f>
        <v>674.29088080460519</v>
      </c>
      <c r="T919" s="51">
        <f t="shared" si="14"/>
        <v>1658.6138821317977</v>
      </c>
      <c r="U919" s="57">
        <f>FACT_INCLUDES[[#This Row],[Income]]/FACT_INCLUDES[[#This Row],[Total Order Income]]</f>
        <v>0.40653879005157412</v>
      </c>
      <c r="V919" s="33">
        <f>IF(FACT_INCLUDES[[#This Row],[Order Gap]]&gt;10, 1, 0)/COUNTIFS(FACT_INCLUDES[Order ID], FACT_INCLUDES[[#This Row],[Order ID]])</f>
        <v>0</v>
      </c>
      <c r="W919" s="33">
        <f>IF(FACT_INCLUDES[[#This Row],[Order Type]]="Online", 1, 0)/COUNTIFS(FACT_INCLUDES[Order ID], FACT_INCLUDES[[#This Row],[Order ID]])</f>
        <v>0</v>
      </c>
      <c r="X919" s="52">
        <v>629.94712021933753</v>
      </c>
      <c r="Y919" s="52">
        <v>611.72537523295216</v>
      </c>
      <c r="Z919" s="64">
        <f>IF(FACT_INCLUDES[[#This Row],[Order Type]]="Online", 1, 0)*FACT_INCLUDES[[#This Row],[Income]]</f>
        <v>0</v>
      </c>
    </row>
    <row r="920" spans="1:26" x14ac:dyDescent="0.3">
      <c r="A920" s="4">
        <v>1428</v>
      </c>
      <c r="B920" s="4">
        <v>725</v>
      </c>
      <c r="C920" s="4">
        <v>960</v>
      </c>
      <c r="D920" s="58">
        <v>3</v>
      </c>
      <c r="E920" s="28">
        <f>VLOOKUP(FACT_INCLUDES[[#This Row],[Order ID]], ORDERS[], 2)</f>
        <v>41302.093782539327</v>
      </c>
      <c r="F920" s="28">
        <f>VLOOKUP(FACT_INCLUDES[[#This Row],[Order ID]], ORDERS[], 3)</f>
        <v>41302.093782539327</v>
      </c>
      <c r="G920" s="4" t="str">
        <f>VLOOKUP(FACT_INCLUDES[[#This Row],[Order ID]], ORDERS[], 4)</f>
        <v>In-Store</v>
      </c>
      <c r="H920" s="4" t="str">
        <f>VLOOKUP(FACT_INCLUDES[[#This Row],[Order ID]], ORDERS[], 5)</f>
        <v>CKS3825@gmail.com</v>
      </c>
      <c r="I920" s="4">
        <f>VLOOKUP(FACT_INCLUDES[[#This Row],[Order ID]], ORDERS[], 6)</f>
        <v>29</v>
      </c>
      <c r="J920" s="54">
        <f>VLOOKUP(FACT_INCLUDES[[#This Row],[Order ID]], ORDERS[], 7)</f>
        <v>0</v>
      </c>
      <c r="K920" s="33">
        <v>0</v>
      </c>
      <c r="L920" s="4">
        <f>VLOOKUP(FACT_INCLUDES[[#This Row],[DW Version]], VERSIONS[], 2)</f>
        <v>98</v>
      </c>
      <c r="M920" s="4">
        <f>VLOOKUP(FACT_INCLUDES[[#This Row],[DW Version]], VERSIONS[], 3)</f>
        <v>4</v>
      </c>
      <c r="N920" s="4" t="str">
        <f>VLOOKUP(FACT_INCLUDES[[#This Row],[DW Version]], VERSIONS[], 4)</f>
        <v>dark green</v>
      </c>
      <c r="O920" s="51">
        <f>VLOOKUP(FACT_INCLUDES[[#This Row],[DW Version]], VERSIONS[], 5)</f>
        <v>328.10766710906421</v>
      </c>
      <c r="P920" s="4" t="str">
        <f>VLOOKUP(FACT_INCLUDES[[#This Row],[DW Version]], VERSIONS[], 6)</f>
        <v>Zoom Rival Fly</v>
      </c>
      <c r="Q920" s="4" t="str">
        <f>VLOOKUP(FACT_INCLUDES[[#This Row],[DW Version]], VERSIONS[], 7)</f>
        <v>Shoe</v>
      </c>
      <c r="R920" s="51">
        <f>FACT_INCLUDES[[#This Row],[Version Price]]*FACT_INCLUDES[[#This Row],[Quantity]]</f>
        <v>984.32300132719263</v>
      </c>
      <c r="S920" s="51">
        <f>FACT_INCLUDES[[#This Row],[Amount]]*(1-FACT_INCLUDES[[#This Row],[Order Discount]])</f>
        <v>984.32300132719263</v>
      </c>
      <c r="T920" s="51">
        <f t="shared" si="14"/>
        <v>1658.6138821317977</v>
      </c>
      <c r="U920" s="57">
        <f>FACT_INCLUDES[[#This Row],[Income]]/FACT_INCLUDES[[#This Row],[Total Order Income]]</f>
        <v>0.59346120994842599</v>
      </c>
      <c r="V920" s="33">
        <f>IF(FACT_INCLUDES[[#This Row],[Order Gap]]&gt;10, 1, 0)/COUNTIFS(FACT_INCLUDES[Order ID], FACT_INCLUDES[[#This Row],[Order ID]])</f>
        <v>0</v>
      </c>
      <c r="W920" s="33">
        <f>IF(FACT_INCLUDES[[#This Row],[Order Type]]="Online", 1, 0)/COUNTIFS(FACT_INCLUDES[Order ID], FACT_INCLUDES[[#This Row],[Order ID]])</f>
        <v>0</v>
      </c>
      <c r="X920" s="52">
        <v>629.94712021933753</v>
      </c>
      <c r="Y920" s="52">
        <v>611.72537523295216</v>
      </c>
      <c r="Z920" s="64">
        <f>IF(FACT_INCLUDES[[#This Row],[Order Type]]="Online", 1, 0)*FACT_INCLUDES[[#This Row],[Income]]</f>
        <v>0</v>
      </c>
    </row>
    <row r="921" spans="1:26" x14ac:dyDescent="0.3">
      <c r="A921" s="4">
        <v>1440</v>
      </c>
      <c r="B921" s="4">
        <v>732</v>
      </c>
      <c r="C921" s="4">
        <v>261</v>
      </c>
      <c r="D921" s="58">
        <v>3</v>
      </c>
      <c r="E921" s="28">
        <f>VLOOKUP(FACT_INCLUDES[[#This Row],[Order ID]], ORDERS[], 2)</f>
        <v>41604.038786577599</v>
      </c>
      <c r="F921" s="28">
        <f>VLOOKUP(FACT_INCLUDES[[#This Row],[Order ID]], ORDERS[], 3)</f>
        <v>41604.038786577599</v>
      </c>
      <c r="G921" s="4" t="str">
        <f>VLOOKUP(FACT_INCLUDES[[#This Row],[Order ID]], ORDERS[], 4)</f>
        <v>In-Store</v>
      </c>
      <c r="H921" s="4" t="str">
        <f>VLOOKUP(FACT_INCLUDES[[#This Row],[Order ID]], ORDERS[], 5)</f>
        <v>HMT7576@gmail.com</v>
      </c>
      <c r="I921" s="4">
        <f>VLOOKUP(FACT_INCLUDES[[#This Row],[Order ID]], ORDERS[], 6)</f>
        <v>24</v>
      </c>
      <c r="J921" s="54">
        <f>VLOOKUP(FACT_INCLUDES[[#This Row],[Order ID]], ORDERS[], 7)</f>
        <v>0</v>
      </c>
      <c r="K921" s="33">
        <v>0</v>
      </c>
      <c r="L921" s="4">
        <f>VLOOKUP(FACT_INCLUDES[[#This Row],[DW Version]], VERSIONS[], 2)</f>
        <v>25</v>
      </c>
      <c r="M921" s="4">
        <f>VLOOKUP(FACT_INCLUDES[[#This Row],[DW Version]], VERSIONS[], 3)</f>
        <v>12</v>
      </c>
      <c r="N921" s="4" t="str">
        <f>VLOOKUP(FACT_INCLUDES[[#This Row],[DW Version]], VERSIONS[], 4)</f>
        <v>khaki</v>
      </c>
      <c r="O921" s="51">
        <f>VLOOKUP(FACT_INCLUDES[[#This Row],[DW Version]], VERSIONS[], 5)</f>
        <v>287.76383125564132</v>
      </c>
      <c r="P921" s="4" t="str">
        <f>VLOOKUP(FACT_INCLUDES[[#This Row],[DW Version]], VERSIONS[], 6)</f>
        <v>Shox</v>
      </c>
      <c r="Q921" s="4" t="str">
        <f>VLOOKUP(FACT_INCLUDES[[#This Row],[DW Version]], VERSIONS[], 7)</f>
        <v>Shoe</v>
      </c>
      <c r="R921" s="51">
        <f>FACT_INCLUDES[[#This Row],[Version Price]]*FACT_INCLUDES[[#This Row],[Quantity]]</f>
        <v>863.29149376692396</v>
      </c>
      <c r="S921" s="51">
        <f>FACT_INCLUDES[[#This Row],[Amount]]*(1-FACT_INCLUDES[[#This Row],[Order Discount]])</f>
        <v>863.29149376692396</v>
      </c>
      <c r="T921" s="51">
        <f t="shared" si="14"/>
        <v>987.77145580231127</v>
      </c>
      <c r="U921" s="57">
        <f>FACT_INCLUDES[[#This Row],[Income]]/FACT_INCLUDES[[#This Row],[Total Order Income]]</f>
        <v>0.87397898440557864</v>
      </c>
      <c r="V921" s="33">
        <f>IF(FACT_INCLUDES[[#This Row],[Order Gap]]&gt;10, 1, 0)/COUNTIFS(FACT_INCLUDES[Order ID], FACT_INCLUDES[[#This Row],[Order ID]])</f>
        <v>0</v>
      </c>
      <c r="W921" s="33">
        <f>IF(FACT_INCLUDES[[#This Row],[Order Type]]="Online", 1, 0)/COUNTIFS(FACT_INCLUDES[Order ID], FACT_INCLUDES[[#This Row],[Order ID]])</f>
        <v>0</v>
      </c>
      <c r="X921" s="52">
        <v>629.94712021933753</v>
      </c>
      <c r="Y921" s="52">
        <v>611.72537523295216</v>
      </c>
      <c r="Z921" s="64">
        <f>IF(FACT_INCLUDES[[#This Row],[Order Type]]="Online", 1, 0)*FACT_INCLUDES[[#This Row],[Income]]</f>
        <v>0</v>
      </c>
    </row>
    <row r="922" spans="1:26" x14ac:dyDescent="0.3">
      <c r="A922" s="4">
        <v>1441</v>
      </c>
      <c r="B922" s="4">
        <v>732</v>
      </c>
      <c r="C922" s="4">
        <v>730</v>
      </c>
      <c r="D922" s="58">
        <v>1</v>
      </c>
      <c r="E922" s="28">
        <f>VLOOKUP(FACT_INCLUDES[[#This Row],[Order ID]], ORDERS[], 2)</f>
        <v>41604.038786577599</v>
      </c>
      <c r="F922" s="28">
        <f>VLOOKUP(FACT_INCLUDES[[#This Row],[Order ID]], ORDERS[], 3)</f>
        <v>41604.038786577599</v>
      </c>
      <c r="G922" s="4" t="str">
        <f>VLOOKUP(FACT_INCLUDES[[#This Row],[Order ID]], ORDERS[], 4)</f>
        <v>In-Store</v>
      </c>
      <c r="H922" s="4" t="str">
        <f>VLOOKUP(FACT_INCLUDES[[#This Row],[Order ID]], ORDERS[], 5)</f>
        <v>HMT7576@gmail.com</v>
      </c>
      <c r="I922" s="4">
        <f>VLOOKUP(FACT_INCLUDES[[#This Row],[Order ID]], ORDERS[], 6)</f>
        <v>24</v>
      </c>
      <c r="J922" s="54">
        <f>VLOOKUP(FACT_INCLUDES[[#This Row],[Order ID]], ORDERS[], 7)</f>
        <v>0</v>
      </c>
      <c r="K922" s="33">
        <v>0</v>
      </c>
      <c r="L922" s="4">
        <f>VLOOKUP(FACT_INCLUDES[[#This Row],[DW Version]], VERSIONS[], 2)</f>
        <v>75</v>
      </c>
      <c r="M922" s="4">
        <f>VLOOKUP(FACT_INCLUDES[[#This Row],[DW Version]], VERSIONS[], 3)</f>
        <v>5</v>
      </c>
      <c r="N922" s="4" t="str">
        <f>VLOOKUP(FACT_INCLUDES[[#This Row],[DW Version]], VERSIONS[], 4)</f>
        <v>purple</v>
      </c>
      <c r="O922" s="51">
        <f>VLOOKUP(FACT_INCLUDES[[#This Row],[DW Version]], VERSIONS[], 5)</f>
        <v>124.47996203538727</v>
      </c>
      <c r="P922" s="4" t="str">
        <f>VLOOKUP(FACT_INCLUDES[[#This Row],[DW Version]], VERSIONS[], 6)</f>
        <v>React Presto</v>
      </c>
      <c r="Q922" s="4" t="str">
        <f>VLOOKUP(FACT_INCLUDES[[#This Row],[DW Version]], VERSIONS[], 7)</f>
        <v>Shoe</v>
      </c>
      <c r="R922" s="51">
        <f>FACT_INCLUDES[[#This Row],[Version Price]]*FACT_INCLUDES[[#This Row],[Quantity]]</f>
        <v>124.47996203538727</v>
      </c>
      <c r="S922" s="51">
        <f>FACT_INCLUDES[[#This Row],[Amount]]*(1-FACT_INCLUDES[[#This Row],[Order Discount]])</f>
        <v>124.47996203538727</v>
      </c>
      <c r="T922" s="51">
        <f t="shared" si="14"/>
        <v>987.77145580231127</v>
      </c>
      <c r="U922" s="57">
        <f>FACT_INCLUDES[[#This Row],[Income]]/FACT_INCLUDES[[#This Row],[Total Order Income]]</f>
        <v>0.12602101559442128</v>
      </c>
      <c r="V922" s="33">
        <f>IF(FACT_INCLUDES[[#This Row],[Order Gap]]&gt;10, 1, 0)/COUNTIFS(FACT_INCLUDES[Order ID], FACT_INCLUDES[[#This Row],[Order ID]])</f>
        <v>0</v>
      </c>
      <c r="W922" s="33">
        <f>IF(FACT_INCLUDES[[#This Row],[Order Type]]="Online", 1, 0)/COUNTIFS(FACT_INCLUDES[Order ID], FACT_INCLUDES[[#This Row],[Order ID]])</f>
        <v>0</v>
      </c>
      <c r="X922" s="52">
        <v>629.94712021933753</v>
      </c>
      <c r="Y922" s="52">
        <v>611.72537523295216</v>
      </c>
      <c r="Z922" s="64">
        <f>IF(FACT_INCLUDES[[#This Row],[Order Type]]="Online", 1, 0)*FACT_INCLUDES[[#This Row],[Income]]</f>
        <v>0</v>
      </c>
    </row>
    <row r="923" spans="1:26" x14ac:dyDescent="0.3">
      <c r="A923" s="4">
        <v>1479</v>
      </c>
      <c r="B923" s="4">
        <v>751</v>
      </c>
      <c r="C923" s="4">
        <v>157</v>
      </c>
      <c r="D923" s="58">
        <v>1</v>
      </c>
      <c r="E923" s="28">
        <f>VLOOKUP(FACT_INCLUDES[[#This Row],[Order ID]], ORDERS[], 2)</f>
        <v>41293.14001543542</v>
      </c>
      <c r="F923" s="28">
        <f>VLOOKUP(FACT_INCLUDES[[#This Row],[Order ID]], ORDERS[], 3)</f>
        <v>41299.14001543542</v>
      </c>
      <c r="G923" s="4" t="str">
        <f>VLOOKUP(FACT_INCLUDES[[#This Row],[Order ID]], ORDERS[], 4)</f>
        <v>Online</v>
      </c>
      <c r="H923" s="4" t="str">
        <f>VLOOKUP(FACT_INCLUDES[[#This Row],[Order ID]], ORDERS[], 5)</f>
        <v>RRO7454@gmail.com</v>
      </c>
      <c r="I923" s="4">
        <f>VLOOKUP(FACT_INCLUDES[[#This Row],[Order ID]], ORDERS[], 6)</f>
        <v>0</v>
      </c>
      <c r="J923" s="54">
        <f>VLOOKUP(FACT_INCLUDES[[#This Row],[Order ID]], ORDERS[], 7)</f>
        <v>0</v>
      </c>
      <c r="K923" s="33">
        <v>6</v>
      </c>
      <c r="L923" s="4">
        <f>VLOOKUP(FACT_INCLUDES[[#This Row],[DW Version]], VERSIONS[], 2)</f>
        <v>15</v>
      </c>
      <c r="M923" s="4">
        <f>VLOOKUP(FACT_INCLUDES[[#This Row],[DW Version]], VERSIONS[], 3)</f>
        <v>11.5</v>
      </c>
      <c r="N923" s="4" t="str">
        <f>VLOOKUP(FACT_INCLUDES[[#This Row],[DW Version]], VERSIONS[], 4)</f>
        <v>turquoise</v>
      </c>
      <c r="O923" s="51">
        <f>VLOOKUP(FACT_INCLUDES[[#This Row],[DW Version]], VERSIONS[], 5)</f>
        <v>333.84473806352167</v>
      </c>
      <c r="P923" s="4" t="str">
        <f>VLOOKUP(FACT_INCLUDES[[#This Row],[DW Version]], VERSIONS[], 6)</f>
        <v>Sportswear Club Fleece</v>
      </c>
      <c r="Q923" s="4" t="str">
        <f>VLOOKUP(FACT_INCLUDES[[#This Row],[DW Version]], VERSIONS[], 7)</f>
        <v>Apparel</v>
      </c>
      <c r="R923" s="51">
        <f>FACT_INCLUDES[[#This Row],[Version Price]]*FACT_INCLUDES[[#This Row],[Quantity]]</f>
        <v>333.84473806352167</v>
      </c>
      <c r="S923" s="51">
        <f>FACT_INCLUDES[[#This Row],[Amount]]*(1-FACT_INCLUDES[[#This Row],[Order Discount]])</f>
        <v>333.84473806352167</v>
      </c>
      <c r="T923" s="51">
        <f t="shared" si="14"/>
        <v>1229.3744531132816</v>
      </c>
      <c r="U923" s="57">
        <f>FACT_INCLUDES[[#This Row],[Income]]/FACT_INCLUDES[[#This Row],[Total Order Income]]</f>
        <v>0.27155659304460861</v>
      </c>
      <c r="V923" s="33">
        <f>IF(FACT_INCLUDES[[#This Row],[Order Gap]]&gt;10, 1, 0)/COUNTIFS(FACT_INCLUDES[Order ID], FACT_INCLUDES[[#This Row],[Order ID]])</f>
        <v>0</v>
      </c>
      <c r="W923" s="33">
        <f>IF(FACT_INCLUDES[[#This Row],[Order Type]]="Online", 1, 0)/COUNTIFS(FACT_INCLUDES[Order ID], FACT_INCLUDES[[#This Row],[Order ID]])</f>
        <v>0.5</v>
      </c>
      <c r="X923" s="52">
        <v>629.94712021933753</v>
      </c>
      <c r="Y923" s="52">
        <v>611.72537523295216</v>
      </c>
      <c r="Z923" s="64">
        <f>IF(FACT_INCLUDES[[#This Row],[Order Type]]="Online", 1, 0)*FACT_INCLUDES[[#This Row],[Income]]</f>
        <v>333.84473806352167</v>
      </c>
    </row>
    <row r="924" spans="1:26" x14ac:dyDescent="0.3">
      <c r="A924" s="4">
        <v>1480</v>
      </c>
      <c r="B924" s="4">
        <v>751</v>
      </c>
      <c r="C924" s="4">
        <v>368</v>
      </c>
      <c r="D924" s="58">
        <v>5</v>
      </c>
      <c r="E924" s="28">
        <f>VLOOKUP(FACT_INCLUDES[[#This Row],[Order ID]], ORDERS[], 2)</f>
        <v>41293.14001543542</v>
      </c>
      <c r="F924" s="28">
        <f>VLOOKUP(FACT_INCLUDES[[#This Row],[Order ID]], ORDERS[], 3)</f>
        <v>41299.14001543542</v>
      </c>
      <c r="G924" s="4" t="str">
        <f>VLOOKUP(FACT_INCLUDES[[#This Row],[Order ID]], ORDERS[], 4)</f>
        <v>Online</v>
      </c>
      <c r="H924" s="4" t="str">
        <f>VLOOKUP(FACT_INCLUDES[[#This Row],[Order ID]], ORDERS[], 5)</f>
        <v>RRO7454@gmail.com</v>
      </c>
      <c r="I924" s="4">
        <f>VLOOKUP(FACT_INCLUDES[[#This Row],[Order ID]], ORDERS[], 6)</f>
        <v>0</v>
      </c>
      <c r="J924" s="54">
        <f>VLOOKUP(FACT_INCLUDES[[#This Row],[Order ID]], ORDERS[], 7)</f>
        <v>0</v>
      </c>
      <c r="K924" s="33">
        <v>6</v>
      </c>
      <c r="L924" s="4">
        <f>VLOOKUP(FACT_INCLUDES[[#This Row],[DW Version]], VERSIONS[], 2)</f>
        <v>37</v>
      </c>
      <c r="M924" s="4">
        <f>VLOOKUP(FACT_INCLUDES[[#This Row],[DW Version]], VERSIONS[], 3)</f>
        <v>6.5</v>
      </c>
      <c r="N924" s="4" t="str">
        <f>VLOOKUP(FACT_INCLUDES[[#This Row],[DW Version]], VERSIONS[], 4)</f>
        <v>black</v>
      </c>
      <c r="O924" s="51">
        <f>VLOOKUP(FACT_INCLUDES[[#This Row],[DW Version]], VERSIONS[], 5)</f>
        <v>179.10594300995197</v>
      </c>
      <c r="P924" s="4" t="str">
        <f>VLOOKUP(FACT_INCLUDES[[#This Row],[DW Version]], VERSIONS[], 6)</f>
        <v>Air Zoom Winflo</v>
      </c>
      <c r="Q924" s="4" t="str">
        <f>VLOOKUP(FACT_INCLUDES[[#This Row],[DW Version]], VERSIONS[], 7)</f>
        <v>Shoe</v>
      </c>
      <c r="R924" s="51">
        <f>FACT_INCLUDES[[#This Row],[Version Price]]*FACT_INCLUDES[[#This Row],[Quantity]]</f>
        <v>895.52971504975983</v>
      </c>
      <c r="S924" s="51">
        <f>FACT_INCLUDES[[#This Row],[Amount]]*(1-FACT_INCLUDES[[#This Row],[Order Discount]])</f>
        <v>895.52971504975983</v>
      </c>
      <c r="T924" s="51">
        <f t="shared" si="14"/>
        <v>1229.3744531132816</v>
      </c>
      <c r="U924" s="57">
        <f>FACT_INCLUDES[[#This Row],[Income]]/FACT_INCLUDES[[#This Row],[Total Order Income]]</f>
        <v>0.72844340695539134</v>
      </c>
      <c r="V924" s="33">
        <f>IF(FACT_INCLUDES[[#This Row],[Order Gap]]&gt;10, 1, 0)/COUNTIFS(FACT_INCLUDES[Order ID], FACT_INCLUDES[[#This Row],[Order ID]])</f>
        <v>0</v>
      </c>
      <c r="W924" s="33">
        <f>IF(FACT_INCLUDES[[#This Row],[Order Type]]="Online", 1, 0)/COUNTIFS(FACT_INCLUDES[Order ID], FACT_INCLUDES[[#This Row],[Order ID]])</f>
        <v>0.5</v>
      </c>
      <c r="X924" s="52">
        <v>629.94712021933753</v>
      </c>
      <c r="Y924" s="52">
        <v>611.72537523295216</v>
      </c>
      <c r="Z924" s="64">
        <f>IF(FACT_INCLUDES[[#This Row],[Order Type]]="Online", 1, 0)*FACT_INCLUDES[[#This Row],[Income]]</f>
        <v>895.52971504975983</v>
      </c>
    </row>
    <row r="925" spans="1:26" x14ac:dyDescent="0.3">
      <c r="A925" s="4">
        <v>1498</v>
      </c>
      <c r="B925" s="4">
        <v>761</v>
      </c>
      <c r="C925" s="4">
        <v>378</v>
      </c>
      <c r="D925" s="58">
        <v>3</v>
      </c>
      <c r="E925" s="28">
        <f>VLOOKUP(FACT_INCLUDES[[#This Row],[Order ID]], ORDERS[], 2)</f>
        <v>41558.75973983296</v>
      </c>
      <c r="F925" s="28">
        <f>VLOOKUP(FACT_INCLUDES[[#This Row],[Order ID]], ORDERS[], 3)</f>
        <v>41558.75973983296</v>
      </c>
      <c r="G925" s="4" t="str">
        <f>VLOOKUP(FACT_INCLUDES[[#This Row],[Order ID]], ORDERS[], 4)</f>
        <v>In-Store</v>
      </c>
      <c r="H925" s="4" t="str">
        <f>VLOOKUP(FACT_INCLUDES[[#This Row],[Order ID]], ORDERS[], 5)</f>
        <v>HDZ6674@gmail.com</v>
      </c>
      <c r="I925" s="4">
        <f>VLOOKUP(FACT_INCLUDES[[#This Row],[Order ID]], ORDERS[], 6)</f>
        <v>38</v>
      </c>
      <c r="J925" s="54">
        <f>VLOOKUP(FACT_INCLUDES[[#This Row],[Order ID]], ORDERS[], 7)</f>
        <v>0</v>
      </c>
      <c r="K925" s="33">
        <v>0</v>
      </c>
      <c r="L925" s="4">
        <f>VLOOKUP(FACT_INCLUDES[[#This Row],[DW Version]], VERSIONS[], 2)</f>
        <v>38</v>
      </c>
      <c r="M925" s="4">
        <f>VLOOKUP(FACT_INCLUDES[[#This Row],[DW Version]], VERSIONS[], 3)</f>
        <v>9.5</v>
      </c>
      <c r="N925" s="4" t="str">
        <f>VLOOKUP(FACT_INCLUDES[[#This Row],[DW Version]], VERSIONS[], 4)</f>
        <v>pink</v>
      </c>
      <c r="O925" s="51">
        <f>VLOOKUP(FACT_INCLUDES[[#This Row],[DW Version]], VERSIONS[], 5)</f>
        <v>120.76342936802587</v>
      </c>
      <c r="P925" s="4" t="str">
        <f>VLOOKUP(FACT_INCLUDES[[#This Row],[DW Version]], VERSIONS[], 6)</f>
        <v>Free RN 5.0</v>
      </c>
      <c r="Q925" s="4" t="str">
        <f>VLOOKUP(FACT_INCLUDES[[#This Row],[DW Version]], VERSIONS[], 7)</f>
        <v>Shoe</v>
      </c>
      <c r="R925" s="51">
        <f>FACT_INCLUDES[[#This Row],[Version Price]]*FACT_INCLUDES[[#This Row],[Quantity]]</f>
        <v>362.2902881040776</v>
      </c>
      <c r="S925" s="51">
        <f>FACT_INCLUDES[[#This Row],[Amount]]*(1-FACT_INCLUDES[[#This Row],[Order Discount]])</f>
        <v>362.2902881040776</v>
      </c>
      <c r="T925" s="51">
        <f t="shared" si="14"/>
        <v>1350.585219102951</v>
      </c>
      <c r="U925" s="57">
        <f>FACT_INCLUDES[[#This Row],[Income]]/FACT_INCLUDES[[#This Row],[Total Order Income]]</f>
        <v>0.26824689251723649</v>
      </c>
      <c r="V925" s="33">
        <f>IF(FACT_INCLUDES[[#This Row],[Order Gap]]&gt;10, 1, 0)/COUNTIFS(FACT_INCLUDES[Order ID], FACT_INCLUDES[[#This Row],[Order ID]])</f>
        <v>0</v>
      </c>
      <c r="W925" s="33">
        <f>IF(FACT_INCLUDES[[#This Row],[Order Type]]="Online", 1, 0)/COUNTIFS(FACT_INCLUDES[Order ID], FACT_INCLUDES[[#This Row],[Order ID]])</f>
        <v>0</v>
      </c>
      <c r="X925" s="52">
        <v>629.94712021933753</v>
      </c>
      <c r="Y925" s="52">
        <v>611.72537523295216</v>
      </c>
      <c r="Z925" s="64">
        <f>IF(FACT_INCLUDES[[#This Row],[Order Type]]="Online", 1, 0)*FACT_INCLUDES[[#This Row],[Income]]</f>
        <v>0</v>
      </c>
    </row>
    <row r="926" spans="1:26" x14ac:dyDescent="0.3">
      <c r="A926" s="4">
        <v>1499</v>
      </c>
      <c r="B926" s="4">
        <v>761</v>
      </c>
      <c r="C926" s="4">
        <v>533</v>
      </c>
      <c r="D926" s="58">
        <v>4</v>
      </c>
      <c r="E926" s="28">
        <f>VLOOKUP(FACT_INCLUDES[[#This Row],[Order ID]], ORDERS[], 2)</f>
        <v>41558.75973983296</v>
      </c>
      <c r="F926" s="28">
        <f>VLOOKUP(FACT_INCLUDES[[#This Row],[Order ID]], ORDERS[], 3)</f>
        <v>41558.75973983296</v>
      </c>
      <c r="G926" s="4" t="str">
        <f>VLOOKUP(FACT_INCLUDES[[#This Row],[Order ID]], ORDERS[], 4)</f>
        <v>In-Store</v>
      </c>
      <c r="H926" s="4" t="str">
        <f>VLOOKUP(FACT_INCLUDES[[#This Row],[Order ID]], ORDERS[], 5)</f>
        <v>HDZ6674@gmail.com</v>
      </c>
      <c r="I926" s="4">
        <f>VLOOKUP(FACT_INCLUDES[[#This Row],[Order ID]], ORDERS[], 6)</f>
        <v>38</v>
      </c>
      <c r="J926" s="54">
        <f>VLOOKUP(FACT_INCLUDES[[#This Row],[Order ID]], ORDERS[], 7)</f>
        <v>0</v>
      </c>
      <c r="K926" s="33">
        <v>0</v>
      </c>
      <c r="L926" s="4">
        <f>VLOOKUP(FACT_INCLUDES[[#This Row],[DW Version]], VERSIONS[], 2)</f>
        <v>55</v>
      </c>
      <c r="M926" s="4">
        <f>VLOOKUP(FACT_INCLUDES[[#This Row],[DW Version]], VERSIONS[], 3)</f>
        <v>8</v>
      </c>
      <c r="N926" s="4" t="str">
        <f>VLOOKUP(FACT_INCLUDES[[#This Row],[DW Version]], VERSIONS[], 4)</f>
        <v>white</v>
      </c>
      <c r="O926" s="51">
        <f>VLOOKUP(FACT_INCLUDES[[#This Row],[DW Version]], VERSIONS[], 5)</f>
        <v>247.07373274971835</v>
      </c>
      <c r="P926" s="4" t="str">
        <f>VLOOKUP(FACT_INCLUDES[[#This Row],[DW Version]], VERSIONS[], 6)</f>
        <v>Vapor Street</v>
      </c>
      <c r="Q926" s="4" t="str">
        <f>VLOOKUP(FACT_INCLUDES[[#This Row],[DW Version]], VERSIONS[], 7)</f>
        <v>Shoe</v>
      </c>
      <c r="R926" s="51">
        <f>FACT_INCLUDES[[#This Row],[Version Price]]*FACT_INCLUDES[[#This Row],[Quantity]]</f>
        <v>988.29493099887338</v>
      </c>
      <c r="S926" s="51">
        <f>FACT_INCLUDES[[#This Row],[Amount]]*(1-FACT_INCLUDES[[#This Row],[Order Discount]])</f>
        <v>988.29493099887338</v>
      </c>
      <c r="T926" s="51">
        <f t="shared" si="14"/>
        <v>1350.585219102951</v>
      </c>
      <c r="U926" s="57">
        <f>FACT_INCLUDES[[#This Row],[Income]]/FACT_INCLUDES[[#This Row],[Total Order Income]]</f>
        <v>0.73175310748276345</v>
      </c>
      <c r="V926" s="33">
        <f>IF(FACT_INCLUDES[[#This Row],[Order Gap]]&gt;10, 1, 0)/COUNTIFS(FACT_INCLUDES[Order ID], FACT_INCLUDES[[#This Row],[Order ID]])</f>
        <v>0</v>
      </c>
      <c r="W926" s="33">
        <f>IF(FACT_INCLUDES[[#This Row],[Order Type]]="Online", 1, 0)/COUNTIFS(FACT_INCLUDES[Order ID], FACT_INCLUDES[[#This Row],[Order ID]])</f>
        <v>0</v>
      </c>
      <c r="X926" s="52">
        <v>629.94712021933753</v>
      </c>
      <c r="Y926" s="52">
        <v>611.72537523295216</v>
      </c>
      <c r="Z926" s="64">
        <f>IF(FACT_INCLUDES[[#This Row],[Order Type]]="Online", 1, 0)*FACT_INCLUDES[[#This Row],[Income]]</f>
        <v>0</v>
      </c>
    </row>
    <row r="927" spans="1:26" x14ac:dyDescent="0.3">
      <c r="A927" s="4">
        <v>1538</v>
      </c>
      <c r="B927" s="4">
        <v>780</v>
      </c>
      <c r="C927" s="4">
        <v>13</v>
      </c>
      <c r="D927" s="58">
        <v>2</v>
      </c>
      <c r="E927" s="28">
        <f>VLOOKUP(FACT_INCLUDES[[#This Row],[Order ID]], ORDERS[], 2)</f>
        <v>41434.948290114589</v>
      </c>
      <c r="F927" s="28">
        <f>VLOOKUP(FACT_INCLUDES[[#This Row],[Order ID]], ORDERS[], 3)</f>
        <v>41436.948290114589</v>
      </c>
      <c r="G927" s="4" t="str">
        <f>VLOOKUP(FACT_INCLUDES[[#This Row],[Order ID]], ORDERS[], 4)</f>
        <v>Online</v>
      </c>
      <c r="H927" s="4" t="str">
        <f>VLOOKUP(FACT_INCLUDES[[#This Row],[Order ID]], ORDERS[], 5)</f>
        <v>GJU6117@gmail.com</v>
      </c>
      <c r="I927" s="4">
        <f>VLOOKUP(FACT_INCLUDES[[#This Row],[Order ID]], ORDERS[], 6)</f>
        <v>0</v>
      </c>
      <c r="J927" s="54">
        <f>VLOOKUP(FACT_INCLUDES[[#This Row],[Order ID]], ORDERS[], 7)</f>
        <v>0</v>
      </c>
      <c r="K927" s="33">
        <v>2</v>
      </c>
      <c r="L927" s="4">
        <f>VLOOKUP(FACT_INCLUDES[[#This Row],[DW Version]], VERSIONS[], 2)</f>
        <v>2</v>
      </c>
      <c r="M927" s="4">
        <f>VLOOKUP(FACT_INCLUDES[[#This Row],[DW Version]], VERSIONS[], 3)</f>
        <v>3</v>
      </c>
      <c r="N927" s="4" t="str">
        <f>VLOOKUP(FACT_INCLUDES[[#This Row],[DW Version]], VERSIONS[], 4)</f>
        <v>purple</v>
      </c>
      <c r="O927" s="51">
        <f>VLOOKUP(FACT_INCLUDES[[#This Row],[DW Version]], VERSIONS[], 5)</f>
        <v>191.7759390952094</v>
      </c>
      <c r="P927" s="4" t="str">
        <f>VLOOKUP(FACT_INCLUDES[[#This Row],[DW Version]], VERSIONS[], 6)</f>
        <v>Air Force 1</v>
      </c>
      <c r="Q927" s="4" t="str">
        <f>VLOOKUP(FACT_INCLUDES[[#This Row],[DW Version]], VERSIONS[], 7)</f>
        <v>Shoe</v>
      </c>
      <c r="R927" s="51">
        <f>FACT_INCLUDES[[#This Row],[Version Price]]*FACT_INCLUDES[[#This Row],[Quantity]]</f>
        <v>383.55187819041879</v>
      </c>
      <c r="S927" s="51">
        <f>FACT_INCLUDES[[#This Row],[Amount]]*(1-FACT_INCLUDES[[#This Row],[Order Discount]])</f>
        <v>383.55187819041879</v>
      </c>
      <c r="T927" s="51">
        <f t="shared" si="14"/>
        <v>2182.5760083628143</v>
      </c>
      <c r="U927" s="57">
        <f>FACT_INCLUDES[[#This Row],[Income]]/FACT_INCLUDES[[#This Row],[Total Order Income]]</f>
        <v>0.17573357203634218</v>
      </c>
      <c r="V927" s="33">
        <f>IF(FACT_INCLUDES[[#This Row],[Order Gap]]&gt;10, 1, 0)/COUNTIFS(FACT_INCLUDES[Order ID], FACT_INCLUDES[[#This Row],[Order ID]])</f>
        <v>0</v>
      </c>
      <c r="W927" s="33">
        <f>IF(FACT_INCLUDES[[#This Row],[Order Type]]="Online", 1, 0)/COUNTIFS(FACT_INCLUDES[Order ID], FACT_INCLUDES[[#This Row],[Order ID]])</f>
        <v>0.25</v>
      </c>
      <c r="X927" s="52">
        <v>629.94712021933753</v>
      </c>
      <c r="Y927" s="52">
        <v>611.72537523295216</v>
      </c>
      <c r="Z927" s="64">
        <f>IF(FACT_INCLUDES[[#This Row],[Order Type]]="Online", 1, 0)*FACT_INCLUDES[[#This Row],[Income]]</f>
        <v>383.55187819041879</v>
      </c>
    </row>
    <row r="928" spans="1:26" x14ac:dyDescent="0.3">
      <c r="A928" s="4">
        <v>1539</v>
      </c>
      <c r="B928" s="4">
        <v>780</v>
      </c>
      <c r="C928" s="4">
        <v>73</v>
      </c>
      <c r="D928" s="58">
        <v>4</v>
      </c>
      <c r="E928" s="28">
        <f>VLOOKUP(FACT_INCLUDES[[#This Row],[Order ID]], ORDERS[], 2)</f>
        <v>41434.948290114589</v>
      </c>
      <c r="F928" s="28">
        <f>VLOOKUP(FACT_INCLUDES[[#This Row],[Order ID]], ORDERS[], 3)</f>
        <v>41436.948290114589</v>
      </c>
      <c r="G928" s="4" t="str">
        <f>VLOOKUP(FACT_INCLUDES[[#This Row],[Order ID]], ORDERS[], 4)</f>
        <v>Online</v>
      </c>
      <c r="H928" s="4" t="str">
        <f>VLOOKUP(FACT_INCLUDES[[#This Row],[Order ID]], ORDERS[], 5)</f>
        <v>GJU6117@gmail.com</v>
      </c>
      <c r="I928" s="4">
        <f>VLOOKUP(FACT_INCLUDES[[#This Row],[Order ID]], ORDERS[], 6)</f>
        <v>0</v>
      </c>
      <c r="J928" s="54">
        <f>VLOOKUP(FACT_INCLUDES[[#This Row],[Order ID]], ORDERS[], 7)</f>
        <v>0</v>
      </c>
      <c r="K928" s="33">
        <v>2</v>
      </c>
      <c r="L928" s="4">
        <f>VLOOKUP(FACT_INCLUDES[[#This Row],[DW Version]], VERSIONS[], 2)</f>
        <v>7</v>
      </c>
      <c r="M928" s="4">
        <f>VLOOKUP(FACT_INCLUDES[[#This Row],[DW Version]], VERSIONS[], 3)</f>
        <v>10</v>
      </c>
      <c r="N928" s="4" t="str">
        <f>VLOOKUP(FACT_INCLUDES[[#This Row],[DW Version]], VERSIONS[], 4)</f>
        <v>white</v>
      </c>
      <c r="O928" s="51">
        <f>VLOOKUP(FACT_INCLUDES[[#This Row],[DW Version]], VERSIONS[], 5)</f>
        <v>303.5112605677204</v>
      </c>
      <c r="P928" s="4" t="str">
        <f>VLOOKUP(FACT_INCLUDES[[#This Row],[DW Version]], VERSIONS[], 6)</f>
        <v>Blazer</v>
      </c>
      <c r="Q928" s="4" t="str">
        <f>VLOOKUP(FACT_INCLUDES[[#This Row],[DW Version]], VERSIONS[], 7)</f>
        <v>Shoe</v>
      </c>
      <c r="R928" s="51">
        <f>FACT_INCLUDES[[#This Row],[Version Price]]*FACT_INCLUDES[[#This Row],[Quantity]]</f>
        <v>1214.0450422708816</v>
      </c>
      <c r="S928" s="51">
        <f>FACT_INCLUDES[[#This Row],[Amount]]*(1-FACT_INCLUDES[[#This Row],[Order Discount]])</f>
        <v>1214.0450422708816</v>
      </c>
      <c r="T928" s="51">
        <f t="shared" si="14"/>
        <v>2182.5760083628143</v>
      </c>
      <c r="U928" s="57">
        <f>FACT_INCLUDES[[#This Row],[Income]]/FACT_INCLUDES[[#This Row],[Total Order Income]]</f>
        <v>0.55624410678900316</v>
      </c>
      <c r="V928" s="33">
        <f>IF(FACT_INCLUDES[[#This Row],[Order Gap]]&gt;10, 1, 0)/COUNTIFS(FACT_INCLUDES[Order ID], FACT_INCLUDES[[#This Row],[Order ID]])</f>
        <v>0</v>
      </c>
      <c r="W928" s="33">
        <f>IF(FACT_INCLUDES[[#This Row],[Order Type]]="Online", 1, 0)/COUNTIFS(FACT_INCLUDES[Order ID], FACT_INCLUDES[[#This Row],[Order ID]])</f>
        <v>0.25</v>
      </c>
      <c r="X928" s="52">
        <v>629.94712021933753</v>
      </c>
      <c r="Y928" s="52">
        <v>611.72537523295216</v>
      </c>
      <c r="Z928" s="64">
        <f>IF(FACT_INCLUDES[[#This Row],[Order Type]]="Online", 1, 0)*FACT_INCLUDES[[#This Row],[Income]]</f>
        <v>1214.0450422708816</v>
      </c>
    </row>
    <row r="929" spans="1:26" x14ac:dyDescent="0.3">
      <c r="A929" s="4">
        <v>1540</v>
      </c>
      <c r="B929" s="4">
        <v>780</v>
      </c>
      <c r="C929" s="4">
        <v>149</v>
      </c>
      <c r="D929" s="58">
        <v>2</v>
      </c>
      <c r="E929" s="28">
        <f>VLOOKUP(FACT_INCLUDES[[#This Row],[Order ID]], ORDERS[], 2)</f>
        <v>41434.948290114589</v>
      </c>
      <c r="F929" s="28">
        <f>VLOOKUP(FACT_INCLUDES[[#This Row],[Order ID]], ORDERS[], 3)</f>
        <v>41436.948290114589</v>
      </c>
      <c r="G929" s="4" t="str">
        <f>VLOOKUP(FACT_INCLUDES[[#This Row],[Order ID]], ORDERS[], 4)</f>
        <v>Online</v>
      </c>
      <c r="H929" s="4" t="str">
        <f>VLOOKUP(FACT_INCLUDES[[#This Row],[Order ID]], ORDERS[], 5)</f>
        <v>GJU6117@gmail.com</v>
      </c>
      <c r="I929" s="4">
        <f>VLOOKUP(FACT_INCLUDES[[#This Row],[Order ID]], ORDERS[], 6)</f>
        <v>0</v>
      </c>
      <c r="J929" s="54">
        <f>VLOOKUP(FACT_INCLUDES[[#This Row],[Order ID]], ORDERS[], 7)</f>
        <v>0</v>
      </c>
      <c r="K929" s="33">
        <v>2</v>
      </c>
      <c r="L929" s="4">
        <f>VLOOKUP(FACT_INCLUDES[[#This Row],[DW Version]], VERSIONS[], 2)</f>
        <v>15</v>
      </c>
      <c r="M929" s="4">
        <f>VLOOKUP(FACT_INCLUDES[[#This Row],[DW Version]], VERSIONS[], 3)</f>
        <v>4</v>
      </c>
      <c r="N929" s="4" t="str">
        <f>VLOOKUP(FACT_INCLUDES[[#This Row],[DW Version]], VERSIONS[], 4)</f>
        <v>white</v>
      </c>
      <c r="O929" s="51">
        <f>VLOOKUP(FACT_INCLUDES[[#This Row],[DW Version]], VERSIONS[], 5)</f>
        <v>230.25622542744242</v>
      </c>
      <c r="P929" s="4" t="str">
        <f>VLOOKUP(FACT_INCLUDES[[#This Row],[DW Version]], VERSIONS[], 6)</f>
        <v>Sportswear Club Fleece</v>
      </c>
      <c r="Q929" s="4" t="str">
        <f>VLOOKUP(FACT_INCLUDES[[#This Row],[DW Version]], VERSIONS[], 7)</f>
        <v>Apparel</v>
      </c>
      <c r="R929" s="51">
        <f>FACT_INCLUDES[[#This Row],[Version Price]]*FACT_INCLUDES[[#This Row],[Quantity]]</f>
        <v>460.51245085488483</v>
      </c>
      <c r="S929" s="51">
        <f>FACT_INCLUDES[[#This Row],[Amount]]*(1-FACT_INCLUDES[[#This Row],[Order Discount]])</f>
        <v>460.51245085488483</v>
      </c>
      <c r="T929" s="51">
        <f t="shared" si="14"/>
        <v>2182.5760083628143</v>
      </c>
      <c r="U929" s="57">
        <f>FACT_INCLUDES[[#This Row],[Income]]/FACT_INCLUDES[[#This Row],[Total Order Income]]</f>
        <v>0.21099492026411612</v>
      </c>
      <c r="V929" s="33">
        <f>IF(FACT_INCLUDES[[#This Row],[Order Gap]]&gt;10, 1, 0)/COUNTIFS(FACT_INCLUDES[Order ID], FACT_INCLUDES[[#This Row],[Order ID]])</f>
        <v>0</v>
      </c>
      <c r="W929" s="33">
        <f>IF(FACT_INCLUDES[[#This Row],[Order Type]]="Online", 1, 0)/COUNTIFS(FACT_INCLUDES[Order ID], FACT_INCLUDES[[#This Row],[Order ID]])</f>
        <v>0.25</v>
      </c>
      <c r="X929" s="52">
        <v>629.94712021933753</v>
      </c>
      <c r="Y929" s="52">
        <v>611.72537523295216</v>
      </c>
      <c r="Z929" s="64">
        <f>IF(FACT_INCLUDES[[#This Row],[Order Type]]="Online", 1, 0)*FACT_INCLUDES[[#This Row],[Income]]</f>
        <v>460.51245085488483</v>
      </c>
    </row>
    <row r="930" spans="1:26" x14ac:dyDescent="0.3">
      <c r="A930" s="4">
        <v>1541</v>
      </c>
      <c r="B930" s="4">
        <v>780</v>
      </c>
      <c r="C930" s="4">
        <v>506</v>
      </c>
      <c r="D930" s="58">
        <v>1</v>
      </c>
      <c r="E930" s="28">
        <f>VLOOKUP(FACT_INCLUDES[[#This Row],[Order ID]], ORDERS[], 2)</f>
        <v>41434.948290114589</v>
      </c>
      <c r="F930" s="28">
        <f>VLOOKUP(FACT_INCLUDES[[#This Row],[Order ID]], ORDERS[], 3)</f>
        <v>41436.948290114589</v>
      </c>
      <c r="G930" s="4" t="str">
        <f>VLOOKUP(FACT_INCLUDES[[#This Row],[Order ID]], ORDERS[], 4)</f>
        <v>Online</v>
      </c>
      <c r="H930" s="4" t="str">
        <f>VLOOKUP(FACT_INCLUDES[[#This Row],[Order ID]], ORDERS[], 5)</f>
        <v>GJU6117@gmail.com</v>
      </c>
      <c r="I930" s="4">
        <f>VLOOKUP(FACT_INCLUDES[[#This Row],[Order ID]], ORDERS[], 6)</f>
        <v>0</v>
      </c>
      <c r="J930" s="54">
        <f>VLOOKUP(FACT_INCLUDES[[#This Row],[Order ID]], ORDERS[], 7)</f>
        <v>0</v>
      </c>
      <c r="K930" s="33">
        <v>2</v>
      </c>
      <c r="L930" s="4">
        <f>VLOOKUP(FACT_INCLUDES[[#This Row],[DW Version]], VERSIONS[], 2)</f>
        <v>53</v>
      </c>
      <c r="M930" s="4">
        <f>VLOOKUP(FACT_INCLUDES[[#This Row],[DW Version]], VERSIONS[], 3)</f>
        <v>6</v>
      </c>
      <c r="N930" s="4" t="str">
        <f>VLOOKUP(FACT_INCLUDES[[#This Row],[DW Version]], VERSIONS[], 4)</f>
        <v>white</v>
      </c>
      <c r="O930" s="51">
        <f>VLOOKUP(FACT_INCLUDES[[#This Row],[DW Version]], VERSIONS[], 5)</f>
        <v>124.46663704662905</v>
      </c>
      <c r="P930" s="4" t="str">
        <f>VLOOKUP(FACT_INCLUDES[[#This Row],[DW Version]], VERSIONS[], 6)</f>
        <v>Flex Stride Shorts</v>
      </c>
      <c r="Q930" s="4" t="str">
        <f>VLOOKUP(FACT_INCLUDES[[#This Row],[DW Version]], VERSIONS[], 7)</f>
        <v>Apparel</v>
      </c>
      <c r="R930" s="51">
        <f>FACT_INCLUDES[[#This Row],[Version Price]]*FACT_INCLUDES[[#This Row],[Quantity]]</f>
        <v>124.46663704662905</v>
      </c>
      <c r="S930" s="51">
        <f>FACT_INCLUDES[[#This Row],[Amount]]*(1-FACT_INCLUDES[[#This Row],[Order Discount]])</f>
        <v>124.46663704662905</v>
      </c>
      <c r="T930" s="51">
        <f t="shared" si="14"/>
        <v>2182.5760083628143</v>
      </c>
      <c r="U930" s="57">
        <f>FACT_INCLUDES[[#This Row],[Income]]/FACT_INCLUDES[[#This Row],[Total Order Income]]</f>
        <v>5.7027400910538505E-2</v>
      </c>
      <c r="V930" s="33">
        <f>IF(FACT_INCLUDES[[#This Row],[Order Gap]]&gt;10, 1, 0)/COUNTIFS(FACT_INCLUDES[Order ID], FACT_INCLUDES[[#This Row],[Order ID]])</f>
        <v>0</v>
      </c>
      <c r="W930" s="33">
        <f>IF(FACT_INCLUDES[[#This Row],[Order Type]]="Online", 1, 0)/COUNTIFS(FACT_INCLUDES[Order ID], FACT_INCLUDES[[#This Row],[Order ID]])</f>
        <v>0.25</v>
      </c>
      <c r="X930" s="52">
        <v>629.94712021933753</v>
      </c>
      <c r="Y930" s="52">
        <v>611.72537523295216</v>
      </c>
      <c r="Z930" s="64">
        <f>IF(FACT_INCLUDES[[#This Row],[Order Type]]="Online", 1, 0)*FACT_INCLUDES[[#This Row],[Income]]</f>
        <v>124.46663704662905</v>
      </c>
    </row>
    <row r="931" spans="1:26" x14ac:dyDescent="0.3">
      <c r="A931" s="4">
        <v>1661</v>
      </c>
      <c r="B931" s="4">
        <v>840</v>
      </c>
      <c r="C931" s="4">
        <v>47</v>
      </c>
      <c r="D931" s="58">
        <v>1</v>
      </c>
      <c r="E931" s="28">
        <f>VLOOKUP(FACT_INCLUDES[[#This Row],[Order ID]], ORDERS[], 2)</f>
        <v>41468.991615931358</v>
      </c>
      <c r="F931" s="28">
        <f>VLOOKUP(FACT_INCLUDES[[#This Row],[Order ID]], ORDERS[], 3)</f>
        <v>41468.991615931358</v>
      </c>
      <c r="G931" s="4" t="str">
        <f>VLOOKUP(FACT_INCLUDES[[#This Row],[Order ID]], ORDERS[], 4)</f>
        <v>In-Store</v>
      </c>
      <c r="H931" s="4" t="str">
        <f>VLOOKUP(FACT_INCLUDES[[#This Row],[Order ID]], ORDERS[], 5)</f>
        <v>PGE9324@gmail.com</v>
      </c>
      <c r="I931" s="4">
        <f>VLOOKUP(FACT_INCLUDES[[#This Row],[Order ID]], ORDERS[], 6)</f>
        <v>7</v>
      </c>
      <c r="J931" s="54">
        <f>VLOOKUP(FACT_INCLUDES[[#This Row],[Order ID]], ORDERS[], 7)</f>
        <v>0</v>
      </c>
      <c r="K931" s="33">
        <v>0</v>
      </c>
      <c r="L931" s="4">
        <f>VLOOKUP(FACT_INCLUDES[[#This Row],[DW Version]], VERSIONS[], 2)</f>
        <v>5</v>
      </c>
      <c r="M931" s="4">
        <f>VLOOKUP(FACT_INCLUDES[[#This Row],[DW Version]], VERSIONS[], 3)</f>
        <v>3</v>
      </c>
      <c r="N931" s="4" t="str">
        <f>VLOOKUP(FACT_INCLUDES[[#This Row],[DW Version]], VERSIONS[], 4)</f>
        <v>gold</v>
      </c>
      <c r="O931" s="51">
        <f>VLOOKUP(FACT_INCLUDES[[#This Row],[DW Version]], VERSIONS[], 5)</f>
        <v>327.38233605084741</v>
      </c>
      <c r="P931" s="4" t="str">
        <f>VLOOKUP(FACT_INCLUDES[[#This Row],[DW Version]], VERSIONS[], 6)</f>
        <v>Nike Football</v>
      </c>
      <c r="Q931" s="4" t="str">
        <f>VLOOKUP(FACT_INCLUDES[[#This Row],[DW Version]], VERSIONS[], 7)</f>
        <v>Sport Equipment</v>
      </c>
      <c r="R931" s="51">
        <f>FACT_INCLUDES[[#This Row],[Version Price]]*FACT_INCLUDES[[#This Row],[Quantity]]</f>
        <v>327.38233605084741</v>
      </c>
      <c r="S931" s="51">
        <f>FACT_INCLUDES[[#This Row],[Amount]]*(1-FACT_INCLUDES[[#This Row],[Order Discount]])</f>
        <v>327.38233605084741</v>
      </c>
      <c r="T931" s="51">
        <f t="shared" si="14"/>
        <v>2036.4156595250197</v>
      </c>
      <c r="U931" s="57">
        <f>FACT_INCLUDES[[#This Row],[Income]]/FACT_INCLUDES[[#This Row],[Total Order Income]]</f>
        <v>0.16076400440134464</v>
      </c>
      <c r="V931" s="33">
        <f>IF(FACT_INCLUDES[[#This Row],[Order Gap]]&gt;10, 1, 0)/COUNTIFS(FACT_INCLUDES[Order ID], FACT_INCLUDES[[#This Row],[Order ID]])</f>
        <v>0</v>
      </c>
      <c r="W931" s="33">
        <f>IF(FACT_INCLUDES[[#This Row],[Order Type]]="Online", 1, 0)/COUNTIFS(FACT_INCLUDES[Order ID], FACT_INCLUDES[[#This Row],[Order ID]])</f>
        <v>0</v>
      </c>
      <c r="X931" s="52">
        <v>629.94712021933753</v>
      </c>
      <c r="Y931" s="52">
        <v>611.72537523295216</v>
      </c>
      <c r="Z931" s="64">
        <f>IF(FACT_INCLUDES[[#This Row],[Order Type]]="Online", 1, 0)*FACT_INCLUDES[[#This Row],[Income]]</f>
        <v>0</v>
      </c>
    </row>
    <row r="932" spans="1:26" x14ac:dyDescent="0.3">
      <c r="A932" s="4">
        <v>1662</v>
      </c>
      <c r="B932" s="4">
        <v>840</v>
      </c>
      <c r="C932" s="4">
        <v>309</v>
      </c>
      <c r="D932" s="58">
        <v>2</v>
      </c>
      <c r="E932" s="28">
        <f>VLOOKUP(FACT_INCLUDES[[#This Row],[Order ID]], ORDERS[], 2)</f>
        <v>41468.991615931358</v>
      </c>
      <c r="F932" s="28">
        <f>VLOOKUP(FACT_INCLUDES[[#This Row],[Order ID]], ORDERS[], 3)</f>
        <v>41468.991615931358</v>
      </c>
      <c r="G932" s="4" t="str">
        <f>VLOOKUP(FACT_INCLUDES[[#This Row],[Order ID]], ORDERS[], 4)</f>
        <v>In-Store</v>
      </c>
      <c r="H932" s="4" t="str">
        <f>VLOOKUP(FACT_INCLUDES[[#This Row],[Order ID]], ORDERS[], 5)</f>
        <v>PGE9324@gmail.com</v>
      </c>
      <c r="I932" s="4">
        <f>VLOOKUP(FACT_INCLUDES[[#This Row],[Order ID]], ORDERS[], 6)</f>
        <v>7</v>
      </c>
      <c r="J932" s="54">
        <f>VLOOKUP(FACT_INCLUDES[[#This Row],[Order ID]], ORDERS[], 7)</f>
        <v>0</v>
      </c>
      <c r="K932" s="33">
        <v>0</v>
      </c>
      <c r="L932" s="4">
        <f>VLOOKUP(FACT_INCLUDES[[#This Row],[DW Version]], VERSIONS[], 2)</f>
        <v>31</v>
      </c>
      <c r="M932" s="4">
        <f>VLOOKUP(FACT_INCLUDES[[#This Row],[DW Version]], VERSIONS[], 3)</f>
        <v>7.5</v>
      </c>
      <c r="N932" s="4" t="str">
        <f>VLOOKUP(FACT_INCLUDES[[#This Row],[DW Version]], VERSIONS[], 4)</f>
        <v>purple lilac</v>
      </c>
      <c r="O932" s="51">
        <f>VLOOKUP(FACT_INCLUDES[[#This Row],[DW Version]], VERSIONS[], 5)</f>
        <v>392.74507701561038</v>
      </c>
      <c r="P932" s="4" t="str">
        <f>VLOOKUP(FACT_INCLUDES[[#This Row],[DW Version]], VERSIONS[], 6)</f>
        <v>React Element 55</v>
      </c>
      <c r="Q932" s="4" t="str">
        <f>VLOOKUP(FACT_INCLUDES[[#This Row],[DW Version]], VERSIONS[], 7)</f>
        <v>Shoe</v>
      </c>
      <c r="R932" s="51">
        <f>FACT_INCLUDES[[#This Row],[Version Price]]*FACT_INCLUDES[[#This Row],[Quantity]]</f>
        <v>785.49015403122075</v>
      </c>
      <c r="S932" s="51">
        <f>FACT_INCLUDES[[#This Row],[Amount]]*(1-FACT_INCLUDES[[#This Row],[Order Discount]])</f>
        <v>785.49015403122075</v>
      </c>
      <c r="T932" s="51">
        <f t="shared" si="14"/>
        <v>2036.4156595250197</v>
      </c>
      <c r="U932" s="57">
        <f>FACT_INCLUDES[[#This Row],[Income]]/FACT_INCLUDES[[#This Row],[Total Order Income]]</f>
        <v>0.3857219179970513</v>
      </c>
      <c r="V932" s="33">
        <f>IF(FACT_INCLUDES[[#This Row],[Order Gap]]&gt;10, 1, 0)/COUNTIFS(FACT_INCLUDES[Order ID], FACT_INCLUDES[[#This Row],[Order ID]])</f>
        <v>0</v>
      </c>
      <c r="W932" s="33">
        <f>IF(FACT_INCLUDES[[#This Row],[Order Type]]="Online", 1, 0)/COUNTIFS(FACT_INCLUDES[Order ID], FACT_INCLUDES[[#This Row],[Order ID]])</f>
        <v>0</v>
      </c>
      <c r="X932" s="52">
        <v>629.94712021933753</v>
      </c>
      <c r="Y932" s="52">
        <v>611.72537523295216</v>
      </c>
      <c r="Z932" s="64">
        <f>IF(FACT_INCLUDES[[#This Row],[Order Type]]="Online", 1, 0)*FACT_INCLUDES[[#This Row],[Income]]</f>
        <v>0</v>
      </c>
    </row>
    <row r="933" spans="1:26" x14ac:dyDescent="0.3">
      <c r="A933" s="4">
        <v>1663</v>
      </c>
      <c r="B933" s="4">
        <v>840</v>
      </c>
      <c r="C933" s="4">
        <v>423</v>
      </c>
      <c r="D933" s="58">
        <v>2</v>
      </c>
      <c r="E933" s="28">
        <f>VLOOKUP(FACT_INCLUDES[[#This Row],[Order ID]], ORDERS[], 2)</f>
        <v>41468.991615931358</v>
      </c>
      <c r="F933" s="28">
        <f>VLOOKUP(FACT_INCLUDES[[#This Row],[Order ID]], ORDERS[], 3)</f>
        <v>41468.991615931358</v>
      </c>
      <c r="G933" s="4" t="str">
        <f>VLOOKUP(FACT_INCLUDES[[#This Row],[Order ID]], ORDERS[], 4)</f>
        <v>In-Store</v>
      </c>
      <c r="H933" s="4" t="str">
        <f>VLOOKUP(FACT_INCLUDES[[#This Row],[Order ID]], ORDERS[], 5)</f>
        <v>PGE9324@gmail.com</v>
      </c>
      <c r="I933" s="4">
        <f>VLOOKUP(FACT_INCLUDES[[#This Row],[Order ID]], ORDERS[], 6)</f>
        <v>7</v>
      </c>
      <c r="J933" s="54">
        <f>VLOOKUP(FACT_INCLUDES[[#This Row],[Order ID]], ORDERS[], 7)</f>
        <v>0</v>
      </c>
      <c r="K933" s="33">
        <v>0</v>
      </c>
      <c r="L933" s="4">
        <f>VLOOKUP(FACT_INCLUDES[[#This Row],[DW Version]], VERSIONS[], 2)</f>
        <v>43</v>
      </c>
      <c r="M933" s="4">
        <f>VLOOKUP(FACT_INCLUDES[[#This Row],[DW Version]], VERSIONS[], 3)</f>
        <v>6.5</v>
      </c>
      <c r="N933" s="4" t="str">
        <f>VLOOKUP(FACT_INCLUDES[[#This Row],[DW Version]], VERSIONS[], 4)</f>
        <v>white</v>
      </c>
      <c r="O933" s="51">
        <f>VLOOKUP(FACT_INCLUDES[[#This Row],[DW Version]], VERSIONS[], 5)</f>
        <v>222.2003873233308</v>
      </c>
      <c r="P933" s="4" t="str">
        <f>VLOOKUP(FACT_INCLUDES[[#This Row],[DW Version]], VERSIONS[], 6)</f>
        <v>Flex Experience</v>
      </c>
      <c r="Q933" s="4" t="str">
        <f>VLOOKUP(FACT_INCLUDES[[#This Row],[DW Version]], VERSIONS[], 7)</f>
        <v>Apparel</v>
      </c>
      <c r="R933" s="51">
        <f>FACT_INCLUDES[[#This Row],[Version Price]]*FACT_INCLUDES[[#This Row],[Quantity]]</f>
        <v>444.4007746466616</v>
      </c>
      <c r="S933" s="51">
        <f>FACT_INCLUDES[[#This Row],[Amount]]*(1-FACT_INCLUDES[[#This Row],[Order Discount]])</f>
        <v>444.4007746466616</v>
      </c>
      <c r="T933" s="51">
        <f t="shared" si="14"/>
        <v>2036.4156595250197</v>
      </c>
      <c r="U933" s="57">
        <f>FACT_INCLUDES[[#This Row],[Income]]/FACT_INCLUDES[[#This Row],[Total Order Income]]</f>
        <v>0.21822694820089683</v>
      </c>
      <c r="V933" s="33">
        <f>IF(FACT_INCLUDES[[#This Row],[Order Gap]]&gt;10, 1, 0)/COUNTIFS(FACT_INCLUDES[Order ID], FACT_INCLUDES[[#This Row],[Order ID]])</f>
        <v>0</v>
      </c>
      <c r="W933" s="33">
        <f>IF(FACT_INCLUDES[[#This Row],[Order Type]]="Online", 1, 0)/COUNTIFS(FACT_INCLUDES[Order ID], FACT_INCLUDES[[#This Row],[Order ID]])</f>
        <v>0</v>
      </c>
      <c r="X933" s="52">
        <v>629.94712021933753</v>
      </c>
      <c r="Y933" s="52">
        <v>611.72537523295216</v>
      </c>
      <c r="Z933" s="64">
        <f>IF(FACT_INCLUDES[[#This Row],[Order Type]]="Online", 1, 0)*FACT_INCLUDES[[#This Row],[Income]]</f>
        <v>0</v>
      </c>
    </row>
    <row r="934" spans="1:26" x14ac:dyDescent="0.3">
      <c r="A934" s="4">
        <v>1664</v>
      </c>
      <c r="B934" s="4">
        <v>840</v>
      </c>
      <c r="C934" s="4">
        <v>539</v>
      </c>
      <c r="D934" s="58">
        <v>2</v>
      </c>
      <c r="E934" s="28">
        <f>VLOOKUP(FACT_INCLUDES[[#This Row],[Order ID]], ORDERS[], 2)</f>
        <v>41468.991615931358</v>
      </c>
      <c r="F934" s="28">
        <f>VLOOKUP(FACT_INCLUDES[[#This Row],[Order ID]], ORDERS[], 3)</f>
        <v>41468.991615931358</v>
      </c>
      <c r="G934" s="4" t="str">
        <f>VLOOKUP(FACT_INCLUDES[[#This Row],[Order ID]], ORDERS[], 4)</f>
        <v>In-Store</v>
      </c>
      <c r="H934" s="4" t="str">
        <f>VLOOKUP(FACT_INCLUDES[[#This Row],[Order ID]], ORDERS[], 5)</f>
        <v>PGE9324@gmail.com</v>
      </c>
      <c r="I934" s="4">
        <f>VLOOKUP(FACT_INCLUDES[[#This Row],[Order ID]], ORDERS[], 6)</f>
        <v>7</v>
      </c>
      <c r="J934" s="54">
        <f>VLOOKUP(FACT_INCLUDES[[#This Row],[Order ID]], ORDERS[], 7)</f>
        <v>0</v>
      </c>
      <c r="K934" s="33">
        <v>0</v>
      </c>
      <c r="L934" s="4">
        <f>VLOOKUP(FACT_INCLUDES[[#This Row],[DW Version]], VERSIONS[], 2)</f>
        <v>56</v>
      </c>
      <c r="M934" s="4">
        <f>VLOOKUP(FACT_INCLUDES[[#This Row],[DW Version]], VERSIONS[], 3)</f>
        <v>12</v>
      </c>
      <c r="N934" s="4" t="str">
        <f>VLOOKUP(FACT_INCLUDES[[#This Row],[DW Version]], VERSIONS[], 4)</f>
        <v>dark green</v>
      </c>
      <c r="O934" s="51">
        <f>VLOOKUP(FACT_INCLUDES[[#This Row],[DW Version]], VERSIONS[], 5)</f>
        <v>239.5711973981449</v>
      </c>
      <c r="P934" s="4" t="str">
        <f>VLOOKUP(FACT_INCLUDES[[#This Row],[DW Version]], VERSIONS[], 6)</f>
        <v>Nike Yoga Mat</v>
      </c>
      <c r="Q934" s="4" t="str">
        <f>VLOOKUP(FACT_INCLUDES[[#This Row],[DW Version]], VERSIONS[], 7)</f>
        <v>Sport Equipment</v>
      </c>
      <c r="R934" s="51">
        <f>FACT_INCLUDES[[#This Row],[Version Price]]*FACT_INCLUDES[[#This Row],[Quantity]]</f>
        <v>479.14239479628981</v>
      </c>
      <c r="S934" s="51">
        <f>FACT_INCLUDES[[#This Row],[Amount]]*(1-FACT_INCLUDES[[#This Row],[Order Discount]])</f>
        <v>479.14239479628981</v>
      </c>
      <c r="T934" s="51">
        <f t="shared" si="14"/>
        <v>2036.4156595250197</v>
      </c>
      <c r="U934" s="57">
        <f>FACT_INCLUDES[[#This Row],[Income]]/FACT_INCLUDES[[#This Row],[Total Order Income]]</f>
        <v>0.2352871294007072</v>
      </c>
      <c r="V934" s="33">
        <f>IF(FACT_INCLUDES[[#This Row],[Order Gap]]&gt;10, 1, 0)/COUNTIFS(FACT_INCLUDES[Order ID], FACT_INCLUDES[[#This Row],[Order ID]])</f>
        <v>0</v>
      </c>
      <c r="W934" s="33">
        <f>IF(FACT_INCLUDES[[#This Row],[Order Type]]="Online", 1, 0)/COUNTIFS(FACT_INCLUDES[Order ID], FACT_INCLUDES[[#This Row],[Order ID]])</f>
        <v>0</v>
      </c>
      <c r="X934" s="52">
        <v>629.94712021933753</v>
      </c>
      <c r="Y934" s="52">
        <v>611.72537523295216</v>
      </c>
      <c r="Z934" s="64">
        <f>IF(FACT_INCLUDES[[#This Row],[Order Type]]="Online", 1, 0)*FACT_INCLUDES[[#This Row],[Income]]</f>
        <v>0</v>
      </c>
    </row>
    <row r="935" spans="1:26" x14ac:dyDescent="0.3">
      <c r="A935" s="4">
        <v>1681</v>
      </c>
      <c r="B935" s="4">
        <v>849</v>
      </c>
      <c r="C935" s="4">
        <v>256</v>
      </c>
      <c r="D935" s="58">
        <v>5</v>
      </c>
      <c r="E935" s="28">
        <f>VLOOKUP(FACT_INCLUDES[[#This Row],[Order ID]], ORDERS[], 2)</f>
        <v>41502.821747534224</v>
      </c>
      <c r="F935" s="28">
        <f>VLOOKUP(FACT_INCLUDES[[#This Row],[Order ID]], ORDERS[], 3)</f>
        <v>41513.821747534224</v>
      </c>
      <c r="G935" s="4" t="str">
        <f>VLOOKUP(FACT_INCLUDES[[#This Row],[Order ID]], ORDERS[], 4)</f>
        <v>Online</v>
      </c>
      <c r="H935" s="4" t="str">
        <f>VLOOKUP(FACT_INCLUDES[[#This Row],[Order ID]], ORDERS[], 5)</f>
        <v>NBH4430@gmail.com</v>
      </c>
      <c r="I935" s="4">
        <f>VLOOKUP(FACT_INCLUDES[[#This Row],[Order ID]], ORDERS[], 6)</f>
        <v>0</v>
      </c>
      <c r="J935" s="54">
        <f>VLOOKUP(FACT_INCLUDES[[#This Row],[Order ID]], ORDERS[], 7)</f>
        <v>0</v>
      </c>
      <c r="K935" s="33">
        <v>11</v>
      </c>
      <c r="L935" s="4">
        <f>VLOOKUP(FACT_INCLUDES[[#This Row],[DW Version]], VERSIONS[], 2)</f>
        <v>25</v>
      </c>
      <c r="M935" s="4">
        <f>VLOOKUP(FACT_INCLUDES[[#This Row],[DW Version]], VERSIONS[], 3)</f>
        <v>6</v>
      </c>
      <c r="N935" s="4" t="str">
        <f>VLOOKUP(FACT_INCLUDES[[#This Row],[DW Version]], VERSIONS[], 4)</f>
        <v>khaki</v>
      </c>
      <c r="O935" s="51">
        <f>VLOOKUP(FACT_INCLUDES[[#This Row],[DW Version]], VERSIONS[], 5)</f>
        <v>179.49881668471724</v>
      </c>
      <c r="P935" s="4" t="str">
        <f>VLOOKUP(FACT_INCLUDES[[#This Row],[DW Version]], VERSIONS[], 6)</f>
        <v>Shox</v>
      </c>
      <c r="Q935" s="4" t="str">
        <f>VLOOKUP(FACT_INCLUDES[[#This Row],[DW Version]], VERSIONS[], 7)</f>
        <v>Shoe</v>
      </c>
      <c r="R935" s="51">
        <f>FACT_INCLUDES[[#This Row],[Version Price]]*FACT_INCLUDES[[#This Row],[Quantity]]</f>
        <v>897.49408342358618</v>
      </c>
      <c r="S935" s="51">
        <f>FACT_INCLUDES[[#This Row],[Amount]]*(1-FACT_INCLUDES[[#This Row],[Order Discount]])</f>
        <v>897.49408342358618</v>
      </c>
      <c r="T935" s="51">
        <f t="shared" si="14"/>
        <v>1124.9277960233849</v>
      </c>
      <c r="U935" s="57">
        <f>FACT_INCLUDES[[#This Row],[Income]]/FACT_INCLUDES[[#This Row],[Total Order Income]]</f>
        <v>0.79782372397252876</v>
      </c>
      <c r="V935" s="33">
        <f>IF(FACT_INCLUDES[[#This Row],[Order Gap]]&gt;10, 1, 0)/COUNTIFS(FACT_INCLUDES[Order ID], FACT_INCLUDES[[#This Row],[Order ID]])</f>
        <v>0.5</v>
      </c>
      <c r="W935" s="33">
        <f>IF(FACT_INCLUDES[[#This Row],[Order Type]]="Online", 1, 0)/COUNTIFS(FACT_INCLUDES[Order ID], FACT_INCLUDES[[#This Row],[Order ID]])</f>
        <v>0.5</v>
      </c>
      <c r="X935" s="52">
        <v>629.94712021933753</v>
      </c>
      <c r="Y935" s="52">
        <v>611.72537523295216</v>
      </c>
      <c r="Z935" s="64">
        <f>IF(FACT_INCLUDES[[#This Row],[Order Type]]="Online", 1, 0)*FACT_INCLUDES[[#This Row],[Income]]</f>
        <v>897.49408342358618</v>
      </c>
    </row>
    <row r="936" spans="1:26" x14ac:dyDescent="0.3">
      <c r="A936" s="4">
        <v>1682</v>
      </c>
      <c r="B936" s="4">
        <v>849</v>
      </c>
      <c r="C936" s="4">
        <v>462</v>
      </c>
      <c r="D936" s="58">
        <v>1</v>
      </c>
      <c r="E936" s="28">
        <f>VLOOKUP(FACT_INCLUDES[[#This Row],[Order ID]], ORDERS[], 2)</f>
        <v>41502.821747534224</v>
      </c>
      <c r="F936" s="28">
        <f>VLOOKUP(FACT_INCLUDES[[#This Row],[Order ID]], ORDERS[], 3)</f>
        <v>41513.821747534224</v>
      </c>
      <c r="G936" s="4" t="str">
        <f>VLOOKUP(FACT_INCLUDES[[#This Row],[Order ID]], ORDERS[], 4)</f>
        <v>Online</v>
      </c>
      <c r="H936" s="4" t="str">
        <f>VLOOKUP(FACT_INCLUDES[[#This Row],[Order ID]], ORDERS[], 5)</f>
        <v>NBH4430@gmail.com</v>
      </c>
      <c r="I936" s="4">
        <f>VLOOKUP(FACT_INCLUDES[[#This Row],[Order ID]], ORDERS[], 6)</f>
        <v>0</v>
      </c>
      <c r="J936" s="54">
        <f>VLOOKUP(FACT_INCLUDES[[#This Row],[Order ID]], ORDERS[], 7)</f>
        <v>0</v>
      </c>
      <c r="K936" s="33">
        <v>11</v>
      </c>
      <c r="L936" s="4">
        <f>VLOOKUP(FACT_INCLUDES[[#This Row],[DW Version]], VERSIONS[], 2)</f>
        <v>48</v>
      </c>
      <c r="M936" s="4">
        <f>VLOOKUP(FACT_INCLUDES[[#This Row],[DW Version]], VERSIONS[], 3)</f>
        <v>8</v>
      </c>
      <c r="N936" s="4" t="str">
        <f>VLOOKUP(FACT_INCLUDES[[#This Row],[DW Version]], VERSIONS[], 4)</f>
        <v>purple</v>
      </c>
      <c r="O936" s="51">
        <f>VLOOKUP(FACT_INCLUDES[[#This Row],[DW Version]], VERSIONS[], 5)</f>
        <v>227.43371259979864</v>
      </c>
      <c r="P936" s="4" t="str">
        <f>VLOOKUP(FACT_INCLUDES[[#This Row],[DW Version]], VERSIONS[], 6)</f>
        <v>Miler Tank</v>
      </c>
      <c r="Q936" s="4" t="str">
        <f>VLOOKUP(FACT_INCLUDES[[#This Row],[DW Version]], VERSIONS[], 7)</f>
        <v>Apparel</v>
      </c>
      <c r="R936" s="51">
        <f>FACT_INCLUDES[[#This Row],[Version Price]]*FACT_INCLUDES[[#This Row],[Quantity]]</f>
        <v>227.43371259979864</v>
      </c>
      <c r="S936" s="51">
        <f>FACT_INCLUDES[[#This Row],[Amount]]*(1-FACT_INCLUDES[[#This Row],[Order Discount]])</f>
        <v>227.43371259979864</v>
      </c>
      <c r="T936" s="51">
        <f t="shared" si="14"/>
        <v>1124.9277960233849</v>
      </c>
      <c r="U936" s="57">
        <f>FACT_INCLUDES[[#This Row],[Income]]/FACT_INCLUDES[[#This Row],[Total Order Income]]</f>
        <v>0.20217627602747115</v>
      </c>
      <c r="V936" s="33">
        <f>IF(FACT_INCLUDES[[#This Row],[Order Gap]]&gt;10, 1, 0)/COUNTIFS(FACT_INCLUDES[Order ID], FACT_INCLUDES[[#This Row],[Order ID]])</f>
        <v>0.5</v>
      </c>
      <c r="W936" s="33">
        <f>IF(FACT_INCLUDES[[#This Row],[Order Type]]="Online", 1, 0)/COUNTIFS(FACT_INCLUDES[Order ID], FACT_INCLUDES[[#This Row],[Order ID]])</f>
        <v>0.5</v>
      </c>
      <c r="X936" s="52">
        <v>629.94712021933753</v>
      </c>
      <c r="Y936" s="52">
        <v>611.72537523295216</v>
      </c>
      <c r="Z936" s="64">
        <f>IF(FACT_INCLUDES[[#This Row],[Order Type]]="Online", 1, 0)*FACT_INCLUDES[[#This Row],[Income]]</f>
        <v>227.43371259979864</v>
      </c>
    </row>
    <row r="937" spans="1:26" x14ac:dyDescent="0.3">
      <c r="A937" s="4">
        <v>1688</v>
      </c>
      <c r="B937" s="4">
        <v>851</v>
      </c>
      <c r="C937" s="4">
        <v>148</v>
      </c>
      <c r="D937" s="58">
        <v>4</v>
      </c>
      <c r="E937" s="28">
        <f>VLOOKUP(FACT_INCLUDES[[#This Row],[Order ID]], ORDERS[], 2)</f>
        <v>41574.236098775684</v>
      </c>
      <c r="F937" s="28">
        <f>VLOOKUP(FACT_INCLUDES[[#This Row],[Order ID]], ORDERS[], 3)</f>
        <v>41574.236098775684</v>
      </c>
      <c r="G937" s="4" t="str">
        <f>VLOOKUP(FACT_INCLUDES[[#This Row],[Order ID]], ORDERS[], 4)</f>
        <v>In-Store</v>
      </c>
      <c r="H937" s="4" t="str">
        <f>VLOOKUP(FACT_INCLUDES[[#This Row],[Order ID]], ORDERS[], 5)</f>
        <v>BPW8012@gmail.com</v>
      </c>
      <c r="I937" s="4">
        <f>VLOOKUP(FACT_INCLUDES[[#This Row],[Order ID]], ORDERS[], 6)</f>
        <v>11</v>
      </c>
      <c r="J937" s="54">
        <f>VLOOKUP(FACT_INCLUDES[[#This Row],[Order ID]], ORDERS[], 7)</f>
        <v>0</v>
      </c>
      <c r="K937" s="33">
        <v>0</v>
      </c>
      <c r="L937" s="4">
        <f>VLOOKUP(FACT_INCLUDES[[#This Row],[DW Version]], VERSIONS[], 2)</f>
        <v>15</v>
      </c>
      <c r="M937" s="4">
        <f>VLOOKUP(FACT_INCLUDES[[#This Row],[DW Version]], VERSIONS[], 3)</f>
        <v>3</v>
      </c>
      <c r="N937" s="4" t="str">
        <f>VLOOKUP(FACT_INCLUDES[[#This Row],[DW Version]], VERSIONS[], 4)</f>
        <v>white</v>
      </c>
      <c r="O937" s="51">
        <f>VLOOKUP(FACT_INCLUDES[[#This Row],[DW Version]], VERSIONS[], 5)</f>
        <v>383.87154224724702</v>
      </c>
      <c r="P937" s="4" t="str">
        <f>VLOOKUP(FACT_INCLUDES[[#This Row],[DW Version]], VERSIONS[], 6)</f>
        <v>Sportswear Club Fleece</v>
      </c>
      <c r="Q937" s="4" t="str">
        <f>VLOOKUP(FACT_INCLUDES[[#This Row],[DW Version]], VERSIONS[], 7)</f>
        <v>Apparel</v>
      </c>
      <c r="R937" s="51">
        <f>FACT_INCLUDES[[#This Row],[Version Price]]*FACT_INCLUDES[[#This Row],[Quantity]]</f>
        <v>1535.4861689889881</v>
      </c>
      <c r="S937" s="51">
        <f>FACT_INCLUDES[[#This Row],[Amount]]*(1-FACT_INCLUDES[[#This Row],[Order Discount]])</f>
        <v>1535.4861689889881</v>
      </c>
      <c r="T937" s="51">
        <f t="shared" si="14"/>
        <v>1823.3558693465693</v>
      </c>
      <c r="U937" s="57">
        <f>FACT_INCLUDES[[#This Row],[Income]]/FACT_INCLUDES[[#This Row],[Total Order Income]]</f>
        <v>0.84212094567104756</v>
      </c>
      <c r="V937" s="33">
        <f>IF(FACT_INCLUDES[[#This Row],[Order Gap]]&gt;10, 1, 0)/COUNTIFS(FACT_INCLUDES[Order ID], FACT_INCLUDES[[#This Row],[Order ID]])</f>
        <v>0</v>
      </c>
      <c r="W937" s="33">
        <f>IF(FACT_INCLUDES[[#This Row],[Order Type]]="Online", 1, 0)/COUNTIFS(FACT_INCLUDES[Order ID], FACT_INCLUDES[[#This Row],[Order ID]])</f>
        <v>0</v>
      </c>
      <c r="X937" s="52">
        <v>629.94712021933753</v>
      </c>
      <c r="Y937" s="52">
        <v>611.72537523295216</v>
      </c>
      <c r="Z937" s="64">
        <f>IF(FACT_INCLUDES[[#This Row],[Order Type]]="Online", 1, 0)*FACT_INCLUDES[[#This Row],[Income]]</f>
        <v>0</v>
      </c>
    </row>
    <row r="938" spans="1:26" x14ac:dyDescent="0.3">
      <c r="A938" s="4">
        <v>1689</v>
      </c>
      <c r="B938" s="4">
        <v>851</v>
      </c>
      <c r="C938" s="4">
        <v>889</v>
      </c>
      <c r="D938" s="58">
        <v>1</v>
      </c>
      <c r="E938" s="28">
        <f>VLOOKUP(FACT_INCLUDES[[#This Row],[Order ID]], ORDERS[], 2)</f>
        <v>41574.236098775684</v>
      </c>
      <c r="F938" s="28">
        <f>VLOOKUP(FACT_INCLUDES[[#This Row],[Order ID]], ORDERS[], 3)</f>
        <v>41574.236098775684</v>
      </c>
      <c r="G938" s="4" t="str">
        <f>VLOOKUP(FACT_INCLUDES[[#This Row],[Order ID]], ORDERS[], 4)</f>
        <v>In-Store</v>
      </c>
      <c r="H938" s="4" t="str">
        <f>VLOOKUP(FACT_INCLUDES[[#This Row],[Order ID]], ORDERS[], 5)</f>
        <v>BPW8012@gmail.com</v>
      </c>
      <c r="I938" s="4">
        <f>VLOOKUP(FACT_INCLUDES[[#This Row],[Order ID]], ORDERS[], 6)</f>
        <v>11</v>
      </c>
      <c r="J938" s="54">
        <f>VLOOKUP(FACT_INCLUDES[[#This Row],[Order ID]], ORDERS[], 7)</f>
        <v>0</v>
      </c>
      <c r="K938" s="33">
        <v>0</v>
      </c>
      <c r="L938" s="4">
        <f>VLOOKUP(FACT_INCLUDES[[#This Row],[DW Version]], VERSIONS[], 2)</f>
        <v>91</v>
      </c>
      <c r="M938" s="4">
        <f>VLOOKUP(FACT_INCLUDES[[#This Row],[DW Version]], VERSIONS[], 3)</f>
        <v>4.5</v>
      </c>
      <c r="N938" s="4" t="str">
        <f>VLOOKUP(FACT_INCLUDES[[#This Row],[DW Version]], VERSIONS[], 4)</f>
        <v>black</v>
      </c>
      <c r="O938" s="51">
        <f>VLOOKUP(FACT_INCLUDES[[#This Row],[DW Version]], VERSIONS[], 5)</f>
        <v>287.86970035758117</v>
      </c>
      <c r="P938" s="4" t="str">
        <f>VLOOKUP(FACT_INCLUDES[[#This Row],[DW Version]], VERSIONS[], 6)</f>
        <v>Alphafly NEXT%</v>
      </c>
      <c r="Q938" s="4" t="str">
        <f>VLOOKUP(FACT_INCLUDES[[#This Row],[DW Version]], VERSIONS[], 7)</f>
        <v>Shoe</v>
      </c>
      <c r="R938" s="51">
        <f>FACT_INCLUDES[[#This Row],[Version Price]]*FACT_INCLUDES[[#This Row],[Quantity]]</f>
        <v>287.86970035758117</v>
      </c>
      <c r="S938" s="51">
        <f>FACT_INCLUDES[[#This Row],[Amount]]*(1-FACT_INCLUDES[[#This Row],[Order Discount]])</f>
        <v>287.86970035758117</v>
      </c>
      <c r="T938" s="51">
        <f t="shared" si="14"/>
        <v>1823.3558693465693</v>
      </c>
      <c r="U938" s="57">
        <f>FACT_INCLUDES[[#This Row],[Income]]/FACT_INCLUDES[[#This Row],[Total Order Income]]</f>
        <v>0.15787905432895236</v>
      </c>
      <c r="V938" s="33">
        <f>IF(FACT_INCLUDES[[#This Row],[Order Gap]]&gt;10, 1, 0)/COUNTIFS(FACT_INCLUDES[Order ID], FACT_INCLUDES[[#This Row],[Order ID]])</f>
        <v>0</v>
      </c>
      <c r="W938" s="33">
        <f>IF(FACT_INCLUDES[[#This Row],[Order Type]]="Online", 1, 0)/COUNTIFS(FACT_INCLUDES[Order ID], FACT_INCLUDES[[#This Row],[Order ID]])</f>
        <v>0</v>
      </c>
      <c r="X938" s="52">
        <v>629.94712021933753</v>
      </c>
      <c r="Y938" s="52">
        <v>611.72537523295216</v>
      </c>
      <c r="Z938" s="64">
        <f>IF(FACT_INCLUDES[[#This Row],[Order Type]]="Online", 1, 0)*FACT_INCLUDES[[#This Row],[Income]]</f>
        <v>0</v>
      </c>
    </row>
    <row r="939" spans="1:26" x14ac:dyDescent="0.3">
      <c r="A939" s="4">
        <v>1690</v>
      </c>
      <c r="B939" s="4">
        <v>852</v>
      </c>
      <c r="C939" s="4">
        <v>724</v>
      </c>
      <c r="D939" s="58">
        <v>4</v>
      </c>
      <c r="E939" s="28">
        <f>VLOOKUP(FACT_INCLUDES[[#This Row],[Order ID]], ORDERS[], 2)</f>
        <v>41327.990605739622</v>
      </c>
      <c r="F939" s="28">
        <f>VLOOKUP(FACT_INCLUDES[[#This Row],[Order ID]], ORDERS[], 3)</f>
        <v>41327.990605739622</v>
      </c>
      <c r="G939" s="4" t="str">
        <f>VLOOKUP(FACT_INCLUDES[[#This Row],[Order ID]], ORDERS[], 4)</f>
        <v>In-Store</v>
      </c>
      <c r="H939" s="4" t="str">
        <f>VLOOKUP(FACT_INCLUDES[[#This Row],[Order ID]], ORDERS[], 5)</f>
        <v>GYX9459@gmail.com</v>
      </c>
      <c r="I939" s="4">
        <f>VLOOKUP(FACT_INCLUDES[[#This Row],[Order ID]], ORDERS[], 6)</f>
        <v>14</v>
      </c>
      <c r="J939" s="54">
        <f>VLOOKUP(FACT_INCLUDES[[#This Row],[Order ID]], ORDERS[], 7)</f>
        <v>0</v>
      </c>
      <c r="K939" s="33">
        <v>0</v>
      </c>
      <c r="L939" s="4">
        <f>VLOOKUP(FACT_INCLUDES[[#This Row],[DW Version]], VERSIONS[], 2)</f>
        <v>74</v>
      </c>
      <c r="M939" s="4">
        <f>VLOOKUP(FACT_INCLUDES[[#This Row],[DW Version]], VERSIONS[], 3)</f>
        <v>6.5</v>
      </c>
      <c r="N939" s="4" t="str">
        <f>VLOOKUP(FACT_INCLUDES[[#This Row],[DW Version]], VERSIONS[], 4)</f>
        <v>dark blue</v>
      </c>
      <c r="O939" s="51">
        <f>VLOOKUP(FACT_INCLUDES[[#This Row],[DW Version]], VERSIONS[], 5)</f>
        <v>209.8010997194142</v>
      </c>
      <c r="P939" s="4" t="str">
        <f>VLOOKUP(FACT_INCLUDES[[#This Row],[DW Version]], VERSIONS[], 6)</f>
        <v>Nike Soccer Ball</v>
      </c>
      <c r="Q939" s="4" t="str">
        <f>VLOOKUP(FACT_INCLUDES[[#This Row],[DW Version]], VERSIONS[], 7)</f>
        <v>Sport Equipment</v>
      </c>
      <c r="R939" s="51">
        <f>FACT_INCLUDES[[#This Row],[Version Price]]*FACT_INCLUDES[[#This Row],[Quantity]]</f>
        <v>839.20439887765679</v>
      </c>
      <c r="S939" s="51">
        <f>FACT_INCLUDES[[#This Row],[Amount]]*(1-FACT_INCLUDES[[#This Row],[Order Discount]])</f>
        <v>839.20439887765679</v>
      </c>
      <c r="T939" s="51">
        <f t="shared" si="14"/>
        <v>839.20439887765679</v>
      </c>
      <c r="U939" s="57">
        <f>FACT_INCLUDES[[#This Row],[Income]]/FACT_INCLUDES[[#This Row],[Total Order Income]]</f>
        <v>1</v>
      </c>
      <c r="V939" s="33">
        <f>IF(FACT_INCLUDES[[#This Row],[Order Gap]]&gt;10, 1, 0)/COUNTIFS(FACT_INCLUDES[Order ID], FACT_INCLUDES[[#This Row],[Order ID]])</f>
        <v>0</v>
      </c>
      <c r="W939" s="33">
        <f>IF(FACT_INCLUDES[[#This Row],[Order Type]]="Online", 1, 0)/COUNTIFS(FACT_INCLUDES[Order ID], FACT_INCLUDES[[#This Row],[Order ID]])</f>
        <v>0</v>
      </c>
      <c r="X939" s="52">
        <v>629.94712021933753</v>
      </c>
      <c r="Y939" s="52">
        <v>611.72537523295216</v>
      </c>
      <c r="Z939" s="64">
        <f>IF(FACT_INCLUDES[[#This Row],[Order Type]]="Online", 1, 0)*FACT_INCLUDES[[#This Row],[Income]]</f>
        <v>0</v>
      </c>
    </row>
    <row r="940" spans="1:26" x14ac:dyDescent="0.3">
      <c r="A940" s="4">
        <v>1764</v>
      </c>
      <c r="B940" s="4">
        <v>888</v>
      </c>
      <c r="C940" s="4">
        <v>280</v>
      </c>
      <c r="D940" s="58">
        <v>5</v>
      </c>
      <c r="E940" s="28">
        <f>VLOOKUP(FACT_INCLUDES[[#This Row],[Order ID]], ORDERS[], 2)</f>
        <v>41422.89073288838</v>
      </c>
      <c r="F940" s="28">
        <f>VLOOKUP(FACT_INCLUDES[[#This Row],[Order ID]], ORDERS[], 3)</f>
        <v>41422.89073288838</v>
      </c>
      <c r="G940" s="4" t="str">
        <f>VLOOKUP(FACT_INCLUDES[[#This Row],[Order ID]], ORDERS[], 4)</f>
        <v>In-Store</v>
      </c>
      <c r="H940" s="4" t="str">
        <f>VLOOKUP(FACT_INCLUDES[[#This Row],[Order ID]], ORDERS[], 5)</f>
        <v>SSE3745@gmail.com</v>
      </c>
      <c r="I940" s="4">
        <f>VLOOKUP(FACT_INCLUDES[[#This Row],[Order ID]], ORDERS[], 6)</f>
        <v>42</v>
      </c>
      <c r="J940" s="54">
        <f>VLOOKUP(FACT_INCLUDES[[#This Row],[Order ID]], ORDERS[], 7)</f>
        <v>0</v>
      </c>
      <c r="K940" s="33">
        <v>0</v>
      </c>
      <c r="L940" s="4">
        <f>VLOOKUP(FACT_INCLUDES[[#This Row],[DW Version]], VERSIONS[], 2)</f>
        <v>27</v>
      </c>
      <c r="M940" s="4">
        <f>VLOOKUP(FACT_INCLUDES[[#This Row],[DW Version]], VERSIONS[], 3)</f>
        <v>10.5</v>
      </c>
      <c r="N940" s="4" t="str">
        <f>VLOOKUP(FACT_INCLUDES[[#This Row],[DW Version]], VERSIONS[], 4)</f>
        <v>white</v>
      </c>
      <c r="O940" s="51">
        <f>VLOOKUP(FACT_INCLUDES[[#This Row],[DW Version]], VERSIONS[], 5)</f>
        <v>383.62559904627466</v>
      </c>
      <c r="P940" s="4" t="str">
        <f>VLOOKUP(FACT_INCLUDES[[#This Row],[DW Version]], VERSIONS[], 6)</f>
        <v>Structure</v>
      </c>
      <c r="Q940" s="4" t="str">
        <f>VLOOKUP(FACT_INCLUDES[[#This Row],[DW Version]], VERSIONS[], 7)</f>
        <v>Shoe</v>
      </c>
      <c r="R940" s="51">
        <f>FACT_INCLUDES[[#This Row],[Version Price]]*FACT_INCLUDES[[#This Row],[Quantity]]</f>
        <v>1918.1279952313732</v>
      </c>
      <c r="S940" s="51">
        <f>FACT_INCLUDES[[#This Row],[Amount]]*(1-FACT_INCLUDES[[#This Row],[Order Discount]])</f>
        <v>1918.1279952313732</v>
      </c>
      <c r="T940" s="51">
        <f t="shared" si="14"/>
        <v>1918.1279952313732</v>
      </c>
      <c r="U940" s="57">
        <f>FACT_INCLUDES[[#This Row],[Income]]/FACT_INCLUDES[[#This Row],[Total Order Income]]</f>
        <v>1</v>
      </c>
      <c r="V940" s="33">
        <f>IF(FACT_INCLUDES[[#This Row],[Order Gap]]&gt;10, 1, 0)/COUNTIFS(FACT_INCLUDES[Order ID], FACT_INCLUDES[[#This Row],[Order ID]])</f>
        <v>0</v>
      </c>
      <c r="W940" s="33">
        <f>IF(FACT_INCLUDES[[#This Row],[Order Type]]="Online", 1, 0)/COUNTIFS(FACT_INCLUDES[Order ID], FACT_INCLUDES[[#This Row],[Order ID]])</f>
        <v>0</v>
      </c>
      <c r="X940" s="52">
        <v>629.94712021933753</v>
      </c>
      <c r="Y940" s="52">
        <v>611.72537523295216</v>
      </c>
      <c r="Z940" s="64">
        <f>IF(FACT_INCLUDES[[#This Row],[Order Type]]="Online", 1, 0)*FACT_INCLUDES[[#This Row],[Income]]</f>
        <v>0</v>
      </c>
    </row>
    <row r="941" spans="1:26" x14ac:dyDescent="0.3">
      <c r="A941" s="4">
        <v>1765</v>
      </c>
      <c r="B941" s="4">
        <v>889</v>
      </c>
      <c r="C941" s="4">
        <v>209</v>
      </c>
      <c r="D941" s="58">
        <v>3</v>
      </c>
      <c r="E941" s="28">
        <f>VLOOKUP(FACT_INCLUDES[[#This Row],[Order ID]], ORDERS[], 2)</f>
        <v>41489.796884061478</v>
      </c>
      <c r="F941" s="28">
        <f>VLOOKUP(FACT_INCLUDES[[#This Row],[Order ID]], ORDERS[], 3)</f>
        <v>41489.796884061478</v>
      </c>
      <c r="G941" s="4" t="str">
        <f>VLOOKUP(FACT_INCLUDES[[#This Row],[Order ID]], ORDERS[], 4)</f>
        <v>In-Store</v>
      </c>
      <c r="H941" s="4" t="str">
        <f>VLOOKUP(FACT_INCLUDES[[#This Row],[Order ID]], ORDERS[], 5)</f>
        <v>NBH4430@gmail.com</v>
      </c>
      <c r="I941" s="4">
        <f>VLOOKUP(FACT_INCLUDES[[#This Row],[Order ID]], ORDERS[], 6)</f>
        <v>13</v>
      </c>
      <c r="J941" s="54">
        <f>VLOOKUP(FACT_INCLUDES[[#This Row],[Order ID]], ORDERS[], 7)</f>
        <v>0</v>
      </c>
      <c r="K941" s="33">
        <v>0</v>
      </c>
      <c r="L941" s="4">
        <f>VLOOKUP(FACT_INCLUDES[[#This Row],[DW Version]], VERSIONS[], 2)</f>
        <v>21</v>
      </c>
      <c r="M941" s="4">
        <f>VLOOKUP(FACT_INCLUDES[[#This Row],[DW Version]], VERSIONS[], 3)</f>
        <v>4.5</v>
      </c>
      <c r="N941" s="4" t="str">
        <f>VLOOKUP(FACT_INCLUDES[[#This Row],[DW Version]], VERSIONS[], 4)</f>
        <v>white</v>
      </c>
      <c r="O941" s="51">
        <f>VLOOKUP(FACT_INCLUDES[[#This Row],[DW Version]], VERSIONS[], 5)</f>
        <v>137.9613353449696</v>
      </c>
      <c r="P941" s="4" t="str">
        <f>VLOOKUP(FACT_INCLUDES[[#This Row],[DW Version]], VERSIONS[], 6)</f>
        <v>Huarache</v>
      </c>
      <c r="Q941" s="4" t="str">
        <f>VLOOKUP(FACT_INCLUDES[[#This Row],[DW Version]], VERSIONS[], 7)</f>
        <v>Shoe</v>
      </c>
      <c r="R941" s="51">
        <f>FACT_INCLUDES[[#This Row],[Version Price]]*FACT_INCLUDES[[#This Row],[Quantity]]</f>
        <v>413.88400603490879</v>
      </c>
      <c r="S941" s="51">
        <f>FACT_INCLUDES[[#This Row],[Amount]]*(1-FACT_INCLUDES[[#This Row],[Order Discount]])</f>
        <v>413.88400603490879</v>
      </c>
      <c r="T941" s="51">
        <f t="shared" si="14"/>
        <v>701.48924580959101</v>
      </c>
      <c r="U941" s="57">
        <f>FACT_INCLUDES[[#This Row],[Income]]/FACT_INCLUDES[[#This Row],[Total Order Income]]</f>
        <v>0.59000762806740381</v>
      </c>
      <c r="V941" s="33">
        <f>IF(FACT_INCLUDES[[#This Row],[Order Gap]]&gt;10, 1, 0)/COUNTIFS(FACT_INCLUDES[Order ID], FACT_INCLUDES[[#This Row],[Order ID]])</f>
        <v>0</v>
      </c>
      <c r="W941" s="33">
        <f>IF(FACT_INCLUDES[[#This Row],[Order Type]]="Online", 1, 0)/COUNTIFS(FACT_INCLUDES[Order ID], FACT_INCLUDES[[#This Row],[Order ID]])</f>
        <v>0</v>
      </c>
      <c r="X941" s="52">
        <v>629.94712021933753</v>
      </c>
      <c r="Y941" s="52">
        <v>611.72537523295216</v>
      </c>
      <c r="Z941" s="64">
        <f>IF(FACT_INCLUDES[[#This Row],[Order Type]]="Online", 1, 0)*FACT_INCLUDES[[#This Row],[Income]]</f>
        <v>0</v>
      </c>
    </row>
    <row r="942" spans="1:26" x14ac:dyDescent="0.3">
      <c r="A942" s="4">
        <v>1766</v>
      </c>
      <c r="B942" s="4">
        <v>889</v>
      </c>
      <c r="C942" s="4">
        <v>458</v>
      </c>
      <c r="D942" s="58">
        <v>1</v>
      </c>
      <c r="E942" s="28">
        <f>VLOOKUP(FACT_INCLUDES[[#This Row],[Order ID]], ORDERS[], 2)</f>
        <v>41489.796884061478</v>
      </c>
      <c r="F942" s="28">
        <f>VLOOKUP(FACT_INCLUDES[[#This Row],[Order ID]], ORDERS[], 3)</f>
        <v>41489.796884061478</v>
      </c>
      <c r="G942" s="4" t="str">
        <f>VLOOKUP(FACT_INCLUDES[[#This Row],[Order ID]], ORDERS[], 4)</f>
        <v>In-Store</v>
      </c>
      <c r="H942" s="4" t="str">
        <f>VLOOKUP(FACT_INCLUDES[[#This Row],[Order ID]], ORDERS[], 5)</f>
        <v>NBH4430@gmail.com</v>
      </c>
      <c r="I942" s="4">
        <f>VLOOKUP(FACT_INCLUDES[[#This Row],[Order ID]], ORDERS[], 6)</f>
        <v>13</v>
      </c>
      <c r="J942" s="54">
        <f>VLOOKUP(FACT_INCLUDES[[#This Row],[Order ID]], ORDERS[], 7)</f>
        <v>0</v>
      </c>
      <c r="K942" s="33">
        <v>0</v>
      </c>
      <c r="L942" s="4">
        <f>VLOOKUP(FACT_INCLUDES[[#This Row],[DW Version]], VERSIONS[], 2)</f>
        <v>47</v>
      </c>
      <c r="M942" s="4">
        <f>VLOOKUP(FACT_INCLUDES[[#This Row],[DW Version]], VERSIONS[], 3)</f>
        <v>12</v>
      </c>
      <c r="N942" s="4" t="str">
        <f>VLOOKUP(FACT_INCLUDES[[#This Row],[DW Version]], VERSIONS[], 4)</f>
        <v>red</v>
      </c>
      <c r="O942" s="51">
        <f>VLOOKUP(FACT_INCLUDES[[#This Row],[DW Version]], VERSIONS[], 5)</f>
        <v>287.60523977468222</v>
      </c>
      <c r="P942" s="4" t="str">
        <f>VLOOKUP(FACT_INCLUDES[[#This Row],[DW Version]], VERSIONS[], 6)</f>
        <v>Court Royale</v>
      </c>
      <c r="Q942" s="4" t="str">
        <f>VLOOKUP(FACT_INCLUDES[[#This Row],[DW Version]], VERSIONS[], 7)</f>
        <v>Shoe</v>
      </c>
      <c r="R942" s="51">
        <f>FACT_INCLUDES[[#This Row],[Version Price]]*FACT_INCLUDES[[#This Row],[Quantity]]</f>
        <v>287.60523977468222</v>
      </c>
      <c r="S942" s="51">
        <f>FACT_INCLUDES[[#This Row],[Amount]]*(1-FACT_INCLUDES[[#This Row],[Order Discount]])</f>
        <v>287.60523977468222</v>
      </c>
      <c r="T942" s="51">
        <f t="shared" si="14"/>
        <v>701.48924580959101</v>
      </c>
      <c r="U942" s="57">
        <f>FACT_INCLUDES[[#This Row],[Income]]/FACT_INCLUDES[[#This Row],[Total Order Income]]</f>
        <v>0.40999237193259619</v>
      </c>
      <c r="V942" s="33">
        <f>IF(FACT_INCLUDES[[#This Row],[Order Gap]]&gt;10, 1, 0)/COUNTIFS(FACT_INCLUDES[Order ID], FACT_INCLUDES[[#This Row],[Order ID]])</f>
        <v>0</v>
      </c>
      <c r="W942" s="33">
        <f>IF(FACT_INCLUDES[[#This Row],[Order Type]]="Online", 1, 0)/COUNTIFS(FACT_INCLUDES[Order ID], FACT_INCLUDES[[#This Row],[Order ID]])</f>
        <v>0</v>
      </c>
      <c r="X942" s="52">
        <v>629.94712021933753</v>
      </c>
      <c r="Y942" s="52">
        <v>611.72537523295216</v>
      </c>
      <c r="Z942" s="64">
        <f>IF(FACT_INCLUDES[[#This Row],[Order Type]]="Online", 1, 0)*FACT_INCLUDES[[#This Row],[Income]]</f>
        <v>0</v>
      </c>
    </row>
    <row r="943" spans="1:26" x14ac:dyDescent="0.3">
      <c r="A943" s="4">
        <v>1815</v>
      </c>
      <c r="B943" s="4">
        <v>915</v>
      </c>
      <c r="C943" s="4">
        <v>124</v>
      </c>
      <c r="D943" s="58">
        <v>1</v>
      </c>
      <c r="E943" s="28">
        <f>VLOOKUP(FACT_INCLUDES[[#This Row],[Order ID]], ORDERS[], 2)</f>
        <v>41366.042981853687</v>
      </c>
      <c r="F943" s="28">
        <f>VLOOKUP(FACT_INCLUDES[[#This Row],[Order ID]], ORDERS[], 3)</f>
        <v>41366.042981853687</v>
      </c>
      <c r="G943" s="4" t="str">
        <f>VLOOKUP(FACT_INCLUDES[[#This Row],[Order ID]], ORDERS[], 4)</f>
        <v>In-Store</v>
      </c>
      <c r="H943" s="4" t="str">
        <f>VLOOKUP(FACT_INCLUDES[[#This Row],[Order ID]], ORDERS[], 5)</f>
        <v>RWQ7529@gmail.com</v>
      </c>
      <c r="I943" s="4">
        <f>VLOOKUP(FACT_INCLUDES[[#This Row],[Order ID]], ORDERS[], 6)</f>
        <v>13</v>
      </c>
      <c r="J943" s="54">
        <f>VLOOKUP(FACT_INCLUDES[[#This Row],[Order ID]], ORDERS[], 7)</f>
        <v>0</v>
      </c>
      <c r="K943" s="33">
        <v>0</v>
      </c>
      <c r="L943" s="4">
        <f>VLOOKUP(FACT_INCLUDES[[#This Row],[DW Version]], VERSIONS[], 2)</f>
        <v>13</v>
      </c>
      <c r="M943" s="4">
        <f>VLOOKUP(FACT_INCLUDES[[#This Row],[DW Version]], VERSIONS[], 3)</f>
        <v>5.5</v>
      </c>
      <c r="N943" s="4" t="str">
        <f>VLOOKUP(FACT_INCLUDES[[#This Row],[DW Version]], VERSIONS[], 4)</f>
        <v>white</v>
      </c>
      <c r="O943" s="51">
        <f>VLOOKUP(FACT_INCLUDES[[#This Row],[DW Version]], VERSIONS[], 5)</f>
        <v>154.80360500384054</v>
      </c>
      <c r="P943" s="4" t="str">
        <f>VLOOKUP(FACT_INCLUDES[[#This Row],[DW Version]], VERSIONS[], 6)</f>
        <v>Therma Pants</v>
      </c>
      <c r="Q943" s="4" t="str">
        <f>VLOOKUP(FACT_INCLUDES[[#This Row],[DW Version]], VERSIONS[], 7)</f>
        <v>Apparel</v>
      </c>
      <c r="R943" s="51">
        <f>FACT_INCLUDES[[#This Row],[Version Price]]*FACT_INCLUDES[[#This Row],[Quantity]]</f>
        <v>154.80360500384054</v>
      </c>
      <c r="S943" s="51">
        <f>FACT_INCLUDES[[#This Row],[Amount]]*(1-FACT_INCLUDES[[#This Row],[Order Discount]])</f>
        <v>154.80360500384054</v>
      </c>
      <c r="T943" s="51">
        <f t="shared" si="14"/>
        <v>322.4333885211189</v>
      </c>
      <c r="U943" s="57">
        <f>FACT_INCLUDES[[#This Row],[Income]]/FACT_INCLUDES[[#This Row],[Total Order Income]]</f>
        <v>0.48011034376392175</v>
      </c>
      <c r="V943" s="33">
        <f>IF(FACT_INCLUDES[[#This Row],[Order Gap]]&gt;10, 1, 0)/COUNTIFS(FACT_INCLUDES[Order ID], FACT_INCLUDES[[#This Row],[Order ID]])</f>
        <v>0</v>
      </c>
      <c r="W943" s="33">
        <f>IF(FACT_INCLUDES[[#This Row],[Order Type]]="Online", 1, 0)/COUNTIFS(FACT_INCLUDES[Order ID], FACT_INCLUDES[[#This Row],[Order ID]])</f>
        <v>0</v>
      </c>
      <c r="X943" s="52">
        <v>629.94712021933753</v>
      </c>
      <c r="Y943" s="52">
        <v>611.72537523295216</v>
      </c>
      <c r="Z943" s="64">
        <f>IF(FACT_INCLUDES[[#This Row],[Order Type]]="Online", 1, 0)*FACT_INCLUDES[[#This Row],[Income]]</f>
        <v>0</v>
      </c>
    </row>
    <row r="944" spans="1:26" x14ac:dyDescent="0.3">
      <c r="A944" s="4">
        <v>1816</v>
      </c>
      <c r="B944" s="4">
        <v>915</v>
      </c>
      <c r="C944" s="4">
        <v>610</v>
      </c>
      <c r="D944" s="58">
        <v>1</v>
      </c>
      <c r="E944" s="28">
        <f>VLOOKUP(FACT_INCLUDES[[#This Row],[Order ID]], ORDERS[], 2)</f>
        <v>41366.042981853687</v>
      </c>
      <c r="F944" s="28">
        <f>VLOOKUP(FACT_INCLUDES[[#This Row],[Order ID]], ORDERS[], 3)</f>
        <v>41366.042981853687</v>
      </c>
      <c r="G944" s="4" t="str">
        <f>VLOOKUP(FACT_INCLUDES[[#This Row],[Order ID]], ORDERS[], 4)</f>
        <v>In-Store</v>
      </c>
      <c r="H944" s="4" t="str">
        <f>VLOOKUP(FACT_INCLUDES[[#This Row],[Order ID]], ORDERS[], 5)</f>
        <v>RWQ7529@gmail.com</v>
      </c>
      <c r="I944" s="4">
        <f>VLOOKUP(FACT_INCLUDES[[#This Row],[Order ID]], ORDERS[], 6)</f>
        <v>13</v>
      </c>
      <c r="J944" s="54">
        <f>VLOOKUP(FACT_INCLUDES[[#This Row],[Order ID]], ORDERS[], 7)</f>
        <v>0</v>
      </c>
      <c r="K944" s="33">
        <v>0</v>
      </c>
      <c r="L944" s="4">
        <f>VLOOKUP(FACT_INCLUDES[[#This Row],[DW Version]], VERSIONS[], 2)</f>
        <v>62</v>
      </c>
      <c r="M944" s="4">
        <f>VLOOKUP(FACT_INCLUDES[[#This Row],[DW Version]], VERSIONS[], 3)</f>
        <v>7.5</v>
      </c>
      <c r="N944" s="4" t="str">
        <f>VLOOKUP(FACT_INCLUDES[[#This Row],[DW Version]], VERSIONS[], 4)</f>
        <v>white</v>
      </c>
      <c r="O944" s="51">
        <f>VLOOKUP(FACT_INCLUDES[[#This Row],[DW Version]], VERSIONS[], 5)</f>
        <v>167.62978351727833</v>
      </c>
      <c r="P944" s="4" t="str">
        <f>VLOOKUP(FACT_INCLUDES[[#This Row],[DW Version]], VERSIONS[], 6)</f>
        <v>Tiempo Legend</v>
      </c>
      <c r="Q944" s="4" t="str">
        <f>VLOOKUP(FACT_INCLUDES[[#This Row],[DW Version]], VERSIONS[], 7)</f>
        <v>Shoe</v>
      </c>
      <c r="R944" s="51">
        <f>FACT_INCLUDES[[#This Row],[Version Price]]*FACT_INCLUDES[[#This Row],[Quantity]]</f>
        <v>167.62978351727833</v>
      </c>
      <c r="S944" s="51">
        <f>FACT_INCLUDES[[#This Row],[Amount]]*(1-FACT_INCLUDES[[#This Row],[Order Discount]])</f>
        <v>167.62978351727833</v>
      </c>
      <c r="T944" s="51">
        <f t="shared" si="14"/>
        <v>322.4333885211189</v>
      </c>
      <c r="U944" s="57">
        <f>FACT_INCLUDES[[#This Row],[Income]]/FACT_INCLUDES[[#This Row],[Total Order Income]]</f>
        <v>0.51988965623607819</v>
      </c>
      <c r="V944" s="33">
        <f>IF(FACT_INCLUDES[[#This Row],[Order Gap]]&gt;10, 1, 0)/COUNTIFS(FACT_INCLUDES[Order ID], FACT_INCLUDES[[#This Row],[Order ID]])</f>
        <v>0</v>
      </c>
      <c r="W944" s="33">
        <f>IF(FACT_INCLUDES[[#This Row],[Order Type]]="Online", 1, 0)/COUNTIFS(FACT_INCLUDES[Order ID], FACT_INCLUDES[[#This Row],[Order ID]])</f>
        <v>0</v>
      </c>
      <c r="X944" s="52">
        <v>629.94712021933753</v>
      </c>
      <c r="Y944" s="52">
        <v>611.72537523295216</v>
      </c>
      <c r="Z944" s="64">
        <f>IF(FACT_INCLUDES[[#This Row],[Order Type]]="Online", 1, 0)*FACT_INCLUDES[[#This Row],[Income]]</f>
        <v>0</v>
      </c>
    </row>
    <row r="945" spans="1:26" x14ac:dyDescent="0.3">
      <c r="A945" s="4">
        <v>1861</v>
      </c>
      <c r="B945" s="4">
        <v>933</v>
      </c>
      <c r="C945" s="4">
        <v>664</v>
      </c>
      <c r="D945" s="58">
        <v>3</v>
      </c>
      <c r="E945" s="28">
        <f>VLOOKUP(FACT_INCLUDES[[#This Row],[Order ID]], ORDERS[], 2)</f>
        <v>41345.469473804726</v>
      </c>
      <c r="F945" s="28">
        <f>VLOOKUP(FACT_INCLUDES[[#This Row],[Order ID]], ORDERS[], 3)</f>
        <v>41359.469473804726</v>
      </c>
      <c r="G945" s="4" t="str">
        <f>VLOOKUP(FACT_INCLUDES[[#This Row],[Order ID]], ORDERS[], 4)</f>
        <v>Online</v>
      </c>
      <c r="H945" s="4" t="str">
        <f>VLOOKUP(FACT_INCLUDES[[#This Row],[Order ID]], ORDERS[], 5)</f>
        <v>STX2363@gmail.com</v>
      </c>
      <c r="I945" s="4">
        <f>VLOOKUP(FACT_INCLUDES[[#This Row],[Order ID]], ORDERS[], 6)</f>
        <v>0</v>
      </c>
      <c r="J945" s="54">
        <f>VLOOKUP(FACT_INCLUDES[[#This Row],[Order ID]], ORDERS[], 7)</f>
        <v>0</v>
      </c>
      <c r="K945" s="33">
        <v>14</v>
      </c>
      <c r="L945" s="4">
        <f>VLOOKUP(FACT_INCLUDES[[#This Row],[DW Version]], VERSIONS[], 2)</f>
        <v>67</v>
      </c>
      <c r="M945" s="4">
        <f>VLOOKUP(FACT_INCLUDES[[#This Row],[DW Version]], VERSIONS[], 3)</f>
        <v>9</v>
      </c>
      <c r="N945" s="4" t="str">
        <f>VLOOKUP(FACT_INCLUDES[[#This Row],[DW Version]], VERSIONS[], 4)</f>
        <v>white</v>
      </c>
      <c r="O945" s="51">
        <f>VLOOKUP(FACT_INCLUDES[[#This Row],[DW Version]], VERSIONS[], 5)</f>
        <v>216.61028857399936</v>
      </c>
      <c r="P945" s="4" t="str">
        <f>VLOOKUP(FACT_INCLUDES[[#This Row],[DW Version]], VERSIONS[], 6)</f>
        <v>Phantom VSN Elite</v>
      </c>
      <c r="Q945" s="4" t="str">
        <f>VLOOKUP(FACT_INCLUDES[[#This Row],[DW Version]], VERSIONS[], 7)</f>
        <v>Shoe</v>
      </c>
      <c r="R945" s="51">
        <f>FACT_INCLUDES[[#This Row],[Version Price]]*FACT_INCLUDES[[#This Row],[Quantity]]</f>
        <v>649.83086572199807</v>
      </c>
      <c r="S945" s="51">
        <f>FACT_INCLUDES[[#This Row],[Amount]]*(1-FACT_INCLUDES[[#This Row],[Order Discount]])</f>
        <v>649.83086572199807</v>
      </c>
      <c r="T945" s="51">
        <f t="shared" si="14"/>
        <v>649.83086572199807</v>
      </c>
      <c r="U945" s="57">
        <f>FACT_INCLUDES[[#This Row],[Income]]/FACT_INCLUDES[[#This Row],[Total Order Income]]</f>
        <v>1</v>
      </c>
      <c r="V945" s="33">
        <f>IF(FACT_INCLUDES[[#This Row],[Order Gap]]&gt;10, 1, 0)/COUNTIFS(FACT_INCLUDES[Order ID], FACT_INCLUDES[[#This Row],[Order ID]])</f>
        <v>1</v>
      </c>
      <c r="W945" s="33">
        <f>IF(FACT_INCLUDES[[#This Row],[Order Type]]="Online", 1, 0)/COUNTIFS(FACT_INCLUDES[Order ID], FACT_INCLUDES[[#This Row],[Order ID]])</f>
        <v>1</v>
      </c>
      <c r="X945" s="52">
        <v>629.94712021933753</v>
      </c>
      <c r="Y945" s="52">
        <v>611.72537523295216</v>
      </c>
      <c r="Z945" s="64">
        <f>IF(FACT_INCLUDES[[#This Row],[Order Type]]="Online", 1, 0)*FACT_INCLUDES[[#This Row],[Income]]</f>
        <v>649.83086572199807</v>
      </c>
    </row>
    <row r="946" spans="1:26" x14ac:dyDescent="0.3">
      <c r="A946" s="4">
        <v>1881</v>
      </c>
      <c r="B946" s="4">
        <v>944</v>
      </c>
      <c r="C946" s="4">
        <v>335</v>
      </c>
      <c r="D946" s="58">
        <v>5</v>
      </c>
      <c r="E946" s="28">
        <f>VLOOKUP(FACT_INCLUDES[[#This Row],[Order ID]], ORDERS[], 2)</f>
        <v>41572.215771840813</v>
      </c>
      <c r="F946" s="28">
        <f>VLOOKUP(FACT_INCLUDES[[#This Row],[Order ID]], ORDERS[], 3)</f>
        <v>41572.215771840813</v>
      </c>
      <c r="G946" s="4" t="str">
        <f>VLOOKUP(FACT_INCLUDES[[#This Row],[Order ID]], ORDERS[], 4)</f>
        <v>In-Store</v>
      </c>
      <c r="H946" s="4" t="str">
        <f>VLOOKUP(FACT_INCLUDES[[#This Row],[Order ID]], ORDERS[], 5)</f>
        <v>BNO3354@gmail.com</v>
      </c>
      <c r="I946" s="4">
        <f>VLOOKUP(FACT_INCLUDES[[#This Row],[Order ID]], ORDERS[], 6)</f>
        <v>47</v>
      </c>
      <c r="J946" s="54">
        <f>VLOOKUP(FACT_INCLUDES[[#This Row],[Order ID]], ORDERS[], 7)</f>
        <v>0</v>
      </c>
      <c r="K946" s="33">
        <v>0</v>
      </c>
      <c r="L946" s="4">
        <f>VLOOKUP(FACT_INCLUDES[[#This Row],[DW Version]], VERSIONS[], 2)</f>
        <v>34</v>
      </c>
      <c r="M946" s="4">
        <f>VLOOKUP(FACT_INCLUDES[[#This Row],[DW Version]], VERSIONS[], 3)</f>
        <v>10.5</v>
      </c>
      <c r="N946" s="4" t="str">
        <f>VLOOKUP(FACT_INCLUDES[[#This Row],[DW Version]], VERSIONS[], 4)</f>
        <v>red</v>
      </c>
      <c r="O946" s="51">
        <f>VLOOKUP(FACT_INCLUDES[[#This Row],[DW Version]], VERSIONS[], 5)</f>
        <v>160.74037293070018</v>
      </c>
      <c r="P946" s="4" t="str">
        <f>VLOOKUP(FACT_INCLUDES[[#This Row],[DW Version]], VERSIONS[], 6)</f>
        <v>Zoom Vomero</v>
      </c>
      <c r="Q946" s="4" t="str">
        <f>VLOOKUP(FACT_INCLUDES[[#This Row],[DW Version]], VERSIONS[], 7)</f>
        <v>Shoe</v>
      </c>
      <c r="R946" s="51">
        <f>FACT_INCLUDES[[#This Row],[Version Price]]*FACT_INCLUDES[[#This Row],[Quantity]]</f>
        <v>803.70186465350093</v>
      </c>
      <c r="S946" s="51">
        <f>FACT_INCLUDES[[#This Row],[Amount]]*(1-FACT_INCLUDES[[#This Row],[Order Discount]])</f>
        <v>803.70186465350093</v>
      </c>
      <c r="T946" s="51">
        <f t="shared" si="14"/>
        <v>1870.5913851479088</v>
      </c>
      <c r="U946" s="57">
        <f>FACT_INCLUDES[[#This Row],[Income]]/FACT_INCLUDES[[#This Row],[Total Order Income]]</f>
        <v>0.42965121674071632</v>
      </c>
      <c r="V946" s="33">
        <f>IF(FACT_INCLUDES[[#This Row],[Order Gap]]&gt;10, 1, 0)/COUNTIFS(FACT_INCLUDES[Order ID], FACT_INCLUDES[[#This Row],[Order ID]])</f>
        <v>0</v>
      </c>
      <c r="W946" s="33">
        <f>IF(FACT_INCLUDES[[#This Row],[Order Type]]="Online", 1, 0)/COUNTIFS(FACT_INCLUDES[Order ID], FACT_INCLUDES[[#This Row],[Order ID]])</f>
        <v>0</v>
      </c>
      <c r="X946" s="52">
        <v>629.94712021933753</v>
      </c>
      <c r="Y946" s="52">
        <v>611.72537523295216</v>
      </c>
      <c r="Z946" s="64">
        <f>IF(FACT_INCLUDES[[#This Row],[Order Type]]="Online", 1, 0)*FACT_INCLUDES[[#This Row],[Income]]</f>
        <v>0</v>
      </c>
    </row>
    <row r="947" spans="1:26" x14ac:dyDescent="0.3">
      <c r="A947" s="4">
        <v>1882</v>
      </c>
      <c r="B947" s="4">
        <v>944</v>
      </c>
      <c r="C947" s="4">
        <v>799</v>
      </c>
      <c r="D947" s="58">
        <v>5</v>
      </c>
      <c r="E947" s="28">
        <f>VLOOKUP(FACT_INCLUDES[[#This Row],[Order ID]], ORDERS[], 2)</f>
        <v>41572.215771840813</v>
      </c>
      <c r="F947" s="28">
        <f>VLOOKUP(FACT_INCLUDES[[#This Row],[Order ID]], ORDERS[], 3)</f>
        <v>41572.215771840813</v>
      </c>
      <c r="G947" s="4" t="str">
        <f>VLOOKUP(FACT_INCLUDES[[#This Row],[Order ID]], ORDERS[], 4)</f>
        <v>In-Store</v>
      </c>
      <c r="H947" s="4" t="str">
        <f>VLOOKUP(FACT_INCLUDES[[#This Row],[Order ID]], ORDERS[], 5)</f>
        <v>BNO3354@gmail.com</v>
      </c>
      <c r="I947" s="4">
        <f>VLOOKUP(FACT_INCLUDES[[#This Row],[Order ID]], ORDERS[], 6)</f>
        <v>47</v>
      </c>
      <c r="J947" s="54">
        <f>VLOOKUP(FACT_INCLUDES[[#This Row],[Order ID]], ORDERS[], 7)</f>
        <v>0</v>
      </c>
      <c r="K947" s="33">
        <v>0</v>
      </c>
      <c r="L947" s="4">
        <f>VLOOKUP(FACT_INCLUDES[[#This Row],[DW Version]], VERSIONS[], 2)</f>
        <v>81</v>
      </c>
      <c r="M947" s="4">
        <f>VLOOKUP(FACT_INCLUDES[[#This Row],[DW Version]], VERSIONS[], 3)</f>
        <v>9.5</v>
      </c>
      <c r="N947" s="4" t="str">
        <f>VLOOKUP(FACT_INCLUDES[[#This Row],[DW Version]], VERSIONS[], 4)</f>
        <v>white</v>
      </c>
      <c r="O947" s="51">
        <f>VLOOKUP(FACT_INCLUDES[[#This Row],[DW Version]], VERSIONS[], 5)</f>
        <v>213.37790409888157</v>
      </c>
      <c r="P947" s="4" t="str">
        <f>VLOOKUP(FACT_INCLUDES[[#This Row],[DW Version]], VERSIONS[], 6)</f>
        <v>Air Max Fusion</v>
      </c>
      <c r="Q947" s="4" t="str">
        <f>VLOOKUP(FACT_INCLUDES[[#This Row],[DW Version]], VERSIONS[], 7)</f>
        <v>Shoe</v>
      </c>
      <c r="R947" s="51">
        <f>FACT_INCLUDES[[#This Row],[Version Price]]*FACT_INCLUDES[[#This Row],[Quantity]]</f>
        <v>1066.8895204944079</v>
      </c>
      <c r="S947" s="51">
        <f>FACT_INCLUDES[[#This Row],[Amount]]*(1-FACT_INCLUDES[[#This Row],[Order Discount]])</f>
        <v>1066.8895204944079</v>
      </c>
      <c r="T947" s="51">
        <f t="shared" si="14"/>
        <v>1870.5913851479088</v>
      </c>
      <c r="U947" s="57">
        <f>FACT_INCLUDES[[#This Row],[Income]]/FACT_INCLUDES[[#This Row],[Total Order Income]]</f>
        <v>0.57034878325928362</v>
      </c>
      <c r="V947" s="33">
        <f>IF(FACT_INCLUDES[[#This Row],[Order Gap]]&gt;10, 1, 0)/COUNTIFS(FACT_INCLUDES[Order ID], FACT_INCLUDES[[#This Row],[Order ID]])</f>
        <v>0</v>
      </c>
      <c r="W947" s="33">
        <f>IF(FACT_INCLUDES[[#This Row],[Order Type]]="Online", 1, 0)/COUNTIFS(FACT_INCLUDES[Order ID], FACT_INCLUDES[[#This Row],[Order ID]])</f>
        <v>0</v>
      </c>
      <c r="X947" s="52">
        <v>629.94712021933753</v>
      </c>
      <c r="Y947" s="52">
        <v>611.72537523295216</v>
      </c>
      <c r="Z947" s="64">
        <f>IF(FACT_INCLUDES[[#This Row],[Order Type]]="Online", 1, 0)*FACT_INCLUDES[[#This Row],[Income]]</f>
        <v>0</v>
      </c>
    </row>
    <row r="948" spans="1:26" x14ac:dyDescent="0.3">
      <c r="A948" s="4">
        <v>1883</v>
      </c>
      <c r="B948" s="4">
        <v>945</v>
      </c>
      <c r="C948" s="4">
        <v>136</v>
      </c>
      <c r="D948" s="58">
        <v>3</v>
      </c>
      <c r="E948" s="28">
        <f>VLOOKUP(FACT_INCLUDES[[#This Row],[Order ID]], ORDERS[], 2)</f>
        <v>41309.261867559879</v>
      </c>
      <c r="F948" s="28">
        <f>VLOOKUP(FACT_INCLUDES[[#This Row],[Order ID]], ORDERS[], 3)</f>
        <v>41316.261867559879</v>
      </c>
      <c r="G948" s="4" t="str">
        <f>VLOOKUP(FACT_INCLUDES[[#This Row],[Order ID]], ORDERS[], 4)</f>
        <v>Online</v>
      </c>
      <c r="H948" s="4" t="str">
        <f>VLOOKUP(FACT_INCLUDES[[#This Row],[Order ID]], ORDERS[], 5)</f>
        <v>ARW6161@gmail.com</v>
      </c>
      <c r="I948" s="4">
        <f>VLOOKUP(FACT_INCLUDES[[#This Row],[Order ID]], ORDERS[], 6)</f>
        <v>0</v>
      </c>
      <c r="J948" s="54">
        <f>VLOOKUP(FACT_INCLUDES[[#This Row],[Order ID]], ORDERS[], 7)</f>
        <v>0</v>
      </c>
      <c r="K948" s="33">
        <v>7</v>
      </c>
      <c r="L948" s="4">
        <f>VLOOKUP(FACT_INCLUDES[[#This Row],[DW Version]], VERSIONS[], 2)</f>
        <v>14</v>
      </c>
      <c r="M948" s="4">
        <f>VLOOKUP(FACT_INCLUDES[[#This Row],[DW Version]], VERSIONS[], 3)</f>
        <v>7</v>
      </c>
      <c r="N948" s="4" t="str">
        <f>VLOOKUP(FACT_INCLUDES[[#This Row],[DW Version]], VERSIONS[], 4)</f>
        <v>white</v>
      </c>
      <c r="O948" s="51">
        <f>VLOOKUP(FACT_INCLUDES[[#This Row],[DW Version]], VERSIONS[], 5)</f>
        <v>271.38840371457627</v>
      </c>
      <c r="P948" s="4" t="str">
        <f>VLOOKUP(FACT_INCLUDES[[#This Row],[DW Version]], VERSIONS[], 6)</f>
        <v>ZoomX</v>
      </c>
      <c r="Q948" s="4" t="str">
        <f>VLOOKUP(FACT_INCLUDES[[#This Row],[DW Version]], VERSIONS[], 7)</f>
        <v>Shoe</v>
      </c>
      <c r="R948" s="51">
        <f>FACT_INCLUDES[[#This Row],[Version Price]]*FACT_INCLUDES[[#This Row],[Quantity]]</f>
        <v>814.16521114372881</v>
      </c>
      <c r="S948" s="51">
        <f>FACT_INCLUDES[[#This Row],[Amount]]*(1-FACT_INCLUDES[[#This Row],[Order Discount]])</f>
        <v>814.16521114372881</v>
      </c>
      <c r="T948" s="51">
        <f t="shared" si="14"/>
        <v>1091.6885322689557</v>
      </c>
      <c r="U948" s="57">
        <f>FACT_INCLUDES[[#This Row],[Income]]/FACT_INCLUDES[[#This Row],[Total Order Income]]</f>
        <v>0.74578525566406306</v>
      </c>
      <c r="V948" s="33">
        <f>IF(FACT_INCLUDES[[#This Row],[Order Gap]]&gt;10, 1, 0)/COUNTIFS(FACT_INCLUDES[Order ID], FACT_INCLUDES[[#This Row],[Order ID]])</f>
        <v>0</v>
      </c>
      <c r="W948" s="33">
        <f>IF(FACT_INCLUDES[[#This Row],[Order Type]]="Online", 1, 0)/COUNTIFS(FACT_INCLUDES[Order ID], FACT_INCLUDES[[#This Row],[Order ID]])</f>
        <v>0.5</v>
      </c>
      <c r="X948" s="52">
        <v>629.94712021933753</v>
      </c>
      <c r="Y948" s="52">
        <v>611.72537523295216</v>
      </c>
      <c r="Z948" s="64">
        <f>IF(FACT_INCLUDES[[#This Row],[Order Type]]="Online", 1, 0)*FACT_INCLUDES[[#This Row],[Income]]</f>
        <v>814.16521114372881</v>
      </c>
    </row>
    <row r="949" spans="1:26" x14ac:dyDescent="0.3">
      <c r="A949" s="4">
        <v>1884</v>
      </c>
      <c r="B949" s="4">
        <v>945</v>
      </c>
      <c r="C949" s="4">
        <v>257</v>
      </c>
      <c r="D949" s="58">
        <v>1</v>
      </c>
      <c r="E949" s="28">
        <f>VLOOKUP(FACT_INCLUDES[[#This Row],[Order ID]], ORDERS[], 2)</f>
        <v>41309.261867559879</v>
      </c>
      <c r="F949" s="28">
        <f>VLOOKUP(FACT_INCLUDES[[#This Row],[Order ID]], ORDERS[], 3)</f>
        <v>41316.261867559879</v>
      </c>
      <c r="G949" s="4" t="str">
        <f>VLOOKUP(FACT_INCLUDES[[#This Row],[Order ID]], ORDERS[], 4)</f>
        <v>Online</v>
      </c>
      <c r="H949" s="4" t="str">
        <f>VLOOKUP(FACT_INCLUDES[[#This Row],[Order ID]], ORDERS[], 5)</f>
        <v>ARW6161@gmail.com</v>
      </c>
      <c r="I949" s="4">
        <f>VLOOKUP(FACT_INCLUDES[[#This Row],[Order ID]], ORDERS[], 6)</f>
        <v>0</v>
      </c>
      <c r="J949" s="54">
        <f>VLOOKUP(FACT_INCLUDES[[#This Row],[Order ID]], ORDERS[], 7)</f>
        <v>0</v>
      </c>
      <c r="K949" s="33">
        <v>7</v>
      </c>
      <c r="L949" s="4">
        <f>VLOOKUP(FACT_INCLUDES[[#This Row],[DW Version]], VERSIONS[], 2)</f>
        <v>25</v>
      </c>
      <c r="M949" s="4">
        <f>VLOOKUP(FACT_INCLUDES[[#This Row],[DW Version]], VERSIONS[], 3)</f>
        <v>8</v>
      </c>
      <c r="N949" s="4" t="str">
        <f>VLOOKUP(FACT_INCLUDES[[#This Row],[DW Version]], VERSIONS[], 4)</f>
        <v>white</v>
      </c>
      <c r="O949" s="51">
        <f>VLOOKUP(FACT_INCLUDES[[#This Row],[DW Version]], VERSIONS[], 5)</f>
        <v>277.52332112522691</v>
      </c>
      <c r="P949" s="4" t="str">
        <f>VLOOKUP(FACT_INCLUDES[[#This Row],[DW Version]], VERSIONS[], 6)</f>
        <v>Shox</v>
      </c>
      <c r="Q949" s="4" t="str">
        <f>VLOOKUP(FACT_INCLUDES[[#This Row],[DW Version]], VERSIONS[], 7)</f>
        <v>Shoe</v>
      </c>
      <c r="R949" s="51">
        <f>FACT_INCLUDES[[#This Row],[Version Price]]*FACT_INCLUDES[[#This Row],[Quantity]]</f>
        <v>277.52332112522691</v>
      </c>
      <c r="S949" s="51">
        <f>FACT_INCLUDES[[#This Row],[Amount]]*(1-FACT_INCLUDES[[#This Row],[Order Discount]])</f>
        <v>277.52332112522691</v>
      </c>
      <c r="T949" s="51">
        <f t="shared" si="14"/>
        <v>1091.6885322689557</v>
      </c>
      <c r="U949" s="57">
        <f>FACT_INCLUDES[[#This Row],[Income]]/FACT_INCLUDES[[#This Row],[Total Order Income]]</f>
        <v>0.25421474433593705</v>
      </c>
      <c r="V949" s="33">
        <f>IF(FACT_INCLUDES[[#This Row],[Order Gap]]&gt;10, 1, 0)/COUNTIFS(FACT_INCLUDES[Order ID], FACT_INCLUDES[[#This Row],[Order ID]])</f>
        <v>0</v>
      </c>
      <c r="W949" s="33">
        <f>IF(FACT_INCLUDES[[#This Row],[Order Type]]="Online", 1, 0)/COUNTIFS(FACT_INCLUDES[Order ID], FACT_INCLUDES[[#This Row],[Order ID]])</f>
        <v>0.5</v>
      </c>
      <c r="X949" s="52">
        <v>629.94712021933753</v>
      </c>
      <c r="Y949" s="52">
        <v>611.72537523295216</v>
      </c>
      <c r="Z949" s="64">
        <f>IF(FACT_INCLUDES[[#This Row],[Order Type]]="Online", 1, 0)*FACT_INCLUDES[[#This Row],[Income]]</f>
        <v>277.52332112522691</v>
      </c>
    </row>
    <row r="950" spans="1:26" x14ac:dyDescent="0.3">
      <c r="A950" s="4">
        <v>1902</v>
      </c>
      <c r="B950" s="4">
        <v>956</v>
      </c>
      <c r="C950" s="4">
        <v>631</v>
      </c>
      <c r="D950" s="58">
        <v>1</v>
      </c>
      <c r="E950" s="28">
        <f>VLOOKUP(FACT_INCLUDES[[#This Row],[Order ID]], ORDERS[], 2)</f>
        <v>41284.942584721728</v>
      </c>
      <c r="F950" s="28">
        <f>VLOOKUP(FACT_INCLUDES[[#This Row],[Order ID]], ORDERS[], 3)</f>
        <v>41284.942584721728</v>
      </c>
      <c r="G950" s="4" t="str">
        <f>VLOOKUP(FACT_INCLUDES[[#This Row],[Order ID]], ORDERS[], 4)</f>
        <v>In-Store</v>
      </c>
      <c r="H950" s="4" t="str">
        <f>VLOOKUP(FACT_INCLUDES[[#This Row],[Order ID]], ORDERS[], 5)</f>
        <v>GJU6117@gmail.com</v>
      </c>
      <c r="I950" s="4">
        <f>VLOOKUP(FACT_INCLUDES[[#This Row],[Order ID]], ORDERS[], 6)</f>
        <v>8</v>
      </c>
      <c r="J950" s="54">
        <f>VLOOKUP(FACT_INCLUDES[[#This Row],[Order ID]], ORDERS[], 7)</f>
        <v>0</v>
      </c>
      <c r="K950" s="33">
        <v>0</v>
      </c>
      <c r="L950" s="4">
        <f>VLOOKUP(FACT_INCLUDES[[#This Row],[DW Version]], VERSIONS[], 2)</f>
        <v>64</v>
      </c>
      <c r="M950" s="4">
        <f>VLOOKUP(FACT_INCLUDES[[#This Row],[DW Version]], VERSIONS[], 3)</f>
        <v>12</v>
      </c>
      <c r="N950" s="4" t="str">
        <f>VLOOKUP(FACT_INCLUDES[[#This Row],[DW Version]], VERSIONS[], 4)</f>
        <v>white</v>
      </c>
      <c r="O950" s="51">
        <f>VLOOKUP(FACT_INCLUDES[[#This Row],[DW Version]], VERSIONS[], 5)</f>
        <v>92.081442621618407</v>
      </c>
      <c r="P950" s="4" t="str">
        <f>VLOOKUP(FACT_INCLUDES[[#This Row],[DW Version]], VERSIONS[], 6)</f>
        <v>Hyperdunk</v>
      </c>
      <c r="Q950" s="4" t="str">
        <f>VLOOKUP(FACT_INCLUDES[[#This Row],[DW Version]], VERSIONS[], 7)</f>
        <v>Shoe</v>
      </c>
      <c r="R950" s="51">
        <f>FACT_INCLUDES[[#This Row],[Version Price]]*FACT_INCLUDES[[#This Row],[Quantity]]</f>
        <v>92.081442621618407</v>
      </c>
      <c r="S950" s="51">
        <f>FACT_INCLUDES[[#This Row],[Amount]]*(1-FACT_INCLUDES[[#This Row],[Order Discount]])</f>
        <v>92.081442621618407</v>
      </c>
      <c r="T950" s="51">
        <f t="shared" si="14"/>
        <v>536.75129430297216</v>
      </c>
      <c r="U950" s="57">
        <f>FACT_INCLUDES[[#This Row],[Income]]/FACT_INCLUDES[[#This Row],[Total Order Income]]</f>
        <v>0.17155327541630955</v>
      </c>
      <c r="V950" s="33">
        <f>IF(FACT_INCLUDES[[#This Row],[Order Gap]]&gt;10, 1, 0)/COUNTIFS(FACT_INCLUDES[Order ID], FACT_INCLUDES[[#This Row],[Order ID]])</f>
        <v>0</v>
      </c>
      <c r="W950" s="33">
        <f>IF(FACT_INCLUDES[[#This Row],[Order Type]]="Online", 1, 0)/COUNTIFS(FACT_INCLUDES[Order ID], FACT_INCLUDES[[#This Row],[Order ID]])</f>
        <v>0</v>
      </c>
      <c r="X950" s="52">
        <v>629.94712021933753</v>
      </c>
      <c r="Y950" s="52">
        <v>611.72537523295216</v>
      </c>
      <c r="Z950" s="64">
        <f>IF(FACT_INCLUDES[[#This Row],[Order Type]]="Online", 1, 0)*FACT_INCLUDES[[#This Row],[Income]]</f>
        <v>0</v>
      </c>
    </row>
    <row r="951" spans="1:26" x14ac:dyDescent="0.3">
      <c r="A951" s="4">
        <v>1903</v>
      </c>
      <c r="B951" s="4">
        <v>956</v>
      </c>
      <c r="C951" s="4">
        <v>716</v>
      </c>
      <c r="D951" s="58">
        <v>1</v>
      </c>
      <c r="E951" s="28">
        <f>VLOOKUP(FACT_INCLUDES[[#This Row],[Order ID]], ORDERS[], 2)</f>
        <v>41284.942584721728</v>
      </c>
      <c r="F951" s="28">
        <f>VLOOKUP(FACT_INCLUDES[[#This Row],[Order ID]], ORDERS[], 3)</f>
        <v>41284.942584721728</v>
      </c>
      <c r="G951" s="4" t="str">
        <f>VLOOKUP(FACT_INCLUDES[[#This Row],[Order ID]], ORDERS[], 4)</f>
        <v>In-Store</v>
      </c>
      <c r="H951" s="4" t="str">
        <f>VLOOKUP(FACT_INCLUDES[[#This Row],[Order ID]], ORDERS[], 5)</f>
        <v>GJU6117@gmail.com</v>
      </c>
      <c r="I951" s="4">
        <f>VLOOKUP(FACT_INCLUDES[[#This Row],[Order ID]], ORDERS[], 6)</f>
        <v>8</v>
      </c>
      <c r="J951" s="54">
        <f>VLOOKUP(FACT_INCLUDES[[#This Row],[Order ID]], ORDERS[], 7)</f>
        <v>0</v>
      </c>
      <c r="K951" s="33">
        <v>0</v>
      </c>
      <c r="L951" s="4">
        <f>VLOOKUP(FACT_INCLUDES[[#This Row],[DW Version]], VERSIONS[], 2)</f>
        <v>73</v>
      </c>
      <c r="M951" s="4">
        <f>VLOOKUP(FACT_INCLUDES[[#This Row],[DW Version]], VERSIONS[], 3)</f>
        <v>10</v>
      </c>
      <c r="N951" s="4" t="str">
        <f>VLOOKUP(FACT_INCLUDES[[#This Row],[DW Version]], VERSIONS[], 4)</f>
        <v>white</v>
      </c>
      <c r="O951" s="51">
        <f>VLOOKUP(FACT_INCLUDES[[#This Row],[DW Version]], VERSIONS[], 5)</f>
        <v>128.28948929451568</v>
      </c>
      <c r="P951" s="4" t="str">
        <f>VLOOKUP(FACT_INCLUDES[[#This Row],[DW Version]], VERSIONS[], 6)</f>
        <v>Air Max 720</v>
      </c>
      <c r="Q951" s="4" t="str">
        <f>VLOOKUP(FACT_INCLUDES[[#This Row],[DW Version]], VERSIONS[], 7)</f>
        <v>Shoe</v>
      </c>
      <c r="R951" s="51">
        <f>FACT_INCLUDES[[#This Row],[Version Price]]*FACT_INCLUDES[[#This Row],[Quantity]]</f>
        <v>128.28948929451568</v>
      </c>
      <c r="S951" s="51">
        <f>FACT_INCLUDES[[#This Row],[Amount]]*(1-FACT_INCLUDES[[#This Row],[Order Discount]])</f>
        <v>128.28948929451568</v>
      </c>
      <c r="T951" s="51">
        <f t="shared" si="14"/>
        <v>536.75129430297216</v>
      </c>
      <c r="U951" s="57">
        <f>FACT_INCLUDES[[#This Row],[Income]]/FACT_INCLUDES[[#This Row],[Total Order Income]]</f>
        <v>0.23901104786549798</v>
      </c>
      <c r="V951" s="33">
        <f>IF(FACT_INCLUDES[[#This Row],[Order Gap]]&gt;10, 1, 0)/COUNTIFS(FACT_INCLUDES[Order ID], FACT_INCLUDES[[#This Row],[Order ID]])</f>
        <v>0</v>
      </c>
      <c r="W951" s="33">
        <f>IF(FACT_INCLUDES[[#This Row],[Order Type]]="Online", 1, 0)/COUNTIFS(FACT_INCLUDES[Order ID], FACT_INCLUDES[[#This Row],[Order ID]])</f>
        <v>0</v>
      </c>
      <c r="X951" s="52">
        <v>629.94712021933753</v>
      </c>
      <c r="Y951" s="52">
        <v>611.72537523295216</v>
      </c>
      <c r="Z951" s="64">
        <f>IF(FACT_INCLUDES[[#This Row],[Order Type]]="Online", 1, 0)*FACT_INCLUDES[[#This Row],[Income]]</f>
        <v>0</v>
      </c>
    </row>
    <row r="952" spans="1:26" x14ac:dyDescent="0.3">
      <c r="A952" s="4">
        <v>1904</v>
      </c>
      <c r="B952" s="4">
        <v>956</v>
      </c>
      <c r="C952" s="4">
        <v>767</v>
      </c>
      <c r="D952" s="58">
        <v>1</v>
      </c>
      <c r="E952" s="28">
        <f>VLOOKUP(FACT_INCLUDES[[#This Row],[Order ID]], ORDERS[], 2)</f>
        <v>41284.942584721728</v>
      </c>
      <c r="F952" s="28">
        <f>VLOOKUP(FACT_INCLUDES[[#This Row],[Order ID]], ORDERS[], 3)</f>
        <v>41284.942584721728</v>
      </c>
      <c r="G952" s="4" t="str">
        <f>VLOOKUP(FACT_INCLUDES[[#This Row],[Order ID]], ORDERS[], 4)</f>
        <v>In-Store</v>
      </c>
      <c r="H952" s="4" t="str">
        <f>VLOOKUP(FACT_INCLUDES[[#This Row],[Order ID]], ORDERS[], 5)</f>
        <v>GJU6117@gmail.com</v>
      </c>
      <c r="I952" s="4">
        <f>VLOOKUP(FACT_INCLUDES[[#This Row],[Order ID]], ORDERS[], 6)</f>
        <v>8</v>
      </c>
      <c r="J952" s="54">
        <f>VLOOKUP(FACT_INCLUDES[[#This Row],[Order ID]], ORDERS[], 7)</f>
        <v>0</v>
      </c>
      <c r="K952" s="33">
        <v>0</v>
      </c>
      <c r="L952" s="4">
        <f>VLOOKUP(FACT_INCLUDES[[#This Row],[DW Version]], VERSIONS[], 2)</f>
        <v>79</v>
      </c>
      <c r="M952" s="4">
        <f>VLOOKUP(FACT_INCLUDES[[#This Row],[DW Version]], VERSIONS[], 3)</f>
        <v>7.5</v>
      </c>
      <c r="N952" s="4" t="str">
        <f>VLOOKUP(FACT_INCLUDES[[#This Row],[DW Version]], VERSIONS[], 4)</f>
        <v>white</v>
      </c>
      <c r="O952" s="51">
        <f>VLOOKUP(FACT_INCLUDES[[#This Row],[DW Version]], VERSIONS[], 5)</f>
        <v>235.28844784363207</v>
      </c>
      <c r="P952" s="4" t="str">
        <f>VLOOKUP(FACT_INCLUDES[[#This Row],[DW Version]], VERSIONS[], 6)</f>
        <v>Zoom Gravity</v>
      </c>
      <c r="Q952" s="4" t="str">
        <f>VLOOKUP(FACT_INCLUDES[[#This Row],[DW Version]], VERSIONS[], 7)</f>
        <v>Shoe</v>
      </c>
      <c r="R952" s="51">
        <f>FACT_INCLUDES[[#This Row],[Version Price]]*FACT_INCLUDES[[#This Row],[Quantity]]</f>
        <v>235.28844784363207</v>
      </c>
      <c r="S952" s="51">
        <f>FACT_INCLUDES[[#This Row],[Amount]]*(1-FACT_INCLUDES[[#This Row],[Order Discount]])</f>
        <v>235.28844784363207</v>
      </c>
      <c r="T952" s="51">
        <f t="shared" si="14"/>
        <v>536.75129430297216</v>
      </c>
      <c r="U952" s="57">
        <f>FACT_INCLUDES[[#This Row],[Income]]/FACT_INCLUDES[[#This Row],[Total Order Income]]</f>
        <v>0.43835655421973185</v>
      </c>
      <c r="V952" s="33">
        <f>IF(FACT_INCLUDES[[#This Row],[Order Gap]]&gt;10, 1, 0)/COUNTIFS(FACT_INCLUDES[Order ID], FACT_INCLUDES[[#This Row],[Order ID]])</f>
        <v>0</v>
      </c>
      <c r="W952" s="33">
        <f>IF(FACT_INCLUDES[[#This Row],[Order Type]]="Online", 1, 0)/COUNTIFS(FACT_INCLUDES[Order ID], FACT_INCLUDES[[#This Row],[Order ID]])</f>
        <v>0</v>
      </c>
      <c r="X952" s="52">
        <v>629.94712021933753</v>
      </c>
      <c r="Y952" s="52">
        <v>611.72537523295216</v>
      </c>
      <c r="Z952" s="64">
        <f>IF(FACT_INCLUDES[[#This Row],[Order Type]]="Online", 1, 0)*FACT_INCLUDES[[#This Row],[Income]]</f>
        <v>0</v>
      </c>
    </row>
    <row r="953" spans="1:26" x14ac:dyDescent="0.3">
      <c r="A953" s="4">
        <v>1905</v>
      </c>
      <c r="B953" s="4">
        <v>956</v>
      </c>
      <c r="C953" s="4">
        <v>914</v>
      </c>
      <c r="D953" s="58">
        <v>2</v>
      </c>
      <c r="E953" s="28">
        <f>VLOOKUP(FACT_INCLUDES[[#This Row],[Order ID]], ORDERS[], 2)</f>
        <v>41284.942584721728</v>
      </c>
      <c r="F953" s="28">
        <f>VLOOKUP(FACT_INCLUDES[[#This Row],[Order ID]], ORDERS[], 3)</f>
        <v>41284.942584721728</v>
      </c>
      <c r="G953" s="4" t="str">
        <f>VLOOKUP(FACT_INCLUDES[[#This Row],[Order ID]], ORDERS[], 4)</f>
        <v>In-Store</v>
      </c>
      <c r="H953" s="4" t="str">
        <f>VLOOKUP(FACT_INCLUDES[[#This Row],[Order ID]], ORDERS[], 5)</f>
        <v>GJU6117@gmail.com</v>
      </c>
      <c r="I953" s="4">
        <f>VLOOKUP(FACT_INCLUDES[[#This Row],[Order ID]], ORDERS[], 6)</f>
        <v>8</v>
      </c>
      <c r="J953" s="54">
        <f>VLOOKUP(FACT_INCLUDES[[#This Row],[Order ID]], ORDERS[], 7)</f>
        <v>0</v>
      </c>
      <c r="K953" s="33">
        <v>0</v>
      </c>
      <c r="L953" s="4">
        <f>VLOOKUP(FACT_INCLUDES[[#This Row],[DW Version]], VERSIONS[], 2)</f>
        <v>93</v>
      </c>
      <c r="M953" s="4">
        <f>VLOOKUP(FACT_INCLUDES[[#This Row],[DW Version]], VERSIONS[], 3)</f>
        <v>8.5</v>
      </c>
      <c r="N953" s="4" t="str">
        <f>VLOOKUP(FACT_INCLUDES[[#This Row],[DW Version]], VERSIONS[], 4)</f>
        <v>black</v>
      </c>
      <c r="O953" s="51">
        <f>VLOOKUP(FACT_INCLUDES[[#This Row],[DW Version]], VERSIONS[], 5)</f>
        <v>40.545957271603044</v>
      </c>
      <c r="P953" s="4" t="str">
        <f>VLOOKUP(FACT_INCLUDES[[#This Row],[DW Version]], VERSIONS[], 6)</f>
        <v>Therma Training Top</v>
      </c>
      <c r="Q953" s="4" t="str">
        <f>VLOOKUP(FACT_INCLUDES[[#This Row],[DW Version]], VERSIONS[], 7)</f>
        <v>Apparel</v>
      </c>
      <c r="R953" s="51">
        <f>FACT_INCLUDES[[#This Row],[Version Price]]*FACT_INCLUDES[[#This Row],[Quantity]]</f>
        <v>81.091914543206087</v>
      </c>
      <c r="S953" s="51">
        <f>FACT_INCLUDES[[#This Row],[Amount]]*(1-FACT_INCLUDES[[#This Row],[Order Discount]])</f>
        <v>81.091914543206087</v>
      </c>
      <c r="T953" s="51">
        <f t="shared" si="14"/>
        <v>536.75129430297216</v>
      </c>
      <c r="U953" s="57">
        <f>FACT_INCLUDES[[#This Row],[Income]]/FACT_INCLUDES[[#This Row],[Total Order Income]]</f>
        <v>0.15107912249846076</v>
      </c>
      <c r="V953" s="33">
        <f>IF(FACT_INCLUDES[[#This Row],[Order Gap]]&gt;10, 1, 0)/COUNTIFS(FACT_INCLUDES[Order ID], FACT_INCLUDES[[#This Row],[Order ID]])</f>
        <v>0</v>
      </c>
      <c r="W953" s="33">
        <f>IF(FACT_INCLUDES[[#This Row],[Order Type]]="Online", 1, 0)/COUNTIFS(FACT_INCLUDES[Order ID], FACT_INCLUDES[[#This Row],[Order ID]])</f>
        <v>0</v>
      </c>
      <c r="X953" s="52">
        <v>629.94712021933753</v>
      </c>
      <c r="Y953" s="52">
        <v>611.72537523295216</v>
      </c>
      <c r="Z953" s="64">
        <f>IF(FACT_INCLUDES[[#This Row],[Order Type]]="Online", 1, 0)*FACT_INCLUDES[[#This Row],[Income]]</f>
        <v>0</v>
      </c>
    </row>
    <row r="954" spans="1:26" x14ac:dyDescent="0.3">
      <c r="A954" s="4">
        <v>1922</v>
      </c>
      <c r="B954" s="4">
        <v>966</v>
      </c>
      <c r="C954" s="4">
        <v>170</v>
      </c>
      <c r="D954" s="58">
        <v>5</v>
      </c>
      <c r="E954" s="28">
        <f>VLOOKUP(FACT_INCLUDES[[#This Row],[Order ID]], ORDERS[], 2)</f>
        <v>41510.856800374211</v>
      </c>
      <c r="F954" s="28">
        <f>VLOOKUP(FACT_INCLUDES[[#This Row],[Order ID]], ORDERS[], 3)</f>
        <v>41510.856800374211</v>
      </c>
      <c r="G954" s="4" t="str">
        <f>VLOOKUP(FACT_INCLUDES[[#This Row],[Order ID]], ORDERS[], 4)</f>
        <v>In-Store</v>
      </c>
      <c r="H954" s="4" t="str">
        <f>VLOOKUP(FACT_INCLUDES[[#This Row],[Order ID]], ORDERS[], 5)</f>
        <v>JIL4266@gmail.com</v>
      </c>
      <c r="I954" s="4">
        <f>VLOOKUP(FACT_INCLUDES[[#This Row],[Order ID]], ORDERS[], 6)</f>
        <v>24</v>
      </c>
      <c r="J954" s="54">
        <f>VLOOKUP(FACT_INCLUDES[[#This Row],[Order ID]], ORDERS[], 7)</f>
        <v>0</v>
      </c>
      <c r="K954" s="33">
        <v>0</v>
      </c>
      <c r="L954" s="4">
        <f>VLOOKUP(FACT_INCLUDES[[#This Row],[DW Version]], VERSIONS[], 2)</f>
        <v>17</v>
      </c>
      <c r="M954" s="4">
        <f>VLOOKUP(FACT_INCLUDES[[#This Row],[DW Version]], VERSIONS[], 3)</f>
        <v>6</v>
      </c>
      <c r="N954" s="4" t="str">
        <f>VLOOKUP(FACT_INCLUDES[[#This Row],[DW Version]], VERSIONS[], 4)</f>
        <v>black</v>
      </c>
      <c r="O954" s="51">
        <f>VLOOKUP(FACT_INCLUDES[[#This Row],[DW Version]], VERSIONS[], 5)</f>
        <v>233.5046661181035</v>
      </c>
      <c r="P954" s="4" t="str">
        <f>VLOOKUP(FACT_INCLUDES[[#This Row],[DW Version]], VERSIONS[], 6)</f>
        <v>Free Run</v>
      </c>
      <c r="Q954" s="4" t="str">
        <f>VLOOKUP(FACT_INCLUDES[[#This Row],[DW Version]], VERSIONS[], 7)</f>
        <v>Shoe</v>
      </c>
      <c r="R954" s="51">
        <f>FACT_INCLUDES[[#This Row],[Version Price]]*FACT_INCLUDES[[#This Row],[Quantity]]</f>
        <v>1167.5233305905176</v>
      </c>
      <c r="S954" s="51">
        <f>FACT_INCLUDES[[#This Row],[Amount]]*(1-FACT_INCLUDES[[#This Row],[Order Discount]])</f>
        <v>1167.5233305905176</v>
      </c>
      <c r="T954" s="51">
        <f t="shared" si="14"/>
        <v>2290.0453014163027</v>
      </c>
      <c r="U954" s="57">
        <f>FACT_INCLUDES[[#This Row],[Income]]/FACT_INCLUDES[[#This Row],[Total Order Income]]</f>
        <v>0.50982543003339298</v>
      </c>
      <c r="V954" s="33">
        <f>IF(FACT_INCLUDES[[#This Row],[Order Gap]]&gt;10, 1, 0)/COUNTIFS(FACT_INCLUDES[Order ID], FACT_INCLUDES[[#This Row],[Order ID]])</f>
        <v>0</v>
      </c>
      <c r="W954" s="33">
        <f>IF(FACT_INCLUDES[[#This Row],[Order Type]]="Online", 1, 0)/COUNTIFS(FACT_INCLUDES[Order ID], FACT_INCLUDES[[#This Row],[Order ID]])</f>
        <v>0</v>
      </c>
      <c r="X954" s="52">
        <v>629.94712021933753</v>
      </c>
      <c r="Y954" s="52">
        <v>611.72537523295216</v>
      </c>
      <c r="Z954" s="64">
        <f>IF(FACT_INCLUDES[[#This Row],[Order Type]]="Online", 1, 0)*FACT_INCLUDES[[#This Row],[Income]]</f>
        <v>0</v>
      </c>
    </row>
    <row r="955" spans="1:26" x14ac:dyDescent="0.3">
      <c r="A955" s="4">
        <v>1923</v>
      </c>
      <c r="B955" s="4">
        <v>966</v>
      </c>
      <c r="C955" s="4">
        <v>220</v>
      </c>
      <c r="D955" s="58">
        <v>5</v>
      </c>
      <c r="E955" s="28">
        <f>VLOOKUP(FACT_INCLUDES[[#This Row],[Order ID]], ORDERS[], 2)</f>
        <v>41510.856800374211</v>
      </c>
      <c r="F955" s="28">
        <f>VLOOKUP(FACT_INCLUDES[[#This Row],[Order ID]], ORDERS[], 3)</f>
        <v>41510.856800374211</v>
      </c>
      <c r="G955" s="4" t="str">
        <f>VLOOKUP(FACT_INCLUDES[[#This Row],[Order ID]], ORDERS[], 4)</f>
        <v>In-Store</v>
      </c>
      <c r="H955" s="4" t="str">
        <f>VLOOKUP(FACT_INCLUDES[[#This Row],[Order ID]], ORDERS[], 5)</f>
        <v>JIL4266@gmail.com</v>
      </c>
      <c r="I955" s="4">
        <f>VLOOKUP(FACT_INCLUDES[[#This Row],[Order ID]], ORDERS[], 6)</f>
        <v>24</v>
      </c>
      <c r="J955" s="54">
        <f>VLOOKUP(FACT_INCLUDES[[#This Row],[Order ID]], ORDERS[], 7)</f>
        <v>0</v>
      </c>
      <c r="K955" s="33">
        <v>0</v>
      </c>
      <c r="L955" s="4">
        <f>VLOOKUP(FACT_INCLUDES[[#This Row],[DW Version]], VERSIONS[], 2)</f>
        <v>22</v>
      </c>
      <c r="M955" s="4">
        <f>VLOOKUP(FACT_INCLUDES[[#This Row],[DW Version]], VERSIONS[], 3)</f>
        <v>6</v>
      </c>
      <c r="N955" s="4" t="str">
        <f>VLOOKUP(FACT_INCLUDES[[#This Row],[DW Version]], VERSIONS[], 4)</f>
        <v>white</v>
      </c>
      <c r="O955" s="51">
        <f>VLOOKUP(FACT_INCLUDES[[#This Row],[DW Version]], VERSIONS[], 5)</f>
        <v>146.44568970480219</v>
      </c>
      <c r="P955" s="4" t="str">
        <f>VLOOKUP(FACT_INCLUDES[[#This Row],[DW Version]], VERSIONS[], 6)</f>
        <v>Daybreak</v>
      </c>
      <c r="Q955" s="4" t="str">
        <f>VLOOKUP(FACT_INCLUDES[[#This Row],[DW Version]], VERSIONS[], 7)</f>
        <v>Shoe</v>
      </c>
      <c r="R955" s="51">
        <f>FACT_INCLUDES[[#This Row],[Version Price]]*FACT_INCLUDES[[#This Row],[Quantity]]</f>
        <v>732.2284485240109</v>
      </c>
      <c r="S955" s="51">
        <f>FACT_INCLUDES[[#This Row],[Amount]]*(1-FACT_INCLUDES[[#This Row],[Order Discount]])</f>
        <v>732.2284485240109</v>
      </c>
      <c r="T955" s="51">
        <f t="shared" si="14"/>
        <v>2290.0453014163027</v>
      </c>
      <c r="U955" s="57">
        <f>FACT_INCLUDES[[#This Row],[Income]]/FACT_INCLUDES[[#This Row],[Total Order Income]]</f>
        <v>0.31974408893621298</v>
      </c>
      <c r="V955" s="33">
        <f>IF(FACT_INCLUDES[[#This Row],[Order Gap]]&gt;10, 1, 0)/COUNTIFS(FACT_INCLUDES[Order ID], FACT_INCLUDES[[#This Row],[Order ID]])</f>
        <v>0</v>
      </c>
      <c r="W955" s="33">
        <f>IF(FACT_INCLUDES[[#This Row],[Order Type]]="Online", 1, 0)/COUNTIFS(FACT_INCLUDES[Order ID], FACT_INCLUDES[[#This Row],[Order ID]])</f>
        <v>0</v>
      </c>
      <c r="X955" s="52">
        <v>629.94712021933753</v>
      </c>
      <c r="Y955" s="52">
        <v>611.72537523295216</v>
      </c>
      <c r="Z955" s="64">
        <f>IF(FACT_INCLUDES[[#This Row],[Order Type]]="Online", 1, 0)*FACT_INCLUDES[[#This Row],[Income]]</f>
        <v>0</v>
      </c>
    </row>
    <row r="956" spans="1:26" x14ac:dyDescent="0.3">
      <c r="A956" s="4">
        <v>1924</v>
      </c>
      <c r="B956" s="4">
        <v>966</v>
      </c>
      <c r="C956" s="4">
        <v>758</v>
      </c>
      <c r="D956" s="58">
        <v>1</v>
      </c>
      <c r="E956" s="28">
        <f>VLOOKUP(FACT_INCLUDES[[#This Row],[Order ID]], ORDERS[], 2)</f>
        <v>41510.856800374211</v>
      </c>
      <c r="F956" s="28">
        <f>VLOOKUP(FACT_INCLUDES[[#This Row],[Order ID]], ORDERS[], 3)</f>
        <v>41510.856800374211</v>
      </c>
      <c r="G956" s="4" t="str">
        <f>VLOOKUP(FACT_INCLUDES[[#This Row],[Order ID]], ORDERS[], 4)</f>
        <v>In-Store</v>
      </c>
      <c r="H956" s="4" t="str">
        <f>VLOOKUP(FACT_INCLUDES[[#This Row],[Order ID]], ORDERS[], 5)</f>
        <v>JIL4266@gmail.com</v>
      </c>
      <c r="I956" s="4">
        <f>VLOOKUP(FACT_INCLUDES[[#This Row],[Order ID]], ORDERS[], 6)</f>
        <v>24</v>
      </c>
      <c r="J956" s="54">
        <f>VLOOKUP(FACT_INCLUDES[[#This Row],[Order ID]], ORDERS[], 7)</f>
        <v>0</v>
      </c>
      <c r="K956" s="33">
        <v>0</v>
      </c>
      <c r="L956" s="4">
        <f>VLOOKUP(FACT_INCLUDES[[#This Row],[DW Version]], VERSIONS[], 2)</f>
        <v>78</v>
      </c>
      <c r="M956" s="4">
        <f>VLOOKUP(FACT_INCLUDES[[#This Row],[DW Version]], VERSIONS[], 3)</f>
        <v>6</v>
      </c>
      <c r="N956" s="4" t="str">
        <f>VLOOKUP(FACT_INCLUDES[[#This Row],[DW Version]], VERSIONS[], 4)</f>
        <v>white</v>
      </c>
      <c r="O956" s="51">
        <f>VLOOKUP(FACT_INCLUDES[[#This Row],[DW Version]], VERSIONS[], 5)</f>
        <v>309.20160775856806</v>
      </c>
      <c r="P956" s="4" t="str">
        <f>VLOOKUP(FACT_INCLUDES[[#This Row],[DW Version]], VERSIONS[], 6)</f>
        <v>Nike Air Tailwind</v>
      </c>
      <c r="Q956" s="4" t="str">
        <f>VLOOKUP(FACT_INCLUDES[[#This Row],[DW Version]], VERSIONS[], 7)</f>
        <v>Shoe</v>
      </c>
      <c r="R956" s="51">
        <f>FACT_INCLUDES[[#This Row],[Version Price]]*FACT_INCLUDES[[#This Row],[Quantity]]</f>
        <v>309.20160775856806</v>
      </c>
      <c r="S956" s="51">
        <f>FACT_INCLUDES[[#This Row],[Amount]]*(1-FACT_INCLUDES[[#This Row],[Order Discount]])</f>
        <v>309.20160775856806</v>
      </c>
      <c r="T956" s="51">
        <f t="shared" si="14"/>
        <v>2290.0453014163027</v>
      </c>
      <c r="U956" s="57">
        <f>FACT_INCLUDES[[#This Row],[Income]]/FACT_INCLUDES[[#This Row],[Total Order Income]]</f>
        <v>0.13501986513862371</v>
      </c>
      <c r="V956" s="33">
        <f>IF(FACT_INCLUDES[[#This Row],[Order Gap]]&gt;10, 1, 0)/COUNTIFS(FACT_INCLUDES[Order ID], FACT_INCLUDES[[#This Row],[Order ID]])</f>
        <v>0</v>
      </c>
      <c r="W956" s="33">
        <f>IF(FACT_INCLUDES[[#This Row],[Order Type]]="Online", 1, 0)/COUNTIFS(FACT_INCLUDES[Order ID], FACT_INCLUDES[[#This Row],[Order ID]])</f>
        <v>0</v>
      </c>
      <c r="X956" s="52">
        <v>629.94712021933753</v>
      </c>
      <c r="Y956" s="52">
        <v>611.72537523295216</v>
      </c>
      <c r="Z956" s="64">
        <f>IF(FACT_INCLUDES[[#This Row],[Order Type]]="Online", 1, 0)*FACT_INCLUDES[[#This Row],[Income]]</f>
        <v>0</v>
      </c>
    </row>
    <row r="957" spans="1:26" x14ac:dyDescent="0.3">
      <c r="A957" s="4">
        <v>1925</v>
      </c>
      <c r="B957" s="4">
        <v>966</v>
      </c>
      <c r="C957" s="4">
        <v>914</v>
      </c>
      <c r="D957" s="58">
        <v>2</v>
      </c>
      <c r="E957" s="28">
        <f>VLOOKUP(FACT_INCLUDES[[#This Row],[Order ID]], ORDERS[], 2)</f>
        <v>41510.856800374211</v>
      </c>
      <c r="F957" s="28">
        <f>VLOOKUP(FACT_INCLUDES[[#This Row],[Order ID]], ORDERS[], 3)</f>
        <v>41510.856800374211</v>
      </c>
      <c r="G957" s="4" t="str">
        <f>VLOOKUP(FACT_INCLUDES[[#This Row],[Order ID]], ORDERS[], 4)</f>
        <v>In-Store</v>
      </c>
      <c r="H957" s="4" t="str">
        <f>VLOOKUP(FACT_INCLUDES[[#This Row],[Order ID]], ORDERS[], 5)</f>
        <v>JIL4266@gmail.com</v>
      </c>
      <c r="I957" s="4">
        <f>VLOOKUP(FACT_INCLUDES[[#This Row],[Order ID]], ORDERS[], 6)</f>
        <v>24</v>
      </c>
      <c r="J957" s="54">
        <f>VLOOKUP(FACT_INCLUDES[[#This Row],[Order ID]], ORDERS[], 7)</f>
        <v>0</v>
      </c>
      <c r="K957" s="33">
        <v>0</v>
      </c>
      <c r="L957" s="4">
        <f>VLOOKUP(FACT_INCLUDES[[#This Row],[DW Version]], VERSIONS[], 2)</f>
        <v>93</v>
      </c>
      <c r="M957" s="4">
        <f>VLOOKUP(FACT_INCLUDES[[#This Row],[DW Version]], VERSIONS[], 3)</f>
        <v>8.5</v>
      </c>
      <c r="N957" s="4" t="str">
        <f>VLOOKUP(FACT_INCLUDES[[#This Row],[DW Version]], VERSIONS[], 4)</f>
        <v>black</v>
      </c>
      <c r="O957" s="51">
        <f>VLOOKUP(FACT_INCLUDES[[#This Row],[DW Version]], VERSIONS[], 5)</f>
        <v>40.545957271603044</v>
      </c>
      <c r="P957" s="4" t="str">
        <f>VLOOKUP(FACT_INCLUDES[[#This Row],[DW Version]], VERSIONS[], 6)</f>
        <v>Therma Training Top</v>
      </c>
      <c r="Q957" s="4" t="str">
        <f>VLOOKUP(FACT_INCLUDES[[#This Row],[DW Version]], VERSIONS[], 7)</f>
        <v>Apparel</v>
      </c>
      <c r="R957" s="51">
        <f>FACT_INCLUDES[[#This Row],[Version Price]]*FACT_INCLUDES[[#This Row],[Quantity]]</f>
        <v>81.091914543206087</v>
      </c>
      <c r="S957" s="51">
        <f>FACT_INCLUDES[[#This Row],[Amount]]*(1-FACT_INCLUDES[[#This Row],[Order Discount]])</f>
        <v>81.091914543206087</v>
      </c>
      <c r="T957" s="51">
        <f t="shared" si="14"/>
        <v>2290.0453014163027</v>
      </c>
      <c r="U957" s="57">
        <f>FACT_INCLUDES[[#This Row],[Income]]/FACT_INCLUDES[[#This Row],[Total Order Income]]</f>
        <v>3.5410615891770324E-2</v>
      </c>
      <c r="V957" s="33">
        <f>IF(FACT_INCLUDES[[#This Row],[Order Gap]]&gt;10, 1, 0)/COUNTIFS(FACT_INCLUDES[Order ID], FACT_INCLUDES[[#This Row],[Order ID]])</f>
        <v>0</v>
      </c>
      <c r="W957" s="33">
        <f>IF(FACT_INCLUDES[[#This Row],[Order Type]]="Online", 1, 0)/COUNTIFS(FACT_INCLUDES[Order ID], FACT_INCLUDES[[#This Row],[Order ID]])</f>
        <v>0</v>
      </c>
      <c r="X957" s="52">
        <v>629.94712021933753</v>
      </c>
      <c r="Y957" s="52">
        <v>611.72537523295216</v>
      </c>
      <c r="Z957" s="64">
        <f>IF(FACT_INCLUDES[[#This Row],[Order Type]]="Online", 1, 0)*FACT_INCLUDES[[#This Row],[Income]]</f>
        <v>0</v>
      </c>
    </row>
    <row r="958" spans="1:26" x14ac:dyDescent="0.3">
      <c r="A958" s="4">
        <v>1943</v>
      </c>
      <c r="B958" s="4">
        <v>975</v>
      </c>
      <c r="C958" s="4">
        <v>292</v>
      </c>
      <c r="D958" s="58">
        <v>2</v>
      </c>
      <c r="E958" s="28">
        <f>VLOOKUP(FACT_INCLUDES[[#This Row],[Order ID]], ORDERS[], 2)</f>
        <v>41502.772399140864</v>
      </c>
      <c r="F958" s="28">
        <f>VLOOKUP(FACT_INCLUDES[[#This Row],[Order ID]], ORDERS[], 3)</f>
        <v>41517.772399140864</v>
      </c>
      <c r="G958" s="4" t="str">
        <f>VLOOKUP(FACT_INCLUDES[[#This Row],[Order ID]], ORDERS[], 4)</f>
        <v>Online</v>
      </c>
      <c r="H958" s="4" t="str">
        <f>VLOOKUP(FACT_INCLUDES[[#This Row],[Order ID]], ORDERS[], 5)</f>
        <v>LHC4413@gmail.com</v>
      </c>
      <c r="I958" s="4">
        <f>VLOOKUP(FACT_INCLUDES[[#This Row],[Order ID]], ORDERS[], 6)</f>
        <v>0</v>
      </c>
      <c r="J958" s="54">
        <f>VLOOKUP(FACT_INCLUDES[[#This Row],[Order ID]], ORDERS[], 7)</f>
        <v>0</v>
      </c>
      <c r="K958" s="33">
        <v>15</v>
      </c>
      <c r="L958" s="4">
        <f>VLOOKUP(FACT_INCLUDES[[#This Row],[DW Version]], VERSIONS[], 2)</f>
        <v>29</v>
      </c>
      <c r="M958" s="4">
        <f>VLOOKUP(FACT_INCLUDES[[#This Row],[DW Version]], VERSIONS[], 3)</f>
        <v>3</v>
      </c>
      <c r="N958" s="4" t="str">
        <f>VLOOKUP(FACT_INCLUDES[[#This Row],[DW Version]], VERSIONS[], 4)</f>
        <v>white</v>
      </c>
      <c r="O958" s="51">
        <f>VLOOKUP(FACT_INCLUDES[[#This Row],[DW Version]], VERSIONS[], 5)</f>
        <v>239.3705354773505</v>
      </c>
      <c r="P958" s="4" t="str">
        <f>VLOOKUP(FACT_INCLUDES[[#This Row],[DW Version]], VERSIONS[], 6)</f>
        <v>Wildhorse</v>
      </c>
      <c r="Q958" s="4" t="str">
        <f>VLOOKUP(FACT_INCLUDES[[#This Row],[DW Version]], VERSIONS[], 7)</f>
        <v>Shoe</v>
      </c>
      <c r="R958" s="51">
        <f>FACT_INCLUDES[[#This Row],[Version Price]]*FACT_INCLUDES[[#This Row],[Quantity]]</f>
        <v>478.741070954701</v>
      </c>
      <c r="S958" s="51">
        <f>FACT_INCLUDES[[#This Row],[Amount]]*(1-FACT_INCLUDES[[#This Row],[Order Discount]])</f>
        <v>478.741070954701</v>
      </c>
      <c r="T958" s="51">
        <f t="shared" si="14"/>
        <v>1220.4825396824733</v>
      </c>
      <c r="U958" s="57">
        <f>FACT_INCLUDES[[#This Row],[Income]]/FACT_INCLUDES[[#This Row],[Total Order Income]]</f>
        <v>0.39225556727690064</v>
      </c>
      <c r="V958" s="33">
        <f>IF(FACT_INCLUDES[[#This Row],[Order Gap]]&gt;10, 1, 0)/COUNTIFS(FACT_INCLUDES[Order ID], FACT_INCLUDES[[#This Row],[Order ID]])</f>
        <v>0.5</v>
      </c>
      <c r="W958" s="33">
        <f>IF(FACT_INCLUDES[[#This Row],[Order Type]]="Online", 1, 0)/COUNTIFS(FACT_INCLUDES[Order ID], FACT_INCLUDES[[#This Row],[Order ID]])</f>
        <v>0.5</v>
      </c>
      <c r="X958" s="52">
        <v>629.94712021933753</v>
      </c>
      <c r="Y958" s="52">
        <v>611.72537523295216</v>
      </c>
      <c r="Z958" s="64">
        <f>IF(FACT_INCLUDES[[#This Row],[Order Type]]="Online", 1, 0)*FACT_INCLUDES[[#This Row],[Income]]</f>
        <v>478.741070954701</v>
      </c>
    </row>
    <row r="959" spans="1:26" x14ac:dyDescent="0.3">
      <c r="A959" s="4">
        <v>1944</v>
      </c>
      <c r="B959" s="4">
        <v>975</v>
      </c>
      <c r="C959" s="4">
        <v>968</v>
      </c>
      <c r="D959" s="58">
        <v>4</v>
      </c>
      <c r="E959" s="28">
        <f>VLOOKUP(FACT_INCLUDES[[#This Row],[Order ID]], ORDERS[], 2)</f>
        <v>41502.772399140864</v>
      </c>
      <c r="F959" s="28">
        <f>VLOOKUP(FACT_INCLUDES[[#This Row],[Order ID]], ORDERS[], 3)</f>
        <v>41517.772399140864</v>
      </c>
      <c r="G959" s="4" t="str">
        <f>VLOOKUP(FACT_INCLUDES[[#This Row],[Order ID]], ORDERS[], 4)</f>
        <v>Online</v>
      </c>
      <c r="H959" s="4" t="str">
        <f>VLOOKUP(FACT_INCLUDES[[#This Row],[Order ID]], ORDERS[], 5)</f>
        <v>LHC4413@gmail.com</v>
      </c>
      <c r="I959" s="4">
        <f>VLOOKUP(FACT_INCLUDES[[#This Row],[Order ID]], ORDERS[], 6)</f>
        <v>0</v>
      </c>
      <c r="J959" s="54">
        <f>VLOOKUP(FACT_INCLUDES[[#This Row],[Order ID]], ORDERS[], 7)</f>
        <v>0</v>
      </c>
      <c r="K959" s="33">
        <v>15</v>
      </c>
      <c r="L959" s="4">
        <f>VLOOKUP(FACT_INCLUDES[[#This Row],[DW Version]], VERSIONS[], 2)</f>
        <v>98</v>
      </c>
      <c r="M959" s="4">
        <f>VLOOKUP(FACT_INCLUDES[[#This Row],[DW Version]], VERSIONS[], 3)</f>
        <v>11</v>
      </c>
      <c r="N959" s="4" t="str">
        <f>VLOOKUP(FACT_INCLUDES[[#This Row],[DW Version]], VERSIONS[], 4)</f>
        <v>dark purple</v>
      </c>
      <c r="O959" s="51">
        <f>VLOOKUP(FACT_INCLUDES[[#This Row],[DW Version]], VERSIONS[], 5)</f>
        <v>185.43536718194306</v>
      </c>
      <c r="P959" s="4" t="str">
        <f>VLOOKUP(FACT_INCLUDES[[#This Row],[DW Version]], VERSIONS[], 6)</f>
        <v>Zoom Rival Fly</v>
      </c>
      <c r="Q959" s="4" t="str">
        <f>VLOOKUP(FACT_INCLUDES[[#This Row],[DW Version]], VERSIONS[], 7)</f>
        <v>Shoe</v>
      </c>
      <c r="R959" s="51">
        <f>FACT_INCLUDES[[#This Row],[Version Price]]*FACT_INCLUDES[[#This Row],[Quantity]]</f>
        <v>741.74146872777226</v>
      </c>
      <c r="S959" s="51">
        <f>FACT_INCLUDES[[#This Row],[Amount]]*(1-FACT_INCLUDES[[#This Row],[Order Discount]])</f>
        <v>741.74146872777226</v>
      </c>
      <c r="T959" s="51">
        <f t="shared" si="14"/>
        <v>1220.4825396824733</v>
      </c>
      <c r="U959" s="57">
        <f>FACT_INCLUDES[[#This Row],[Income]]/FACT_INCLUDES[[#This Row],[Total Order Income]]</f>
        <v>0.6077444327230993</v>
      </c>
      <c r="V959" s="33">
        <f>IF(FACT_INCLUDES[[#This Row],[Order Gap]]&gt;10, 1, 0)/COUNTIFS(FACT_INCLUDES[Order ID], FACT_INCLUDES[[#This Row],[Order ID]])</f>
        <v>0.5</v>
      </c>
      <c r="W959" s="33">
        <f>IF(FACT_INCLUDES[[#This Row],[Order Type]]="Online", 1, 0)/COUNTIFS(FACT_INCLUDES[Order ID], FACT_INCLUDES[[#This Row],[Order ID]])</f>
        <v>0.5</v>
      </c>
      <c r="X959" s="52">
        <v>629.94712021933753</v>
      </c>
      <c r="Y959" s="52">
        <v>611.72537523295216</v>
      </c>
      <c r="Z959" s="64">
        <f>IF(FACT_INCLUDES[[#This Row],[Order Type]]="Online", 1, 0)*FACT_INCLUDES[[#This Row],[Income]]</f>
        <v>741.74146872777226</v>
      </c>
    </row>
    <row r="960" spans="1:26" x14ac:dyDescent="0.3">
      <c r="A960" s="4">
        <v>1945</v>
      </c>
      <c r="B960" s="4">
        <v>976</v>
      </c>
      <c r="C960" s="4">
        <v>115</v>
      </c>
      <c r="D960" s="58">
        <v>1</v>
      </c>
      <c r="E960" s="28">
        <f>VLOOKUP(FACT_INCLUDES[[#This Row],[Order ID]], ORDERS[], 2)</f>
        <v>41623.913902605367</v>
      </c>
      <c r="F960" s="28">
        <f>VLOOKUP(FACT_INCLUDES[[#This Row],[Order ID]], ORDERS[], 3)</f>
        <v>41623.913902605367</v>
      </c>
      <c r="G960" s="4" t="str">
        <f>VLOOKUP(FACT_INCLUDES[[#This Row],[Order ID]], ORDERS[], 4)</f>
        <v>In-Store</v>
      </c>
      <c r="H960" s="4" t="str">
        <f>VLOOKUP(FACT_INCLUDES[[#This Row],[Order ID]], ORDERS[], 5)</f>
        <v>AQZ7929@gmail.com</v>
      </c>
      <c r="I960" s="4">
        <f>VLOOKUP(FACT_INCLUDES[[#This Row],[Order ID]], ORDERS[], 6)</f>
        <v>11</v>
      </c>
      <c r="J960" s="54">
        <f>VLOOKUP(FACT_INCLUDES[[#This Row],[Order ID]], ORDERS[], 7)</f>
        <v>0</v>
      </c>
      <c r="K960" s="33">
        <v>0</v>
      </c>
      <c r="L960" s="4">
        <f>VLOOKUP(FACT_INCLUDES[[#This Row],[DW Version]], VERSIONS[], 2)</f>
        <v>11</v>
      </c>
      <c r="M960" s="4">
        <f>VLOOKUP(FACT_INCLUDES[[#This Row],[DW Version]], VERSIONS[], 3)</f>
        <v>12</v>
      </c>
      <c r="N960" s="4" t="str">
        <f>VLOOKUP(FACT_INCLUDES[[#This Row],[DW Version]], VERSIONS[], 4)</f>
        <v>white</v>
      </c>
      <c r="O960" s="51">
        <f>VLOOKUP(FACT_INCLUDES[[#This Row],[DW Version]], VERSIONS[], 5)</f>
        <v>201.0680449592748</v>
      </c>
      <c r="P960" s="4" t="str">
        <f>VLOOKUP(FACT_INCLUDES[[#This Row],[DW Version]], VERSIONS[], 6)</f>
        <v>Pro Compression Tights</v>
      </c>
      <c r="Q960" s="4" t="str">
        <f>VLOOKUP(FACT_INCLUDES[[#This Row],[DW Version]], VERSIONS[], 7)</f>
        <v>Apparel</v>
      </c>
      <c r="R960" s="51">
        <f>FACT_INCLUDES[[#This Row],[Version Price]]*FACT_INCLUDES[[#This Row],[Quantity]]</f>
        <v>201.0680449592748</v>
      </c>
      <c r="S960" s="51">
        <f>FACT_INCLUDES[[#This Row],[Amount]]*(1-FACT_INCLUDES[[#This Row],[Order Discount]])</f>
        <v>201.0680449592748</v>
      </c>
      <c r="T960" s="51">
        <f t="shared" si="14"/>
        <v>1244.6413495012775</v>
      </c>
      <c r="U960" s="57">
        <f>FACT_INCLUDES[[#This Row],[Income]]/FACT_INCLUDES[[#This Row],[Total Order Income]]</f>
        <v>0.1615469749898972</v>
      </c>
      <c r="V960" s="33">
        <f>IF(FACT_INCLUDES[[#This Row],[Order Gap]]&gt;10, 1, 0)/COUNTIFS(FACT_INCLUDES[Order ID], FACT_INCLUDES[[#This Row],[Order ID]])</f>
        <v>0</v>
      </c>
      <c r="W960" s="33">
        <f>IF(FACT_INCLUDES[[#This Row],[Order Type]]="Online", 1, 0)/COUNTIFS(FACT_INCLUDES[Order ID], FACT_INCLUDES[[#This Row],[Order ID]])</f>
        <v>0</v>
      </c>
      <c r="X960" s="52">
        <v>629.94712021933753</v>
      </c>
      <c r="Y960" s="52">
        <v>611.72537523295216</v>
      </c>
      <c r="Z960" s="64">
        <f>IF(FACT_INCLUDES[[#This Row],[Order Type]]="Online", 1, 0)*FACT_INCLUDES[[#This Row],[Income]]</f>
        <v>0</v>
      </c>
    </row>
    <row r="961" spans="1:26" x14ac:dyDescent="0.3">
      <c r="A961" s="4">
        <v>1946</v>
      </c>
      <c r="B961" s="4">
        <v>976</v>
      </c>
      <c r="C961" s="4">
        <v>728</v>
      </c>
      <c r="D961" s="58">
        <v>2</v>
      </c>
      <c r="E961" s="28">
        <f>VLOOKUP(FACT_INCLUDES[[#This Row],[Order ID]], ORDERS[], 2)</f>
        <v>41623.913902605367</v>
      </c>
      <c r="F961" s="28">
        <f>VLOOKUP(FACT_INCLUDES[[#This Row],[Order ID]], ORDERS[], 3)</f>
        <v>41623.913902605367</v>
      </c>
      <c r="G961" s="4" t="str">
        <f>VLOOKUP(FACT_INCLUDES[[#This Row],[Order ID]], ORDERS[], 4)</f>
        <v>In-Store</v>
      </c>
      <c r="H961" s="4" t="str">
        <f>VLOOKUP(FACT_INCLUDES[[#This Row],[Order ID]], ORDERS[], 5)</f>
        <v>AQZ7929@gmail.com</v>
      </c>
      <c r="I961" s="4">
        <f>VLOOKUP(FACT_INCLUDES[[#This Row],[Order ID]], ORDERS[], 6)</f>
        <v>11</v>
      </c>
      <c r="J961" s="54">
        <f>VLOOKUP(FACT_INCLUDES[[#This Row],[Order ID]], ORDERS[], 7)</f>
        <v>0</v>
      </c>
      <c r="K961" s="33">
        <v>0</v>
      </c>
      <c r="L961" s="4">
        <f>VLOOKUP(FACT_INCLUDES[[#This Row],[DW Version]], VERSIONS[], 2)</f>
        <v>75</v>
      </c>
      <c r="M961" s="4">
        <f>VLOOKUP(FACT_INCLUDES[[#This Row],[DW Version]], VERSIONS[], 3)</f>
        <v>3</v>
      </c>
      <c r="N961" s="4" t="str">
        <f>VLOOKUP(FACT_INCLUDES[[#This Row],[DW Version]], VERSIONS[], 4)</f>
        <v>white</v>
      </c>
      <c r="O961" s="51">
        <f>VLOOKUP(FACT_INCLUDES[[#This Row],[DW Version]], VERSIONS[], 5)</f>
        <v>310.19393764307296</v>
      </c>
      <c r="P961" s="4" t="str">
        <f>VLOOKUP(FACT_INCLUDES[[#This Row],[DW Version]], VERSIONS[], 6)</f>
        <v>React Presto</v>
      </c>
      <c r="Q961" s="4" t="str">
        <f>VLOOKUP(FACT_INCLUDES[[#This Row],[DW Version]], VERSIONS[], 7)</f>
        <v>Shoe</v>
      </c>
      <c r="R961" s="51">
        <f>FACT_INCLUDES[[#This Row],[Version Price]]*FACT_INCLUDES[[#This Row],[Quantity]]</f>
        <v>620.38787528614591</v>
      </c>
      <c r="S961" s="51">
        <f>FACT_INCLUDES[[#This Row],[Amount]]*(1-FACT_INCLUDES[[#This Row],[Order Discount]])</f>
        <v>620.38787528614591</v>
      </c>
      <c r="T961" s="51">
        <f t="shared" si="14"/>
        <v>1244.6413495012775</v>
      </c>
      <c r="U961" s="57">
        <f>FACT_INCLUDES[[#This Row],[Income]]/FACT_INCLUDES[[#This Row],[Total Order Income]]</f>
        <v>0.49844710328379549</v>
      </c>
      <c r="V961" s="33">
        <f>IF(FACT_INCLUDES[[#This Row],[Order Gap]]&gt;10, 1, 0)/COUNTIFS(FACT_INCLUDES[Order ID], FACT_INCLUDES[[#This Row],[Order ID]])</f>
        <v>0</v>
      </c>
      <c r="W961" s="33">
        <f>IF(FACT_INCLUDES[[#This Row],[Order Type]]="Online", 1, 0)/COUNTIFS(FACT_INCLUDES[Order ID], FACT_INCLUDES[[#This Row],[Order ID]])</f>
        <v>0</v>
      </c>
      <c r="X961" s="52">
        <v>629.94712021933753</v>
      </c>
      <c r="Y961" s="52">
        <v>611.72537523295216</v>
      </c>
      <c r="Z961" s="64">
        <f>IF(FACT_INCLUDES[[#This Row],[Order Type]]="Online", 1, 0)*FACT_INCLUDES[[#This Row],[Income]]</f>
        <v>0</v>
      </c>
    </row>
    <row r="962" spans="1:26" x14ac:dyDescent="0.3">
      <c r="A962" s="4">
        <v>1947</v>
      </c>
      <c r="B962" s="4">
        <v>976</v>
      </c>
      <c r="C962" s="4">
        <v>873</v>
      </c>
      <c r="D962" s="58">
        <v>3</v>
      </c>
      <c r="E962" s="28">
        <f>VLOOKUP(FACT_INCLUDES[[#This Row],[Order ID]], ORDERS[], 2)</f>
        <v>41623.913902605367</v>
      </c>
      <c r="F962" s="28">
        <f>VLOOKUP(FACT_INCLUDES[[#This Row],[Order ID]], ORDERS[], 3)</f>
        <v>41623.913902605367</v>
      </c>
      <c r="G962" s="4" t="str">
        <f>VLOOKUP(FACT_INCLUDES[[#This Row],[Order ID]], ORDERS[], 4)</f>
        <v>In-Store</v>
      </c>
      <c r="H962" s="4" t="str">
        <f>VLOOKUP(FACT_INCLUDES[[#This Row],[Order ID]], ORDERS[], 5)</f>
        <v>AQZ7929@gmail.com</v>
      </c>
      <c r="I962" s="4">
        <f>VLOOKUP(FACT_INCLUDES[[#This Row],[Order ID]], ORDERS[], 6)</f>
        <v>11</v>
      </c>
      <c r="J962" s="54">
        <f>VLOOKUP(FACT_INCLUDES[[#This Row],[Order ID]], ORDERS[], 7)</f>
        <v>0</v>
      </c>
      <c r="K962" s="33">
        <v>0</v>
      </c>
      <c r="L962" s="4">
        <f>VLOOKUP(FACT_INCLUDES[[#This Row],[DW Version]], VERSIONS[], 2)</f>
        <v>89</v>
      </c>
      <c r="M962" s="4">
        <f>VLOOKUP(FACT_INCLUDES[[#This Row],[DW Version]], VERSIONS[], 3)</f>
        <v>6.5</v>
      </c>
      <c r="N962" s="4" t="str">
        <f>VLOOKUP(FACT_INCLUDES[[#This Row],[DW Version]], VERSIONS[], 4)</f>
        <v>dark purple</v>
      </c>
      <c r="O962" s="51">
        <f>VLOOKUP(FACT_INCLUDES[[#This Row],[DW Version]], VERSIONS[], 5)</f>
        <v>141.06180975195232</v>
      </c>
      <c r="P962" s="4" t="str">
        <f>VLOOKUP(FACT_INCLUDES[[#This Row],[DW Version]], VERSIONS[], 6)</f>
        <v>Wildhorse 7</v>
      </c>
      <c r="Q962" s="4" t="str">
        <f>VLOOKUP(FACT_INCLUDES[[#This Row],[DW Version]], VERSIONS[], 7)</f>
        <v>Shoe</v>
      </c>
      <c r="R962" s="51">
        <f>FACT_INCLUDES[[#This Row],[Version Price]]*FACT_INCLUDES[[#This Row],[Quantity]]</f>
        <v>423.185429255857</v>
      </c>
      <c r="S962" s="51">
        <f>FACT_INCLUDES[[#This Row],[Amount]]*(1-FACT_INCLUDES[[#This Row],[Order Discount]])</f>
        <v>423.185429255857</v>
      </c>
      <c r="T962" s="51">
        <f t="shared" ref="T962:T1025" si="15">SUMIFS(S:S, B:B, B962)</f>
        <v>1244.6413495012775</v>
      </c>
      <c r="U962" s="57">
        <f>FACT_INCLUDES[[#This Row],[Income]]/FACT_INCLUDES[[#This Row],[Total Order Income]]</f>
        <v>0.34000592172630739</v>
      </c>
      <c r="V962" s="33">
        <f>IF(FACT_INCLUDES[[#This Row],[Order Gap]]&gt;10, 1, 0)/COUNTIFS(FACT_INCLUDES[Order ID], FACT_INCLUDES[[#This Row],[Order ID]])</f>
        <v>0</v>
      </c>
      <c r="W962" s="33">
        <f>IF(FACT_INCLUDES[[#This Row],[Order Type]]="Online", 1, 0)/COUNTIFS(FACT_INCLUDES[Order ID], FACT_INCLUDES[[#This Row],[Order ID]])</f>
        <v>0</v>
      </c>
      <c r="X962" s="52">
        <v>629.94712021933753</v>
      </c>
      <c r="Y962" s="52">
        <v>611.72537523295216</v>
      </c>
      <c r="Z962" s="64">
        <f>IF(FACT_INCLUDES[[#This Row],[Order Type]]="Online", 1, 0)*FACT_INCLUDES[[#This Row],[Income]]</f>
        <v>0</v>
      </c>
    </row>
    <row r="963" spans="1:26" x14ac:dyDescent="0.3">
      <c r="A963" s="4">
        <v>1977</v>
      </c>
      <c r="B963" s="4">
        <v>993</v>
      </c>
      <c r="C963" s="4">
        <v>771</v>
      </c>
      <c r="D963" s="58">
        <v>4</v>
      </c>
      <c r="E963" s="28">
        <f>VLOOKUP(FACT_INCLUDES[[#This Row],[Order ID]], ORDERS[], 2)</f>
        <v>41510.569428297356</v>
      </c>
      <c r="F963" s="28">
        <f>VLOOKUP(FACT_INCLUDES[[#This Row],[Order ID]], ORDERS[], 3)</f>
        <v>41510.569428297356</v>
      </c>
      <c r="G963" s="4" t="str">
        <f>VLOOKUP(FACT_INCLUDES[[#This Row],[Order ID]], ORDERS[], 4)</f>
        <v>In-Store</v>
      </c>
      <c r="H963" s="4" t="str">
        <f>VLOOKUP(FACT_INCLUDES[[#This Row],[Order ID]], ORDERS[], 5)</f>
        <v>SBR9046@gmail.com</v>
      </c>
      <c r="I963" s="4">
        <f>VLOOKUP(FACT_INCLUDES[[#This Row],[Order ID]], ORDERS[], 6)</f>
        <v>3</v>
      </c>
      <c r="J963" s="54">
        <f>VLOOKUP(FACT_INCLUDES[[#This Row],[Order ID]], ORDERS[], 7)</f>
        <v>0</v>
      </c>
      <c r="K963" s="33">
        <v>0</v>
      </c>
      <c r="L963" s="4">
        <f>VLOOKUP(FACT_INCLUDES[[#This Row],[DW Version]], VERSIONS[], 2)</f>
        <v>79</v>
      </c>
      <c r="M963" s="4">
        <f>VLOOKUP(FACT_INCLUDES[[#This Row],[DW Version]], VERSIONS[], 3)</f>
        <v>8.5</v>
      </c>
      <c r="N963" s="4" t="str">
        <f>VLOOKUP(FACT_INCLUDES[[#This Row],[DW Version]], VERSIONS[], 4)</f>
        <v>brown</v>
      </c>
      <c r="O963" s="51">
        <f>VLOOKUP(FACT_INCLUDES[[#This Row],[DW Version]], VERSIONS[], 5)</f>
        <v>359.86215862347149</v>
      </c>
      <c r="P963" s="4" t="str">
        <f>VLOOKUP(FACT_INCLUDES[[#This Row],[DW Version]], VERSIONS[], 6)</f>
        <v>Zoom Gravity</v>
      </c>
      <c r="Q963" s="4" t="str">
        <f>VLOOKUP(FACT_INCLUDES[[#This Row],[DW Version]], VERSIONS[], 7)</f>
        <v>Shoe</v>
      </c>
      <c r="R963" s="51">
        <f>FACT_INCLUDES[[#This Row],[Version Price]]*FACT_INCLUDES[[#This Row],[Quantity]]</f>
        <v>1439.4486344938859</v>
      </c>
      <c r="S963" s="51">
        <f>FACT_INCLUDES[[#This Row],[Amount]]*(1-FACT_INCLUDES[[#This Row],[Order Discount]])</f>
        <v>1439.4486344938859</v>
      </c>
      <c r="T963" s="51">
        <f t="shared" si="15"/>
        <v>1917.7431743091624</v>
      </c>
      <c r="U963" s="57">
        <f>FACT_INCLUDES[[#This Row],[Income]]/FACT_INCLUDES[[#This Row],[Total Order Income]]</f>
        <v>0.75059510250241157</v>
      </c>
      <c r="V963" s="33">
        <f>IF(FACT_INCLUDES[[#This Row],[Order Gap]]&gt;10, 1, 0)/COUNTIFS(FACT_INCLUDES[Order ID], FACT_INCLUDES[[#This Row],[Order ID]])</f>
        <v>0</v>
      </c>
      <c r="W963" s="33">
        <f>IF(FACT_INCLUDES[[#This Row],[Order Type]]="Online", 1, 0)/COUNTIFS(FACT_INCLUDES[Order ID], FACT_INCLUDES[[#This Row],[Order ID]])</f>
        <v>0</v>
      </c>
      <c r="X963" s="52">
        <v>629.94712021933753</v>
      </c>
      <c r="Y963" s="52">
        <v>611.72537523295216</v>
      </c>
      <c r="Z963" s="64">
        <f>IF(FACT_INCLUDES[[#This Row],[Order Type]]="Online", 1, 0)*FACT_INCLUDES[[#This Row],[Income]]</f>
        <v>0</v>
      </c>
    </row>
    <row r="964" spans="1:26" x14ac:dyDescent="0.3">
      <c r="A964" s="4">
        <v>1978</v>
      </c>
      <c r="B964" s="4">
        <v>993</v>
      </c>
      <c r="C964" s="4">
        <v>966</v>
      </c>
      <c r="D964" s="58">
        <v>3</v>
      </c>
      <c r="E964" s="28">
        <f>VLOOKUP(FACT_INCLUDES[[#This Row],[Order ID]], ORDERS[], 2)</f>
        <v>41510.569428297356</v>
      </c>
      <c r="F964" s="28">
        <f>VLOOKUP(FACT_INCLUDES[[#This Row],[Order ID]], ORDERS[], 3)</f>
        <v>41510.569428297356</v>
      </c>
      <c r="G964" s="4" t="str">
        <f>VLOOKUP(FACT_INCLUDES[[#This Row],[Order ID]], ORDERS[], 4)</f>
        <v>In-Store</v>
      </c>
      <c r="H964" s="4" t="str">
        <f>VLOOKUP(FACT_INCLUDES[[#This Row],[Order ID]], ORDERS[], 5)</f>
        <v>SBR9046@gmail.com</v>
      </c>
      <c r="I964" s="4">
        <f>VLOOKUP(FACT_INCLUDES[[#This Row],[Order ID]], ORDERS[], 6)</f>
        <v>3</v>
      </c>
      <c r="J964" s="54">
        <f>VLOOKUP(FACT_INCLUDES[[#This Row],[Order ID]], ORDERS[], 7)</f>
        <v>0</v>
      </c>
      <c r="K964" s="33">
        <v>0</v>
      </c>
      <c r="L964" s="4">
        <f>VLOOKUP(FACT_INCLUDES[[#This Row],[DW Version]], VERSIONS[], 2)</f>
        <v>98</v>
      </c>
      <c r="M964" s="4">
        <f>VLOOKUP(FACT_INCLUDES[[#This Row],[DW Version]], VERSIONS[], 3)</f>
        <v>8.5</v>
      </c>
      <c r="N964" s="4" t="str">
        <f>VLOOKUP(FACT_INCLUDES[[#This Row],[DW Version]], VERSIONS[], 4)</f>
        <v>dark blue</v>
      </c>
      <c r="O964" s="51">
        <f>VLOOKUP(FACT_INCLUDES[[#This Row],[DW Version]], VERSIONS[], 5)</f>
        <v>159.4315132717588</v>
      </c>
      <c r="P964" s="4" t="str">
        <f>VLOOKUP(FACT_INCLUDES[[#This Row],[DW Version]], VERSIONS[], 6)</f>
        <v>Zoom Rival Fly</v>
      </c>
      <c r="Q964" s="4" t="str">
        <f>VLOOKUP(FACT_INCLUDES[[#This Row],[DW Version]], VERSIONS[], 7)</f>
        <v>Shoe</v>
      </c>
      <c r="R964" s="51">
        <f>FACT_INCLUDES[[#This Row],[Version Price]]*FACT_INCLUDES[[#This Row],[Quantity]]</f>
        <v>478.29453981527638</v>
      </c>
      <c r="S964" s="51">
        <f>FACT_INCLUDES[[#This Row],[Amount]]*(1-FACT_INCLUDES[[#This Row],[Order Discount]])</f>
        <v>478.29453981527638</v>
      </c>
      <c r="T964" s="51">
        <f t="shared" si="15"/>
        <v>1917.7431743091624</v>
      </c>
      <c r="U964" s="57">
        <f>FACT_INCLUDES[[#This Row],[Income]]/FACT_INCLUDES[[#This Row],[Total Order Income]]</f>
        <v>0.24940489749758835</v>
      </c>
      <c r="V964" s="33">
        <f>IF(FACT_INCLUDES[[#This Row],[Order Gap]]&gt;10, 1, 0)/COUNTIFS(FACT_INCLUDES[Order ID], FACT_INCLUDES[[#This Row],[Order ID]])</f>
        <v>0</v>
      </c>
      <c r="W964" s="33">
        <f>IF(FACT_INCLUDES[[#This Row],[Order Type]]="Online", 1, 0)/COUNTIFS(FACT_INCLUDES[Order ID], FACT_INCLUDES[[#This Row],[Order ID]])</f>
        <v>0</v>
      </c>
      <c r="X964" s="52">
        <v>629.94712021933753</v>
      </c>
      <c r="Y964" s="52">
        <v>611.72537523295216</v>
      </c>
      <c r="Z964" s="64">
        <f>IF(FACT_INCLUDES[[#This Row],[Order Type]]="Online", 1, 0)*FACT_INCLUDES[[#This Row],[Income]]</f>
        <v>0</v>
      </c>
    </row>
    <row r="965" spans="1:26" x14ac:dyDescent="0.3">
      <c r="A965" s="4">
        <v>2033</v>
      </c>
      <c r="B965" s="4">
        <v>1038</v>
      </c>
      <c r="C965" s="4">
        <v>444</v>
      </c>
      <c r="D965" s="58">
        <v>4</v>
      </c>
      <c r="E965" s="28">
        <f>VLOOKUP(FACT_INCLUDES[[#This Row],[Order ID]], ORDERS[], 2)</f>
        <v>41296.850935214876</v>
      </c>
      <c r="F965" s="28">
        <f>VLOOKUP(FACT_INCLUDES[[#This Row],[Order ID]], ORDERS[], 3)</f>
        <v>41296.850935214876</v>
      </c>
      <c r="G965" s="4" t="str">
        <f>VLOOKUP(FACT_INCLUDES[[#This Row],[Order ID]], ORDERS[], 4)</f>
        <v>In-Store</v>
      </c>
      <c r="H965" s="4" t="str">
        <f>VLOOKUP(FACT_INCLUDES[[#This Row],[Order ID]], ORDERS[], 5)</f>
        <v>HQW6378@gmail.com</v>
      </c>
      <c r="I965" s="4">
        <f>VLOOKUP(FACT_INCLUDES[[#This Row],[Order ID]], ORDERS[], 6)</f>
        <v>30</v>
      </c>
      <c r="J965" s="54">
        <f>VLOOKUP(FACT_INCLUDES[[#This Row],[Order ID]], ORDERS[], 7)</f>
        <v>0</v>
      </c>
      <c r="K965" s="33">
        <v>0</v>
      </c>
      <c r="L965" s="4">
        <f>VLOOKUP(FACT_INCLUDES[[#This Row],[DW Version]], VERSIONS[], 2)</f>
        <v>46</v>
      </c>
      <c r="M965" s="4">
        <f>VLOOKUP(FACT_INCLUDES[[#This Row],[DW Version]], VERSIONS[], 3)</f>
        <v>5.5</v>
      </c>
      <c r="N965" s="4" t="str">
        <f>VLOOKUP(FACT_INCLUDES[[#This Row],[DW Version]], VERSIONS[], 4)</f>
        <v>red</v>
      </c>
      <c r="O965" s="51">
        <f>VLOOKUP(FACT_INCLUDES[[#This Row],[DW Version]], VERSIONS[], 5)</f>
        <v>134.83622461165487</v>
      </c>
      <c r="P965" s="4" t="str">
        <f>VLOOKUP(FACT_INCLUDES[[#This Row],[DW Version]], VERSIONS[], 6)</f>
        <v>Nike Basketball</v>
      </c>
      <c r="Q965" s="4" t="str">
        <f>VLOOKUP(FACT_INCLUDES[[#This Row],[DW Version]], VERSIONS[], 7)</f>
        <v>Sport Equipment</v>
      </c>
      <c r="R965" s="51">
        <f>FACT_INCLUDES[[#This Row],[Version Price]]*FACT_INCLUDES[[#This Row],[Quantity]]</f>
        <v>539.34489844661948</v>
      </c>
      <c r="S965" s="51">
        <f>FACT_INCLUDES[[#This Row],[Amount]]*(1-FACT_INCLUDES[[#This Row],[Order Discount]])</f>
        <v>539.34489844661948</v>
      </c>
      <c r="T965" s="51">
        <f t="shared" si="15"/>
        <v>539.34489844661948</v>
      </c>
      <c r="U965" s="57">
        <f>FACT_INCLUDES[[#This Row],[Income]]/FACT_INCLUDES[[#This Row],[Total Order Income]]</f>
        <v>1</v>
      </c>
      <c r="V965" s="33">
        <f>IF(FACT_INCLUDES[[#This Row],[Order Gap]]&gt;10, 1, 0)/COUNTIFS(FACT_INCLUDES[Order ID], FACT_INCLUDES[[#This Row],[Order ID]])</f>
        <v>0</v>
      </c>
      <c r="W965" s="33">
        <f>IF(FACT_INCLUDES[[#This Row],[Order Type]]="Online", 1, 0)/COUNTIFS(FACT_INCLUDES[Order ID], FACT_INCLUDES[[#This Row],[Order ID]])</f>
        <v>0</v>
      </c>
      <c r="X965" s="52">
        <v>629.94712021933753</v>
      </c>
      <c r="Y965" s="52">
        <v>611.72537523295216</v>
      </c>
      <c r="Z965" s="64">
        <f>IF(FACT_INCLUDES[[#This Row],[Order Type]]="Online", 1, 0)*FACT_INCLUDES[[#This Row],[Income]]</f>
        <v>0</v>
      </c>
    </row>
    <row r="966" spans="1:26" x14ac:dyDescent="0.3">
      <c r="A966" s="4">
        <v>2034</v>
      </c>
      <c r="B966" s="4">
        <v>1039</v>
      </c>
      <c r="C966" s="4">
        <v>331</v>
      </c>
      <c r="D966" s="58">
        <v>4</v>
      </c>
      <c r="E966" s="28">
        <f>VLOOKUP(FACT_INCLUDES[[#This Row],[Order ID]], ORDERS[], 2)</f>
        <v>41330.365132408639</v>
      </c>
      <c r="F966" s="28">
        <f>VLOOKUP(FACT_INCLUDES[[#This Row],[Order ID]], ORDERS[], 3)</f>
        <v>41330.365132408639</v>
      </c>
      <c r="G966" s="4" t="str">
        <f>VLOOKUP(FACT_INCLUDES[[#This Row],[Order ID]], ORDERS[], 4)</f>
        <v>In-Store</v>
      </c>
      <c r="H966" s="4" t="str">
        <f>VLOOKUP(FACT_INCLUDES[[#This Row],[Order ID]], ORDERS[], 5)</f>
        <v>DLD7556@gmail.com</v>
      </c>
      <c r="I966" s="4">
        <f>VLOOKUP(FACT_INCLUDES[[#This Row],[Order ID]], ORDERS[], 6)</f>
        <v>11</v>
      </c>
      <c r="J966" s="54">
        <f>VLOOKUP(FACT_INCLUDES[[#This Row],[Order ID]], ORDERS[], 7)</f>
        <v>0</v>
      </c>
      <c r="K966" s="33">
        <v>0</v>
      </c>
      <c r="L966" s="4">
        <f>VLOOKUP(FACT_INCLUDES[[#This Row],[DW Version]], VERSIONS[], 2)</f>
        <v>34</v>
      </c>
      <c r="M966" s="4">
        <f>VLOOKUP(FACT_INCLUDES[[#This Row],[DW Version]], VERSIONS[], 3)</f>
        <v>5</v>
      </c>
      <c r="N966" s="4" t="str">
        <f>VLOOKUP(FACT_INCLUDES[[#This Row],[DW Version]], VERSIONS[], 4)</f>
        <v>black</v>
      </c>
      <c r="O966" s="51">
        <f>VLOOKUP(FACT_INCLUDES[[#This Row],[DW Version]], VERSIONS[], 5)</f>
        <v>383.15016432562118</v>
      </c>
      <c r="P966" s="4" t="str">
        <f>VLOOKUP(FACT_INCLUDES[[#This Row],[DW Version]], VERSIONS[], 6)</f>
        <v>Zoom Vomero</v>
      </c>
      <c r="Q966" s="4" t="str">
        <f>VLOOKUP(FACT_INCLUDES[[#This Row],[DW Version]], VERSIONS[], 7)</f>
        <v>Shoe</v>
      </c>
      <c r="R966" s="51">
        <f>FACT_INCLUDES[[#This Row],[Version Price]]*FACT_INCLUDES[[#This Row],[Quantity]]</f>
        <v>1532.6006573024847</v>
      </c>
      <c r="S966" s="51">
        <f>FACT_INCLUDES[[#This Row],[Amount]]*(1-FACT_INCLUDES[[#This Row],[Order Discount]])</f>
        <v>1532.6006573024847</v>
      </c>
      <c r="T966" s="51">
        <f t="shared" si="15"/>
        <v>1532.6006573024847</v>
      </c>
      <c r="U966" s="57">
        <f>FACT_INCLUDES[[#This Row],[Income]]/FACT_INCLUDES[[#This Row],[Total Order Income]]</f>
        <v>1</v>
      </c>
      <c r="V966" s="33">
        <f>IF(FACT_INCLUDES[[#This Row],[Order Gap]]&gt;10, 1, 0)/COUNTIFS(FACT_INCLUDES[Order ID], FACT_INCLUDES[[#This Row],[Order ID]])</f>
        <v>0</v>
      </c>
      <c r="W966" s="33">
        <f>IF(FACT_INCLUDES[[#This Row],[Order Type]]="Online", 1, 0)/COUNTIFS(FACT_INCLUDES[Order ID], FACT_INCLUDES[[#This Row],[Order ID]])</f>
        <v>0</v>
      </c>
      <c r="X966" s="52">
        <v>629.94712021933753</v>
      </c>
      <c r="Y966" s="52">
        <v>611.72537523295216</v>
      </c>
      <c r="Z966" s="64">
        <f>IF(FACT_INCLUDES[[#This Row],[Order Type]]="Online", 1, 0)*FACT_INCLUDES[[#This Row],[Income]]</f>
        <v>0</v>
      </c>
    </row>
    <row r="967" spans="1:26" x14ac:dyDescent="0.3">
      <c r="A967" s="4">
        <v>2039</v>
      </c>
      <c r="B967" s="4">
        <v>1044</v>
      </c>
      <c r="C967" s="4">
        <v>710</v>
      </c>
      <c r="D967" s="58">
        <v>5</v>
      </c>
      <c r="E967" s="28">
        <f>VLOOKUP(FACT_INCLUDES[[#This Row],[Order ID]], ORDERS[], 2)</f>
        <v>41349.169913799044</v>
      </c>
      <c r="F967" s="28">
        <f>VLOOKUP(FACT_INCLUDES[[#This Row],[Order ID]], ORDERS[], 3)</f>
        <v>41349.169913799044</v>
      </c>
      <c r="G967" s="4" t="str">
        <f>VLOOKUP(FACT_INCLUDES[[#This Row],[Order ID]], ORDERS[], 4)</f>
        <v>In-Store</v>
      </c>
      <c r="H967" s="4" t="str">
        <f>VLOOKUP(FACT_INCLUDES[[#This Row],[Order ID]], ORDERS[], 5)</f>
        <v>XCF7150@gmail.com</v>
      </c>
      <c r="I967" s="4">
        <f>VLOOKUP(FACT_INCLUDES[[#This Row],[Order ID]], ORDERS[], 6)</f>
        <v>27</v>
      </c>
      <c r="J967" s="54">
        <f>VLOOKUP(FACT_INCLUDES[[#This Row],[Order ID]], ORDERS[], 7)</f>
        <v>0</v>
      </c>
      <c r="K967" s="33">
        <v>0</v>
      </c>
      <c r="L967" s="4">
        <f>VLOOKUP(FACT_INCLUDES[[#This Row],[DW Version]], VERSIONS[], 2)</f>
        <v>72</v>
      </c>
      <c r="M967" s="4">
        <f>VLOOKUP(FACT_INCLUDES[[#This Row],[DW Version]], VERSIONS[], 3)</f>
        <v>10.5</v>
      </c>
      <c r="N967" s="4" t="str">
        <f>VLOOKUP(FACT_INCLUDES[[#This Row],[DW Version]], VERSIONS[], 4)</f>
        <v>black</v>
      </c>
      <c r="O967" s="51">
        <f>VLOOKUP(FACT_INCLUDES[[#This Row],[DW Version]], VERSIONS[], 5)</f>
        <v>179.07451418822183</v>
      </c>
      <c r="P967" s="4" t="str">
        <f>VLOOKUP(FACT_INCLUDES[[#This Row],[DW Version]], VERSIONS[], 6)</f>
        <v>Zoom Structure 22</v>
      </c>
      <c r="Q967" s="4" t="str">
        <f>VLOOKUP(FACT_INCLUDES[[#This Row],[DW Version]], VERSIONS[], 7)</f>
        <v>Shoe</v>
      </c>
      <c r="R967" s="51">
        <f>FACT_INCLUDES[[#This Row],[Version Price]]*FACT_INCLUDES[[#This Row],[Quantity]]</f>
        <v>895.37257094110919</v>
      </c>
      <c r="S967" s="51">
        <f>FACT_INCLUDES[[#This Row],[Amount]]*(1-FACT_INCLUDES[[#This Row],[Order Discount]])</f>
        <v>895.37257094110919</v>
      </c>
      <c r="T967" s="51">
        <f t="shared" si="15"/>
        <v>895.37257094110919</v>
      </c>
      <c r="U967" s="57">
        <f>FACT_INCLUDES[[#This Row],[Income]]/FACT_INCLUDES[[#This Row],[Total Order Income]]</f>
        <v>1</v>
      </c>
      <c r="V967" s="33">
        <f>IF(FACT_INCLUDES[[#This Row],[Order Gap]]&gt;10, 1, 0)/COUNTIFS(FACT_INCLUDES[Order ID], FACT_INCLUDES[[#This Row],[Order ID]])</f>
        <v>0</v>
      </c>
      <c r="W967" s="33">
        <f>IF(FACT_INCLUDES[[#This Row],[Order Type]]="Online", 1, 0)/COUNTIFS(FACT_INCLUDES[Order ID], FACT_INCLUDES[[#This Row],[Order ID]])</f>
        <v>0</v>
      </c>
      <c r="X967" s="52">
        <v>629.94712021933753</v>
      </c>
      <c r="Y967" s="52">
        <v>611.72537523295216</v>
      </c>
      <c r="Z967" s="64">
        <f>IF(FACT_INCLUDES[[#This Row],[Order Type]]="Online", 1, 0)*FACT_INCLUDES[[#This Row],[Income]]</f>
        <v>0</v>
      </c>
    </row>
    <row r="968" spans="1:26" x14ac:dyDescent="0.3">
      <c r="A968" s="4">
        <v>2056</v>
      </c>
      <c r="B968" s="4">
        <v>1061</v>
      </c>
      <c r="C968" s="4">
        <v>150</v>
      </c>
      <c r="D968" s="58">
        <v>2</v>
      </c>
      <c r="E968" s="28">
        <f>VLOOKUP(FACT_INCLUDES[[#This Row],[Order ID]], ORDERS[], 2)</f>
        <v>41625.545395047178</v>
      </c>
      <c r="F968" s="28">
        <f>VLOOKUP(FACT_INCLUDES[[#This Row],[Order ID]], ORDERS[], 3)</f>
        <v>41625.545395047178</v>
      </c>
      <c r="G968" s="4" t="str">
        <f>VLOOKUP(FACT_INCLUDES[[#This Row],[Order ID]], ORDERS[], 4)</f>
        <v>In-Store</v>
      </c>
      <c r="H968" s="4" t="str">
        <f>VLOOKUP(FACT_INCLUDES[[#This Row],[Order ID]], ORDERS[], 5)</f>
        <v>AOB6671@gmail.com</v>
      </c>
      <c r="I968" s="4">
        <f>VLOOKUP(FACT_INCLUDES[[#This Row],[Order ID]], ORDERS[], 6)</f>
        <v>49</v>
      </c>
      <c r="J968" s="54">
        <f>VLOOKUP(FACT_INCLUDES[[#This Row],[Order ID]], ORDERS[], 7)</f>
        <v>0</v>
      </c>
      <c r="K968" s="33">
        <v>0</v>
      </c>
      <c r="L968" s="4">
        <f>VLOOKUP(FACT_INCLUDES[[#This Row],[DW Version]], VERSIONS[], 2)</f>
        <v>15</v>
      </c>
      <c r="M968" s="4">
        <f>VLOOKUP(FACT_INCLUDES[[#This Row],[DW Version]], VERSIONS[], 3)</f>
        <v>5</v>
      </c>
      <c r="N968" s="4" t="str">
        <f>VLOOKUP(FACT_INCLUDES[[#This Row],[DW Version]], VERSIONS[], 4)</f>
        <v>white</v>
      </c>
      <c r="O968" s="51">
        <f>VLOOKUP(FACT_INCLUDES[[#This Row],[DW Version]], VERSIONS[], 5)</f>
        <v>381.4918814237447</v>
      </c>
      <c r="P968" s="4" t="str">
        <f>VLOOKUP(FACT_INCLUDES[[#This Row],[DW Version]], VERSIONS[], 6)</f>
        <v>Sportswear Club Fleece</v>
      </c>
      <c r="Q968" s="4" t="str">
        <f>VLOOKUP(FACT_INCLUDES[[#This Row],[DW Version]], VERSIONS[], 7)</f>
        <v>Apparel</v>
      </c>
      <c r="R968" s="51">
        <f>FACT_INCLUDES[[#This Row],[Version Price]]*FACT_INCLUDES[[#This Row],[Quantity]]</f>
        <v>762.9837628474894</v>
      </c>
      <c r="S968" s="51">
        <f>FACT_INCLUDES[[#This Row],[Amount]]*(1-FACT_INCLUDES[[#This Row],[Order Discount]])</f>
        <v>762.9837628474894</v>
      </c>
      <c r="T968" s="51">
        <f t="shared" si="15"/>
        <v>762.9837628474894</v>
      </c>
      <c r="U968" s="57">
        <f>FACT_INCLUDES[[#This Row],[Income]]/FACT_INCLUDES[[#This Row],[Total Order Income]]</f>
        <v>1</v>
      </c>
      <c r="V968" s="33">
        <f>IF(FACT_INCLUDES[[#This Row],[Order Gap]]&gt;10, 1, 0)/COUNTIFS(FACT_INCLUDES[Order ID], FACT_INCLUDES[[#This Row],[Order ID]])</f>
        <v>0</v>
      </c>
      <c r="W968" s="33">
        <f>IF(FACT_INCLUDES[[#This Row],[Order Type]]="Online", 1, 0)/COUNTIFS(FACT_INCLUDES[Order ID], FACT_INCLUDES[[#This Row],[Order ID]])</f>
        <v>0</v>
      </c>
      <c r="X968" s="52">
        <v>629.94712021933753</v>
      </c>
      <c r="Y968" s="52">
        <v>611.72537523295216</v>
      </c>
      <c r="Z968" s="64">
        <f>IF(FACT_INCLUDES[[#This Row],[Order Type]]="Online", 1, 0)*FACT_INCLUDES[[#This Row],[Income]]</f>
        <v>0</v>
      </c>
    </row>
    <row r="969" spans="1:26" x14ac:dyDescent="0.3">
      <c r="A969" s="4">
        <v>2063</v>
      </c>
      <c r="B969" s="4">
        <v>1068</v>
      </c>
      <c r="C969" s="4">
        <v>668</v>
      </c>
      <c r="D969" s="58">
        <v>4</v>
      </c>
      <c r="E969" s="28">
        <f>VLOOKUP(FACT_INCLUDES[[#This Row],[Order ID]], ORDERS[], 2)</f>
        <v>41332.852096579016</v>
      </c>
      <c r="F969" s="28">
        <f>VLOOKUP(FACT_INCLUDES[[#This Row],[Order ID]], ORDERS[], 3)</f>
        <v>41332.852096579016</v>
      </c>
      <c r="G969" s="4" t="str">
        <f>VLOOKUP(FACT_INCLUDES[[#This Row],[Order ID]], ORDERS[], 4)</f>
        <v>In-Store</v>
      </c>
      <c r="H969" s="4" t="str">
        <f>VLOOKUP(FACT_INCLUDES[[#This Row],[Order ID]], ORDERS[], 5)</f>
        <v>CHW7102@gmail.com</v>
      </c>
      <c r="I969" s="4">
        <f>VLOOKUP(FACT_INCLUDES[[#This Row],[Order ID]], ORDERS[], 6)</f>
        <v>29</v>
      </c>
      <c r="J969" s="54">
        <f>VLOOKUP(FACT_INCLUDES[[#This Row],[Order ID]], ORDERS[], 7)</f>
        <v>0</v>
      </c>
      <c r="K969" s="33">
        <v>0</v>
      </c>
      <c r="L969" s="4">
        <f>VLOOKUP(FACT_INCLUDES[[#This Row],[DW Version]], VERSIONS[], 2)</f>
        <v>67</v>
      </c>
      <c r="M969" s="4">
        <f>VLOOKUP(FACT_INCLUDES[[#This Row],[DW Version]], VERSIONS[], 3)</f>
        <v>12.5</v>
      </c>
      <c r="N969" s="4" t="str">
        <f>VLOOKUP(FACT_INCLUDES[[#This Row],[DW Version]], VERSIONS[], 4)</f>
        <v>blue</v>
      </c>
      <c r="O969" s="51">
        <f>VLOOKUP(FACT_INCLUDES[[#This Row],[DW Version]], VERSIONS[], 5)</f>
        <v>58.154613631119112</v>
      </c>
      <c r="P969" s="4" t="str">
        <f>VLOOKUP(FACT_INCLUDES[[#This Row],[DW Version]], VERSIONS[], 6)</f>
        <v>Phantom VSN Elite</v>
      </c>
      <c r="Q969" s="4" t="str">
        <f>VLOOKUP(FACT_INCLUDES[[#This Row],[DW Version]], VERSIONS[], 7)</f>
        <v>Shoe</v>
      </c>
      <c r="R969" s="51">
        <f>FACT_INCLUDES[[#This Row],[Version Price]]*FACT_INCLUDES[[#This Row],[Quantity]]</f>
        <v>232.61845452447645</v>
      </c>
      <c r="S969" s="51">
        <f>FACT_INCLUDES[[#This Row],[Amount]]*(1-FACT_INCLUDES[[#This Row],[Order Discount]])</f>
        <v>232.61845452447645</v>
      </c>
      <c r="T969" s="51">
        <f t="shared" si="15"/>
        <v>232.61845452447645</v>
      </c>
      <c r="U969" s="57">
        <f>FACT_INCLUDES[[#This Row],[Income]]/FACT_INCLUDES[[#This Row],[Total Order Income]]</f>
        <v>1</v>
      </c>
      <c r="V969" s="33">
        <f>IF(FACT_INCLUDES[[#This Row],[Order Gap]]&gt;10, 1, 0)/COUNTIFS(FACT_INCLUDES[Order ID], FACT_INCLUDES[[#This Row],[Order ID]])</f>
        <v>0</v>
      </c>
      <c r="W969" s="33">
        <f>IF(FACT_INCLUDES[[#This Row],[Order Type]]="Online", 1, 0)/COUNTIFS(FACT_INCLUDES[Order ID], FACT_INCLUDES[[#This Row],[Order ID]])</f>
        <v>0</v>
      </c>
      <c r="X969" s="52">
        <v>629.94712021933753</v>
      </c>
      <c r="Y969" s="52">
        <v>611.72537523295216</v>
      </c>
      <c r="Z969" s="64">
        <f>IF(FACT_INCLUDES[[#This Row],[Order Type]]="Online", 1, 0)*FACT_INCLUDES[[#This Row],[Income]]</f>
        <v>0</v>
      </c>
    </row>
    <row r="970" spans="1:26" x14ac:dyDescent="0.3">
      <c r="A970" s="4">
        <v>2071</v>
      </c>
      <c r="B970" s="4">
        <v>1076</v>
      </c>
      <c r="C970" s="4">
        <v>563</v>
      </c>
      <c r="D970" s="58">
        <v>3</v>
      </c>
      <c r="E970" s="28">
        <f>VLOOKUP(FACT_INCLUDES[[#This Row],[Order ID]], ORDERS[], 2)</f>
        <v>41499.861655041139</v>
      </c>
      <c r="F970" s="28">
        <f>VLOOKUP(FACT_INCLUDES[[#This Row],[Order ID]], ORDERS[], 3)</f>
        <v>41499.861655041139</v>
      </c>
      <c r="G970" s="4" t="str">
        <f>VLOOKUP(FACT_INCLUDES[[#This Row],[Order ID]], ORDERS[], 4)</f>
        <v>In-Store</v>
      </c>
      <c r="H970" s="4" t="str">
        <f>VLOOKUP(FACT_INCLUDES[[#This Row],[Order ID]], ORDERS[], 5)</f>
        <v>MUG4677@gmail.com</v>
      </c>
      <c r="I970" s="4">
        <f>VLOOKUP(FACT_INCLUDES[[#This Row],[Order ID]], ORDERS[], 6)</f>
        <v>12</v>
      </c>
      <c r="J970" s="54">
        <f>VLOOKUP(FACT_INCLUDES[[#This Row],[Order ID]], ORDERS[], 7)</f>
        <v>0</v>
      </c>
      <c r="K970" s="33">
        <v>0</v>
      </c>
      <c r="L970" s="4">
        <f>VLOOKUP(FACT_INCLUDES[[#This Row],[DW Version]], VERSIONS[], 2)</f>
        <v>58</v>
      </c>
      <c r="M970" s="4">
        <f>VLOOKUP(FACT_INCLUDES[[#This Row],[DW Version]], VERSIONS[], 3)</f>
        <v>10</v>
      </c>
      <c r="N970" s="4" t="str">
        <f>VLOOKUP(FACT_INCLUDES[[#This Row],[DW Version]], VERSIONS[], 4)</f>
        <v>white</v>
      </c>
      <c r="O970" s="51">
        <f>VLOOKUP(FACT_INCLUDES[[#This Row],[DW Version]], VERSIONS[], 5)</f>
        <v>382.84081365787659</v>
      </c>
      <c r="P970" s="4" t="str">
        <f>VLOOKUP(FACT_INCLUDES[[#This Row],[DW Version]], VERSIONS[], 6)</f>
        <v>Mercurial Superfly</v>
      </c>
      <c r="Q970" s="4" t="str">
        <f>VLOOKUP(FACT_INCLUDES[[#This Row],[DW Version]], VERSIONS[], 7)</f>
        <v>Shoe</v>
      </c>
      <c r="R970" s="51">
        <f>FACT_INCLUDES[[#This Row],[Version Price]]*FACT_INCLUDES[[#This Row],[Quantity]]</f>
        <v>1148.5224409736297</v>
      </c>
      <c r="S970" s="51">
        <f>FACT_INCLUDES[[#This Row],[Amount]]*(1-FACT_INCLUDES[[#This Row],[Order Discount]])</f>
        <v>1148.5224409736297</v>
      </c>
      <c r="T970" s="51">
        <f t="shared" si="15"/>
        <v>1148.5224409736297</v>
      </c>
      <c r="U970" s="57">
        <f>FACT_INCLUDES[[#This Row],[Income]]/FACT_INCLUDES[[#This Row],[Total Order Income]]</f>
        <v>1</v>
      </c>
      <c r="V970" s="33">
        <f>IF(FACT_INCLUDES[[#This Row],[Order Gap]]&gt;10, 1, 0)/COUNTIFS(FACT_INCLUDES[Order ID], FACT_INCLUDES[[#This Row],[Order ID]])</f>
        <v>0</v>
      </c>
      <c r="W970" s="33">
        <f>IF(FACT_INCLUDES[[#This Row],[Order Type]]="Online", 1, 0)/COUNTIFS(FACT_INCLUDES[Order ID], FACT_INCLUDES[[#This Row],[Order ID]])</f>
        <v>0</v>
      </c>
      <c r="X970" s="52">
        <v>629.94712021933753</v>
      </c>
      <c r="Y970" s="52">
        <v>611.72537523295216</v>
      </c>
      <c r="Z970" s="64">
        <f>IF(FACT_INCLUDES[[#This Row],[Order Type]]="Online", 1, 0)*FACT_INCLUDES[[#This Row],[Income]]</f>
        <v>0</v>
      </c>
    </row>
    <row r="971" spans="1:26" x14ac:dyDescent="0.3">
      <c r="A971" s="4">
        <v>2094</v>
      </c>
      <c r="B971" s="4">
        <v>1099</v>
      </c>
      <c r="C971" s="4">
        <v>733</v>
      </c>
      <c r="D971" s="58">
        <v>2</v>
      </c>
      <c r="E971" s="28">
        <f>VLOOKUP(FACT_INCLUDES[[#This Row],[Order ID]], ORDERS[], 2)</f>
        <v>41318.772222918975</v>
      </c>
      <c r="F971" s="28">
        <f>VLOOKUP(FACT_INCLUDES[[#This Row],[Order ID]], ORDERS[], 3)</f>
        <v>41328.772222918975</v>
      </c>
      <c r="G971" s="4" t="str">
        <f>VLOOKUP(FACT_INCLUDES[[#This Row],[Order ID]], ORDERS[], 4)</f>
        <v>Online</v>
      </c>
      <c r="H971" s="4" t="str">
        <f>VLOOKUP(FACT_INCLUDES[[#This Row],[Order ID]], ORDERS[], 5)</f>
        <v>IEI6018@gmail.com</v>
      </c>
      <c r="I971" s="4">
        <f>VLOOKUP(FACT_INCLUDES[[#This Row],[Order ID]], ORDERS[], 6)</f>
        <v>0</v>
      </c>
      <c r="J971" s="54">
        <f>VLOOKUP(FACT_INCLUDES[[#This Row],[Order ID]], ORDERS[], 7)</f>
        <v>0</v>
      </c>
      <c r="K971" s="33">
        <v>10</v>
      </c>
      <c r="L971" s="4">
        <f>VLOOKUP(FACT_INCLUDES[[#This Row],[DW Version]], VERSIONS[], 2)</f>
        <v>75</v>
      </c>
      <c r="M971" s="4">
        <f>VLOOKUP(FACT_INCLUDES[[#This Row],[DW Version]], VERSIONS[], 3)</f>
        <v>8</v>
      </c>
      <c r="N971" s="4" t="str">
        <f>VLOOKUP(FACT_INCLUDES[[#This Row],[DW Version]], VERSIONS[], 4)</f>
        <v>green</v>
      </c>
      <c r="O971" s="51">
        <f>VLOOKUP(FACT_INCLUDES[[#This Row],[DW Version]], VERSIONS[], 5)</f>
        <v>30.90703497074098</v>
      </c>
      <c r="P971" s="4" t="str">
        <f>VLOOKUP(FACT_INCLUDES[[#This Row],[DW Version]], VERSIONS[], 6)</f>
        <v>React Presto</v>
      </c>
      <c r="Q971" s="4" t="str">
        <f>VLOOKUP(FACT_INCLUDES[[#This Row],[DW Version]], VERSIONS[], 7)</f>
        <v>Shoe</v>
      </c>
      <c r="R971" s="51">
        <f>FACT_INCLUDES[[#This Row],[Version Price]]*FACT_INCLUDES[[#This Row],[Quantity]]</f>
        <v>61.814069941481961</v>
      </c>
      <c r="S971" s="51">
        <f>FACT_INCLUDES[[#This Row],[Amount]]*(1-FACT_INCLUDES[[#This Row],[Order Discount]])</f>
        <v>61.814069941481961</v>
      </c>
      <c r="T971" s="51">
        <f t="shared" si="15"/>
        <v>61.814069941481961</v>
      </c>
      <c r="U971" s="57">
        <f>FACT_INCLUDES[[#This Row],[Income]]/FACT_INCLUDES[[#This Row],[Total Order Income]]</f>
        <v>1</v>
      </c>
      <c r="V971" s="33">
        <f>IF(FACT_INCLUDES[[#This Row],[Order Gap]]&gt;10, 1, 0)/COUNTIFS(FACT_INCLUDES[Order ID], FACT_INCLUDES[[#This Row],[Order ID]])</f>
        <v>0</v>
      </c>
      <c r="W971" s="33">
        <f>IF(FACT_INCLUDES[[#This Row],[Order Type]]="Online", 1, 0)/COUNTIFS(FACT_INCLUDES[Order ID], FACT_INCLUDES[[#This Row],[Order ID]])</f>
        <v>1</v>
      </c>
      <c r="X971" s="52">
        <v>629.94712021933753</v>
      </c>
      <c r="Y971" s="52">
        <v>611.72537523295216</v>
      </c>
      <c r="Z971" s="64">
        <f>IF(FACT_INCLUDES[[#This Row],[Order Type]]="Online", 1, 0)*FACT_INCLUDES[[#This Row],[Income]]</f>
        <v>61.814069941481961</v>
      </c>
    </row>
    <row r="972" spans="1:26" x14ac:dyDescent="0.3">
      <c r="A972" s="4">
        <v>2095</v>
      </c>
      <c r="B972" s="4">
        <v>1100</v>
      </c>
      <c r="C972" s="4">
        <v>613</v>
      </c>
      <c r="D972" s="58">
        <v>4</v>
      </c>
      <c r="E972" s="28">
        <f>VLOOKUP(FACT_INCLUDES[[#This Row],[Order ID]], ORDERS[], 2)</f>
        <v>41484.093249980389</v>
      </c>
      <c r="F972" s="28">
        <f>VLOOKUP(FACT_INCLUDES[[#This Row],[Order ID]], ORDERS[], 3)</f>
        <v>41484.093249980389</v>
      </c>
      <c r="G972" s="4" t="str">
        <f>VLOOKUP(FACT_INCLUDES[[#This Row],[Order ID]], ORDERS[], 4)</f>
        <v>In-Store</v>
      </c>
      <c r="H972" s="4" t="str">
        <f>VLOOKUP(FACT_INCLUDES[[#This Row],[Order ID]], ORDERS[], 5)</f>
        <v>NKN2056@gmail.com</v>
      </c>
      <c r="I972" s="4">
        <f>VLOOKUP(FACT_INCLUDES[[#This Row],[Order ID]], ORDERS[], 6)</f>
        <v>40</v>
      </c>
      <c r="J972" s="54">
        <f>VLOOKUP(FACT_INCLUDES[[#This Row],[Order ID]], ORDERS[], 7)</f>
        <v>0</v>
      </c>
      <c r="K972" s="33">
        <v>0</v>
      </c>
      <c r="L972" s="4">
        <f>VLOOKUP(FACT_INCLUDES[[#This Row],[DW Version]], VERSIONS[], 2)</f>
        <v>62</v>
      </c>
      <c r="M972" s="4">
        <f>VLOOKUP(FACT_INCLUDES[[#This Row],[DW Version]], VERSIONS[], 3)</f>
        <v>10.5</v>
      </c>
      <c r="N972" s="4" t="str">
        <f>VLOOKUP(FACT_INCLUDES[[#This Row],[DW Version]], VERSIONS[], 4)</f>
        <v>black</v>
      </c>
      <c r="O972" s="51">
        <f>VLOOKUP(FACT_INCLUDES[[#This Row],[DW Version]], VERSIONS[], 5)</f>
        <v>237.284163191147</v>
      </c>
      <c r="P972" s="4" t="str">
        <f>VLOOKUP(FACT_INCLUDES[[#This Row],[DW Version]], VERSIONS[], 6)</f>
        <v>Tiempo Legend</v>
      </c>
      <c r="Q972" s="4" t="str">
        <f>VLOOKUP(FACT_INCLUDES[[#This Row],[DW Version]], VERSIONS[], 7)</f>
        <v>Shoe</v>
      </c>
      <c r="R972" s="51">
        <f>FACT_INCLUDES[[#This Row],[Version Price]]*FACT_INCLUDES[[#This Row],[Quantity]]</f>
        <v>949.13665276458801</v>
      </c>
      <c r="S972" s="51">
        <f>FACT_INCLUDES[[#This Row],[Amount]]*(1-FACT_INCLUDES[[#This Row],[Order Discount]])</f>
        <v>949.13665276458801</v>
      </c>
      <c r="T972" s="51">
        <f t="shared" si="15"/>
        <v>949.13665276458801</v>
      </c>
      <c r="U972" s="57">
        <f>FACT_INCLUDES[[#This Row],[Income]]/FACT_INCLUDES[[#This Row],[Total Order Income]]</f>
        <v>1</v>
      </c>
      <c r="V972" s="33">
        <f>IF(FACT_INCLUDES[[#This Row],[Order Gap]]&gt;10, 1, 0)/COUNTIFS(FACT_INCLUDES[Order ID], FACT_INCLUDES[[#This Row],[Order ID]])</f>
        <v>0</v>
      </c>
      <c r="W972" s="33">
        <f>IF(FACT_INCLUDES[[#This Row],[Order Type]]="Online", 1, 0)/COUNTIFS(FACT_INCLUDES[Order ID], FACT_INCLUDES[[#This Row],[Order ID]])</f>
        <v>0</v>
      </c>
      <c r="X972" s="52">
        <v>629.94712021933753</v>
      </c>
      <c r="Y972" s="52">
        <v>611.72537523295216</v>
      </c>
      <c r="Z972" s="64">
        <f>IF(FACT_INCLUDES[[#This Row],[Order Type]]="Online", 1, 0)*FACT_INCLUDES[[#This Row],[Income]]</f>
        <v>0</v>
      </c>
    </row>
    <row r="973" spans="1:26" x14ac:dyDescent="0.3">
      <c r="A973" s="4">
        <v>2112</v>
      </c>
      <c r="B973" s="4">
        <v>1117</v>
      </c>
      <c r="C973" s="4">
        <v>198</v>
      </c>
      <c r="D973" s="58">
        <v>4</v>
      </c>
      <c r="E973" s="28">
        <f>VLOOKUP(FACT_INCLUDES[[#This Row],[Order ID]], ORDERS[], 2)</f>
        <v>41411.551643649895</v>
      </c>
      <c r="F973" s="28">
        <f>VLOOKUP(FACT_INCLUDES[[#This Row],[Order ID]], ORDERS[], 3)</f>
        <v>41411.551643649895</v>
      </c>
      <c r="G973" s="4" t="str">
        <f>VLOOKUP(FACT_INCLUDES[[#This Row],[Order ID]], ORDERS[], 4)</f>
        <v>In-Store</v>
      </c>
      <c r="H973" s="4" t="str">
        <f>VLOOKUP(FACT_INCLUDES[[#This Row],[Order ID]], ORDERS[], 5)</f>
        <v>BBV6185@gmail.com</v>
      </c>
      <c r="I973" s="4">
        <f>VLOOKUP(FACT_INCLUDES[[#This Row],[Order ID]], ORDERS[], 6)</f>
        <v>4</v>
      </c>
      <c r="J973" s="54">
        <f>VLOOKUP(FACT_INCLUDES[[#This Row],[Order ID]], ORDERS[], 7)</f>
        <v>0</v>
      </c>
      <c r="K973" s="33">
        <v>0</v>
      </c>
      <c r="L973" s="4">
        <f>VLOOKUP(FACT_INCLUDES[[#This Row],[DW Version]], VERSIONS[], 2)</f>
        <v>20</v>
      </c>
      <c r="M973" s="4">
        <f>VLOOKUP(FACT_INCLUDES[[#This Row],[DW Version]], VERSIONS[], 3)</f>
        <v>6.5</v>
      </c>
      <c r="N973" s="4" t="str">
        <f>VLOOKUP(FACT_INCLUDES[[#This Row],[DW Version]], VERSIONS[], 4)</f>
        <v>white</v>
      </c>
      <c r="O973" s="51">
        <f>VLOOKUP(FACT_INCLUDES[[#This Row],[DW Version]], VERSIONS[], 5)</f>
        <v>277.13045138788982</v>
      </c>
      <c r="P973" s="4" t="str">
        <f>VLOOKUP(FACT_INCLUDES[[#This Row],[DW Version]], VERSIONS[], 6)</f>
        <v>Joyride</v>
      </c>
      <c r="Q973" s="4" t="str">
        <f>VLOOKUP(FACT_INCLUDES[[#This Row],[DW Version]], VERSIONS[], 7)</f>
        <v>Shoe</v>
      </c>
      <c r="R973" s="51">
        <f>FACT_INCLUDES[[#This Row],[Version Price]]*FACT_INCLUDES[[#This Row],[Quantity]]</f>
        <v>1108.5218055515593</v>
      </c>
      <c r="S973" s="51">
        <f>FACT_INCLUDES[[#This Row],[Amount]]*(1-FACT_INCLUDES[[#This Row],[Order Discount]])</f>
        <v>1108.5218055515593</v>
      </c>
      <c r="T973" s="51">
        <f t="shared" si="15"/>
        <v>1108.5218055515593</v>
      </c>
      <c r="U973" s="57">
        <f>FACT_INCLUDES[[#This Row],[Income]]/FACT_INCLUDES[[#This Row],[Total Order Income]]</f>
        <v>1</v>
      </c>
      <c r="V973" s="33">
        <f>IF(FACT_INCLUDES[[#This Row],[Order Gap]]&gt;10, 1, 0)/COUNTIFS(FACT_INCLUDES[Order ID], FACT_INCLUDES[[#This Row],[Order ID]])</f>
        <v>0</v>
      </c>
      <c r="W973" s="33">
        <f>IF(FACT_INCLUDES[[#This Row],[Order Type]]="Online", 1, 0)/COUNTIFS(FACT_INCLUDES[Order ID], FACT_INCLUDES[[#This Row],[Order ID]])</f>
        <v>0</v>
      </c>
      <c r="X973" s="52">
        <v>629.94712021933753</v>
      </c>
      <c r="Y973" s="52">
        <v>611.72537523295216</v>
      </c>
      <c r="Z973" s="64">
        <f>IF(FACT_INCLUDES[[#This Row],[Order Type]]="Online", 1, 0)*FACT_INCLUDES[[#This Row],[Income]]</f>
        <v>0</v>
      </c>
    </row>
    <row r="974" spans="1:26" x14ac:dyDescent="0.3">
      <c r="A974" s="4">
        <v>2122</v>
      </c>
      <c r="B974" s="4">
        <v>1127</v>
      </c>
      <c r="C974" s="4">
        <v>362</v>
      </c>
      <c r="D974" s="58">
        <v>3</v>
      </c>
      <c r="E974" s="28">
        <f>VLOOKUP(FACT_INCLUDES[[#This Row],[Order ID]], ORDERS[], 2)</f>
        <v>41414.790988116823</v>
      </c>
      <c r="F974" s="28">
        <f>VLOOKUP(FACT_INCLUDES[[#This Row],[Order ID]], ORDERS[], 3)</f>
        <v>41431.790988116823</v>
      </c>
      <c r="G974" s="4" t="str">
        <f>VLOOKUP(FACT_INCLUDES[[#This Row],[Order ID]], ORDERS[], 4)</f>
        <v>Online</v>
      </c>
      <c r="H974" s="4" t="str">
        <f>VLOOKUP(FACT_INCLUDES[[#This Row],[Order ID]], ORDERS[], 5)</f>
        <v>ZXJ9141@gmail.com</v>
      </c>
      <c r="I974" s="4">
        <f>VLOOKUP(FACT_INCLUDES[[#This Row],[Order ID]], ORDERS[], 6)</f>
        <v>0</v>
      </c>
      <c r="J974" s="54">
        <f>VLOOKUP(FACT_INCLUDES[[#This Row],[Order ID]], ORDERS[], 7)</f>
        <v>0</v>
      </c>
      <c r="K974" s="33">
        <v>17</v>
      </c>
      <c r="L974" s="4">
        <f>VLOOKUP(FACT_INCLUDES[[#This Row],[DW Version]], VERSIONS[], 2)</f>
        <v>36</v>
      </c>
      <c r="M974" s="4">
        <f>VLOOKUP(FACT_INCLUDES[[#This Row],[DW Version]], VERSIONS[], 3)</f>
        <v>9.5</v>
      </c>
      <c r="N974" s="4" t="str">
        <f>VLOOKUP(FACT_INCLUDES[[#This Row],[DW Version]], VERSIONS[], 4)</f>
        <v>green</v>
      </c>
      <c r="O974" s="51">
        <f>VLOOKUP(FACT_INCLUDES[[#This Row],[DW Version]], VERSIONS[], 5)</f>
        <v>129.92243407925321</v>
      </c>
      <c r="P974" s="4" t="str">
        <f>VLOOKUP(FACT_INCLUDES[[#This Row],[DW Version]], VERSIONS[], 6)</f>
        <v>Air Max 270</v>
      </c>
      <c r="Q974" s="4" t="str">
        <f>VLOOKUP(FACT_INCLUDES[[#This Row],[DW Version]], VERSIONS[], 7)</f>
        <v>Shoe</v>
      </c>
      <c r="R974" s="51">
        <f>FACT_INCLUDES[[#This Row],[Version Price]]*FACT_INCLUDES[[#This Row],[Quantity]]</f>
        <v>389.76730223775962</v>
      </c>
      <c r="S974" s="51">
        <f>FACT_INCLUDES[[#This Row],[Amount]]*(1-FACT_INCLUDES[[#This Row],[Order Discount]])</f>
        <v>389.76730223775962</v>
      </c>
      <c r="T974" s="51">
        <f t="shared" si="15"/>
        <v>389.76730223775962</v>
      </c>
      <c r="U974" s="57">
        <f>FACT_INCLUDES[[#This Row],[Income]]/FACT_INCLUDES[[#This Row],[Total Order Income]]</f>
        <v>1</v>
      </c>
      <c r="V974" s="33">
        <f>IF(FACT_INCLUDES[[#This Row],[Order Gap]]&gt;10, 1, 0)/COUNTIFS(FACT_INCLUDES[Order ID], FACT_INCLUDES[[#This Row],[Order ID]])</f>
        <v>1</v>
      </c>
      <c r="W974" s="33">
        <f>IF(FACT_INCLUDES[[#This Row],[Order Type]]="Online", 1, 0)/COUNTIFS(FACT_INCLUDES[Order ID], FACT_INCLUDES[[#This Row],[Order ID]])</f>
        <v>1</v>
      </c>
      <c r="X974" s="52">
        <v>629.94712021933753</v>
      </c>
      <c r="Y974" s="52">
        <v>611.72537523295216</v>
      </c>
      <c r="Z974" s="64">
        <f>IF(FACT_INCLUDES[[#This Row],[Order Type]]="Online", 1, 0)*FACT_INCLUDES[[#This Row],[Income]]</f>
        <v>389.76730223775962</v>
      </c>
    </row>
    <row r="975" spans="1:26" x14ac:dyDescent="0.3">
      <c r="A975" s="4">
        <v>2164</v>
      </c>
      <c r="B975" s="4">
        <v>1169</v>
      </c>
      <c r="C975" s="4">
        <v>547</v>
      </c>
      <c r="D975" s="58">
        <v>5</v>
      </c>
      <c r="E975" s="28">
        <f>VLOOKUP(FACT_INCLUDES[[#This Row],[Order ID]], ORDERS[], 2)</f>
        <v>41276.59182542398</v>
      </c>
      <c r="F975" s="28">
        <f>VLOOKUP(FACT_INCLUDES[[#This Row],[Order ID]], ORDERS[], 3)</f>
        <v>41276.59182542398</v>
      </c>
      <c r="G975" s="4" t="str">
        <f>VLOOKUP(FACT_INCLUDES[[#This Row],[Order ID]], ORDERS[], 4)</f>
        <v>In-Store</v>
      </c>
      <c r="H975" s="4" t="str">
        <f>VLOOKUP(FACT_INCLUDES[[#This Row],[Order ID]], ORDERS[], 5)</f>
        <v>OTJ6203@gmail.com</v>
      </c>
      <c r="I975" s="4">
        <f>VLOOKUP(FACT_INCLUDES[[#This Row],[Order ID]], ORDERS[], 6)</f>
        <v>1</v>
      </c>
      <c r="J975" s="54">
        <f>VLOOKUP(FACT_INCLUDES[[#This Row],[Order ID]], ORDERS[], 7)</f>
        <v>0</v>
      </c>
      <c r="K975" s="33">
        <v>0</v>
      </c>
      <c r="L975" s="4">
        <f>VLOOKUP(FACT_INCLUDES[[#This Row],[DW Version]], VERSIONS[], 2)</f>
        <v>57</v>
      </c>
      <c r="M975" s="4">
        <f>VLOOKUP(FACT_INCLUDES[[#This Row],[DW Version]], VERSIONS[], 3)</f>
        <v>6.5</v>
      </c>
      <c r="N975" s="4" t="str">
        <f>VLOOKUP(FACT_INCLUDES[[#This Row],[DW Version]], VERSIONS[], 4)</f>
        <v>silver</v>
      </c>
      <c r="O975" s="51">
        <f>VLOOKUP(FACT_INCLUDES[[#This Row],[DW Version]], VERSIONS[], 5)</f>
        <v>178.56992996570537</v>
      </c>
      <c r="P975" s="4" t="str">
        <f>VLOOKUP(FACT_INCLUDES[[#This Row],[DW Version]], VERSIONS[], 6)</f>
        <v>Phantom Vision</v>
      </c>
      <c r="Q975" s="4" t="str">
        <f>VLOOKUP(FACT_INCLUDES[[#This Row],[DW Version]], VERSIONS[], 7)</f>
        <v>Shoe</v>
      </c>
      <c r="R975" s="51">
        <f>FACT_INCLUDES[[#This Row],[Version Price]]*FACT_INCLUDES[[#This Row],[Quantity]]</f>
        <v>892.84964982852682</v>
      </c>
      <c r="S975" s="51">
        <f>FACT_INCLUDES[[#This Row],[Amount]]*(1-FACT_INCLUDES[[#This Row],[Order Discount]])</f>
        <v>892.84964982852682</v>
      </c>
      <c r="T975" s="51">
        <f t="shared" si="15"/>
        <v>892.84964982852682</v>
      </c>
      <c r="U975" s="57">
        <f>FACT_INCLUDES[[#This Row],[Income]]/FACT_INCLUDES[[#This Row],[Total Order Income]]</f>
        <v>1</v>
      </c>
      <c r="V975" s="33">
        <f>IF(FACT_INCLUDES[[#This Row],[Order Gap]]&gt;10, 1, 0)/COUNTIFS(FACT_INCLUDES[Order ID], FACT_INCLUDES[[#This Row],[Order ID]])</f>
        <v>0</v>
      </c>
      <c r="W975" s="33">
        <f>IF(FACT_INCLUDES[[#This Row],[Order Type]]="Online", 1, 0)/COUNTIFS(FACT_INCLUDES[Order ID], FACT_INCLUDES[[#This Row],[Order ID]])</f>
        <v>0</v>
      </c>
      <c r="X975" s="52">
        <v>629.94712021933753</v>
      </c>
      <c r="Y975" s="52">
        <v>611.72537523295216</v>
      </c>
      <c r="Z975" s="64">
        <f>IF(FACT_INCLUDES[[#This Row],[Order Type]]="Online", 1, 0)*FACT_INCLUDES[[#This Row],[Income]]</f>
        <v>0</v>
      </c>
    </row>
    <row r="976" spans="1:26" x14ac:dyDescent="0.3">
      <c r="A976" s="4">
        <v>2178</v>
      </c>
      <c r="B976" s="4">
        <v>1183</v>
      </c>
      <c r="C976" s="4">
        <v>101</v>
      </c>
      <c r="D976" s="58">
        <v>1</v>
      </c>
      <c r="E976" s="28">
        <f>VLOOKUP(FACT_INCLUDES[[#This Row],[Order ID]], ORDERS[], 2)</f>
        <v>41341.16213254365</v>
      </c>
      <c r="F976" s="28">
        <f>VLOOKUP(FACT_INCLUDES[[#This Row],[Order ID]], ORDERS[], 3)</f>
        <v>41341.16213254365</v>
      </c>
      <c r="G976" s="4" t="str">
        <f>VLOOKUP(FACT_INCLUDES[[#This Row],[Order ID]], ORDERS[], 4)</f>
        <v>In-Store</v>
      </c>
      <c r="H976" s="4" t="str">
        <f>VLOOKUP(FACT_INCLUDES[[#This Row],[Order ID]], ORDERS[], 5)</f>
        <v>UOO3453@gmail.com</v>
      </c>
      <c r="I976" s="4">
        <f>VLOOKUP(FACT_INCLUDES[[#This Row],[Order ID]], ORDERS[], 6)</f>
        <v>7</v>
      </c>
      <c r="J976" s="54">
        <f>VLOOKUP(FACT_INCLUDES[[#This Row],[Order ID]], ORDERS[], 7)</f>
        <v>0</v>
      </c>
      <c r="K976" s="33">
        <v>0</v>
      </c>
      <c r="L976" s="4">
        <f>VLOOKUP(FACT_INCLUDES[[#This Row],[DW Version]], VERSIONS[], 2)</f>
        <v>10</v>
      </c>
      <c r="M976" s="4">
        <f>VLOOKUP(FACT_INCLUDES[[#This Row],[DW Version]], VERSIONS[], 3)</f>
        <v>6</v>
      </c>
      <c r="N976" s="4" t="str">
        <f>VLOOKUP(FACT_INCLUDES[[#This Row],[DW Version]], VERSIONS[], 4)</f>
        <v>white</v>
      </c>
      <c r="O976" s="51">
        <f>VLOOKUP(FACT_INCLUDES[[#This Row],[DW Version]], VERSIONS[], 5)</f>
        <v>159.4773279687617</v>
      </c>
      <c r="P976" s="4" t="str">
        <f>VLOOKUP(FACT_INCLUDES[[#This Row],[DW Version]], VERSIONS[], 6)</f>
        <v>Vapormax</v>
      </c>
      <c r="Q976" s="4" t="str">
        <f>VLOOKUP(FACT_INCLUDES[[#This Row],[DW Version]], VERSIONS[], 7)</f>
        <v>Shoe</v>
      </c>
      <c r="R976" s="51">
        <f>FACT_INCLUDES[[#This Row],[Version Price]]*FACT_INCLUDES[[#This Row],[Quantity]]</f>
        <v>159.4773279687617</v>
      </c>
      <c r="S976" s="51">
        <f>FACT_INCLUDES[[#This Row],[Amount]]*(1-FACT_INCLUDES[[#This Row],[Order Discount]])</f>
        <v>159.4773279687617</v>
      </c>
      <c r="T976" s="51">
        <f t="shared" si="15"/>
        <v>159.4773279687617</v>
      </c>
      <c r="U976" s="57">
        <f>FACT_INCLUDES[[#This Row],[Income]]/FACT_INCLUDES[[#This Row],[Total Order Income]]</f>
        <v>1</v>
      </c>
      <c r="V976" s="33">
        <f>IF(FACT_INCLUDES[[#This Row],[Order Gap]]&gt;10, 1, 0)/COUNTIFS(FACT_INCLUDES[Order ID], FACT_INCLUDES[[#This Row],[Order ID]])</f>
        <v>0</v>
      </c>
      <c r="W976" s="33">
        <f>IF(FACT_INCLUDES[[#This Row],[Order Type]]="Online", 1, 0)/COUNTIFS(FACT_INCLUDES[Order ID], FACT_INCLUDES[[#This Row],[Order ID]])</f>
        <v>0</v>
      </c>
      <c r="X976" s="52">
        <v>629.94712021933753</v>
      </c>
      <c r="Y976" s="52">
        <v>611.72537523295216</v>
      </c>
      <c r="Z976" s="64">
        <f>IF(FACT_INCLUDES[[#This Row],[Order Type]]="Online", 1, 0)*FACT_INCLUDES[[#This Row],[Income]]</f>
        <v>0</v>
      </c>
    </row>
    <row r="977" spans="1:26" x14ac:dyDescent="0.3">
      <c r="A977" s="4">
        <v>2188</v>
      </c>
      <c r="B977" s="4">
        <v>1193</v>
      </c>
      <c r="C977" s="4">
        <v>477</v>
      </c>
      <c r="D977" s="58">
        <v>1</v>
      </c>
      <c r="E977" s="28">
        <f>VLOOKUP(FACT_INCLUDES[[#This Row],[Order ID]], ORDERS[], 2)</f>
        <v>41515.872440775944</v>
      </c>
      <c r="F977" s="28">
        <f>VLOOKUP(FACT_INCLUDES[[#This Row],[Order ID]], ORDERS[], 3)</f>
        <v>41515.872440775944</v>
      </c>
      <c r="G977" s="4" t="str">
        <f>VLOOKUP(FACT_INCLUDES[[#This Row],[Order ID]], ORDERS[], 4)</f>
        <v>In-Store</v>
      </c>
      <c r="H977" s="4" t="str">
        <f>VLOOKUP(FACT_INCLUDES[[#This Row],[Order ID]], ORDERS[], 5)</f>
        <v>RFF7915@gmail.com</v>
      </c>
      <c r="I977" s="4">
        <f>VLOOKUP(FACT_INCLUDES[[#This Row],[Order ID]], ORDERS[], 6)</f>
        <v>34</v>
      </c>
      <c r="J977" s="54">
        <f>VLOOKUP(FACT_INCLUDES[[#This Row],[Order ID]], ORDERS[], 7)</f>
        <v>0</v>
      </c>
      <c r="K977" s="33">
        <v>0</v>
      </c>
      <c r="L977" s="4">
        <f>VLOOKUP(FACT_INCLUDES[[#This Row],[DW Version]], VERSIONS[], 2)</f>
        <v>50</v>
      </c>
      <c r="M977" s="4">
        <f>VLOOKUP(FACT_INCLUDES[[#This Row],[DW Version]], VERSIONS[], 3)</f>
        <v>8</v>
      </c>
      <c r="N977" s="4" t="str">
        <f>VLOOKUP(FACT_INCLUDES[[#This Row],[DW Version]], VERSIONS[], 4)</f>
        <v>black</v>
      </c>
      <c r="O977" s="51">
        <f>VLOOKUP(FACT_INCLUDES[[#This Row],[DW Version]], VERSIONS[], 5)</f>
        <v>194.3908100559338</v>
      </c>
      <c r="P977" s="4" t="str">
        <f>VLOOKUP(FACT_INCLUDES[[#This Row],[DW Version]], VERSIONS[], 6)</f>
        <v>Air Zoom Elite</v>
      </c>
      <c r="Q977" s="4" t="str">
        <f>VLOOKUP(FACT_INCLUDES[[#This Row],[DW Version]], VERSIONS[], 7)</f>
        <v>Shoe</v>
      </c>
      <c r="R977" s="51">
        <f>FACT_INCLUDES[[#This Row],[Version Price]]*FACT_INCLUDES[[#This Row],[Quantity]]</f>
        <v>194.3908100559338</v>
      </c>
      <c r="S977" s="51">
        <f>FACT_INCLUDES[[#This Row],[Amount]]*(1-FACT_INCLUDES[[#This Row],[Order Discount]])</f>
        <v>194.3908100559338</v>
      </c>
      <c r="T977" s="51">
        <f t="shared" si="15"/>
        <v>194.3908100559338</v>
      </c>
      <c r="U977" s="57">
        <f>FACT_INCLUDES[[#This Row],[Income]]/FACT_INCLUDES[[#This Row],[Total Order Income]]</f>
        <v>1</v>
      </c>
      <c r="V977" s="33">
        <f>IF(FACT_INCLUDES[[#This Row],[Order Gap]]&gt;10, 1, 0)/COUNTIFS(FACT_INCLUDES[Order ID], FACT_INCLUDES[[#This Row],[Order ID]])</f>
        <v>0</v>
      </c>
      <c r="W977" s="33">
        <f>IF(FACT_INCLUDES[[#This Row],[Order Type]]="Online", 1, 0)/COUNTIFS(FACT_INCLUDES[Order ID], FACT_INCLUDES[[#This Row],[Order ID]])</f>
        <v>0</v>
      </c>
      <c r="X977" s="52">
        <v>629.94712021933753</v>
      </c>
      <c r="Y977" s="52">
        <v>611.72537523295216</v>
      </c>
      <c r="Z977" s="64">
        <f>IF(FACT_INCLUDES[[#This Row],[Order Type]]="Online", 1, 0)*FACT_INCLUDES[[#This Row],[Income]]</f>
        <v>0</v>
      </c>
    </row>
    <row r="978" spans="1:26" x14ac:dyDescent="0.3">
      <c r="A978" s="4">
        <v>2197</v>
      </c>
      <c r="B978" s="4">
        <v>1202</v>
      </c>
      <c r="C978" s="4">
        <v>737</v>
      </c>
      <c r="D978" s="58">
        <v>2</v>
      </c>
      <c r="E978" s="28">
        <f>VLOOKUP(FACT_INCLUDES[[#This Row],[Order ID]], ORDERS[], 2)</f>
        <v>41614.548140195388</v>
      </c>
      <c r="F978" s="28">
        <f>VLOOKUP(FACT_INCLUDES[[#This Row],[Order ID]], ORDERS[], 3)</f>
        <v>41614.548140195388</v>
      </c>
      <c r="G978" s="4" t="str">
        <f>VLOOKUP(FACT_INCLUDES[[#This Row],[Order ID]], ORDERS[], 4)</f>
        <v>In-Store</v>
      </c>
      <c r="H978" s="4" t="str">
        <f>VLOOKUP(FACT_INCLUDES[[#This Row],[Order ID]], ORDERS[], 5)</f>
        <v>FLI4124@gmail.com</v>
      </c>
      <c r="I978" s="4">
        <f>VLOOKUP(FACT_INCLUDES[[#This Row],[Order ID]], ORDERS[], 6)</f>
        <v>28</v>
      </c>
      <c r="J978" s="54">
        <f>VLOOKUP(FACT_INCLUDES[[#This Row],[Order ID]], ORDERS[], 7)</f>
        <v>0</v>
      </c>
      <c r="K978" s="33">
        <v>0</v>
      </c>
      <c r="L978" s="4">
        <f>VLOOKUP(FACT_INCLUDES[[#This Row],[DW Version]], VERSIONS[], 2)</f>
        <v>75</v>
      </c>
      <c r="M978" s="4">
        <f>VLOOKUP(FACT_INCLUDES[[#This Row],[DW Version]], VERSIONS[], 3)</f>
        <v>11.5</v>
      </c>
      <c r="N978" s="4" t="str">
        <f>VLOOKUP(FACT_INCLUDES[[#This Row],[DW Version]], VERSIONS[], 4)</f>
        <v>purple</v>
      </c>
      <c r="O978" s="51">
        <f>VLOOKUP(FACT_INCLUDES[[#This Row],[DW Version]], VERSIONS[], 5)</f>
        <v>255.39901684275767</v>
      </c>
      <c r="P978" s="4" t="str">
        <f>VLOOKUP(FACT_INCLUDES[[#This Row],[DW Version]], VERSIONS[], 6)</f>
        <v>React Presto</v>
      </c>
      <c r="Q978" s="4" t="str">
        <f>VLOOKUP(FACT_INCLUDES[[#This Row],[DW Version]], VERSIONS[], 7)</f>
        <v>Shoe</v>
      </c>
      <c r="R978" s="51">
        <f>FACT_INCLUDES[[#This Row],[Version Price]]*FACT_INCLUDES[[#This Row],[Quantity]]</f>
        <v>510.79803368551535</v>
      </c>
      <c r="S978" s="51">
        <f>FACT_INCLUDES[[#This Row],[Amount]]*(1-FACT_INCLUDES[[#This Row],[Order Discount]])</f>
        <v>510.79803368551535</v>
      </c>
      <c r="T978" s="51">
        <f t="shared" si="15"/>
        <v>510.79803368551535</v>
      </c>
      <c r="U978" s="57">
        <f>FACT_INCLUDES[[#This Row],[Income]]/FACT_INCLUDES[[#This Row],[Total Order Income]]</f>
        <v>1</v>
      </c>
      <c r="V978" s="33">
        <f>IF(FACT_INCLUDES[[#This Row],[Order Gap]]&gt;10, 1, 0)/COUNTIFS(FACT_INCLUDES[Order ID], FACT_INCLUDES[[#This Row],[Order ID]])</f>
        <v>0</v>
      </c>
      <c r="W978" s="33">
        <f>IF(FACT_INCLUDES[[#This Row],[Order Type]]="Online", 1, 0)/COUNTIFS(FACT_INCLUDES[Order ID], FACT_INCLUDES[[#This Row],[Order ID]])</f>
        <v>0</v>
      </c>
      <c r="X978" s="52">
        <v>629.94712021933753</v>
      </c>
      <c r="Y978" s="52">
        <v>611.72537523295216</v>
      </c>
      <c r="Z978" s="64">
        <f>IF(FACT_INCLUDES[[#This Row],[Order Type]]="Online", 1, 0)*FACT_INCLUDES[[#This Row],[Income]]</f>
        <v>0</v>
      </c>
    </row>
    <row r="979" spans="1:26" x14ac:dyDescent="0.3">
      <c r="A979" s="4">
        <v>2214</v>
      </c>
      <c r="B979" s="4">
        <v>1219</v>
      </c>
      <c r="C979" s="4">
        <v>536</v>
      </c>
      <c r="D979" s="58">
        <v>4</v>
      </c>
      <c r="E979" s="28">
        <f>VLOOKUP(FACT_INCLUDES[[#This Row],[Order ID]], ORDERS[], 2)</f>
        <v>41481.603858431059</v>
      </c>
      <c r="F979" s="28">
        <f>VLOOKUP(FACT_INCLUDES[[#This Row],[Order ID]], ORDERS[], 3)</f>
        <v>41481.603858431059</v>
      </c>
      <c r="G979" s="4" t="str">
        <f>VLOOKUP(FACT_INCLUDES[[#This Row],[Order ID]], ORDERS[], 4)</f>
        <v>In-Store</v>
      </c>
      <c r="H979" s="4" t="str">
        <f>VLOOKUP(FACT_INCLUDES[[#This Row],[Order ID]], ORDERS[], 5)</f>
        <v>AYW8695@gmail.com</v>
      </c>
      <c r="I979" s="4">
        <f>VLOOKUP(FACT_INCLUDES[[#This Row],[Order ID]], ORDERS[], 6)</f>
        <v>29</v>
      </c>
      <c r="J979" s="54">
        <f>VLOOKUP(FACT_INCLUDES[[#This Row],[Order ID]], ORDERS[], 7)</f>
        <v>0</v>
      </c>
      <c r="K979" s="33">
        <v>0</v>
      </c>
      <c r="L979" s="4">
        <f>VLOOKUP(FACT_INCLUDES[[#This Row],[DW Version]], VERSIONS[], 2)</f>
        <v>56</v>
      </c>
      <c r="M979" s="4">
        <f>VLOOKUP(FACT_INCLUDES[[#This Row],[DW Version]], VERSIONS[], 3)</f>
        <v>4.5</v>
      </c>
      <c r="N979" s="4" t="str">
        <f>VLOOKUP(FACT_INCLUDES[[#This Row],[DW Version]], VERSIONS[], 4)</f>
        <v>black</v>
      </c>
      <c r="O979" s="51">
        <f>VLOOKUP(FACT_INCLUDES[[#This Row],[DW Version]], VERSIONS[], 5)</f>
        <v>34.287104922312594</v>
      </c>
      <c r="P979" s="4" t="str">
        <f>VLOOKUP(FACT_INCLUDES[[#This Row],[DW Version]], VERSIONS[], 6)</f>
        <v>Nike Yoga Mat</v>
      </c>
      <c r="Q979" s="4" t="str">
        <f>VLOOKUP(FACT_INCLUDES[[#This Row],[DW Version]], VERSIONS[], 7)</f>
        <v>Sport Equipment</v>
      </c>
      <c r="R979" s="51">
        <f>FACT_INCLUDES[[#This Row],[Version Price]]*FACT_INCLUDES[[#This Row],[Quantity]]</f>
        <v>137.14841968925037</v>
      </c>
      <c r="S979" s="51">
        <f>FACT_INCLUDES[[#This Row],[Amount]]*(1-FACT_INCLUDES[[#This Row],[Order Discount]])</f>
        <v>137.14841968925037</v>
      </c>
      <c r="T979" s="51">
        <f t="shared" si="15"/>
        <v>137.14841968925037</v>
      </c>
      <c r="U979" s="57">
        <f>FACT_INCLUDES[[#This Row],[Income]]/FACT_INCLUDES[[#This Row],[Total Order Income]]</f>
        <v>1</v>
      </c>
      <c r="V979" s="33">
        <f>IF(FACT_INCLUDES[[#This Row],[Order Gap]]&gt;10, 1, 0)/COUNTIFS(FACT_INCLUDES[Order ID], FACT_INCLUDES[[#This Row],[Order ID]])</f>
        <v>0</v>
      </c>
      <c r="W979" s="33">
        <f>IF(FACT_INCLUDES[[#This Row],[Order Type]]="Online", 1, 0)/COUNTIFS(FACT_INCLUDES[Order ID], FACT_INCLUDES[[#This Row],[Order ID]])</f>
        <v>0</v>
      </c>
      <c r="X979" s="52">
        <v>629.94712021933753</v>
      </c>
      <c r="Y979" s="52">
        <v>611.72537523295216</v>
      </c>
      <c r="Z979" s="64">
        <f>IF(FACT_INCLUDES[[#This Row],[Order Type]]="Online", 1, 0)*FACT_INCLUDES[[#This Row],[Income]]</f>
        <v>0</v>
      </c>
    </row>
    <row r="980" spans="1:26" x14ac:dyDescent="0.3">
      <c r="A980" s="4">
        <v>2217</v>
      </c>
      <c r="B980" s="4">
        <v>1222</v>
      </c>
      <c r="C980" s="4">
        <v>751</v>
      </c>
      <c r="D980" s="58">
        <v>4</v>
      </c>
      <c r="E980" s="28">
        <f>VLOOKUP(FACT_INCLUDES[[#This Row],[Order ID]], ORDERS[], 2)</f>
        <v>41402.877623273125</v>
      </c>
      <c r="F980" s="28">
        <f>VLOOKUP(FACT_INCLUDES[[#This Row],[Order ID]], ORDERS[], 3)</f>
        <v>41402.877623273125</v>
      </c>
      <c r="G980" s="4" t="str">
        <f>VLOOKUP(FACT_INCLUDES[[#This Row],[Order ID]], ORDERS[], 4)</f>
        <v>In-Store</v>
      </c>
      <c r="H980" s="4" t="str">
        <f>VLOOKUP(FACT_INCLUDES[[#This Row],[Order ID]], ORDERS[], 5)</f>
        <v>XSQ8658@gmail.com</v>
      </c>
      <c r="I980" s="4">
        <f>VLOOKUP(FACT_INCLUDES[[#This Row],[Order ID]], ORDERS[], 6)</f>
        <v>44</v>
      </c>
      <c r="J980" s="54">
        <f>VLOOKUP(FACT_INCLUDES[[#This Row],[Order ID]], ORDERS[], 7)</f>
        <v>0</v>
      </c>
      <c r="K980" s="33">
        <v>0</v>
      </c>
      <c r="L980" s="4">
        <f>VLOOKUP(FACT_INCLUDES[[#This Row],[DW Version]], VERSIONS[], 2)</f>
        <v>77</v>
      </c>
      <c r="M980" s="4">
        <f>VLOOKUP(FACT_INCLUDES[[#This Row],[DW Version]], VERSIONS[], 3)</f>
        <v>11.5</v>
      </c>
      <c r="N980" s="4" t="str">
        <f>VLOOKUP(FACT_INCLUDES[[#This Row],[DW Version]], VERSIONS[], 4)</f>
        <v>black</v>
      </c>
      <c r="O980" s="51">
        <f>VLOOKUP(FACT_INCLUDES[[#This Row],[DW Version]], VERSIONS[], 5)</f>
        <v>325.86861644137349</v>
      </c>
      <c r="P980" s="4" t="str">
        <f>VLOOKUP(FACT_INCLUDES[[#This Row],[DW Version]], VERSIONS[], 6)</f>
        <v>Nike Court Legacy</v>
      </c>
      <c r="Q980" s="4" t="str">
        <f>VLOOKUP(FACT_INCLUDES[[#This Row],[DW Version]], VERSIONS[], 7)</f>
        <v>Shoe</v>
      </c>
      <c r="R980" s="51">
        <f>FACT_INCLUDES[[#This Row],[Version Price]]*FACT_INCLUDES[[#This Row],[Quantity]]</f>
        <v>1303.474465765494</v>
      </c>
      <c r="S980" s="51">
        <f>FACT_INCLUDES[[#This Row],[Amount]]*(1-FACT_INCLUDES[[#This Row],[Order Discount]])</f>
        <v>1303.474465765494</v>
      </c>
      <c r="T980" s="51">
        <f t="shared" si="15"/>
        <v>1303.474465765494</v>
      </c>
      <c r="U980" s="57">
        <f>FACT_INCLUDES[[#This Row],[Income]]/FACT_INCLUDES[[#This Row],[Total Order Income]]</f>
        <v>1</v>
      </c>
      <c r="V980" s="33">
        <f>IF(FACT_INCLUDES[[#This Row],[Order Gap]]&gt;10, 1, 0)/COUNTIFS(FACT_INCLUDES[Order ID], FACT_INCLUDES[[#This Row],[Order ID]])</f>
        <v>0</v>
      </c>
      <c r="W980" s="33">
        <f>IF(FACT_INCLUDES[[#This Row],[Order Type]]="Online", 1, 0)/COUNTIFS(FACT_INCLUDES[Order ID], FACT_INCLUDES[[#This Row],[Order ID]])</f>
        <v>0</v>
      </c>
      <c r="X980" s="52">
        <v>629.94712021933753</v>
      </c>
      <c r="Y980" s="52">
        <v>611.72537523295216</v>
      </c>
      <c r="Z980" s="64">
        <f>IF(FACT_INCLUDES[[#This Row],[Order Type]]="Online", 1, 0)*FACT_INCLUDES[[#This Row],[Income]]</f>
        <v>0</v>
      </c>
    </row>
    <row r="981" spans="1:26" x14ac:dyDescent="0.3">
      <c r="A981" s="4">
        <v>2218</v>
      </c>
      <c r="B981" s="4">
        <v>1223</v>
      </c>
      <c r="C981" s="4">
        <v>904</v>
      </c>
      <c r="D981" s="58">
        <v>3</v>
      </c>
      <c r="E981" s="28">
        <f>VLOOKUP(FACT_INCLUDES[[#This Row],[Order ID]], ORDERS[], 2)</f>
        <v>41344.629999707802</v>
      </c>
      <c r="F981" s="28">
        <f>VLOOKUP(FACT_INCLUDES[[#This Row],[Order ID]], ORDERS[], 3)</f>
        <v>41344.629999707802</v>
      </c>
      <c r="G981" s="4" t="str">
        <f>VLOOKUP(FACT_INCLUDES[[#This Row],[Order ID]], ORDERS[], 4)</f>
        <v>In-Store</v>
      </c>
      <c r="H981" s="4" t="str">
        <f>VLOOKUP(FACT_INCLUDES[[#This Row],[Order ID]], ORDERS[], 5)</f>
        <v>YQO8783@gmail.com</v>
      </c>
      <c r="I981" s="4">
        <f>VLOOKUP(FACT_INCLUDES[[#This Row],[Order ID]], ORDERS[], 6)</f>
        <v>42</v>
      </c>
      <c r="J981" s="54">
        <f>VLOOKUP(FACT_INCLUDES[[#This Row],[Order ID]], ORDERS[], 7)</f>
        <v>0</v>
      </c>
      <c r="K981" s="33">
        <v>0</v>
      </c>
      <c r="L981" s="4">
        <f>VLOOKUP(FACT_INCLUDES[[#This Row],[DW Version]], VERSIONS[], 2)</f>
        <v>92</v>
      </c>
      <c r="M981" s="4">
        <f>VLOOKUP(FACT_INCLUDES[[#This Row],[DW Version]], VERSIONS[], 3)</f>
        <v>12</v>
      </c>
      <c r="N981" s="4" t="str">
        <f>VLOOKUP(FACT_INCLUDES[[#This Row],[DW Version]], VERSIONS[], 4)</f>
        <v>black</v>
      </c>
      <c r="O981" s="51">
        <f>VLOOKUP(FACT_INCLUDES[[#This Row],[DW Version]], VERSIONS[], 5)</f>
        <v>246.5834198441282</v>
      </c>
      <c r="P981" s="4" t="str">
        <f>VLOOKUP(FACT_INCLUDES[[#This Row],[DW Version]], VERSIONS[], 6)</f>
        <v>Nike Cap</v>
      </c>
      <c r="Q981" s="4" t="str">
        <f>VLOOKUP(FACT_INCLUDES[[#This Row],[DW Version]], VERSIONS[], 7)</f>
        <v>Accessories</v>
      </c>
      <c r="R981" s="51">
        <f>FACT_INCLUDES[[#This Row],[Version Price]]*FACT_INCLUDES[[#This Row],[Quantity]]</f>
        <v>739.75025953238458</v>
      </c>
      <c r="S981" s="51">
        <f>FACT_INCLUDES[[#This Row],[Amount]]*(1-FACT_INCLUDES[[#This Row],[Order Discount]])</f>
        <v>739.75025953238458</v>
      </c>
      <c r="T981" s="51">
        <f t="shared" si="15"/>
        <v>739.75025953238458</v>
      </c>
      <c r="U981" s="57">
        <f>FACT_INCLUDES[[#This Row],[Income]]/FACT_INCLUDES[[#This Row],[Total Order Income]]</f>
        <v>1</v>
      </c>
      <c r="V981" s="33">
        <f>IF(FACT_INCLUDES[[#This Row],[Order Gap]]&gt;10, 1, 0)/COUNTIFS(FACT_INCLUDES[Order ID], FACT_INCLUDES[[#This Row],[Order ID]])</f>
        <v>0</v>
      </c>
      <c r="W981" s="33">
        <f>IF(FACT_INCLUDES[[#This Row],[Order Type]]="Online", 1, 0)/COUNTIFS(FACT_INCLUDES[Order ID], FACT_INCLUDES[[#This Row],[Order ID]])</f>
        <v>0</v>
      </c>
      <c r="X981" s="52">
        <v>629.94712021933753</v>
      </c>
      <c r="Y981" s="52">
        <v>611.72537523295216</v>
      </c>
      <c r="Z981" s="64">
        <f>IF(FACT_INCLUDES[[#This Row],[Order Type]]="Online", 1, 0)*FACT_INCLUDES[[#This Row],[Income]]</f>
        <v>0</v>
      </c>
    </row>
    <row r="982" spans="1:26" x14ac:dyDescent="0.3">
      <c r="A982" s="4">
        <v>2232</v>
      </c>
      <c r="B982" s="4">
        <v>1237</v>
      </c>
      <c r="C982" s="4">
        <v>146</v>
      </c>
      <c r="D982" s="58">
        <v>4</v>
      </c>
      <c r="E982" s="28">
        <f>VLOOKUP(FACT_INCLUDES[[#This Row],[Order ID]], ORDERS[], 2)</f>
        <v>41564.38298303006</v>
      </c>
      <c r="F982" s="28">
        <f>VLOOKUP(FACT_INCLUDES[[#This Row],[Order ID]], ORDERS[], 3)</f>
        <v>41572.38298303006</v>
      </c>
      <c r="G982" s="4" t="str">
        <f>VLOOKUP(FACT_INCLUDES[[#This Row],[Order ID]], ORDERS[], 4)</f>
        <v>Online</v>
      </c>
      <c r="H982" s="4" t="str">
        <f>VLOOKUP(FACT_INCLUDES[[#This Row],[Order ID]], ORDERS[], 5)</f>
        <v>VPD4905@gmail.com</v>
      </c>
      <c r="I982" s="4">
        <f>VLOOKUP(FACT_INCLUDES[[#This Row],[Order ID]], ORDERS[], 6)</f>
        <v>0</v>
      </c>
      <c r="J982" s="54">
        <f>VLOOKUP(FACT_INCLUDES[[#This Row],[Order ID]], ORDERS[], 7)</f>
        <v>0</v>
      </c>
      <c r="K982" s="33">
        <v>8</v>
      </c>
      <c r="L982" s="4">
        <f>VLOOKUP(FACT_INCLUDES[[#This Row],[DW Version]], VERSIONS[], 2)</f>
        <v>14</v>
      </c>
      <c r="M982" s="4">
        <f>VLOOKUP(FACT_INCLUDES[[#This Row],[DW Version]], VERSIONS[], 3)</f>
        <v>11.5</v>
      </c>
      <c r="N982" s="4" t="str">
        <f>VLOOKUP(FACT_INCLUDES[[#This Row],[DW Version]], VERSIONS[], 4)</f>
        <v>white</v>
      </c>
      <c r="O982" s="51">
        <f>VLOOKUP(FACT_INCLUDES[[#This Row],[DW Version]], VERSIONS[], 5)</f>
        <v>237.35886604450408</v>
      </c>
      <c r="P982" s="4" t="str">
        <f>VLOOKUP(FACT_INCLUDES[[#This Row],[DW Version]], VERSIONS[], 6)</f>
        <v>ZoomX</v>
      </c>
      <c r="Q982" s="4" t="str">
        <f>VLOOKUP(FACT_INCLUDES[[#This Row],[DW Version]], VERSIONS[], 7)</f>
        <v>Shoe</v>
      </c>
      <c r="R982" s="51">
        <f>FACT_INCLUDES[[#This Row],[Version Price]]*FACT_INCLUDES[[#This Row],[Quantity]]</f>
        <v>949.43546417801633</v>
      </c>
      <c r="S982" s="51">
        <f>FACT_INCLUDES[[#This Row],[Amount]]*(1-FACT_INCLUDES[[#This Row],[Order Discount]])</f>
        <v>949.43546417801633</v>
      </c>
      <c r="T982" s="51">
        <f t="shared" si="15"/>
        <v>949.43546417801633</v>
      </c>
      <c r="U982" s="57">
        <f>FACT_INCLUDES[[#This Row],[Income]]/FACT_INCLUDES[[#This Row],[Total Order Income]]</f>
        <v>1</v>
      </c>
      <c r="V982" s="33">
        <f>IF(FACT_INCLUDES[[#This Row],[Order Gap]]&gt;10, 1, 0)/COUNTIFS(FACT_INCLUDES[Order ID], FACT_INCLUDES[[#This Row],[Order ID]])</f>
        <v>0</v>
      </c>
      <c r="W982" s="33">
        <f>IF(FACT_INCLUDES[[#This Row],[Order Type]]="Online", 1, 0)/COUNTIFS(FACT_INCLUDES[Order ID], FACT_INCLUDES[[#This Row],[Order ID]])</f>
        <v>1</v>
      </c>
      <c r="X982" s="52">
        <v>629.94712021933753</v>
      </c>
      <c r="Y982" s="52">
        <v>611.72537523295216</v>
      </c>
      <c r="Z982" s="64">
        <f>IF(FACT_INCLUDES[[#This Row],[Order Type]]="Online", 1, 0)*FACT_INCLUDES[[#This Row],[Income]]</f>
        <v>949.43546417801633</v>
      </c>
    </row>
    <row r="983" spans="1:26" x14ac:dyDescent="0.3">
      <c r="A983" s="4">
        <v>2236</v>
      </c>
      <c r="B983" s="4">
        <v>1241</v>
      </c>
      <c r="C983" s="4">
        <v>732</v>
      </c>
      <c r="D983" s="58">
        <v>5</v>
      </c>
      <c r="E983" s="28">
        <f>VLOOKUP(FACT_INCLUDES[[#This Row],[Order ID]], ORDERS[], 2)</f>
        <v>41622.997137229955</v>
      </c>
      <c r="F983" s="28">
        <f>VLOOKUP(FACT_INCLUDES[[#This Row],[Order ID]], ORDERS[], 3)</f>
        <v>41622.997137229955</v>
      </c>
      <c r="G983" s="4" t="str">
        <f>VLOOKUP(FACT_INCLUDES[[#This Row],[Order ID]], ORDERS[], 4)</f>
        <v>In-Store</v>
      </c>
      <c r="H983" s="4" t="str">
        <f>VLOOKUP(FACT_INCLUDES[[#This Row],[Order ID]], ORDERS[], 5)</f>
        <v>VZX9735@gmail.com</v>
      </c>
      <c r="I983" s="4">
        <f>VLOOKUP(FACT_INCLUDES[[#This Row],[Order ID]], ORDERS[], 6)</f>
        <v>40</v>
      </c>
      <c r="J983" s="54">
        <f>VLOOKUP(FACT_INCLUDES[[#This Row],[Order ID]], ORDERS[], 7)</f>
        <v>0</v>
      </c>
      <c r="K983" s="33">
        <v>0</v>
      </c>
      <c r="L983" s="4">
        <f>VLOOKUP(FACT_INCLUDES[[#This Row],[DW Version]], VERSIONS[], 2)</f>
        <v>75</v>
      </c>
      <c r="M983" s="4">
        <f>VLOOKUP(FACT_INCLUDES[[#This Row],[DW Version]], VERSIONS[], 3)</f>
        <v>7.5</v>
      </c>
      <c r="N983" s="4" t="str">
        <f>VLOOKUP(FACT_INCLUDES[[#This Row],[DW Version]], VERSIONS[], 4)</f>
        <v>white</v>
      </c>
      <c r="O983" s="51">
        <f>VLOOKUP(FACT_INCLUDES[[#This Row],[DW Version]], VERSIONS[], 5)</f>
        <v>66.18031105915864</v>
      </c>
      <c r="P983" s="4" t="str">
        <f>VLOOKUP(FACT_INCLUDES[[#This Row],[DW Version]], VERSIONS[], 6)</f>
        <v>React Presto</v>
      </c>
      <c r="Q983" s="4" t="str">
        <f>VLOOKUP(FACT_INCLUDES[[#This Row],[DW Version]], VERSIONS[], 7)</f>
        <v>Shoe</v>
      </c>
      <c r="R983" s="51">
        <f>FACT_INCLUDES[[#This Row],[Version Price]]*FACT_INCLUDES[[#This Row],[Quantity]]</f>
        <v>330.90155529579317</v>
      </c>
      <c r="S983" s="51">
        <f>FACT_INCLUDES[[#This Row],[Amount]]*(1-FACT_INCLUDES[[#This Row],[Order Discount]])</f>
        <v>330.90155529579317</v>
      </c>
      <c r="T983" s="51">
        <f t="shared" si="15"/>
        <v>330.90155529579317</v>
      </c>
      <c r="U983" s="57">
        <f>FACT_INCLUDES[[#This Row],[Income]]/FACT_INCLUDES[[#This Row],[Total Order Income]]</f>
        <v>1</v>
      </c>
      <c r="V983" s="33">
        <f>IF(FACT_INCLUDES[[#This Row],[Order Gap]]&gt;10, 1, 0)/COUNTIFS(FACT_INCLUDES[Order ID], FACT_INCLUDES[[#This Row],[Order ID]])</f>
        <v>0</v>
      </c>
      <c r="W983" s="33">
        <f>IF(FACT_INCLUDES[[#This Row],[Order Type]]="Online", 1, 0)/COUNTIFS(FACT_INCLUDES[Order ID], FACT_INCLUDES[[#This Row],[Order ID]])</f>
        <v>0</v>
      </c>
      <c r="X983" s="52">
        <v>629.94712021933753</v>
      </c>
      <c r="Y983" s="52">
        <v>611.72537523295216</v>
      </c>
      <c r="Z983" s="64">
        <f>IF(FACT_INCLUDES[[#This Row],[Order Type]]="Online", 1, 0)*FACT_INCLUDES[[#This Row],[Income]]</f>
        <v>0</v>
      </c>
    </row>
    <row r="984" spans="1:26" x14ac:dyDescent="0.3">
      <c r="A984" s="4">
        <v>2238</v>
      </c>
      <c r="B984" s="4">
        <v>1243</v>
      </c>
      <c r="C984" s="4">
        <v>756</v>
      </c>
      <c r="D984" s="58">
        <v>2</v>
      </c>
      <c r="E984" s="28">
        <f>VLOOKUP(FACT_INCLUDES[[#This Row],[Order ID]], ORDERS[], 2)</f>
        <v>41596.987061944434</v>
      </c>
      <c r="F984" s="28">
        <f>VLOOKUP(FACT_INCLUDES[[#This Row],[Order ID]], ORDERS[], 3)</f>
        <v>41596.987061944434</v>
      </c>
      <c r="G984" s="4" t="str">
        <f>VLOOKUP(FACT_INCLUDES[[#This Row],[Order ID]], ORDERS[], 4)</f>
        <v>In-Store</v>
      </c>
      <c r="H984" s="4" t="str">
        <f>VLOOKUP(FACT_INCLUDES[[#This Row],[Order ID]], ORDERS[], 5)</f>
        <v>VRX4292@gmail.com</v>
      </c>
      <c r="I984" s="4">
        <f>VLOOKUP(FACT_INCLUDES[[#This Row],[Order ID]], ORDERS[], 6)</f>
        <v>9</v>
      </c>
      <c r="J984" s="54">
        <f>VLOOKUP(FACT_INCLUDES[[#This Row],[Order ID]], ORDERS[], 7)</f>
        <v>0</v>
      </c>
      <c r="K984" s="33">
        <v>0</v>
      </c>
      <c r="L984" s="4">
        <f>VLOOKUP(FACT_INCLUDES[[#This Row],[DW Version]], VERSIONS[], 2)</f>
        <v>78</v>
      </c>
      <c r="M984" s="4">
        <f>VLOOKUP(FACT_INCLUDES[[#This Row],[DW Version]], VERSIONS[], 3)</f>
        <v>5.5</v>
      </c>
      <c r="N984" s="4" t="str">
        <f>VLOOKUP(FACT_INCLUDES[[#This Row],[DW Version]], VERSIONS[], 4)</f>
        <v>white</v>
      </c>
      <c r="O984" s="51">
        <f>VLOOKUP(FACT_INCLUDES[[#This Row],[DW Version]], VERSIONS[], 5)</f>
        <v>249.21304501476379</v>
      </c>
      <c r="P984" s="4" t="str">
        <f>VLOOKUP(FACT_INCLUDES[[#This Row],[DW Version]], VERSIONS[], 6)</f>
        <v>Nike Air Tailwind</v>
      </c>
      <c r="Q984" s="4" t="str">
        <f>VLOOKUP(FACT_INCLUDES[[#This Row],[DW Version]], VERSIONS[], 7)</f>
        <v>Shoe</v>
      </c>
      <c r="R984" s="51">
        <f>FACT_INCLUDES[[#This Row],[Version Price]]*FACT_INCLUDES[[#This Row],[Quantity]]</f>
        <v>498.42609002952759</v>
      </c>
      <c r="S984" s="51">
        <f>FACT_INCLUDES[[#This Row],[Amount]]*(1-FACT_INCLUDES[[#This Row],[Order Discount]])</f>
        <v>498.42609002952759</v>
      </c>
      <c r="T984" s="51">
        <f t="shared" si="15"/>
        <v>498.42609002952759</v>
      </c>
      <c r="U984" s="57">
        <f>FACT_INCLUDES[[#This Row],[Income]]/FACT_INCLUDES[[#This Row],[Total Order Income]]</f>
        <v>1</v>
      </c>
      <c r="V984" s="33">
        <f>IF(FACT_INCLUDES[[#This Row],[Order Gap]]&gt;10, 1, 0)/COUNTIFS(FACT_INCLUDES[Order ID], FACT_INCLUDES[[#This Row],[Order ID]])</f>
        <v>0</v>
      </c>
      <c r="W984" s="33">
        <f>IF(FACT_INCLUDES[[#This Row],[Order Type]]="Online", 1, 0)/COUNTIFS(FACT_INCLUDES[Order ID], FACT_INCLUDES[[#This Row],[Order ID]])</f>
        <v>0</v>
      </c>
      <c r="X984" s="52">
        <v>629.94712021933753</v>
      </c>
      <c r="Y984" s="52">
        <v>611.72537523295216</v>
      </c>
      <c r="Z984" s="64">
        <f>IF(FACT_INCLUDES[[#This Row],[Order Type]]="Online", 1, 0)*FACT_INCLUDES[[#This Row],[Income]]</f>
        <v>0</v>
      </c>
    </row>
    <row r="985" spans="1:26" x14ac:dyDescent="0.3">
      <c r="A985" s="4">
        <v>2239</v>
      </c>
      <c r="B985" s="4">
        <v>1244</v>
      </c>
      <c r="C985" s="4">
        <v>192</v>
      </c>
      <c r="D985" s="58">
        <v>4</v>
      </c>
      <c r="E985" s="28">
        <f>VLOOKUP(FACT_INCLUDES[[#This Row],[Order ID]], ORDERS[], 2)</f>
        <v>41534.17113970386</v>
      </c>
      <c r="F985" s="28">
        <f>VLOOKUP(FACT_INCLUDES[[#This Row],[Order ID]], ORDERS[], 3)</f>
        <v>41534.17113970386</v>
      </c>
      <c r="G985" s="4" t="str">
        <f>VLOOKUP(FACT_INCLUDES[[#This Row],[Order ID]], ORDERS[], 4)</f>
        <v>In-Store</v>
      </c>
      <c r="H985" s="4" t="str">
        <f>VLOOKUP(FACT_INCLUDES[[#This Row],[Order ID]], ORDERS[], 5)</f>
        <v>RWQ7529@gmail.com</v>
      </c>
      <c r="I985" s="4">
        <f>VLOOKUP(FACT_INCLUDES[[#This Row],[Order ID]], ORDERS[], 6)</f>
        <v>18</v>
      </c>
      <c r="J985" s="54">
        <f>VLOOKUP(FACT_INCLUDES[[#This Row],[Order ID]], ORDERS[], 7)</f>
        <v>0</v>
      </c>
      <c r="K985" s="33">
        <v>0</v>
      </c>
      <c r="L985" s="4">
        <f>VLOOKUP(FACT_INCLUDES[[#This Row],[DW Version]], VERSIONS[], 2)</f>
        <v>19</v>
      </c>
      <c r="M985" s="4">
        <f>VLOOKUP(FACT_INCLUDES[[#This Row],[DW Version]], VERSIONS[], 3)</f>
        <v>10.5</v>
      </c>
      <c r="N985" s="4" t="str">
        <f>VLOOKUP(FACT_INCLUDES[[#This Row],[DW Version]], VERSIONS[], 4)</f>
        <v>white</v>
      </c>
      <c r="O985" s="51">
        <f>VLOOKUP(FACT_INCLUDES[[#This Row],[DW Version]], VERSIONS[], 5)</f>
        <v>262.96885891915235</v>
      </c>
      <c r="P985" s="4" t="str">
        <f>VLOOKUP(FACT_INCLUDES[[#This Row],[DW Version]], VERSIONS[], 6)</f>
        <v>Windrunner Jacket</v>
      </c>
      <c r="Q985" s="4" t="str">
        <f>VLOOKUP(FACT_INCLUDES[[#This Row],[DW Version]], VERSIONS[], 7)</f>
        <v>Apparel</v>
      </c>
      <c r="R985" s="51">
        <f>FACT_INCLUDES[[#This Row],[Version Price]]*FACT_INCLUDES[[#This Row],[Quantity]]</f>
        <v>1051.8754356766094</v>
      </c>
      <c r="S985" s="51">
        <f>FACT_INCLUDES[[#This Row],[Amount]]*(1-FACT_INCLUDES[[#This Row],[Order Discount]])</f>
        <v>1051.8754356766094</v>
      </c>
      <c r="T985" s="51">
        <f t="shared" si="15"/>
        <v>1051.8754356766094</v>
      </c>
      <c r="U985" s="57">
        <f>FACT_INCLUDES[[#This Row],[Income]]/FACT_INCLUDES[[#This Row],[Total Order Income]]</f>
        <v>1</v>
      </c>
      <c r="V985" s="33">
        <f>IF(FACT_INCLUDES[[#This Row],[Order Gap]]&gt;10, 1, 0)/COUNTIFS(FACT_INCLUDES[Order ID], FACT_INCLUDES[[#This Row],[Order ID]])</f>
        <v>0</v>
      </c>
      <c r="W985" s="33">
        <f>IF(FACT_INCLUDES[[#This Row],[Order Type]]="Online", 1, 0)/COUNTIFS(FACT_INCLUDES[Order ID], FACT_INCLUDES[[#This Row],[Order ID]])</f>
        <v>0</v>
      </c>
      <c r="X985" s="52">
        <v>629.94712021933753</v>
      </c>
      <c r="Y985" s="52">
        <v>611.72537523295216</v>
      </c>
      <c r="Z985" s="64">
        <f>IF(FACT_INCLUDES[[#This Row],[Order Type]]="Online", 1, 0)*FACT_INCLUDES[[#This Row],[Income]]</f>
        <v>0</v>
      </c>
    </row>
    <row r="986" spans="1:26" x14ac:dyDescent="0.3">
      <c r="A986" s="4">
        <v>2247</v>
      </c>
      <c r="B986" s="4">
        <v>1252</v>
      </c>
      <c r="C986" s="4">
        <v>987</v>
      </c>
      <c r="D986" s="58">
        <v>4</v>
      </c>
      <c r="E986" s="28">
        <f>VLOOKUP(FACT_INCLUDES[[#This Row],[Order ID]], ORDERS[], 2)</f>
        <v>41502.457365270333</v>
      </c>
      <c r="F986" s="28">
        <f>VLOOKUP(FACT_INCLUDES[[#This Row],[Order ID]], ORDERS[], 3)</f>
        <v>41512.457365270333</v>
      </c>
      <c r="G986" s="4" t="str">
        <f>VLOOKUP(FACT_INCLUDES[[#This Row],[Order ID]], ORDERS[], 4)</f>
        <v>Online</v>
      </c>
      <c r="H986" s="4" t="str">
        <f>VLOOKUP(FACT_INCLUDES[[#This Row],[Order ID]], ORDERS[], 5)</f>
        <v>DAJ4306@gmail.com</v>
      </c>
      <c r="I986" s="4">
        <f>VLOOKUP(FACT_INCLUDES[[#This Row],[Order ID]], ORDERS[], 6)</f>
        <v>0</v>
      </c>
      <c r="J986" s="54">
        <f>VLOOKUP(FACT_INCLUDES[[#This Row],[Order ID]], ORDERS[], 7)</f>
        <v>0</v>
      </c>
      <c r="K986" s="33">
        <v>10</v>
      </c>
      <c r="L986" s="4">
        <f>VLOOKUP(FACT_INCLUDES[[#This Row],[DW Version]], VERSIONS[], 2)</f>
        <v>100</v>
      </c>
      <c r="M986" s="4">
        <f>VLOOKUP(FACT_INCLUDES[[#This Row],[DW Version]], VERSIONS[], 3)</f>
        <v>7.5</v>
      </c>
      <c r="N986" s="4" t="str">
        <f>VLOOKUP(FACT_INCLUDES[[#This Row],[DW Version]], VERSIONS[], 4)</f>
        <v>black</v>
      </c>
      <c r="O986" s="51">
        <f>VLOOKUP(FACT_INCLUDES[[#This Row],[DW Version]], VERSIONS[], 5)</f>
        <v>295.49563939428197</v>
      </c>
      <c r="P986" s="4" t="str">
        <f>VLOOKUP(FACT_INCLUDES[[#This Row],[DW Version]], VERSIONS[], 6)</f>
        <v>Nike Kettlebell</v>
      </c>
      <c r="Q986" s="4" t="str">
        <f>VLOOKUP(FACT_INCLUDES[[#This Row],[DW Version]], VERSIONS[], 7)</f>
        <v>Sport Equipment</v>
      </c>
      <c r="R986" s="51">
        <f>FACT_INCLUDES[[#This Row],[Version Price]]*FACT_INCLUDES[[#This Row],[Quantity]]</f>
        <v>1181.9825575771279</v>
      </c>
      <c r="S986" s="51">
        <f>FACT_INCLUDES[[#This Row],[Amount]]*(1-FACT_INCLUDES[[#This Row],[Order Discount]])</f>
        <v>1181.9825575771279</v>
      </c>
      <c r="T986" s="51">
        <f t="shared" si="15"/>
        <v>1181.9825575771279</v>
      </c>
      <c r="U986" s="57">
        <f>FACT_INCLUDES[[#This Row],[Income]]/FACT_INCLUDES[[#This Row],[Total Order Income]]</f>
        <v>1</v>
      </c>
      <c r="V986" s="33">
        <f>IF(FACT_INCLUDES[[#This Row],[Order Gap]]&gt;10, 1, 0)/COUNTIFS(FACT_INCLUDES[Order ID], FACT_INCLUDES[[#This Row],[Order ID]])</f>
        <v>0</v>
      </c>
      <c r="W986" s="33">
        <f>IF(FACT_INCLUDES[[#This Row],[Order Type]]="Online", 1, 0)/COUNTIFS(FACT_INCLUDES[Order ID], FACT_INCLUDES[[#This Row],[Order ID]])</f>
        <v>1</v>
      </c>
      <c r="X986" s="52">
        <v>629.94712021933753</v>
      </c>
      <c r="Y986" s="52">
        <v>611.72537523295216</v>
      </c>
      <c r="Z986" s="64">
        <f>IF(FACT_INCLUDES[[#This Row],[Order Type]]="Online", 1, 0)*FACT_INCLUDES[[#This Row],[Income]]</f>
        <v>1181.9825575771279</v>
      </c>
    </row>
    <row r="987" spans="1:26" x14ac:dyDescent="0.3">
      <c r="A987" s="4">
        <v>2333</v>
      </c>
      <c r="B987" s="4">
        <v>1338</v>
      </c>
      <c r="C987" s="4">
        <v>125</v>
      </c>
      <c r="D987" s="58">
        <v>5</v>
      </c>
      <c r="E987" s="28">
        <f>VLOOKUP(FACT_INCLUDES[[#This Row],[Order ID]], ORDERS[], 2)</f>
        <v>41527.623343649466</v>
      </c>
      <c r="F987" s="28">
        <f>VLOOKUP(FACT_INCLUDES[[#This Row],[Order ID]], ORDERS[], 3)</f>
        <v>41527.623343649466</v>
      </c>
      <c r="G987" s="4" t="str">
        <f>VLOOKUP(FACT_INCLUDES[[#This Row],[Order ID]], ORDERS[], 4)</f>
        <v>In-Store</v>
      </c>
      <c r="H987" s="4" t="str">
        <f>VLOOKUP(FACT_INCLUDES[[#This Row],[Order ID]], ORDERS[], 5)</f>
        <v>JIL4266@gmail.com</v>
      </c>
      <c r="I987" s="4">
        <f>VLOOKUP(FACT_INCLUDES[[#This Row],[Order ID]], ORDERS[], 6)</f>
        <v>26</v>
      </c>
      <c r="J987" s="54">
        <f>VLOOKUP(FACT_INCLUDES[[#This Row],[Order ID]], ORDERS[], 7)</f>
        <v>0</v>
      </c>
      <c r="K987" s="33">
        <v>0</v>
      </c>
      <c r="L987" s="4">
        <f>VLOOKUP(FACT_INCLUDES[[#This Row],[DW Version]], VERSIONS[], 2)</f>
        <v>13</v>
      </c>
      <c r="M987" s="4">
        <f>VLOOKUP(FACT_INCLUDES[[#This Row],[DW Version]], VERSIONS[], 3)</f>
        <v>8</v>
      </c>
      <c r="N987" s="4" t="str">
        <f>VLOOKUP(FACT_INCLUDES[[#This Row],[DW Version]], VERSIONS[], 4)</f>
        <v>white</v>
      </c>
      <c r="O987" s="51">
        <f>VLOOKUP(FACT_INCLUDES[[#This Row],[DW Version]], VERSIONS[], 5)</f>
        <v>160.75285316279056</v>
      </c>
      <c r="P987" s="4" t="str">
        <f>VLOOKUP(FACT_INCLUDES[[#This Row],[DW Version]], VERSIONS[], 6)</f>
        <v>Therma Pants</v>
      </c>
      <c r="Q987" s="4" t="str">
        <f>VLOOKUP(FACT_INCLUDES[[#This Row],[DW Version]], VERSIONS[], 7)</f>
        <v>Apparel</v>
      </c>
      <c r="R987" s="51">
        <f>FACT_INCLUDES[[#This Row],[Version Price]]*FACT_INCLUDES[[#This Row],[Quantity]]</f>
        <v>803.76426581395276</v>
      </c>
      <c r="S987" s="51">
        <f>FACT_INCLUDES[[#This Row],[Amount]]*(1-FACT_INCLUDES[[#This Row],[Order Discount]])</f>
        <v>803.76426581395276</v>
      </c>
      <c r="T987" s="51">
        <f t="shared" si="15"/>
        <v>803.76426581395276</v>
      </c>
      <c r="U987" s="57">
        <f>FACT_INCLUDES[[#This Row],[Income]]/FACT_INCLUDES[[#This Row],[Total Order Income]]</f>
        <v>1</v>
      </c>
      <c r="V987" s="33">
        <f>IF(FACT_INCLUDES[[#This Row],[Order Gap]]&gt;10, 1, 0)/COUNTIFS(FACT_INCLUDES[Order ID], FACT_INCLUDES[[#This Row],[Order ID]])</f>
        <v>0</v>
      </c>
      <c r="W987" s="33">
        <f>IF(FACT_INCLUDES[[#This Row],[Order Type]]="Online", 1, 0)/COUNTIFS(FACT_INCLUDES[Order ID], FACT_INCLUDES[[#This Row],[Order ID]])</f>
        <v>0</v>
      </c>
      <c r="X987" s="52">
        <v>629.94712021933753</v>
      </c>
      <c r="Y987" s="52">
        <v>611.72537523295216</v>
      </c>
      <c r="Z987" s="64">
        <f>IF(FACT_INCLUDES[[#This Row],[Order Type]]="Online", 1, 0)*FACT_INCLUDES[[#This Row],[Income]]</f>
        <v>0</v>
      </c>
    </row>
    <row r="988" spans="1:26" x14ac:dyDescent="0.3">
      <c r="A988" s="4">
        <v>2350</v>
      </c>
      <c r="B988" s="4">
        <v>1355</v>
      </c>
      <c r="C988" s="4">
        <v>543</v>
      </c>
      <c r="D988" s="58">
        <v>2</v>
      </c>
      <c r="E988" s="28">
        <f>VLOOKUP(FACT_INCLUDES[[#This Row],[Order ID]], ORDERS[], 2)</f>
        <v>41625.728935339459</v>
      </c>
      <c r="F988" s="28">
        <f>VLOOKUP(FACT_INCLUDES[[#This Row],[Order ID]], ORDERS[], 3)</f>
        <v>41627.728935339459</v>
      </c>
      <c r="G988" s="4" t="str">
        <f>VLOOKUP(FACT_INCLUDES[[#This Row],[Order ID]], ORDERS[], 4)</f>
        <v>Online</v>
      </c>
      <c r="H988" s="4" t="str">
        <f>VLOOKUP(FACT_INCLUDES[[#This Row],[Order ID]], ORDERS[], 5)</f>
        <v>CAP4633@gmail.com</v>
      </c>
      <c r="I988" s="4">
        <f>VLOOKUP(FACT_INCLUDES[[#This Row],[Order ID]], ORDERS[], 6)</f>
        <v>0</v>
      </c>
      <c r="J988" s="54">
        <f>VLOOKUP(FACT_INCLUDES[[#This Row],[Order ID]], ORDERS[], 7)</f>
        <v>0</v>
      </c>
      <c r="K988" s="33">
        <v>2</v>
      </c>
      <c r="L988" s="4">
        <f>VLOOKUP(FACT_INCLUDES[[#This Row],[DW Version]], VERSIONS[], 2)</f>
        <v>57</v>
      </c>
      <c r="M988" s="4">
        <f>VLOOKUP(FACT_INCLUDES[[#This Row],[DW Version]], VERSIONS[], 3)</f>
        <v>5</v>
      </c>
      <c r="N988" s="4" t="str">
        <f>VLOOKUP(FACT_INCLUDES[[#This Row],[DW Version]], VERSIONS[], 4)</f>
        <v>black</v>
      </c>
      <c r="O988" s="51">
        <f>VLOOKUP(FACT_INCLUDES[[#This Row],[DW Version]], VERSIONS[], 5)</f>
        <v>206.70697094351061</v>
      </c>
      <c r="P988" s="4" t="str">
        <f>VLOOKUP(FACT_INCLUDES[[#This Row],[DW Version]], VERSIONS[], 6)</f>
        <v>Phantom Vision</v>
      </c>
      <c r="Q988" s="4" t="str">
        <f>VLOOKUP(FACT_INCLUDES[[#This Row],[DW Version]], VERSIONS[], 7)</f>
        <v>Shoe</v>
      </c>
      <c r="R988" s="51">
        <f>FACT_INCLUDES[[#This Row],[Version Price]]*FACT_INCLUDES[[#This Row],[Quantity]]</f>
        <v>413.41394188702122</v>
      </c>
      <c r="S988" s="51">
        <f>FACT_INCLUDES[[#This Row],[Amount]]*(1-FACT_INCLUDES[[#This Row],[Order Discount]])</f>
        <v>413.41394188702122</v>
      </c>
      <c r="T988" s="51">
        <f t="shared" si="15"/>
        <v>413.41394188702122</v>
      </c>
      <c r="U988" s="57">
        <f>FACT_INCLUDES[[#This Row],[Income]]/FACT_INCLUDES[[#This Row],[Total Order Income]]</f>
        <v>1</v>
      </c>
      <c r="V988" s="33">
        <f>IF(FACT_INCLUDES[[#This Row],[Order Gap]]&gt;10, 1, 0)/COUNTIFS(FACT_INCLUDES[Order ID], FACT_INCLUDES[[#This Row],[Order ID]])</f>
        <v>0</v>
      </c>
      <c r="W988" s="33">
        <f>IF(FACT_INCLUDES[[#This Row],[Order Type]]="Online", 1, 0)/COUNTIFS(FACT_INCLUDES[Order ID], FACT_INCLUDES[[#This Row],[Order ID]])</f>
        <v>1</v>
      </c>
      <c r="X988" s="52">
        <v>629.94712021933753</v>
      </c>
      <c r="Y988" s="52">
        <v>611.72537523295216</v>
      </c>
      <c r="Z988" s="64">
        <f>IF(FACT_INCLUDES[[#This Row],[Order Type]]="Online", 1, 0)*FACT_INCLUDES[[#This Row],[Income]]</f>
        <v>413.41394188702122</v>
      </c>
    </row>
    <row r="989" spans="1:26" x14ac:dyDescent="0.3">
      <c r="A989" s="4">
        <v>2356</v>
      </c>
      <c r="B989" s="4">
        <v>1361</v>
      </c>
      <c r="C989" s="4">
        <v>152</v>
      </c>
      <c r="D989" s="58">
        <v>5</v>
      </c>
      <c r="E989" s="28">
        <f>VLOOKUP(FACT_INCLUDES[[#This Row],[Order ID]], ORDERS[], 2)</f>
        <v>41460.443392194124</v>
      </c>
      <c r="F989" s="28">
        <f>VLOOKUP(FACT_INCLUDES[[#This Row],[Order ID]], ORDERS[], 3)</f>
        <v>41460.443392194124</v>
      </c>
      <c r="G989" s="4" t="str">
        <f>VLOOKUP(FACT_INCLUDES[[#This Row],[Order ID]], ORDERS[], 4)</f>
        <v>In-Store</v>
      </c>
      <c r="H989" s="4" t="str">
        <f>VLOOKUP(FACT_INCLUDES[[#This Row],[Order ID]], ORDERS[], 5)</f>
        <v>OXJ5345@gmail.com</v>
      </c>
      <c r="I989" s="4">
        <f>VLOOKUP(FACT_INCLUDES[[#This Row],[Order ID]], ORDERS[], 6)</f>
        <v>36</v>
      </c>
      <c r="J989" s="54">
        <f>VLOOKUP(FACT_INCLUDES[[#This Row],[Order ID]], ORDERS[], 7)</f>
        <v>0</v>
      </c>
      <c r="K989" s="33">
        <v>0</v>
      </c>
      <c r="L989" s="4">
        <f>VLOOKUP(FACT_INCLUDES[[#This Row],[DW Version]], VERSIONS[], 2)</f>
        <v>15</v>
      </c>
      <c r="M989" s="4">
        <f>VLOOKUP(FACT_INCLUDES[[#This Row],[DW Version]], VERSIONS[], 3)</f>
        <v>6</v>
      </c>
      <c r="N989" s="4" t="str">
        <f>VLOOKUP(FACT_INCLUDES[[#This Row],[DW Version]], VERSIONS[], 4)</f>
        <v>black</v>
      </c>
      <c r="O989" s="51">
        <f>VLOOKUP(FACT_INCLUDES[[#This Row],[DW Version]], VERSIONS[], 5)</f>
        <v>99.703921882776768</v>
      </c>
      <c r="P989" s="4" t="str">
        <f>VLOOKUP(FACT_INCLUDES[[#This Row],[DW Version]], VERSIONS[], 6)</f>
        <v>Sportswear Club Fleece</v>
      </c>
      <c r="Q989" s="4" t="str">
        <f>VLOOKUP(FACT_INCLUDES[[#This Row],[DW Version]], VERSIONS[], 7)</f>
        <v>Apparel</v>
      </c>
      <c r="R989" s="51">
        <f>FACT_INCLUDES[[#This Row],[Version Price]]*FACT_INCLUDES[[#This Row],[Quantity]]</f>
        <v>498.51960941388381</v>
      </c>
      <c r="S989" s="51">
        <f>FACT_INCLUDES[[#This Row],[Amount]]*(1-FACT_INCLUDES[[#This Row],[Order Discount]])</f>
        <v>498.51960941388381</v>
      </c>
      <c r="T989" s="51">
        <f t="shared" si="15"/>
        <v>498.51960941388381</v>
      </c>
      <c r="U989" s="57">
        <f>FACT_INCLUDES[[#This Row],[Income]]/FACT_INCLUDES[[#This Row],[Total Order Income]]</f>
        <v>1</v>
      </c>
      <c r="V989" s="33">
        <f>IF(FACT_INCLUDES[[#This Row],[Order Gap]]&gt;10, 1, 0)/COUNTIFS(FACT_INCLUDES[Order ID], FACT_INCLUDES[[#This Row],[Order ID]])</f>
        <v>0</v>
      </c>
      <c r="W989" s="33">
        <f>IF(FACT_INCLUDES[[#This Row],[Order Type]]="Online", 1, 0)/COUNTIFS(FACT_INCLUDES[Order ID], FACT_INCLUDES[[#This Row],[Order ID]])</f>
        <v>0</v>
      </c>
      <c r="X989" s="52">
        <v>629.94712021933753</v>
      </c>
      <c r="Y989" s="52">
        <v>611.72537523295216</v>
      </c>
      <c r="Z989" s="64">
        <f>IF(FACT_INCLUDES[[#This Row],[Order Type]]="Online", 1, 0)*FACT_INCLUDES[[#This Row],[Income]]</f>
        <v>0</v>
      </c>
    </row>
    <row r="990" spans="1:26" x14ac:dyDescent="0.3">
      <c r="A990" s="4">
        <v>2367</v>
      </c>
      <c r="B990" s="4">
        <v>1372</v>
      </c>
      <c r="C990" s="4">
        <v>428</v>
      </c>
      <c r="D990" s="58">
        <v>1</v>
      </c>
      <c r="E990" s="28">
        <f>VLOOKUP(FACT_INCLUDES[[#This Row],[Order ID]], ORDERS[], 2)</f>
        <v>41464.557322429748</v>
      </c>
      <c r="F990" s="28">
        <f>VLOOKUP(FACT_INCLUDES[[#This Row],[Order ID]], ORDERS[], 3)</f>
        <v>41464.557322429748</v>
      </c>
      <c r="G990" s="4" t="str">
        <f>VLOOKUP(FACT_INCLUDES[[#This Row],[Order ID]], ORDERS[], 4)</f>
        <v>In-Store</v>
      </c>
      <c r="H990" s="4" t="str">
        <f>VLOOKUP(FACT_INCLUDES[[#This Row],[Order ID]], ORDERS[], 5)</f>
        <v>STX2363@gmail.com</v>
      </c>
      <c r="I990" s="4">
        <f>VLOOKUP(FACT_INCLUDES[[#This Row],[Order ID]], ORDERS[], 6)</f>
        <v>27</v>
      </c>
      <c r="J990" s="54">
        <f>VLOOKUP(FACT_INCLUDES[[#This Row],[Order ID]], ORDERS[], 7)</f>
        <v>0</v>
      </c>
      <c r="K990" s="33">
        <v>0</v>
      </c>
      <c r="L990" s="4">
        <f>VLOOKUP(FACT_INCLUDES[[#This Row],[DW Version]], VERSIONS[], 2)</f>
        <v>44</v>
      </c>
      <c r="M990" s="4">
        <f>VLOOKUP(FACT_INCLUDES[[#This Row],[DW Version]], VERSIONS[], 3)</f>
        <v>4</v>
      </c>
      <c r="N990" s="4" t="str">
        <f>VLOOKUP(FACT_INCLUDES[[#This Row],[DW Version]], VERSIONS[], 4)</f>
        <v>white</v>
      </c>
      <c r="O990" s="51">
        <f>VLOOKUP(FACT_INCLUDES[[#This Row],[DW Version]], VERSIONS[], 5)</f>
        <v>340.18100043356827</v>
      </c>
      <c r="P990" s="4" t="str">
        <f>VLOOKUP(FACT_INCLUDES[[#This Row],[DW Version]], VERSIONS[], 6)</f>
        <v>Zoom Pegasus Turbo</v>
      </c>
      <c r="Q990" s="4" t="str">
        <f>VLOOKUP(FACT_INCLUDES[[#This Row],[DW Version]], VERSIONS[], 7)</f>
        <v>Shoe</v>
      </c>
      <c r="R990" s="51">
        <f>FACT_INCLUDES[[#This Row],[Version Price]]*FACT_INCLUDES[[#This Row],[Quantity]]</f>
        <v>340.18100043356827</v>
      </c>
      <c r="S990" s="51">
        <f>FACT_INCLUDES[[#This Row],[Amount]]*(1-FACT_INCLUDES[[#This Row],[Order Discount]])</f>
        <v>340.18100043356827</v>
      </c>
      <c r="T990" s="51">
        <f t="shared" si="15"/>
        <v>340.18100043356827</v>
      </c>
      <c r="U990" s="57">
        <f>FACT_INCLUDES[[#This Row],[Income]]/FACT_INCLUDES[[#This Row],[Total Order Income]]</f>
        <v>1</v>
      </c>
      <c r="V990" s="33">
        <f>IF(FACT_INCLUDES[[#This Row],[Order Gap]]&gt;10, 1, 0)/COUNTIFS(FACT_INCLUDES[Order ID], FACT_INCLUDES[[#This Row],[Order ID]])</f>
        <v>0</v>
      </c>
      <c r="W990" s="33">
        <f>IF(FACT_INCLUDES[[#This Row],[Order Type]]="Online", 1, 0)/COUNTIFS(FACT_INCLUDES[Order ID], FACT_INCLUDES[[#This Row],[Order ID]])</f>
        <v>0</v>
      </c>
      <c r="X990" s="52">
        <v>629.94712021933753</v>
      </c>
      <c r="Y990" s="52">
        <v>611.72537523295216</v>
      </c>
      <c r="Z990" s="64">
        <f>IF(FACT_INCLUDES[[#This Row],[Order Type]]="Online", 1, 0)*FACT_INCLUDES[[#This Row],[Income]]</f>
        <v>0</v>
      </c>
    </row>
    <row r="991" spans="1:26" x14ac:dyDescent="0.3">
      <c r="A991" s="4">
        <v>2376</v>
      </c>
      <c r="B991" s="4">
        <v>1381</v>
      </c>
      <c r="C991" s="4">
        <v>904</v>
      </c>
      <c r="D991" s="58">
        <v>3</v>
      </c>
      <c r="E991" s="28">
        <f>VLOOKUP(FACT_INCLUDES[[#This Row],[Order ID]], ORDERS[], 2)</f>
        <v>41564.311177111136</v>
      </c>
      <c r="F991" s="28">
        <f>VLOOKUP(FACT_INCLUDES[[#This Row],[Order ID]], ORDERS[], 3)</f>
        <v>41564.311177111136</v>
      </c>
      <c r="G991" s="4" t="str">
        <f>VLOOKUP(FACT_INCLUDES[[#This Row],[Order ID]], ORDERS[], 4)</f>
        <v>In-Store</v>
      </c>
      <c r="H991" s="4" t="str">
        <f>VLOOKUP(FACT_INCLUDES[[#This Row],[Order ID]], ORDERS[], 5)</f>
        <v>GRP1593@gmail.com</v>
      </c>
      <c r="I991" s="4">
        <f>VLOOKUP(FACT_INCLUDES[[#This Row],[Order ID]], ORDERS[], 6)</f>
        <v>12</v>
      </c>
      <c r="J991" s="54">
        <f>VLOOKUP(FACT_INCLUDES[[#This Row],[Order ID]], ORDERS[], 7)</f>
        <v>0</v>
      </c>
      <c r="K991" s="33">
        <v>0</v>
      </c>
      <c r="L991" s="4">
        <f>VLOOKUP(FACT_INCLUDES[[#This Row],[DW Version]], VERSIONS[], 2)</f>
        <v>92</v>
      </c>
      <c r="M991" s="4">
        <f>VLOOKUP(FACT_INCLUDES[[#This Row],[DW Version]], VERSIONS[], 3)</f>
        <v>12</v>
      </c>
      <c r="N991" s="4" t="str">
        <f>VLOOKUP(FACT_INCLUDES[[#This Row],[DW Version]], VERSIONS[], 4)</f>
        <v>black</v>
      </c>
      <c r="O991" s="51">
        <f>VLOOKUP(FACT_INCLUDES[[#This Row],[DW Version]], VERSIONS[], 5)</f>
        <v>246.5834198441282</v>
      </c>
      <c r="P991" s="4" t="str">
        <f>VLOOKUP(FACT_INCLUDES[[#This Row],[DW Version]], VERSIONS[], 6)</f>
        <v>Nike Cap</v>
      </c>
      <c r="Q991" s="4" t="str">
        <f>VLOOKUP(FACT_INCLUDES[[#This Row],[DW Version]], VERSIONS[], 7)</f>
        <v>Accessories</v>
      </c>
      <c r="R991" s="51">
        <f>FACT_INCLUDES[[#This Row],[Version Price]]*FACT_INCLUDES[[#This Row],[Quantity]]</f>
        <v>739.75025953238458</v>
      </c>
      <c r="S991" s="51">
        <f>FACT_INCLUDES[[#This Row],[Amount]]*(1-FACT_INCLUDES[[#This Row],[Order Discount]])</f>
        <v>739.75025953238458</v>
      </c>
      <c r="T991" s="51">
        <f t="shared" si="15"/>
        <v>739.75025953238458</v>
      </c>
      <c r="U991" s="57">
        <f>FACT_INCLUDES[[#This Row],[Income]]/FACT_INCLUDES[[#This Row],[Total Order Income]]</f>
        <v>1</v>
      </c>
      <c r="V991" s="33">
        <f>IF(FACT_INCLUDES[[#This Row],[Order Gap]]&gt;10, 1, 0)/COUNTIFS(FACT_INCLUDES[Order ID], FACT_INCLUDES[[#This Row],[Order ID]])</f>
        <v>0</v>
      </c>
      <c r="W991" s="33">
        <f>IF(FACT_INCLUDES[[#This Row],[Order Type]]="Online", 1, 0)/COUNTIFS(FACT_INCLUDES[Order ID], FACT_INCLUDES[[#This Row],[Order ID]])</f>
        <v>0</v>
      </c>
      <c r="X991" s="52">
        <v>629.94712021933753</v>
      </c>
      <c r="Y991" s="52">
        <v>611.72537523295216</v>
      </c>
      <c r="Z991" s="64">
        <f>IF(FACT_INCLUDES[[#This Row],[Order Type]]="Online", 1, 0)*FACT_INCLUDES[[#This Row],[Income]]</f>
        <v>0</v>
      </c>
    </row>
    <row r="992" spans="1:26" x14ac:dyDescent="0.3">
      <c r="A992" s="4">
        <v>2393</v>
      </c>
      <c r="B992" s="4">
        <v>1398</v>
      </c>
      <c r="C992" s="4">
        <v>476</v>
      </c>
      <c r="D992" s="58">
        <v>4</v>
      </c>
      <c r="E992" s="28">
        <f>VLOOKUP(FACT_INCLUDES[[#This Row],[Order ID]], ORDERS[], 2)</f>
        <v>41395.220691615876</v>
      </c>
      <c r="F992" s="28">
        <f>VLOOKUP(FACT_INCLUDES[[#This Row],[Order ID]], ORDERS[], 3)</f>
        <v>41411.220691615876</v>
      </c>
      <c r="G992" s="4" t="str">
        <f>VLOOKUP(FACT_INCLUDES[[#This Row],[Order ID]], ORDERS[], 4)</f>
        <v>Online</v>
      </c>
      <c r="H992" s="4" t="str">
        <f>VLOOKUP(FACT_INCLUDES[[#This Row],[Order ID]], ORDERS[], 5)</f>
        <v>JIL4266@gmail.com</v>
      </c>
      <c r="I992" s="4">
        <f>VLOOKUP(FACT_INCLUDES[[#This Row],[Order ID]], ORDERS[], 6)</f>
        <v>0</v>
      </c>
      <c r="J992" s="54">
        <f>VLOOKUP(FACT_INCLUDES[[#This Row],[Order ID]], ORDERS[], 7)</f>
        <v>0</v>
      </c>
      <c r="K992" s="33">
        <v>16</v>
      </c>
      <c r="L992" s="4">
        <f>VLOOKUP(FACT_INCLUDES[[#This Row],[DW Version]], VERSIONS[], 2)</f>
        <v>50</v>
      </c>
      <c r="M992" s="4">
        <f>VLOOKUP(FACT_INCLUDES[[#This Row],[DW Version]], VERSIONS[], 3)</f>
        <v>8</v>
      </c>
      <c r="N992" s="4" t="str">
        <f>VLOOKUP(FACT_INCLUDES[[#This Row],[DW Version]], VERSIONS[], 4)</f>
        <v>white</v>
      </c>
      <c r="O992" s="51">
        <f>VLOOKUP(FACT_INCLUDES[[#This Row],[DW Version]], VERSIONS[], 5)</f>
        <v>31.173108240519078</v>
      </c>
      <c r="P992" s="4" t="str">
        <f>VLOOKUP(FACT_INCLUDES[[#This Row],[DW Version]], VERSIONS[], 6)</f>
        <v>Air Zoom Elite</v>
      </c>
      <c r="Q992" s="4" t="str">
        <f>VLOOKUP(FACT_INCLUDES[[#This Row],[DW Version]], VERSIONS[], 7)</f>
        <v>Shoe</v>
      </c>
      <c r="R992" s="51">
        <f>FACT_INCLUDES[[#This Row],[Version Price]]*FACT_INCLUDES[[#This Row],[Quantity]]</f>
        <v>124.69243296207631</v>
      </c>
      <c r="S992" s="51">
        <f>FACT_INCLUDES[[#This Row],[Amount]]*(1-FACT_INCLUDES[[#This Row],[Order Discount]])</f>
        <v>124.69243296207631</v>
      </c>
      <c r="T992" s="51">
        <f t="shared" si="15"/>
        <v>124.69243296207631</v>
      </c>
      <c r="U992" s="57">
        <f>FACT_INCLUDES[[#This Row],[Income]]/FACT_INCLUDES[[#This Row],[Total Order Income]]</f>
        <v>1</v>
      </c>
      <c r="V992" s="33">
        <f>IF(FACT_INCLUDES[[#This Row],[Order Gap]]&gt;10, 1, 0)/COUNTIFS(FACT_INCLUDES[Order ID], FACT_INCLUDES[[#This Row],[Order ID]])</f>
        <v>1</v>
      </c>
      <c r="W992" s="33">
        <f>IF(FACT_INCLUDES[[#This Row],[Order Type]]="Online", 1, 0)/COUNTIFS(FACT_INCLUDES[Order ID], FACT_INCLUDES[[#This Row],[Order ID]])</f>
        <v>1</v>
      </c>
      <c r="X992" s="52">
        <v>629.94712021933753</v>
      </c>
      <c r="Y992" s="52">
        <v>611.72537523295216</v>
      </c>
      <c r="Z992" s="64">
        <f>IF(FACT_INCLUDES[[#This Row],[Order Type]]="Online", 1, 0)*FACT_INCLUDES[[#This Row],[Income]]</f>
        <v>124.69243296207631</v>
      </c>
    </row>
    <row r="993" spans="1:26" x14ac:dyDescent="0.3">
      <c r="A993" s="4">
        <v>2395</v>
      </c>
      <c r="B993" s="4">
        <v>1400</v>
      </c>
      <c r="C993" s="4">
        <v>528</v>
      </c>
      <c r="D993" s="58">
        <v>2</v>
      </c>
      <c r="E993" s="28">
        <f>VLOOKUP(FACT_INCLUDES[[#This Row],[Order ID]], ORDERS[], 2)</f>
        <v>41486.320832584955</v>
      </c>
      <c r="F993" s="28">
        <f>VLOOKUP(FACT_INCLUDES[[#This Row],[Order ID]], ORDERS[], 3)</f>
        <v>41486.320832584955</v>
      </c>
      <c r="G993" s="4" t="str">
        <f>VLOOKUP(FACT_INCLUDES[[#This Row],[Order ID]], ORDERS[], 4)</f>
        <v>In-Store</v>
      </c>
      <c r="H993" s="4" t="str">
        <f>VLOOKUP(FACT_INCLUDES[[#This Row],[Order ID]], ORDERS[], 5)</f>
        <v>TCE5253@gmail.com</v>
      </c>
      <c r="I993" s="4">
        <f>VLOOKUP(FACT_INCLUDES[[#This Row],[Order ID]], ORDERS[], 6)</f>
        <v>50</v>
      </c>
      <c r="J993" s="54">
        <f>VLOOKUP(FACT_INCLUDES[[#This Row],[Order ID]], ORDERS[], 7)</f>
        <v>0</v>
      </c>
      <c r="K993" s="33">
        <v>0</v>
      </c>
      <c r="L993" s="4">
        <f>VLOOKUP(FACT_INCLUDES[[#This Row],[DW Version]], VERSIONS[], 2)</f>
        <v>55</v>
      </c>
      <c r="M993" s="4">
        <f>VLOOKUP(FACT_INCLUDES[[#This Row],[DW Version]], VERSIONS[], 3)</f>
        <v>3</v>
      </c>
      <c r="N993" s="4" t="str">
        <f>VLOOKUP(FACT_INCLUDES[[#This Row],[DW Version]], VERSIONS[], 4)</f>
        <v>dark red</v>
      </c>
      <c r="O993" s="51">
        <f>VLOOKUP(FACT_INCLUDES[[#This Row],[DW Version]], VERSIONS[], 5)</f>
        <v>194.26579095660429</v>
      </c>
      <c r="P993" s="4" t="str">
        <f>VLOOKUP(FACT_INCLUDES[[#This Row],[DW Version]], VERSIONS[], 6)</f>
        <v>Vapor Street</v>
      </c>
      <c r="Q993" s="4" t="str">
        <f>VLOOKUP(FACT_INCLUDES[[#This Row],[DW Version]], VERSIONS[], 7)</f>
        <v>Shoe</v>
      </c>
      <c r="R993" s="51">
        <f>FACT_INCLUDES[[#This Row],[Version Price]]*FACT_INCLUDES[[#This Row],[Quantity]]</f>
        <v>388.53158191320858</v>
      </c>
      <c r="S993" s="51">
        <f>FACT_INCLUDES[[#This Row],[Amount]]*(1-FACT_INCLUDES[[#This Row],[Order Discount]])</f>
        <v>388.53158191320858</v>
      </c>
      <c r="T993" s="51">
        <f t="shared" si="15"/>
        <v>388.53158191320858</v>
      </c>
      <c r="U993" s="57">
        <f>FACT_INCLUDES[[#This Row],[Income]]/FACT_INCLUDES[[#This Row],[Total Order Income]]</f>
        <v>1</v>
      </c>
      <c r="V993" s="33">
        <f>IF(FACT_INCLUDES[[#This Row],[Order Gap]]&gt;10, 1, 0)/COUNTIFS(FACT_INCLUDES[Order ID], FACT_INCLUDES[[#This Row],[Order ID]])</f>
        <v>0</v>
      </c>
      <c r="W993" s="33">
        <f>IF(FACT_INCLUDES[[#This Row],[Order Type]]="Online", 1, 0)/COUNTIFS(FACT_INCLUDES[Order ID], FACT_INCLUDES[[#This Row],[Order ID]])</f>
        <v>0</v>
      </c>
      <c r="X993" s="52">
        <v>629.94712021933753</v>
      </c>
      <c r="Y993" s="52">
        <v>611.72537523295216</v>
      </c>
      <c r="Z993" s="64">
        <f>IF(FACT_INCLUDES[[#This Row],[Order Type]]="Online", 1, 0)*FACT_INCLUDES[[#This Row],[Income]]</f>
        <v>0</v>
      </c>
    </row>
    <row r="994" spans="1:26" x14ac:dyDescent="0.3">
      <c r="A994" s="4">
        <v>2396</v>
      </c>
      <c r="B994" s="4">
        <v>1401</v>
      </c>
      <c r="C994" s="4">
        <v>943</v>
      </c>
      <c r="D994" s="58">
        <v>3</v>
      </c>
      <c r="E994" s="28">
        <f>VLOOKUP(FACT_INCLUDES[[#This Row],[Order ID]], ORDERS[], 2)</f>
        <v>41430.920658545212</v>
      </c>
      <c r="F994" s="28">
        <f>VLOOKUP(FACT_INCLUDES[[#This Row],[Order ID]], ORDERS[], 3)</f>
        <v>41445.920658545212</v>
      </c>
      <c r="G994" s="4" t="str">
        <f>VLOOKUP(FACT_INCLUDES[[#This Row],[Order ID]], ORDERS[], 4)</f>
        <v>Online</v>
      </c>
      <c r="H994" s="4" t="str">
        <f>VLOOKUP(FACT_INCLUDES[[#This Row],[Order ID]], ORDERS[], 5)</f>
        <v>EAP7369@gmail.com</v>
      </c>
      <c r="I994" s="4">
        <f>VLOOKUP(FACT_INCLUDES[[#This Row],[Order ID]], ORDERS[], 6)</f>
        <v>0</v>
      </c>
      <c r="J994" s="54">
        <f>VLOOKUP(FACT_INCLUDES[[#This Row],[Order ID]], ORDERS[], 7)</f>
        <v>0</v>
      </c>
      <c r="K994" s="33">
        <v>15</v>
      </c>
      <c r="L994" s="4">
        <f>VLOOKUP(FACT_INCLUDES[[#This Row],[DW Version]], VERSIONS[], 2)</f>
        <v>96</v>
      </c>
      <c r="M994" s="4">
        <f>VLOOKUP(FACT_INCLUDES[[#This Row],[DW Version]], VERSIONS[], 3)</f>
        <v>6.5</v>
      </c>
      <c r="N994" s="4" t="str">
        <f>VLOOKUP(FACT_INCLUDES[[#This Row],[DW Version]], VERSIONS[], 4)</f>
        <v>red</v>
      </c>
      <c r="O994" s="51">
        <f>VLOOKUP(FACT_INCLUDES[[#This Row],[DW Version]], VERSIONS[], 5)</f>
        <v>148.74218859257002</v>
      </c>
      <c r="P994" s="4" t="str">
        <f>VLOOKUP(FACT_INCLUDES[[#This Row],[DW Version]], VERSIONS[], 6)</f>
        <v>Epic Phantom React</v>
      </c>
      <c r="Q994" s="4" t="str">
        <f>VLOOKUP(FACT_INCLUDES[[#This Row],[DW Version]], VERSIONS[], 7)</f>
        <v>Shoe</v>
      </c>
      <c r="R994" s="51">
        <f>FACT_INCLUDES[[#This Row],[Version Price]]*FACT_INCLUDES[[#This Row],[Quantity]]</f>
        <v>446.22656577771005</v>
      </c>
      <c r="S994" s="51">
        <f>FACT_INCLUDES[[#This Row],[Amount]]*(1-FACT_INCLUDES[[#This Row],[Order Discount]])</f>
        <v>446.22656577771005</v>
      </c>
      <c r="T994" s="51">
        <f t="shared" si="15"/>
        <v>446.22656577771005</v>
      </c>
      <c r="U994" s="57">
        <f>FACT_INCLUDES[[#This Row],[Income]]/FACT_INCLUDES[[#This Row],[Total Order Income]]</f>
        <v>1</v>
      </c>
      <c r="V994" s="33">
        <f>IF(FACT_INCLUDES[[#This Row],[Order Gap]]&gt;10, 1, 0)/COUNTIFS(FACT_INCLUDES[Order ID], FACT_INCLUDES[[#This Row],[Order ID]])</f>
        <v>1</v>
      </c>
      <c r="W994" s="33">
        <f>IF(FACT_INCLUDES[[#This Row],[Order Type]]="Online", 1, 0)/COUNTIFS(FACT_INCLUDES[Order ID], FACT_INCLUDES[[#This Row],[Order ID]])</f>
        <v>1</v>
      </c>
      <c r="X994" s="52">
        <v>629.94712021933753</v>
      </c>
      <c r="Y994" s="52">
        <v>611.72537523295216</v>
      </c>
      <c r="Z994" s="64">
        <f>IF(FACT_INCLUDES[[#This Row],[Order Type]]="Online", 1, 0)*FACT_INCLUDES[[#This Row],[Income]]</f>
        <v>446.22656577771005</v>
      </c>
    </row>
    <row r="995" spans="1:26" x14ac:dyDescent="0.3">
      <c r="A995" s="4">
        <v>2427</v>
      </c>
      <c r="B995" s="4">
        <v>1432</v>
      </c>
      <c r="C995" s="4">
        <v>802</v>
      </c>
      <c r="D995" s="58">
        <v>5</v>
      </c>
      <c r="E995" s="28">
        <f>VLOOKUP(FACT_INCLUDES[[#This Row],[Order ID]], ORDERS[], 2)</f>
        <v>41325.357266196923</v>
      </c>
      <c r="F995" s="28">
        <f>VLOOKUP(FACT_INCLUDES[[#This Row],[Order ID]], ORDERS[], 3)</f>
        <v>41325.357266196923</v>
      </c>
      <c r="G995" s="4" t="str">
        <f>VLOOKUP(FACT_INCLUDES[[#This Row],[Order ID]], ORDERS[], 4)</f>
        <v>In-Store</v>
      </c>
      <c r="H995" s="4" t="str">
        <f>VLOOKUP(FACT_INCLUDES[[#This Row],[Order ID]], ORDERS[], 5)</f>
        <v>BNG2116@gmail.com</v>
      </c>
      <c r="I995" s="4">
        <f>VLOOKUP(FACT_INCLUDES[[#This Row],[Order ID]], ORDERS[], 6)</f>
        <v>19</v>
      </c>
      <c r="J995" s="54">
        <f>VLOOKUP(FACT_INCLUDES[[#This Row],[Order ID]], ORDERS[], 7)</f>
        <v>0</v>
      </c>
      <c r="K995" s="33">
        <v>0</v>
      </c>
      <c r="L995" s="4">
        <f>VLOOKUP(FACT_INCLUDES[[#This Row],[DW Version]], VERSIONS[], 2)</f>
        <v>82</v>
      </c>
      <c r="M995" s="4">
        <f>VLOOKUP(FACT_INCLUDES[[#This Row],[DW Version]], VERSIONS[], 3)</f>
        <v>4.5</v>
      </c>
      <c r="N995" s="4" t="str">
        <f>VLOOKUP(FACT_INCLUDES[[#This Row],[DW Version]], VERSIONS[], 4)</f>
        <v>dark blue</v>
      </c>
      <c r="O995" s="51">
        <f>VLOOKUP(FACT_INCLUDES[[#This Row],[DW Version]], VERSIONS[], 5)</f>
        <v>220.30603376914414</v>
      </c>
      <c r="P995" s="4" t="str">
        <f>VLOOKUP(FACT_INCLUDES[[#This Row],[DW Version]], VERSIONS[], 6)</f>
        <v>Flex 2-in-1 Shorts</v>
      </c>
      <c r="Q995" s="4" t="str">
        <f>VLOOKUP(FACT_INCLUDES[[#This Row],[DW Version]], VERSIONS[], 7)</f>
        <v>Apparel</v>
      </c>
      <c r="R995" s="51">
        <f>FACT_INCLUDES[[#This Row],[Version Price]]*FACT_INCLUDES[[#This Row],[Quantity]]</f>
        <v>1101.5301688457207</v>
      </c>
      <c r="S995" s="51">
        <f>FACT_INCLUDES[[#This Row],[Amount]]*(1-FACT_INCLUDES[[#This Row],[Order Discount]])</f>
        <v>1101.5301688457207</v>
      </c>
      <c r="T995" s="51">
        <f t="shared" si="15"/>
        <v>1101.5301688457207</v>
      </c>
      <c r="U995" s="57">
        <f>FACT_INCLUDES[[#This Row],[Income]]/FACT_INCLUDES[[#This Row],[Total Order Income]]</f>
        <v>1</v>
      </c>
      <c r="V995" s="33">
        <f>IF(FACT_INCLUDES[[#This Row],[Order Gap]]&gt;10, 1, 0)/COUNTIFS(FACT_INCLUDES[Order ID], FACT_INCLUDES[[#This Row],[Order ID]])</f>
        <v>0</v>
      </c>
      <c r="W995" s="33">
        <f>IF(FACT_INCLUDES[[#This Row],[Order Type]]="Online", 1, 0)/COUNTIFS(FACT_INCLUDES[Order ID], FACT_INCLUDES[[#This Row],[Order ID]])</f>
        <v>0</v>
      </c>
      <c r="X995" s="52">
        <v>629.94712021933753</v>
      </c>
      <c r="Y995" s="52">
        <v>611.72537523295216</v>
      </c>
      <c r="Z995" s="64">
        <f>IF(FACT_INCLUDES[[#This Row],[Order Type]]="Online", 1, 0)*FACT_INCLUDES[[#This Row],[Income]]</f>
        <v>0</v>
      </c>
    </row>
    <row r="996" spans="1:26" x14ac:dyDescent="0.3">
      <c r="A996" s="4">
        <v>2435</v>
      </c>
      <c r="B996" s="4">
        <v>1440</v>
      </c>
      <c r="C996" s="4">
        <v>142</v>
      </c>
      <c r="D996" s="58">
        <v>4</v>
      </c>
      <c r="E996" s="28">
        <f>VLOOKUP(FACT_INCLUDES[[#This Row],[Order ID]], ORDERS[], 2)</f>
        <v>41464.994365830447</v>
      </c>
      <c r="F996" s="28">
        <f>VLOOKUP(FACT_INCLUDES[[#This Row],[Order ID]], ORDERS[], 3)</f>
        <v>41464.994365830447</v>
      </c>
      <c r="G996" s="4" t="str">
        <f>VLOOKUP(FACT_INCLUDES[[#This Row],[Order ID]], ORDERS[], 4)</f>
        <v>In-Store</v>
      </c>
      <c r="H996" s="4" t="str">
        <f>VLOOKUP(FACT_INCLUDES[[#This Row],[Order ID]], ORDERS[], 5)</f>
        <v>CKH8365@gmail.com</v>
      </c>
      <c r="I996" s="4">
        <f>VLOOKUP(FACT_INCLUDES[[#This Row],[Order ID]], ORDERS[], 6)</f>
        <v>23</v>
      </c>
      <c r="J996" s="54">
        <f>VLOOKUP(FACT_INCLUDES[[#This Row],[Order ID]], ORDERS[], 7)</f>
        <v>0</v>
      </c>
      <c r="K996" s="33">
        <v>0</v>
      </c>
      <c r="L996" s="4">
        <f>VLOOKUP(FACT_INCLUDES[[#This Row],[DW Version]], VERSIONS[], 2)</f>
        <v>14</v>
      </c>
      <c r="M996" s="4">
        <f>VLOOKUP(FACT_INCLUDES[[#This Row],[DW Version]], VERSIONS[], 3)</f>
        <v>9.5</v>
      </c>
      <c r="N996" s="4" t="str">
        <f>VLOOKUP(FACT_INCLUDES[[#This Row],[DW Version]], VERSIONS[], 4)</f>
        <v>red</v>
      </c>
      <c r="O996" s="51">
        <f>VLOOKUP(FACT_INCLUDES[[#This Row],[DW Version]], VERSIONS[], 5)</f>
        <v>200.54985790136462</v>
      </c>
      <c r="P996" s="4" t="str">
        <f>VLOOKUP(FACT_INCLUDES[[#This Row],[DW Version]], VERSIONS[], 6)</f>
        <v>ZoomX</v>
      </c>
      <c r="Q996" s="4" t="str">
        <f>VLOOKUP(FACT_INCLUDES[[#This Row],[DW Version]], VERSIONS[], 7)</f>
        <v>Shoe</v>
      </c>
      <c r="R996" s="51">
        <f>FACT_INCLUDES[[#This Row],[Version Price]]*FACT_INCLUDES[[#This Row],[Quantity]]</f>
        <v>802.19943160545847</v>
      </c>
      <c r="S996" s="51">
        <f>FACT_INCLUDES[[#This Row],[Amount]]*(1-FACT_INCLUDES[[#This Row],[Order Discount]])</f>
        <v>802.19943160545847</v>
      </c>
      <c r="T996" s="51">
        <f t="shared" si="15"/>
        <v>802.19943160545847</v>
      </c>
      <c r="U996" s="57">
        <f>FACT_INCLUDES[[#This Row],[Income]]/FACT_INCLUDES[[#This Row],[Total Order Income]]</f>
        <v>1</v>
      </c>
      <c r="V996" s="33">
        <f>IF(FACT_INCLUDES[[#This Row],[Order Gap]]&gt;10, 1, 0)/COUNTIFS(FACT_INCLUDES[Order ID], FACT_INCLUDES[[#This Row],[Order ID]])</f>
        <v>0</v>
      </c>
      <c r="W996" s="33">
        <f>IF(FACT_INCLUDES[[#This Row],[Order Type]]="Online", 1, 0)/COUNTIFS(FACT_INCLUDES[Order ID], FACT_INCLUDES[[#This Row],[Order ID]])</f>
        <v>0</v>
      </c>
      <c r="X996" s="52">
        <v>629.94712021933753</v>
      </c>
      <c r="Y996" s="52">
        <v>611.72537523295216</v>
      </c>
      <c r="Z996" s="64">
        <f>IF(FACT_INCLUDES[[#This Row],[Order Type]]="Online", 1, 0)*FACT_INCLUDES[[#This Row],[Income]]</f>
        <v>0</v>
      </c>
    </row>
    <row r="997" spans="1:26" x14ac:dyDescent="0.3">
      <c r="A997" s="4">
        <v>2440</v>
      </c>
      <c r="B997" s="4">
        <v>1445</v>
      </c>
      <c r="C997" s="4">
        <v>548</v>
      </c>
      <c r="D997" s="58">
        <v>2</v>
      </c>
      <c r="E997" s="28">
        <f>VLOOKUP(FACT_INCLUDES[[#This Row],[Order ID]], ORDERS[], 2)</f>
        <v>41397.262518087766</v>
      </c>
      <c r="F997" s="28">
        <f>VLOOKUP(FACT_INCLUDES[[#This Row],[Order ID]], ORDERS[], 3)</f>
        <v>41397.262518087766</v>
      </c>
      <c r="G997" s="4" t="str">
        <f>VLOOKUP(FACT_INCLUDES[[#This Row],[Order ID]], ORDERS[], 4)</f>
        <v>In-Store</v>
      </c>
      <c r="H997" s="4" t="str">
        <f>VLOOKUP(FACT_INCLUDES[[#This Row],[Order ID]], ORDERS[], 5)</f>
        <v>SBI6490@gmail.com</v>
      </c>
      <c r="I997" s="4">
        <f>VLOOKUP(FACT_INCLUDES[[#This Row],[Order ID]], ORDERS[], 6)</f>
        <v>20</v>
      </c>
      <c r="J997" s="54">
        <f>VLOOKUP(FACT_INCLUDES[[#This Row],[Order ID]], ORDERS[], 7)</f>
        <v>0</v>
      </c>
      <c r="K997" s="33">
        <v>0</v>
      </c>
      <c r="L997" s="4">
        <f>VLOOKUP(FACT_INCLUDES[[#This Row],[DW Version]], VERSIONS[], 2)</f>
        <v>57</v>
      </c>
      <c r="M997" s="4">
        <f>VLOOKUP(FACT_INCLUDES[[#This Row],[DW Version]], VERSIONS[], 3)</f>
        <v>6.5</v>
      </c>
      <c r="N997" s="4" t="str">
        <f>VLOOKUP(FACT_INCLUDES[[#This Row],[DW Version]], VERSIONS[], 4)</f>
        <v>black</v>
      </c>
      <c r="O997" s="51">
        <f>VLOOKUP(FACT_INCLUDES[[#This Row],[DW Version]], VERSIONS[], 5)</f>
        <v>382.31594991748477</v>
      </c>
      <c r="P997" s="4" t="str">
        <f>VLOOKUP(FACT_INCLUDES[[#This Row],[DW Version]], VERSIONS[], 6)</f>
        <v>Phantom Vision</v>
      </c>
      <c r="Q997" s="4" t="str">
        <f>VLOOKUP(FACT_INCLUDES[[#This Row],[DW Version]], VERSIONS[], 7)</f>
        <v>Shoe</v>
      </c>
      <c r="R997" s="51">
        <f>FACT_INCLUDES[[#This Row],[Version Price]]*FACT_INCLUDES[[#This Row],[Quantity]]</f>
        <v>764.63189983496954</v>
      </c>
      <c r="S997" s="51">
        <f>FACT_INCLUDES[[#This Row],[Amount]]*(1-FACT_INCLUDES[[#This Row],[Order Discount]])</f>
        <v>764.63189983496954</v>
      </c>
      <c r="T997" s="51">
        <f t="shared" si="15"/>
        <v>764.63189983496954</v>
      </c>
      <c r="U997" s="57">
        <f>FACT_INCLUDES[[#This Row],[Income]]/FACT_INCLUDES[[#This Row],[Total Order Income]]</f>
        <v>1</v>
      </c>
      <c r="V997" s="33">
        <f>IF(FACT_INCLUDES[[#This Row],[Order Gap]]&gt;10, 1, 0)/COUNTIFS(FACT_INCLUDES[Order ID], FACT_INCLUDES[[#This Row],[Order ID]])</f>
        <v>0</v>
      </c>
      <c r="W997" s="33">
        <f>IF(FACT_INCLUDES[[#This Row],[Order Type]]="Online", 1, 0)/COUNTIFS(FACT_INCLUDES[Order ID], FACT_INCLUDES[[#This Row],[Order ID]])</f>
        <v>0</v>
      </c>
      <c r="X997" s="52">
        <v>629.94712021933753</v>
      </c>
      <c r="Y997" s="52">
        <v>611.72537523295216</v>
      </c>
      <c r="Z997" s="64">
        <f>IF(FACT_INCLUDES[[#This Row],[Order Type]]="Online", 1, 0)*FACT_INCLUDES[[#This Row],[Income]]</f>
        <v>0</v>
      </c>
    </row>
    <row r="998" spans="1:26" x14ac:dyDescent="0.3">
      <c r="A998" s="4">
        <v>2441</v>
      </c>
      <c r="B998" s="4">
        <v>1446</v>
      </c>
      <c r="C998" s="4">
        <v>9</v>
      </c>
      <c r="D998" s="58">
        <v>1</v>
      </c>
      <c r="E998" s="28">
        <f>VLOOKUP(FACT_INCLUDES[[#This Row],[Order ID]], ORDERS[], 2)</f>
        <v>41629.257980413196</v>
      </c>
      <c r="F998" s="28">
        <f>VLOOKUP(FACT_INCLUDES[[#This Row],[Order ID]], ORDERS[], 3)</f>
        <v>41642.257980413196</v>
      </c>
      <c r="G998" s="4" t="str">
        <f>VLOOKUP(FACT_INCLUDES[[#This Row],[Order ID]], ORDERS[], 4)</f>
        <v>Online</v>
      </c>
      <c r="H998" s="4" t="str">
        <f>VLOOKUP(FACT_INCLUDES[[#This Row],[Order ID]], ORDERS[], 5)</f>
        <v>HKY6910@gmail.com</v>
      </c>
      <c r="I998" s="4">
        <f>VLOOKUP(FACT_INCLUDES[[#This Row],[Order ID]], ORDERS[], 6)</f>
        <v>0</v>
      </c>
      <c r="J998" s="54">
        <f>VLOOKUP(FACT_INCLUDES[[#This Row],[Order ID]], ORDERS[], 7)</f>
        <v>0</v>
      </c>
      <c r="K998" s="33">
        <v>13</v>
      </c>
      <c r="L998" s="4">
        <f>VLOOKUP(FACT_INCLUDES[[#This Row],[DW Version]], VERSIONS[], 2)</f>
        <v>1</v>
      </c>
      <c r="M998" s="4">
        <f>VLOOKUP(FACT_INCLUDES[[#This Row],[DW Version]], VERSIONS[], 3)</f>
        <v>8.5</v>
      </c>
      <c r="N998" s="4" t="str">
        <f>VLOOKUP(FACT_INCLUDES[[#This Row],[DW Version]], VERSIONS[], 4)</f>
        <v>white</v>
      </c>
      <c r="O998" s="51">
        <f>VLOOKUP(FACT_INCLUDES[[#This Row],[DW Version]], VERSIONS[], 5)</f>
        <v>373.68873557134827</v>
      </c>
      <c r="P998" s="4" t="str">
        <f>VLOOKUP(FACT_INCLUDES[[#This Row],[DW Version]], VERSIONS[], 6)</f>
        <v>Air Max</v>
      </c>
      <c r="Q998" s="4" t="str">
        <f>VLOOKUP(FACT_INCLUDES[[#This Row],[DW Version]], VERSIONS[], 7)</f>
        <v>Shoe</v>
      </c>
      <c r="R998" s="51">
        <f>FACT_INCLUDES[[#This Row],[Version Price]]*FACT_INCLUDES[[#This Row],[Quantity]]</f>
        <v>373.68873557134827</v>
      </c>
      <c r="S998" s="51">
        <f>FACT_INCLUDES[[#This Row],[Amount]]*(1-FACT_INCLUDES[[#This Row],[Order Discount]])</f>
        <v>373.68873557134827</v>
      </c>
      <c r="T998" s="51">
        <f t="shared" si="15"/>
        <v>373.68873557134827</v>
      </c>
      <c r="U998" s="57">
        <f>FACT_INCLUDES[[#This Row],[Income]]/FACT_INCLUDES[[#This Row],[Total Order Income]]</f>
        <v>1</v>
      </c>
      <c r="V998" s="33">
        <f>IF(FACT_INCLUDES[[#This Row],[Order Gap]]&gt;10, 1, 0)/COUNTIFS(FACT_INCLUDES[Order ID], FACT_INCLUDES[[#This Row],[Order ID]])</f>
        <v>1</v>
      </c>
      <c r="W998" s="33">
        <f>IF(FACT_INCLUDES[[#This Row],[Order Type]]="Online", 1, 0)/COUNTIFS(FACT_INCLUDES[Order ID], FACT_INCLUDES[[#This Row],[Order ID]])</f>
        <v>1</v>
      </c>
      <c r="X998" s="52">
        <v>629.94712021933753</v>
      </c>
      <c r="Y998" s="52">
        <v>611.72537523295216</v>
      </c>
      <c r="Z998" s="64">
        <f>IF(FACT_INCLUDES[[#This Row],[Order Type]]="Online", 1, 0)*FACT_INCLUDES[[#This Row],[Income]]</f>
        <v>373.68873557134827</v>
      </c>
    </row>
    <row r="999" spans="1:26" x14ac:dyDescent="0.3">
      <c r="A999" s="4">
        <v>2458</v>
      </c>
      <c r="B999" s="4">
        <v>1463</v>
      </c>
      <c r="C999" s="4">
        <v>768</v>
      </c>
      <c r="D999" s="58">
        <v>4</v>
      </c>
      <c r="E999" s="28">
        <f>VLOOKUP(FACT_INCLUDES[[#This Row],[Order ID]], ORDERS[], 2)</f>
        <v>41561.324212654559</v>
      </c>
      <c r="F999" s="28">
        <f>VLOOKUP(FACT_INCLUDES[[#This Row],[Order ID]], ORDERS[], 3)</f>
        <v>41570.324212654559</v>
      </c>
      <c r="G999" s="4" t="str">
        <f>VLOOKUP(FACT_INCLUDES[[#This Row],[Order ID]], ORDERS[], 4)</f>
        <v>Online</v>
      </c>
      <c r="H999" s="4" t="str">
        <f>VLOOKUP(FACT_INCLUDES[[#This Row],[Order ID]], ORDERS[], 5)</f>
        <v>GGX4118@gmail.com</v>
      </c>
      <c r="I999" s="4">
        <f>VLOOKUP(FACT_INCLUDES[[#This Row],[Order ID]], ORDERS[], 6)</f>
        <v>0</v>
      </c>
      <c r="J999" s="54">
        <f>VLOOKUP(FACT_INCLUDES[[#This Row],[Order ID]], ORDERS[], 7)</f>
        <v>0</v>
      </c>
      <c r="K999" s="33">
        <v>9</v>
      </c>
      <c r="L999" s="4">
        <f>VLOOKUP(FACT_INCLUDES[[#This Row],[DW Version]], VERSIONS[], 2)</f>
        <v>79</v>
      </c>
      <c r="M999" s="4">
        <f>VLOOKUP(FACT_INCLUDES[[#This Row],[DW Version]], VERSIONS[], 3)</f>
        <v>7.5</v>
      </c>
      <c r="N999" s="4" t="str">
        <f>VLOOKUP(FACT_INCLUDES[[#This Row],[DW Version]], VERSIONS[], 4)</f>
        <v>black</v>
      </c>
      <c r="O999" s="51">
        <f>VLOOKUP(FACT_INCLUDES[[#This Row],[DW Version]], VERSIONS[], 5)</f>
        <v>272.63996184107066</v>
      </c>
      <c r="P999" s="4" t="str">
        <f>VLOOKUP(FACT_INCLUDES[[#This Row],[DW Version]], VERSIONS[], 6)</f>
        <v>Zoom Gravity</v>
      </c>
      <c r="Q999" s="4" t="str">
        <f>VLOOKUP(FACT_INCLUDES[[#This Row],[DW Version]], VERSIONS[], 7)</f>
        <v>Shoe</v>
      </c>
      <c r="R999" s="51">
        <f>FACT_INCLUDES[[#This Row],[Version Price]]*FACT_INCLUDES[[#This Row],[Quantity]]</f>
        <v>1090.5598473642826</v>
      </c>
      <c r="S999" s="51">
        <f>FACT_INCLUDES[[#This Row],[Amount]]*(1-FACT_INCLUDES[[#This Row],[Order Discount]])</f>
        <v>1090.5598473642826</v>
      </c>
      <c r="T999" s="51">
        <f t="shared" si="15"/>
        <v>1090.5598473642826</v>
      </c>
      <c r="U999" s="57">
        <f>FACT_INCLUDES[[#This Row],[Income]]/FACT_INCLUDES[[#This Row],[Total Order Income]]</f>
        <v>1</v>
      </c>
      <c r="V999" s="33">
        <f>IF(FACT_INCLUDES[[#This Row],[Order Gap]]&gt;10, 1, 0)/COUNTIFS(FACT_INCLUDES[Order ID], FACT_INCLUDES[[#This Row],[Order ID]])</f>
        <v>0</v>
      </c>
      <c r="W999" s="33">
        <f>IF(FACT_INCLUDES[[#This Row],[Order Type]]="Online", 1, 0)/COUNTIFS(FACT_INCLUDES[Order ID], FACT_INCLUDES[[#This Row],[Order ID]])</f>
        <v>1</v>
      </c>
      <c r="X999" s="52">
        <v>629.94712021933753</v>
      </c>
      <c r="Y999" s="52">
        <v>611.72537523295216</v>
      </c>
      <c r="Z999" s="64">
        <f>IF(FACT_INCLUDES[[#This Row],[Order Type]]="Online", 1, 0)*FACT_INCLUDES[[#This Row],[Income]]</f>
        <v>1090.5598473642826</v>
      </c>
    </row>
    <row r="1000" spans="1:26" x14ac:dyDescent="0.3">
      <c r="A1000" s="4">
        <v>2462</v>
      </c>
      <c r="B1000" s="4">
        <v>1467</v>
      </c>
      <c r="C1000" s="4">
        <v>846</v>
      </c>
      <c r="D1000" s="58">
        <v>4</v>
      </c>
      <c r="E1000" s="28">
        <f>VLOOKUP(FACT_INCLUDES[[#This Row],[Order ID]], ORDERS[], 2)</f>
        <v>41284.211999033949</v>
      </c>
      <c r="F1000" s="28">
        <f>VLOOKUP(FACT_INCLUDES[[#This Row],[Order ID]], ORDERS[], 3)</f>
        <v>41284.211999033949</v>
      </c>
      <c r="G1000" s="4" t="str">
        <f>VLOOKUP(FACT_INCLUDES[[#This Row],[Order ID]], ORDERS[], 4)</f>
        <v>In-Store</v>
      </c>
      <c r="H1000" s="4" t="str">
        <f>VLOOKUP(FACT_INCLUDES[[#This Row],[Order ID]], ORDERS[], 5)</f>
        <v>AYW8695@gmail.com</v>
      </c>
      <c r="I1000" s="4">
        <f>VLOOKUP(FACT_INCLUDES[[#This Row],[Order ID]], ORDERS[], 6)</f>
        <v>32</v>
      </c>
      <c r="J1000" s="54">
        <f>VLOOKUP(FACT_INCLUDES[[#This Row],[Order ID]], ORDERS[], 7)</f>
        <v>0</v>
      </c>
      <c r="K1000" s="33">
        <v>0</v>
      </c>
      <c r="L1000" s="4">
        <f>VLOOKUP(FACT_INCLUDES[[#This Row],[DW Version]], VERSIONS[], 2)</f>
        <v>86</v>
      </c>
      <c r="M1000" s="4">
        <f>VLOOKUP(FACT_INCLUDES[[#This Row],[DW Version]], VERSIONS[], 3)</f>
        <v>5.5</v>
      </c>
      <c r="N1000" s="4" t="str">
        <f>VLOOKUP(FACT_INCLUDES[[#This Row],[DW Version]], VERSIONS[], 4)</f>
        <v>white</v>
      </c>
      <c r="O1000" s="51">
        <f>VLOOKUP(FACT_INCLUDES[[#This Row],[DW Version]], VERSIONS[], 5)</f>
        <v>232.16050048596458</v>
      </c>
      <c r="P1000" s="4" t="str">
        <f>VLOOKUP(FACT_INCLUDES[[#This Row],[DW Version]], VERSIONS[], 6)</f>
        <v>Challenger Long-Sleeve</v>
      </c>
      <c r="Q1000" s="4" t="str">
        <f>VLOOKUP(FACT_INCLUDES[[#This Row],[DW Version]], VERSIONS[], 7)</f>
        <v>Apparel</v>
      </c>
      <c r="R1000" s="51">
        <f>FACT_INCLUDES[[#This Row],[Version Price]]*FACT_INCLUDES[[#This Row],[Quantity]]</f>
        <v>928.6420019438583</v>
      </c>
      <c r="S1000" s="51">
        <f>FACT_INCLUDES[[#This Row],[Amount]]*(1-FACT_INCLUDES[[#This Row],[Order Discount]])</f>
        <v>928.6420019438583</v>
      </c>
      <c r="T1000" s="51">
        <f t="shared" si="15"/>
        <v>928.6420019438583</v>
      </c>
      <c r="U1000" s="57">
        <f>FACT_INCLUDES[[#This Row],[Income]]/FACT_INCLUDES[[#This Row],[Total Order Income]]</f>
        <v>1</v>
      </c>
      <c r="V1000" s="33">
        <f>IF(FACT_INCLUDES[[#This Row],[Order Gap]]&gt;10, 1, 0)/COUNTIFS(FACT_INCLUDES[Order ID], FACT_INCLUDES[[#This Row],[Order ID]])</f>
        <v>0</v>
      </c>
      <c r="W1000" s="33">
        <f>IF(FACT_INCLUDES[[#This Row],[Order Type]]="Online", 1, 0)/COUNTIFS(FACT_INCLUDES[Order ID], FACT_INCLUDES[[#This Row],[Order ID]])</f>
        <v>0</v>
      </c>
      <c r="X1000" s="52">
        <v>629.94712021933753</v>
      </c>
      <c r="Y1000" s="52">
        <v>611.72537523295216</v>
      </c>
      <c r="Z1000" s="64">
        <f>IF(FACT_INCLUDES[[#This Row],[Order Type]]="Online", 1, 0)*FACT_INCLUDES[[#This Row],[Income]]</f>
        <v>0</v>
      </c>
    </row>
    <row r="1001" spans="1:26" x14ac:dyDescent="0.3">
      <c r="A1001" s="4">
        <v>1</v>
      </c>
      <c r="B1001" s="4">
        <v>1</v>
      </c>
      <c r="C1001" s="4">
        <v>8</v>
      </c>
      <c r="D1001" s="58">
        <v>3</v>
      </c>
      <c r="E1001" s="28">
        <f>VLOOKUP(FACT_INCLUDES[[#This Row],[Order ID]], ORDERS[], 2)</f>
        <v>41780.51835648148</v>
      </c>
      <c r="F1001" s="28">
        <f>VLOOKUP(FACT_INCLUDES[[#This Row],[Order ID]], ORDERS[], 3)</f>
        <v>41780.51835648148</v>
      </c>
      <c r="G1001" s="4" t="str">
        <f>VLOOKUP(FACT_INCLUDES[[#This Row],[Order ID]], ORDERS[], 4)</f>
        <v>In-Store</v>
      </c>
      <c r="H1001" s="4" t="str">
        <f>VLOOKUP(FACT_INCLUDES[[#This Row],[Order ID]], ORDERS[], 5)</f>
        <v>VCE4503@gmail.com</v>
      </c>
      <c r="I1001" s="4">
        <f>VLOOKUP(FACT_INCLUDES[[#This Row],[Order ID]], ORDERS[], 6)</f>
        <v>18</v>
      </c>
      <c r="J1001" s="54">
        <f>VLOOKUP(FACT_INCLUDES[[#This Row],[Order ID]], ORDERS[], 7)</f>
        <v>0</v>
      </c>
      <c r="K1001" s="33">
        <v>0</v>
      </c>
      <c r="L1001" s="4">
        <f>VLOOKUP(FACT_INCLUDES[[#This Row],[DW Version]], VERSIONS[], 2)</f>
        <v>1</v>
      </c>
      <c r="M1001" s="4">
        <f>VLOOKUP(FACT_INCLUDES[[#This Row],[DW Version]], VERSIONS[], 3)</f>
        <v>6</v>
      </c>
      <c r="N1001" s="4" t="str">
        <f>VLOOKUP(FACT_INCLUDES[[#This Row],[DW Version]], VERSIONS[], 4)</f>
        <v>white</v>
      </c>
      <c r="O1001" s="51">
        <f>VLOOKUP(FACT_INCLUDES[[#This Row],[DW Version]], VERSIONS[], 5)</f>
        <v>388.41155819096889</v>
      </c>
      <c r="P1001" s="4" t="str">
        <f>VLOOKUP(FACT_INCLUDES[[#This Row],[DW Version]], VERSIONS[], 6)</f>
        <v>Air Max</v>
      </c>
      <c r="Q1001" s="4" t="str">
        <f>VLOOKUP(FACT_INCLUDES[[#This Row],[DW Version]], VERSIONS[], 7)</f>
        <v>Shoe</v>
      </c>
      <c r="R1001" s="51">
        <f>FACT_INCLUDES[[#This Row],[Version Price]]*FACT_INCLUDES[[#This Row],[Quantity]]</f>
        <v>1165.2346745729067</v>
      </c>
      <c r="S1001" s="51">
        <f>FACT_INCLUDES[[#This Row],[Amount]]*(1-FACT_INCLUDES[[#This Row],[Order Discount]])</f>
        <v>1165.2346745729067</v>
      </c>
      <c r="T1001" s="51">
        <f t="shared" si="15"/>
        <v>3345.6762002497699</v>
      </c>
      <c r="U1001" s="57">
        <f>FACT_INCLUDES[[#This Row],[Income]]/FACT_INCLUDES[[#This Row],[Total Order Income]]</f>
        <v>0.34828076742331388</v>
      </c>
      <c r="V1001" s="33">
        <f>IF(FACT_INCLUDES[[#This Row],[Order Gap]]&gt;10, 1, 0)/COUNTIFS(FACT_INCLUDES[Order ID], FACT_INCLUDES[[#This Row],[Order ID]])</f>
        <v>0</v>
      </c>
      <c r="W1001" s="33">
        <f>IF(FACT_INCLUDES[[#This Row],[Order Type]]="Online", 1, 0)/COUNTIFS(FACT_INCLUDES[Order ID], FACT_INCLUDES[[#This Row],[Order ID]])</f>
        <v>0</v>
      </c>
      <c r="X1001" s="52">
        <v>644.28331764460893</v>
      </c>
      <c r="Y1001" s="52">
        <v>745.35727964883449</v>
      </c>
      <c r="Z1001" s="64">
        <f>IF(FACT_INCLUDES[[#This Row],[Order Type]]="Online", 1, 0)*FACT_INCLUDES[[#This Row],[Income]]</f>
        <v>0</v>
      </c>
    </row>
    <row r="1002" spans="1:26" x14ac:dyDescent="0.3">
      <c r="A1002" s="4">
        <v>2</v>
      </c>
      <c r="B1002" s="4">
        <v>1</v>
      </c>
      <c r="C1002" s="4">
        <v>465</v>
      </c>
      <c r="D1002" s="58">
        <v>2</v>
      </c>
      <c r="E1002" s="28">
        <f>VLOOKUP(FACT_INCLUDES[[#This Row],[Order ID]], ORDERS[], 2)</f>
        <v>41780.51835648148</v>
      </c>
      <c r="F1002" s="28">
        <f>VLOOKUP(FACT_INCLUDES[[#This Row],[Order ID]], ORDERS[], 3)</f>
        <v>41780.51835648148</v>
      </c>
      <c r="G1002" s="4" t="str">
        <f>VLOOKUP(FACT_INCLUDES[[#This Row],[Order ID]], ORDERS[], 4)</f>
        <v>In-Store</v>
      </c>
      <c r="H1002" s="4" t="str">
        <f>VLOOKUP(FACT_INCLUDES[[#This Row],[Order ID]], ORDERS[], 5)</f>
        <v>VCE4503@gmail.com</v>
      </c>
      <c r="I1002" s="4">
        <f>VLOOKUP(FACT_INCLUDES[[#This Row],[Order ID]], ORDERS[], 6)</f>
        <v>18</v>
      </c>
      <c r="J1002" s="54">
        <f>VLOOKUP(FACT_INCLUDES[[#This Row],[Order ID]], ORDERS[], 7)</f>
        <v>0</v>
      </c>
      <c r="K1002" s="33">
        <v>0</v>
      </c>
      <c r="L1002" s="4">
        <f>VLOOKUP(FACT_INCLUDES[[#This Row],[DW Version]], VERSIONS[], 2)</f>
        <v>48</v>
      </c>
      <c r="M1002" s="4">
        <f>VLOOKUP(FACT_INCLUDES[[#This Row],[DW Version]], VERSIONS[], 3)</f>
        <v>9</v>
      </c>
      <c r="N1002" s="4" t="str">
        <f>VLOOKUP(FACT_INCLUDES[[#This Row],[DW Version]], VERSIONS[], 4)</f>
        <v>dark blue</v>
      </c>
      <c r="O1002" s="51">
        <f>VLOOKUP(FACT_INCLUDES[[#This Row],[DW Version]], VERSIONS[], 5)</f>
        <v>377.40912696255839</v>
      </c>
      <c r="P1002" s="4" t="str">
        <f>VLOOKUP(FACT_INCLUDES[[#This Row],[DW Version]], VERSIONS[], 6)</f>
        <v>Miler Tank</v>
      </c>
      <c r="Q1002" s="4" t="str">
        <f>VLOOKUP(FACT_INCLUDES[[#This Row],[DW Version]], VERSIONS[], 7)</f>
        <v>Apparel</v>
      </c>
      <c r="R1002" s="51">
        <f>FACT_INCLUDES[[#This Row],[Version Price]]*FACT_INCLUDES[[#This Row],[Quantity]]</f>
        <v>754.81825392511678</v>
      </c>
      <c r="S1002" s="51">
        <f>FACT_INCLUDES[[#This Row],[Amount]]*(1-FACT_INCLUDES[[#This Row],[Order Discount]])</f>
        <v>754.81825392511678</v>
      </c>
      <c r="T1002" s="51">
        <f t="shared" si="15"/>
        <v>3345.6762002497699</v>
      </c>
      <c r="U1002" s="57">
        <f>FACT_INCLUDES[[#This Row],[Income]]/FACT_INCLUDES[[#This Row],[Total Order Income]]</f>
        <v>0.22561007364333888</v>
      </c>
      <c r="V1002" s="33">
        <f>IF(FACT_INCLUDES[[#This Row],[Order Gap]]&gt;10, 1, 0)/COUNTIFS(FACT_INCLUDES[Order ID], FACT_INCLUDES[[#This Row],[Order ID]])</f>
        <v>0</v>
      </c>
      <c r="W1002" s="33">
        <f>IF(FACT_INCLUDES[[#This Row],[Order Type]]="Online", 1, 0)/COUNTIFS(FACT_INCLUDES[Order ID], FACT_INCLUDES[[#This Row],[Order ID]])</f>
        <v>0</v>
      </c>
      <c r="X1002" s="52">
        <v>644.28331764460893</v>
      </c>
      <c r="Y1002" s="52">
        <v>745.35727964883449</v>
      </c>
      <c r="Z1002" s="64">
        <f>IF(FACT_INCLUDES[[#This Row],[Order Type]]="Online", 1, 0)*FACT_INCLUDES[[#This Row],[Income]]</f>
        <v>0</v>
      </c>
    </row>
    <row r="1003" spans="1:26" x14ac:dyDescent="0.3">
      <c r="A1003" s="4">
        <v>3</v>
      </c>
      <c r="B1003" s="4">
        <v>1</v>
      </c>
      <c r="C1003" s="4">
        <v>917</v>
      </c>
      <c r="D1003" s="58">
        <v>4</v>
      </c>
      <c r="E1003" s="28">
        <f>VLOOKUP(FACT_INCLUDES[[#This Row],[Order ID]], ORDERS[], 2)</f>
        <v>41780.51835648148</v>
      </c>
      <c r="F1003" s="28">
        <f>VLOOKUP(FACT_INCLUDES[[#This Row],[Order ID]], ORDERS[], 3)</f>
        <v>41780.51835648148</v>
      </c>
      <c r="G1003" s="4" t="str">
        <f>VLOOKUP(FACT_INCLUDES[[#This Row],[Order ID]], ORDERS[], 4)</f>
        <v>In-Store</v>
      </c>
      <c r="H1003" s="4" t="str">
        <f>VLOOKUP(FACT_INCLUDES[[#This Row],[Order ID]], ORDERS[], 5)</f>
        <v>VCE4503@gmail.com</v>
      </c>
      <c r="I1003" s="4">
        <f>VLOOKUP(FACT_INCLUDES[[#This Row],[Order ID]], ORDERS[], 6)</f>
        <v>18</v>
      </c>
      <c r="J1003" s="54">
        <f>VLOOKUP(FACT_INCLUDES[[#This Row],[Order ID]], ORDERS[], 7)</f>
        <v>0</v>
      </c>
      <c r="K1003" s="33">
        <v>0</v>
      </c>
      <c r="L1003" s="4">
        <f>VLOOKUP(FACT_INCLUDES[[#This Row],[DW Version]], VERSIONS[], 2)</f>
        <v>93</v>
      </c>
      <c r="M1003" s="4">
        <f>VLOOKUP(FACT_INCLUDES[[#This Row],[DW Version]], VERSIONS[], 3)</f>
        <v>9.5</v>
      </c>
      <c r="N1003" s="4" t="str">
        <f>VLOOKUP(FACT_INCLUDES[[#This Row],[DW Version]], VERSIONS[], 4)</f>
        <v>white</v>
      </c>
      <c r="O1003" s="51">
        <f>VLOOKUP(FACT_INCLUDES[[#This Row],[DW Version]], VERSIONS[], 5)</f>
        <v>356.40581793793655</v>
      </c>
      <c r="P1003" s="4" t="str">
        <f>VLOOKUP(FACT_INCLUDES[[#This Row],[DW Version]], VERSIONS[], 6)</f>
        <v>Therma Training Top</v>
      </c>
      <c r="Q1003" s="4" t="str">
        <f>VLOOKUP(FACT_INCLUDES[[#This Row],[DW Version]], VERSIONS[], 7)</f>
        <v>Apparel</v>
      </c>
      <c r="R1003" s="51">
        <f>FACT_INCLUDES[[#This Row],[Version Price]]*FACT_INCLUDES[[#This Row],[Quantity]]</f>
        <v>1425.6232717517462</v>
      </c>
      <c r="S1003" s="51">
        <f>FACT_INCLUDES[[#This Row],[Amount]]*(1-FACT_INCLUDES[[#This Row],[Order Discount]])</f>
        <v>1425.6232717517462</v>
      </c>
      <c r="T1003" s="51">
        <f t="shared" si="15"/>
        <v>3345.6762002497699</v>
      </c>
      <c r="U1003" s="57">
        <f>FACT_INCLUDES[[#This Row],[Income]]/FACT_INCLUDES[[#This Row],[Total Order Income]]</f>
        <v>0.42610915893334717</v>
      </c>
      <c r="V1003" s="33">
        <f>IF(FACT_INCLUDES[[#This Row],[Order Gap]]&gt;10, 1, 0)/COUNTIFS(FACT_INCLUDES[Order ID], FACT_INCLUDES[[#This Row],[Order ID]])</f>
        <v>0</v>
      </c>
      <c r="W1003" s="33">
        <f>IF(FACT_INCLUDES[[#This Row],[Order Type]]="Online", 1, 0)/COUNTIFS(FACT_INCLUDES[Order ID], FACT_INCLUDES[[#This Row],[Order ID]])</f>
        <v>0</v>
      </c>
      <c r="X1003" s="52">
        <v>644.28331764460893</v>
      </c>
      <c r="Y1003" s="52">
        <v>745.35727964883449</v>
      </c>
      <c r="Z1003" s="64">
        <f>IF(FACT_INCLUDES[[#This Row],[Order Type]]="Online", 1, 0)*FACT_INCLUDES[[#This Row],[Income]]</f>
        <v>0</v>
      </c>
    </row>
    <row r="1004" spans="1:26" x14ac:dyDescent="0.3">
      <c r="A1004" s="4">
        <v>35</v>
      </c>
      <c r="B1004" s="4">
        <v>16</v>
      </c>
      <c r="C1004" s="4">
        <v>831</v>
      </c>
      <c r="D1004" s="58">
        <v>3</v>
      </c>
      <c r="E1004" s="28">
        <f>VLOOKUP(FACT_INCLUDES[[#This Row],[Order ID]], ORDERS[], 2)</f>
        <v>41873.409143975427</v>
      </c>
      <c r="F1004" s="28">
        <f>VLOOKUP(FACT_INCLUDES[[#This Row],[Order ID]], ORDERS[], 3)</f>
        <v>41873.409143975427</v>
      </c>
      <c r="G1004" s="4" t="str">
        <f>VLOOKUP(FACT_INCLUDES[[#This Row],[Order ID]], ORDERS[], 4)</f>
        <v>In-Store</v>
      </c>
      <c r="H1004" s="4" t="str">
        <f>VLOOKUP(FACT_INCLUDES[[#This Row],[Order ID]], ORDERS[], 5)</f>
        <v>TEC5705@gmail.com</v>
      </c>
      <c r="I1004" s="4">
        <f>VLOOKUP(FACT_INCLUDES[[#This Row],[Order ID]], ORDERS[], 6)</f>
        <v>7</v>
      </c>
      <c r="J1004" s="54">
        <f>VLOOKUP(FACT_INCLUDES[[#This Row],[Order ID]], ORDERS[], 7)</f>
        <v>0</v>
      </c>
      <c r="K1004" s="33">
        <v>0</v>
      </c>
      <c r="L1004" s="4">
        <f>VLOOKUP(FACT_INCLUDES[[#This Row],[DW Version]], VERSIONS[], 2)</f>
        <v>84</v>
      </c>
      <c r="M1004" s="4">
        <f>VLOOKUP(FACT_INCLUDES[[#This Row],[DW Version]], VERSIONS[], 3)</f>
        <v>9</v>
      </c>
      <c r="N1004" s="4" t="str">
        <f>VLOOKUP(FACT_INCLUDES[[#This Row],[DW Version]], VERSIONS[], 4)</f>
        <v>green</v>
      </c>
      <c r="O1004" s="51">
        <f>VLOOKUP(FACT_INCLUDES[[#This Row],[DW Version]], VERSIONS[], 5)</f>
        <v>350.11666465031328</v>
      </c>
      <c r="P1004" s="4" t="str">
        <f>VLOOKUP(FACT_INCLUDES[[#This Row],[DW Version]], VERSIONS[], 6)</f>
        <v>AeroLoft Running Vest</v>
      </c>
      <c r="Q1004" s="4" t="str">
        <f>VLOOKUP(FACT_INCLUDES[[#This Row],[DW Version]], VERSIONS[], 7)</f>
        <v>Apparel</v>
      </c>
      <c r="R1004" s="51">
        <f>FACT_INCLUDES[[#This Row],[Version Price]]*FACT_INCLUDES[[#This Row],[Quantity]]</f>
        <v>1050.3499939509397</v>
      </c>
      <c r="S1004" s="51">
        <f>FACT_INCLUDES[[#This Row],[Amount]]*(1-FACT_INCLUDES[[#This Row],[Order Discount]])</f>
        <v>1050.3499939509397</v>
      </c>
      <c r="T1004" s="51">
        <f t="shared" si="15"/>
        <v>1561.4935176153467</v>
      </c>
      <c r="U1004" s="57">
        <f>FACT_INCLUDES[[#This Row],[Income]]/FACT_INCLUDES[[#This Row],[Total Order Income]]</f>
        <v>0.67265728746347542</v>
      </c>
      <c r="V1004" s="33">
        <f>IF(FACT_INCLUDES[[#This Row],[Order Gap]]&gt;10, 1, 0)/COUNTIFS(FACT_INCLUDES[Order ID], FACT_INCLUDES[[#This Row],[Order ID]])</f>
        <v>0</v>
      </c>
      <c r="W1004" s="33">
        <f>IF(FACT_INCLUDES[[#This Row],[Order Type]]="Online", 1, 0)/COUNTIFS(FACT_INCLUDES[Order ID], FACT_INCLUDES[[#This Row],[Order ID]])</f>
        <v>0</v>
      </c>
      <c r="X1004" s="52">
        <v>644.28331764460893</v>
      </c>
      <c r="Y1004" s="52">
        <v>745.35727964883449</v>
      </c>
      <c r="Z1004" s="64">
        <f>IF(FACT_INCLUDES[[#This Row],[Order Type]]="Online", 1, 0)*FACT_INCLUDES[[#This Row],[Income]]</f>
        <v>0</v>
      </c>
    </row>
    <row r="1005" spans="1:26" x14ac:dyDescent="0.3">
      <c r="A1005" s="4">
        <v>36</v>
      </c>
      <c r="B1005" s="4">
        <v>16</v>
      </c>
      <c r="C1005" s="4">
        <v>837</v>
      </c>
      <c r="D1005" s="58">
        <v>2</v>
      </c>
      <c r="E1005" s="28">
        <f>VLOOKUP(FACT_INCLUDES[[#This Row],[Order ID]], ORDERS[], 2)</f>
        <v>41873.409143975427</v>
      </c>
      <c r="F1005" s="28">
        <f>VLOOKUP(FACT_INCLUDES[[#This Row],[Order ID]], ORDERS[], 3)</f>
        <v>41873.409143975427</v>
      </c>
      <c r="G1005" s="4" t="str">
        <f>VLOOKUP(FACT_INCLUDES[[#This Row],[Order ID]], ORDERS[], 4)</f>
        <v>In-Store</v>
      </c>
      <c r="H1005" s="4" t="str">
        <f>VLOOKUP(FACT_INCLUDES[[#This Row],[Order ID]], ORDERS[], 5)</f>
        <v>TEC5705@gmail.com</v>
      </c>
      <c r="I1005" s="4">
        <f>VLOOKUP(FACT_INCLUDES[[#This Row],[Order ID]], ORDERS[], 6)</f>
        <v>7</v>
      </c>
      <c r="J1005" s="54">
        <f>VLOOKUP(FACT_INCLUDES[[#This Row],[Order ID]], ORDERS[], 7)</f>
        <v>0</v>
      </c>
      <c r="K1005" s="33">
        <v>0</v>
      </c>
      <c r="L1005" s="4">
        <f>VLOOKUP(FACT_INCLUDES[[#This Row],[DW Version]], VERSIONS[], 2)</f>
        <v>85</v>
      </c>
      <c r="M1005" s="4">
        <f>VLOOKUP(FACT_INCLUDES[[#This Row],[DW Version]], VERSIONS[], 3)</f>
        <v>5.5</v>
      </c>
      <c r="N1005" s="4" t="str">
        <f>VLOOKUP(FACT_INCLUDES[[#This Row],[DW Version]], VERSIONS[], 4)</f>
        <v>white</v>
      </c>
      <c r="O1005" s="51">
        <f>VLOOKUP(FACT_INCLUDES[[#This Row],[DW Version]], VERSIONS[], 5)</f>
        <v>255.57176183220355</v>
      </c>
      <c r="P1005" s="4" t="str">
        <f>VLOOKUP(FACT_INCLUDES[[#This Row],[DW Version]], VERSIONS[], 6)</f>
        <v>Nike Flex Stride</v>
      </c>
      <c r="Q1005" s="4" t="str">
        <f>VLOOKUP(FACT_INCLUDES[[#This Row],[DW Version]], VERSIONS[], 7)</f>
        <v>Apparel</v>
      </c>
      <c r="R1005" s="51">
        <f>FACT_INCLUDES[[#This Row],[Version Price]]*FACT_INCLUDES[[#This Row],[Quantity]]</f>
        <v>511.1435236644071</v>
      </c>
      <c r="S1005" s="51">
        <f>FACT_INCLUDES[[#This Row],[Amount]]*(1-FACT_INCLUDES[[#This Row],[Order Discount]])</f>
        <v>511.1435236644071</v>
      </c>
      <c r="T1005" s="51">
        <f t="shared" si="15"/>
        <v>1561.4935176153467</v>
      </c>
      <c r="U1005" s="57">
        <f>FACT_INCLUDES[[#This Row],[Income]]/FACT_INCLUDES[[#This Row],[Total Order Income]]</f>
        <v>0.32734271253652464</v>
      </c>
      <c r="V1005" s="33">
        <f>IF(FACT_INCLUDES[[#This Row],[Order Gap]]&gt;10, 1, 0)/COUNTIFS(FACT_INCLUDES[Order ID], FACT_INCLUDES[[#This Row],[Order ID]])</f>
        <v>0</v>
      </c>
      <c r="W1005" s="33">
        <f>IF(FACT_INCLUDES[[#This Row],[Order Type]]="Online", 1, 0)/COUNTIFS(FACT_INCLUDES[Order ID], FACT_INCLUDES[[#This Row],[Order ID]])</f>
        <v>0</v>
      </c>
      <c r="X1005" s="52">
        <v>644.28331764460893</v>
      </c>
      <c r="Y1005" s="52">
        <v>745.35727964883449</v>
      </c>
      <c r="Z1005" s="64">
        <f>IF(FACT_INCLUDES[[#This Row],[Order Type]]="Online", 1, 0)*FACT_INCLUDES[[#This Row],[Income]]</f>
        <v>0</v>
      </c>
    </row>
    <row r="1006" spans="1:26" x14ac:dyDescent="0.3">
      <c r="A1006" s="4">
        <v>57</v>
      </c>
      <c r="B1006" s="4">
        <v>25</v>
      </c>
      <c r="C1006" s="4">
        <v>718</v>
      </c>
      <c r="D1006" s="58">
        <v>5</v>
      </c>
      <c r="E1006" s="28">
        <f>VLOOKUP(FACT_INCLUDES[[#This Row],[Order ID]], ORDERS[], 2)</f>
        <v>41719.615861179402</v>
      </c>
      <c r="F1006" s="28">
        <f>VLOOKUP(FACT_INCLUDES[[#This Row],[Order ID]], ORDERS[], 3)</f>
        <v>41719.615861179402</v>
      </c>
      <c r="G1006" s="4" t="str">
        <f>VLOOKUP(FACT_INCLUDES[[#This Row],[Order ID]], ORDERS[], 4)</f>
        <v>In-Store</v>
      </c>
      <c r="H1006" s="4" t="str">
        <f>VLOOKUP(FACT_INCLUDES[[#This Row],[Order ID]], ORDERS[], 5)</f>
        <v>STX2363@gmail.com</v>
      </c>
      <c r="I1006" s="4">
        <f>VLOOKUP(FACT_INCLUDES[[#This Row],[Order ID]], ORDERS[], 6)</f>
        <v>14</v>
      </c>
      <c r="J1006" s="54">
        <f>VLOOKUP(FACT_INCLUDES[[#This Row],[Order ID]], ORDERS[], 7)</f>
        <v>0</v>
      </c>
      <c r="K1006" s="33">
        <v>0</v>
      </c>
      <c r="L1006" s="4">
        <f>VLOOKUP(FACT_INCLUDES[[#This Row],[DW Version]], VERSIONS[], 2)</f>
        <v>73</v>
      </c>
      <c r="M1006" s="4">
        <f>VLOOKUP(FACT_INCLUDES[[#This Row],[DW Version]], VERSIONS[], 3)</f>
        <v>10.5</v>
      </c>
      <c r="N1006" s="4" t="str">
        <f>VLOOKUP(FACT_INCLUDES[[#This Row],[DW Version]], VERSIONS[], 4)</f>
        <v>black</v>
      </c>
      <c r="O1006" s="51">
        <f>VLOOKUP(FACT_INCLUDES[[#This Row],[DW Version]], VERSIONS[], 5)</f>
        <v>176.11620854637209</v>
      </c>
      <c r="P1006" s="4" t="str">
        <f>VLOOKUP(FACT_INCLUDES[[#This Row],[DW Version]], VERSIONS[], 6)</f>
        <v>Air Max 720</v>
      </c>
      <c r="Q1006" s="4" t="str">
        <f>VLOOKUP(FACT_INCLUDES[[#This Row],[DW Version]], VERSIONS[], 7)</f>
        <v>Shoe</v>
      </c>
      <c r="R1006" s="51">
        <f>FACT_INCLUDES[[#This Row],[Version Price]]*FACT_INCLUDES[[#This Row],[Quantity]]</f>
        <v>880.58104273186041</v>
      </c>
      <c r="S1006" s="51">
        <f>FACT_INCLUDES[[#This Row],[Amount]]*(1-FACT_INCLUDES[[#This Row],[Order Discount]])</f>
        <v>880.58104273186041</v>
      </c>
      <c r="T1006" s="51">
        <f t="shared" si="15"/>
        <v>880.58104273186041</v>
      </c>
      <c r="U1006" s="57">
        <f>FACT_INCLUDES[[#This Row],[Income]]/FACT_INCLUDES[[#This Row],[Total Order Income]]</f>
        <v>1</v>
      </c>
      <c r="V1006" s="33">
        <f>IF(FACT_INCLUDES[[#This Row],[Order Gap]]&gt;10, 1, 0)/COUNTIFS(FACT_INCLUDES[Order ID], FACT_INCLUDES[[#This Row],[Order ID]])</f>
        <v>0</v>
      </c>
      <c r="W1006" s="33">
        <f>IF(FACT_INCLUDES[[#This Row],[Order Type]]="Online", 1, 0)/COUNTIFS(FACT_INCLUDES[Order ID], FACT_INCLUDES[[#This Row],[Order ID]])</f>
        <v>0</v>
      </c>
      <c r="X1006" s="52">
        <v>644.28331764460893</v>
      </c>
      <c r="Y1006" s="52">
        <v>745.35727964883449</v>
      </c>
      <c r="Z1006" s="64">
        <f>IF(FACT_INCLUDES[[#This Row],[Order Type]]="Online", 1, 0)*FACT_INCLUDES[[#This Row],[Income]]</f>
        <v>0</v>
      </c>
    </row>
    <row r="1007" spans="1:26" x14ac:dyDescent="0.3">
      <c r="A1007" s="4">
        <v>60</v>
      </c>
      <c r="B1007" s="4">
        <v>27</v>
      </c>
      <c r="C1007" s="4">
        <v>378</v>
      </c>
      <c r="D1007" s="58">
        <v>4</v>
      </c>
      <c r="E1007" s="28">
        <f>VLOOKUP(FACT_INCLUDES[[#This Row],[Order ID]], ORDERS[], 2)</f>
        <v>41787.983202602227</v>
      </c>
      <c r="F1007" s="28">
        <f>VLOOKUP(FACT_INCLUDES[[#This Row],[Order ID]], ORDERS[], 3)</f>
        <v>41795.983202602227</v>
      </c>
      <c r="G1007" s="4" t="str">
        <f>VLOOKUP(FACT_INCLUDES[[#This Row],[Order ID]], ORDERS[], 4)</f>
        <v>Online</v>
      </c>
      <c r="H1007" s="4" t="str">
        <f>VLOOKUP(FACT_INCLUDES[[#This Row],[Order ID]], ORDERS[], 5)</f>
        <v>TEC5705@gmail.com</v>
      </c>
      <c r="I1007" s="4">
        <f>VLOOKUP(FACT_INCLUDES[[#This Row],[Order ID]], ORDERS[], 6)</f>
        <v>0</v>
      </c>
      <c r="J1007" s="54">
        <f>VLOOKUP(FACT_INCLUDES[[#This Row],[Order ID]], ORDERS[], 7)</f>
        <v>0</v>
      </c>
      <c r="K1007" s="33">
        <v>8</v>
      </c>
      <c r="L1007" s="4">
        <f>VLOOKUP(FACT_INCLUDES[[#This Row],[DW Version]], VERSIONS[], 2)</f>
        <v>38</v>
      </c>
      <c r="M1007" s="4">
        <f>VLOOKUP(FACT_INCLUDES[[#This Row],[DW Version]], VERSIONS[], 3)</f>
        <v>9.5</v>
      </c>
      <c r="N1007" s="4" t="str">
        <f>VLOOKUP(FACT_INCLUDES[[#This Row],[DW Version]], VERSIONS[], 4)</f>
        <v>pink</v>
      </c>
      <c r="O1007" s="51">
        <f>VLOOKUP(FACT_INCLUDES[[#This Row],[DW Version]], VERSIONS[], 5)</f>
        <v>120.76342936802587</v>
      </c>
      <c r="P1007" s="4" t="str">
        <f>VLOOKUP(FACT_INCLUDES[[#This Row],[DW Version]], VERSIONS[], 6)</f>
        <v>Free RN 5.0</v>
      </c>
      <c r="Q1007" s="4" t="str">
        <f>VLOOKUP(FACT_INCLUDES[[#This Row],[DW Version]], VERSIONS[], 7)</f>
        <v>Shoe</v>
      </c>
      <c r="R1007" s="51">
        <f>FACT_INCLUDES[[#This Row],[Version Price]]*FACT_INCLUDES[[#This Row],[Quantity]]</f>
        <v>483.05371747210347</v>
      </c>
      <c r="S1007" s="51">
        <f>FACT_INCLUDES[[#This Row],[Amount]]*(1-FACT_INCLUDES[[#This Row],[Order Discount]])</f>
        <v>483.05371747210347</v>
      </c>
      <c r="T1007" s="51">
        <f t="shared" si="15"/>
        <v>550.32269951589922</v>
      </c>
      <c r="U1007" s="57">
        <f>FACT_INCLUDES[[#This Row],[Income]]/FACT_INCLUDES[[#This Row],[Total Order Income]]</f>
        <v>0.87776447872680874</v>
      </c>
      <c r="V1007" s="33">
        <f>IF(FACT_INCLUDES[[#This Row],[Order Gap]]&gt;10, 1, 0)/COUNTIFS(FACT_INCLUDES[Order ID], FACT_INCLUDES[[#This Row],[Order ID]])</f>
        <v>0</v>
      </c>
      <c r="W1007" s="33">
        <f>IF(FACT_INCLUDES[[#This Row],[Order Type]]="Online", 1, 0)/COUNTIFS(FACT_INCLUDES[Order ID], FACT_INCLUDES[[#This Row],[Order ID]])</f>
        <v>0.5</v>
      </c>
      <c r="X1007" s="52">
        <v>644.28331764460893</v>
      </c>
      <c r="Y1007" s="52">
        <v>745.35727964883449</v>
      </c>
      <c r="Z1007" s="64">
        <f>IF(FACT_INCLUDES[[#This Row],[Order Type]]="Online", 1, 0)*FACT_INCLUDES[[#This Row],[Income]]</f>
        <v>483.05371747210347</v>
      </c>
    </row>
    <row r="1008" spans="1:26" x14ac:dyDescent="0.3">
      <c r="A1008" s="4">
        <v>61</v>
      </c>
      <c r="B1008" s="4">
        <v>27</v>
      </c>
      <c r="C1008" s="4">
        <v>689</v>
      </c>
      <c r="D1008" s="58">
        <v>1</v>
      </c>
      <c r="E1008" s="28">
        <f>VLOOKUP(FACT_INCLUDES[[#This Row],[Order ID]], ORDERS[], 2)</f>
        <v>41787.983202602227</v>
      </c>
      <c r="F1008" s="28">
        <f>VLOOKUP(FACT_INCLUDES[[#This Row],[Order ID]], ORDERS[], 3)</f>
        <v>41795.983202602227</v>
      </c>
      <c r="G1008" s="4" t="str">
        <f>VLOOKUP(FACT_INCLUDES[[#This Row],[Order ID]], ORDERS[], 4)</f>
        <v>Online</v>
      </c>
      <c r="H1008" s="4" t="str">
        <f>VLOOKUP(FACT_INCLUDES[[#This Row],[Order ID]], ORDERS[], 5)</f>
        <v>TEC5705@gmail.com</v>
      </c>
      <c r="I1008" s="4">
        <f>VLOOKUP(FACT_INCLUDES[[#This Row],[Order ID]], ORDERS[], 6)</f>
        <v>0</v>
      </c>
      <c r="J1008" s="54">
        <f>VLOOKUP(FACT_INCLUDES[[#This Row],[Order ID]], ORDERS[], 7)</f>
        <v>0</v>
      </c>
      <c r="K1008" s="33">
        <v>8</v>
      </c>
      <c r="L1008" s="4">
        <f>VLOOKUP(FACT_INCLUDES[[#This Row],[DW Version]], VERSIONS[], 2)</f>
        <v>69</v>
      </c>
      <c r="M1008" s="4">
        <f>VLOOKUP(FACT_INCLUDES[[#This Row],[DW Version]], VERSIONS[], 3)</f>
        <v>12.5</v>
      </c>
      <c r="N1008" s="4" t="str">
        <f>VLOOKUP(FACT_INCLUDES[[#This Row],[DW Version]], VERSIONS[], 4)</f>
        <v>white</v>
      </c>
      <c r="O1008" s="51">
        <f>VLOOKUP(FACT_INCLUDES[[#This Row],[DW Version]], VERSIONS[], 5)</f>
        <v>67.268982043795717</v>
      </c>
      <c r="P1008" s="4" t="str">
        <f>VLOOKUP(FACT_INCLUDES[[#This Row],[DW Version]], VERSIONS[], 6)</f>
        <v>Mercurial Vapor</v>
      </c>
      <c r="Q1008" s="4" t="str">
        <f>VLOOKUP(FACT_INCLUDES[[#This Row],[DW Version]], VERSIONS[], 7)</f>
        <v>Shoe</v>
      </c>
      <c r="R1008" s="51">
        <f>FACT_INCLUDES[[#This Row],[Version Price]]*FACT_INCLUDES[[#This Row],[Quantity]]</f>
        <v>67.268982043795717</v>
      </c>
      <c r="S1008" s="51">
        <f>FACT_INCLUDES[[#This Row],[Amount]]*(1-FACT_INCLUDES[[#This Row],[Order Discount]])</f>
        <v>67.268982043795717</v>
      </c>
      <c r="T1008" s="51">
        <f t="shared" si="15"/>
        <v>550.32269951589922</v>
      </c>
      <c r="U1008" s="57">
        <f>FACT_INCLUDES[[#This Row],[Income]]/FACT_INCLUDES[[#This Row],[Total Order Income]]</f>
        <v>0.12223552127319122</v>
      </c>
      <c r="V1008" s="33">
        <f>IF(FACT_INCLUDES[[#This Row],[Order Gap]]&gt;10, 1, 0)/COUNTIFS(FACT_INCLUDES[Order ID], FACT_INCLUDES[[#This Row],[Order ID]])</f>
        <v>0</v>
      </c>
      <c r="W1008" s="33">
        <f>IF(FACT_INCLUDES[[#This Row],[Order Type]]="Online", 1, 0)/COUNTIFS(FACT_INCLUDES[Order ID], FACT_INCLUDES[[#This Row],[Order ID]])</f>
        <v>0.5</v>
      </c>
      <c r="X1008" s="52">
        <v>644.28331764460893</v>
      </c>
      <c r="Y1008" s="52">
        <v>745.35727964883449</v>
      </c>
      <c r="Z1008" s="64">
        <f>IF(FACT_INCLUDES[[#This Row],[Order Type]]="Online", 1, 0)*FACT_INCLUDES[[#This Row],[Income]]</f>
        <v>67.268982043795717</v>
      </c>
    </row>
    <row r="1009" spans="1:26" x14ac:dyDescent="0.3">
      <c r="A1009" s="4">
        <v>102</v>
      </c>
      <c r="B1009" s="4">
        <v>44</v>
      </c>
      <c r="C1009" s="4">
        <v>151</v>
      </c>
      <c r="D1009" s="58">
        <v>1</v>
      </c>
      <c r="E1009" s="28">
        <f>VLOOKUP(FACT_INCLUDES[[#This Row],[Order ID]], ORDERS[], 2)</f>
        <v>41902.785547617837</v>
      </c>
      <c r="F1009" s="28">
        <f>VLOOKUP(FACT_INCLUDES[[#This Row],[Order ID]], ORDERS[], 3)</f>
        <v>41902.785547617837</v>
      </c>
      <c r="G1009" s="4" t="str">
        <f>VLOOKUP(FACT_INCLUDES[[#This Row],[Order ID]], ORDERS[], 4)</f>
        <v>In-Store</v>
      </c>
      <c r="H1009" s="4" t="str">
        <f>VLOOKUP(FACT_INCLUDES[[#This Row],[Order ID]], ORDERS[], 5)</f>
        <v>KMQ9845@gmail.com</v>
      </c>
      <c r="I1009" s="4">
        <f>VLOOKUP(FACT_INCLUDES[[#This Row],[Order ID]], ORDERS[], 6)</f>
        <v>28</v>
      </c>
      <c r="J1009" s="54">
        <f>VLOOKUP(FACT_INCLUDES[[#This Row],[Order ID]], ORDERS[], 7)</f>
        <v>0</v>
      </c>
      <c r="K1009" s="33">
        <v>0</v>
      </c>
      <c r="L1009" s="4">
        <f>VLOOKUP(FACT_INCLUDES[[#This Row],[DW Version]], VERSIONS[], 2)</f>
        <v>15</v>
      </c>
      <c r="M1009" s="4">
        <f>VLOOKUP(FACT_INCLUDES[[#This Row],[DW Version]], VERSIONS[], 3)</f>
        <v>6</v>
      </c>
      <c r="N1009" s="4" t="str">
        <f>VLOOKUP(FACT_INCLUDES[[#This Row],[DW Version]], VERSIONS[], 4)</f>
        <v>white</v>
      </c>
      <c r="O1009" s="51">
        <f>VLOOKUP(FACT_INCLUDES[[#This Row],[DW Version]], VERSIONS[], 5)</f>
        <v>188.18265703056801</v>
      </c>
      <c r="P1009" s="4" t="str">
        <f>VLOOKUP(FACT_INCLUDES[[#This Row],[DW Version]], VERSIONS[], 6)</f>
        <v>Sportswear Club Fleece</v>
      </c>
      <c r="Q1009" s="4" t="str">
        <f>VLOOKUP(FACT_INCLUDES[[#This Row],[DW Version]], VERSIONS[], 7)</f>
        <v>Apparel</v>
      </c>
      <c r="R1009" s="51">
        <f>FACT_INCLUDES[[#This Row],[Version Price]]*FACT_INCLUDES[[#This Row],[Quantity]]</f>
        <v>188.18265703056801</v>
      </c>
      <c r="S1009" s="51">
        <f>FACT_INCLUDES[[#This Row],[Amount]]*(1-FACT_INCLUDES[[#This Row],[Order Discount]])</f>
        <v>188.18265703056801</v>
      </c>
      <c r="T1009" s="51">
        <f t="shared" si="15"/>
        <v>2255.6517025800913</v>
      </c>
      <c r="U1009" s="57">
        <f>FACT_INCLUDES[[#This Row],[Income]]/FACT_INCLUDES[[#This Row],[Total Order Income]]</f>
        <v>8.3427178413811975E-2</v>
      </c>
      <c r="V1009" s="33">
        <f>IF(FACT_INCLUDES[[#This Row],[Order Gap]]&gt;10, 1, 0)/COUNTIFS(FACT_INCLUDES[Order ID], FACT_INCLUDES[[#This Row],[Order ID]])</f>
        <v>0</v>
      </c>
      <c r="W1009" s="33">
        <f>IF(FACT_INCLUDES[[#This Row],[Order Type]]="Online", 1, 0)/COUNTIFS(FACT_INCLUDES[Order ID], FACT_INCLUDES[[#This Row],[Order ID]])</f>
        <v>0</v>
      </c>
      <c r="X1009" s="52">
        <v>644.28331764460893</v>
      </c>
      <c r="Y1009" s="52">
        <v>745.35727964883449</v>
      </c>
      <c r="Z1009" s="64">
        <f>IF(FACT_INCLUDES[[#This Row],[Order Type]]="Online", 1, 0)*FACT_INCLUDES[[#This Row],[Income]]</f>
        <v>0</v>
      </c>
    </row>
    <row r="1010" spans="1:26" x14ac:dyDescent="0.3">
      <c r="A1010" s="4">
        <v>103</v>
      </c>
      <c r="B1010" s="4">
        <v>44</v>
      </c>
      <c r="C1010" s="4">
        <v>331</v>
      </c>
      <c r="D1010" s="58">
        <v>4</v>
      </c>
      <c r="E1010" s="28">
        <f>VLOOKUP(FACT_INCLUDES[[#This Row],[Order ID]], ORDERS[], 2)</f>
        <v>41902.785547617837</v>
      </c>
      <c r="F1010" s="28">
        <f>VLOOKUP(FACT_INCLUDES[[#This Row],[Order ID]], ORDERS[], 3)</f>
        <v>41902.785547617837</v>
      </c>
      <c r="G1010" s="4" t="str">
        <f>VLOOKUP(FACT_INCLUDES[[#This Row],[Order ID]], ORDERS[], 4)</f>
        <v>In-Store</v>
      </c>
      <c r="H1010" s="4" t="str">
        <f>VLOOKUP(FACT_INCLUDES[[#This Row],[Order ID]], ORDERS[], 5)</f>
        <v>KMQ9845@gmail.com</v>
      </c>
      <c r="I1010" s="4">
        <f>VLOOKUP(FACT_INCLUDES[[#This Row],[Order ID]], ORDERS[], 6)</f>
        <v>28</v>
      </c>
      <c r="J1010" s="54">
        <f>VLOOKUP(FACT_INCLUDES[[#This Row],[Order ID]], ORDERS[], 7)</f>
        <v>0</v>
      </c>
      <c r="K1010" s="33">
        <v>0</v>
      </c>
      <c r="L1010" s="4">
        <f>VLOOKUP(FACT_INCLUDES[[#This Row],[DW Version]], VERSIONS[], 2)</f>
        <v>34</v>
      </c>
      <c r="M1010" s="4">
        <f>VLOOKUP(FACT_INCLUDES[[#This Row],[DW Version]], VERSIONS[], 3)</f>
        <v>5</v>
      </c>
      <c r="N1010" s="4" t="str">
        <f>VLOOKUP(FACT_INCLUDES[[#This Row],[DW Version]], VERSIONS[], 4)</f>
        <v>black</v>
      </c>
      <c r="O1010" s="51">
        <f>VLOOKUP(FACT_INCLUDES[[#This Row],[DW Version]], VERSIONS[], 5)</f>
        <v>383.15016432562118</v>
      </c>
      <c r="P1010" s="4" t="str">
        <f>VLOOKUP(FACT_INCLUDES[[#This Row],[DW Version]], VERSIONS[], 6)</f>
        <v>Zoom Vomero</v>
      </c>
      <c r="Q1010" s="4" t="str">
        <f>VLOOKUP(FACT_INCLUDES[[#This Row],[DW Version]], VERSIONS[], 7)</f>
        <v>Shoe</v>
      </c>
      <c r="R1010" s="51">
        <f>FACT_INCLUDES[[#This Row],[Version Price]]*FACT_INCLUDES[[#This Row],[Quantity]]</f>
        <v>1532.6006573024847</v>
      </c>
      <c r="S1010" s="51">
        <f>FACT_INCLUDES[[#This Row],[Amount]]*(1-FACT_INCLUDES[[#This Row],[Order Discount]])</f>
        <v>1532.6006573024847</v>
      </c>
      <c r="T1010" s="51">
        <f t="shared" si="15"/>
        <v>2255.6517025800913</v>
      </c>
      <c r="U1010" s="57">
        <f>FACT_INCLUDES[[#This Row],[Income]]/FACT_INCLUDES[[#This Row],[Total Order Income]]</f>
        <v>0.67944916121112309</v>
      </c>
      <c r="V1010" s="33">
        <f>IF(FACT_INCLUDES[[#This Row],[Order Gap]]&gt;10, 1, 0)/COUNTIFS(FACT_INCLUDES[Order ID], FACT_INCLUDES[[#This Row],[Order ID]])</f>
        <v>0</v>
      </c>
      <c r="W1010" s="33">
        <f>IF(FACT_INCLUDES[[#This Row],[Order Type]]="Online", 1, 0)/COUNTIFS(FACT_INCLUDES[Order ID], FACT_INCLUDES[[#This Row],[Order ID]])</f>
        <v>0</v>
      </c>
      <c r="X1010" s="52">
        <v>644.28331764460893</v>
      </c>
      <c r="Y1010" s="52">
        <v>745.35727964883449</v>
      </c>
      <c r="Z1010" s="64">
        <f>IF(FACT_INCLUDES[[#This Row],[Order Type]]="Online", 1, 0)*FACT_INCLUDES[[#This Row],[Income]]</f>
        <v>0</v>
      </c>
    </row>
    <row r="1011" spans="1:26" x14ac:dyDescent="0.3">
      <c r="A1011" s="4">
        <v>104</v>
      </c>
      <c r="B1011" s="4">
        <v>44</v>
      </c>
      <c r="C1011" s="4">
        <v>661</v>
      </c>
      <c r="D1011" s="58">
        <v>2</v>
      </c>
      <c r="E1011" s="28">
        <f>VLOOKUP(FACT_INCLUDES[[#This Row],[Order ID]], ORDERS[], 2)</f>
        <v>41902.785547617837</v>
      </c>
      <c r="F1011" s="28">
        <f>VLOOKUP(FACT_INCLUDES[[#This Row],[Order ID]], ORDERS[], 3)</f>
        <v>41902.785547617837</v>
      </c>
      <c r="G1011" s="4" t="str">
        <f>VLOOKUP(FACT_INCLUDES[[#This Row],[Order ID]], ORDERS[], 4)</f>
        <v>In-Store</v>
      </c>
      <c r="H1011" s="4" t="str">
        <f>VLOOKUP(FACT_INCLUDES[[#This Row],[Order ID]], ORDERS[], 5)</f>
        <v>KMQ9845@gmail.com</v>
      </c>
      <c r="I1011" s="4">
        <f>VLOOKUP(FACT_INCLUDES[[#This Row],[Order ID]], ORDERS[], 6)</f>
        <v>28</v>
      </c>
      <c r="J1011" s="54">
        <f>VLOOKUP(FACT_INCLUDES[[#This Row],[Order ID]], ORDERS[], 7)</f>
        <v>0</v>
      </c>
      <c r="K1011" s="33">
        <v>0</v>
      </c>
      <c r="L1011" s="4">
        <f>VLOOKUP(FACT_INCLUDES[[#This Row],[DW Version]], VERSIONS[], 2)</f>
        <v>67</v>
      </c>
      <c r="M1011" s="4">
        <f>VLOOKUP(FACT_INCLUDES[[#This Row],[DW Version]], VERSIONS[], 3)</f>
        <v>3.5</v>
      </c>
      <c r="N1011" s="4" t="str">
        <f>VLOOKUP(FACT_INCLUDES[[#This Row],[DW Version]], VERSIONS[], 4)</f>
        <v>khaki</v>
      </c>
      <c r="O1011" s="51">
        <f>VLOOKUP(FACT_INCLUDES[[#This Row],[DW Version]], VERSIONS[], 5)</f>
        <v>267.43419412351943</v>
      </c>
      <c r="P1011" s="4" t="str">
        <f>VLOOKUP(FACT_INCLUDES[[#This Row],[DW Version]], VERSIONS[], 6)</f>
        <v>Phantom VSN Elite</v>
      </c>
      <c r="Q1011" s="4" t="str">
        <f>VLOOKUP(FACT_INCLUDES[[#This Row],[DW Version]], VERSIONS[], 7)</f>
        <v>Shoe</v>
      </c>
      <c r="R1011" s="51">
        <f>FACT_INCLUDES[[#This Row],[Version Price]]*FACT_INCLUDES[[#This Row],[Quantity]]</f>
        <v>534.86838824703887</v>
      </c>
      <c r="S1011" s="51">
        <f>FACT_INCLUDES[[#This Row],[Amount]]*(1-FACT_INCLUDES[[#This Row],[Order Discount]])</f>
        <v>534.86838824703887</v>
      </c>
      <c r="T1011" s="51">
        <f t="shared" si="15"/>
        <v>2255.6517025800913</v>
      </c>
      <c r="U1011" s="57">
        <f>FACT_INCLUDES[[#This Row],[Income]]/FACT_INCLUDES[[#This Row],[Total Order Income]]</f>
        <v>0.23712366037506508</v>
      </c>
      <c r="V1011" s="33">
        <f>IF(FACT_INCLUDES[[#This Row],[Order Gap]]&gt;10, 1, 0)/COUNTIFS(FACT_INCLUDES[Order ID], FACT_INCLUDES[[#This Row],[Order ID]])</f>
        <v>0</v>
      </c>
      <c r="W1011" s="33">
        <f>IF(FACT_INCLUDES[[#This Row],[Order Type]]="Online", 1, 0)/COUNTIFS(FACT_INCLUDES[Order ID], FACT_INCLUDES[[#This Row],[Order ID]])</f>
        <v>0</v>
      </c>
      <c r="X1011" s="52">
        <v>644.28331764460893</v>
      </c>
      <c r="Y1011" s="52">
        <v>745.35727964883449</v>
      </c>
      <c r="Z1011" s="64">
        <f>IF(FACT_INCLUDES[[#This Row],[Order Type]]="Online", 1, 0)*FACT_INCLUDES[[#This Row],[Income]]</f>
        <v>0</v>
      </c>
    </row>
    <row r="1012" spans="1:26" x14ac:dyDescent="0.3">
      <c r="A1012" s="4">
        <v>133</v>
      </c>
      <c r="B1012" s="4">
        <v>59</v>
      </c>
      <c r="C1012" s="4">
        <v>745</v>
      </c>
      <c r="D1012" s="58">
        <v>5</v>
      </c>
      <c r="E1012" s="28">
        <f>VLOOKUP(FACT_INCLUDES[[#This Row],[Order ID]], ORDERS[], 2)</f>
        <v>41999.36320516892</v>
      </c>
      <c r="F1012" s="28">
        <f>VLOOKUP(FACT_INCLUDES[[#This Row],[Order ID]], ORDERS[], 3)</f>
        <v>41999.36320516892</v>
      </c>
      <c r="G1012" s="4" t="str">
        <f>VLOOKUP(FACT_INCLUDES[[#This Row],[Order ID]], ORDERS[], 4)</f>
        <v>In-Store</v>
      </c>
      <c r="H1012" s="4" t="str">
        <f>VLOOKUP(FACT_INCLUDES[[#This Row],[Order ID]], ORDERS[], 5)</f>
        <v>WMQ8271@gmail.com</v>
      </c>
      <c r="I1012" s="4">
        <f>VLOOKUP(FACT_INCLUDES[[#This Row],[Order ID]], ORDERS[], 6)</f>
        <v>15</v>
      </c>
      <c r="J1012" s="54">
        <f>VLOOKUP(FACT_INCLUDES[[#This Row],[Order ID]], ORDERS[], 7)</f>
        <v>0</v>
      </c>
      <c r="K1012" s="33">
        <v>0</v>
      </c>
      <c r="L1012" s="4">
        <f>VLOOKUP(FACT_INCLUDES[[#This Row],[DW Version]], VERSIONS[], 2)</f>
        <v>76</v>
      </c>
      <c r="M1012" s="4">
        <f>VLOOKUP(FACT_INCLUDES[[#This Row],[DW Version]], VERSIONS[], 3)</f>
        <v>12.5</v>
      </c>
      <c r="N1012" s="4" t="str">
        <f>VLOOKUP(FACT_INCLUDES[[#This Row],[DW Version]], VERSIONS[], 4)</f>
        <v>purple lilac</v>
      </c>
      <c r="O1012" s="51">
        <f>VLOOKUP(FACT_INCLUDES[[#This Row],[DW Version]], VERSIONS[], 5)</f>
        <v>178.0315839578852</v>
      </c>
      <c r="P1012" s="4" t="str">
        <f>VLOOKUP(FACT_INCLUDES[[#This Row],[DW Version]], VERSIONS[], 6)</f>
        <v>Challenger Shorts</v>
      </c>
      <c r="Q1012" s="4" t="str">
        <f>VLOOKUP(FACT_INCLUDES[[#This Row],[DW Version]], VERSIONS[], 7)</f>
        <v>Apparel</v>
      </c>
      <c r="R1012" s="51">
        <f>FACT_INCLUDES[[#This Row],[Version Price]]*FACT_INCLUDES[[#This Row],[Quantity]]</f>
        <v>890.15791978942605</v>
      </c>
      <c r="S1012" s="51">
        <f>FACT_INCLUDES[[#This Row],[Amount]]*(1-FACT_INCLUDES[[#This Row],[Order Discount]])</f>
        <v>890.15791978942605</v>
      </c>
      <c r="T1012" s="51">
        <f t="shared" si="15"/>
        <v>890.15791978942605</v>
      </c>
      <c r="U1012" s="57">
        <f>FACT_INCLUDES[[#This Row],[Income]]/FACT_INCLUDES[[#This Row],[Total Order Income]]</f>
        <v>1</v>
      </c>
      <c r="V1012" s="33">
        <f>IF(FACT_INCLUDES[[#This Row],[Order Gap]]&gt;10, 1, 0)/COUNTIFS(FACT_INCLUDES[Order ID], FACT_INCLUDES[[#This Row],[Order ID]])</f>
        <v>0</v>
      </c>
      <c r="W1012" s="33">
        <f>IF(FACT_INCLUDES[[#This Row],[Order Type]]="Online", 1, 0)/COUNTIFS(FACT_INCLUDES[Order ID], FACT_INCLUDES[[#This Row],[Order ID]])</f>
        <v>0</v>
      </c>
      <c r="X1012" s="52">
        <v>644.28331764460893</v>
      </c>
      <c r="Y1012" s="52">
        <v>745.35727964883449</v>
      </c>
      <c r="Z1012" s="64">
        <f>IF(FACT_INCLUDES[[#This Row],[Order Type]]="Online", 1, 0)*FACT_INCLUDES[[#This Row],[Income]]</f>
        <v>0</v>
      </c>
    </row>
    <row r="1013" spans="1:26" x14ac:dyDescent="0.3">
      <c r="A1013" s="4">
        <v>165</v>
      </c>
      <c r="B1013" s="4">
        <v>75</v>
      </c>
      <c r="C1013" s="4">
        <v>177</v>
      </c>
      <c r="D1013" s="58">
        <v>5</v>
      </c>
      <c r="E1013" s="28">
        <f>VLOOKUP(FACT_INCLUDES[[#This Row],[Order ID]], ORDERS[], 2)</f>
        <v>41861.033523884893</v>
      </c>
      <c r="F1013" s="28">
        <f>VLOOKUP(FACT_INCLUDES[[#This Row],[Order ID]], ORDERS[], 3)</f>
        <v>41861.033523884893</v>
      </c>
      <c r="G1013" s="4" t="str">
        <f>VLOOKUP(FACT_INCLUDES[[#This Row],[Order ID]], ORDERS[], 4)</f>
        <v>In-Store</v>
      </c>
      <c r="H1013" s="4" t="str">
        <f>VLOOKUP(FACT_INCLUDES[[#This Row],[Order ID]], ORDERS[], 5)</f>
        <v>OAA9621@gmail.com</v>
      </c>
      <c r="I1013" s="4">
        <f>VLOOKUP(FACT_INCLUDES[[#This Row],[Order ID]], ORDERS[], 6)</f>
        <v>26</v>
      </c>
      <c r="J1013" s="54">
        <f>VLOOKUP(FACT_INCLUDES[[#This Row],[Order ID]], ORDERS[], 7)</f>
        <v>0</v>
      </c>
      <c r="K1013" s="33">
        <v>0</v>
      </c>
      <c r="L1013" s="4">
        <f>VLOOKUP(FACT_INCLUDES[[#This Row],[DW Version]], VERSIONS[], 2)</f>
        <v>18</v>
      </c>
      <c r="M1013" s="4">
        <f>VLOOKUP(FACT_INCLUDES[[#This Row],[DW Version]], VERSIONS[], 3)</f>
        <v>3.5</v>
      </c>
      <c r="N1013" s="4" t="str">
        <f>VLOOKUP(FACT_INCLUDES[[#This Row],[DW Version]], VERSIONS[], 4)</f>
        <v>black</v>
      </c>
      <c r="O1013" s="51">
        <f>VLOOKUP(FACT_INCLUDES[[#This Row],[DW Version]], VERSIONS[], 5)</f>
        <v>308.02417878533026</v>
      </c>
      <c r="P1013" s="4" t="str">
        <f>VLOOKUP(FACT_INCLUDES[[#This Row],[DW Version]], VERSIONS[], 6)</f>
        <v>Metcon</v>
      </c>
      <c r="Q1013" s="4" t="str">
        <f>VLOOKUP(FACT_INCLUDES[[#This Row],[DW Version]], VERSIONS[], 7)</f>
        <v>Shoe</v>
      </c>
      <c r="R1013" s="51">
        <f>FACT_INCLUDES[[#This Row],[Version Price]]*FACT_INCLUDES[[#This Row],[Quantity]]</f>
        <v>1540.1208939266512</v>
      </c>
      <c r="S1013" s="51">
        <f>FACT_INCLUDES[[#This Row],[Amount]]*(1-FACT_INCLUDES[[#This Row],[Order Discount]])</f>
        <v>1540.1208939266512</v>
      </c>
      <c r="T1013" s="51">
        <f t="shared" si="15"/>
        <v>1793.3228752496868</v>
      </c>
      <c r="U1013" s="57">
        <f>FACT_INCLUDES[[#This Row],[Income]]/FACT_INCLUDES[[#This Row],[Total Order Income]]</f>
        <v>0.85880848071612204</v>
      </c>
      <c r="V1013" s="33">
        <f>IF(FACT_INCLUDES[[#This Row],[Order Gap]]&gt;10, 1, 0)/COUNTIFS(FACT_INCLUDES[Order ID], FACT_INCLUDES[[#This Row],[Order ID]])</f>
        <v>0</v>
      </c>
      <c r="W1013" s="33">
        <f>IF(FACT_INCLUDES[[#This Row],[Order Type]]="Online", 1, 0)/COUNTIFS(FACT_INCLUDES[Order ID], FACT_INCLUDES[[#This Row],[Order ID]])</f>
        <v>0</v>
      </c>
      <c r="X1013" s="52">
        <v>644.28331764460893</v>
      </c>
      <c r="Y1013" s="52">
        <v>745.35727964883449</v>
      </c>
      <c r="Z1013" s="64">
        <f>IF(FACT_INCLUDES[[#This Row],[Order Type]]="Online", 1, 0)*FACT_INCLUDES[[#This Row],[Income]]</f>
        <v>0</v>
      </c>
    </row>
    <row r="1014" spans="1:26" x14ac:dyDescent="0.3">
      <c r="A1014" s="4">
        <v>166</v>
      </c>
      <c r="B1014" s="4">
        <v>75</v>
      </c>
      <c r="C1014" s="4">
        <v>438</v>
      </c>
      <c r="D1014" s="58">
        <v>1</v>
      </c>
      <c r="E1014" s="28">
        <f>VLOOKUP(FACT_INCLUDES[[#This Row],[Order ID]], ORDERS[], 2)</f>
        <v>41861.033523884893</v>
      </c>
      <c r="F1014" s="28">
        <f>VLOOKUP(FACT_INCLUDES[[#This Row],[Order ID]], ORDERS[], 3)</f>
        <v>41861.033523884893</v>
      </c>
      <c r="G1014" s="4" t="str">
        <f>VLOOKUP(FACT_INCLUDES[[#This Row],[Order ID]], ORDERS[], 4)</f>
        <v>In-Store</v>
      </c>
      <c r="H1014" s="4" t="str">
        <f>VLOOKUP(FACT_INCLUDES[[#This Row],[Order ID]], ORDERS[], 5)</f>
        <v>OAA9621@gmail.com</v>
      </c>
      <c r="I1014" s="4">
        <f>VLOOKUP(FACT_INCLUDES[[#This Row],[Order ID]], ORDERS[], 6)</f>
        <v>26</v>
      </c>
      <c r="J1014" s="54">
        <f>VLOOKUP(FACT_INCLUDES[[#This Row],[Order ID]], ORDERS[], 7)</f>
        <v>0</v>
      </c>
      <c r="K1014" s="33">
        <v>0</v>
      </c>
      <c r="L1014" s="4">
        <f>VLOOKUP(FACT_INCLUDES[[#This Row],[DW Version]], VERSIONS[], 2)</f>
        <v>45</v>
      </c>
      <c r="M1014" s="4">
        <f>VLOOKUP(FACT_INCLUDES[[#This Row],[DW Version]], VERSIONS[], 3)</f>
        <v>10</v>
      </c>
      <c r="N1014" s="4" t="str">
        <f>VLOOKUP(FACT_INCLUDES[[#This Row],[DW Version]], VERSIONS[], 4)</f>
        <v>black</v>
      </c>
      <c r="O1014" s="51">
        <f>VLOOKUP(FACT_INCLUDES[[#This Row],[DW Version]], VERSIONS[], 5)</f>
        <v>253.20198132303554</v>
      </c>
      <c r="P1014" s="4" t="str">
        <f>VLOOKUP(FACT_INCLUDES[[#This Row],[DW Version]], VERSIONS[], 6)</f>
        <v>Vapor Cage 4</v>
      </c>
      <c r="Q1014" s="4" t="str">
        <f>VLOOKUP(FACT_INCLUDES[[#This Row],[DW Version]], VERSIONS[], 7)</f>
        <v>Shoe</v>
      </c>
      <c r="R1014" s="51">
        <f>FACT_INCLUDES[[#This Row],[Version Price]]*FACT_INCLUDES[[#This Row],[Quantity]]</f>
        <v>253.20198132303554</v>
      </c>
      <c r="S1014" s="51">
        <f>FACT_INCLUDES[[#This Row],[Amount]]*(1-FACT_INCLUDES[[#This Row],[Order Discount]])</f>
        <v>253.20198132303554</v>
      </c>
      <c r="T1014" s="51">
        <f t="shared" si="15"/>
        <v>1793.3228752496868</v>
      </c>
      <c r="U1014" s="57">
        <f>FACT_INCLUDES[[#This Row],[Income]]/FACT_INCLUDES[[#This Row],[Total Order Income]]</f>
        <v>0.14119151928387791</v>
      </c>
      <c r="V1014" s="33">
        <f>IF(FACT_INCLUDES[[#This Row],[Order Gap]]&gt;10, 1, 0)/COUNTIFS(FACT_INCLUDES[Order ID], FACT_INCLUDES[[#This Row],[Order ID]])</f>
        <v>0</v>
      </c>
      <c r="W1014" s="33">
        <f>IF(FACT_INCLUDES[[#This Row],[Order Type]]="Online", 1, 0)/COUNTIFS(FACT_INCLUDES[Order ID], FACT_INCLUDES[[#This Row],[Order ID]])</f>
        <v>0</v>
      </c>
      <c r="X1014" s="52">
        <v>644.28331764460893</v>
      </c>
      <c r="Y1014" s="52">
        <v>745.35727964883449</v>
      </c>
      <c r="Z1014" s="64">
        <f>IF(FACT_INCLUDES[[#This Row],[Order Type]]="Online", 1, 0)*FACT_INCLUDES[[#This Row],[Income]]</f>
        <v>0</v>
      </c>
    </row>
    <row r="1015" spans="1:26" x14ac:dyDescent="0.3">
      <c r="A1015" s="4">
        <v>196</v>
      </c>
      <c r="B1015" s="4">
        <v>89</v>
      </c>
      <c r="C1015" s="4">
        <v>387</v>
      </c>
      <c r="D1015" s="58">
        <v>5</v>
      </c>
      <c r="E1015" s="28">
        <f>VLOOKUP(FACT_INCLUDES[[#This Row],[Order ID]], ORDERS[], 2)</f>
        <v>41836.862184431164</v>
      </c>
      <c r="F1015" s="28">
        <f>VLOOKUP(FACT_INCLUDES[[#This Row],[Order ID]], ORDERS[], 3)</f>
        <v>41836.862184431164</v>
      </c>
      <c r="G1015" s="4" t="str">
        <f>VLOOKUP(FACT_INCLUDES[[#This Row],[Order ID]], ORDERS[], 4)</f>
        <v>In-Store</v>
      </c>
      <c r="H1015" s="4" t="str">
        <f>VLOOKUP(FACT_INCLUDES[[#This Row],[Order ID]], ORDERS[], 5)</f>
        <v>ZEU9367@gmail.com</v>
      </c>
      <c r="I1015" s="4">
        <f>VLOOKUP(FACT_INCLUDES[[#This Row],[Order ID]], ORDERS[], 6)</f>
        <v>36</v>
      </c>
      <c r="J1015" s="54">
        <f>VLOOKUP(FACT_INCLUDES[[#This Row],[Order ID]], ORDERS[], 7)</f>
        <v>0</v>
      </c>
      <c r="K1015" s="33">
        <v>0</v>
      </c>
      <c r="L1015" s="4">
        <f>VLOOKUP(FACT_INCLUDES[[#This Row],[DW Version]], VERSIONS[], 2)</f>
        <v>39</v>
      </c>
      <c r="M1015" s="4">
        <f>VLOOKUP(FACT_INCLUDES[[#This Row],[DW Version]], VERSIONS[], 3)</f>
        <v>10.5</v>
      </c>
      <c r="N1015" s="4" t="str">
        <f>VLOOKUP(FACT_INCLUDES[[#This Row],[DW Version]], VERSIONS[], 4)</f>
        <v>white</v>
      </c>
      <c r="O1015" s="51">
        <f>VLOOKUP(FACT_INCLUDES[[#This Row],[DW Version]], VERSIONS[], 5)</f>
        <v>295.25267812932219</v>
      </c>
      <c r="P1015" s="4" t="str">
        <f>VLOOKUP(FACT_INCLUDES[[#This Row],[DW Version]], VERSIONS[], 6)</f>
        <v>Fast Track Jacket</v>
      </c>
      <c r="Q1015" s="4" t="str">
        <f>VLOOKUP(FACT_INCLUDES[[#This Row],[DW Version]], VERSIONS[], 7)</f>
        <v>Apparel</v>
      </c>
      <c r="R1015" s="51">
        <f>FACT_INCLUDES[[#This Row],[Version Price]]*FACT_INCLUDES[[#This Row],[Quantity]]</f>
        <v>1476.263390646611</v>
      </c>
      <c r="S1015" s="51">
        <f>FACT_INCLUDES[[#This Row],[Amount]]*(1-FACT_INCLUDES[[#This Row],[Order Discount]])</f>
        <v>1476.263390646611</v>
      </c>
      <c r="T1015" s="51">
        <f t="shared" si="15"/>
        <v>1529.8413089277688</v>
      </c>
      <c r="U1015" s="57">
        <f>FACT_INCLUDES[[#This Row],[Income]]/FACT_INCLUDES[[#This Row],[Total Order Income]]</f>
        <v>0.96497812030013141</v>
      </c>
      <c r="V1015" s="33">
        <f>IF(FACT_INCLUDES[[#This Row],[Order Gap]]&gt;10, 1, 0)/COUNTIFS(FACT_INCLUDES[Order ID], FACT_INCLUDES[[#This Row],[Order ID]])</f>
        <v>0</v>
      </c>
      <c r="W1015" s="33">
        <f>IF(FACT_INCLUDES[[#This Row],[Order Type]]="Online", 1, 0)/COUNTIFS(FACT_INCLUDES[Order ID], FACT_INCLUDES[[#This Row],[Order ID]])</f>
        <v>0</v>
      </c>
      <c r="X1015" s="52">
        <v>644.28331764460893</v>
      </c>
      <c r="Y1015" s="52">
        <v>745.35727964883449</v>
      </c>
      <c r="Z1015" s="64">
        <f>IF(FACT_INCLUDES[[#This Row],[Order Type]]="Online", 1, 0)*FACT_INCLUDES[[#This Row],[Income]]</f>
        <v>0</v>
      </c>
    </row>
    <row r="1016" spans="1:26" x14ac:dyDescent="0.3">
      <c r="A1016" s="4">
        <v>197</v>
      </c>
      <c r="B1016" s="4">
        <v>89</v>
      </c>
      <c r="C1016" s="4">
        <v>860</v>
      </c>
      <c r="D1016" s="58">
        <v>1</v>
      </c>
      <c r="E1016" s="28">
        <f>VLOOKUP(FACT_INCLUDES[[#This Row],[Order ID]], ORDERS[], 2)</f>
        <v>41836.862184431164</v>
      </c>
      <c r="F1016" s="28">
        <f>VLOOKUP(FACT_INCLUDES[[#This Row],[Order ID]], ORDERS[], 3)</f>
        <v>41836.862184431164</v>
      </c>
      <c r="G1016" s="4" t="str">
        <f>VLOOKUP(FACT_INCLUDES[[#This Row],[Order ID]], ORDERS[], 4)</f>
        <v>In-Store</v>
      </c>
      <c r="H1016" s="4" t="str">
        <f>VLOOKUP(FACT_INCLUDES[[#This Row],[Order ID]], ORDERS[], 5)</f>
        <v>ZEU9367@gmail.com</v>
      </c>
      <c r="I1016" s="4">
        <f>VLOOKUP(FACT_INCLUDES[[#This Row],[Order ID]], ORDERS[], 6)</f>
        <v>36</v>
      </c>
      <c r="J1016" s="54">
        <f>VLOOKUP(FACT_INCLUDES[[#This Row],[Order ID]], ORDERS[], 7)</f>
        <v>0</v>
      </c>
      <c r="K1016" s="33">
        <v>0</v>
      </c>
      <c r="L1016" s="4">
        <f>VLOOKUP(FACT_INCLUDES[[#This Row],[DW Version]], VERSIONS[], 2)</f>
        <v>88</v>
      </c>
      <c r="M1016" s="4">
        <f>VLOOKUP(FACT_INCLUDES[[#This Row],[DW Version]], VERSIONS[], 3)</f>
        <v>3.5</v>
      </c>
      <c r="N1016" s="4" t="str">
        <f>VLOOKUP(FACT_INCLUDES[[#This Row],[DW Version]], VERSIONS[], 4)</f>
        <v>dark blue</v>
      </c>
      <c r="O1016" s="51">
        <f>VLOOKUP(FACT_INCLUDES[[#This Row],[DW Version]], VERSIONS[], 5)</f>
        <v>53.577918281157849</v>
      </c>
      <c r="P1016" s="4" t="str">
        <f>VLOOKUP(FACT_INCLUDES[[#This Row],[DW Version]], VERSIONS[], 6)</f>
        <v>React Infinity Run</v>
      </c>
      <c r="Q1016" s="4" t="str">
        <f>VLOOKUP(FACT_INCLUDES[[#This Row],[DW Version]], VERSIONS[], 7)</f>
        <v>Shoe</v>
      </c>
      <c r="R1016" s="51">
        <f>FACT_INCLUDES[[#This Row],[Version Price]]*FACT_INCLUDES[[#This Row],[Quantity]]</f>
        <v>53.577918281157849</v>
      </c>
      <c r="S1016" s="51">
        <f>FACT_INCLUDES[[#This Row],[Amount]]*(1-FACT_INCLUDES[[#This Row],[Order Discount]])</f>
        <v>53.577918281157849</v>
      </c>
      <c r="T1016" s="51">
        <f t="shared" si="15"/>
        <v>1529.8413089277688</v>
      </c>
      <c r="U1016" s="57">
        <f>FACT_INCLUDES[[#This Row],[Income]]/FACT_INCLUDES[[#This Row],[Total Order Income]]</f>
        <v>3.5021879699868613E-2</v>
      </c>
      <c r="V1016" s="33">
        <f>IF(FACT_INCLUDES[[#This Row],[Order Gap]]&gt;10, 1, 0)/COUNTIFS(FACT_INCLUDES[Order ID], FACT_INCLUDES[[#This Row],[Order ID]])</f>
        <v>0</v>
      </c>
      <c r="W1016" s="33">
        <f>IF(FACT_INCLUDES[[#This Row],[Order Type]]="Online", 1, 0)/COUNTIFS(FACT_INCLUDES[Order ID], FACT_INCLUDES[[#This Row],[Order ID]])</f>
        <v>0</v>
      </c>
      <c r="X1016" s="52">
        <v>644.28331764460893</v>
      </c>
      <c r="Y1016" s="52">
        <v>745.35727964883449</v>
      </c>
      <c r="Z1016" s="64">
        <f>IF(FACT_INCLUDES[[#This Row],[Order Type]]="Online", 1, 0)*FACT_INCLUDES[[#This Row],[Income]]</f>
        <v>0</v>
      </c>
    </row>
    <row r="1017" spans="1:26" x14ac:dyDescent="0.3">
      <c r="A1017" s="4">
        <v>206</v>
      </c>
      <c r="B1017" s="4">
        <v>93</v>
      </c>
      <c r="C1017" s="4">
        <v>172</v>
      </c>
      <c r="D1017" s="58">
        <v>2</v>
      </c>
      <c r="E1017" s="28">
        <f>VLOOKUP(FACT_INCLUDES[[#This Row],[Order ID]], ORDERS[], 2)</f>
        <v>41809.759034223651</v>
      </c>
      <c r="F1017" s="28">
        <f>VLOOKUP(FACT_INCLUDES[[#This Row],[Order ID]], ORDERS[], 3)</f>
        <v>41809.759034223651</v>
      </c>
      <c r="G1017" s="4" t="str">
        <f>VLOOKUP(FACT_INCLUDES[[#This Row],[Order ID]], ORDERS[], 4)</f>
        <v>In-Store</v>
      </c>
      <c r="H1017" s="4" t="str">
        <f>VLOOKUP(FACT_INCLUDES[[#This Row],[Order ID]], ORDERS[], 5)</f>
        <v>PVR9307@gmail.com</v>
      </c>
      <c r="I1017" s="4">
        <f>VLOOKUP(FACT_INCLUDES[[#This Row],[Order ID]], ORDERS[], 6)</f>
        <v>46</v>
      </c>
      <c r="J1017" s="54">
        <f>VLOOKUP(FACT_INCLUDES[[#This Row],[Order ID]], ORDERS[], 7)</f>
        <v>0</v>
      </c>
      <c r="K1017" s="33">
        <v>0</v>
      </c>
      <c r="L1017" s="4">
        <f>VLOOKUP(FACT_INCLUDES[[#This Row],[DW Version]], VERSIONS[], 2)</f>
        <v>17</v>
      </c>
      <c r="M1017" s="4">
        <f>VLOOKUP(FACT_INCLUDES[[#This Row],[DW Version]], VERSIONS[], 3)</f>
        <v>8</v>
      </c>
      <c r="N1017" s="4" t="str">
        <f>VLOOKUP(FACT_INCLUDES[[#This Row],[DW Version]], VERSIONS[], 4)</f>
        <v>white</v>
      </c>
      <c r="O1017" s="51">
        <f>VLOOKUP(FACT_INCLUDES[[#This Row],[DW Version]], VERSIONS[], 5)</f>
        <v>271.93944360448438</v>
      </c>
      <c r="P1017" s="4" t="str">
        <f>VLOOKUP(FACT_INCLUDES[[#This Row],[DW Version]], VERSIONS[], 6)</f>
        <v>Free Run</v>
      </c>
      <c r="Q1017" s="4" t="str">
        <f>VLOOKUP(FACT_INCLUDES[[#This Row],[DW Version]], VERSIONS[], 7)</f>
        <v>Shoe</v>
      </c>
      <c r="R1017" s="51">
        <f>FACT_INCLUDES[[#This Row],[Version Price]]*FACT_INCLUDES[[#This Row],[Quantity]]</f>
        <v>543.87888720896876</v>
      </c>
      <c r="S1017" s="51">
        <f>FACT_INCLUDES[[#This Row],[Amount]]*(1-FACT_INCLUDES[[#This Row],[Order Discount]])</f>
        <v>543.87888720896876</v>
      </c>
      <c r="T1017" s="51">
        <f t="shared" si="15"/>
        <v>543.87888720896876</v>
      </c>
      <c r="U1017" s="57">
        <f>FACT_INCLUDES[[#This Row],[Income]]/FACT_INCLUDES[[#This Row],[Total Order Income]]</f>
        <v>1</v>
      </c>
      <c r="V1017" s="33">
        <f>IF(FACT_INCLUDES[[#This Row],[Order Gap]]&gt;10, 1, 0)/COUNTIFS(FACT_INCLUDES[Order ID], FACT_INCLUDES[[#This Row],[Order ID]])</f>
        <v>0</v>
      </c>
      <c r="W1017" s="33">
        <f>IF(FACT_INCLUDES[[#This Row],[Order Type]]="Online", 1, 0)/COUNTIFS(FACT_INCLUDES[Order ID], FACT_INCLUDES[[#This Row],[Order ID]])</f>
        <v>0</v>
      </c>
      <c r="X1017" s="52">
        <v>644.28331764460893</v>
      </c>
      <c r="Y1017" s="52">
        <v>745.35727964883449</v>
      </c>
      <c r="Z1017" s="64">
        <f>IF(FACT_INCLUDES[[#This Row],[Order Type]]="Online", 1, 0)*FACT_INCLUDES[[#This Row],[Income]]</f>
        <v>0</v>
      </c>
    </row>
    <row r="1018" spans="1:26" x14ac:dyDescent="0.3">
      <c r="A1018" s="4">
        <v>213</v>
      </c>
      <c r="B1018" s="4">
        <v>97</v>
      </c>
      <c r="C1018" s="4">
        <v>288</v>
      </c>
      <c r="D1018" s="58">
        <v>3</v>
      </c>
      <c r="E1018" s="28">
        <f>VLOOKUP(FACT_INCLUDES[[#This Row],[Order ID]], ORDERS[], 2)</f>
        <v>41734.145178352126</v>
      </c>
      <c r="F1018" s="28">
        <f>VLOOKUP(FACT_INCLUDES[[#This Row],[Order ID]], ORDERS[], 3)</f>
        <v>41734.145178352126</v>
      </c>
      <c r="G1018" s="4" t="str">
        <f>VLOOKUP(FACT_INCLUDES[[#This Row],[Order ID]], ORDERS[], 4)</f>
        <v>In-Store</v>
      </c>
      <c r="H1018" s="4" t="str">
        <f>VLOOKUP(FACT_INCLUDES[[#This Row],[Order ID]], ORDERS[], 5)</f>
        <v>KMQ9845@gmail.com</v>
      </c>
      <c r="I1018" s="4">
        <f>VLOOKUP(FACT_INCLUDES[[#This Row],[Order ID]], ORDERS[], 6)</f>
        <v>32</v>
      </c>
      <c r="J1018" s="54">
        <f>VLOOKUP(FACT_INCLUDES[[#This Row],[Order ID]], ORDERS[], 7)</f>
        <v>0</v>
      </c>
      <c r="K1018" s="33">
        <v>0</v>
      </c>
      <c r="L1018" s="4">
        <f>VLOOKUP(FACT_INCLUDES[[#This Row],[DW Version]], VERSIONS[], 2)</f>
        <v>28</v>
      </c>
      <c r="M1018" s="4">
        <f>VLOOKUP(FACT_INCLUDES[[#This Row],[DW Version]], VERSIONS[], 3)</f>
        <v>8.5</v>
      </c>
      <c r="N1018" s="4" t="str">
        <f>VLOOKUP(FACT_INCLUDES[[#This Row],[DW Version]], VERSIONS[], 4)</f>
        <v>white</v>
      </c>
      <c r="O1018" s="51">
        <f>VLOOKUP(FACT_INCLUDES[[#This Row],[DW Version]], VERSIONS[], 5)</f>
        <v>308.80688959873584</v>
      </c>
      <c r="P1018" s="4" t="str">
        <f>VLOOKUP(FACT_INCLUDES[[#This Row],[DW Version]], VERSIONS[], 6)</f>
        <v>Odyssey React</v>
      </c>
      <c r="Q1018" s="4" t="str">
        <f>VLOOKUP(FACT_INCLUDES[[#This Row],[DW Version]], VERSIONS[], 7)</f>
        <v>Shoe</v>
      </c>
      <c r="R1018" s="51">
        <f>FACT_INCLUDES[[#This Row],[Version Price]]*FACT_INCLUDES[[#This Row],[Quantity]]</f>
        <v>926.42066879620756</v>
      </c>
      <c r="S1018" s="51">
        <f>FACT_INCLUDES[[#This Row],[Amount]]*(1-FACT_INCLUDES[[#This Row],[Order Discount]])</f>
        <v>926.42066879620756</v>
      </c>
      <c r="T1018" s="51">
        <f t="shared" si="15"/>
        <v>926.42066879620756</v>
      </c>
      <c r="U1018" s="57">
        <f>FACT_INCLUDES[[#This Row],[Income]]/FACT_INCLUDES[[#This Row],[Total Order Income]]</f>
        <v>1</v>
      </c>
      <c r="V1018" s="33">
        <f>IF(FACT_INCLUDES[[#This Row],[Order Gap]]&gt;10, 1, 0)/COUNTIFS(FACT_INCLUDES[Order ID], FACT_INCLUDES[[#This Row],[Order ID]])</f>
        <v>0</v>
      </c>
      <c r="W1018" s="33">
        <f>IF(FACT_INCLUDES[[#This Row],[Order Type]]="Online", 1, 0)/COUNTIFS(FACT_INCLUDES[Order ID], FACT_INCLUDES[[#This Row],[Order ID]])</f>
        <v>0</v>
      </c>
      <c r="X1018" s="52">
        <v>644.28331764460893</v>
      </c>
      <c r="Y1018" s="52">
        <v>745.35727964883449</v>
      </c>
      <c r="Z1018" s="64">
        <f>IF(FACT_INCLUDES[[#This Row],[Order Type]]="Online", 1, 0)*FACT_INCLUDES[[#This Row],[Income]]</f>
        <v>0</v>
      </c>
    </row>
    <row r="1019" spans="1:26" x14ac:dyDescent="0.3">
      <c r="A1019" s="4">
        <v>281</v>
      </c>
      <c r="B1019" s="4">
        <v>134</v>
      </c>
      <c r="C1019" s="4">
        <v>47</v>
      </c>
      <c r="D1019" s="58">
        <v>3</v>
      </c>
      <c r="E1019" s="28">
        <f>VLOOKUP(FACT_INCLUDES[[#This Row],[Order ID]], ORDERS[], 2)</f>
        <v>41855.989208974963</v>
      </c>
      <c r="F1019" s="28">
        <f>VLOOKUP(FACT_INCLUDES[[#This Row],[Order ID]], ORDERS[], 3)</f>
        <v>41855.989208974963</v>
      </c>
      <c r="G1019" s="4" t="str">
        <f>VLOOKUP(FACT_INCLUDES[[#This Row],[Order ID]], ORDERS[], 4)</f>
        <v>In-Store</v>
      </c>
      <c r="H1019" s="4" t="str">
        <f>VLOOKUP(FACT_INCLUDES[[#This Row],[Order ID]], ORDERS[], 5)</f>
        <v>OHB3660@gmail.com</v>
      </c>
      <c r="I1019" s="4">
        <f>VLOOKUP(FACT_INCLUDES[[#This Row],[Order ID]], ORDERS[], 6)</f>
        <v>29</v>
      </c>
      <c r="J1019" s="54">
        <f>VLOOKUP(FACT_INCLUDES[[#This Row],[Order ID]], ORDERS[], 7)</f>
        <v>0</v>
      </c>
      <c r="K1019" s="33">
        <v>0</v>
      </c>
      <c r="L1019" s="4">
        <f>VLOOKUP(FACT_INCLUDES[[#This Row],[DW Version]], VERSIONS[], 2)</f>
        <v>5</v>
      </c>
      <c r="M1019" s="4">
        <f>VLOOKUP(FACT_INCLUDES[[#This Row],[DW Version]], VERSIONS[], 3)</f>
        <v>3</v>
      </c>
      <c r="N1019" s="4" t="str">
        <f>VLOOKUP(FACT_INCLUDES[[#This Row],[DW Version]], VERSIONS[], 4)</f>
        <v>gold</v>
      </c>
      <c r="O1019" s="51">
        <f>VLOOKUP(FACT_INCLUDES[[#This Row],[DW Version]], VERSIONS[], 5)</f>
        <v>327.38233605084741</v>
      </c>
      <c r="P1019" s="4" t="str">
        <f>VLOOKUP(FACT_INCLUDES[[#This Row],[DW Version]], VERSIONS[], 6)</f>
        <v>Nike Football</v>
      </c>
      <c r="Q1019" s="4" t="str">
        <f>VLOOKUP(FACT_INCLUDES[[#This Row],[DW Version]], VERSIONS[], 7)</f>
        <v>Sport Equipment</v>
      </c>
      <c r="R1019" s="51">
        <f>FACT_INCLUDES[[#This Row],[Version Price]]*FACT_INCLUDES[[#This Row],[Quantity]]</f>
        <v>982.14700815254218</v>
      </c>
      <c r="S1019" s="51">
        <f>FACT_INCLUDES[[#This Row],[Amount]]*(1-FACT_INCLUDES[[#This Row],[Order Discount]])</f>
        <v>982.14700815254218</v>
      </c>
      <c r="T1019" s="51">
        <f t="shared" si="15"/>
        <v>1630.304895783941</v>
      </c>
      <c r="U1019" s="57">
        <f>FACT_INCLUDES[[#This Row],[Income]]/FACT_INCLUDES[[#This Row],[Total Order Income]]</f>
        <v>0.60243149038712263</v>
      </c>
      <c r="V1019" s="33">
        <f>IF(FACT_INCLUDES[[#This Row],[Order Gap]]&gt;10, 1, 0)/COUNTIFS(FACT_INCLUDES[Order ID], FACT_INCLUDES[[#This Row],[Order ID]])</f>
        <v>0</v>
      </c>
      <c r="W1019" s="33">
        <f>IF(FACT_INCLUDES[[#This Row],[Order Type]]="Online", 1, 0)/COUNTIFS(FACT_INCLUDES[Order ID], FACT_INCLUDES[[#This Row],[Order ID]])</f>
        <v>0</v>
      </c>
      <c r="X1019" s="52">
        <v>644.28331764460893</v>
      </c>
      <c r="Y1019" s="52">
        <v>745.35727964883449</v>
      </c>
      <c r="Z1019" s="64">
        <f>IF(FACT_INCLUDES[[#This Row],[Order Type]]="Online", 1, 0)*FACT_INCLUDES[[#This Row],[Income]]</f>
        <v>0</v>
      </c>
    </row>
    <row r="1020" spans="1:26" x14ac:dyDescent="0.3">
      <c r="A1020" s="4">
        <v>282</v>
      </c>
      <c r="B1020" s="4">
        <v>134</v>
      </c>
      <c r="C1020" s="4">
        <v>624</v>
      </c>
      <c r="D1020" s="58">
        <v>5</v>
      </c>
      <c r="E1020" s="28">
        <f>VLOOKUP(FACT_INCLUDES[[#This Row],[Order ID]], ORDERS[], 2)</f>
        <v>41855.989208974963</v>
      </c>
      <c r="F1020" s="28">
        <f>VLOOKUP(FACT_INCLUDES[[#This Row],[Order ID]], ORDERS[], 3)</f>
        <v>41855.989208974963</v>
      </c>
      <c r="G1020" s="4" t="str">
        <f>VLOOKUP(FACT_INCLUDES[[#This Row],[Order ID]], ORDERS[], 4)</f>
        <v>In-Store</v>
      </c>
      <c r="H1020" s="4" t="str">
        <f>VLOOKUP(FACT_INCLUDES[[#This Row],[Order ID]], ORDERS[], 5)</f>
        <v>OHB3660@gmail.com</v>
      </c>
      <c r="I1020" s="4">
        <f>VLOOKUP(FACT_INCLUDES[[#This Row],[Order ID]], ORDERS[], 6)</f>
        <v>29</v>
      </c>
      <c r="J1020" s="54">
        <f>VLOOKUP(FACT_INCLUDES[[#This Row],[Order ID]], ORDERS[], 7)</f>
        <v>0</v>
      </c>
      <c r="K1020" s="33">
        <v>0</v>
      </c>
      <c r="L1020" s="4">
        <f>VLOOKUP(FACT_INCLUDES[[#This Row],[DW Version]], VERSIONS[], 2)</f>
        <v>63</v>
      </c>
      <c r="M1020" s="4">
        <f>VLOOKUP(FACT_INCLUDES[[#This Row],[DW Version]], VERSIONS[], 3)</f>
        <v>11.5</v>
      </c>
      <c r="N1020" s="4" t="str">
        <f>VLOOKUP(FACT_INCLUDES[[#This Row],[DW Version]], VERSIONS[], 4)</f>
        <v>khaki</v>
      </c>
      <c r="O1020" s="51">
        <f>VLOOKUP(FACT_INCLUDES[[#This Row],[DW Version]], VERSIONS[], 5)</f>
        <v>75.103585158065655</v>
      </c>
      <c r="P1020" s="4" t="str">
        <f>VLOOKUP(FACT_INCLUDES[[#This Row],[DW Version]], VERSIONS[], 6)</f>
        <v>CTR360</v>
      </c>
      <c r="Q1020" s="4" t="str">
        <f>VLOOKUP(FACT_INCLUDES[[#This Row],[DW Version]], VERSIONS[], 7)</f>
        <v>Shoe</v>
      </c>
      <c r="R1020" s="51">
        <f>FACT_INCLUDES[[#This Row],[Version Price]]*FACT_INCLUDES[[#This Row],[Quantity]]</f>
        <v>375.51792579032826</v>
      </c>
      <c r="S1020" s="51">
        <f>FACT_INCLUDES[[#This Row],[Amount]]*(1-FACT_INCLUDES[[#This Row],[Order Discount]])</f>
        <v>375.51792579032826</v>
      </c>
      <c r="T1020" s="51">
        <f t="shared" si="15"/>
        <v>1630.304895783941</v>
      </c>
      <c r="U1020" s="57">
        <f>FACT_INCLUDES[[#This Row],[Income]]/FACT_INCLUDES[[#This Row],[Total Order Income]]</f>
        <v>0.23033601062073633</v>
      </c>
      <c r="V1020" s="33">
        <f>IF(FACT_INCLUDES[[#This Row],[Order Gap]]&gt;10, 1, 0)/COUNTIFS(FACT_INCLUDES[Order ID], FACT_INCLUDES[[#This Row],[Order ID]])</f>
        <v>0</v>
      </c>
      <c r="W1020" s="33">
        <f>IF(FACT_INCLUDES[[#This Row],[Order Type]]="Online", 1, 0)/COUNTIFS(FACT_INCLUDES[Order ID], FACT_INCLUDES[[#This Row],[Order ID]])</f>
        <v>0</v>
      </c>
      <c r="X1020" s="52">
        <v>644.28331764460893</v>
      </c>
      <c r="Y1020" s="52">
        <v>745.35727964883449</v>
      </c>
      <c r="Z1020" s="64">
        <f>IF(FACT_INCLUDES[[#This Row],[Order Type]]="Online", 1, 0)*FACT_INCLUDES[[#This Row],[Income]]</f>
        <v>0</v>
      </c>
    </row>
    <row r="1021" spans="1:26" x14ac:dyDescent="0.3">
      <c r="A1021" s="4">
        <v>283</v>
      </c>
      <c r="B1021" s="4">
        <v>134</v>
      </c>
      <c r="C1021" s="4">
        <v>768</v>
      </c>
      <c r="D1021" s="58">
        <v>1</v>
      </c>
      <c r="E1021" s="28">
        <f>VLOOKUP(FACT_INCLUDES[[#This Row],[Order ID]], ORDERS[], 2)</f>
        <v>41855.989208974963</v>
      </c>
      <c r="F1021" s="28">
        <f>VLOOKUP(FACT_INCLUDES[[#This Row],[Order ID]], ORDERS[], 3)</f>
        <v>41855.989208974963</v>
      </c>
      <c r="G1021" s="4" t="str">
        <f>VLOOKUP(FACT_INCLUDES[[#This Row],[Order ID]], ORDERS[], 4)</f>
        <v>In-Store</v>
      </c>
      <c r="H1021" s="4" t="str">
        <f>VLOOKUP(FACT_INCLUDES[[#This Row],[Order ID]], ORDERS[], 5)</f>
        <v>OHB3660@gmail.com</v>
      </c>
      <c r="I1021" s="4">
        <f>VLOOKUP(FACT_INCLUDES[[#This Row],[Order ID]], ORDERS[], 6)</f>
        <v>29</v>
      </c>
      <c r="J1021" s="54">
        <f>VLOOKUP(FACT_INCLUDES[[#This Row],[Order ID]], ORDERS[], 7)</f>
        <v>0</v>
      </c>
      <c r="K1021" s="33">
        <v>0</v>
      </c>
      <c r="L1021" s="4">
        <f>VLOOKUP(FACT_INCLUDES[[#This Row],[DW Version]], VERSIONS[], 2)</f>
        <v>79</v>
      </c>
      <c r="M1021" s="4">
        <f>VLOOKUP(FACT_INCLUDES[[#This Row],[DW Version]], VERSIONS[], 3)</f>
        <v>7.5</v>
      </c>
      <c r="N1021" s="4" t="str">
        <f>VLOOKUP(FACT_INCLUDES[[#This Row],[DW Version]], VERSIONS[], 4)</f>
        <v>black</v>
      </c>
      <c r="O1021" s="51">
        <f>VLOOKUP(FACT_INCLUDES[[#This Row],[DW Version]], VERSIONS[], 5)</f>
        <v>272.63996184107066</v>
      </c>
      <c r="P1021" s="4" t="str">
        <f>VLOOKUP(FACT_INCLUDES[[#This Row],[DW Version]], VERSIONS[], 6)</f>
        <v>Zoom Gravity</v>
      </c>
      <c r="Q1021" s="4" t="str">
        <f>VLOOKUP(FACT_INCLUDES[[#This Row],[DW Version]], VERSIONS[], 7)</f>
        <v>Shoe</v>
      </c>
      <c r="R1021" s="51">
        <f>FACT_INCLUDES[[#This Row],[Version Price]]*FACT_INCLUDES[[#This Row],[Quantity]]</f>
        <v>272.63996184107066</v>
      </c>
      <c r="S1021" s="51">
        <f>FACT_INCLUDES[[#This Row],[Amount]]*(1-FACT_INCLUDES[[#This Row],[Order Discount]])</f>
        <v>272.63996184107066</v>
      </c>
      <c r="T1021" s="51">
        <f t="shared" si="15"/>
        <v>1630.304895783941</v>
      </c>
      <c r="U1021" s="57">
        <f>FACT_INCLUDES[[#This Row],[Income]]/FACT_INCLUDES[[#This Row],[Total Order Income]]</f>
        <v>0.16723249899214113</v>
      </c>
      <c r="V1021" s="33">
        <f>IF(FACT_INCLUDES[[#This Row],[Order Gap]]&gt;10, 1, 0)/COUNTIFS(FACT_INCLUDES[Order ID], FACT_INCLUDES[[#This Row],[Order ID]])</f>
        <v>0</v>
      </c>
      <c r="W1021" s="33">
        <f>IF(FACT_INCLUDES[[#This Row],[Order Type]]="Online", 1, 0)/COUNTIFS(FACT_INCLUDES[Order ID], FACT_INCLUDES[[#This Row],[Order ID]])</f>
        <v>0</v>
      </c>
      <c r="X1021" s="52">
        <v>644.28331764460893</v>
      </c>
      <c r="Y1021" s="52">
        <v>745.35727964883449</v>
      </c>
      <c r="Z1021" s="64">
        <f>IF(FACT_INCLUDES[[#This Row],[Order Type]]="Online", 1, 0)*FACT_INCLUDES[[#This Row],[Income]]</f>
        <v>0</v>
      </c>
    </row>
    <row r="1022" spans="1:26" x14ac:dyDescent="0.3">
      <c r="A1022" s="4">
        <v>287</v>
      </c>
      <c r="B1022" s="4">
        <v>138</v>
      </c>
      <c r="C1022" s="4">
        <v>485</v>
      </c>
      <c r="D1022" s="58">
        <v>3</v>
      </c>
      <c r="E1022" s="28">
        <f>VLOOKUP(FACT_INCLUDES[[#This Row],[Order ID]], ORDERS[], 2)</f>
        <v>41874.992685980244</v>
      </c>
      <c r="F1022" s="28">
        <f>VLOOKUP(FACT_INCLUDES[[#This Row],[Order ID]], ORDERS[], 3)</f>
        <v>41882.992685980244</v>
      </c>
      <c r="G1022" s="4" t="str">
        <f>VLOOKUP(FACT_INCLUDES[[#This Row],[Order ID]], ORDERS[], 4)</f>
        <v>Online</v>
      </c>
      <c r="H1022" s="4" t="str">
        <f>VLOOKUP(FACT_INCLUDES[[#This Row],[Order ID]], ORDERS[], 5)</f>
        <v>FXG8430@gmail.com</v>
      </c>
      <c r="I1022" s="4">
        <f>VLOOKUP(FACT_INCLUDES[[#This Row],[Order ID]], ORDERS[], 6)</f>
        <v>0</v>
      </c>
      <c r="J1022" s="54">
        <f>VLOOKUP(FACT_INCLUDES[[#This Row],[Order ID]], ORDERS[], 7)</f>
        <v>0</v>
      </c>
      <c r="K1022" s="33">
        <v>8</v>
      </c>
      <c r="L1022" s="4">
        <f>VLOOKUP(FACT_INCLUDES[[#This Row],[DW Version]], VERSIONS[], 2)</f>
        <v>51</v>
      </c>
      <c r="M1022" s="4">
        <f>VLOOKUP(FACT_INCLUDES[[#This Row],[DW Version]], VERSIONS[], 3)</f>
        <v>6.5</v>
      </c>
      <c r="N1022" s="4" t="str">
        <f>VLOOKUP(FACT_INCLUDES[[#This Row],[DW Version]], VERSIONS[], 4)</f>
        <v>white</v>
      </c>
      <c r="O1022" s="51">
        <f>VLOOKUP(FACT_INCLUDES[[#This Row],[DW Version]], VERSIONS[], 5)</f>
        <v>197.4208615542484</v>
      </c>
      <c r="P1022" s="4" t="str">
        <f>VLOOKUP(FACT_INCLUDES[[#This Row],[DW Version]], VERSIONS[], 6)</f>
        <v>Therma Sphere Hoodie</v>
      </c>
      <c r="Q1022" s="4" t="str">
        <f>VLOOKUP(FACT_INCLUDES[[#This Row],[DW Version]], VERSIONS[], 7)</f>
        <v>Apparel</v>
      </c>
      <c r="R1022" s="51">
        <f>FACT_INCLUDES[[#This Row],[Version Price]]*FACT_INCLUDES[[#This Row],[Quantity]]</f>
        <v>592.26258466274521</v>
      </c>
      <c r="S1022" s="51">
        <f>FACT_INCLUDES[[#This Row],[Amount]]*(1-FACT_INCLUDES[[#This Row],[Order Discount]])</f>
        <v>592.26258466274521</v>
      </c>
      <c r="T1022" s="51">
        <f t="shared" si="15"/>
        <v>592.26258466274521</v>
      </c>
      <c r="U1022" s="57">
        <f>FACT_INCLUDES[[#This Row],[Income]]/FACT_INCLUDES[[#This Row],[Total Order Income]]</f>
        <v>1</v>
      </c>
      <c r="V1022" s="33">
        <f>IF(FACT_INCLUDES[[#This Row],[Order Gap]]&gt;10, 1, 0)/COUNTIFS(FACT_INCLUDES[Order ID], FACT_INCLUDES[[#This Row],[Order ID]])</f>
        <v>0</v>
      </c>
      <c r="W1022" s="33">
        <f>IF(FACT_INCLUDES[[#This Row],[Order Type]]="Online", 1, 0)/COUNTIFS(FACT_INCLUDES[Order ID], FACT_INCLUDES[[#This Row],[Order ID]])</f>
        <v>1</v>
      </c>
      <c r="X1022" s="52">
        <v>644.28331764460893</v>
      </c>
      <c r="Y1022" s="52">
        <v>745.35727964883449</v>
      </c>
      <c r="Z1022" s="64">
        <f>IF(FACT_INCLUDES[[#This Row],[Order Type]]="Online", 1, 0)*FACT_INCLUDES[[#This Row],[Income]]</f>
        <v>592.26258466274521</v>
      </c>
    </row>
    <row r="1023" spans="1:26" x14ac:dyDescent="0.3">
      <c r="A1023" s="4">
        <v>402</v>
      </c>
      <c r="B1023" s="4">
        <v>193</v>
      </c>
      <c r="C1023" s="4">
        <v>767</v>
      </c>
      <c r="D1023" s="58">
        <v>4</v>
      </c>
      <c r="E1023" s="28">
        <f>VLOOKUP(FACT_INCLUDES[[#This Row],[Order ID]], ORDERS[], 2)</f>
        <v>41647.304613906977</v>
      </c>
      <c r="F1023" s="28">
        <f>VLOOKUP(FACT_INCLUDES[[#This Row],[Order ID]], ORDERS[], 3)</f>
        <v>41647.304613906977</v>
      </c>
      <c r="G1023" s="4" t="str">
        <f>VLOOKUP(FACT_INCLUDES[[#This Row],[Order ID]], ORDERS[], 4)</f>
        <v>In-Store</v>
      </c>
      <c r="H1023" s="4" t="str">
        <f>VLOOKUP(FACT_INCLUDES[[#This Row],[Order ID]], ORDERS[], 5)</f>
        <v>KMI5704@gmail.com</v>
      </c>
      <c r="I1023" s="4">
        <f>VLOOKUP(FACT_INCLUDES[[#This Row],[Order ID]], ORDERS[], 6)</f>
        <v>34</v>
      </c>
      <c r="J1023" s="54">
        <f>VLOOKUP(FACT_INCLUDES[[#This Row],[Order ID]], ORDERS[], 7)</f>
        <v>0</v>
      </c>
      <c r="K1023" s="33">
        <v>0</v>
      </c>
      <c r="L1023" s="4">
        <f>VLOOKUP(FACT_INCLUDES[[#This Row],[DW Version]], VERSIONS[], 2)</f>
        <v>79</v>
      </c>
      <c r="M1023" s="4">
        <f>VLOOKUP(FACT_INCLUDES[[#This Row],[DW Version]], VERSIONS[], 3)</f>
        <v>7.5</v>
      </c>
      <c r="N1023" s="4" t="str">
        <f>VLOOKUP(FACT_INCLUDES[[#This Row],[DW Version]], VERSIONS[], 4)</f>
        <v>white</v>
      </c>
      <c r="O1023" s="51">
        <f>VLOOKUP(FACT_INCLUDES[[#This Row],[DW Version]], VERSIONS[], 5)</f>
        <v>235.28844784363207</v>
      </c>
      <c r="P1023" s="4" t="str">
        <f>VLOOKUP(FACT_INCLUDES[[#This Row],[DW Version]], VERSIONS[], 6)</f>
        <v>Zoom Gravity</v>
      </c>
      <c r="Q1023" s="4" t="str">
        <f>VLOOKUP(FACT_INCLUDES[[#This Row],[DW Version]], VERSIONS[], 7)</f>
        <v>Shoe</v>
      </c>
      <c r="R1023" s="51">
        <f>FACT_INCLUDES[[#This Row],[Version Price]]*FACT_INCLUDES[[#This Row],[Quantity]]</f>
        <v>941.15379137452828</v>
      </c>
      <c r="S1023" s="51">
        <f>FACT_INCLUDES[[#This Row],[Amount]]*(1-FACT_INCLUDES[[#This Row],[Order Discount]])</f>
        <v>941.15379137452828</v>
      </c>
      <c r="T1023" s="51">
        <f t="shared" si="15"/>
        <v>941.15379137452828</v>
      </c>
      <c r="U1023" s="57">
        <f>FACT_INCLUDES[[#This Row],[Income]]/FACT_INCLUDES[[#This Row],[Total Order Income]]</f>
        <v>1</v>
      </c>
      <c r="V1023" s="33">
        <f>IF(FACT_INCLUDES[[#This Row],[Order Gap]]&gt;10, 1, 0)/COUNTIFS(FACT_INCLUDES[Order ID], FACT_INCLUDES[[#This Row],[Order ID]])</f>
        <v>0</v>
      </c>
      <c r="W1023" s="33">
        <f>IF(FACT_INCLUDES[[#This Row],[Order Type]]="Online", 1, 0)/COUNTIFS(FACT_INCLUDES[Order ID], FACT_INCLUDES[[#This Row],[Order ID]])</f>
        <v>0</v>
      </c>
      <c r="X1023" s="52">
        <v>644.28331764460893</v>
      </c>
      <c r="Y1023" s="52">
        <v>745.35727964883449</v>
      </c>
      <c r="Z1023" s="64">
        <f>IF(FACT_INCLUDES[[#This Row],[Order Type]]="Online", 1, 0)*FACT_INCLUDES[[#This Row],[Income]]</f>
        <v>0</v>
      </c>
    </row>
    <row r="1024" spans="1:26" x14ac:dyDescent="0.3">
      <c r="A1024" s="4">
        <v>496</v>
      </c>
      <c r="B1024" s="4">
        <v>243</v>
      </c>
      <c r="C1024" s="4">
        <v>69</v>
      </c>
      <c r="D1024" s="58">
        <v>2</v>
      </c>
      <c r="E1024" s="28">
        <f>VLOOKUP(FACT_INCLUDES[[#This Row],[Order ID]], ORDERS[], 2)</f>
        <v>41643.842519205791</v>
      </c>
      <c r="F1024" s="28">
        <f>VLOOKUP(FACT_INCLUDES[[#This Row],[Order ID]], ORDERS[], 3)</f>
        <v>41643.842519205791</v>
      </c>
      <c r="G1024" s="4" t="str">
        <f>VLOOKUP(FACT_INCLUDES[[#This Row],[Order ID]], ORDERS[], 4)</f>
        <v>In-Store</v>
      </c>
      <c r="H1024" s="4" t="str">
        <f>VLOOKUP(FACT_INCLUDES[[#This Row],[Order ID]], ORDERS[], 5)</f>
        <v>BVF3566@gmail.com</v>
      </c>
      <c r="I1024" s="4">
        <f>VLOOKUP(FACT_INCLUDES[[#This Row],[Order ID]], ORDERS[], 6)</f>
        <v>43</v>
      </c>
      <c r="J1024" s="54">
        <f>VLOOKUP(FACT_INCLUDES[[#This Row],[Order ID]], ORDERS[], 7)</f>
        <v>0</v>
      </c>
      <c r="K1024" s="33">
        <v>0</v>
      </c>
      <c r="L1024" s="4">
        <f>VLOOKUP(FACT_INCLUDES[[#This Row],[DW Version]], VERSIONS[], 2)</f>
        <v>7</v>
      </c>
      <c r="M1024" s="4">
        <f>VLOOKUP(FACT_INCLUDES[[#This Row],[DW Version]], VERSIONS[], 3)</f>
        <v>3</v>
      </c>
      <c r="N1024" s="4" t="str">
        <f>VLOOKUP(FACT_INCLUDES[[#This Row],[DW Version]], VERSIONS[], 4)</f>
        <v>black</v>
      </c>
      <c r="O1024" s="51">
        <f>VLOOKUP(FACT_INCLUDES[[#This Row],[DW Version]], VERSIONS[], 5)</f>
        <v>336.8494004801895</v>
      </c>
      <c r="P1024" s="4" t="str">
        <f>VLOOKUP(FACT_INCLUDES[[#This Row],[DW Version]], VERSIONS[], 6)</f>
        <v>Blazer</v>
      </c>
      <c r="Q1024" s="4" t="str">
        <f>VLOOKUP(FACT_INCLUDES[[#This Row],[DW Version]], VERSIONS[], 7)</f>
        <v>Shoe</v>
      </c>
      <c r="R1024" s="51">
        <f>FACT_INCLUDES[[#This Row],[Version Price]]*FACT_INCLUDES[[#This Row],[Quantity]]</f>
        <v>673.698800960379</v>
      </c>
      <c r="S1024" s="51">
        <f>FACT_INCLUDES[[#This Row],[Amount]]*(1-FACT_INCLUDES[[#This Row],[Order Discount]])</f>
        <v>673.698800960379</v>
      </c>
      <c r="T1024" s="51">
        <f t="shared" si="15"/>
        <v>673.698800960379</v>
      </c>
      <c r="U1024" s="57">
        <f>FACT_INCLUDES[[#This Row],[Income]]/FACT_INCLUDES[[#This Row],[Total Order Income]]</f>
        <v>1</v>
      </c>
      <c r="V1024" s="33">
        <f>IF(FACT_INCLUDES[[#This Row],[Order Gap]]&gt;10, 1, 0)/COUNTIFS(FACT_INCLUDES[Order ID], FACT_INCLUDES[[#This Row],[Order ID]])</f>
        <v>0</v>
      </c>
      <c r="W1024" s="33">
        <f>IF(FACT_INCLUDES[[#This Row],[Order Type]]="Online", 1, 0)/COUNTIFS(FACT_INCLUDES[Order ID], FACT_INCLUDES[[#This Row],[Order ID]])</f>
        <v>0</v>
      </c>
      <c r="X1024" s="52">
        <v>644.28331764460893</v>
      </c>
      <c r="Y1024" s="52">
        <v>745.35727964883449</v>
      </c>
      <c r="Z1024" s="64">
        <f>IF(FACT_INCLUDES[[#This Row],[Order Type]]="Online", 1, 0)*FACT_INCLUDES[[#This Row],[Income]]</f>
        <v>0</v>
      </c>
    </row>
    <row r="1025" spans="1:26" x14ac:dyDescent="0.3">
      <c r="A1025" s="4">
        <v>507</v>
      </c>
      <c r="B1025" s="4">
        <v>249</v>
      </c>
      <c r="C1025" s="4">
        <v>703</v>
      </c>
      <c r="D1025" s="58">
        <v>5</v>
      </c>
      <c r="E1025" s="28">
        <f>VLOOKUP(FACT_INCLUDES[[#This Row],[Order ID]], ORDERS[], 2)</f>
        <v>41910.034006602677</v>
      </c>
      <c r="F1025" s="28">
        <f>VLOOKUP(FACT_INCLUDES[[#This Row],[Order ID]], ORDERS[], 3)</f>
        <v>41910.034006602677</v>
      </c>
      <c r="G1025" s="4" t="str">
        <f>VLOOKUP(FACT_INCLUDES[[#This Row],[Order ID]], ORDERS[], 4)</f>
        <v>In-Store</v>
      </c>
      <c r="H1025" s="4" t="str">
        <f>VLOOKUP(FACT_INCLUDES[[#This Row],[Order ID]], ORDERS[], 5)</f>
        <v>MUZ1198@gmail.com</v>
      </c>
      <c r="I1025" s="4">
        <f>VLOOKUP(FACT_INCLUDES[[#This Row],[Order ID]], ORDERS[], 6)</f>
        <v>36</v>
      </c>
      <c r="J1025" s="54">
        <f>VLOOKUP(FACT_INCLUDES[[#This Row],[Order ID]], ORDERS[], 7)</f>
        <v>0</v>
      </c>
      <c r="K1025" s="33">
        <v>0</v>
      </c>
      <c r="L1025" s="4">
        <f>VLOOKUP(FACT_INCLUDES[[#This Row],[DW Version]], VERSIONS[], 2)</f>
        <v>72</v>
      </c>
      <c r="M1025" s="4">
        <f>VLOOKUP(FACT_INCLUDES[[#This Row],[DW Version]], VERSIONS[], 3)</f>
        <v>6</v>
      </c>
      <c r="N1025" s="4" t="str">
        <f>VLOOKUP(FACT_INCLUDES[[#This Row],[DW Version]], VERSIONS[], 4)</f>
        <v>black</v>
      </c>
      <c r="O1025" s="51">
        <f>VLOOKUP(FACT_INCLUDES[[#This Row],[DW Version]], VERSIONS[], 5)</f>
        <v>102.97616349999959</v>
      </c>
      <c r="P1025" s="4" t="str">
        <f>VLOOKUP(FACT_INCLUDES[[#This Row],[DW Version]], VERSIONS[], 6)</f>
        <v>Zoom Structure 22</v>
      </c>
      <c r="Q1025" s="4" t="str">
        <f>VLOOKUP(FACT_INCLUDES[[#This Row],[DW Version]], VERSIONS[], 7)</f>
        <v>Shoe</v>
      </c>
      <c r="R1025" s="51">
        <f>FACT_INCLUDES[[#This Row],[Version Price]]*FACT_INCLUDES[[#This Row],[Quantity]]</f>
        <v>514.88081749999787</v>
      </c>
      <c r="S1025" s="51">
        <f>FACT_INCLUDES[[#This Row],[Amount]]*(1-FACT_INCLUDES[[#This Row],[Order Discount]])</f>
        <v>514.88081749999787</v>
      </c>
      <c r="T1025" s="51">
        <f t="shared" si="15"/>
        <v>1775.4863141675867</v>
      </c>
      <c r="U1025" s="57">
        <f>FACT_INCLUDES[[#This Row],[Income]]/FACT_INCLUDES[[#This Row],[Total Order Income]]</f>
        <v>0.28999424743039653</v>
      </c>
      <c r="V1025" s="33">
        <f>IF(FACT_INCLUDES[[#This Row],[Order Gap]]&gt;10, 1, 0)/COUNTIFS(FACT_INCLUDES[Order ID], FACT_INCLUDES[[#This Row],[Order ID]])</f>
        <v>0</v>
      </c>
      <c r="W1025" s="33">
        <f>IF(FACT_INCLUDES[[#This Row],[Order Type]]="Online", 1, 0)/COUNTIFS(FACT_INCLUDES[Order ID], FACT_INCLUDES[[#This Row],[Order ID]])</f>
        <v>0</v>
      </c>
      <c r="X1025" s="52">
        <v>644.28331764460893</v>
      </c>
      <c r="Y1025" s="52">
        <v>745.35727964883449</v>
      </c>
      <c r="Z1025" s="64">
        <f>IF(FACT_INCLUDES[[#This Row],[Order Type]]="Online", 1, 0)*FACT_INCLUDES[[#This Row],[Income]]</f>
        <v>0</v>
      </c>
    </row>
    <row r="1026" spans="1:26" x14ac:dyDescent="0.3">
      <c r="A1026" s="4">
        <v>508</v>
      </c>
      <c r="B1026" s="4">
        <v>249</v>
      </c>
      <c r="C1026" s="4">
        <v>740</v>
      </c>
      <c r="D1026" s="58">
        <v>4</v>
      </c>
      <c r="E1026" s="28">
        <f>VLOOKUP(FACT_INCLUDES[[#This Row],[Order ID]], ORDERS[], 2)</f>
        <v>41910.034006602677</v>
      </c>
      <c r="F1026" s="28">
        <f>VLOOKUP(FACT_INCLUDES[[#This Row],[Order ID]], ORDERS[], 3)</f>
        <v>41910.034006602677</v>
      </c>
      <c r="G1026" s="4" t="str">
        <f>VLOOKUP(FACT_INCLUDES[[#This Row],[Order ID]], ORDERS[], 4)</f>
        <v>In-Store</v>
      </c>
      <c r="H1026" s="4" t="str">
        <f>VLOOKUP(FACT_INCLUDES[[#This Row],[Order ID]], ORDERS[], 5)</f>
        <v>MUZ1198@gmail.com</v>
      </c>
      <c r="I1026" s="4">
        <f>VLOOKUP(FACT_INCLUDES[[#This Row],[Order ID]], ORDERS[], 6)</f>
        <v>36</v>
      </c>
      <c r="J1026" s="54">
        <f>VLOOKUP(FACT_INCLUDES[[#This Row],[Order ID]], ORDERS[], 7)</f>
        <v>0</v>
      </c>
      <c r="K1026" s="33">
        <v>0</v>
      </c>
      <c r="L1026" s="4">
        <f>VLOOKUP(FACT_INCLUDES[[#This Row],[DW Version]], VERSIONS[], 2)</f>
        <v>76</v>
      </c>
      <c r="M1026" s="4">
        <f>VLOOKUP(FACT_INCLUDES[[#This Row],[DW Version]], VERSIONS[], 3)</f>
        <v>7.5</v>
      </c>
      <c r="N1026" s="4" t="str">
        <f>VLOOKUP(FACT_INCLUDES[[#This Row],[DW Version]], VERSIONS[], 4)</f>
        <v>white</v>
      </c>
      <c r="O1026" s="51">
        <f>VLOOKUP(FACT_INCLUDES[[#This Row],[DW Version]], VERSIONS[], 5)</f>
        <v>315.1513741668972</v>
      </c>
      <c r="P1026" s="4" t="str">
        <f>VLOOKUP(FACT_INCLUDES[[#This Row],[DW Version]], VERSIONS[], 6)</f>
        <v>Challenger Shorts</v>
      </c>
      <c r="Q1026" s="4" t="str">
        <f>VLOOKUP(FACT_INCLUDES[[#This Row],[DW Version]], VERSIONS[], 7)</f>
        <v>Apparel</v>
      </c>
      <c r="R1026" s="51">
        <f>FACT_INCLUDES[[#This Row],[Version Price]]*FACT_INCLUDES[[#This Row],[Quantity]]</f>
        <v>1260.6054966675888</v>
      </c>
      <c r="S1026" s="51">
        <f>FACT_INCLUDES[[#This Row],[Amount]]*(1-FACT_INCLUDES[[#This Row],[Order Discount]])</f>
        <v>1260.6054966675888</v>
      </c>
      <c r="T1026" s="51">
        <f t="shared" ref="T1026:T1089" si="16">SUMIFS(S:S, B:B, B1026)</f>
        <v>1775.4863141675867</v>
      </c>
      <c r="U1026" s="57">
        <f>FACT_INCLUDES[[#This Row],[Income]]/FACT_INCLUDES[[#This Row],[Total Order Income]]</f>
        <v>0.71000575256960352</v>
      </c>
      <c r="V1026" s="33">
        <f>IF(FACT_INCLUDES[[#This Row],[Order Gap]]&gt;10, 1, 0)/COUNTIFS(FACT_INCLUDES[Order ID], FACT_INCLUDES[[#This Row],[Order ID]])</f>
        <v>0</v>
      </c>
      <c r="W1026" s="33">
        <f>IF(FACT_INCLUDES[[#This Row],[Order Type]]="Online", 1, 0)/COUNTIFS(FACT_INCLUDES[Order ID], FACT_INCLUDES[[#This Row],[Order ID]])</f>
        <v>0</v>
      </c>
      <c r="X1026" s="52">
        <v>644.28331764460893</v>
      </c>
      <c r="Y1026" s="52">
        <v>745.35727964883449</v>
      </c>
      <c r="Z1026" s="64">
        <f>IF(FACT_INCLUDES[[#This Row],[Order Type]]="Online", 1, 0)*FACT_INCLUDES[[#This Row],[Income]]</f>
        <v>0</v>
      </c>
    </row>
    <row r="1027" spans="1:26" x14ac:dyDescent="0.3">
      <c r="A1027" s="4">
        <v>521</v>
      </c>
      <c r="B1027" s="4">
        <v>256</v>
      </c>
      <c r="C1027" s="4">
        <v>474</v>
      </c>
      <c r="D1027" s="58">
        <v>2</v>
      </c>
      <c r="E1027" s="28">
        <f>VLOOKUP(FACT_INCLUDES[[#This Row],[Order ID]], ORDERS[], 2)</f>
        <v>41648.85268712695</v>
      </c>
      <c r="F1027" s="28">
        <f>VLOOKUP(FACT_INCLUDES[[#This Row],[Order ID]], ORDERS[], 3)</f>
        <v>41648.85268712695</v>
      </c>
      <c r="G1027" s="4" t="str">
        <f>VLOOKUP(FACT_INCLUDES[[#This Row],[Order ID]], ORDERS[], 4)</f>
        <v>In-Store</v>
      </c>
      <c r="H1027" s="4" t="str">
        <f>VLOOKUP(FACT_INCLUDES[[#This Row],[Order ID]], ORDERS[], 5)</f>
        <v>VCE4503@gmail.com</v>
      </c>
      <c r="I1027" s="4">
        <f>VLOOKUP(FACT_INCLUDES[[#This Row],[Order ID]], ORDERS[], 6)</f>
        <v>14</v>
      </c>
      <c r="J1027" s="54">
        <f>VLOOKUP(FACT_INCLUDES[[#This Row],[Order ID]], ORDERS[], 7)</f>
        <v>0</v>
      </c>
      <c r="K1027" s="33">
        <v>0</v>
      </c>
      <c r="L1027" s="4">
        <f>VLOOKUP(FACT_INCLUDES[[#This Row],[DW Version]], VERSIONS[], 2)</f>
        <v>50</v>
      </c>
      <c r="M1027" s="4">
        <f>VLOOKUP(FACT_INCLUDES[[#This Row],[DW Version]], VERSIONS[], 3)</f>
        <v>6.5</v>
      </c>
      <c r="N1027" s="4" t="str">
        <f>VLOOKUP(FACT_INCLUDES[[#This Row],[DW Version]], VERSIONS[], 4)</f>
        <v>red</v>
      </c>
      <c r="O1027" s="51">
        <f>VLOOKUP(FACT_INCLUDES[[#This Row],[DW Version]], VERSIONS[], 5)</f>
        <v>214.21174219426481</v>
      </c>
      <c r="P1027" s="4" t="str">
        <f>VLOOKUP(FACT_INCLUDES[[#This Row],[DW Version]], VERSIONS[], 6)</f>
        <v>Air Zoom Elite</v>
      </c>
      <c r="Q1027" s="4" t="str">
        <f>VLOOKUP(FACT_INCLUDES[[#This Row],[DW Version]], VERSIONS[], 7)</f>
        <v>Shoe</v>
      </c>
      <c r="R1027" s="51">
        <f>FACT_INCLUDES[[#This Row],[Version Price]]*FACT_INCLUDES[[#This Row],[Quantity]]</f>
        <v>428.42348438852963</v>
      </c>
      <c r="S1027" s="51">
        <f>FACT_INCLUDES[[#This Row],[Amount]]*(1-FACT_INCLUDES[[#This Row],[Order Discount]])</f>
        <v>428.42348438852963</v>
      </c>
      <c r="T1027" s="51">
        <f t="shared" si="16"/>
        <v>1526.5878867865547</v>
      </c>
      <c r="U1027" s="57">
        <f>FACT_INCLUDES[[#This Row],[Income]]/FACT_INCLUDES[[#This Row],[Total Order Income]]</f>
        <v>0.28064121829916705</v>
      </c>
      <c r="V1027" s="33">
        <f>IF(FACT_INCLUDES[[#This Row],[Order Gap]]&gt;10, 1, 0)/COUNTIFS(FACT_INCLUDES[Order ID], FACT_INCLUDES[[#This Row],[Order ID]])</f>
        <v>0</v>
      </c>
      <c r="W1027" s="33">
        <f>IF(FACT_INCLUDES[[#This Row],[Order Type]]="Online", 1, 0)/COUNTIFS(FACT_INCLUDES[Order ID], FACT_INCLUDES[[#This Row],[Order ID]])</f>
        <v>0</v>
      </c>
      <c r="X1027" s="52">
        <v>644.28331764460893</v>
      </c>
      <c r="Y1027" s="52">
        <v>745.35727964883449</v>
      </c>
      <c r="Z1027" s="64">
        <f>IF(FACT_INCLUDES[[#This Row],[Order Type]]="Online", 1, 0)*FACT_INCLUDES[[#This Row],[Income]]</f>
        <v>0</v>
      </c>
    </row>
    <row r="1028" spans="1:26" x14ac:dyDescent="0.3">
      <c r="A1028" s="4">
        <v>522</v>
      </c>
      <c r="B1028" s="4">
        <v>256</v>
      </c>
      <c r="C1028" s="4">
        <v>858</v>
      </c>
      <c r="D1028" s="58">
        <v>3</v>
      </c>
      <c r="E1028" s="28">
        <f>VLOOKUP(FACT_INCLUDES[[#This Row],[Order ID]], ORDERS[], 2)</f>
        <v>41648.85268712695</v>
      </c>
      <c r="F1028" s="28">
        <f>VLOOKUP(FACT_INCLUDES[[#This Row],[Order ID]], ORDERS[], 3)</f>
        <v>41648.85268712695</v>
      </c>
      <c r="G1028" s="4" t="str">
        <f>VLOOKUP(FACT_INCLUDES[[#This Row],[Order ID]], ORDERS[], 4)</f>
        <v>In-Store</v>
      </c>
      <c r="H1028" s="4" t="str">
        <f>VLOOKUP(FACT_INCLUDES[[#This Row],[Order ID]], ORDERS[], 5)</f>
        <v>VCE4503@gmail.com</v>
      </c>
      <c r="I1028" s="4">
        <f>VLOOKUP(FACT_INCLUDES[[#This Row],[Order ID]], ORDERS[], 6)</f>
        <v>14</v>
      </c>
      <c r="J1028" s="54">
        <f>VLOOKUP(FACT_INCLUDES[[#This Row],[Order ID]], ORDERS[], 7)</f>
        <v>0</v>
      </c>
      <c r="K1028" s="33">
        <v>0</v>
      </c>
      <c r="L1028" s="4">
        <f>VLOOKUP(FACT_INCLUDES[[#This Row],[DW Version]], VERSIONS[], 2)</f>
        <v>87</v>
      </c>
      <c r="M1028" s="4">
        <f>VLOOKUP(FACT_INCLUDES[[#This Row],[DW Version]], VERSIONS[], 3)</f>
        <v>6.5</v>
      </c>
      <c r="N1028" s="4" t="str">
        <f>VLOOKUP(FACT_INCLUDES[[#This Row],[DW Version]], VERSIONS[], 4)</f>
        <v>white</v>
      </c>
      <c r="O1028" s="51">
        <f>VLOOKUP(FACT_INCLUDES[[#This Row],[DW Version]], VERSIONS[], 5)</f>
        <v>366.05480079934165</v>
      </c>
      <c r="P1028" s="4" t="str">
        <f>VLOOKUP(FACT_INCLUDES[[#This Row],[DW Version]], VERSIONS[], 6)</f>
        <v>Challenger 7</v>
      </c>
      <c r="Q1028" s="4" t="str">
        <f>VLOOKUP(FACT_INCLUDES[[#This Row],[DW Version]], VERSIONS[], 7)</f>
        <v>Shoe</v>
      </c>
      <c r="R1028" s="51">
        <f>FACT_INCLUDES[[#This Row],[Version Price]]*FACT_INCLUDES[[#This Row],[Quantity]]</f>
        <v>1098.164402398025</v>
      </c>
      <c r="S1028" s="51">
        <f>FACT_INCLUDES[[#This Row],[Amount]]*(1-FACT_INCLUDES[[#This Row],[Order Discount]])</f>
        <v>1098.164402398025</v>
      </c>
      <c r="T1028" s="51">
        <f t="shared" si="16"/>
        <v>1526.5878867865547</v>
      </c>
      <c r="U1028" s="57">
        <f>FACT_INCLUDES[[#This Row],[Income]]/FACT_INCLUDES[[#This Row],[Total Order Income]]</f>
        <v>0.71935878170083289</v>
      </c>
      <c r="V1028" s="33">
        <f>IF(FACT_INCLUDES[[#This Row],[Order Gap]]&gt;10, 1, 0)/COUNTIFS(FACT_INCLUDES[Order ID], FACT_INCLUDES[[#This Row],[Order ID]])</f>
        <v>0</v>
      </c>
      <c r="W1028" s="33">
        <f>IF(FACT_INCLUDES[[#This Row],[Order Type]]="Online", 1, 0)/COUNTIFS(FACT_INCLUDES[Order ID], FACT_INCLUDES[[#This Row],[Order ID]])</f>
        <v>0</v>
      </c>
      <c r="X1028" s="52">
        <v>644.28331764460893</v>
      </c>
      <c r="Y1028" s="52">
        <v>745.35727964883449</v>
      </c>
      <c r="Z1028" s="64">
        <f>IF(FACT_INCLUDES[[#This Row],[Order Type]]="Online", 1, 0)*FACT_INCLUDES[[#This Row],[Income]]</f>
        <v>0</v>
      </c>
    </row>
    <row r="1029" spans="1:26" x14ac:dyDescent="0.3">
      <c r="A1029" s="4">
        <v>525</v>
      </c>
      <c r="B1029" s="4">
        <v>258</v>
      </c>
      <c r="C1029" s="4">
        <v>952</v>
      </c>
      <c r="D1029" s="58">
        <v>2</v>
      </c>
      <c r="E1029" s="28">
        <f>VLOOKUP(FACT_INCLUDES[[#This Row],[Order ID]], ORDERS[], 2)</f>
        <v>41806.958975638394</v>
      </c>
      <c r="F1029" s="28">
        <f>VLOOKUP(FACT_INCLUDES[[#This Row],[Order ID]], ORDERS[], 3)</f>
        <v>41806.958975638394</v>
      </c>
      <c r="G1029" s="4" t="str">
        <f>VLOOKUP(FACT_INCLUDES[[#This Row],[Order ID]], ORDERS[], 4)</f>
        <v>In-Store</v>
      </c>
      <c r="H1029" s="4" t="str">
        <f>VLOOKUP(FACT_INCLUDES[[#This Row],[Order ID]], ORDERS[], 5)</f>
        <v>VCE4503@gmail.com</v>
      </c>
      <c r="I1029" s="4">
        <f>VLOOKUP(FACT_INCLUDES[[#This Row],[Order ID]], ORDERS[], 6)</f>
        <v>44</v>
      </c>
      <c r="J1029" s="54">
        <f>VLOOKUP(FACT_INCLUDES[[#This Row],[Order ID]], ORDERS[], 7)</f>
        <v>0</v>
      </c>
      <c r="K1029" s="33">
        <v>0</v>
      </c>
      <c r="L1029" s="4">
        <f>VLOOKUP(FACT_INCLUDES[[#This Row],[DW Version]], VERSIONS[], 2)</f>
        <v>96</v>
      </c>
      <c r="M1029" s="4">
        <f>VLOOKUP(FACT_INCLUDES[[#This Row],[DW Version]], VERSIONS[], 3)</f>
        <v>12</v>
      </c>
      <c r="N1029" s="4" t="str">
        <f>VLOOKUP(FACT_INCLUDES[[#This Row],[DW Version]], VERSIONS[], 4)</f>
        <v>black</v>
      </c>
      <c r="O1029" s="51">
        <f>VLOOKUP(FACT_INCLUDES[[#This Row],[DW Version]], VERSIONS[], 5)</f>
        <v>82.814006498305417</v>
      </c>
      <c r="P1029" s="4" t="str">
        <f>VLOOKUP(FACT_INCLUDES[[#This Row],[DW Version]], VERSIONS[], 6)</f>
        <v>Epic Phantom React</v>
      </c>
      <c r="Q1029" s="4" t="str">
        <f>VLOOKUP(FACT_INCLUDES[[#This Row],[DW Version]], VERSIONS[], 7)</f>
        <v>Shoe</v>
      </c>
      <c r="R1029" s="51">
        <f>FACT_INCLUDES[[#This Row],[Version Price]]*FACT_INCLUDES[[#This Row],[Quantity]]</f>
        <v>165.62801299661083</v>
      </c>
      <c r="S1029" s="51">
        <f>FACT_INCLUDES[[#This Row],[Amount]]*(1-FACT_INCLUDES[[#This Row],[Order Discount]])</f>
        <v>165.62801299661083</v>
      </c>
      <c r="T1029" s="51">
        <f t="shared" si="16"/>
        <v>165.62801299661083</v>
      </c>
      <c r="U1029" s="57">
        <f>FACT_INCLUDES[[#This Row],[Income]]/FACT_INCLUDES[[#This Row],[Total Order Income]]</f>
        <v>1</v>
      </c>
      <c r="V1029" s="33">
        <f>IF(FACT_INCLUDES[[#This Row],[Order Gap]]&gt;10, 1, 0)/COUNTIFS(FACT_INCLUDES[Order ID], FACT_INCLUDES[[#This Row],[Order ID]])</f>
        <v>0</v>
      </c>
      <c r="W1029" s="33">
        <f>IF(FACT_INCLUDES[[#This Row],[Order Type]]="Online", 1, 0)/COUNTIFS(FACT_INCLUDES[Order ID], FACT_INCLUDES[[#This Row],[Order ID]])</f>
        <v>0</v>
      </c>
      <c r="X1029" s="52">
        <v>644.28331764460893</v>
      </c>
      <c r="Y1029" s="52">
        <v>745.35727964883449</v>
      </c>
      <c r="Z1029" s="64">
        <f>IF(FACT_INCLUDES[[#This Row],[Order Type]]="Online", 1, 0)*FACT_INCLUDES[[#This Row],[Income]]</f>
        <v>0</v>
      </c>
    </row>
    <row r="1030" spans="1:26" x14ac:dyDescent="0.3">
      <c r="A1030" s="4">
        <v>581</v>
      </c>
      <c r="B1030" s="4">
        <v>289</v>
      </c>
      <c r="C1030" s="4">
        <v>511</v>
      </c>
      <c r="D1030" s="58">
        <v>4</v>
      </c>
      <c r="E1030" s="28">
        <f>VLOOKUP(FACT_INCLUDES[[#This Row],[Order ID]], ORDERS[], 2)</f>
        <v>41918.841677822893</v>
      </c>
      <c r="F1030" s="28">
        <f>VLOOKUP(FACT_INCLUDES[[#This Row],[Order ID]], ORDERS[], 3)</f>
        <v>41926.841677822893</v>
      </c>
      <c r="G1030" s="4" t="str">
        <f>VLOOKUP(FACT_INCLUDES[[#This Row],[Order ID]], ORDERS[], 4)</f>
        <v>Online</v>
      </c>
      <c r="H1030" s="4" t="str">
        <f>VLOOKUP(FACT_INCLUDES[[#This Row],[Order ID]], ORDERS[], 5)</f>
        <v>UMO9340@gmail.com</v>
      </c>
      <c r="I1030" s="4">
        <f>VLOOKUP(FACT_INCLUDES[[#This Row],[Order ID]], ORDERS[], 6)</f>
        <v>0</v>
      </c>
      <c r="J1030" s="54">
        <f>VLOOKUP(FACT_INCLUDES[[#This Row],[Order ID]], ORDERS[], 7)</f>
        <v>0</v>
      </c>
      <c r="K1030" s="33">
        <v>8</v>
      </c>
      <c r="L1030" s="4">
        <f>VLOOKUP(FACT_INCLUDES[[#This Row],[DW Version]], VERSIONS[], 2)</f>
        <v>53</v>
      </c>
      <c r="M1030" s="4">
        <f>VLOOKUP(FACT_INCLUDES[[#This Row],[DW Version]], VERSIONS[], 3)</f>
        <v>10.5</v>
      </c>
      <c r="N1030" s="4" t="str">
        <f>VLOOKUP(FACT_INCLUDES[[#This Row],[DW Version]], VERSIONS[], 4)</f>
        <v>black</v>
      </c>
      <c r="O1030" s="51">
        <f>VLOOKUP(FACT_INCLUDES[[#This Row],[DW Version]], VERSIONS[], 5)</f>
        <v>96.833088456181287</v>
      </c>
      <c r="P1030" s="4" t="str">
        <f>VLOOKUP(FACT_INCLUDES[[#This Row],[DW Version]], VERSIONS[], 6)</f>
        <v>Flex Stride Shorts</v>
      </c>
      <c r="Q1030" s="4" t="str">
        <f>VLOOKUP(FACT_INCLUDES[[#This Row],[DW Version]], VERSIONS[], 7)</f>
        <v>Apparel</v>
      </c>
      <c r="R1030" s="51">
        <f>FACT_INCLUDES[[#This Row],[Version Price]]*FACT_INCLUDES[[#This Row],[Quantity]]</f>
        <v>387.33235382472515</v>
      </c>
      <c r="S1030" s="51">
        <f>FACT_INCLUDES[[#This Row],[Amount]]*(1-FACT_INCLUDES[[#This Row],[Order Discount]])</f>
        <v>387.33235382472515</v>
      </c>
      <c r="T1030" s="51">
        <f t="shared" si="16"/>
        <v>387.33235382472515</v>
      </c>
      <c r="U1030" s="57">
        <f>FACT_INCLUDES[[#This Row],[Income]]/FACT_INCLUDES[[#This Row],[Total Order Income]]</f>
        <v>1</v>
      </c>
      <c r="V1030" s="33">
        <f>IF(FACT_INCLUDES[[#This Row],[Order Gap]]&gt;10, 1, 0)/COUNTIFS(FACT_INCLUDES[Order ID], FACT_INCLUDES[[#This Row],[Order ID]])</f>
        <v>0</v>
      </c>
      <c r="W1030" s="33">
        <f>IF(FACT_INCLUDES[[#This Row],[Order Type]]="Online", 1, 0)/COUNTIFS(FACT_INCLUDES[Order ID], FACT_INCLUDES[[#This Row],[Order ID]])</f>
        <v>1</v>
      </c>
      <c r="X1030" s="52">
        <v>644.28331764460893</v>
      </c>
      <c r="Y1030" s="52">
        <v>745.35727964883449</v>
      </c>
      <c r="Z1030" s="64">
        <f>IF(FACT_INCLUDES[[#This Row],[Order Type]]="Online", 1, 0)*FACT_INCLUDES[[#This Row],[Income]]</f>
        <v>387.33235382472515</v>
      </c>
    </row>
    <row r="1031" spans="1:26" x14ac:dyDescent="0.3">
      <c r="A1031" s="4">
        <v>593</v>
      </c>
      <c r="B1031" s="4">
        <v>298</v>
      </c>
      <c r="C1031" s="4">
        <v>43</v>
      </c>
      <c r="D1031" s="58">
        <v>5</v>
      </c>
      <c r="E1031" s="28">
        <f>VLOOKUP(FACT_INCLUDES[[#This Row],[Order ID]], ORDERS[], 2)</f>
        <v>41801.652181971425</v>
      </c>
      <c r="F1031" s="28">
        <f>VLOOKUP(FACT_INCLUDES[[#This Row],[Order ID]], ORDERS[], 3)</f>
        <v>41801.652181971425</v>
      </c>
      <c r="G1031" s="4" t="str">
        <f>VLOOKUP(FACT_INCLUDES[[#This Row],[Order ID]], ORDERS[], 4)</f>
        <v>In-Store</v>
      </c>
      <c r="H1031" s="4" t="str">
        <f>VLOOKUP(FACT_INCLUDES[[#This Row],[Order ID]], ORDERS[], 5)</f>
        <v>VSY5918@gmail.com</v>
      </c>
      <c r="I1031" s="4">
        <f>VLOOKUP(FACT_INCLUDES[[#This Row],[Order ID]], ORDERS[], 6)</f>
        <v>37</v>
      </c>
      <c r="J1031" s="54">
        <f>VLOOKUP(FACT_INCLUDES[[#This Row],[Order ID]], ORDERS[], 7)</f>
        <v>0</v>
      </c>
      <c r="K1031" s="33">
        <v>0</v>
      </c>
      <c r="L1031" s="4">
        <f>VLOOKUP(FACT_INCLUDES[[#This Row],[DW Version]], VERSIONS[], 2)</f>
        <v>4</v>
      </c>
      <c r="M1031" s="4">
        <f>VLOOKUP(FACT_INCLUDES[[#This Row],[DW Version]], VERSIONS[], 3)</f>
        <v>11</v>
      </c>
      <c r="N1031" s="4" t="str">
        <f>VLOOKUP(FACT_INCLUDES[[#This Row],[DW Version]], VERSIONS[], 4)</f>
        <v>black</v>
      </c>
      <c r="O1031" s="51">
        <f>VLOOKUP(FACT_INCLUDES[[#This Row],[DW Version]], VERSIONS[], 5)</f>
        <v>217.05969310244714</v>
      </c>
      <c r="P1031" s="4" t="str">
        <f>VLOOKUP(FACT_INCLUDES[[#This Row],[DW Version]], VERSIONS[], 6)</f>
        <v>Cortez</v>
      </c>
      <c r="Q1031" s="4" t="str">
        <f>VLOOKUP(FACT_INCLUDES[[#This Row],[DW Version]], VERSIONS[], 7)</f>
        <v>Shoe</v>
      </c>
      <c r="R1031" s="51">
        <f>FACT_INCLUDES[[#This Row],[Version Price]]*FACT_INCLUDES[[#This Row],[Quantity]]</f>
        <v>1085.2984655122357</v>
      </c>
      <c r="S1031" s="51">
        <f>FACT_INCLUDES[[#This Row],[Amount]]*(1-FACT_INCLUDES[[#This Row],[Order Discount]])</f>
        <v>1085.2984655122357</v>
      </c>
      <c r="T1031" s="51">
        <f t="shared" si="16"/>
        <v>3523.4014170724467</v>
      </c>
      <c r="U1031" s="57">
        <f>FACT_INCLUDES[[#This Row],[Income]]/FACT_INCLUDES[[#This Row],[Total Order Income]]</f>
        <v>0.30802577879814713</v>
      </c>
      <c r="V1031" s="33">
        <f>IF(FACT_INCLUDES[[#This Row],[Order Gap]]&gt;10, 1, 0)/COUNTIFS(FACT_INCLUDES[Order ID], FACT_INCLUDES[[#This Row],[Order ID]])</f>
        <v>0</v>
      </c>
      <c r="W1031" s="33">
        <f>IF(FACT_INCLUDES[[#This Row],[Order Type]]="Online", 1, 0)/COUNTIFS(FACT_INCLUDES[Order ID], FACT_INCLUDES[[#This Row],[Order ID]])</f>
        <v>0</v>
      </c>
      <c r="X1031" s="52">
        <v>644.28331764460893</v>
      </c>
      <c r="Y1031" s="52">
        <v>745.35727964883449</v>
      </c>
      <c r="Z1031" s="64">
        <f>IF(FACT_INCLUDES[[#This Row],[Order Type]]="Online", 1, 0)*FACT_INCLUDES[[#This Row],[Income]]</f>
        <v>0</v>
      </c>
    </row>
    <row r="1032" spans="1:26" x14ac:dyDescent="0.3">
      <c r="A1032" s="4">
        <v>594</v>
      </c>
      <c r="B1032" s="4">
        <v>298</v>
      </c>
      <c r="C1032" s="4">
        <v>121</v>
      </c>
      <c r="D1032" s="58">
        <v>1</v>
      </c>
      <c r="E1032" s="28">
        <f>VLOOKUP(FACT_INCLUDES[[#This Row],[Order ID]], ORDERS[], 2)</f>
        <v>41801.652181971425</v>
      </c>
      <c r="F1032" s="28">
        <f>VLOOKUP(FACT_INCLUDES[[#This Row],[Order ID]], ORDERS[], 3)</f>
        <v>41801.652181971425</v>
      </c>
      <c r="G1032" s="4" t="str">
        <f>VLOOKUP(FACT_INCLUDES[[#This Row],[Order ID]], ORDERS[], 4)</f>
        <v>In-Store</v>
      </c>
      <c r="H1032" s="4" t="str">
        <f>VLOOKUP(FACT_INCLUDES[[#This Row],[Order ID]], ORDERS[], 5)</f>
        <v>VSY5918@gmail.com</v>
      </c>
      <c r="I1032" s="4">
        <f>VLOOKUP(FACT_INCLUDES[[#This Row],[Order ID]], ORDERS[], 6)</f>
        <v>37</v>
      </c>
      <c r="J1032" s="54">
        <f>VLOOKUP(FACT_INCLUDES[[#This Row],[Order ID]], ORDERS[], 7)</f>
        <v>0</v>
      </c>
      <c r="K1032" s="33">
        <v>0</v>
      </c>
      <c r="L1032" s="4">
        <f>VLOOKUP(FACT_INCLUDES[[#This Row],[DW Version]], VERSIONS[], 2)</f>
        <v>12</v>
      </c>
      <c r="M1032" s="4">
        <f>VLOOKUP(FACT_INCLUDES[[#This Row],[DW Version]], VERSIONS[], 3)</f>
        <v>10</v>
      </c>
      <c r="N1032" s="4" t="str">
        <f>VLOOKUP(FACT_INCLUDES[[#This Row],[DW Version]], VERSIONS[], 4)</f>
        <v>black</v>
      </c>
      <c r="O1032" s="51">
        <f>VLOOKUP(FACT_INCLUDES[[#This Row],[DW Version]], VERSIONS[], 5)</f>
        <v>257.812381877186</v>
      </c>
      <c r="P1032" s="4" t="str">
        <f>VLOOKUP(FACT_INCLUDES[[#This Row],[DW Version]], VERSIONS[], 6)</f>
        <v>Pegasus</v>
      </c>
      <c r="Q1032" s="4" t="str">
        <f>VLOOKUP(FACT_INCLUDES[[#This Row],[DW Version]], VERSIONS[], 7)</f>
        <v>Shoe</v>
      </c>
      <c r="R1032" s="51">
        <f>FACT_INCLUDES[[#This Row],[Version Price]]*FACT_INCLUDES[[#This Row],[Quantity]]</f>
        <v>257.812381877186</v>
      </c>
      <c r="S1032" s="51">
        <f>FACT_INCLUDES[[#This Row],[Amount]]*(1-FACT_INCLUDES[[#This Row],[Order Discount]])</f>
        <v>257.812381877186</v>
      </c>
      <c r="T1032" s="51">
        <f t="shared" si="16"/>
        <v>3523.4014170724467</v>
      </c>
      <c r="U1032" s="57">
        <f>FACT_INCLUDES[[#This Row],[Income]]/FACT_INCLUDES[[#This Row],[Total Order Income]]</f>
        <v>7.3171447518857874E-2</v>
      </c>
      <c r="V1032" s="33">
        <f>IF(FACT_INCLUDES[[#This Row],[Order Gap]]&gt;10, 1, 0)/COUNTIFS(FACT_INCLUDES[Order ID], FACT_INCLUDES[[#This Row],[Order ID]])</f>
        <v>0</v>
      </c>
      <c r="W1032" s="33">
        <f>IF(FACT_INCLUDES[[#This Row],[Order Type]]="Online", 1, 0)/COUNTIFS(FACT_INCLUDES[Order ID], FACT_INCLUDES[[#This Row],[Order ID]])</f>
        <v>0</v>
      </c>
      <c r="X1032" s="52">
        <v>644.28331764460893</v>
      </c>
      <c r="Y1032" s="52">
        <v>745.35727964883449</v>
      </c>
      <c r="Z1032" s="64">
        <f>IF(FACT_INCLUDES[[#This Row],[Order Type]]="Online", 1, 0)*FACT_INCLUDES[[#This Row],[Income]]</f>
        <v>0</v>
      </c>
    </row>
    <row r="1033" spans="1:26" x14ac:dyDescent="0.3">
      <c r="A1033" s="4">
        <v>595</v>
      </c>
      <c r="B1033" s="4">
        <v>298</v>
      </c>
      <c r="C1033" s="4">
        <v>250</v>
      </c>
      <c r="D1033" s="58">
        <v>5</v>
      </c>
      <c r="E1033" s="28">
        <f>VLOOKUP(FACT_INCLUDES[[#This Row],[Order ID]], ORDERS[], 2)</f>
        <v>41801.652181971425</v>
      </c>
      <c r="F1033" s="28">
        <f>VLOOKUP(FACT_INCLUDES[[#This Row],[Order ID]], ORDERS[], 3)</f>
        <v>41801.652181971425</v>
      </c>
      <c r="G1033" s="4" t="str">
        <f>VLOOKUP(FACT_INCLUDES[[#This Row],[Order ID]], ORDERS[], 4)</f>
        <v>In-Store</v>
      </c>
      <c r="H1033" s="4" t="str">
        <f>VLOOKUP(FACT_INCLUDES[[#This Row],[Order ID]], ORDERS[], 5)</f>
        <v>VSY5918@gmail.com</v>
      </c>
      <c r="I1033" s="4">
        <f>VLOOKUP(FACT_INCLUDES[[#This Row],[Order ID]], ORDERS[], 6)</f>
        <v>37</v>
      </c>
      <c r="J1033" s="54">
        <f>VLOOKUP(FACT_INCLUDES[[#This Row],[Order ID]], ORDERS[], 7)</f>
        <v>0</v>
      </c>
      <c r="K1033" s="33">
        <v>0</v>
      </c>
      <c r="L1033" s="4">
        <f>VLOOKUP(FACT_INCLUDES[[#This Row],[DW Version]], VERSIONS[], 2)</f>
        <v>24</v>
      </c>
      <c r="M1033" s="4">
        <f>VLOOKUP(FACT_INCLUDES[[#This Row],[DW Version]], VERSIONS[], 3)</f>
        <v>12.5</v>
      </c>
      <c r="N1033" s="4" t="str">
        <f>VLOOKUP(FACT_INCLUDES[[#This Row],[DW Version]], VERSIONS[], 4)</f>
        <v>black</v>
      </c>
      <c r="O1033" s="51">
        <f>VLOOKUP(FACT_INCLUDES[[#This Row],[DW Version]], VERSIONS[], 5)</f>
        <v>386.74142996777937</v>
      </c>
      <c r="P1033" s="4" t="str">
        <f>VLOOKUP(FACT_INCLUDES[[#This Row],[DW Version]], VERSIONS[], 6)</f>
        <v>Zoom Fly</v>
      </c>
      <c r="Q1033" s="4" t="str">
        <f>VLOOKUP(FACT_INCLUDES[[#This Row],[DW Version]], VERSIONS[], 7)</f>
        <v>Shoe</v>
      </c>
      <c r="R1033" s="51">
        <f>FACT_INCLUDES[[#This Row],[Version Price]]*FACT_INCLUDES[[#This Row],[Quantity]]</f>
        <v>1933.7071498388968</v>
      </c>
      <c r="S1033" s="51">
        <f>FACT_INCLUDES[[#This Row],[Amount]]*(1-FACT_INCLUDES[[#This Row],[Order Discount]])</f>
        <v>1933.7071498388968</v>
      </c>
      <c r="T1033" s="51">
        <f t="shared" si="16"/>
        <v>3523.4014170724467</v>
      </c>
      <c r="U1033" s="57">
        <f>FACT_INCLUDES[[#This Row],[Income]]/FACT_INCLUDES[[#This Row],[Total Order Income]]</f>
        <v>0.54881829259340864</v>
      </c>
      <c r="V1033" s="33">
        <f>IF(FACT_INCLUDES[[#This Row],[Order Gap]]&gt;10, 1, 0)/COUNTIFS(FACT_INCLUDES[Order ID], FACT_INCLUDES[[#This Row],[Order ID]])</f>
        <v>0</v>
      </c>
      <c r="W1033" s="33">
        <f>IF(FACT_INCLUDES[[#This Row],[Order Type]]="Online", 1, 0)/COUNTIFS(FACT_INCLUDES[Order ID], FACT_INCLUDES[[#This Row],[Order ID]])</f>
        <v>0</v>
      </c>
      <c r="X1033" s="52">
        <v>644.28331764460893</v>
      </c>
      <c r="Y1033" s="52">
        <v>745.35727964883449</v>
      </c>
      <c r="Z1033" s="64">
        <f>IF(FACT_INCLUDES[[#This Row],[Order Type]]="Online", 1, 0)*FACT_INCLUDES[[#This Row],[Income]]</f>
        <v>0</v>
      </c>
    </row>
    <row r="1034" spans="1:26" x14ac:dyDescent="0.3">
      <c r="A1034" s="4">
        <v>596</v>
      </c>
      <c r="B1034" s="4">
        <v>298</v>
      </c>
      <c r="C1034" s="4">
        <v>904</v>
      </c>
      <c r="D1034" s="58">
        <v>1</v>
      </c>
      <c r="E1034" s="28">
        <f>VLOOKUP(FACT_INCLUDES[[#This Row],[Order ID]], ORDERS[], 2)</f>
        <v>41801.652181971425</v>
      </c>
      <c r="F1034" s="28">
        <f>VLOOKUP(FACT_INCLUDES[[#This Row],[Order ID]], ORDERS[], 3)</f>
        <v>41801.652181971425</v>
      </c>
      <c r="G1034" s="4" t="str">
        <f>VLOOKUP(FACT_INCLUDES[[#This Row],[Order ID]], ORDERS[], 4)</f>
        <v>In-Store</v>
      </c>
      <c r="H1034" s="4" t="str">
        <f>VLOOKUP(FACT_INCLUDES[[#This Row],[Order ID]], ORDERS[], 5)</f>
        <v>VSY5918@gmail.com</v>
      </c>
      <c r="I1034" s="4">
        <f>VLOOKUP(FACT_INCLUDES[[#This Row],[Order ID]], ORDERS[], 6)</f>
        <v>37</v>
      </c>
      <c r="J1034" s="54">
        <f>VLOOKUP(FACT_INCLUDES[[#This Row],[Order ID]], ORDERS[], 7)</f>
        <v>0</v>
      </c>
      <c r="K1034" s="33">
        <v>0</v>
      </c>
      <c r="L1034" s="4">
        <f>VLOOKUP(FACT_INCLUDES[[#This Row],[DW Version]], VERSIONS[], 2)</f>
        <v>92</v>
      </c>
      <c r="M1034" s="4">
        <f>VLOOKUP(FACT_INCLUDES[[#This Row],[DW Version]], VERSIONS[], 3)</f>
        <v>12</v>
      </c>
      <c r="N1034" s="4" t="str">
        <f>VLOOKUP(FACT_INCLUDES[[#This Row],[DW Version]], VERSIONS[], 4)</f>
        <v>black</v>
      </c>
      <c r="O1034" s="51">
        <f>VLOOKUP(FACT_INCLUDES[[#This Row],[DW Version]], VERSIONS[], 5)</f>
        <v>246.5834198441282</v>
      </c>
      <c r="P1034" s="4" t="str">
        <f>VLOOKUP(FACT_INCLUDES[[#This Row],[DW Version]], VERSIONS[], 6)</f>
        <v>Nike Cap</v>
      </c>
      <c r="Q1034" s="4" t="str">
        <f>VLOOKUP(FACT_INCLUDES[[#This Row],[DW Version]], VERSIONS[], 7)</f>
        <v>Accessories</v>
      </c>
      <c r="R1034" s="51">
        <f>FACT_INCLUDES[[#This Row],[Version Price]]*FACT_INCLUDES[[#This Row],[Quantity]]</f>
        <v>246.5834198441282</v>
      </c>
      <c r="S1034" s="51">
        <f>FACT_INCLUDES[[#This Row],[Amount]]*(1-FACT_INCLUDES[[#This Row],[Order Discount]])</f>
        <v>246.5834198441282</v>
      </c>
      <c r="T1034" s="51">
        <f t="shared" si="16"/>
        <v>3523.4014170724467</v>
      </c>
      <c r="U1034" s="57">
        <f>FACT_INCLUDES[[#This Row],[Income]]/FACT_INCLUDES[[#This Row],[Total Order Income]]</f>
        <v>6.9984481089586298E-2</v>
      </c>
      <c r="V1034" s="33">
        <f>IF(FACT_INCLUDES[[#This Row],[Order Gap]]&gt;10, 1, 0)/COUNTIFS(FACT_INCLUDES[Order ID], FACT_INCLUDES[[#This Row],[Order ID]])</f>
        <v>0</v>
      </c>
      <c r="W1034" s="33">
        <f>IF(FACT_INCLUDES[[#This Row],[Order Type]]="Online", 1, 0)/COUNTIFS(FACT_INCLUDES[Order ID], FACT_INCLUDES[[#This Row],[Order ID]])</f>
        <v>0</v>
      </c>
      <c r="X1034" s="52">
        <v>644.28331764460893</v>
      </c>
      <c r="Y1034" s="52">
        <v>745.35727964883449</v>
      </c>
      <c r="Z1034" s="64">
        <f>IF(FACT_INCLUDES[[#This Row],[Order Type]]="Online", 1, 0)*FACT_INCLUDES[[#This Row],[Income]]</f>
        <v>0</v>
      </c>
    </row>
    <row r="1035" spans="1:26" x14ac:dyDescent="0.3">
      <c r="A1035" s="4">
        <v>723</v>
      </c>
      <c r="B1035" s="4">
        <v>365</v>
      </c>
      <c r="C1035" s="4">
        <v>870</v>
      </c>
      <c r="D1035" s="58">
        <v>3</v>
      </c>
      <c r="E1035" s="28">
        <f>VLOOKUP(FACT_INCLUDES[[#This Row],[Order ID]], ORDERS[], 2)</f>
        <v>41671.103528303531</v>
      </c>
      <c r="F1035" s="28">
        <f>VLOOKUP(FACT_INCLUDES[[#This Row],[Order ID]], ORDERS[], 3)</f>
        <v>41671.103528303531</v>
      </c>
      <c r="G1035" s="4" t="str">
        <f>VLOOKUP(FACT_INCLUDES[[#This Row],[Order ID]], ORDERS[], 4)</f>
        <v>In-Store</v>
      </c>
      <c r="H1035" s="4" t="str">
        <f>VLOOKUP(FACT_INCLUDES[[#This Row],[Order ID]], ORDERS[], 5)</f>
        <v>QGP8750@gmail.com</v>
      </c>
      <c r="I1035" s="4">
        <f>VLOOKUP(FACT_INCLUDES[[#This Row],[Order ID]], ORDERS[], 6)</f>
        <v>32</v>
      </c>
      <c r="J1035" s="54">
        <f>VLOOKUP(FACT_INCLUDES[[#This Row],[Order ID]], ORDERS[], 7)</f>
        <v>0</v>
      </c>
      <c r="K1035" s="33">
        <v>0</v>
      </c>
      <c r="L1035" s="4">
        <f>VLOOKUP(FACT_INCLUDES[[#This Row],[DW Version]], VERSIONS[], 2)</f>
        <v>88</v>
      </c>
      <c r="M1035" s="4">
        <f>VLOOKUP(FACT_INCLUDES[[#This Row],[DW Version]], VERSIONS[], 3)</f>
        <v>12</v>
      </c>
      <c r="N1035" s="4" t="str">
        <f>VLOOKUP(FACT_INCLUDES[[#This Row],[DW Version]], VERSIONS[], 4)</f>
        <v>dark blue</v>
      </c>
      <c r="O1035" s="51">
        <f>VLOOKUP(FACT_INCLUDES[[#This Row],[DW Version]], VERSIONS[], 5)</f>
        <v>178.45031299891616</v>
      </c>
      <c r="P1035" s="4" t="str">
        <f>VLOOKUP(FACT_INCLUDES[[#This Row],[DW Version]], VERSIONS[], 6)</f>
        <v>React Infinity Run</v>
      </c>
      <c r="Q1035" s="4" t="str">
        <f>VLOOKUP(FACT_INCLUDES[[#This Row],[DW Version]], VERSIONS[], 7)</f>
        <v>Shoe</v>
      </c>
      <c r="R1035" s="51">
        <f>FACT_INCLUDES[[#This Row],[Version Price]]*FACT_INCLUDES[[#This Row],[Quantity]]</f>
        <v>535.35093899674848</v>
      </c>
      <c r="S1035" s="51">
        <f>FACT_INCLUDES[[#This Row],[Amount]]*(1-FACT_INCLUDES[[#This Row],[Order Discount]])</f>
        <v>535.35093899674848</v>
      </c>
      <c r="T1035" s="51">
        <f t="shared" si="16"/>
        <v>535.35093899674848</v>
      </c>
      <c r="U1035" s="57">
        <f>FACT_INCLUDES[[#This Row],[Income]]/FACT_INCLUDES[[#This Row],[Total Order Income]]</f>
        <v>1</v>
      </c>
      <c r="V1035" s="33">
        <f>IF(FACT_INCLUDES[[#This Row],[Order Gap]]&gt;10, 1, 0)/COUNTIFS(FACT_INCLUDES[Order ID], FACT_INCLUDES[[#This Row],[Order ID]])</f>
        <v>0</v>
      </c>
      <c r="W1035" s="33">
        <f>IF(FACT_INCLUDES[[#This Row],[Order Type]]="Online", 1, 0)/COUNTIFS(FACT_INCLUDES[Order ID], FACT_INCLUDES[[#This Row],[Order ID]])</f>
        <v>0</v>
      </c>
      <c r="X1035" s="52">
        <v>644.28331764460893</v>
      </c>
      <c r="Y1035" s="52">
        <v>745.35727964883449</v>
      </c>
      <c r="Z1035" s="64">
        <f>IF(FACT_INCLUDES[[#This Row],[Order Type]]="Online", 1, 0)*FACT_INCLUDES[[#This Row],[Income]]</f>
        <v>0</v>
      </c>
    </row>
    <row r="1036" spans="1:26" x14ac:dyDescent="0.3">
      <c r="A1036" s="4">
        <v>735</v>
      </c>
      <c r="B1036" s="4">
        <v>370</v>
      </c>
      <c r="C1036" s="4">
        <v>189</v>
      </c>
      <c r="D1036" s="58">
        <v>4</v>
      </c>
      <c r="E1036" s="28">
        <f>VLOOKUP(FACT_INCLUDES[[#This Row],[Order ID]], ORDERS[], 2)</f>
        <v>41734.199213974513</v>
      </c>
      <c r="F1036" s="28">
        <f>VLOOKUP(FACT_INCLUDES[[#This Row],[Order ID]], ORDERS[], 3)</f>
        <v>41740.199213974513</v>
      </c>
      <c r="G1036" s="4" t="str">
        <f>VLOOKUP(FACT_INCLUDES[[#This Row],[Order ID]], ORDERS[], 4)</f>
        <v>Online</v>
      </c>
      <c r="H1036" s="4" t="str">
        <f>VLOOKUP(FACT_INCLUDES[[#This Row],[Order ID]], ORDERS[], 5)</f>
        <v>SZG2030@gmail.com</v>
      </c>
      <c r="I1036" s="4">
        <f>VLOOKUP(FACT_INCLUDES[[#This Row],[Order ID]], ORDERS[], 6)</f>
        <v>0</v>
      </c>
      <c r="J1036" s="54">
        <f>VLOOKUP(FACT_INCLUDES[[#This Row],[Order ID]], ORDERS[], 7)</f>
        <v>0</v>
      </c>
      <c r="K1036" s="33">
        <v>6</v>
      </c>
      <c r="L1036" s="4">
        <f>VLOOKUP(FACT_INCLUDES[[#This Row],[DW Version]], VERSIONS[], 2)</f>
        <v>19</v>
      </c>
      <c r="M1036" s="4">
        <f>VLOOKUP(FACT_INCLUDES[[#This Row],[DW Version]], VERSIONS[], 3)</f>
        <v>8</v>
      </c>
      <c r="N1036" s="4" t="str">
        <f>VLOOKUP(FACT_INCLUDES[[#This Row],[DW Version]], VERSIONS[], 4)</f>
        <v>black</v>
      </c>
      <c r="O1036" s="51">
        <f>VLOOKUP(FACT_INCLUDES[[#This Row],[DW Version]], VERSIONS[], 5)</f>
        <v>285.77314856777139</v>
      </c>
      <c r="P1036" s="4" t="str">
        <f>VLOOKUP(FACT_INCLUDES[[#This Row],[DW Version]], VERSIONS[], 6)</f>
        <v>Windrunner Jacket</v>
      </c>
      <c r="Q1036" s="4" t="str">
        <f>VLOOKUP(FACT_INCLUDES[[#This Row],[DW Version]], VERSIONS[], 7)</f>
        <v>Apparel</v>
      </c>
      <c r="R1036" s="51">
        <f>FACT_INCLUDES[[#This Row],[Version Price]]*FACT_INCLUDES[[#This Row],[Quantity]]</f>
        <v>1143.0925942710855</v>
      </c>
      <c r="S1036" s="51">
        <f>FACT_INCLUDES[[#This Row],[Amount]]*(1-FACT_INCLUDES[[#This Row],[Order Discount]])</f>
        <v>1143.0925942710855</v>
      </c>
      <c r="T1036" s="51">
        <f t="shared" si="16"/>
        <v>1143.0925942710855</v>
      </c>
      <c r="U1036" s="57">
        <f>FACT_INCLUDES[[#This Row],[Income]]/FACT_INCLUDES[[#This Row],[Total Order Income]]</f>
        <v>1</v>
      </c>
      <c r="V1036" s="33">
        <f>IF(FACT_INCLUDES[[#This Row],[Order Gap]]&gt;10, 1, 0)/COUNTIFS(FACT_INCLUDES[Order ID], FACT_INCLUDES[[#This Row],[Order ID]])</f>
        <v>0</v>
      </c>
      <c r="W1036" s="33">
        <f>IF(FACT_INCLUDES[[#This Row],[Order Type]]="Online", 1, 0)/COUNTIFS(FACT_INCLUDES[Order ID], FACT_INCLUDES[[#This Row],[Order ID]])</f>
        <v>1</v>
      </c>
      <c r="X1036" s="52">
        <v>644.28331764460893</v>
      </c>
      <c r="Y1036" s="52">
        <v>745.35727964883449</v>
      </c>
      <c r="Z1036" s="64">
        <f>IF(FACT_INCLUDES[[#This Row],[Order Type]]="Online", 1, 0)*FACT_INCLUDES[[#This Row],[Income]]</f>
        <v>1143.0925942710855</v>
      </c>
    </row>
    <row r="1037" spans="1:26" x14ac:dyDescent="0.3">
      <c r="A1037" s="4">
        <v>746</v>
      </c>
      <c r="B1037" s="4">
        <v>377</v>
      </c>
      <c r="C1037" s="4">
        <v>380</v>
      </c>
      <c r="D1037" s="58">
        <v>3</v>
      </c>
      <c r="E1037" s="28">
        <f>VLOOKUP(FACT_INCLUDES[[#This Row],[Order ID]], ORDERS[], 2)</f>
        <v>41749.651310842288</v>
      </c>
      <c r="F1037" s="28">
        <f>VLOOKUP(FACT_INCLUDES[[#This Row],[Order ID]], ORDERS[], 3)</f>
        <v>41749.651310842288</v>
      </c>
      <c r="G1037" s="4" t="str">
        <f>VLOOKUP(FACT_INCLUDES[[#This Row],[Order ID]], ORDERS[], 4)</f>
        <v>In-Store</v>
      </c>
      <c r="H1037" s="4" t="str">
        <f>VLOOKUP(FACT_INCLUDES[[#This Row],[Order ID]], ORDERS[], 5)</f>
        <v>NKX5706@gmail.com</v>
      </c>
      <c r="I1037" s="4">
        <f>VLOOKUP(FACT_INCLUDES[[#This Row],[Order ID]], ORDERS[], 6)</f>
        <v>47</v>
      </c>
      <c r="J1037" s="54">
        <f>VLOOKUP(FACT_INCLUDES[[#This Row],[Order ID]], ORDERS[], 7)</f>
        <v>0</v>
      </c>
      <c r="K1037" s="33">
        <v>0</v>
      </c>
      <c r="L1037" s="4">
        <f>VLOOKUP(FACT_INCLUDES[[#This Row],[DW Version]], VERSIONS[], 2)</f>
        <v>38</v>
      </c>
      <c r="M1037" s="4">
        <f>VLOOKUP(FACT_INCLUDES[[#This Row],[DW Version]], VERSIONS[], 3)</f>
        <v>12.5</v>
      </c>
      <c r="N1037" s="4" t="str">
        <f>VLOOKUP(FACT_INCLUDES[[#This Row],[DW Version]], VERSIONS[], 4)</f>
        <v>white</v>
      </c>
      <c r="O1037" s="51">
        <f>VLOOKUP(FACT_INCLUDES[[#This Row],[DW Version]], VERSIONS[], 5)</f>
        <v>38.881071762737271</v>
      </c>
      <c r="P1037" s="4" t="str">
        <f>VLOOKUP(FACT_INCLUDES[[#This Row],[DW Version]], VERSIONS[], 6)</f>
        <v>Free RN 5.0</v>
      </c>
      <c r="Q1037" s="4" t="str">
        <f>VLOOKUP(FACT_INCLUDES[[#This Row],[DW Version]], VERSIONS[], 7)</f>
        <v>Shoe</v>
      </c>
      <c r="R1037" s="51">
        <f>FACT_INCLUDES[[#This Row],[Version Price]]*FACT_INCLUDES[[#This Row],[Quantity]]</f>
        <v>116.64321528821182</v>
      </c>
      <c r="S1037" s="51">
        <f>FACT_INCLUDES[[#This Row],[Amount]]*(1-FACT_INCLUDES[[#This Row],[Order Discount]])</f>
        <v>116.64321528821182</v>
      </c>
      <c r="T1037" s="51">
        <f t="shared" si="16"/>
        <v>1362.7084403620308</v>
      </c>
      <c r="U1037" s="57">
        <f>FACT_INCLUDES[[#This Row],[Income]]/FACT_INCLUDES[[#This Row],[Total Order Income]]</f>
        <v>8.5596604404404517E-2</v>
      </c>
      <c r="V1037" s="33">
        <f>IF(FACT_INCLUDES[[#This Row],[Order Gap]]&gt;10, 1, 0)/COUNTIFS(FACT_INCLUDES[Order ID], FACT_INCLUDES[[#This Row],[Order ID]])</f>
        <v>0</v>
      </c>
      <c r="W1037" s="33">
        <f>IF(FACT_INCLUDES[[#This Row],[Order Type]]="Online", 1, 0)/COUNTIFS(FACT_INCLUDES[Order ID], FACT_INCLUDES[[#This Row],[Order ID]])</f>
        <v>0</v>
      </c>
      <c r="X1037" s="52">
        <v>644.28331764460893</v>
      </c>
      <c r="Y1037" s="52">
        <v>745.35727964883449</v>
      </c>
      <c r="Z1037" s="64">
        <f>IF(FACT_INCLUDES[[#This Row],[Order Type]]="Online", 1, 0)*FACT_INCLUDES[[#This Row],[Income]]</f>
        <v>0</v>
      </c>
    </row>
    <row r="1038" spans="1:26" x14ac:dyDescent="0.3">
      <c r="A1038" s="4">
        <v>747</v>
      </c>
      <c r="B1038" s="4">
        <v>377</v>
      </c>
      <c r="C1038" s="4">
        <v>756</v>
      </c>
      <c r="D1038" s="58">
        <v>5</v>
      </c>
      <c r="E1038" s="28">
        <f>VLOOKUP(FACT_INCLUDES[[#This Row],[Order ID]], ORDERS[], 2)</f>
        <v>41749.651310842288</v>
      </c>
      <c r="F1038" s="28">
        <f>VLOOKUP(FACT_INCLUDES[[#This Row],[Order ID]], ORDERS[], 3)</f>
        <v>41749.651310842288</v>
      </c>
      <c r="G1038" s="4" t="str">
        <f>VLOOKUP(FACT_INCLUDES[[#This Row],[Order ID]], ORDERS[], 4)</f>
        <v>In-Store</v>
      </c>
      <c r="H1038" s="4" t="str">
        <f>VLOOKUP(FACT_INCLUDES[[#This Row],[Order ID]], ORDERS[], 5)</f>
        <v>NKX5706@gmail.com</v>
      </c>
      <c r="I1038" s="4">
        <f>VLOOKUP(FACT_INCLUDES[[#This Row],[Order ID]], ORDERS[], 6)</f>
        <v>47</v>
      </c>
      <c r="J1038" s="54">
        <f>VLOOKUP(FACT_INCLUDES[[#This Row],[Order ID]], ORDERS[], 7)</f>
        <v>0</v>
      </c>
      <c r="K1038" s="33">
        <v>0</v>
      </c>
      <c r="L1038" s="4">
        <f>VLOOKUP(FACT_INCLUDES[[#This Row],[DW Version]], VERSIONS[], 2)</f>
        <v>78</v>
      </c>
      <c r="M1038" s="4">
        <f>VLOOKUP(FACT_INCLUDES[[#This Row],[DW Version]], VERSIONS[], 3)</f>
        <v>5.5</v>
      </c>
      <c r="N1038" s="4" t="str">
        <f>VLOOKUP(FACT_INCLUDES[[#This Row],[DW Version]], VERSIONS[], 4)</f>
        <v>white</v>
      </c>
      <c r="O1038" s="51">
        <f>VLOOKUP(FACT_INCLUDES[[#This Row],[DW Version]], VERSIONS[], 5)</f>
        <v>249.21304501476379</v>
      </c>
      <c r="P1038" s="4" t="str">
        <f>VLOOKUP(FACT_INCLUDES[[#This Row],[DW Version]], VERSIONS[], 6)</f>
        <v>Nike Air Tailwind</v>
      </c>
      <c r="Q1038" s="4" t="str">
        <f>VLOOKUP(FACT_INCLUDES[[#This Row],[DW Version]], VERSIONS[], 7)</f>
        <v>Shoe</v>
      </c>
      <c r="R1038" s="51">
        <f>FACT_INCLUDES[[#This Row],[Version Price]]*FACT_INCLUDES[[#This Row],[Quantity]]</f>
        <v>1246.065225073819</v>
      </c>
      <c r="S1038" s="51">
        <f>FACT_INCLUDES[[#This Row],[Amount]]*(1-FACT_INCLUDES[[#This Row],[Order Discount]])</f>
        <v>1246.065225073819</v>
      </c>
      <c r="T1038" s="51">
        <f t="shared" si="16"/>
        <v>1362.7084403620308</v>
      </c>
      <c r="U1038" s="57">
        <f>FACT_INCLUDES[[#This Row],[Income]]/FACT_INCLUDES[[#This Row],[Total Order Income]]</f>
        <v>0.91440339559559547</v>
      </c>
      <c r="V1038" s="33">
        <f>IF(FACT_INCLUDES[[#This Row],[Order Gap]]&gt;10, 1, 0)/COUNTIFS(FACT_INCLUDES[Order ID], FACT_INCLUDES[[#This Row],[Order ID]])</f>
        <v>0</v>
      </c>
      <c r="W1038" s="33">
        <f>IF(FACT_INCLUDES[[#This Row],[Order Type]]="Online", 1, 0)/COUNTIFS(FACT_INCLUDES[Order ID], FACT_INCLUDES[[#This Row],[Order ID]])</f>
        <v>0</v>
      </c>
      <c r="X1038" s="52">
        <v>644.28331764460893</v>
      </c>
      <c r="Y1038" s="52">
        <v>745.35727964883449</v>
      </c>
      <c r="Z1038" s="64">
        <f>IF(FACT_INCLUDES[[#This Row],[Order Type]]="Online", 1, 0)*FACT_INCLUDES[[#This Row],[Income]]</f>
        <v>0</v>
      </c>
    </row>
    <row r="1039" spans="1:26" x14ac:dyDescent="0.3">
      <c r="A1039" s="4">
        <v>796</v>
      </c>
      <c r="B1039" s="4">
        <v>403</v>
      </c>
      <c r="C1039" s="4">
        <v>723</v>
      </c>
      <c r="D1039" s="58">
        <v>4</v>
      </c>
      <c r="E1039" s="28">
        <f>VLOOKUP(FACT_INCLUDES[[#This Row],[Order ID]], ORDERS[], 2)</f>
        <v>41917.378099301284</v>
      </c>
      <c r="F1039" s="28">
        <f>VLOOKUP(FACT_INCLUDES[[#This Row],[Order ID]], ORDERS[], 3)</f>
        <v>41917.378099301284</v>
      </c>
      <c r="G1039" s="4" t="str">
        <f>VLOOKUP(FACT_INCLUDES[[#This Row],[Order ID]], ORDERS[], 4)</f>
        <v>In-Store</v>
      </c>
      <c r="H1039" s="4" t="str">
        <f>VLOOKUP(FACT_INCLUDES[[#This Row],[Order ID]], ORDERS[], 5)</f>
        <v>BTR3071@gmail.com</v>
      </c>
      <c r="I1039" s="4">
        <f>VLOOKUP(FACT_INCLUDES[[#This Row],[Order ID]], ORDERS[], 6)</f>
        <v>49</v>
      </c>
      <c r="J1039" s="54">
        <f>VLOOKUP(FACT_INCLUDES[[#This Row],[Order ID]], ORDERS[], 7)</f>
        <v>0</v>
      </c>
      <c r="K1039" s="33">
        <v>0</v>
      </c>
      <c r="L1039" s="4">
        <f>VLOOKUP(FACT_INCLUDES[[#This Row],[DW Version]], VERSIONS[], 2)</f>
        <v>74</v>
      </c>
      <c r="M1039" s="4">
        <f>VLOOKUP(FACT_INCLUDES[[#This Row],[DW Version]], VERSIONS[], 3)</f>
        <v>5.5</v>
      </c>
      <c r="N1039" s="4" t="str">
        <f>VLOOKUP(FACT_INCLUDES[[#This Row],[DW Version]], VERSIONS[], 4)</f>
        <v>white</v>
      </c>
      <c r="O1039" s="51">
        <f>VLOOKUP(FACT_INCLUDES[[#This Row],[DW Version]], VERSIONS[], 5)</f>
        <v>143.70361110943995</v>
      </c>
      <c r="P1039" s="4" t="str">
        <f>VLOOKUP(FACT_INCLUDES[[#This Row],[DW Version]], VERSIONS[], 6)</f>
        <v>Nike Soccer Ball</v>
      </c>
      <c r="Q1039" s="4" t="str">
        <f>VLOOKUP(FACT_INCLUDES[[#This Row],[DW Version]], VERSIONS[], 7)</f>
        <v>Sport Equipment</v>
      </c>
      <c r="R1039" s="51">
        <f>FACT_INCLUDES[[#This Row],[Version Price]]*FACT_INCLUDES[[#This Row],[Quantity]]</f>
        <v>574.81444443775979</v>
      </c>
      <c r="S1039" s="51">
        <f>FACT_INCLUDES[[#This Row],[Amount]]*(1-FACT_INCLUDES[[#This Row],[Order Discount]])</f>
        <v>574.81444443775979</v>
      </c>
      <c r="T1039" s="51">
        <f t="shared" si="16"/>
        <v>1034.2707492975092</v>
      </c>
      <c r="U1039" s="57">
        <f>FACT_INCLUDES[[#This Row],[Income]]/FACT_INCLUDES[[#This Row],[Total Order Income]]</f>
        <v>0.55576786332609873</v>
      </c>
      <c r="V1039" s="33">
        <f>IF(FACT_INCLUDES[[#This Row],[Order Gap]]&gt;10, 1, 0)/COUNTIFS(FACT_INCLUDES[Order ID], FACT_INCLUDES[[#This Row],[Order ID]])</f>
        <v>0</v>
      </c>
      <c r="W1039" s="33">
        <f>IF(FACT_INCLUDES[[#This Row],[Order Type]]="Online", 1, 0)/COUNTIFS(FACT_INCLUDES[Order ID], FACT_INCLUDES[[#This Row],[Order ID]])</f>
        <v>0</v>
      </c>
      <c r="X1039" s="52">
        <v>644.28331764460893</v>
      </c>
      <c r="Y1039" s="52">
        <v>745.35727964883449</v>
      </c>
      <c r="Z1039" s="64">
        <f>IF(FACT_INCLUDES[[#This Row],[Order Type]]="Online", 1, 0)*FACT_INCLUDES[[#This Row],[Income]]</f>
        <v>0</v>
      </c>
    </row>
    <row r="1040" spans="1:26" x14ac:dyDescent="0.3">
      <c r="A1040" s="4">
        <v>797</v>
      </c>
      <c r="B1040" s="4">
        <v>403</v>
      </c>
      <c r="C1040" s="4">
        <v>969</v>
      </c>
      <c r="D1040" s="58">
        <v>5</v>
      </c>
      <c r="E1040" s="28">
        <f>VLOOKUP(FACT_INCLUDES[[#This Row],[Order ID]], ORDERS[], 2)</f>
        <v>41917.378099301284</v>
      </c>
      <c r="F1040" s="28">
        <f>VLOOKUP(FACT_INCLUDES[[#This Row],[Order ID]], ORDERS[], 3)</f>
        <v>41917.378099301284</v>
      </c>
      <c r="G1040" s="4" t="str">
        <f>VLOOKUP(FACT_INCLUDES[[#This Row],[Order ID]], ORDERS[], 4)</f>
        <v>In-Store</v>
      </c>
      <c r="H1040" s="4" t="str">
        <f>VLOOKUP(FACT_INCLUDES[[#This Row],[Order ID]], ORDERS[], 5)</f>
        <v>BTR3071@gmail.com</v>
      </c>
      <c r="I1040" s="4">
        <f>VLOOKUP(FACT_INCLUDES[[#This Row],[Order ID]], ORDERS[], 6)</f>
        <v>49</v>
      </c>
      <c r="J1040" s="54">
        <f>VLOOKUP(FACT_INCLUDES[[#This Row],[Order ID]], ORDERS[], 7)</f>
        <v>0</v>
      </c>
      <c r="K1040" s="33">
        <v>0</v>
      </c>
      <c r="L1040" s="4">
        <f>VLOOKUP(FACT_INCLUDES[[#This Row],[DW Version]], VERSIONS[], 2)</f>
        <v>98</v>
      </c>
      <c r="M1040" s="4">
        <f>VLOOKUP(FACT_INCLUDES[[#This Row],[DW Version]], VERSIONS[], 3)</f>
        <v>12.5</v>
      </c>
      <c r="N1040" s="4" t="str">
        <f>VLOOKUP(FACT_INCLUDES[[#This Row],[DW Version]], VERSIONS[], 4)</f>
        <v>white</v>
      </c>
      <c r="O1040" s="51">
        <f>VLOOKUP(FACT_INCLUDES[[#This Row],[DW Version]], VERSIONS[], 5)</f>
        <v>91.89126097194989</v>
      </c>
      <c r="P1040" s="4" t="str">
        <f>VLOOKUP(FACT_INCLUDES[[#This Row],[DW Version]], VERSIONS[], 6)</f>
        <v>Zoom Rival Fly</v>
      </c>
      <c r="Q1040" s="4" t="str">
        <f>VLOOKUP(FACT_INCLUDES[[#This Row],[DW Version]], VERSIONS[], 7)</f>
        <v>Shoe</v>
      </c>
      <c r="R1040" s="51">
        <f>FACT_INCLUDES[[#This Row],[Version Price]]*FACT_INCLUDES[[#This Row],[Quantity]]</f>
        <v>459.45630485974948</v>
      </c>
      <c r="S1040" s="51">
        <f>FACT_INCLUDES[[#This Row],[Amount]]*(1-FACT_INCLUDES[[#This Row],[Order Discount]])</f>
        <v>459.45630485974948</v>
      </c>
      <c r="T1040" s="51">
        <f t="shared" si="16"/>
        <v>1034.2707492975092</v>
      </c>
      <c r="U1040" s="57">
        <f>FACT_INCLUDES[[#This Row],[Income]]/FACT_INCLUDES[[#This Row],[Total Order Income]]</f>
        <v>0.44423213667390138</v>
      </c>
      <c r="V1040" s="33">
        <f>IF(FACT_INCLUDES[[#This Row],[Order Gap]]&gt;10, 1, 0)/COUNTIFS(FACT_INCLUDES[Order ID], FACT_INCLUDES[[#This Row],[Order ID]])</f>
        <v>0</v>
      </c>
      <c r="W1040" s="33">
        <f>IF(FACT_INCLUDES[[#This Row],[Order Type]]="Online", 1, 0)/COUNTIFS(FACT_INCLUDES[Order ID], FACT_INCLUDES[[#This Row],[Order ID]])</f>
        <v>0</v>
      </c>
      <c r="X1040" s="52">
        <v>644.28331764460893</v>
      </c>
      <c r="Y1040" s="52">
        <v>745.35727964883449</v>
      </c>
      <c r="Z1040" s="64">
        <f>IF(FACT_INCLUDES[[#This Row],[Order Type]]="Online", 1, 0)*FACT_INCLUDES[[#This Row],[Income]]</f>
        <v>0</v>
      </c>
    </row>
    <row r="1041" spans="1:26" x14ac:dyDescent="0.3">
      <c r="A1041" s="4">
        <v>850</v>
      </c>
      <c r="B1041" s="4">
        <v>430</v>
      </c>
      <c r="C1041" s="4">
        <v>203</v>
      </c>
      <c r="D1041" s="58">
        <v>3</v>
      </c>
      <c r="E1041" s="28">
        <f>VLOOKUP(FACT_INCLUDES[[#This Row],[Order ID]], ORDERS[], 2)</f>
        <v>41839.357187743954</v>
      </c>
      <c r="F1041" s="28">
        <f>VLOOKUP(FACT_INCLUDES[[#This Row],[Order ID]], ORDERS[], 3)</f>
        <v>41839.357187743954</v>
      </c>
      <c r="G1041" s="4" t="str">
        <f>VLOOKUP(FACT_INCLUDES[[#This Row],[Order ID]], ORDERS[], 4)</f>
        <v>In-Store</v>
      </c>
      <c r="H1041" s="4" t="str">
        <f>VLOOKUP(FACT_INCLUDES[[#This Row],[Order ID]], ORDERS[], 5)</f>
        <v>EAP7369@gmail.com</v>
      </c>
      <c r="I1041" s="4">
        <f>VLOOKUP(FACT_INCLUDES[[#This Row],[Order ID]], ORDERS[], 6)</f>
        <v>7</v>
      </c>
      <c r="J1041" s="54">
        <f>VLOOKUP(FACT_INCLUDES[[#This Row],[Order ID]], ORDERS[], 7)</f>
        <v>0</v>
      </c>
      <c r="K1041" s="33">
        <v>0</v>
      </c>
      <c r="L1041" s="4">
        <f>VLOOKUP(FACT_INCLUDES[[#This Row],[DW Version]], VERSIONS[], 2)</f>
        <v>20</v>
      </c>
      <c r="M1041" s="4">
        <f>VLOOKUP(FACT_INCLUDES[[#This Row],[DW Version]], VERSIONS[], 3)</f>
        <v>9</v>
      </c>
      <c r="N1041" s="4" t="str">
        <f>VLOOKUP(FACT_INCLUDES[[#This Row],[DW Version]], VERSIONS[], 4)</f>
        <v>dark purple</v>
      </c>
      <c r="O1041" s="51">
        <f>VLOOKUP(FACT_INCLUDES[[#This Row],[DW Version]], VERSIONS[], 5)</f>
        <v>357.43372721352824</v>
      </c>
      <c r="P1041" s="4" t="str">
        <f>VLOOKUP(FACT_INCLUDES[[#This Row],[DW Version]], VERSIONS[], 6)</f>
        <v>Joyride</v>
      </c>
      <c r="Q1041" s="4" t="str">
        <f>VLOOKUP(FACT_INCLUDES[[#This Row],[DW Version]], VERSIONS[], 7)</f>
        <v>Shoe</v>
      </c>
      <c r="R1041" s="51">
        <f>FACT_INCLUDES[[#This Row],[Version Price]]*FACT_INCLUDES[[#This Row],[Quantity]]</f>
        <v>1072.3011816405847</v>
      </c>
      <c r="S1041" s="51">
        <f>FACT_INCLUDES[[#This Row],[Amount]]*(1-FACT_INCLUDES[[#This Row],[Order Discount]])</f>
        <v>1072.3011816405847</v>
      </c>
      <c r="T1041" s="51">
        <f t="shared" si="16"/>
        <v>1072.3011816405847</v>
      </c>
      <c r="U1041" s="57">
        <f>FACT_INCLUDES[[#This Row],[Income]]/FACT_INCLUDES[[#This Row],[Total Order Income]]</f>
        <v>1</v>
      </c>
      <c r="V1041" s="33">
        <f>IF(FACT_INCLUDES[[#This Row],[Order Gap]]&gt;10, 1, 0)/COUNTIFS(FACT_INCLUDES[Order ID], FACT_INCLUDES[[#This Row],[Order ID]])</f>
        <v>0</v>
      </c>
      <c r="W1041" s="33">
        <f>IF(FACT_INCLUDES[[#This Row],[Order Type]]="Online", 1, 0)/COUNTIFS(FACT_INCLUDES[Order ID], FACT_INCLUDES[[#This Row],[Order ID]])</f>
        <v>0</v>
      </c>
      <c r="X1041" s="52">
        <v>644.28331764460893</v>
      </c>
      <c r="Y1041" s="52">
        <v>745.35727964883449</v>
      </c>
      <c r="Z1041" s="64">
        <f>IF(FACT_INCLUDES[[#This Row],[Order Type]]="Online", 1, 0)*FACT_INCLUDES[[#This Row],[Income]]</f>
        <v>0</v>
      </c>
    </row>
    <row r="1042" spans="1:26" x14ac:dyDescent="0.3">
      <c r="A1042" s="4">
        <v>915</v>
      </c>
      <c r="B1042" s="4">
        <v>461</v>
      </c>
      <c r="C1042" s="4">
        <v>245</v>
      </c>
      <c r="D1042" s="58">
        <v>1</v>
      </c>
      <c r="E1042" s="28">
        <f>VLOOKUP(FACT_INCLUDES[[#This Row],[Order ID]], ORDERS[], 2)</f>
        <v>41667.476823722114</v>
      </c>
      <c r="F1042" s="28">
        <f>VLOOKUP(FACT_INCLUDES[[#This Row],[Order ID]], ORDERS[], 3)</f>
        <v>41667.476823722114</v>
      </c>
      <c r="G1042" s="4" t="str">
        <f>VLOOKUP(FACT_INCLUDES[[#This Row],[Order ID]], ORDERS[], 4)</f>
        <v>In-Store</v>
      </c>
      <c r="H1042" s="4" t="str">
        <f>VLOOKUP(FACT_INCLUDES[[#This Row],[Order ID]], ORDERS[], 5)</f>
        <v>BBV6185@gmail.com</v>
      </c>
      <c r="I1042" s="4">
        <f>VLOOKUP(FACT_INCLUDES[[#This Row],[Order ID]], ORDERS[], 6)</f>
        <v>48</v>
      </c>
      <c r="J1042" s="54">
        <f>VLOOKUP(FACT_INCLUDES[[#This Row],[Order ID]], ORDERS[], 7)</f>
        <v>0</v>
      </c>
      <c r="K1042" s="33">
        <v>0</v>
      </c>
      <c r="L1042" s="4">
        <f>VLOOKUP(FACT_INCLUDES[[#This Row],[DW Version]], VERSIONS[], 2)</f>
        <v>24</v>
      </c>
      <c r="M1042" s="4">
        <f>VLOOKUP(FACT_INCLUDES[[#This Row],[DW Version]], VERSIONS[], 3)</f>
        <v>6.5</v>
      </c>
      <c r="N1042" s="4" t="str">
        <f>VLOOKUP(FACT_INCLUDES[[#This Row],[DW Version]], VERSIONS[], 4)</f>
        <v>white</v>
      </c>
      <c r="O1042" s="51">
        <f>VLOOKUP(FACT_INCLUDES[[#This Row],[DW Version]], VERSIONS[], 5)</f>
        <v>268.95729708080268</v>
      </c>
      <c r="P1042" s="4" t="str">
        <f>VLOOKUP(FACT_INCLUDES[[#This Row],[DW Version]], VERSIONS[], 6)</f>
        <v>Zoom Fly</v>
      </c>
      <c r="Q1042" s="4" t="str">
        <f>VLOOKUP(FACT_INCLUDES[[#This Row],[DW Version]], VERSIONS[], 7)</f>
        <v>Shoe</v>
      </c>
      <c r="R1042" s="51">
        <f>FACT_INCLUDES[[#This Row],[Version Price]]*FACT_INCLUDES[[#This Row],[Quantity]]</f>
        <v>268.95729708080268</v>
      </c>
      <c r="S1042" s="51">
        <f>FACT_INCLUDES[[#This Row],[Amount]]*(1-FACT_INCLUDES[[#This Row],[Order Discount]])</f>
        <v>268.95729708080268</v>
      </c>
      <c r="T1042" s="51">
        <f t="shared" si="16"/>
        <v>746.68753511508248</v>
      </c>
      <c r="U1042" s="57">
        <f>FACT_INCLUDES[[#This Row],[Income]]/FACT_INCLUDES[[#This Row],[Total Order Income]]</f>
        <v>0.36020059855338271</v>
      </c>
      <c r="V1042" s="33">
        <f>IF(FACT_INCLUDES[[#This Row],[Order Gap]]&gt;10, 1, 0)/COUNTIFS(FACT_INCLUDES[Order ID], FACT_INCLUDES[[#This Row],[Order ID]])</f>
        <v>0</v>
      </c>
      <c r="W1042" s="33">
        <f>IF(FACT_INCLUDES[[#This Row],[Order Type]]="Online", 1, 0)/COUNTIFS(FACT_INCLUDES[Order ID], FACT_INCLUDES[[#This Row],[Order ID]])</f>
        <v>0</v>
      </c>
      <c r="X1042" s="52">
        <v>644.28331764460893</v>
      </c>
      <c r="Y1042" s="52">
        <v>745.35727964883449</v>
      </c>
      <c r="Z1042" s="64">
        <f>IF(FACT_INCLUDES[[#This Row],[Order Type]]="Online", 1, 0)*FACT_INCLUDES[[#This Row],[Income]]</f>
        <v>0</v>
      </c>
    </row>
    <row r="1043" spans="1:26" x14ac:dyDescent="0.3">
      <c r="A1043" s="4">
        <v>916</v>
      </c>
      <c r="B1043" s="4">
        <v>461</v>
      </c>
      <c r="C1043" s="4">
        <v>577</v>
      </c>
      <c r="D1043" s="58">
        <v>1</v>
      </c>
      <c r="E1043" s="28">
        <f>VLOOKUP(FACT_INCLUDES[[#This Row],[Order ID]], ORDERS[], 2)</f>
        <v>41667.476823722114</v>
      </c>
      <c r="F1043" s="28">
        <f>VLOOKUP(FACT_INCLUDES[[#This Row],[Order ID]], ORDERS[], 3)</f>
        <v>41667.476823722114</v>
      </c>
      <c r="G1043" s="4" t="str">
        <f>VLOOKUP(FACT_INCLUDES[[#This Row],[Order ID]], ORDERS[], 4)</f>
        <v>In-Store</v>
      </c>
      <c r="H1043" s="4" t="str">
        <f>VLOOKUP(FACT_INCLUDES[[#This Row],[Order ID]], ORDERS[], 5)</f>
        <v>BBV6185@gmail.com</v>
      </c>
      <c r="I1043" s="4">
        <f>VLOOKUP(FACT_INCLUDES[[#This Row],[Order ID]], ORDERS[], 6)</f>
        <v>48</v>
      </c>
      <c r="J1043" s="54">
        <f>VLOOKUP(FACT_INCLUDES[[#This Row],[Order ID]], ORDERS[], 7)</f>
        <v>0</v>
      </c>
      <c r="K1043" s="33">
        <v>0</v>
      </c>
      <c r="L1043" s="4">
        <f>VLOOKUP(FACT_INCLUDES[[#This Row],[DW Version]], VERSIONS[], 2)</f>
        <v>59</v>
      </c>
      <c r="M1043" s="4">
        <f>VLOOKUP(FACT_INCLUDES[[#This Row],[DW Version]], VERSIONS[], 3)</f>
        <v>7</v>
      </c>
      <c r="N1043" s="4" t="str">
        <f>VLOOKUP(FACT_INCLUDES[[#This Row],[DW Version]], VERSIONS[], 4)</f>
        <v>black</v>
      </c>
      <c r="O1043" s="51">
        <f>VLOOKUP(FACT_INCLUDES[[#This Row],[DW Version]], VERSIONS[], 5)</f>
        <v>213.21460871390042</v>
      </c>
      <c r="P1043" s="4" t="str">
        <f>VLOOKUP(FACT_INCLUDES[[#This Row],[DW Version]], VERSIONS[], 6)</f>
        <v>Hypervenom Phantom</v>
      </c>
      <c r="Q1043" s="4" t="str">
        <f>VLOOKUP(FACT_INCLUDES[[#This Row],[DW Version]], VERSIONS[], 7)</f>
        <v>Shoe</v>
      </c>
      <c r="R1043" s="51">
        <f>FACT_INCLUDES[[#This Row],[Version Price]]*FACT_INCLUDES[[#This Row],[Quantity]]</f>
        <v>213.21460871390042</v>
      </c>
      <c r="S1043" s="51">
        <f>FACT_INCLUDES[[#This Row],[Amount]]*(1-FACT_INCLUDES[[#This Row],[Order Discount]])</f>
        <v>213.21460871390042</v>
      </c>
      <c r="T1043" s="51">
        <f t="shared" si="16"/>
        <v>746.68753511508248</v>
      </c>
      <c r="U1043" s="57">
        <f>FACT_INCLUDES[[#This Row],[Income]]/FACT_INCLUDES[[#This Row],[Total Order Income]]</f>
        <v>0.28554729881896168</v>
      </c>
      <c r="V1043" s="33">
        <f>IF(FACT_INCLUDES[[#This Row],[Order Gap]]&gt;10, 1, 0)/COUNTIFS(FACT_INCLUDES[Order ID], FACT_INCLUDES[[#This Row],[Order ID]])</f>
        <v>0</v>
      </c>
      <c r="W1043" s="33">
        <f>IF(FACT_INCLUDES[[#This Row],[Order Type]]="Online", 1, 0)/COUNTIFS(FACT_INCLUDES[Order ID], FACT_INCLUDES[[#This Row],[Order ID]])</f>
        <v>0</v>
      </c>
      <c r="X1043" s="52">
        <v>644.28331764460893</v>
      </c>
      <c r="Y1043" s="52">
        <v>745.35727964883449</v>
      </c>
      <c r="Z1043" s="64">
        <f>IF(FACT_INCLUDES[[#This Row],[Order Type]]="Online", 1, 0)*FACT_INCLUDES[[#This Row],[Income]]</f>
        <v>0</v>
      </c>
    </row>
    <row r="1044" spans="1:26" x14ac:dyDescent="0.3">
      <c r="A1044" s="4">
        <v>917</v>
      </c>
      <c r="B1044" s="4">
        <v>461</v>
      </c>
      <c r="C1044" s="4">
        <v>605</v>
      </c>
      <c r="D1044" s="58">
        <v>2</v>
      </c>
      <c r="E1044" s="28">
        <f>VLOOKUP(FACT_INCLUDES[[#This Row],[Order ID]], ORDERS[], 2)</f>
        <v>41667.476823722114</v>
      </c>
      <c r="F1044" s="28">
        <f>VLOOKUP(FACT_INCLUDES[[#This Row],[Order ID]], ORDERS[], 3)</f>
        <v>41667.476823722114</v>
      </c>
      <c r="G1044" s="4" t="str">
        <f>VLOOKUP(FACT_INCLUDES[[#This Row],[Order ID]], ORDERS[], 4)</f>
        <v>In-Store</v>
      </c>
      <c r="H1044" s="4" t="str">
        <f>VLOOKUP(FACT_INCLUDES[[#This Row],[Order ID]], ORDERS[], 5)</f>
        <v>BBV6185@gmail.com</v>
      </c>
      <c r="I1044" s="4">
        <f>VLOOKUP(FACT_INCLUDES[[#This Row],[Order ID]], ORDERS[], 6)</f>
        <v>48</v>
      </c>
      <c r="J1044" s="54">
        <f>VLOOKUP(FACT_INCLUDES[[#This Row],[Order ID]], ORDERS[], 7)</f>
        <v>0</v>
      </c>
      <c r="K1044" s="33">
        <v>0</v>
      </c>
      <c r="L1044" s="4">
        <f>VLOOKUP(FACT_INCLUDES[[#This Row],[DW Version]], VERSIONS[], 2)</f>
        <v>62</v>
      </c>
      <c r="M1044" s="4">
        <f>VLOOKUP(FACT_INCLUDES[[#This Row],[DW Version]], VERSIONS[], 3)</f>
        <v>5</v>
      </c>
      <c r="N1044" s="4" t="str">
        <f>VLOOKUP(FACT_INCLUDES[[#This Row],[DW Version]], VERSIONS[], 4)</f>
        <v>khaki</v>
      </c>
      <c r="O1044" s="51">
        <f>VLOOKUP(FACT_INCLUDES[[#This Row],[DW Version]], VERSIONS[], 5)</f>
        <v>132.25781466018972</v>
      </c>
      <c r="P1044" s="4" t="str">
        <f>VLOOKUP(FACT_INCLUDES[[#This Row],[DW Version]], VERSIONS[], 6)</f>
        <v>Tiempo Legend</v>
      </c>
      <c r="Q1044" s="4" t="str">
        <f>VLOOKUP(FACT_INCLUDES[[#This Row],[DW Version]], VERSIONS[], 7)</f>
        <v>Shoe</v>
      </c>
      <c r="R1044" s="51">
        <f>FACT_INCLUDES[[#This Row],[Version Price]]*FACT_INCLUDES[[#This Row],[Quantity]]</f>
        <v>264.51562932037945</v>
      </c>
      <c r="S1044" s="51">
        <f>FACT_INCLUDES[[#This Row],[Amount]]*(1-FACT_INCLUDES[[#This Row],[Order Discount]])</f>
        <v>264.51562932037945</v>
      </c>
      <c r="T1044" s="51">
        <f t="shared" si="16"/>
        <v>746.68753511508248</v>
      </c>
      <c r="U1044" s="57">
        <f>FACT_INCLUDES[[#This Row],[Income]]/FACT_INCLUDES[[#This Row],[Total Order Income]]</f>
        <v>0.35425210262765566</v>
      </c>
      <c r="V1044" s="33">
        <f>IF(FACT_INCLUDES[[#This Row],[Order Gap]]&gt;10, 1, 0)/COUNTIFS(FACT_INCLUDES[Order ID], FACT_INCLUDES[[#This Row],[Order ID]])</f>
        <v>0</v>
      </c>
      <c r="W1044" s="33">
        <f>IF(FACT_INCLUDES[[#This Row],[Order Type]]="Online", 1, 0)/COUNTIFS(FACT_INCLUDES[Order ID], FACT_INCLUDES[[#This Row],[Order ID]])</f>
        <v>0</v>
      </c>
      <c r="X1044" s="52">
        <v>644.28331764460893</v>
      </c>
      <c r="Y1044" s="52">
        <v>745.35727964883449</v>
      </c>
      <c r="Z1044" s="64">
        <f>IF(FACT_INCLUDES[[#This Row],[Order Type]]="Online", 1, 0)*FACT_INCLUDES[[#This Row],[Income]]</f>
        <v>0</v>
      </c>
    </row>
    <row r="1045" spans="1:26" x14ac:dyDescent="0.3">
      <c r="A1045" s="4">
        <v>982</v>
      </c>
      <c r="B1045" s="4">
        <v>494</v>
      </c>
      <c r="C1045" s="4">
        <v>243</v>
      </c>
      <c r="D1045" s="58">
        <v>5</v>
      </c>
      <c r="E1045" s="28">
        <f>VLOOKUP(FACT_INCLUDES[[#This Row],[Order ID]], ORDERS[], 2)</f>
        <v>41762.207389180046</v>
      </c>
      <c r="F1045" s="28">
        <f>VLOOKUP(FACT_INCLUDES[[#This Row],[Order ID]], ORDERS[], 3)</f>
        <v>41762.207389180046</v>
      </c>
      <c r="G1045" s="4" t="str">
        <f>VLOOKUP(FACT_INCLUDES[[#This Row],[Order ID]], ORDERS[], 4)</f>
        <v>In-Store</v>
      </c>
      <c r="H1045" s="4" t="str">
        <f>VLOOKUP(FACT_INCLUDES[[#This Row],[Order ID]], ORDERS[], 5)</f>
        <v>VXB7345@gmail.com</v>
      </c>
      <c r="I1045" s="4">
        <f>VLOOKUP(FACT_INCLUDES[[#This Row],[Order ID]], ORDERS[], 6)</f>
        <v>48</v>
      </c>
      <c r="J1045" s="54">
        <f>VLOOKUP(FACT_INCLUDES[[#This Row],[Order ID]], ORDERS[], 7)</f>
        <v>0</v>
      </c>
      <c r="K1045" s="33">
        <v>0</v>
      </c>
      <c r="L1045" s="4">
        <f>VLOOKUP(FACT_INCLUDES[[#This Row],[DW Version]], VERSIONS[], 2)</f>
        <v>24</v>
      </c>
      <c r="M1045" s="4">
        <f>VLOOKUP(FACT_INCLUDES[[#This Row],[DW Version]], VERSIONS[], 3)</f>
        <v>5.5</v>
      </c>
      <c r="N1045" s="4" t="str">
        <f>VLOOKUP(FACT_INCLUDES[[#This Row],[DW Version]], VERSIONS[], 4)</f>
        <v>white</v>
      </c>
      <c r="O1045" s="51">
        <f>VLOOKUP(FACT_INCLUDES[[#This Row],[DW Version]], VERSIONS[], 5)</f>
        <v>283.54201410880643</v>
      </c>
      <c r="P1045" s="4" t="str">
        <f>VLOOKUP(FACT_INCLUDES[[#This Row],[DW Version]], VERSIONS[], 6)</f>
        <v>Zoom Fly</v>
      </c>
      <c r="Q1045" s="4" t="str">
        <f>VLOOKUP(FACT_INCLUDES[[#This Row],[DW Version]], VERSIONS[], 7)</f>
        <v>Shoe</v>
      </c>
      <c r="R1045" s="51">
        <f>FACT_INCLUDES[[#This Row],[Version Price]]*FACT_INCLUDES[[#This Row],[Quantity]]</f>
        <v>1417.7100705440321</v>
      </c>
      <c r="S1045" s="51">
        <f>FACT_INCLUDES[[#This Row],[Amount]]*(1-FACT_INCLUDES[[#This Row],[Order Discount]])</f>
        <v>1417.7100705440321</v>
      </c>
      <c r="T1045" s="51">
        <f t="shared" si="16"/>
        <v>3896.000831212818</v>
      </c>
      <c r="U1045" s="57">
        <f>FACT_INCLUDES[[#This Row],[Income]]/FACT_INCLUDES[[#This Row],[Total Order Income]]</f>
        <v>0.36388854416714833</v>
      </c>
      <c r="V1045" s="33">
        <f>IF(FACT_INCLUDES[[#This Row],[Order Gap]]&gt;10, 1, 0)/COUNTIFS(FACT_INCLUDES[Order ID], FACT_INCLUDES[[#This Row],[Order ID]])</f>
        <v>0</v>
      </c>
      <c r="W1045" s="33">
        <f>IF(FACT_INCLUDES[[#This Row],[Order Type]]="Online", 1, 0)/COUNTIFS(FACT_INCLUDES[Order ID], FACT_INCLUDES[[#This Row],[Order ID]])</f>
        <v>0</v>
      </c>
      <c r="X1045" s="52">
        <v>644.28331764460893</v>
      </c>
      <c r="Y1045" s="52">
        <v>745.35727964883449</v>
      </c>
      <c r="Z1045" s="64">
        <f>IF(FACT_INCLUDES[[#This Row],[Order Type]]="Online", 1, 0)*FACT_INCLUDES[[#This Row],[Income]]</f>
        <v>0</v>
      </c>
    </row>
    <row r="1046" spans="1:26" x14ac:dyDescent="0.3">
      <c r="A1046" s="4">
        <v>983</v>
      </c>
      <c r="B1046" s="4">
        <v>494</v>
      </c>
      <c r="C1046" s="4">
        <v>327</v>
      </c>
      <c r="D1046" s="58">
        <v>4</v>
      </c>
      <c r="E1046" s="28">
        <f>VLOOKUP(FACT_INCLUDES[[#This Row],[Order ID]], ORDERS[], 2)</f>
        <v>41762.207389180046</v>
      </c>
      <c r="F1046" s="28">
        <f>VLOOKUP(FACT_INCLUDES[[#This Row],[Order ID]], ORDERS[], 3)</f>
        <v>41762.207389180046</v>
      </c>
      <c r="G1046" s="4" t="str">
        <f>VLOOKUP(FACT_INCLUDES[[#This Row],[Order ID]], ORDERS[], 4)</f>
        <v>In-Store</v>
      </c>
      <c r="H1046" s="4" t="str">
        <f>VLOOKUP(FACT_INCLUDES[[#This Row],[Order ID]], ORDERS[], 5)</f>
        <v>VXB7345@gmail.com</v>
      </c>
      <c r="I1046" s="4">
        <f>VLOOKUP(FACT_INCLUDES[[#This Row],[Order ID]], ORDERS[], 6)</f>
        <v>48</v>
      </c>
      <c r="J1046" s="54">
        <f>VLOOKUP(FACT_INCLUDES[[#This Row],[Order ID]], ORDERS[], 7)</f>
        <v>0</v>
      </c>
      <c r="K1046" s="33">
        <v>0</v>
      </c>
      <c r="L1046" s="4">
        <f>VLOOKUP(FACT_INCLUDES[[#This Row],[DW Version]], VERSIONS[], 2)</f>
        <v>33</v>
      </c>
      <c r="M1046" s="4">
        <f>VLOOKUP(FACT_INCLUDES[[#This Row],[DW Version]], VERSIONS[], 3)</f>
        <v>8.5</v>
      </c>
      <c r="N1046" s="4" t="str">
        <f>VLOOKUP(FACT_INCLUDES[[#This Row],[DW Version]], VERSIONS[], 4)</f>
        <v>orange</v>
      </c>
      <c r="O1046" s="51">
        <f>VLOOKUP(FACT_INCLUDES[[#This Row],[DW Version]], VERSIONS[], 5)</f>
        <v>350.95350641631029</v>
      </c>
      <c r="P1046" s="4" t="str">
        <f>VLOOKUP(FACT_INCLUDES[[#This Row],[DW Version]], VERSIONS[], 6)</f>
        <v>Element Running Top</v>
      </c>
      <c r="Q1046" s="4" t="str">
        <f>VLOOKUP(FACT_INCLUDES[[#This Row],[DW Version]], VERSIONS[], 7)</f>
        <v>Apparel</v>
      </c>
      <c r="R1046" s="51">
        <f>FACT_INCLUDES[[#This Row],[Version Price]]*FACT_INCLUDES[[#This Row],[Quantity]]</f>
        <v>1403.8140256652412</v>
      </c>
      <c r="S1046" s="51">
        <f>FACT_INCLUDES[[#This Row],[Amount]]*(1-FACT_INCLUDES[[#This Row],[Order Discount]])</f>
        <v>1403.8140256652412</v>
      </c>
      <c r="T1046" s="51">
        <f t="shared" si="16"/>
        <v>3896.000831212818</v>
      </c>
      <c r="U1046" s="57">
        <f>FACT_INCLUDES[[#This Row],[Income]]/FACT_INCLUDES[[#This Row],[Total Order Income]]</f>
        <v>0.36032179829598149</v>
      </c>
      <c r="V1046" s="33">
        <f>IF(FACT_INCLUDES[[#This Row],[Order Gap]]&gt;10, 1, 0)/COUNTIFS(FACT_INCLUDES[Order ID], FACT_INCLUDES[[#This Row],[Order ID]])</f>
        <v>0</v>
      </c>
      <c r="W1046" s="33">
        <f>IF(FACT_INCLUDES[[#This Row],[Order Type]]="Online", 1, 0)/COUNTIFS(FACT_INCLUDES[Order ID], FACT_INCLUDES[[#This Row],[Order ID]])</f>
        <v>0</v>
      </c>
      <c r="X1046" s="52">
        <v>644.28331764460893</v>
      </c>
      <c r="Y1046" s="52">
        <v>745.35727964883449</v>
      </c>
      <c r="Z1046" s="64">
        <f>IF(FACT_INCLUDES[[#This Row],[Order Type]]="Online", 1, 0)*FACT_INCLUDES[[#This Row],[Income]]</f>
        <v>0</v>
      </c>
    </row>
    <row r="1047" spans="1:26" x14ac:dyDescent="0.3">
      <c r="A1047" s="4">
        <v>984</v>
      </c>
      <c r="B1047" s="4">
        <v>494</v>
      </c>
      <c r="C1047" s="4">
        <v>447</v>
      </c>
      <c r="D1047" s="58">
        <v>3</v>
      </c>
      <c r="E1047" s="28">
        <f>VLOOKUP(FACT_INCLUDES[[#This Row],[Order ID]], ORDERS[], 2)</f>
        <v>41762.207389180046</v>
      </c>
      <c r="F1047" s="28">
        <f>VLOOKUP(FACT_INCLUDES[[#This Row],[Order ID]], ORDERS[], 3)</f>
        <v>41762.207389180046</v>
      </c>
      <c r="G1047" s="4" t="str">
        <f>VLOOKUP(FACT_INCLUDES[[#This Row],[Order ID]], ORDERS[], 4)</f>
        <v>In-Store</v>
      </c>
      <c r="H1047" s="4" t="str">
        <f>VLOOKUP(FACT_INCLUDES[[#This Row],[Order ID]], ORDERS[], 5)</f>
        <v>VXB7345@gmail.com</v>
      </c>
      <c r="I1047" s="4">
        <f>VLOOKUP(FACT_INCLUDES[[#This Row],[Order ID]], ORDERS[], 6)</f>
        <v>48</v>
      </c>
      <c r="J1047" s="54">
        <f>VLOOKUP(FACT_INCLUDES[[#This Row],[Order ID]], ORDERS[], 7)</f>
        <v>0</v>
      </c>
      <c r="K1047" s="33">
        <v>0</v>
      </c>
      <c r="L1047" s="4">
        <f>VLOOKUP(FACT_INCLUDES[[#This Row],[DW Version]], VERSIONS[], 2)</f>
        <v>46</v>
      </c>
      <c r="M1047" s="4">
        <f>VLOOKUP(FACT_INCLUDES[[#This Row],[DW Version]], VERSIONS[], 3)</f>
        <v>8.5</v>
      </c>
      <c r="N1047" s="4" t="str">
        <f>VLOOKUP(FACT_INCLUDES[[#This Row],[DW Version]], VERSIONS[], 4)</f>
        <v>white</v>
      </c>
      <c r="O1047" s="51">
        <f>VLOOKUP(FACT_INCLUDES[[#This Row],[DW Version]], VERSIONS[], 5)</f>
        <v>62.673386547023895</v>
      </c>
      <c r="P1047" s="4" t="str">
        <f>VLOOKUP(FACT_INCLUDES[[#This Row],[DW Version]], VERSIONS[], 6)</f>
        <v>Nike Basketball</v>
      </c>
      <c r="Q1047" s="4" t="str">
        <f>VLOOKUP(FACT_INCLUDES[[#This Row],[DW Version]], VERSIONS[], 7)</f>
        <v>Sport Equipment</v>
      </c>
      <c r="R1047" s="51">
        <f>FACT_INCLUDES[[#This Row],[Version Price]]*FACT_INCLUDES[[#This Row],[Quantity]]</f>
        <v>188.0201596410717</v>
      </c>
      <c r="S1047" s="51">
        <f>FACT_INCLUDES[[#This Row],[Amount]]*(1-FACT_INCLUDES[[#This Row],[Order Discount]])</f>
        <v>188.0201596410717</v>
      </c>
      <c r="T1047" s="51">
        <f t="shared" si="16"/>
        <v>3896.000831212818</v>
      </c>
      <c r="U1047" s="57">
        <f>FACT_INCLUDES[[#This Row],[Income]]/FACT_INCLUDES[[#This Row],[Total Order Income]]</f>
        <v>4.8259784272823514E-2</v>
      </c>
      <c r="V1047" s="33">
        <f>IF(FACT_INCLUDES[[#This Row],[Order Gap]]&gt;10, 1, 0)/COUNTIFS(FACT_INCLUDES[Order ID], FACT_INCLUDES[[#This Row],[Order ID]])</f>
        <v>0</v>
      </c>
      <c r="W1047" s="33">
        <f>IF(FACT_INCLUDES[[#This Row],[Order Type]]="Online", 1, 0)/COUNTIFS(FACT_INCLUDES[Order ID], FACT_INCLUDES[[#This Row],[Order ID]])</f>
        <v>0</v>
      </c>
      <c r="X1047" s="52">
        <v>644.28331764460893</v>
      </c>
      <c r="Y1047" s="52">
        <v>745.35727964883449</v>
      </c>
      <c r="Z1047" s="64">
        <f>IF(FACT_INCLUDES[[#This Row],[Order Type]]="Online", 1, 0)*FACT_INCLUDES[[#This Row],[Income]]</f>
        <v>0</v>
      </c>
    </row>
    <row r="1048" spans="1:26" x14ac:dyDescent="0.3">
      <c r="A1048" s="4">
        <v>985</v>
      </c>
      <c r="B1048" s="4">
        <v>494</v>
      </c>
      <c r="C1048" s="4">
        <v>559</v>
      </c>
      <c r="D1048" s="58">
        <v>3</v>
      </c>
      <c r="E1048" s="28">
        <f>VLOOKUP(FACT_INCLUDES[[#This Row],[Order ID]], ORDERS[], 2)</f>
        <v>41762.207389180046</v>
      </c>
      <c r="F1048" s="28">
        <f>VLOOKUP(FACT_INCLUDES[[#This Row],[Order ID]], ORDERS[], 3)</f>
        <v>41762.207389180046</v>
      </c>
      <c r="G1048" s="4" t="str">
        <f>VLOOKUP(FACT_INCLUDES[[#This Row],[Order ID]], ORDERS[], 4)</f>
        <v>In-Store</v>
      </c>
      <c r="H1048" s="4" t="str">
        <f>VLOOKUP(FACT_INCLUDES[[#This Row],[Order ID]], ORDERS[], 5)</f>
        <v>VXB7345@gmail.com</v>
      </c>
      <c r="I1048" s="4">
        <f>VLOOKUP(FACT_INCLUDES[[#This Row],[Order ID]], ORDERS[], 6)</f>
        <v>48</v>
      </c>
      <c r="J1048" s="54">
        <f>VLOOKUP(FACT_INCLUDES[[#This Row],[Order ID]], ORDERS[], 7)</f>
        <v>0</v>
      </c>
      <c r="K1048" s="33">
        <v>0</v>
      </c>
      <c r="L1048" s="4">
        <f>VLOOKUP(FACT_INCLUDES[[#This Row],[DW Version]], VERSIONS[], 2)</f>
        <v>58</v>
      </c>
      <c r="M1048" s="4">
        <f>VLOOKUP(FACT_INCLUDES[[#This Row],[DW Version]], VERSIONS[], 3)</f>
        <v>6.5</v>
      </c>
      <c r="N1048" s="4" t="str">
        <f>VLOOKUP(FACT_INCLUDES[[#This Row],[DW Version]], VERSIONS[], 4)</f>
        <v>white</v>
      </c>
      <c r="O1048" s="51">
        <f>VLOOKUP(FACT_INCLUDES[[#This Row],[DW Version]], VERSIONS[], 5)</f>
        <v>295.48552512082443</v>
      </c>
      <c r="P1048" s="4" t="str">
        <f>VLOOKUP(FACT_INCLUDES[[#This Row],[DW Version]], VERSIONS[], 6)</f>
        <v>Mercurial Superfly</v>
      </c>
      <c r="Q1048" s="4" t="str">
        <f>VLOOKUP(FACT_INCLUDES[[#This Row],[DW Version]], VERSIONS[], 7)</f>
        <v>Shoe</v>
      </c>
      <c r="R1048" s="51">
        <f>FACT_INCLUDES[[#This Row],[Version Price]]*FACT_INCLUDES[[#This Row],[Quantity]]</f>
        <v>886.45657536247336</v>
      </c>
      <c r="S1048" s="51">
        <f>FACT_INCLUDES[[#This Row],[Amount]]*(1-FACT_INCLUDES[[#This Row],[Order Discount]])</f>
        <v>886.45657536247336</v>
      </c>
      <c r="T1048" s="51">
        <f t="shared" si="16"/>
        <v>3896.000831212818</v>
      </c>
      <c r="U1048" s="57">
        <f>FACT_INCLUDES[[#This Row],[Income]]/FACT_INCLUDES[[#This Row],[Total Order Income]]</f>
        <v>0.22752987326404678</v>
      </c>
      <c r="V1048" s="33">
        <f>IF(FACT_INCLUDES[[#This Row],[Order Gap]]&gt;10, 1, 0)/COUNTIFS(FACT_INCLUDES[Order ID], FACT_INCLUDES[[#This Row],[Order ID]])</f>
        <v>0</v>
      </c>
      <c r="W1048" s="33">
        <f>IF(FACT_INCLUDES[[#This Row],[Order Type]]="Online", 1, 0)/COUNTIFS(FACT_INCLUDES[Order ID], FACT_INCLUDES[[#This Row],[Order ID]])</f>
        <v>0</v>
      </c>
      <c r="X1048" s="52">
        <v>644.28331764460893</v>
      </c>
      <c r="Y1048" s="52">
        <v>745.35727964883449</v>
      </c>
      <c r="Z1048" s="64">
        <f>IF(FACT_INCLUDES[[#This Row],[Order Type]]="Online", 1, 0)*FACT_INCLUDES[[#This Row],[Income]]</f>
        <v>0</v>
      </c>
    </row>
    <row r="1049" spans="1:26" x14ac:dyDescent="0.3">
      <c r="A1049" s="4">
        <v>1009</v>
      </c>
      <c r="B1049" s="4">
        <v>506</v>
      </c>
      <c r="C1049" s="4">
        <v>196</v>
      </c>
      <c r="D1049" s="58">
        <v>1</v>
      </c>
      <c r="E1049" s="28">
        <f>VLOOKUP(FACT_INCLUDES[[#This Row],[Order ID]], ORDERS[], 2)</f>
        <v>41892.158230936373</v>
      </c>
      <c r="F1049" s="28">
        <f>VLOOKUP(FACT_INCLUDES[[#This Row],[Order ID]], ORDERS[], 3)</f>
        <v>41892.158230936373</v>
      </c>
      <c r="G1049" s="4" t="str">
        <f>VLOOKUP(FACT_INCLUDES[[#This Row],[Order ID]], ORDERS[], 4)</f>
        <v>In-Store</v>
      </c>
      <c r="H1049" s="4" t="str">
        <f>VLOOKUP(FACT_INCLUDES[[#This Row],[Order ID]], ORDERS[], 5)</f>
        <v>GJU6117@gmail.com</v>
      </c>
      <c r="I1049" s="4">
        <f>VLOOKUP(FACT_INCLUDES[[#This Row],[Order ID]], ORDERS[], 6)</f>
        <v>1</v>
      </c>
      <c r="J1049" s="54">
        <f>VLOOKUP(FACT_INCLUDES[[#This Row],[Order ID]], ORDERS[], 7)</f>
        <v>0</v>
      </c>
      <c r="K1049" s="33">
        <v>0</v>
      </c>
      <c r="L1049" s="4">
        <f>VLOOKUP(FACT_INCLUDES[[#This Row],[DW Version]], VERSIONS[], 2)</f>
        <v>20</v>
      </c>
      <c r="M1049" s="4">
        <f>VLOOKUP(FACT_INCLUDES[[#This Row],[DW Version]], VERSIONS[], 3)</f>
        <v>3.5</v>
      </c>
      <c r="N1049" s="4" t="str">
        <f>VLOOKUP(FACT_INCLUDES[[#This Row],[DW Version]], VERSIONS[], 4)</f>
        <v>white</v>
      </c>
      <c r="O1049" s="51">
        <f>VLOOKUP(FACT_INCLUDES[[#This Row],[DW Version]], VERSIONS[], 5)</f>
        <v>249.01770932215388</v>
      </c>
      <c r="P1049" s="4" t="str">
        <f>VLOOKUP(FACT_INCLUDES[[#This Row],[DW Version]], VERSIONS[], 6)</f>
        <v>Joyride</v>
      </c>
      <c r="Q1049" s="4" t="str">
        <f>VLOOKUP(FACT_INCLUDES[[#This Row],[DW Version]], VERSIONS[], 7)</f>
        <v>Shoe</v>
      </c>
      <c r="R1049" s="51">
        <f>FACT_INCLUDES[[#This Row],[Version Price]]*FACT_INCLUDES[[#This Row],[Quantity]]</f>
        <v>249.01770932215388</v>
      </c>
      <c r="S1049" s="51">
        <f>FACT_INCLUDES[[#This Row],[Amount]]*(1-FACT_INCLUDES[[#This Row],[Order Discount]])</f>
        <v>249.01770932215388</v>
      </c>
      <c r="T1049" s="51">
        <f t="shared" si="16"/>
        <v>2140.0715327043067</v>
      </c>
      <c r="U1049" s="57">
        <f>FACT_INCLUDES[[#This Row],[Income]]/FACT_INCLUDES[[#This Row],[Total Order Income]]</f>
        <v>0.11635952607971101</v>
      </c>
      <c r="V1049" s="33">
        <f>IF(FACT_INCLUDES[[#This Row],[Order Gap]]&gt;10, 1, 0)/COUNTIFS(FACT_INCLUDES[Order ID], FACT_INCLUDES[[#This Row],[Order ID]])</f>
        <v>0</v>
      </c>
      <c r="W1049" s="33">
        <f>IF(FACT_INCLUDES[[#This Row],[Order Type]]="Online", 1, 0)/COUNTIFS(FACT_INCLUDES[Order ID], FACT_INCLUDES[[#This Row],[Order ID]])</f>
        <v>0</v>
      </c>
      <c r="X1049" s="52">
        <v>644.28331764460893</v>
      </c>
      <c r="Y1049" s="52">
        <v>745.35727964883449</v>
      </c>
      <c r="Z1049" s="64">
        <f>IF(FACT_INCLUDES[[#This Row],[Order Type]]="Online", 1, 0)*FACT_INCLUDES[[#This Row],[Income]]</f>
        <v>0</v>
      </c>
    </row>
    <row r="1050" spans="1:26" x14ac:dyDescent="0.3">
      <c r="A1050" s="4">
        <v>1010</v>
      </c>
      <c r="B1050" s="4">
        <v>506</v>
      </c>
      <c r="C1050" s="4">
        <v>675</v>
      </c>
      <c r="D1050" s="58">
        <v>4</v>
      </c>
      <c r="E1050" s="28">
        <f>VLOOKUP(FACT_INCLUDES[[#This Row],[Order ID]], ORDERS[], 2)</f>
        <v>41892.158230936373</v>
      </c>
      <c r="F1050" s="28">
        <f>VLOOKUP(FACT_INCLUDES[[#This Row],[Order ID]], ORDERS[], 3)</f>
        <v>41892.158230936373</v>
      </c>
      <c r="G1050" s="4" t="str">
        <f>VLOOKUP(FACT_INCLUDES[[#This Row],[Order ID]], ORDERS[], 4)</f>
        <v>In-Store</v>
      </c>
      <c r="H1050" s="4" t="str">
        <f>VLOOKUP(FACT_INCLUDES[[#This Row],[Order ID]], ORDERS[], 5)</f>
        <v>GJU6117@gmail.com</v>
      </c>
      <c r="I1050" s="4">
        <f>VLOOKUP(FACT_INCLUDES[[#This Row],[Order ID]], ORDERS[], 6)</f>
        <v>1</v>
      </c>
      <c r="J1050" s="54">
        <f>VLOOKUP(FACT_INCLUDES[[#This Row],[Order ID]], ORDERS[], 7)</f>
        <v>0</v>
      </c>
      <c r="K1050" s="33">
        <v>0</v>
      </c>
      <c r="L1050" s="4">
        <f>VLOOKUP(FACT_INCLUDES[[#This Row],[DW Version]], VERSIONS[], 2)</f>
        <v>68</v>
      </c>
      <c r="M1050" s="4">
        <f>VLOOKUP(FACT_INCLUDES[[#This Row],[DW Version]], VERSIONS[], 3)</f>
        <v>8.5</v>
      </c>
      <c r="N1050" s="4" t="str">
        <f>VLOOKUP(FACT_INCLUDES[[#This Row],[DW Version]], VERSIONS[], 4)</f>
        <v>white</v>
      </c>
      <c r="O1050" s="51">
        <f>VLOOKUP(FACT_INCLUDES[[#This Row],[DW Version]], VERSIONS[], 5)</f>
        <v>231.60107499527791</v>
      </c>
      <c r="P1050" s="4" t="str">
        <f>VLOOKUP(FACT_INCLUDES[[#This Row],[DW Version]], VERSIONS[], 6)</f>
        <v>React Miler</v>
      </c>
      <c r="Q1050" s="4" t="str">
        <f>VLOOKUP(FACT_INCLUDES[[#This Row],[DW Version]], VERSIONS[], 7)</f>
        <v>Shoe</v>
      </c>
      <c r="R1050" s="51">
        <f>FACT_INCLUDES[[#This Row],[Version Price]]*FACT_INCLUDES[[#This Row],[Quantity]]</f>
        <v>926.40429998111165</v>
      </c>
      <c r="S1050" s="51">
        <f>FACT_INCLUDES[[#This Row],[Amount]]*(1-FACT_INCLUDES[[#This Row],[Order Discount]])</f>
        <v>926.40429998111165</v>
      </c>
      <c r="T1050" s="51">
        <f t="shared" si="16"/>
        <v>2140.0715327043067</v>
      </c>
      <c r="U1050" s="57">
        <f>FACT_INCLUDES[[#This Row],[Income]]/FACT_INCLUDES[[#This Row],[Total Order Income]]</f>
        <v>0.43288473577818148</v>
      </c>
      <c r="V1050" s="33">
        <f>IF(FACT_INCLUDES[[#This Row],[Order Gap]]&gt;10, 1, 0)/COUNTIFS(FACT_INCLUDES[Order ID], FACT_INCLUDES[[#This Row],[Order ID]])</f>
        <v>0</v>
      </c>
      <c r="W1050" s="33">
        <f>IF(FACT_INCLUDES[[#This Row],[Order Type]]="Online", 1, 0)/COUNTIFS(FACT_INCLUDES[Order ID], FACT_INCLUDES[[#This Row],[Order ID]])</f>
        <v>0</v>
      </c>
      <c r="X1050" s="52">
        <v>644.28331764460893</v>
      </c>
      <c r="Y1050" s="52">
        <v>745.35727964883449</v>
      </c>
      <c r="Z1050" s="64">
        <f>IF(FACT_INCLUDES[[#This Row],[Order Type]]="Online", 1, 0)*FACT_INCLUDES[[#This Row],[Income]]</f>
        <v>0</v>
      </c>
    </row>
    <row r="1051" spans="1:26" x14ac:dyDescent="0.3">
      <c r="A1051" s="4">
        <v>1011</v>
      </c>
      <c r="B1051" s="4">
        <v>506</v>
      </c>
      <c r="C1051" s="4">
        <v>708</v>
      </c>
      <c r="D1051" s="58">
        <v>3</v>
      </c>
      <c r="E1051" s="28">
        <f>VLOOKUP(FACT_INCLUDES[[#This Row],[Order ID]], ORDERS[], 2)</f>
        <v>41892.158230936373</v>
      </c>
      <c r="F1051" s="28">
        <f>VLOOKUP(FACT_INCLUDES[[#This Row],[Order ID]], ORDERS[], 3)</f>
        <v>41892.158230936373</v>
      </c>
      <c r="G1051" s="4" t="str">
        <f>VLOOKUP(FACT_INCLUDES[[#This Row],[Order ID]], ORDERS[], 4)</f>
        <v>In-Store</v>
      </c>
      <c r="H1051" s="4" t="str">
        <f>VLOOKUP(FACT_INCLUDES[[#This Row],[Order ID]], ORDERS[], 5)</f>
        <v>GJU6117@gmail.com</v>
      </c>
      <c r="I1051" s="4">
        <f>VLOOKUP(FACT_INCLUDES[[#This Row],[Order ID]], ORDERS[], 6)</f>
        <v>1</v>
      </c>
      <c r="J1051" s="54">
        <f>VLOOKUP(FACT_INCLUDES[[#This Row],[Order ID]], ORDERS[], 7)</f>
        <v>0</v>
      </c>
      <c r="K1051" s="33">
        <v>0</v>
      </c>
      <c r="L1051" s="4">
        <f>VLOOKUP(FACT_INCLUDES[[#This Row],[DW Version]], VERSIONS[], 2)</f>
        <v>72</v>
      </c>
      <c r="M1051" s="4">
        <f>VLOOKUP(FACT_INCLUDES[[#This Row],[DW Version]], VERSIONS[], 3)</f>
        <v>8.5</v>
      </c>
      <c r="N1051" s="4" t="str">
        <f>VLOOKUP(FACT_INCLUDES[[#This Row],[DW Version]], VERSIONS[], 4)</f>
        <v>black</v>
      </c>
      <c r="O1051" s="51">
        <f>VLOOKUP(FACT_INCLUDES[[#This Row],[DW Version]], VERSIONS[], 5)</f>
        <v>321.54984113368045</v>
      </c>
      <c r="P1051" s="4" t="str">
        <f>VLOOKUP(FACT_INCLUDES[[#This Row],[DW Version]], VERSIONS[], 6)</f>
        <v>Zoom Structure 22</v>
      </c>
      <c r="Q1051" s="4" t="str">
        <f>VLOOKUP(FACT_INCLUDES[[#This Row],[DW Version]], VERSIONS[], 7)</f>
        <v>Shoe</v>
      </c>
      <c r="R1051" s="51">
        <f>FACT_INCLUDES[[#This Row],[Version Price]]*FACT_INCLUDES[[#This Row],[Quantity]]</f>
        <v>964.64952340104128</v>
      </c>
      <c r="S1051" s="51">
        <f>FACT_INCLUDES[[#This Row],[Amount]]*(1-FACT_INCLUDES[[#This Row],[Order Discount]])</f>
        <v>964.64952340104128</v>
      </c>
      <c r="T1051" s="51">
        <f t="shared" si="16"/>
        <v>2140.0715327043067</v>
      </c>
      <c r="U1051" s="57">
        <f>FACT_INCLUDES[[#This Row],[Income]]/FACT_INCLUDES[[#This Row],[Total Order Income]]</f>
        <v>0.45075573814210756</v>
      </c>
      <c r="V1051" s="33">
        <f>IF(FACT_INCLUDES[[#This Row],[Order Gap]]&gt;10, 1, 0)/COUNTIFS(FACT_INCLUDES[Order ID], FACT_INCLUDES[[#This Row],[Order ID]])</f>
        <v>0</v>
      </c>
      <c r="W1051" s="33">
        <f>IF(FACT_INCLUDES[[#This Row],[Order Type]]="Online", 1, 0)/COUNTIFS(FACT_INCLUDES[Order ID], FACT_INCLUDES[[#This Row],[Order ID]])</f>
        <v>0</v>
      </c>
      <c r="X1051" s="52">
        <v>644.28331764460893</v>
      </c>
      <c r="Y1051" s="52">
        <v>745.35727964883449</v>
      </c>
      <c r="Z1051" s="64">
        <f>IF(FACT_INCLUDES[[#This Row],[Order Type]]="Online", 1, 0)*FACT_INCLUDES[[#This Row],[Income]]</f>
        <v>0</v>
      </c>
    </row>
    <row r="1052" spans="1:26" x14ac:dyDescent="0.3">
      <c r="A1052" s="4">
        <v>1051</v>
      </c>
      <c r="B1052" s="4">
        <v>529</v>
      </c>
      <c r="C1052" s="4">
        <v>197</v>
      </c>
      <c r="D1052" s="58">
        <v>4</v>
      </c>
      <c r="E1052" s="28">
        <f>VLOOKUP(FACT_INCLUDES[[#This Row],[Order ID]], ORDERS[], 2)</f>
        <v>41828.714024529072</v>
      </c>
      <c r="F1052" s="28">
        <f>VLOOKUP(FACT_INCLUDES[[#This Row],[Order ID]], ORDERS[], 3)</f>
        <v>41828.714024529072</v>
      </c>
      <c r="G1052" s="4" t="str">
        <f>VLOOKUP(FACT_INCLUDES[[#This Row],[Order ID]], ORDERS[], 4)</f>
        <v>In-Store</v>
      </c>
      <c r="H1052" s="4" t="str">
        <f>VLOOKUP(FACT_INCLUDES[[#This Row],[Order ID]], ORDERS[], 5)</f>
        <v>ZEU9367@gmail.com</v>
      </c>
      <c r="I1052" s="4">
        <f>VLOOKUP(FACT_INCLUDES[[#This Row],[Order ID]], ORDERS[], 6)</f>
        <v>23</v>
      </c>
      <c r="J1052" s="54">
        <f>VLOOKUP(FACT_INCLUDES[[#This Row],[Order ID]], ORDERS[], 7)</f>
        <v>0</v>
      </c>
      <c r="K1052" s="33">
        <v>0</v>
      </c>
      <c r="L1052" s="4">
        <f>VLOOKUP(FACT_INCLUDES[[#This Row],[DW Version]], VERSIONS[], 2)</f>
        <v>20</v>
      </c>
      <c r="M1052" s="4">
        <f>VLOOKUP(FACT_INCLUDES[[#This Row],[DW Version]], VERSIONS[], 3)</f>
        <v>5</v>
      </c>
      <c r="N1052" s="4" t="str">
        <f>VLOOKUP(FACT_INCLUDES[[#This Row],[DW Version]], VERSIONS[], 4)</f>
        <v>dark blue</v>
      </c>
      <c r="O1052" s="51">
        <f>VLOOKUP(FACT_INCLUDES[[#This Row],[DW Version]], VERSIONS[], 5)</f>
        <v>35.24595215953012</v>
      </c>
      <c r="P1052" s="4" t="str">
        <f>VLOOKUP(FACT_INCLUDES[[#This Row],[DW Version]], VERSIONS[], 6)</f>
        <v>Joyride</v>
      </c>
      <c r="Q1052" s="4" t="str">
        <f>VLOOKUP(FACT_INCLUDES[[#This Row],[DW Version]], VERSIONS[], 7)</f>
        <v>Shoe</v>
      </c>
      <c r="R1052" s="51">
        <f>FACT_INCLUDES[[#This Row],[Version Price]]*FACT_INCLUDES[[#This Row],[Quantity]]</f>
        <v>140.98380863812048</v>
      </c>
      <c r="S1052" s="51">
        <f>FACT_INCLUDES[[#This Row],[Amount]]*(1-FACT_INCLUDES[[#This Row],[Order Discount]])</f>
        <v>140.98380863812048</v>
      </c>
      <c r="T1052" s="51">
        <f t="shared" si="16"/>
        <v>871.0871039891565</v>
      </c>
      <c r="U1052" s="57">
        <f>FACT_INCLUDES[[#This Row],[Income]]/FACT_INCLUDES[[#This Row],[Total Order Income]]</f>
        <v>0.16184811827942694</v>
      </c>
      <c r="V1052" s="33">
        <f>IF(FACT_INCLUDES[[#This Row],[Order Gap]]&gt;10, 1, 0)/COUNTIFS(FACT_INCLUDES[Order ID], FACT_INCLUDES[[#This Row],[Order ID]])</f>
        <v>0</v>
      </c>
      <c r="W1052" s="33">
        <f>IF(FACT_INCLUDES[[#This Row],[Order Type]]="Online", 1, 0)/COUNTIFS(FACT_INCLUDES[Order ID], FACT_INCLUDES[[#This Row],[Order ID]])</f>
        <v>0</v>
      </c>
      <c r="X1052" s="52">
        <v>644.28331764460893</v>
      </c>
      <c r="Y1052" s="52">
        <v>745.35727964883449</v>
      </c>
      <c r="Z1052" s="64">
        <f>IF(FACT_INCLUDES[[#This Row],[Order Type]]="Online", 1, 0)*FACT_INCLUDES[[#This Row],[Income]]</f>
        <v>0</v>
      </c>
    </row>
    <row r="1053" spans="1:26" x14ac:dyDescent="0.3">
      <c r="A1053" s="4">
        <v>1052</v>
      </c>
      <c r="B1053" s="4">
        <v>529</v>
      </c>
      <c r="C1053" s="4">
        <v>492</v>
      </c>
      <c r="D1053" s="58">
        <v>5</v>
      </c>
      <c r="E1053" s="28">
        <f>VLOOKUP(FACT_INCLUDES[[#This Row],[Order ID]], ORDERS[], 2)</f>
        <v>41828.714024529072</v>
      </c>
      <c r="F1053" s="28">
        <f>VLOOKUP(FACT_INCLUDES[[#This Row],[Order ID]], ORDERS[], 3)</f>
        <v>41828.714024529072</v>
      </c>
      <c r="G1053" s="4" t="str">
        <f>VLOOKUP(FACT_INCLUDES[[#This Row],[Order ID]], ORDERS[], 4)</f>
        <v>In-Store</v>
      </c>
      <c r="H1053" s="4" t="str">
        <f>VLOOKUP(FACT_INCLUDES[[#This Row],[Order ID]], ORDERS[], 5)</f>
        <v>ZEU9367@gmail.com</v>
      </c>
      <c r="I1053" s="4">
        <f>VLOOKUP(FACT_INCLUDES[[#This Row],[Order ID]], ORDERS[], 6)</f>
        <v>23</v>
      </c>
      <c r="J1053" s="54">
        <f>VLOOKUP(FACT_INCLUDES[[#This Row],[Order ID]], ORDERS[], 7)</f>
        <v>0</v>
      </c>
      <c r="K1053" s="33">
        <v>0</v>
      </c>
      <c r="L1053" s="4">
        <f>VLOOKUP(FACT_INCLUDES[[#This Row],[DW Version]], VERSIONS[], 2)</f>
        <v>52</v>
      </c>
      <c r="M1053" s="4">
        <f>VLOOKUP(FACT_INCLUDES[[#This Row],[DW Version]], VERSIONS[], 3)</f>
        <v>3</v>
      </c>
      <c r="N1053" s="4" t="str">
        <f>VLOOKUP(FACT_INCLUDES[[#This Row],[DW Version]], VERSIONS[], 4)</f>
        <v>dark purple</v>
      </c>
      <c r="O1053" s="51">
        <f>VLOOKUP(FACT_INCLUDES[[#This Row],[DW Version]], VERSIONS[], 5)</f>
        <v>146.02065907020719</v>
      </c>
      <c r="P1053" s="4" t="str">
        <f>VLOOKUP(FACT_INCLUDES[[#This Row],[DW Version]], VERSIONS[], 6)</f>
        <v>Tech Fleece Jogger</v>
      </c>
      <c r="Q1053" s="4" t="str">
        <f>VLOOKUP(FACT_INCLUDES[[#This Row],[DW Version]], VERSIONS[], 7)</f>
        <v>Apparel</v>
      </c>
      <c r="R1053" s="51">
        <f>FACT_INCLUDES[[#This Row],[Version Price]]*FACT_INCLUDES[[#This Row],[Quantity]]</f>
        <v>730.10329535103597</v>
      </c>
      <c r="S1053" s="51">
        <f>FACT_INCLUDES[[#This Row],[Amount]]*(1-FACT_INCLUDES[[#This Row],[Order Discount]])</f>
        <v>730.10329535103597</v>
      </c>
      <c r="T1053" s="51">
        <f t="shared" si="16"/>
        <v>871.0871039891565</v>
      </c>
      <c r="U1053" s="57">
        <f>FACT_INCLUDES[[#This Row],[Income]]/FACT_INCLUDES[[#This Row],[Total Order Income]]</f>
        <v>0.83815188172057298</v>
      </c>
      <c r="V1053" s="33">
        <f>IF(FACT_INCLUDES[[#This Row],[Order Gap]]&gt;10, 1, 0)/COUNTIFS(FACT_INCLUDES[Order ID], FACT_INCLUDES[[#This Row],[Order ID]])</f>
        <v>0</v>
      </c>
      <c r="W1053" s="33">
        <f>IF(FACT_INCLUDES[[#This Row],[Order Type]]="Online", 1, 0)/COUNTIFS(FACT_INCLUDES[Order ID], FACT_INCLUDES[[#This Row],[Order ID]])</f>
        <v>0</v>
      </c>
      <c r="X1053" s="52">
        <v>644.28331764460893</v>
      </c>
      <c r="Y1053" s="52">
        <v>745.35727964883449</v>
      </c>
      <c r="Z1053" s="64">
        <f>IF(FACT_INCLUDES[[#This Row],[Order Type]]="Online", 1, 0)*FACT_INCLUDES[[#This Row],[Income]]</f>
        <v>0</v>
      </c>
    </row>
    <row r="1054" spans="1:26" x14ac:dyDescent="0.3">
      <c r="A1054" s="4">
        <v>1075</v>
      </c>
      <c r="B1054" s="4">
        <v>541</v>
      </c>
      <c r="C1054" s="4">
        <v>81</v>
      </c>
      <c r="D1054" s="58">
        <v>2</v>
      </c>
      <c r="E1054" s="28">
        <f>VLOOKUP(FACT_INCLUDES[[#This Row],[Order ID]], ORDERS[], 2)</f>
        <v>41746.693781284965</v>
      </c>
      <c r="F1054" s="28">
        <f>VLOOKUP(FACT_INCLUDES[[#This Row],[Order ID]], ORDERS[], 3)</f>
        <v>41746.693781284965</v>
      </c>
      <c r="G1054" s="4" t="str">
        <f>VLOOKUP(FACT_INCLUDES[[#This Row],[Order ID]], ORDERS[], 4)</f>
        <v>In-Store</v>
      </c>
      <c r="H1054" s="4" t="str">
        <f>VLOOKUP(FACT_INCLUDES[[#This Row],[Order ID]], ORDERS[], 5)</f>
        <v>WHY4000@gmail.com</v>
      </c>
      <c r="I1054" s="4">
        <f>VLOOKUP(FACT_INCLUDES[[#This Row],[Order ID]], ORDERS[], 6)</f>
        <v>5</v>
      </c>
      <c r="J1054" s="54">
        <f>VLOOKUP(FACT_INCLUDES[[#This Row],[Order ID]], ORDERS[], 7)</f>
        <v>0</v>
      </c>
      <c r="K1054" s="33">
        <v>0</v>
      </c>
      <c r="L1054" s="4">
        <f>VLOOKUP(FACT_INCLUDES[[#This Row],[DW Version]], VERSIONS[], 2)</f>
        <v>8</v>
      </c>
      <c r="M1054" s="4">
        <f>VLOOKUP(FACT_INCLUDES[[#This Row],[DW Version]], VERSIONS[], 3)</f>
        <v>9</v>
      </c>
      <c r="N1054" s="4" t="str">
        <f>VLOOKUP(FACT_INCLUDES[[#This Row],[DW Version]], VERSIONS[], 4)</f>
        <v>red</v>
      </c>
      <c r="O1054" s="51">
        <f>VLOOKUP(FACT_INCLUDES[[#This Row],[DW Version]], VERSIONS[], 5)</f>
        <v>212.82236721388568</v>
      </c>
      <c r="P1054" s="4" t="str">
        <f>VLOOKUP(FACT_INCLUDES[[#This Row],[DW Version]], VERSIONS[], 6)</f>
        <v>Dunk</v>
      </c>
      <c r="Q1054" s="4" t="str">
        <f>VLOOKUP(FACT_INCLUDES[[#This Row],[DW Version]], VERSIONS[], 7)</f>
        <v>Shoe</v>
      </c>
      <c r="R1054" s="51">
        <f>FACT_INCLUDES[[#This Row],[Version Price]]*FACT_INCLUDES[[#This Row],[Quantity]]</f>
        <v>425.64473442777137</v>
      </c>
      <c r="S1054" s="51">
        <f>FACT_INCLUDES[[#This Row],[Amount]]*(1-FACT_INCLUDES[[#This Row],[Order Discount]])</f>
        <v>425.64473442777137</v>
      </c>
      <c r="T1054" s="51">
        <f t="shared" si="16"/>
        <v>1211.6555149905989</v>
      </c>
      <c r="U1054" s="57">
        <f>FACT_INCLUDES[[#This Row],[Income]]/FACT_INCLUDES[[#This Row],[Total Order Income]]</f>
        <v>0.35129187228688008</v>
      </c>
      <c r="V1054" s="33">
        <f>IF(FACT_INCLUDES[[#This Row],[Order Gap]]&gt;10, 1, 0)/COUNTIFS(FACT_INCLUDES[Order ID], FACT_INCLUDES[[#This Row],[Order ID]])</f>
        <v>0</v>
      </c>
      <c r="W1054" s="33">
        <f>IF(FACT_INCLUDES[[#This Row],[Order Type]]="Online", 1, 0)/COUNTIFS(FACT_INCLUDES[Order ID], FACT_INCLUDES[[#This Row],[Order ID]])</f>
        <v>0</v>
      </c>
      <c r="X1054" s="52">
        <v>644.28331764460893</v>
      </c>
      <c r="Y1054" s="52">
        <v>745.35727964883449</v>
      </c>
      <c r="Z1054" s="64">
        <f>IF(FACT_INCLUDES[[#This Row],[Order Type]]="Online", 1, 0)*FACT_INCLUDES[[#This Row],[Income]]</f>
        <v>0</v>
      </c>
    </row>
    <row r="1055" spans="1:26" x14ac:dyDescent="0.3">
      <c r="A1055" s="4">
        <v>1076</v>
      </c>
      <c r="B1055" s="4">
        <v>541</v>
      </c>
      <c r="C1055" s="4">
        <v>726</v>
      </c>
      <c r="D1055" s="58">
        <v>2</v>
      </c>
      <c r="E1055" s="28">
        <f>VLOOKUP(FACT_INCLUDES[[#This Row],[Order ID]], ORDERS[], 2)</f>
        <v>41746.693781284965</v>
      </c>
      <c r="F1055" s="28">
        <f>VLOOKUP(FACT_INCLUDES[[#This Row],[Order ID]], ORDERS[], 3)</f>
        <v>41746.693781284965</v>
      </c>
      <c r="G1055" s="4" t="str">
        <f>VLOOKUP(FACT_INCLUDES[[#This Row],[Order ID]], ORDERS[], 4)</f>
        <v>In-Store</v>
      </c>
      <c r="H1055" s="4" t="str">
        <f>VLOOKUP(FACT_INCLUDES[[#This Row],[Order ID]], ORDERS[], 5)</f>
        <v>WHY4000@gmail.com</v>
      </c>
      <c r="I1055" s="4">
        <f>VLOOKUP(FACT_INCLUDES[[#This Row],[Order ID]], ORDERS[], 6)</f>
        <v>5</v>
      </c>
      <c r="J1055" s="54">
        <f>VLOOKUP(FACT_INCLUDES[[#This Row],[Order ID]], ORDERS[], 7)</f>
        <v>0</v>
      </c>
      <c r="K1055" s="33">
        <v>0</v>
      </c>
      <c r="L1055" s="4">
        <f>VLOOKUP(FACT_INCLUDES[[#This Row],[DW Version]], VERSIONS[], 2)</f>
        <v>74</v>
      </c>
      <c r="M1055" s="4">
        <f>VLOOKUP(FACT_INCLUDES[[#This Row],[DW Version]], VERSIONS[], 3)</f>
        <v>8.5</v>
      </c>
      <c r="N1055" s="4" t="str">
        <f>VLOOKUP(FACT_INCLUDES[[#This Row],[DW Version]], VERSIONS[], 4)</f>
        <v>white</v>
      </c>
      <c r="O1055" s="51">
        <f>VLOOKUP(FACT_INCLUDES[[#This Row],[DW Version]], VERSIONS[], 5)</f>
        <v>393.00539028141384</v>
      </c>
      <c r="P1055" s="4" t="str">
        <f>VLOOKUP(FACT_INCLUDES[[#This Row],[DW Version]], VERSIONS[], 6)</f>
        <v>Nike Soccer Ball</v>
      </c>
      <c r="Q1055" s="4" t="str">
        <f>VLOOKUP(FACT_INCLUDES[[#This Row],[DW Version]], VERSIONS[], 7)</f>
        <v>Sport Equipment</v>
      </c>
      <c r="R1055" s="51">
        <f>FACT_INCLUDES[[#This Row],[Version Price]]*FACT_INCLUDES[[#This Row],[Quantity]]</f>
        <v>786.01078056282768</v>
      </c>
      <c r="S1055" s="51">
        <f>FACT_INCLUDES[[#This Row],[Amount]]*(1-FACT_INCLUDES[[#This Row],[Order Discount]])</f>
        <v>786.01078056282768</v>
      </c>
      <c r="T1055" s="51">
        <f t="shared" si="16"/>
        <v>1211.6555149905989</v>
      </c>
      <c r="U1055" s="57">
        <f>FACT_INCLUDES[[#This Row],[Income]]/FACT_INCLUDES[[#This Row],[Total Order Income]]</f>
        <v>0.64870812771312003</v>
      </c>
      <c r="V1055" s="33">
        <f>IF(FACT_INCLUDES[[#This Row],[Order Gap]]&gt;10, 1, 0)/COUNTIFS(FACT_INCLUDES[Order ID], FACT_INCLUDES[[#This Row],[Order ID]])</f>
        <v>0</v>
      </c>
      <c r="W1055" s="33">
        <f>IF(FACT_INCLUDES[[#This Row],[Order Type]]="Online", 1, 0)/COUNTIFS(FACT_INCLUDES[Order ID], FACT_INCLUDES[[#This Row],[Order ID]])</f>
        <v>0</v>
      </c>
      <c r="X1055" s="52">
        <v>644.28331764460893</v>
      </c>
      <c r="Y1055" s="52">
        <v>745.35727964883449</v>
      </c>
      <c r="Z1055" s="64">
        <f>IF(FACT_INCLUDES[[#This Row],[Order Type]]="Online", 1, 0)*FACT_INCLUDES[[#This Row],[Income]]</f>
        <v>0</v>
      </c>
    </row>
    <row r="1056" spans="1:26" x14ac:dyDescent="0.3">
      <c r="A1056" s="4">
        <v>1079</v>
      </c>
      <c r="B1056" s="4">
        <v>544</v>
      </c>
      <c r="C1056" s="4">
        <v>212</v>
      </c>
      <c r="D1056" s="58">
        <v>5</v>
      </c>
      <c r="E1056" s="28">
        <f>VLOOKUP(FACT_INCLUDES[[#This Row],[Order ID]], ORDERS[], 2)</f>
        <v>41962.612428677203</v>
      </c>
      <c r="F1056" s="28">
        <f>VLOOKUP(FACT_INCLUDES[[#This Row],[Order ID]], ORDERS[], 3)</f>
        <v>41962.612428677203</v>
      </c>
      <c r="G1056" s="4" t="str">
        <f>VLOOKUP(FACT_INCLUDES[[#This Row],[Order ID]], ORDERS[], 4)</f>
        <v>In-Store</v>
      </c>
      <c r="H1056" s="4" t="str">
        <f>VLOOKUP(FACT_INCLUDES[[#This Row],[Order ID]], ORDERS[], 5)</f>
        <v>PAV5591@gmail.com</v>
      </c>
      <c r="I1056" s="4">
        <f>VLOOKUP(FACT_INCLUDES[[#This Row],[Order ID]], ORDERS[], 6)</f>
        <v>40</v>
      </c>
      <c r="J1056" s="54">
        <f>VLOOKUP(FACT_INCLUDES[[#This Row],[Order ID]], ORDERS[], 7)</f>
        <v>0</v>
      </c>
      <c r="K1056" s="33">
        <v>0</v>
      </c>
      <c r="L1056" s="4">
        <f>VLOOKUP(FACT_INCLUDES[[#This Row],[DW Version]], VERSIONS[], 2)</f>
        <v>21</v>
      </c>
      <c r="M1056" s="4">
        <f>VLOOKUP(FACT_INCLUDES[[#This Row],[DW Version]], VERSIONS[], 3)</f>
        <v>7</v>
      </c>
      <c r="N1056" s="4" t="str">
        <f>VLOOKUP(FACT_INCLUDES[[#This Row],[DW Version]], VERSIONS[], 4)</f>
        <v>brown</v>
      </c>
      <c r="O1056" s="51">
        <f>VLOOKUP(FACT_INCLUDES[[#This Row],[DW Version]], VERSIONS[], 5)</f>
        <v>289.47191805346853</v>
      </c>
      <c r="P1056" s="4" t="str">
        <f>VLOOKUP(FACT_INCLUDES[[#This Row],[DW Version]], VERSIONS[], 6)</f>
        <v>Huarache</v>
      </c>
      <c r="Q1056" s="4" t="str">
        <f>VLOOKUP(FACT_INCLUDES[[#This Row],[DW Version]], VERSIONS[], 7)</f>
        <v>Shoe</v>
      </c>
      <c r="R1056" s="51">
        <f>FACT_INCLUDES[[#This Row],[Version Price]]*FACT_INCLUDES[[#This Row],[Quantity]]</f>
        <v>1447.3595902673426</v>
      </c>
      <c r="S1056" s="51">
        <f>FACT_INCLUDES[[#This Row],[Amount]]*(1-FACT_INCLUDES[[#This Row],[Order Discount]])</f>
        <v>1447.3595902673426</v>
      </c>
      <c r="T1056" s="51">
        <f t="shared" si="16"/>
        <v>2520.8494448126421</v>
      </c>
      <c r="U1056" s="57">
        <f>FACT_INCLUDES[[#This Row],[Income]]/FACT_INCLUDES[[#This Row],[Total Order Income]]</f>
        <v>0.57415550668672133</v>
      </c>
      <c r="V1056" s="33">
        <f>IF(FACT_INCLUDES[[#This Row],[Order Gap]]&gt;10, 1, 0)/COUNTIFS(FACT_INCLUDES[Order ID], FACT_INCLUDES[[#This Row],[Order ID]])</f>
        <v>0</v>
      </c>
      <c r="W1056" s="33">
        <f>IF(FACT_INCLUDES[[#This Row],[Order Type]]="Online", 1, 0)/COUNTIFS(FACT_INCLUDES[Order ID], FACT_INCLUDES[[#This Row],[Order ID]])</f>
        <v>0</v>
      </c>
      <c r="X1056" s="52">
        <v>644.28331764460893</v>
      </c>
      <c r="Y1056" s="52">
        <v>745.35727964883449</v>
      </c>
      <c r="Z1056" s="64">
        <f>IF(FACT_INCLUDES[[#This Row],[Order Type]]="Online", 1, 0)*FACT_INCLUDES[[#This Row],[Income]]</f>
        <v>0</v>
      </c>
    </row>
    <row r="1057" spans="1:26" x14ac:dyDescent="0.3">
      <c r="A1057" s="4">
        <v>1080</v>
      </c>
      <c r="B1057" s="4">
        <v>544</v>
      </c>
      <c r="C1057" s="4">
        <v>660</v>
      </c>
      <c r="D1057" s="58">
        <v>1</v>
      </c>
      <c r="E1057" s="28">
        <f>VLOOKUP(FACT_INCLUDES[[#This Row],[Order ID]], ORDERS[], 2)</f>
        <v>41962.612428677203</v>
      </c>
      <c r="F1057" s="28">
        <f>VLOOKUP(FACT_INCLUDES[[#This Row],[Order ID]], ORDERS[], 3)</f>
        <v>41962.612428677203</v>
      </c>
      <c r="G1057" s="4" t="str">
        <f>VLOOKUP(FACT_INCLUDES[[#This Row],[Order ID]], ORDERS[], 4)</f>
        <v>In-Store</v>
      </c>
      <c r="H1057" s="4" t="str">
        <f>VLOOKUP(FACT_INCLUDES[[#This Row],[Order ID]], ORDERS[], 5)</f>
        <v>PAV5591@gmail.com</v>
      </c>
      <c r="I1057" s="4">
        <f>VLOOKUP(FACT_INCLUDES[[#This Row],[Order ID]], ORDERS[], 6)</f>
        <v>40</v>
      </c>
      <c r="J1057" s="54">
        <f>VLOOKUP(FACT_INCLUDES[[#This Row],[Order ID]], ORDERS[], 7)</f>
        <v>0</v>
      </c>
      <c r="K1057" s="33">
        <v>0</v>
      </c>
      <c r="L1057" s="4">
        <f>VLOOKUP(FACT_INCLUDES[[#This Row],[DW Version]], VERSIONS[], 2)</f>
        <v>67</v>
      </c>
      <c r="M1057" s="4">
        <f>VLOOKUP(FACT_INCLUDES[[#This Row],[DW Version]], VERSIONS[], 3)</f>
        <v>3.5</v>
      </c>
      <c r="N1057" s="4" t="str">
        <f>VLOOKUP(FACT_INCLUDES[[#This Row],[DW Version]], VERSIONS[], 4)</f>
        <v>black</v>
      </c>
      <c r="O1057" s="51">
        <f>VLOOKUP(FACT_INCLUDES[[#This Row],[DW Version]], VERSIONS[], 5)</f>
        <v>138.69217967578032</v>
      </c>
      <c r="P1057" s="4" t="str">
        <f>VLOOKUP(FACT_INCLUDES[[#This Row],[DW Version]], VERSIONS[], 6)</f>
        <v>Phantom VSN Elite</v>
      </c>
      <c r="Q1057" s="4" t="str">
        <f>VLOOKUP(FACT_INCLUDES[[#This Row],[DW Version]], VERSIONS[], 7)</f>
        <v>Shoe</v>
      </c>
      <c r="R1057" s="51">
        <f>FACT_INCLUDES[[#This Row],[Version Price]]*FACT_INCLUDES[[#This Row],[Quantity]]</f>
        <v>138.69217967578032</v>
      </c>
      <c r="S1057" s="51">
        <f>FACT_INCLUDES[[#This Row],[Amount]]*(1-FACT_INCLUDES[[#This Row],[Order Discount]])</f>
        <v>138.69217967578032</v>
      </c>
      <c r="T1057" s="51">
        <f t="shared" si="16"/>
        <v>2520.8494448126421</v>
      </c>
      <c r="U1057" s="57">
        <f>FACT_INCLUDES[[#This Row],[Income]]/FACT_INCLUDES[[#This Row],[Total Order Income]]</f>
        <v>5.5018033687485209E-2</v>
      </c>
      <c r="V1057" s="33">
        <f>IF(FACT_INCLUDES[[#This Row],[Order Gap]]&gt;10, 1, 0)/COUNTIFS(FACT_INCLUDES[Order ID], FACT_INCLUDES[[#This Row],[Order ID]])</f>
        <v>0</v>
      </c>
      <c r="W1057" s="33">
        <f>IF(FACT_INCLUDES[[#This Row],[Order Type]]="Online", 1, 0)/COUNTIFS(FACT_INCLUDES[Order ID], FACT_INCLUDES[[#This Row],[Order ID]])</f>
        <v>0</v>
      </c>
      <c r="X1057" s="52">
        <v>644.28331764460893</v>
      </c>
      <c r="Y1057" s="52">
        <v>745.35727964883449</v>
      </c>
      <c r="Z1057" s="64">
        <f>IF(FACT_INCLUDES[[#This Row],[Order Type]]="Online", 1, 0)*FACT_INCLUDES[[#This Row],[Income]]</f>
        <v>0</v>
      </c>
    </row>
    <row r="1058" spans="1:26" x14ac:dyDescent="0.3">
      <c r="A1058" s="4">
        <v>1081</v>
      </c>
      <c r="B1058" s="4">
        <v>544</v>
      </c>
      <c r="C1058" s="4">
        <v>985</v>
      </c>
      <c r="D1058" s="58">
        <v>3</v>
      </c>
      <c r="E1058" s="28">
        <f>VLOOKUP(FACT_INCLUDES[[#This Row],[Order ID]], ORDERS[], 2)</f>
        <v>41962.612428677203</v>
      </c>
      <c r="F1058" s="28">
        <f>VLOOKUP(FACT_INCLUDES[[#This Row],[Order ID]], ORDERS[], 3)</f>
        <v>41962.612428677203</v>
      </c>
      <c r="G1058" s="4" t="str">
        <f>VLOOKUP(FACT_INCLUDES[[#This Row],[Order ID]], ORDERS[], 4)</f>
        <v>In-Store</v>
      </c>
      <c r="H1058" s="4" t="str">
        <f>VLOOKUP(FACT_INCLUDES[[#This Row],[Order ID]], ORDERS[], 5)</f>
        <v>PAV5591@gmail.com</v>
      </c>
      <c r="I1058" s="4">
        <f>VLOOKUP(FACT_INCLUDES[[#This Row],[Order ID]], ORDERS[], 6)</f>
        <v>40</v>
      </c>
      <c r="J1058" s="54">
        <f>VLOOKUP(FACT_INCLUDES[[#This Row],[Order ID]], ORDERS[], 7)</f>
        <v>0</v>
      </c>
      <c r="K1058" s="33">
        <v>0</v>
      </c>
      <c r="L1058" s="4">
        <f>VLOOKUP(FACT_INCLUDES[[#This Row],[DW Version]], VERSIONS[], 2)</f>
        <v>100</v>
      </c>
      <c r="M1058" s="4">
        <f>VLOOKUP(FACT_INCLUDES[[#This Row],[DW Version]], VERSIONS[], 3)</f>
        <v>5.5</v>
      </c>
      <c r="N1058" s="4" t="str">
        <f>VLOOKUP(FACT_INCLUDES[[#This Row],[DW Version]], VERSIONS[], 4)</f>
        <v>black</v>
      </c>
      <c r="O1058" s="51">
        <f>VLOOKUP(FACT_INCLUDES[[#This Row],[DW Version]], VERSIONS[], 5)</f>
        <v>311.59922495650636</v>
      </c>
      <c r="P1058" s="4" t="str">
        <f>VLOOKUP(FACT_INCLUDES[[#This Row],[DW Version]], VERSIONS[], 6)</f>
        <v>Nike Kettlebell</v>
      </c>
      <c r="Q1058" s="4" t="str">
        <f>VLOOKUP(FACT_INCLUDES[[#This Row],[DW Version]], VERSIONS[], 7)</f>
        <v>Sport Equipment</v>
      </c>
      <c r="R1058" s="51">
        <f>FACT_INCLUDES[[#This Row],[Version Price]]*FACT_INCLUDES[[#This Row],[Quantity]]</f>
        <v>934.79767486951914</v>
      </c>
      <c r="S1058" s="51">
        <f>FACT_INCLUDES[[#This Row],[Amount]]*(1-FACT_INCLUDES[[#This Row],[Order Discount]])</f>
        <v>934.79767486951914</v>
      </c>
      <c r="T1058" s="51">
        <f t="shared" si="16"/>
        <v>2520.8494448126421</v>
      </c>
      <c r="U1058" s="57">
        <f>FACT_INCLUDES[[#This Row],[Income]]/FACT_INCLUDES[[#This Row],[Total Order Income]]</f>
        <v>0.37082645962579347</v>
      </c>
      <c r="V1058" s="33">
        <f>IF(FACT_INCLUDES[[#This Row],[Order Gap]]&gt;10, 1, 0)/COUNTIFS(FACT_INCLUDES[Order ID], FACT_INCLUDES[[#This Row],[Order ID]])</f>
        <v>0</v>
      </c>
      <c r="W1058" s="33">
        <f>IF(FACT_INCLUDES[[#This Row],[Order Type]]="Online", 1, 0)/COUNTIFS(FACT_INCLUDES[Order ID], FACT_INCLUDES[[#This Row],[Order ID]])</f>
        <v>0</v>
      </c>
      <c r="X1058" s="52">
        <v>644.28331764460893</v>
      </c>
      <c r="Y1058" s="52">
        <v>745.35727964883449</v>
      </c>
      <c r="Z1058" s="64">
        <f>IF(FACT_INCLUDES[[#This Row],[Order Type]]="Online", 1, 0)*FACT_INCLUDES[[#This Row],[Income]]</f>
        <v>0</v>
      </c>
    </row>
    <row r="1059" spans="1:26" x14ac:dyDescent="0.3">
      <c r="A1059" s="4">
        <v>1111</v>
      </c>
      <c r="B1059" s="4">
        <v>559</v>
      </c>
      <c r="C1059" s="4">
        <v>52</v>
      </c>
      <c r="D1059" s="58">
        <v>3</v>
      </c>
      <c r="E1059" s="28">
        <f>VLOOKUP(FACT_INCLUDES[[#This Row],[Order ID]], ORDERS[], 2)</f>
        <v>41763.578228940198</v>
      </c>
      <c r="F1059" s="28">
        <f>VLOOKUP(FACT_INCLUDES[[#This Row],[Order ID]], ORDERS[], 3)</f>
        <v>41763.578228940198</v>
      </c>
      <c r="G1059" s="4" t="str">
        <f>VLOOKUP(FACT_INCLUDES[[#This Row],[Order ID]], ORDERS[], 4)</f>
        <v>In-Store</v>
      </c>
      <c r="H1059" s="4" t="str">
        <f>VLOOKUP(FACT_INCLUDES[[#This Row],[Order ID]], ORDERS[], 5)</f>
        <v>UMO9340@gmail.com</v>
      </c>
      <c r="I1059" s="4">
        <f>VLOOKUP(FACT_INCLUDES[[#This Row],[Order ID]], ORDERS[], 6)</f>
        <v>30</v>
      </c>
      <c r="J1059" s="54">
        <f>VLOOKUP(FACT_INCLUDES[[#This Row],[Order ID]], ORDERS[], 7)</f>
        <v>0</v>
      </c>
      <c r="K1059" s="33">
        <v>0</v>
      </c>
      <c r="L1059" s="4">
        <f>VLOOKUP(FACT_INCLUDES[[#This Row],[DW Version]], VERSIONS[], 2)</f>
        <v>5</v>
      </c>
      <c r="M1059" s="4">
        <f>VLOOKUP(FACT_INCLUDES[[#This Row],[DW Version]], VERSIONS[], 3)</f>
        <v>9</v>
      </c>
      <c r="N1059" s="4" t="str">
        <f>VLOOKUP(FACT_INCLUDES[[#This Row],[DW Version]], VERSIONS[], 4)</f>
        <v>red</v>
      </c>
      <c r="O1059" s="51">
        <f>VLOOKUP(FACT_INCLUDES[[#This Row],[DW Version]], VERSIONS[], 5)</f>
        <v>178.1950347536141</v>
      </c>
      <c r="P1059" s="4" t="str">
        <f>VLOOKUP(FACT_INCLUDES[[#This Row],[DW Version]], VERSIONS[], 6)</f>
        <v>Nike Football</v>
      </c>
      <c r="Q1059" s="4" t="str">
        <f>VLOOKUP(FACT_INCLUDES[[#This Row],[DW Version]], VERSIONS[], 7)</f>
        <v>Sport Equipment</v>
      </c>
      <c r="R1059" s="51">
        <f>FACT_INCLUDES[[#This Row],[Version Price]]*FACT_INCLUDES[[#This Row],[Quantity]]</f>
        <v>534.58510426084229</v>
      </c>
      <c r="S1059" s="51">
        <f>FACT_INCLUDES[[#This Row],[Amount]]*(1-FACT_INCLUDES[[#This Row],[Order Discount]])</f>
        <v>534.58510426084229</v>
      </c>
      <c r="T1059" s="51">
        <f t="shared" si="16"/>
        <v>534.58510426084229</v>
      </c>
      <c r="U1059" s="57">
        <f>FACT_INCLUDES[[#This Row],[Income]]/FACT_INCLUDES[[#This Row],[Total Order Income]]</f>
        <v>1</v>
      </c>
      <c r="V1059" s="33">
        <f>IF(FACT_INCLUDES[[#This Row],[Order Gap]]&gt;10, 1, 0)/COUNTIFS(FACT_INCLUDES[Order ID], FACT_INCLUDES[[#This Row],[Order ID]])</f>
        <v>0</v>
      </c>
      <c r="W1059" s="33">
        <f>IF(FACT_INCLUDES[[#This Row],[Order Type]]="Online", 1, 0)/COUNTIFS(FACT_INCLUDES[Order ID], FACT_INCLUDES[[#This Row],[Order ID]])</f>
        <v>0</v>
      </c>
      <c r="X1059" s="52">
        <v>644.28331764460893</v>
      </c>
      <c r="Y1059" s="52">
        <v>745.35727964883449</v>
      </c>
      <c r="Z1059" s="64">
        <f>IF(FACT_INCLUDES[[#This Row],[Order Type]]="Online", 1, 0)*FACT_INCLUDES[[#This Row],[Income]]</f>
        <v>0</v>
      </c>
    </row>
    <row r="1060" spans="1:26" x14ac:dyDescent="0.3">
      <c r="A1060" s="4">
        <v>1127</v>
      </c>
      <c r="B1060" s="4">
        <v>568</v>
      </c>
      <c r="C1060" s="4">
        <v>923</v>
      </c>
      <c r="D1060" s="58">
        <v>5</v>
      </c>
      <c r="E1060" s="28">
        <f>VLOOKUP(FACT_INCLUDES[[#This Row],[Order ID]], ORDERS[], 2)</f>
        <v>41965.497641181675</v>
      </c>
      <c r="F1060" s="28">
        <f>VLOOKUP(FACT_INCLUDES[[#This Row],[Order ID]], ORDERS[], 3)</f>
        <v>41976.497641181675</v>
      </c>
      <c r="G1060" s="4" t="str">
        <f>VLOOKUP(FACT_INCLUDES[[#This Row],[Order ID]], ORDERS[], 4)</f>
        <v>Online</v>
      </c>
      <c r="H1060" s="4" t="str">
        <f>VLOOKUP(FACT_INCLUDES[[#This Row],[Order ID]], ORDERS[], 5)</f>
        <v>MZG4046@gmail.com</v>
      </c>
      <c r="I1060" s="4">
        <f>VLOOKUP(FACT_INCLUDES[[#This Row],[Order ID]], ORDERS[], 6)</f>
        <v>0</v>
      </c>
      <c r="J1060" s="54">
        <f>VLOOKUP(FACT_INCLUDES[[#This Row],[Order ID]], ORDERS[], 7)</f>
        <v>0</v>
      </c>
      <c r="K1060" s="33">
        <v>11</v>
      </c>
      <c r="L1060" s="4">
        <f>VLOOKUP(FACT_INCLUDES[[#This Row],[DW Version]], VERSIONS[], 2)</f>
        <v>94</v>
      </c>
      <c r="M1060" s="4">
        <f>VLOOKUP(FACT_INCLUDES[[#This Row],[DW Version]], VERSIONS[], 3)</f>
        <v>6</v>
      </c>
      <c r="N1060" s="4" t="str">
        <f>VLOOKUP(FACT_INCLUDES[[#This Row],[DW Version]], VERSIONS[], 4)</f>
        <v>white</v>
      </c>
      <c r="O1060" s="51">
        <f>VLOOKUP(FACT_INCLUDES[[#This Row],[DW Version]], VERSIONS[], 5)</f>
        <v>65.670555881065411</v>
      </c>
      <c r="P1060" s="4" t="str">
        <f>VLOOKUP(FACT_INCLUDES[[#This Row],[DW Version]], VERSIONS[], 6)</f>
        <v>Joyride Run Flyknit</v>
      </c>
      <c r="Q1060" s="4" t="str">
        <f>VLOOKUP(FACT_INCLUDES[[#This Row],[DW Version]], VERSIONS[], 7)</f>
        <v>Shoe</v>
      </c>
      <c r="R1060" s="51">
        <f>FACT_INCLUDES[[#This Row],[Version Price]]*FACT_INCLUDES[[#This Row],[Quantity]]</f>
        <v>328.35277940532706</v>
      </c>
      <c r="S1060" s="51">
        <f>FACT_INCLUDES[[#This Row],[Amount]]*(1-FACT_INCLUDES[[#This Row],[Order Discount]])</f>
        <v>328.35277940532706</v>
      </c>
      <c r="T1060" s="51">
        <f t="shared" si="16"/>
        <v>328.35277940532706</v>
      </c>
      <c r="U1060" s="57">
        <f>FACT_INCLUDES[[#This Row],[Income]]/FACT_INCLUDES[[#This Row],[Total Order Income]]</f>
        <v>1</v>
      </c>
      <c r="V1060" s="33">
        <f>IF(FACT_INCLUDES[[#This Row],[Order Gap]]&gt;10, 1, 0)/COUNTIFS(FACT_INCLUDES[Order ID], FACT_INCLUDES[[#This Row],[Order ID]])</f>
        <v>1</v>
      </c>
      <c r="W1060" s="33">
        <f>IF(FACT_INCLUDES[[#This Row],[Order Type]]="Online", 1, 0)/COUNTIFS(FACT_INCLUDES[Order ID], FACT_INCLUDES[[#This Row],[Order ID]])</f>
        <v>1</v>
      </c>
      <c r="X1060" s="52">
        <v>644.28331764460893</v>
      </c>
      <c r="Y1060" s="52">
        <v>745.35727964883449</v>
      </c>
      <c r="Z1060" s="64">
        <f>IF(FACT_INCLUDES[[#This Row],[Order Type]]="Online", 1, 0)*FACT_INCLUDES[[#This Row],[Income]]</f>
        <v>328.35277940532706</v>
      </c>
    </row>
    <row r="1061" spans="1:26" x14ac:dyDescent="0.3">
      <c r="A1061" s="4">
        <v>1183</v>
      </c>
      <c r="B1061" s="4">
        <v>597</v>
      </c>
      <c r="C1061" s="4">
        <v>896</v>
      </c>
      <c r="D1061" s="58">
        <v>2</v>
      </c>
      <c r="E1061" s="28">
        <f>VLOOKUP(FACT_INCLUDES[[#This Row],[Order ID]], ORDERS[], 2)</f>
        <v>41817.130438141343</v>
      </c>
      <c r="F1061" s="28">
        <f>VLOOKUP(FACT_INCLUDES[[#This Row],[Order ID]], ORDERS[], 3)</f>
        <v>41817.130438141343</v>
      </c>
      <c r="G1061" s="4" t="str">
        <f>VLOOKUP(FACT_INCLUDES[[#This Row],[Order ID]], ORDERS[], 4)</f>
        <v>In-Store</v>
      </c>
      <c r="H1061" s="4" t="str">
        <f>VLOOKUP(FACT_INCLUDES[[#This Row],[Order ID]], ORDERS[], 5)</f>
        <v>XPU7963@gmail.com</v>
      </c>
      <c r="I1061" s="4">
        <f>VLOOKUP(FACT_INCLUDES[[#This Row],[Order ID]], ORDERS[], 6)</f>
        <v>36</v>
      </c>
      <c r="J1061" s="54">
        <f>VLOOKUP(FACT_INCLUDES[[#This Row],[Order ID]], ORDERS[], 7)</f>
        <v>0</v>
      </c>
      <c r="K1061" s="33">
        <v>0</v>
      </c>
      <c r="L1061" s="4">
        <f>VLOOKUP(FACT_INCLUDES[[#This Row],[DW Version]], VERSIONS[], 2)</f>
        <v>91</v>
      </c>
      <c r="M1061" s="4">
        <f>VLOOKUP(FACT_INCLUDES[[#This Row],[DW Version]], VERSIONS[], 3)</f>
        <v>11.5</v>
      </c>
      <c r="N1061" s="4" t="str">
        <f>VLOOKUP(FACT_INCLUDES[[#This Row],[DW Version]], VERSIONS[], 4)</f>
        <v>yellow</v>
      </c>
      <c r="O1061" s="51">
        <f>VLOOKUP(FACT_INCLUDES[[#This Row],[DW Version]], VERSIONS[], 5)</f>
        <v>246.62526543455687</v>
      </c>
      <c r="P1061" s="4" t="str">
        <f>VLOOKUP(FACT_INCLUDES[[#This Row],[DW Version]], VERSIONS[], 6)</f>
        <v>Alphafly NEXT%</v>
      </c>
      <c r="Q1061" s="4" t="str">
        <f>VLOOKUP(FACT_INCLUDES[[#This Row],[DW Version]], VERSIONS[], 7)</f>
        <v>Shoe</v>
      </c>
      <c r="R1061" s="51">
        <f>FACT_INCLUDES[[#This Row],[Version Price]]*FACT_INCLUDES[[#This Row],[Quantity]]</f>
        <v>493.25053086911373</v>
      </c>
      <c r="S1061" s="51">
        <f>FACT_INCLUDES[[#This Row],[Amount]]*(1-FACT_INCLUDES[[#This Row],[Order Discount]])</f>
        <v>493.25053086911373</v>
      </c>
      <c r="T1061" s="51">
        <f t="shared" si="16"/>
        <v>538.70172455583054</v>
      </c>
      <c r="U1061" s="57">
        <f>FACT_INCLUDES[[#This Row],[Income]]/FACT_INCLUDES[[#This Row],[Total Order Income]]</f>
        <v>0.91562827513835765</v>
      </c>
      <c r="V1061" s="33">
        <f>IF(FACT_INCLUDES[[#This Row],[Order Gap]]&gt;10, 1, 0)/COUNTIFS(FACT_INCLUDES[Order ID], FACT_INCLUDES[[#This Row],[Order ID]])</f>
        <v>0</v>
      </c>
      <c r="W1061" s="33">
        <f>IF(FACT_INCLUDES[[#This Row],[Order Type]]="Online", 1, 0)/COUNTIFS(FACT_INCLUDES[Order ID], FACT_INCLUDES[[#This Row],[Order ID]])</f>
        <v>0</v>
      </c>
      <c r="X1061" s="52">
        <v>644.28331764460893</v>
      </c>
      <c r="Y1061" s="52">
        <v>745.35727964883449</v>
      </c>
      <c r="Z1061" s="64">
        <f>IF(FACT_INCLUDES[[#This Row],[Order Type]]="Online", 1, 0)*FACT_INCLUDES[[#This Row],[Income]]</f>
        <v>0</v>
      </c>
    </row>
    <row r="1062" spans="1:26" x14ac:dyDescent="0.3">
      <c r="A1062" s="4">
        <v>1184</v>
      </c>
      <c r="B1062" s="4">
        <v>597</v>
      </c>
      <c r="C1062" s="4">
        <v>916</v>
      </c>
      <c r="D1062" s="58">
        <v>1</v>
      </c>
      <c r="E1062" s="28">
        <f>VLOOKUP(FACT_INCLUDES[[#This Row],[Order ID]], ORDERS[], 2)</f>
        <v>41817.130438141343</v>
      </c>
      <c r="F1062" s="28">
        <f>VLOOKUP(FACT_INCLUDES[[#This Row],[Order ID]], ORDERS[], 3)</f>
        <v>41817.130438141343</v>
      </c>
      <c r="G1062" s="4" t="str">
        <f>VLOOKUP(FACT_INCLUDES[[#This Row],[Order ID]], ORDERS[], 4)</f>
        <v>In-Store</v>
      </c>
      <c r="H1062" s="4" t="str">
        <f>VLOOKUP(FACT_INCLUDES[[#This Row],[Order ID]], ORDERS[], 5)</f>
        <v>XPU7963@gmail.com</v>
      </c>
      <c r="I1062" s="4">
        <f>VLOOKUP(FACT_INCLUDES[[#This Row],[Order ID]], ORDERS[], 6)</f>
        <v>36</v>
      </c>
      <c r="J1062" s="54">
        <f>VLOOKUP(FACT_INCLUDES[[#This Row],[Order ID]], ORDERS[], 7)</f>
        <v>0</v>
      </c>
      <c r="K1062" s="33">
        <v>0</v>
      </c>
      <c r="L1062" s="4">
        <f>VLOOKUP(FACT_INCLUDES[[#This Row],[DW Version]], VERSIONS[], 2)</f>
        <v>93</v>
      </c>
      <c r="M1062" s="4">
        <f>VLOOKUP(FACT_INCLUDES[[#This Row],[DW Version]], VERSIONS[], 3)</f>
        <v>9</v>
      </c>
      <c r="N1062" s="4" t="str">
        <f>VLOOKUP(FACT_INCLUDES[[#This Row],[DW Version]], VERSIONS[], 4)</f>
        <v>white</v>
      </c>
      <c r="O1062" s="51">
        <f>VLOOKUP(FACT_INCLUDES[[#This Row],[DW Version]], VERSIONS[], 5)</f>
        <v>45.451193686716799</v>
      </c>
      <c r="P1062" s="4" t="str">
        <f>VLOOKUP(FACT_INCLUDES[[#This Row],[DW Version]], VERSIONS[], 6)</f>
        <v>Therma Training Top</v>
      </c>
      <c r="Q1062" s="4" t="str">
        <f>VLOOKUP(FACT_INCLUDES[[#This Row],[DW Version]], VERSIONS[], 7)</f>
        <v>Apparel</v>
      </c>
      <c r="R1062" s="51">
        <f>FACT_INCLUDES[[#This Row],[Version Price]]*FACT_INCLUDES[[#This Row],[Quantity]]</f>
        <v>45.451193686716799</v>
      </c>
      <c r="S1062" s="51">
        <f>FACT_INCLUDES[[#This Row],[Amount]]*(1-FACT_INCLUDES[[#This Row],[Order Discount]])</f>
        <v>45.451193686716799</v>
      </c>
      <c r="T1062" s="51">
        <f t="shared" si="16"/>
        <v>538.70172455583054</v>
      </c>
      <c r="U1062" s="57">
        <f>FACT_INCLUDES[[#This Row],[Income]]/FACT_INCLUDES[[#This Row],[Total Order Income]]</f>
        <v>8.4371724861642391E-2</v>
      </c>
      <c r="V1062" s="33">
        <f>IF(FACT_INCLUDES[[#This Row],[Order Gap]]&gt;10, 1, 0)/COUNTIFS(FACT_INCLUDES[Order ID], FACT_INCLUDES[[#This Row],[Order ID]])</f>
        <v>0</v>
      </c>
      <c r="W1062" s="33">
        <f>IF(FACT_INCLUDES[[#This Row],[Order Type]]="Online", 1, 0)/COUNTIFS(FACT_INCLUDES[Order ID], FACT_INCLUDES[[#This Row],[Order ID]])</f>
        <v>0</v>
      </c>
      <c r="X1062" s="52">
        <v>644.28331764460893</v>
      </c>
      <c r="Y1062" s="52">
        <v>745.35727964883449</v>
      </c>
      <c r="Z1062" s="64">
        <f>IF(FACT_INCLUDES[[#This Row],[Order Type]]="Online", 1, 0)*FACT_INCLUDES[[#This Row],[Income]]</f>
        <v>0</v>
      </c>
    </row>
    <row r="1063" spans="1:26" x14ac:dyDescent="0.3">
      <c r="A1063" s="4">
        <v>1243</v>
      </c>
      <c r="B1063" s="4">
        <v>629</v>
      </c>
      <c r="C1063" s="4">
        <v>443</v>
      </c>
      <c r="D1063" s="58">
        <v>3</v>
      </c>
      <c r="E1063" s="28">
        <f>VLOOKUP(FACT_INCLUDES[[#This Row],[Order ID]], ORDERS[], 2)</f>
        <v>41979.429952844468</v>
      </c>
      <c r="F1063" s="28">
        <f>VLOOKUP(FACT_INCLUDES[[#This Row],[Order ID]], ORDERS[], 3)</f>
        <v>41990.429952844468</v>
      </c>
      <c r="G1063" s="4" t="str">
        <f>VLOOKUP(FACT_INCLUDES[[#This Row],[Order ID]], ORDERS[], 4)</f>
        <v>Online</v>
      </c>
      <c r="H1063" s="4" t="str">
        <f>VLOOKUP(FACT_INCLUDES[[#This Row],[Order ID]], ORDERS[], 5)</f>
        <v>TCE5253@gmail.com</v>
      </c>
      <c r="I1063" s="4">
        <f>VLOOKUP(FACT_INCLUDES[[#This Row],[Order ID]], ORDERS[], 6)</f>
        <v>0</v>
      </c>
      <c r="J1063" s="54">
        <f>VLOOKUP(FACT_INCLUDES[[#This Row],[Order ID]], ORDERS[], 7)</f>
        <v>0</v>
      </c>
      <c r="K1063" s="33">
        <v>11</v>
      </c>
      <c r="L1063" s="4">
        <f>VLOOKUP(FACT_INCLUDES[[#This Row],[DW Version]], VERSIONS[], 2)</f>
        <v>46</v>
      </c>
      <c r="M1063" s="4">
        <f>VLOOKUP(FACT_INCLUDES[[#This Row],[DW Version]], VERSIONS[], 3)</f>
        <v>5.5</v>
      </c>
      <c r="N1063" s="4" t="str">
        <f>VLOOKUP(FACT_INCLUDES[[#This Row],[DW Version]], VERSIONS[], 4)</f>
        <v>white</v>
      </c>
      <c r="O1063" s="51">
        <f>VLOOKUP(FACT_INCLUDES[[#This Row],[DW Version]], VERSIONS[], 5)</f>
        <v>90.173725284413678</v>
      </c>
      <c r="P1063" s="4" t="str">
        <f>VLOOKUP(FACT_INCLUDES[[#This Row],[DW Version]], VERSIONS[], 6)</f>
        <v>Nike Basketball</v>
      </c>
      <c r="Q1063" s="4" t="str">
        <f>VLOOKUP(FACT_INCLUDES[[#This Row],[DW Version]], VERSIONS[], 7)</f>
        <v>Sport Equipment</v>
      </c>
      <c r="R1063" s="51">
        <f>FACT_INCLUDES[[#This Row],[Version Price]]*FACT_INCLUDES[[#This Row],[Quantity]]</f>
        <v>270.52117585324106</v>
      </c>
      <c r="S1063" s="51">
        <f>FACT_INCLUDES[[#This Row],[Amount]]*(1-FACT_INCLUDES[[#This Row],[Order Discount]])</f>
        <v>270.52117585324106</v>
      </c>
      <c r="T1063" s="51">
        <f t="shared" si="16"/>
        <v>1126.8444375681734</v>
      </c>
      <c r="U1063" s="57">
        <f>FACT_INCLUDES[[#This Row],[Income]]/FACT_INCLUDES[[#This Row],[Total Order Income]]</f>
        <v>0.24006967318137443</v>
      </c>
      <c r="V1063" s="33">
        <f>IF(FACT_INCLUDES[[#This Row],[Order Gap]]&gt;10, 1, 0)/COUNTIFS(FACT_INCLUDES[Order ID], FACT_INCLUDES[[#This Row],[Order ID]])</f>
        <v>0.33333333333333331</v>
      </c>
      <c r="W1063" s="33">
        <f>IF(FACT_INCLUDES[[#This Row],[Order Type]]="Online", 1, 0)/COUNTIFS(FACT_INCLUDES[Order ID], FACT_INCLUDES[[#This Row],[Order ID]])</f>
        <v>0.33333333333333331</v>
      </c>
      <c r="X1063" s="52">
        <v>644.28331764460893</v>
      </c>
      <c r="Y1063" s="52">
        <v>745.35727964883449</v>
      </c>
      <c r="Z1063" s="64">
        <f>IF(FACT_INCLUDES[[#This Row],[Order Type]]="Online", 1, 0)*FACT_INCLUDES[[#This Row],[Income]]</f>
        <v>270.52117585324106</v>
      </c>
    </row>
    <row r="1064" spans="1:26" x14ac:dyDescent="0.3">
      <c r="A1064" s="4">
        <v>1244</v>
      </c>
      <c r="B1064" s="4">
        <v>629</v>
      </c>
      <c r="C1064" s="4">
        <v>461</v>
      </c>
      <c r="D1064" s="58">
        <v>1</v>
      </c>
      <c r="E1064" s="28">
        <f>VLOOKUP(FACT_INCLUDES[[#This Row],[Order ID]], ORDERS[], 2)</f>
        <v>41979.429952844468</v>
      </c>
      <c r="F1064" s="28">
        <f>VLOOKUP(FACT_INCLUDES[[#This Row],[Order ID]], ORDERS[], 3)</f>
        <v>41990.429952844468</v>
      </c>
      <c r="G1064" s="4" t="str">
        <f>VLOOKUP(FACT_INCLUDES[[#This Row],[Order ID]], ORDERS[], 4)</f>
        <v>Online</v>
      </c>
      <c r="H1064" s="4" t="str">
        <f>VLOOKUP(FACT_INCLUDES[[#This Row],[Order ID]], ORDERS[], 5)</f>
        <v>TCE5253@gmail.com</v>
      </c>
      <c r="I1064" s="4">
        <f>VLOOKUP(FACT_INCLUDES[[#This Row],[Order ID]], ORDERS[], 6)</f>
        <v>0</v>
      </c>
      <c r="J1064" s="54">
        <f>VLOOKUP(FACT_INCLUDES[[#This Row],[Order ID]], ORDERS[], 7)</f>
        <v>0</v>
      </c>
      <c r="K1064" s="33">
        <v>11</v>
      </c>
      <c r="L1064" s="4">
        <f>VLOOKUP(FACT_INCLUDES[[#This Row],[DW Version]], VERSIONS[], 2)</f>
        <v>48</v>
      </c>
      <c r="M1064" s="4">
        <f>VLOOKUP(FACT_INCLUDES[[#This Row],[DW Version]], VERSIONS[], 3)</f>
        <v>7</v>
      </c>
      <c r="N1064" s="4" t="str">
        <f>VLOOKUP(FACT_INCLUDES[[#This Row],[DW Version]], VERSIONS[], 4)</f>
        <v>purple lilac</v>
      </c>
      <c r="O1064" s="51">
        <f>VLOOKUP(FACT_INCLUDES[[#This Row],[DW Version]], VERSIONS[], 5)</f>
        <v>309.74019151704221</v>
      </c>
      <c r="P1064" s="4" t="str">
        <f>VLOOKUP(FACT_INCLUDES[[#This Row],[DW Version]], VERSIONS[], 6)</f>
        <v>Miler Tank</v>
      </c>
      <c r="Q1064" s="4" t="str">
        <f>VLOOKUP(FACT_INCLUDES[[#This Row],[DW Version]], VERSIONS[], 7)</f>
        <v>Apparel</v>
      </c>
      <c r="R1064" s="51">
        <f>FACT_INCLUDES[[#This Row],[Version Price]]*FACT_INCLUDES[[#This Row],[Quantity]]</f>
        <v>309.74019151704221</v>
      </c>
      <c r="S1064" s="51">
        <f>FACT_INCLUDES[[#This Row],[Amount]]*(1-FACT_INCLUDES[[#This Row],[Order Discount]])</f>
        <v>309.74019151704221</v>
      </c>
      <c r="T1064" s="51">
        <f t="shared" si="16"/>
        <v>1126.8444375681734</v>
      </c>
      <c r="U1064" s="57">
        <f>FACT_INCLUDES[[#This Row],[Income]]/FACT_INCLUDES[[#This Row],[Total Order Income]]</f>
        <v>0.27487395880968984</v>
      </c>
      <c r="V1064" s="33">
        <f>IF(FACT_INCLUDES[[#This Row],[Order Gap]]&gt;10, 1, 0)/COUNTIFS(FACT_INCLUDES[Order ID], FACT_INCLUDES[[#This Row],[Order ID]])</f>
        <v>0.33333333333333331</v>
      </c>
      <c r="W1064" s="33">
        <f>IF(FACT_INCLUDES[[#This Row],[Order Type]]="Online", 1, 0)/COUNTIFS(FACT_INCLUDES[Order ID], FACT_INCLUDES[[#This Row],[Order ID]])</f>
        <v>0.33333333333333331</v>
      </c>
      <c r="X1064" s="52">
        <v>644.28331764460893</v>
      </c>
      <c r="Y1064" s="52">
        <v>745.35727964883449</v>
      </c>
      <c r="Z1064" s="64">
        <f>IF(FACT_INCLUDES[[#This Row],[Order Type]]="Online", 1, 0)*FACT_INCLUDES[[#This Row],[Income]]</f>
        <v>309.74019151704221</v>
      </c>
    </row>
    <row r="1065" spans="1:26" x14ac:dyDescent="0.3">
      <c r="A1065" s="4">
        <v>1245</v>
      </c>
      <c r="B1065" s="4">
        <v>629</v>
      </c>
      <c r="C1065" s="4">
        <v>510</v>
      </c>
      <c r="D1065" s="58">
        <v>5</v>
      </c>
      <c r="E1065" s="28">
        <f>VLOOKUP(FACT_INCLUDES[[#This Row],[Order ID]], ORDERS[], 2)</f>
        <v>41979.429952844468</v>
      </c>
      <c r="F1065" s="28">
        <f>VLOOKUP(FACT_INCLUDES[[#This Row],[Order ID]], ORDERS[], 3)</f>
        <v>41990.429952844468</v>
      </c>
      <c r="G1065" s="4" t="str">
        <f>VLOOKUP(FACT_INCLUDES[[#This Row],[Order ID]], ORDERS[], 4)</f>
        <v>Online</v>
      </c>
      <c r="H1065" s="4" t="str">
        <f>VLOOKUP(FACT_INCLUDES[[#This Row],[Order ID]], ORDERS[], 5)</f>
        <v>TCE5253@gmail.com</v>
      </c>
      <c r="I1065" s="4">
        <f>VLOOKUP(FACT_INCLUDES[[#This Row],[Order ID]], ORDERS[], 6)</f>
        <v>0</v>
      </c>
      <c r="J1065" s="54">
        <f>VLOOKUP(FACT_INCLUDES[[#This Row],[Order ID]], ORDERS[], 7)</f>
        <v>0</v>
      </c>
      <c r="K1065" s="33">
        <v>11</v>
      </c>
      <c r="L1065" s="4">
        <f>VLOOKUP(FACT_INCLUDES[[#This Row],[DW Version]], VERSIONS[], 2)</f>
        <v>53</v>
      </c>
      <c r="M1065" s="4">
        <f>VLOOKUP(FACT_INCLUDES[[#This Row],[DW Version]], VERSIONS[], 3)</f>
        <v>10.5</v>
      </c>
      <c r="N1065" s="4" t="str">
        <f>VLOOKUP(FACT_INCLUDES[[#This Row],[DW Version]], VERSIONS[], 4)</f>
        <v>white</v>
      </c>
      <c r="O1065" s="51">
        <f>VLOOKUP(FACT_INCLUDES[[#This Row],[DW Version]], VERSIONS[], 5)</f>
        <v>109.31661403957801</v>
      </c>
      <c r="P1065" s="4" t="str">
        <f>VLOOKUP(FACT_INCLUDES[[#This Row],[DW Version]], VERSIONS[], 6)</f>
        <v>Flex Stride Shorts</v>
      </c>
      <c r="Q1065" s="4" t="str">
        <f>VLOOKUP(FACT_INCLUDES[[#This Row],[DW Version]], VERSIONS[], 7)</f>
        <v>Apparel</v>
      </c>
      <c r="R1065" s="51">
        <f>FACT_INCLUDES[[#This Row],[Version Price]]*FACT_INCLUDES[[#This Row],[Quantity]]</f>
        <v>546.58307019789004</v>
      </c>
      <c r="S1065" s="51">
        <f>FACT_INCLUDES[[#This Row],[Amount]]*(1-FACT_INCLUDES[[#This Row],[Order Discount]])</f>
        <v>546.58307019789004</v>
      </c>
      <c r="T1065" s="51">
        <f t="shared" si="16"/>
        <v>1126.8444375681734</v>
      </c>
      <c r="U1065" s="57">
        <f>FACT_INCLUDES[[#This Row],[Income]]/FACT_INCLUDES[[#This Row],[Total Order Income]]</f>
        <v>0.4850563680089357</v>
      </c>
      <c r="V1065" s="33">
        <f>IF(FACT_INCLUDES[[#This Row],[Order Gap]]&gt;10, 1, 0)/COUNTIFS(FACT_INCLUDES[Order ID], FACT_INCLUDES[[#This Row],[Order ID]])</f>
        <v>0.33333333333333331</v>
      </c>
      <c r="W1065" s="33">
        <f>IF(FACT_INCLUDES[[#This Row],[Order Type]]="Online", 1, 0)/COUNTIFS(FACT_INCLUDES[Order ID], FACT_INCLUDES[[#This Row],[Order ID]])</f>
        <v>0.33333333333333331</v>
      </c>
      <c r="X1065" s="52">
        <v>644.28331764460893</v>
      </c>
      <c r="Y1065" s="52">
        <v>745.35727964883449</v>
      </c>
      <c r="Z1065" s="64">
        <f>IF(FACT_INCLUDES[[#This Row],[Order Type]]="Online", 1, 0)*FACT_INCLUDES[[#This Row],[Income]]</f>
        <v>546.58307019789004</v>
      </c>
    </row>
    <row r="1066" spans="1:26" x14ac:dyDescent="0.3">
      <c r="A1066" s="4">
        <v>1283</v>
      </c>
      <c r="B1066" s="4">
        <v>650</v>
      </c>
      <c r="C1066" s="4">
        <v>53</v>
      </c>
      <c r="D1066" s="58">
        <v>5</v>
      </c>
      <c r="E1066" s="28">
        <f>VLOOKUP(FACT_INCLUDES[[#This Row],[Order ID]], ORDERS[], 2)</f>
        <v>41662.310040796758</v>
      </c>
      <c r="F1066" s="28">
        <f>VLOOKUP(FACT_INCLUDES[[#This Row],[Order ID]], ORDERS[], 3)</f>
        <v>41662.310040796758</v>
      </c>
      <c r="G1066" s="4" t="str">
        <f>VLOOKUP(FACT_INCLUDES[[#This Row],[Order ID]], ORDERS[], 4)</f>
        <v>In-Store</v>
      </c>
      <c r="H1066" s="4" t="str">
        <f>VLOOKUP(FACT_INCLUDES[[#This Row],[Order ID]], ORDERS[], 5)</f>
        <v>NBH4430@gmail.com</v>
      </c>
      <c r="I1066" s="4">
        <f>VLOOKUP(FACT_INCLUDES[[#This Row],[Order ID]], ORDERS[], 6)</f>
        <v>5</v>
      </c>
      <c r="J1066" s="54">
        <f>VLOOKUP(FACT_INCLUDES[[#This Row],[Order ID]], ORDERS[], 7)</f>
        <v>0</v>
      </c>
      <c r="K1066" s="33">
        <v>0</v>
      </c>
      <c r="L1066" s="4">
        <f>VLOOKUP(FACT_INCLUDES[[#This Row],[DW Version]], VERSIONS[], 2)</f>
        <v>5</v>
      </c>
      <c r="M1066" s="4">
        <f>VLOOKUP(FACT_INCLUDES[[#This Row],[DW Version]], VERSIONS[], 3)</f>
        <v>9</v>
      </c>
      <c r="N1066" s="4" t="str">
        <f>VLOOKUP(FACT_INCLUDES[[#This Row],[DW Version]], VERSIONS[], 4)</f>
        <v>white</v>
      </c>
      <c r="O1066" s="51">
        <f>VLOOKUP(FACT_INCLUDES[[#This Row],[DW Version]], VERSIONS[], 5)</f>
        <v>127.76323912585082</v>
      </c>
      <c r="P1066" s="4" t="str">
        <f>VLOOKUP(FACT_INCLUDES[[#This Row],[DW Version]], VERSIONS[], 6)</f>
        <v>Nike Football</v>
      </c>
      <c r="Q1066" s="4" t="str">
        <f>VLOOKUP(FACT_INCLUDES[[#This Row],[DW Version]], VERSIONS[], 7)</f>
        <v>Sport Equipment</v>
      </c>
      <c r="R1066" s="51">
        <f>FACT_INCLUDES[[#This Row],[Version Price]]*FACT_INCLUDES[[#This Row],[Quantity]]</f>
        <v>638.81619562925403</v>
      </c>
      <c r="S1066" s="51">
        <f>FACT_INCLUDES[[#This Row],[Amount]]*(1-FACT_INCLUDES[[#This Row],[Order Discount]])</f>
        <v>638.81619562925403</v>
      </c>
      <c r="T1066" s="51">
        <f t="shared" si="16"/>
        <v>2131.8769814316965</v>
      </c>
      <c r="U1066" s="57">
        <f>FACT_INCLUDES[[#This Row],[Income]]/FACT_INCLUDES[[#This Row],[Total Order Income]]</f>
        <v>0.29964965201709087</v>
      </c>
      <c r="V1066" s="33">
        <f>IF(FACT_INCLUDES[[#This Row],[Order Gap]]&gt;10, 1, 0)/COUNTIFS(FACT_INCLUDES[Order ID], FACT_INCLUDES[[#This Row],[Order ID]])</f>
        <v>0</v>
      </c>
      <c r="W1066" s="33">
        <f>IF(FACT_INCLUDES[[#This Row],[Order Type]]="Online", 1, 0)/COUNTIFS(FACT_INCLUDES[Order ID], FACT_INCLUDES[[#This Row],[Order ID]])</f>
        <v>0</v>
      </c>
      <c r="X1066" s="52">
        <v>644.28331764460893</v>
      </c>
      <c r="Y1066" s="52">
        <v>745.35727964883449</v>
      </c>
      <c r="Z1066" s="64">
        <f>IF(FACT_INCLUDES[[#This Row],[Order Type]]="Online", 1, 0)*FACT_INCLUDES[[#This Row],[Income]]</f>
        <v>0</v>
      </c>
    </row>
    <row r="1067" spans="1:26" x14ac:dyDescent="0.3">
      <c r="A1067" s="4">
        <v>1284</v>
      </c>
      <c r="B1067" s="4">
        <v>650</v>
      </c>
      <c r="C1067" s="4">
        <v>537</v>
      </c>
      <c r="D1067" s="58">
        <v>4</v>
      </c>
      <c r="E1067" s="28">
        <f>VLOOKUP(FACT_INCLUDES[[#This Row],[Order ID]], ORDERS[], 2)</f>
        <v>41662.310040796758</v>
      </c>
      <c r="F1067" s="28">
        <f>VLOOKUP(FACT_INCLUDES[[#This Row],[Order ID]], ORDERS[], 3)</f>
        <v>41662.310040796758</v>
      </c>
      <c r="G1067" s="4" t="str">
        <f>VLOOKUP(FACT_INCLUDES[[#This Row],[Order ID]], ORDERS[], 4)</f>
        <v>In-Store</v>
      </c>
      <c r="H1067" s="4" t="str">
        <f>VLOOKUP(FACT_INCLUDES[[#This Row],[Order ID]], ORDERS[], 5)</f>
        <v>NBH4430@gmail.com</v>
      </c>
      <c r="I1067" s="4">
        <f>VLOOKUP(FACT_INCLUDES[[#This Row],[Order ID]], ORDERS[], 6)</f>
        <v>5</v>
      </c>
      <c r="J1067" s="54">
        <f>VLOOKUP(FACT_INCLUDES[[#This Row],[Order ID]], ORDERS[], 7)</f>
        <v>0</v>
      </c>
      <c r="K1067" s="33">
        <v>0</v>
      </c>
      <c r="L1067" s="4">
        <f>VLOOKUP(FACT_INCLUDES[[#This Row],[DW Version]], VERSIONS[], 2)</f>
        <v>56</v>
      </c>
      <c r="M1067" s="4">
        <f>VLOOKUP(FACT_INCLUDES[[#This Row],[DW Version]], VERSIONS[], 3)</f>
        <v>5</v>
      </c>
      <c r="N1067" s="4" t="str">
        <f>VLOOKUP(FACT_INCLUDES[[#This Row],[DW Version]], VERSIONS[], 4)</f>
        <v>white</v>
      </c>
      <c r="O1067" s="51">
        <f>VLOOKUP(FACT_INCLUDES[[#This Row],[DW Version]], VERSIONS[], 5)</f>
        <v>373.26519645061057</v>
      </c>
      <c r="P1067" s="4" t="str">
        <f>VLOOKUP(FACT_INCLUDES[[#This Row],[DW Version]], VERSIONS[], 6)</f>
        <v>Nike Yoga Mat</v>
      </c>
      <c r="Q1067" s="4" t="str">
        <f>VLOOKUP(FACT_INCLUDES[[#This Row],[DW Version]], VERSIONS[], 7)</f>
        <v>Sport Equipment</v>
      </c>
      <c r="R1067" s="51">
        <f>FACT_INCLUDES[[#This Row],[Version Price]]*FACT_INCLUDES[[#This Row],[Quantity]]</f>
        <v>1493.0607858024423</v>
      </c>
      <c r="S1067" s="51">
        <f>FACT_INCLUDES[[#This Row],[Amount]]*(1-FACT_INCLUDES[[#This Row],[Order Discount]])</f>
        <v>1493.0607858024423</v>
      </c>
      <c r="T1067" s="51">
        <f t="shared" si="16"/>
        <v>2131.8769814316965</v>
      </c>
      <c r="U1067" s="57">
        <f>FACT_INCLUDES[[#This Row],[Income]]/FACT_INCLUDES[[#This Row],[Total Order Income]]</f>
        <v>0.70035034798290896</v>
      </c>
      <c r="V1067" s="33">
        <f>IF(FACT_INCLUDES[[#This Row],[Order Gap]]&gt;10, 1, 0)/COUNTIFS(FACT_INCLUDES[Order ID], FACT_INCLUDES[[#This Row],[Order ID]])</f>
        <v>0</v>
      </c>
      <c r="W1067" s="33">
        <f>IF(FACT_INCLUDES[[#This Row],[Order Type]]="Online", 1, 0)/COUNTIFS(FACT_INCLUDES[Order ID], FACT_INCLUDES[[#This Row],[Order ID]])</f>
        <v>0</v>
      </c>
      <c r="X1067" s="52">
        <v>644.28331764460893</v>
      </c>
      <c r="Y1067" s="52">
        <v>745.35727964883449</v>
      </c>
      <c r="Z1067" s="64">
        <f>IF(FACT_INCLUDES[[#This Row],[Order Type]]="Online", 1, 0)*FACT_INCLUDES[[#This Row],[Income]]</f>
        <v>0</v>
      </c>
    </row>
    <row r="1068" spans="1:26" x14ac:dyDescent="0.3">
      <c r="A1068" s="4">
        <v>1286</v>
      </c>
      <c r="B1068" s="4">
        <v>652</v>
      </c>
      <c r="C1068" s="4">
        <v>243</v>
      </c>
      <c r="D1068" s="58">
        <v>1</v>
      </c>
      <c r="E1068" s="28">
        <f>VLOOKUP(FACT_INCLUDES[[#This Row],[Order ID]], ORDERS[], 2)</f>
        <v>41782.201784412202</v>
      </c>
      <c r="F1068" s="28">
        <f>VLOOKUP(FACT_INCLUDES[[#This Row],[Order ID]], ORDERS[], 3)</f>
        <v>41782.201784412202</v>
      </c>
      <c r="G1068" s="4" t="str">
        <f>VLOOKUP(FACT_INCLUDES[[#This Row],[Order ID]], ORDERS[], 4)</f>
        <v>In-Store</v>
      </c>
      <c r="H1068" s="4" t="str">
        <f>VLOOKUP(FACT_INCLUDES[[#This Row],[Order ID]], ORDERS[], 5)</f>
        <v>XNK8231@gmail.com</v>
      </c>
      <c r="I1068" s="4">
        <f>VLOOKUP(FACT_INCLUDES[[#This Row],[Order ID]], ORDERS[], 6)</f>
        <v>31</v>
      </c>
      <c r="J1068" s="54">
        <f>VLOOKUP(FACT_INCLUDES[[#This Row],[Order ID]], ORDERS[], 7)</f>
        <v>0</v>
      </c>
      <c r="K1068" s="33">
        <v>0</v>
      </c>
      <c r="L1068" s="4">
        <f>VLOOKUP(FACT_INCLUDES[[#This Row],[DW Version]], VERSIONS[], 2)</f>
        <v>24</v>
      </c>
      <c r="M1068" s="4">
        <f>VLOOKUP(FACT_INCLUDES[[#This Row],[DW Version]], VERSIONS[], 3)</f>
        <v>5.5</v>
      </c>
      <c r="N1068" s="4" t="str">
        <f>VLOOKUP(FACT_INCLUDES[[#This Row],[DW Version]], VERSIONS[], 4)</f>
        <v>white</v>
      </c>
      <c r="O1068" s="51">
        <f>VLOOKUP(FACT_INCLUDES[[#This Row],[DW Version]], VERSIONS[], 5)</f>
        <v>283.54201410880643</v>
      </c>
      <c r="P1068" s="4" t="str">
        <f>VLOOKUP(FACT_INCLUDES[[#This Row],[DW Version]], VERSIONS[], 6)</f>
        <v>Zoom Fly</v>
      </c>
      <c r="Q1068" s="4" t="str">
        <f>VLOOKUP(FACT_INCLUDES[[#This Row],[DW Version]], VERSIONS[], 7)</f>
        <v>Shoe</v>
      </c>
      <c r="R1068" s="51">
        <f>FACT_INCLUDES[[#This Row],[Version Price]]*FACT_INCLUDES[[#This Row],[Quantity]]</f>
        <v>283.54201410880643</v>
      </c>
      <c r="S1068" s="51">
        <f>FACT_INCLUDES[[#This Row],[Amount]]*(1-FACT_INCLUDES[[#This Row],[Order Discount]])</f>
        <v>283.54201410880643</v>
      </c>
      <c r="T1068" s="51">
        <f t="shared" si="16"/>
        <v>941.80118460410245</v>
      </c>
      <c r="U1068" s="57">
        <f>FACT_INCLUDES[[#This Row],[Income]]/FACT_INCLUDES[[#This Row],[Total Order Income]]</f>
        <v>0.30106355645326222</v>
      </c>
      <c r="V1068" s="33">
        <f>IF(FACT_INCLUDES[[#This Row],[Order Gap]]&gt;10, 1, 0)/COUNTIFS(FACT_INCLUDES[Order ID], FACT_INCLUDES[[#This Row],[Order ID]])</f>
        <v>0</v>
      </c>
      <c r="W1068" s="33">
        <f>IF(FACT_INCLUDES[[#This Row],[Order Type]]="Online", 1, 0)/COUNTIFS(FACT_INCLUDES[Order ID], FACT_INCLUDES[[#This Row],[Order ID]])</f>
        <v>0</v>
      </c>
      <c r="X1068" s="52">
        <v>644.28331764460893</v>
      </c>
      <c r="Y1068" s="52">
        <v>745.35727964883449</v>
      </c>
      <c r="Z1068" s="64">
        <f>IF(FACT_INCLUDES[[#This Row],[Order Type]]="Online", 1, 0)*FACT_INCLUDES[[#This Row],[Income]]</f>
        <v>0</v>
      </c>
    </row>
    <row r="1069" spans="1:26" x14ac:dyDescent="0.3">
      <c r="A1069" s="4">
        <v>1287</v>
      </c>
      <c r="B1069" s="4">
        <v>652</v>
      </c>
      <c r="C1069" s="4">
        <v>361</v>
      </c>
      <c r="D1069" s="58">
        <v>1</v>
      </c>
      <c r="E1069" s="28">
        <f>VLOOKUP(FACT_INCLUDES[[#This Row],[Order ID]], ORDERS[], 2)</f>
        <v>41782.201784412202</v>
      </c>
      <c r="F1069" s="28">
        <f>VLOOKUP(FACT_INCLUDES[[#This Row],[Order ID]], ORDERS[], 3)</f>
        <v>41782.201784412202</v>
      </c>
      <c r="G1069" s="4" t="str">
        <f>VLOOKUP(FACT_INCLUDES[[#This Row],[Order ID]], ORDERS[], 4)</f>
        <v>In-Store</v>
      </c>
      <c r="H1069" s="4" t="str">
        <f>VLOOKUP(FACT_INCLUDES[[#This Row],[Order ID]], ORDERS[], 5)</f>
        <v>XNK8231@gmail.com</v>
      </c>
      <c r="I1069" s="4">
        <f>VLOOKUP(FACT_INCLUDES[[#This Row],[Order ID]], ORDERS[], 6)</f>
        <v>31</v>
      </c>
      <c r="J1069" s="54">
        <f>VLOOKUP(FACT_INCLUDES[[#This Row],[Order ID]], ORDERS[], 7)</f>
        <v>0</v>
      </c>
      <c r="K1069" s="33">
        <v>0</v>
      </c>
      <c r="L1069" s="4">
        <f>VLOOKUP(FACT_INCLUDES[[#This Row],[DW Version]], VERSIONS[], 2)</f>
        <v>36</v>
      </c>
      <c r="M1069" s="4">
        <f>VLOOKUP(FACT_INCLUDES[[#This Row],[DW Version]], VERSIONS[], 3)</f>
        <v>8</v>
      </c>
      <c r="N1069" s="4" t="str">
        <f>VLOOKUP(FACT_INCLUDES[[#This Row],[DW Version]], VERSIONS[], 4)</f>
        <v>white</v>
      </c>
      <c r="O1069" s="51">
        <f>VLOOKUP(FACT_INCLUDES[[#This Row],[DW Version]], VERSIONS[], 5)</f>
        <v>246.86564674899199</v>
      </c>
      <c r="P1069" s="4" t="str">
        <f>VLOOKUP(FACT_INCLUDES[[#This Row],[DW Version]], VERSIONS[], 6)</f>
        <v>Air Max 270</v>
      </c>
      <c r="Q1069" s="4" t="str">
        <f>VLOOKUP(FACT_INCLUDES[[#This Row],[DW Version]], VERSIONS[], 7)</f>
        <v>Shoe</v>
      </c>
      <c r="R1069" s="51">
        <f>FACT_INCLUDES[[#This Row],[Version Price]]*FACT_INCLUDES[[#This Row],[Quantity]]</f>
        <v>246.86564674899199</v>
      </c>
      <c r="S1069" s="51">
        <f>FACT_INCLUDES[[#This Row],[Amount]]*(1-FACT_INCLUDES[[#This Row],[Order Discount]])</f>
        <v>246.86564674899199</v>
      </c>
      <c r="T1069" s="51">
        <f t="shared" si="16"/>
        <v>941.80118460410245</v>
      </c>
      <c r="U1069" s="57">
        <f>FACT_INCLUDES[[#This Row],[Income]]/FACT_INCLUDES[[#This Row],[Total Order Income]]</f>
        <v>0.26212076474799184</v>
      </c>
      <c r="V1069" s="33">
        <f>IF(FACT_INCLUDES[[#This Row],[Order Gap]]&gt;10, 1, 0)/COUNTIFS(FACT_INCLUDES[Order ID], FACT_INCLUDES[[#This Row],[Order ID]])</f>
        <v>0</v>
      </c>
      <c r="W1069" s="33">
        <f>IF(FACT_INCLUDES[[#This Row],[Order Type]]="Online", 1, 0)/COUNTIFS(FACT_INCLUDES[Order ID], FACT_INCLUDES[[#This Row],[Order ID]])</f>
        <v>0</v>
      </c>
      <c r="X1069" s="52">
        <v>644.28331764460893</v>
      </c>
      <c r="Y1069" s="52">
        <v>745.35727964883449</v>
      </c>
      <c r="Z1069" s="64">
        <f>IF(FACT_INCLUDES[[#This Row],[Order Type]]="Online", 1, 0)*FACT_INCLUDES[[#This Row],[Income]]</f>
        <v>0</v>
      </c>
    </row>
    <row r="1070" spans="1:26" x14ac:dyDescent="0.3">
      <c r="A1070" s="4">
        <v>1288</v>
      </c>
      <c r="B1070" s="4">
        <v>652</v>
      </c>
      <c r="C1070" s="4">
        <v>773</v>
      </c>
      <c r="D1070" s="58">
        <v>5</v>
      </c>
      <c r="E1070" s="28">
        <f>VLOOKUP(FACT_INCLUDES[[#This Row],[Order ID]], ORDERS[], 2)</f>
        <v>41782.201784412202</v>
      </c>
      <c r="F1070" s="28">
        <f>VLOOKUP(FACT_INCLUDES[[#This Row],[Order ID]], ORDERS[], 3)</f>
        <v>41782.201784412202</v>
      </c>
      <c r="G1070" s="4" t="str">
        <f>VLOOKUP(FACT_INCLUDES[[#This Row],[Order ID]], ORDERS[], 4)</f>
        <v>In-Store</v>
      </c>
      <c r="H1070" s="4" t="str">
        <f>VLOOKUP(FACT_INCLUDES[[#This Row],[Order ID]], ORDERS[], 5)</f>
        <v>XNK8231@gmail.com</v>
      </c>
      <c r="I1070" s="4">
        <f>VLOOKUP(FACT_INCLUDES[[#This Row],[Order ID]], ORDERS[], 6)</f>
        <v>31</v>
      </c>
      <c r="J1070" s="54">
        <f>VLOOKUP(FACT_INCLUDES[[#This Row],[Order ID]], ORDERS[], 7)</f>
        <v>0</v>
      </c>
      <c r="K1070" s="33">
        <v>0</v>
      </c>
      <c r="L1070" s="4">
        <f>VLOOKUP(FACT_INCLUDES[[#This Row],[DW Version]], VERSIONS[], 2)</f>
        <v>79</v>
      </c>
      <c r="M1070" s="4">
        <f>VLOOKUP(FACT_INCLUDES[[#This Row],[DW Version]], VERSIONS[], 3)</f>
        <v>10.5</v>
      </c>
      <c r="N1070" s="4" t="str">
        <f>VLOOKUP(FACT_INCLUDES[[#This Row],[DW Version]], VERSIONS[], 4)</f>
        <v>white</v>
      </c>
      <c r="O1070" s="51">
        <f>VLOOKUP(FACT_INCLUDES[[#This Row],[DW Version]], VERSIONS[], 5)</f>
        <v>82.278704749260811</v>
      </c>
      <c r="P1070" s="4" t="str">
        <f>VLOOKUP(FACT_INCLUDES[[#This Row],[DW Version]], VERSIONS[], 6)</f>
        <v>Zoom Gravity</v>
      </c>
      <c r="Q1070" s="4" t="str">
        <f>VLOOKUP(FACT_INCLUDES[[#This Row],[DW Version]], VERSIONS[], 7)</f>
        <v>Shoe</v>
      </c>
      <c r="R1070" s="51">
        <f>FACT_INCLUDES[[#This Row],[Version Price]]*FACT_INCLUDES[[#This Row],[Quantity]]</f>
        <v>411.39352374630403</v>
      </c>
      <c r="S1070" s="51">
        <f>FACT_INCLUDES[[#This Row],[Amount]]*(1-FACT_INCLUDES[[#This Row],[Order Discount]])</f>
        <v>411.39352374630403</v>
      </c>
      <c r="T1070" s="51">
        <f t="shared" si="16"/>
        <v>941.80118460410245</v>
      </c>
      <c r="U1070" s="57">
        <f>FACT_INCLUDES[[#This Row],[Income]]/FACT_INCLUDES[[#This Row],[Total Order Income]]</f>
        <v>0.43681567879874594</v>
      </c>
      <c r="V1070" s="33">
        <f>IF(FACT_INCLUDES[[#This Row],[Order Gap]]&gt;10, 1, 0)/COUNTIFS(FACT_INCLUDES[Order ID], FACT_INCLUDES[[#This Row],[Order ID]])</f>
        <v>0</v>
      </c>
      <c r="W1070" s="33">
        <f>IF(FACT_INCLUDES[[#This Row],[Order Type]]="Online", 1, 0)/COUNTIFS(FACT_INCLUDES[Order ID], FACT_INCLUDES[[#This Row],[Order ID]])</f>
        <v>0</v>
      </c>
      <c r="X1070" s="52">
        <v>644.28331764460893</v>
      </c>
      <c r="Y1070" s="52">
        <v>745.35727964883449</v>
      </c>
      <c r="Z1070" s="64">
        <f>IF(FACT_INCLUDES[[#This Row],[Order Type]]="Online", 1, 0)*FACT_INCLUDES[[#This Row],[Income]]</f>
        <v>0</v>
      </c>
    </row>
    <row r="1071" spans="1:26" x14ac:dyDescent="0.3">
      <c r="A1071" s="4">
        <v>1337</v>
      </c>
      <c r="B1071" s="4">
        <v>676</v>
      </c>
      <c r="C1071" s="4">
        <v>873</v>
      </c>
      <c r="D1071" s="58">
        <v>2</v>
      </c>
      <c r="E1071" s="28">
        <f>VLOOKUP(FACT_INCLUDES[[#This Row],[Order ID]], ORDERS[], 2)</f>
        <v>41909.723651510511</v>
      </c>
      <c r="F1071" s="28">
        <f>VLOOKUP(FACT_INCLUDES[[#This Row],[Order ID]], ORDERS[], 3)</f>
        <v>41926.723651510511</v>
      </c>
      <c r="G1071" s="4" t="str">
        <f>VLOOKUP(FACT_INCLUDES[[#This Row],[Order ID]], ORDERS[], 4)</f>
        <v>Online</v>
      </c>
      <c r="H1071" s="4" t="str">
        <f>VLOOKUP(FACT_INCLUDES[[#This Row],[Order ID]], ORDERS[], 5)</f>
        <v>UMH8069@gmail.com</v>
      </c>
      <c r="I1071" s="4">
        <f>VLOOKUP(FACT_INCLUDES[[#This Row],[Order ID]], ORDERS[], 6)</f>
        <v>0</v>
      </c>
      <c r="J1071" s="54">
        <f>VLOOKUP(FACT_INCLUDES[[#This Row],[Order ID]], ORDERS[], 7)</f>
        <v>0</v>
      </c>
      <c r="K1071" s="33">
        <v>17</v>
      </c>
      <c r="L1071" s="4">
        <f>VLOOKUP(FACT_INCLUDES[[#This Row],[DW Version]], VERSIONS[], 2)</f>
        <v>89</v>
      </c>
      <c r="M1071" s="4">
        <f>VLOOKUP(FACT_INCLUDES[[#This Row],[DW Version]], VERSIONS[], 3)</f>
        <v>6.5</v>
      </c>
      <c r="N1071" s="4" t="str">
        <f>VLOOKUP(FACT_INCLUDES[[#This Row],[DW Version]], VERSIONS[], 4)</f>
        <v>dark purple</v>
      </c>
      <c r="O1071" s="51">
        <f>VLOOKUP(FACT_INCLUDES[[#This Row],[DW Version]], VERSIONS[], 5)</f>
        <v>141.06180975195232</v>
      </c>
      <c r="P1071" s="4" t="str">
        <f>VLOOKUP(FACT_INCLUDES[[#This Row],[DW Version]], VERSIONS[], 6)</f>
        <v>Wildhorse 7</v>
      </c>
      <c r="Q1071" s="4" t="str">
        <f>VLOOKUP(FACT_INCLUDES[[#This Row],[DW Version]], VERSIONS[], 7)</f>
        <v>Shoe</v>
      </c>
      <c r="R1071" s="51">
        <f>FACT_INCLUDES[[#This Row],[Version Price]]*FACT_INCLUDES[[#This Row],[Quantity]]</f>
        <v>282.12361950390465</v>
      </c>
      <c r="S1071" s="51">
        <f>FACT_INCLUDES[[#This Row],[Amount]]*(1-FACT_INCLUDES[[#This Row],[Order Discount]])</f>
        <v>282.12361950390465</v>
      </c>
      <c r="T1071" s="51">
        <f t="shared" si="16"/>
        <v>282.12361950390465</v>
      </c>
      <c r="U1071" s="57">
        <f>FACT_INCLUDES[[#This Row],[Income]]/FACT_INCLUDES[[#This Row],[Total Order Income]]</f>
        <v>1</v>
      </c>
      <c r="V1071" s="33">
        <f>IF(FACT_INCLUDES[[#This Row],[Order Gap]]&gt;10, 1, 0)/COUNTIFS(FACT_INCLUDES[Order ID], FACT_INCLUDES[[#This Row],[Order ID]])</f>
        <v>1</v>
      </c>
      <c r="W1071" s="33">
        <f>IF(FACT_INCLUDES[[#This Row],[Order Type]]="Online", 1, 0)/COUNTIFS(FACT_INCLUDES[Order ID], FACT_INCLUDES[[#This Row],[Order ID]])</f>
        <v>1</v>
      </c>
      <c r="X1071" s="52">
        <v>644.28331764460893</v>
      </c>
      <c r="Y1071" s="52">
        <v>745.35727964883449</v>
      </c>
      <c r="Z1071" s="64">
        <f>IF(FACT_INCLUDES[[#This Row],[Order Type]]="Online", 1, 0)*FACT_INCLUDES[[#This Row],[Income]]</f>
        <v>282.12361950390465</v>
      </c>
    </row>
    <row r="1072" spans="1:26" x14ac:dyDescent="0.3">
      <c r="A1072" s="4">
        <v>1351</v>
      </c>
      <c r="B1072" s="4">
        <v>682</v>
      </c>
      <c r="C1072" s="4">
        <v>98</v>
      </c>
      <c r="D1072" s="58">
        <v>4</v>
      </c>
      <c r="E1072" s="28">
        <f>VLOOKUP(FACT_INCLUDES[[#This Row],[Order ID]], ORDERS[], 2)</f>
        <v>41792.017689350818</v>
      </c>
      <c r="F1072" s="28">
        <f>VLOOKUP(FACT_INCLUDES[[#This Row],[Order ID]], ORDERS[], 3)</f>
        <v>41792.017689350818</v>
      </c>
      <c r="G1072" s="4" t="str">
        <f>VLOOKUP(FACT_INCLUDES[[#This Row],[Order ID]], ORDERS[], 4)</f>
        <v>In-Store</v>
      </c>
      <c r="H1072" s="4" t="str">
        <f>VLOOKUP(FACT_INCLUDES[[#This Row],[Order ID]], ORDERS[], 5)</f>
        <v>ARM1969@gmail.com</v>
      </c>
      <c r="I1072" s="4">
        <f>VLOOKUP(FACT_INCLUDES[[#This Row],[Order ID]], ORDERS[], 6)</f>
        <v>41</v>
      </c>
      <c r="J1072" s="54">
        <f>VLOOKUP(FACT_INCLUDES[[#This Row],[Order ID]], ORDERS[], 7)</f>
        <v>0</v>
      </c>
      <c r="K1072" s="33">
        <v>0</v>
      </c>
      <c r="L1072" s="4">
        <f>VLOOKUP(FACT_INCLUDES[[#This Row],[DW Version]], VERSIONS[], 2)</f>
        <v>10</v>
      </c>
      <c r="M1072" s="4">
        <f>VLOOKUP(FACT_INCLUDES[[#This Row],[DW Version]], VERSIONS[], 3)</f>
        <v>5</v>
      </c>
      <c r="N1072" s="4" t="str">
        <f>VLOOKUP(FACT_INCLUDES[[#This Row],[DW Version]], VERSIONS[], 4)</f>
        <v>dark blue</v>
      </c>
      <c r="O1072" s="51">
        <f>VLOOKUP(FACT_INCLUDES[[#This Row],[DW Version]], VERSIONS[], 5)</f>
        <v>186.00353122449212</v>
      </c>
      <c r="P1072" s="4" t="str">
        <f>VLOOKUP(FACT_INCLUDES[[#This Row],[DW Version]], VERSIONS[], 6)</f>
        <v>Vapormax</v>
      </c>
      <c r="Q1072" s="4" t="str">
        <f>VLOOKUP(FACT_INCLUDES[[#This Row],[DW Version]], VERSIONS[], 7)</f>
        <v>Shoe</v>
      </c>
      <c r="R1072" s="51">
        <f>FACT_INCLUDES[[#This Row],[Version Price]]*FACT_INCLUDES[[#This Row],[Quantity]]</f>
        <v>744.01412489796849</v>
      </c>
      <c r="S1072" s="51">
        <f>FACT_INCLUDES[[#This Row],[Amount]]*(1-FACT_INCLUDES[[#This Row],[Order Discount]])</f>
        <v>744.01412489796849</v>
      </c>
      <c r="T1072" s="51">
        <f t="shared" si="16"/>
        <v>1533.6975711149621</v>
      </c>
      <c r="U1072" s="57">
        <f>FACT_INCLUDES[[#This Row],[Income]]/FACT_INCLUDES[[#This Row],[Total Order Income]]</f>
        <v>0.48511136674558836</v>
      </c>
      <c r="V1072" s="33">
        <f>IF(FACT_INCLUDES[[#This Row],[Order Gap]]&gt;10, 1, 0)/COUNTIFS(FACT_INCLUDES[Order ID], FACT_INCLUDES[[#This Row],[Order ID]])</f>
        <v>0</v>
      </c>
      <c r="W1072" s="33">
        <f>IF(FACT_INCLUDES[[#This Row],[Order Type]]="Online", 1, 0)/COUNTIFS(FACT_INCLUDES[Order ID], FACT_INCLUDES[[#This Row],[Order ID]])</f>
        <v>0</v>
      </c>
      <c r="X1072" s="52">
        <v>644.28331764460893</v>
      </c>
      <c r="Y1072" s="52">
        <v>745.35727964883449</v>
      </c>
      <c r="Z1072" s="64">
        <f>IF(FACT_INCLUDES[[#This Row],[Order Type]]="Online", 1, 0)*FACT_INCLUDES[[#This Row],[Income]]</f>
        <v>0</v>
      </c>
    </row>
    <row r="1073" spans="1:26" x14ac:dyDescent="0.3">
      <c r="A1073" s="4">
        <v>1352</v>
      </c>
      <c r="B1073" s="4">
        <v>682</v>
      </c>
      <c r="C1073" s="4">
        <v>485</v>
      </c>
      <c r="D1073" s="58">
        <v>4</v>
      </c>
      <c r="E1073" s="28">
        <f>VLOOKUP(FACT_INCLUDES[[#This Row],[Order ID]], ORDERS[], 2)</f>
        <v>41792.017689350818</v>
      </c>
      <c r="F1073" s="28">
        <f>VLOOKUP(FACT_INCLUDES[[#This Row],[Order ID]], ORDERS[], 3)</f>
        <v>41792.017689350818</v>
      </c>
      <c r="G1073" s="4" t="str">
        <f>VLOOKUP(FACT_INCLUDES[[#This Row],[Order ID]], ORDERS[], 4)</f>
        <v>In-Store</v>
      </c>
      <c r="H1073" s="4" t="str">
        <f>VLOOKUP(FACT_INCLUDES[[#This Row],[Order ID]], ORDERS[], 5)</f>
        <v>ARM1969@gmail.com</v>
      </c>
      <c r="I1073" s="4">
        <f>VLOOKUP(FACT_INCLUDES[[#This Row],[Order ID]], ORDERS[], 6)</f>
        <v>41</v>
      </c>
      <c r="J1073" s="54">
        <f>VLOOKUP(FACT_INCLUDES[[#This Row],[Order ID]], ORDERS[], 7)</f>
        <v>0</v>
      </c>
      <c r="K1073" s="33">
        <v>0</v>
      </c>
      <c r="L1073" s="4">
        <f>VLOOKUP(FACT_INCLUDES[[#This Row],[DW Version]], VERSIONS[], 2)</f>
        <v>51</v>
      </c>
      <c r="M1073" s="4">
        <f>VLOOKUP(FACT_INCLUDES[[#This Row],[DW Version]], VERSIONS[], 3)</f>
        <v>6.5</v>
      </c>
      <c r="N1073" s="4" t="str">
        <f>VLOOKUP(FACT_INCLUDES[[#This Row],[DW Version]], VERSIONS[], 4)</f>
        <v>white</v>
      </c>
      <c r="O1073" s="51">
        <f>VLOOKUP(FACT_INCLUDES[[#This Row],[DW Version]], VERSIONS[], 5)</f>
        <v>197.4208615542484</v>
      </c>
      <c r="P1073" s="4" t="str">
        <f>VLOOKUP(FACT_INCLUDES[[#This Row],[DW Version]], VERSIONS[], 6)</f>
        <v>Therma Sphere Hoodie</v>
      </c>
      <c r="Q1073" s="4" t="str">
        <f>VLOOKUP(FACT_INCLUDES[[#This Row],[DW Version]], VERSIONS[], 7)</f>
        <v>Apparel</v>
      </c>
      <c r="R1073" s="51">
        <f>FACT_INCLUDES[[#This Row],[Version Price]]*FACT_INCLUDES[[#This Row],[Quantity]]</f>
        <v>789.68344621699362</v>
      </c>
      <c r="S1073" s="51">
        <f>FACT_INCLUDES[[#This Row],[Amount]]*(1-FACT_INCLUDES[[#This Row],[Order Discount]])</f>
        <v>789.68344621699362</v>
      </c>
      <c r="T1073" s="51">
        <f t="shared" si="16"/>
        <v>1533.6975711149621</v>
      </c>
      <c r="U1073" s="57">
        <f>FACT_INCLUDES[[#This Row],[Income]]/FACT_INCLUDES[[#This Row],[Total Order Income]]</f>
        <v>0.51488863325441159</v>
      </c>
      <c r="V1073" s="33">
        <f>IF(FACT_INCLUDES[[#This Row],[Order Gap]]&gt;10, 1, 0)/COUNTIFS(FACT_INCLUDES[Order ID], FACT_INCLUDES[[#This Row],[Order ID]])</f>
        <v>0</v>
      </c>
      <c r="W1073" s="33">
        <f>IF(FACT_INCLUDES[[#This Row],[Order Type]]="Online", 1, 0)/COUNTIFS(FACT_INCLUDES[Order ID], FACT_INCLUDES[[#This Row],[Order ID]])</f>
        <v>0</v>
      </c>
      <c r="X1073" s="52">
        <v>644.28331764460893</v>
      </c>
      <c r="Y1073" s="52">
        <v>745.35727964883449</v>
      </c>
      <c r="Z1073" s="64">
        <f>IF(FACT_INCLUDES[[#This Row],[Order Type]]="Online", 1, 0)*FACT_INCLUDES[[#This Row],[Income]]</f>
        <v>0</v>
      </c>
    </row>
    <row r="1074" spans="1:26" x14ac:dyDescent="0.3">
      <c r="A1074" s="4">
        <v>1410</v>
      </c>
      <c r="B1074" s="4">
        <v>717</v>
      </c>
      <c r="C1074" s="4">
        <v>257</v>
      </c>
      <c r="D1074" s="58">
        <v>3</v>
      </c>
      <c r="E1074" s="28">
        <f>VLOOKUP(FACT_INCLUDES[[#This Row],[Order ID]], ORDERS[], 2)</f>
        <v>41742.268084771938</v>
      </c>
      <c r="F1074" s="28">
        <f>VLOOKUP(FACT_INCLUDES[[#This Row],[Order ID]], ORDERS[], 3)</f>
        <v>41742.268084771938</v>
      </c>
      <c r="G1074" s="4" t="str">
        <f>VLOOKUP(FACT_INCLUDES[[#This Row],[Order ID]], ORDERS[], 4)</f>
        <v>In-Store</v>
      </c>
      <c r="H1074" s="4" t="str">
        <f>VLOOKUP(FACT_INCLUDES[[#This Row],[Order ID]], ORDERS[], 5)</f>
        <v>LFI8127@gmail.com</v>
      </c>
      <c r="I1074" s="4">
        <f>VLOOKUP(FACT_INCLUDES[[#This Row],[Order ID]], ORDERS[], 6)</f>
        <v>19</v>
      </c>
      <c r="J1074" s="54">
        <f>VLOOKUP(FACT_INCLUDES[[#This Row],[Order ID]], ORDERS[], 7)</f>
        <v>0</v>
      </c>
      <c r="K1074" s="33">
        <v>0</v>
      </c>
      <c r="L1074" s="4">
        <f>VLOOKUP(FACT_INCLUDES[[#This Row],[DW Version]], VERSIONS[], 2)</f>
        <v>25</v>
      </c>
      <c r="M1074" s="4">
        <f>VLOOKUP(FACT_INCLUDES[[#This Row],[DW Version]], VERSIONS[], 3)</f>
        <v>8</v>
      </c>
      <c r="N1074" s="4" t="str">
        <f>VLOOKUP(FACT_INCLUDES[[#This Row],[DW Version]], VERSIONS[], 4)</f>
        <v>white</v>
      </c>
      <c r="O1074" s="51">
        <f>VLOOKUP(FACT_INCLUDES[[#This Row],[DW Version]], VERSIONS[], 5)</f>
        <v>277.52332112522691</v>
      </c>
      <c r="P1074" s="4" t="str">
        <f>VLOOKUP(FACT_INCLUDES[[#This Row],[DW Version]], VERSIONS[], 6)</f>
        <v>Shox</v>
      </c>
      <c r="Q1074" s="4" t="str">
        <f>VLOOKUP(FACT_INCLUDES[[#This Row],[DW Version]], VERSIONS[], 7)</f>
        <v>Shoe</v>
      </c>
      <c r="R1074" s="51">
        <f>FACT_INCLUDES[[#This Row],[Version Price]]*FACT_INCLUDES[[#This Row],[Quantity]]</f>
        <v>832.5699633756808</v>
      </c>
      <c r="S1074" s="51">
        <f>FACT_INCLUDES[[#This Row],[Amount]]*(1-FACT_INCLUDES[[#This Row],[Order Discount]])</f>
        <v>832.5699633756808</v>
      </c>
      <c r="T1074" s="51">
        <f t="shared" si="16"/>
        <v>832.5699633756808</v>
      </c>
      <c r="U1074" s="57">
        <f>FACT_INCLUDES[[#This Row],[Income]]/FACT_INCLUDES[[#This Row],[Total Order Income]]</f>
        <v>1</v>
      </c>
      <c r="V1074" s="33">
        <f>IF(FACT_INCLUDES[[#This Row],[Order Gap]]&gt;10, 1, 0)/COUNTIFS(FACT_INCLUDES[Order ID], FACT_INCLUDES[[#This Row],[Order ID]])</f>
        <v>0</v>
      </c>
      <c r="W1074" s="33">
        <f>IF(FACT_INCLUDES[[#This Row],[Order Type]]="Online", 1, 0)/COUNTIFS(FACT_INCLUDES[Order ID], FACT_INCLUDES[[#This Row],[Order ID]])</f>
        <v>0</v>
      </c>
      <c r="X1074" s="52">
        <v>644.28331764460893</v>
      </c>
      <c r="Y1074" s="52">
        <v>745.35727964883449</v>
      </c>
      <c r="Z1074" s="64">
        <f>IF(FACT_INCLUDES[[#This Row],[Order Type]]="Online", 1, 0)*FACT_INCLUDES[[#This Row],[Income]]</f>
        <v>0</v>
      </c>
    </row>
    <row r="1075" spans="1:26" x14ac:dyDescent="0.3">
      <c r="A1075" s="4">
        <v>1423</v>
      </c>
      <c r="B1075" s="4">
        <v>722</v>
      </c>
      <c r="C1075" s="4">
        <v>376</v>
      </c>
      <c r="D1075" s="58">
        <v>3</v>
      </c>
      <c r="E1075" s="28">
        <f>VLOOKUP(FACT_INCLUDES[[#This Row],[Order ID]], ORDERS[], 2)</f>
        <v>41743.301272745157</v>
      </c>
      <c r="F1075" s="28">
        <f>VLOOKUP(FACT_INCLUDES[[#This Row],[Order ID]], ORDERS[], 3)</f>
        <v>41743.301272745157</v>
      </c>
      <c r="G1075" s="4" t="str">
        <f>VLOOKUP(FACT_INCLUDES[[#This Row],[Order ID]], ORDERS[], 4)</f>
        <v>In-Store</v>
      </c>
      <c r="H1075" s="4" t="str">
        <f>VLOOKUP(FACT_INCLUDES[[#This Row],[Order ID]], ORDERS[], 5)</f>
        <v>XNK8231@gmail.com</v>
      </c>
      <c r="I1075" s="4">
        <f>VLOOKUP(FACT_INCLUDES[[#This Row],[Order ID]], ORDERS[], 6)</f>
        <v>21</v>
      </c>
      <c r="J1075" s="54">
        <f>VLOOKUP(FACT_INCLUDES[[#This Row],[Order ID]], ORDERS[], 7)</f>
        <v>0</v>
      </c>
      <c r="K1075" s="33">
        <v>0</v>
      </c>
      <c r="L1075" s="4">
        <f>VLOOKUP(FACT_INCLUDES[[#This Row],[DW Version]], VERSIONS[], 2)</f>
        <v>38</v>
      </c>
      <c r="M1075" s="4">
        <f>VLOOKUP(FACT_INCLUDES[[#This Row],[DW Version]], VERSIONS[], 3)</f>
        <v>6.5</v>
      </c>
      <c r="N1075" s="4" t="str">
        <f>VLOOKUP(FACT_INCLUDES[[#This Row],[DW Version]], VERSIONS[], 4)</f>
        <v>white</v>
      </c>
      <c r="O1075" s="51">
        <f>VLOOKUP(FACT_INCLUDES[[#This Row],[DW Version]], VERSIONS[], 5)</f>
        <v>313.06303808473911</v>
      </c>
      <c r="P1075" s="4" t="str">
        <f>VLOOKUP(FACT_INCLUDES[[#This Row],[DW Version]], VERSIONS[], 6)</f>
        <v>Free RN 5.0</v>
      </c>
      <c r="Q1075" s="4" t="str">
        <f>VLOOKUP(FACT_INCLUDES[[#This Row],[DW Version]], VERSIONS[], 7)</f>
        <v>Shoe</v>
      </c>
      <c r="R1075" s="51">
        <f>FACT_INCLUDES[[#This Row],[Version Price]]*FACT_INCLUDES[[#This Row],[Quantity]]</f>
        <v>939.18911425421732</v>
      </c>
      <c r="S1075" s="51">
        <f>FACT_INCLUDES[[#This Row],[Amount]]*(1-FACT_INCLUDES[[#This Row],[Order Discount]])</f>
        <v>939.18911425421732</v>
      </c>
      <c r="T1075" s="51">
        <f t="shared" si="16"/>
        <v>1142.3325504530321</v>
      </c>
      <c r="U1075" s="57">
        <f>FACT_INCLUDES[[#This Row],[Income]]/FACT_INCLUDES[[#This Row],[Total Order Income]]</f>
        <v>0.82216786511226425</v>
      </c>
      <c r="V1075" s="33">
        <f>IF(FACT_INCLUDES[[#This Row],[Order Gap]]&gt;10, 1, 0)/COUNTIFS(FACT_INCLUDES[Order ID], FACT_INCLUDES[[#This Row],[Order ID]])</f>
        <v>0</v>
      </c>
      <c r="W1075" s="33">
        <f>IF(FACT_INCLUDES[[#This Row],[Order Type]]="Online", 1, 0)/COUNTIFS(FACT_INCLUDES[Order ID], FACT_INCLUDES[[#This Row],[Order ID]])</f>
        <v>0</v>
      </c>
      <c r="X1075" s="52">
        <v>644.28331764460893</v>
      </c>
      <c r="Y1075" s="52">
        <v>745.35727964883449</v>
      </c>
      <c r="Z1075" s="64">
        <f>IF(FACT_INCLUDES[[#This Row],[Order Type]]="Online", 1, 0)*FACT_INCLUDES[[#This Row],[Income]]</f>
        <v>0</v>
      </c>
    </row>
    <row r="1076" spans="1:26" x14ac:dyDescent="0.3">
      <c r="A1076" s="4">
        <v>1424</v>
      </c>
      <c r="B1076" s="4">
        <v>722</v>
      </c>
      <c r="C1076" s="4">
        <v>883</v>
      </c>
      <c r="D1076" s="58">
        <v>1</v>
      </c>
      <c r="E1076" s="28">
        <f>VLOOKUP(FACT_INCLUDES[[#This Row],[Order ID]], ORDERS[], 2)</f>
        <v>41743.301272745157</v>
      </c>
      <c r="F1076" s="28">
        <f>VLOOKUP(FACT_INCLUDES[[#This Row],[Order ID]], ORDERS[], 3)</f>
        <v>41743.301272745157</v>
      </c>
      <c r="G1076" s="4" t="str">
        <f>VLOOKUP(FACT_INCLUDES[[#This Row],[Order ID]], ORDERS[], 4)</f>
        <v>In-Store</v>
      </c>
      <c r="H1076" s="4" t="str">
        <f>VLOOKUP(FACT_INCLUDES[[#This Row],[Order ID]], ORDERS[], 5)</f>
        <v>XNK8231@gmail.com</v>
      </c>
      <c r="I1076" s="4">
        <f>VLOOKUP(FACT_INCLUDES[[#This Row],[Order ID]], ORDERS[], 6)</f>
        <v>21</v>
      </c>
      <c r="J1076" s="54">
        <f>VLOOKUP(FACT_INCLUDES[[#This Row],[Order ID]], ORDERS[], 7)</f>
        <v>0</v>
      </c>
      <c r="K1076" s="33">
        <v>0</v>
      </c>
      <c r="L1076" s="4">
        <f>VLOOKUP(FACT_INCLUDES[[#This Row],[DW Version]], VERSIONS[], 2)</f>
        <v>90</v>
      </c>
      <c r="M1076" s="4">
        <f>VLOOKUP(FACT_INCLUDES[[#This Row],[DW Version]], VERSIONS[], 3)</f>
        <v>6.5</v>
      </c>
      <c r="N1076" s="4" t="str">
        <f>VLOOKUP(FACT_INCLUDES[[#This Row],[DW Version]], VERSIONS[], 4)</f>
        <v>white</v>
      </c>
      <c r="O1076" s="51">
        <f>VLOOKUP(FACT_INCLUDES[[#This Row],[DW Version]], VERSIONS[], 5)</f>
        <v>203.14343619881478</v>
      </c>
      <c r="P1076" s="4" t="str">
        <f>VLOOKUP(FACT_INCLUDES[[#This Row],[DW Version]], VERSIONS[], 6)</f>
        <v>Air Zoom Terra Kiger 6</v>
      </c>
      <c r="Q1076" s="4" t="str">
        <f>VLOOKUP(FACT_INCLUDES[[#This Row],[DW Version]], VERSIONS[], 7)</f>
        <v>Shoe</v>
      </c>
      <c r="R1076" s="51">
        <f>FACT_INCLUDES[[#This Row],[Version Price]]*FACT_INCLUDES[[#This Row],[Quantity]]</f>
        <v>203.14343619881478</v>
      </c>
      <c r="S1076" s="51">
        <f>FACT_INCLUDES[[#This Row],[Amount]]*(1-FACT_INCLUDES[[#This Row],[Order Discount]])</f>
        <v>203.14343619881478</v>
      </c>
      <c r="T1076" s="51">
        <f t="shared" si="16"/>
        <v>1142.3325504530321</v>
      </c>
      <c r="U1076" s="57">
        <f>FACT_INCLUDES[[#This Row],[Income]]/FACT_INCLUDES[[#This Row],[Total Order Income]]</f>
        <v>0.17783213488773572</v>
      </c>
      <c r="V1076" s="33">
        <f>IF(FACT_INCLUDES[[#This Row],[Order Gap]]&gt;10, 1, 0)/COUNTIFS(FACT_INCLUDES[Order ID], FACT_INCLUDES[[#This Row],[Order ID]])</f>
        <v>0</v>
      </c>
      <c r="W1076" s="33">
        <f>IF(FACT_INCLUDES[[#This Row],[Order Type]]="Online", 1, 0)/COUNTIFS(FACT_INCLUDES[Order ID], FACT_INCLUDES[[#This Row],[Order ID]])</f>
        <v>0</v>
      </c>
      <c r="X1076" s="52">
        <v>644.28331764460893</v>
      </c>
      <c r="Y1076" s="52">
        <v>745.35727964883449</v>
      </c>
      <c r="Z1076" s="64">
        <f>IF(FACT_INCLUDES[[#This Row],[Order Type]]="Online", 1, 0)*FACT_INCLUDES[[#This Row],[Income]]</f>
        <v>0</v>
      </c>
    </row>
    <row r="1077" spans="1:26" x14ac:dyDescent="0.3">
      <c r="A1077" s="4">
        <v>1425</v>
      </c>
      <c r="B1077" s="4">
        <v>723</v>
      </c>
      <c r="C1077" s="4">
        <v>417</v>
      </c>
      <c r="D1077" s="58">
        <v>5</v>
      </c>
      <c r="E1077" s="28">
        <f>VLOOKUP(FACT_INCLUDES[[#This Row],[Order ID]], ORDERS[], 2)</f>
        <v>41703.694314157314</v>
      </c>
      <c r="F1077" s="28">
        <f>VLOOKUP(FACT_INCLUDES[[#This Row],[Order ID]], ORDERS[], 3)</f>
        <v>41720.694314157314</v>
      </c>
      <c r="G1077" s="4" t="str">
        <f>VLOOKUP(FACT_INCLUDES[[#This Row],[Order ID]], ORDERS[], 4)</f>
        <v>Online</v>
      </c>
      <c r="H1077" s="4" t="str">
        <f>VLOOKUP(FACT_INCLUDES[[#This Row],[Order ID]], ORDERS[], 5)</f>
        <v>AXN2878@gmail.com</v>
      </c>
      <c r="I1077" s="4">
        <f>VLOOKUP(FACT_INCLUDES[[#This Row],[Order ID]], ORDERS[], 6)</f>
        <v>0</v>
      </c>
      <c r="J1077" s="54">
        <f>VLOOKUP(FACT_INCLUDES[[#This Row],[Order ID]], ORDERS[], 7)</f>
        <v>0</v>
      </c>
      <c r="K1077" s="33">
        <v>17</v>
      </c>
      <c r="L1077" s="4">
        <f>VLOOKUP(FACT_INCLUDES[[#This Row],[DW Version]], VERSIONS[], 2)</f>
        <v>42</v>
      </c>
      <c r="M1077" s="4">
        <f>VLOOKUP(FACT_INCLUDES[[#This Row],[DW Version]], VERSIONS[], 3)</f>
        <v>9.5</v>
      </c>
      <c r="N1077" s="4" t="str">
        <f>VLOOKUP(FACT_INCLUDES[[#This Row],[DW Version]], VERSIONS[], 4)</f>
        <v>white</v>
      </c>
      <c r="O1077" s="51">
        <f>VLOOKUP(FACT_INCLUDES[[#This Row],[DW Version]], VERSIONS[], 5)</f>
        <v>345.7929654139682</v>
      </c>
      <c r="P1077" s="4" t="str">
        <f>VLOOKUP(FACT_INCLUDES[[#This Row],[DW Version]], VERSIONS[], 6)</f>
        <v>Air Max Thea</v>
      </c>
      <c r="Q1077" s="4" t="str">
        <f>VLOOKUP(FACT_INCLUDES[[#This Row],[DW Version]], VERSIONS[], 7)</f>
        <v>Shoe</v>
      </c>
      <c r="R1077" s="51">
        <f>FACT_INCLUDES[[#This Row],[Version Price]]*FACT_INCLUDES[[#This Row],[Quantity]]</f>
        <v>1728.964827069841</v>
      </c>
      <c r="S1077" s="51">
        <f>FACT_INCLUDES[[#This Row],[Amount]]*(1-FACT_INCLUDES[[#This Row],[Order Discount]])</f>
        <v>1728.964827069841</v>
      </c>
      <c r="T1077" s="51">
        <f t="shared" si="16"/>
        <v>1728.964827069841</v>
      </c>
      <c r="U1077" s="57">
        <f>FACT_INCLUDES[[#This Row],[Income]]/FACT_INCLUDES[[#This Row],[Total Order Income]]</f>
        <v>1</v>
      </c>
      <c r="V1077" s="33">
        <f>IF(FACT_INCLUDES[[#This Row],[Order Gap]]&gt;10, 1, 0)/COUNTIFS(FACT_INCLUDES[Order ID], FACT_INCLUDES[[#This Row],[Order ID]])</f>
        <v>1</v>
      </c>
      <c r="W1077" s="33">
        <f>IF(FACT_INCLUDES[[#This Row],[Order Type]]="Online", 1, 0)/COUNTIFS(FACT_INCLUDES[Order ID], FACT_INCLUDES[[#This Row],[Order ID]])</f>
        <v>1</v>
      </c>
      <c r="X1077" s="52">
        <v>644.28331764460893</v>
      </c>
      <c r="Y1077" s="52">
        <v>745.35727964883449</v>
      </c>
      <c r="Z1077" s="64">
        <f>IF(FACT_INCLUDES[[#This Row],[Order Type]]="Online", 1, 0)*FACT_INCLUDES[[#This Row],[Income]]</f>
        <v>1728.964827069841</v>
      </c>
    </row>
    <row r="1078" spans="1:26" x14ac:dyDescent="0.3">
      <c r="A1078" s="4">
        <v>1442</v>
      </c>
      <c r="B1078" s="4">
        <v>733</v>
      </c>
      <c r="C1078" s="4">
        <v>183</v>
      </c>
      <c r="D1078" s="58">
        <v>4</v>
      </c>
      <c r="E1078" s="28">
        <f>VLOOKUP(FACT_INCLUDES[[#This Row],[Order ID]], ORDERS[], 2)</f>
        <v>41830.200147977797</v>
      </c>
      <c r="F1078" s="28">
        <f>VLOOKUP(FACT_INCLUDES[[#This Row],[Order ID]], ORDERS[], 3)</f>
        <v>41844.200147977797</v>
      </c>
      <c r="G1078" s="4" t="str">
        <f>VLOOKUP(FACT_INCLUDES[[#This Row],[Order ID]], ORDERS[], 4)</f>
        <v>Online</v>
      </c>
      <c r="H1078" s="4" t="str">
        <f>VLOOKUP(FACT_INCLUDES[[#This Row],[Order ID]], ORDERS[], 5)</f>
        <v>UAN4819@gmail.com</v>
      </c>
      <c r="I1078" s="4">
        <f>VLOOKUP(FACT_INCLUDES[[#This Row],[Order ID]], ORDERS[], 6)</f>
        <v>0</v>
      </c>
      <c r="J1078" s="54">
        <f>VLOOKUP(FACT_INCLUDES[[#This Row],[Order ID]], ORDERS[], 7)</f>
        <v>0</v>
      </c>
      <c r="K1078" s="33">
        <v>14</v>
      </c>
      <c r="L1078" s="4">
        <f>VLOOKUP(FACT_INCLUDES[[#This Row],[DW Version]], VERSIONS[], 2)</f>
        <v>18</v>
      </c>
      <c r="M1078" s="4">
        <f>VLOOKUP(FACT_INCLUDES[[#This Row],[DW Version]], VERSIONS[], 3)</f>
        <v>12.5</v>
      </c>
      <c r="N1078" s="4" t="str">
        <f>VLOOKUP(FACT_INCLUDES[[#This Row],[DW Version]], VERSIONS[], 4)</f>
        <v>black</v>
      </c>
      <c r="O1078" s="51">
        <f>VLOOKUP(FACT_INCLUDES[[#This Row],[DW Version]], VERSIONS[], 5)</f>
        <v>47.692449201706012</v>
      </c>
      <c r="P1078" s="4" t="str">
        <f>VLOOKUP(FACT_INCLUDES[[#This Row],[DW Version]], VERSIONS[], 6)</f>
        <v>Metcon</v>
      </c>
      <c r="Q1078" s="4" t="str">
        <f>VLOOKUP(FACT_INCLUDES[[#This Row],[DW Version]], VERSIONS[], 7)</f>
        <v>Shoe</v>
      </c>
      <c r="R1078" s="51">
        <f>FACT_INCLUDES[[#This Row],[Version Price]]*FACT_INCLUDES[[#This Row],[Quantity]]</f>
        <v>190.76979680682405</v>
      </c>
      <c r="S1078" s="51">
        <f>FACT_INCLUDES[[#This Row],[Amount]]*(1-FACT_INCLUDES[[#This Row],[Order Discount]])</f>
        <v>190.76979680682405</v>
      </c>
      <c r="T1078" s="51">
        <f t="shared" si="16"/>
        <v>190.76979680682405</v>
      </c>
      <c r="U1078" s="57">
        <f>FACT_INCLUDES[[#This Row],[Income]]/FACT_INCLUDES[[#This Row],[Total Order Income]]</f>
        <v>1</v>
      </c>
      <c r="V1078" s="33">
        <f>IF(FACT_INCLUDES[[#This Row],[Order Gap]]&gt;10, 1, 0)/COUNTIFS(FACT_INCLUDES[Order ID], FACT_INCLUDES[[#This Row],[Order ID]])</f>
        <v>1</v>
      </c>
      <c r="W1078" s="33">
        <f>IF(FACT_INCLUDES[[#This Row],[Order Type]]="Online", 1, 0)/COUNTIFS(FACT_INCLUDES[Order ID], FACT_INCLUDES[[#This Row],[Order ID]])</f>
        <v>1</v>
      </c>
      <c r="X1078" s="52">
        <v>644.28331764460893</v>
      </c>
      <c r="Y1078" s="52">
        <v>745.35727964883449</v>
      </c>
      <c r="Z1078" s="64">
        <f>IF(FACT_INCLUDES[[#This Row],[Order Type]]="Online", 1, 0)*FACT_INCLUDES[[#This Row],[Income]]</f>
        <v>190.76979680682405</v>
      </c>
    </row>
    <row r="1079" spans="1:26" x14ac:dyDescent="0.3">
      <c r="A1079" s="4">
        <v>1510</v>
      </c>
      <c r="B1079" s="4">
        <v>767</v>
      </c>
      <c r="C1079" s="4">
        <v>792</v>
      </c>
      <c r="D1079" s="58">
        <v>4</v>
      </c>
      <c r="E1079" s="28">
        <f>VLOOKUP(FACT_INCLUDES[[#This Row],[Order ID]], ORDERS[], 2)</f>
        <v>41923.296564527504</v>
      </c>
      <c r="F1079" s="28">
        <f>VLOOKUP(FACT_INCLUDES[[#This Row],[Order ID]], ORDERS[], 3)</f>
        <v>41923.296564527504</v>
      </c>
      <c r="G1079" s="4" t="str">
        <f>VLOOKUP(FACT_INCLUDES[[#This Row],[Order ID]], ORDERS[], 4)</f>
        <v>In-Store</v>
      </c>
      <c r="H1079" s="4" t="str">
        <f>VLOOKUP(FACT_INCLUDES[[#This Row],[Order ID]], ORDERS[], 5)</f>
        <v>OTJ6203@gmail.com</v>
      </c>
      <c r="I1079" s="4">
        <f>VLOOKUP(FACT_INCLUDES[[#This Row],[Order ID]], ORDERS[], 6)</f>
        <v>45</v>
      </c>
      <c r="J1079" s="54">
        <f>VLOOKUP(FACT_INCLUDES[[#This Row],[Order ID]], ORDERS[], 7)</f>
        <v>0</v>
      </c>
      <c r="K1079" s="33">
        <v>0</v>
      </c>
      <c r="L1079" s="4">
        <f>VLOOKUP(FACT_INCLUDES[[#This Row],[DW Version]], VERSIONS[], 2)</f>
        <v>81</v>
      </c>
      <c r="M1079" s="4">
        <f>VLOOKUP(FACT_INCLUDES[[#This Row],[DW Version]], VERSIONS[], 3)</f>
        <v>6.5</v>
      </c>
      <c r="N1079" s="4" t="str">
        <f>VLOOKUP(FACT_INCLUDES[[#This Row],[DW Version]], VERSIONS[], 4)</f>
        <v>white</v>
      </c>
      <c r="O1079" s="51">
        <f>VLOOKUP(FACT_INCLUDES[[#This Row],[DW Version]], VERSIONS[], 5)</f>
        <v>75.781098467707054</v>
      </c>
      <c r="P1079" s="4" t="str">
        <f>VLOOKUP(FACT_INCLUDES[[#This Row],[DW Version]], VERSIONS[], 6)</f>
        <v>Air Max Fusion</v>
      </c>
      <c r="Q1079" s="4" t="str">
        <f>VLOOKUP(FACT_INCLUDES[[#This Row],[DW Version]], VERSIONS[], 7)</f>
        <v>Shoe</v>
      </c>
      <c r="R1079" s="51">
        <f>FACT_INCLUDES[[#This Row],[Version Price]]*FACT_INCLUDES[[#This Row],[Quantity]]</f>
        <v>303.12439387082821</v>
      </c>
      <c r="S1079" s="51">
        <f>FACT_INCLUDES[[#This Row],[Amount]]*(1-FACT_INCLUDES[[#This Row],[Order Discount]])</f>
        <v>303.12439387082821</v>
      </c>
      <c r="T1079" s="51">
        <f t="shared" si="16"/>
        <v>1602.3278351330669</v>
      </c>
      <c r="U1079" s="57">
        <f>FACT_INCLUDES[[#This Row],[Income]]/FACT_INCLUDES[[#This Row],[Total Order Income]]</f>
        <v>0.18917751238194958</v>
      </c>
      <c r="V1079" s="33">
        <f>IF(FACT_INCLUDES[[#This Row],[Order Gap]]&gt;10, 1, 0)/COUNTIFS(FACT_INCLUDES[Order ID], FACT_INCLUDES[[#This Row],[Order ID]])</f>
        <v>0</v>
      </c>
      <c r="W1079" s="33">
        <f>IF(FACT_INCLUDES[[#This Row],[Order Type]]="Online", 1, 0)/COUNTIFS(FACT_INCLUDES[Order ID], FACT_INCLUDES[[#This Row],[Order ID]])</f>
        <v>0</v>
      </c>
      <c r="X1079" s="52">
        <v>644.28331764460893</v>
      </c>
      <c r="Y1079" s="52">
        <v>745.35727964883449</v>
      </c>
      <c r="Z1079" s="64">
        <f>IF(FACT_INCLUDES[[#This Row],[Order Type]]="Online", 1, 0)*FACT_INCLUDES[[#This Row],[Income]]</f>
        <v>0</v>
      </c>
    </row>
    <row r="1080" spans="1:26" x14ac:dyDescent="0.3">
      <c r="A1080" s="4">
        <v>1511</v>
      </c>
      <c r="B1080" s="4">
        <v>767</v>
      </c>
      <c r="C1080" s="4">
        <v>977</v>
      </c>
      <c r="D1080" s="58">
        <v>5</v>
      </c>
      <c r="E1080" s="28">
        <f>VLOOKUP(FACT_INCLUDES[[#This Row],[Order ID]], ORDERS[], 2)</f>
        <v>41923.296564527504</v>
      </c>
      <c r="F1080" s="28">
        <f>VLOOKUP(FACT_INCLUDES[[#This Row],[Order ID]], ORDERS[], 3)</f>
        <v>41923.296564527504</v>
      </c>
      <c r="G1080" s="4" t="str">
        <f>VLOOKUP(FACT_INCLUDES[[#This Row],[Order ID]], ORDERS[], 4)</f>
        <v>In-Store</v>
      </c>
      <c r="H1080" s="4" t="str">
        <f>VLOOKUP(FACT_INCLUDES[[#This Row],[Order ID]], ORDERS[], 5)</f>
        <v>OTJ6203@gmail.com</v>
      </c>
      <c r="I1080" s="4">
        <f>VLOOKUP(FACT_INCLUDES[[#This Row],[Order ID]], ORDERS[], 6)</f>
        <v>45</v>
      </c>
      <c r="J1080" s="54">
        <f>VLOOKUP(FACT_INCLUDES[[#This Row],[Order ID]], ORDERS[], 7)</f>
        <v>0</v>
      </c>
      <c r="K1080" s="33">
        <v>0</v>
      </c>
      <c r="L1080" s="4">
        <f>VLOOKUP(FACT_INCLUDES[[#This Row],[DW Version]], VERSIONS[], 2)</f>
        <v>99</v>
      </c>
      <c r="M1080" s="4">
        <f>VLOOKUP(FACT_INCLUDES[[#This Row],[DW Version]], VERSIONS[], 3)</f>
        <v>10.5</v>
      </c>
      <c r="N1080" s="4" t="str">
        <f>VLOOKUP(FACT_INCLUDES[[#This Row],[DW Version]], VERSIONS[], 4)</f>
        <v>white</v>
      </c>
      <c r="O1080" s="51">
        <f>VLOOKUP(FACT_INCLUDES[[#This Row],[DW Version]], VERSIONS[], 5)</f>
        <v>259.84068825244771</v>
      </c>
      <c r="P1080" s="4" t="str">
        <f>VLOOKUP(FACT_INCLUDES[[#This Row],[DW Version]], VERSIONS[], 6)</f>
        <v>Flex Training Hoodie</v>
      </c>
      <c r="Q1080" s="4" t="str">
        <f>VLOOKUP(FACT_INCLUDES[[#This Row],[DW Version]], VERSIONS[], 7)</f>
        <v>Apparel</v>
      </c>
      <c r="R1080" s="51">
        <f>FACT_INCLUDES[[#This Row],[Version Price]]*FACT_INCLUDES[[#This Row],[Quantity]]</f>
        <v>1299.2034412622386</v>
      </c>
      <c r="S1080" s="51">
        <f>FACT_INCLUDES[[#This Row],[Amount]]*(1-FACT_INCLUDES[[#This Row],[Order Discount]])</f>
        <v>1299.2034412622386</v>
      </c>
      <c r="T1080" s="51">
        <f t="shared" si="16"/>
        <v>1602.3278351330669</v>
      </c>
      <c r="U1080" s="57">
        <f>FACT_INCLUDES[[#This Row],[Income]]/FACT_INCLUDES[[#This Row],[Total Order Income]]</f>
        <v>0.81082248761805042</v>
      </c>
      <c r="V1080" s="33">
        <f>IF(FACT_INCLUDES[[#This Row],[Order Gap]]&gt;10, 1, 0)/COUNTIFS(FACT_INCLUDES[Order ID], FACT_INCLUDES[[#This Row],[Order ID]])</f>
        <v>0</v>
      </c>
      <c r="W1080" s="33">
        <f>IF(FACT_INCLUDES[[#This Row],[Order Type]]="Online", 1, 0)/COUNTIFS(FACT_INCLUDES[Order ID], FACT_INCLUDES[[#This Row],[Order ID]])</f>
        <v>0</v>
      </c>
      <c r="X1080" s="52">
        <v>644.28331764460893</v>
      </c>
      <c r="Y1080" s="52">
        <v>745.35727964883449</v>
      </c>
      <c r="Z1080" s="64">
        <f>IF(FACT_INCLUDES[[#This Row],[Order Type]]="Online", 1, 0)*FACT_INCLUDES[[#This Row],[Income]]</f>
        <v>0</v>
      </c>
    </row>
    <row r="1081" spans="1:26" x14ac:dyDescent="0.3">
      <c r="A1081" s="4">
        <v>1569</v>
      </c>
      <c r="B1081" s="4">
        <v>791</v>
      </c>
      <c r="C1081" s="4">
        <v>131</v>
      </c>
      <c r="D1081" s="58">
        <v>3</v>
      </c>
      <c r="E1081" s="28">
        <f>VLOOKUP(FACT_INCLUDES[[#This Row],[Order ID]], ORDERS[], 2)</f>
        <v>41950.278119764153</v>
      </c>
      <c r="F1081" s="28">
        <f>VLOOKUP(FACT_INCLUDES[[#This Row],[Order ID]], ORDERS[], 3)</f>
        <v>41967.278119764153</v>
      </c>
      <c r="G1081" s="4" t="str">
        <f>VLOOKUP(FACT_INCLUDES[[#This Row],[Order ID]], ORDERS[], 4)</f>
        <v>Online</v>
      </c>
      <c r="H1081" s="4" t="str">
        <f>VLOOKUP(FACT_INCLUDES[[#This Row],[Order ID]], ORDERS[], 5)</f>
        <v>KYO2374@gmail.com</v>
      </c>
      <c r="I1081" s="4">
        <f>VLOOKUP(FACT_INCLUDES[[#This Row],[Order ID]], ORDERS[], 6)</f>
        <v>0</v>
      </c>
      <c r="J1081" s="54">
        <f>VLOOKUP(FACT_INCLUDES[[#This Row],[Order ID]], ORDERS[], 7)</f>
        <v>0</v>
      </c>
      <c r="K1081" s="33">
        <v>17</v>
      </c>
      <c r="L1081" s="4">
        <f>VLOOKUP(FACT_INCLUDES[[#This Row],[DW Version]], VERSIONS[], 2)</f>
        <v>14</v>
      </c>
      <c r="M1081" s="4">
        <f>VLOOKUP(FACT_INCLUDES[[#This Row],[DW Version]], VERSIONS[], 3)</f>
        <v>3</v>
      </c>
      <c r="N1081" s="4" t="str">
        <f>VLOOKUP(FACT_INCLUDES[[#This Row],[DW Version]], VERSIONS[], 4)</f>
        <v>white</v>
      </c>
      <c r="O1081" s="51">
        <f>VLOOKUP(FACT_INCLUDES[[#This Row],[DW Version]], VERSIONS[], 5)</f>
        <v>93.577844184509132</v>
      </c>
      <c r="P1081" s="4" t="str">
        <f>VLOOKUP(FACT_INCLUDES[[#This Row],[DW Version]], VERSIONS[], 6)</f>
        <v>ZoomX</v>
      </c>
      <c r="Q1081" s="4" t="str">
        <f>VLOOKUP(FACT_INCLUDES[[#This Row],[DW Version]], VERSIONS[], 7)</f>
        <v>Shoe</v>
      </c>
      <c r="R1081" s="51">
        <f>FACT_INCLUDES[[#This Row],[Version Price]]*FACT_INCLUDES[[#This Row],[Quantity]]</f>
        <v>280.73353255352743</v>
      </c>
      <c r="S1081" s="51">
        <f>FACT_INCLUDES[[#This Row],[Amount]]*(1-FACT_INCLUDES[[#This Row],[Order Discount]])</f>
        <v>280.73353255352743</v>
      </c>
      <c r="T1081" s="51">
        <f t="shared" si="16"/>
        <v>498.6230253798343</v>
      </c>
      <c r="U1081" s="57">
        <f>FACT_INCLUDES[[#This Row],[Income]]/FACT_INCLUDES[[#This Row],[Total Order Income]]</f>
        <v>0.56301758696296467</v>
      </c>
      <c r="V1081" s="33">
        <f>IF(FACT_INCLUDES[[#This Row],[Order Gap]]&gt;10, 1, 0)/COUNTIFS(FACT_INCLUDES[Order ID], FACT_INCLUDES[[#This Row],[Order ID]])</f>
        <v>0.5</v>
      </c>
      <c r="W1081" s="33">
        <f>IF(FACT_INCLUDES[[#This Row],[Order Type]]="Online", 1, 0)/COUNTIFS(FACT_INCLUDES[Order ID], FACT_INCLUDES[[#This Row],[Order ID]])</f>
        <v>0.5</v>
      </c>
      <c r="X1081" s="52">
        <v>644.28331764460893</v>
      </c>
      <c r="Y1081" s="52">
        <v>745.35727964883449</v>
      </c>
      <c r="Z1081" s="64">
        <f>IF(FACT_INCLUDES[[#This Row],[Order Type]]="Online", 1, 0)*FACT_INCLUDES[[#This Row],[Income]]</f>
        <v>280.73353255352743</v>
      </c>
    </row>
    <row r="1082" spans="1:26" x14ac:dyDescent="0.3">
      <c r="A1082" s="4">
        <v>1570</v>
      </c>
      <c r="B1082" s="4">
        <v>791</v>
      </c>
      <c r="C1082" s="4">
        <v>568</v>
      </c>
      <c r="D1082" s="58">
        <v>1</v>
      </c>
      <c r="E1082" s="28">
        <f>VLOOKUP(FACT_INCLUDES[[#This Row],[Order ID]], ORDERS[], 2)</f>
        <v>41950.278119764153</v>
      </c>
      <c r="F1082" s="28">
        <f>VLOOKUP(FACT_INCLUDES[[#This Row],[Order ID]], ORDERS[], 3)</f>
        <v>41967.278119764153</v>
      </c>
      <c r="G1082" s="4" t="str">
        <f>VLOOKUP(FACT_INCLUDES[[#This Row],[Order ID]], ORDERS[], 4)</f>
        <v>Online</v>
      </c>
      <c r="H1082" s="4" t="str">
        <f>VLOOKUP(FACT_INCLUDES[[#This Row],[Order ID]], ORDERS[], 5)</f>
        <v>KYO2374@gmail.com</v>
      </c>
      <c r="I1082" s="4">
        <f>VLOOKUP(FACT_INCLUDES[[#This Row],[Order ID]], ORDERS[], 6)</f>
        <v>0</v>
      </c>
      <c r="J1082" s="54">
        <f>VLOOKUP(FACT_INCLUDES[[#This Row],[Order ID]], ORDERS[], 7)</f>
        <v>0</v>
      </c>
      <c r="K1082" s="33">
        <v>17</v>
      </c>
      <c r="L1082" s="4">
        <f>VLOOKUP(FACT_INCLUDES[[#This Row],[DW Version]], VERSIONS[], 2)</f>
        <v>59</v>
      </c>
      <c r="M1082" s="4">
        <f>VLOOKUP(FACT_INCLUDES[[#This Row],[DW Version]], VERSIONS[], 3)</f>
        <v>3.5</v>
      </c>
      <c r="N1082" s="4" t="str">
        <f>VLOOKUP(FACT_INCLUDES[[#This Row],[DW Version]], VERSIONS[], 4)</f>
        <v>white</v>
      </c>
      <c r="O1082" s="51">
        <f>VLOOKUP(FACT_INCLUDES[[#This Row],[DW Version]], VERSIONS[], 5)</f>
        <v>217.88949282630691</v>
      </c>
      <c r="P1082" s="4" t="str">
        <f>VLOOKUP(FACT_INCLUDES[[#This Row],[DW Version]], VERSIONS[], 6)</f>
        <v>Hypervenom Phantom</v>
      </c>
      <c r="Q1082" s="4" t="str">
        <f>VLOOKUP(FACT_INCLUDES[[#This Row],[DW Version]], VERSIONS[], 7)</f>
        <v>Shoe</v>
      </c>
      <c r="R1082" s="51">
        <f>FACT_INCLUDES[[#This Row],[Version Price]]*FACT_INCLUDES[[#This Row],[Quantity]]</f>
        <v>217.88949282630691</v>
      </c>
      <c r="S1082" s="51">
        <f>FACT_INCLUDES[[#This Row],[Amount]]*(1-FACT_INCLUDES[[#This Row],[Order Discount]])</f>
        <v>217.88949282630691</v>
      </c>
      <c r="T1082" s="51">
        <f t="shared" si="16"/>
        <v>498.6230253798343</v>
      </c>
      <c r="U1082" s="57">
        <f>FACT_INCLUDES[[#This Row],[Income]]/FACT_INCLUDES[[#This Row],[Total Order Income]]</f>
        <v>0.43698241303703533</v>
      </c>
      <c r="V1082" s="33">
        <f>IF(FACT_INCLUDES[[#This Row],[Order Gap]]&gt;10, 1, 0)/COUNTIFS(FACT_INCLUDES[Order ID], FACT_INCLUDES[[#This Row],[Order ID]])</f>
        <v>0.5</v>
      </c>
      <c r="W1082" s="33">
        <f>IF(FACT_INCLUDES[[#This Row],[Order Type]]="Online", 1, 0)/COUNTIFS(FACT_INCLUDES[Order ID], FACT_INCLUDES[[#This Row],[Order ID]])</f>
        <v>0.5</v>
      </c>
      <c r="X1082" s="52">
        <v>644.28331764460893</v>
      </c>
      <c r="Y1082" s="52">
        <v>745.35727964883449</v>
      </c>
      <c r="Z1082" s="64">
        <f>IF(FACT_INCLUDES[[#This Row],[Order Type]]="Online", 1, 0)*FACT_INCLUDES[[#This Row],[Income]]</f>
        <v>217.88949282630691</v>
      </c>
    </row>
    <row r="1083" spans="1:26" x14ac:dyDescent="0.3">
      <c r="A1083" s="4">
        <v>1649</v>
      </c>
      <c r="B1083" s="4">
        <v>833</v>
      </c>
      <c r="C1083" s="4">
        <v>57</v>
      </c>
      <c r="D1083" s="58">
        <v>3</v>
      </c>
      <c r="E1083" s="28">
        <f>VLOOKUP(FACT_INCLUDES[[#This Row],[Order ID]], ORDERS[], 2)</f>
        <v>41701.952919234514</v>
      </c>
      <c r="F1083" s="28">
        <f>VLOOKUP(FACT_INCLUDES[[#This Row],[Order ID]], ORDERS[], 3)</f>
        <v>41708.952919234514</v>
      </c>
      <c r="G1083" s="4" t="str">
        <f>VLOOKUP(FACT_INCLUDES[[#This Row],[Order ID]], ORDERS[], 4)</f>
        <v>Online</v>
      </c>
      <c r="H1083" s="4" t="str">
        <f>VLOOKUP(FACT_INCLUDES[[#This Row],[Order ID]], ORDERS[], 5)</f>
        <v>EIR1428@gmail.com</v>
      </c>
      <c r="I1083" s="4">
        <f>VLOOKUP(FACT_INCLUDES[[#This Row],[Order ID]], ORDERS[], 6)</f>
        <v>0</v>
      </c>
      <c r="J1083" s="54">
        <f>VLOOKUP(FACT_INCLUDES[[#This Row],[Order ID]], ORDERS[], 7)</f>
        <v>0</v>
      </c>
      <c r="K1083" s="33">
        <v>7</v>
      </c>
      <c r="L1083" s="4">
        <f>VLOOKUP(FACT_INCLUDES[[#This Row],[DW Version]], VERSIONS[], 2)</f>
        <v>5</v>
      </c>
      <c r="M1083" s="4">
        <f>VLOOKUP(FACT_INCLUDES[[#This Row],[DW Version]], VERSIONS[], 3)</f>
        <v>12</v>
      </c>
      <c r="N1083" s="4" t="str">
        <f>VLOOKUP(FACT_INCLUDES[[#This Row],[DW Version]], VERSIONS[], 4)</f>
        <v>white</v>
      </c>
      <c r="O1083" s="51">
        <f>VLOOKUP(FACT_INCLUDES[[#This Row],[DW Version]], VERSIONS[], 5)</f>
        <v>244.54463224516559</v>
      </c>
      <c r="P1083" s="4" t="str">
        <f>VLOOKUP(FACT_INCLUDES[[#This Row],[DW Version]], VERSIONS[], 6)</f>
        <v>Nike Football</v>
      </c>
      <c r="Q1083" s="4" t="str">
        <f>VLOOKUP(FACT_INCLUDES[[#This Row],[DW Version]], VERSIONS[], 7)</f>
        <v>Sport Equipment</v>
      </c>
      <c r="R1083" s="51">
        <f>FACT_INCLUDES[[#This Row],[Version Price]]*FACT_INCLUDES[[#This Row],[Quantity]]</f>
        <v>733.63389673549682</v>
      </c>
      <c r="S1083" s="51">
        <f>FACT_INCLUDES[[#This Row],[Amount]]*(1-FACT_INCLUDES[[#This Row],[Order Discount]])</f>
        <v>733.63389673549682</v>
      </c>
      <c r="T1083" s="51">
        <f t="shared" si="16"/>
        <v>868.17186082308831</v>
      </c>
      <c r="U1083" s="57">
        <f>FACT_INCLUDES[[#This Row],[Income]]/FACT_INCLUDES[[#This Row],[Total Order Income]]</f>
        <v>0.84503302841439709</v>
      </c>
      <c r="V1083" s="33">
        <f>IF(FACT_INCLUDES[[#This Row],[Order Gap]]&gt;10, 1, 0)/COUNTIFS(FACT_INCLUDES[Order ID], FACT_INCLUDES[[#This Row],[Order ID]])</f>
        <v>0</v>
      </c>
      <c r="W1083" s="33">
        <f>IF(FACT_INCLUDES[[#This Row],[Order Type]]="Online", 1, 0)/COUNTIFS(FACT_INCLUDES[Order ID], FACT_INCLUDES[[#This Row],[Order ID]])</f>
        <v>0.5</v>
      </c>
      <c r="X1083" s="52">
        <v>644.28331764460893</v>
      </c>
      <c r="Y1083" s="52">
        <v>745.35727964883449</v>
      </c>
      <c r="Z1083" s="64">
        <f>IF(FACT_INCLUDES[[#This Row],[Order Type]]="Online", 1, 0)*FACT_INCLUDES[[#This Row],[Income]]</f>
        <v>733.63389673549682</v>
      </c>
    </row>
    <row r="1084" spans="1:26" x14ac:dyDescent="0.3">
      <c r="A1084" s="4">
        <v>1650</v>
      </c>
      <c r="B1084" s="4">
        <v>833</v>
      </c>
      <c r="C1084" s="4">
        <v>689</v>
      </c>
      <c r="D1084" s="58">
        <v>2</v>
      </c>
      <c r="E1084" s="28">
        <f>VLOOKUP(FACT_INCLUDES[[#This Row],[Order ID]], ORDERS[], 2)</f>
        <v>41701.952919234514</v>
      </c>
      <c r="F1084" s="28">
        <f>VLOOKUP(FACT_INCLUDES[[#This Row],[Order ID]], ORDERS[], 3)</f>
        <v>41708.952919234514</v>
      </c>
      <c r="G1084" s="4" t="str">
        <f>VLOOKUP(FACT_INCLUDES[[#This Row],[Order ID]], ORDERS[], 4)</f>
        <v>Online</v>
      </c>
      <c r="H1084" s="4" t="str">
        <f>VLOOKUP(FACT_INCLUDES[[#This Row],[Order ID]], ORDERS[], 5)</f>
        <v>EIR1428@gmail.com</v>
      </c>
      <c r="I1084" s="4">
        <f>VLOOKUP(FACT_INCLUDES[[#This Row],[Order ID]], ORDERS[], 6)</f>
        <v>0</v>
      </c>
      <c r="J1084" s="54">
        <f>VLOOKUP(FACT_INCLUDES[[#This Row],[Order ID]], ORDERS[], 7)</f>
        <v>0</v>
      </c>
      <c r="K1084" s="33">
        <v>7</v>
      </c>
      <c r="L1084" s="4">
        <f>VLOOKUP(FACT_INCLUDES[[#This Row],[DW Version]], VERSIONS[], 2)</f>
        <v>69</v>
      </c>
      <c r="M1084" s="4">
        <f>VLOOKUP(FACT_INCLUDES[[#This Row],[DW Version]], VERSIONS[], 3)</f>
        <v>12.5</v>
      </c>
      <c r="N1084" s="4" t="str">
        <f>VLOOKUP(FACT_INCLUDES[[#This Row],[DW Version]], VERSIONS[], 4)</f>
        <v>white</v>
      </c>
      <c r="O1084" s="51">
        <f>VLOOKUP(FACT_INCLUDES[[#This Row],[DW Version]], VERSIONS[], 5)</f>
        <v>67.268982043795717</v>
      </c>
      <c r="P1084" s="4" t="str">
        <f>VLOOKUP(FACT_INCLUDES[[#This Row],[DW Version]], VERSIONS[], 6)</f>
        <v>Mercurial Vapor</v>
      </c>
      <c r="Q1084" s="4" t="str">
        <f>VLOOKUP(FACT_INCLUDES[[#This Row],[DW Version]], VERSIONS[], 7)</f>
        <v>Shoe</v>
      </c>
      <c r="R1084" s="51">
        <f>FACT_INCLUDES[[#This Row],[Version Price]]*FACT_INCLUDES[[#This Row],[Quantity]]</f>
        <v>134.53796408759143</v>
      </c>
      <c r="S1084" s="51">
        <f>FACT_INCLUDES[[#This Row],[Amount]]*(1-FACT_INCLUDES[[#This Row],[Order Discount]])</f>
        <v>134.53796408759143</v>
      </c>
      <c r="T1084" s="51">
        <f t="shared" si="16"/>
        <v>868.17186082308831</v>
      </c>
      <c r="U1084" s="57">
        <f>FACT_INCLUDES[[#This Row],[Income]]/FACT_INCLUDES[[#This Row],[Total Order Income]]</f>
        <v>0.1549669715856028</v>
      </c>
      <c r="V1084" s="33">
        <f>IF(FACT_INCLUDES[[#This Row],[Order Gap]]&gt;10, 1, 0)/COUNTIFS(FACT_INCLUDES[Order ID], FACT_INCLUDES[[#This Row],[Order ID]])</f>
        <v>0</v>
      </c>
      <c r="W1084" s="33">
        <f>IF(FACT_INCLUDES[[#This Row],[Order Type]]="Online", 1, 0)/COUNTIFS(FACT_INCLUDES[Order ID], FACT_INCLUDES[[#This Row],[Order ID]])</f>
        <v>0.5</v>
      </c>
      <c r="X1084" s="52">
        <v>644.28331764460893</v>
      </c>
      <c r="Y1084" s="52">
        <v>745.35727964883449</v>
      </c>
      <c r="Z1084" s="64">
        <f>IF(FACT_INCLUDES[[#This Row],[Order Type]]="Online", 1, 0)*FACT_INCLUDES[[#This Row],[Income]]</f>
        <v>134.53796408759143</v>
      </c>
    </row>
    <row r="1085" spans="1:26" x14ac:dyDescent="0.3">
      <c r="A1085" s="4">
        <v>1696</v>
      </c>
      <c r="B1085" s="4">
        <v>855</v>
      </c>
      <c r="C1085" s="4">
        <v>381</v>
      </c>
      <c r="D1085" s="58">
        <v>3</v>
      </c>
      <c r="E1085" s="28">
        <f>VLOOKUP(FACT_INCLUDES[[#This Row],[Order ID]], ORDERS[], 2)</f>
        <v>41892.882944583886</v>
      </c>
      <c r="F1085" s="28">
        <f>VLOOKUP(FACT_INCLUDES[[#This Row],[Order ID]], ORDERS[], 3)</f>
        <v>41892.882944583886</v>
      </c>
      <c r="G1085" s="4" t="str">
        <f>VLOOKUP(FACT_INCLUDES[[#This Row],[Order ID]], ORDERS[], 4)</f>
        <v>In-Store</v>
      </c>
      <c r="H1085" s="4" t="str">
        <f>VLOOKUP(FACT_INCLUDES[[#This Row],[Order ID]], ORDERS[], 5)</f>
        <v>TTC9045@gmail.com</v>
      </c>
      <c r="I1085" s="4">
        <f>VLOOKUP(FACT_INCLUDES[[#This Row],[Order ID]], ORDERS[], 6)</f>
        <v>41</v>
      </c>
      <c r="J1085" s="54">
        <f>VLOOKUP(FACT_INCLUDES[[#This Row],[Order ID]], ORDERS[], 7)</f>
        <v>0</v>
      </c>
      <c r="K1085" s="33">
        <v>0</v>
      </c>
      <c r="L1085" s="4">
        <f>VLOOKUP(FACT_INCLUDES[[#This Row],[DW Version]], VERSIONS[], 2)</f>
        <v>39</v>
      </c>
      <c r="M1085" s="4">
        <f>VLOOKUP(FACT_INCLUDES[[#This Row],[DW Version]], VERSIONS[], 3)</f>
        <v>3</v>
      </c>
      <c r="N1085" s="4" t="str">
        <f>VLOOKUP(FACT_INCLUDES[[#This Row],[DW Version]], VERSIONS[], 4)</f>
        <v>white</v>
      </c>
      <c r="O1085" s="51">
        <f>VLOOKUP(FACT_INCLUDES[[#This Row],[DW Version]], VERSIONS[], 5)</f>
        <v>94.395115704273366</v>
      </c>
      <c r="P1085" s="4" t="str">
        <f>VLOOKUP(FACT_INCLUDES[[#This Row],[DW Version]], VERSIONS[], 6)</f>
        <v>Fast Track Jacket</v>
      </c>
      <c r="Q1085" s="4" t="str">
        <f>VLOOKUP(FACT_INCLUDES[[#This Row],[DW Version]], VERSIONS[], 7)</f>
        <v>Apparel</v>
      </c>
      <c r="R1085" s="51">
        <f>FACT_INCLUDES[[#This Row],[Version Price]]*FACT_INCLUDES[[#This Row],[Quantity]]</f>
        <v>283.18534711282007</v>
      </c>
      <c r="S1085" s="51">
        <f>FACT_INCLUDES[[#This Row],[Amount]]*(1-FACT_INCLUDES[[#This Row],[Order Discount]])</f>
        <v>283.18534711282007</v>
      </c>
      <c r="T1085" s="51">
        <f t="shared" si="16"/>
        <v>283.18534711282007</v>
      </c>
      <c r="U1085" s="57">
        <f>FACT_INCLUDES[[#This Row],[Income]]/FACT_INCLUDES[[#This Row],[Total Order Income]]</f>
        <v>1</v>
      </c>
      <c r="V1085" s="33">
        <f>IF(FACT_INCLUDES[[#This Row],[Order Gap]]&gt;10, 1, 0)/COUNTIFS(FACT_INCLUDES[Order ID], FACT_INCLUDES[[#This Row],[Order ID]])</f>
        <v>0</v>
      </c>
      <c r="W1085" s="33">
        <f>IF(FACT_INCLUDES[[#This Row],[Order Type]]="Online", 1, 0)/COUNTIFS(FACT_INCLUDES[Order ID], FACT_INCLUDES[[#This Row],[Order ID]])</f>
        <v>0</v>
      </c>
      <c r="X1085" s="52">
        <v>644.28331764460893</v>
      </c>
      <c r="Y1085" s="52">
        <v>745.35727964883449</v>
      </c>
      <c r="Z1085" s="64">
        <f>IF(FACT_INCLUDES[[#This Row],[Order Type]]="Online", 1, 0)*FACT_INCLUDES[[#This Row],[Income]]</f>
        <v>0</v>
      </c>
    </row>
    <row r="1086" spans="1:26" x14ac:dyDescent="0.3">
      <c r="A1086" s="4">
        <v>1757</v>
      </c>
      <c r="B1086" s="4">
        <v>885</v>
      </c>
      <c r="C1086" s="4">
        <v>15</v>
      </c>
      <c r="D1086" s="58">
        <v>1</v>
      </c>
      <c r="E1086" s="28">
        <f>VLOOKUP(FACT_INCLUDES[[#This Row],[Order ID]], ORDERS[], 2)</f>
        <v>41665.57177625152</v>
      </c>
      <c r="F1086" s="28">
        <f>VLOOKUP(FACT_INCLUDES[[#This Row],[Order ID]], ORDERS[], 3)</f>
        <v>41681.57177625152</v>
      </c>
      <c r="G1086" s="4" t="str">
        <f>VLOOKUP(FACT_INCLUDES[[#This Row],[Order ID]], ORDERS[], 4)</f>
        <v>Online</v>
      </c>
      <c r="H1086" s="4" t="str">
        <f>VLOOKUP(FACT_INCLUDES[[#This Row],[Order ID]], ORDERS[], 5)</f>
        <v>WHY4000@gmail.com</v>
      </c>
      <c r="I1086" s="4">
        <f>VLOOKUP(FACT_INCLUDES[[#This Row],[Order ID]], ORDERS[], 6)</f>
        <v>0</v>
      </c>
      <c r="J1086" s="54">
        <f>VLOOKUP(FACT_INCLUDES[[#This Row],[Order ID]], ORDERS[], 7)</f>
        <v>0</v>
      </c>
      <c r="K1086" s="33">
        <v>16</v>
      </c>
      <c r="L1086" s="4">
        <f>VLOOKUP(FACT_INCLUDES[[#This Row],[DW Version]], VERSIONS[], 2)</f>
        <v>2</v>
      </c>
      <c r="M1086" s="4">
        <f>VLOOKUP(FACT_INCLUDES[[#This Row],[DW Version]], VERSIONS[], 3)</f>
        <v>4</v>
      </c>
      <c r="N1086" s="4" t="str">
        <f>VLOOKUP(FACT_INCLUDES[[#This Row],[DW Version]], VERSIONS[], 4)</f>
        <v>white</v>
      </c>
      <c r="O1086" s="51">
        <f>VLOOKUP(FACT_INCLUDES[[#This Row],[DW Version]], VERSIONS[], 5)</f>
        <v>239.67225459917526</v>
      </c>
      <c r="P1086" s="4" t="str">
        <f>VLOOKUP(FACT_INCLUDES[[#This Row],[DW Version]], VERSIONS[], 6)</f>
        <v>Air Force 1</v>
      </c>
      <c r="Q1086" s="4" t="str">
        <f>VLOOKUP(FACT_INCLUDES[[#This Row],[DW Version]], VERSIONS[], 7)</f>
        <v>Shoe</v>
      </c>
      <c r="R1086" s="51">
        <f>FACT_INCLUDES[[#This Row],[Version Price]]*FACT_INCLUDES[[#This Row],[Quantity]]</f>
        <v>239.67225459917526</v>
      </c>
      <c r="S1086" s="51">
        <f>FACT_INCLUDES[[#This Row],[Amount]]*(1-FACT_INCLUDES[[#This Row],[Order Discount]])</f>
        <v>239.67225459917526</v>
      </c>
      <c r="T1086" s="51">
        <f t="shared" si="16"/>
        <v>867.73199409941913</v>
      </c>
      <c r="U1086" s="57">
        <f>FACT_INCLUDES[[#This Row],[Income]]/FACT_INCLUDES[[#This Row],[Total Order Income]]</f>
        <v>0.27620539086831825</v>
      </c>
      <c r="V1086" s="33">
        <f>IF(FACT_INCLUDES[[#This Row],[Order Gap]]&gt;10, 1, 0)/COUNTIFS(FACT_INCLUDES[Order ID], FACT_INCLUDES[[#This Row],[Order ID]])</f>
        <v>0.25</v>
      </c>
      <c r="W1086" s="33">
        <f>IF(FACT_INCLUDES[[#This Row],[Order Type]]="Online", 1, 0)/COUNTIFS(FACT_INCLUDES[Order ID], FACT_INCLUDES[[#This Row],[Order ID]])</f>
        <v>0.25</v>
      </c>
      <c r="X1086" s="52">
        <v>644.28331764460893</v>
      </c>
      <c r="Y1086" s="52">
        <v>745.35727964883449</v>
      </c>
      <c r="Z1086" s="64">
        <f>IF(FACT_INCLUDES[[#This Row],[Order Type]]="Online", 1, 0)*FACT_INCLUDES[[#This Row],[Income]]</f>
        <v>239.67225459917526</v>
      </c>
    </row>
    <row r="1087" spans="1:26" x14ac:dyDescent="0.3">
      <c r="A1087" s="4">
        <v>1758</v>
      </c>
      <c r="B1087" s="4">
        <v>885</v>
      </c>
      <c r="C1087" s="4">
        <v>145</v>
      </c>
      <c r="D1087" s="58">
        <v>1</v>
      </c>
      <c r="E1087" s="28">
        <f>VLOOKUP(FACT_INCLUDES[[#This Row],[Order ID]], ORDERS[], 2)</f>
        <v>41665.57177625152</v>
      </c>
      <c r="F1087" s="28">
        <f>VLOOKUP(FACT_INCLUDES[[#This Row],[Order ID]], ORDERS[], 3)</f>
        <v>41681.57177625152</v>
      </c>
      <c r="G1087" s="4" t="str">
        <f>VLOOKUP(FACT_INCLUDES[[#This Row],[Order ID]], ORDERS[], 4)</f>
        <v>Online</v>
      </c>
      <c r="H1087" s="4" t="str">
        <f>VLOOKUP(FACT_INCLUDES[[#This Row],[Order ID]], ORDERS[], 5)</f>
        <v>WHY4000@gmail.com</v>
      </c>
      <c r="I1087" s="4">
        <f>VLOOKUP(FACT_INCLUDES[[#This Row],[Order ID]], ORDERS[], 6)</f>
        <v>0</v>
      </c>
      <c r="J1087" s="54">
        <f>VLOOKUP(FACT_INCLUDES[[#This Row],[Order ID]], ORDERS[], 7)</f>
        <v>0</v>
      </c>
      <c r="K1087" s="33">
        <v>16</v>
      </c>
      <c r="L1087" s="4">
        <f>VLOOKUP(FACT_INCLUDES[[#This Row],[DW Version]], VERSIONS[], 2)</f>
        <v>14</v>
      </c>
      <c r="M1087" s="4">
        <f>VLOOKUP(FACT_INCLUDES[[#This Row],[DW Version]], VERSIONS[], 3)</f>
        <v>11</v>
      </c>
      <c r="N1087" s="4" t="str">
        <f>VLOOKUP(FACT_INCLUDES[[#This Row],[DW Version]], VERSIONS[], 4)</f>
        <v>white</v>
      </c>
      <c r="O1087" s="51">
        <f>VLOOKUP(FACT_INCLUDES[[#This Row],[DW Version]], VERSIONS[], 5)</f>
        <v>57.478234042469367</v>
      </c>
      <c r="P1087" s="4" t="str">
        <f>VLOOKUP(FACT_INCLUDES[[#This Row],[DW Version]], VERSIONS[], 6)</f>
        <v>ZoomX</v>
      </c>
      <c r="Q1087" s="4" t="str">
        <f>VLOOKUP(FACT_INCLUDES[[#This Row],[DW Version]], VERSIONS[], 7)</f>
        <v>Shoe</v>
      </c>
      <c r="R1087" s="51">
        <f>FACT_INCLUDES[[#This Row],[Version Price]]*FACT_INCLUDES[[#This Row],[Quantity]]</f>
        <v>57.478234042469367</v>
      </c>
      <c r="S1087" s="51">
        <f>FACT_INCLUDES[[#This Row],[Amount]]*(1-FACT_INCLUDES[[#This Row],[Order Discount]])</f>
        <v>57.478234042469367</v>
      </c>
      <c r="T1087" s="51">
        <f t="shared" si="16"/>
        <v>867.73199409941913</v>
      </c>
      <c r="U1087" s="57">
        <f>FACT_INCLUDES[[#This Row],[Income]]/FACT_INCLUDES[[#This Row],[Total Order Income]]</f>
        <v>6.6239615956679682E-2</v>
      </c>
      <c r="V1087" s="33">
        <f>IF(FACT_INCLUDES[[#This Row],[Order Gap]]&gt;10, 1, 0)/COUNTIFS(FACT_INCLUDES[Order ID], FACT_INCLUDES[[#This Row],[Order ID]])</f>
        <v>0.25</v>
      </c>
      <c r="W1087" s="33">
        <f>IF(FACT_INCLUDES[[#This Row],[Order Type]]="Online", 1, 0)/COUNTIFS(FACT_INCLUDES[Order ID], FACT_INCLUDES[[#This Row],[Order ID]])</f>
        <v>0.25</v>
      </c>
      <c r="X1087" s="52">
        <v>644.28331764460893</v>
      </c>
      <c r="Y1087" s="52">
        <v>745.35727964883449</v>
      </c>
      <c r="Z1087" s="64">
        <f>IF(FACT_INCLUDES[[#This Row],[Order Type]]="Online", 1, 0)*FACT_INCLUDES[[#This Row],[Income]]</f>
        <v>57.478234042469367</v>
      </c>
    </row>
    <row r="1088" spans="1:26" x14ac:dyDescent="0.3">
      <c r="A1088" s="4">
        <v>1759</v>
      </c>
      <c r="B1088" s="4">
        <v>885</v>
      </c>
      <c r="C1088" s="4">
        <v>168</v>
      </c>
      <c r="D1088" s="58">
        <v>1</v>
      </c>
      <c r="E1088" s="28">
        <f>VLOOKUP(FACT_INCLUDES[[#This Row],[Order ID]], ORDERS[], 2)</f>
        <v>41665.57177625152</v>
      </c>
      <c r="F1088" s="28">
        <f>VLOOKUP(FACT_INCLUDES[[#This Row],[Order ID]], ORDERS[], 3)</f>
        <v>41681.57177625152</v>
      </c>
      <c r="G1088" s="4" t="str">
        <f>VLOOKUP(FACT_INCLUDES[[#This Row],[Order ID]], ORDERS[], 4)</f>
        <v>Online</v>
      </c>
      <c r="H1088" s="4" t="str">
        <f>VLOOKUP(FACT_INCLUDES[[#This Row],[Order ID]], ORDERS[], 5)</f>
        <v>WHY4000@gmail.com</v>
      </c>
      <c r="I1088" s="4">
        <f>VLOOKUP(FACT_INCLUDES[[#This Row],[Order ID]], ORDERS[], 6)</f>
        <v>0</v>
      </c>
      <c r="J1088" s="54">
        <f>VLOOKUP(FACT_INCLUDES[[#This Row],[Order ID]], ORDERS[], 7)</f>
        <v>0</v>
      </c>
      <c r="K1088" s="33">
        <v>16</v>
      </c>
      <c r="L1088" s="4">
        <f>VLOOKUP(FACT_INCLUDES[[#This Row],[DW Version]], VERSIONS[], 2)</f>
        <v>17</v>
      </c>
      <c r="M1088" s="4">
        <f>VLOOKUP(FACT_INCLUDES[[#This Row],[DW Version]], VERSIONS[], 3)</f>
        <v>4</v>
      </c>
      <c r="N1088" s="4" t="str">
        <f>VLOOKUP(FACT_INCLUDES[[#This Row],[DW Version]], VERSIONS[], 4)</f>
        <v>white</v>
      </c>
      <c r="O1088" s="51">
        <f>VLOOKUP(FACT_INCLUDES[[#This Row],[DW Version]], VERSIONS[], 5)</f>
        <v>291.88408957142144</v>
      </c>
      <c r="P1088" s="4" t="str">
        <f>VLOOKUP(FACT_INCLUDES[[#This Row],[DW Version]], VERSIONS[], 6)</f>
        <v>Free Run</v>
      </c>
      <c r="Q1088" s="4" t="str">
        <f>VLOOKUP(FACT_INCLUDES[[#This Row],[DW Version]], VERSIONS[], 7)</f>
        <v>Shoe</v>
      </c>
      <c r="R1088" s="51">
        <f>FACT_INCLUDES[[#This Row],[Version Price]]*FACT_INCLUDES[[#This Row],[Quantity]]</f>
        <v>291.88408957142144</v>
      </c>
      <c r="S1088" s="51">
        <f>FACT_INCLUDES[[#This Row],[Amount]]*(1-FACT_INCLUDES[[#This Row],[Order Discount]])</f>
        <v>291.88408957142144</v>
      </c>
      <c r="T1088" s="51">
        <f t="shared" si="16"/>
        <v>867.73199409941913</v>
      </c>
      <c r="U1088" s="57">
        <f>FACT_INCLUDES[[#This Row],[Income]]/FACT_INCLUDES[[#This Row],[Total Order Income]]</f>
        <v>0.33637585286267463</v>
      </c>
      <c r="V1088" s="33">
        <f>IF(FACT_INCLUDES[[#This Row],[Order Gap]]&gt;10, 1, 0)/COUNTIFS(FACT_INCLUDES[Order ID], FACT_INCLUDES[[#This Row],[Order ID]])</f>
        <v>0.25</v>
      </c>
      <c r="W1088" s="33">
        <f>IF(FACT_INCLUDES[[#This Row],[Order Type]]="Online", 1, 0)/COUNTIFS(FACT_INCLUDES[Order ID], FACT_INCLUDES[[#This Row],[Order ID]])</f>
        <v>0.25</v>
      </c>
      <c r="X1088" s="52">
        <v>644.28331764460893</v>
      </c>
      <c r="Y1088" s="52">
        <v>745.35727964883449</v>
      </c>
      <c r="Z1088" s="64">
        <f>IF(FACT_INCLUDES[[#This Row],[Order Type]]="Online", 1, 0)*FACT_INCLUDES[[#This Row],[Income]]</f>
        <v>291.88408957142144</v>
      </c>
    </row>
    <row r="1089" spans="1:26" x14ac:dyDescent="0.3">
      <c r="A1089" s="4">
        <v>1760</v>
      </c>
      <c r="B1089" s="4">
        <v>885</v>
      </c>
      <c r="C1089" s="4">
        <v>504</v>
      </c>
      <c r="D1089" s="58">
        <v>1</v>
      </c>
      <c r="E1089" s="28">
        <f>VLOOKUP(FACT_INCLUDES[[#This Row],[Order ID]], ORDERS[], 2)</f>
        <v>41665.57177625152</v>
      </c>
      <c r="F1089" s="28">
        <f>VLOOKUP(FACT_INCLUDES[[#This Row],[Order ID]], ORDERS[], 3)</f>
        <v>41681.57177625152</v>
      </c>
      <c r="G1089" s="4" t="str">
        <f>VLOOKUP(FACT_INCLUDES[[#This Row],[Order ID]], ORDERS[], 4)</f>
        <v>Online</v>
      </c>
      <c r="H1089" s="4" t="str">
        <f>VLOOKUP(FACT_INCLUDES[[#This Row],[Order ID]], ORDERS[], 5)</f>
        <v>WHY4000@gmail.com</v>
      </c>
      <c r="I1089" s="4">
        <f>VLOOKUP(FACT_INCLUDES[[#This Row],[Order ID]], ORDERS[], 6)</f>
        <v>0</v>
      </c>
      <c r="J1089" s="54">
        <f>VLOOKUP(FACT_INCLUDES[[#This Row],[Order ID]], ORDERS[], 7)</f>
        <v>0</v>
      </c>
      <c r="K1089" s="33">
        <v>16</v>
      </c>
      <c r="L1089" s="4">
        <f>VLOOKUP(FACT_INCLUDES[[#This Row],[DW Version]], VERSIONS[], 2)</f>
        <v>53</v>
      </c>
      <c r="M1089" s="4">
        <f>VLOOKUP(FACT_INCLUDES[[#This Row],[DW Version]], VERSIONS[], 3)</f>
        <v>5.5</v>
      </c>
      <c r="N1089" s="4" t="str">
        <f>VLOOKUP(FACT_INCLUDES[[#This Row],[DW Version]], VERSIONS[], 4)</f>
        <v>dark blue</v>
      </c>
      <c r="O1089" s="51">
        <f>VLOOKUP(FACT_INCLUDES[[#This Row],[DW Version]], VERSIONS[], 5)</f>
        <v>278.6974158863531</v>
      </c>
      <c r="P1089" s="4" t="str">
        <f>VLOOKUP(FACT_INCLUDES[[#This Row],[DW Version]], VERSIONS[], 6)</f>
        <v>Flex Stride Shorts</v>
      </c>
      <c r="Q1089" s="4" t="str">
        <f>VLOOKUP(FACT_INCLUDES[[#This Row],[DW Version]], VERSIONS[], 7)</f>
        <v>Apparel</v>
      </c>
      <c r="R1089" s="51">
        <f>FACT_INCLUDES[[#This Row],[Version Price]]*FACT_INCLUDES[[#This Row],[Quantity]]</f>
        <v>278.6974158863531</v>
      </c>
      <c r="S1089" s="51">
        <f>FACT_INCLUDES[[#This Row],[Amount]]*(1-FACT_INCLUDES[[#This Row],[Order Discount]])</f>
        <v>278.6974158863531</v>
      </c>
      <c r="T1089" s="51">
        <f t="shared" si="16"/>
        <v>867.73199409941913</v>
      </c>
      <c r="U1089" s="57">
        <f>FACT_INCLUDES[[#This Row],[Income]]/FACT_INCLUDES[[#This Row],[Total Order Income]]</f>
        <v>0.32117914031232753</v>
      </c>
      <c r="V1089" s="33">
        <f>IF(FACT_INCLUDES[[#This Row],[Order Gap]]&gt;10, 1, 0)/COUNTIFS(FACT_INCLUDES[Order ID], FACT_INCLUDES[[#This Row],[Order ID]])</f>
        <v>0.25</v>
      </c>
      <c r="W1089" s="33">
        <f>IF(FACT_INCLUDES[[#This Row],[Order Type]]="Online", 1, 0)/COUNTIFS(FACT_INCLUDES[Order ID], FACT_INCLUDES[[#This Row],[Order ID]])</f>
        <v>0.25</v>
      </c>
      <c r="X1089" s="52">
        <v>644.28331764460893</v>
      </c>
      <c r="Y1089" s="52">
        <v>745.35727964883449</v>
      </c>
      <c r="Z1089" s="64">
        <f>IF(FACT_INCLUDES[[#This Row],[Order Type]]="Online", 1, 0)*FACT_INCLUDES[[#This Row],[Income]]</f>
        <v>278.6974158863531</v>
      </c>
    </row>
    <row r="1090" spans="1:26" x14ac:dyDescent="0.3">
      <c r="A1090" s="4">
        <v>1763</v>
      </c>
      <c r="B1090" s="4">
        <v>887</v>
      </c>
      <c r="C1090" s="4">
        <v>858</v>
      </c>
      <c r="D1090" s="58">
        <v>4</v>
      </c>
      <c r="E1090" s="28">
        <f>VLOOKUP(FACT_INCLUDES[[#This Row],[Order ID]], ORDERS[], 2)</f>
        <v>41733.851444664346</v>
      </c>
      <c r="F1090" s="28">
        <f>VLOOKUP(FACT_INCLUDES[[#This Row],[Order ID]], ORDERS[], 3)</f>
        <v>41733.851444664346</v>
      </c>
      <c r="G1090" s="4" t="str">
        <f>VLOOKUP(FACT_INCLUDES[[#This Row],[Order ID]], ORDERS[], 4)</f>
        <v>In-Store</v>
      </c>
      <c r="H1090" s="4" t="str">
        <f>VLOOKUP(FACT_INCLUDES[[#This Row],[Order ID]], ORDERS[], 5)</f>
        <v>JIL4266@gmail.com</v>
      </c>
      <c r="I1090" s="4">
        <f>VLOOKUP(FACT_INCLUDES[[#This Row],[Order ID]], ORDERS[], 6)</f>
        <v>33</v>
      </c>
      <c r="J1090" s="54">
        <f>VLOOKUP(FACT_INCLUDES[[#This Row],[Order ID]], ORDERS[], 7)</f>
        <v>0</v>
      </c>
      <c r="K1090" s="33">
        <v>0</v>
      </c>
      <c r="L1090" s="4">
        <f>VLOOKUP(FACT_INCLUDES[[#This Row],[DW Version]], VERSIONS[], 2)</f>
        <v>87</v>
      </c>
      <c r="M1090" s="4">
        <f>VLOOKUP(FACT_INCLUDES[[#This Row],[DW Version]], VERSIONS[], 3)</f>
        <v>6.5</v>
      </c>
      <c r="N1090" s="4" t="str">
        <f>VLOOKUP(FACT_INCLUDES[[#This Row],[DW Version]], VERSIONS[], 4)</f>
        <v>white</v>
      </c>
      <c r="O1090" s="51">
        <f>VLOOKUP(FACT_INCLUDES[[#This Row],[DW Version]], VERSIONS[], 5)</f>
        <v>366.05480079934165</v>
      </c>
      <c r="P1090" s="4" t="str">
        <f>VLOOKUP(FACT_INCLUDES[[#This Row],[DW Version]], VERSIONS[], 6)</f>
        <v>Challenger 7</v>
      </c>
      <c r="Q1090" s="4" t="str">
        <f>VLOOKUP(FACT_INCLUDES[[#This Row],[DW Version]], VERSIONS[], 7)</f>
        <v>Shoe</v>
      </c>
      <c r="R1090" s="51">
        <f>FACT_INCLUDES[[#This Row],[Version Price]]*FACT_INCLUDES[[#This Row],[Quantity]]</f>
        <v>1464.2192031973666</v>
      </c>
      <c r="S1090" s="51">
        <f>FACT_INCLUDES[[#This Row],[Amount]]*(1-FACT_INCLUDES[[#This Row],[Order Discount]])</f>
        <v>1464.2192031973666</v>
      </c>
      <c r="T1090" s="51">
        <f t="shared" ref="T1090:T1153" si="17">SUMIFS(S:S, B:B, B1090)</f>
        <v>1464.2192031973666</v>
      </c>
      <c r="U1090" s="57">
        <f>FACT_INCLUDES[[#This Row],[Income]]/FACT_INCLUDES[[#This Row],[Total Order Income]]</f>
        <v>1</v>
      </c>
      <c r="V1090" s="33">
        <f>IF(FACT_INCLUDES[[#This Row],[Order Gap]]&gt;10, 1, 0)/COUNTIFS(FACT_INCLUDES[Order ID], FACT_INCLUDES[[#This Row],[Order ID]])</f>
        <v>0</v>
      </c>
      <c r="W1090" s="33">
        <f>IF(FACT_INCLUDES[[#This Row],[Order Type]]="Online", 1, 0)/COUNTIFS(FACT_INCLUDES[Order ID], FACT_INCLUDES[[#This Row],[Order ID]])</f>
        <v>0</v>
      </c>
      <c r="X1090" s="52">
        <v>644.28331764460893</v>
      </c>
      <c r="Y1090" s="52">
        <v>745.35727964883449</v>
      </c>
      <c r="Z1090" s="64">
        <f>IF(FACT_INCLUDES[[#This Row],[Order Type]]="Online", 1, 0)*FACT_INCLUDES[[#This Row],[Income]]</f>
        <v>0</v>
      </c>
    </row>
    <row r="1091" spans="1:26" x14ac:dyDescent="0.3">
      <c r="A1091" s="4">
        <v>1781</v>
      </c>
      <c r="B1091" s="4">
        <v>897</v>
      </c>
      <c r="C1091" s="4">
        <v>606</v>
      </c>
      <c r="D1091" s="58">
        <v>1</v>
      </c>
      <c r="E1091" s="28">
        <f>VLOOKUP(FACT_INCLUDES[[#This Row],[Order ID]], ORDERS[], 2)</f>
        <v>41908.223991151928</v>
      </c>
      <c r="F1091" s="28">
        <f>VLOOKUP(FACT_INCLUDES[[#This Row],[Order ID]], ORDERS[], 3)</f>
        <v>41908.223991151928</v>
      </c>
      <c r="G1091" s="4" t="str">
        <f>VLOOKUP(FACT_INCLUDES[[#This Row],[Order ID]], ORDERS[], 4)</f>
        <v>In-Store</v>
      </c>
      <c r="H1091" s="4" t="str">
        <f>VLOOKUP(FACT_INCLUDES[[#This Row],[Order ID]], ORDERS[], 5)</f>
        <v>NKN2056@gmail.com</v>
      </c>
      <c r="I1091" s="4">
        <f>VLOOKUP(FACT_INCLUDES[[#This Row],[Order ID]], ORDERS[], 6)</f>
        <v>9</v>
      </c>
      <c r="J1091" s="54">
        <f>VLOOKUP(FACT_INCLUDES[[#This Row],[Order ID]], ORDERS[], 7)</f>
        <v>0</v>
      </c>
      <c r="K1091" s="33">
        <v>0</v>
      </c>
      <c r="L1091" s="4">
        <f>VLOOKUP(FACT_INCLUDES[[#This Row],[DW Version]], VERSIONS[], 2)</f>
        <v>62</v>
      </c>
      <c r="M1091" s="4">
        <f>VLOOKUP(FACT_INCLUDES[[#This Row],[DW Version]], VERSIONS[], 3)</f>
        <v>5.5</v>
      </c>
      <c r="N1091" s="4" t="str">
        <f>VLOOKUP(FACT_INCLUDES[[#This Row],[DW Version]], VERSIONS[], 4)</f>
        <v>silver</v>
      </c>
      <c r="O1091" s="51">
        <f>VLOOKUP(FACT_INCLUDES[[#This Row],[DW Version]], VERSIONS[], 5)</f>
        <v>356.1298733516374</v>
      </c>
      <c r="P1091" s="4" t="str">
        <f>VLOOKUP(FACT_INCLUDES[[#This Row],[DW Version]], VERSIONS[], 6)</f>
        <v>Tiempo Legend</v>
      </c>
      <c r="Q1091" s="4" t="str">
        <f>VLOOKUP(FACT_INCLUDES[[#This Row],[DW Version]], VERSIONS[], 7)</f>
        <v>Shoe</v>
      </c>
      <c r="R1091" s="51">
        <f>FACT_INCLUDES[[#This Row],[Version Price]]*FACT_INCLUDES[[#This Row],[Quantity]]</f>
        <v>356.1298733516374</v>
      </c>
      <c r="S1091" s="51">
        <f>FACT_INCLUDES[[#This Row],[Amount]]*(1-FACT_INCLUDES[[#This Row],[Order Discount]])</f>
        <v>356.1298733516374</v>
      </c>
      <c r="T1091" s="51">
        <f t="shared" si="17"/>
        <v>356.1298733516374</v>
      </c>
      <c r="U1091" s="57">
        <f>FACT_INCLUDES[[#This Row],[Income]]/FACT_INCLUDES[[#This Row],[Total Order Income]]</f>
        <v>1</v>
      </c>
      <c r="V1091" s="33">
        <f>IF(FACT_INCLUDES[[#This Row],[Order Gap]]&gt;10, 1, 0)/COUNTIFS(FACT_INCLUDES[Order ID], FACT_INCLUDES[[#This Row],[Order ID]])</f>
        <v>0</v>
      </c>
      <c r="W1091" s="33">
        <f>IF(FACT_INCLUDES[[#This Row],[Order Type]]="Online", 1, 0)/COUNTIFS(FACT_INCLUDES[Order ID], FACT_INCLUDES[[#This Row],[Order ID]])</f>
        <v>0</v>
      </c>
      <c r="X1091" s="52">
        <v>644.28331764460893</v>
      </c>
      <c r="Y1091" s="52">
        <v>745.35727964883449</v>
      </c>
      <c r="Z1091" s="64">
        <f>IF(FACT_INCLUDES[[#This Row],[Order Type]]="Online", 1, 0)*FACT_INCLUDES[[#This Row],[Income]]</f>
        <v>0</v>
      </c>
    </row>
    <row r="1092" spans="1:26" x14ac:dyDescent="0.3">
      <c r="A1092" s="4">
        <v>1841</v>
      </c>
      <c r="B1092" s="4">
        <v>928</v>
      </c>
      <c r="C1092" s="4">
        <v>358</v>
      </c>
      <c r="D1092" s="58">
        <v>1</v>
      </c>
      <c r="E1092" s="28">
        <f>VLOOKUP(FACT_INCLUDES[[#This Row],[Order ID]], ORDERS[], 2)</f>
        <v>41855.606721387361</v>
      </c>
      <c r="F1092" s="28">
        <f>VLOOKUP(FACT_INCLUDES[[#This Row],[Order ID]], ORDERS[], 3)</f>
        <v>41855.606721387361</v>
      </c>
      <c r="G1092" s="4" t="str">
        <f>VLOOKUP(FACT_INCLUDES[[#This Row],[Order ID]], ORDERS[], 4)</f>
        <v>In-Store</v>
      </c>
      <c r="H1092" s="4" t="str">
        <f>VLOOKUP(FACT_INCLUDES[[#This Row],[Order ID]], ORDERS[], 5)</f>
        <v>GGI6004@gmail.com</v>
      </c>
      <c r="I1092" s="4">
        <f>VLOOKUP(FACT_INCLUDES[[#This Row],[Order ID]], ORDERS[], 6)</f>
        <v>10</v>
      </c>
      <c r="J1092" s="54">
        <f>VLOOKUP(FACT_INCLUDES[[#This Row],[Order ID]], ORDERS[], 7)</f>
        <v>0</v>
      </c>
      <c r="K1092" s="33">
        <v>0</v>
      </c>
      <c r="L1092" s="4">
        <f>VLOOKUP(FACT_INCLUDES[[#This Row],[DW Version]], VERSIONS[], 2)</f>
        <v>36</v>
      </c>
      <c r="M1092" s="4">
        <f>VLOOKUP(FACT_INCLUDES[[#This Row],[DW Version]], VERSIONS[], 3)</f>
        <v>7.5</v>
      </c>
      <c r="N1092" s="4" t="str">
        <f>VLOOKUP(FACT_INCLUDES[[#This Row],[DW Version]], VERSIONS[], 4)</f>
        <v>black</v>
      </c>
      <c r="O1092" s="51">
        <f>VLOOKUP(FACT_INCLUDES[[#This Row],[DW Version]], VERSIONS[], 5)</f>
        <v>104.68910393544306</v>
      </c>
      <c r="P1092" s="4" t="str">
        <f>VLOOKUP(FACT_INCLUDES[[#This Row],[DW Version]], VERSIONS[], 6)</f>
        <v>Air Max 270</v>
      </c>
      <c r="Q1092" s="4" t="str">
        <f>VLOOKUP(FACT_INCLUDES[[#This Row],[DW Version]], VERSIONS[], 7)</f>
        <v>Shoe</v>
      </c>
      <c r="R1092" s="51">
        <f>FACT_INCLUDES[[#This Row],[Version Price]]*FACT_INCLUDES[[#This Row],[Quantity]]</f>
        <v>104.68910393544306</v>
      </c>
      <c r="S1092" s="51">
        <f>FACT_INCLUDES[[#This Row],[Amount]]*(1-FACT_INCLUDES[[#This Row],[Order Discount]])</f>
        <v>104.68910393544306</v>
      </c>
      <c r="T1092" s="51">
        <f t="shared" si="17"/>
        <v>2284.0527219313831</v>
      </c>
      <c r="U1092" s="57">
        <f>FACT_INCLUDES[[#This Row],[Income]]/FACT_INCLUDES[[#This Row],[Total Order Income]]</f>
        <v>4.58348018547131E-2</v>
      </c>
      <c r="V1092" s="33">
        <f>IF(FACT_INCLUDES[[#This Row],[Order Gap]]&gt;10, 1, 0)/COUNTIFS(FACT_INCLUDES[Order ID], FACT_INCLUDES[[#This Row],[Order ID]])</f>
        <v>0</v>
      </c>
      <c r="W1092" s="33">
        <f>IF(FACT_INCLUDES[[#This Row],[Order Type]]="Online", 1, 0)/COUNTIFS(FACT_INCLUDES[Order ID], FACT_INCLUDES[[#This Row],[Order ID]])</f>
        <v>0</v>
      </c>
      <c r="X1092" s="52">
        <v>644.28331764460893</v>
      </c>
      <c r="Y1092" s="52">
        <v>745.35727964883449</v>
      </c>
      <c r="Z1092" s="64">
        <f>IF(FACT_INCLUDES[[#This Row],[Order Type]]="Online", 1, 0)*FACT_INCLUDES[[#This Row],[Income]]</f>
        <v>0</v>
      </c>
    </row>
    <row r="1093" spans="1:26" x14ac:dyDescent="0.3">
      <c r="A1093" s="4">
        <v>1842</v>
      </c>
      <c r="B1093" s="4">
        <v>928</v>
      </c>
      <c r="C1093" s="4">
        <v>376</v>
      </c>
      <c r="D1093" s="58">
        <v>4</v>
      </c>
      <c r="E1093" s="28">
        <f>VLOOKUP(FACT_INCLUDES[[#This Row],[Order ID]], ORDERS[], 2)</f>
        <v>41855.606721387361</v>
      </c>
      <c r="F1093" s="28">
        <f>VLOOKUP(FACT_INCLUDES[[#This Row],[Order ID]], ORDERS[], 3)</f>
        <v>41855.606721387361</v>
      </c>
      <c r="G1093" s="4" t="str">
        <f>VLOOKUP(FACT_INCLUDES[[#This Row],[Order ID]], ORDERS[], 4)</f>
        <v>In-Store</v>
      </c>
      <c r="H1093" s="4" t="str">
        <f>VLOOKUP(FACT_INCLUDES[[#This Row],[Order ID]], ORDERS[], 5)</f>
        <v>GGI6004@gmail.com</v>
      </c>
      <c r="I1093" s="4">
        <f>VLOOKUP(FACT_INCLUDES[[#This Row],[Order ID]], ORDERS[], 6)</f>
        <v>10</v>
      </c>
      <c r="J1093" s="54">
        <f>VLOOKUP(FACT_INCLUDES[[#This Row],[Order ID]], ORDERS[], 7)</f>
        <v>0</v>
      </c>
      <c r="K1093" s="33">
        <v>0</v>
      </c>
      <c r="L1093" s="4">
        <f>VLOOKUP(FACT_INCLUDES[[#This Row],[DW Version]], VERSIONS[], 2)</f>
        <v>38</v>
      </c>
      <c r="M1093" s="4">
        <f>VLOOKUP(FACT_INCLUDES[[#This Row],[DW Version]], VERSIONS[], 3)</f>
        <v>6.5</v>
      </c>
      <c r="N1093" s="4" t="str">
        <f>VLOOKUP(FACT_INCLUDES[[#This Row],[DW Version]], VERSIONS[], 4)</f>
        <v>white</v>
      </c>
      <c r="O1093" s="51">
        <f>VLOOKUP(FACT_INCLUDES[[#This Row],[DW Version]], VERSIONS[], 5)</f>
        <v>313.06303808473911</v>
      </c>
      <c r="P1093" s="4" t="str">
        <f>VLOOKUP(FACT_INCLUDES[[#This Row],[DW Version]], VERSIONS[], 6)</f>
        <v>Free RN 5.0</v>
      </c>
      <c r="Q1093" s="4" t="str">
        <f>VLOOKUP(FACT_INCLUDES[[#This Row],[DW Version]], VERSIONS[], 7)</f>
        <v>Shoe</v>
      </c>
      <c r="R1093" s="51">
        <f>FACT_INCLUDES[[#This Row],[Version Price]]*FACT_INCLUDES[[#This Row],[Quantity]]</f>
        <v>1252.2521523389564</v>
      </c>
      <c r="S1093" s="51">
        <f>FACT_INCLUDES[[#This Row],[Amount]]*(1-FACT_INCLUDES[[#This Row],[Order Discount]])</f>
        <v>1252.2521523389564</v>
      </c>
      <c r="T1093" s="51">
        <f t="shared" si="17"/>
        <v>2284.0527219313831</v>
      </c>
      <c r="U1093" s="57">
        <f>FACT_INCLUDES[[#This Row],[Income]]/FACT_INCLUDES[[#This Row],[Total Order Income]]</f>
        <v>0.54825886474286745</v>
      </c>
      <c r="V1093" s="33">
        <f>IF(FACT_INCLUDES[[#This Row],[Order Gap]]&gt;10, 1, 0)/COUNTIFS(FACT_INCLUDES[Order ID], FACT_INCLUDES[[#This Row],[Order ID]])</f>
        <v>0</v>
      </c>
      <c r="W1093" s="33">
        <f>IF(FACT_INCLUDES[[#This Row],[Order Type]]="Online", 1, 0)/COUNTIFS(FACT_INCLUDES[Order ID], FACT_INCLUDES[[#This Row],[Order ID]])</f>
        <v>0</v>
      </c>
      <c r="X1093" s="52">
        <v>644.28331764460893</v>
      </c>
      <c r="Y1093" s="52">
        <v>745.35727964883449</v>
      </c>
      <c r="Z1093" s="64">
        <f>IF(FACT_INCLUDES[[#This Row],[Order Type]]="Online", 1, 0)*FACT_INCLUDES[[#This Row],[Income]]</f>
        <v>0</v>
      </c>
    </row>
    <row r="1094" spans="1:26" x14ac:dyDescent="0.3">
      <c r="A1094" s="4">
        <v>1843</v>
      </c>
      <c r="B1094" s="4">
        <v>928</v>
      </c>
      <c r="C1094" s="4">
        <v>703</v>
      </c>
      <c r="D1094" s="58">
        <v>5</v>
      </c>
      <c r="E1094" s="28">
        <f>VLOOKUP(FACT_INCLUDES[[#This Row],[Order ID]], ORDERS[], 2)</f>
        <v>41855.606721387361</v>
      </c>
      <c r="F1094" s="28">
        <f>VLOOKUP(FACT_INCLUDES[[#This Row],[Order ID]], ORDERS[], 3)</f>
        <v>41855.606721387361</v>
      </c>
      <c r="G1094" s="4" t="str">
        <f>VLOOKUP(FACT_INCLUDES[[#This Row],[Order ID]], ORDERS[], 4)</f>
        <v>In-Store</v>
      </c>
      <c r="H1094" s="4" t="str">
        <f>VLOOKUP(FACT_INCLUDES[[#This Row],[Order ID]], ORDERS[], 5)</f>
        <v>GGI6004@gmail.com</v>
      </c>
      <c r="I1094" s="4">
        <f>VLOOKUP(FACT_INCLUDES[[#This Row],[Order ID]], ORDERS[], 6)</f>
        <v>10</v>
      </c>
      <c r="J1094" s="54">
        <f>VLOOKUP(FACT_INCLUDES[[#This Row],[Order ID]], ORDERS[], 7)</f>
        <v>0</v>
      </c>
      <c r="K1094" s="33">
        <v>0</v>
      </c>
      <c r="L1094" s="4">
        <f>VLOOKUP(FACT_INCLUDES[[#This Row],[DW Version]], VERSIONS[], 2)</f>
        <v>72</v>
      </c>
      <c r="M1094" s="4">
        <f>VLOOKUP(FACT_INCLUDES[[#This Row],[DW Version]], VERSIONS[], 3)</f>
        <v>6</v>
      </c>
      <c r="N1094" s="4" t="str">
        <f>VLOOKUP(FACT_INCLUDES[[#This Row],[DW Version]], VERSIONS[], 4)</f>
        <v>black</v>
      </c>
      <c r="O1094" s="51">
        <f>VLOOKUP(FACT_INCLUDES[[#This Row],[DW Version]], VERSIONS[], 5)</f>
        <v>102.97616349999959</v>
      </c>
      <c r="P1094" s="4" t="str">
        <f>VLOOKUP(FACT_INCLUDES[[#This Row],[DW Version]], VERSIONS[], 6)</f>
        <v>Zoom Structure 22</v>
      </c>
      <c r="Q1094" s="4" t="str">
        <f>VLOOKUP(FACT_INCLUDES[[#This Row],[DW Version]], VERSIONS[], 7)</f>
        <v>Shoe</v>
      </c>
      <c r="R1094" s="51">
        <f>FACT_INCLUDES[[#This Row],[Version Price]]*FACT_INCLUDES[[#This Row],[Quantity]]</f>
        <v>514.88081749999787</v>
      </c>
      <c r="S1094" s="51">
        <f>FACT_INCLUDES[[#This Row],[Amount]]*(1-FACT_INCLUDES[[#This Row],[Order Discount]])</f>
        <v>514.88081749999787</v>
      </c>
      <c r="T1094" s="51">
        <f t="shared" si="17"/>
        <v>2284.0527219313831</v>
      </c>
      <c r="U1094" s="57">
        <f>FACT_INCLUDES[[#This Row],[Income]]/FACT_INCLUDES[[#This Row],[Total Order Income]]</f>
        <v>0.22542422622566144</v>
      </c>
      <c r="V1094" s="33">
        <f>IF(FACT_INCLUDES[[#This Row],[Order Gap]]&gt;10, 1, 0)/COUNTIFS(FACT_INCLUDES[Order ID], FACT_INCLUDES[[#This Row],[Order ID]])</f>
        <v>0</v>
      </c>
      <c r="W1094" s="33">
        <f>IF(FACT_INCLUDES[[#This Row],[Order Type]]="Online", 1, 0)/COUNTIFS(FACT_INCLUDES[Order ID], FACT_INCLUDES[[#This Row],[Order ID]])</f>
        <v>0</v>
      </c>
      <c r="X1094" s="52">
        <v>644.28331764460893</v>
      </c>
      <c r="Y1094" s="52">
        <v>745.35727964883449</v>
      </c>
      <c r="Z1094" s="64">
        <f>IF(FACT_INCLUDES[[#This Row],[Order Type]]="Online", 1, 0)*FACT_INCLUDES[[#This Row],[Income]]</f>
        <v>0</v>
      </c>
    </row>
    <row r="1095" spans="1:26" x14ac:dyDescent="0.3">
      <c r="A1095" s="4">
        <v>1844</v>
      </c>
      <c r="B1095" s="4">
        <v>928</v>
      </c>
      <c r="C1095" s="4">
        <v>881</v>
      </c>
      <c r="D1095" s="58">
        <v>2</v>
      </c>
      <c r="E1095" s="28">
        <f>VLOOKUP(FACT_INCLUDES[[#This Row],[Order ID]], ORDERS[], 2)</f>
        <v>41855.606721387361</v>
      </c>
      <c r="F1095" s="28">
        <f>VLOOKUP(FACT_INCLUDES[[#This Row],[Order ID]], ORDERS[], 3)</f>
        <v>41855.606721387361</v>
      </c>
      <c r="G1095" s="4" t="str">
        <f>VLOOKUP(FACT_INCLUDES[[#This Row],[Order ID]], ORDERS[], 4)</f>
        <v>In-Store</v>
      </c>
      <c r="H1095" s="4" t="str">
        <f>VLOOKUP(FACT_INCLUDES[[#This Row],[Order ID]], ORDERS[], 5)</f>
        <v>GGI6004@gmail.com</v>
      </c>
      <c r="I1095" s="4">
        <f>VLOOKUP(FACT_INCLUDES[[#This Row],[Order ID]], ORDERS[], 6)</f>
        <v>10</v>
      </c>
      <c r="J1095" s="54">
        <f>VLOOKUP(FACT_INCLUDES[[#This Row],[Order ID]], ORDERS[], 7)</f>
        <v>0</v>
      </c>
      <c r="K1095" s="33">
        <v>0</v>
      </c>
      <c r="L1095" s="4">
        <f>VLOOKUP(FACT_INCLUDES[[#This Row],[DW Version]], VERSIONS[], 2)</f>
        <v>90</v>
      </c>
      <c r="M1095" s="4">
        <f>VLOOKUP(FACT_INCLUDES[[#This Row],[DW Version]], VERSIONS[], 3)</f>
        <v>5</v>
      </c>
      <c r="N1095" s="4" t="str">
        <f>VLOOKUP(FACT_INCLUDES[[#This Row],[DW Version]], VERSIONS[], 4)</f>
        <v>white</v>
      </c>
      <c r="O1095" s="51">
        <f>VLOOKUP(FACT_INCLUDES[[#This Row],[DW Version]], VERSIONS[], 5)</f>
        <v>206.11532407849293</v>
      </c>
      <c r="P1095" s="4" t="str">
        <f>VLOOKUP(FACT_INCLUDES[[#This Row],[DW Version]], VERSIONS[], 6)</f>
        <v>Air Zoom Terra Kiger 6</v>
      </c>
      <c r="Q1095" s="4" t="str">
        <f>VLOOKUP(FACT_INCLUDES[[#This Row],[DW Version]], VERSIONS[], 7)</f>
        <v>Shoe</v>
      </c>
      <c r="R1095" s="51">
        <f>FACT_INCLUDES[[#This Row],[Version Price]]*FACT_INCLUDES[[#This Row],[Quantity]]</f>
        <v>412.23064815698586</v>
      </c>
      <c r="S1095" s="51">
        <f>FACT_INCLUDES[[#This Row],[Amount]]*(1-FACT_INCLUDES[[#This Row],[Order Discount]])</f>
        <v>412.23064815698586</v>
      </c>
      <c r="T1095" s="51">
        <f t="shared" si="17"/>
        <v>2284.0527219313831</v>
      </c>
      <c r="U1095" s="57">
        <f>FACT_INCLUDES[[#This Row],[Income]]/FACT_INCLUDES[[#This Row],[Total Order Income]]</f>
        <v>0.18048210717675806</v>
      </c>
      <c r="V1095" s="33">
        <f>IF(FACT_INCLUDES[[#This Row],[Order Gap]]&gt;10, 1, 0)/COUNTIFS(FACT_INCLUDES[Order ID], FACT_INCLUDES[[#This Row],[Order ID]])</f>
        <v>0</v>
      </c>
      <c r="W1095" s="33">
        <f>IF(FACT_INCLUDES[[#This Row],[Order Type]]="Online", 1, 0)/COUNTIFS(FACT_INCLUDES[Order ID], FACT_INCLUDES[[#This Row],[Order ID]])</f>
        <v>0</v>
      </c>
      <c r="X1095" s="52">
        <v>644.28331764460893</v>
      </c>
      <c r="Y1095" s="52">
        <v>745.35727964883449</v>
      </c>
      <c r="Z1095" s="64">
        <f>IF(FACT_INCLUDES[[#This Row],[Order Type]]="Online", 1, 0)*FACT_INCLUDES[[#This Row],[Income]]</f>
        <v>0</v>
      </c>
    </row>
    <row r="1096" spans="1:26" x14ac:dyDescent="0.3">
      <c r="A1096" s="4">
        <v>1845</v>
      </c>
      <c r="B1096" s="4">
        <v>929</v>
      </c>
      <c r="C1096" s="4">
        <v>16</v>
      </c>
      <c r="D1096" s="58">
        <v>3</v>
      </c>
      <c r="E1096" s="28">
        <f>VLOOKUP(FACT_INCLUDES[[#This Row],[Order ID]], ORDERS[], 2)</f>
        <v>41933.617987226673</v>
      </c>
      <c r="F1096" s="28">
        <f>VLOOKUP(FACT_INCLUDES[[#This Row],[Order ID]], ORDERS[], 3)</f>
        <v>41938.617987226673</v>
      </c>
      <c r="G1096" s="4" t="str">
        <f>VLOOKUP(FACT_INCLUDES[[#This Row],[Order ID]], ORDERS[], 4)</f>
        <v>Online</v>
      </c>
      <c r="H1096" s="4" t="str">
        <f>VLOOKUP(FACT_INCLUDES[[#This Row],[Order ID]], ORDERS[], 5)</f>
        <v>OTJ6203@gmail.com</v>
      </c>
      <c r="I1096" s="4">
        <f>VLOOKUP(FACT_INCLUDES[[#This Row],[Order ID]], ORDERS[], 6)</f>
        <v>0</v>
      </c>
      <c r="J1096" s="54">
        <f>VLOOKUP(FACT_INCLUDES[[#This Row],[Order ID]], ORDERS[], 7)</f>
        <v>0</v>
      </c>
      <c r="K1096" s="33">
        <v>5</v>
      </c>
      <c r="L1096" s="4">
        <f>VLOOKUP(FACT_INCLUDES[[#This Row],[DW Version]], VERSIONS[], 2)</f>
        <v>2</v>
      </c>
      <c r="M1096" s="4">
        <f>VLOOKUP(FACT_INCLUDES[[#This Row],[DW Version]], VERSIONS[], 3)</f>
        <v>4.5</v>
      </c>
      <c r="N1096" s="4" t="str">
        <f>VLOOKUP(FACT_INCLUDES[[#This Row],[DW Version]], VERSIONS[], 4)</f>
        <v>white</v>
      </c>
      <c r="O1096" s="51">
        <f>VLOOKUP(FACT_INCLUDES[[#This Row],[DW Version]], VERSIONS[], 5)</f>
        <v>78.268530633268213</v>
      </c>
      <c r="P1096" s="4" t="str">
        <f>VLOOKUP(FACT_INCLUDES[[#This Row],[DW Version]], VERSIONS[], 6)</f>
        <v>Air Force 1</v>
      </c>
      <c r="Q1096" s="4" t="str">
        <f>VLOOKUP(FACT_INCLUDES[[#This Row],[DW Version]], VERSIONS[], 7)</f>
        <v>Shoe</v>
      </c>
      <c r="R1096" s="51">
        <f>FACT_INCLUDES[[#This Row],[Version Price]]*FACT_INCLUDES[[#This Row],[Quantity]]</f>
        <v>234.80559189980465</v>
      </c>
      <c r="S1096" s="51">
        <f>FACT_INCLUDES[[#This Row],[Amount]]*(1-FACT_INCLUDES[[#This Row],[Order Discount]])</f>
        <v>234.80559189980465</v>
      </c>
      <c r="T1096" s="51">
        <f t="shared" si="17"/>
        <v>2540.954351368162</v>
      </c>
      <c r="U1096" s="57">
        <f>FACT_INCLUDES[[#This Row],[Income]]/FACT_INCLUDES[[#This Row],[Total Order Income]]</f>
        <v>9.2408425902407484E-2</v>
      </c>
      <c r="V1096" s="33">
        <f>IF(FACT_INCLUDES[[#This Row],[Order Gap]]&gt;10, 1, 0)/COUNTIFS(FACT_INCLUDES[Order ID], FACT_INCLUDES[[#This Row],[Order ID]])</f>
        <v>0</v>
      </c>
      <c r="W1096" s="33">
        <f>IF(FACT_INCLUDES[[#This Row],[Order Type]]="Online", 1, 0)/COUNTIFS(FACT_INCLUDES[Order ID], FACT_INCLUDES[[#This Row],[Order ID]])</f>
        <v>0.33333333333333331</v>
      </c>
      <c r="X1096" s="52">
        <v>644.28331764460893</v>
      </c>
      <c r="Y1096" s="52">
        <v>745.35727964883449</v>
      </c>
      <c r="Z1096" s="64">
        <f>IF(FACT_INCLUDES[[#This Row],[Order Type]]="Online", 1, 0)*FACT_INCLUDES[[#This Row],[Income]]</f>
        <v>234.80559189980465</v>
      </c>
    </row>
    <row r="1097" spans="1:26" x14ac:dyDescent="0.3">
      <c r="A1097" s="4">
        <v>1846</v>
      </c>
      <c r="B1097" s="4">
        <v>929</v>
      </c>
      <c r="C1097" s="4">
        <v>695</v>
      </c>
      <c r="D1097" s="58">
        <v>4</v>
      </c>
      <c r="E1097" s="28">
        <f>VLOOKUP(FACT_INCLUDES[[#This Row],[Order ID]], ORDERS[], 2)</f>
        <v>41933.617987226673</v>
      </c>
      <c r="F1097" s="28">
        <f>VLOOKUP(FACT_INCLUDES[[#This Row],[Order ID]], ORDERS[], 3)</f>
        <v>41938.617987226673</v>
      </c>
      <c r="G1097" s="4" t="str">
        <f>VLOOKUP(FACT_INCLUDES[[#This Row],[Order ID]], ORDERS[], 4)</f>
        <v>Online</v>
      </c>
      <c r="H1097" s="4" t="str">
        <f>VLOOKUP(FACT_INCLUDES[[#This Row],[Order ID]], ORDERS[], 5)</f>
        <v>OTJ6203@gmail.com</v>
      </c>
      <c r="I1097" s="4">
        <f>VLOOKUP(FACT_INCLUDES[[#This Row],[Order ID]], ORDERS[], 6)</f>
        <v>0</v>
      </c>
      <c r="J1097" s="54">
        <f>VLOOKUP(FACT_INCLUDES[[#This Row],[Order ID]], ORDERS[], 7)</f>
        <v>0</v>
      </c>
      <c r="K1097" s="33">
        <v>5</v>
      </c>
      <c r="L1097" s="4">
        <f>VLOOKUP(FACT_INCLUDES[[#This Row],[DW Version]], VERSIONS[], 2)</f>
        <v>71</v>
      </c>
      <c r="M1097" s="4">
        <f>VLOOKUP(FACT_INCLUDES[[#This Row],[DW Version]], VERSIONS[], 3)</f>
        <v>7</v>
      </c>
      <c r="N1097" s="4" t="str">
        <f>VLOOKUP(FACT_INCLUDES[[#This Row],[DW Version]], VERSIONS[], 4)</f>
        <v>white</v>
      </c>
      <c r="O1097" s="51">
        <f>VLOOKUP(FACT_INCLUDES[[#This Row],[DW Version]], VERSIONS[], 5)</f>
        <v>188.79476781324814</v>
      </c>
      <c r="P1097" s="4" t="str">
        <f>VLOOKUP(FACT_INCLUDES[[#This Row],[DW Version]], VERSIONS[], 6)</f>
        <v>AeroSwift Running Top</v>
      </c>
      <c r="Q1097" s="4" t="str">
        <f>VLOOKUP(FACT_INCLUDES[[#This Row],[DW Version]], VERSIONS[], 7)</f>
        <v>Apparel</v>
      </c>
      <c r="R1097" s="51">
        <f>FACT_INCLUDES[[#This Row],[Version Price]]*FACT_INCLUDES[[#This Row],[Quantity]]</f>
        <v>755.17907125299257</v>
      </c>
      <c r="S1097" s="51">
        <f>FACT_INCLUDES[[#This Row],[Amount]]*(1-FACT_INCLUDES[[#This Row],[Order Discount]])</f>
        <v>755.17907125299257</v>
      </c>
      <c r="T1097" s="51">
        <f t="shared" si="17"/>
        <v>2540.954351368162</v>
      </c>
      <c r="U1097" s="57">
        <f>FACT_INCLUDES[[#This Row],[Income]]/FACT_INCLUDES[[#This Row],[Total Order Income]]</f>
        <v>0.29720292725698549</v>
      </c>
      <c r="V1097" s="33">
        <f>IF(FACT_INCLUDES[[#This Row],[Order Gap]]&gt;10, 1, 0)/COUNTIFS(FACT_INCLUDES[Order ID], FACT_INCLUDES[[#This Row],[Order ID]])</f>
        <v>0</v>
      </c>
      <c r="W1097" s="33">
        <f>IF(FACT_INCLUDES[[#This Row],[Order Type]]="Online", 1, 0)/COUNTIFS(FACT_INCLUDES[Order ID], FACT_INCLUDES[[#This Row],[Order ID]])</f>
        <v>0.33333333333333331</v>
      </c>
      <c r="X1097" s="52">
        <v>644.28331764460893</v>
      </c>
      <c r="Y1097" s="52">
        <v>745.35727964883449</v>
      </c>
      <c r="Z1097" s="64">
        <f>IF(FACT_INCLUDES[[#This Row],[Order Type]]="Online", 1, 0)*FACT_INCLUDES[[#This Row],[Income]]</f>
        <v>755.17907125299257</v>
      </c>
    </row>
    <row r="1098" spans="1:26" x14ac:dyDescent="0.3">
      <c r="A1098" s="4">
        <v>1847</v>
      </c>
      <c r="B1098" s="4">
        <v>929</v>
      </c>
      <c r="C1098" s="4">
        <v>728</v>
      </c>
      <c r="D1098" s="58">
        <v>5</v>
      </c>
      <c r="E1098" s="28">
        <f>VLOOKUP(FACT_INCLUDES[[#This Row],[Order ID]], ORDERS[], 2)</f>
        <v>41933.617987226673</v>
      </c>
      <c r="F1098" s="28">
        <f>VLOOKUP(FACT_INCLUDES[[#This Row],[Order ID]], ORDERS[], 3)</f>
        <v>41938.617987226673</v>
      </c>
      <c r="G1098" s="4" t="str">
        <f>VLOOKUP(FACT_INCLUDES[[#This Row],[Order ID]], ORDERS[], 4)</f>
        <v>Online</v>
      </c>
      <c r="H1098" s="4" t="str">
        <f>VLOOKUP(FACT_INCLUDES[[#This Row],[Order ID]], ORDERS[], 5)</f>
        <v>OTJ6203@gmail.com</v>
      </c>
      <c r="I1098" s="4">
        <f>VLOOKUP(FACT_INCLUDES[[#This Row],[Order ID]], ORDERS[], 6)</f>
        <v>0</v>
      </c>
      <c r="J1098" s="54">
        <f>VLOOKUP(FACT_INCLUDES[[#This Row],[Order ID]], ORDERS[], 7)</f>
        <v>0</v>
      </c>
      <c r="K1098" s="33">
        <v>5</v>
      </c>
      <c r="L1098" s="4">
        <f>VLOOKUP(FACT_INCLUDES[[#This Row],[DW Version]], VERSIONS[], 2)</f>
        <v>75</v>
      </c>
      <c r="M1098" s="4">
        <f>VLOOKUP(FACT_INCLUDES[[#This Row],[DW Version]], VERSIONS[], 3)</f>
        <v>3</v>
      </c>
      <c r="N1098" s="4" t="str">
        <f>VLOOKUP(FACT_INCLUDES[[#This Row],[DW Version]], VERSIONS[], 4)</f>
        <v>white</v>
      </c>
      <c r="O1098" s="51">
        <f>VLOOKUP(FACT_INCLUDES[[#This Row],[DW Version]], VERSIONS[], 5)</f>
        <v>310.19393764307296</v>
      </c>
      <c r="P1098" s="4" t="str">
        <f>VLOOKUP(FACT_INCLUDES[[#This Row],[DW Version]], VERSIONS[], 6)</f>
        <v>React Presto</v>
      </c>
      <c r="Q1098" s="4" t="str">
        <f>VLOOKUP(FACT_INCLUDES[[#This Row],[DW Version]], VERSIONS[], 7)</f>
        <v>Shoe</v>
      </c>
      <c r="R1098" s="51">
        <f>FACT_INCLUDES[[#This Row],[Version Price]]*FACT_INCLUDES[[#This Row],[Quantity]]</f>
        <v>1550.9696882153648</v>
      </c>
      <c r="S1098" s="51">
        <f>FACT_INCLUDES[[#This Row],[Amount]]*(1-FACT_INCLUDES[[#This Row],[Order Discount]])</f>
        <v>1550.9696882153648</v>
      </c>
      <c r="T1098" s="51">
        <f t="shared" si="17"/>
        <v>2540.954351368162</v>
      </c>
      <c r="U1098" s="57">
        <f>FACT_INCLUDES[[#This Row],[Income]]/FACT_INCLUDES[[#This Row],[Total Order Income]]</f>
        <v>0.61038864684060712</v>
      </c>
      <c r="V1098" s="33">
        <f>IF(FACT_INCLUDES[[#This Row],[Order Gap]]&gt;10, 1, 0)/COUNTIFS(FACT_INCLUDES[Order ID], FACT_INCLUDES[[#This Row],[Order ID]])</f>
        <v>0</v>
      </c>
      <c r="W1098" s="33">
        <f>IF(FACT_INCLUDES[[#This Row],[Order Type]]="Online", 1, 0)/COUNTIFS(FACT_INCLUDES[Order ID], FACT_INCLUDES[[#This Row],[Order ID]])</f>
        <v>0.33333333333333331</v>
      </c>
      <c r="X1098" s="52">
        <v>644.28331764460893</v>
      </c>
      <c r="Y1098" s="52">
        <v>745.35727964883449</v>
      </c>
      <c r="Z1098" s="64">
        <f>IF(FACT_INCLUDES[[#This Row],[Order Type]]="Online", 1, 0)*FACT_INCLUDES[[#This Row],[Income]]</f>
        <v>1550.9696882153648</v>
      </c>
    </row>
    <row r="1099" spans="1:26" x14ac:dyDescent="0.3">
      <c r="A1099" s="4">
        <v>1896</v>
      </c>
      <c r="B1099" s="4">
        <v>953</v>
      </c>
      <c r="C1099" s="4">
        <v>369</v>
      </c>
      <c r="D1099" s="58">
        <v>5</v>
      </c>
      <c r="E1099" s="28">
        <f>VLOOKUP(FACT_INCLUDES[[#This Row],[Order ID]], ORDERS[], 2)</f>
        <v>41925.541238721627</v>
      </c>
      <c r="F1099" s="28">
        <f>VLOOKUP(FACT_INCLUDES[[#This Row],[Order ID]], ORDERS[], 3)</f>
        <v>41925.541238721627</v>
      </c>
      <c r="G1099" s="4" t="str">
        <f>VLOOKUP(FACT_INCLUDES[[#This Row],[Order ID]], ORDERS[], 4)</f>
        <v>In-Store</v>
      </c>
      <c r="H1099" s="4" t="str">
        <f>VLOOKUP(FACT_INCLUDES[[#This Row],[Order ID]], ORDERS[], 5)</f>
        <v>NDZ8527@gmail.com</v>
      </c>
      <c r="I1099" s="4">
        <f>VLOOKUP(FACT_INCLUDES[[#This Row],[Order ID]], ORDERS[], 6)</f>
        <v>17</v>
      </c>
      <c r="J1099" s="54">
        <f>VLOOKUP(FACT_INCLUDES[[#This Row],[Order ID]], ORDERS[], 7)</f>
        <v>0</v>
      </c>
      <c r="K1099" s="33">
        <v>0</v>
      </c>
      <c r="L1099" s="4">
        <f>VLOOKUP(FACT_INCLUDES[[#This Row],[DW Version]], VERSIONS[], 2)</f>
        <v>37</v>
      </c>
      <c r="M1099" s="4">
        <f>VLOOKUP(FACT_INCLUDES[[#This Row],[DW Version]], VERSIONS[], 3)</f>
        <v>8</v>
      </c>
      <c r="N1099" s="4" t="str">
        <f>VLOOKUP(FACT_INCLUDES[[#This Row],[DW Version]], VERSIONS[], 4)</f>
        <v>black</v>
      </c>
      <c r="O1099" s="51">
        <f>VLOOKUP(FACT_INCLUDES[[#This Row],[DW Version]], VERSIONS[], 5)</f>
        <v>109.60295709062984</v>
      </c>
      <c r="P1099" s="4" t="str">
        <f>VLOOKUP(FACT_INCLUDES[[#This Row],[DW Version]], VERSIONS[], 6)</f>
        <v>Air Zoom Winflo</v>
      </c>
      <c r="Q1099" s="4" t="str">
        <f>VLOOKUP(FACT_INCLUDES[[#This Row],[DW Version]], VERSIONS[], 7)</f>
        <v>Shoe</v>
      </c>
      <c r="R1099" s="51">
        <f>FACT_INCLUDES[[#This Row],[Version Price]]*FACT_INCLUDES[[#This Row],[Quantity]]</f>
        <v>548.01478545314922</v>
      </c>
      <c r="S1099" s="51">
        <f>FACT_INCLUDES[[#This Row],[Amount]]*(1-FACT_INCLUDES[[#This Row],[Order Discount]])</f>
        <v>548.01478545314922</v>
      </c>
      <c r="T1099" s="51">
        <f t="shared" si="17"/>
        <v>665.88626070357282</v>
      </c>
      <c r="U1099" s="57">
        <f>FACT_INCLUDES[[#This Row],[Income]]/FACT_INCLUDES[[#This Row],[Total Order Income]]</f>
        <v>0.82298557245214665</v>
      </c>
      <c r="V1099" s="33">
        <f>IF(FACT_INCLUDES[[#This Row],[Order Gap]]&gt;10, 1, 0)/COUNTIFS(FACT_INCLUDES[Order ID], FACT_INCLUDES[[#This Row],[Order ID]])</f>
        <v>0</v>
      </c>
      <c r="W1099" s="33">
        <f>IF(FACT_INCLUDES[[#This Row],[Order Type]]="Online", 1, 0)/COUNTIFS(FACT_INCLUDES[Order ID], FACT_INCLUDES[[#This Row],[Order ID]])</f>
        <v>0</v>
      </c>
      <c r="X1099" s="52">
        <v>644.28331764460893</v>
      </c>
      <c r="Y1099" s="52">
        <v>745.35727964883449</v>
      </c>
      <c r="Z1099" s="64">
        <f>IF(FACT_INCLUDES[[#This Row],[Order Type]]="Online", 1, 0)*FACT_INCLUDES[[#This Row],[Income]]</f>
        <v>0</v>
      </c>
    </row>
    <row r="1100" spans="1:26" x14ac:dyDescent="0.3">
      <c r="A1100" s="4">
        <v>1897</v>
      </c>
      <c r="B1100" s="4">
        <v>953</v>
      </c>
      <c r="C1100" s="4">
        <v>912</v>
      </c>
      <c r="D1100" s="58">
        <v>3</v>
      </c>
      <c r="E1100" s="28">
        <f>VLOOKUP(FACT_INCLUDES[[#This Row],[Order ID]], ORDERS[], 2)</f>
        <v>41925.541238721627</v>
      </c>
      <c r="F1100" s="28">
        <f>VLOOKUP(FACT_INCLUDES[[#This Row],[Order ID]], ORDERS[], 3)</f>
        <v>41925.541238721627</v>
      </c>
      <c r="G1100" s="4" t="str">
        <f>VLOOKUP(FACT_INCLUDES[[#This Row],[Order ID]], ORDERS[], 4)</f>
        <v>In-Store</v>
      </c>
      <c r="H1100" s="4" t="str">
        <f>VLOOKUP(FACT_INCLUDES[[#This Row],[Order ID]], ORDERS[], 5)</f>
        <v>NDZ8527@gmail.com</v>
      </c>
      <c r="I1100" s="4">
        <f>VLOOKUP(FACT_INCLUDES[[#This Row],[Order ID]], ORDERS[], 6)</f>
        <v>17</v>
      </c>
      <c r="J1100" s="54">
        <f>VLOOKUP(FACT_INCLUDES[[#This Row],[Order ID]], ORDERS[], 7)</f>
        <v>0</v>
      </c>
      <c r="K1100" s="33">
        <v>0</v>
      </c>
      <c r="L1100" s="4">
        <f>VLOOKUP(FACT_INCLUDES[[#This Row],[DW Version]], VERSIONS[], 2)</f>
        <v>93</v>
      </c>
      <c r="M1100" s="4">
        <f>VLOOKUP(FACT_INCLUDES[[#This Row],[DW Version]], VERSIONS[], 3)</f>
        <v>5.5</v>
      </c>
      <c r="N1100" s="4" t="str">
        <f>VLOOKUP(FACT_INCLUDES[[#This Row],[DW Version]], VERSIONS[], 4)</f>
        <v>white</v>
      </c>
      <c r="O1100" s="51">
        <f>VLOOKUP(FACT_INCLUDES[[#This Row],[DW Version]], VERSIONS[], 5)</f>
        <v>39.2904917501412</v>
      </c>
      <c r="P1100" s="4" t="str">
        <f>VLOOKUP(FACT_INCLUDES[[#This Row],[DW Version]], VERSIONS[], 6)</f>
        <v>Therma Training Top</v>
      </c>
      <c r="Q1100" s="4" t="str">
        <f>VLOOKUP(FACT_INCLUDES[[#This Row],[DW Version]], VERSIONS[], 7)</f>
        <v>Apparel</v>
      </c>
      <c r="R1100" s="51">
        <f>FACT_INCLUDES[[#This Row],[Version Price]]*FACT_INCLUDES[[#This Row],[Quantity]]</f>
        <v>117.8714752504236</v>
      </c>
      <c r="S1100" s="51">
        <f>FACT_INCLUDES[[#This Row],[Amount]]*(1-FACT_INCLUDES[[#This Row],[Order Discount]])</f>
        <v>117.8714752504236</v>
      </c>
      <c r="T1100" s="51">
        <f t="shared" si="17"/>
        <v>665.88626070357282</v>
      </c>
      <c r="U1100" s="57">
        <f>FACT_INCLUDES[[#This Row],[Income]]/FACT_INCLUDES[[#This Row],[Total Order Income]]</f>
        <v>0.17701442754785338</v>
      </c>
      <c r="V1100" s="33">
        <f>IF(FACT_INCLUDES[[#This Row],[Order Gap]]&gt;10, 1, 0)/COUNTIFS(FACT_INCLUDES[Order ID], FACT_INCLUDES[[#This Row],[Order ID]])</f>
        <v>0</v>
      </c>
      <c r="W1100" s="33">
        <f>IF(FACT_INCLUDES[[#This Row],[Order Type]]="Online", 1, 0)/COUNTIFS(FACT_INCLUDES[Order ID], FACT_INCLUDES[[#This Row],[Order ID]])</f>
        <v>0</v>
      </c>
      <c r="X1100" s="52">
        <v>644.28331764460893</v>
      </c>
      <c r="Y1100" s="52">
        <v>745.35727964883449</v>
      </c>
      <c r="Z1100" s="64">
        <f>IF(FACT_INCLUDES[[#This Row],[Order Type]]="Online", 1, 0)*FACT_INCLUDES[[#This Row],[Income]]</f>
        <v>0</v>
      </c>
    </row>
    <row r="1101" spans="1:26" x14ac:dyDescent="0.3">
      <c r="A1101" s="4">
        <v>1942</v>
      </c>
      <c r="B1101" s="4">
        <v>974</v>
      </c>
      <c r="C1101" s="4">
        <v>233</v>
      </c>
      <c r="D1101" s="58">
        <v>4</v>
      </c>
      <c r="E1101" s="28">
        <f>VLOOKUP(FACT_INCLUDES[[#This Row],[Order ID]], ORDERS[], 2)</f>
        <v>41658.514791712412</v>
      </c>
      <c r="F1101" s="28">
        <f>VLOOKUP(FACT_INCLUDES[[#This Row],[Order ID]], ORDERS[], 3)</f>
        <v>41668.514791712412</v>
      </c>
      <c r="G1101" s="4" t="str">
        <f>VLOOKUP(FACT_INCLUDES[[#This Row],[Order ID]], ORDERS[], 4)</f>
        <v>Online</v>
      </c>
      <c r="H1101" s="4" t="str">
        <f>VLOOKUP(FACT_INCLUDES[[#This Row],[Order ID]], ORDERS[], 5)</f>
        <v>RUA7376@gmail.com</v>
      </c>
      <c r="I1101" s="4">
        <f>VLOOKUP(FACT_INCLUDES[[#This Row],[Order ID]], ORDERS[], 6)</f>
        <v>0</v>
      </c>
      <c r="J1101" s="54">
        <f>VLOOKUP(FACT_INCLUDES[[#This Row],[Order ID]], ORDERS[], 7)</f>
        <v>0</v>
      </c>
      <c r="K1101" s="33">
        <v>10</v>
      </c>
      <c r="L1101" s="4">
        <f>VLOOKUP(FACT_INCLUDES[[#This Row],[DW Version]], VERSIONS[], 2)</f>
        <v>23</v>
      </c>
      <c r="M1101" s="4">
        <f>VLOOKUP(FACT_INCLUDES[[#This Row],[DW Version]], VERSIONS[], 3)</f>
        <v>12</v>
      </c>
      <c r="N1101" s="4" t="str">
        <f>VLOOKUP(FACT_INCLUDES[[#This Row],[DW Version]], VERSIONS[], 4)</f>
        <v>black</v>
      </c>
      <c r="O1101" s="51">
        <f>VLOOKUP(FACT_INCLUDES[[#This Row],[DW Version]], VERSIONS[], 5)</f>
        <v>127.79668172338882</v>
      </c>
      <c r="P1101" s="4" t="str">
        <f>VLOOKUP(FACT_INCLUDES[[#This Row],[DW Version]], VERSIONS[], 6)</f>
        <v>M2K Tekno</v>
      </c>
      <c r="Q1101" s="4" t="str">
        <f>VLOOKUP(FACT_INCLUDES[[#This Row],[DW Version]], VERSIONS[], 7)</f>
        <v>Shoe</v>
      </c>
      <c r="R1101" s="51">
        <f>FACT_INCLUDES[[#This Row],[Version Price]]*FACT_INCLUDES[[#This Row],[Quantity]]</f>
        <v>511.18672689355526</v>
      </c>
      <c r="S1101" s="51">
        <f>FACT_INCLUDES[[#This Row],[Amount]]*(1-FACT_INCLUDES[[#This Row],[Order Discount]])</f>
        <v>511.18672689355526</v>
      </c>
      <c r="T1101" s="51">
        <f t="shared" si="17"/>
        <v>511.18672689355526</v>
      </c>
      <c r="U1101" s="57">
        <f>FACT_INCLUDES[[#This Row],[Income]]/FACT_INCLUDES[[#This Row],[Total Order Income]]</f>
        <v>1</v>
      </c>
      <c r="V1101" s="33">
        <f>IF(FACT_INCLUDES[[#This Row],[Order Gap]]&gt;10, 1, 0)/COUNTIFS(FACT_INCLUDES[Order ID], FACT_INCLUDES[[#This Row],[Order ID]])</f>
        <v>0</v>
      </c>
      <c r="W1101" s="33">
        <f>IF(FACT_INCLUDES[[#This Row],[Order Type]]="Online", 1, 0)/COUNTIFS(FACT_INCLUDES[Order ID], FACT_INCLUDES[[#This Row],[Order ID]])</f>
        <v>1</v>
      </c>
      <c r="X1101" s="52">
        <v>644.28331764460893</v>
      </c>
      <c r="Y1101" s="52">
        <v>745.35727964883449</v>
      </c>
      <c r="Z1101" s="64">
        <f>IF(FACT_INCLUDES[[#This Row],[Order Type]]="Online", 1, 0)*FACT_INCLUDES[[#This Row],[Income]]</f>
        <v>511.18672689355526</v>
      </c>
    </row>
    <row r="1102" spans="1:26" x14ac:dyDescent="0.3">
      <c r="A1102" s="4">
        <v>2017</v>
      </c>
      <c r="B1102" s="4">
        <v>1022</v>
      </c>
      <c r="C1102" s="4">
        <v>345</v>
      </c>
      <c r="D1102" s="58">
        <v>2</v>
      </c>
      <c r="E1102" s="28">
        <f>VLOOKUP(FACT_INCLUDES[[#This Row],[Order ID]], ORDERS[], 2)</f>
        <v>41928.75304198821</v>
      </c>
      <c r="F1102" s="28">
        <f>VLOOKUP(FACT_INCLUDES[[#This Row],[Order ID]], ORDERS[], 3)</f>
        <v>41928.75304198821</v>
      </c>
      <c r="G1102" s="4" t="str">
        <f>VLOOKUP(FACT_INCLUDES[[#This Row],[Order ID]], ORDERS[], 4)</f>
        <v>In-Store</v>
      </c>
      <c r="H1102" s="4" t="str">
        <f>VLOOKUP(FACT_INCLUDES[[#This Row],[Order ID]], ORDERS[], 5)</f>
        <v>MUZ1198@gmail.com</v>
      </c>
      <c r="I1102" s="4">
        <f>VLOOKUP(FACT_INCLUDES[[#This Row],[Order ID]], ORDERS[], 6)</f>
        <v>26</v>
      </c>
      <c r="J1102" s="54">
        <f>VLOOKUP(FACT_INCLUDES[[#This Row],[Order ID]], ORDERS[], 7)</f>
        <v>0</v>
      </c>
      <c r="K1102" s="33">
        <v>0</v>
      </c>
      <c r="L1102" s="4">
        <f>VLOOKUP(FACT_INCLUDES[[#This Row],[DW Version]], VERSIONS[], 2)</f>
        <v>35</v>
      </c>
      <c r="M1102" s="4">
        <f>VLOOKUP(FACT_INCLUDES[[#This Row],[DW Version]], VERSIONS[], 3)</f>
        <v>7</v>
      </c>
      <c r="N1102" s="4" t="str">
        <f>VLOOKUP(FACT_INCLUDES[[#This Row],[DW Version]], VERSIONS[], 4)</f>
        <v>blue</v>
      </c>
      <c r="O1102" s="51">
        <f>VLOOKUP(FACT_INCLUDES[[#This Row],[DW Version]], VERSIONS[], 5)</f>
        <v>133.99671783871307</v>
      </c>
      <c r="P1102" s="4" t="str">
        <f>VLOOKUP(FACT_INCLUDES[[#This Row],[DW Version]], VERSIONS[], 6)</f>
        <v>Alphafly</v>
      </c>
      <c r="Q1102" s="4" t="str">
        <f>VLOOKUP(FACT_INCLUDES[[#This Row],[DW Version]], VERSIONS[], 7)</f>
        <v>Shoe</v>
      </c>
      <c r="R1102" s="51">
        <f>FACT_INCLUDES[[#This Row],[Version Price]]*FACT_INCLUDES[[#This Row],[Quantity]]</f>
        <v>267.99343567742613</v>
      </c>
      <c r="S1102" s="51">
        <f>FACT_INCLUDES[[#This Row],[Amount]]*(1-FACT_INCLUDES[[#This Row],[Order Discount]])</f>
        <v>267.99343567742613</v>
      </c>
      <c r="T1102" s="51">
        <f t="shared" si="17"/>
        <v>267.99343567742613</v>
      </c>
      <c r="U1102" s="57">
        <f>FACT_INCLUDES[[#This Row],[Income]]/FACT_INCLUDES[[#This Row],[Total Order Income]]</f>
        <v>1</v>
      </c>
      <c r="V1102" s="33">
        <f>IF(FACT_INCLUDES[[#This Row],[Order Gap]]&gt;10, 1, 0)/COUNTIFS(FACT_INCLUDES[Order ID], FACT_INCLUDES[[#This Row],[Order ID]])</f>
        <v>0</v>
      </c>
      <c r="W1102" s="33">
        <f>IF(FACT_INCLUDES[[#This Row],[Order Type]]="Online", 1, 0)/COUNTIFS(FACT_INCLUDES[Order ID], FACT_INCLUDES[[#This Row],[Order ID]])</f>
        <v>0</v>
      </c>
      <c r="X1102" s="52">
        <v>644.28331764460893</v>
      </c>
      <c r="Y1102" s="52">
        <v>745.35727964883449</v>
      </c>
      <c r="Z1102" s="64">
        <f>IF(FACT_INCLUDES[[#This Row],[Order Type]]="Online", 1, 0)*FACT_INCLUDES[[#This Row],[Income]]</f>
        <v>0</v>
      </c>
    </row>
    <row r="1103" spans="1:26" x14ac:dyDescent="0.3">
      <c r="A1103" s="4">
        <v>2018</v>
      </c>
      <c r="B1103" s="4">
        <v>1023</v>
      </c>
      <c r="C1103" s="4">
        <v>826</v>
      </c>
      <c r="D1103" s="58">
        <v>4</v>
      </c>
      <c r="E1103" s="28">
        <f>VLOOKUP(FACT_INCLUDES[[#This Row],[Order ID]], ORDERS[], 2)</f>
        <v>41950.364311269586</v>
      </c>
      <c r="F1103" s="28">
        <f>VLOOKUP(FACT_INCLUDES[[#This Row],[Order ID]], ORDERS[], 3)</f>
        <v>41950.364311269586</v>
      </c>
      <c r="G1103" s="4" t="str">
        <f>VLOOKUP(FACT_INCLUDES[[#This Row],[Order ID]], ORDERS[], 4)</f>
        <v>In-Store</v>
      </c>
      <c r="H1103" s="4" t="str">
        <f>VLOOKUP(FACT_INCLUDES[[#This Row],[Order ID]], ORDERS[], 5)</f>
        <v>ZMT7789@gmail.com</v>
      </c>
      <c r="I1103" s="4">
        <f>VLOOKUP(FACT_INCLUDES[[#This Row],[Order ID]], ORDERS[], 6)</f>
        <v>15</v>
      </c>
      <c r="J1103" s="54">
        <f>VLOOKUP(FACT_INCLUDES[[#This Row],[Order ID]], ORDERS[], 7)</f>
        <v>0</v>
      </c>
      <c r="K1103" s="33">
        <v>0</v>
      </c>
      <c r="L1103" s="4">
        <f>VLOOKUP(FACT_INCLUDES[[#This Row],[DW Version]], VERSIONS[], 2)</f>
        <v>84</v>
      </c>
      <c r="M1103" s="4">
        <f>VLOOKUP(FACT_INCLUDES[[#This Row],[DW Version]], VERSIONS[], 3)</f>
        <v>5.5</v>
      </c>
      <c r="N1103" s="4" t="str">
        <f>VLOOKUP(FACT_INCLUDES[[#This Row],[DW Version]], VERSIONS[], 4)</f>
        <v>white</v>
      </c>
      <c r="O1103" s="51">
        <f>VLOOKUP(FACT_INCLUDES[[#This Row],[DW Version]], VERSIONS[], 5)</f>
        <v>190.12946217490946</v>
      </c>
      <c r="P1103" s="4" t="str">
        <f>VLOOKUP(FACT_INCLUDES[[#This Row],[DW Version]], VERSIONS[], 6)</f>
        <v>AeroLoft Running Vest</v>
      </c>
      <c r="Q1103" s="4" t="str">
        <f>VLOOKUP(FACT_INCLUDES[[#This Row],[DW Version]], VERSIONS[], 7)</f>
        <v>Apparel</v>
      </c>
      <c r="R1103" s="51">
        <f>FACT_INCLUDES[[#This Row],[Version Price]]*FACT_INCLUDES[[#This Row],[Quantity]]</f>
        <v>760.51784869963785</v>
      </c>
      <c r="S1103" s="51">
        <f>FACT_INCLUDES[[#This Row],[Amount]]*(1-FACT_INCLUDES[[#This Row],[Order Discount]])</f>
        <v>760.51784869963785</v>
      </c>
      <c r="T1103" s="51">
        <f t="shared" si="17"/>
        <v>760.51784869963785</v>
      </c>
      <c r="U1103" s="57">
        <f>FACT_INCLUDES[[#This Row],[Income]]/FACT_INCLUDES[[#This Row],[Total Order Income]]</f>
        <v>1</v>
      </c>
      <c r="V1103" s="33">
        <f>IF(FACT_INCLUDES[[#This Row],[Order Gap]]&gt;10, 1, 0)/COUNTIFS(FACT_INCLUDES[Order ID], FACT_INCLUDES[[#This Row],[Order ID]])</f>
        <v>0</v>
      </c>
      <c r="W1103" s="33">
        <f>IF(FACT_INCLUDES[[#This Row],[Order Type]]="Online", 1, 0)/COUNTIFS(FACT_INCLUDES[Order ID], FACT_INCLUDES[[#This Row],[Order ID]])</f>
        <v>0</v>
      </c>
      <c r="X1103" s="52">
        <v>644.28331764460893</v>
      </c>
      <c r="Y1103" s="52">
        <v>745.35727964883449</v>
      </c>
      <c r="Z1103" s="64">
        <f>IF(FACT_INCLUDES[[#This Row],[Order Type]]="Online", 1, 0)*FACT_INCLUDES[[#This Row],[Income]]</f>
        <v>0</v>
      </c>
    </row>
    <row r="1104" spans="1:26" x14ac:dyDescent="0.3">
      <c r="A1104" s="4">
        <v>2027</v>
      </c>
      <c r="B1104" s="4">
        <v>1032</v>
      </c>
      <c r="C1104" s="4">
        <v>992</v>
      </c>
      <c r="D1104" s="58">
        <v>1</v>
      </c>
      <c r="E1104" s="28">
        <f>VLOOKUP(FACT_INCLUDES[[#This Row],[Order ID]], ORDERS[], 2)</f>
        <v>41883.407482830669</v>
      </c>
      <c r="F1104" s="28">
        <f>VLOOKUP(FACT_INCLUDES[[#This Row],[Order ID]], ORDERS[], 3)</f>
        <v>41883.407482830669</v>
      </c>
      <c r="G1104" s="4" t="str">
        <f>VLOOKUP(FACT_INCLUDES[[#This Row],[Order ID]], ORDERS[], 4)</f>
        <v>In-Store</v>
      </c>
      <c r="H1104" s="4" t="str">
        <f>VLOOKUP(FACT_INCLUDES[[#This Row],[Order ID]], ORDERS[], 5)</f>
        <v>RMC9204@gmail.com</v>
      </c>
      <c r="I1104" s="4">
        <f>VLOOKUP(FACT_INCLUDES[[#This Row],[Order ID]], ORDERS[], 6)</f>
        <v>15</v>
      </c>
      <c r="J1104" s="54">
        <f>VLOOKUP(FACT_INCLUDES[[#This Row],[Order ID]], ORDERS[], 7)</f>
        <v>0</v>
      </c>
      <c r="K1104" s="33">
        <v>0</v>
      </c>
      <c r="L1104" s="4">
        <f>VLOOKUP(FACT_INCLUDES[[#This Row],[DW Version]], VERSIONS[], 2)</f>
        <v>100</v>
      </c>
      <c r="M1104" s="4">
        <f>VLOOKUP(FACT_INCLUDES[[#This Row],[DW Version]], VERSIONS[], 3)</f>
        <v>11.5</v>
      </c>
      <c r="N1104" s="4" t="str">
        <f>VLOOKUP(FACT_INCLUDES[[#This Row],[DW Version]], VERSIONS[], 4)</f>
        <v>orange</v>
      </c>
      <c r="O1104" s="51">
        <f>VLOOKUP(FACT_INCLUDES[[#This Row],[DW Version]], VERSIONS[], 5)</f>
        <v>50.791027560387505</v>
      </c>
      <c r="P1104" s="4" t="str">
        <f>VLOOKUP(FACT_INCLUDES[[#This Row],[DW Version]], VERSIONS[], 6)</f>
        <v>Nike Kettlebell</v>
      </c>
      <c r="Q1104" s="4" t="str">
        <f>VLOOKUP(FACT_INCLUDES[[#This Row],[DW Version]], VERSIONS[], 7)</f>
        <v>Sport Equipment</v>
      </c>
      <c r="R1104" s="51">
        <f>FACT_INCLUDES[[#This Row],[Version Price]]*FACT_INCLUDES[[#This Row],[Quantity]]</f>
        <v>50.791027560387505</v>
      </c>
      <c r="S1104" s="51">
        <f>FACT_INCLUDES[[#This Row],[Amount]]*(1-FACT_INCLUDES[[#This Row],[Order Discount]])</f>
        <v>50.791027560387505</v>
      </c>
      <c r="T1104" s="51">
        <f t="shared" si="17"/>
        <v>50.791027560387505</v>
      </c>
      <c r="U1104" s="57">
        <f>FACT_INCLUDES[[#This Row],[Income]]/FACT_INCLUDES[[#This Row],[Total Order Income]]</f>
        <v>1</v>
      </c>
      <c r="V1104" s="33">
        <f>IF(FACT_INCLUDES[[#This Row],[Order Gap]]&gt;10, 1, 0)/COUNTIFS(FACT_INCLUDES[Order ID], FACT_INCLUDES[[#This Row],[Order ID]])</f>
        <v>0</v>
      </c>
      <c r="W1104" s="33">
        <f>IF(FACT_INCLUDES[[#This Row],[Order Type]]="Online", 1, 0)/COUNTIFS(FACT_INCLUDES[Order ID], FACT_INCLUDES[[#This Row],[Order ID]])</f>
        <v>0</v>
      </c>
      <c r="X1104" s="52">
        <v>644.28331764460893</v>
      </c>
      <c r="Y1104" s="52">
        <v>745.35727964883449</v>
      </c>
      <c r="Z1104" s="64">
        <f>IF(FACT_INCLUDES[[#This Row],[Order Type]]="Online", 1, 0)*FACT_INCLUDES[[#This Row],[Income]]</f>
        <v>0</v>
      </c>
    </row>
    <row r="1105" spans="1:26" x14ac:dyDescent="0.3">
      <c r="A1105" s="4">
        <v>2038</v>
      </c>
      <c r="B1105" s="4">
        <v>1043</v>
      </c>
      <c r="C1105" s="4">
        <v>810</v>
      </c>
      <c r="D1105" s="58">
        <v>5</v>
      </c>
      <c r="E1105" s="28">
        <f>VLOOKUP(FACT_INCLUDES[[#This Row],[Order ID]], ORDERS[], 2)</f>
        <v>41737.658664380346</v>
      </c>
      <c r="F1105" s="28">
        <f>VLOOKUP(FACT_INCLUDES[[#This Row],[Order ID]], ORDERS[], 3)</f>
        <v>41737.658664380346</v>
      </c>
      <c r="G1105" s="4" t="str">
        <f>VLOOKUP(FACT_INCLUDES[[#This Row],[Order ID]], ORDERS[], 4)</f>
        <v>In-Store</v>
      </c>
      <c r="H1105" s="4" t="str">
        <f>VLOOKUP(FACT_INCLUDES[[#This Row],[Order ID]], ORDERS[], 5)</f>
        <v>VPD4905@gmail.com</v>
      </c>
      <c r="I1105" s="4">
        <f>VLOOKUP(FACT_INCLUDES[[#This Row],[Order ID]], ORDERS[], 6)</f>
        <v>13</v>
      </c>
      <c r="J1105" s="54">
        <f>VLOOKUP(FACT_INCLUDES[[#This Row],[Order ID]], ORDERS[], 7)</f>
        <v>0</v>
      </c>
      <c r="K1105" s="33">
        <v>0</v>
      </c>
      <c r="L1105" s="4">
        <f>VLOOKUP(FACT_INCLUDES[[#This Row],[DW Version]], VERSIONS[], 2)</f>
        <v>82</v>
      </c>
      <c r="M1105" s="4">
        <f>VLOOKUP(FACT_INCLUDES[[#This Row],[DW Version]], VERSIONS[], 3)</f>
        <v>10</v>
      </c>
      <c r="N1105" s="4" t="str">
        <f>VLOOKUP(FACT_INCLUDES[[#This Row],[DW Version]], VERSIONS[], 4)</f>
        <v>white</v>
      </c>
      <c r="O1105" s="51">
        <f>VLOOKUP(FACT_INCLUDES[[#This Row],[DW Version]], VERSIONS[], 5)</f>
        <v>328.49548282180928</v>
      </c>
      <c r="P1105" s="4" t="str">
        <f>VLOOKUP(FACT_INCLUDES[[#This Row],[DW Version]], VERSIONS[], 6)</f>
        <v>Flex 2-in-1 Shorts</v>
      </c>
      <c r="Q1105" s="4" t="str">
        <f>VLOOKUP(FACT_INCLUDES[[#This Row],[DW Version]], VERSIONS[], 7)</f>
        <v>Apparel</v>
      </c>
      <c r="R1105" s="51">
        <f>FACT_INCLUDES[[#This Row],[Version Price]]*FACT_INCLUDES[[#This Row],[Quantity]]</f>
        <v>1642.4774141090463</v>
      </c>
      <c r="S1105" s="51">
        <f>FACT_INCLUDES[[#This Row],[Amount]]*(1-FACT_INCLUDES[[#This Row],[Order Discount]])</f>
        <v>1642.4774141090463</v>
      </c>
      <c r="T1105" s="51">
        <f t="shared" si="17"/>
        <v>1642.4774141090463</v>
      </c>
      <c r="U1105" s="57">
        <f>FACT_INCLUDES[[#This Row],[Income]]/FACT_INCLUDES[[#This Row],[Total Order Income]]</f>
        <v>1</v>
      </c>
      <c r="V1105" s="33">
        <f>IF(FACT_INCLUDES[[#This Row],[Order Gap]]&gt;10, 1, 0)/COUNTIFS(FACT_INCLUDES[Order ID], FACT_INCLUDES[[#This Row],[Order ID]])</f>
        <v>0</v>
      </c>
      <c r="W1105" s="33">
        <f>IF(FACT_INCLUDES[[#This Row],[Order Type]]="Online", 1, 0)/COUNTIFS(FACT_INCLUDES[Order ID], FACT_INCLUDES[[#This Row],[Order ID]])</f>
        <v>0</v>
      </c>
      <c r="X1105" s="52">
        <v>644.28331764460893</v>
      </c>
      <c r="Y1105" s="52">
        <v>745.35727964883449</v>
      </c>
      <c r="Z1105" s="64">
        <f>IF(FACT_INCLUDES[[#This Row],[Order Type]]="Online", 1, 0)*FACT_INCLUDES[[#This Row],[Income]]</f>
        <v>0</v>
      </c>
    </row>
    <row r="1106" spans="1:26" x14ac:dyDescent="0.3">
      <c r="A1106" s="4">
        <v>2042</v>
      </c>
      <c r="B1106" s="4">
        <v>1047</v>
      </c>
      <c r="C1106" s="4">
        <v>540</v>
      </c>
      <c r="D1106" s="58">
        <v>3</v>
      </c>
      <c r="E1106" s="28">
        <f>VLOOKUP(FACT_INCLUDES[[#This Row],[Order ID]], ORDERS[], 2)</f>
        <v>41642.682561909271</v>
      </c>
      <c r="F1106" s="28">
        <f>VLOOKUP(FACT_INCLUDES[[#This Row],[Order ID]], ORDERS[], 3)</f>
        <v>41644.682561909271</v>
      </c>
      <c r="G1106" s="4" t="str">
        <f>VLOOKUP(FACT_INCLUDES[[#This Row],[Order ID]], ORDERS[], 4)</f>
        <v>Online</v>
      </c>
      <c r="H1106" s="4" t="str">
        <f>VLOOKUP(FACT_INCLUDES[[#This Row],[Order ID]], ORDERS[], 5)</f>
        <v>ZEU9367@gmail.com</v>
      </c>
      <c r="I1106" s="4">
        <f>VLOOKUP(FACT_INCLUDES[[#This Row],[Order ID]], ORDERS[], 6)</f>
        <v>0</v>
      </c>
      <c r="J1106" s="54">
        <f>VLOOKUP(FACT_INCLUDES[[#This Row],[Order ID]], ORDERS[], 7)</f>
        <v>0</v>
      </c>
      <c r="K1106" s="33">
        <v>2</v>
      </c>
      <c r="L1106" s="4">
        <f>VLOOKUP(FACT_INCLUDES[[#This Row],[DW Version]], VERSIONS[], 2)</f>
        <v>57</v>
      </c>
      <c r="M1106" s="4">
        <f>VLOOKUP(FACT_INCLUDES[[#This Row],[DW Version]], VERSIONS[], 3)</f>
        <v>3.5</v>
      </c>
      <c r="N1106" s="4" t="str">
        <f>VLOOKUP(FACT_INCLUDES[[#This Row],[DW Version]], VERSIONS[], 4)</f>
        <v>white</v>
      </c>
      <c r="O1106" s="51">
        <f>VLOOKUP(FACT_INCLUDES[[#This Row],[DW Version]], VERSIONS[], 5)</f>
        <v>148.21498753353086</v>
      </c>
      <c r="P1106" s="4" t="str">
        <f>VLOOKUP(FACT_INCLUDES[[#This Row],[DW Version]], VERSIONS[], 6)</f>
        <v>Phantom Vision</v>
      </c>
      <c r="Q1106" s="4" t="str">
        <f>VLOOKUP(FACT_INCLUDES[[#This Row],[DW Version]], VERSIONS[], 7)</f>
        <v>Shoe</v>
      </c>
      <c r="R1106" s="51">
        <f>FACT_INCLUDES[[#This Row],[Version Price]]*FACT_INCLUDES[[#This Row],[Quantity]]</f>
        <v>444.64496260059258</v>
      </c>
      <c r="S1106" s="51">
        <f>FACT_INCLUDES[[#This Row],[Amount]]*(1-FACT_INCLUDES[[#This Row],[Order Discount]])</f>
        <v>444.64496260059258</v>
      </c>
      <c r="T1106" s="51">
        <f t="shared" si="17"/>
        <v>444.64496260059258</v>
      </c>
      <c r="U1106" s="57">
        <f>FACT_INCLUDES[[#This Row],[Income]]/FACT_INCLUDES[[#This Row],[Total Order Income]]</f>
        <v>1</v>
      </c>
      <c r="V1106" s="33">
        <f>IF(FACT_INCLUDES[[#This Row],[Order Gap]]&gt;10, 1, 0)/COUNTIFS(FACT_INCLUDES[Order ID], FACT_INCLUDES[[#This Row],[Order ID]])</f>
        <v>0</v>
      </c>
      <c r="W1106" s="33">
        <f>IF(FACT_INCLUDES[[#This Row],[Order Type]]="Online", 1, 0)/COUNTIFS(FACT_INCLUDES[Order ID], FACT_INCLUDES[[#This Row],[Order ID]])</f>
        <v>1</v>
      </c>
      <c r="X1106" s="52">
        <v>644.28331764460893</v>
      </c>
      <c r="Y1106" s="52">
        <v>745.35727964883449</v>
      </c>
      <c r="Z1106" s="64">
        <f>IF(FACT_INCLUDES[[#This Row],[Order Type]]="Online", 1, 0)*FACT_INCLUDES[[#This Row],[Income]]</f>
        <v>444.64496260059258</v>
      </c>
    </row>
    <row r="1107" spans="1:26" x14ac:dyDescent="0.3">
      <c r="A1107" s="4">
        <v>2044</v>
      </c>
      <c r="B1107" s="4">
        <v>1049</v>
      </c>
      <c r="C1107" s="4">
        <v>858</v>
      </c>
      <c r="D1107" s="58">
        <v>4</v>
      </c>
      <c r="E1107" s="28">
        <f>VLOOKUP(FACT_INCLUDES[[#This Row],[Order ID]], ORDERS[], 2)</f>
        <v>41714.290491688284</v>
      </c>
      <c r="F1107" s="28">
        <f>VLOOKUP(FACT_INCLUDES[[#This Row],[Order ID]], ORDERS[], 3)</f>
        <v>41714.290491688284</v>
      </c>
      <c r="G1107" s="4" t="str">
        <f>VLOOKUP(FACT_INCLUDES[[#This Row],[Order ID]], ORDERS[], 4)</f>
        <v>In-Store</v>
      </c>
      <c r="H1107" s="4" t="str">
        <f>VLOOKUP(FACT_INCLUDES[[#This Row],[Order ID]], ORDERS[], 5)</f>
        <v>SBR9046@gmail.com</v>
      </c>
      <c r="I1107" s="4">
        <f>VLOOKUP(FACT_INCLUDES[[#This Row],[Order ID]], ORDERS[], 6)</f>
        <v>17</v>
      </c>
      <c r="J1107" s="54">
        <f>VLOOKUP(FACT_INCLUDES[[#This Row],[Order ID]], ORDERS[], 7)</f>
        <v>0</v>
      </c>
      <c r="K1107" s="33">
        <v>0</v>
      </c>
      <c r="L1107" s="4">
        <f>VLOOKUP(FACT_INCLUDES[[#This Row],[DW Version]], VERSIONS[], 2)</f>
        <v>87</v>
      </c>
      <c r="M1107" s="4">
        <f>VLOOKUP(FACT_INCLUDES[[#This Row],[DW Version]], VERSIONS[], 3)</f>
        <v>6.5</v>
      </c>
      <c r="N1107" s="4" t="str">
        <f>VLOOKUP(FACT_INCLUDES[[#This Row],[DW Version]], VERSIONS[], 4)</f>
        <v>white</v>
      </c>
      <c r="O1107" s="51">
        <f>VLOOKUP(FACT_INCLUDES[[#This Row],[DW Version]], VERSIONS[], 5)</f>
        <v>366.05480079934165</v>
      </c>
      <c r="P1107" s="4" t="str">
        <f>VLOOKUP(FACT_INCLUDES[[#This Row],[DW Version]], VERSIONS[], 6)</f>
        <v>Challenger 7</v>
      </c>
      <c r="Q1107" s="4" t="str">
        <f>VLOOKUP(FACT_INCLUDES[[#This Row],[DW Version]], VERSIONS[], 7)</f>
        <v>Shoe</v>
      </c>
      <c r="R1107" s="51">
        <f>FACT_INCLUDES[[#This Row],[Version Price]]*FACT_INCLUDES[[#This Row],[Quantity]]</f>
        <v>1464.2192031973666</v>
      </c>
      <c r="S1107" s="51">
        <f>FACT_INCLUDES[[#This Row],[Amount]]*(1-FACT_INCLUDES[[#This Row],[Order Discount]])</f>
        <v>1464.2192031973666</v>
      </c>
      <c r="T1107" s="51">
        <f t="shared" si="17"/>
        <v>1464.2192031973666</v>
      </c>
      <c r="U1107" s="57">
        <f>FACT_INCLUDES[[#This Row],[Income]]/FACT_INCLUDES[[#This Row],[Total Order Income]]</f>
        <v>1</v>
      </c>
      <c r="V1107" s="33">
        <f>IF(FACT_INCLUDES[[#This Row],[Order Gap]]&gt;10, 1, 0)/COUNTIFS(FACT_INCLUDES[Order ID], FACT_INCLUDES[[#This Row],[Order ID]])</f>
        <v>0</v>
      </c>
      <c r="W1107" s="33">
        <f>IF(FACT_INCLUDES[[#This Row],[Order Type]]="Online", 1, 0)/COUNTIFS(FACT_INCLUDES[Order ID], FACT_INCLUDES[[#This Row],[Order ID]])</f>
        <v>0</v>
      </c>
      <c r="X1107" s="52">
        <v>644.28331764460893</v>
      </c>
      <c r="Y1107" s="52">
        <v>745.35727964883449</v>
      </c>
      <c r="Z1107" s="64">
        <f>IF(FACT_INCLUDES[[#This Row],[Order Type]]="Online", 1, 0)*FACT_INCLUDES[[#This Row],[Income]]</f>
        <v>0</v>
      </c>
    </row>
    <row r="1108" spans="1:26" x14ac:dyDescent="0.3">
      <c r="A1108" s="4">
        <v>2055</v>
      </c>
      <c r="B1108" s="4">
        <v>1060</v>
      </c>
      <c r="C1108" s="4">
        <v>240</v>
      </c>
      <c r="D1108" s="58">
        <v>4</v>
      </c>
      <c r="E1108" s="28">
        <f>VLOOKUP(FACT_INCLUDES[[#This Row],[Order ID]], ORDERS[], 2)</f>
        <v>41920.52193302341</v>
      </c>
      <c r="F1108" s="28">
        <f>VLOOKUP(FACT_INCLUDES[[#This Row],[Order ID]], ORDERS[], 3)</f>
        <v>41920.52193302341</v>
      </c>
      <c r="G1108" s="4" t="str">
        <f>VLOOKUP(FACT_INCLUDES[[#This Row],[Order ID]], ORDERS[], 4)</f>
        <v>In-Store</v>
      </c>
      <c r="H1108" s="4" t="str">
        <f>VLOOKUP(FACT_INCLUDES[[#This Row],[Order ID]], ORDERS[], 5)</f>
        <v>RRT5110@gmail.com</v>
      </c>
      <c r="I1108" s="4">
        <f>VLOOKUP(FACT_INCLUDES[[#This Row],[Order ID]], ORDERS[], 6)</f>
        <v>36</v>
      </c>
      <c r="J1108" s="54">
        <f>VLOOKUP(FACT_INCLUDES[[#This Row],[Order ID]], ORDERS[], 7)</f>
        <v>0</v>
      </c>
      <c r="K1108" s="33">
        <v>0</v>
      </c>
      <c r="L1108" s="4">
        <f>VLOOKUP(FACT_INCLUDES[[#This Row],[DW Version]], VERSIONS[], 2)</f>
        <v>24</v>
      </c>
      <c r="M1108" s="4">
        <f>VLOOKUP(FACT_INCLUDES[[#This Row],[DW Version]], VERSIONS[], 3)</f>
        <v>4.5</v>
      </c>
      <c r="N1108" s="4" t="str">
        <f>VLOOKUP(FACT_INCLUDES[[#This Row],[DW Version]], VERSIONS[], 4)</f>
        <v>white</v>
      </c>
      <c r="O1108" s="51">
        <f>VLOOKUP(FACT_INCLUDES[[#This Row],[DW Version]], VERSIONS[], 5)</f>
        <v>355.82613136130516</v>
      </c>
      <c r="P1108" s="4" t="str">
        <f>VLOOKUP(FACT_INCLUDES[[#This Row],[DW Version]], VERSIONS[], 6)</f>
        <v>Zoom Fly</v>
      </c>
      <c r="Q1108" s="4" t="str">
        <f>VLOOKUP(FACT_INCLUDES[[#This Row],[DW Version]], VERSIONS[], 7)</f>
        <v>Shoe</v>
      </c>
      <c r="R1108" s="51">
        <f>FACT_INCLUDES[[#This Row],[Version Price]]*FACT_INCLUDES[[#This Row],[Quantity]]</f>
        <v>1423.3045254452206</v>
      </c>
      <c r="S1108" s="51">
        <f>FACT_INCLUDES[[#This Row],[Amount]]*(1-FACT_INCLUDES[[#This Row],[Order Discount]])</f>
        <v>1423.3045254452206</v>
      </c>
      <c r="T1108" s="51">
        <f t="shared" si="17"/>
        <v>1423.3045254452206</v>
      </c>
      <c r="U1108" s="57">
        <f>FACT_INCLUDES[[#This Row],[Income]]/FACT_INCLUDES[[#This Row],[Total Order Income]]</f>
        <v>1</v>
      </c>
      <c r="V1108" s="33">
        <f>IF(FACT_INCLUDES[[#This Row],[Order Gap]]&gt;10, 1, 0)/COUNTIFS(FACT_INCLUDES[Order ID], FACT_INCLUDES[[#This Row],[Order ID]])</f>
        <v>0</v>
      </c>
      <c r="W1108" s="33">
        <f>IF(FACT_INCLUDES[[#This Row],[Order Type]]="Online", 1, 0)/COUNTIFS(FACT_INCLUDES[Order ID], FACT_INCLUDES[[#This Row],[Order ID]])</f>
        <v>0</v>
      </c>
      <c r="X1108" s="52">
        <v>644.28331764460893</v>
      </c>
      <c r="Y1108" s="52">
        <v>745.35727964883449</v>
      </c>
      <c r="Z1108" s="64">
        <f>IF(FACT_INCLUDES[[#This Row],[Order Type]]="Online", 1, 0)*FACT_INCLUDES[[#This Row],[Income]]</f>
        <v>0</v>
      </c>
    </row>
    <row r="1109" spans="1:26" x14ac:dyDescent="0.3">
      <c r="A1109" s="4">
        <v>2082</v>
      </c>
      <c r="B1109" s="4">
        <v>1087</v>
      </c>
      <c r="C1109" s="4">
        <v>517</v>
      </c>
      <c r="D1109" s="58">
        <v>5</v>
      </c>
      <c r="E1109" s="28">
        <f>VLOOKUP(FACT_INCLUDES[[#This Row],[Order ID]], ORDERS[], 2)</f>
        <v>41842.900214492394</v>
      </c>
      <c r="F1109" s="28">
        <f>VLOOKUP(FACT_INCLUDES[[#This Row],[Order ID]], ORDERS[], 3)</f>
        <v>41842.900214492394</v>
      </c>
      <c r="G1109" s="4" t="str">
        <f>VLOOKUP(FACT_INCLUDES[[#This Row],[Order ID]], ORDERS[], 4)</f>
        <v>In-Store</v>
      </c>
      <c r="H1109" s="4" t="str">
        <f>VLOOKUP(FACT_INCLUDES[[#This Row],[Order ID]], ORDERS[], 5)</f>
        <v>MZG4046@gmail.com</v>
      </c>
      <c r="I1109" s="4">
        <f>VLOOKUP(FACT_INCLUDES[[#This Row],[Order ID]], ORDERS[], 6)</f>
        <v>11</v>
      </c>
      <c r="J1109" s="54">
        <f>VLOOKUP(FACT_INCLUDES[[#This Row],[Order ID]], ORDERS[], 7)</f>
        <v>0</v>
      </c>
      <c r="K1109" s="33">
        <v>0</v>
      </c>
      <c r="L1109" s="4">
        <f>VLOOKUP(FACT_INCLUDES[[#This Row],[DW Version]], VERSIONS[], 2)</f>
        <v>54</v>
      </c>
      <c r="M1109" s="4">
        <f>VLOOKUP(FACT_INCLUDES[[#This Row],[DW Version]], VERSIONS[], 3)</f>
        <v>4.5</v>
      </c>
      <c r="N1109" s="4" t="str">
        <f>VLOOKUP(FACT_INCLUDES[[#This Row],[DW Version]], VERSIONS[], 4)</f>
        <v>gold</v>
      </c>
      <c r="O1109" s="51">
        <f>VLOOKUP(FACT_INCLUDES[[#This Row],[DW Version]], VERSIONS[], 5)</f>
        <v>367.87268681517025</v>
      </c>
      <c r="P1109" s="4" t="str">
        <f>VLOOKUP(FACT_INCLUDES[[#This Row],[DW Version]], VERSIONS[], 6)</f>
        <v>Legend React</v>
      </c>
      <c r="Q1109" s="4" t="str">
        <f>VLOOKUP(FACT_INCLUDES[[#This Row],[DW Version]], VERSIONS[], 7)</f>
        <v>Shoe</v>
      </c>
      <c r="R1109" s="51">
        <f>FACT_INCLUDES[[#This Row],[Version Price]]*FACT_INCLUDES[[#This Row],[Quantity]]</f>
        <v>1839.3634340758513</v>
      </c>
      <c r="S1109" s="51">
        <f>FACT_INCLUDES[[#This Row],[Amount]]*(1-FACT_INCLUDES[[#This Row],[Order Discount]])</f>
        <v>1839.3634340758513</v>
      </c>
      <c r="T1109" s="51">
        <f t="shared" si="17"/>
        <v>1839.3634340758513</v>
      </c>
      <c r="U1109" s="57">
        <f>FACT_INCLUDES[[#This Row],[Income]]/FACT_INCLUDES[[#This Row],[Total Order Income]]</f>
        <v>1</v>
      </c>
      <c r="V1109" s="33">
        <f>IF(FACT_INCLUDES[[#This Row],[Order Gap]]&gt;10, 1, 0)/COUNTIFS(FACT_INCLUDES[Order ID], FACT_INCLUDES[[#This Row],[Order ID]])</f>
        <v>0</v>
      </c>
      <c r="W1109" s="33">
        <f>IF(FACT_INCLUDES[[#This Row],[Order Type]]="Online", 1, 0)/COUNTIFS(FACT_INCLUDES[Order ID], FACT_INCLUDES[[#This Row],[Order ID]])</f>
        <v>0</v>
      </c>
      <c r="X1109" s="52">
        <v>644.28331764460893</v>
      </c>
      <c r="Y1109" s="52">
        <v>745.35727964883449</v>
      </c>
      <c r="Z1109" s="64">
        <f>IF(FACT_INCLUDES[[#This Row],[Order Type]]="Online", 1, 0)*FACT_INCLUDES[[#This Row],[Income]]</f>
        <v>0</v>
      </c>
    </row>
    <row r="1110" spans="1:26" x14ac:dyDescent="0.3">
      <c r="A1110" s="4">
        <v>2096</v>
      </c>
      <c r="B1110" s="4">
        <v>1101</v>
      </c>
      <c r="C1110" s="4">
        <v>134</v>
      </c>
      <c r="D1110" s="58">
        <v>3</v>
      </c>
      <c r="E1110" s="28">
        <f>VLOOKUP(FACT_INCLUDES[[#This Row],[Order ID]], ORDERS[], 2)</f>
        <v>41829.917125741245</v>
      </c>
      <c r="F1110" s="28">
        <f>VLOOKUP(FACT_INCLUDES[[#This Row],[Order ID]], ORDERS[], 3)</f>
        <v>41829.917125741245</v>
      </c>
      <c r="G1110" s="4" t="str">
        <f>VLOOKUP(FACT_INCLUDES[[#This Row],[Order ID]], ORDERS[], 4)</f>
        <v>In-Store</v>
      </c>
      <c r="H1110" s="4" t="str">
        <f>VLOOKUP(FACT_INCLUDES[[#This Row],[Order ID]], ORDERS[], 5)</f>
        <v>CAP4633@gmail.com</v>
      </c>
      <c r="I1110" s="4">
        <f>VLOOKUP(FACT_INCLUDES[[#This Row],[Order ID]], ORDERS[], 6)</f>
        <v>16</v>
      </c>
      <c r="J1110" s="54">
        <f>VLOOKUP(FACT_INCLUDES[[#This Row],[Order ID]], ORDERS[], 7)</f>
        <v>0</v>
      </c>
      <c r="K1110" s="33">
        <v>0</v>
      </c>
      <c r="L1110" s="4">
        <f>VLOOKUP(FACT_INCLUDES[[#This Row],[DW Version]], VERSIONS[], 2)</f>
        <v>14</v>
      </c>
      <c r="M1110" s="4">
        <f>VLOOKUP(FACT_INCLUDES[[#This Row],[DW Version]], VERSIONS[], 3)</f>
        <v>4.5</v>
      </c>
      <c r="N1110" s="4" t="str">
        <f>VLOOKUP(FACT_INCLUDES[[#This Row],[DW Version]], VERSIONS[], 4)</f>
        <v>gold</v>
      </c>
      <c r="O1110" s="51">
        <f>VLOOKUP(FACT_INCLUDES[[#This Row],[DW Version]], VERSIONS[], 5)</f>
        <v>145.41684639879551</v>
      </c>
      <c r="P1110" s="4" t="str">
        <f>VLOOKUP(FACT_INCLUDES[[#This Row],[DW Version]], VERSIONS[], 6)</f>
        <v>ZoomX</v>
      </c>
      <c r="Q1110" s="4" t="str">
        <f>VLOOKUP(FACT_INCLUDES[[#This Row],[DW Version]], VERSIONS[], 7)</f>
        <v>Shoe</v>
      </c>
      <c r="R1110" s="51">
        <f>FACT_INCLUDES[[#This Row],[Version Price]]*FACT_INCLUDES[[#This Row],[Quantity]]</f>
        <v>436.25053919638651</v>
      </c>
      <c r="S1110" s="51">
        <f>FACT_INCLUDES[[#This Row],[Amount]]*(1-FACT_INCLUDES[[#This Row],[Order Discount]])</f>
        <v>436.25053919638651</v>
      </c>
      <c r="T1110" s="51">
        <f t="shared" si="17"/>
        <v>436.25053919638651</v>
      </c>
      <c r="U1110" s="57">
        <f>FACT_INCLUDES[[#This Row],[Income]]/FACT_INCLUDES[[#This Row],[Total Order Income]]</f>
        <v>1</v>
      </c>
      <c r="V1110" s="33">
        <f>IF(FACT_INCLUDES[[#This Row],[Order Gap]]&gt;10, 1, 0)/COUNTIFS(FACT_INCLUDES[Order ID], FACT_INCLUDES[[#This Row],[Order ID]])</f>
        <v>0</v>
      </c>
      <c r="W1110" s="33">
        <f>IF(FACT_INCLUDES[[#This Row],[Order Type]]="Online", 1, 0)/COUNTIFS(FACT_INCLUDES[Order ID], FACT_INCLUDES[[#This Row],[Order ID]])</f>
        <v>0</v>
      </c>
      <c r="X1110" s="52">
        <v>644.28331764460893</v>
      </c>
      <c r="Y1110" s="52">
        <v>745.35727964883449</v>
      </c>
      <c r="Z1110" s="64">
        <f>IF(FACT_INCLUDES[[#This Row],[Order Type]]="Online", 1, 0)*FACT_INCLUDES[[#This Row],[Income]]</f>
        <v>0</v>
      </c>
    </row>
    <row r="1111" spans="1:26" x14ac:dyDescent="0.3">
      <c r="A1111" s="4">
        <v>2114</v>
      </c>
      <c r="B1111" s="4">
        <v>1119</v>
      </c>
      <c r="C1111" s="4">
        <v>620</v>
      </c>
      <c r="D1111" s="58">
        <v>5</v>
      </c>
      <c r="E1111" s="28">
        <f>VLOOKUP(FACT_INCLUDES[[#This Row],[Order ID]], ORDERS[], 2)</f>
        <v>41693.014828340412</v>
      </c>
      <c r="F1111" s="28">
        <f>VLOOKUP(FACT_INCLUDES[[#This Row],[Order ID]], ORDERS[], 3)</f>
        <v>41695.014828340412</v>
      </c>
      <c r="G1111" s="4" t="str">
        <f>VLOOKUP(FACT_INCLUDES[[#This Row],[Order ID]], ORDERS[], 4)</f>
        <v>Online</v>
      </c>
      <c r="H1111" s="4" t="str">
        <f>VLOOKUP(FACT_INCLUDES[[#This Row],[Order ID]], ORDERS[], 5)</f>
        <v>SUB3273@gmail.com</v>
      </c>
      <c r="I1111" s="4">
        <f>VLOOKUP(FACT_INCLUDES[[#This Row],[Order ID]], ORDERS[], 6)</f>
        <v>0</v>
      </c>
      <c r="J1111" s="54">
        <f>VLOOKUP(FACT_INCLUDES[[#This Row],[Order ID]], ORDERS[], 7)</f>
        <v>0</v>
      </c>
      <c r="K1111" s="33">
        <v>2</v>
      </c>
      <c r="L1111" s="4">
        <f>VLOOKUP(FACT_INCLUDES[[#This Row],[DW Version]], VERSIONS[], 2)</f>
        <v>63</v>
      </c>
      <c r="M1111" s="4">
        <f>VLOOKUP(FACT_INCLUDES[[#This Row],[DW Version]], VERSIONS[], 3)</f>
        <v>6</v>
      </c>
      <c r="N1111" s="4" t="str">
        <f>VLOOKUP(FACT_INCLUDES[[#This Row],[DW Version]], VERSIONS[], 4)</f>
        <v>white</v>
      </c>
      <c r="O1111" s="51">
        <f>VLOOKUP(FACT_INCLUDES[[#This Row],[DW Version]], VERSIONS[], 5)</f>
        <v>357.06180942395667</v>
      </c>
      <c r="P1111" s="4" t="str">
        <f>VLOOKUP(FACT_INCLUDES[[#This Row],[DW Version]], VERSIONS[], 6)</f>
        <v>CTR360</v>
      </c>
      <c r="Q1111" s="4" t="str">
        <f>VLOOKUP(FACT_INCLUDES[[#This Row],[DW Version]], VERSIONS[], 7)</f>
        <v>Shoe</v>
      </c>
      <c r="R1111" s="51">
        <f>FACT_INCLUDES[[#This Row],[Version Price]]*FACT_INCLUDES[[#This Row],[Quantity]]</f>
        <v>1785.3090471197834</v>
      </c>
      <c r="S1111" s="51">
        <f>FACT_INCLUDES[[#This Row],[Amount]]*(1-FACT_INCLUDES[[#This Row],[Order Discount]])</f>
        <v>1785.3090471197834</v>
      </c>
      <c r="T1111" s="51">
        <f t="shared" si="17"/>
        <v>1785.3090471197834</v>
      </c>
      <c r="U1111" s="57">
        <f>FACT_INCLUDES[[#This Row],[Income]]/FACT_INCLUDES[[#This Row],[Total Order Income]]</f>
        <v>1</v>
      </c>
      <c r="V1111" s="33">
        <f>IF(FACT_INCLUDES[[#This Row],[Order Gap]]&gt;10, 1, 0)/COUNTIFS(FACT_INCLUDES[Order ID], FACT_INCLUDES[[#This Row],[Order ID]])</f>
        <v>0</v>
      </c>
      <c r="W1111" s="33">
        <f>IF(FACT_INCLUDES[[#This Row],[Order Type]]="Online", 1, 0)/COUNTIFS(FACT_INCLUDES[Order ID], FACT_INCLUDES[[#This Row],[Order ID]])</f>
        <v>1</v>
      </c>
      <c r="X1111" s="52">
        <v>644.28331764460893</v>
      </c>
      <c r="Y1111" s="52">
        <v>745.35727964883449</v>
      </c>
      <c r="Z1111" s="64">
        <f>IF(FACT_INCLUDES[[#This Row],[Order Type]]="Online", 1, 0)*FACT_INCLUDES[[#This Row],[Income]]</f>
        <v>1785.3090471197834</v>
      </c>
    </row>
    <row r="1112" spans="1:26" x14ac:dyDescent="0.3">
      <c r="A1112" s="4">
        <v>2156</v>
      </c>
      <c r="B1112" s="4">
        <v>1161</v>
      </c>
      <c r="C1112" s="4">
        <v>120</v>
      </c>
      <c r="D1112" s="58">
        <v>2</v>
      </c>
      <c r="E1112" s="28">
        <f>VLOOKUP(FACT_INCLUDES[[#This Row],[Order ID]], ORDERS[], 2)</f>
        <v>41809.118881037582</v>
      </c>
      <c r="F1112" s="28">
        <f>VLOOKUP(FACT_INCLUDES[[#This Row],[Order ID]], ORDERS[], 3)</f>
        <v>41809.118881037582</v>
      </c>
      <c r="G1112" s="4" t="str">
        <f>VLOOKUP(FACT_INCLUDES[[#This Row],[Order ID]], ORDERS[], 4)</f>
        <v>In-Store</v>
      </c>
      <c r="H1112" s="4" t="str">
        <f>VLOOKUP(FACT_INCLUDES[[#This Row],[Order ID]], ORDERS[], 5)</f>
        <v>XAC8398@gmail.com</v>
      </c>
      <c r="I1112" s="4">
        <f>VLOOKUP(FACT_INCLUDES[[#This Row],[Order ID]], ORDERS[], 6)</f>
        <v>7</v>
      </c>
      <c r="J1112" s="54">
        <f>VLOOKUP(FACT_INCLUDES[[#This Row],[Order ID]], ORDERS[], 7)</f>
        <v>0</v>
      </c>
      <c r="K1112" s="33">
        <v>0</v>
      </c>
      <c r="L1112" s="4">
        <f>VLOOKUP(FACT_INCLUDES[[#This Row],[DW Version]], VERSIONS[], 2)</f>
        <v>12</v>
      </c>
      <c r="M1112" s="4">
        <f>VLOOKUP(FACT_INCLUDES[[#This Row],[DW Version]], VERSIONS[], 3)</f>
        <v>9.5</v>
      </c>
      <c r="N1112" s="4" t="str">
        <f>VLOOKUP(FACT_INCLUDES[[#This Row],[DW Version]], VERSIONS[], 4)</f>
        <v>red</v>
      </c>
      <c r="O1112" s="51">
        <f>VLOOKUP(FACT_INCLUDES[[#This Row],[DW Version]], VERSIONS[], 5)</f>
        <v>199.66042700000088</v>
      </c>
      <c r="P1112" s="4" t="str">
        <f>VLOOKUP(FACT_INCLUDES[[#This Row],[DW Version]], VERSIONS[], 6)</f>
        <v>Pegasus</v>
      </c>
      <c r="Q1112" s="4" t="str">
        <f>VLOOKUP(FACT_INCLUDES[[#This Row],[DW Version]], VERSIONS[], 7)</f>
        <v>Shoe</v>
      </c>
      <c r="R1112" s="51">
        <f>FACT_INCLUDES[[#This Row],[Version Price]]*FACT_INCLUDES[[#This Row],[Quantity]]</f>
        <v>399.32085400000176</v>
      </c>
      <c r="S1112" s="51">
        <f>FACT_INCLUDES[[#This Row],[Amount]]*(1-FACT_INCLUDES[[#This Row],[Order Discount]])</f>
        <v>399.32085400000176</v>
      </c>
      <c r="T1112" s="51">
        <f t="shared" si="17"/>
        <v>399.32085400000176</v>
      </c>
      <c r="U1112" s="57">
        <f>FACT_INCLUDES[[#This Row],[Income]]/FACT_INCLUDES[[#This Row],[Total Order Income]]</f>
        <v>1</v>
      </c>
      <c r="V1112" s="33">
        <f>IF(FACT_INCLUDES[[#This Row],[Order Gap]]&gt;10, 1, 0)/COUNTIFS(FACT_INCLUDES[Order ID], FACT_INCLUDES[[#This Row],[Order ID]])</f>
        <v>0</v>
      </c>
      <c r="W1112" s="33">
        <f>IF(FACT_INCLUDES[[#This Row],[Order Type]]="Online", 1, 0)/COUNTIFS(FACT_INCLUDES[Order ID], FACT_INCLUDES[[#This Row],[Order ID]])</f>
        <v>0</v>
      </c>
      <c r="X1112" s="52">
        <v>644.28331764460893</v>
      </c>
      <c r="Y1112" s="52">
        <v>745.35727964883449</v>
      </c>
      <c r="Z1112" s="64">
        <f>IF(FACT_INCLUDES[[#This Row],[Order Type]]="Online", 1, 0)*FACT_INCLUDES[[#This Row],[Income]]</f>
        <v>0</v>
      </c>
    </row>
    <row r="1113" spans="1:26" x14ac:dyDescent="0.3">
      <c r="A1113" s="4">
        <v>2162</v>
      </c>
      <c r="B1113" s="4">
        <v>1167</v>
      </c>
      <c r="C1113" s="4">
        <v>207</v>
      </c>
      <c r="D1113" s="58">
        <v>1</v>
      </c>
      <c r="E1113" s="28">
        <f>VLOOKUP(FACT_INCLUDES[[#This Row],[Order ID]], ORDERS[], 2)</f>
        <v>41715.46961436369</v>
      </c>
      <c r="F1113" s="28">
        <f>VLOOKUP(FACT_INCLUDES[[#This Row],[Order ID]], ORDERS[], 3)</f>
        <v>41715.46961436369</v>
      </c>
      <c r="G1113" s="4" t="str">
        <f>VLOOKUP(FACT_INCLUDES[[#This Row],[Order ID]], ORDERS[], 4)</f>
        <v>In-Store</v>
      </c>
      <c r="H1113" s="4" t="str">
        <f>VLOOKUP(FACT_INCLUDES[[#This Row],[Order ID]], ORDERS[], 5)</f>
        <v>NBH4430@gmail.com</v>
      </c>
      <c r="I1113" s="4">
        <f>VLOOKUP(FACT_INCLUDES[[#This Row],[Order ID]], ORDERS[], 6)</f>
        <v>23</v>
      </c>
      <c r="J1113" s="54">
        <f>VLOOKUP(FACT_INCLUDES[[#This Row],[Order ID]], ORDERS[], 7)</f>
        <v>0</v>
      </c>
      <c r="K1113" s="33">
        <v>0</v>
      </c>
      <c r="L1113" s="4">
        <f>VLOOKUP(FACT_INCLUDES[[#This Row],[DW Version]], VERSIONS[], 2)</f>
        <v>20</v>
      </c>
      <c r="M1113" s="4">
        <f>VLOOKUP(FACT_INCLUDES[[#This Row],[DW Version]], VERSIONS[], 3)</f>
        <v>12.5</v>
      </c>
      <c r="N1113" s="4" t="str">
        <f>VLOOKUP(FACT_INCLUDES[[#This Row],[DW Version]], VERSIONS[], 4)</f>
        <v>white</v>
      </c>
      <c r="O1113" s="51">
        <f>VLOOKUP(FACT_INCLUDES[[#This Row],[DW Version]], VERSIONS[], 5)</f>
        <v>98.653367169189522</v>
      </c>
      <c r="P1113" s="4" t="str">
        <f>VLOOKUP(FACT_INCLUDES[[#This Row],[DW Version]], VERSIONS[], 6)</f>
        <v>Joyride</v>
      </c>
      <c r="Q1113" s="4" t="str">
        <f>VLOOKUP(FACT_INCLUDES[[#This Row],[DW Version]], VERSIONS[], 7)</f>
        <v>Shoe</v>
      </c>
      <c r="R1113" s="51">
        <f>FACT_INCLUDES[[#This Row],[Version Price]]*FACT_INCLUDES[[#This Row],[Quantity]]</f>
        <v>98.653367169189522</v>
      </c>
      <c r="S1113" s="51">
        <f>FACT_INCLUDES[[#This Row],[Amount]]*(1-FACT_INCLUDES[[#This Row],[Order Discount]])</f>
        <v>98.653367169189522</v>
      </c>
      <c r="T1113" s="51">
        <f t="shared" si="17"/>
        <v>98.653367169189522</v>
      </c>
      <c r="U1113" s="57">
        <f>FACT_INCLUDES[[#This Row],[Income]]/FACT_INCLUDES[[#This Row],[Total Order Income]]</f>
        <v>1</v>
      </c>
      <c r="V1113" s="33">
        <f>IF(FACT_INCLUDES[[#This Row],[Order Gap]]&gt;10, 1, 0)/COUNTIFS(FACT_INCLUDES[Order ID], FACT_INCLUDES[[#This Row],[Order ID]])</f>
        <v>0</v>
      </c>
      <c r="W1113" s="33">
        <f>IF(FACT_INCLUDES[[#This Row],[Order Type]]="Online", 1, 0)/COUNTIFS(FACT_INCLUDES[Order ID], FACT_INCLUDES[[#This Row],[Order ID]])</f>
        <v>0</v>
      </c>
      <c r="X1113" s="52">
        <v>644.28331764460893</v>
      </c>
      <c r="Y1113" s="52">
        <v>745.35727964883449</v>
      </c>
      <c r="Z1113" s="64">
        <f>IF(FACT_INCLUDES[[#This Row],[Order Type]]="Online", 1, 0)*FACT_INCLUDES[[#This Row],[Income]]</f>
        <v>0</v>
      </c>
    </row>
    <row r="1114" spans="1:26" x14ac:dyDescent="0.3">
      <c r="A1114" s="4">
        <v>2174</v>
      </c>
      <c r="B1114" s="4">
        <v>1179</v>
      </c>
      <c r="C1114" s="4">
        <v>106</v>
      </c>
      <c r="D1114" s="58">
        <v>1</v>
      </c>
      <c r="E1114" s="28">
        <f>VLOOKUP(FACT_INCLUDES[[#This Row],[Order ID]], ORDERS[], 2)</f>
        <v>41767.258226141363</v>
      </c>
      <c r="F1114" s="28">
        <f>VLOOKUP(FACT_INCLUDES[[#This Row],[Order ID]], ORDERS[], 3)</f>
        <v>41781.258226141363</v>
      </c>
      <c r="G1114" s="4" t="str">
        <f>VLOOKUP(FACT_INCLUDES[[#This Row],[Order ID]], ORDERS[], 4)</f>
        <v>Online</v>
      </c>
      <c r="H1114" s="4" t="str">
        <f>VLOOKUP(FACT_INCLUDES[[#This Row],[Order ID]], ORDERS[], 5)</f>
        <v>VZX9735@gmail.com</v>
      </c>
      <c r="I1114" s="4">
        <f>VLOOKUP(FACT_INCLUDES[[#This Row],[Order ID]], ORDERS[], 6)</f>
        <v>0</v>
      </c>
      <c r="J1114" s="54">
        <f>VLOOKUP(FACT_INCLUDES[[#This Row],[Order ID]], ORDERS[], 7)</f>
        <v>0</v>
      </c>
      <c r="K1114" s="33">
        <v>14</v>
      </c>
      <c r="L1114" s="4">
        <f>VLOOKUP(FACT_INCLUDES[[#This Row],[DW Version]], VERSIONS[], 2)</f>
        <v>10</v>
      </c>
      <c r="M1114" s="4">
        <f>VLOOKUP(FACT_INCLUDES[[#This Row],[DW Version]], VERSIONS[], 3)</f>
        <v>9</v>
      </c>
      <c r="N1114" s="4" t="str">
        <f>VLOOKUP(FACT_INCLUDES[[#This Row],[DW Version]], VERSIONS[], 4)</f>
        <v>black</v>
      </c>
      <c r="O1114" s="51">
        <f>VLOOKUP(FACT_INCLUDES[[#This Row],[DW Version]], VERSIONS[], 5)</f>
        <v>323.83533252924445</v>
      </c>
      <c r="P1114" s="4" t="str">
        <f>VLOOKUP(FACT_INCLUDES[[#This Row],[DW Version]], VERSIONS[], 6)</f>
        <v>Vapormax</v>
      </c>
      <c r="Q1114" s="4" t="str">
        <f>VLOOKUP(FACT_INCLUDES[[#This Row],[DW Version]], VERSIONS[], 7)</f>
        <v>Shoe</v>
      </c>
      <c r="R1114" s="51">
        <f>FACT_INCLUDES[[#This Row],[Version Price]]*FACT_INCLUDES[[#This Row],[Quantity]]</f>
        <v>323.83533252924445</v>
      </c>
      <c r="S1114" s="51">
        <f>FACT_INCLUDES[[#This Row],[Amount]]*(1-FACT_INCLUDES[[#This Row],[Order Discount]])</f>
        <v>323.83533252924445</v>
      </c>
      <c r="T1114" s="51">
        <f t="shared" si="17"/>
        <v>323.83533252924445</v>
      </c>
      <c r="U1114" s="57">
        <f>FACT_INCLUDES[[#This Row],[Income]]/FACT_INCLUDES[[#This Row],[Total Order Income]]</f>
        <v>1</v>
      </c>
      <c r="V1114" s="33">
        <f>IF(FACT_INCLUDES[[#This Row],[Order Gap]]&gt;10, 1, 0)/COUNTIFS(FACT_INCLUDES[Order ID], FACT_INCLUDES[[#This Row],[Order ID]])</f>
        <v>1</v>
      </c>
      <c r="W1114" s="33">
        <f>IF(FACT_INCLUDES[[#This Row],[Order Type]]="Online", 1, 0)/COUNTIFS(FACT_INCLUDES[Order ID], FACT_INCLUDES[[#This Row],[Order ID]])</f>
        <v>1</v>
      </c>
      <c r="X1114" s="52">
        <v>644.28331764460893</v>
      </c>
      <c r="Y1114" s="52">
        <v>745.35727964883449</v>
      </c>
      <c r="Z1114" s="64">
        <f>IF(FACT_INCLUDES[[#This Row],[Order Type]]="Online", 1, 0)*FACT_INCLUDES[[#This Row],[Income]]</f>
        <v>323.83533252924445</v>
      </c>
    </row>
    <row r="1115" spans="1:26" x14ac:dyDescent="0.3">
      <c r="A1115" s="4">
        <v>2195</v>
      </c>
      <c r="B1115" s="4">
        <v>1200</v>
      </c>
      <c r="C1115" s="4">
        <v>942</v>
      </c>
      <c r="D1115" s="58">
        <v>1</v>
      </c>
      <c r="E1115" s="28">
        <f>VLOOKUP(FACT_INCLUDES[[#This Row],[Order ID]], ORDERS[], 2)</f>
        <v>41909.001820934696</v>
      </c>
      <c r="F1115" s="28">
        <f>VLOOKUP(FACT_INCLUDES[[#This Row],[Order ID]], ORDERS[], 3)</f>
        <v>41909.001820934696</v>
      </c>
      <c r="G1115" s="4" t="str">
        <f>VLOOKUP(FACT_INCLUDES[[#This Row],[Order ID]], ORDERS[], 4)</f>
        <v>In-Store</v>
      </c>
      <c r="H1115" s="4" t="str">
        <f>VLOOKUP(FACT_INCLUDES[[#This Row],[Order ID]], ORDERS[], 5)</f>
        <v>JZY7000@gmail.com</v>
      </c>
      <c r="I1115" s="4">
        <f>VLOOKUP(FACT_INCLUDES[[#This Row],[Order ID]], ORDERS[], 6)</f>
        <v>1</v>
      </c>
      <c r="J1115" s="54">
        <f>VLOOKUP(FACT_INCLUDES[[#This Row],[Order ID]], ORDERS[], 7)</f>
        <v>0</v>
      </c>
      <c r="K1115" s="33">
        <v>0</v>
      </c>
      <c r="L1115" s="4">
        <f>VLOOKUP(FACT_INCLUDES[[#This Row],[DW Version]], VERSIONS[], 2)</f>
        <v>96</v>
      </c>
      <c r="M1115" s="4">
        <f>VLOOKUP(FACT_INCLUDES[[#This Row],[DW Version]], VERSIONS[], 3)</f>
        <v>5</v>
      </c>
      <c r="N1115" s="4" t="str">
        <f>VLOOKUP(FACT_INCLUDES[[#This Row],[DW Version]], VERSIONS[], 4)</f>
        <v>turquoise</v>
      </c>
      <c r="O1115" s="51">
        <f>VLOOKUP(FACT_INCLUDES[[#This Row],[DW Version]], VERSIONS[], 5)</f>
        <v>111.76002864785306</v>
      </c>
      <c r="P1115" s="4" t="str">
        <f>VLOOKUP(FACT_INCLUDES[[#This Row],[DW Version]], VERSIONS[], 6)</f>
        <v>Epic Phantom React</v>
      </c>
      <c r="Q1115" s="4" t="str">
        <f>VLOOKUP(FACT_INCLUDES[[#This Row],[DW Version]], VERSIONS[], 7)</f>
        <v>Shoe</v>
      </c>
      <c r="R1115" s="51">
        <f>FACT_INCLUDES[[#This Row],[Version Price]]*FACT_INCLUDES[[#This Row],[Quantity]]</f>
        <v>111.76002864785306</v>
      </c>
      <c r="S1115" s="51">
        <f>FACT_INCLUDES[[#This Row],[Amount]]*(1-FACT_INCLUDES[[#This Row],[Order Discount]])</f>
        <v>111.76002864785306</v>
      </c>
      <c r="T1115" s="51">
        <f t="shared" si="17"/>
        <v>111.76002864785306</v>
      </c>
      <c r="U1115" s="57">
        <f>FACT_INCLUDES[[#This Row],[Income]]/FACT_INCLUDES[[#This Row],[Total Order Income]]</f>
        <v>1</v>
      </c>
      <c r="V1115" s="33">
        <f>IF(FACT_INCLUDES[[#This Row],[Order Gap]]&gt;10, 1, 0)/COUNTIFS(FACT_INCLUDES[Order ID], FACT_INCLUDES[[#This Row],[Order ID]])</f>
        <v>0</v>
      </c>
      <c r="W1115" s="33">
        <f>IF(FACT_INCLUDES[[#This Row],[Order Type]]="Online", 1, 0)/COUNTIFS(FACT_INCLUDES[Order ID], FACT_INCLUDES[[#This Row],[Order ID]])</f>
        <v>0</v>
      </c>
      <c r="X1115" s="52">
        <v>644.28331764460893</v>
      </c>
      <c r="Y1115" s="52">
        <v>745.35727964883449</v>
      </c>
      <c r="Z1115" s="64">
        <f>IF(FACT_INCLUDES[[#This Row],[Order Type]]="Online", 1, 0)*FACT_INCLUDES[[#This Row],[Income]]</f>
        <v>0</v>
      </c>
    </row>
    <row r="1116" spans="1:26" x14ac:dyDescent="0.3">
      <c r="A1116" s="4">
        <v>2246</v>
      </c>
      <c r="B1116" s="4">
        <v>1251</v>
      </c>
      <c r="C1116" s="4">
        <v>194</v>
      </c>
      <c r="D1116" s="58">
        <v>4</v>
      </c>
      <c r="E1116" s="28">
        <f>VLOOKUP(FACT_INCLUDES[[#This Row],[Order ID]], ORDERS[], 2)</f>
        <v>41790.543633599991</v>
      </c>
      <c r="F1116" s="28">
        <f>VLOOKUP(FACT_INCLUDES[[#This Row],[Order ID]], ORDERS[], 3)</f>
        <v>41790.543633599991</v>
      </c>
      <c r="G1116" s="4" t="str">
        <f>VLOOKUP(FACT_INCLUDES[[#This Row],[Order ID]], ORDERS[], 4)</f>
        <v>In-Store</v>
      </c>
      <c r="H1116" s="4" t="str">
        <f>VLOOKUP(FACT_INCLUDES[[#This Row],[Order ID]], ORDERS[], 5)</f>
        <v>BNG2116@gmail.com</v>
      </c>
      <c r="I1116" s="4">
        <f>VLOOKUP(FACT_INCLUDES[[#This Row],[Order ID]], ORDERS[], 6)</f>
        <v>48</v>
      </c>
      <c r="J1116" s="54">
        <f>VLOOKUP(FACT_INCLUDES[[#This Row],[Order ID]], ORDERS[], 7)</f>
        <v>0</v>
      </c>
      <c r="K1116" s="33">
        <v>0</v>
      </c>
      <c r="L1116" s="4">
        <f>VLOOKUP(FACT_INCLUDES[[#This Row],[DW Version]], VERSIONS[], 2)</f>
        <v>19</v>
      </c>
      <c r="M1116" s="4">
        <f>VLOOKUP(FACT_INCLUDES[[#This Row],[DW Version]], VERSIONS[], 3)</f>
        <v>12.5</v>
      </c>
      <c r="N1116" s="4" t="str">
        <f>VLOOKUP(FACT_INCLUDES[[#This Row],[DW Version]], VERSIONS[], 4)</f>
        <v>black</v>
      </c>
      <c r="O1116" s="51">
        <f>VLOOKUP(FACT_INCLUDES[[#This Row],[DW Version]], VERSIONS[], 5)</f>
        <v>319.09368186164733</v>
      </c>
      <c r="P1116" s="4" t="str">
        <f>VLOOKUP(FACT_INCLUDES[[#This Row],[DW Version]], VERSIONS[], 6)</f>
        <v>Windrunner Jacket</v>
      </c>
      <c r="Q1116" s="4" t="str">
        <f>VLOOKUP(FACT_INCLUDES[[#This Row],[DW Version]], VERSIONS[], 7)</f>
        <v>Apparel</v>
      </c>
      <c r="R1116" s="51">
        <f>FACT_INCLUDES[[#This Row],[Version Price]]*FACT_INCLUDES[[#This Row],[Quantity]]</f>
        <v>1276.3747274465893</v>
      </c>
      <c r="S1116" s="51">
        <f>FACT_INCLUDES[[#This Row],[Amount]]*(1-FACT_INCLUDES[[#This Row],[Order Discount]])</f>
        <v>1276.3747274465893</v>
      </c>
      <c r="T1116" s="51">
        <f t="shared" si="17"/>
        <v>1276.3747274465893</v>
      </c>
      <c r="U1116" s="57">
        <f>FACT_INCLUDES[[#This Row],[Income]]/FACT_INCLUDES[[#This Row],[Total Order Income]]</f>
        <v>1</v>
      </c>
      <c r="V1116" s="33">
        <f>IF(FACT_INCLUDES[[#This Row],[Order Gap]]&gt;10, 1, 0)/COUNTIFS(FACT_INCLUDES[Order ID], FACT_INCLUDES[[#This Row],[Order ID]])</f>
        <v>0</v>
      </c>
      <c r="W1116" s="33">
        <f>IF(FACT_INCLUDES[[#This Row],[Order Type]]="Online", 1, 0)/COUNTIFS(FACT_INCLUDES[Order ID], FACT_INCLUDES[[#This Row],[Order ID]])</f>
        <v>0</v>
      </c>
      <c r="X1116" s="52">
        <v>644.28331764460893</v>
      </c>
      <c r="Y1116" s="52">
        <v>745.35727964883449</v>
      </c>
      <c r="Z1116" s="64">
        <f>IF(FACT_INCLUDES[[#This Row],[Order Type]]="Online", 1, 0)*FACT_INCLUDES[[#This Row],[Income]]</f>
        <v>0</v>
      </c>
    </row>
    <row r="1117" spans="1:26" x14ac:dyDescent="0.3">
      <c r="A1117" s="4">
        <v>2254</v>
      </c>
      <c r="B1117" s="4">
        <v>1259</v>
      </c>
      <c r="C1117" s="4">
        <v>906</v>
      </c>
      <c r="D1117" s="58">
        <v>3</v>
      </c>
      <c r="E1117" s="28">
        <f>VLOOKUP(FACT_INCLUDES[[#This Row],[Order ID]], ORDERS[], 2)</f>
        <v>41804.524251402181</v>
      </c>
      <c r="F1117" s="28">
        <f>VLOOKUP(FACT_INCLUDES[[#This Row],[Order ID]], ORDERS[], 3)</f>
        <v>41804.524251402181</v>
      </c>
      <c r="G1117" s="4" t="str">
        <f>VLOOKUP(FACT_INCLUDES[[#This Row],[Order ID]], ORDERS[], 4)</f>
        <v>In-Store</v>
      </c>
      <c r="H1117" s="4" t="str">
        <f>VLOOKUP(FACT_INCLUDES[[#This Row],[Order ID]], ORDERS[], 5)</f>
        <v>MYP2105@gmail.com</v>
      </c>
      <c r="I1117" s="4">
        <f>VLOOKUP(FACT_INCLUDES[[#This Row],[Order ID]], ORDERS[], 6)</f>
        <v>23</v>
      </c>
      <c r="J1117" s="54">
        <f>VLOOKUP(FACT_INCLUDES[[#This Row],[Order ID]], ORDERS[], 7)</f>
        <v>0</v>
      </c>
      <c r="K1117" s="33">
        <v>0</v>
      </c>
      <c r="L1117" s="4">
        <f>VLOOKUP(FACT_INCLUDES[[#This Row],[DW Version]], VERSIONS[], 2)</f>
        <v>92</v>
      </c>
      <c r="M1117" s="4">
        <f>VLOOKUP(FACT_INCLUDES[[#This Row],[DW Version]], VERSIONS[], 3)</f>
        <v>12</v>
      </c>
      <c r="N1117" s="4" t="str">
        <f>VLOOKUP(FACT_INCLUDES[[#This Row],[DW Version]], VERSIONS[], 4)</f>
        <v>white</v>
      </c>
      <c r="O1117" s="51">
        <f>VLOOKUP(FACT_INCLUDES[[#This Row],[DW Version]], VERSIONS[], 5)</f>
        <v>129.88486913970704</v>
      </c>
      <c r="P1117" s="4" t="str">
        <f>VLOOKUP(FACT_INCLUDES[[#This Row],[DW Version]], VERSIONS[], 6)</f>
        <v>Nike Cap</v>
      </c>
      <c r="Q1117" s="4" t="str">
        <f>VLOOKUP(FACT_INCLUDES[[#This Row],[DW Version]], VERSIONS[], 7)</f>
        <v>Accessories</v>
      </c>
      <c r="R1117" s="51">
        <f>FACT_INCLUDES[[#This Row],[Version Price]]*FACT_INCLUDES[[#This Row],[Quantity]]</f>
        <v>389.65460741912113</v>
      </c>
      <c r="S1117" s="51">
        <f>FACT_INCLUDES[[#This Row],[Amount]]*(1-FACT_INCLUDES[[#This Row],[Order Discount]])</f>
        <v>389.65460741912113</v>
      </c>
      <c r="T1117" s="51">
        <f t="shared" si="17"/>
        <v>389.65460741912113</v>
      </c>
      <c r="U1117" s="57">
        <f>FACT_INCLUDES[[#This Row],[Income]]/FACT_INCLUDES[[#This Row],[Total Order Income]]</f>
        <v>1</v>
      </c>
      <c r="V1117" s="33">
        <f>IF(FACT_INCLUDES[[#This Row],[Order Gap]]&gt;10, 1, 0)/COUNTIFS(FACT_INCLUDES[Order ID], FACT_INCLUDES[[#This Row],[Order ID]])</f>
        <v>0</v>
      </c>
      <c r="W1117" s="33">
        <f>IF(FACT_INCLUDES[[#This Row],[Order Type]]="Online", 1, 0)/COUNTIFS(FACT_INCLUDES[Order ID], FACT_INCLUDES[[#This Row],[Order ID]])</f>
        <v>0</v>
      </c>
      <c r="X1117" s="52">
        <v>644.28331764460893</v>
      </c>
      <c r="Y1117" s="52">
        <v>745.35727964883449</v>
      </c>
      <c r="Z1117" s="64">
        <f>IF(FACT_INCLUDES[[#This Row],[Order Type]]="Online", 1, 0)*FACT_INCLUDES[[#This Row],[Income]]</f>
        <v>0</v>
      </c>
    </row>
    <row r="1118" spans="1:26" x14ac:dyDescent="0.3">
      <c r="A1118" s="4">
        <v>2270</v>
      </c>
      <c r="B1118" s="4">
        <v>1275</v>
      </c>
      <c r="C1118" s="4">
        <v>35</v>
      </c>
      <c r="D1118" s="58">
        <v>2</v>
      </c>
      <c r="E1118" s="28">
        <f>VLOOKUP(FACT_INCLUDES[[#This Row],[Order ID]], ORDERS[], 2)</f>
        <v>41974.315072299498</v>
      </c>
      <c r="F1118" s="28">
        <f>VLOOKUP(FACT_INCLUDES[[#This Row],[Order ID]], ORDERS[], 3)</f>
        <v>41974.315072299498</v>
      </c>
      <c r="G1118" s="4" t="str">
        <f>VLOOKUP(FACT_INCLUDES[[#This Row],[Order ID]], ORDERS[], 4)</f>
        <v>In-Store</v>
      </c>
      <c r="H1118" s="4" t="str">
        <f>VLOOKUP(FACT_INCLUDES[[#This Row],[Order ID]], ORDERS[], 5)</f>
        <v>BVF3566@gmail.com</v>
      </c>
      <c r="I1118" s="4">
        <f>VLOOKUP(FACT_INCLUDES[[#This Row],[Order ID]], ORDERS[], 6)</f>
        <v>3</v>
      </c>
      <c r="J1118" s="54">
        <f>VLOOKUP(FACT_INCLUDES[[#This Row],[Order ID]], ORDERS[], 7)</f>
        <v>0</v>
      </c>
      <c r="K1118" s="33">
        <v>0</v>
      </c>
      <c r="L1118" s="4">
        <f>VLOOKUP(FACT_INCLUDES[[#This Row],[DW Version]], VERSIONS[], 2)</f>
        <v>3</v>
      </c>
      <c r="M1118" s="4">
        <f>VLOOKUP(FACT_INCLUDES[[#This Row],[DW Version]], VERSIONS[], 3)</f>
        <v>12</v>
      </c>
      <c r="N1118" s="4" t="str">
        <f>VLOOKUP(FACT_INCLUDES[[#This Row],[DW Version]], VERSIONS[], 4)</f>
        <v>white</v>
      </c>
      <c r="O1118" s="51">
        <f>VLOOKUP(FACT_INCLUDES[[#This Row],[DW Version]], VERSIONS[], 5)</f>
        <v>367.14342595248968</v>
      </c>
      <c r="P1118" s="4" t="str">
        <f>VLOOKUP(FACT_INCLUDES[[#This Row],[DW Version]], VERSIONS[], 6)</f>
        <v>Dri-FIT Shirt</v>
      </c>
      <c r="Q1118" s="4" t="str">
        <f>VLOOKUP(FACT_INCLUDES[[#This Row],[DW Version]], VERSIONS[], 7)</f>
        <v>Apparel</v>
      </c>
      <c r="R1118" s="51">
        <f>FACT_INCLUDES[[#This Row],[Version Price]]*FACT_INCLUDES[[#This Row],[Quantity]]</f>
        <v>734.28685190497936</v>
      </c>
      <c r="S1118" s="51">
        <f>FACT_INCLUDES[[#This Row],[Amount]]*(1-FACT_INCLUDES[[#This Row],[Order Discount]])</f>
        <v>734.28685190497936</v>
      </c>
      <c r="T1118" s="51">
        <f t="shared" si="17"/>
        <v>734.28685190497936</v>
      </c>
      <c r="U1118" s="57">
        <f>FACT_INCLUDES[[#This Row],[Income]]/FACT_INCLUDES[[#This Row],[Total Order Income]]</f>
        <v>1</v>
      </c>
      <c r="V1118" s="33">
        <f>IF(FACT_INCLUDES[[#This Row],[Order Gap]]&gt;10, 1, 0)/COUNTIFS(FACT_INCLUDES[Order ID], FACT_INCLUDES[[#This Row],[Order ID]])</f>
        <v>0</v>
      </c>
      <c r="W1118" s="33">
        <f>IF(FACT_INCLUDES[[#This Row],[Order Type]]="Online", 1, 0)/COUNTIFS(FACT_INCLUDES[Order ID], FACT_INCLUDES[[#This Row],[Order ID]])</f>
        <v>0</v>
      </c>
      <c r="X1118" s="52">
        <v>644.28331764460893</v>
      </c>
      <c r="Y1118" s="52">
        <v>745.35727964883449</v>
      </c>
      <c r="Z1118" s="64">
        <f>IF(FACT_INCLUDES[[#This Row],[Order Type]]="Online", 1, 0)*FACT_INCLUDES[[#This Row],[Income]]</f>
        <v>0</v>
      </c>
    </row>
    <row r="1119" spans="1:26" x14ac:dyDescent="0.3">
      <c r="A1119" s="4">
        <v>2311</v>
      </c>
      <c r="B1119" s="4">
        <v>1316</v>
      </c>
      <c r="C1119" s="4">
        <v>196</v>
      </c>
      <c r="D1119" s="58">
        <v>2</v>
      </c>
      <c r="E1119" s="28">
        <f>VLOOKUP(FACT_INCLUDES[[#This Row],[Order ID]], ORDERS[], 2)</f>
        <v>41723.57062678691</v>
      </c>
      <c r="F1119" s="28">
        <f>VLOOKUP(FACT_INCLUDES[[#This Row],[Order ID]], ORDERS[], 3)</f>
        <v>41723.57062678691</v>
      </c>
      <c r="G1119" s="4" t="str">
        <f>VLOOKUP(FACT_INCLUDES[[#This Row],[Order ID]], ORDERS[], 4)</f>
        <v>In-Store</v>
      </c>
      <c r="H1119" s="4" t="str">
        <f>VLOOKUP(FACT_INCLUDES[[#This Row],[Order ID]], ORDERS[], 5)</f>
        <v>EIQ7173@gmail.com</v>
      </c>
      <c r="I1119" s="4">
        <f>VLOOKUP(FACT_INCLUDES[[#This Row],[Order ID]], ORDERS[], 6)</f>
        <v>9</v>
      </c>
      <c r="J1119" s="54">
        <f>VLOOKUP(FACT_INCLUDES[[#This Row],[Order ID]], ORDERS[], 7)</f>
        <v>0</v>
      </c>
      <c r="K1119" s="33">
        <v>0</v>
      </c>
      <c r="L1119" s="4">
        <f>VLOOKUP(FACT_INCLUDES[[#This Row],[DW Version]], VERSIONS[], 2)</f>
        <v>20</v>
      </c>
      <c r="M1119" s="4">
        <f>VLOOKUP(FACT_INCLUDES[[#This Row],[DW Version]], VERSIONS[], 3)</f>
        <v>3.5</v>
      </c>
      <c r="N1119" s="4" t="str">
        <f>VLOOKUP(FACT_INCLUDES[[#This Row],[DW Version]], VERSIONS[], 4)</f>
        <v>white</v>
      </c>
      <c r="O1119" s="51">
        <f>VLOOKUP(FACT_INCLUDES[[#This Row],[DW Version]], VERSIONS[], 5)</f>
        <v>249.01770932215388</v>
      </c>
      <c r="P1119" s="4" t="str">
        <f>VLOOKUP(FACT_INCLUDES[[#This Row],[DW Version]], VERSIONS[], 6)</f>
        <v>Joyride</v>
      </c>
      <c r="Q1119" s="4" t="str">
        <f>VLOOKUP(FACT_INCLUDES[[#This Row],[DW Version]], VERSIONS[], 7)</f>
        <v>Shoe</v>
      </c>
      <c r="R1119" s="51">
        <f>FACT_INCLUDES[[#This Row],[Version Price]]*FACT_INCLUDES[[#This Row],[Quantity]]</f>
        <v>498.03541864430775</v>
      </c>
      <c r="S1119" s="51">
        <f>FACT_INCLUDES[[#This Row],[Amount]]*(1-FACT_INCLUDES[[#This Row],[Order Discount]])</f>
        <v>498.03541864430775</v>
      </c>
      <c r="T1119" s="51">
        <f t="shared" si="17"/>
        <v>498.03541864430775</v>
      </c>
      <c r="U1119" s="57">
        <f>FACT_INCLUDES[[#This Row],[Income]]/FACT_INCLUDES[[#This Row],[Total Order Income]]</f>
        <v>1</v>
      </c>
      <c r="V1119" s="33">
        <f>IF(FACT_INCLUDES[[#This Row],[Order Gap]]&gt;10, 1, 0)/COUNTIFS(FACT_INCLUDES[Order ID], FACT_INCLUDES[[#This Row],[Order ID]])</f>
        <v>0</v>
      </c>
      <c r="W1119" s="33">
        <f>IF(FACT_INCLUDES[[#This Row],[Order Type]]="Online", 1, 0)/COUNTIFS(FACT_INCLUDES[Order ID], FACT_INCLUDES[[#This Row],[Order ID]])</f>
        <v>0</v>
      </c>
      <c r="X1119" s="52">
        <v>644.28331764460893</v>
      </c>
      <c r="Y1119" s="52">
        <v>745.35727964883449</v>
      </c>
      <c r="Z1119" s="64">
        <f>IF(FACT_INCLUDES[[#This Row],[Order Type]]="Online", 1, 0)*FACT_INCLUDES[[#This Row],[Income]]</f>
        <v>0</v>
      </c>
    </row>
    <row r="1120" spans="1:26" x14ac:dyDescent="0.3">
      <c r="A1120" s="4">
        <v>2335</v>
      </c>
      <c r="B1120" s="4">
        <v>1340</v>
      </c>
      <c r="C1120" s="4">
        <v>627</v>
      </c>
      <c r="D1120" s="58">
        <v>4</v>
      </c>
      <c r="E1120" s="28">
        <f>VLOOKUP(FACT_INCLUDES[[#This Row],[Order ID]], ORDERS[], 2)</f>
        <v>41699.667410323214</v>
      </c>
      <c r="F1120" s="28">
        <f>VLOOKUP(FACT_INCLUDES[[#This Row],[Order ID]], ORDERS[], 3)</f>
        <v>41699.667410323214</v>
      </c>
      <c r="G1120" s="4" t="str">
        <f>VLOOKUP(FACT_INCLUDES[[#This Row],[Order ID]], ORDERS[], 4)</f>
        <v>In-Store</v>
      </c>
      <c r="H1120" s="4" t="str">
        <f>VLOOKUP(FACT_INCLUDES[[#This Row],[Order ID]], ORDERS[], 5)</f>
        <v>OOW8006@gmail.com</v>
      </c>
      <c r="I1120" s="4">
        <f>VLOOKUP(FACT_INCLUDES[[#This Row],[Order ID]], ORDERS[], 6)</f>
        <v>24</v>
      </c>
      <c r="J1120" s="54">
        <f>VLOOKUP(FACT_INCLUDES[[#This Row],[Order ID]], ORDERS[], 7)</f>
        <v>0</v>
      </c>
      <c r="K1120" s="33">
        <v>0</v>
      </c>
      <c r="L1120" s="4">
        <f>VLOOKUP(FACT_INCLUDES[[#This Row],[DW Version]], VERSIONS[], 2)</f>
        <v>64</v>
      </c>
      <c r="M1120" s="4">
        <f>VLOOKUP(FACT_INCLUDES[[#This Row],[DW Version]], VERSIONS[], 3)</f>
        <v>6</v>
      </c>
      <c r="N1120" s="4" t="str">
        <f>VLOOKUP(FACT_INCLUDES[[#This Row],[DW Version]], VERSIONS[], 4)</f>
        <v>dark red</v>
      </c>
      <c r="O1120" s="51">
        <f>VLOOKUP(FACT_INCLUDES[[#This Row],[DW Version]], VERSIONS[], 5)</f>
        <v>201.66459853091985</v>
      </c>
      <c r="P1120" s="4" t="str">
        <f>VLOOKUP(FACT_INCLUDES[[#This Row],[DW Version]], VERSIONS[], 6)</f>
        <v>Hyperdunk</v>
      </c>
      <c r="Q1120" s="4" t="str">
        <f>VLOOKUP(FACT_INCLUDES[[#This Row],[DW Version]], VERSIONS[], 7)</f>
        <v>Shoe</v>
      </c>
      <c r="R1120" s="51">
        <f>FACT_INCLUDES[[#This Row],[Version Price]]*FACT_INCLUDES[[#This Row],[Quantity]]</f>
        <v>806.65839412367939</v>
      </c>
      <c r="S1120" s="51">
        <f>FACT_INCLUDES[[#This Row],[Amount]]*(1-FACT_INCLUDES[[#This Row],[Order Discount]])</f>
        <v>806.65839412367939</v>
      </c>
      <c r="T1120" s="51">
        <f t="shared" si="17"/>
        <v>806.65839412367939</v>
      </c>
      <c r="U1120" s="57">
        <f>FACT_INCLUDES[[#This Row],[Income]]/FACT_INCLUDES[[#This Row],[Total Order Income]]</f>
        <v>1</v>
      </c>
      <c r="V1120" s="33">
        <f>IF(FACT_INCLUDES[[#This Row],[Order Gap]]&gt;10, 1, 0)/COUNTIFS(FACT_INCLUDES[Order ID], FACT_INCLUDES[[#This Row],[Order ID]])</f>
        <v>0</v>
      </c>
      <c r="W1120" s="33">
        <f>IF(FACT_INCLUDES[[#This Row],[Order Type]]="Online", 1, 0)/COUNTIFS(FACT_INCLUDES[Order ID], FACT_INCLUDES[[#This Row],[Order ID]])</f>
        <v>0</v>
      </c>
      <c r="X1120" s="52">
        <v>644.28331764460893</v>
      </c>
      <c r="Y1120" s="52">
        <v>745.35727964883449</v>
      </c>
      <c r="Z1120" s="64">
        <f>IF(FACT_INCLUDES[[#This Row],[Order Type]]="Online", 1, 0)*FACT_INCLUDES[[#This Row],[Income]]</f>
        <v>0</v>
      </c>
    </row>
    <row r="1121" spans="1:26" x14ac:dyDescent="0.3">
      <c r="A1121" s="4">
        <v>2346</v>
      </c>
      <c r="B1121" s="4">
        <v>1351</v>
      </c>
      <c r="C1121" s="4">
        <v>570</v>
      </c>
      <c r="D1121" s="58">
        <v>3</v>
      </c>
      <c r="E1121" s="28">
        <f>VLOOKUP(FACT_INCLUDES[[#This Row],[Order ID]], ORDERS[], 2)</f>
        <v>41654.077403472445</v>
      </c>
      <c r="F1121" s="28">
        <f>VLOOKUP(FACT_INCLUDES[[#This Row],[Order ID]], ORDERS[], 3)</f>
        <v>41654.077403472445</v>
      </c>
      <c r="G1121" s="4" t="str">
        <f>VLOOKUP(FACT_INCLUDES[[#This Row],[Order ID]], ORDERS[], 4)</f>
        <v>In-Store</v>
      </c>
      <c r="H1121" s="4" t="str">
        <f>VLOOKUP(FACT_INCLUDES[[#This Row],[Order ID]], ORDERS[], 5)</f>
        <v>OTJ6203@gmail.com</v>
      </c>
      <c r="I1121" s="4">
        <f>VLOOKUP(FACT_INCLUDES[[#This Row],[Order ID]], ORDERS[], 6)</f>
        <v>17</v>
      </c>
      <c r="J1121" s="54">
        <f>VLOOKUP(FACT_INCLUDES[[#This Row],[Order ID]], ORDERS[], 7)</f>
        <v>0</v>
      </c>
      <c r="K1121" s="33">
        <v>0</v>
      </c>
      <c r="L1121" s="4">
        <f>VLOOKUP(FACT_INCLUDES[[#This Row],[DW Version]], VERSIONS[], 2)</f>
        <v>59</v>
      </c>
      <c r="M1121" s="4">
        <f>VLOOKUP(FACT_INCLUDES[[#This Row],[DW Version]], VERSIONS[], 3)</f>
        <v>4</v>
      </c>
      <c r="N1121" s="4" t="str">
        <f>VLOOKUP(FACT_INCLUDES[[#This Row],[DW Version]], VERSIONS[], 4)</f>
        <v>white</v>
      </c>
      <c r="O1121" s="51">
        <f>VLOOKUP(FACT_INCLUDES[[#This Row],[DW Version]], VERSIONS[], 5)</f>
        <v>80.499396921132501</v>
      </c>
      <c r="P1121" s="4" t="str">
        <f>VLOOKUP(FACT_INCLUDES[[#This Row],[DW Version]], VERSIONS[], 6)</f>
        <v>Hypervenom Phantom</v>
      </c>
      <c r="Q1121" s="4" t="str">
        <f>VLOOKUP(FACT_INCLUDES[[#This Row],[DW Version]], VERSIONS[], 7)</f>
        <v>Shoe</v>
      </c>
      <c r="R1121" s="51">
        <f>FACT_INCLUDES[[#This Row],[Version Price]]*FACT_INCLUDES[[#This Row],[Quantity]]</f>
        <v>241.4981907633975</v>
      </c>
      <c r="S1121" s="51">
        <f>FACT_INCLUDES[[#This Row],[Amount]]*(1-FACT_INCLUDES[[#This Row],[Order Discount]])</f>
        <v>241.4981907633975</v>
      </c>
      <c r="T1121" s="51">
        <f t="shared" si="17"/>
        <v>241.4981907633975</v>
      </c>
      <c r="U1121" s="57">
        <f>FACT_INCLUDES[[#This Row],[Income]]/FACT_INCLUDES[[#This Row],[Total Order Income]]</f>
        <v>1</v>
      </c>
      <c r="V1121" s="33">
        <f>IF(FACT_INCLUDES[[#This Row],[Order Gap]]&gt;10, 1, 0)/COUNTIFS(FACT_INCLUDES[Order ID], FACT_INCLUDES[[#This Row],[Order ID]])</f>
        <v>0</v>
      </c>
      <c r="W1121" s="33">
        <f>IF(FACT_INCLUDES[[#This Row],[Order Type]]="Online", 1, 0)/COUNTIFS(FACT_INCLUDES[Order ID], FACT_INCLUDES[[#This Row],[Order ID]])</f>
        <v>0</v>
      </c>
      <c r="X1121" s="52">
        <v>644.28331764460893</v>
      </c>
      <c r="Y1121" s="52">
        <v>745.35727964883449</v>
      </c>
      <c r="Z1121" s="64">
        <f>IF(FACT_INCLUDES[[#This Row],[Order Type]]="Online", 1, 0)*FACT_INCLUDES[[#This Row],[Income]]</f>
        <v>0</v>
      </c>
    </row>
    <row r="1122" spans="1:26" x14ac:dyDescent="0.3">
      <c r="A1122" s="4">
        <v>2361</v>
      </c>
      <c r="B1122" s="4">
        <v>1366</v>
      </c>
      <c r="C1122" s="4">
        <v>225</v>
      </c>
      <c r="D1122" s="58">
        <v>2</v>
      </c>
      <c r="E1122" s="28">
        <f>VLOOKUP(FACT_INCLUDES[[#This Row],[Order ID]], ORDERS[], 2)</f>
        <v>41656.269215751156</v>
      </c>
      <c r="F1122" s="28">
        <f>VLOOKUP(FACT_INCLUDES[[#This Row],[Order ID]], ORDERS[], 3)</f>
        <v>41656.269215751156</v>
      </c>
      <c r="G1122" s="4" t="str">
        <f>VLOOKUP(FACT_INCLUDES[[#This Row],[Order ID]], ORDERS[], 4)</f>
        <v>In-Store</v>
      </c>
      <c r="H1122" s="4" t="str">
        <f>VLOOKUP(FACT_INCLUDES[[#This Row],[Order ID]], ORDERS[], 5)</f>
        <v>BVS2753@gmail.com</v>
      </c>
      <c r="I1122" s="4">
        <f>VLOOKUP(FACT_INCLUDES[[#This Row],[Order ID]], ORDERS[], 6)</f>
        <v>49</v>
      </c>
      <c r="J1122" s="54">
        <f>VLOOKUP(FACT_INCLUDES[[#This Row],[Order ID]], ORDERS[], 7)</f>
        <v>0</v>
      </c>
      <c r="K1122" s="33">
        <v>0</v>
      </c>
      <c r="L1122" s="4">
        <f>VLOOKUP(FACT_INCLUDES[[#This Row],[DW Version]], VERSIONS[], 2)</f>
        <v>22</v>
      </c>
      <c r="M1122" s="4">
        <f>VLOOKUP(FACT_INCLUDES[[#This Row],[DW Version]], VERSIONS[], 3)</f>
        <v>9.5</v>
      </c>
      <c r="N1122" s="4" t="str">
        <f>VLOOKUP(FACT_INCLUDES[[#This Row],[DW Version]], VERSIONS[], 4)</f>
        <v>red</v>
      </c>
      <c r="O1122" s="51">
        <f>VLOOKUP(FACT_INCLUDES[[#This Row],[DW Version]], VERSIONS[], 5)</f>
        <v>77.273701703944894</v>
      </c>
      <c r="P1122" s="4" t="str">
        <f>VLOOKUP(FACT_INCLUDES[[#This Row],[DW Version]], VERSIONS[], 6)</f>
        <v>Daybreak</v>
      </c>
      <c r="Q1122" s="4" t="str">
        <f>VLOOKUP(FACT_INCLUDES[[#This Row],[DW Version]], VERSIONS[], 7)</f>
        <v>Shoe</v>
      </c>
      <c r="R1122" s="51">
        <f>FACT_INCLUDES[[#This Row],[Version Price]]*FACT_INCLUDES[[#This Row],[Quantity]]</f>
        <v>154.54740340788979</v>
      </c>
      <c r="S1122" s="51">
        <f>FACT_INCLUDES[[#This Row],[Amount]]*(1-FACT_INCLUDES[[#This Row],[Order Discount]])</f>
        <v>154.54740340788979</v>
      </c>
      <c r="T1122" s="51">
        <f t="shared" si="17"/>
        <v>154.54740340788979</v>
      </c>
      <c r="U1122" s="57">
        <f>FACT_INCLUDES[[#This Row],[Income]]/FACT_INCLUDES[[#This Row],[Total Order Income]]</f>
        <v>1</v>
      </c>
      <c r="V1122" s="33">
        <f>IF(FACT_INCLUDES[[#This Row],[Order Gap]]&gt;10, 1, 0)/COUNTIFS(FACT_INCLUDES[Order ID], FACT_INCLUDES[[#This Row],[Order ID]])</f>
        <v>0</v>
      </c>
      <c r="W1122" s="33">
        <f>IF(FACT_INCLUDES[[#This Row],[Order Type]]="Online", 1, 0)/COUNTIFS(FACT_INCLUDES[Order ID], FACT_INCLUDES[[#This Row],[Order ID]])</f>
        <v>0</v>
      </c>
      <c r="X1122" s="52">
        <v>644.28331764460893</v>
      </c>
      <c r="Y1122" s="52">
        <v>745.35727964883449</v>
      </c>
      <c r="Z1122" s="64">
        <f>IF(FACT_INCLUDES[[#This Row],[Order Type]]="Online", 1, 0)*FACT_INCLUDES[[#This Row],[Income]]</f>
        <v>0</v>
      </c>
    </row>
    <row r="1123" spans="1:26" x14ac:dyDescent="0.3">
      <c r="A1123" s="4">
        <v>2377</v>
      </c>
      <c r="B1123" s="4">
        <v>1382</v>
      </c>
      <c r="C1123" s="4">
        <v>690</v>
      </c>
      <c r="D1123" s="58">
        <v>1</v>
      </c>
      <c r="E1123" s="28">
        <f>VLOOKUP(FACT_INCLUDES[[#This Row],[Order ID]], ORDERS[], 2)</f>
        <v>41885.454310097361</v>
      </c>
      <c r="F1123" s="28">
        <f>VLOOKUP(FACT_INCLUDES[[#This Row],[Order ID]], ORDERS[], 3)</f>
        <v>41885.454310097361</v>
      </c>
      <c r="G1123" s="4" t="str">
        <f>VLOOKUP(FACT_INCLUDES[[#This Row],[Order ID]], ORDERS[], 4)</f>
        <v>In-Store</v>
      </c>
      <c r="H1123" s="4" t="str">
        <f>VLOOKUP(FACT_INCLUDES[[#This Row],[Order ID]], ORDERS[], 5)</f>
        <v>JWV6738@gmail.com</v>
      </c>
      <c r="I1123" s="4">
        <f>VLOOKUP(FACT_INCLUDES[[#This Row],[Order ID]], ORDERS[], 6)</f>
        <v>30</v>
      </c>
      <c r="J1123" s="54">
        <f>VLOOKUP(FACT_INCLUDES[[#This Row],[Order ID]], ORDERS[], 7)</f>
        <v>0</v>
      </c>
      <c r="K1123" s="33">
        <v>0</v>
      </c>
      <c r="L1123" s="4">
        <f>VLOOKUP(FACT_INCLUDES[[#This Row],[DW Version]], VERSIONS[], 2)</f>
        <v>70</v>
      </c>
      <c r="M1123" s="4">
        <f>VLOOKUP(FACT_INCLUDES[[#This Row],[DW Version]], VERSIONS[], 3)</f>
        <v>9.5</v>
      </c>
      <c r="N1123" s="4" t="str">
        <f>VLOOKUP(FACT_INCLUDES[[#This Row],[DW Version]], VERSIONS[], 4)</f>
        <v>white</v>
      </c>
      <c r="O1123" s="51">
        <f>VLOOKUP(FACT_INCLUDES[[#This Row],[DW Version]], VERSIONS[], 5)</f>
        <v>318.09860061687908</v>
      </c>
      <c r="P1123" s="4" t="str">
        <f>VLOOKUP(FACT_INCLUDES[[#This Row],[DW Version]], VERSIONS[], 6)</f>
        <v>ZoomX Vaporfly NEXT%</v>
      </c>
      <c r="Q1123" s="4" t="str">
        <f>VLOOKUP(FACT_INCLUDES[[#This Row],[DW Version]], VERSIONS[], 7)</f>
        <v>Shoe</v>
      </c>
      <c r="R1123" s="51">
        <f>FACT_INCLUDES[[#This Row],[Version Price]]*FACT_INCLUDES[[#This Row],[Quantity]]</f>
        <v>318.09860061687908</v>
      </c>
      <c r="S1123" s="51">
        <f>FACT_INCLUDES[[#This Row],[Amount]]*(1-FACT_INCLUDES[[#This Row],[Order Discount]])</f>
        <v>318.09860061687908</v>
      </c>
      <c r="T1123" s="51">
        <f t="shared" si="17"/>
        <v>318.09860061687908</v>
      </c>
      <c r="U1123" s="57">
        <f>FACT_INCLUDES[[#This Row],[Income]]/FACT_INCLUDES[[#This Row],[Total Order Income]]</f>
        <v>1</v>
      </c>
      <c r="V1123" s="33">
        <f>IF(FACT_INCLUDES[[#This Row],[Order Gap]]&gt;10, 1, 0)/COUNTIFS(FACT_INCLUDES[Order ID], FACT_INCLUDES[[#This Row],[Order ID]])</f>
        <v>0</v>
      </c>
      <c r="W1123" s="33">
        <f>IF(FACT_INCLUDES[[#This Row],[Order Type]]="Online", 1, 0)/COUNTIFS(FACT_INCLUDES[Order ID], FACT_INCLUDES[[#This Row],[Order ID]])</f>
        <v>0</v>
      </c>
      <c r="X1123" s="52">
        <v>644.28331764460893</v>
      </c>
      <c r="Y1123" s="52">
        <v>745.35727964883449</v>
      </c>
      <c r="Z1123" s="64">
        <f>IF(FACT_INCLUDES[[#This Row],[Order Type]]="Online", 1, 0)*FACT_INCLUDES[[#This Row],[Income]]</f>
        <v>0</v>
      </c>
    </row>
    <row r="1124" spans="1:26" x14ac:dyDescent="0.3">
      <c r="A1124" s="4">
        <v>2386</v>
      </c>
      <c r="B1124" s="4">
        <v>1391</v>
      </c>
      <c r="C1124" s="4">
        <v>241</v>
      </c>
      <c r="D1124" s="58">
        <v>4</v>
      </c>
      <c r="E1124" s="28">
        <f>VLOOKUP(FACT_INCLUDES[[#This Row],[Order ID]], ORDERS[], 2)</f>
        <v>41783.151623199643</v>
      </c>
      <c r="F1124" s="28">
        <f>VLOOKUP(FACT_INCLUDES[[#This Row],[Order ID]], ORDERS[], 3)</f>
        <v>41783.151623199643</v>
      </c>
      <c r="G1124" s="4" t="str">
        <f>VLOOKUP(FACT_INCLUDES[[#This Row],[Order ID]], ORDERS[], 4)</f>
        <v>In-Store</v>
      </c>
      <c r="H1124" s="4" t="str">
        <f>VLOOKUP(FACT_INCLUDES[[#This Row],[Order ID]], ORDERS[], 5)</f>
        <v>OLU8848@gmail.com</v>
      </c>
      <c r="I1124" s="4">
        <f>VLOOKUP(FACT_INCLUDES[[#This Row],[Order ID]], ORDERS[], 6)</f>
        <v>49</v>
      </c>
      <c r="J1124" s="54">
        <f>VLOOKUP(FACT_INCLUDES[[#This Row],[Order ID]], ORDERS[], 7)</f>
        <v>0</v>
      </c>
      <c r="K1124" s="33">
        <v>0</v>
      </c>
      <c r="L1124" s="4">
        <f>VLOOKUP(FACT_INCLUDES[[#This Row],[DW Version]], VERSIONS[], 2)</f>
        <v>24</v>
      </c>
      <c r="M1124" s="4">
        <f>VLOOKUP(FACT_INCLUDES[[#This Row],[DW Version]], VERSIONS[], 3)</f>
        <v>5</v>
      </c>
      <c r="N1124" s="4" t="str">
        <f>VLOOKUP(FACT_INCLUDES[[#This Row],[DW Version]], VERSIONS[], 4)</f>
        <v>white</v>
      </c>
      <c r="O1124" s="51">
        <f>VLOOKUP(FACT_INCLUDES[[#This Row],[DW Version]], VERSIONS[], 5)</f>
        <v>57.267638414333334</v>
      </c>
      <c r="P1124" s="4" t="str">
        <f>VLOOKUP(FACT_INCLUDES[[#This Row],[DW Version]], VERSIONS[], 6)</f>
        <v>Zoom Fly</v>
      </c>
      <c r="Q1124" s="4" t="str">
        <f>VLOOKUP(FACT_INCLUDES[[#This Row],[DW Version]], VERSIONS[], 7)</f>
        <v>Shoe</v>
      </c>
      <c r="R1124" s="51">
        <f>FACT_INCLUDES[[#This Row],[Version Price]]*FACT_INCLUDES[[#This Row],[Quantity]]</f>
        <v>229.07055365733333</v>
      </c>
      <c r="S1124" s="51">
        <f>FACT_INCLUDES[[#This Row],[Amount]]*(1-FACT_INCLUDES[[#This Row],[Order Discount]])</f>
        <v>229.07055365733333</v>
      </c>
      <c r="T1124" s="51">
        <f t="shared" si="17"/>
        <v>229.07055365733333</v>
      </c>
      <c r="U1124" s="57">
        <f>FACT_INCLUDES[[#This Row],[Income]]/FACT_INCLUDES[[#This Row],[Total Order Income]]</f>
        <v>1</v>
      </c>
      <c r="V1124" s="33">
        <f>IF(FACT_INCLUDES[[#This Row],[Order Gap]]&gt;10, 1, 0)/COUNTIFS(FACT_INCLUDES[Order ID], FACT_INCLUDES[[#This Row],[Order ID]])</f>
        <v>0</v>
      </c>
      <c r="W1124" s="33">
        <f>IF(FACT_INCLUDES[[#This Row],[Order Type]]="Online", 1, 0)/COUNTIFS(FACT_INCLUDES[Order ID], FACT_INCLUDES[[#This Row],[Order ID]])</f>
        <v>0</v>
      </c>
      <c r="X1124" s="52">
        <v>644.28331764460893</v>
      </c>
      <c r="Y1124" s="52">
        <v>745.35727964883449</v>
      </c>
      <c r="Z1124" s="64">
        <f>IF(FACT_INCLUDES[[#This Row],[Order Type]]="Online", 1, 0)*FACT_INCLUDES[[#This Row],[Income]]</f>
        <v>0</v>
      </c>
    </row>
    <row r="1125" spans="1:26" x14ac:dyDescent="0.3">
      <c r="A1125" s="4">
        <v>2400</v>
      </c>
      <c r="B1125" s="4">
        <v>1405</v>
      </c>
      <c r="C1125" s="4">
        <v>302</v>
      </c>
      <c r="D1125" s="58">
        <v>4</v>
      </c>
      <c r="E1125" s="28">
        <f>VLOOKUP(FACT_INCLUDES[[#This Row],[Order ID]], ORDERS[], 2)</f>
        <v>41737.744025807937</v>
      </c>
      <c r="F1125" s="28">
        <f>VLOOKUP(FACT_INCLUDES[[#This Row],[Order ID]], ORDERS[], 3)</f>
        <v>41737.744025807937</v>
      </c>
      <c r="G1125" s="4" t="str">
        <f>VLOOKUP(FACT_INCLUDES[[#This Row],[Order ID]], ORDERS[], 4)</f>
        <v>In-Store</v>
      </c>
      <c r="H1125" s="4" t="str">
        <f>VLOOKUP(FACT_INCLUDES[[#This Row],[Order ID]], ORDERS[], 5)</f>
        <v>XGT7229@gmail.com</v>
      </c>
      <c r="I1125" s="4">
        <f>VLOOKUP(FACT_INCLUDES[[#This Row],[Order ID]], ORDERS[], 6)</f>
        <v>19</v>
      </c>
      <c r="J1125" s="54">
        <f>VLOOKUP(FACT_INCLUDES[[#This Row],[Order ID]], ORDERS[], 7)</f>
        <v>0</v>
      </c>
      <c r="K1125" s="33">
        <v>0</v>
      </c>
      <c r="L1125" s="4">
        <f>VLOOKUP(FACT_INCLUDES[[#This Row],[DW Version]], VERSIONS[], 2)</f>
        <v>30</v>
      </c>
      <c r="M1125" s="4">
        <f>VLOOKUP(FACT_INCLUDES[[#This Row],[DW Version]], VERSIONS[], 3)</f>
        <v>10</v>
      </c>
      <c r="N1125" s="4" t="str">
        <f>VLOOKUP(FACT_INCLUDES[[#This Row],[DW Version]], VERSIONS[], 4)</f>
        <v>dark green</v>
      </c>
      <c r="O1125" s="51">
        <f>VLOOKUP(FACT_INCLUDES[[#This Row],[DW Version]], VERSIONS[], 5)</f>
        <v>107.25196668880213</v>
      </c>
      <c r="P1125" s="4" t="str">
        <f>VLOOKUP(FACT_INCLUDES[[#This Row],[DW Version]], VERSIONS[], 6)</f>
        <v>Air Zoom Terra Kiger</v>
      </c>
      <c r="Q1125" s="4" t="str">
        <f>VLOOKUP(FACT_INCLUDES[[#This Row],[DW Version]], VERSIONS[], 7)</f>
        <v>Shoe</v>
      </c>
      <c r="R1125" s="51">
        <f>FACT_INCLUDES[[#This Row],[Version Price]]*FACT_INCLUDES[[#This Row],[Quantity]]</f>
        <v>429.00786675520851</v>
      </c>
      <c r="S1125" s="51">
        <f>FACT_INCLUDES[[#This Row],[Amount]]*(1-FACT_INCLUDES[[#This Row],[Order Discount]])</f>
        <v>429.00786675520851</v>
      </c>
      <c r="T1125" s="51">
        <f t="shared" si="17"/>
        <v>429.00786675520851</v>
      </c>
      <c r="U1125" s="57">
        <f>FACT_INCLUDES[[#This Row],[Income]]/FACT_INCLUDES[[#This Row],[Total Order Income]]</f>
        <v>1</v>
      </c>
      <c r="V1125" s="33">
        <f>IF(FACT_INCLUDES[[#This Row],[Order Gap]]&gt;10, 1, 0)/COUNTIFS(FACT_INCLUDES[Order ID], FACT_INCLUDES[[#This Row],[Order ID]])</f>
        <v>0</v>
      </c>
      <c r="W1125" s="33">
        <f>IF(FACT_INCLUDES[[#This Row],[Order Type]]="Online", 1, 0)/COUNTIFS(FACT_INCLUDES[Order ID], FACT_INCLUDES[[#This Row],[Order ID]])</f>
        <v>0</v>
      </c>
      <c r="X1125" s="52">
        <v>644.28331764460893</v>
      </c>
      <c r="Y1125" s="52">
        <v>745.35727964883449</v>
      </c>
      <c r="Z1125" s="64">
        <f>IF(FACT_INCLUDES[[#This Row],[Order Type]]="Online", 1, 0)*FACT_INCLUDES[[#This Row],[Income]]</f>
        <v>0</v>
      </c>
    </row>
    <row r="1126" spans="1:26" x14ac:dyDescent="0.3">
      <c r="A1126" s="4">
        <v>2402</v>
      </c>
      <c r="B1126" s="4">
        <v>1407</v>
      </c>
      <c r="C1126" s="4">
        <v>398</v>
      </c>
      <c r="D1126" s="58">
        <v>4</v>
      </c>
      <c r="E1126" s="28">
        <f>VLOOKUP(FACT_INCLUDES[[#This Row],[Order ID]], ORDERS[], 2)</f>
        <v>41924.17062845498</v>
      </c>
      <c r="F1126" s="28">
        <f>VLOOKUP(FACT_INCLUDES[[#This Row],[Order ID]], ORDERS[], 3)</f>
        <v>41924.17062845498</v>
      </c>
      <c r="G1126" s="4" t="str">
        <f>VLOOKUP(FACT_INCLUDES[[#This Row],[Order ID]], ORDERS[], 4)</f>
        <v>In-Store</v>
      </c>
      <c r="H1126" s="4" t="str">
        <f>VLOOKUP(FACT_INCLUDES[[#This Row],[Order ID]], ORDERS[], 5)</f>
        <v>KDJ3747@gmail.com</v>
      </c>
      <c r="I1126" s="4">
        <f>VLOOKUP(FACT_INCLUDES[[#This Row],[Order ID]], ORDERS[], 6)</f>
        <v>38</v>
      </c>
      <c r="J1126" s="54">
        <f>VLOOKUP(FACT_INCLUDES[[#This Row],[Order ID]], ORDERS[], 7)</f>
        <v>0</v>
      </c>
      <c r="K1126" s="33">
        <v>0</v>
      </c>
      <c r="L1126" s="4">
        <f>VLOOKUP(FACT_INCLUDES[[#This Row],[DW Version]], VERSIONS[], 2)</f>
        <v>40</v>
      </c>
      <c r="M1126" s="4">
        <f>VLOOKUP(FACT_INCLUDES[[#This Row],[DW Version]], VERSIONS[], 3)</f>
        <v>12.5</v>
      </c>
      <c r="N1126" s="4" t="str">
        <f>VLOOKUP(FACT_INCLUDES[[#This Row],[DW Version]], VERSIONS[], 4)</f>
        <v>white</v>
      </c>
      <c r="O1126" s="51">
        <f>VLOOKUP(FACT_INCLUDES[[#This Row],[DW Version]], VERSIONS[], 5)</f>
        <v>144.16047180928729</v>
      </c>
      <c r="P1126" s="4" t="str">
        <f>VLOOKUP(FACT_INCLUDES[[#This Row],[DW Version]], VERSIONS[], 6)</f>
        <v>Zoom Streak</v>
      </c>
      <c r="Q1126" s="4" t="str">
        <f>VLOOKUP(FACT_INCLUDES[[#This Row],[DW Version]], VERSIONS[], 7)</f>
        <v>Shoe</v>
      </c>
      <c r="R1126" s="51">
        <f>FACT_INCLUDES[[#This Row],[Version Price]]*FACT_INCLUDES[[#This Row],[Quantity]]</f>
        <v>576.64188723714915</v>
      </c>
      <c r="S1126" s="51">
        <f>FACT_INCLUDES[[#This Row],[Amount]]*(1-FACT_INCLUDES[[#This Row],[Order Discount]])</f>
        <v>576.64188723714915</v>
      </c>
      <c r="T1126" s="51">
        <f t="shared" si="17"/>
        <v>576.64188723714915</v>
      </c>
      <c r="U1126" s="57">
        <f>FACT_INCLUDES[[#This Row],[Income]]/FACT_INCLUDES[[#This Row],[Total Order Income]]</f>
        <v>1</v>
      </c>
      <c r="V1126" s="33">
        <f>IF(FACT_INCLUDES[[#This Row],[Order Gap]]&gt;10, 1, 0)/COUNTIFS(FACT_INCLUDES[Order ID], FACT_INCLUDES[[#This Row],[Order ID]])</f>
        <v>0</v>
      </c>
      <c r="W1126" s="33">
        <f>IF(FACT_INCLUDES[[#This Row],[Order Type]]="Online", 1, 0)/COUNTIFS(FACT_INCLUDES[Order ID], FACT_INCLUDES[[#This Row],[Order ID]])</f>
        <v>0</v>
      </c>
      <c r="X1126" s="52">
        <v>644.28331764460893</v>
      </c>
      <c r="Y1126" s="52">
        <v>745.35727964883449</v>
      </c>
      <c r="Z1126" s="64">
        <f>IF(FACT_INCLUDES[[#This Row],[Order Type]]="Online", 1, 0)*FACT_INCLUDES[[#This Row],[Income]]</f>
        <v>0</v>
      </c>
    </row>
    <row r="1127" spans="1:26" x14ac:dyDescent="0.3">
      <c r="A1127" s="4">
        <v>2404</v>
      </c>
      <c r="B1127" s="4">
        <v>1409</v>
      </c>
      <c r="C1127" s="4">
        <v>938</v>
      </c>
      <c r="D1127" s="58">
        <v>1</v>
      </c>
      <c r="E1127" s="28">
        <f>VLOOKUP(FACT_INCLUDES[[#This Row],[Order ID]], ORDERS[], 2)</f>
        <v>41877.221170793018</v>
      </c>
      <c r="F1127" s="28">
        <f>VLOOKUP(FACT_INCLUDES[[#This Row],[Order ID]], ORDERS[], 3)</f>
        <v>41877.221170793018</v>
      </c>
      <c r="G1127" s="4" t="str">
        <f>VLOOKUP(FACT_INCLUDES[[#This Row],[Order ID]], ORDERS[], 4)</f>
        <v>In-Store</v>
      </c>
      <c r="H1127" s="4" t="str">
        <f>VLOOKUP(FACT_INCLUDES[[#This Row],[Order ID]], ORDERS[], 5)</f>
        <v>HTE7731@gmail.com</v>
      </c>
      <c r="I1127" s="4">
        <f>VLOOKUP(FACT_INCLUDES[[#This Row],[Order ID]], ORDERS[], 6)</f>
        <v>45</v>
      </c>
      <c r="J1127" s="54">
        <f>VLOOKUP(FACT_INCLUDES[[#This Row],[Order ID]], ORDERS[], 7)</f>
        <v>0</v>
      </c>
      <c r="K1127" s="33">
        <v>0</v>
      </c>
      <c r="L1127" s="4">
        <f>VLOOKUP(FACT_INCLUDES[[#This Row],[DW Version]], VERSIONS[], 2)</f>
        <v>95</v>
      </c>
      <c r="M1127" s="4">
        <f>VLOOKUP(FACT_INCLUDES[[#This Row],[DW Version]], VERSIONS[], 3)</f>
        <v>9.5</v>
      </c>
      <c r="N1127" s="4" t="str">
        <f>VLOOKUP(FACT_INCLUDES[[#This Row],[DW Version]], VERSIONS[], 4)</f>
        <v>red</v>
      </c>
      <c r="O1127" s="51">
        <f>VLOOKUP(FACT_INCLUDES[[#This Row],[DW Version]], VERSIONS[], 5)</f>
        <v>316.52273687946513</v>
      </c>
      <c r="P1127" s="4" t="str">
        <f>VLOOKUP(FACT_INCLUDES[[#This Row],[DW Version]], VERSIONS[], 6)</f>
        <v>Nike Backpack</v>
      </c>
      <c r="Q1127" s="4" t="str">
        <f>VLOOKUP(FACT_INCLUDES[[#This Row],[DW Version]], VERSIONS[], 7)</f>
        <v>Accessories</v>
      </c>
      <c r="R1127" s="51">
        <f>FACT_INCLUDES[[#This Row],[Version Price]]*FACT_INCLUDES[[#This Row],[Quantity]]</f>
        <v>316.52273687946513</v>
      </c>
      <c r="S1127" s="51">
        <f>FACT_INCLUDES[[#This Row],[Amount]]*(1-FACT_INCLUDES[[#This Row],[Order Discount]])</f>
        <v>316.52273687946513</v>
      </c>
      <c r="T1127" s="51">
        <f t="shared" si="17"/>
        <v>316.52273687946513</v>
      </c>
      <c r="U1127" s="57">
        <f>FACT_INCLUDES[[#This Row],[Income]]/FACT_INCLUDES[[#This Row],[Total Order Income]]</f>
        <v>1</v>
      </c>
      <c r="V1127" s="33">
        <f>IF(FACT_INCLUDES[[#This Row],[Order Gap]]&gt;10, 1, 0)/COUNTIFS(FACT_INCLUDES[Order ID], FACT_INCLUDES[[#This Row],[Order ID]])</f>
        <v>0</v>
      </c>
      <c r="W1127" s="33">
        <f>IF(FACT_INCLUDES[[#This Row],[Order Type]]="Online", 1, 0)/COUNTIFS(FACT_INCLUDES[Order ID], FACT_INCLUDES[[#This Row],[Order ID]])</f>
        <v>0</v>
      </c>
      <c r="X1127" s="52">
        <v>644.28331764460893</v>
      </c>
      <c r="Y1127" s="52">
        <v>745.35727964883449</v>
      </c>
      <c r="Z1127" s="64">
        <f>IF(FACT_INCLUDES[[#This Row],[Order Type]]="Online", 1, 0)*FACT_INCLUDES[[#This Row],[Income]]</f>
        <v>0</v>
      </c>
    </row>
    <row r="1128" spans="1:26" x14ac:dyDescent="0.3">
      <c r="A1128" s="4">
        <v>2433</v>
      </c>
      <c r="B1128" s="4">
        <v>1438</v>
      </c>
      <c r="C1128" s="4">
        <v>209</v>
      </c>
      <c r="D1128" s="58">
        <v>2</v>
      </c>
      <c r="E1128" s="28">
        <f>VLOOKUP(FACT_INCLUDES[[#This Row],[Order ID]], ORDERS[], 2)</f>
        <v>41673.630151890873</v>
      </c>
      <c r="F1128" s="28">
        <f>VLOOKUP(FACT_INCLUDES[[#This Row],[Order ID]], ORDERS[], 3)</f>
        <v>41673.630151890873</v>
      </c>
      <c r="G1128" s="4" t="str">
        <f>VLOOKUP(FACT_INCLUDES[[#This Row],[Order ID]], ORDERS[], 4)</f>
        <v>In-Store</v>
      </c>
      <c r="H1128" s="4" t="str">
        <f>VLOOKUP(FACT_INCLUDES[[#This Row],[Order ID]], ORDERS[], 5)</f>
        <v>KDJ3747@gmail.com</v>
      </c>
      <c r="I1128" s="4">
        <f>VLOOKUP(FACT_INCLUDES[[#This Row],[Order ID]], ORDERS[], 6)</f>
        <v>8</v>
      </c>
      <c r="J1128" s="54">
        <f>VLOOKUP(FACT_INCLUDES[[#This Row],[Order ID]], ORDERS[], 7)</f>
        <v>0</v>
      </c>
      <c r="K1128" s="33">
        <v>0</v>
      </c>
      <c r="L1128" s="4">
        <f>VLOOKUP(FACT_INCLUDES[[#This Row],[DW Version]], VERSIONS[], 2)</f>
        <v>21</v>
      </c>
      <c r="M1128" s="4">
        <f>VLOOKUP(FACT_INCLUDES[[#This Row],[DW Version]], VERSIONS[], 3)</f>
        <v>4.5</v>
      </c>
      <c r="N1128" s="4" t="str">
        <f>VLOOKUP(FACT_INCLUDES[[#This Row],[DW Version]], VERSIONS[], 4)</f>
        <v>white</v>
      </c>
      <c r="O1128" s="51">
        <f>VLOOKUP(FACT_INCLUDES[[#This Row],[DW Version]], VERSIONS[], 5)</f>
        <v>137.9613353449696</v>
      </c>
      <c r="P1128" s="4" t="str">
        <f>VLOOKUP(FACT_INCLUDES[[#This Row],[DW Version]], VERSIONS[], 6)</f>
        <v>Huarache</v>
      </c>
      <c r="Q1128" s="4" t="str">
        <f>VLOOKUP(FACT_INCLUDES[[#This Row],[DW Version]], VERSIONS[], 7)</f>
        <v>Shoe</v>
      </c>
      <c r="R1128" s="51">
        <f>FACT_INCLUDES[[#This Row],[Version Price]]*FACT_INCLUDES[[#This Row],[Quantity]]</f>
        <v>275.9226706899392</v>
      </c>
      <c r="S1128" s="51">
        <f>FACT_INCLUDES[[#This Row],[Amount]]*(1-FACT_INCLUDES[[#This Row],[Order Discount]])</f>
        <v>275.9226706899392</v>
      </c>
      <c r="T1128" s="51">
        <f t="shared" si="17"/>
        <v>275.9226706899392</v>
      </c>
      <c r="U1128" s="57">
        <f>FACT_INCLUDES[[#This Row],[Income]]/FACT_INCLUDES[[#This Row],[Total Order Income]]</f>
        <v>1</v>
      </c>
      <c r="V1128" s="33">
        <f>IF(FACT_INCLUDES[[#This Row],[Order Gap]]&gt;10, 1, 0)/COUNTIFS(FACT_INCLUDES[Order ID], FACT_INCLUDES[[#This Row],[Order ID]])</f>
        <v>0</v>
      </c>
      <c r="W1128" s="33">
        <f>IF(FACT_INCLUDES[[#This Row],[Order Type]]="Online", 1, 0)/COUNTIFS(FACT_INCLUDES[Order ID], FACT_INCLUDES[[#This Row],[Order ID]])</f>
        <v>0</v>
      </c>
      <c r="X1128" s="52">
        <v>644.28331764460893</v>
      </c>
      <c r="Y1128" s="52">
        <v>745.35727964883449</v>
      </c>
      <c r="Z1128" s="64">
        <f>IF(FACT_INCLUDES[[#This Row],[Order Type]]="Online", 1, 0)*FACT_INCLUDES[[#This Row],[Income]]</f>
        <v>0</v>
      </c>
    </row>
    <row r="1129" spans="1:26" x14ac:dyDescent="0.3">
      <c r="A1129" s="4">
        <v>2436</v>
      </c>
      <c r="B1129" s="4">
        <v>1441</v>
      </c>
      <c r="C1129" s="4">
        <v>75</v>
      </c>
      <c r="D1129" s="58">
        <v>2</v>
      </c>
      <c r="E1129" s="28">
        <f>VLOOKUP(FACT_INCLUDES[[#This Row],[Order ID]], ORDERS[], 2)</f>
        <v>41748.365230783173</v>
      </c>
      <c r="F1129" s="28">
        <f>VLOOKUP(FACT_INCLUDES[[#This Row],[Order ID]], ORDERS[], 3)</f>
        <v>41748.365230783173</v>
      </c>
      <c r="G1129" s="4" t="str">
        <f>VLOOKUP(FACT_INCLUDES[[#This Row],[Order ID]], ORDERS[], 4)</f>
        <v>In-Store</v>
      </c>
      <c r="H1129" s="4" t="str">
        <f>VLOOKUP(FACT_INCLUDES[[#This Row],[Order ID]], ORDERS[], 5)</f>
        <v>GAB8459@gmail.com</v>
      </c>
      <c r="I1129" s="4">
        <f>VLOOKUP(FACT_INCLUDES[[#This Row],[Order ID]], ORDERS[], 6)</f>
        <v>8</v>
      </c>
      <c r="J1129" s="54">
        <f>VLOOKUP(FACT_INCLUDES[[#This Row],[Order ID]], ORDERS[], 7)</f>
        <v>0</v>
      </c>
      <c r="K1129" s="33">
        <v>0</v>
      </c>
      <c r="L1129" s="4">
        <f>VLOOKUP(FACT_INCLUDES[[#This Row],[DW Version]], VERSIONS[], 2)</f>
        <v>7</v>
      </c>
      <c r="M1129" s="4">
        <f>VLOOKUP(FACT_INCLUDES[[#This Row],[DW Version]], VERSIONS[], 3)</f>
        <v>11.5</v>
      </c>
      <c r="N1129" s="4" t="str">
        <f>VLOOKUP(FACT_INCLUDES[[#This Row],[DW Version]], VERSIONS[], 4)</f>
        <v>white</v>
      </c>
      <c r="O1129" s="51">
        <f>VLOOKUP(FACT_INCLUDES[[#This Row],[DW Version]], VERSIONS[], 5)</f>
        <v>158.5272062608835</v>
      </c>
      <c r="P1129" s="4" t="str">
        <f>VLOOKUP(FACT_INCLUDES[[#This Row],[DW Version]], VERSIONS[], 6)</f>
        <v>Blazer</v>
      </c>
      <c r="Q1129" s="4" t="str">
        <f>VLOOKUP(FACT_INCLUDES[[#This Row],[DW Version]], VERSIONS[], 7)</f>
        <v>Shoe</v>
      </c>
      <c r="R1129" s="51">
        <f>FACT_INCLUDES[[#This Row],[Version Price]]*FACT_INCLUDES[[#This Row],[Quantity]]</f>
        <v>317.05441252176701</v>
      </c>
      <c r="S1129" s="51">
        <f>FACT_INCLUDES[[#This Row],[Amount]]*(1-FACT_INCLUDES[[#This Row],[Order Discount]])</f>
        <v>317.05441252176701</v>
      </c>
      <c r="T1129" s="51">
        <f t="shared" si="17"/>
        <v>317.05441252176701</v>
      </c>
      <c r="U1129" s="57">
        <f>FACT_INCLUDES[[#This Row],[Income]]/FACT_INCLUDES[[#This Row],[Total Order Income]]</f>
        <v>1</v>
      </c>
      <c r="V1129" s="33">
        <f>IF(FACT_INCLUDES[[#This Row],[Order Gap]]&gt;10, 1, 0)/COUNTIFS(FACT_INCLUDES[Order ID], FACT_INCLUDES[[#This Row],[Order ID]])</f>
        <v>0</v>
      </c>
      <c r="W1129" s="33">
        <f>IF(FACT_INCLUDES[[#This Row],[Order Type]]="Online", 1, 0)/COUNTIFS(FACT_INCLUDES[Order ID], FACT_INCLUDES[[#This Row],[Order ID]])</f>
        <v>0</v>
      </c>
      <c r="X1129" s="52">
        <v>644.28331764460893</v>
      </c>
      <c r="Y1129" s="52">
        <v>745.35727964883449</v>
      </c>
      <c r="Z1129" s="64">
        <f>IF(FACT_INCLUDES[[#This Row],[Order Type]]="Online", 1, 0)*FACT_INCLUDES[[#This Row],[Income]]</f>
        <v>0</v>
      </c>
    </row>
    <row r="1130" spans="1:26" x14ac:dyDescent="0.3">
      <c r="A1130" s="4">
        <v>2453</v>
      </c>
      <c r="B1130" s="4">
        <v>1458</v>
      </c>
      <c r="C1130" s="4">
        <v>344</v>
      </c>
      <c r="D1130" s="58">
        <v>3</v>
      </c>
      <c r="E1130" s="28">
        <f>VLOOKUP(FACT_INCLUDES[[#This Row],[Order ID]], ORDERS[], 2)</f>
        <v>41821.049201745409</v>
      </c>
      <c r="F1130" s="28">
        <f>VLOOKUP(FACT_INCLUDES[[#This Row],[Order ID]], ORDERS[], 3)</f>
        <v>41833.049201745409</v>
      </c>
      <c r="G1130" s="4" t="str">
        <f>VLOOKUP(FACT_INCLUDES[[#This Row],[Order ID]], ORDERS[], 4)</f>
        <v>Online</v>
      </c>
      <c r="H1130" s="4" t="str">
        <f>VLOOKUP(FACT_INCLUDES[[#This Row],[Order ID]], ORDERS[], 5)</f>
        <v>TCE5253@gmail.com</v>
      </c>
      <c r="I1130" s="4">
        <f>VLOOKUP(FACT_INCLUDES[[#This Row],[Order ID]], ORDERS[], 6)</f>
        <v>0</v>
      </c>
      <c r="J1130" s="54">
        <f>VLOOKUP(FACT_INCLUDES[[#This Row],[Order ID]], ORDERS[], 7)</f>
        <v>0</v>
      </c>
      <c r="K1130" s="33">
        <v>12</v>
      </c>
      <c r="L1130" s="4">
        <f>VLOOKUP(FACT_INCLUDES[[#This Row],[DW Version]], VERSIONS[], 2)</f>
        <v>35</v>
      </c>
      <c r="M1130" s="4">
        <f>VLOOKUP(FACT_INCLUDES[[#This Row],[DW Version]], VERSIONS[], 3)</f>
        <v>6.5</v>
      </c>
      <c r="N1130" s="4" t="str">
        <f>VLOOKUP(FACT_INCLUDES[[#This Row],[DW Version]], VERSIONS[], 4)</f>
        <v>white</v>
      </c>
      <c r="O1130" s="51">
        <f>VLOOKUP(FACT_INCLUDES[[#This Row],[DW Version]], VERSIONS[], 5)</f>
        <v>139.52910143757526</v>
      </c>
      <c r="P1130" s="4" t="str">
        <f>VLOOKUP(FACT_INCLUDES[[#This Row],[DW Version]], VERSIONS[], 6)</f>
        <v>Alphafly</v>
      </c>
      <c r="Q1130" s="4" t="str">
        <f>VLOOKUP(FACT_INCLUDES[[#This Row],[DW Version]], VERSIONS[], 7)</f>
        <v>Shoe</v>
      </c>
      <c r="R1130" s="51">
        <f>FACT_INCLUDES[[#This Row],[Version Price]]*FACT_INCLUDES[[#This Row],[Quantity]]</f>
        <v>418.58730431272579</v>
      </c>
      <c r="S1130" s="51">
        <f>FACT_INCLUDES[[#This Row],[Amount]]*(1-FACT_INCLUDES[[#This Row],[Order Discount]])</f>
        <v>418.58730431272579</v>
      </c>
      <c r="T1130" s="51">
        <f t="shared" si="17"/>
        <v>418.58730431272579</v>
      </c>
      <c r="U1130" s="57">
        <f>FACT_INCLUDES[[#This Row],[Income]]/FACT_INCLUDES[[#This Row],[Total Order Income]]</f>
        <v>1</v>
      </c>
      <c r="V1130" s="33">
        <f>IF(FACT_INCLUDES[[#This Row],[Order Gap]]&gt;10, 1, 0)/COUNTIFS(FACT_INCLUDES[Order ID], FACT_INCLUDES[[#This Row],[Order ID]])</f>
        <v>1</v>
      </c>
      <c r="W1130" s="33">
        <f>IF(FACT_INCLUDES[[#This Row],[Order Type]]="Online", 1, 0)/COUNTIFS(FACT_INCLUDES[Order ID], FACT_INCLUDES[[#This Row],[Order ID]])</f>
        <v>1</v>
      </c>
      <c r="X1130" s="52">
        <v>644.28331764460893</v>
      </c>
      <c r="Y1130" s="52">
        <v>745.35727964883449</v>
      </c>
      <c r="Z1130" s="64">
        <f>IF(FACT_INCLUDES[[#This Row],[Order Type]]="Online", 1, 0)*FACT_INCLUDES[[#This Row],[Income]]</f>
        <v>418.58730431272579</v>
      </c>
    </row>
    <row r="1131" spans="1:26" x14ac:dyDescent="0.3">
      <c r="A1131" s="4">
        <v>2489</v>
      </c>
      <c r="B1131" s="4">
        <v>1494</v>
      </c>
      <c r="C1131" s="4">
        <v>936</v>
      </c>
      <c r="D1131" s="58">
        <v>5</v>
      </c>
      <c r="E1131" s="28">
        <f>VLOOKUP(FACT_INCLUDES[[#This Row],[Order ID]], ORDERS[], 2)</f>
        <v>41858.589432831359</v>
      </c>
      <c r="F1131" s="28">
        <f>VLOOKUP(FACT_INCLUDES[[#This Row],[Order ID]], ORDERS[], 3)</f>
        <v>41864.589432831359</v>
      </c>
      <c r="G1131" s="4" t="str">
        <f>VLOOKUP(FACT_INCLUDES[[#This Row],[Order ID]], ORDERS[], 4)</f>
        <v>Online</v>
      </c>
      <c r="H1131" s="4" t="str">
        <f>VLOOKUP(FACT_INCLUDES[[#This Row],[Order ID]], ORDERS[], 5)</f>
        <v>UMH8069@gmail.com</v>
      </c>
      <c r="I1131" s="4">
        <f>VLOOKUP(FACT_INCLUDES[[#This Row],[Order ID]], ORDERS[], 6)</f>
        <v>0</v>
      </c>
      <c r="J1131" s="54">
        <f>VLOOKUP(FACT_INCLUDES[[#This Row],[Order ID]], ORDERS[], 7)</f>
        <v>0</v>
      </c>
      <c r="K1131" s="33">
        <v>6</v>
      </c>
      <c r="L1131" s="4">
        <f>VLOOKUP(FACT_INCLUDES[[#This Row],[DW Version]], VERSIONS[], 2)</f>
        <v>95</v>
      </c>
      <c r="M1131" s="4">
        <f>VLOOKUP(FACT_INCLUDES[[#This Row],[DW Version]], VERSIONS[], 3)</f>
        <v>7.5</v>
      </c>
      <c r="N1131" s="4" t="str">
        <f>VLOOKUP(FACT_INCLUDES[[#This Row],[DW Version]], VERSIONS[], 4)</f>
        <v>white</v>
      </c>
      <c r="O1131" s="51">
        <f>VLOOKUP(FACT_INCLUDES[[#This Row],[DW Version]], VERSIONS[], 5)</f>
        <v>217.66869544082081</v>
      </c>
      <c r="P1131" s="4" t="str">
        <f>VLOOKUP(FACT_INCLUDES[[#This Row],[DW Version]], VERSIONS[], 6)</f>
        <v>Nike Backpack</v>
      </c>
      <c r="Q1131" s="4" t="str">
        <f>VLOOKUP(FACT_INCLUDES[[#This Row],[DW Version]], VERSIONS[], 7)</f>
        <v>Accessories</v>
      </c>
      <c r="R1131" s="51">
        <f>FACT_INCLUDES[[#This Row],[Version Price]]*FACT_INCLUDES[[#This Row],[Quantity]]</f>
        <v>1088.3434772041041</v>
      </c>
      <c r="S1131" s="51">
        <f>FACT_INCLUDES[[#This Row],[Amount]]*(1-FACT_INCLUDES[[#This Row],[Order Discount]])</f>
        <v>1088.3434772041041</v>
      </c>
      <c r="T1131" s="51">
        <f t="shared" si="17"/>
        <v>1088.3434772041041</v>
      </c>
      <c r="U1131" s="57">
        <f>FACT_INCLUDES[[#This Row],[Income]]/FACT_INCLUDES[[#This Row],[Total Order Income]]</f>
        <v>1</v>
      </c>
      <c r="V1131" s="33">
        <f>IF(FACT_INCLUDES[[#This Row],[Order Gap]]&gt;10, 1, 0)/COUNTIFS(FACT_INCLUDES[Order ID], FACT_INCLUDES[[#This Row],[Order ID]])</f>
        <v>0</v>
      </c>
      <c r="W1131" s="33">
        <f>IF(FACT_INCLUDES[[#This Row],[Order Type]]="Online", 1, 0)/COUNTIFS(FACT_INCLUDES[Order ID], FACT_INCLUDES[[#This Row],[Order ID]])</f>
        <v>1</v>
      </c>
      <c r="X1131" s="52">
        <v>644.28331764460893</v>
      </c>
      <c r="Y1131" s="52">
        <v>745.35727964883449</v>
      </c>
      <c r="Z1131" s="64">
        <f>IF(FACT_INCLUDES[[#This Row],[Order Type]]="Online", 1, 0)*FACT_INCLUDES[[#This Row],[Income]]</f>
        <v>1088.3434772041041</v>
      </c>
    </row>
    <row r="1132" spans="1:26" x14ac:dyDescent="0.3">
      <c r="A1132" s="4">
        <v>25</v>
      </c>
      <c r="B1132" s="4">
        <v>11</v>
      </c>
      <c r="C1132" s="4">
        <v>889</v>
      </c>
      <c r="D1132" s="58">
        <v>3</v>
      </c>
      <c r="E1132" s="28">
        <f>VLOOKUP(FACT_INCLUDES[[#This Row],[Order ID]], ORDERS[], 2)</f>
        <v>42044.832429970382</v>
      </c>
      <c r="F1132" s="28">
        <f>VLOOKUP(FACT_INCLUDES[[#This Row],[Order ID]], ORDERS[], 3)</f>
        <v>42044.832429970382</v>
      </c>
      <c r="G1132" s="4" t="str">
        <f>VLOOKUP(FACT_INCLUDES[[#This Row],[Order ID]], ORDERS[], 4)</f>
        <v>In-Store</v>
      </c>
      <c r="H1132" s="4" t="str">
        <f>VLOOKUP(FACT_INCLUDES[[#This Row],[Order ID]], ORDERS[], 5)</f>
        <v>VXB7345@gmail.com</v>
      </c>
      <c r="I1132" s="4">
        <f>VLOOKUP(FACT_INCLUDES[[#This Row],[Order ID]], ORDERS[], 6)</f>
        <v>25</v>
      </c>
      <c r="J1132" s="54">
        <f>VLOOKUP(FACT_INCLUDES[[#This Row],[Order ID]], ORDERS[], 7)</f>
        <v>0</v>
      </c>
      <c r="K1132" s="33">
        <v>0</v>
      </c>
      <c r="L1132" s="4">
        <f>VLOOKUP(FACT_INCLUDES[[#This Row],[DW Version]], VERSIONS[], 2)</f>
        <v>91</v>
      </c>
      <c r="M1132" s="4">
        <f>VLOOKUP(FACT_INCLUDES[[#This Row],[DW Version]], VERSIONS[], 3)</f>
        <v>4.5</v>
      </c>
      <c r="N1132" s="4" t="str">
        <f>VLOOKUP(FACT_INCLUDES[[#This Row],[DW Version]], VERSIONS[], 4)</f>
        <v>black</v>
      </c>
      <c r="O1132" s="51">
        <f>VLOOKUP(FACT_INCLUDES[[#This Row],[DW Version]], VERSIONS[], 5)</f>
        <v>287.86970035758117</v>
      </c>
      <c r="P1132" s="4" t="str">
        <f>VLOOKUP(FACT_INCLUDES[[#This Row],[DW Version]], VERSIONS[], 6)</f>
        <v>Alphafly NEXT%</v>
      </c>
      <c r="Q1132" s="4" t="str">
        <f>VLOOKUP(FACT_INCLUDES[[#This Row],[DW Version]], VERSIONS[], 7)</f>
        <v>Shoe</v>
      </c>
      <c r="R1132" s="51">
        <f>FACT_INCLUDES[[#This Row],[Version Price]]*FACT_INCLUDES[[#This Row],[Quantity]]</f>
        <v>863.60910107274344</v>
      </c>
      <c r="S1132" s="51">
        <f>FACT_INCLUDES[[#This Row],[Amount]]*(1-FACT_INCLUDES[[#This Row],[Order Discount]])</f>
        <v>863.60910107274344</v>
      </c>
      <c r="T1132" s="51">
        <f t="shared" si="17"/>
        <v>863.60910107274344</v>
      </c>
      <c r="U1132" s="57">
        <f>FACT_INCLUDES[[#This Row],[Income]]/FACT_INCLUDES[[#This Row],[Total Order Income]]</f>
        <v>1</v>
      </c>
      <c r="V1132" s="33">
        <f>IF(FACT_INCLUDES[[#This Row],[Order Gap]]&gt;10, 1, 0)/COUNTIFS(FACT_INCLUDES[Order ID], FACT_INCLUDES[[#This Row],[Order ID]])</f>
        <v>0</v>
      </c>
      <c r="W1132" s="33">
        <f>IF(FACT_INCLUDES[[#This Row],[Order Type]]="Online", 1, 0)/COUNTIFS(FACT_INCLUDES[Order ID], FACT_INCLUDES[[#This Row],[Order ID]])</f>
        <v>0</v>
      </c>
      <c r="X1132" s="52">
        <v>550.62636711728373</v>
      </c>
      <c r="Y1132" s="52">
        <v>527.50696632152358</v>
      </c>
      <c r="Z1132" s="64">
        <f>IF(FACT_INCLUDES[[#This Row],[Order Type]]="Online", 1, 0)*FACT_INCLUDES[[#This Row],[Income]]</f>
        <v>0</v>
      </c>
    </row>
    <row r="1133" spans="1:26" x14ac:dyDescent="0.3">
      <c r="A1133" s="4">
        <v>49</v>
      </c>
      <c r="B1133" s="4">
        <v>21</v>
      </c>
      <c r="C1133" s="4">
        <v>937</v>
      </c>
      <c r="D1133" s="58">
        <v>3</v>
      </c>
      <c r="E1133" s="28">
        <f>VLOOKUP(FACT_INCLUDES[[#This Row],[Order ID]], ORDERS[], 2)</f>
        <v>42060.469303847232</v>
      </c>
      <c r="F1133" s="28">
        <f>VLOOKUP(FACT_INCLUDES[[#This Row],[Order ID]], ORDERS[], 3)</f>
        <v>42060.469303847232</v>
      </c>
      <c r="G1133" s="4" t="str">
        <f>VLOOKUP(FACT_INCLUDES[[#This Row],[Order ID]], ORDERS[], 4)</f>
        <v>In-Store</v>
      </c>
      <c r="H1133" s="4" t="str">
        <f>VLOOKUP(FACT_INCLUDES[[#This Row],[Order ID]], ORDERS[], 5)</f>
        <v>ZXJ2078@gmail.com</v>
      </c>
      <c r="I1133" s="4">
        <f>VLOOKUP(FACT_INCLUDES[[#This Row],[Order ID]], ORDERS[], 6)</f>
        <v>19</v>
      </c>
      <c r="J1133" s="54">
        <f>VLOOKUP(FACT_INCLUDES[[#This Row],[Order ID]], ORDERS[], 7)</f>
        <v>0.1</v>
      </c>
      <c r="K1133" s="33">
        <v>0</v>
      </c>
      <c r="L1133" s="4">
        <f>VLOOKUP(FACT_INCLUDES[[#This Row],[DW Version]], VERSIONS[], 2)</f>
        <v>95</v>
      </c>
      <c r="M1133" s="4">
        <f>VLOOKUP(FACT_INCLUDES[[#This Row],[DW Version]], VERSIONS[], 3)</f>
        <v>8</v>
      </c>
      <c r="N1133" s="4" t="str">
        <f>VLOOKUP(FACT_INCLUDES[[#This Row],[DW Version]], VERSIONS[], 4)</f>
        <v>red</v>
      </c>
      <c r="O1133" s="51">
        <f>VLOOKUP(FACT_INCLUDES[[#This Row],[DW Version]], VERSIONS[], 5)</f>
        <v>161.28397240349963</v>
      </c>
      <c r="P1133" s="4" t="str">
        <f>VLOOKUP(FACT_INCLUDES[[#This Row],[DW Version]], VERSIONS[], 6)</f>
        <v>Nike Backpack</v>
      </c>
      <c r="Q1133" s="4" t="str">
        <f>VLOOKUP(FACT_INCLUDES[[#This Row],[DW Version]], VERSIONS[], 7)</f>
        <v>Accessories</v>
      </c>
      <c r="R1133" s="51">
        <f>FACT_INCLUDES[[#This Row],[Version Price]]*FACT_INCLUDES[[#This Row],[Quantity]]</f>
        <v>483.85191721049887</v>
      </c>
      <c r="S1133" s="51">
        <f>FACT_INCLUDES[[#This Row],[Amount]]*(1-FACT_INCLUDES[[#This Row],[Order Discount]])</f>
        <v>435.466725489449</v>
      </c>
      <c r="T1133" s="51">
        <f t="shared" si="17"/>
        <v>435.466725489449</v>
      </c>
      <c r="U1133" s="57">
        <f>FACT_INCLUDES[[#This Row],[Income]]/FACT_INCLUDES[[#This Row],[Total Order Income]]</f>
        <v>1</v>
      </c>
      <c r="V1133" s="33">
        <f>IF(FACT_INCLUDES[[#This Row],[Order Gap]]&gt;10, 1, 0)/COUNTIFS(FACT_INCLUDES[Order ID], FACT_INCLUDES[[#This Row],[Order ID]])</f>
        <v>0</v>
      </c>
      <c r="W1133" s="33">
        <f>IF(FACT_INCLUDES[[#This Row],[Order Type]]="Online", 1, 0)/COUNTIFS(FACT_INCLUDES[Order ID], FACT_INCLUDES[[#This Row],[Order ID]])</f>
        <v>0</v>
      </c>
      <c r="X1133" s="52">
        <v>550.62636711728373</v>
      </c>
      <c r="Y1133" s="52">
        <v>527.50696632152358</v>
      </c>
      <c r="Z1133" s="64">
        <f>IF(FACT_INCLUDES[[#This Row],[Order Type]]="Online", 1, 0)*FACT_INCLUDES[[#This Row],[Income]]</f>
        <v>0</v>
      </c>
    </row>
    <row r="1134" spans="1:26" x14ac:dyDescent="0.3">
      <c r="A1134" s="4">
        <v>80</v>
      </c>
      <c r="B1134" s="4">
        <v>37</v>
      </c>
      <c r="C1134" s="4">
        <v>424</v>
      </c>
      <c r="D1134" s="58">
        <v>2</v>
      </c>
      <c r="E1134" s="28">
        <f>VLOOKUP(FACT_INCLUDES[[#This Row],[Order ID]], ORDERS[], 2)</f>
        <v>42027.525699758939</v>
      </c>
      <c r="F1134" s="28">
        <f>VLOOKUP(FACT_INCLUDES[[#This Row],[Order ID]], ORDERS[], 3)</f>
        <v>42033.525699758939</v>
      </c>
      <c r="G1134" s="4" t="str">
        <f>VLOOKUP(FACT_INCLUDES[[#This Row],[Order ID]], ORDERS[], 4)</f>
        <v>Online</v>
      </c>
      <c r="H1134" s="4" t="str">
        <f>VLOOKUP(FACT_INCLUDES[[#This Row],[Order ID]], ORDERS[], 5)</f>
        <v>XPU7963@gmail.com</v>
      </c>
      <c r="I1134" s="4">
        <f>VLOOKUP(FACT_INCLUDES[[#This Row],[Order ID]], ORDERS[], 6)</f>
        <v>0</v>
      </c>
      <c r="J1134" s="54">
        <f>VLOOKUP(FACT_INCLUDES[[#This Row],[Order ID]], ORDERS[], 7)</f>
        <v>0</v>
      </c>
      <c r="K1134" s="33">
        <v>6</v>
      </c>
      <c r="L1134" s="4">
        <f>VLOOKUP(FACT_INCLUDES[[#This Row],[DW Version]], VERSIONS[], 2)</f>
        <v>43</v>
      </c>
      <c r="M1134" s="4">
        <f>VLOOKUP(FACT_INCLUDES[[#This Row],[DW Version]], VERSIONS[], 3)</f>
        <v>8</v>
      </c>
      <c r="N1134" s="4" t="str">
        <f>VLOOKUP(FACT_INCLUDES[[#This Row],[DW Version]], VERSIONS[], 4)</f>
        <v>white</v>
      </c>
      <c r="O1134" s="51">
        <f>VLOOKUP(FACT_INCLUDES[[#This Row],[DW Version]], VERSIONS[], 5)</f>
        <v>233.83271226754209</v>
      </c>
      <c r="P1134" s="4" t="str">
        <f>VLOOKUP(FACT_INCLUDES[[#This Row],[DW Version]], VERSIONS[], 6)</f>
        <v>Flex Experience</v>
      </c>
      <c r="Q1134" s="4" t="str">
        <f>VLOOKUP(FACT_INCLUDES[[#This Row],[DW Version]], VERSIONS[], 7)</f>
        <v>Apparel</v>
      </c>
      <c r="R1134" s="51">
        <f>FACT_INCLUDES[[#This Row],[Version Price]]*FACT_INCLUDES[[#This Row],[Quantity]]</f>
        <v>467.66542453508418</v>
      </c>
      <c r="S1134" s="51">
        <f>FACT_INCLUDES[[#This Row],[Amount]]*(1-FACT_INCLUDES[[#This Row],[Order Discount]])</f>
        <v>467.66542453508418</v>
      </c>
      <c r="T1134" s="51">
        <f t="shared" si="17"/>
        <v>692.06723715737519</v>
      </c>
      <c r="U1134" s="57">
        <f>FACT_INCLUDES[[#This Row],[Income]]/FACT_INCLUDES[[#This Row],[Total Order Income]]</f>
        <v>0.67575142908945085</v>
      </c>
      <c r="V1134" s="33">
        <f>IF(FACT_INCLUDES[[#This Row],[Order Gap]]&gt;10, 1, 0)/COUNTIFS(FACT_INCLUDES[Order ID], FACT_INCLUDES[[#This Row],[Order ID]])</f>
        <v>0</v>
      </c>
      <c r="W1134" s="33">
        <f>IF(FACT_INCLUDES[[#This Row],[Order Type]]="Online", 1, 0)/COUNTIFS(FACT_INCLUDES[Order ID], FACT_INCLUDES[[#This Row],[Order ID]])</f>
        <v>0.33333333333333331</v>
      </c>
      <c r="X1134" s="52">
        <v>550.62636711728373</v>
      </c>
      <c r="Y1134" s="52">
        <v>527.50696632152358</v>
      </c>
      <c r="Z1134" s="64">
        <f>IF(FACT_INCLUDES[[#This Row],[Order Type]]="Online", 1, 0)*FACT_INCLUDES[[#This Row],[Income]]</f>
        <v>467.66542453508418</v>
      </c>
    </row>
    <row r="1135" spans="1:26" x14ac:dyDescent="0.3">
      <c r="A1135" s="4">
        <v>81</v>
      </c>
      <c r="B1135" s="4">
        <v>37</v>
      </c>
      <c r="C1135" s="4">
        <v>624</v>
      </c>
      <c r="D1135" s="58">
        <v>2</v>
      </c>
      <c r="E1135" s="28">
        <f>VLOOKUP(FACT_INCLUDES[[#This Row],[Order ID]], ORDERS[], 2)</f>
        <v>42027.525699758939</v>
      </c>
      <c r="F1135" s="28">
        <f>VLOOKUP(FACT_INCLUDES[[#This Row],[Order ID]], ORDERS[], 3)</f>
        <v>42033.525699758939</v>
      </c>
      <c r="G1135" s="4" t="str">
        <f>VLOOKUP(FACT_INCLUDES[[#This Row],[Order ID]], ORDERS[], 4)</f>
        <v>Online</v>
      </c>
      <c r="H1135" s="4" t="str">
        <f>VLOOKUP(FACT_INCLUDES[[#This Row],[Order ID]], ORDERS[], 5)</f>
        <v>XPU7963@gmail.com</v>
      </c>
      <c r="I1135" s="4">
        <f>VLOOKUP(FACT_INCLUDES[[#This Row],[Order ID]], ORDERS[], 6)</f>
        <v>0</v>
      </c>
      <c r="J1135" s="54">
        <f>VLOOKUP(FACT_INCLUDES[[#This Row],[Order ID]], ORDERS[], 7)</f>
        <v>0</v>
      </c>
      <c r="K1135" s="33">
        <v>6</v>
      </c>
      <c r="L1135" s="4">
        <f>VLOOKUP(FACT_INCLUDES[[#This Row],[DW Version]], VERSIONS[], 2)</f>
        <v>63</v>
      </c>
      <c r="M1135" s="4">
        <f>VLOOKUP(FACT_INCLUDES[[#This Row],[DW Version]], VERSIONS[], 3)</f>
        <v>11.5</v>
      </c>
      <c r="N1135" s="4" t="str">
        <f>VLOOKUP(FACT_INCLUDES[[#This Row],[DW Version]], VERSIONS[], 4)</f>
        <v>khaki</v>
      </c>
      <c r="O1135" s="51">
        <f>VLOOKUP(FACT_INCLUDES[[#This Row],[DW Version]], VERSIONS[], 5)</f>
        <v>75.103585158065655</v>
      </c>
      <c r="P1135" s="4" t="str">
        <f>VLOOKUP(FACT_INCLUDES[[#This Row],[DW Version]], VERSIONS[], 6)</f>
        <v>CTR360</v>
      </c>
      <c r="Q1135" s="4" t="str">
        <f>VLOOKUP(FACT_INCLUDES[[#This Row],[DW Version]], VERSIONS[], 7)</f>
        <v>Shoe</v>
      </c>
      <c r="R1135" s="51">
        <f>FACT_INCLUDES[[#This Row],[Version Price]]*FACT_INCLUDES[[#This Row],[Quantity]]</f>
        <v>150.20717031613131</v>
      </c>
      <c r="S1135" s="51">
        <f>FACT_INCLUDES[[#This Row],[Amount]]*(1-FACT_INCLUDES[[#This Row],[Order Discount]])</f>
        <v>150.20717031613131</v>
      </c>
      <c r="T1135" s="51">
        <f t="shared" si="17"/>
        <v>692.06723715737519</v>
      </c>
      <c r="U1135" s="57">
        <f>FACT_INCLUDES[[#This Row],[Income]]/FACT_INCLUDES[[#This Row],[Total Order Income]]</f>
        <v>0.2170412963530802</v>
      </c>
      <c r="V1135" s="33">
        <f>IF(FACT_INCLUDES[[#This Row],[Order Gap]]&gt;10, 1, 0)/COUNTIFS(FACT_INCLUDES[Order ID], FACT_INCLUDES[[#This Row],[Order ID]])</f>
        <v>0</v>
      </c>
      <c r="W1135" s="33">
        <f>IF(FACT_INCLUDES[[#This Row],[Order Type]]="Online", 1, 0)/COUNTIFS(FACT_INCLUDES[Order ID], FACT_INCLUDES[[#This Row],[Order ID]])</f>
        <v>0.33333333333333331</v>
      </c>
      <c r="X1135" s="52">
        <v>550.62636711728373</v>
      </c>
      <c r="Y1135" s="52">
        <v>527.50696632152358</v>
      </c>
      <c r="Z1135" s="64">
        <f>IF(FACT_INCLUDES[[#This Row],[Order Type]]="Online", 1, 0)*FACT_INCLUDES[[#This Row],[Income]]</f>
        <v>150.20717031613131</v>
      </c>
    </row>
    <row r="1136" spans="1:26" x14ac:dyDescent="0.3">
      <c r="A1136" s="4">
        <v>82</v>
      </c>
      <c r="B1136" s="4">
        <v>37</v>
      </c>
      <c r="C1136" s="4">
        <v>963</v>
      </c>
      <c r="D1136" s="58">
        <v>1</v>
      </c>
      <c r="E1136" s="28">
        <f>VLOOKUP(FACT_INCLUDES[[#This Row],[Order ID]], ORDERS[], 2)</f>
        <v>42027.525699758939</v>
      </c>
      <c r="F1136" s="28">
        <f>VLOOKUP(FACT_INCLUDES[[#This Row],[Order ID]], ORDERS[], 3)</f>
        <v>42033.525699758939</v>
      </c>
      <c r="G1136" s="4" t="str">
        <f>VLOOKUP(FACT_INCLUDES[[#This Row],[Order ID]], ORDERS[], 4)</f>
        <v>Online</v>
      </c>
      <c r="H1136" s="4" t="str">
        <f>VLOOKUP(FACT_INCLUDES[[#This Row],[Order ID]], ORDERS[], 5)</f>
        <v>XPU7963@gmail.com</v>
      </c>
      <c r="I1136" s="4">
        <f>VLOOKUP(FACT_INCLUDES[[#This Row],[Order ID]], ORDERS[], 6)</f>
        <v>0</v>
      </c>
      <c r="J1136" s="54">
        <f>VLOOKUP(FACT_INCLUDES[[#This Row],[Order ID]], ORDERS[], 7)</f>
        <v>0</v>
      </c>
      <c r="K1136" s="33">
        <v>6</v>
      </c>
      <c r="L1136" s="4">
        <f>VLOOKUP(FACT_INCLUDES[[#This Row],[DW Version]], VERSIONS[], 2)</f>
        <v>98</v>
      </c>
      <c r="M1136" s="4">
        <f>VLOOKUP(FACT_INCLUDES[[#This Row],[DW Version]], VERSIONS[], 3)</f>
        <v>5</v>
      </c>
      <c r="N1136" s="4" t="str">
        <f>VLOOKUP(FACT_INCLUDES[[#This Row],[DW Version]], VERSIONS[], 4)</f>
        <v>orange</v>
      </c>
      <c r="O1136" s="51">
        <f>VLOOKUP(FACT_INCLUDES[[#This Row],[DW Version]], VERSIONS[], 5)</f>
        <v>74.194642306159693</v>
      </c>
      <c r="P1136" s="4" t="str">
        <f>VLOOKUP(FACT_INCLUDES[[#This Row],[DW Version]], VERSIONS[], 6)</f>
        <v>Zoom Rival Fly</v>
      </c>
      <c r="Q1136" s="4" t="str">
        <f>VLOOKUP(FACT_INCLUDES[[#This Row],[DW Version]], VERSIONS[], 7)</f>
        <v>Shoe</v>
      </c>
      <c r="R1136" s="51">
        <f>FACT_INCLUDES[[#This Row],[Version Price]]*FACT_INCLUDES[[#This Row],[Quantity]]</f>
        <v>74.194642306159693</v>
      </c>
      <c r="S1136" s="51">
        <f>FACT_INCLUDES[[#This Row],[Amount]]*(1-FACT_INCLUDES[[#This Row],[Order Discount]])</f>
        <v>74.194642306159693</v>
      </c>
      <c r="T1136" s="51">
        <f t="shared" si="17"/>
        <v>692.06723715737519</v>
      </c>
      <c r="U1136" s="57">
        <f>FACT_INCLUDES[[#This Row],[Income]]/FACT_INCLUDES[[#This Row],[Total Order Income]]</f>
        <v>0.10720727455746894</v>
      </c>
      <c r="V1136" s="33">
        <f>IF(FACT_INCLUDES[[#This Row],[Order Gap]]&gt;10, 1, 0)/COUNTIFS(FACT_INCLUDES[Order ID], FACT_INCLUDES[[#This Row],[Order ID]])</f>
        <v>0</v>
      </c>
      <c r="W1136" s="33">
        <f>IF(FACT_INCLUDES[[#This Row],[Order Type]]="Online", 1, 0)/COUNTIFS(FACT_INCLUDES[Order ID], FACT_INCLUDES[[#This Row],[Order ID]])</f>
        <v>0.33333333333333331</v>
      </c>
      <c r="X1136" s="52">
        <v>550.62636711728373</v>
      </c>
      <c r="Y1136" s="52">
        <v>527.50696632152358</v>
      </c>
      <c r="Z1136" s="64">
        <f>IF(FACT_INCLUDES[[#This Row],[Order Type]]="Online", 1, 0)*FACT_INCLUDES[[#This Row],[Income]]</f>
        <v>74.194642306159693</v>
      </c>
    </row>
    <row r="1137" spans="1:26" x14ac:dyDescent="0.3">
      <c r="A1137" s="4">
        <v>134</v>
      </c>
      <c r="B1137" s="4">
        <v>60</v>
      </c>
      <c r="C1137" s="4">
        <v>2</v>
      </c>
      <c r="D1137" s="58">
        <v>1</v>
      </c>
      <c r="E1137" s="28">
        <f>VLOOKUP(FACT_INCLUDES[[#This Row],[Order ID]], ORDERS[], 2)</f>
        <v>42007.792096223668</v>
      </c>
      <c r="F1137" s="28">
        <f>VLOOKUP(FACT_INCLUDES[[#This Row],[Order ID]], ORDERS[], 3)</f>
        <v>42009.792096223668</v>
      </c>
      <c r="G1137" s="4" t="str">
        <f>VLOOKUP(FACT_INCLUDES[[#This Row],[Order ID]], ORDERS[], 4)</f>
        <v>Online</v>
      </c>
      <c r="H1137" s="4" t="str">
        <f>VLOOKUP(FACT_INCLUDES[[#This Row],[Order ID]], ORDERS[], 5)</f>
        <v>ZXJ9141@gmail.com</v>
      </c>
      <c r="I1137" s="4">
        <f>VLOOKUP(FACT_INCLUDES[[#This Row],[Order ID]], ORDERS[], 6)</f>
        <v>0</v>
      </c>
      <c r="J1137" s="54">
        <f>VLOOKUP(FACT_INCLUDES[[#This Row],[Order ID]], ORDERS[], 7)</f>
        <v>0</v>
      </c>
      <c r="K1137" s="33">
        <v>2</v>
      </c>
      <c r="L1137" s="4">
        <f>VLOOKUP(FACT_INCLUDES[[#This Row],[DW Version]], VERSIONS[], 2)</f>
        <v>1</v>
      </c>
      <c r="M1137" s="4">
        <f>VLOOKUP(FACT_INCLUDES[[#This Row],[DW Version]], VERSIONS[], 3)</f>
        <v>3</v>
      </c>
      <c r="N1137" s="4" t="str">
        <f>VLOOKUP(FACT_INCLUDES[[#This Row],[DW Version]], VERSIONS[], 4)</f>
        <v>turquoise</v>
      </c>
      <c r="O1137" s="51">
        <f>VLOOKUP(FACT_INCLUDES[[#This Row],[DW Version]], VERSIONS[], 5)</f>
        <v>275.06882411192424</v>
      </c>
      <c r="P1137" s="4" t="str">
        <f>VLOOKUP(FACT_INCLUDES[[#This Row],[DW Version]], VERSIONS[], 6)</f>
        <v>Air Max</v>
      </c>
      <c r="Q1137" s="4" t="str">
        <f>VLOOKUP(FACT_INCLUDES[[#This Row],[DW Version]], VERSIONS[], 7)</f>
        <v>Shoe</v>
      </c>
      <c r="R1137" s="51">
        <f>FACT_INCLUDES[[#This Row],[Version Price]]*FACT_INCLUDES[[#This Row],[Quantity]]</f>
        <v>275.06882411192424</v>
      </c>
      <c r="S1137" s="51">
        <f>FACT_INCLUDES[[#This Row],[Amount]]*(1-FACT_INCLUDES[[#This Row],[Order Discount]])</f>
        <v>275.06882411192424</v>
      </c>
      <c r="T1137" s="51">
        <f t="shared" si="17"/>
        <v>1687.0150965123689</v>
      </c>
      <c r="U1137" s="57">
        <f>FACT_INCLUDES[[#This Row],[Income]]/FACT_INCLUDES[[#This Row],[Total Order Income]]</f>
        <v>0.16305060024690032</v>
      </c>
      <c r="V1137" s="33">
        <f>IF(FACT_INCLUDES[[#This Row],[Order Gap]]&gt;10, 1, 0)/COUNTIFS(FACT_INCLUDES[Order ID], FACT_INCLUDES[[#This Row],[Order ID]])</f>
        <v>0</v>
      </c>
      <c r="W1137" s="33">
        <f>IF(FACT_INCLUDES[[#This Row],[Order Type]]="Online", 1, 0)/COUNTIFS(FACT_INCLUDES[Order ID], FACT_INCLUDES[[#This Row],[Order ID]])</f>
        <v>0.33333333333333331</v>
      </c>
      <c r="X1137" s="52">
        <v>550.62636711728373</v>
      </c>
      <c r="Y1137" s="52">
        <v>527.50696632152358</v>
      </c>
      <c r="Z1137" s="64">
        <f>IF(FACT_INCLUDES[[#This Row],[Order Type]]="Online", 1, 0)*FACT_INCLUDES[[#This Row],[Income]]</f>
        <v>275.06882411192424</v>
      </c>
    </row>
    <row r="1138" spans="1:26" x14ac:dyDescent="0.3">
      <c r="A1138" s="4">
        <v>135</v>
      </c>
      <c r="B1138" s="4">
        <v>60</v>
      </c>
      <c r="C1138" s="4">
        <v>366</v>
      </c>
      <c r="D1138" s="58">
        <v>3</v>
      </c>
      <c r="E1138" s="28">
        <f>VLOOKUP(FACT_INCLUDES[[#This Row],[Order ID]], ORDERS[], 2)</f>
        <v>42007.792096223668</v>
      </c>
      <c r="F1138" s="28">
        <f>VLOOKUP(FACT_INCLUDES[[#This Row],[Order ID]], ORDERS[], 3)</f>
        <v>42009.792096223668</v>
      </c>
      <c r="G1138" s="4" t="str">
        <f>VLOOKUP(FACT_INCLUDES[[#This Row],[Order ID]], ORDERS[], 4)</f>
        <v>Online</v>
      </c>
      <c r="H1138" s="4" t="str">
        <f>VLOOKUP(FACT_INCLUDES[[#This Row],[Order ID]], ORDERS[], 5)</f>
        <v>ZXJ9141@gmail.com</v>
      </c>
      <c r="I1138" s="4">
        <f>VLOOKUP(FACT_INCLUDES[[#This Row],[Order ID]], ORDERS[], 6)</f>
        <v>0</v>
      </c>
      <c r="J1138" s="54">
        <f>VLOOKUP(FACT_INCLUDES[[#This Row],[Order ID]], ORDERS[], 7)</f>
        <v>0</v>
      </c>
      <c r="K1138" s="33">
        <v>2</v>
      </c>
      <c r="L1138" s="4">
        <f>VLOOKUP(FACT_INCLUDES[[#This Row],[DW Version]], VERSIONS[], 2)</f>
        <v>37</v>
      </c>
      <c r="M1138" s="4">
        <f>VLOOKUP(FACT_INCLUDES[[#This Row],[DW Version]], VERSIONS[], 3)</f>
        <v>5.5</v>
      </c>
      <c r="N1138" s="4" t="str">
        <f>VLOOKUP(FACT_INCLUDES[[#This Row],[DW Version]], VERSIONS[], 4)</f>
        <v>black</v>
      </c>
      <c r="O1138" s="51">
        <f>VLOOKUP(FACT_INCLUDES[[#This Row],[DW Version]], VERSIONS[], 5)</f>
        <v>215.52053956744146</v>
      </c>
      <c r="P1138" s="4" t="str">
        <f>VLOOKUP(FACT_INCLUDES[[#This Row],[DW Version]], VERSIONS[], 6)</f>
        <v>Air Zoom Winflo</v>
      </c>
      <c r="Q1138" s="4" t="str">
        <f>VLOOKUP(FACT_INCLUDES[[#This Row],[DW Version]], VERSIONS[], 7)</f>
        <v>Shoe</v>
      </c>
      <c r="R1138" s="51">
        <f>FACT_INCLUDES[[#This Row],[Version Price]]*FACT_INCLUDES[[#This Row],[Quantity]]</f>
        <v>646.56161870232438</v>
      </c>
      <c r="S1138" s="51">
        <f>FACT_INCLUDES[[#This Row],[Amount]]*(1-FACT_INCLUDES[[#This Row],[Order Discount]])</f>
        <v>646.56161870232438</v>
      </c>
      <c r="T1138" s="51">
        <f t="shared" si="17"/>
        <v>1687.0150965123689</v>
      </c>
      <c r="U1138" s="57">
        <f>FACT_INCLUDES[[#This Row],[Income]]/FACT_INCLUDES[[#This Row],[Total Order Income]]</f>
        <v>0.38325775509595972</v>
      </c>
      <c r="V1138" s="33">
        <f>IF(FACT_INCLUDES[[#This Row],[Order Gap]]&gt;10, 1, 0)/COUNTIFS(FACT_INCLUDES[Order ID], FACT_INCLUDES[[#This Row],[Order ID]])</f>
        <v>0</v>
      </c>
      <c r="W1138" s="33">
        <f>IF(FACT_INCLUDES[[#This Row],[Order Type]]="Online", 1, 0)/COUNTIFS(FACT_INCLUDES[Order ID], FACT_INCLUDES[[#This Row],[Order ID]])</f>
        <v>0.33333333333333331</v>
      </c>
      <c r="X1138" s="52">
        <v>550.62636711728373</v>
      </c>
      <c r="Y1138" s="52">
        <v>527.50696632152358</v>
      </c>
      <c r="Z1138" s="64">
        <f>IF(FACT_INCLUDES[[#This Row],[Order Type]]="Online", 1, 0)*FACT_INCLUDES[[#This Row],[Income]]</f>
        <v>646.56161870232438</v>
      </c>
    </row>
    <row r="1139" spans="1:26" x14ac:dyDescent="0.3">
      <c r="A1139" s="4">
        <v>136</v>
      </c>
      <c r="B1139" s="4">
        <v>60</v>
      </c>
      <c r="C1139" s="4">
        <v>441</v>
      </c>
      <c r="D1139" s="58">
        <v>2</v>
      </c>
      <c r="E1139" s="28">
        <f>VLOOKUP(FACT_INCLUDES[[#This Row],[Order ID]], ORDERS[], 2)</f>
        <v>42007.792096223668</v>
      </c>
      <c r="F1139" s="28">
        <f>VLOOKUP(FACT_INCLUDES[[#This Row],[Order ID]], ORDERS[], 3)</f>
        <v>42009.792096223668</v>
      </c>
      <c r="G1139" s="4" t="str">
        <f>VLOOKUP(FACT_INCLUDES[[#This Row],[Order ID]], ORDERS[], 4)</f>
        <v>Online</v>
      </c>
      <c r="H1139" s="4" t="str">
        <f>VLOOKUP(FACT_INCLUDES[[#This Row],[Order ID]], ORDERS[], 5)</f>
        <v>ZXJ9141@gmail.com</v>
      </c>
      <c r="I1139" s="4">
        <f>VLOOKUP(FACT_INCLUDES[[#This Row],[Order ID]], ORDERS[], 6)</f>
        <v>0</v>
      </c>
      <c r="J1139" s="54">
        <f>VLOOKUP(FACT_INCLUDES[[#This Row],[Order ID]], ORDERS[], 7)</f>
        <v>0</v>
      </c>
      <c r="K1139" s="33">
        <v>2</v>
      </c>
      <c r="L1139" s="4">
        <f>VLOOKUP(FACT_INCLUDES[[#This Row],[DW Version]], VERSIONS[], 2)</f>
        <v>46</v>
      </c>
      <c r="M1139" s="4">
        <f>VLOOKUP(FACT_INCLUDES[[#This Row],[DW Version]], VERSIONS[], 3)</f>
        <v>5</v>
      </c>
      <c r="N1139" s="4" t="str">
        <f>VLOOKUP(FACT_INCLUDES[[#This Row],[DW Version]], VERSIONS[], 4)</f>
        <v>white</v>
      </c>
      <c r="O1139" s="51">
        <f>VLOOKUP(FACT_INCLUDES[[#This Row],[DW Version]], VERSIONS[], 5)</f>
        <v>382.69232684906007</v>
      </c>
      <c r="P1139" s="4" t="str">
        <f>VLOOKUP(FACT_INCLUDES[[#This Row],[DW Version]], VERSIONS[], 6)</f>
        <v>Nike Basketball</v>
      </c>
      <c r="Q1139" s="4" t="str">
        <f>VLOOKUP(FACT_INCLUDES[[#This Row],[DW Version]], VERSIONS[], 7)</f>
        <v>Sport Equipment</v>
      </c>
      <c r="R1139" s="51">
        <f>FACT_INCLUDES[[#This Row],[Version Price]]*FACT_INCLUDES[[#This Row],[Quantity]]</f>
        <v>765.38465369812013</v>
      </c>
      <c r="S1139" s="51">
        <f>FACT_INCLUDES[[#This Row],[Amount]]*(1-FACT_INCLUDES[[#This Row],[Order Discount]])</f>
        <v>765.38465369812013</v>
      </c>
      <c r="T1139" s="51">
        <f t="shared" si="17"/>
        <v>1687.0150965123689</v>
      </c>
      <c r="U1139" s="57">
        <f>FACT_INCLUDES[[#This Row],[Income]]/FACT_INCLUDES[[#This Row],[Total Order Income]]</f>
        <v>0.45369164465713985</v>
      </c>
      <c r="V1139" s="33">
        <f>IF(FACT_INCLUDES[[#This Row],[Order Gap]]&gt;10, 1, 0)/COUNTIFS(FACT_INCLUDES[Order ID], FACT_INCLUDES[[#This Row],[Order ID]])</f>
        <v>0</v>
      </c>
      <c r="W1139" s="33">
        <f>IF(FACT_INCLUDES[[#This Row],[Order Type]]="Online", 1, 0)/COUNTIFS(FACT_INCLUDES[Order ID], FACT_INCLUDES[[#This Row],[Order ID]])</f>
        <v>0.33333333333333331</v>
      </c>
      <c r="X1139" s="52">
        <v>550.62636711728373</v>
      </c>
      <c r="Y1139" s="52">
        <v>527.50696632152358</v>
      </c>
      <c r="Z1139" s="64">
        <f>IF(FACT_INCLUDES[[#This Row],[Order Type]]="Online", 1, 0)*FACT_INCLUDES[[#This Row],[Income]]</f>
        <v>765.38465369812013</v>
      </c>
    </row>
    <row r="1140" spans="1:26" x14ac:dyDescent="0.3">
      <c r="A1140" s="4">
        <v>145</v>
      </c>
      <c r="B1140" s="4">
        <v>65</v>
      </c>
      <c r="C1140" s="4">
        <v>50</v>
      </c>
      <c r="D1140" s="58">
        <v>2</v>
      </c>
      <c r="E1140" s="28">
        <f>VLOOKUP(FACT_INCLUDES[[#This Row],[Order ID]], ORDERS[], 2)</f>
        <v>42350.693745773679</v>
      </c>
      <c r="F1140" s="28">
        <f>VLOOKUP(FACT_INCLUDES[[#This Row],[Order ID]], ORDERS[], 3)</f>
        <v>42350.693745773679</v>
      </c>
      <c r="G1140" s="4" t="str">
        <f>VLOOKUP(FACT_INCLUDES[[#This Row],[Order ID]], ORDERS[], 4)</f>
        <v>In-Store</v>
      </c>
      <c r="H1140" s="4" t="str">
        <f>VLOOKUP(FACT_INCLUDES[[#This Row],[Order ID]], ORDERS[], 5)</f>
        <v>GRP1593@gmail.com</v>
      </c>
      <c r="I1140" s="4">
        <f>VLOOKUP(FACT_INCLUDES[[#This Row],[Order ID]], ORDERS[], 6)</f>
        <v>20</v>
      </c>
      <c r="J1140" s="54">
        <f>VLOOKUP(FACT_INCLUDES[[#This Row],[Order ID]], ORDERS[], 7)</f>
        <v>0</v>
      </c>
      <c r="K1140" s="33">
        <v>0</v>
      </c>
      <c r="L1140" s="4">
        <f>VLOOKUP(FACT_INCLUDES[[#This Row],[DW Version]], VERSIONS[], 2)</f>
        <v>5</v>
      </c>
      <c r="M1140" s="4">
        <f>VLOOKUP(FACT_INCLUDES[[#This Row],[DW Version]], VERSIONS[], 3)</f>
        <v>7</v>
      </c>
      <c r="N1140" s="4" t="str">
        <f>VLOOKUP(FACT_INCLUDES[[#This Row],[DW Version]], VERSIONS[], 4)</f>
        <v>black</v>
      </c>
      <c r="O1140" s="51">
        <f>VLOOKUP(FACT_INCLUDES[[#This Row],[DW Version]], VERSIONS[], 5)</f>
        <v>85.393125150562241</v>
      </c>
      <c r="P1140" s="4" t="str">
        <f>VLOOKUP(FACT_INCLUDES[[#This Row],[DW Version]], VERSIONS[], 6)</f>
        <v>Nike Football</v>
      </c>
      <c r="Q1140" s="4" t="str">
        <f>VLOOKUP(FACT_INCLUDES[[#This Row],[DW Version]], VERSIONS[], 7)</f>
        <v>Sport Equipment</v>
      </c>
      <c r="R1140" s="51">
        <f>FACT_INCLUDES[[#This Row],[Version Price]]*FACT_INCLUDES[[#This Row],[Quantity]]</f>
        <v>170.78625030112448</v>
      </c>
      <c r="S1140" s="51">
        <f>FACT_INCLUDES[[#This Row],[Amount]]*(1-FACT_INCLUDES[[#This Row],[Order Discount]])</f>
        <v>170.78625030112448</v>
      </c>
      <c r="T1140" s="51">
        <f t="shared" si="17"/>
        <v>1126.8057941767038</v>
      </c>
      <c r="U1140" s="57">
        <f>FACT_INCLUDES[[#This Row],[Income]]/FACT_INCLUDES[[#This Row],[Total Order Income]]</f>
        <v>0.15156671290096516</v>
      </c>
      <c r="V1140" s="33">
        <f>IF(FACT_INCLUDES[[#This Row],[Order Gap]]&gt;10, 1, 0)/COUNTIFS(FACT_INCLUDES[Order ID], FACT_INCLUDES[[#This Row],[Order ID]])</f>
        <v>0</v>
      </c>
      <c r="W1140" s="33">
        <f>IF(FACT_INCLUDES[[#This Row],[Order Type]]="Online", 1, 0)/COUNTIFS(FACT_INCLUDES[Order ID], FACT_INCLUDES[[#This Row],[Order ID]])</f>
        <v>0</v>
      </c>
      <c r="X1140" s="52">
        <v>550.62636711728373</v>
      </c>
      <c r="Y1140" s="52">
        <v>527.50696632152358</v>
      </c>
      <c r="Z1140" s="64">
        <f>IF(FACT_INCLUDES[[#This Row],[Order Type]]="Online", 1, 0)*FACT_INCLUDES[[#This Row],[Income]]</f>
        <v>0</v>
      </c>
    </row>
    <row r="1141" spans="1:26" x14ac:dyDescent="0.3">
      <c r="A1141" s="4">
        <v>146</v>
      </c>
      <c r="B1141" s="4">
        <v>65</v>
      </c>
      <c r="C1141" s="4">
        <v>89</v>
      </c>
      <c r="D1141" s="58">
        <v>5</v>
      </c>
      <c r="E1141" s="28">
        <f>VLOOKUP(FACT_INCLUDES[[#This Row],[Order ID]], ORDERS[], 2)</f>
        <v>42350.693745773679</v>
      </c>
      <c r="F1141" s="28">
        <f>VLOOKUP(FACT_INCLUDES[[#This Row],[Order ID]], ORDERS[], 3)</f>
        <v>42350.693745773679</v>
      </c>
      <c r="G1141" s="4" t="str">
        <f>VLOOKUP(FACT_INCLUDES[[#This Row],[Order ID]], ORDERS[], 4)</f>
        <v>In-Store</v>
      </c>
      <c r="H1141" s="4" t="str">
        <f>VLOOKUP(FACT_INCLUDES[[#This Row],[Order ID]], ORDERS[], 5)</f>
        <v>GRP1593@gmail.com</v>
      </c>
      <c r="I1141" s="4">
        <f>VLOOKUP(FACT_INCLUDES[[#This Row],[Order ID]], ORDERS[], 6)</f>
        <v>20</v>
      </c>
      <c r="J1141" s="54">
        <f>VLOOKUP(FACT_INCLUDES[[#This Row],[Order ID]], ORDERS[], 7)</f>
        <v>0</v>
      </c>
      <c r="K1141" s="33">
        <v>0</v>
      </c>
      <c r="L1141" s="4">
        <f>VLOOKUP(FACT_INCLUDES[[#This Row],[DW Version]], VERSIONS[], 2)</f>
        <v>9</v>
      </c>
      <c r="M1141" s="4">
        <f>VLOOKUP(FACT_INCLUDES[[#This Row],[DW Version]], VERSIONS[], 3)</f>
        <v>5</v>
      </c>
      <c r="N1141" s="4" t="str">
        <f>VLOOKUP(FACT_INCLUDES[[#This Row],[DW Version]], VERSIONS[], 4)</f>
        <v>red</v>
      </c>
      <c r="O1141" s="51">
        <f>VLOOKUP(FACT_INCLUDES[[#This Row],[DW Version]], VERSIONS[], 5)</f>
        <v>191.20390877511585</v>
      </c>
      <c r="P1141" s="4" t="str">
        <f>VLOOKUP(FACT_INCLUDES[[#This Row],[DW Version]], VERSIONS[], 6)</f>
        <v>React</v>
      </c>
      <c r="Q1141" s="4" t="str">
        <f>VLOOKUP(FACT_INCLUDES[[#This Row],[DW Version]], VERSIONS[], 7)</f>
        <v>Shoe</v>
      </c>
      <c r="R1141" s="51">
        <f>FACT_INCLUDES[[#This Row],[Version Price]]*FACT_INCLUDES[[#This Row],[Quantity]]</f>
        <v>956.0195438755793</v>
      </c>
      <c r="S1141" s="51">
        <f>FACT_INCLUDES[[#This Row],[Amount]]*(1-FACT_INCLUDES[[#This Row],[Order Discount]])</f>
        <v>956.0195438755793</v>
      </c>
      <c r="T1141" s="51">
        <f t="shared" si="17"/>
        <v>1126.8057941767038</v>
      </c>
      <c r="U1141" s="57">
        <f>FACT_INCLUDES[[#This Row],[Income]]/FACT_INCLUDES[[#This Row],[Total Order Income]]</f>
        <v>0.84843328709903487</v>
      </c>
      <c r="V1141" s="33">
        <f>IF(FACT_INCLUDES[[#This Row],[Order Gap]]&gt;10, 1, 0)/COUNTIFS(FACT_INCLUDES[Order ID], FACT_INCLUDES[[#This Row],[Order ID]])</f>
        <v>0</v>
      </c>
      <c r="W1141" s="33">
        <f>IF(FACT_INCLUDES[[#This Row],[Order Type]]="Online", 1, 0)/COUNTIFS(FACT_INCLUDES[Order ID], FACT_INCLUDES[[#This Row],[Order ID]])</f>
        <v>0</v>
      </c>
      <c r="X1141" s="52">
        <v>550.62636711728373</v>
      </c>
      <c r="Y1141" s="52">
        <v>527.50696632152358</v>
      </c>
      <c r="Z1141" s="64">
        <f>IF(FACT_INCLUDES[[#This Row],[Order Type]]="Online", 1, 0)*FACT_INCLUDES[[#This Row],[Income]]</f>
        <v>0</v>
      </c>
    </row>
    <row r="1142" spans="1:26" x14ac:dyDescent="0.3">
      <c r="A1142" s="4">
        <v>175</v>
      </c>
      <c r="B1142" s="4">
        <v>79</v>
      </c>
      <c r="C1142" s="4">
        <v>640</v>
      </c>
      <c r="D1142" s="58">
        <v>2</v>
      </c>
      <c r="E1142" s="28">
        <f>VLOOKUP(FACT_INCLUDES[[#This Row],[Order ID]], ORDERS[], 2)</f>
        <v>42204.574012269288</v>
      </c>
      <c r="F1142" s="28">
        <f>VLOOKUP(FACT_INCLUDES[[#This Row],[Order ID]], ORDERS[], 3)</f>
        <v>42218.574012269288</v>
      </c>
      <c r="G1142" s="4" t="str">
        <f>VLOOKUP(FACT_INCLUDES[[#This Row],[Order ID]], ORDERS[], 4)</f>
        <v>Online</v>
      </c>
      <c r="H1142" s="4" t="str">
        <f>VLOOKUP(FACT_INCLUDES[[#This Row],[Order ID]], ORDERS[], 5)</f>
        <v>FAN4199@gmail.com</v>
      </c>
      <c r="I1142" s="4">
        <f>VLOOKUP(FACT_INCLUDES[[#This Row],[Order ID]], ORDERS[], 6)</f>
        <v>0</v>
      </c>
      <c r="J1142" s="54">
        <f>VLOOKUP(FACT_INCLUDES[[#This Row],[Order ID]], ORDERS[], 7)</f>
        <v>0</v>
      </c>
      <c r="K1142" s="33">
        <v>14</v>
      </c>
      <c r="L1142" s="4">
        <f>VLOOKUP(FACT_INCLUDES[[#This Row],[DW Version]], VERSIONS[], 2)</f>
        <v>65</v>
      </c>
      <c r="M1142" s="4">
        <f>VLOOKUP(FACT_INCLUDES[[#This Row],[DW Version]], VERSIONS[], 3)</f>
        <v>5.5</v>
      </c>
      <c r="N1142" s="4" t="str">
        <f>VLOOKUP(FACT_INCLUDES[[#This Row],[DW Version]], VERSIONS[], 4)</f>
        <v>gray</v>
      </c>
      <c r="O1142" s="51">
        <f>VLOOKUP(FACT_INCLUDES[[#This Row],[DW Version]], VERSIONS[], 5)</f>
        <v>123.92064828763051</v>
      </c>
      <c r="P1142" s="4" t="str">
        <f>VLOOKUP(FACT_INCLUDES[[#This Row],[DW Version]], VERSIONS[], 6)</f>
        <v>Flex Shorts</v>
      </c>
      <c r="Q1142" s="4" t="str">
        <f>VLOOKUP(FACT_INCLUDES[[#This Row],[DW Version]], VERSIONS[], 7)</f>
        <v>Apparel</v>
      </c>
      <c r="R1142" s="51">
        <f>FACT_INCLUDES[[#This Row],[Version Price]]*FACT_INCLUDES[[#This Row],[Quantity]]</f>
        <v>247.84129657526103</v>
      </c>
      <c r="S1142" s="51">
        <f>FACT_INCLUDES[[#This Row],[Amount]]*(1-FACT_INCLUDES[[#This Row],[Order Discount]])</f>
        <v>247.84129657526103</v>
      </c>
      <c r="T1142" s="51">
        <f t="shared" si="17"/>
        <v>899.57852945800801</v>
      </c>
      <c r="U1142" s="57">
        <f>FACT_INCLUDES[[#This Row],[Income]]/FACT_INCLUDES[[#This Row],[Total Order Income]]</f>
        <v>0.27550823909123784</v>
      </c>
      <c r="V1142" s="33">
        <f>IF(FACT_INCLUDES[[#This Row],[Order Gap]]&gt;10, 1, 0)/COUNTIFS(FACT_INCLUDES[Order ID], FACT_INCLUDES[[#This Row],[Order ID]])</f>
        <v>0.5</v>
      </c>
      <c r="W1142" s="33">
        <f>IF(FACT_INCLUDES[[#This Row],[Order Type]]="Online", 1, 0)/COUNTIFS(FACT_INCLUDES[Order ID], FACT_INCLUDES[[#This Row],[Order ID]])</f>
        <v>0.5</v>
      </c>
      <c r="X1142" s="52">
        <v>550.62636711728373</v>
      </c>
      <c r="Y1142" s="52">
        <v>527.50696632152358</v>
      </c>
      <c r="Z1142" s="64">
        <f>IF(FACT_INCLUDES[[#This Row],[Order Type]]="Online", 1, 0)*FACT_INCLUDES[[#This Row],[Income]]</f>
        <v>247.84129657526103</v>
      </c>
    </row>
    <row r="1143" spans="1:26" x14ac:dyDescent="0.3">
      <c r="A1143" s="4">
        <v>176</v>
      </c>
      <c r="B1143" s="4">
        <v>79</v>
      </c>
      <c r="C1143" s="4">
        <v>751</v>
      </c>
      <c r="D1143" s="58">
        <v>2</v>
      </c>
      <c r="E1143" s="28">
        <f>VLOOKUP(FACT_INCLUDES[[#This Row],[Order ID]], ORDERS[], 2)</f>
        <v>42204.574012269288</v>
      </c>
      <c r="F1143" s="28">
        <f>VLOOKUP(FACT_INCLUDES[[#This Row],[Order ID]], ORDERS[], 3)</f>
        <v>42218.574012269288</v>
      </c>
      <c r="G1143" s="4" t="str">
        <f>VLOOKUP(FACT_INCLUDES[[#This Row],[Order ID]], ORDERS[], 4)</f>
        <v>Online</v>
      </c>
      <c r="H1143" s="4" t="str">
        <f>VLOOKUP(FACT_INCLUDES[[#This Row],[Order ID]], ORDERS[], 5)</f>
        <v>FAN4199@gmail.com</v>
      </c>
      <c r="I1143" s="4">
        <f>VLOOKUP(FACT_INCLUDES[[#This Row],[Order ID]], ORDERS[], 6)</f>
        <v>0</v>
      </c>
      <c r="J1143" s="54">
        <f>VLOOKUP(FACT_INCLUDES[[#This Row],[Order ID]], ORDERS[], 7)</f>
        <v>0</v>
      </c>
      <c r="K1143" s="33">
        <v>14</v>
      </c>
      <c r="L1143" s="4">
        <f>VLOOKUP(FACT_INCLUDES[[#This Row],[DW Version]], VERSIONS[], 2)</f>
        <v>77</v>
      </c>
      <c r="M1143" s="4">
        <f>VLOOKUP(FACT_INCLUDES[[#This Row],[DW Version]], VERSIONS[], 3)</f>
        <v>11.5</v>
      </c>
      <c r="N1143" s="4" t="str">
        <f>VLOOKUP(FACT_INCLUDES[[#This Row],[DW Version]], VERSIONS[], 4)</f>
        <v>black</v>
      </c>
      <c r="O1143" s="51">
        <f>VLOOKUP(FACT_INCLUDES[[#This Row],[DW Version]], VERSIONS[], 5)</f>
        <v>325.86861644137349</v>
      </c>
      <c r="P1143" s="4" t="str">
        <f>VLOOKUP(FACT_INCLUDES[[#This Row],[DW Version]], VERSIONS[], 6)</f>
        <v>Nike Court Legacy</v>
      </c>
      <c r="Q1143" s="4" t="str">
        <f>VLOOKUP(FACT_INCLUDES[[#This Row],[DW Version]], VERSIONS[], 7)</f>
        <v>Shoe</v>
      </c>
      <c r="R1143" s="51">
        <f>FACT_INCLUDES[[#This Row],[Version Price]]*FACT_INCLUDES[[#This Row],[Quantity]]</f>
        <v>651.73723288274698</v>
      </c>
      <c r="S1143" s="51">
        <f>FACT_INCLUDES[[#This Row],[Amount]]*(1-FACT_INCLUDES[[#This Row],[Order Discount]])</f>
        <v>651.73723288274698</v>
      </c>
      <c r="T1143" s="51">
        <f t="shared" si="17"/>
        <v>899.57852945800801</v>
      </c>
      <c r="U1143" s="57">
        <f>FACT_INCLUDES[[#This Row],[Income]]/FACT_INCLUDES[[#This Row],[Total Order Income]]</f>
        <v>0.72449176090876211</v>
      </c>
      <c r="V1143" s="33">
        <f>IF(FACT_INCLUDES[[#This Row],[Order Gap]]&gt;10, 1, 0)/COUNTIFS(FACT_INCLUDES[Order ID], FACT_INCLUDES[[#This Row],[Order ID]])</f>
        <v>0.5</v>
      </c>
      <c r="W1143" s="33">
        <f>IF(FACT_INCLUDES[[#This Row],[Order Type]]="Online", 1, 0)/COUNTIFS(FACT_INCLUDES[Order ID], FACT_INCLUDES[[#This Row],[Order ID]])</f>
        <v>0.5</v>
      </c>
      <c r="X1143" s="52">
        <v>550.62636711728373</v>
      </c>
      <c r="Y1143" s="52">
        <v>527.50696632152358</v>
      </c>
      <c r="Z1143" s="64">
        <f>IF(FACT_INCLUDES[[#This Row],[Order Type]]="Online", 1, 0)*FACT_INCLUDES[[#This Row],[Income]]</f>
        <v>651.73723288274698</v>
      </c>
    </row>
    <row r="1144" spans="1:26" x14ac:dyDescent="0.3">
      <c r="A1144" s="4">
        <v>192</v>
      </c>
      <c r="B1144" s="4">
        <v>87</v>
      </c>
      <c r="C1144" s="4">
        <v>329</v>
      </c>
      <c r="D1144" s="58">
        <v>3</v>
      </c>
      <c r="E1144" s="28">
        <f>VLOOKUP(FACT_INCLUDES[[#This Row],[Order ID]], ORDERS[], 2)</f>
        <v>42158.660365786025</v>
      </c>
      <c r="F1144" s="28">
        <f>VLOOKUP(FACT_INCLUDES[[#This Row],[Order ID]], ORDERS[], 3)</f>
        <v>42158.660365786025</v>
      </c>
      <c r="G1144" s="4" t="str">
        <f>VLOOKUP(FACT_INCLUDES[[#This Row],[Order ID]], ORDERS[], 4)</f>
        <v>In-Store</v>
      </c>
      <c r="H1144" s="4" t="str">
        <f>VLOOKUP(FACT_INCLUDES[[#This Row],[Order ID]], ORDERS[], 5)</f>
        <v>OOW8006@gmail.com</v>
      </c>
      <c r="I1144" s="4">
        <f>VLOOKUP(FACT_INCLUDES[[#This Row],[Order ID]], ORDERS[], 6)</f>
        <v>31</v>
      </c>
      <c r="J1144" s="54">
        <f>VLOOKUP(FACT_INCLUDES[[#This Row],[Order ID]], ORDERS[], 7)</f>
        <v>0</v>
      </c>
      <c r="K1144" s="33">
        <v>0</v>
      </c>
      <c r="L1144" s="4">
        <f>VLOOKUP(FACT_INCLUDES[[#This Row],[DW Version]], VERSIONS[], 2)</f>
        <v>33</v>
      </c>
      <c r="M1144" s="4">
        <f>VLOOKUP(FACT_INCLUDES[[#This Row],[DW Version]], VERSIONS[], 3)</f>
        <v>12.5</v>
      </c>
      <c r="N1144" s="4" t="str">
        <f>VLOOKUP(FACT_INCLUDES[[#This Row],[DW Version]], VERSIONS[], 4)</f>
        <v>white</v>
      </c>
      <c r="O1144" s="51">
        <f>VLOOKUP(FACT_INCLUDES[[#This Row],[DW Version]], VERSIONS[], 5)</f>
        <v>210.25008058542551</v>
      </c>
      <c r="P1144" s="4" t="str">
        <f>VLOOKUP(FACT_INCLUDES[[#This Row],[DW Version]], VERSIONS[], 6)</f>
        <v>Element Running Top</v>
      </c>
      <c r="Q1144" s="4" t="str">
        <f>VLOOKUP(FACT_INCLUDES[[#This Row],[DW Version]], VERSIONS[], 7)</f>
        <v>Apparel</v>
      </c>
      <c r="R1144" s="51">
        <f>FACT_INCLUDES[[#This Row],[Version Price]]*FACT_INCLUDES[[#This Row],[Quantity]]</f>
        <v>630.75024175627652</v>
      </c>
      <c r="S1144" s="51">
        <f>FACT_INCLUDES[[#This Row],[Amount]]*(1-FACT_INCLUDES[[#This Row],[Order Discount]])</f>
        <v>630.75024175627652</v>
      </c>
      <c r="T1144" s="51">
        <f t="shared" si="17"/>
        <v>2184.6209809842403</v>
      </c>
      <c r="U1144" s="57">
        <f>FACT_INCLUDES[[#This Row],[Income]]/FACT_INCLUDES[[#This Row],[Total Order Income]]</f>
        <v>0.28872296258552993</v>
      </c>
      <c r="V1144" s="33">
        <f>IF(FACT_INCLUDES[[#This Row],[Order Gap]]&gt;10, 1, 0)/COUNTIFS(FACT_INCLUDES[Order ID], FACT_INCLUDES[[#This Row],[Order ID]])</f>
        <v>0</v>
      </c>
      <c r="W1144" s="33">
        <f>IF(FACT_INCLUDES[[#This Row],[Order Type]]="Online", 1, 0)/COUNTIFS(FACT_INCLUDES[Order ID], FACT_INCLUDES[[#This Row],[Order ID]])</f>
        <v>0</v>
      </c>
      <c r="X1144" s="52">
        <v>550.62636711728373</v>
      </c>
      <c r="Y1144" s="52">
        <v>527.50696632152358</v>
      </c>
      <c r="Z1144" s="64">
        <f>IF(FACT_INCLUDES[[#This Row],[Order Type]]="Online", 1, 0)*FACT_INCLUDES[[#This Row],[Income]]</f>
        <v>0</v>
      </c>
    </row>
    <row r="1145" spans="1:26" x14ac:dyDescent="0.3">
      <c r="A1145" s="4">
        <v>193</v>
      </c>
      <c r="B1145" s="4">
        <v>87</v>
      </c>
      <c r="C1145" s="4">
        <v>368</v>
      </c>
      <c r="D1145" s="58">
        <v>1</v>
      </c>
      <c r="E1145" s="28">
        <f>VLOOKUP(FACT_INCLUDES[[#This Row],[Order ID]], ORDERS[], 2)</f>
        <v>42158.660365786025</v>
      </c>
      <c r="F1145" s="28">
        <f>VLOOKUP(FACT_INCLUDES[[#This Row],[Order ID]], ORDERS[], 3)</f>
        <v>42158.660365786025</v>
      </c>
      <c r="G1145" s="4" t="str">
        <f>VLOOKUP(FACT_INCLUDES[[#This Row],[Order ID]], ORDERS[], 4)</f>
        <v>In-Store</v>
      </c>
      <c r="H1145" s="4" t="str">
        <f>VLOOKUP(FACT_INCLUDES[[#This Row],[Order ID]], ORDERS[], 5)</f>
        <v>OOW8006@gmail.com</v>
      </c>
      <c r="I1145" s="4">
        <f>VLOOKUP(FACT_INCLUDES[[#This Row],[Order ID]], ORDERS[], 6)</f>
        <v>31</v>
      </c>
      <c r="J1145" s="54">
        <f>VLOOKUP(FACT_INCLUDES[[#This Row],[Order ID]], ORDERS[], 7)</f>
        <v>0</v>
      </c>
      <c r="K1145" s="33">
        <v>0</v>
      </c>
      <c r="L1145" s="4">
        <f>VLOOKUP(FACT_INCLUDES[[#This Row],[DW Version]], VERSIONS[], 2)</f>
        <v>37</v>
      </c>
      <c r="M1145" s="4">
        <f>VLOOKUP(FACT_INCLUDES[[#This Row],[DW Version]], VERSIONS[], 3)</f>
        <v>6.5</v>
      </c>
      <c r="N1145" s="4" t="str">
        <f>VLOOKUP(FACT_INCLUDES[[#This Row],[DW Version]], VERSIONS[], 4)</f>
        <v>black</v>
      </c>
      <c r="O1145" s="51">
        <f>VLOOKUP(FACT_INCLUDES[[#This Row],[DW Version]], VERSIONS[], 5)</f>
        <v>179.10594300995197</v>
      </c>
      <c r="P1145" s="4" t="str">
        <f>VLOOKUP(FACT_INCLUDES[[#This Row],[DW Version]], VERSIONS[], 6)</f>
        <v>Air Zoom Winflo</v>
      </c>
      <c r="Q1145" s="4" t="str">
        <f>VLOOKUP(FACT_INCLUDES[[#This Row],[DW Version]], VERSIONS[], 7)</f>
        <v>Shoe</v>
      </c>
      <c r="R1145" s="51">
        <f>FACT_INCLUDES[[#This Row],[Version Price]]*FACT_INCLUDES[[#This Row],[Quantity]]</f>
        <v>179.10594300995197</v>
      </c>
      <c r="S1145" s="51">
        <f>FACT_INCLUDES[[#This Row],[Amount]]*(1-FACT_INCLUDES[[#This Row],[Order Discount]])</f>
        <v>179.10594300995197</v>
      </c>
      <c r="T1145" s="51">
        <f t="shared" si="17"/>
        <v>2184.6209809842403</v>
      </c>
      <c r="U1145" s="57">
        <f>FACT_INCLUDES[[#This Row],[Income]]/FACT_INCLUDES[[#This Row],[Total Order Income]]</f>
        <v>8.1984904735859093E-2</v>
      </c>
      <c r="V1145" s="33">
        <f>IF(FACT_INCLUDES[[#This Row],[Order Gap]]&gt;10, 1, 0)/COUNTIFS(FACT_INCLUDES[Order ID], FACT_INCLUDES[[#This Row],[Order ID]])</f>
        <v>0</v>
      </c>
      <c r="W1145" s="33">
        <f>IF(FACT_INCLUDES[[#This Row],[Order Type]]="Online", 1, 0)/COUNTIFS(FACT_INCLUDES[Order ID], FACT_INCLUDES[[#This Row],[Order ID]])</f>
        <v>0</v>
      </c>
      <c r="X1145" s="52">
        <v>550.62636711728373</v>
      </c>
      <c r="Y1145" s="52">
        <v>527.50696632152358</v>
      </c>
      <c r="Z1145" s="64">
        <f>IF(FACT_INCLUDES[[#This Row],[Order Type]]="Online", 1, 0)*FACT_INCLUDES[[#This Row],[Income]]</f>
        <v>0</v>
      </c>
    </row>
    <row r="1146" spans="1:26" x14ac:dyDescent="0.3">
      <c r="A1146" s="4">
        <v>194</v>
      </c>
      <c r="B1146" s="4">
        <v>87</v>
      </c>
      <c r="C1146" s="4">
        <v>897</v>
      </c>
      <c r="D1146" s="58">
        <v>5</v>
      </c>
      <c r="E1146" s="28">
        <f>VLOOKUP(FACT_INCLUDES[[#This Row],[Order ID]], ORDERS[], 2)</f>
        <v>42158.660365786025</v>
      </c>
      <c r="F1146" s="28">
        <f>VLOOKUP(FACT_INCLUDES[[#This Row],[Order ID]], ORDERS[], 3)</f>
        <v>42158.660365786025</v>
      </c>
      <c r="G1146" s="4" t="str">
        <f>VLOOKUP(FACT_INCLUDES[[#This Row],[Order ID]], ORDERS[], 4)</f>
        <v>In-Store</v>
      </c>
      <c r="H1146" s="4" t="str">
        <f>VLOOKUP(FACT_INCLUDES[[#This Row],[Order ID]], ORDERS[], 5)</f>
        <v>OOW8006@gmail.com</v>
      </c>
      <c r="I1146" s="4">
        <f>VLOOKUP(FACT_INCLUDES[[#This Row],[Order ID]], ORDERS[], 6)</f>
        <v>31</v>
      </c>
      <c r="J1146" s="54">
        <f>VLOOKUP(FACT_INCLUDES[[#This Row],[Order ID]], ORDERS[], 7)</f>
        <v>0</v>
      </c>
      <c r="K1146" s="33">
        <v>0</v>
      </c>
      <c r="L1146" s="4">
        <f>VLOOKUP(FACT_INCLUDES[[#This Row],[DW Version]], VERSIONS[], 2)</f>
        <v>91</v>
      </c>
      <c r="M1146" s="4">
        <f>VLOOKUP(FACT_INCLUDES[[#This Row],[DW Version]], VERSIONS[], 3)</f>
        <v>12</v>
      </c>
      <c r="N1146" s="4" t="str">
        <f>VLOOKUP(FACT_INCLUDES[[#This Row],[DW Version]], VERSIONS[], 4)</f>
        <v>white</v>
      </c>
      <c r="O1146" s="51">
        <f>VLOOKUP(FACT_INCLUDES[[#This Row],[DW Version]], VERSIONS[], 5)</f>
        <v>274.95295924360238</v>
      </c>
      <c r="P1146" s="4" t="str">
        <f>VLOOKUP(FACT_INCLUDES[[#This Row],[DW Version]], VERSIONS[], 6)</f>
        <v>Alphafly NEXT%</v>
      </c>
      <c r="Q1146" s="4" t="str">
        <f>VLOOKUP(FACT_INCLUDES[[#This Row],[DW Version]], VERSIONS[], 7)</f>
        <v>Shoe</v>
      </c>
      <c r="R1146" s="51">
        <f>FACT_INCLUDES[[#This Row],[Version Price]]*FACT_INCLUDES[[#This Row],[Quantity]]</f>
        <v>1374.764796218012</v>
      </c>
      <c r="S1146" s="51">
        <f>FACT_INCLUDES[[#This Row],[Amount]]*(1-FACT_INCLUDES[[#This Row],[Order Discount]])</f>
        <v>1374.764796218012</v>
      </c>
      <c r="T1146" s="51">
        <f t="shared" si="17"/>
        <v>2184.6209809842403</v>
      </c>
      <c r="U1146" s="57">
        <f>FACT_INCLUDES[[#This Row],[Income]]/FACT_INCLUDES[[#This Row],[Total Order Income]]</f>
        <v>0.62929213267861106</v>
      </c>
      <c r="V1146" s="33">
        <f>IF(FACT_INCLUDES[[#This Row],[Order Gap]]&gt;10, 1, 0)/COUNTIFS(FACT_INCLUDES[Order ID], FACT_INCLUDES[[#This Row],[Order ID]])</f>
        <v>0</v>
      </c>
      <c r="W1146" s="33">
        <f>IF(FACT_INCLUDES[[#This Row],[Order Type]]="Online", 1, 0)/COUNTIFS(FACT_INCLUDES[Order ID], FACT_INCLUDES[[#This Row],[Order ID]])</f>
        <v>0</v>
      </c>
      <c r="X1146" s="52">
        <v>550.62636711728373</v>
      </c>
      <c r="Y1146" s="52">
        <v>527.50696632152358</v>
      </c>
      <c r="Z1146" s="64">
        <f>IF(FACT_INCLUDES[[#This Row],[Order Type]]="Online", 1, 0)*FACT_INCLUDES[[#This Row],[Income]]</f>
        <v>0</v>
      </c>
    </row>
    <row r="1147" spans="1:26" x14ac:dyDescent="0.3">
      <c r="A1147" s="4">
        <v>222</v>
      </c>
      <c r="B1147" s="4">
        <v>104</v>
      </c>
      <c r="C1147" s="4">
        <v>102</v>
      </c>
      <c r="D1147" s="58">
        <v>3</v>
      </c>
      <c r="E1147" s="28">
        <f>VLOOKUP(FACT_INCLUDES[[#This Row],[Order ID]], ORDERS[], 2)</f>
        <v>42192.962909203794</v>
      </c>
      <c r="F1147" s="28">
        <f>VLOOKUP(FACT_INCLUDES[[#This Row],[Order ID]], ORDERS[], 3)</f>
        <v>42192.962909203794</v>
      </c>
      <c r="G1147" s="4" t="str">
        <f>VLOOKUP(FACT_INCLUDES[[#This Row],[Order ID]], ORDERS[], 4)</f>
        <v>In-Store</v>
      </c>
      <c r="H1147" s="4" t="str">
        <f>VLOOKUP(FACT_INCLUDES[[#This Row],[Order ID]], ORDERS[], 5)</f>
        <v>YQO8783@gmail.com</v>
      </c>
      <c r="I1147" s="4">
        <f>VLOOKUP(FACT_INCLUDES[[#This Row],[Order ID]], ORDERS[], 6)</f>
        <v>14</v>
      </c>
      <c r="J1147" s="54">
        <f>VLOOKUP(FACT_INCLUDES[[#This Row],[Order ID]], ORDERS[], 7)</f>
        <v>0</v>
      </c>
      <c r="K1147" s="33">
        <v>0</v>
      </c>
      <c r="L1147" s="4">
        <f>VLOOKUP(FACT_INCLUDES[[#This Row],[DW Version]], VERSIONS[], 2)</f>
        <v>10</v>
      </c>
      <c r="M1147" s="4">
        <f>VLOOKUP(FACT_INCLUDES[[#This Row],[DW Version]], VERSIONS[], 3)</f>
        <v>7</v>
      </c>
      <c r="N1147" s="4" t="str">
        <f>VLOOKUP(FACT_INCLUDES[[#This Row],[DW Version]], VERSIONS[], 4)</f>
        <v>white</v>
      </c>
      <c r="O1147" s="51">
        <f>VLOOKUP(FACT_INCLUDES[[#This Row],[DW Version]], VERSIONS[], 5)</f>
        <v>251.67368070124047</v>
      </c>
      <c r="P1147" s="4" t="str">
        <f>VLOOKUP(FACT_INCLUDES[[#This Row],[DW Version]], VERSIONS[], 6)</f>
        <v>Vapormax</v>
      </c>
      <c r="Q1147" s="4" t="str">
        <f>VLOOKUP(FACT_INCLUDES[[#This Row],[DW Version]], VERSIONS[], 7)</f>
        <v>Shoe</v>
      </c>
      <c r="R1147" s="51">
        <f>FACT_INCLUDES[[#This Row],[Version Price]]*FACT_INCLUDES[[#This Row],[Quantity]]</f>
        <v>755.02104210372136</v>
      </c>
      <c r="S1147" s="51">
        <f>FACT_INCLUDES[[#This Row],[Amount]]*(1-FACT_INCLUDES[[#This Row],[Order Discount]])</f>
        <v>755.02104210372136</v>
      </c>
      <c r="T1147" s="51">
        <f t="shared" si="17"/>
        <v>1640.0507201442983</v>
      </c>
      <c r="U1147" s="57">
        <f>FACT_INCLUDES[[#This Row],[Income]]/FACT_INCLUDES[[#This Row],[Total Order Income]]</f>
        <v>0.46036444655644038</v>
      </c>
      <c r="V1147" s="33">
        <f>IF(FACT_INCLUDES[[#This Row],[Order Gap]]&gt;10, 1, 0)/COUNTIFS(FACT_INCLUDES[Order ID], FACT_INCLUDES[[#This Row],[Order ID]])</f>
        <v>0</v>
      </c>
      <c r="W1147" s="33">
        <f>IF(FACT_INCLUDES[[#This Row],[Order Type]]="Online", 1, 0)/COUNTIFS(FACT_INCLUDES[Order ID], FACT_INCLUDES[[#This Row],[Order ID]])</f>
        <v>0</v>
      </c>
      <c r="X1147" s="52">
        <v>550.62636711728373</v>
      </c>
      <c r="Y1147" s="52">
        <v>527.50696632152358</v>
      </c>
      <c r="Z1147" s="64">
        <f>IF(FACT_INCLUDES[[#This Row],[Order Type]]="Online", 1, 0)*FACT_INCLUDES[[#This Row],[Income]]</f>
        <v>0</v>
      </c>
    </row>
    <row r="1148" spans="1:26" x14ac:dyDescent="0.3">
      <c r="A1148" s="4">
        <v>223</v>
      </c>
      <c r="B1148" s="4">
        <v>104</v>
      </c>
      <c r="C1148" s="4">
        <v>310</v>
      </c>
      <c r="D1148" s="58">
        <v>2</v>
      </c>
      <c r="E1148" s="28">
        <f>VLOOKUP(FACT_INCLUDES[[#This Row],[Order ID]], ORDERS[], 2)</f>
        <v>42192.962909203794</v>
      </c>
      <c r="F1148" s="28">
        <f>VLOOKUP(FACT_INCLUDES[[#This Row],[Order ID]], ORDERS[], 3)</f>
        <v>42192.962909203794</v>
      </c>
      <c r="G1148" s="4" t="str">
        <f>VLOOKUP(FACT_INCLUDES[[#This Row],[Order ID]], ORDERS[], 4)</f>
        <v>In-Store</v>
      </c>
      <c r="H1148" s="4" t="str">
        <f>VLOOKUP(FACT_INCLUDES[[#This Row],[Order ID]], ORDERS[], 5)</f>
        <v>YQO8783@gmail.com</v>
      </c>
      <c r="I1148" s="4">
        <f>VLOOKUP(FACT_INCLUDES[[#This Row],[Order ID]], ORDERS[], 6)</f>
        <v>14</v>
      </c>
      <c r="J1148" s="54">
        <f>VLOOKUP(FACT_INCLUDES[[#This Row],[Order ID]], ORDERS[], 7)</f>
        <v>0</v>
      </c>
      <c r="K1148" s="33">
        <v>0</v>
      </c>
      <c r="L1148" s="4">
        <f>VLOOKUP(FACT_INCLUDES[[#This Row],[DW Version]], VERSIONS[], 2)</f>
        <v>31</v>
      </c>
      <c r="M1148" s="4">
        <f>VLOOKUP(FACT_INCLUDES[[#This Row],[DW Version]], VERSIONS[], 3)</f>
        <v>8.5</v>
      </c>
      <c r="N1148" s="4" t="str">
        <f>VLOOKUP(FACT_INCLUDES[[#This Row],[DW Version]], VERSIONS[], 4)</f>
        <v>white</v>
      </c>
      <c r="O1148" s="51">
        <f>VLOOKUP(FACT_INCLUDES[[#This Row],[DW Version]], VERSIONS[], 5)</f>
        <v>36.210896911189451</v>
      </c>
      <c r="P1148" s="4" t="str">
        <f>VLOOKUP(FACT_INCLUDES[[#This Row],[DW Version]], VERSIONS[], 6)</f>
        <v>React Element 55</v>
      </c>
      <c r="Q1148" s="4" t="str">
        <f>VLOOKUP(FACT_INCLUDES[[#This Row],[DW Version]], VERSIONS[], 7)</f>
        <v>Shoe</v>
      </c>
      <c r="R1148" s="51">
        <f>FACT_INCLUDES[[#This Row],[Version Price]]*FACT_INCLUDES[[#This Row],[Quantity]]</f>
        <v>72.421793822378902</v>
      </c>
      <c r="S1148" s="51">
        <f>FACT_INCLUDES[[#This Row],[Amount]]*(1-FACT_INCLUDES[[#This Row],[Order Discount]])</f>
        <v>72.421793822378902</v>
      </c>
      <c r="T1148" s="51">
        <f t="shared" si="17"/>
        <v>1640.0507201442983</v>
      </c>
      <c r="U1148" s="57">
        <f>FACT_INCLUDES[[#This Row],[Income]]/FACT_INCLUDES[[#This Row],[Total Order Income]]</f>
        <v>4.4158264700500813E-2</v>
      </c>
      <c r="V1148" s="33">
        <f>IF(FACT_INCLUDES[[#This Row],[Order Gap]]&gt;10, 1, 0)/COUNTIFS(FACT_INCLUDES[Order ID], FACT_INCLUDES[[#This Row],[Order ID]])</f>
        <v>0</v>
      </c>
      <c r="W1148" s="33">
        <f>IF(FACT_INCLUDES[[#This Row],[Order Type]]="Online", 1, 0)/COUNTIFS(FACT_INCLUDES[Order ID], FACT_INCLUDES[[#This Row],[Order ID]])</f>
        <v>0</v>
      </c>
      <c r="X1148" s="52">
        <v>550.62636711728373</v>
      </c>
      <c r="Y1148" s="52">
        <v>527.50696632152358</v>
      </c>
      <c r="Z1148" s="64">
        <f>IF(FACT_INCLUDES[[#This Row],[Order Type]]="Online", 1, 0)*FACT_INCLUDES[[#This Row],[Income]]</f>
        <v>0</v>
      </c>
    </row>
    <row r="1149" spans="1:26" x14ac:dyDescent="0.3">
      <c r="A1149" s="4">
        <v>224</v>
      </c>
      <c r="B1149" s="4">
        <v>104</v>
      </c>
      <c r="C1149" s="4">
        <v>789</v>
      </c>
      <c r="D1149" s="58">
        <v>3</v>
      </c>
      <c r="E1149" s="28">
        <f>VLOOKUP(FACT_INCLUDES[[#This Row],[Order ID]], ORDERS[], 2)</f>
        <v>42192.962909203794</v>
      </c>
      <c r="F1149" s="28">
        <f>VLOOKUP(FACT_INCLUDES[[#This Row],[Order ID]], ORDERS[], 3)</f>
        <v>42192.962909203794</v>
      </c>
      <c r="G1149" s="4" t="str">
        <f>VLOOKUP(FACT_INCLUDES[[#This Row],[Order ID]], ORDERS[], 4)</f>
        <v>In-Store</v>
      </c>
      <c r="H1149" s="4" t="str">
        <f>VLOOKUP(FACT_INCLUDES[[#This Row],[Order ID]], ORDERS[], 5)</f>
        <v>YQO8783@gmail.com</v>
      </c>
      <c r="I1149" s="4">
        <f>VLOOKUP(FACT_INCLUDES[[#This Row],[Order ID]], ORDERS[], 6)</f>
        <v>14</v>
      </c>
      <c r="J1149" s="54">
        <f>VLOOKUP(FACT_INCLUDES[[#This Row],[Order ID]], ORDERS[], 7)</f>
        <v>0</v>
      </c>
      <c r="K1149" s="33">
        <v>0</v>
      </c>
      <c r="L1149" s="4">
        <f>VLOOKUP(FACT_INCLUDES[[#This Row],[DW Version]], VERSIONS[], 2)</f>
        <v>81</v>
      </c>
      <c r="M1149" s="4">
        <f>VLOOKUP(FACT_INCLUDES[[#This Row],[DW Version]], VERSIONS[], 3)</f>
        <v>3.5</v>
      </c>
      <c r="N1149" s="4" t="str">
        <f>VLOOKUP(FACT_INCLUDES[[#This Row],[DW Version]], VERSIONS[], 4)</f>
        <v>black</v>
      </c>
      <c r="O1149" s="51">
        <f>VLOOKUP(FACT_INCLUDES[[#This Row],[DW Version]], VERSIONS[], 5)</f>
        <v>270.86929473939938</v>
      </c>
      <c r="P1149" s="4" t="str">
        <f>VLOOKUP(FACT_INCLUDES[[#This Row],[DW Version]], VERSIONS[], 6)</f>
        <v>Air Max Fusion</v>
      </c>
      <c r="Q1149" s="4" t="str">
        <f>VLOOKUP(FACT_INCLUDES[[#This Row],[DW Version]], VERSIONS[], 7)</f>
        <v>Shoe</v>
      </c>
      <c r="R1149" s="51">
        <f>FACT_INCLUDES[[#This Row],[Version Price]]*FACT_INCLUDES[[#This Row],[Quantity]]</f>
        <v>812.60788421819814</v>
      </c>
      <c r="S1149" s="51">
        <f>FACT_INCLUDES[[#This Row],[Amount]]*(1-FACT_INCLUDES[[#This Row],[Order Discount]])</f>
        <v>812.60788421819814</v>
      </c>
      <c r="T1149" s="51">
        <f t="shared" si="17"/>
        <v>1640.0507201442983</v>
      </c>
      <c r="U1149" s="57">
        <f>FACT_INCLUDES[[#This Row],[Income]]/FACT_INCLUDES[[#This Row],[Total Order Income]]</f>
        <v>0.49547728874305885</v>
      </c>
      <c r="V1149" s="33">
        <f>IF(FACT_INCLUDES[[#This Row],[Order Gap]]&gt;10, 1, 0)/COUNTIFS(FACT_INCLUDES[Order ID], FACT_INCLUDES[[#This Row],[Order ID]])</f>
        <v>0</v>
      </c>
      <c r="W1149" s="33">
        <f>IF(FACT_INCLUDES[[#This Row],[Order Type]]="Online", 1, 0)/COUNTIFS(FACT_INCLUDES[Order ID], FACT_INCLUDES[[#This Row],[Order ID]])</f>
        <v>0</v>
      </c>
      <c r="X1149" s="52">
        <v>550.62636711728373</v>
      </c>
      <c r="Y1149" s="52">
        <v>527.50696632152358</v>
      </c>
      <c r="Z1149" s="64">
        <f>IF(FACT_INCLUDES[[#This Row],[Order Type]]="Online", 1, 0)*FACT_INCLUDES[[#This Row],[Income]]</f>
        <v>0</v>
      </c>
    </row>
    <row r="1150" spans="1:26" x14ac:dyDescent="0.3">
      <c r="A1150" s="4">
        <v>252</v>
      </c>
      <c r="B1150" s="4">
        <v>117</v>
      </c>
      <c r="C1150" s="4">
        <v>125</v>
      </c>
      <c r="D1150" s="58">
        <v>2</v>
      </c>
      <c r="E1150" s="28">
        <f>VLOOKUP(FACT_INCLUDES[[#This Row],[Order ID]], ORDERS[], 2)</f>
        <v>42332.024424156632</v>
      </c>
      <c r="F1150" s="28">
        <f>VLOOKUP(FACT_INCLUDES[[#This Row],[Order ID]], ORDERS[], 3)</f>
        <v>42332.024424156632</v>
      </c>
      <c r="G1150" s="4" t="str">
        <f>VLOOKUP(FACT_INCLUDES[[#This Row],[Order ID]], ORDERS[], 4)</f>
        <v>In-Store</v>
      </c>
      <c r="H1150" s="4" t="str">
        <f>VLOOKUP(FACT_INCLUDES[[#This Row],[Order ID]], ORDERS[], 5)</f>
        <v>ZQF5266@gmail.com</v>
      </c>
      <c r="I1150" s="4">
        <f>VLOOKUP(FACT_INCLUDES[[#This Row],[Order ID]], ORDERS[], 6)</f>
        <v>39</v>
      </c>
      <c r="J1150" s="54">
        <f>VLOOKUP(FACT_INCLUDES[[#This Row],[Order ID]], ORDERS[], 7)</f>
        <v>0</v>
      </c>
      <c r="K1150" s="33">
        <v>0</v>
      </c>
      <c r="L1150" s="4">
        <f>VLOOKUP(FACT_INCLUDES[[#This Row],[DW Version]], VERSIONS[], 2)</f>
        <v>13</v>
      </c>
      <c r="M1150" s="4">
        <f>VLOOKUP(FACT_INCLUDES[[#This Row],[DW Version]], VERSIONS[], 3)</f>
        <v>8</v>
      </c>
      <c r="N1150" s="4" t="str">
        <f>VLOOKUP(FACT_INCLUDES[[#This Row],[DW Version]], VERSIONS[], 4)</f>
        <v>white</v>
      </c>
      <c r="O1150" s="51">
        <f>VLOOKUP(FACT_INCLUDES[[#This Row],[DW Version]], VERSIONS[], 5)</f>
        <v>160.75285316279056</v>
      </c>
      <c r="P1150" s="4" t="str">
        <f>VLOOKUP(FACT_INCLUDES[[#This Row],[DW Version]], VERSIONS[], 6)</f>
        <v>Therma Pants</v>
      </c>
      <c r="Q1150" s="4" t="str">
        <f>VLOOKUP(FACT_INCLUDES[[#This Row],[DW Version]], VERSIONS[], 7)</f>
        <v>Apparel</v>
      </c>
      <c r="R1150" s="51">
        <f>FACT_INCLUDES[[#This Row],[Version Price]]*FACT_INCLUDES[[#This Row],[Quantity]]</f>
        <v>321.50570632558112</v>
      </c>
      <c r="S1150" s="51">
        <f>FACT_INCLUDES[[#This Row],[Amount]]*(1-FACT_INCLUDES[[#This Row],[Order Discount]])</f>
        <v>321.50570632558112</v>
      </c>
      <c r="T1150" s="51">
        <f t="shared" si="17"/>
        <v>503.35903515219917</v>
      </c>
      <c r="U1150" s="57">
        <f>FACT_INCLUDES[[#This Row],[Income]]/FACT_INCLUDES[[#This Row],[Total Order Income]]</f>
        <v>0.63872044380482496</v>
      </c>
      <c r="V1150" s="33">
        <f>IF(FACT_INCLUDES[[#This Row],[Order Gap]]&gt;10, 1, 0)/COUNTIFS(FACT_INCLUDES[Order ID], FACT_INCLUDES[[#This Row],[Order ID]])</f>
        <v>0</v>
      </c>
      <c r="W1150" s="33">
        <f>IF(FACT_INCLUDES[[#This Row],[Order Type]]="Online", 1, 0)/COUNTIFS(FACT_INCLUDES[Order ID], FACT_INCLUDES[[#This Row],[Order ID]])</f>
        <v>0</v>
      </c>
      <c r="X1150" s="52">
        <v>550.62636711728373</v>
      </c>
      <c r="Y1150" s="52">
        <v>527.50696632152358</v>
      </c>
      <c r="Z1150" s="64">
        <f>IF(FACT_INCLUDES[[#This Row],[Order Type]]="Online", 1, 0)*FACT_INCLUDES[[#This Row],[Income]]</f>
        <v>0</v>
      </c>
    </row>
    <row r="1151" spans="1:26" x14ac:dyDescent="0.3">
      <c r="A1151" s="4">
        <v>253</v>
      </c>
      <c r="B1151" s="4">
        <v>117</v>
      </c>
      <c r="C1151" s="4">
        <v>320</v>
      </c>
      <c r="D1151" s="58">
        <v>2</v>
      </c>
      <c r="E1151" s="28">
        <f>VLOOKUP(FACT_INCLUDES[[#This Row],[Order ID]], ORDERS[], 2)</f>
        <v>42332.024424156632</v>
      </c>
      <c r="F1151" s="28">
        <f>VLOOKUP(FACT_INCLUDES[[#This Row],[Order ID]], ORDERS[], 3)</f>
        <v>42332.024424156632</v>
      </c>
      <c r="G1151" s="4" t="str">
        <f>VLOOKUP(FACT_INCLUDES[[#This Row],[Order ID]], ORDERS[], 4)</f>
        <v>In-Store</v>
      </c>
      <c r="H1151" s="4" t="str">
        <f>VLOOKUP(FACT_INCLUDES[[#This Row],[Order ID]], ORDERS[], 5)</f>
        <v>ZQF5266@gmail.com</v>
      </c>
      <c r="I1151" s="4">
        <f>VLOOKUP(FACT_INCLUDES[[#This Row],[Order ID]], ORDERS[], 6)</f>
        <v>39</v>
      </c>
      <c r="J1151" s="54">
        <f>VLOOKUP(FACT_INCLUDES[[#This Row],[Order ID]], ORDERS[], 7)</f>
        <v>0</v>
      </c>
      <c r="K1151" s="33">
        <v>0</v>
      </c>
      <c r="L1151" s="4">
        <f>VLOOKUP(FACT_INCLUDES[[#This Row],[DW Version]], VERSIONS[], 2)</f>
        <v>32</v>
      </c>
      <c r="M1151" s="4">
        <f>VLOOKUP(FACT_INCLUDES[[#This Row],[DW Version]], VERSIONS[], 3)</f>
        <v>9.5</v>
      </c>
      <c r="N1151" s="4" t="str">
        <f>VLOOKUP(FACT_INCLUDES[[#This Row],[DW Version]], VERSIONS[], 4)</f>
        <v>turquoise</v>
      </c>
      <c r="O1151" s="51">
        <f>VLOOKUP(FACT_INCLUDES[[#This Row],[DW Version]], VERSIONS[], 5)</f>
        <v>90.926664413309027</v>
      </c>
      <c r="P1151" s="4" t="str">
        <f>VLOOKUP(FACT_INCLUDES[[#This Row],[DW Version]], VERSIONS[], 6)</f>
        <v>SB Dunk</v>
      </c>
      <c r="Q1151" s="4" t="str">
        <f>VLOOKUP(FACT_INCLUDES[[#This Row],[DW Version]], VERSIONS[], 7)</f>
        <v>Shoe</v>
      </c>
      <c r="R1151" s="51">
        <f>FACT_INCLUDES[[#This Row],[Version Price]]*FACT_INCLUDES[[#This Row],[Quantity]]</f>
        <v>181.85332882661805</v>
      </c>
      <c r="S1151" s="51">
        <f>FACT_INCLUDES[[#This Row],[Amount]]*(1-FACT_INCLUDES[[#This Row],[Order Discount]])</f>
        <v>181.85332882661805</v>
      </c>
      <c r="T1151" s="51">
        <f t="shared" si="17"/>
        <v>503.35903515219917</v>
      </c>
      <c r="U1151" s="57">
        <f>FACT_INCLUDES[[#This Row],[Income]]/FACT_INCLUDES[[#This Row],[Total Order Income]]</f>
        <v>0.3612795561951751</v>
      </c>
      <c r="V1151" s="33">
        <f>IF(FACT_INCLUDES[[#This Row],[Order Gap]]&gt;10, 1, 0)/COUNTIFS(FACT_INCLUDES[Order ID], FACT_INCLUDES[[#This Row],[Order ID]])</f>
        <v>0</v>
      </c>
      <c r="W1151" s="33">
        <f>IF(FACT_INCLUDES[[#This Row],[Order Type]]="Online", 1, 0)/COUNTIFS(FACT_INCLUDES[Order ID], FACT_INCLUDES[[#This Row],[Order ID]])</f>
        <v>0</v>
      </c>
      <c r="X1151" s="52">
        <v>550.62636711728373</v>
      </c>
      <c r="Y1151" s="52">
        <v>527.50696632152358</v>
      </c>
      <c r="Z1151" s="64">
        <f>IF(FACT_INCLUDES[[#This Row],[Order Type]]="Online", 1, 0)*FACT_INCLUDES[[#This Row],[Income]]</f>
        <v>0</v>
      </c>
    </row>
    <row r="1152" spans="1:26" x14ac:dyDescent="0.3">
      <c r="A1152" s="4">
        <v>271</v>
      </c>
      <c r="B1152" s="4">
        <v>127</v>
      </c>
      <c r="C1152" s="4">
        <v>86</v>
      </c>
      <c r="D1152" s="58">
        <v>3</v>
      </c>
      <c r="E1152" s="28">
        <f>VLOOKUP(FACT_INCLUDES[[#This Row],[Order ID]], ORDERS[], 2)</f>
        <v>42311.012484493083</v>
      </c>
      <c r="F1152" s="28">
        <f>VLOOKUP(FACT_INCLUDES[[#This Row],[Order ID]], ORDERS[], 3)</f>
        <v>42324.012484493083</v>
      </c>
      <c r="G1152" s="4" t="str">
        <f>VLOOKUP(FACT_INCLUDES[[#This Row],[Order ID]], ORDERS[], 4)</f>
        <v>Online</v>
      </c>
      <c r="H1152" s="4" t="str">
        <f>VLOOKUP(FACT_INCLUDES[[#This Row],[Order ID]], ORDERS[], 5)</f>
        <v>UMO9340@gmail.com</v>
      </c>
      <c r="I1152" s="4">
        <f>VLOOKUP(FACT_INCLUDES[[#This Row],[Order ID]], ORDERS[], 6)</f>
        <v>0</v>
      </c>
      <c r="J1152" s="54">
        <f>VLOOKUP(FACT_INCLUDES[[#This Row],[Order ID]], ORDERS[], 7)</f>
        <v>0</v>
      </c>
      <c r="K1152" s="33">
        <v>13</v>
      </c>
      <c r="L1152" s="4">
        <f>VLOOKUP(FACT_INCLUDES[[#This Row],[DW Version]], VERSIONS[], 2)</f>
        <v>9</v>
      </c>
      <c r="M1152" s="4">
        <f>VLOOKUP(FACT_INCLUDES[[#This Row],[DW Version]], VERSIONS[], 3)</f>
        <v>4</v>
      </c>
      <c r="N1152" s="4" t="str">
        <f>VLOOKUP(FACT_INCLUDES[[#This Row],[DW Version]], VERSIONS[], 4)</f>
        <v>black</v>
      </c>
      <c r="O1152" s="51">
        <f>VLOOKUP(FACT_INCLUDES[[#This Row],[DW Version]], VERSIONS[], 5)</f>
        <v>175.49823023631029</v>
      </c>
      <c r="P1152" s="4" t="str">
        <f>VLOOKUP(FACT_INCLUDES[[#This Row],[DW Version]], VERSIONS[], 6)</f>
        <v>React</v>
      </c>
      <c r="Q1152" s="4" t="str">
        <f>VLOOKUP(FACT_INCLUDES[[#This Row],[DW Version]], VERSIONS[], 7)</f>
        <v>Shoe</v>
      </c>
      <c r="R1152" s="51">
        <f>FACT_INCLUDES[[#This Row],[Version Price]]*FACT_INCLUDES[[#This Row],[Quantity]]</f>
        <v>526.49469070893088</v>
      </c>
      <c r="S1152" s="51">
        <f>FACT_INCLUDES[[#This Row],[Amount]]*(1-FACT_INCLUDES[[#This Row],[Order Discount]])</f>
        <v>526.49469070893088</v>
      </c>
      <c r="T1152" s="51">
        <f t="shared" si="17"/>
        <v>526.49469070893088</v>
      </c>
      <c r="U1152" s="57">
        <f>FACT_INCLUDES[[#This Row],[Income]]/FACT_INCLUDES[[#This Row],[Total Order Income]]</f>
        <v>1</v>
      </c>
      <c r="V1152" s="33">
        <f>IF(FACT_INCLUDES[[#This Row],[Order Gap]]&gt;10, 1, 0)/COUNTIFS(FACT_INCLUDES[Order ID], FACT_INCLUDES[[#This Row],[Order ID]])</f>
        <v>1</v>
      </c>
      <c r="W1152" s="33">
        <f>IF(FACT_INCLUDES[[#This Row],[Order Type]]="Online", 1, 0)/COUNTIFS(FACT_INCLUDES[Order ID], FACT_INCLUDES[[#This Row],[Order ID]])</f>
        <v>1</v>
      </c>
      <c r="X1152" s="52">
        <v>550.62636711728373</v>
      </c>
      <c r="Y1152" s="52">
        <v>527.50696632152358</v>
      </c>
      <c r="Z1152" s="64">
        <f>IF(FACT_INCLUDES[[#This Row],[Order Type]]="Online", 1, 0)*FACT_INCLUDES[[#This Row],[Income]]</f>
        <v>526.49469070893088</v>
      </c>
    </row>
    <row r="1153" spans="1:26" x14ac:dyDescent="0.3">
      <c r="A1153" s="4">
        <v>345</v>
      </c>
      <c r="B1153" s="4">
        <v>166</v>
      </c>
      <c r="C1153" s="4">
        <v>120</v>
      </c>
      <c r="D1153" s="58">
        <v>1</v>
      </c>
      <c r="E1153" s="28">
        <f>VLOOKUP(FACT_INCLUDES[[#This Row],[Order ID]], ORDERS[], 2)</f>
        <v>42193.086126311908</v>
      </c>
      <c r="F1153" s="28">
        <f>VLOOKUP(FACT_INCLUDES[[#This Row],[Order ID]], ORDERS[], 3)</f>
        <v>42193.086126311908</v>
      </c>
      <c r="G1153" s="4" t="str">
        <f>VLOOKUP(FACT_INCLUDES[[#This Row],[Order ID]], ORDERS[], 4)</f>
        <v>In-Store</v>
      </c>
      <c r="H1153" s="4" t="str">
        <f>VLOOKUP(FACT_INCLUDES[[#This Row],[Order ID]], ORDERS[], 5)</f>
        <v>KYO2374@gmail.com</v>
      </c>
      <c r="I1153" s="4">
        <f>VLOOKUP(FACT_INCLUDES[[#This Row],[Order ID]], ORDERS[], 6)</f>
        <v>14</v>
      </c>
      <c r="J1153" s="54">
        <f>VLOOKUP(FACT_INCLUDES[[#This Row],[Order ID]], ORDERS[], 7)</f>
        <v>0</v>
      </c>
      <c r="K1153" s="33">
        <v>0</v>
      </c>
      <c r="L1153" s="4">
        <f>VLOOKUP(FACT_INCLUDES[[#This Row],[DW Version]], VERSIONS[], 2)</f>
        <v>12</v>
      </c>
      <c r="M1153" s="4">
        <f>VLOOKUP(FACT_INCLUDES[[#This Row],[DW Version]], VERSIONS[], 3)</f>
        <v>9.5</v>
      </c>
      <c r="N1153" s="4" t="str">
        <f>VLOOKUP(FACT_INCLUDES[[#This Row],[DW Version]], VERSIONS[], 4)</f>
        <v>red</v>
      </c>
      <c r="O1153" s="51">
        <f>VLOOKUP(FACT_INCLUDES[[#This Row],[DW Version]], VERSIONS[], 5)</f>
        <v>199.66042700000088</v>
      </c>
      <c r="P1153" s="4" t="str">
        <f>VLOOKUP(FACT_INCLUDES[[#This Row],[DW Version]], VERSIONS[], 6)</f>
        <v>Pegasus</v>
      </c>
      <c r="Q1153" s="4" t="str">
        <f>VLOOKUP(FACT_INCLUDES[[#This Row],[DW Version]], VERSIONS[], 7)</f>
        <v>Shoe</v>
      </c>
      <c r="R1153" s="51">
        <f>FACT_INCLUDES[[#This Row],[Version Price]]*FACT_INCLUDES[[#This Row],[Quantity]]</f>
        <v>199.66042700000088</v>
      </c>
      <c r="S1153" s="51">
        <f>FACT_INCLUDES[[#This Row],[Amount]]*(1-FACT_INCLUDES[[#This Row],[Order Discount]])</f>
        <v>199.66042700000088</v>
      </c>
      <c r="T1153" s="51">
        <f t="shared" si="17"/>
        <v>1639.2829126040069</v>
      </c>
      <c r="U1153" s="57">
        <f>FACT_INCLUDES[[#This Row],[Income]]/FACT_INCLUDES[[#This Row],[Total Order Income]]</f>
        <v>0.12179741853274098</v>
      </c>
      <c r="V1153" s="33">
        <f>IF(FACT_INCLUDES[[#This Row],[Order Gap]]&gt;10, 1, 0)/COUNTIFS(FACT_INCLUDES[Order ID], FACT_INCLUDES[[#This Row],[Order ID]])</f>
        <v>0</v>
      </c>
      <c r="W1153" s="33">
        <f>IF(FACT_INCLUDES[[#This Row],[Order Type]]="Online", 1, 0)/COUNTIFS(FACT_INCLUDES[Order ID], FACT_INCLUDES[[#This Row],[Order ID]])</f>
        <v>0</v>
      </c>
      <c r="X1153" s="52">
        <v>550.62636711728373</v>
      </c>
      <c r="Y1153" s="52">
        <v>527.50696632152358</v>
      </c>
      <c r="Z1153" s="64">
        <f>IF(FACT_INCLUDES[[#This Row],[Order Type]]="Online", 1, 0)*FACT_INCLUDES[[#This Row],[Income]]</f>
        <v>0</v>
      </c>
    </row>
    <row r="1154" spans="1:26" x14ac:dyDescent="0.3">
      <c r="A1154" s="4">
        <v>346</v>
      </c>
      <c r="B1154" s="4">
        <v>166</v>
      </c>
      <c r="C1154" s="4">
        <v>155</v>
      </c>
      <c r="D1154" s="58">
        <v>2</v>
      </c>
      <c r="E1154" s="28">
        <f>VLOOKUP(FACT_INCLUDES[[#This Row],[Order ID]], ORDERS[], 2)</f>
        <v>42193.086126311908</v>
      </c>
      <c r="F1154" s="28">
        <f>VLOOKUP(FACT_INCLUDES[[#This Row],[Order ID]], ORDERS[], 3)</f>
        <v>42193.086126311908</v>
      </c>
      <c r="G1154" s="4" t="str">
        <f>VLOOKUP(FACT_INCLUDES[[#This Row],[Order ID]], ORDERS[], 4)</f>
        <v>In-Store</v>
      </c>
      <c r="H1154" s="4" t="str">
        <f>VLOOKUP(FACT_INCLUDES[[#This Row],[Order ID]], ORDERS[], 5)</f>
        <v>KYO2374@gmail.com</v>
      </c>
      <c r="I1154" s="4">
        <f>VLOOKUP(FACT_INCLUDES[[#This Row],[Order ID]], ORDERS[], 6)</f>
        <v>14</v>
      </c>
      <c r="J1154" s="54">
        <f>VLOOKUP(FACT_INCLUDES[[#This Row],[Order ID]], ORDERS[], 7)</f>
        <v>0</v>
      </c>
      <c r="K1154" s="33">
        <v>0</v>
      </c>
      <c r="L1154" s="4">
        <f>VLOOKUP(FACT_INCLUDES[[#This Row],[DW Version]], VERSIONS[], 2)</f>
        <v>15</v>
      </c>
      <c r="M1154" s="4">
        <f>VLOOKUP(FACT_INCLUDES[[#This Row],[DW Version]], VERSIONS[], 3)</f>
        <v>9.5</v>
      </c>
      <c r="N1154" s="4" t="str">
        <f>VLOOKUP(FACT_INCLUDES[[#This Row],[DW Version]], VERSIONS[], 4)</f>
        <v>white</v>
      </c>
      <c r="O1154" s="51">
        <f>VLOOKUP(FACT_INCLUDES[[#This Row],[DW Version]], VERSIONS[], 5)</f>
        <v>128.8083662507579</v>
      </c>
      <c r="P1154" s="4" t="str">
        <f>VLOOKUP(FACT_INCLUDES[[#This Row],[DW Version]], VERSIONS[], 6)</f>
        <v>Sportswear Club Fleece</v>
      </c>
      <c r="Q1154" s="4" t="str">
        <f>VLOOKUP(FACT_INCLUDES[[#This Row],[DW Version]], VERSIONS[], 7)</f>
        <v>Apparel</v>
      </c>
      <c r="R1154" s="51">
        <f>FACT_INCLUDES[[#This Row],[Version Price]]*FACT_INCLUDES[[#This Row],[Quantity]]</f>
        <v>257.6167325015158</v>
      </c>
      <c r="S1154" s="51">
        <f>FACT_INCLUDES[[#This Row],[Amount]]*(1-FACT_INCLUDES[[#This Row],[Order Discount]])</f>
        <v>257.6167325015158</v>
      </c>
      <c r="T1154" s="51">
        <f t="shared" ref="T1154:T1217" si="18">SUMIFS(S:S, B:B, B1154)</f>
        <v>1639.2829126040069</v>
      </c>
      <c r="U1154" s="57">
        <f>FACT_INCLUDES[[#This Row],[Income]]/FACT_INCLUDES[[#This Row],[Total Order Income]]</f>
        <v>0.15715208797747465</v>
      </c>
      <c r="V1154" s="33">
        <f>IF(FACT_INCLUDES[[#This Row],[Order Gap]]&gt;10, 1, 0)/COUNTIFS(FACT_INCLUDES[Order ID], FACT_INCLUDES[[#This Row],[Order ID]])</f>
        <v>0</v>
      </c>
      <c r="W1154" s="33">
        <f>IF(FACT_INCLUDES[[#This Row],[Order Type]]="Online", 1, 0)/COUNTIFS(FACT_INCLUDES[Order ID], FACT_INCLUDES[[#This Row],[Order ID]])</f>
        <v>0</v>
      </c>
      <c r="X1154" s="52">
        <v>550.62636711728373</v>
      </c>
      <c r="Y1154" s="52">
        <v>527.50696632152358</v>
      </c>
      <c r="Z1154" s="64">
        <f>IF(FACT_INCLUDES[[#This Row],[Order Type]]="Online", 1, 0)*FACT_INCLUDES[[#This Row],[Income]]</f>
        <v>0</v>
      </c>
    </row>
    <row r="1155" spans="1:26" x14ac:dyDescent="0.3">
      <c r="A1155" s="4">
        <v>347</v>
      </c>
      <c r="B1155" s="4">
        <v>166</v>
      </c>
      <c r="C1155" s="4">
        <v>550</v>
      </c>
      <c r="D1155" s="58">
        <v>2</v>
      </c>
      <c r="E1155" s="28">
        <f>VLOOKUP(FACT_INCLUDES[[#This Row],[Order ID]], ORDERS[], 2)</f>
        <v>42193.086126311908</v>
      </c>
      <c r="F1155" s="28">
        <f>VLOOKUP(FACT_INCLUDES[[#This Row],[Order ID]], ORDERS[], 3)</f>
        <v>42193.086126311908</v>
      </c>
      <c r="G1155" s="4" t="str">
        <f>VLOOKUP(FACT_INCLUDES[[#This Row],[Order ID]], ORDERS[], 4)</f>
        <v>In-Store</v>
      </c>
      <c r="H1155" s="4" t="str">
        <f>VLOOKUP(FACT_INCLUDES[[#This Row],[Order ID]], ORDERS[], 5)</f>
        <v>KYO2374@gmail.com</v>
      </c>
      <c r="I1155" s="4">
        <f>VLOOKUP(FACT_INCLUDES[[#This Row],[Order ID]], ORDERS[], 6)</f>
        <v>14</v>
      </c>
      <c r="J1155" s="54">
        <f>VLOOKUP(FACT_INCLUDES[[#This Row],[Order ID]], ORDERS[], 7)</f>
        <v>0</v>
      </c>
      <c r="K1155" s="33">
        <v>0</v>
      </c>
      <c r="L1155" s="4">
        <f>VLOOKUP(FACT_INCLUDES[[#This Row],[DW Version]], VERSIONS[], 2)</f>
        <v>57</v>
      </c>
      <c r="M1155" s="4">
        <f>VLOOKUP(FACT_INCLUDES[[#This Row],[DW Version]], VERSIONS[], 3)</f>
        <v>8</v>
      </c>
      <c r="N1155" s="4" t="str">
        <f>VLOOKUP(FACT_INCLUDES[[#This Row],[DW Version]], VERSIONS[], 4)</f>
        <v>black</v>
      </c>
      <c r="O1155" s="51">
        <f>VLOOKUP(FACT_INCLUDES[[#This Row],[DW Version]], VERSIONS[], 5)</f>
        <v>307.62268822782795</v>
      </c>
      <c r="P1155" s="4" t="str">
        <f>VLOOKUP(FACT_INCLUDES[[#This Row],[DW Version]], VERSIONS[], 6)</f>
        <v>Phantom Vision</v>
      </c>
      <c r="Q1155" s="4" t="str">
        <f>VLOOKUP(FACT_INCLUDES[[#This Row],[DW Version]], VERSIONS[], 7)</f>
        <v>Shoe</v>
      </c>
      <c r="R1155" s="51">
        <f>FACT_INCLUDES[[#This Row],[Version Price]]*FACT_INCLUDES[[#This Row],[Quantity]]</f>
        <v>615.2453764556559</v>
      </c>
      <c r="S1155" s="51">
        <f>FACT_INCLUDES[[#This Row],[Amount]]*(1-FACT_INCLUDES[[#This Row],[Order Discount]])</f>
        <v>615.2453764556559</v>
      </c>
      <c r="T1155" s="51">
        <f t="shared" si="18"/>
        <v>1639.2829126040069</v>
      </c>
      <c r="U1155" s="57">
        <f>FACT_INCLUDES[[#This Row],[Income]]/FACT_INCLUDES[[#This Row],[Total Order Income]]</f>
        <v>0.37531372512041644</v>
      </c>
      <c r="V1155" s="33">
        <f>IF(FACT_INCLUDES[[#This Row],[Order Gap]]&gt;10, 1, 0)/COUNTIFS(FACT_INCLUDES[Order ID], FACT_INCLUDES[[#This Row],[Order ID]])</f>
        <v>0</v>
      </c>
      <c r="W1155" s="33">
        <f>IF(FACT_INCLUDES[[#This Row],[Order Type]]="Online", 1, 0)/COUNTIFS(FACT_INCLUDES[Order ID], FACT_INCLUDES[[#This Row],[Order ID]])</f>
        <v>0</v>
      </c>
      <c r="X1155" s="52">
        <v>550.62636711728373</v>
      </c>
      <c r="Y1155" s="52">
        <v>527.50696632152358</v>
      </c>
      <c r="Z1155" s="64">
        <f>IF(FACT_INCLUDES[[#This Row],[Order Type]]="Online", 1, 0)*FACT_INCLUDES[[#This Row],[Income]]</f>
        <v>0</v>
      </c>
    </row>
    <row r="1156" spans="1:26" x14ac:dyDescent="0.3">
      <c r="A1156" s="4">
        <v>348</v>
      </c>
      <c r="B1156" s="4">
        <v>166</v>
      </c>
      <c r="C1156" s="4">
        <v>791</v>
      </c>
      <c r="D1156" s="58">
        <v>2</v>
      </c>
      <c r="E1156" s="28">
        <f>VLOOKUP(FACT_INCLUDES[[#This Row],[Order ID]], ORDERS[], 2)</f>
        <v>42193.086126311908</v>
      </c>
      <c r="F1156" s="28">
        <f>VLOOKUP(FACT_INCLUDES[[#This Row],[Order ID]], ORDERS[], 3)</f>
        <v>42193.086126311908</v>
      </c>
      <c r="G1156" s="4" t="str">
        <f>VLOOKUP(FACT_INCLUDES[[#This Row],[Order ID]], ORDERS[], 4)</f>
        <v>In-Store</v>
      </c>
      <c r="H1156" s="4" t="str">
        <f>VLOOKUP(FACT_INCLUDES[[#This Row],[Order ID]], ORDERS[], 5)</f>
        <v>KYO2374@gmail.com</v>
      </c>
      <c r="I1156" s="4">
        <f>VLOOKUP(FACT_INCLUDES[[#This Row],[Order ID]], ORDERS[], 6)</f>
        <v>14</v>
      </c>
      <c r="J1156" s="54">
        <f>VLOOKUP(FACT_INCLUDES[[#This Row],[Order ID]], ORDERS[], 7)</f>
        <v>0</v>
      </c>
      <c r="K1156" s="33">
        <v>0</v>
      </c>
      <c r="L1156" s="4">
        <f>VLOOKUP(FACT_INCLUDES[[#This Row],[DW Version]], VERSIONS[], 2)</f>
        <v>81</v>
      </c>
      <c r="M1156" s="4">
        <f>VLOOKUP(FACT_INCLUDES[[#This Row],[DW Version]], VERSIONS[], 3)</f>
        <v>5.5</v>
      </c>
      <c r="N1156" s="4" t="str">
        <f>VLOOKUP(FACT_INCLUDES[[#This Row],[DW Version]], VERSIONS[], 4)</f>
        <v>white</v>
      </c>
      <c r="O1156" s="51">
        <f>VLOOKUP(FACT_INCLUDES[[#This Row],[DW Version]], VERSIONS[], 5)</f>
        <v>283.3801883234172</v>
      </c>
      <c r="P1156" s="4" t="str">
        <f>VLOOKUP(FACT_INCLUDES[[#This Row],[DW Version]], VERSIONS[], 6)</f>
        <v>Air Max Fusion</v>
      </c>
      <c r="Q1156" s="4" t="str">
        <f>VLOOKUP(FACT_INCLUDES[[#This Row],[DW Version]], VERSIONS[], 7)</f>
        <v>Shoe</v>
      </c>
      <c r="R1156" s="51">
        <f>FACT_INCLUDES[[#This Row],[Version Price]]*FACT_INCLUDES[[#This Row],[Quantity]]</f>
        <v>566.7603766468344</v>
      </c>
      <c r="S1156" s="51">
        <f>FACT_INCLUDES[[#This Row],[Amount]]*(1-FACT_INCLUDES[[#This Row],[Order Discount]])</f>
        <v>566.7603766468344</v>
      </c>
      <c r="T1156" s="51">
        <f t="shared" si="18"/>
        <v>1639.2829126040069</v>
      </c>
      <c r="U1156" s="57">
        <f>FACT_INCLUDES[[#This Row],[Income]]/FACT_INCLUDES[[#This Row],[Total Order Income]]</f>
        <v>0.34573676836936795</v>
      </c>
      <c r="V1156" s="33">
        <f>IF(FACT_INCLUDES[[#This Row],[Order Gap]]&gt;10, 1, 0)/COUNTIFS(FACT_INCLUDES[Order ID], FACT_INCLUDES[[#This Row],[Order ID]])</f>
        <v>0</v>
      </c>
      <c r="W1156" s="33">
        <f>IF(FACT_INCLUDES[[#This Row],[Order Type]]="Online", 1, 0)/COUNTIFS(FACT_INCLUDES[Order ID], FACT_INCLUDES[[#This Row],[Order ID]])</f>
        <v>0</v>
      </c>
      <c r="X1156" s="52">
        <v>550.62636711728373</v>
      </c>
      <c r="Y1156" s="52">
        <v>527.50696632152358</v>
      </c>
      <c r="Z1156" s="64">
        <f>IF(FACT_INCLUDES[[#This Row],[Order Type]]="Online", 1, 0)*FACT_INCLUDES[[#This Row],[Income]]</f>
        <v>0</v>
      </c>
    </row>
    <row r="1157" spans="1:26" x14ac:dyDescent="0.3">
      <c r="A1157" s="4">
        <v>353</v>
      </c>
      <c r="B1157" s="4">
        <v>169</v>
      </c>
      <c r="C1157" s="4">
        <v>122</v>
      </c>
      <c r="D1157" s="58">
        <v>2</v>
      </c>
      <c r="E1157" s="28">
        <f>VLOOKUP(FACT_INCLUDES[[#This Row],[Order ID]], ORDERS[], 2)</f>
        <v>42347.130158400316</v>
      </c>
      <c r="F1157" s="28">
        <f>VLOOKUP(FACT_INCLUDES[[#This Row],[Order ID]], ORDERS[], 3)</f>
        <v>42362.130158400316</v>
      </c>
      <c r="G1157" s="4" t="str">
        <f>VLOOKUP(FACT_INCLUDES[[#This Row],[Order ID]], ORDERS[], 4)</f>
        <v>Online</v>
      </c>
      <c r="H1157" s="4" t="str">
        <f>VLOOKUP(FACT_INCLUDES[[#This Row],[Order ID]], ORDERS[], 5)</f>
        <v>EMM4686@gmail.com</v>
      </c>
      <c r="I1157" s="4">
        <f>VLOOKUP(FACT_INCLUDES[[#This Row],[Order ID]], ORDERS[], 6)</f>
        <v>0</v>
      </c>
      <c r="J1157" s="54">
        <f>VLOOKUP(FACT_INCLUDES[[#This Row],[Order ID]], ORDERS[], 7)</f>
        <v>0</v>
      </c>
      <c r="K1157" s="33">
        <v>15</v>
      </c>
      <c r="L1157" s="4">
        <f>VLOOKUP(FACT_INCLUDES[[#This Row],[DW Version]], VERSIONS[], 2)</f>
        <v>13</v>
      </c>
      <c r="M1157" s="4">
        <f>VLOOKUP(FACT_INCLUDES[[#This Row],[DW Version]], VERSIONS[], 3)</f>
        <v>3</v>
      </c>
      <c r="N1157" s="4" t="str">
        <f>VLOOKUP(FACT_INCLUDES[[#This Row],[DW Version]], VERSIONS[], 4)</f>
        <v>black</v>
      </c>
      <c r="O1157" s="51">
        <f>VLOOKUP(FACT_INCLUDES[[#This Row],[DW Version]], VERSIONS[], 5)</f>
        <v>38.491689696518151</v>
      </c>
      <c r="P1157" s="4" t="str">
        <f>VLOOKUP(FACT_INCLUDES[[#This Row],[DW Version]], VERSIONS[], 6)</f>
        <v>Therma Pants</v>
      </c>
      <c r="Q1157" s="4" t="str">
        <f>VLOOKUP(FACT_INCLUDES[[#This Row],[DW Version]], VERSIONS[], 7)</f>
        <v>Apparel</v>
      </c>
      <c r="R1157" s="51">
        <f>FACT_INCLUDES[[#This Row],[Version Price]]*FACT_INCLUDES[[#This Row],[Quantity]]</f>
        <v>76.983379393036302</v>
      </c>
      <c r="S1157" s="51">
        <f>FACT_INCLUDES[[#This Row],[Amount]]*(1-FACT_INCLUDES[[#This Row],[Order Discount]])</f>
        <v>76.983379393036302</v>
      </c>
      <c r="T1157" s="51">
        <f t="shared" si="18"/>
        <v>248.62628210302907</v>
      </c>
      <c r="U1157" s="57">
        <f>FACT_INCLUDES[[#This Row],[Income]]/FACT_INCLUDES[[#This Row],[Total Order Income]]</f>
        <v>0.30963492170604434</v>
      </c>
      <c r="V1157" s="33">
        <f>IF(FACT_INCLUDES[[#This Row],[Order Gap]]&gt;10, 1, 0)/COUNTIFS(FACT_INCLUDES[Order ID], FACT_INCLUDES[[#This Row],[Order ID]])</f>
        <v>0.5</v>
      </c>
      <c r="W1157" s="33">
        <f>IF(FACT_INCLUDES[[#This Row],[Order Type]]="Online", 1, 0)/COUNTIFS(FACT_INCLUDES[Order ID], FACT_INCLUDES[[#This Row],[Order ID]])</f>
        <v>0.5</v>
      </c>
      <c r="X1157" s="52">
        <v>550.62636711728373</v>
      </c>
      <c r="Y1157" s="52">
        <v>527.50696632152358</v>
      </c>
      <c r="Z1157" s="64">
        <f>IF(FACT_INCLUDES[[#This Row],[Order Type]]="Online", 1, 0)*FACT_INCLUDES[[#This Row],[Income]]</f>
        <v>76.983379393036302</v>
      </c>
    </row>
    <row r="1158" spans="1:26" x14ac:dyDescent="0.3">
      <c r="A1158" s="4">
        <v>354</v>
      </c>
      <c r="B1158" s="4">
        <v>169</v>
      </c>
      <c r="C1158" s="4">
        <v>617</v>
      </c>
      <c r="D1158" s="58">
        <v>2</v>
      </c>
      <c r="E1158" s="28">
        <f>VLOOKUP(FACT_INCLUDES[[#This Row],[Order ID]], ORDERS[], 2)</f>
        <v>42347.130158400316</v>
      </c>
      <c r="F1158" s="28">
        <f>VLOOKUP(FACT_INCLUDES[[#This Row],[Order ID]], ORDERS[], 3)</f>
        <v>42362.130158400316</v>
      </c>
      <c r="G1158" s="4" t="str">
        <f>VLOOKUP(FACT_INCLUDES[[#This Row],[Order ID]], ORDERS[], 4)</f>
        <v>Online</v>
      </c>
      <c r="H1158" s="4" t="str">
        <f>VLOOKUP(FACT_INCLUDES[[#This Row],[Order ID]], ORDERS[], 5)</f>
        <v>EMM4686@gmail.com</v>
      </c>
      <c r="I1158" s="4">
        <f>VLOOKUP(FACT_INCLUDES[[#This Row],[Order ID]], ORDERS[], 6)</f>
        <v>0</v>
      </c>
      <c r="J1158" s="54">
        <f>VLOOKUP(FACT_INCLUDES[[#This Row],[Order ID]], ORDERS[], 7)</f>
        <v>0</v>
      </c>
      <c r="K1158" s="33">
        <v>15</v>
      </c>
      <c r="L1158" s="4">
        <f>VLOOKUP(FACT_INCLUDES[[#This Row],[DW Version]], VERSIONS[], 2)</f>
        <v>63</v>
      </c>
      <c r="M1158" s="4">
        <f>VLOOKUP(FACT_INCLUDES[[#This Row],[DW Version]], VERSIONS[], 3)</f>
        <v>3.5</v>
      </c>
      <c r="N1158" s="4" t="str">
        <f>VLOOKUP(FACT_INCLUDES[[#This Row],[DW Version]], VERSIONS[], 4)</f>
        <v>black</v>
      </c>
      <c r="O1158" s="51">
        <f>VLOOKUP(FACT_INCLUDES[[#This Row],[DW Version]], VERSIONS[], 5)</f>
        <v>85.821451354996384</v>
      </c>
      <c r="P1158" s="4" t="str">
        <f>VLOOKUP(FACT_INCLUDES[[#This Row],[DW Version]], VERSIONS[], 6)</f>
        <v>CTR360</v>
      </c>
      <c r="Q1158" s="4" t="str">
        <f>VLOOKUP(FACT_INCLUDES[[#This Row],[DW Version]], VERSIONS[], 7)</f>
        <v>Shoe</v>
      </c>
      <c r="R1158" s="51">
        <f>FACT_INCLUDES[[#This Row],[Version Price]]*FACT_INCLUDES[[#This Row],[Quantity]]</f>
        <v>171.64290270999277</v>
      </c>
      <c r="S1158" s="51">
        <f>FACT_INCLUDES[[#This Row],[Amount]]*(1-FACT_INCLUDES[[#This Row],[Order Discount]])</f>
        <v>171.64290270999277</v>
      </c>
      <c r="T1158" s="51">
        <f t="shared" si="18"/>
        <v>248.62628210302907</v>
      </c>
      <c r="U1158" s="57">
        <f>FACT_INCLUDES[[#This Row],[Income]]/FACT_INCLUDES[[#This Row],[Total Order Income]]</f>
        <v>0.69036507829395566</v>
      </c>
      <c r="V1158" s="33">
        <f>IF(FACT_INCLUDES[[#This Row],[Order Gap]]&gt;10, 1, 0)/COUNTIFS(FACT_INCLUDES[Order ID], FACT_INCLUDES[[#This Row],[Order ID]])</f>
        <v>0.5</v>
      </c>
      <c r="W1158" s="33">
        <f>IF(FACT_INCLUDES[[#This Row],[Order Type]]="Online", 1, 0)/COUNTIFS(FACT_INCLUDES[Order ID], FACT_INCLUDES[[#This Row],[Order ID]])</f>
        <v>0.5</v>
      </c>
      <c r="X1158" s="52">
        <v>550.62636711728373</v>
      </c>
      <c r="Y1158" s="52">
        <v>527.50696632152358</v>
      </c>
      <c r="Z1158" s="64">
        <f>IF(FACT_INCLUDES[[#This Row],[Order Type]]="Online", 1, 0)*FACT_INCLUDES[[#This Row],[Income]]</f>
        <v>171.64290270999277</v>
      </c>
    </row>
    <row r="1159" spans="1:26" x14ac:dyDescent="0.3">
      <c r="A1159" s="4">
        <v>392</v>
      </c>
      <c r="B1159" s="4">
        <v>188</v>
      </c>
      <c r="C1159" s="4">
        <v>98</v>
      </c>
      <c r="D1159" s="58">
        <v>5</v>
      </c>
      <c r="E1159" s="28">
        <f>VLOOKUP(FACT_INCLUDES[[#This Row],[Order ID]], ORDERS[], 2)</f>
        <v>42087.193214079234</v>
      </c>
      <c r="F1159" s="28">
        <f>VLOOKUP(FACT_INCLUDES[[#This Row],[Order ID]], ORDERS[], 3)</f>
        <v>42087.193214079234</v>
      </c>
      <c r="G1159" s="4" t="str">
        <f>VLOOKUP(FACT_INCLUDES[[#This Row],[Order ID]], ORDERS[], 4)</f>
        <v>In-Store</v>
      </c>
      <c r="H1159" s="4" t="str">
        <f>VLOOKUP(FACT_INCLUDES[[#This Row],[Order ID]], ORDERS[], 5)</f>
        <v>STX2363@gmail.com</v>
      </c>
      <c r="I1159" s="4">
        <f>VLOOKUP(FACT_INCLUDES[[#This Row],[Order ID]], ORDERS[], 6)</f>
        <v>17</v>
      </c>
      <c r="J1159" s="54">
        <f>VLOOKUP(FACT_INCLUDES[[#This Row],[Order ID]], ORDERS[], 7)</f>
        <v>0</v>
      </c>
      <c r="K1159" s="33">
        <v>0</v>
      </c>
      <c r="L1159" s="4">
        <f>VLOOKUP(FACT_INCLUDES[[#This Row],[DW Version]], VERSIONS[], 2)</f>
        <v>10</v>
      </c>
      <c r="M1159" s="4">
        <f>VLOOKUP(FACT_INCLUDES[[#This Row],[DW Version]], VERSIONS[], 3)</f>
        <v>5</v>
      </c>
      <c r="N1159" s="4" t="str">
        <f>VLOOKUP(FACT_INCLUDES[[#This Row],[DW Version]], VERSIONS[], 4)</f>
        <v>dark blue</v>
      </c>
      <c r="O1159" s="51">
        <f>VLOOKUP(FACT_INCLUDES[[#This Row],[DW Version]], VERSIONS[], 5)</f>
        <v>186.00353122449212</v>
      </c>
      <c r="P1159" s="4" t="str">
        <f>VLOOKUP(FACT_INCLUDES[[#This Row],[DW Version]], VERSIONS[], 6)</f>
        <v>Vapormax</v>
      </c>
      <c r="Q1159" s="4" t="str">
        <f>VLOOKUP(FACT_INCLUDES[[#This Row],[DW Version]], VERSIONS[], 7)</f>
        <v>Shoe</v>
      </c>
      <c r="R1159" s="51">
        <f>FACT_INCLUDES[[#This Row],[Version Price]]*FACT_INCLUDES[[#This Row],[Quantity]]</f>
        <v>930.01765612246061</v>
      </c>
      <c r="S1159" s="51">
        <f>FACT_INCLUDES[[#This Row],[Amount]]*(1-FACT_INCLUDES[[#This Row],[Order Discount]])</f>
        <v>930.01765612246061</v>
      </c>
      <c r="T1159" s="51">
        <f t="shared" si="18"/>
        <v>1729.4569111162584</v>
      </c>
      <c r="U1159" s="57">
        <f>FACT_INCLUDES[[#This Row],[Income]]/FACT_INCLUDES[[#This Row],[Total Order Income]]</f>
        <v>0.53775127333018735</v>
      </c>
      <c r="V1159" s="33">
        <f>IF(FACT_INCLUDES[[#This Row],[Order Gap]]&gt;10, 1, 0)/COUNTIFS(FACT_INCLUDES[Order ID], FACT_INCLUDES[[#This Row],[Order ID]])</f>
        <v>0</v>
      </c>
      <c r="W1159" s="33">
        <f>IF(FACT_INCLUDES[[#This Row],[Order Type]]="Online", 1, 0)/COUNTIFS(FACT_INCLUDES[Order ID], FACT_INCLUDES[[#This Row],[Order ID]])</f>
        <v>0</v>
      </c>
      <c r="X1159" s="52">
        <v>550.62636711728373</v>
      </c>
      <c r="Y1159" s="52">
        <v>527.50696632152358</v>
      </c>
      <c r="Z1159" s="64">
        <f>IF(FACT_INCLUDES[[#This Row],[Order Type]]="Online", 1, 0)*FACT_INCLUDES[[#This Row],[Income]]</f>
        <v>0</v>
      </c>
    </row>
    <row r="1160" spans="1:26" x14ac:dyDescent="0.3">
      <c r="A1160" s="4">
        <v>393</v>
      </c>
      <c r="B1160" s="4">
        <v>188</v>
      </c>
      <c r="C1160" s="4">
        <v>312</v>
      </c>
      <c r="D1160" s="58">
        <v>2</v>
      </c>
      <c r="E1160" s="28">
        <f>VLOOKUP(FACT_INCLUDES[[#This Row],[Order ID]], ORDERS[], 2)</f>
        <v>42087.193214079234</v>
      </c>
      <c r="F1160" s="28">
        <f>VLOOKUP(FACT_INCLUDES[[#This Row],[Order ID]], ORDERS[], 3)</f>
        <v>42087.193214079234</v>
      </c>
      <c r="G1160" s="4" t="str">
        <f>VLOOKUP(FACT_INCLUDES[[#This Row],[Order ID]], ORDERS[], 4)</f>
        <v>In-Store</v>
      </c>
      <c r="H1160" s="4" t="str">
        <f>VLOOKUP(FACT_INCLUDES[[#This Row],[Order ID]], ORDERS[], 5)</f>
        <v>STX2363@gmail.com</v>
      </c>
      <c r="I1160" s="4">
        <f>VLOOKUP(FACT_INCLUDES[[#This Row],[Order ID]], ORDERS[], 6)</f>
        <v>17</v>
      </c>
      <c r="J1160" s="54">
        <f>VLOOKUP(FACT_INCLUDES[[#This Row],[Order ID]], ORDERS[], 7)</f>
        <v>0</v>
      </c>
      <c r="K1160" s="33">
        <v>0</v>
      </c>
      <c r="L1160" s="4">
        <f>VLOOKUP(FACT_INCLUDES[[#This Row],[DW Version]], VERSIONS[], 2)</f>
        <v>31</v>
      </c>
      <c r="M1160" s="4">
        <f>VLOOKUP(FACT_INCLUDES[[#This Row],[DW Version]], VERSIONS[], 3)</f>
        <v>9</v>
      </c>
      <c r="N1160" s="4" t="str">
        <f>VLOOKUP(FACT_INCLUDES[[#This Row],[DW Version]], VERSIONS[], 4)</f>
        <v>white</v>
      </c>
      <c r="O1160" s="51">
        <f>VLOOKUP(FACT_INCLUDES[[#This Row],[DW Version]], VERSIONS[], 5)</f>
        <v>374.40974648500094</v>
      </c>
      <c r="P1160" s="4" t="str">
        <f>VLOOKUP(FACT_INCLUDES[[#This Row],[DW Version]], VERSIONS[], 6)</f>
        <v>React Element 55</v>
      </c>
      <c r="Q1160" s="4" t="str">
        <f>VLOOKUP(FACT_INCLUDES[[#This Row],[DW Version]], VERSIONS[], 7)</f>
        <v>Shoe</v>
      </c>
      <c r="R1160" s="51">
        <f>FACT_INCLUDES[[#This Row],[Version Price]]*FACT_INCLUDES[[#This Row],[Quantity]]</f>
        <v>748.81949297000187</v>
      </c>
      <c r="S1160" s="51">
        <f>FACT_INCLUDES[[#This Row],[Amount]]*(1-FACT_INCLUDES[[#This Row],[Order Discount]])</f>
        <v>748.81949297000187</v>
      </c>
      <c r="T1160" s="51">
        <f t="shared" si="18"/>
        <v>1729.4569111162584</v>
      </c>
      <c r="U1160" s="57">
        <f>FACT_INCLUDES[[#This Row],[Income]]/FACT_INCLUDES[[#This Row],[Total Order Income]]</f>
        <v>0.43297956032144497</v>
      </c>
      <c r="V1160" s="33">
        <f>IF(FACT_INCLUDES[[#This Row],[Order Gap]]&gt;10, 1, 0)/COUNTIFS(FACT_INCLUDES[Order ID], FACT_INCLUDES[[#This Row],[Order ID]])</f>
        <v>0</v>
      </c>
      <c r="W1160" s="33">
        <f>IF(FACT_INCLUDES[[#This Row],[Order Type]]="Online", 1, 0)/COUNTIFS(FACT_INCLUDES[Order ID], FACT_INCLUDES[[#This Row],[Order ID]])</f>
        <v>0</v>
      </c>
      <c r="X1160" s="52">
        <v>550.62636711728373</v>
      </c>
      <c r="Y1160" s="52">
        <v>527.50696632152358</v>
      </c>
      <c r="Z1160" s="64">
        <f>IF(FACT_INCLUDES[[#This Row],[Order Type]]="Online", 1, 0)*FACT_INCLUDES[[#This Row],[Income]]</f>
        <v>0</v>
      </c>
    </row>
    <row r="1161" spans="1:26" x14ac:dyDescent="0.3">
      <c r="A1161" s="4">
        <v>394</v>
      </c>
      <c r="B1161" s="4">
        <v>188</v>
      </c>
      <c r="C1161" s="4">
        <v>597</v>
      </c>
      <c r="D1161" s="58">
        <v>1</v>
      </c>
      <c r="E1161" s="28">
        <f>VLOOKUP(FACT_INCLUDES[[#This Row],[Order ID]], ORDERS[], 2)</f>
        <v>42087.193214079234</v>
      </c>
      <c r="F1161" s="28">
        <f>VLOOKUP(FACT_INCLUDES[[#This Row],[Order ID]], ORDERS[], 3)</f>
        <v>42087.193214079234</v>
      </c>
      <c r="G1161" s="4" t="str">
        <f>VLOOKUP(FACT_INCLUDES[[#This Row],[Order ID]], ORDERS[], 4)</f>
        <v>In-Store</v>
      </c>
      <c r="H1161" s="4" t="str">
        <f>VLOOKUP(FACT_INCLUDES[[#This Row],[Order ID]], ORDERS[], 5)</f>
        <v>STX2363@gmail.com</v>
      </c>
      <c r="I1161" s="4">
        <f>VLOOKUP(FACT_INCLUDES[[#This Row],[Order ID]], ORDERS[], 6)</f>
        <v>17</v>
      </c>
      <c r="J1161" s="54">
        <f>VLOOKUP(FACT_INCLUDES[[#This Row],[Order ID]], ORDERS[], 7)</f>
        <v>0</v>
      </c>
      <c r="K1161" s="33">
        <v>0</v>
      </c>
      <c r="L1161" s="4">
        <f>VLOOKUP(FACT_INCLUDES[[#This Row],[DW Version]], VERSIONS[], 2)</f>
        <v>60</v>
      </c>
      <c r="M1161" s="4">
        <f>VLOOKUP(FACT_INCLUDES[[#This Row],[DW Version]], VERSIONS[], 3)</f>
        <v>12</v>
      </c>
      <c r="N1161" s="4" t="str">
        <f>VLOOKUP(FACT_INCLUDES[[#This Row],[DW Version]], VERSIONS[], 4)</f>
        <v>white</v>
      </c>
      <c r="O1161" s="51">
        <f>VLOOKUP(FACT_INCLUDES[[#This Row],[DW Version]], VERSIONS[], 5)</f>
        <v>50.619762023796113</v>
      </c>
      <c r="P1161" s="4" t="str">
        <f>VLOOKUP(FACT_INCLUDES[[#This Row],[DW Version]], VERSIONS[], 6)</f>
        <v>Magista Obra</v>
      </c>
      <c r="Q1161" s="4" t="str">
        <f>VLOOKUP(FACT_INCLUDES[[#This Row],[DW Version]], VERSIONS[], 7)</f>
        <v>Shoe</v>
      </c>
      <c r="R1161" s="51">
        <f>FACT_INCLUDES[[#This Row],[Version Price]]*FACT_INCLUDES[[#This Row],[Quantity]]</f>
        <v>50.619762023796113</v>
      </c>
      <c r="S1161" s="51">
        <f>FACT_INCLUDES[[#This Row],[Amount]]*(1-FACT_INCLUDES[[#This Row],[Order Discount]])</f>
        <v>50.619762023796113</v>
      </c>
      <c r="T1161" s="51">
        <f t="shared" si="18"/>
        <v>1729.4569111162584</v>
      </c>
      <c r="U1161" s="57">
        <f>FACT_INCLUDES[[#This Row],[Income]]/FACT_INCLUDES[[#This Row],[Total Order Income]]</f>
        <v>2.9269166348367799E-2</v>
      </c>
      <c r="V1161" s="33">
        <f>IF(FACT_INCLUDES[[#This Row],[Order Gap]]&gt;10, 1, 0)/COUNTIFS(FACT_INCLUDES[Order ID], FACT_INCLUDES[[#This Row],[Order ID]])</f>
        <v>0</v>
      </c>
      <c r="W1161" s="33">
        <f>IF(FACT_INCLUDES[[#This Row],[Order Type]]="Online", 1, 0)/COUNTIFS(FACT_INCLUDES[Order ID], FACT_INCLUDES[[#This Row],[Order ID]])</f>
        <v>0</v>
      </c>
      <c r="X1161" s="52">
        <v>550.62636711728373</v>
      </c>
      <c r="Y1161" s="52">
        <v>527.50696632152358</v>
      </c>
      <c r="Z1161" s="64">
        <f>IF(FACT_INCLUDES[[#This Row],[Order Type]]="Online", 1, 0)*FACT_INCLUDES[[#This Row],[Income]]</f>
        <v>0</v>
      </c>
    </row>
    <row r="1162" spans="1:26" x14ac:dyDescent="0.3">
      <c r="A1162" s="4">
        <v>439</v>
      </c>
      <c r="B1162" s="4">
        <v>215</v>
      </c>
      <c r="C1162" s="4">
        <v>380</v>
      </c>
      <c r="D1162" s="58">
        <v>4</v>
      </c>
      <c r="E1162" s="28">
        <f>VLOOKUP(FACT_INCLUDES[[#This Row],[Order ID]], ORDERS[], 2)</f>
        <v>42006.997449643932</v>
      </c>
      <c r="F1162" s="28">
        <f>VLOOKUP(FACT_INCLUDES[[#This Row],[Order ID]], ORDERS[], 3)</f>
        <v>42024.997449643932</v>
      </c>
      <c r="G1162" s="4" t="str">
        <f>VLOOKUP(FACT_INCLUDES[[#This Row],[Order ID]], ORDERS[], 4)</f>
        <v>Online</v>
      </c>
      <c r="H1162" s="4" t="str">
        <f>VLOOKUP(FACT_INCLUDES[[#This Row],[Order ID]], ORDERS[], 5)</f>
        <v>QES5843@gmail.com</v>
      </c>
      <c r="I1162" s="4">
        <f>VLOOKUP(FACT_INCLUDES[[#This Row],[Order ID]], ORDERS[], 6)</f>
        <v>0</v>
      </c>
      <c r="J1162" s="54">
        <f>VLOOKUP(FACT_INCLUDES[[#This Row],[Order ID]], ORDERS[], 7)</f>
        <v>0</v>
      </c>
      <c r="K1162" s="33">
        <v>18</v>
      </c>
      <c r="L1162" s="4">
        <f>VLOOKUP(FACT_INCLUDES[[#This Row],[DW Version]], VERSIONS[], 2)</f>
        <v>38</v>
      </c>
      <c r="M1162" s="4">
        <f>VLOOKUP(FACT_INCLUDES[[#This Row],[DW Version]], VERSIONS[], 3)</f>
        <v>12.5</v>
      </c>
      <c r="N1162" s="4" t="str">
        <f>VLOOKUP(FACT_INCLUDES[[#This Row],[DW Version]], VERSIONS[], 4)</f>
        <v>white</v>
      </c>
      <c r="O1162" s="51">
        <f>VLOOKUP(FACT_INCLUDES[[#This Row],[DW Version]], VERSIONS[], 5)</f>
        <v>38.881071762737271</v>
      </c>
      <c r="P1162" s="4" t="str">
        <f>VLOOKUP(FACT_INCLUDES[[#This Row],[DW Version]], VERSIONS[], 6)</f>
        <v>Free RN 5.0</v>
      </c>
      <c r="Q1162" s="4" t="str">
        <f>VLOOKUP(FACT_INCLUDES[[#This Row],[DW Version]], VERSIONS[], 7)</f>
        <v>Shoe</v>
      </c>
      <c r="R1162" s="51">
        <f>FACT_INCLUDES[[#This Row],[Version Price]]*FACT_INCLUDES[[#This Row],[Quantity]]</f>
        <v>155.52428705094908</v>
      </c>
      <c r="S1162" s="51">
        <f>FACT_INCLUDES[[#This Row],[Amount]]*(1-FACT_INCLUDES[[#This Row],[Order Discount]])</f>
        <v>155.52428705094908</v>
      </c>
      <c r="T1162" s="51">
        <f t="shared" si="18"/>
        <v>280.21672001302539</v>
      </c>
      <c r="U1162" s="57">
        <f>FACT_INCLUDES[[#This Row],[Income]]/FACT_INCLUDES[[#This Row],[Total Order Income]]</f>
        <v>0.55501430122984741</v>
      </c>
      <c r="V1162" s="33">
        <f>IF(FACT_INCLUDES[[#This Row],[Order Gap]]&gt;10, 1, 0)/COUNTIFS(FACT_INCLUDES[Order ID], FACT_INCLUDES[[#This Row],[Order ID]])</f>
        <v>0.5</v>
      </c>
      <c r="W1162" s="33">
        <f>IF(FACT_INCLUDES[[#This Row],[Order Type]]="Online", 1, 0)/COUNTIFS(FACT_INCLUDES[Order ID], FACT_INCLUDES[[#This Row],[Order ID]])</f>
        <v>0.5</v>
      </c>
      <c r="X1162" s="52">
        <v>550.62636711728373</v>
      </c>
      <c r="Y1162" s="52">
        <v>527.50696632152358</v>
      </c>
      <c r="Z1162" s="64">
        <f>IF(FACT_INCLUDES[[#This Row],[Order Type]]="Online", 1, 0)*FACT_INCLUDES[[#This Row],[Income]]</f>
        <v>155.52428705094908</v>
      </c>
    </row>
    <row r="1163" spans="1:26" x14ac:dyDescent="0.3">
      <c r="A1163" s="4">
        <v>440</v>
      </c>
      <c r="B1163" s="4">
        <v>215</v>
      </c>
      <c r="C1163" s="4">
        <v>476</v>
      </c>
      <c r="D1163" s="58">
        <v>4</v>
      </c>
      <c r="E1163" s="28">
        <f>VLOOKUP(FACT_INCLUDES[[#This Row],[Order ID]], ORDERS[], 2)</f>
        <v>42006.997449643932</v>
      </c>
      <c r="F1163" s="28">
        <f>VLOOKUP(FACT_INCLUDES[[#This Row],[Order ID]], ORDERS[], 3)</f>
        <v>42024.997449643932</v>
      </c>
      <c r="G1163" s="4" t="str">
        <f>VLOOKUP(FACT_INCLUDES[[#This Row],[Order ID]], ORDERS[], 4)</f>
        <v>Online</v>
      </c>
      <c r="H1163" s="4" t="str">
        <f>VLOOKUP(FACT_INCLUDES[[#This Row],[Order ID]], ORDERS[], 5)</f>
        <v>QES5843@gmail.com</v>
      </c>
      <c r="I1163" s="4">
        <f>VLOOKUP(FACT_INCLUDES[[#This Row],[Order ID]], ORDERS[], 6)</f>
        <v>0</v>
      </c>
      <c r="J1163" s="54">
        <f>VLOOKUP(FACT_INCLUDES[[#This Row],[Order ID]], ORDERS[], 7)</f>
        <v>0</v>
      </c>
      <c r="K1163" s="33">
        <v>18</v>
      </c>
      <c r="L1163" s="4">
        <f>VLOOKUP(FACT_INCLUDES[[#This Row],[DW Version]], VERSIONS[], 2)</f>
        <v>50</v>
      </c>
      <c r="M1163" s="4">
        <f>VLOOKUP(FACT_INCLUDES[[#This Row],[DW Version]], VERSIONS[], 3)</f>
        <v>8</v>
      </c>
      <c r="N1163" s="4" t="str">
        <f>VLOOKUP(FACT_INCLUDES[[#This Row],[DW Version]], VERSIONS[], 4)</f>
        <v>white</v>
      </c>
      <c r="O1163" s="51">
        <f>VLOOKUP(FACT_INCLUDES[[#This Row],[DW Version]], VERSIONS[], 5)</f>
        <v>31.173108240519078</v>
      </c>
      <c r="P1163" s="4" t="str">
        <f>VLOOKUP(FACT_INCLUDES[[#This Row],[DW Version]], VERSIONS[], 6)</f>
        <v>Air Zoom Elite</v>
      </c>
      <c r="Q1163" s="4" t="str">
        <f>VLOOKUP(FACT_INCLUDES[[#This Row],[DW Version]], VERSIONS[], 7)</f>
        <v>Shoe</v>
      </c>
      <c r="R1163" s="51">
        <f>FACT_INCLUDES[[#This Row],[Version Price]]*FACT_INCLUDES[[#This Row],[Quantity]]</f>
        <v>124.69243296207631</v>
      </c>
      <c r="S1163" s="51">
        <f>FACT_INCLUDES[[#This Row],[Amount]]*(1-FACT_INCLUDES[[#This Row],[Order Discount]])</f>
        <v>124.69243296207631</v>
      </c>
      <c r="T1163" s="51">
        <f t="shared" si="18"/>
        <v>280.21672001302539</v>
      </c>
      <c r="U1163" s="57">
        <f>FACT_INCLUDES[[#This Row],[Income]]/FACT_INCLUDES[[#This Row],[Total Order Income]]</f>
        <v>0.44498569877015259</v>
      </c>
      <c r="V1163" s="33">
        <f>IF(FACT_INCLUDES[[#This Row],[Order Gap]]&gt;10, 1, 0)/COUNTIFS(FACT_INCLUDES[Order ID], FACT_INCLUDES[[#This Row],[Order ID]])</f>
        <v>0.5</v>
      </c>
      <c r="W1163" s="33">
        <f>IF(FACT_INCLUDES[[#This Row],[Order Type]]="Online", 1, 0)/COUNTIFS(FACT_INCLUDES[Order ID], FACT_INCLUDES[[#This Row],[Order ID]])</f>
        <v>0.5</v>
      </c>
      <c r="X1163" s="52">
        <v>550.62636711728373</v>
      </c>
      <c r="Y1163" s="52">
        <v>527.50696632152358</v>
      </c>
      <c r="Z1163" s="64">
        <f>IF(FACT_INCLUDES[[#This Row],[Order Type]]="Online", 1, 0)*FACT_INCLUDES[[#This Row],[Income]]</f>
        <v>124.69243296207631</v>
      </c>
    </row>
    <row r="1164" spans="1:26" x14ac:dyDescent="0.3">
      <c r="A1164" s="4">
        <v>476</v>
      </c>
      <c r="B1164" s="4">
        <v>233</v>
      </c>
      <c r="C1164" s="4">
        <v>428</v>
      </c>
      <c r="D1164" s="58">
        <v>2</v>
      </c>
      <c r="E1164" s="28">
        <f>VLOOKUP(FACT_INCLUDES[[#This Row],[Order ID]], ORDERS[], 2)</f>
        <v>42284.814148395599</v>
      </c>
      <c r="F1164" s="28">
        <f>VLOOKUP(FACT_INCLUDES[[#This Row],[Order ID]], ORDERS[], 3)</f>
        <v>42297.814148395599</v>
      </c>
      <c r="G1164" s="4" t="str">
        <f>VLOOKUP(FACT_INCLUDES[[#This Row],[Order ID]], ORDERS[], 4)</f>
        <v>Online</v>
      </c>
      <c r="H1164" s="4" t="str">
        <f>VLOOKUP(FACT_INCLUDES[[#This Row],[Order ID]], ORDERS[], 5)</f>
        <v>EIQ7173@gmail.com</v>
      </c>
      <c r="I1164" s="4">
        <f>VLOOKUP(FACT_INCLUDES[[#This Row],[Order ID]], ORDERS[], 6)</f>
        <v>0</v>
      </c>
      <c r="J1164" s="54">
        <f>VLOOKUP(FACT_INCLUDES[[#This Row],[Order ID]], ORDERS[], 7)</f>
        <v>0</v>
      </c>
      <c r="K1164" s="33">
        <v>13</v>
      </c>
      <c r="L1164" s="4">
        <f>VLOOKUP(FACT_INCLUDES[[#This Row],[DW Version]], VERSIONS[], 2)</f>
        <v>44</v>
      </c>
      <c r="M1164" s="4">
        <f>VLOOKUP(FACT_INCLUDES[[#This Row],[DW Version]], VERSIONS[], 3)</f>
        <v>4</v>
      </c>
      <c r="N1164" s="4" t="str">
        <f>VLOOKUP(FACT_INCLUDES[[#This Row],[DW Version]], VERSIONS[], 4)</f>
        <v>white</v>
      </c>
      <c r="O1164" s="51">
        <f>VLOOKUP(FACT_INCLUDES[[#This Row],[DW Version]], VERSIONS[], 5)</f>
        <v>340.18100043356827</v>
      </c>
      <c r="P1164" s="4" t="str">
        <f>VLOOKUP(FACT_INCLUDES[[#This Row],[DW Version]], VERSIONS[], 6)</f>
        <v>Zoom Pegasus Turbo</v>
      </c>
      <c r="Q1164" s="4" t="str">
        <f>VLOOKUP(FACT_INCLUDES[[#This Row],[DW Version]], VERSIONS[], 7)</f>
        <v>Shoe</v>
      </c>
      <c r="R1164" s="51">
        <f>FACT_INCLUDES[[#This Row],[Version Price]]*FACT_INCLUDES[[#This Row],[Quantity]]</f>
        <v>680.36200086713654</v>
      </c>
      <c r="S1164" s="51">
        <f>FACT_INCLUDES[[#This Row],[Amount]]*(1-FACT_INCLUDES[[#This Row],[Order Discount]])</f>
        <v>680.36200086713654</v>
      </c>
      <c r="T1164" s="51">
        <f t="shared" si="18"/>
        <v>680.36200086713654</v>
      </c>
      <c r="U1164" s="57">
        <f>FACT_INCLUDES[[#This Row],[Income]]/FACT_INCLUDES[[#This Row],[Total Order Income]]</f>
        <v>1</v>
      </c>
      <c r="V1164" s="33">
        <f>IF(FACT_INCLUDES[[#This Row],[Order Gap]]&gt;10, 1, 0)/COUNTIFS(FACT_INCLUDES[Order ID], FACT_INCLUDES[[#This Row],[Order ID]])</f>
        <v>1</v>
      </c>
      <c r="W1164" s="33">
        <f>IF(FACT_INCLUDES[[#This Row],[Order Type]]="Online", 1, 0)/COUNTIFS(FACT_INCLUDES[Order ID], FACT_INCLUDES[[#This Row],[Order ID]])</f>
        <v>1</v>
      </c>
      <c r="X1164" s="52">
        <v>550.62636711728373</v>
      </c>
      <c r="Y1164" s="52">
        <v>527.50696632152358</v>
      </c>
      <c r="Z1164" s="64">
        <f>IF(FACT_INCLUDES[[#This Row],[Order Type]]="Online", 1, 0)*FACT_INCLUDES[[#This Row],[Income]]</f>
        <v>680.36200086713654</v>
      </c>
    </row>
    <row r="1165" spans="1:26" x14ac:dyDescent="0.3">
      <c r="A1165" s="4">
        <v>523</v>
      </c>
      <c r="B1165" s="4">
        <v>257</v>
      </c>
      <c r="C1165" s="4">
        <v>552</v>
      </c>
      <c r="D1165" s="58">
        <v>5</v>
      </c>
      <c r="E1165" s="28">
        <f>VLOOKUP(FACT_INCLUDES[[#This Row],[Order ID]], ORDERS[], 2)</f>
        <v>42058.772280346762</v>
      </c>
      <c r="F1165" s="28">
        <f>VLOOKUP(FACT_INCLUDES[[#This Row],[Order ID]], ORDERS[], 3)</f>
        <v>42074.772280346762</v>
      </c>
      <c r="G1165" s="4" t="str">
        <f>VLOOKUP(FACT_INCLUDES[[#This Row],[Order ID]], ORDERS[], 4)</f>
        <v>Online</v>
      </c>
      <c r="H1165" s="4" t="str">
        <f>VLOOKUP(FACT_INCLUDES[[#This Row],[Order ID]], ORDERS[], 5)</f>
        <v>RRT5110@gmail.com</v>
      </c>
      <c r="I1165" s="4">
        <f>VLOOKUP(FACT_INCLUDES[[#This Row],[Order ID]], ORDERS[], 6)</f>
        <v>0</v>
      </c>
      <c r="J1165" s="54">
        <f>VLOOKUP(FACT_INCLUDES[[#This Row],[Order ID]], ORDERS[], 7)</f>
        <v>0</v>
      </c>
      <c r="K1165" s="33">
        <v>16</v>
      </c>
      <c r="L1165" s="4">
        <f>VLOOKUP(FACT_INCLUDES[[#This Row],[DW Version]], VERSIONS[], 2)</f>
        <v>57</v>
      </c>
      <c r="M1165" s="4">
        <f>VLOOKUP(FACT_INCLUDES[[#This Row],[DW Version]], VERSIONS[], 3)</f>
        <v>9</v>
      </c>
      <c r="N1165" s="4" t="str">
        <f>VLOOKUP(FACT_INCLUDES[[#This Row],[DW Version]], VERSIONS[], 4)</f>
        <v>black</v>
      </c>
      <c r="O1165" s="51">
        <f>VLOOKUP(FACT_INCLUDES[[#This Row],[DW Version]], VERSIONS[], 5)</f>
        <v>284.45618474020461</v>
      </c>
      <c r="P1165" s="4" t="str">
        <f>VLOOKUP(FACT_INCLUDES[[#This Row],[DW Version]], VERSIONS[], 6)</f>
        <v>Phantom Vision</v>
      </c>
      <c r="Q1165" s="4" t="str">
        <f>VLOOKUP(FACT_INCLUDES[[#This Row],[DW Version]], VERSIONS[], 7)</f>
        <v>Shoe</v>
      </c>
      <c r="R1165" s="51">
        <f>FACT_INCLUDES[[#This Row],[Version Price]]*FACT_INCLUDES[[#This Row],[Quantity]]</f>
        <v>1422.2809237010231</v>
      </c>
      <c r="S1165" s="51">
        <f>FACT_INCLUDES[[#This Row],[Amount]]*(1-FACT_INCLUDES[[#This Row],[Order Discount]])</f>
        <v>1422.2809237010231</v>
      </c>
      <c r="T1165" s="51">
        <f t="shared" si="18"/>
        <v>1795.7208098071849</v>
      </c>
      <c r="U1165" s="57">
        <f>FACT_INCLUDES[[#This Row],[Income]]/FACT_INCLUDES[[#This Row],[Total Order Income]]</f>
        <v>0.79203900513562586</v>
      </c>
      <c r="V1165" s="33">
        <f>IF(FACT_INCLUDES[[#This Row],[Order Gap]]&gt;10, 1, 0)/COUNTIFS(FACT_INCLUDES[Order ID], FACT_INCLUDES[[#This Row],[Order ID]])</f>
        <v>0.5</v>
      </c>
      <c r="W1165" s="33">
        <f>IF(FACT_INCLUDES[[#This Row],[Order Type]]="Online", 1, 0)/COUNTIFS(FACT_INCLUDES[Order ID], FACT_INCLUDES[[#This Row],[Order ID]])</f>
        <v>0.5</v>
      </c>
      <c r="X1165" s="52">
        <v>550.62636711728373</v>
      </c>
      <c r="Y1165" s="52">
        <v>527.50696632152358</v>
      </c>
      <c r="Z1165" s="64">
        <f>IF(FACT_INCLUDES[[#This Row],[Order Type]]="Online", 1, 0)*FACT_INCLUDES[[#This Row],[Income]]</f>
        <v>1422.2809237010231</v>
      </c>
    </row>
    <row r="1166" spans="1:26" x14ac:dyDescent="0.3">
      <c r="A1166" s="4">
        <v>524</v>
      </c>
      <c r="B1166" s="4">
        <v>257</v>
      </c>
      <c r="C1166" s="4">
        <v>730</v>
      </c>
      <c r="D1166" s="58">
        <v>3</v>
      </c>
      <c r="E1166" s="28">
        <f>VLOOKUP(FACT_INCLUDES[[#This Row],[Order ID]], ORDERS[], 2)</f>
        <v>42058.772280346762</v>
      </c>
      <c r="F1166" s="28">
        <f>VLOOKUP(FACT_INCLUDES[[#This Row],[Order ID]], ORDERS[], 3)</f>
        <v>42074.772280346762</v>
      </c>
      <c r="G1166" s="4" t="str">
        <f>VLOOKUP(FACT_INCLUDES[[#This Row],[Order ID]], ORDERS[], 4)</f>
        <v>Online</v>
      </c>
      <c r="H1166" s="4" t="str">
        <f>VLOOKUP(FACT_INCLUDES[[#This Row],[Order ID]], ORDERS[], 5)</f>
        <v>RRT5110@gmail.com</v>
      </c>
      <c r="I1166" s="4">
        <f>VLOOKUP(FACT_INCLUDES[[#This Row],[Order ID]], ORDERS[], 6)</f>
        <v>0</v>
      </c>
      <c r="J1166" s="54">
        <f>VLOOKUP(FACT_INCLUDES[[#This Row],[Order ID]], ORDERS[], 7)</f>
        <v>0</v>
      </c>
      <c r="K1166" s="33">
        <v>16</v>
      </c>
      <c r="L1166" s="4">
        <f>VLOOKUP(FACT_INCLUDES[[#This Row],[DW Version]], VERSIONS[], 2)</f>
        <v>75</v>
      </c>
      <c r="M1166" s="4">
        <f>VLOOKUP(FACT_INCLUDES[[#This Row],[DW Version]], VERSIONS[], 3)</f>
        <v>5</v>
      </c>
      <c r="N1166" s="4" t="str">
        <f>VLOOKUP(FACT_INCLUDES[[#This Row],[DW Version]], VERSIONS[], 4)</f>
        <v>purple</v>
      </c>
      <c r="O1166" s="51">
        <f>VLOOKUP(FACT_INCLUDES[[#This Row],[DW Version]], VERSIONS[], 5)</f>
        <v>124.47996203538727</v>
      </c>
      <c r="P1166" s="4" t="str">
        <f>VLOOKUP(FACT_INCLUDES[[#This Row],[DW Version]], VERSIONS[], 6)</f>
        <v>React Presto</v>
      </c>
      <c r="Q1166" s="4" t="str">
        <f>VLOOKUP(FACT_INCLUDES[[#This Row],[DW Version]], VERSIONS[], 7)</f>
        <v>Shoe</v>
      </c>
      <c r="R1166" s="51">
        <f>FACT_INCLUDES[[#This Row],[Version Price]]*FACT_INCLUDES[[#This Row],[Quantity]]</f>
        <v>373.43988610616179</v>
      </c>
      <c r="S1166" s="51">
        <f>FACT_INCLUDES[[#This Row],[Amount]]*(1-FACT_INCLUDES[[#This Row],[Order Discount]])</f>
        <v>373.43988610616179</v>
      </c>
      <c r="T1166" s="51">
        <f t="shared" si="18"/>
        <v>1795.7208098071849</v>
      </c>
      <c r="U1166" s="57">
        <f>FACT_INCLUDES[[#This Row],[Income]]/FACT_INCLUDES[[#This Row],[Total Order Income]]</f>
        <v>0.20796099486437417</v>
      </c>
      <c r="V1166" s="33">
        <f>IF(FACT_INCLUDES[[#This Row],[Order Gap]]&gt;10, 1, 0)/COUNTIFS(FACT_INCLUDES[Order ID], FACT_INCLUDES[[#This Row],[Order ID]])</f>
        <v>0.5</v>
      </c>
      <c r="W1166" s="33">
        <f>IF(FACT_INCLUDES[[#This Row],[Order Type]]="Online", 1, 0)/COUNTIFS(FACT_INCLUDES[Order ID], FACT_INCLUDES[[#This Row],[Order ID]])</f>
        <v>0.5</v>
      </c>
      <c r="X1166" s="52">
        <v>550.62636711728373</v>
      </c>
      <c r="Y1166" s="52">
        <v>527.50696632152358</v>
      </c>
      <c r="Z1166" s="64">
        <f>IF(FACT_INCLUDES[[#This Row],[Order Type]]="Online", 1, 0)*FACT_INCLUDES[[#This Row],[Income]]</f>
        <v>373.43988610616179</v>
      </c>
    </row>
    <row r="1167" spans="1:26" x14ac:dyDescent="0.3">
      <c r="A1167" s="4">
        <v>662</v>
      </c>
      <c r="B1167" s="4">
        <v>331</v>
      </c>
      <c r="C1167" s="4">
        <v>702</v>
      </c>
      <c r="D1167" s="58">
        <v>5</v>
      </c>
      <c r="E1167" s="28">
        <f>VLOOKUP(FACT_INCLUDES[[#This Row],[Order ID]], ORDERS[], 2)</f>
        <v>42220.376848948596</v>
      </c>
      <c r="F1167" s="28">
        <f>VLOOKUP(FACT_INCLUDES[[#This Row],[Order ID]], ORDERS[], 3)</f>
        <v>42220.376848948596</v>
      </c>
      <c r="G1167" s="4" t="str">
        <f>VLOOKUP(FACT_INCLUDES[[#This Row],[Order ID]], ORDERS[], 4)</f>
        <v>In-Store</v>
      </c>
      <c r="H1167" s="4" t="str">
        <f>VLOOKUP(FACT_INCLUDES[[#This Row],[Order ID]], ORDERS[], 5)</f>
        <v>LKT9302@gmail.com</v>
      </c>
      <c r="I1167" s="4">
        <f>VLOOKUP(FACT_INCLUDES[[#This Row],[Order ID]], ORDERS[], 6)</f>
        <v>43</v>
      </c>
      <c r="J1167" s="54">
        <f>VLOOKUP(FACT_INCLUDES[[#This Row],[Order ID]], ORDERS[], 7)</f>
        <v>0</v>
      </c>
      <c r="K1167" s="33">
        <v>0</v>
      </c>
      <c r="L1167" s="4">
        <f>VLOOKUP(FACT_INCLUDES[[#This Row],[DW Version]], VERSIONS[], 2)</f>
        <v>72</v>
      </c>
      <c r="M1167" s="4">
        <f>VLOOKUP(FACT_INCLUDES[[#This Row],[DW Version]], VERSIONS[], 3)</f>
        <v>6</v>
      </c>
      <c r="N1167" s="4" t="str">
        <f>VLOOKUP(FACT_INCLUDES[[#This Row],[DW Version]], VERSIONS[], 4)</f>
        <v>white</v>
      </c>
      <c r="O1167" s="51">
        <f>VLOOKUP(FACT_INCLUDES[[#This Row],[DW Version]], VERSIONS[], 5)</f>
        <v>373.77024252210941</v>
      </c>
      <c r="P1167" s="4" t="str">
        <f>VLOOKUP(FACT_INCLUDES[[#This Row],[DW Version]], VERSIONS[], 6)</f>
        <v>Zoom Structure 22</v>
      </c>
      <c r="Q1167" s="4" t="str">
        <f>VLOOKUP(FACT_INCLUDES[[#This Row],[DW Version]], VERSIONS[], 7)</f>
        <v>Shoe</v>
      </c>
      <c r="R1167" s="51">
        <f>FACT_INCLUDES[[#This Row],[Version Price]]*FACT_INCLUDES[[#This Row],[Quantity]]</f>
        <v>1868.851212610547</v>
      </c>
      <c r="S1167" s="51">
        <f>FACT_INCLUDES[[#This Row],[Amount]]*(1-FACT_INCLUDES[[#This Row],[Order Discount]])</f>
        <v>1868.851212610547</v>
      </c>
      <c r="T1167" s="51">
        <f t="shared" si="18"/>
        <v>3067.0884402194938</v>
      </c>
      <c r="U1167" s="57">
        <f>FACT_INCLUDES[[#This Row],[Income]]/FACT_INCLUDES[[#This Row],[Total Order Income]]</f>
        <v>0.6093242007970282</v>
      </c>
      <c r="V1167" s="33">
        <f>IF(FACT_INCLUDES[[#This Row],[Order Gap]]&gt;10, 1, 0)/COUNTIFS(FACT_INCLUDES[Order ID], FACT_INCLUDES[[#This Row],[Order ID]])</f>
        <v>0</v>
      </c>
      <c r="W1167" s="33">
        <f>IF(FACT_INCLUDES[[#This Row],[Order Type]]="Online", 1, 0)/COUNTIFS(FACT_INCLUDES[Order ID], FACT_INCLUDES[[#This Row],[Order ID]])</f>
        <v>0</v>
      </c>
      <c r="X1167" s="52">
        <v>550.62636711728373</v>
      </c>
      <c r="Y1167" s="52">
        <v>527.50696632152358</v>
      </c>
      <c r="Z1167" s="64">
        <f>IF(FACT_INCLUDES[[#This Row],[Order Type]]="Online", 1, 0)*FACT_INCLUDES[[#This Row],[Income]]</f>
        <v>0</v>
      </c>
    </row>
    <row r="1168" spans="1:26" x14ac:dyDescent="0.3">
      <c r="A1168" s="4">
        <v>663</v>
      </c>
      <c r="B1168" s="4">
        <v>331</v>
      </c>
      <c r="C1168" s="4">
        <v>767</v>
      </c>
      <c r="D1168" s="58">
        <v>3</v>
      </c>
      <c r="E1168" s="28">
        <f>VLOOKUP(FACT_INCLUDES[[#This Row],[Order ID]], ORDERS[], 2)</f>
        <v>42220.376848948596</v>
      </c>
      <c r="F1168" s="28">
        <f>VLOOKUP(FACT_INCLUDES[[#This Row],[Order ID]], ORDERS[], 3)</f>
        <v>42220.376848948596</v>
      </c>
      <c r="G1168" s="4" t="str">
        <f>VLOOKUP(FACT_INCLUDES[[#This Row],[Order ID]], ORDERS[], 4)</f>
        <v>In-Store</v>
      </c>
      <c r="H1168" s="4" t="str">
        <f>VLOOKUP(FACT_INCLUDES[[#This Row],[Order ID]], ORDERS[], 5)</f>
        <v>LKT9302@gmail.com</v>
      </c>
      <c r="I1168" s="4">
        <f>VLOOKUP(FACT_INCLUDES[[#This Row],[Order ID]], ORDERS[], 6)</f>
        <v>43</v>
      </c>
      <c r="J1168" s="54">
        <f>VLOOKUP(FACT_INCLUDES[[#This Row],[Order ID]], ORDERS[], 7)</f>
        <v>0</v>
      </c>
      <c r="K1168" s="33">
        <v>0</v>
      </c>
      <c r="L1168" s="4">
        <f>VLOOKUP(FACT_INCLUDES[[#This Row],[DW Version]], VERSIONS[], 2)</f>
        <v>79</v>
      </c>
      <c r="M1168" s="4">
        <f>VLOOKUP(FACT_INCLUDES[[#This Row],[DW Version]], VERSIONS[], 3)</f>
        <v>7.5</v>
      </c>
      <c r="N1168" s="4" t="str">
        <f>VLOOKUP(FACT_INCLUDES[[#This Row],[DW Version]], VERSIONS[], 4)</f>
        <v>white</v>
      </c>
      <c r="O1168" s="51">
        <f>VLOOKUP(FACT_INCLUDES[[#This Row],[DW Version]], VERSIONS[], 5)</f>
        <v>235.28844784363207</v>
      </c>
      <c r="P1168" s="4" t="str">
        <f>VLOOKUP(FACT_INCLUDES[[#This Row],[DW Version]], VERSIONS[], 6)</f>
        <v>Zoom Gravity</v>
      </c>
      <c r="Q1168" s="4" t="str">
        <f>VLOOKUP(FACT_INCLUDES[[#This Row],[DW Version]], VERSIONS[], 7)</f>
        <v>Shoe</v>
      </c>
      <c r="R1168" s="51">
        <f>FACT_INCLUDES[[#This Row],[Version Price]]*FACT_INCLUDES[[#This Row],[Quantity]]</f>
        <v>705.86534353089621</v>
      </c>
      <c r="S1168" s="51">
        <f>FACT_INCLUDES[[#This Row],[Amount]]*(1-FACT_INCLUDES[[#This Row],[Order Discount]])</f>
        <v>705.86534353089621</v>
      </c>
      <c r="T1168" s="51">
        <f t="shared" si="18"/>
        <v>3067.0884402194938</v>
      </c>
      <c r="U1168" s="57">
        <f>FACT_INCLUDES[[#This Row],[Income]]/FACT_INCLUDES[[#This Row],[Total Order Income]]</f>
        <v>0.23014182906326025</v>
      </c>
      <c r="V1168" s="33">
        <f>IF(FACT_INCLUDES[[#This Row],[Order Gap]]&gt;10, 1, 0)/COUNTIFS(FACT_INCLUDES[Order ID], FACT_INCLUDES[[#This Row],[Order ID]])</f>
        <v>0</v>
      </c>
      <c r="W1168" s="33">
        <f>IF(FACT_INCLUDES[[#This Row],[Order Type]]="Online", 1, 0)/COUNTIFS(FACT_INCLUDES[Order ID], FACT_INCLUDES[[#This Row],[Order ID]])</f>
        <v>0</v>
      </c>
      <c r="X1168" s="52">
        <v>550.62636711728373</v>
      </c>
      <c r="Y1168" s="52">
        <v>527.50696632152358</v>
      </c>
      <c r="Z1168" s="64">
        <f>IF(FACT_INCLUDES[[#This Row],[Order Type]]="Online", 1, 0)*FACT_INCLUDES[[#This Row],[Income]]</f>
        <v>0</v>
      </c>
    </row>
    <row r="1169" spans="1:26" x14ac:dyDescent="0.35">
      <c r="A1169" s="4">
        <v>664</v>
      </c>
      <c r="B1169" s="4">
        <v>331</v>
      </c>
      <c r="C1169" s="14">
        <v>45</v>
      </c>
      <c r="D1169" s="58">
        <v>3</v>
      </c>
      <c r="E1169" s="28">
        <f>VLOOKUP(FACT_INCLUDES[[#This Row],[Order ID]], ORDERS[], 2)</f>
        <v>42220.376848948596</v>
      </c>
      <c r="F1169" s="28">
        <f>VLOOKUP(FACT_INCLUDES[[#This Row],[Order ID]], ORDERS[], 3)</f>
        <v>42220.376848948596</v>
      </c>
      <c r="G1169" s="4" t="str">
        <f>VLOOKUP(FACT_INCLUDES[[#This Row],[Order ID]], ORDERS[], 4)</f>
        <v>In-Store</v>
      </c>
      <c r="H1169" s="4" t="str">
        <f>VLOOKUP(FACT_INCLUDES[[#This Row],[Order ID]], ORDERS[], 5)</f>
        <v>LKT9302@gmail.com</v>
      </c>
      <c r="I1169" s="4">
        <f>VLOOKUP(FACT_INCLUDES[[#This Row],[Order ID]], ORDERS[], 6)</f>
        <v>43</v>
      </c>
      <c r="J1169" s="54">
        <f>VLOOKUP(FACT_INCLUDES[[#This Row],[Order ID]], ORDERS[], 7)</f>
        <v>0</v>
      </c>
      <c r="K1169" s="33">
        <v>0</v>
      </c>
      <c r="L1169" s="4">
        <f>VLOOKUP(FACT_INCLUDES[[#This Row],[DW Version]], VERSIONS[], 2)</f>
        <v>4</v>
      </c>
      <c r="M1169" s="4">
        <f>VLOOKUP(FACT_INCLUDES[[#This Row],[DW Version]], VERSIONS[], 3)</f>
        <v>12</v>
      </c>
      <c r="N1169" s="4" t="str">
        <f>VLOOKUP(FACT_INCLUDES[[#This Row],[DW Version]], VERSIONS[], 4)</f>
        <v>white</v>
      </c>
      <c r="O1169" s="51">
        <f>VLOOKUP(FACT_INCLUDES[[#This Row],[DW Version]], VERSIONS[], 5)</f>
        <v>164.12396135935023</v>
      </c>
      <c r="P1169" s="4" t="str">
        <f>VLOOKUP(FACT_INCLUDES[[#This Row],[DW Version]], VERSIONS[], 6)</f>
        <v>Cortez</v>
      </c>
      <c r="Q1169" s="4" t="str">
        <f>VLOOKUP(FACT_INCLUDES[[#This Row],[DW Version]], VERSIONS[], 7)</f>
        <v>Shoe</v>
      </c>
      <c r="R1169" s="51">
        <f>FACT_INCLUDES[[#This Row],[Version Price]]*FACT_INCLUDES[[#This Row],[Quantity]]</f>
        <v>492.3718840780507</v>
      </c>
      <c r="S1169" s="51">
        <f>FACT_INCLUDES[[#This Row],[Amount]]*(1-FACT_INCLUDES[[#This Row],[Order Discount]])</f>
        <v>492.3718840780507</v>
      </c>
      <c r="T1169" s="51">
        <f t="shared" si="18"/>
        <v>3067.0884402194938</v>
      </c>
      <c r="U1169" s="57">
        <f>FACT_INCLUDES[[#This Row],[Income]]/FACT_INCLUDES[[#This Row],[Total Order Income]]</f>
        <v>0.16053397013971155</v>
      </c>
      <c r="V1169" s="33">
        <f>IF(FACT_INCLUDES[[#This Row],[Order Gap]]&gt;10, 1, 0)/COUNTIFS(FACT_INCLUDES[Order ID], FACT_INCLUDES[[#This Row],[Order ID]])</f>
        <v>0</v>
      </c>
      <c r="W1169" s="33">
        <f>IF(FACT_INCLUDES[[#This Row],[Order Type]]="Online", 1, 0)/COUNTIFS(FACT_INCLUDES[Order ID], FACT_INCLUDES[[#This Row],[Order ID]])</f>
        <v>0</v>
      </c>
      <c r="X1169" s="52">
        <v>550.62636711728373</v>
      </c>
      <c r="Y1169" s="52">
        <v>527.50696632152358</v>
      </c>
      <c r="Z1169" s="64">
        <f>IF(FACT_INCLUDES[[#This Row],[Order Type]]="Online", 1, 0)*FACT_INCLUDES[[#This Row],[Income]]</f>
        <v>0</v>
      </c>
    </row>
    <row r="1170" spans="1:26" x14ac:dyDescent="0.3">
      <c r="A1170" s="4">
        <v>699</v>
      </c>
      <c r="B1170" s="4">
        <v>351</v>
      </c>
      <c r="C1170" s="4">
        <v>338</v>
      </c>
      <c r="D1170" s="58">
        <v>1</v>
      </c>
      <c r="E1170" s="28">
        <f>VLOOKUP(FACT_INCLUDES[[#This Row],[Order ID]], ORDERS[], 2)</f>
        <v>42249.21002771514</v>
      </c>
      <c r="F1170" s="28">
        <f>VLOOKUP(FACT_INCLUDES[[#This Row],[Order ID]], ORDERS[], 3)</f>
        <v>42249.21002771514</v>
      </c>
      <c r="G1170" s="4" t="str">
        <f>VLOOKUP(FACT_INCLUDES[[#This Row],[Order ID]], ORDERS[], 4)</f>
        <v>In-Store</v>
      </c>
      <c r="H1170" s="4" t="str">
        <f>VLOOKUP(FACT_INCLUDES[[#This Row],[Order ID]], ORDERS[], 5)</f>
        <v>SMT7744@gmail.com</v>
      </c>
      <c r="I1170" s="4">
        <f>VLOOKUP(FACT_INCLUDES[[#This Row],[Order ID]], ORDERS[], 6)</f>
        <v>21</v>
      </c>
      <c r="J1170" s="54">
        <f>VLOOKUP(FACT_INCLUDES[[#This Row],[Order ID]], ORDERS[], 7)</f>
        <v>0</v>
      </c>
      <c r="K1170" s="33">
        <v>0</v>
      </c>
      <c r="L1170" s="4">
        <f>VLOOKUP(FACT_INCLUDES[[#This Row],[DW Version]], VERSIONS[], 2)</f>
        <v>34</v>
      </c>
      <c r="M1170" s="4">
        <f>VLOOKUP(FACT_INCLUDES[[#This Row],[DW Version]], VERSIONS[], 3)</f>
        <v>11.5</v>
      </c>
      <c r="N1170" s="4" t="str">
        <f>VLOOKUP(FACT_INCLUDES[[#This Row],[DW Version]], VERSIONS[], 4)</f>
        <v>white</v>
      </c>
      <c r="O1170" s="51">
        <f>VLOOKUP(FACT_INCLUDES[[#This Row],[DW Version]], VERSIONS[], 5)</f>
        <v>309.67862489327297</v>
      </c>
      <c r="P1170" s="4" t="str">
        <f>VLOOKUP(FACT_INCLUDES[[#This Row],[DW Version]], VERSIONS[], 6)</f>
        <v>Zoom Vomero</v>
      </c>
      <c r="Q1170" s="4" t="str">
        <f>VLOOKUP(FACT_INCLUDES[[#This Row],[DW Version]], VERSIONS[], 7)</f>
        <v>Shoe</v>
      </c>
      <c r="R1170" s="51">
        <f>FACT_INCLUDES[[#This Row],[Version Price]]*FACT_INCLUDES[[#This Row],[Quantity]]</f>
        <v>309.67862489327297</v>
      </c>
      <c r="S1170" s="51">
        <f>FACT_INCLUDES[[#This Row],[Amount]]*(1-FACT_INCLUDES[[#This Row],[Order Discount]])</f>
        <v>309.67862489327297</v>
      </c>
      <c r="T1170" s="51">
        <f t="shared" si="18"/>
        <v>309.67862489327297</v>
      </c>
      <c r="U1170" s="57">
        <f>FACT_INCLUDES[[#This Row],[Income]]/FACT_INCLUDES[[#This Row],[Total Order Income]]</f>
        <v>1</v>
      </c>
      <c r="V1170" s="33">
        <f>IF(FACT_INCLUDES[[#This Row],[Order Gap]]&gt;10, 1, 0)/COUNTIFS(FACT_INCLUDES[Order ID], FACT_INCLUDES[[#This Row],[Order ID]])</f>
        <v>0</v>
      </c>
      <c r="W1170" s="33">
        <f>IF(FACT_INCLUDES[[#This Row],[Order Type]]="Online", 1, 0)/COUNTIFS(FACT_INCLUDES[Order ID], FACT_INCLUDES[[#This Row],[Order ID]])</f>
        <v>0</v>
      </c>
      <c r="X1170" s="52">
        <v>550.62636711728373</v>
      </c>
      <c r="Y1170" s="52">
        <v>527.50696632152358</v>
      </c>
      <c r="Z1170" s="64">
        <f>IF(FACT_INCLUDES[[#This Row],[Order Type]]="Online", 1, 0)*FACT_INCLUDES[[#This Row],[Income]]</f>
        <v>0</v>
      </c>
    </row>
    <row r="1171" spans="1:26" x14ac:dyDescent="0.3">
      <c r="A1171" s="4">
        <v>708</v>
      </c>
      <c r="B1171" s="4">
        <v>355</v>
      </c>
      <c r="C1171" s="4">
        <v>422</v>
      </c>
      <c r="D1171" s="58">
        <v>2</v>
      </c>
      <c r="E1171" s="28">
        <f>VLOOKUP(FACT_INCLUDES[[#This Row],[Order ID]], ORDERS[], 2)</f>
        <v>42025.924862612927</v>
      </c>
      <c r="F1171" s="28">
        <f>VLOOKUP(FACT_INCLUDES[[#This Row],[Order ID]], ORDERS[], 3)</f>
        <v>42033.924862612927</v>
      </c>
      <c r="G1171" s="4" t="str">
        <f>VLOOKUP(FACT_INCLUDES[[#This Row],[Order ID]], ORDERS[], 4)</f>
        <v>Online</v>
      </c>
      <c r="H1171" s="4" t="str">
        <f>VLOOKUP(FACT_INCLUDES[[#This Row],[Order ID]], ORDERS[], 5)</f>
        <v>DAJ4306@gmail.com</v>
      </c>
      <c r="I1171" s="4">
        <f>VLOOKUP(FACT_INCLUDES[[#This Row],[Order ID]], ORDERS[], 6)</f>
        <v>0</v>
      </c>
      <c r="J1171" s="54">
        <f>VLOOKUP(FACT_INCLUDES[[#This Row],[Order ID]], ORDERS[], 7)</f>
        <v>0</v>
      </c>
      <c r="K1171" s="33">
        <v>8</v>
      </c>
      <c r="L1171" s="4">
        <f>VLOOKUP(FACT_INCLUDES[[#This Row],[DW Version]], VERSIONS[], 2)</f>
        <v>43</v>
      </c>
      <c r="M1171" s="4">
        <f>VLOOKUP(FACT_INCLUDES[[#This Row],[DW Version]], VERSIONS[], 3)</f>
        <v>5.5</v>
      </c>
      <c r="N1171" s="4" t="str">
        <f>VLOOKUP(FACT_INCLUDES[[#This Row],[DW Version]], VERSIONS[], 4)</f>
        <v>red</v>
      </c>
      <c r="O1171" s="51">
        <f>VLOOKUP(FACT_INCLUDES[[#This Row],[DW Version]], VERSIONS[], 5)</f>
        <v>373.41471502715325</v>
      </c>
      <c r="P1171" s="4" t="str">
        <f>VLOOKUP(FACT_INCLUDES[[#This Row],[DW Version]], VERSIONS[], 6)</f>
        <v>Flex Experience</v>
      </c>
      <c r="Q1171" s="4" t="str">
        <f>VLOOKUP(FACT_INCLUDES[[#This Row],[DW Version]], VERSIONS[], 7)</f>
        <v>Apparel</v>
      </c>
      <c r="R1171" s="51">
        <f>FACT_INCLUDES[[#This Row],[Version Price]]*FACT_INCLUDES[[#This Row],[Quantity]]</f>
        <v>746.8294300543065</v>
      </c>
      <c r="S1171" s="51">
        <f>FACT_INCLUDES[[#This Row],[Amount]]*(1-FACT_INCLUDES[[#This Row],[Order Discount]])</f>
        <v>746.8294300543065</v>
      </c>
      <c r="T1171" s="51">
        <f t="shared" si="18"/>
        <v>746.8294300543065</v>
      </c>
      <c r="U1171" s="57">
        <f>FACT_INCLUDES[[#This Row],[Income]]/FACT_INCLUDES[[#This Row],[Total Order Income]]</f>
        <v>1</v>
      </c>
      <c r="V1171" s="33">
        <f>IF(FACT_INCLUDES[[#This Row],[Order Gap]]&gt;10, 1, 0)/COUNTIFS(FACT_INCLUDES[Order ID], FACT_INCLUDES[[#This Row],[Order ID]])</f>
        <v>0</v>
      </c>
      <c r="W1171" s="33">
        <f>IF(FACT_INCLUDES[[#This Row],[Order Type]]="Online", 1, 0)/COUNTIFS(FACT_INCLUDES[Order ID], FACT_INCLUDES[[#This Row],[Order ID]])</f>
        <v>1</v>
      </c>
      <c r="X1171" s="52">
        <v>550.62636711728373</v>
      </c>
      <c r="Y1171" s="52">
        <v>527.50696632152358</v>
      </c>
      <c r="Z1171" s="64">
        <f>IF(FACT_INCLUDES[[#This Row],[Order Type]]="Online", 1, 0)*FACT_INCLUDES[[#This Row],[Income]]</f>
        <v>746.8294300543065</v>
      </c>
    </row>
    <row r="1172" spans="1:26" x14ac:dyDescent="0.3">
      <c r="A1172" s="4">
        <v>720</v>
      </c>
      <c r="B1172" s="4">
        <v>363</v>
      </c>
      <c r="C1172" s="4">
        <v>9</v>
      </c>
      <c r="D1172" s="58">
        <v>3</v>
      </c>
      <c r="E1172" s="28">
        <f>VLOOKUP(FACT_INCLUDES[[#This Row],[Order ID]], ORDERS[], 2)</f>
        <v>42147.604385406492</v>
      </c>
      <c r="F1172" s="28">
        <f>VLOOKUP(FACT_INCLUDES[[#This Row],[Order ID]], ORDERS[], 3)</f>
        <v>42147.604385406492</v>
      </c>
      <c r="G1172" s="4" t="str">
        <f>VLOOKUP(FACT_INCLUDES[[#This Row],[Order ID]], ORDERS[], 4)</f>
        <v>In-Store</v>
      </c>
      <c r="H1172" s="4" t="str">
        <f>VLOOKUP(FACT_INCLUDES[[#This Row],[Order ID]], ORDERS[], 5)</f>
        <v>TTC9045@gmail.com</v>
      </c>
      <c r="I1172" s="4">
        <f>VLOOKUP(FACT_INCLUDES[[#This Row],[Order ID]], ORDERS[], 6)</f>
        <v>40</v>
      </c>
      <c r="J1172" s="54">
        <f>VLOOKUP(FACT_INCLUDES[[#This Row],[Order ID]], ORDERS[], 7)</f>
        <v>0</v>
      </c>
      <c r="K1172" s="33">
        <v>0</v>
      </c>
      <c r="L1172" s="4">
        <f>VLOOKUP(FACT_INCLUDES[[#This Row],[DW Version]], VERSIONS[], 2)</f>
        <v>1</v>
      </c>
      <c r="M1172" s="4">
        <f>VLOOKUP(FACT_INCLUDES[[#This Row],[DW Version]], VERSIONS[], 3)</f>
        <v>8.5</v>
      </c>
      <c r="N1172" s="4" t="str">
        <f>VLOOKUP(FACT_INCLUDES[[#This Row],[DW Version]], VERSIONS[], 4)</f>
        <v>white</v>
      </c>
      <c r="O1172" s="51">
        <f>VLOOKUP(FACT_INCLUDES[[#This Row],[DW Version]], VERSIONS[], 5)</f>
        <v>373.68873557134827</v>
      </c>
      <c r="P1172" s="4" t="str">
        <f>VLOOKUP(FACT_INCLUDES[[#This Row],[DW Version]], VERSIONS[], 6)</f>
        <v>Air Max</v>
      </c>
      <c r="Q1172" s="4" t="str">
        <f>VLOOKUP(FACT_INCLUDES[[#This Row],[DW Version]], VERSIONS[], 7)</f>
        <v>Shoe</v>
      </c>
      <c r="R1172" s="51">
        <f>FACT_INCLUDES[[#This Row],[Version Price]]*FACT_INCLUDES[[#This Row],[Quantity]]</f>
        <v>1121.0662067140447</v>
      </c>
      <c r="S1172" s="51">
        <f>FACT_INCLUDES[[#This Row],[Amount]]*(1-FACT_INCLUDES[[#This Row],[Order Discount]])</f>
        <v>1121.0662067140447</v>
      </c>
      <c r="T1172" s="51">
        <f t="shared" si="18"/>
        <v>1174.6441249952027</v>
      </c>
      <c r="U1172" s="57">
        <f>FACT_INCLUDES[[#This Row],[Income]]/FACT_INCLUDES[[#This Row],[Total Order Income]]</f>
        <v>0.95438795704922397</v>
      </c>
      <c r="V1172" s="33">
        <f>IF(FACT_INCLUDES[[#This Row],[Order Gap]]&gt;10, 1, 0)/COUNTIFS(FACT_INCLUDES[Order ID], FACT_INCLUDES[[#This Row],[Order ID]])</f>
        <v>0</v>
      </c>
      <c r="W1172" s="33">
        <f>IF(FACT_INCLUDES[[#This Row],[Order Type]]="Online", 1, 0)/COUNTIFS(FACT_INCLUDES[Order ID], FACT_INCLUDES[[#This Row],[Order ID]])</f>
        <v>0</v>
      </c>
      <c r="X1172" s="52">
        <v>550.62636711728373</v>
      </c>
      <c r="Y1172" s="52">
        <v>527.50696632152358</v>
      </c>
      <c r="Z1172" s="64">
        <f>IF(FACT_INCLUDES[[#This Row],[Order Type]]="Online", 1, 0)*FACT_INCLUDES[[#This Row],[Income]]</f>
        <v>0</v>
      </c>
    </row>
    <row r="1173" spans="1:26" x14ac:dyDescent="0.3">
      <c r="A1173" s="4">
        <v>721</v>
      </c>
      <c r="B1173" s="4">
        <v>363</v>
      </c>
      <c r="C1173" s="4">
        <v>860</v>
      </c>
      <c r="D1173" s="58">
        <v>1</v>
      </c>
      <c r="E1173" s="28">
        <f>VLOOKUP(FACT_INCLUDES[[#This Row],[Order ID]], ORDERS[], 2)</f>
        <v>42147.604385406492</v>
      </c>
      <c r="F1173" s="28">
        <f>VLOOKUP(FACT_INCLUDES[[#This Row],[Order ID]], ORDERS[], 3)</f>
        <v>42147.604385406492</v>
      </c>
      <c r="G1173" s="4" t="str">
        <f>VLOOKUP(FACT_INCLUDES[[#This Row],[Order ID]], ORDERS[], 4)</f>
        <v>In-Store</v>
      </c>
      <c r="H1173" s="4" t="str">
        <f>VLOOKUP(FACT_INCLUDES[[#This Row],[Order ID]], ORDERS[], 5)</f>
        <v>TTC9045@gmail.com</v>
      </c>
      <c r="I1173" s="4">
        <f>VLOOKUP(FACT_INCLUDES[[#This Row],[Order ID]], ORDERS[], 6)</f>
        <v>40</v>
      </c>
      <c r="J1173" s="54">
        <f>VLOOKUP(FACT_INCLUDES[[#This Row],[Order ID]], ORDERS[], 7)</f>
        <v>0</v>
      </c>
      <c r="K1173" s="33">
        <v>0</v>
      </c>
      <c r="L1173" s="4">
        <f>VLOOKUP(FACT_INCLUDES[[#This Row],[DW Version]], VERSIONS[], 2)</f>
        <v>88</v>
      </c>
      <c r="M1173" s="4">
        <f>VLOOKUP(FACT_INCLUDES[[#This Row],[DW Version]], VERSIONS[], 3)</f>
        <v>3.5</v>
      </c>
      <c r="N1173" s="4" t="str">
        <f>VLOOKUP(FACT_INCLUDES[[#This Row],[DW Version]], VERSIONS[], 4)</f>
        <v>dark blue</v>
      </c>
      <c r="O1173" s="51">
        <f>VLOOKUP(FACT_INCLUDES[[#This Row],[DW Version]], VERSIONS[], 5)</f>
        <v>53.577918281157849</v>
      </c>
      <c r="P1173" s="4" t="str">
        <f>VLOOKUP(FACT_INCLUDES[[#This Row],[DW Version]], VERSIONS[], 6)</f>
        <v>React Infinity Run</v>
      </c>
      <c r="Q1173" s="4" t="str">
        <f>VLOOKUP(FACT_INCLUDES[[#This Row],[DW Version]], VERSIONS[], 7)</f>
        <v>Shoe</v>
      </c>
      <c r="R1173" s="51">
        <f>FACT_INCLUDES[[#This Row],[Version Price]]*FACT_INCLUDES[[#This Row],[Quantity]]</f>
        <v>53.577918281157849</v>
      </c>
      <c r="S1173" s="51">
        <f>FACT_INCLUDES[[#This Row],[Amount]]*(1-FACT_INCLUDES[[#This Row],[Order Discount]])</f>
        <v>53.577918281157849</v>
      </c>
      <c r="T1173" s="51">
        <f t="shared" si="18"/>
        <v>1174.6441249952027</v>
      </c>
      <c r="U1173" s="57">
        <f>FACT_INCLUDES[[#This Row],[Income]]/FACT_INCLUDES[[#This Row],[Total Order Income]]</f>
        <v>4.5612042950775977E-2</v>
      </c>
      <c r="V1173" s="33">
        <f>IF(FACT_INCLUDES[[#This Row],[Order Gap]]&gt;10, 1, 0)/COUNTIFS(FACT_INCLUDES[Order ID], FACT_INCLUDES[[#This Row],[Order ID]])</f>
        <v>0</v>
      </c>
      <c r="W1173" s="33">
        <f>IF(FACT_INCLUDES[[#This Row],[Order Type]]="Online", 1, 0)/COUNTIFS(FACT_INCLUDES[Order ID], FACT_INCLUDES[[#This Row],[Order ID]])</f>
        <v>0</v>
      </c>
      <c r="X1173" s="52">
        <v>550.62636711728373</v>
      </c>
      <c r="Y1173" s="52">
        <v>527.50696632152358</v>
      </c>
      <c r="Z1173" s="64">
        <f>IF(FACT_INCLUDES[[#This Row],[Order Type]]="Online", 1, 0)*FACT_INCLUDES[[#This Row],[Income]]</f>
        <v>0</v>
      </c>
    </row>
    <row r="1174" spans="1:26" x14ac:dyDescent="0.3">
      <c r="A1174" s="4">
        <v>729</v>
      </c>
      <c r="B1174" s="4">
        <v>367</v>
      </c>
      <c r="C1174" s="4">
        <v>292</v>
      </c>
      <c r="D1174" s="58">
        <v>2</v>
      </c>
      <c r="E1174" s="28">
        <f>VLOOKUP(FACT_INCLUDES[[#This Row],[Order ID]], ORDERS[], 2)</f>
        <v>42130.161827847754</v>
      </c>
      <c r="F1174" s="28">
        <f>VLOOKUP(FACT_INCLUDES[[#This Row],[Order ID]], ORDERS[], 3)</f>
        <v>42147.161827847754</v>
      </c>
      <c r="G1174" s="4" t="str">
        <f>VLOOKUP(FACT_INCLUDES[[#This Row],[Order ID]], ORDERS[], 4)</f>
        <v>Online</v>
      </c>
      <c r="H1174" s="4" t="str">
        <f>VLOOKUP(FACT_INCLUDES[[#This Row],[Order ID]], ORDERS[], 5)</f>
        <v>NKN2056@gmail.com</v>
      </c>
      <c r="I1174" s="4">
        <f>VLOOKUP(FACT_INCLUDES[[#This Row],[Order ID]], ORDERS[], 6)</f>
        <v>0</v>
      </c>
      <c r="J1174" s="54">
        <f>VLOOKUP(FACT_INCLUDES[[#This Row],[Order ID]], ORDERS[], 7)</f>
        <v>0</v>
      </c>
      <c r="K1174" s="33">
        <v>17</v>
      </c>
      <c r="L1174" s="4">
        <f>VLOOKUP(FACT_INCLUDES[[#This Row],[DW Version]], VERSIONS[], 2)</f>
        <v>29</v>
      </c>
      <c r="M1174" s="4">
        <f>VLOOKUP(FACT_INCLUDES[[#This Row],[DW Version]], VERSIONS[], 3)</f>
        <v>3</v>
      </c>
      <c r="N1174" s="4" t="str">
        <f>VLOOKUP(FACT_INCLUDES[[#This Row],[DW Version]], VERSIONS[], 4)</f>
        <v>white</v>
      </c>
      <c r="O1174" s="51">
        <f>VLOOKUP(FACT_INCLUDES[[#This Row],[DW Version]], VERSIONS[], 5)</f>
        <v>239.3705354773505</v>
      </c>
      <c r="P1174" s="4" t="str">
        <f>VLOOKUP(FACT_INCLUDES[[#This Row],[DW Version]], VERSIONS[], 6)</f>
        <v>Wildhorse</v>
      </c>
      <c r="Q1174" s="4" t="str">
        <f>VLOOKUP(FACT_INCLUDES[[#This Row],[DW Version]], VERSIONS[], 7)</f>
        <v>Shoe</v>
      </c>
      <c r="R1174" s="51">
        <f>FACT_INCLUDES[[#This Row],[Version Price]]*FACT_INCLUDES[[#This Row],[Quantity]]</f>
        <v>478.741070954701</v>
      </c>
      <c r="S1174" s="51">
        <f>FACT_INCLUDES[[#This Row],[Amount]]*(1-FACT_INCLUDES[[#This Row],[Order Discount]])</f>
        <v>478.741070954701</v>
      </c>
      <c r="T1174" s="51">
        <f t="shared" si="18"/>
        <v>553.51278879258757</v>
      </c>
      <c r="U1174" s="57">
        <f>FACT_INCLUDES[[#This Row],[Income]]/FACT_INCLUDES[[#This Row],[Total Order Income]]</f>
        <v>0.86491420008381226</v>
      </c>
      <c r="V1174" s="33">
        <f>IF(FACT_INCLUDES[[#This Row],[Order Gap]]&gt;10, 1, 0)/COUNTIFS(FACT_INCLUDES[Order ID], FACT_INCLUDES[[#This Row],[Order ID]])</f>
        <v>0.5</v>
      </c>
      <c r="W1174" s="33">
        <f>IF(FACT_INCLUDES[[#This Row],[Order Type]]="Online", 1, 0)/COUNTIFS(FACT_INCLUDES[Order ID], FACT_INCLUDES[[#This Row],[Order ID]])</f>
        <v>0.5</v>
      </c>
      <c r="X1174" s="52">
        <v>550.62636711728373</v>
      </c>
      <c r="Y1174" s="52">
        <v>527.50696632152358</v>
      </c>
      <c r="Z1174" s="64">
        <f>IF(FACT_INCLUDES[[#This Row],[Order Type]]="Online", 1, 0)*FACT_INCLUDES[[#This Row],[Income]]</f>
        <v>478.741070954701</v>
      </c>
    </row>
    <row r="1175" spans="1:26" x14ac:dyDescent="0.3">
      <c r="A1175" s="4">
        <v>730</v>
      </c>
      <c r="B1175" s="4">
        <v>367</v>
      </c>
      <c r="C1175" s="4">
        <v>779</v>
      </c>
      <c r="D1175" s="58">
        <v>1</v>
      </c>
      <c r="E1175" s="28">
        <f>VLOOKUP(FACT_INCLUDES[[#This Row],[Order ID]], ORDERS[], 2)</f>
        <v>42130.161827847754</v>
      </c>
      <c r="F1175" s="28">
        <f>VLOOKUP(FACT_INCLUDES[[#This Row],[Order ID]], ORDERS[], 3)</f>
        <v>42147.161827847754</v>
      </c>
      <c r="G1175" s="4" t="str">
        <f>VLOOKUP(FACT_INCLUDES[[#This Row],[Order ID]], ORDERS[], 4)</f>
        <v>Online</v>
      </c>
      <c r="H1175" s="4" t="str">
        <f>VLOOKUP(FACT_INCLUDES[[#This Row],[Order ID]], ORDERS[], 5)</f>
        <v>NKN2056@gmail.com</v>
      </c>
      <c r="I1175" s="4">
        <f>VLOOKUP(FACT_INCLUDES[[#This Row],[Order ID]], ORDERS[], 6)</f>
        <v>0</v>
      </c>
      <c r="J1175" s="54">
        <f>VLOOKUP(FACT_INCLUDES[[#This Row],[Order ID]], ORDERS[], 7)</f>
        <v>0</v>
      </c>
      <c r="K1175" s="33">
        <v>17</v>
      </c>
      <c r="L1175" s="4">
        <f>VLOOKUP(FACT_INCLUDES[[#This Row],[DW Version]], VERSIONS[], 2)</f>
        <v>80</v>
      </c>
      <c r="M1175" s="4">
        <f>VLOOKUP(FACT_INCLUDES[[#This Row],[DW Version]], VERSIONS[], 3)</f>
        <v>3.5</v>
      </c>
      <c r="N1175" s="4" t="str">
        <f>VLOOKUP(FACT_INCLUDES[[#This Row],[DW Version]], VERSIONS[], 4)</f>
        <v>purple lilac</v>
      </c>
      <c r="O1175" s="51">
        <f>VLOOKUP(FACT_INCLUDES[[#This Row],[DW Version]], VERSIONS[], 5)</f>
        <v>74.771717837886627</v>
      </c>
      <c r="P1175" s="4" t="str">
        <f>VLOOKUP(FACT_INCLUDES[[#This Row],[DW Version]], VERSIONS[], 6)</f>
        <v>Quest 3</v>
      </c>
      <c r="Q1175" s="4" t="str">
        <f>VLOOKUP(FACT_INCLUDES[[#This Row],[DW Version]], VERSIONS[], 7)</f>
        <v>Shoe</v>
      </c>
      <c r="R1175" s="51">
        <f>FACT_INCLUDES[[#This Row],[Version Price]]*FACT_INCLUDES[[#This Row],[Quantity]]</f>
        <v>74.771717837886627</v>
      </c>
      <c r="S1175" s="51">
        <f>FACT_INCLUDES[[#This Row],[Amount]]*(1-FACT_INCLUDES[[#This Row],[Order Discount]])</f>
        <v>74.771717837886627</v>
      </c>
      <c r="T1175" s="51">
        <f t="shared" si="18"/>
        <v>553.51278879258757</v>
      </c>
      <c r="U1175" s="57">
        <f>FACT_INCLUDES[[#This Row],[Income]]/FACT_INCLUDES[[#This Row],[Total Order Income]]</f>
        <v>0.13508579991618785</v>
      </c>
      <c r="V1175" s="33">
        <f>IF(FACT_INCLUDES[[#This Row],[Order Gap]]&gt;10, 1, 0)/COUNTIFS(FACT_INCLUDES[Order ID], FACT_INCLUDES[[#This Row],[Order ID]])</f>
        <v>0.5</v>
      </c>
      <c r="W1175" s="33">
        <f>IF(FACT_INCLUDES[[#This Row],[Order Type]]="Online", 1, 0)/COUNTIFS(FACT_INCLUDES[Order ID], FACT_INCLUDES[[#This Row],[Order ID]])</f>
        <v>0.5</v>
      </c>
      <c r="X1175" s="52">
        <v>550.62636711728373</v>
      </c>
      <c r="Y1175" s="52">
        <v>527.50696632152358</v>
      </c>
      <c r="Z1175" s="64">
        <f>IF(FACT_INCLUDES[[#This Row],[Order Type]]="Online", 1, 0)*FACT_INCLUDES[[#This Row],[Income]]</f>
        <v>74.771717837886627</v>
      </c>
    </row>
    <row r="1176" spans="1:26" x14ac:dyDescent="0.3">
      <c r="A1176" s="4">
        <v>736</v>
      </c>
      <c r="B1176" s="4">
        <v>371</v>
      </c>
      <c r="C1176" s="4">
        <v>252</v>
      </c>
      <c r="D1176" s="58">
        <v>5</v>
      </c>
      <c r="E1176" s="28">
        <f>VLOOKUP(FACT_INCLUDES[[#This Row],[Order ID]], ORDERS[], 2)</f>
        <v>42282.954762538546</v>
      </c>
      <c r="F1176" s="28">
        <f>VLOOKUP(FACT_INCLUDES[[#This Row],[Order ID]], ORDERS[], 3)</f>
        <v>42297.954762538546</v>
      </c>
      <c r="G1176" s="4" t="str">
        <f>VLOOKUP(FACT_INCLUDES[[#This Row],[Order ID]], ORDERS[], 4)</f>
        <v>Online</v>
      </c>
      <c r="H1176" s="4" t="str">
        <f>VLOOKUP(FACT_INCLUDES[[#This Row],[Order ID]], ORDERS[], 5)</f>
        <v>ARW6161@gmail.com</v>
      </c>
      <c r="I1176" s="4">
        <f>VLOOKUP(FACT_INCLUDES[[#This Row],[Order ID]], ORDERS[], 6)</f>
        <v>0</v>
      </c>
      <c r="J1176" s="54">
        <f>VLOOKUP(FACT_INCLUDES[[#This Row],[Order ID]], ORDERS[], 7)</f>
        <v>0</v>
      </c>
      <c r="K1176" s="33">
        <v>15</v>
      </c>
      <c r="L1176" s="4">
        <f>VLOOKUP(FACT_INCLUDES[[#This Row],[DW Version]], VERSIONS[], 2)</f>
        <v>25</v>
      </c>
      <c r="M1176" s="4">
        <f>VLOOKUP(FACT_INCLUDES[[#This Row],[DW Version]], VERSIONS[], 3)</f>
        <v>4</v>
      </c>
      <c r="N1176" s="4" t="str">
        <f>VLOOKUP(FACT_INCLUDES[[#This Row],[DW Version]], VERSIONS[], 4)</f>
        <v>white</v>
      </c>
      <c r="O1176" s="51">
        <f>VLOOKUP(FACT_INCLUDES[[#This Row],[DW Version]], VERSIONS[], 5)</f>
        <v>202.09592629804695</v>
      </c>
      <c r="P1176" s="4" t="str">
        <f>VLOOKUP(FACT_INCLUDES[[#This Row],[DW Version]], VERSIONS[], 6)</f>
        <v>Shox</v>
      </c>
      <c r="Q1176" s="4" t="str">
        <f>VLOOKUP(FACT_INCLUDES[[#This Row],[DW Version]], VERSIONS[], 7)</f>
        <v>Shoe</v>
      </c>
      <c r="R1176" s="51">
        <f>FACT_INCLUDES[[#This Row],[Version Price]]*FACT_INCLUDES[[#This Row],[Quantity]]</f>
        <v>1010.4796314902347</v>
      </c>
      <c r="S1176" s="51">
        <f>FACT_INCLUDES[[#This Row],[Amount]]*(1-FACT_INCLUDES[[#This Row],[Order Discount]])</f>
        <v>1010.4796314902347</v>
      </c>
      <c r="T1176" s="51">
        <f t="shared" si="18"/>
        <v>1138.2263539116336</v>
      </c>
      <c r="U1176" s="57">
        <f>FACT_INCLUDES[[#This Row],[Income]]/FACT_INCLUDES[[#This Row],[Total Order Income]]</f>
        <v>0.88776685587854831</v>
      </c>
      <c r="V1176" s="33">
        <f>IF(FACT_INCLUDES[[#This Row],[Order Gap]]&gt;10, 1, 0)/COUNTIFS(FACT_INCLUDES[Order ID], FACT_INCLUDES[[#This Row],[Order ID]])</f>
        <v>0.5</v>
      </c>
      <c r="W1176" s="33">
        <f>IF(FACT_INCLUDES[[#This Row],[Order Type]]="Online", 1, 0)/COUNTIFS(FACT_INCLUDES[Order ID], FACT_INCLUDES[[#This Row],[Order ID]])</f>
        <v>0.5</v>
      </c>
      <c r="X1176" s="52">
        <v>550.62636711728373</v>
      </c>
      <c r="Y1176" s="52">
        <v>527.50696632152358</v>
      </c>
      <c r="Z1176" s="64">
        <f>IF(FACT_INCLUDES[[#This Row],[Order Type]]="Online", 1, 0)*FACT_INCLUDES[[#This Row],[Income]]</f>
        <v>1010.4796314902347</v>
      </c>
    </row>
    <row r="1177" spans="1:26" x14ac:dyDescent="0.3">
      <c r="A1177" s="4">
        <v>737</v>
      </c>
      <c r="B1177" s="4">
        <v>371</v>
      </c>
      <c r="C1177" s="4">
        <v>828</v>
      </c>
      <c r="D1177" s="58">
        <v>1</v>
      </c>
      <c r="E1177" s="28">
        <f>VLOOKUP(FACT_INCLUDES[[#This Row],[Order ID]], ORDERS[], 2)</f>
        <v>42282.954762538546</v>
      </c>
      <c r="F1177" s="28">
        <f>VLOOKUP(FACT_INCLUDES[[#This Row],[Order ID]], ORDERS[], 3)</f>
        <v>42297.954762538546</v>
      </c>
      <c r="G1177" s="4" t="str">
        <f>VLOOKUP(FACT_INCLUDES[[#This Row],[Order ID]], ORDERS[], 4)</f>
        <v>Online</v>
      </c>
      <c r="H1177" s="4" t="str">
        <f>VLOOKUP(FACT_INCLUDES[[#This Row],[Order ID]], ORDERS[], 5)</f>
        <v>ARW6161@gmail.com</v>
      </c>
      <c r="I1177" s="4">
        <f>VLOOKUP(FACT_INCLUDES[[#This Row],[Order ID]], ORDERS[], 6)</f>
        <v>0</v>
      </c>
      <c r="J1177" s="54">
        <f>VLOOKUP(FACT_INCLUDES[[#This Row],[Order ID]], ORDERS[], 7)</f>
        <v>0</v>
      </c>
      <c r="K1177" s="33">
        <v>15</v>
      </c>
      <c r="L1177" s="4">
        <f>VLOOKUP(FACT_INCLUDES[[#This Row],[DW Version]], VERSIONS[], 2)</f>
        <v>84</v>
      </c>
      <c r="M1177" s="4">
        <f>VLOOKUP(FACT_INCLUDES[[#This Row],[DW Version]], VERSIONS[], 3)</f>
        <v>7.5</v>
      </c>
      <c r="N1177" s="4" t="str">
        <f>VLOOKUP(FACT_INCLUDES[[#This Row],[DW Version]], VERSIONS[], 4)</f>
        <v>blue</v>
      </c>
      <c r="O1177" s="51">
        <f>VLOOKUP(FACT_INCLUDES[[#This Row],[DW Version]], VERSIONS[], 5)</f>
        <v>127.74672242139891</v>
      </c>
      <c r="P1177" s="4" t="str">
        <f>VLOOKUP(FACT_INCLUDES[[#This Row],[DW Version]], VERSIONS[], 6)</f>
        <v>AeroLoft Running Vest</v>
      </c>
      <c r="Q1177" s="4" t="str">
        <f>VLOOKUP(FACT_INCLUDES[[#This Row],[DW Version]], VERSIONS[], 7)</f>
        <v>Apparel</v>
      </c>
      <c r="R1177" s="51">
        <f>FACT_INCLUDES[[#This Row],[Version Price]]*FACT_INCLUDES[[#This Row],[Quantity]]</f>
        <v>127.74672242139891</v>
      </c>
      <c r="S1177" s="51">
        <f>FACT_INCLUDES[[#This Row],[Amount]]*(1-FACT_INCLUDES[[#This Row],[Order Discount]])</f>
        <v>127.74672242139891</v>
      </c>
      <c r="T1177" s="51">
        <f t="shared" si="18"/>
        <v>1138.2263539116336</v>
      </c>
      <c r="U1177" s="57">
        <f>FACT_INCLUDES[[#This Row],[Income]]/FACT_INCLUDES[[#This Row],[Total Order Income]]</f>
        <v>0.11223314412145174</v>
      </c>
      <c r="V1177" s="33">
        <f>IF(FACT_INCLUDES[[#This Row],[Order Gap]]&gt;10, 1, 0)/COUNTIFS(FACT_INCLUDES[Order ID], FACT_INCLUDES[[#This Row],[Order ID]])</f>
        <v>0.5</v>
      </c>
      <c r="W1177" s="33">
        <f>IF(FACT_INCLUDES[[#This Row],[Order Type]]="Online", 1, 0)/COUNTIFS(FACT_INCLUDES[Order ID], FACT_INCLUDES[[#This Row],[Order ID]])</f>
        <v>0.5</v>
      </c>
      <c r="X1177" s="52">
        <v>550.62636711728373</v>
      </c>
      <c r="Y1177" s="52">
        <v>527.50696632152358</v>
      </c>
      <c r="Z1177" s="64">
        <f>IF(FACT_INCLUDES[[#This Row],[Order Type]]="Online", 1, 0)*FACT_INCLUDES[[#This Row],[Income]]</f>
        <v>127.74672242139891</v>
      </c>
    </row>
    <row r="1178" spans="1:26" x14ac:dyDescent="0.3">
      <c r="A1178" s="4">
        <v>745</v>
      </c>
      <c r="B1178" s="4">
        <v>376</v>
      </c>
      <c r="C1178" s="4">
        <v>191</v>
      </c>
      <c r="D1178" s="58">
        <v>2</v>
      </c>
      <c r="E1178" s="28">
        <f>VLOOKUP(FACT_INCLUDES[[#This Row],[Order ID]], ORDERS[], 2)</f>
        <v>42057.220969579532</v>
      </c>
      <c r="F1178" s="28">
        <f>VLOOKUP(FACT_INCLUDES[[#This Row],[Order ID]], ORDERS[], 3)</f>
        <v>42057.220969579532</v>
      </c>
      <c r="G1178" s="4" t="str">
        <f>VLOOKUP(FACT_INCLUDES[[#This Row],[Order ID]], ORDERS[], 4)</f>
        <v>In-Store</v>
      </c>
      <c r="H1178" s="4" t="str">
        <f>VLOOKUP(FACT_INCLUDES[[#This Row],[Order ID]], ORDERS[], 5)</f>
        <v>EAA9121@gmail.com</v>
      </c>
      <c r="I1178" s="4">
        <f>VLOOKUP(FACT_INCLUDES[[#This Row],[Order ID]], ORDERS[], 6)</f>
        <v>21</v>
      </c>
      <c r="J1178" s="54">
        <f>VLOOKUP(FACT_INCLUDES[[#This Row],[Order ID]], ORDERS[], 7)</f>
        <v>0</v>
      </c>
      <c r="K1178" s="33">
        <v>0</v>
      </c>
      <c r="L1178" s="4">
        <f>VLOOKUP(FACT_INCLUDES[[#This Row],[DW Version]], VERSIONS[], 2)</f>
        <v>19</v>
      </c>
      <c r="M1178" s="4">
        <f>VLOOKUP(FACT_INCLUDES[[#This Row],[DW Version]], VERSIONS[], 3)</f>
        <v>10.5</v>
      </c>
      <c r="N1178" s="4" t="str">
        <f>VLOOKUP(FACT_INCLUDES[[#This Row],[DW Version]], VERSIONS[], 4)</f>
        <v>purple</v>
      </c>
      <c r="O1178" s="51">
        <f>VLOOKUP(FACT_INCLUDES[[#This Row],[DW Version]], VERSIONS[], 5)</f>
        <v>254.7039627489379</v>
      </c>
      <c r="P1178" s="4" t="str">
        <f>VLOOKUP(FACT_INCLUDES[[#This Row],[DW Version]], VERSIONS[], 6)</f>
        <v>Windrunner Jacket</v>
      </c>
      <c r="Q1178" s="4" t="str">
        <f>VLOOKUP(FACT_INCLUDES[[#This Row],[DW Version]], VERSIONS[], 7)</f>
        <v>Apparel</v>
      </c>
      <c r="R1178" s="51">
        <f>FACT_INCLUDES[[#This Row],[Version Price]]*FACT_INCLUDES[[#This Row],[Quantity]]</f>
        <v>509.40792549787579</v>
      </c>
      <c r="S1178" s="51">
        <f>FACT_INCLUDES[[#This Row],[Amount]]*(1-FACT_INCLUDES[[#This Row],[Order Discount]])</f>
        <v>509.40792549787579</v>
      </c>
      <c r="T1178" s="51">
        <f t="shared" si="18"/>
        <v>509.40792549787579</v>
      </c>
      <c r="U1178" s="57">
        <f>FACT_INCLUDES[[#This Row],[Income]]/FACT_INCLUDES[[#This Row],[Total Order Income]]</f>
        <v>1</v>
      </c>
      <c r="V1178" s="33">
        <f>IF(FACT_INCLUDES[[#This Row],[Order Gap]]&gt;10, 1, 0)/COUNTIFS(FACT_INCLUDES[Order ID], FACT_INCLUDES[[#This Row],[Order ID]])</f>
        <v>0</v>
      </c>
      <c r="W1178" s="33">
        <f>IF(FACT_INCLUDES[[#This Row],[Order Type]]="Online", 1, 0)/COUNTIFS(FACT_INCLUDES[Order ID], FACT_INCLUDES[[#This Row],[Order ID]])</f>
        <v>0</v>
      </c>
      <c r="X1178" s="52">
        <v>550.62636711728373</v>
      </c>
      <c r="Y1178" s="52">
        <v>527.50696632152358</v>
      </c>
      <c r="Z1178" s="64">
        <f>IF(FACT_INCLUDES[[#This Row],[Order Type]]="Online", 1, 0)*FACT_INCLUDES[[#This Row],[Income]]</f>
        <v>0</v>
      </c>
    </row>
    <row r="1179" spans="1:26" x14ac:dyDescent="0.3">
      <c r="A1179" s="4">
        <v>749</v>
      </c>
      <c r="B1179" s="4">
        <v>379</v>
      </c>
      <c r="C1179" s="4">
        <v>488</v>
      </c>
      <c r="D1179" s="58">
        <v>1</v>
      </c>
      <c r="E1179" s="28">
        <f>VLOOKUP(FACT_INCLUDES[[#This Row],[Order ID]], ORDERS[], 2)</f>
        <v>42024.448902760872</v>
      </c>
      <c r="F1179" s="28">
        <f>VLOOKUP(FACT_INCLUDES[[#This Row],[Order ID]], ORDERS[], 3)</f>
        <v>42024.448902760872</v>
      </c>
      <c r="G1179" s="4" t="str">
        <f>VLOOKUP(FACT_INCLUDES[[#This Row],[Order ID]], ORDERS[], 4)</f>
        <v>In-Store</v>
      </c>
      <c r="H1179" s="4" t="str">
        <f>VLOOKUP(FACT_INCLUDES[[#This Row],[Order ID]], ORDERS[], 5)</f>
        <v>SBR9046@gmail.com</v>
      </c>
      <c r="I1179" s="4">
        <f>VLOOKUP(FACT_INCLUDES[[#This Row],[Order ID]], ORDERS[], 6)</f>
        <v>48</v>
      </c>
      <c r="J1179" s="54">
        <f>VLOOKUP(FACT_INCLUDES[[#This Row],[Order ID]], ORDERS[], 7)</f>
        <v>0</v>
      </c>
      <c r="K1179" s="33">
        <v>0</v>
      </c>
      <c r="L1179" s="4">
        <f>VLOOKUP(FACT_INCLUDES[[#This Row],[DW Version]], VERSIONS[], 2)</f>
        <v>51</v>
      </c>
      <c r="M1179" s="4">
        <f>VLOOKUP(FACT_INCLUDES[[#This Row],[DW Version]], VERSIONS[], 3)</f>
        <v>10</v>
      </c>
      <c r="N1179" s="4" t="str">
        <f>VLOOKUP(FACT_INCLUDES[[#This Row],[DW Version]], VERSIONS[], 4)</f>
        <v>white</v>
      </c>
      <c r="O1179" s="51">
        <f>VLOOKUP(FACT_INCLUDES[[#This Row],[DW Version]], VERSIONS[], 5)</f>
        <v>76.904471717131131</v>
      </c>
      <c r="P1179" s="4" t="str">
        <f>VLOOKUP(FACT_INCLUDES[[#This Row],[DW Version]], VERSIONS[], 6)</f>
        <v>Therma Sphere Hoodie</v>
      </c>
      <c r="Q1179" s="4" t="str">
        <f>VLOOKUP(FACT_INCLUDES[[#This Row],[DW Version]], VERSIONS[], 7)</f>
        <v>Apparel</v>
      </c>
      <c r="R1179" s="51">
        <f>FACT_INCLUDES[[#This Row],[Version Price]]*FACT_INCLUDES[[#This Row],[Quantity]]</f>
        <v>76.904471717131131</v>
      </c>
      <c r="S1179" s="51">
        <f>FACT_INCLUDES[[#This Row],[Amount]]*(1-FACT_INCLUDES[[#This Row],[Order Discount]])</f>
        <v>76.904471717131131</v>
      </c>
      <c r="T1179" s="51">
        <f t="shared" si="18"/>
        <v>461.77293960067817</v>
      </c>
      <c r="U1179" s="57">
        <f>FACT_INCLUDES[[#This Row],[Income]]/FACT_INCLUDES[[#This Row],[Total Order Income]]</f>
        <v>0.16654174621759968</v>
      </c>
      <c r="V1179" s="33">
        <f>IF(FACT_INCLUDES[[#This Row],[Order Gap]]&gt;10, 1, 0)/COUNTIFS(FACT_INCLUDES[Order ID], FACT_INCLUDES[[#This Row],[Order ID]])</f>
        <v>0</v>
      </c>
      <c r="W1179" s="33">
        <f>IF(FACT_INCLUDES[[#This Row],[Order Type]]="Online", 1, 0)/COUNTIFS(FACT_INCLUDES[Order ID], FACT_INCLUDES[[#This Row],[Order ID]])</f>
        <v>0</v>
      </c>
      <c r="X1179" s="52">
        <v>550.62636711728373</v>
      </c>
      <c r="Y1179" s="52">
        <v>527.50696632152358</v>
      </c>
      <c r="Z1179" s="64">
        <f>IF(FACT_INCLUDES[[#This Row],[Order Type]]="Online", 1, 0)*FACT_INCLUDES[[#This Row],[Income]]</f>
        <v>0</v>
      </c>
    </row>
    <row r="1180" spans="1:26" x14ac:dyDescent="0.3">
      <c r="A1180" s="4">
        <v>750</v>
      </c>
      <c r="B1180" s="4">
        <v>379</v>
      </c>
      <c r="C1180" s="4">
        <v>716</v>
      </c>
      <c r="D1180" s="58">
        <v>3</v>
      </c>
      <c r="E1180" s="28">
        <f>VLOOKUP(FACT_INCLUDES[[#This Row],[Order ID]], ORDERS[], 2)</f>
        <v>42024.448902760872</v>
      </c>
      <c r="F1180" s="28">
        <f>VLOOKUP(FACT_INCLUDES[[#This Row],[Order ID]], ORDERS[], 3)</f>
        <v>42024.448902760872</v>
      </c>
      <c r="G1180" s="4" t="str">
        <f>VLOOKUP(FACT_INCLUDES[[#This Row],[Order ID]], ORDERS[], 4)</f>
        <v>In-Store</v>
      </c>
      <c r="H1180" s="4" t="str">
        <f>VLOOKUP(FACT_INCLUDES[[#This Row],[Order ID]], ORDERS[], 5)</f>
        <v>SBR9046@gmail.com</v>
      </c>
      <c r="I1180" s="4">
        <f>VLOOKUP(FACT_INCLUDES[[#This Row],[Order ID]], ORDERS[], 6)</f>
        <v>48</v>
      </c>
      <c r="J1180" s="54">
        <f>VLOOKUP(FACT_INCLUDES[[#This Row],[Order ID]], ORDERS[], 7)</f>
        <v>0</v>
      </c>
      <c r="K1180" s="33">
        <v>0</v>
      </c>
      <c r="L1180" s="4">
        <f>VLOOKUP(FACT_INCLUDES[[#This Row],[DW Version]], VERSIONS[], 2)</f>
        <v>73</v>
      </c>
      <c r="M1180" s="4">
        <f>VLOOKUP(FACT_INCLUDES[[#This Row],[DW Version]], VERSIONS[], 3)</f>
        <v>10</v>
      </c>
      <c r="N1180" s="4" t="str">
        <f>VLOOKUP(FACT_INCLUDES[[#This Row],[DW Version]], VERSIONS[], 4)</f>
        <v>white</v>
      </c>
      <c r="O1180" s="51">
        <f>VLOOKUP(FACT_INCLUDES[[#This Row],[DW Version]], VERSIONS[], 5)</f>
        <v>128.28948929451568</v>
      </c>
      <c r="P1180" s="4" t="str">
        <f>VLOOKUP(FACT_INCLUDES[[#This Row],[DW Version]], VERSIONS[], 6)</f>
        <v>Air Max 720</v>
      </c>
      <c r="Q1180" s="4" t="str">
        <f>VLOOKUP(FACT_INCLUDES[[#This Row],[DW Version]], VERSIONS[], 7)</f>
        <v>Shoe</v>
      </c>
      <c r="R1180" s="51">
        <f>FACT_INCLUDES[[#This Row],[Version Price]]*FACT_INCLUDES[[#This Row],[Quantity]]</f>
        <v>384.86846788354705</v>
      </c>
      <c r="S1180" s="51">
        <f>FACT_INCLUDES[[#This Row],[Amount]]*(1-FACT_INCLUDES[[#This Row],[Order Discount]])</f>
        <v>384.86846788354705</v>
      </c>
      <c r="T1180" s="51">
        <f t="shared" si="18"/>
        <v>461.77293960067817</v>
      </c>
      <c r="U1180" s="57">
        <f>FACT_INCLUDES[[#This Row],[Income]]/FACT_INCLUDES[[#This Row],[Total Order Income]]</f>
        <v>0.83345825378240035</v>
      </c>
      <c r="V1180" s="33">
        <f>IF(FACT_INCLUDES[[#This Row],[Order Gap]]&gt;10, 1, 0)/COUNTIFS(FACT_INCLUDES[Order ID], FACT_INCLUDES[[#This Row],[Order ID]])</f>
        <v>0</v>
      </c>
      <c r="W1180" s="33">
        <f>IF(FACT_INCLUDES[[#This Row],[Order Type]]="Online", 1, 0)/COUNTIFS(FACT_INCLUDES[Order ID], FACT_INCLUDES[[#This Row],[Order ID]])</f>
        <v>0</v>
      </c>
      <c r="X1180" s="52">
        <v>550.62636711728373</v>
      </c>
      <c r="Y1180" s="52">
        <v>527.50696632152358</v>
      </c>
      <c r="Z1180" s="64">
        <f>IF(FACT_INCLUDES[[#This Row],[Order Type]]="Online", 1, 0)*FACT_INCLUDES[[#This Row],[Income]]</f>
        <v>0</v>
      </c>
    </row>
    <row r="1181" spans="1:26" x14ac:dyDescent="0.3">
      <c r="A1181" s="4">
        <v>823</v>
      </c>
      <c r="B1181" s="4">
        <v>417</v>
      </c>
      <c r="C1181" s="4">
        <v>390</v>
      </c>
      <c r="D1181" s="58">
        <v>3</v>
      </c>
      <c r="E1181" s="28">
        <f>VLOOKUP(FACT_INCLUDES[[#This Row],[Order ID]], ORDERS[], 2)</f>
        <v>42113.860352227748</v>
      </c>
      <c r="F1181" s="28">
        <f>VLOOKUP(FACT_INCLUDES[[#This Row],[Order ID]], ORDERS[], 3)</f>
        <v>42113.860352227748</v>
      </c>
      <c r="G1181" s="4" t="str">
        <f>VLOOKUP(FACT_INCLUDES[[#This Row],[Order ID]], ORDERS[], 4)</f>
        <v>In-Store</v>
      </c>
      <c r="H1181" s="4" t="str">
        <f>VLOOKUP(FACT_INCLUDES[[#This Row],[Order ID]], ORDERS[], 5)</f>
        <v>LKT9302@gmail.com</v>
      </c>
      <c r="I1181" s="4">
        <f>VLOOKUP(FACT_INCLUDES[[#This Row],[Order ID]], ORDERS[], 6)</f>
        <v>2</v>
      </c>
      <c r="J1181" s="54">
        <f>VLOOKUP(FACT_INCLUDES[[#This Row],[Order ID]], ORDERS[], 7)</f>
        <v>0</v>
      </c>
      <c r="K1181" s="33">
        <v>0</v>
      </c>
      <c r="L1181" s="4">
        <f>VLOOKUP(FACT_INCLUDES[[#This Row],[DW Version]], VERSIONS[], 2)</f>
        <v>40</v>
      </c>
      <c r="M1181" s="4">
        <f>VLOOKUP(FACT_INCLUDES[[#This Row],[DW Version]], VERSIONS[], 3)</f>
        <v>4.5</v>
      </c>
      <c r="N1181" s="4" t="str">
        <f>VLOOKUP(FACT_INCLUDES[[#This Row],[DW Version]], VERSIONS[], 4)</f>
        <v>white</v>
      </c>
      <c r="O1181" s="51">
        <f>VLOOKUP(FACT_INCLUDES[[#This Row],[DW Version]], VERSIONS[], 5)</f>
        <v>116.25112642298106</v>
      </c>
      <c r="P1181" s="4" t="str">
        <f>VLOOKUP(FACT_INCLUDES[[#This Row],[DW Version]], VERSIONS[], 6)</f>
        <v>Zoom Streak</v>
      </c>
      <c r="Q1181" s="4" t="str">
        <f>VLOOKUP(FACT_INCLUDES[[#This Row],[DW Version]], VERSIONS[], 7)</f>
        <v>Shoe</v>
      </c>
      <c r="R1181" s="51">
        <f>FACT_INCLUDES[[#This Row],[Version Price]]*FACT_INCLUDES[[#This Row],[Quantity]]</f>
        <v>348.75337926894315</v>
      </c>
      <c r="S1181" s="51">
        <f>FACT_INCLUDES[[#This Row],[Amount]]*(1-FACT_INCLUDES[[#This Row],[Order Discount]])</f>
        <v>348.75337926894315</v>
      </c>
      <c r="T1181" s="51">
        <f t="shared" si="18"/>
        <v>490.1901230370654</v>
      </c>
      <c r="U1181" s="57">
        <f>FACT_INCLUDES[[#This Row],[Income]]/FACT_INCLUDES[[#This Row],[Total Order Income]]</f>
        <v>0.71146553730657769</v>
      </c>
      <c r="V1181" s="33">
        <f>IF(FACT_INCLUDES[[#This Row],[Order Gap]]&gt;10, 1, 0)/COUNTIFS(FACT_INCLUDES[Order ID], FACT_INCLUDES[[#This Row],[Order ID]])</f>
        <v>0</v>
      </c>
      <c r="W1181" s="33">
        <f>IF(FACT_INCLUDES[[#This Row],[Order Type]]="Online", 1, 0)/COUNTIFS(FACT_INCLUDES[Order ID], FACT_INCLUDES[[#This Row],[Order ID]])</f>
        <v>0</v>
      </c>
      <c r="X1181" s="52">
        <v>550.62636711728373</v>
      </c>
      <c r="Y1181" s="52">
        <v>527.50696632152358</v>
      </c>
      <c r="Z1181" s="64">
        <f>IF(FACT_INCLUDES[[#This Row],[Order Type]]="Online", 1, 0)*FACT_INCLUDES[[#This Row],[Income]]</f>
        <v>0</v>
      </c>
    </row>
    <row r="1182" spans="1:26" x14ac:dyDescent="0.3">
      <c r="A1182" s="4">
        <v>824</v>
      </c>
      <c r="B1182" s="4">
        <v>417</v>
      </c>
      <c r="C1182" s="4">
        <v>460</v>
      </c>
      <c r="D1182" s="58">
        <v>4</v>
      </c>
      <c r="E1182" s="28">
        <f>VLOOKUP(FACT_INCLUDES[[#This Row],[Order ID]], ORDERS[], 2)</f>
        <v>42113.860352227748</v>
      </c>
      <c r="F1182" s="28">
        <f>VLOOKUP(FACT_INCLUDES[[#This Row],[Order ID]], ORDERS[], 3)</f>
        <v>42113.860352227748</v>
      </c>
      <c r="G1182" s="4" t="str">
        <f>VLOOKUP(FACT_INCLUDES[[#This Row],[Order ID]], ORDERS[], 4)</f>
        <v>In-Store</v>
      </c>
      <c r="H1182" s="4" t="str">
        <f>VLOOKUP(FACT_INCLUDES[[#This Row],[Order ID]], ORDERS[], 5)</f>
        <v>LKT9302@gmail.com</v>
      </c>
      <c r="I1182" s="4">
        <f>VLOOKUP(FACT_INCLUDES[[#This Row],[Order ID]], ORDERS[], 6)</f>
        <v>2</v>
      </c>
      <c r="J1182" s="54">
        <f>VLOOKUP(FACT_INCLUDES[[#This Row],[Order ID]], ORDERS[], 7)</f>
        <v>0</v>
      </c>
      <c r="K1182" s="33">
        <v>0</v>
      </c>
      <c r="L1182" s="4">
        <f>VLOOKUP(FACT_INCLUDES[[#This Row],[DW Version]], VERSIONS[], 2)</f>
        <v>48</v>
      </c>
      <c r="M1182" s="4">
        <f>VLOOKUP(FACT_INCLUDES[[#This Row],[DW Version]], VERSIONS[], 3)</f>
        <v>6</v>
      </c>
      <c r="N1182" s="4" t="str">
        <f>VLOOKUP(FACT_INCLUDES[[#This Row],[DW Version]], VERSIONS[], 4)</f>
        <v>white</v>
      </c>
      <c r="O1182" s="51">
        <f>VLOOKUP(FACT_INCLUDES[[#This Row],[DW Version]], VERSIONS[], 5)</f>
        <v>35.359185942030564</v>
      </c>
      <c r="P1182" s="4" t="str">
        <f>VLOOKUP(FACT_INCLUDES[[#This Row],[DW Version]], VERSIONS[], 6)</f>
        <v>Miler Tank</v>
      </c>
      <c r="Q1182" s="4" t="str">
        <f>VLOOKUP(FACT_INCLUDES[[#This Row],[DW Version]], VERSIONS[], 7)</f>
        <v>Apparel</v>
      </c>
      <c r="R1182" s="51">
        <f>FACT_INCLUDES[[#This Row],[Version Price]]*FACT_INCLUDES[[#This Row],[Quantity]]</f>
        <v>141.43674376812226</v>
      </c>
      <c r="S1182" s="51">
        <f>FACT_INCLUDES[[#This Row],[Amount]]*(1-FACT_INCLUDES[[#This Row],[Order Discount]])</f>
        <v>141.43674376812226</v>
      </c>
      <c r="T1182" s="51">
        <f t="shared" si="18"/>
        <v>490.1901230370654</v>
      </c>
      <c r="U1182" s="57">
        <f>FACT_INCLUDES[[#This Row],[Income]]/FACT_INCLUDES[[#This Row],[Total Order Income]]</f>
        <v>0.28853446269342237</v>
      </c>
      <c r="V1182" s="33">
        <f>IF(FACT_INCLUDES[[#This Row],[Order Gap]]&gt;10, 1, 0)/COUNTIFS(FACT_INCLUDES[Order ID], FACT_INCLUDES[[#This Row],[Order ID]])</f>
        <v>0</v>
      </c>
      <c r="W1182" s="33">
        <f>IF(FACT_INCLUDES[[#This Row],[Order Type]]="Online", 1, 0)/COUNTIFS(FACT_INCLUDES[Order ID], FACT_INCLUDES[[#This Row],[Order ID]])</f>
        <v>0</v>
      </c>
      <c r="X1182" s="52">
        <v>550.62636711728373</v>
      </c>
      <c r="Y1182" s="52">
        <v>527.50696632152358</v>
      </c>
      <c r="Z1182" s="64">
        <f>IF(FACT_INCLUDES[[#This Row],[Order Type]]="Online", 1, 0)*FACT_INCLUDES[[#This Row],[Income]]</f>
        <v>0</v>
      </c>
    </row>
    <row r="1183" spans="1:26" x14ac:dyDescent="0.3">
      <c r="A1183" s="4">
        <v>825</v>
      </c>
      <c r="B1183" s="4">
        <v>418</v>
      </c>
      <c r="C1183" s="4">
        <v>610</v>
      </c>
      <c r="D1183" s="58">
        <v>1</v>
      </c>
      <c r="E1183" s="28">
        <f>VLOOKUP(FACT_INCLUDES[[#This Row],[Order ID]], ORDERS[], 2)</f>
        <v>42068.311356095684</v>
      </c>
      <c r="F1183" s="28">
        <f>VLOOKUP(FACT_INCLUDES[[#This Row],[Order ID]], ORDERS[], 3)</f>
        <v>42068.311356095684</v>
      </c>
      <c r="G1183" s="4" t="str">
        <f>VLOOKUP(FACT_INCLUDES[[#This Row],[Order ID]], ORDERS[], 4)</f>
        <v>In-Store</v>
      </c>
      <c r="H1183" s="4" t="str">
        <f>VLOOKUP(FACT_INCLUDES[[#This Row],[Order ID]], ORDERS[], 5)</f>
        <v>HTE7731@gmail.com</v>
      </c>
      <c r="I1183" s="4">
        <f>VLOOKUP(FACT_INCLUDES[[#This Row],[Order ID]], ORDERS[], 6)</f>
        <v>8</v>
      </c>
      <c r="J1183" s="54">
        <f>VLOOKUP(FACT_INCLUDES[[#This Row],[Order ID]], ORDERS[], 7)</f>
        <v>0</v>
      </c>
      <c r="K1183" s="33">
        <v>0</v>
      </c>
      <c r="L1183" s="4">
        <f>VLOOKUP(FACT_INCLUDES[[#This Row],[DW Version]], VERSIONS[], 2)</f>
        <v>62</v>
      </c>
      <c r="M1183" s="4">
        <f>VLOOKUP(FACT_INCLUDES[[#This Row],[DW Version]], VERSIONS[], 3)</f>
        <v>7.5</v>
      </c>
      <c r="N1183" s="4" t="str">
        <f>VLOOKUP(FACT_INCLUDES[[#This Row],[DW Version]], VERSIONS[], 4)</f>
        <v>white</v>
      </c>
      <c r="O1183" s="51">
        <f>VLOOKUP(FACT_INCLUDES[[#This Row],[DW Version]], VERSIONS[], 5)</f>
        <v>167.62978351727833</v>
      </c>
      <c r="P1183" s="4" t="str">
        <f>VLOOKUP(FACT_INCLUDES[[#This Row],[DW Version]], VERSIONS[], 6)</f>
        <v>Tiempo Legend</v>
      </c>
      <c r="Q1183" s="4" t="str">
        <f>VLOOKUP(FACT_INCLUDES[[#This Row],[DW Version]], VERSIONS[], 7)</f>
        <v>Shoe</v>
      </c>
      <c r="R1183" s="51">
        <f>FACT_INCLUDES[[#This Row],[Version Price]]*FACT_INCLUDES[[#This Row],[Quantity]]</f>
        <v>167.62978351727833</v>
      </c>
      <c r="S1183" s="51">
        <f>FACT_INCLUDES[[#This Row],[Amount]]*(1-FACT_INCLUDES[[#This Row],[Order Discount]])</f>
        <v>167.62978351727833</v>
      </c>
      <c r="T1183" s="51">
        <f t="shared" si="18"/>
        <v>480.78266886047822</v>
      </c>
      <c r="U1183" s="57">
        <f>FACT_INCLUDES[[#This Row],[Income]]/FACT_INCLUDES[[#This Row],[Total Order Income]]</f>
        <v>0.3486602042344501</v>
      </c>
      <c r="V1183" s="33">
        <f>IF(FACT_INCLUDES[[#This Row],[Order Gap]]&gt;10, 1, 0)/COUNTIFS(FACT_INCLUDES[Order ID], FACT_INCLUDES[[#This Row],[Order ID]])</f>
        <v>0</v>
      </c>
      <c r="W1183" s="33">
        <f>IF(FACT_INCLUDES[[#This Row],[Order Type]]="Online", 1, 0)/COUNTIFS(FACT_INCLUDES[Order ID], FACT_INCLUDES[[#This Row],[Order ID]])</f>
        <v>0</v>
      </c>
      <c r="X1183" s="52">
        <v>550.62636711728373</v>
      </c>
      <c r="Y1183" s="52">
        <v>527.50696632152358</v>
      </c>
      <c r="Z1183" s="64">
        <f>IF(FACT_INCLUDES[[#This Row],[Order Type]]="Online", 1, 0)*FACT_INCLUDES[[#This Row],[Income]]</f>
        <v>0</v>
      </c>
    </row>
    <row r="1184" spans="1:26" x14ac:dyDescent="0.3">
      <c r="A1184" s="4">
        <v>826</v>
      </c>
      <c r="B1184" s="4">
        <v>418</v>
      </c>
      <c r="C1184" s="4">
        <v>928</v>
      </c>
      <c r="D1184" s="58">
        <v>2</v>
      </c>
      <c r="E1184" s="28">
        <f>VLOOKUP(FACT_INCLUDES[[#This Row],[Order ID]], ORDERS[], 2)</f>
        <v>42068.311356095684</v>
      </c>
      <c r="F1184" s="28">
        <f>VLOOKUP(FACT_INCLUDES[[#This Row],[Order ID]], ORDERS[], 3)</f>
        <v>42068.311356095684</v>
      </c>
      <c r="G1184" s="4" t="str">
        <f>VLOOKUP(FACT_INCLUDES[[#This Row],[Order ID]], ORDERS[], 4)</f>
        <v>In-Store</v>
      </c>
      <c r="H1184" s="4" t="str">
        <f>VLOOKUP(FACT_INCLUDES[[#This Row],[Order ID]], ORDERS[], 5)</f>
        <v>HTE7731@gmail.com</v>
      </c>
      <c r="I1184" s="4">
        <f>VLOOKUP(FACT_INCLUDES[[#This Row],[Order ID]], ORDERS[], 6)</f>
        <v>8</v>
      </c>
      <c r="J1184" s="54">
        <f>VLOOKUP(FACT_INCLUDES[[#This Row],[Order ID]], ORDERS[], 7)</f>
        <v>0</v>
      </c>
      <c r="K1184" s="33">
        <v>0</v>
      </c>
      <c r="L1184" s="4">
        <f>VLOOKUP(FACT_INCLUDES[[#This Row],[DW Version]], VERSIONS[], 2)</f>
        <v>95</v>
      </c>
      <c r="M1184" s="4">
        <f>VLOOKUP(FACT_INCLUDES[[#This Row],[DW Version]], VERSIONS[], 3)</f>
        <v>3.5</v>
      </c>
      <c r="N1184" s="4" t="str">
        <f>VLOOKUP(FACT_INCLUDES[[#This Row],[DW Version]], VERSIONS[], 4)</f>
        <v>gold</v>
      </c>
      <c r="O1184" s="51">
        <f>VLOOKUP(FACT_INCLUDES[[#This Row],[DW Version]], VERSIONS[], 5)</f>
        <v>156.57644267159995</v>
      </c>
      <c r="P1184" s="4" t="str">
        <f>VLOOKUP(FACT_INCLUDES[[#This Row],[DW Version]], VERSIONS[], 6)</f>
        <v>Nike Backpack</v>
      </c>
      <c r="Q1184" s="4" t="str">
        <f>VLOOKUP(FACT_INCLUDES[[#This Row],[DW Version]], VERSIONS[], 7)</f>
        <v>Accessories</v>
      </c>
      <c r="R1184" s="51">
        <f>FACT_INCLUDES[[#This Row],[Version Price]]*FACT_INCLUDES[[#This Row],[Quantity]]</f>
        <v>313.1528853431999</v>
      </c>
      <c r="S1184" s="51">
        <f>FACT_INCLUDES[[#This Row],[Amount]]*(1-FACT_INCLUDES[[#This Row],[Order Discount]])</f>
        <v>313.1528853431999</v>
      </c>
      <c r="T1184" s="51">
        <f t="shared" si="18"/>
        <v>480.78266886047822</v>
      </c>
      <c r="U1184" s="57">
        <f>FACT_INCLUDES[[#This Row],[Income]]/FACT_INCLUDES[[#This Row],[Total Order Income]]</f>
        <v>0.6513397957655499</v>
      </c>
      <c r="V1184" s="33">
        <f>IF(FACT_INCLUDES[[#This Row],[Order Gap]]&gt;10, 1, 0)/COUNTIFS(FACT_INCLUDES[Order ID], FACT_INCLUDES[[#This Row],[Order ID]])</f>
        <v>0</v>
      </c>
      <c r="W1184" s="33">
        <f>IF(FACT_INCLUDES[[#This Row],[Order Type]]="Online", 1, 0)/COUNTIFS(FACT_INCLUDES[Order ID], FACT_INCLUDES[[#This Row],[Order ID]])</f>
        <v>0</v>
      </c>
      <c r="X1184" s="52">
        <v>550.62636711728373</v>
      </c>
      <c r="Y1184" s="52">
        <v>527.50696632152358</v>
      </c>
      <c r="Z1184" s="64">
        <f>IF(FACT_INCLUDES[[#This Row],[Order Type]]="Online", 1, 0)*FACT_INCLUDES[[#This Row],[Income]]</f>
        <v>0</v>
      </c>
    </row>
    <row r="1185" spans="1:26" x14ac:dyDescent="0.3">
      <c r="A1185" s="4">
        <v>857</v>
      </c>
      <c r="B1185" s="4">
        <v>434</v>
      </c>
      <c r="C1185" s="4">
        <v>61</v>
      </c>
      <c r="D1185" s="58">
        <v>4</v>
      </c>
      <c r="E1185" s="28">
        <f>VLOOKUP(FACT_INCLUDES[[#This Row],[Order ID]], ORDERS[], 2)</f>
        <v>42263.144279072585</v>
      </c>
      <c r="F1185" s="28">
        <f>VLOOKUP(FACT_INCLUDES[[#This Row],[Order ID]], ORDERS[], 3)</f>
        <v>42263.144279072585</v>
      </c>
      <c r="G1185" s="4" t="str">
        <f>VLOOKUP(FACT_INCLUDES[[#This Row],[Order ID]], ORDERS[], 4)</f>
        <v>In-Store</v>
      </c>
      <c r="H1185" s="4" t="str">
        <f>VLOOKUP(FACT_INCLUDES[[#This Row],[Order ID]], ORDERS[], 5)</f>
        <v>VXB7345@gmail.com</v>
      </c>
      <c r="I1185" s="4">
        <f>VLOOKUP(FACT_INCLUDES[[#This Row],[Order ID]], ORDERS[], 6)</f>
        <v>46</v>
      </c>
      <c r="J1185" s="54">
        <f>VLOOKUP(FACT_INCLUDES[[#This Row],[Order ID]], ORDERS[], 7)</f>
        <v>0</v>
      </c>
      <c r="K1185" s="33">
        <v>0</v>
      </c>
      <c r="L1185" s="4">
        <f>VLOOKUP(FACT_INCLUDES[[#This Row],[DW Version]], VERSIONS[], 2)</f>
        <v>6</v>
      </c>
      <c r="M1185" s="4">
        <f>VLOOKUP(FACT_INCLUDES[[#This Row],[DW Version]], VERSIONS[], 3)</f>
        <v>4</v>
      </c>
      <c r="N1185" s="4" t="str">
        <f>VLOOKUP(FACT_INCLUDES[[#This Row],[DW Version]], VERSIONS[], 4)</f>
        <v>white</v>
      </c>
      <c r="O1185" s="51">
        <f>VLOOKUP(FACT_INCLUDES[[#This Row],[DW Version]], VERSIONS[], 5)</f>
        <v>332.90272477631277</v>
      </c>
      <c r="P1185" s="4" t="str">
        <f>VLOOKUP(FACT_INCLUDES[[#This Row],[DW Version]], VERSIONS[], 6)</f>
        <v>Tech Fleece Hoodie</v>
      </c>
      <c r="Q1185" s="4" t="str">
        <f>VLOOKUP(FACT_INCLUDES[[#This Row],[DW Version]], VERSIONS[], 7)</f>
        <v>Apparel</v>
      </c>
      <c r="R1185" s="51">
        <f>FACT_INCLUDES[[#This Row],[Version Price]]*FACT_INCLUDES[[#This Row],[Quantity]]</f>
        <v>1331.6108991052511</v>
      </c>
      <c r="S1185" s="51">
        <f>FACT_INCLUDES[[#This Row],[Amount]]*(1-FACT_INCLUDES[[#This Row],[Order Discount]])</f>
        <v>1331.6108991052511</v>
      </c>
      <c r="T1185" s="51">
        <f t="shared" si="18"/>
        <v>2166.9888198394474</v>
      </c>
      <c r="U1185" s="57">
        <f>FACT_INCLUDES[[#This Row],[Income]]/FACT_INCLUDES[[#This Row],[Total Order Income]]</f>
        <v>0.61449827840085969</v>
      </c>
      <c r="V1185" s="33">
        <f>IF(FACT_INCLUDES[[#This Row],[Order Gap]]&gt;10, 1, 0)/COUNTIFS(FACT_INCLUDES[Order ID], FACT_INCLUDES[[#This Row],[Order ID]])</f>
        <v>0</v>
      </c>
      <c r="W1185" s="33">
        <f>IF(FACT_INCLUDES[[#This Row],[Order Type]]="Online", 1, 0)/COUNTIFS(FACT_INCLUDES[Order ID], FACT_INCLUDES[[#This Row],[Order ID]])</f>
        <v>0</v>
      </c>
      <c r="X1185" s="52">
        <v>550.62636711728373</v>
      </c>
      <c r="Y1185" s="52">
        <v>527.50696632152358</v>
      </c>
      <c r="Z1185" s="64">
        <f>IF(FACT_INCLUDES[[#This Row],[Order Type]]="Online", 1, 0)*FACT_INCLUDES[[#This Row],[Income]]</f>
        <v>0</v>
      </c>
    </row>
    <row r="1186" spans="1:26" x14ac:dyDescent="0.3">
      <c r="A1186" s="4">
        <v>858</v>
      </c>
      <c r="B1186" s="4">
        <v>434</v>
      </c>
      <c r="C1186" s="4">
        <v>134</v>
      </c>
      <c r="D1186" s="58">
        <v>3</v>
      </c>
      <c r="E1186" s="28">
        <f>VLOOKUP(FACT_INCLUDES[[#This Row],[Order ID]], ORDERS[], 2)</f>
        <v>42263.144279072585</v>
      </c>
      <c r="F1186" s="28">
        <f>VLOOKUP(FACT_INCLUDES[[#This Row],[Order ID]], ORDERS[], 3)</f>
        <v>42263.144279072585</v>
      </c>
      <c r="G1186" s="4" t="str">
        <f>VLOOKUP(FACT_INCLUDES[[#This Row],[Order ID]], ORDERS[], 4)</f>
        <v>In-Store</v>
      </c>
      <c r="H1186" s="4" t="str">
        <f>VLOOKUP(FACT_INCLUDES[[#This Row],[Order ID]], ORDERS[], 5)</f>
        <v>VXB7345@gmail.com</v>
      </c>
      <c r="I1186" s="4">
        <f>VLOOKUP(FACT_INCLUDES[[#This Row],[Order ID]], ORDERS[], 6)</f>
        <v>46</v>
      </c>
      <c r="J1186" s="54">
        <f>VLOOKUP(FACT_INCLUDES[[#This Row],[Order ID]], ORDERS[], 7)</f>
        <v>0</v>
      </c>
      <c r="K1186" s="33">
        <v>0</v>
      </c>
      <c r="L1186" s="4">
        <f>VLOOKUP(FACT_INCLUDES[[#This Row],[DW Version]], VERSIONS[], 2)</f>
        <v>14</v>
      </c>
      <c r="M1186" s="4">
        <f>VLOOKUP(FACT_INCLUDES[[#This Row],[DW Version]], VERSIONS[], 3)</f>
        <v>4.5</v>
      </c>
      <c r="N1186" s="4" t="str">
        <f>VLOOKUP(FACT_INCLUDES[[#This Row],[DW Version]], VERSIONS[], 4)</f>
        <v>gold</v>
      </c>
      <c r="O1186" s="51">
        <f>VLOOKUP(FACT_INCLUDES[[#This Row],[DW Version]], VERSIONS[], 5)</f>
        <v>145.41684639879551</v>
      </c>
      <c r="P1186" s="4" t="str">
        <f>VLOOKUP(FACT_INCLUDES[[#This Row],[DW Version]], VERSIONS[], 6)</f>
        <v>ZoomX</v>
      </c>
      <c r="Q1186" s="4" t="str">
        <f>VLOOKUP(FACT_INCLUDES[[#This Row],[DW Version]], VERSIONS[], 7)</f>
        <v>Shoe</v>
      </c>
      <c r="R1186" s="51">
        <f>FACT_INCLUDES[[#This Row],[Version Price]]*FACT_INCLUDES[[#This Row],[Quantity]]</f>
        <v>436.25053919638651</v>
      </c>
      <c r="S1186" s="51">
        <f>FACT_INCLUDES[[#This Row],[Amount]]*(1-FACT_INCLUDES[[#This Row],[Order Discount]])</f>
        <v>436.25053919638651</v>
      </c>
      <c r="T1186" s="51">
        <f t="shared" si="18"/>
        <v>2166.9888198394474</v>
      </c>
      <c r="U1186" s="57">
        <f>FACT_INCLUDES[[#This Row],[Income]]/FACT_INCLUDES[[#This Row],[Total Order Income]]</f>
        <v>0.20131646974934941</v>
      </c>
      <c r="V1186" s="33">
        <f>IF(FACT_INCLUDES[[#This Row],[Order Gap]]&gt;10, 1, 0)/COUNTIFS(FACT_INCLUDES[Order ID], FACT_INCLUDES[[#This Row],[Order ID]])</f>
        <v>0</v>
      </c>
      <c r="W1186" s="33">
        <f>IF(FACT_INCLUDES[[#This Row],[Order Type]]="Online", 1, 0)/COUNTIFS(FACT_INCLUDES[Order ID], FACT_INCLUDES[[#This Row],[Order ID]])</f>
        <v>0</v>
      </c>
      <c r="X1186" s="52">
        <v>550.62636711728373</v>
      </c>
      <c r="Y1186" s="52">
        <v>527.50696632152358</v>
      </c>
      <c r="Z1186" s="64">
        <f>IF(FACT_INCLUDES[[#This Row],[Order Type]]="Online", 1, 0)*FACT_INCLUDES[[#This Row],[Income]]</f>
        <v>0</v>
      </c>
    </row>
    <row r="1187" spans="1:26" x14ac:dyDescent="0.3">
      <c r="A1187" s="4">
        <v>859</v>
      </c>
      <c r="B1187" s="4">
        <v>434</v>
      </c>
      <c r="C1187" s="4">
        <v>641</v>
      </c>
      <c r="D1187" s="58">
        <v>1</v>
      </c>
      <c r="E1187" s="28">
        <f>VLOOKUP(FACT_INCLUDES[[#This Row],[Order ID]], ORDERS[], 2)</f>
        <v>42263.144279072585</v>
      </c>
      <c r="F1187" s="28">
        <f>VLOOKUP(FACT_INCLUDES[[#This Row],[Order ID]], ORDERS[], 3)</f>
        <v>42263.144279072585</v>
      </c>
      <c r="G1187" s="4" t="str">
        <f>VLOOKUP(FACT_INCLUDES[[#This Row],[Order ID]], ORDERS[], 4)</f>
        <v>In-Store</v>
      </c>
      <c r="H1187" s="4" t="str">
        <f>VLOOKUP(FACT_INCLUDES[[#This Row],[Order ID]], ORDERS[], 5)</f>
        <v>VXB7345@gmail.com</v>
      </c>
      <c r="I1187" s="4">
        <f>VLOOKUP(FACT_INCLUDES[[#This Row],[Order ID]], ORDERS[], 6)</f>
        <v>46</v>
      </c>
      <c r="J1187" s="54">
        <f>VLOOKUP(FACT_INCLUDES[[#This Row],[Order ID]], ORDERS[], 7)</f>
        <v>0</v>
      </c>
      <c r="K1187" s="33">
        <v>0</v>
      </c>
      <c r="L1187" s="4">
        <f>VLOOKUP(FACT_INCLUDES[[#This Row],[DW Version]], VERSIONS[], 2)</f>
        <v>65</v>
      </c>
      <c r="M1187" s="4">
        <f>VLOOKUP(FACT_INCLUDES[[#This Row],[DW Version]], VERSIONS[], 3)</f>
        <v>6</v>
      </c>
      <c r="N1187" s="4" t="str">
        <f>VLOOKUP(FACT_INCLUDES[[#This Row],[DW Version]], VERSIONS[], 4)</f>
        <v>white</v>
      </c>
      <c r="O1187" s="51">
        <f>VLOOKUP(FACT_INCLUDES[[#This Row],[DW Version]], VERSIONS[], 5)</f>
        <v>399.12738153780992</v>
      </c>
      <c r="P1187" s="4" t="str">
        <f>VLOOKUP(FACT_INCLUDES[[#This Row],[DW Version]], VERSIONS[], 6)</f>
        <v>Flex Shorts</v>
      </c>
      <c r="Q1187" s="4" t="str">
        <f>VLOOKUP(FACT_INCLUDES[[#This Row],[DW Version]], VERSIONS[], 7)</f>
        <v>Apparel</v>
      </c>
      <c r="R1187" s="51">
        <f>FACT_INCLUDES[[#This Row],[Version Price]]*FACT_INCLUDES[[#This Row],[Quantity]]</f>
        <v>399.12738153780992</v>
      </c>
      <c r="S1187" s="51">
        <f>FACT_INCLUDES[[#This Row],[Amount]]*(1-FACT_INCLUDES[[#This Row],[Order Discount]])</f>
        <v>399.12738153780992</v>
      </c>
      <c r="T1187" s="51">
        <f t="shared" si="18"/>
        <v>2166.9888198394474</v>
      </c>
      <c r="U1187" s="57">
        <f>FACT_INCLUDES[[#This Row],[Income]]/FACT_INCLUDES[[#This Row],[Total Order Income]]</f>
        <v>0.18418525184979098</v>
      </c>
      <c r="V1187" s="33">
        <f>IF(FACT_INCLUDES[[#This Row],[Order Gap]]&gt;10, 1, 0)/COUNTIFS(FACT_INCLUDES[Order ID], FACT_INCLUDES[[#This Row],[Order ID]])</f>
        <v>0</v>
      </c>
      <c r="W1187" s="33">
        <f>IF(FACT_INCLUDES[[#This Row],[Order Type]]="Online", 1, 0)/COUNTIFS(FACT_INCLUDES[Order ID], FACT_INCLUDES[[#This Row],[Order ID]])</f>
        <v>0</v>
      </c>
      <c r="X1187" s="52">
        <v>550.62636711728373</v>
      </c>
      <c r="Y1187" s="52">
        <v>527.50696632152358</v>
      </c>
      <c r="Z1187" s="64">
        <f>IF(FACT_INCLUDES[[#This Row],[Order Type]]="Online", 1, 0)*FACT_INCLUDES[[#This Row],[Income]]</f>
        <v>0</v>
      </c>
    </row>
    <row r="1188" spans="1:26" x14ac:dyDescent="0.3">
      <c r="A1188" s="4">
        <v>918</v>
      </c>
      <c r="B1188" s="4">
        <v>462</v>
      </c>
      <c r="C1188" s="4">
        <v>922</v>
      </c>
      <c r="D1188" s="58">
        <v>2</v>
      </c>
      <c r="E1188" s="28">
        <f>VLOOKUP(FACT_INCLUDES[[#This Row],[Order ID]], ORDERS[], 2)</f>
        <v>42112.233959151119</v>
      </c>
      <c r="F1188" s="28">
        <f>VLOOKUP(FACT_INCLUDES[[#This Row],[Order ID]], ORDERS[], 3)</f>
        <v>42112.233959151119</v>
      </c>
      <c r="G1188" s="4" t="str">
        <f>VLOOKUP(FACT_INCLUDES[[#This Row],[Order ID]], ORDERS[], 4)</f>
        <v>In-Store</v>
      </c>
      <c r="H1188" s="4" t="str">
        <f>VLOOKUP(FACT_INCLUDES[[#This Row],[Order ID]], ORDERS[], 5)</f>
        <v>BPW8012@gmail.com</v>
      </c>
      <c r="I1188" s="4">
        <f>VLOOKUP(FACT_INCLUDES[[#This Row],[Order ID]], ORDERS[], 6)</f>
        <v>26</v>
      </c>
      <c r="J1188" s="54">
        <f>VLOOKUP(FACT_INCLUDES[[#This Row],[Order ID]], ORDERS[], 7)</f>
        <v>0</v>
      </c>
      <c r="K1188" s="33">
        <v>0</v>
      </c>
      <c r="L1188" s="4">
        <f>VLOOKUP(FACT_INCLUDES[[#This Row],[DW Version]], VERSIONS[], 2)</f>
        <v>94</v>
      </c>
      <c r="M1188" s="4">
        <f>VLOOKUP(FACT_INCLUDES[[#This Row],[DW Version]], VERSIONS[], 3)</f>
        <v>4.5</v>
      </c>
      <c r="N1188" s="4" t="str">
        <f>VLOOKUP(FACT_INCLUDES[[#This Row],[DW Version]], VERSIONS[], 4)</f>
        <v>khaki</v>
      </c>
      <c r="O1188" s="51">
        <f>VLOOKUP(FACT_INCLUDES[[#This Row],[DW Version]], VERSIONS[], 5)</f>
        <v>116.71826454712146</v>
      </c>
      <c r="P1188" s="4" t="str">
        <f>VLOOKUP(FACT_INCLUDES[[#This Row],[DW Version]], VERSIONS[], 6)</f>
        <v>Joyride Run Flyknit</v>
      </c>
      <c r="Q1188" s="4" t="str">
        <f>VLOOKUP(FACT_INCLUDES[[#This Row],[DW Version]], VERSIONS[], 7)</f>
        <v>Shoe</v>
      </c>
      <c r="R1188" s="51">
        <f>FACT_INCLUDES[[#This Row],[Version Price]]*FACT_INCLUDES[[#This Row],[Quantity]]</f>
        <v>233.43652909424293</v>
      </c>
      <c r="S1188" s="51">
        <f>FACT_INCLUDES[[#This Row],[Amount]]*(1-FACT_INCLUDES[[#This Row],[Order Discount]])</f>
        <v>233.43652909424293</v>
      </c>
      <c r="T1188" s="51">
        <f t="shared" si="18"/>
        <v>233.43652909424293</v>
      </c>
      <c r="U1188" s="57">
        <f>FACT_INCLUDES[[#This Row],[Income]]/FACT_INCLUDES[[#This Row],[Total Order Income]]</f>
        <v>1</v>
      </c>
      <c r="V1188" s="33">
        <f>IF(FACT_INCLUDES[[#This Row],[Order Gap]]&gt;10, 1, 0)/COUNTIFS(FACT_INCLUDES[Order ID], FACT_INCLUDES[[#This Row],[Order ID]])</f>
        <v>0</v>
      </c>
      <c r="W1188" s="33">
        <f>IF(FACT_INCLUDES[[#This Row],[Order Type]]="Online", 1, 0)/COUNTIFS(FACT_INCLUDES[Order ID], FACT_INCLUDES[[#This Row],[Order ID]])</f>
        <v>0</v>
      </c>
      <c r="X1188" s="52">
        <v>550.62636711728373</v>
      </c>
      <c r="Y1188" s="52">
        <v>527.50696632152358</v>
      </c>
      <c r="Z1188" s="64">
        <f>IF(FACT_INCLUDES[[#This Row],[Order Type]]="Online", 1, 0)*FACT_INCLUDES[[#This Row],[Income]]</f>
        <v>0</v>
      </c>
    </row>
    <row r="1189" spans="1:26" x14ac:dyDescent="0.3">
      <c r="A1189" s="4">
        <v>1049</v>
      </c>
      <c r="B1189" s="4">
        <v>528</v>
      </c>
      <c r="C1189" s="4">
        <v>106</v>
      </c>
      <c r="D1189" s="58">
        <v>4</v>
      </c>
      <c r="E1189" s="28">
        <f>VLOOKUP(FACT_INCLUDES[[#This Row],[Order ID]], ORDERS[], 2)</f>
        <v>42362.433126041491</v>
      </c>
      <c r="F1189" s="28">
        <f>VLOOKUP(FACT_INCLUDES[[#This Row],[Order ID]], ORDERS[], 3)</f>
        <v>42362.433126041491</v>
      </c>
      <c r="G1189" s="4" t="str">
        <f>VLOOKUP(FACT_INCLUDES[[#This Row],[Order ID]], ORDERS[], 4)</f>
        <v>In-Store</v>
      </c>
      <c r="H1189" s="4" t="str">
        <f>VLOOKUP(FACT_INCLUDES[[#This Row],[Order ID]], ORDERS[], 5)</f>
        <v>OAA9621@gmail.com</v>
      </c>
      <c r="I1189" s="4">
        <f>VLOOKUP(FACT_INCLUDES[[#This Row],[Order ID]], ORDERS[], 6)</f>
        <v>8</v>
      </c>
      <c r="J1189" s="54">
        <f>VLOOKUP(FACT_INCLUDES[[#This Row],[Order ID]], ORDERS[], 7)</f>
        <v>0</v>
      </c>
      <c r="K1189" s="33">
        <v>0</v>
      </c>
      <c r="L1189" s="4">
        <f>VLOOKUP(FACT_INCLUDES[[#This Row],[DW Version]], VERSIONS[], 2)</f>
        <v>10</v>
      </c>
      <c r="M1189" s="4">
        <f>VLOOKUP(FACT_INCLUDES[[#This Row],[DW Version]], VERSIONS[], 3)</f>
        <v>9</v>
      </c>
      <c r="N1189" s="4" t="str">
        <f>VLOOKUP(FACT_INCLUDES[[#This Row],[DW Version]], VERSIONS[], 4)</f>
        <v>black</v>
      </c>
      <c r="O1189" s="51">
        <f>VLOOKUP(FACT_INCLUDES[[#This Row],[DW Version]], VERSIONS[], 5)</f>
        <v>323.83533252924445</v>
      </c>
      <c r="P1189" s="4" t="str">
        <f>VLOOKUP(FACT_INCLUDES[[#This Row],[DW Version]], VERSIONS[], 6)</f>
        <v>Vapormax</v>
      </c>
      <c r="Q1189" s="4" t="str">
        <f>VLOOKUP(FACT_INCLUDES[[#This Row],[DW Version]], VERSIONS[], 7)</f>
        <v>Shoe</v>
      </c>
      <c r="R1189" s="51">
        <f>FACT_INCLUDES[[#This Row],[Version Price]]*FACT_INCLUDES[[#This Row],[Quantity]]</f>
        <v>1295.3413301169778</v>
      </c>
      <c r="S1189" s="51">
        <f>FACT_INCLUDES[[#This Row],[Amount]]*(1-FACT_INCLUDES[[#This Row],[Order Discount]])</f>
        <v>1295.3413301169778</v>
      </c>
      <c r="T1189" s="51">
        <f t="shared" si="18"/>
        <v>2114.8560517777532</v>
      </c>
      <c r="U1189" s="57">
        <f>FACT_INCLUDES[[#This Row],[Income]]/FACT_INCLUDES[[#This Row],[Total Order Income]]</f>
        <v>0.61249621648154762</v>
      </c>
      <c r="V1189" s="33">
        <f>IF(FACT_INCLUDES[[#This Row],[Order Gap]]&gt;10, 1, 0)/COUNTIFS(FACT_INCLUDES[Order ID], FACT_INCLUDES[[#This Row],[Order ID]])</f>
        <v>0</v>
      </c>
      <c r="W1189" s="33">
        <f>IF(FACT_INCLUDES[[#This Row],[Order Type]]="Online", 1, 0)/COUNTIFS(FACT_INCLUDES[Order ID], FACT_INCLUDES[[#This Row],[Order ID]])</f>
        <v>0</v>
      </c>
      <c r="X1189" s="52">
        <v>550.62636711728373</v>
      </c>
      <c r="Y1189" s="52">
        <v>527.50696632152358</v>
      </c>
      <c r="Z1189" s="64">
        <f>IF(FACT_INCLUDES[[#This Row],[Order Type]]="Online", 1, 0)*FACT_INCLUDES[[#This Row],[Income]]</f>
        <v>0</v>
      </c>
    </row>
    <row r="1190" spans="1:26" x14ac:dyDescent="0.3">
      <c r="A1190" s="4">
        <v>1050</v>
      </c>
      <c r="B1190" s="4">
        <v>528</v>
      </c>
      <c r="C1190" s="4">
        <v>502</v>
      </c>
      <c r="D1190" s="58">
        <v>3</v>
      </c>
      <c r="E1190" s="28">
        <f>VLOOKUP(FACT_INCLUDES[[#This Row],[Order ID]], ORDERS[], 2)</f>
        <v>42362.433126041491</v>
      </c>
      <c r="F1190" s="28">
        <f>VLOOKUP(FACT_INCLUDES[[#This Row],[Order ID]], ORDERS[], 3)</f>
        <v>42362.433126041491</v>
      </c>
      <c r="G1190" s="4" t="str">
        <f>VLOOKUP(FACT_INCLUDES[[#This Row],[Order ID]], ORDERS[], 4)</f>
        <v>In-Store</v>
      </c>
      <c r="H1190" s="4" t="str">
        <f>VLOOKUP(FACT_INCLUDES[[#This Row],[Order ID]], ORDERS[], 5)</f>
        <v>OAA9621@gmail.com</v>
      </c>
      <c r="I1190" s="4">
        <f>VLOOKUP(FACT_INCLUDES[[#This Row],[Order ID]], ORDERS[], 6)</f>
        <v>8</v>
      </c>
      <c r="J1190" s="54">
        <f>VLOOKUP(FACT_INCLUDES[[#This Row],[Order ID]], ORDERS[], 7)</f>
        <v>0</v>
      </c>
      <c r="K1190" s="33">
        <v>0</v>
      </c>
      <c r="L1190" s="4">
        <f>VLOOKUP(FACT_INCLUDES[[#This Row],[DW Version]], VERSIONS[], 2)</f>
        <v>53</v>
      </c>
      <c r="M1190" s="4">
        <f>VLOOKUP(FACT_INCLUDES[[#This Row],[DW Version]], VERSIONS[], 3)</f>
        <v>4.5</v>
      </c>
      <c r="N1190" s="4" t="str">
        <f>VLOOKUP(FACT_INCLUDES[[#This Row],[DW Version]], VERSIONS[], 4)</f>
        <v>black</v>
      </c>
      <c r="O1190" s="51">
        <f>VLOOKUP(FACT_INCLUDES[[#This Row],[DW Version]], VERSIONS[], 5)</f>
        <v>273.17157388692522</v>
      </c>
      <c r="P1190" s="4" t="str">
        <f>VLOOKUP(FACT_INCLUDES[[#This Row],[DW Version]], VERSIONS[], 6)</f>
        <v>Flex Stride Shorts</v>
      </c>
      <c r="Q1190" s="4" t="str">
        <f>VLOOKUP(FACT_INCLUDES[[#This Row],[DW Version]], VERSIONS[], 7)</f>
        <v>Apparel</v>
      </c>
      <c r="R1190" s="51">
        <f>FACT_INCLUDES[[#This Row],[Version Price]]*FACT_INCLUDES[[#This Row],[Quantity]]</f>
        <v>819.51472166077565</v>
      </c>
      <c r="S1190" s="51">
        <f>FACT_INCLUDES[[#This Row],[Amount]]*(1-FACT_INCLUDES[[#This Row],[Order Discount]])</f>
        <v>819.51472166077565</v>
      </c>
      <c r="T1190" s="51">
        <f t="shared" si="18"/>
        <v>2114.8560517777532</v>
      </c>
      <c r="U1190" s="57">
        <f>FACT_INCLUDES[[#This Row],[Income]]/FACT_INCLUDES[[#This Row],[Total Order Income]]</f>
        <v>0.38750378351845249</v>
      </c>
      <c r="V1190" s="33">
        <f>IF(FACT_INCLUDES[[#This Row],[Order Gap]]&gt;10, 1, 0)/COUNTIFS(FACT_INCLUDES[Order ID], FACT_INCLUDES[[#This Row],[Order ID]])</f>
        <v>0</v>
      </c>
      <c r="W1190" s="33">
        <f>IF(FACT_INCLUDES[[#This Row],[Order Type]]="Online", 1, 0)/COUNTIFS(FACT_INCLUDES[Order ID], FACT_INCLUDES[[#This Row],[Order ID]])</f>
        <v>0</v>
      </c>
      <c r="X1190" s="52">
        <v>550.62636711728373</v>
      </c>
      <c r="Y1190" s="52">
        <v>527.50696632152358</v>
      </c>
      <c r="Z1190" s="64">
        <f>IF(FACT_INCLUDES[[#This Row],[Order Type]]="Online", 1, 0)*FACT_INCLUDES[[#This Row],[Income]]</f>
        <v>0</v>
      </c>
    </row>
    <row r="1191" spans="1:26" x14ac:dyDescent="0.3">
      <c r="A1191" s="4">
        <v>1055</v>
      </c>
      <c r="B1191" s="4">
        <v>531</v>
      </c>
      <c r="C1191" s="4">
        <v>478</v>
      </c>
      <c r="D1191" s="58">
        <v>4</v>
      </c>
      <c r="E1191" s="28">
        <f>VLOOKUP(FACT_INCLUDES[[#This Row],[Order ID]], ORDERS[], 2)</f>
        <v>42060.319239451062</v>
      </c>
      <c r="F1191" s="28">
        <f>VLOOKUP(FACT_INCLUDES[[#This Row],[Order ID]], ORDERS[], 3)</f>
        <v>42071.319239451062</v>
      </c>
      <c r="G1191" s="4" t="str">
        <f>VLOOKUP(FACT_INCLUDES[[#This Row],[Order ID]], ORDERS[], 4)</f>
        <v>Online</v>
      </c>
      <c r="H1191" s="4" t="str">
        <f>VLOOKUP(FACT_INCLUDES[[#This Row],[Order ID]], ORDERS[], 5)</f>
        <v>AYW8695@gmail.com</v>
      </c>
      <c r="I1191" s="4">
        <f>VLOOKUP(FACT_INCLUDES[[#This Row],[Order ID]], ORDERS[], 6)</f>
        <v>0</v>
      </c>
      <c r="J1191" s="54">
        <f>VLOOKUP(FACT_INCLUDES[[#This Row],[Order ID]], ORDERS[], 7)</f>
        <v>0</v>
      </c>
      <c r="K1191" s="33">
        <v>11</v>
      </c>
      <c r="L1191" s="4">
        <f>VLOOKUP(FACT_INCLUDES[[#This Row],[DW Version]], VERSIONS[], 2)</f>
        <v>50</v>
      </c>
      <c r="M1191" s="4">
        <f>VLOOKUP(FACT_INCLUDES[[#This Row],[DW Version]], VERSIONS[], 3)</f>
        <v>9</v>
      </c>
      <c r="N1191" s="4" t="str">
        <f>VLOOKUP(FACT_INCLUDES[[#This Row],[DW Version]], VERSIONS[], 4)</f>
        <v>white</v>
      </c>
      <c r="O1191" s="51">
        <f>VLOOKUP(FACT_INCLUDES[[#This Row],[DW Version]], VERSIONS[], 5)</f>
        <v>255.36547259145192</v>
      </c>
      <c r="P1191" s="4" t="str">
        <f>VLOOKUP(FACT_INCLUDES[[#This Row],[DW Version]], VERSIONS[], 6)</f>
        <v>Air Zoom Elite</v>
      </c>
      <c r="Q1191" s="4" t="str">
        <f>VLOOKUP(FACT_INCLUDES[[#This Row],[DW Version]], VERSIONS[], 7)</f>
        <v>Shoe</v>
      </c>
      <c r="R1191" s="51">
        <f>FACT_INCLUDES[[#This Row],[Version Price]]*FACT_INCLUDES[[#This Row],[Quantity]]</f>
        <v>1021.4618903658077</v>
      </c>
      <c r="S1191" s="51">
        <f>FACT_INCLUDES[[#This Row],[Amount]]*(1-FACT_INCLUDES[[#This Row],[Order Discount]])</f>
        <v>1021.4618903658077</v>
      </c>
      <c r="T1191" s="51">
        <f t="shared" si="18"/>
        <v>2543.4937607722118</v>
      </c>
      <c r="U1191" s="57">
        <f>FACT_INCLUDES[[#This Row],[Income]]/FACT_INCLUDES[[#This Row],[Total Order Income]]</f>
        <v>0.40159795401097781</v>
      </c>
      <c r="V1191" s="33">
        <f>IF(FACT_INCLUDES[[#This Row],[Order Gap]]&gt;10, 1, 0)/COUNTIFS(FACT_INCLUDES[Order ID], FACT_INCLUDES[[#This Row],[Order ID]])</f>
        <v>0.5</v>
      </c>
      <c r="W1191" s="33">
        <f>IF(FACT_INCLUDES[[#This Row],[Order Type]]="Online", 1, 0)/COUNTIFS(FACT_INCLUDES[Order ID], FACT_INCLUDES[[#This Row],[Order ID]])</f>
        <v>0.5</v>
      </c>
      <c r="X1191" s="52">
        <v>550.62636711728373</v>
      </c>
      <c r="Y1191" s="52">
        <v>527.50696632152358</v>
      </c>
      <c r="Z1191" s="64">
        <f>IF(FACT_INCLUDES[[#This Row],[Order Type]]="Online", 1, 0)*FACT_INCLUDES[[#This Row],[Income]]</f>
        <v>1021.4618903658077</v>
      </c>
    </row>
    <row r="1192" spans="1:26" x14ac:dyDescent="0.3">
      <c r="A1192" s="4">
        <v>1056</v>
      </c>
      <c r="B1192" s="4">
        <v>531</v>
      </c>
      <c r="C1192" s="4">
        <v>544</v>
      </c>
      <c r="D1192" s="58">
        <v>4</v>
      </c>
      <c r="E1192" s="28">
        <f>VLOOKUP(FACT_INCLUDES[[#This Row],[Order ID]], ORDERS[], 2)</f>
        <v>42060.319239451062</v>
      </c>
      <c r="F1192" s="28">
        <f>VLOOKUP(FACT_INCLUDES[[#This Row],[Order ID]], ORDERS[], 3)</f>
        <v>42071.319239451062</v>
      </c>
      <c r="G1192" s="4" t="str">
        <f>VLOOKUP(FACT_INCLUDES[[#This Row],[Order ID]], ORDERS[], 4)</f>
        <v>Online</v>
      </c>
      <c r="H1192" s="4" t="str">
        <f>VLOOKUP(FACT_INCLUDES[[#This Row],[Order ID]], ORDERS[], 5)</f>
        <v>AYW8695@gmail.com</v>
      </c>
      <c r="I1192" s="4">
        <f>VLOOKUP(FACT_INCLUDES[[#This Row],[Order ID]], ORDERS[], 6)</f>
        <v>0</v>
      </c>
      <c r="J1192" s="54">
        <f>VLOOKUP(FACT_INCLUDES[[#This Row],[Order ID]], ORDERS[], 7)</f>
        <v>0</v>
      </c>
      <c r="K1192" s="33">
        <v>11</v>
      </c>
      <c r="L1192" s="4">
        <f>VLOOKUP(FACT_INCLUDES[[#This Row],[DW Version]], VERSIONS[], 2)</f>
        <v>57</v>
      </c>
      <c r="M1192" s="4">
        <f>VLOOKUP(FACT_INCLUDES[[#This Row],[DW Version]], VERSIONS[], 3)</f>
        <v>5.5</v>
      </c>
      <c r="N1192" s="4" t="str">
        <f>VLOOKUP(FACT_INCLUDES[[#This Row],[DW Version]], VERSIONS[], 4)</f>
        <v>white</v>
      </c>
      <c r="O1192" s="51">
        <f>VLOOKUP(FACT_INCLUDES[[#This Row],[DW Version]], VERSIONS[], 5)</f>
        <v>380.50796760160102</v>
      </c>
      <c r="P1192" s="4" t="str">
        <f>VLOOKUP(FACT_INCLUDES[[#This Row],[DW Version]], VERSIONS[], 6)</f>
        <v>Phantom Vision</v>
      </c>
      <c r="Q1192" s="4" t="str">
        <f>VLOOKUP(FACT_INCLUDES[[#This Row],[DW Version]], VERSIONS[], 7)</f>
        <v>Shoe</v>
      </c>
      <c r="R1192" s="51">
        <f>FACT_INCLUDES[[#This Row],[Version Price]]*FACT_INCLUDES[[#This Row],[Quantity]]</f>
        <v>1522.0318704064041</v>
      </c>
      <c r="S1192" s="51">
        <f>FACT_INCLUDES[[#This Row],[Amount]]*(1-FACT_INCLUDES[[#This Row],[Order Discount]])</f>
        <v>1522.0318704064041</v>
      </c>
      <c r="T1192" s="51">
        <f t="shared" si="18"/>
        <v>2543.4937607722118</v>
      </c>
      <c r="U1192" s="57">
        <f>FACT_INCLUDES[[#This Row],[Income]]/FACT_INCLUDES[[#This Row],[Total Order Income]]</f>
        <v>0.59840204598902225</v>
      </c>
      <c r="V1192" s="33">
        <f>IF(FACT_INCLUDES[[#This Row],[Order Gap]]&gt;10, 1, 0)/COUNTIFS(FACT_INCLUDES[Order ID], FACT_INCLUDES[[#This Row],[Order ID]])</f>
        <v>0.5</v>
      </c>
      <c r="W1192" s="33">
        <f>IF(FACT_INCLUDES[[#This Row],[Order Type]]="Online", 1, 0)/COUNTIFS(FACT_INCLUDES[Order ID], FACT_INCLUDES[[#This Row],[Order ID]])</f>
        <v>0.5</v>
      </c>
      <c r="X1192" s="52">
        <v>550.62636711728373</v>
      </c>
      <c r="Y1192" s="52">
        <v>527.50696632152358</v>
      </c>
      <c r="Z1192" s="64">
        <f>IF(FACT_INCLUDES[[#This Row],[Order Type]]="Online", 1, 0)*FACT_INCLUDES[[#This Row],[Income]]</f>
        <v>1522.0318704064041</v>
      </c>
    </row>
    <row r="1193" spans="1:26" x14ac:dyDescent="0.3">
      <c r="A1193" s="4">
        <v>1065</v>
      </c>
      <c r="B1193" s="4">
        <v>535</v>
      </c>
      <c r="C1193" s="4">
        <v>575</v>
      </c>
      <c r="D1193" s="58">
        <v>5</v>
      </c>
      <c r="E1193" s="28">
        <f>VLOOKUP(FACT_INCLUDES[[#This Row],[Order ID]], ORDERS[], 2)</f>
        <v>42183.208903103055</v>
      </c>
      <c r="F1193" s="28">
        <f>VLOOKUP(FACT_INCLUDES[[#This Row],[Order ID]], ORDERS[], 3)</f>
        <v>42183.208903103055</v>
      </c>
      <c r="G1193" s="4" t="str">
        <f>VLOOKUP(FACT_INCLUDES[[#This Row],[Order ID]], ORDERS[], 4)</f>
        <v>In-Store</v>
      </c>
      <c r="H1193" s="4" t="str">
        <f>VLOOKUP(FACT_INCLUDES[[#This Row],[Order ID]], ORDERS[], 5)</f>
        <v>VZX9735@gmail.com</v>
      </c>
      <c r="I1193" s="4">
        <f>VLOOKUP(FACT_INCLUDES[[#This Row],[Order ID]], ORDERS[], 6)</f>
        <v>9</v>
      </c>
      <c r="J1193" s="54">
        <f>VLOOKUP(FACT_INCLUDES[[#This Row],[Order ID]], ORDERS[], 7)</f>
        <v>0</v>
      </c>
      <c r="K1193" s="33">
        <v>0</v>
      </c>
      <c r="L1193" s="4">
        <f>VLOOKUP(FACT_INCLUDES[[#This Row],[DW Version]], VERSIONS[], 2)</f>
        <v>59</v>
      </c>
      <c r="M1193" s="4">
        <f>VLOOKUP(FACT_INCLUDES[[#This Row],[DW Version]], VERSIONS[], 3)</f>
        <v>6.5</v>
      </c>
      <c r="N1193" s="4" t="str">
        <f>VLOOKUP(FACT_INCLUDES[[#This Row],[DW Version]], VERSIONS[], 4)</f>
        <v>red</v>
      </c>
      <c r="O1193" s="51">
        <f>VLOOKUP(FACT_INCLUDES[[#This Row],[DW Version]], VERSIONS[], 5)</f>
        <v>145.39019819850856</v>
      </c>
      <c r="P1193" s="4" t="str">
        <f>VLOOKUP(FACT_INCLUDES[[#This Row],[DW Version]], VERSIONS[], 6)</f>
        <v>Hypervenom Phantom</v>
      </c>
      <c r="Q1193" s="4" t="str">
        <f>VLOOKUP(FACT_INCLUDES[[#This Row],[DW Version]], VERSIONS[], 7)</f>
        <v>Shoe</v>
      </c>
      <c r="R1193" s="51">
        <f>FACT_INCLUDES[[#This Row],[Version Price]]*FACT_INCLUDES[[#This Row],[Quantity]]</f>
        <v>726.95099099254276</v>
      </c>
      <c r="S1193" s="51">
        <f>FACT_INCLUDES[[#This Row],[Amount]]*(1-FACT_INCLUDES[[#This Row],[Order Discount]])</f>
        <v>726.95099099254276</v>
      </c>
      <c r="T1193" s="51">
        <f t="shared" si="18"/>
        <v>1498.1001659700003</v>
      </c>
      <c r="U1193" s="57">
        <f>FACT_INCLUDES[[#This Row],[Income]]/FACT_INCLUDES[[#This Row],[Total Order Income]]</f>
        <v>0.48524858851600988</v>
      </c>
      <c r="V1193" s="33">
        <f>IF(FACT_INCLUDES[[#This Row],[Order Gap]]&gt;10, 1, 0)/COUNTIFS(FACT_INCLUDES[Order ID], FACT_INCLUDES[[#This Row],[Order ID]])</f>
        <v>0</v>
      </c>
      <c r="W1193" s="33">
        <f>IF(FACT_INCLUDES[[#This Row],[Order Type]]="Online", 1, 0)/COUNTIFS(FACT_INCLUDES[Order ID], FACT_INCLUDES[[#This Row],[Order ID]])</f>
        <v>0</v>
      </c>
      <c r="X1193" s="52">
        <v>550.62636711728373</v>
      </c>
      <c r="Y1193" s="52">
        <v>527.50696632152358</v>
      </c>
      <c r="Z1193" s="64">
        <f>IF(FACT_INCLUDES[[#This Row],[Order Type]]="Online", 1, 0)*FACT_INCLUDES[[#This Row],[Income]]</f>
        <v>0</v>
      </c>
    </row>
    <row r="1194" spans="1:26" x14ac:dyDescent="0.3">
      <c r="A1194" s="4">
        <v>1066</v>
      </c>
      <c r="B1194" s="4">
        <v>535</v>
      </c>
      <c r="C1194" s="4">
        <v>774</v>
      </c>
      <c r="D1194" s="58">
        <v>3</v>
      </c>
      <c r="E1194" s="28">
        <f>VLOOKUP(FACT_INCLUDES[[#This Row],[Order ID]], ORDERS[], 2)</f>
        <v>42183.208903103055</v>
      </c>
      <c r="F1194" s="28">
        <f>VLOOKUP(FACT_INCLUDES[[#This Row],[Order ID]], ORDERS[], 3)</f>
        <v>42183.208903103055</v>
      </c>
      <c r="G1194" s="4" t="str">
        <f>VLOOKUP(FACT_INCLUDES[[#This Row],[Order ID]], ORDERS[], 4)</f>
        <v>In-Store</v>
      </c>
      <c r="H1194" s="4" t="str">
        <f>VLOOKUP(FACT_INCLUDES[[#This Row],[Order ID]], ORDERS[], 5)</f>
        <v>VZX9735@gmail.com</v>
      </c>
      <c r="I1194" s="4">
        <f>VLOOKUP(FACT_INCLUDES[[#This Row],[Order ID]], ORDERS[], 6)</f>
        <v>9</v>
      </c>
      <c r="J1194" s="54">
        <f>VLOOKUP(FACT_INCLUDES[[#This Row],[Order ID]], ORDERS[], 7)</f>
        <v>0</v>
      </c>
      <c r="K1194" s="33">
        <v>0</v>
      </c>
      <c r="L1194" s="4">
        <f>VLOOKUP(FACT_INCLUDES[[#This Row],[DW Version]], VERSIONS[], 2)</f>
        <v>79</v>
      </c>
      <c r="M1194" s="4">
        <f>VLOOKUP(FACT_INCLUDES[[#This Row],[DW Version]], VERSIONS[], 3)</f>
        <v>10.5</v>
      </c>
      <c r="N1194" s="4" t="str">
        <f>VLOOKUP(FACT_INCLUDES[[#This Row],[DW Version]], VERSIONS[], 4)</f>
        <v>black</v>
      </c>
      <c r="O1194" s="51">
        <f>VLOOKUP(FACT_INCLUDES[[#This Row],[DW Version]], VERSIONS[], 5)</f>
        <v>257.04972499248584</v>
      </c>
      <c r="P1194" s="4" t="str">
        <f>VLOOKUP(FACT_INCLUDES[[#This Row],[DW Version]], VERSIONS[], 6)</f>
        <v>Zoom Gravity</v>
      </c>
      <c r="Q1194" s="4" t="str">
        <f>VLOOKUP(FACT_INCLUDES[[#This Row],[DW Version]], VERSIONS[], 7)</f>
        <v>Shoe</v>
      </c>
      <c r="R1194" s="51">
        <f>FACT_INCLUDES[[#This Row],[Version Price]]*FACT_INCLUDES[[#This Row],[Quantity]]</f>
        <v>771.14917497745751</v>
      </c>
      <c r="S1194" s="51">
        <f>FACT_INCLUDES[[#This Row],[Amount]]*(1-FACT_INCLUDES[[#This Row],[Order Discount]])</f>
        <v>771.14917497745751</v>
      </c>
      <c r="T1194" s="51">
        <f t="shared" si="18"/>
        <v>1498.1001659700003</v>
      </c>
      <c r="U1194" s="57">
        <f>FACT_INCLUDES[[#This Row],[Income]]/FACT_INCLUDES[[#This Row],[Total Order Income]]</f>
        <v>0.51475141148399017</v>
      </c>
      <c r="V1194" s="33">
        <f>IF(FACT_INCLUDES[[#This Row],[Order Gap]]&gt;10, 1, 0)/COUNTIFS(FACT_INCLUDES[Order ID], FACT_INCLUDES[[#This Row],[Order ID]])</f>
        <v>0</v>
      </c>
      <c r="W1194" s="33">
        <f>IF(FACT_INCLUDES[[#This Row],[Order Type]]="Online", 1, 0)/COUNTIFS(FACT_INCLUDES[Order ID], FACT_INCLUDES[[#This Row],[Order ID]])</f>
        <v>0</v>
      </c>
      <c r="X1194" s="52">
        <v>550.62636711728373</v>
      </c>
      <c r="Y1194" s="52">
        <v>527.50696632152358</v>
      </c>
      <c r="Z1194" s="64">
        <f>IF(FACT_INCLUDES[[#This Row],[Order Type]]="Online", 1, 0)*FACT_INCLUDES[[#This Row],[Income]]</f>
        <v>0</v>
      </c>
    </row>
    <row r="1195" spans="1:26" x14ac:dyDescent="0.3">
      <c r="A1195" s="4">
        <v>1123</v>
      </c>
      <c r="B1195" s="4">
        <v>567</v>
      </c>
      <c r="C1195" s="4">
        <v>6</v>
      </c>
      <c r="D1195" s="58">
        <v>2</v>
      </c>
      <c r="E1195" s="28">
        <f>VLOOKUP(FACT_INCLUDES[[#This Row],[Order ID]], ORDERS[], 2)</f>
        <v>42079.7942909704</v>
      </c>
      <c r="F1195" s="28">
        <f>VLOOKUP(FACT_INCLUDES[[#This Row],[Order ID]], ORDERS[], 3)</f>
        <v>42079.7942909704</v>
      </c>
      <c r="G1195" s="4" t="str">
        <f>VLOOKUP(FACT_INCLUDES[[#This Row],[Order ID]], ORDERS[], 4)</f>
        <v>In-Store</v>
      </c>
      <c r="H1195" s="4" t="str">
        <f>VLOOKUP(FACT_INCLUDES[[#This Row],[Order ID]], ORDERS[], 5)</f>
        <v>JEZ2754@gmail.com</v>
      </c>
      <c r="I1195" s="4">
        <f>VLOOKUP(FACT_INCLUDES[[#This Row],[Order ID]], ORDERS[], 6)</f>
        <v>21</v>
      </c>
      <c r="J1195" s="54">
        <f>VLOOKUP(FACT_INCLUDES[[#This Row],[Order ID]], ORDERS[], 7)</f>
        <v>0</v>
      </c>
      <c r="K1195" s="33">
        <v>0</v>
      </c>
      <c r="L1195" s="4">
        <f>VLOOKUP(FACT_INCLUDES[[#This Row],[DW Version]], VERSIONS[], 2)</f>
        <v>1</v>
      </c>
      <c r="M1195" s="4">
        <f>VLOOKUP(FACT_INCLUDES[[#This Row],[DW Version]], VERSIONS[], 3)</f>
        <v>5</v>
      </c>
      <c r="N1195" s="4" t="str">
        <f>VLOOKUP(FACT_INCLUDES[[#This Row],[DW Version]], VERSIONS[], 4)</f>
        <v>black</v>
      </c>
      <c r="O1195" s="51">
        <f>VLOOKUP(FACT_INCLUDES[[#This Row],[DW Version]], VERSIONS[], 5)</f>
        <v>276.09582963949077</v>
      </c>
      <c r="P1195" s="4" t="str">
        <f>VLOOKUP(FACT_INCLUDES[[#This Row],[DW Version]], VERSIONS[], 6)</f>
        <v>Air Max</v>
      </c>
      <c r="Q1195" s="4" t="str">
        <f>VLOOKUP(FACT_INCLUDES[[#This Row],[DW Version]], VERSIONS[], 7)</f>
        <v>Shoe</v>
      </c>
      <c r="R1195" s="51">
        <f>FACT_INCLUDES[[#This Row],[Version Price]]*FACT_INCLUDES[[#This Row],[Quantity]]</f>
        <v>552.19165927898155</v>
      </c>
      <c r="S1195" s="51">
        <f>FACT_INCLUDES[[#This Row],[Amount]]*(1-FACT_INCLUDES[[#This Row],[Order Discount]])</f>
        <v>552.19165927898155</v>
      </c>
      <c r="T1195" s="51">
        <f t="shared" si="18"/>
        <v>2346.4530123052255</v>
      </c>
      <c r="U1195" s="57">
        <f>FACT_INCLUDES[[#This Row],[Income]]/FACT_INCLUDES[[#This Row],[Total Order Income]]</f>
        <v>0.23533037157922543</v>
      </c>
      <c r="V1195" s="33">
        <f>IF(FACT_INCLUDES[[#This Row],[Order Gap]]&gt;10, 1, 0)/COUNTIFS(FACT_INCLUDES[Order ID], FACT_INCLUDES[[#This Row],[Order ID]])</f>
        <v>0</v>
      </c>
      <c r="W1195" s="33">
        <f>IF(FACT_INCLUDES[[#This Row],[Order Type]]="Online", 1, 0)/COUNTIFS(FACT_INCLUDES[Order ID], FACT_INCLUDES[[#This Row],[Order ID]])</f>
        <v>0</v>
      </c>
      <c r="X1195" s="52">
        <v>550.62636711728373</v>
      </c>
      <c r="Y1195" s="52">
        <v>527.50696632152358</v>
      </c>
      <c r="Z1195" s="64">
        <f>IF(FACT_INCLUDES[[#This Row],[Order Type]]="Online", 1, 0)*FACT_INCLUDES[[#This Row],[Income]]</f>
        <v>0</v>
      </c>
    </row>
    <row r="1196" spans="1:26" x14ac:dyDescent="0.3">
      <c r="A1196" s="4">
        <v>1124</v>
      </c>
      <c r="B1196" s="4">
        <v>567</v>
      </c>
      <c r="C1196" s="4">
        <v>266</v>
      </c>
      <c r="D1196" s="58">
        <v>1</v>
      </c>
      <c r="E1196" s="28">
        <f>VLOOKUP(FACT_INCLUDES[[#This Row],[Order ID]], ORDERS[], 2)</f>
        <v>42079.7942909704</v>
      </c>
      <c r="F1196" s="28">
        <f>VLOOKUP(FACT_INCLUDES[[#This Row],[Order ID]], ORDERS[], 3)</f>
        <v>42079.7942909704</v>
      </c>
      <c r="G1196" s="4" t="str">
        <f>VLOOKUP(FACT_INCLUDES[[#This Row],[Order ID]], ORDERS[], 4)</f>
        <v>In-Store</v>
      </c>
      <c r="H1196" s="4" t="str">
        <f>VLOOKUP(FACT_INCLUDES[[#This Row],[Order ID]], ORDERS[], 5)</f>
        <v>JEZ2754@gmail.com</v>
      </c>
      <c r="I1196" s="4">
        <f>VLOOKUP(FACT_INCLUDES[[#This Row],[Order ID]], ORDERS[], 6)</f>
        <v>21</v>
      </c>
      <c r="J1196" s="54">
        <f>VLOOKUP(FACT_INCLUDES[[#This Row],[Order ID]], ORDERS[], 7)</f>
        <v>0</v>
      </c>
      <c r="K1196" s="33">
        <v>0</v>
      </c>
      <c r="L1196" s="4">
        <f>VLOOKUP(FACT_INCLUDES[[#This Row],[DW Version]], VERSIONS[], 2)</f>
        <v>26</v>
      </c>
      <c r="M1196" s="4">
        <f>VLOOKUP(FACT_INCLUDES[[#This Row],[DW Version]], VERSIONS[], 3)</f>
        <v>6.5</v>
      </c>
      <c r="N1196" s="4" t="str">
        <f>VLOOKUP(FACT_INCLUDES[[#This Row],[DW Version]], VERSIONS[], 4)</f>
        <v>black</v>
      </c>
      <c r="O1196" s="51">
        <f>VLOOKUP(FACT_INCLUDES[[#This Row],[DW Version]], VERSIONS[], 5)</f>
        <v>67.946702709295664</v>
      </c>
      <c r="P1196" s="4" t="str">
        <f>VLOOKUP(FACT_INCLUDES[[#This Row],[DW Version]], VERSIONS[], 6)</f>
        <v>Infinity Run</v>
      </c>
      <c r="Q1196" s="4" t="str">
        <f>VLOOKUP(FACT_INCLUDES[[#This Row],[DW Version]], VERSIONS[], 7)</f>
        <v>Shoe</v>
      </c>
      <c r="R1196" s="51">
        <f>FACT_INCLUDES[[#This Row],[Version Price]]*FACT_INCLUDES[[#This Row],[Quantity]]</f>
        <v>67.946702709295664</v>
      </c>
      <c r="S1196" s="51">
        <f>FACT_INCLUDES[[#This Row],[Amount]]*(1-FACT_INCLUDES[[#This Row],[Order Discount]])</f>
        <v>67.946702709295664</v>
      </c>
      <c r="T1196" s="51">
        <f t="shared" si="18"/>
        <v>2346.4530123052255</v>
      </c>
      <c r="U1196" s="57">
        <f>FACT_INCLUDES[[#This Row],[Income]]/FACT_INCLUDES[[#This Row],[Total Order Income]]</f>
        <v>2.8957197247492631E-2</v>
      </c>
      <c r="V1196" s="33">
        <f>IF(FACT_INCLUDES[[#This Row],[Order Gap]]&gt;10, 1, 0)/COUNTIFS(FACT_INCLUDES[Order ID], FACT_INCLUDES[[#This Row],[Order ID]])</f>
        <v>0</v>
      </c>
      <c r="W1196" s="33">
        <f>IF(FACT_INCLUDES[[#This Row],[Order Type]]="Online", 1, 0)/COUNTIFS(FACT_INCLUDES[Order ID], FACT_INCLUDES[[#This Row],[Order ID]])</f>
        <v>0</v>
      </c>
      <c r="X1196" s="52">
        <v>550.62636711728373</v>
      </c>
      <c r="Y1196" s="52">
        <v>527.50696632152358</v>
      </c>
      <c r="Z1196" s="64">
        <f>IF(FACT_INCLUDES[[#This Row],[Order Type]]="Online", 1, 0)*FACT_INCLUDES[[#This Row],[Income]]</f>
        <v>0</v>
      </c>
    </row>
    <row r="1197" spans="1:26" x14ac:dyDescent="0.3">
      <c r="A1197" s="4">
        <v>1125</v>
      </c>
      <c r="B1197" s="4">
        <v>567</v>
      </c>
      <c r="C1197" s="4">
        <v>493</v>
      </c>
      <c r="D1197" s="58">
        <v>3</v>
      </c>
      <c r="E1197" s="28">
        <f>VLOOKUP(FACT_INCLUDES[[#This Row],[Order ID]], ORDERS[], 2)</f>
        <v>42079.7942909704</v>
      </c>
      <c r="F1197" s="28">
        <f>VLOOKUP(FACT_INCLUDES[[#This Row],[Order ID]], ORDERS[], 3)</f>
        <v>42079.7942909704</v>
      </c>
      <c r="G1197" s="4" t="str">
        <f>VLOOKUP(FACT_INCLUDES[[#This Row],[Order ID]], ORDERS[], 4)</f>
        <v>In-Store</v>
      </c>
      <c r="H1197" s="4" t="str">
        <f>VLOOKUP(FACT_INCLUDES[[#This Row],[Order ID]], ORDERS[], 5)</f>
        <v>JEZ2754@gmail.com</v>
      </c>
      <c r="I1197" s="4">
        <f>VLOOKUP(FACT_INCLUDES[[#This Row],[Order ID]], ORDERS[], 6)</f>
        <v>21</v>
      </c>
      <c r="J1197" s="54">
        <f>VLOOKUP(FACT_INCLUDES[[#This Row],[Order ID]], ORDERS[], 7)</f>
        <v>0</v>
      </c>
      <c r="K1197" s="33">
        <v>0</v>
      </c>
      <c r="L1197" s="4">
        <f>VLOOKUP(FACT_INCLUDES[[#This Row],[DW Version]], VERSIONS[], 2)</f>
        <v>52</v>
      </c>
      <c r="M1197" s="4">
        <f>VLOOKUP(FACT_INCLUDES[[#This Row],[DW Version]], VERSIONS[], 3)</f>
        <v>3.5</v>
      </c>
      <c r="N1197" s="4" t="str">
        <f>VLOOKUP(FACT_INCLUDES[[#This Row],[DW Version]], VERSIONS[], 4)</f>
        <v>white</v>
      </c>
      <c r="O1197" s="51">
        <f>VLOOKUP(FACT_INCLUDES[[#This Row],[DW Version]], VERSIONS[], 5)</f>
        <v>68.177152390016445</v>
      </c>
      <c r="P1197" s="4" t="str">
        <f>VLOOKUP(FACT_INCLUDES[[#This Row],[DW Version]], VERSIONS[], 6)</f>
        <v>Tech Fleece Jogger</v>
      </c>
      <c r="Q1197" s="4" t="str">
        <f>VLOOKUP(FACT_INCLUDES[[#This Row],[DW Version]], VERSIONS[], 7)</f>
        <v>Apparel</v>
      </c>
      <c r="R1197" s="51">
        <f>FACT_INCLUDES[[#This Row],[Version Price]]*FACT_INCLUDES[[#This Row],[Quantity]]</f>
        <v>204.53145717004935</v>
      </c>
      <c r="S1197" s="51">
        <f>FACT_INCLUDES[[#This Row],[Amount]]*(1-FACT_INCLUDES[[#This Row],[Order Discount]])</f>
        <v>204.53145717004935</v>
      </c>
      <c r="T1197" s="51">
        <f t="shared" si="18"/>
        <v>2346.4530123052255</v>
      </c>
      <c r="U1197" s="57">
        <f>FACT_INCLUDES[[#This Row],[Income]]/FACT_INCLUDES[[#This Row],[Total Order Income]]</f>
        <v>8.7166227534687155E-2</v>
      </c>
      <c r="V1197" s="33">
        <f>IF(FACT_INCLUDES[[#This Row],[Order Gap]]&gt;10, 1, 0)/COUNTIFS(FACT_INCLUDES[Order ID], FACT_INCLUDES[[#This Row],[Order ID]])</f>
        <v>0</v>
      </c>
      <c r="W1197" s="33">
        <f>IF(FACT_INCLUDES[[#This Row],[Order Type]]="Online", 1, 0)/COUNTIFS(FACT_INCLUDES[Order ID], FACT_INCLUDES[[#This Row],[Order ID]])</f>
        <v>0</v>
      </c>
      <c r="X1197" s="52">
        <v>550.62636711728373</v>
      </c>
      <c r="Y1197" s="52">
        <v>527.50696632152358</v>
      </c>
      <c r="Z1197" s="64">
        <f>IF(FACT_INCLUDES[[#This Row],[Order Type]]="Online", 1, 0)*FACT_INCLUDES[[#This Row],[Income]]</f>
        <v>0</v>
      </c>
    </row>
    <row r="1198" spans="1:26" x14ac:dyDescent="0.3">
      <c r="A1198" s="4">
        <v>1126</v>
      </c>
      <c r="B1198" s="4">
        <v>567</v>
      </c>
      <c r="C1198" s="4">
        <v>591</v>
      </c>
      <c r="D1198" s="58">
        <v>5</v>
      </c>
      <c r="E1198" s="28">
        <f>VLOOKUP(FACT_INCLUDES[[#This Row],[Order ID]], ORDERS[], 2)</f>
        <v>42079.7942909704</v>
      </c>
      <c r="F1198" s="28">
        <f>VLOOKUP(FACT_INCLUDES[[#This Row],[Order ID]], ORDERS[], 3)</f>
        <v>42079.7942909704</v>
      </c>
      <c r="G1198" s="4" t="str">
        <f>VLOOKUP(FACT_INCLUDES[[#This Row],[Order ID]], ORDERS[], 4)</f>
        <v>In-Store</v>
      </c>
      <c r="H1198" s="4" t="str">
        <f>VLOOKUP(FACT_INCLUDES[[#This Row],[Order ID]], ORDERS[], 5)</f>
        <v>JEZ2754@gmail.com</v>
      </c>
      <c r="I1198" s="4">
        <f>VLOOKUP(FACT_INCLUDES[[#This Row],[Order ID]], ORDERS[], 6)</f>
        <v>21</v>
      </c>
      <c r="J1198" s="54">
        <f>VLOOKUP(FACT_INCLUDES[[#This Row],[Order ID]], ORDERS[], 7)</f>
        <v>0</v>
      </c>
      <c r="K1198" s="33">
        <v>0</v>
      </c>
      <c r="L1198" s="4">
        <f>VLOOKUP(FACT_INCLUDES[[#This Row],[DW Version]], VERSIONS[], 2)</f>
        <v>60</v>
      </c>
      <c r="M1198" s="4">
        <f>VLOOKUP(FACT_INCLUDES[[#This Row],[DW Version]], VERSIONS[], 3)</f>
        <v>7</v>
      </c>
      <c r="N1198" s="4" t="str">
        <f>VLOOKUP(FACT_INCLUDES[[#This Row],[DW Version]], VERSIONS[], 4)</f>
        <v>dark red</v>
      </c>
      <c r="O1198" s="51">
        <f>VLOOKUP(FACT_INCLUDES[[#This Row],[DW Version]], VERSIONS[], 5)</f>
        <v>304.3566386293798</v>
      </c>
      <c r="P1198" s="4" t="str">
        <f>VLOOKUP(FACT_INCLUDES[[#This Row],[DW Version]], VERSIONS[], 6)</f>
        <v>Magista Obra</v>
      </c>
      <c r="Q1198" s="4" t="str">
        <f>VLOOKUP(FACT_INCLUDES[[#This Row],[DW Version]], VERSIONS[], 7)</f>
        <v>Shoe</v>
      </c>
      <c r="R1198" s="51">
        <f>FACT_INCLUDES[[#This Row],[Version Price]]*FACT_INCLUDES[[#This Row],[Quantity]]</f>
        <v>1521.7831931468991</v>
      </c>
      <c r="S1198" s="51">
        <f>FACT_INCLUDES[[#This Row],[Amount]]*(1-FACT_INCLUDES[[#This Row],[Order Discount]])</f>
        <v>1521.7831931468991</v>
      </c>
      <c r="T1198" s="51">
        <f t="shared" si="18"/>
        <v>2346.4530123052255</v>
      </c>
      <c r="U1198" s="57">
        <f>FACT_INCLUDES[[#This Row],[Income]]/FACT_INCLUDES[[#This Row],[Total Order Income]]</f>
        <v>0.64854620363859483</v>
      </c>
      <c r="V1198" s="33">
        <f>IF(FACT_INCLUDES[[#This Row],[Order Gap]]&gt;10, 1, 0)/COUNTIFS(FACT_INCLUDES[Order ID], FACT_INCLUDES[[#This Row],[Order ID]])</f>
        <v>0</v>
      </c>
      <c r="W1198" s="33">
        <f>IF(FACT_INCLUDES[[#This Row],[Order Type]]="Online", 1, 0)/COUNTIFS(FACT_INCLUDES[Order ID], FACT_INCLUDES[[#This Row],[Order ID]])</f>
        <v>0</v>
      </c>
      <c r="X1198" s="52">
        <v>550.62636711728373</v>
      </c>
      <c r="Y1198" s="52">
        <v>527.50696632152358</v>
      </c>
      <c r="Z1198" s="64">
        <f>IF(FACT_INCLUDES[[#This Row],[Order Type]]="Online", 1, 0)*FACT_INCLUDES[[#This Row],[Income]]</f>
        <v>0</v>
      </c>
    </row>
    <row r="1199" spans="1:26" x14ac:dyDescent="0.3">
      <c r="A1199" s="4">
        <v>1165</v>
      </c>
      <c r="B1199" s="4">
        <v>586</v>
      </c>
      <c r="C1199" s="4">
        <v>538</v>
      </c>
      <c r="D1199" s="58">
        <v>2</v>
      </c>
      <c r="E1199" s="28">
        <f>VLOOKUP(FACT_INCLUDES[[#This Row],[Order ID]], ORDERS[], 2)</f>
        <v>42202.569791218244</v>
      </c>
      <c r="F1199" s="28">
        <f>VLOOKUP(FACT_INCLUDES[[#This Row],[Order ID]], ORDERS[], 3)</f>
        <v>42202.569791218244</v>
      </c>
      <c r="G1199" s="4" t="str">
        <f>VLOOKUP(FACT_INCLUDES[[#This Row],[Order ID]], ORDERS[], 4)</f>
        <v>In-Store</v>
      </c>
      <c r="H1199" s="4" t="str">
        <f>VLOOKUP(FACT_INCLUDES[[#This Row],[Order ID]], ORDERS[], 5)</f>
        <v>FZM2146@gmail.com</v>
      </c>
      <c r="I1199" s="4">
        <f>VLOOKUP(FACT_INCLUDES[[#This Row],[Order ID]], ORDERS[], 6)</f>
        <v>41</v>
      </c>
      <c r="J1199" s="54">
        <f>VLOOKUP(FACT_INCLUDES[[#This Row],[Order ID]], ORDERS[], 7)</f>
        <v>0</v>
      </c>
      <c r="K1199" s="33">
        <v>0</v>
      </c>
      <c r="L1199" s="4">
        <f>VLOOKUP(FACT_INCLUDES[[#This Row],[DW Version]], VERSIONS[], 2)</f>
        <v>56</v>
      </c>
      <c r="M1199" s="4">
        <f>VLOOKUP(FACT_INCLUDES[[#This Row],[DW Version]], VERSIONS[], 3)</f>
        <v>10</v>
      </c>
      <c r="N1199" s="4" t="str">
        <f>VLOOKUP(FACT_INCLUDES[[#This Row],[DW Version]], VERSIONS[], 4)</f>
        <v>white</v>
      </c>
      <c r="O1199" s="51">
        <f>VLOOKUP(FACT_INCLUDES[[#This Row],[DW Version]], VERSIONS[], 5)</f>
        <v>46.492208962508521</v>
      </c>
      <c r="P1199" s="4" t="str">
        <f>VLOOKUP(FACT_INCLUDES[[#This Row],[DW Version]], VERSIONS[], 6)</f>
        <v>Nike Yoga Mat</v>
      </c>
      <c r="Q1199" s="4" t="str">
        <f>VLOOKUP(FACT_INCLUDES[[#This Row],[DW Version]], VERSIONS[], 7)</f>
        <v>Sport Equipment</v>
      </c>
      <c r="R1199" s="51">
        <f>FACT_INCLUDES[[#This Row],[Version Price]]*FACT_INCLUDES[[#This Row],[Quantity]]</f>
        <v>92.984417925017041</v>
      </c>
      <c r="S1199" s="51">
        <f>FACT_INCLUDES[[#This Row],[Amount]]*(1-FACT_INCLUDES[[#This Row],[Order Discount]])</f>
        <v>92.984417925017041</v>
      </c>
      <c r="T1199" s="51">
        <f t="shared" si="18"/>
        <v>92.984417925017041</v>
      </c>
      <c r="U1199" s="57">
        <f>FACT_INCLUDES[[#This Row],[Income]]/FACT_INCLUDES[[#This Row],[Total Order Income]]</f>
        <v>1</v>
      </c>
      <c r="V1199" s="33">
        <f>IF(FACT_INCLUDES[[#This Row],[Order Gap]]&gt;10, 1, 0)/COUNTIFS(FACT_INCLUDES[Order ID], FACT_INCLUDES[[#This Row],[Order ID]])</f>
        <v>0</v>
      </c>
      <c r="W1199" s="33">
        <f>IF(FACT_INCLUDES[[#This Row],[Order Type]]="Online", 1, 0)/COUNTIFS(FACT_INCLUDES[Order ID], FACT_INCLUDES[[#This Row],[Order ID]])</f>
        <v>0</v>
      </c>
      <c r="X1199" s="52">
        <v>550.62636711728373</v>
      </c>
      <c r="Y1199" s="52">
        <v>527.50696632152358</v>
      </c>
      <c r="Z1199" s="64">
        <f>IF(FACT_INCLUDES[[#This Row],[Order Type]]="Online", 1, 0)*FACT_INCLUDES[[#This Row],[Income]]</f>
        <v>0</v>
      </c>
    </row>
    <row r="1200" spans="1:26" x14ac:dyDescent="0.3">
      <c r="A1200" s="4">
        <v>1171</v>
      </c>
      <c r="B1200" s="4">
        <v>590</v>
      </c>
      <c r="C1200" s="4">
        <v>251</v>
      </c>
      <c r="D1200" s="58">
        <v>4</v>
      </c>
      <c r="E1200" s="28">
        <f>VLOOKUP(FACT_INCLUDES[[#This Row],[Order ID]], ORDERS[], 2)</f>
        <v>42190.254635862359</v>
      </c>
      <c r="F1200" s="28">
        <f>VLOOKUP(FACT_INCLUDES[[#This Row],[Order ID]], ORDERS[], 3)</f>
        <v>42190.254635862359</v>
      </c>
      <c r="G1200" s="4" t="str">
        <f>VLOOKUP(FACT_INCLUDES[[#This Row],[Order ID]], ORDERS[], 4)</f>
        <v>In-Store</v>
      </c>
      <c r="H1200" s="4" t="str">
        <f>VLOOKUP(FACT_INCLUDES[[#This Row],[Order ID]], ORDERS[], 5)</f>
        <v>ARW6161@gmail.com</v>
      </c>
      <c r="I1200" s="4">
        <f>VLOOKUP(FACT_INCLUDES[[#This Row],[Order ID]], ORDERS[], 6)</f>
        <v>40</v>
      </c>
      <c r="J1200" s="54">
        <f>VLOOKUP(FACT_INCLUDES[[#This Row],[Order ID]], ORDERS[], 7)</f>
        <v>0</v>
      </c>
      <c r="K1200" s="33">
        <v>0</v>
      </c>
      <c r="L1200" s="4">
        <f>VLOOKUP(FACT_INCLUDES[[#This Row],[DW Version]], VERSIONS[], 2)</f>
        <v>25</v>
      </c>
      <c r="M1200" s="4">
        <f>VLOOKUP(FACT_INCLUDES[[#This Row],[DW Version]], VERSIONS[], 3)</f>
        <v>3.5</v>
      </c>
      <c r="N1200" s="4" t="str">
        <f>VLOOKUP(FACT_INCLUDES[[#This Row],[DW Version]], VERSIONS[], 4)</f>
        <v>yellow</v>
      </c>
      <c r="O1200" s="51">
        <f>VLOOKUP(FACT_INCLUDES[[#This Row],[DW Version]], VERSIONS[], 5)</f>
        <v>337.45225390979977</v>
      </c>
      <c r="P1200" s="4" t="str">
        <f>VLOOKUP(FACT_INCLUDES[[#This Row],[DW Version]], VERSIONS[], 6)</f>
        <v>Shox</v>
      </c>
      <c r="Q1200" s="4" t="str">
        <f>VLOOKUP(FACT_INCLUDES[[#This Row],[DW Version]], VERSIONS[], 7)</f>
        <v>Shoe</v>
      </c>
      <c r="R1200" s="51">
        <f>FACT_INCLUDES[[#This Row],[Version Price]]*FACT_INCLUDES[[#This Row],[Quantity]]</f>
        <v>1349.8090156391991</v>
      </c>
      <c r="S1200" s="51">
        <f>FACT_INCLUDES[[#This Row],[Amount]]*(1-FACT_INCLUDES[[#This Row],[Order Discount]])</f>
        <v>1349.8090156391991</v>
      </c>
      <c r="T1200" s="51">
        <f t="shared" si="18"/>
        <v>2651.1048539055564</v>
      </c>
      <c r="U1200" s="57">
        <f>FACT_INCLUDES[[#This Row],[Income]]/FACT_INCLUDES[[#This Row],[Total Order Income]]</f>
        <v>0.50914961498059441</v>
      </c>
      <c r="V1200" s="33">
        <f>IF(FACT_INCLUDES[[#This Row],[Order Gap]]&gt;10, 1, 0)/COUNTIFS(FACT_INCLUDES[Order ID], FACT_INCLUDES[[#This Row],[Order ID]])</f>
        <v>0</v>
      </c>
      <c r="W1200" s="33">
        <f>IF(FACT_INCLUDES[[#This Row],[Order Type]]="Online", 1, 0)/COUNTIFS(FACT_INCLUDES[Order ID], FACT_INCLUDES[[#This Row],[Order ID]])</f>
        <v>0</v>
      </c>
      <c r="X1200" s="52">
        <v>550.62636711728373</v>
      </c>
      <c r="Y1200" s="52">
        <v>527.50696632152358</v>
      </c>
      <c r="Z1200" s="64">
        <f>IF(FACT_INCLUDES[[#This Row],[Order Type]]="Online", 1, 0)*FACT_INCLUDES[[#This Row],[Income]]</f>
        <v>0</v>
      </c>
    </row>
    <row r="1201" spans="1:26" x14ac:dyDescent="0.3">
      <c r="A1201" s="4">
        <v>1172</v>
      </c>
      <c r="B1201" s="4">
        <v>590</v>
      </c>
      <c r="C1201" s="4">
        <v>273</v>
      </c>
      <c r="D1201" s="58">
        <v>5</v>
      </c>
      <c r="E1201" s="28">
        <f>VLOOKUP(FACT_INCLUDES[[#This Row],[Order ID]], ORDERS[], 2)</f>
        <v>42190.254635862359</v>
      </c>
      <c r="F1201" s="28">
        <f>VLOOKUP(FACT_INCLUDES[[#This Row],[Order ID]], ORDERS[], 3)</f>
        <v>42190.254635862359</v>
      </c>
      <c r="G1201" s="4" t="str">
        <f>VLOOKUP(FACT_INCLUDES[[#This Row],[Order ID]], ORDERS[], 4)</f>
        <v>In-Store</v>
      </c>
      <c r="H1201" s="4" t="str">
        <f>VLOOKUP(FACT_INCLUDES[[#This Row],[Order ID]], ORDERS[], 5)</f>
        <v>ARW6161@gmail.com</v>
      </c>
      <c r="I1201" s="4">
        <f>VLOOKUP(FACT_INCLUDES[[#This Row],[Order ID]], ORDERS[], 6)</f>
        <v>40</v>
      </c>
      <c r="J1201" s="54">
        <f>VLOOKUP(FACT_INCLUDES[[#This Row],[Order ID]], ORDERS[], 7)</f>
        <v>0</v>
      </c>
      <c r="K1201" s="33">
        <v>0</v>
      </c>
      <c r="L1201" s="4">
        <f>VLOOKUP(FACT_INCLUDES[[#This Row],[DW Version]], VERSIONS[], 2)</f>
        <v>27</v>
      </c>
      <c r="M1201" s="4">
        <f>VLOOKUP(FACT_INCLUDES[[#This Row],[DW Version]], VERSIONS[], 3)</f>
        <v>3</v>
      </c>
      <c r="N1201" s="4" t="str">
        <f>VLOOKUP(FACT_INCLUDES[[#This Row],[DW Version]], VERSIONS[], 4)</f>
        <v>red</v>
      </c>
      <c r="O1201" s="51">
        <f>VLOOKUP(FACT_INCLUDES[[#This Row],[DW Version]], VERSIONS[], 5)</f>
        <v>219.63048041350851</v>
      </c>
      <c r="P1201" s="4" t="str">
        <f>VLOOKUP(FACT_INCLUDES[[#This Row],[DW Version]], VERSIONS[], 6)</f>
        <v>Structure</v>
      </c>
      <c r="Q1201" s="4" t="str">
        <f>VLOOKUP(FACT_INCLUDES[[#This Row],[DW Version]], VERSIONS[], 7)</f>
        <v>Shoe</v>
      </c>
      <c r="R1201" s="51">
        <f>FACT_INCLUDES[[#This Row],[Version Price]]*FACT_INCLUDES[[#This Row],[Quantity]]</f>
        <v>1098.1524020675424</v>
      </c>
      <c r="S1201" s="51">
        <f>FACT_INCLUDES[[#This Row],[Amount]]*(1-FACT_INCLUDES[[#This Row],[Order Discount]])</f>
        <v>1098.1524020675424</v>
      </c>
      <c r="T1201" s="51">
        <f t="shared" si="18"/>
        <v>2651.1048539055564</v>
      </c>
      <c r="U1201" s="57">
        <f>FACT_INCLUDES[[#This Row],[Income]]/FACT_INCLUDES[[#This Row],[Total Order Income]]</f>
        <v>0.41422443191930547</v>
      </c>
      <c r="V1201" s="33">
        <f>IF(FACT_INCLUDES[[#This Row],[Order Gap]]&gt;10, 1, 0)/COUNTIFS(FACT_INCLUDES[Order ID], FACT_INCLUDES[[#This Row],[Order ID]])</f>
        <v>0</v>
      </c>
      <c r="W1201" s="33">
        <f>IF(FACT_INCLUDES[[#This Row],[Order Type]]="Online", 1, 0)/COUNTIFS(FACT_INCLUDES[Order ID], FACT_INCLUDES[[#This Row],[Order ID]])</f>
        <v>0</v>
      </c>
      <c r="X1201" s="52">
        <v>550.62636711728373</v>
      </c>
      <c r="Y1201" s="52">
        <v>527.50696632152358</v>
      </c>
      <c r="Z1201" s="64">
        <f>IF(FACT_INCLUDES[[#This Row],[Order Type]]="Online", 1, 0)*FACT_INCLUDES[[#This Row],[Income]]</f>
        <v>0</v>
      </c>
    </row>
    <row r="1202" spans="1:26" x14ac:dyDescent="0.3">
      <c r="A1202" s="4">
        <v>1173</v>
      </c>
      <c r="B1202" s="4">
        <v>590</v>
      </c>
      <c r="C1202" s="4">
        <v>883</v>
      </c>
      <c r="D1202" s="58">
        <v>1</v>
      </c>
      <c r="E1202" s="28">
        <f>VLOOKUP(FACT_INCLUDES[[#This Row],[Order ID]], ORDERS[], 2)</f>
        <v>42190.254635862359</v>
      </c>
      <c r="F1202" s="28">
        <f>VLOOKUP(FACT_INCLUDES[[#This Row],[Order ID]], ORDERS[], 3)</f>
        <v>42190.254635862359</v>
      </c>
      <c r="G1202" s="4" t="str">
        <f>VLOOKUP(FACT_INCLUDES[[#This Row],[Order ID]], ORDERS[], 4)</f>
        <v>In-Store</v>
      </c>
      <c r="H1202" s="4" t="str">
        <f>VLOOKUP(FACT_INCLUDES[[#This Row],[Order ID]], ORDERS[], 5)</f>
        <v>ARW6161@gmail.com</v>
      </c>
      <c r="I1202" s="4">
        <f>VLOOKUP(FACT_INCLUDES[[#This Row],[Order ID]], ORDERS[], 6)</f>
        <v>40</v>
      </c>
      <c r="J1202" s="54">
        <f>VLOOKUP(FACT_INCLUDES[[#This Row],[Order ID]], ORDERS[], 7)</f>
        <v>0</v>
      </c>
      <c r="K1202" s="33">
        <v>0</v>
      </c>
      <c r="L1202" s="4">
        <f>VLOOKUP(FACT_INCLUDES[[#This Row],[DW Version]], VERSIONS[], 2)</f>
        <v>90</v>
      </c>
      <c r="M1202" s="4">
        <f>VLOOKUP(FACT_INCLUDES[[#This Row],[DW Version]], VERSIONS[], 3)</f>
        <v>6.5</v>
      </c>
      <c r="N1202" s="4" t="str">
        <f>VLOOKUP(FACT_INCLUDES[[#This Row],[DW Version]], VERSIONS[], 4)</f>
        <v>white</v>
      </c>
      <c r="O1202" s="51">
        <f>VLOOKUP(FACT_INCLUDES[[#This Row],[DW Version]], VERSIONS[], 5)</f>
        <v>203.14343619881478</v>
      </c>
      <c r="P1202" s="4" t="str">
        <f>VLOOKUP(FACT_INCLUDES[[#This Row],[DW Version]], VERSIONS[], 6)</f>
        <v>Air Zoom Terra Kiger 6</v>
      </c>
      <c r="Q1202" s="4" t="str">
        <f>VLOOKUP(FACT_INCLUDES[[#This Row],[DW Version]], VERSIONS[], 7)</f>
        <v>Shoe</v>
      </c>
      <c r="R1202" s="51">
        <f>FACT_INCLUDES[[#This Row],[Version Price]]*FACT_INCLUDES[[#This Row],[Quantity]]</f>
        <v>203.14343619881478</v>
      </c>
      <c r="S1202" s="51">
        <f>FACT_INCLUDES[[#This Row],[Amount]]*(1-FACT_INCLUDES[[#This Row],[Order Discount]])</f>
        <v>203.14343619881478</v>
      </c>
      <c r="T1202" s="51">
        <f t="shared" si="18"/>
        <v>2651.1048539055564</v>
      </c>
      <c r="U1202" s="57">
        <f>FACT_INCLUDES[[#This Row],[Income]]/FACT_INCLUDES[[#This Row],[Total Order Income]]</f>
        <v>7.6625953100100064E-2</v>
      </c>
      <c r="V1202" s="33">
        <f>IF(FACT_INCLUDES[[#This Row],[Order Gap]]&gt;10, 1, 0)/COUNTIFS(FACT_INCLUDES[Order ID], FACT_INCLUDES[[#This Row],[Order ID]])</f>
        <v>0</v>
      </c>
      <c r="W1202" s="33">
        <f>IF(FACT_INCLUDES[[#This Row],[Order Type]]="Online", 1, 0)/COUNTIFS(FACT_INCLUDES[Order ID], FACT_INCLUDES[[#This Row],[Order ID]])</f>
        <v>0</v>
      </c>
      <c r="X1202" s="52">
        <v>550.62636711728373</v>
      </c>
      <c r="Y1202" s="52">
        <v>527.50696632152358</v>
      </c>
      <c r="Z1202" s="64">
        <f>IF(FACT_INCLUDES[[#This Row],[Order Type]]="Online", 1, 0)*FACT_INCLUDES[[#This Row],[Income]]</f>
        <v>0</v>
      </c>
    </row>
    <row r="1203" spans="1:26" x14ac:dyDescent="0.3">
      <c r="A1203" s="4">
        <v>1256</v>
      </c>
      <c r="B1203" s="4">
        <v>635</v>
      </c>
      <c r="C1203" s="4">
        <v>80</v>
      </c>
      <c r="D1203" s="58">
        <v>3</v>
      </c>
      <c r="E1203" s="28">
        <f>VLOOKUP(FACT_INCLUDES[[#This Row],[Order ID]], ORDERS[], 2)</f>
        <v>42060.51500961143</v>
      </c>
      <c r="F1203" s="28">
        <f>VLOOKUP(FACT_INCLUDES[[#This Row],[Order ID]], ORDERS[], 3)</f>
        <v>42060.51500961143</v>
      </c>
      <c r="G1203" s="4" t="str">
        <f>VLOOKUP(FACT_INCLUDES[[#This Row],[Order ID]], ORDERS[], 4)</f>
        <v>In-Store</v>
      </c>
      <c r="H1203" s="4" t="str">
        <f>VLOOKUP(FACT_INCLUDES[[#This Row],[Order ID]], ORDERS[], 5)</f>
        <v>FZM2146@gmail.com</v>
      </c>
      <c r="I1203" s="4">
        <f>VLOOKUP(FACT_INCLUDES[[#This Row],[Order ID]], ORDERS[], 6)</f>
        <v>5</v>
      </c>
      <c r="J1203" s="54">
        <f>VLOOKUP(FACT_INCLUDES[[#This Row],[Order ID]], ORDERS[], 7)</f>
        <v>0</v>
      </c>
      <c r="K1203" s="33">
        <v>0</v>
      </c>
      <c r="L1203" s="4">
        <f>VLOOKUP(FACT_INCLUDES[[#This Row],[DW Version]], VERSIONS[], 2)</f>
        <v>8</v>
      </c>
      <c r="M1203" s="4">
        <f>VLOOKUP(FACT_INCLUDES[[#This Row],[DW Version]], VERSIONS[], 3)</f>
        <v>8.5</v>
      </c>
      <c r="N1203" s="4" t="str">
        <f>VLOOKUP(FACT_INCLUDES[[#This Row],[DW Version]], VERSIONS[], 4)</f>
        <v>white</v>
      </c>
      <c r="O1203" s="51">
        <f>VLOOKUP(FACT_INCLUDES[[#This Row],[DW Version]], VERSIONS[], 5)</f>
        <v>379.49943524630925</v>
      </c>
      <c r="P1203" s="4" t="str">
        <f>VLOOKUP(FACT_INCLUDES[[#This Row],[DW Version]], VERSIONS[], 6)</f>
        <v>Dunk</v>
      </c>
      <c r="Q1203" s="4" t="str">
        <f>VLOOKUP(FACT_INCLUDES[[#This Row],[DW Version]], VERSIONS[], 7)</f>
        <v>Shoe</v>
      </c>
      <c r="R1203" s="51">
        <f>FACT_INCLUDES[[#This Row],[Version Price]]*FACT_INCLUDES[[#This Row],[Quantity]]</f>
        <v>1138.4983057389277</v>
      </c>
      <c r="S1203" s="51">
        <f>FACT_INCLUDES[[#This Row],[Amount]]*(1-FACT_INCLUDES[[#This Row],[Order Discount]])</f>
        <v>1138.4983057389277</v>
      </c>
      <c r="T1203" s="51">
        <f t="shared" si="18"/>
        <v>2992.2777792429515</v>
      </c>
      <c r="U1203" s="57">
        <f>FACT_INCLUDES[[#This Row],[Income]]/FACT_INCLUDES[[#This Row],[Total Order Income]]</f>
        <v>0.38047881571575504</v>
      </c>
      <c r="V1203" s="33">
        <f>IF(FACT_INCLUDES[[#This Row],[Order Gap]]&gt;10, 1, 0)/COUNTIFS(FACT_INCLUDES[Order ID], FACT_INCLUDES[[#This Row],[Order ID]])</f>
        <v>0</v>
      </c>
      <c r="W1203" s="33">
        <f>IF(FACT_INCLUDES[[#This Row],[Order Type]]="Online", 1, 0)/COUNTIFS(FACT_INCLUDES[Order ID], FACT_INCLUDES[[#This Row],[Order ID]])</f>
        <v>0</v>
      </c>
      <c r="X1203" s="52">
        <v>550.62636711728373</v>
      </c>
      <c r="Y1203" s="52">
        <v>527.50696632152358</v>
      </c>
      <c r="Z1203" s="64">
        <f>IF(FACT_INCLUDES[[#This Row],[Order Type]]="Online", 1, 0)*FACT_INCLUDES[[#This Row],[Income]]</f>
        <v>0</v>
      </c>
    </row>
    <row r="1204" spans="1:26" x14ac:dyDescent="0.3">
      <c r="A1204" s="4">
        <v>1257</v>
      </c>
      <c r="B1204" s="4">
        <v>635</v>
      </c>
      <c r="C1204" s="4">
        <v>726</v>
      </c>
      <c r="D1204" s="58">
        <v>4</v>
      </c>
      <c r="E1204" s="28">
        <f>VLOOKUP(FACT_INCLUDES[[#This Row],[Order ID]], ORDERS[], 2)</f>
        <v>42060.51500961143</v>
      </c>
      <c r="F1204" s="28">
        <f>VLOOKUP(FACT_INCLUDES[[#This Row],[Order ID]], ORDERS[], 3)</f>
        <v>42060.51500961143</v>
      </c>
      <c r="G1204" s="4" t="str">
        <f>VLOOKUP(FACT_INCLUDES[[#This Row],[Order ID]], ORDERS[], 4)</f>
        <v>In-Store</v>
      </c>
      <c r="H1204" s="4" t="str">
        <f>VLOOKUP(FACT_INCLUDES[[#This Row],[Order ID]], ORDERS[], 5)</f>
        <v>FZM2146@gmail.com</v>
      </c>
      <c r="I1204" s="4">
        <f>VLOOKUP(FACT_INCLUDES[[#This Row],[Order ID]], ORDERS[], 6)</f>
        <v>5</v>
      </c>
      <c r="J1204" s="54">
        <f>VLOOKUP(FACT_INCLUDES[[#This Row],[Order ID]], ORDERS[], 7)</f>
        <v>0</v>
      </c>
      <c r="K1204" s="33">
        <v>0</v>
      </c>
      <c r="L1204" s="4">
        <f>VLOOKUP(FACT_INCLUDES[[#This Row],[DW Version]], VERSIONS[], 2)</f>
        <v>74</v>
      </c>
      <c r="M1204" s="4">
        <f>VLOOKUP(FACT_INCLUDES[[#This Row],[DW Version]], VERSIONS[], 3)</f>
        <v>8.5</v>
      </c>
      <c r="N1204" s="4" t="str">
        <f>VLOOKUP(FACT_INCLUDES[[#This Row],[DW Version]], VERSIONS[], 4)</f>
        <v>white</v>
      </c>
      <c r="O1204" s="51">
        <f>VLOOKUP(FACT_INCLUDES[[#This Row],[DW Version]], VERSIONS[], 5)</f>
        <v>393.00539028141384</v>
      </c>
      <c r="P1204" s="4" t="str">
        <f>VLOOKUP(FACT_INCLUDES[[#This Row],[DW Version]], VERSIONS[], 6)</f>
        <v>Nike Soccer Ball</v>
      </c>
      <c r="Q1204" s="4" t="str">
        <f>VLOOKUP(FACT_INCLUDES[[#This Row],[DW Version]], VERSIONS[], 7)</f>
        <v>Sport Equipment</v>
      </c>
      <c r="R1204" s="51">
        <f>FACT_INCLUDES[[#This Row],[Version Price]]*FACT_INCLUDES[[#This Row],[Quantity]]</f>
        <v>1572.0215611256554</v>
      </c>
      <c r="S1204" s="51">
        <f>FACT_INCLUDES[[#This Row],[Amount]]*(1-FACT_INCLUDES[[#This Row],[Order Discount]])</f>
        <v>1572.0215611256554</v>
      </c>
      <c r="T1204" s="51">
        <f t="shared" si="18"/>
        <v>2992.2777792429515</v>
      </c>
      <c r="U1204" s="57">
        <f>FACT_INCLUDES[[#This Row],[Income]]/FACT_INCLUDES[[#This Row],[Total Order Income]]</f>
        <v>0.52535950105654228</v>
      </c>
      <c r="V1204" s="33">
        <f>IF(FACT_INCLUDES[[#This Row],[Order Gap]]&gt;10, 1, 0)/COUNTIFS(FACT_INCLUDES[Order ID], FACT_INCLUDES[[#This Row],[Order ID]])</f>
        <v>0</v>
      </c>
      <c r="W1204" s="33">
        <f>IF(FACT_INCLUDES[[#This Row],[Order Type]]="Online", 1, 0)/COUNTIFS(FACT_INCLUDES[Order ID], FACT_INCLUDES[[#This Row],[Order ID]])</f>
        <v>0</v>
      </c>
      <c r="X1204" s="52">
        <v>550.62636711728373</v>
      </c>
      <c r="Y1204" s="52">
        <v>527.50696632152358</v>
      </c>
      <c r="Z1204" s="64">
        <f>IF(FACT_INCLUDES[[#This Row],[Order Type]]="Online", 1, 0)*FACT_INCLUDES[[#This Row],[Income]]</f>
        <v>0</v>
      </c>
    </row>
    <row r="1205" spans="1:26" x14ac:dyDescent="0.3">
      <c r="A1205" s="4">
        <v>1258</v>
      </c>
      <c r="B1205" s="4">
        <v>635</v>
      </c>
      <c r="C1205" s="4">
        <v>749</v>
      </c>
      <c r="D1205" s="58">
        <v>1</v>
      </c>
      <c r="E1205" s="28">
        <f>VLOOKUP(FACT_INCLUDES[[#This Row],[Order ID]], ORDERS[], 2)</f>
        <v>42060.51500961143</v>
      </c>
      <c r="F1205" s="28">
        <f>VLOOKUP(FACT_INCLUDES[[#This Row],[Order ID]], ORDERS[], 3)</f>
        <v>42060.51500961143</v>
      </c>
      <c r="G1205" s="4" t="str">
        <f>VLOOKUP(FACT_INCLUDES[[#This Row],[Order ID]], ORDERS[], 4)</f>
        <v>In-Store</v>
      </c>
      <c r="H1205" s="4" t="str">
        <f>VLOOKUP(FACT_INCLUDES[[#This Row],[Order ID]], ORDERS[], 5)</f>
        <v>FZM2146@gmail.com</v>
      </c>
      <c r="I1205" s="4">
        <f>VLOOKUP(FACT_INCLUDES[[#This Row],[Order ID]], ORDERS[], 6)</f>
        <v>5</v>
      </c>
      <c r="J1205" s="54">
        <f>VLOOKUP(FACT_INCLUDES[[#This Row],[Order ID]], ORDERS[], 7)</f>
        <v>0</v>
      </c>
      <c r="K1205" s="33">
        <v>0</v>
      </c>
      <c r="L1205" s="4">
        <f>VLOOKUP(FACT_INCLUDES[[#This Row],[DW Version]], VERSIONS[], 2)</f>
        <v>77</v>
      </c>
      <c r="M1205" s="4">
        <f>VLOOKUP(FACT_INCLUDES[[#This Row],[DW Version]], VERSIONS[], 3)</f>
        <v>9.5</v>
      </c>
      <c r="N1205" s="4" t="str">
        <f>VLOOKUP(FACT_INCLUDES[[#This Row],[DW Version]], VERSIONS[], 4)</f>
        <v>red</v>
      </c>
      <c r="O1205" s="51">
        <f>VLOOKUP(FACT_INCLUDES[[#This Row],[DW Version]], VERSIONS[], 5)</f>
        <v>281.75791237836859</v>
      </c>
      <c r="P1205" s="4" t="str">
        <f>VLOOKUP(FACT_INCLUDES[[#This Row],[DW Version]], VERSIONS[], 6)</f>
        <v>Nike Court Legacy</v>
      </c>
      <c r="Q1205" s="4" t="str">
        <f>VLOOKUP(FACT_INCLUDES[[#This Row],[DW Version]], VERSIONS[], 7)</f>
        <v>Shoe</v>
      </c>
      <c r="R1205" s="51">
        <f>FACT_INCLUDES[[#This Row],[Version Price]]*FACT_INCLUDES[[#This Row],[Quantity]]</f>
        <v>281.75791237836859</v>
      </c>
      <c r="S1205" s="51">
        <f>FACT_INCLUDES[[#This Row],[Amount]]*(1-FACT_INCLUDES[[#This Row],[Order Discount]])</f>
        <v>281.75791237836859</v>
      </c>
      <c r="T1205" s="51">
        <f t="shared" si="18"/>
        <v>2992.2777792429515</v>
      </c>
      <c r="U1205" s="57">
        <f>FACT_INCLUDES[[#This Row],[Income]]/FACT_INCLUDES[[#This Row],[Total Order Income]]</f>
        <v>9.4161683227702728E-2</v>
      </c>
      <c r="V1205" s="33">
        <f>IF(FACT_INCLUDES[[#This Row],[Order Gap]]&gt;10, 1, 0)/COUNTIFS(FACT_INCLUDES[Order ID], FACT_INCLUDES[[#This Row],[Order ID]])</f>
        <v>0</v>
      </c>
      <c r="W1205" s="33">
        <f>IF(FACT_INCLUDES[[#This Row],[Order Type]]="Online", 1, 0)/COUNTIFS(FACT_INCLUDES[Order ID], FACT_INCLUDES[[#This Row],[Order ID]])</f>
        <v>0</v>
      </c>
      <c r="X1205" s="52">
        <v>550.62636711728373</v>
      </c>
      <c r="Y1205" s="52">
        <v>527.50696632152358</v>
      </c>
      <c r="Z1205" s="64">
        <f>IF(FACT_INCLUDES[[#This Row],[Order Type]]="Online", 1, 0)*FACT_INCLUDES[[#This Row],[Income]]</f>
        <v>0</v>
      </c>
    </row>
    <row r="1206" spans="1:26" x14ac:dyDescent="0.3">
      <c r="A1206" s="4">
        <v>1264</v>
      </c>
      <c r="B1206" s="4">
        <v>638</v>
      </c>
      <c r="C1206" s="4">
        <v>79</v>
      </c>
      <c r="D1206" s="58">
        <v>1</v>
      </c>
      <c r="E1206" s="28">
        <f>VLOOKUP(FACT_INCLUDES[[#This Row],[Order ID]], ORDERS[], 2)</f>
        <v>42239.689620333229</v>
      </c>
      <c r="F1206" s="28">
        <f>VLOOKUP(FACT_INCLUDES[[#This Row],[Order ID]], ORDERS[], 3)</f>
        <v>42251.689620333229</v>
      </c>
      <c r="G1206" s="4" t="str">
        <f>VLOOKUP(FACT_INCLUDES[[#This Row],[Order ID]], ORDERS[], 4)</f>
        <v>Online</v>
      </c>
      <c r="H1206" s="4" t="str">
        <f>VLOOKUP(FACT_INCLUDES[[#This Row],[Order ID]], ORDERS[], 5)</f>
        <v>DDR5791@gmail.com</v>
      </c>
      <c r="I1206" s="4">
        <f>VLOOKUP(FACT_INCLUDES[[#This Row],[Order ID]], ORDERS[], 6)</f>
        <v>0</v>
      </c>
      <c r="J1206" s="54">
        <f>VLOOKUP(FACT_INCLUDES[[#This Row],[Order ID]], ORDERS[], 7)</f>
        <v>0</v>
      </c>
      <c r="K1206" s="33">
        <v>12</v>
      </c>
      <c r="L1206" s="4">
        <f>VLOOKUP(FACT_INCLUDES[[#This Row],[DW Version]], VERSIONS[], 2)</f>
        <v>8</v>
      </c>
      <c r="M1206" s="4">
        <f>VLOOKUP(FACT_INCLUDES[[#This Row],[DW Version]], VERSIONS[], 3)</f>
        <v>7.5</v>
      </c>
      <c r="N1206" s="4" t="str">
        <f>VLOOKUP(FACT_INCLUDES[[#This Row],[DW Version]], VERSIONS[], 4)</f>
        <v>white</v>
      </c>
      <c r="O1206" s="51">
        <f>VLOOKUP(FACT_INCLUDES[[#This Row],[DW Version]], VERSIONS[], 5)</f>
        <v>228.59638147280421</v>
      </c>
      <c r="P1206" s="4" t="str">
        <f>VLOOKUP(FACT_INCLUDES[[#This Row],[DW Version]], VERSIONS[], 6)</f>
        <v>Dunk</v>
      </c>
      <c r="Q1206" s="4" t="str">
        <f>VLOOKUP(FACT_INCLUDES[[#This Row],[DW Version]], VERSIONS[], 7)</f>
        <v>Shoe</v>
      </c>
      <c r="R1206" s="51">
        <f>FACT_INCLUDES[[#This Row],[Version Price]]*FACT_INCLUDES[[#This Row],[Quantity]]</f>
        <v>228.59638147280421</v>
      </c>
      <c r="S1206" s="51">
        <f>FACT_INCLUDES[[#This Row],[Amount]]*(1-FACT_INCLUDES[[#This Row],[Order Discount]])</f>
        <v>228.59638147280421</v>
      </c>
      <c r="T1206" s="51">
        <f t="shared" si="18"/>
        <v>228.59638147280421</v>
      </c>
      <c r="U1206" s="57">
        <f>FACT_INCLUDES[[#This Row],[Income]]/FACT_INCLUDES[[#This Row],[Total Order Income]]</f>
        <v>1</v>
      </c>
      <c r="V1206" s="33">
        <f>IF(FACT_INCLUDES[[#This Row],[Order Gap]]&gt;10, 1, 0)/COUNTIFS(FACT_INCLUDES[Order ID], FACT_INCLUDES[[#This Row],[Order ID]])</f>
        <v>1</v>
      </c>
      <c r="W1206" s="33">
        <f>IF(FACT_INCLUDES[[#This Row],[Order Type]]="Online", 1, 0)/COUNTIFS(FACT_INCLUDES[Order ID], FACT_INCLUDES[[#This Row],[Order ID]])</f>
        <v>1</v>
      </c>
      <c r="X1206" s="52">
        <v>550.62636711728373</v>
      </c>
      <c r="Y1206" s="52">
        <v>527.50696632152358</v>
      </c>
      <c r="Z1206" s="64">
        <f>IF(FACT_INCLUDES[[#This Row],[Order Type]]="Online", 1, 0)*FACT_INCLUDES[[#This Row],[Income]]</f>
        <v>228.59638147280421</v>
      </c>
    </row>
    <row r="1207" spans="1:26" x14ac:dyDescent="0.3">
      <c r="A1207" s="4">
        <v>1314</v>
      </c>
      <c r="B1207" s="4">
        <v>663</v>
      </c>
      <c r="C1207" s="4">
        <v>561</v>
      </c>
      <c r="D1207" s="58">
        <v>2</v>
      </c>
      <c r="E1207" s="28">
        <f>VLOOKUP(FACT_INCLUDES[[#This Row],[Order ID]], ORDERS[], 2)</f>
        <v>42237.837382296406</v>
      </c>
      <c r="F1207" s="28">
        <f>VLOOKUP(FACT_INCLUDES[[#This Row],[Order ID]], ORDERS[], 3)</f>
        <v>42237.837382296406</v>
      </c>
      <c r="G1207" s="4" t="str">
        <f>VLOOKUP(FACT_INCLUDES[[#This Row],[Order ID]], ORDERS[], 4)</f>
        <v>In-Store</v>
      </c>
      <c r="H1207" s="4" t="str">
        <f>VLOOKUP(FACT_INCLUDES[[#This Row],[Order ID]], ORDERS[], 5)</f>
        <v>CAP4633@gmail.com</v>
      </c>
      <c r="I1207" s="4">
        <f>VLOOKUP(FACT_INCLUDES[[#This Row],[Order ID]], ORDERS[], 6)</f>
        <v>50</v>
      </c>
      <c r="J1207" s="54">
        <f>VLOOKUP(FACT_INCLUDES[[#This Row],[Order ID]], ORDERS[], 7)</f>
        <v>0</v>
      </c>
      <c r="K1207" s="33">
        <v>0</v>
      </c>
      <c r="L1207" s="4">
        <f>VLOOKUP(FACT_INCLUDES[[#This Row],[DW Version]], VERSIONS[], 2)</f>
        <v>58</v>
      </c>
      <c r="M1207" s="4">
        <f>VLOOKUP(FACT_INCLUDES[[#This Row],[DW Version]], VERSIONS[], 3)</f>
        <v>8.5</v>
      </c>
      <c r="N1207" s="4" t="str">
        <f>VLOOKUP(FACT_INCLUDES[[#This Row],[DW Version]], VERSIONS[], 4)</f>
        <v>white</v>
      </c>
      <c r="O1207" s="51">
        <f>VLOOKUP(FACT_INCLUDES[[#This Row],[DW Version]], VERSIONS[], 5)</f>
        <v>35.471234268486157</v>
      </c>
      <c r="P1207" s="4" t="str">
        <f>VLOOKUP(FACT_INCLUDES[[#This Row],[DW Version]], VERSIONS[], 6)</f>
        <v>Mercurial Superfly</v>
      </c>
      <c r="Q1207" s="4" t="str">
        <f>VLOOKUP(FACT_INCLUDES[[#This Row],[DW Version]], VERSIONS[], 7)</f>
        <v>Shoe</v>
      </c>
      <c r="R1207" s="51">
        <f>FACT_INCLUDES[[#This Row],[Version Price]]*FACT_INCLUDES[[#This Row],[Quantity]]</f>
        <v>70.942468536972314</v>
      </c>
      <c r="S1207" s="51">
        <f>FACT_INCLUDES[[#This Row],[Amount]]*(1-FACT_INCLUDES[[#This Row],[Order Discount]])</f>
        <v>70.942468536972314</v>
      </c>
      <c r="T1207" s="51">
        <f t="shared" si="18"/>
        <v>70.942468536972314</v>
      </c>
      <c r="U1207" s="57">
        <f>FACT_INCLUDES[[#This Row],[Income]]/FACT_INCLUDES[[#This Row],[Total Order Income]]</f>
        <v>1</v>
      </c>
      <c r="V1207" s="33">
        <f>IF(FACT_INCLUDES[[#This Row],[Order Gap]]&gt;10, 1, 0)/COUNTIFS(FACT_INCLUDES[Order ID], FACT_INCLUDES[[#This Row],[Order ID]])</f>
        <v>0</v>
      </c>
      <c r="W1207" s="33">
        <f>IF(FACT_INCLUDES[[#This Row],[Order Type]]="Online", 1, 0)/COUNTIFS(FACT_INCLUDES[Order ID], FACT_INCLUDES[[#This Row],[Order ID]])</f>
        <v>0</v>
      </c>
      <c r="X1207" s="52">
        <v>550.62636711728373</v>
      </c>
      <c r="Y1207" s="52">
        <v>527.50696632152358</v>
      </c>
      <c r="Z1207" s="64">
        <f>IF(FACT_INCLUDES[[#This Row],[Order Type]]="Online", 1, 0)*FACT_INCLUDES[[#This Row],[Income]]</f>
        <v>0</v>
      </c>
    </row>
    <row r="1208" spans="1:26" x14ac:dyDescent="0.3">
      <c r="A1208" s="4">
        <v>1394</v>
      </c>
      <c r="B1208" s="4">
        <v>709</v>
      </c>
      <c r="C1208" s="4">
        <v>48</v>
      </c>
      <c r="D1208" s="58">
        <v>2</v>
      </c>
      <c r="E1208" s="28">
        <f>VLOOKUP(FACT_INCLUDES[[#This Row],[Order ID]], ORDERS[], 2)</f>
        <v>42056.176019700637</v>
      </c>
      <c r="F1208" s="28">
        <f>VLOOKUP(FACT_INCLUDES[[#This Row],[Order ID]], ORDERS[], 3)</f>
        <v>42056.176019700637</v>
      </c>
      <c r="G1208" s="4" t="str">
        <f>VLOOKUP(FACT_INCLUDES[[#This Row],[Order ID]], ORDERS[], 4)</f>
        <v>In-Store</v>
      </c>
      <c r="H1208" s="4" t="str">
        <f>VLOOKUP(FACT_INCLUDES[[#This Row],[Order ID]], ORDERS[], 5)</f>
        <v>UDO3170@gmail.com</v>
      </c>
      <c r="I1208" s="4">
        <f>VLOOKUP(FACT_INCLUDES[[#This Row],[Order ID]], ORDERS[], 6)</f>
        <v>2</v>
      </c>
      <c r="J1208" s="54">
        <f>VLOOKUP(FACT_INCLUDES[[#This Row],[Order ID]], ORDERS[], 7)</f>
        <v>0</v>
      </c>
      <c r="K1208" s="33">
        <v>0</v>
      </c>
      <c r="L1208" s="4">
        <f>VLOOKUP(FACT_INCLUDES[[#This Row],[DW Version]], VERSIONS[], 2)</f>
        <v>5</v>
      </c>
      <c r="M1208" s="4">
        <f>VLOOKUP(FACT_INCLUDES[[#This Row],[DW Version]], VERSIONS[], 3)</f>
        <v>4</v>
      </c>
      <c r="N1208" s="4" t="str">
        <f>VLOOKUP(FACT_INCLUDES[[#This Row],[DW Version]], VERSIONS[], 4)</f>
        <v>white</v>
      </c>
      <c r="O1208" s="51">
        <f>VLOOKUP(FACT_INCLUDES[[#This Row],[DW Version]], VERSIONS[], 5)</f>
        <v>174.18212509773977</v>
      </c>
      <c r="P1208" s="4" t="str">
        <f>VLOOKUP(FACT_INCLUDES[[#This Row],[DW Version]], VERSIONS[], 6)</f>
        <v>Nike Football</v>
      </c>
      <c r="Q1208" s="4" t="str">
        <f>VLOOKUP(FACT_INCLUDES[[#This Row],[DW Version]], VERSIONS[], 7)</f>
        <v>Sport Equipment</v>
      </c>
      <c r="R1208" s="51">
        <f>FACT_INCLUDES[[#This Row],[Version Price]]*FACT_INCLUDES[[#This Row],[Quantity]]</f>
        <v>348.36425019547954</v>
      </c>
      <c r="S1208" s="51">
        <f>FACT_INCLUDES[[#This Row],[Amount]]*(1-FACT_INCLUDES[[#This Row],[Order Discount]])</f>
        <v>348.36425019547954</v>
      </c>
      <c r="T1208" s="51">
        <f t="shared" si="18"/>
        <v>1443.7862527903617</v>
      </c>
      <c r="U1208" s="57">
        <f>FACT_INCLUDES[[#This Row],[Income]]/FACT_INCLUDES[[#This Row],[Total Order Income]]</f>
        <v>0.24128519683727878</v>
      </c>
      <c r="V1208" s="33">
        <f>IF(FACT_INCLUDES[[#This Row],[Order Gap]]&gt;10, 1, 0)/COUNTIFS(FACT_INCLUDES[Order ID], FACT_INCLUDES[[#This Row],[Order ID]])</f>
        <v>0</v>
      </c>
      <c r="W1208" s="33">
        <f>IF(FACT_INCLUDES[[#This Row],[Order Type]]="Online", 1, 0)/COUNTIFS(FACT_INCLUDES[Order ID], FACT_INCLUDES[[#This Row],[Order ID]])</f>
        <v>0</v>
      </c>
      <c r="X1208" s="52">
        <v>550.62636711728373</v>
      </c>
      <c r="Y1208" s="52">
        <v>527.50696632152358</v>
      </c>
      <c r="Z1208" s="64">
        <f>IF(FACT_INCLUDES[[#This Row],[Order Type]]="Online", 1, 0)*FACT_INCLUDES[[#This Row],[Income]]</f>
        <v>0</v>
      </c>
    </row>
    <row r="1209" spans="1:26" x14ac:dyDescent="0.3">
      <c r="A1209" s="4">
        <v>1395</v>
      </c>
      <c r="B1209" s="4">
        <v>709</v>
      </c>
      <c r="C1209" s="4">
        <v>147</v>
      </c>
      <c r="D1209" s="58">
        <v>3</v>
      </c>
      <c r="E1209" s="28">
        <f>VLOOKUP(FACT_INCLUDES[[#This Row],[Order ID]], ORDERS[], 2)</f>
        <v>42056.176019700637</v>
      </c>
      <c r="F1209" s="28">
        <f>VLOOKUP(FACT_INCLUDES[[#This Row],[Order ID]], ORDERS[], 3)</f>
        <v>42056.176019700637</v>
      </c>
      <c r="G1209" s="4" t="str">
        <f>VLOOKUP(FACT_INCLUDES[[#This Row],[Order ID]], ORDERS[], 4)</f>
        <v>In-Store</v>
      </c>
      <c r="H1209" s="4" t="str">
        <f>VLOOKUP(FACT_INCLUDES[[#This Row],[Order ID]], ORDERS[], 5)</f>
        <v>UDO3170@gmail.com</v>
      </c>
      <c r="I1209" s="4">
        <f>VLOOKUP(FACT_INCLUDES[[#This Row],[Order ID]], ORDERS[], 6)</f>
        <v>2</v>
      </c>
      <c r="J1209" s="54">
        <f>VLOOKUP(FACT_INCLUDES[[#This Row],[Order ID]], ORDERS[], 7)</f>
        <v>0</v>
      </c>
      <c r="K1209" s="33">
        <v>0</v>
      </c>
      <c r="L1209" s="4">
        <f>VLOOKUP(FACT_INCLUDES[[#This Row],[DW Version]], VERSIONS[], 2)</f>
        <v>14</v>
      </c>
      <c r="M1209" s="4">
        <f>VLOOKUP(FACT_INCLUDES[[#This Row],[DW Version]], VERSIONS[], 3)</f>
        <v>12.5</v>
      </c>
      <c r="N1209" s="4" t="str">
        <f>VLOOKUP(FACT_INCLUDES[[#This Row],[DW Version]], VERSIONS[], 4)</f>
        <v>white</v>
      </c>
      <c r="O1209" s="51">
        <f>VLOOKUP(FACT_INCLUDES[[#This Row],[DW Version]], VERSIONS[], 5)</f>
        <v>298.66753156819686</v>
      </c>
      <c r="P1209" s="4" t="str">
        <f>VLOOKUP(FACT_INCLUDES[[#This Row],[DW Version]], VERSIONS[], 6)</f>
        <v>ZoomX</v>
      </c>
      <c r="Q1209" s="4" t="str">
        <f>VLOOKUP(FACT_INCLUDES[[#This Row],[DW Version]], VERSIONS[], 7)</f>
        <v>Shoe</v>
      </c>
      <c r="R1209" s="51">
        <f>FACT_INCLUDES[[#This Row],[Version Price]]*FACT_INCLUDES[[#This Row],[Quantity]]</f>
        <v>896.00259470459059</v>
      </c>
      <c r="S1209" s="51">
        <f>FACT_INCLUDES[[#This Row],[Amount]]*(1-FACT_INCLUDES[[#This Row],[Order Discount]])</f>
        <v>896.00259470459059</v>
      </c>
      <c r="T1209" s="51">
        <f t="shared" si="18"/>
        <v>1443.7862527903617</v>
      </c>
      <c r="U1209" s="57">
        <f>FACT_INCLUDES[[#This Row],[Income]]/FACT_INCLUDES[[#This Row],[Total Order Income]]</f>
        <v>0.62059227463408362</v>
      </c>
      <c r="V1209" s="33">
        <f>IF(FACT_INCLUDES[[#This Row],[Order Gap]]&gt;10, 1, 0)/COUNTIFS(FACT_INCLUDES[Order ID], FACT_INCLUDES[[#This Row],[Order ID]])</f>
        <v>0</v>
      </c>
      <c r="W1209" s="33">
        <f>IF(FACT_INCLUDES[[#This Row],[Order Type]]="Online", 1, 0)/COUNTIFS(FACT_INCLUDES[Order ID], FACT_INCLUDES[[#This Row],[Order ID]])</f>
        <v>0</v>
      </c>
      <c r="X1209" s="52">
        <v>550.62636711728373</v>
      </c>
      <c r="Y1209" s="52">
        <v>527.50696632152358</v>
      </c>
      <c r="Z1209" s="64">
        <f>IF(FACT_INCLUDES[[#This Row],[Order Type]]="Online", 1, 0)*FACT_INCLUDES[[#This Row],[Income]]</f>
        <v>0</v>
      </c>
    </row>
    <row r="1210" spans="1:26" x14ac:dyDescent="0.3">
      <c r="A1210" s="4">
        <v>1396</v>
      </c>
      <c r="B1210" s="4">
        <v>709</v>
      </c>
      <c r="C1210" s="4">
        <v>174</v>
      </c>
      <c r="D1210" s="58">
        <v>1</v>
      </c>
      <c r="E1210" s="28">
        <f>VLOOKUP(FACT_INCLUDES[[#This Row],[Order ID]], ORDERS[], 2)</f>
        <v>42056.176019700637</v>
      </c>
      <c r="F1210" s="28">
        <f>VLOOKUP(FACT_INCLUDES[[#This Row],[Order ID]], ORDERS[], 3)</f>
        <v>42056.176019700637</v>
      </c>
      <c r="G1210" s="4" t="str">
        <f>VLOOKUP(FACT_INCLUDES[[#This Row],[Order ID]], ORDERS[], 4)</f>
        <v>In-Store</v>
      </c>
      <c r="H1210" s="4" t="str">
        <f>VLOOKUP(FACT_INCLUDES[[#This Row],[Order ID]], ORDERS[], 5)</f>
        <v>UDO3170@gmail.com</v>
      </c>
      <c r="I1210" s="4">
        <f>VLOOKUP(FACT_INCLUDES[[#This Row],[Order ID]], ORDERS[], 6)</f>
        <v>2</v>
      </c>
      <c r="J1210" s="54">
        <f>VLOOKUP(FACT_INCLUDES[[#This Row],[Order ID]], ORDERS[], 7)</f>
        <v>0</v>
      </c>
      <c r="K1210" s="33">
        <v>0</v>
      </c>
      <c r="L1210" s="4">
        <f>VLOOKUP(FACT_INCLUDES[[#This Row],[DW Version]], VERSIONS[], 2)</f>
        <v>17</v>
      </c>
      <c r="M1210" s="4">
        <f>VLOOKUP(FACT_INCLUDES[[#This Row],[DW Version]], VERSIONS[], 3)</f>
        <v>9</v>
      </c>
      <c r="N1210" s="4" t="str">
        <f>VLOOKUP(FACT_INCLUDES[[#This Row],[DW Version]], VERSIONS[], 4)</f>
        <v>white</v>
      </c>
      <c r="O1210" s="51">
        <f>VLOOKUP(FACT_INCLUDES[[#This Row],[DW Version]], VERSIONS[], 5)</f>
        <v>133.23909683113283</v>
      </c>
      <c r="P1210" s="4" t="str">
        <f>VLOOKUP(FACT_INCLUDES[[#This Row],[DW Version]], VERSIONS[], 6)</f>
        <v>Free Run</v>
      </c>
      <c r="Q1210" s="4" t="str">
        <f>VLOOKUP(FACT_INCLUDES[[#This Row],[DW Version]], VERSIONS[], 7)</f>
        <v>Shoe</v>
      </c>
      <c r="R1210" s="51">
        <f>FACT_INCLUDES[[#This Row],[Version Price]]*FACT_INCLUDES[[#This Row],[Quantity]]</f>
        <v>133.23909683113283</v>
      </c>
      <c r="S1210" s="51">
        <f>FACT_INCLUDES[[#This Row],[Amount]]*(1-FACT_INCLUDES[[#This Row],[Order Discount]])</f>
        <v>133.23909683113283</v>
      </c>
      <c r="T1210" s="51">
        <f t="shared" si="18"/>
        <v>1443.7862527903617</v>
      </c>
      <c r="U1210" s="57">
        <f>FACT_INCLUDES[[#This Row],[Income]]/FACT_INCLUDES[[#This Row],[Total Order Income]]</f>
        <v>9.2284503037499965E-2</v>
      </c>
      <c r="V1210" s="33">
        <f>IF(FACT_INCLUDES[[#This Row],[Order Gap]]&gt;10, 1, 0)/COUNTIFS(FACT_INCLUDES[Order ID], FACT_INCLUDES[[#This Row],[Order ID]])</f>
        <v>0</v>
      </c>
      <c r="W1210" s="33">
        <f>IF(FACT_INCLUDES[[#This Row],[Order Type]]="Online", 1, 0)/COUNTIFS(FACT_INCLUDES[Order ID], FACT_INCLUDES[[#This Row],[Order ID]])</f>
        <v>0</v>
      </c>
      <c r="X1210" s="52">
        <v>550.62636711728373</v>
      </c>
      <c r="Y1210" s="52">
        <v>527.50696632152358</v>
      </c>
      <c r="Z1210" s="64">
        <f>IF(FACT_INCLUDES[[#This Row],[Order Type]]="Online", 1, 0)*FACT_INCLUDES[[#This Row],[Income]]</f>
        <v>0</v>
      </c>
    </row>
    <row r="1211" spans="1:26" x14ac:dyDescent="0.3">
      <c r="A1211" s="4">
        <v>1397</v>
      </c>
      <c r="B1211" s="4">
        <v>709</v>
      </c>
      <c r="C1211" s="4">
        <v>732</v>
      </c>
      <c r="D1211" s="58">
        <v>1</v>
      </c>
      <c r="E1211" s="28">
        <f>VLOOKUP(FACT_INCLUDES[[#This Row],[Order ID]], ORDERS[], 2)</f>
        <v>42056.176019700637</v>
      </c>
      <c r="F1211" s="28">
        <f>VLOOKUP(FACT_INCLUDES[[#This Row],[Order ID]], ORDERS[], 3)</f>
        <v>42056.176019700637</v>
      </c>
      <c r="G1211" s="4" t="str">
        <f>VLOOKUP(FACT_INCLUDES[[#This Row],[Order ID]], ORDERS[], 4)</f>
        <v>In-Store</v>
      </c>
      <c r="H1211" s="4" t="str">
        <f>VLOOKUP(FACT_INCLUDES[[#This Row],[Order ID]], ORDERS[], 5)</f>
        <v>UDO3170@gmail.com</v>
      </c>
      <c r="I1211" s="4">
        <f>VLOOKUP(FACT_INCLUDES[[#This Row],[Order ID]], ORDERS[], 6)</f>
        <v>2</v>
      </c>
      <c r="J1211" s="54">
        <f>VLOOKUP(FACT_INCLUDES[[#This Row],[Order ID]], ORDERS[], 7)</f>
        <v>0</v>
      </c>
      <c r="K1211" s="33">
        <v>0</v>
      </c>
      <c r="L1211" s="4">
        <f>VLOOKUP(FACT_INCLUDES[[#This Row],[DW Version]], VERSIONS[], 2)</f>
        <v>75</v>
      </c>
      <c r="M1211" s="4">
        <f>VLOOKUP(FACT_INCLUDES[[#This Row],[DW Version]], VERSIONS[], 3)</f>
        <v>7.5</v>
      </c>
      <c r="N1211" s="4" t="str">
        <f>VLOOKUP(FACT_INCLUDES[[#This Row],[DW Version]], VERSIONS[], 4)</f>
        <v>white</v>
      </c>
      <c r="O1211" s="51">
        <f>VLOOKUP(FACT_INCLUDES[[#This Row],[DW Version]], VERSIONS[], 5)</f>
        <v>66.18031105915864</v>
      </c>
      <c r="P1211" s="4" t="str">
        <f>VLOOKUP(FACT_INCLUDES[[#This Row],[DW Version]], VERSIONS[], 6)</f>
        <v>React Presto</v>
      </c>
      <c r="Q1211" s="4" t="str">
        <f>VLOOKUP(FACT_INCLUDES[[#This Row],[DW Version]], VERSIONS[], 7)</f>
        <v>Shoe</v>
      </c>
      <c r="R1211" s="51">
        <f>FACT_INCLUDES[[#This Row],[Version Price]]*FACT_INCLUDES[[#This Row],[Quantity]]</f>
        <v>66.18031105915864</v>
      </c>
      <c r="S1211" s="51">
        <f>FACT_INCLUDES[[#This Row],[Amount]]*(1-FACT_INCLUDES[[#This Row],[Order Discount]])</f>
        <v>66.18031105915864</v>
      </c>
      <c r="T1211" s="51">
        <f t="shared" si="18"/>
        <v>1443.7862527903617</v>
      </c>
      <c r="U1211" s="57">
        <f>FACT_INCLUDES[[#This Row],[Income]]/FACT_INCLUDES[[#This Row],[Total Order Income]]</f>
        <v>4.5838025491137607E-2</v>
      </c>
      <c r="V1211" s="33">
        <f>IF(FACT_INCLUDES[[#This Row],[Order Gap]]&gt;10, 1, 0)/COUNTIFS(FACT_INCLUDES[Order ID], FACT_INCLUDES[[#This Row],[Order ID]])</f>
        <v>0</v>
      </c>
      <c r="W1211" s="33">
        <f>IF(FACT_INCLUDES[[#This Row],[Order Type]]="Online", 1, 0)/COUNTIFS(FACT_INCLUDES[Order ID], FACT_INCLUDES[[#This Row],[Order ID]])</f>
        <v>0</v>
      </c>
      <c r="X1211" s="52">
        <v>550.62636711728373</v>
      </c>
      <c r="Y1211" s="52">
        <v>527.50696632152358</v>
      </c>
      <c r="Z1211" s="64">
        <f>IF(FACT_INCLUDES[[#This Row],[Order Type]]="Online", 1, 0)*FACT_INCLUDES[[#This Row],[Income]]</f>
        <v>0</v>
      </c>
    </row>
    <row r="1212" spans="1:26" x14ac:dyDescent="0.3">
      <c r="A1212" s="4">
        <v>1448</v>
      </c>
      <c r="B1212" s="4">
        <v>737</v>
      </c>
      <c r="C1212" s="4">
        <v>799</v>
      </c>
      <c r="D1212" s="58">
        <v>1</v>
      </c>
      <c r="E1212" s="28">
        <f>VLOOKUP(FACT_INCLUDES[[#This Row],[Order ID]], ORDERS[], 2)</f>
        <v>42089.158542388752</v>
      </c>
      <c r="F1212" s="28">
        <f>VLOOKUP(FACT_INCLUDES[[#This Row],[Order ID]], ORDERS[], 3)</f>
        <v>42089.158542388752</v>
      </c>
      <c r="G1212" s="4" t="str">
        <f>VLOOKUP(FACT_INCLUDES[[#This Row],[Order ID]], ORDERS[], 4)</f>
        <v>In-Store</v>
      </c>
      <c r="H1212" s="4" t="str">
        <f>VLOOKUP(FACT_INCLUDES[[#This Row],[Order ID]], ORDERS[], 5)</f>
        <v>DKT8834@gmail.com</v>
      </c>
      <c r="I1212" s="4">
        <f>VLOOKUP(FACT_INCLUDES[[#This Row],[Order ID]], ORDERS[], 6)</f>
        <v>46</v>
      </c>
      <c r="J1212" s="54">
        <f>VLOOKUP(FACT_INCLUDES[[#This Row],[Order ID]], ORDERS[], 7)</f>
        <v>0</v>
      </c>
      <c r="K1212" s="33">
        <v>0</v>
      </c>
      <c r="L1212" s="4">
        <f>VLOOKUP(FACT_INCLUDES[[#This Row],[DW Version]], VERSIONS[], 2)</f>
        <v>81</v>
      </c>
      <c r="M1212" s="4">
        <f>VLOOKUP(FACT_INCLUDES[[#This Row],[DW Version]], VERSIONS[], 3)</f>
        <v>9.5</v>
      </c>
      <c r="N1212" s="4" t="str">
        <f>VLOOKUP(FACT_INCLUDES[[#This Row],[DW Version]], VERSIONS[], 4)</f>
        <v>white</v>
      </c>
      <c r="O1212" s="51">
        <f>VLOOKUP(FACT_INCLUDES[[#This Row],[DW Version]], VERSIONS[], 5)</f>
        <v>213.37790409888157</v>
      </c>
      <c r="P1212" s="4" t="str">
        <f>VLOOKUP(FACT_INCLUDES[[#This Row],[DW Version]], VERSIONS[], 6)</f>
        <v>Air Max Fusion</v>
      </c>
      <c r="Q1212" s="4" t="str">
        <f>VLOOKUP(FACT_INCLUDES[[#This Row],[DW Version]], VERSIONS[], 7)</f>
        <v>Shoe</v>
      </c>
      <c r="R1212" s="51">
        <f>FACT_INCLUDES[[#This Row],[Version Price]]*FACT_INCLUDES[[#This Row],[Quantity]]</f>
        <v>213.37790409888157</v>
      </c>
      <c r="S1212" s="51">
        <f>FACT_INCLUDES[[#This Row],[Amount]]*(1-FACT_INCLUDES[[#This Row],[Order Discount]])</f>
        <v>213.37790409888157</v>
      </c>
      <c r="T1212" s="51">
        <f t="shared" si="18"/>
        <v>213.37790409888157</v>
      </c>
      <c r="U1212" s="57">
        <f>FACT_INCLUDES[[#This Row],[Income]]/FACT_INCLUDES[[#This Row],[Total Order Income]]</f>
        <v>1</v>
      </c>
      <c r="V1212" s="33">
        <f>IF(FACT_INCLUDES[[#This Row],[Order Gap]]&gt;10, 1, 0)/COUNTIFS(FACT_INCLUDES[Order ID], FACT_INCLUDES[[#This Row],[Order ID]])</f>
        <v>0</v>
      </c>
      <c r="W1212" s="33">
        <f>IF(FACT_INCLUDES[[#This Row],[Order Type]]="Online", 1, 0)/COUNTIFS(FACT_INCLUDES[Order ID], FACT_INCLUDES[[#This Row],[Order ID]])</f>
        <v>0</v>
      </c>
      <c r="X1212" s="52">
        <v>550.62636711728373</v>
      </c>
      <c r="Y1212" s="52">
        <v>527.50696632152358</v>
      </c>
      <c r="Z1212" s="64">
        <f>IF(FACT_INCLUDES[[#This Row],[Order Type]]="Online", 1, 0)*FACT_INCLUDES[[#This Row],[Income]]</f>
        <v>0</v>
      </c>
    </row>
    <row r="1213" spans="1:26" x14ac:dyDescent="0.3">
      <c r="A1213" s="4">
        <v>1461</v>
      </c>
      <c r="B1213" s="4">
        <v>744</v>
      </c>
      <c r="C1213" s="4">
        <v>8</v>
      </c>
      <c r="D1213" s="58">
        <v>3</v>
      </c>
      <c r="E1213" s="28">
        <f>VLOOKUP(FACT_INCLUDES[[#This Row],[Order ID]], ORDERS[], 2)</f>
        <v>42228.799848811934</v>
      </c>
      <c r="F1213" s="28">
        <f>VLOOKUP(FACT_INCLUDES[[#This Row],[Order ID]], ORDERS[], 3)</f>
        <v>42243.799848811934</v>
      </c>
      <c r="G1213" s="4" t="str">
        <f>VLOOKUP(FACT_INCLUDES[[#This Row],[Order ID]], ORDERS[], 4)</f>
        <v>Online</v>
      </c>
      <c r="H1213" s="4" t="str">
        <f>VLOOKUP(FACT_INCLUDES[[#This Row],[Order ID]], ORDERS[], 5)</f>
        <v>DDR5791@gmail.com</v>
      </c>
      <c r="I1213" s="4">
        <f>VLOOKUP(FACT_INCLUDES[[#This Row],[Order ID]], ORDERS[], 6)</f>
        <v>0</v>
      </c>
      <c r="J1213" s="54">
        <f>VLOOKUP(FACT_INCLUDES[[#This Row],[Order ID]], ORDERS[], 7)</f>
        <v>0</v>
      </c>
      <c r="K1213" s="33">
        <v>15</v>
      </c>
      <c r="L1213" s="4">
        <f>VLOOKUP(FACT_INCLUDES[[#This Row],[DW Version]], VERSIONS[], 2)</f>
        <v>1</v>
      </c>
      <c r="M1213" s="4">
        <f>VLOOKUP(FACT_INCLUDES[[#This Row],[DW Version]], VERSIONS[], 3)</f>
        <v>6</v>
      </c>
      <c r="N1213" s="4" t="str">
        <f>VLOOKUP(FACT_INCLUDES[[#This Row],[DW Version]], VERSIONS[], 4)</f>
        <v>white</v>
      </c>
      <c r="O1213" s="51">
        <f>VLOOKUP(FACT_INCLUDES[[#This Row],[DW Version]], VERSIONS[], 5)</f>
        <v>388.41155819096889</v>
      </c>
      <c r="P1213" s="4" t="str">
        <f>VLOOKUP(FACT_INCLUDES[[#This Row],[DW Version]], VERSIONS[], 6)</f>
        <v>Air Max</v>
      </c>
      <c r="Q1213" s="4" t="str">
        <f>VLOOKUP(FACT_INCLUDES[[#This Row],[DW Version]], VERSIONS[], 7)</f>
        <v>Shoe</v>
      </c>
      <c r="R1213" s="51">
        <f>FACT_INCLUDES[[#This Row],[Version Price]]*FACT_INCLUDES[[#This Row],[Quantity]]</f>
        <v>1165.2346745729067</v>
      </c>
      <c r="S1213" s="51">
        <f>FACT_INCLUDES[[#This Row],[Amount]]*(1-FACT_INCLUDES[[#This Row],[Order Discount]])</f>
        <v>1165.2346745729067</v>
      </c>
      <c r="T1213" s="51">
        <f t="shared" si="18"/>
        <v>3208.8120377621331</v>
      </c>
      <c r="U1213" s="57">
        <f>FACT_INCLUDES[[#This Row],[Income]]/FACT_INCLUDES[[#This Row],[Total Order Income]]</f>
        <v>0.36313584618236361</v>
      </c>
      <c r="V1213" s="33">
        <f>IF(FACT_INCLUDES[[#This Row],[Order Gap]]&gt;10, 1, 0)/COUNTIFS(FACT_INCLUDES[Order ID], FACT_INCLUDES[[#This Row],[Order ID]])</f>
        <v>0.25</v>
      </c>
      <c r="W1213" s="33">
        <f>IF(FACT_INCLUDES[[#This Row],[Order Type]]="Online", 1, 0)/COUNTIFS(FACT_INCLUDES[Order ID], FACT_INCLUDES[[#This Row],[Order ID]])</f>
        <v>0.25</v>
      </c>
      <c r="X1213" s="52">
        <v>550.62636711728373</v>
      </c>
      <c r="Y1213" s="52">
        <v>527.50696632152358</v>
      </c>
      <c r="Z1213" s="64">
        <f>IF(FACT_INCLUDES[[#This Row],[Order Type]]="Online", 1, 0)*FACT_INCLUDES[[#This Row],[Income]]</f>
        <v>1165.2346745729067</v>
      </c>
    </row>
    <row r="1214" spans="1:26" x14ac:dyDescent="0.3">
      <c r="A1214" s="4">
        <v>1462</v>
      </c>
      <c r="B1214" s="4">
        <v>744</v>
      </c>
      <c r="C1214" s="4">
        <v>619</v>
      </c>
      <c r="D1214" s="58">
        <v>2</v>
      </c>
      <c r="E1214" s="28">
        <f>VLOOKUP(FACT_INCLUDES[[#This Row],[Order ID]], ORDERS[], 2)</f>
        <v>42228.799848811934</v>
      </c>
      <c r="F1214" s="28">
        <f>VLOOKUP(FACT_INCLUDES[[#This Row],[Order ID]], ORDERS[], 3)</f>
        <v>42243.799848811934</v>
      </c>
      <c r="G1214" s="4" t="str">
        <f>VLOOKUP(FACT_INCLUDES[[#This Row],[Order ID]], ORDERS[], 4)</f>
        <v>Online</v>
      </c>
      <c r="H1214" s="4" t="str">
        <f>VLOOKUP(FACT_INCLUDES[[#This Row],[Order ID]], ORDERS[], 5)</f>
        <v>DDR5791@gmail.com</v>
      </c>
      <c r="I1214" s="4">
        <f>VLOOKUP(FACT_INCLUDES[[#This Row],[Order ID]], ORDERS[], 6)</f>
        <v>0</v>
      </c>
      <c r="J1214" s="54">
        <f>VLOOKUP(FACT_INCLUDES[[#This Row],[Order ID]], ORDERS[], 7)</f>
        <v>0</v>
      </c>
      <c r="K1214" s="33">
        <v>15</v>
      </c>
      <c r="L1214" s="4">
        <f>VLOOKUP(FACT_INCLUDES[[#This Row],[DW Version]], VERSIONS[], 2)</f>
        <v>63</v>
      </c>
      <c r="M1214" s="4">
        <f>VLOOKUP(FACT_INCLUDES[[#This Row],[DW Version]], VERSIONS[], 3)</f>
        <v>4.5</v>
      </c>
      <c r="N1214" s="4" t="str">
        <f>VLOOKUP(FACT_INCLUDES[[#This Row],[DW Version]], VERSIONS[], 4)</f>
        <v>white</v>
      </c>
      <c r="O1214" s="51">
        <f>VLOOKUP(FACT_INCLUDES[[#This Row],[DW Version]], VERSIONS[], 5)</f>
        <v>357.40088054335354</v>
      </c>
      <c r="P1214" s="4" t="str">
        <f>VLOOKUP(FACT_INCLUDES[[#This Row],[DW Version]], VERSIONS[], 6)</f>
        <v>CTR360</v>
      </c>
      <c r="Q1214" s="4" t="str">
        <f>VLOOKUP(FACT_INCLUDES[[#This Row],[DW Version]], VERSIONS[], 7)</f>
        <v>Shoe</v>
      </c>
      <c r="R1214" s="51">
        <f>FACT_INCLUDES[[#This Row],[Version Price]]*FACT_INCLUDES[[#This Row],[Quantity]]</f>
        <v>714.80176108670707</v>
      </c>
      <c r="S1214" s="51">
        <f>FACT_INCLUDES[[#This Row],[Amount]]*(1-FACT_INCLUDES[[#This Row],[Order Discount]])</f>
        <v>714.80176108670707</v>
      </c>
      <c r="T1214" s="51">
        <f t="shared" si="18"/>
        <v>3208.8120377621331</v>
      </c>
      <c r="U1214" s="57">
        <f>FACT_INCLUDES[[#This Row],[Income]]/FACT_INCLUDES[[#This Row],[Total Order Income]]</f>
        <v>0.22276211653245326</v>
      </c>
      <c r="V1214" s="33">
        <f>IF(FACT_INCLUDES[[#This Row],[Order Gap]]&gt;10, 1, 0)/COUNTIFS(FACT_INCLUDES[Order ID], FACT_INCLUDES[[#This Row],[Order ID]])</f>
        <v>0.25</v>
      </c>
      <c r="W1214" s="33">
        <f>IF(FACT_INCLUDES[[#This Row],[Order Type]]="Online", 1, 0)/COUNTIFS(FACT_INCLUDES[Order ID], FACT_INCLUDES[[#This Row],[Order ID]])</f>
        <v>0.25</v>
      </c>
      <c r="X1214" s="52">
        <v>550.62636711728373</v>
      </c>
      <c r="Y1214" s="52">
        <v>527.50696632152358</v>
      </c>
      <c r="Z1214" s="64">
        <f>IF(FACT_INCLUDES[[#This Row],[Order Type]]="Online", 1, 0)*FACT_INCLUDES[[#This Row],[Income]]</f>
        <v>714.80176108670707</v>
      </c>
    </row>
    <row r="1215" spans="1:26" x14ac:dyDescent="0.3">
      <c r="A1215" s="4">
        <v>1463</v>
      </c>
      <c r="B1215" s="4">
        <v>744</v>
      </c>
      <c r="C1215" s="4">
        <v>728</v>
      </c>
      <c r="D1215" s="58">
        <v>2</v>
      </c>
      <c r="E1215" s="28">
        <f>VLOOKUP(FACT_INCLUDES[[#This Row],[Order ID]], ORDERS[], 2)</f>
        <v>42228.799848811934</v>
      </c>
      <c r="F1215" s="28">
        <f>VLOOKUP(FACT_INCLUDES[[#This Row],[Order ID]], ORDERS[], 3)</f>
        <v>42243.799848811934</v>
      </c>
      <c r="G1215" s="4" t="str">
        <f>VLOOKUP(FACT_INCLUDES[[#This Row],[Order ID]], ORDERS[], 4)</f>
        <v>Online</v>
      </c>
      <c r="H1215" s="4" t="str">
        <f>VLOOKUP(FACT_INCLUDES[[#This Row],[Order ID]], ORDERS[], 5)</f>
        <v>DDR5791@gmail.com</v>
      </c>
      <c r="I1215" s="4">
        <f>VLOOKUP(FACT_INCLUDES[[#This Row],[Order ID]], ORDERS[], 6)</f>
        <v>0</v>
      </c>
      <c r="J1215" s="54">
        <f>VLOOKUP(FACT_INCLUDES[[#This Row],[Order ID]], ORDERS[], 7)</f>
        <v>0</v>
      </c>
      <c r="K1215" s="33">
        <v>15</v>
      </c>
      <c r="L1215" s="4">
        <f>VLOOKUP(FACT_INCLUDES[[#This Row],[DW Version]], VERSIONS[], 2)</f>
        <v>75</v>
      </c>
      <c r="M1215" s="4">
        <f>VLOOKUP(FACT_INCLUDES[[#This Row],[DW Version]], VERSIONS[], 3)</f>
        <v>3</v>
      </c>
      <c r="N1215" s="4" t="str">
        <f>VLOOKUP(FACT_INCLUDES[[#This Row],[DW Version]], VERSIONS[], 4)</f>
        <v>white</v>
      </c>
      <c r="O1215" s="51">
        <f>VLOOKUP(FACT_INCLUDES[[#This Row],[DW Version]], VERSIONS[], 5)</f>
        <v>310.19393764307296</v>
      </c>
      <c r="P1215" s="4" t="str">
        <f>VLOOKUP(FACT_INCLUDES[[#This Row],[DW Version]], VERSIONS[], 6)</f>
        <v>React Presto</v>
      </c>
      <c r="Q1215" s="4" t="str">
        <f>VLOOKUP(FACT_INCLUDES[[#This Row],[DW Version]], VERSIONS[], 7)</f>
        <v>Shoe</v>
      </c>
      <c r="R1215" s="51">
        <f>FACT_INCLUDES[[#This Row],[Version Price]]*FACT_INCLUDES[[#This Row],[Quantity]]</f>
        <v>620.38787528614591</v>
      </c>
      <c r="S1215" s="51">
        <f>FACT_INCLUDES[[#This Row],[Amount]]*(1-FACT_INCLUDES[[#This Row],[Order Discount]])</f>
        <v>620.38787528614591</v>
      </c>
      <c r="T1215" s="51">
        <f t="shared" si="18"/>
        <v>3208.8120377621331</v>
      </c>
      <c r="U1215" s="57">
        <f>FACT_INCLUDES[[#This Row],[Income]]/FACT_INCLUDES[[#This Row],[Total Order Income]]</f>
        <v>0.19333880201933312</v>
      </c>
      <c r="V1215" s="33">
        <f>IF(FACT_INCLUDES[[#This Row],[Order Gap]]&gt;10, 1, 0)/COUNTIFS(FACT_INCLUDES[Order ID], FACT_INCLUDES[[#This Row],[Order ID]])</f>
        <v>0.25</v>
      </c>
      <c r="W1215" s="33">
        <f>IF(FACT_INCLUDES[[#This Row],[Order Type]]="Online", 1, 0)/COUNTIFS(FACT_INCLUDES[Order ID], FACT_INCLUDES[[#This Row],[Order ID]])</f>
        <v>0.25</v>
      </c>
      <c r="X1215" s="52">
        <v>550.62636711728373</v>
      </c>
      <c r="Y1215" s="52">
        <v>527.50696632152358</v>
      </c>
      <c r="Z1215" s="64">
        <f>IF(FACT_INCLUDES[[#This Row],[Order Type]]="Online", 1, 0)*FACT_INCLUDES[[#This Row],[Income]]</f>
        <v>620.38787528614591</v>
      </c>
    </row>
    <row r="1216" spans="1:26" x14ac:dyDescent="0.3">
      <c r="A1216" s="4">
        <v>1464</v>
      </c>
      <c r="B1216" s="4">
        <v>744</v>
      </c>
      <c r="C1216" s="4">
        <v>840</v>
      </c>
      <c r="D1216" s="58">
        <v>2</v>
      </c>
      <c r="E1216" s="28">
        <f>VLOOKUP(FACT_INCLUDES[[#This Row],[Order ID]], ORDERS[], 2)</f>
        <v>42228.799848811934</v>
      </c>
      <c r="F1216" s="28">
        <f>VLOOKUP(FACT_INCLUDES[[#This Row],[Order ID]], ORDERS[], 3)</f>
        <v>42243.799848811934</v>
      </c>
      <c r="G1216" s="4" t="str">
        <f>VLOOKUP(FACT_INCLUDES[[#This Row],[Order ID]], ORDERS[], 4)</f>
        <v>Online</v>
      </c>
      <c r="H1216" s="4" t="str">
        <f>VLOOKUP(FACT_INCLUDES[[#This Row],[Order ID]], ORDERS[], 5)</f>
        <v>DDR5791@gmail.com</v>
      </c>
      <c r="I1216" s="4">
        <f>VLOOKUP(FACT_INCLUDES[[#This Row],[Order ID]], ORDERS[], 6)</f>
        <v>0</v>
      </c>
      <c r="J1216" s="54">
        <f>VLOOKUP(FACT_INCLUDES[[#This Row],[Order ID]], ORDERS[], 7)</f>
        <v>0</v>
      </c>
      <c r="K1216" s="33">
        <v>15</v>
      </c>
      <c r="L1216" s="4">
        <f>VLOOKUP(FACT_INCLUDES[[#This Row],[DW Version]], VERSIONS[], 2)</f>
        <v>85</v>
      </c>
      <c r="M1216" s="4">
        <f>VLOOKUP(FACT_INCLUDES[[#This Row],[DW Version]], VERSIONS[], 3)</f>
        <v>7.5</v>
      </c>
      <c r="N1216" s="4" t="str">
        <f>VLOOKUP(FACT_INCLUDES[[#This Row],[DW Version]], VERSIONS[], 4)</f>
        <v>red</v>
      </c>
      <c r="O1216" s="51">
        <f>VLOOKUP(FACT_INCLUDES[[#This Row],[DW Version]], VERSIONS[], 5)</f>
        <v>354.19386340818664</v>
      </c>
      <c r="P1216" s="4" t="str">
        <f>VLOOKUP(FACT_INCLUDES[[#This Row],[DW Version]], VERSIONS[], 6)</f>
        <v>Nike Flex Stride</v>
      </c>
      <c r="Q1216" s="4" t="str">
        <f>VLOOKUP(FACT_INCLUDES[[#This Row],[DW Version]], VERSIONS[], 7)</f>
        <v>Apparel</v>
      </c>
      <c r="R1216" s="51">
        <f>FACT_INCLUDES[[#This Row],[Version Price]]*FACT_INCLUDES[[#This Row],[Quantity]]</f>
        <v>708.38772681637329</v>
      </c>
      <c r="S1216" s="51">
        <f>FACT_INCLUDES[[#This Row],[Amount]]*(1-FACT_INCLUDES[[#This Row],[Order Discount]])</f>
        <v>708.38772681637329</v>
      </c>
      <c r="T1216" s="51">
        <f t="shared" si="18"/>
        <v>3208.8120377621331</v>
      </c>
      <c r="U1216" s="57">
        <f>FACT_INCLUDES[[#This Row],[Income]]/FACT_INCLUDES[[#This Row],[Total Order Income]]</f>
        <v>0.22076323526584998</v>
      </c>
      <c r="V1216" s="33">
        <f>IF(FACT_INCLUDES[[#This Row],[Order Gap]]&gt;10, 1, 0)/COUNTIFS(FACT_INCLUDES[Order ID], FACT_INCLUDES[[#This Row],[Order ID]])</f>
        <v>0.25</v>
      </c>
      <c r="W1216" s="33">
        <f>IF(FACT_INCLUDES[[#This Row],[Order Type]]="Online", 1, 0)/COUNTIFS(FACT_INCLUDES[Order ID], FACT_INCLUDES[[#This Row],[Order ID]])</f>
        <v>0.25</v>
      </c>
      <c r="X1216" s="52">
        <v>550.62636711728373</v>
      </c>
      <c r="Y1216" s="52">
        <v>527.50696632152358</v>
      </c>
      <c r="Z1216" s="64">
        <f>IF(FACT_INCLUDES[[#This Row],[Order Type]]="Online", 1, 0)*FACT_INCLUDES[[#This Row],[Income]]</f>
        <v>708.38772681637329</v>
      </c>
    </row>
    <row r="1217" spans="1:26" x14ac:dyDescent="0.3">
      <c r="A1217" s="4">
        <v>1492</v>
      </c>
      <c r="B1217" s="4">
        <v>757</v>
      </c>
      <c r="C1217" s="4">
        <v>337</v>
      </c>
      <c r="D1217" s="58">
        <v>2</v>
      </c>
      <c r="E1217" s="28">
        <f>VLOOKUP(FACT_INCLUDES[[#This Row],[Order ID]], ORDERS[], 2)</f>
        <v>42344.361193272962</v>
      </c>
      <c r="F1217" s="28">
        <f>VLOOKUP(FACT_INCLUDES[[#This Row],[Order ID]], ORDERS[], 3)</f>
        <v>42344.361193272962</v>
      </c>
      <c r="G1217" s="4" t="str">
        <f>VLOOKUP(FACT_INCLUDES[[#This Row],[Order ID]], ORDERS[], 4)</f>
        <v>In-Store</v>
      </c>
      <c r="H1217" s="4" t="str">
        <f>VLOOKUP(FACT_INCLUDES[[#This Row],[Order ID]], ORDERS[], 5)</f>
        <v>SUB3273@gmail.com</v>
      </c>
      <c r="I1217" s="4">
        <f>VLOOKUP(FACT_INCLUDES[[#This Row],[Order ID]], ORDERS[], 6)</f>
        <v>43</v>
      </c>
      <c r="J1217" s="54">
        <f>VLOOKUP(FACT_INCLUDES[[#This Row],[Order ID]], ORDERS[], 7)</f>
        <v>0</v>
      </c>
      <c r="K1217" s="33">
        <v>0</v>
      </c>
      <c r="L1217" s="4">
        <f>VLOOKUP(FACT_INCLUDES[[#This Row],[DW Version]], VERSIONS[], 2)</f>
        <v>34</v>
      </c>
      <c r="M1217" s="4">
        <f>VLOOKUP(FACT_INCLUDES[[#This Row],[DW Version]], VERSIONS[], 3)</f>
        <v>11</v>
      </c>
      <c r="N1217" s="4" t="str">
        <f>VLOOKUP(FACT_INCLUDES[[#This Row],[DW Version]], VERSIONS[], 4)</f>
        <v>white</v>
      </c>
      <c r="O1217" s="51">
        <f>VLOOKUP(FACT_INCLUDES[[#This Row],[DW Version]], VERSIONS[], 5)</f>
        <v>127.06928805003204</v>
      </c>
      <c r="P1217" s="4" t="str">
        <f>VLOOKUP(FACT_INCLUDES[[#This Row],[DW Version]], VERSIONS[], 6)</f>
        <v>Zoom Vomero</v>
      </c>
      <c r="Q1217" s="4" t="str">
        <f>VLOOKUP(FACT_INCLUDES[[#This Row],[DW Version]], VERSIONS[], 7)</f>
        <v>Shoe</v>
      </c>
      <c r="R1217" s="51">
        <f>FACT_INCLUDES[[#This Row],[Version Price]]*FACT_INCLUDES[[#This Row],[Quantity]]</f>
        <v>254.13857610006409</v>
      </c>
      <c r="S1217" s="51">
        <f>FACT_INCLUDES[[#This Row],[Amount]]*(1-FACT_INCLUDES[[#This Row],[Order Discount]])</f>
        <v>254.13857610006409</v>
      </c>
      <c r="T1217" s="51">
        <f t="shared" si="18"/>
        <v>751.66309705400749</v>
      </c>
      <c r="U1217" s="57">
        <f>FACT_INCLUDES[[#This Row],[Income]]/FACT_INCLUDES[[#This Row],[Total Order Income]]</f>
        <v>0.33810170686323326</v>
      </c>
      <c r="V1217" s="33">
        <f>IF(FACT_INCLUDES[[#This Row],[Order Gap]]&gt;10, 1, 0)/COUNTIFS(FACT_INCLUDES[Order ID], FACT_INCLUDES[[#This Row],[Order ID]])</f>
        <v>0</v>
      </c>
      <c r="W1217" s="33">
        <f>IF(FACT_INCLUDES[[#This Row],[Order Type]]="Online", 1, 0)/COUNTIFS(FACT_INCLUDES[Order ID], FACT_INCLUDES[[#This Row],[Order ID]])</f>
        <v>0</v>
      </c>
      <c r="X1217" s="52">
        <v>550.62636711728373</v>
      </c>
      <c r="Y1217" s="52">
        <v>527.50696632152358</v>
      </c>
      <c r="Z1217" s="64">
        <f>IF(FACT_INCLUDES[[#This Row],[Order Type]]="Online", 1, 0)*FACT_INCLUDES[[#This Row],[Income]]</f>
        <v>0</v>
      </c>
    </row>
    <row r="1218" spans="1:26" x14ac:dyDescent="0.3">
      <c r="A1218" s="4">
        <v>1493</v>
      </c>
      <c r="B1218" s="4">
        <v>757</v>
      </c>
      <c r="C1218" s="4">
        <v>498</v>
      </c>
      <c r="D1218" s="58">
        <v>1</v>
      </c>
      <c r="E1218" s="28">
        <f>VLOOKUP(FACT_INCLUDES[[#This Row],[Order ID]], ORDERS[], 2)</f>
        <v>42344.361193272962</v>
      </c>
      <c r="F1218" s="28">
        <f>VLOOKUP(FACT_INCLUDES[[#This Row],[Order ID]], ORDERS[], 3)</f>
        <v>42344.361193272962</v>
      </c>
      <c r="G1218" s="4" t="str">
        <f>VLOOKUP(FACT_INCLUDES[[#This Row],[Order ID]], ORDERS[], 4)</f>
        <v>In-Store</v>
      </c>
      <c r="H1218" s="4" t="str">
        <f>VLOOKUP(FACT_INCLUDES[[#This Row],[Order ID]], ORDERS[], 5)</f>
        <v>SUB3273@gmail.com</v>
      </c>
      <c r="I1218" s="4">
        <f>VLOOKUP(FACT_INCLUDES[[#This Row],[Order ID]], ORDERS[], 6)</f>
        <v>43</v>
      </c>
      <c r="J1218" s="54">
        <f>VLOOKUP(FACT_INCLUDES[[#This Row],[Order ID]], ORDERS[], 7)</f>
        <v>0</v>
      </c>
      <c r="K1218" s="33">
        <v>0</v>
      </c>
      <c r="L1218" s="4">
        <f>VLOOKUP(FACT_INCLUDES[[#This Row],[DW Version]], VERSIONS[], 2)</f>
        <v>52</v>
      </c>
      <c r="M1218" s="4">
        <f>VLOOKUP(FACT_INCLUDES[[#This Row],[DW Version]], VERSIONS[], 3)</f>
        <v>7</v>
      </c>
      <c r="N1218" s="4" t="str">
        <f>VLOOKUP(FACT_INCLUDES[[#This Row],[DW Version]], VERSIONS[], 4)</f>
        <v>purple lilac</v>
      </c>
      <c r="O1218" s="51">
        <f>VLOOKUP(FACT_INCLUDES[[#This Row],[DW Version]], VERSIONS[], 5)</f>
        <v>58.884194043145591</v>
      </c>
      <c r="P1218" s="4" t="str">
        <f>VLOOKUP(FACT_INCLUDES[[#This Row],[DW Version]], VERSIONS[], 6)</f>
        <v>Tech Fleece Jogger</v>
      </c>
      <c r="Q1218" s="4" t="str">
        <f>VLOOKUP(FACT_INCLUDES[[#This Row],[DW Version]], VERSIONS[], 7)</f>
        <v>Apparel</v>
      </c>
      <c r="R1218" s="51">
        <f>FACT_INCLUDES[[#This Row],[Version Price]]*FACT_INCLUDES[[#This Row],[Quantity]]</f>
        <v>58.884194043145591</v>
      </c>
      <c r="S1218" s="51">
        <f>FACT_INCLUDES[[#This Row],[Amount]]*(1-FACT_INCLUDES[[#This Row],[Order Discount]])</f>
        <v>58.884194043145591</v>
      </c>
      <c r="T1218" s="51">
        <f t="shared" ref="T1218:T1281" si="19">SUMIFS(S:S, B:B, B1218)</f>
        <v>751.66309705400749</v>
      </c>
      <c r="U1218" s="57">
        <f>FACT_INCLUDES[[#This Row],[Income]]/FACT_INCLUDES[[#This Row],[Total Order Income]]</f>
        <v>7.8338545917619684E-2</v>
      </c>
      <c r="V1218" s="33">
        <f>IF(FACT_INCLUDES[[#This Row],[Order Gap]]&gt;10, 1, 0)/COUNTIFS(FACT_INCLUDES[Order ID], FACT_INCLUDES[[#This Row],[Order ID]])</f>
        <v>0</v>
      </c>
      <c r="W1218" s="33">
        <f>IF(FACT_INCLUDES[[#This Row],[Order Type]]="Online", 1, 0)/COUNTIFS(FACT_INCLUDES[Order ID], FACT_INCLUDES[[#This Row],[Order ID]])</f>
        <v>0</v>
      </c>
      <c r="X1218" s="52">
        <v>550.62636711728373</v>
      </c>
      <c r="Y1218" s="52">
        <v>527.50696632152358</v>
      </c>
      <c r="Z1218" s="64">
        <f>IF(FACT_INCLUDES[[#This Row],[Order Type]]="Online", 1, 0)*FACT_INCLUDES[[#This Row],[Income]]</f>
        <v>0</v>
      </c>
    </row>
    <row r="1219" spans="1:26" x14ac:dyDescent="0.3">
      <c r="A1219" s="4">
        <v>1494</v>
      </c>
      <c r="B1219" s="4">
        <v>757</v>
      </c>
      <c r="C1219" s="4">
        <v>608</v>
      </c>
      <c r="D1219" s="58">
        <v>5</v>
      </c>
      <c r="E1219" s="28">
        <f>VLOOKUP(FACT_INCLUDES[[#This Row],[Order ID]], ORDERS[], 2)</f>
        <v>42344.361193272962</v>
      </c>
      <c r="F1219" s="28">
        <f>VLOOKUP(FACT_INCLUDES[[#This Row],[Order ID]], ORDERS[], 3)</f>
        <v>42344.361193272962</v>
      </c>
      <c r="G1219" s="4" t="str">
        <f>VLOOKUP(FACT_INCLUDES[[#This Row],[Order ID]], ORDERS[], 4)</f>
        <v>In-Store</v>
      </c>
      <c r="H1219" s="4" t="str">
        <f>VLOOKUP(FACT_INCLUDES[[#This Row],[Order ID]], ORDERS[], 5)</f>
        <v>SUB3273@gmail.com</v>
      </c>
      <c r="I1219" s="4">
        <f>VLOOKUP(FACT_INCLUDES[[#This Row],[Order ID]], ORDERS[], 6)</f>
        <v>43</v>
      </c>
      <c r="J1219" s="54">
        <f>VLOOKUP(FACT_INCLUDES[[#This Row],[Order ID]], ORDERS[], 7)</f>
        <v>0</v>
      </c>
      <c r="K1219" s="33">
        <v>0</v>
      </c>
      <c r="L1219" s="4">
        <f>VLOOKUP(FACT_INCLUDES[[#This Row],[DW Version]], VERSIONS[], 2)</f>
        <v>62</v>
      </c>
      <c r="M1219" s="4">
        <f>VLOOKUP(FACT_INCLUDES[[#This Row],[DW Version]], VERSIONS[], 3)</f>
        <v>6.5</v>
      </c>
      <c r="N1219" s="4" t="str">
        <f>VLOOKUP(FACT_INCLUDES[[#This Row],[DW Version]], VERSIONS[], 4)</f>
        <v>black</v>
      </c>
      <c r="O1219" s="51">
        <f>VLOOKUP(FACT_INCLUDES[[#This Row],[DW Version]], VERSIONS[], 5)</f>
        <v>87.728065382159571</v>
      </c>
      <c r="P1219" s="4" t="str">
        <f>VLOOKUP(FACT_INCLUDES[[#This Row],[DW Version]], VERSIONS[], 6)</f>
        <v>Tiempo Legend</v>
      </c>
      <c r="Q1219" s="4" t="str">
        <f>VLOOKUP(FACT_INCLUDES[[#This Row],[DW Version]], VERSIONS[], 7)</f>
        <v>Shoe</v>
      </c>
      <c r="R1219" s="51">
        <f>FACT_INCLUDES[[#This Row],[Version Price]]*FACT_INCLUDES[[#This Row],[Quantity]]</f>
        <v>438.64032691079785</v>
      </c>
      <c r="S1219" s="51">
        <f>FACT_INCLUDES[[#This Row],[Amount]]*(1-FACT_INCLUDES[[#This Row],[Order Discount]])</f>
        <v>438.64032691079785</v>
      </c>
      <c r="T1219" s="51">
        <f t="shared" si="19"/>
        <v>751.66309705400749</v>
      </c>
      <c r="U1219" s="57">
        <f>FACT_INCLUDES[[#This Row],[Income]]/FACT_INCLUDES[[#This Row],[Total Order Income]]</f>
        <v>0.58355974721914716</v>
      </c>
      <c r="V1219" s="33">
        <f>IF(FACT_INCLUDES[[#This Row],[Order Gap]]&gt;10, 1, 0)/COUNTIFS(FACT_INCLUDES[Order ID], FACT_INCLUDES[[#This Row],[Order ID]])</f>
        <v>0</v>
      </c>
      <c r="W1219" s="33">
        <f>IF(FACT_INCLUDES[[#This Row],[Order Type]]="Online", 1, 0)/COUNTIFS(FACT_INCLUDES[Order ID], FACT_INCLUDES[[#This Row],[Order ID]])</f>
        <v>0</v>
      </c>
      <c r="X1219" s="52">
        <v>550.62636711728373</v>
      </c>
      <c r="Y1219" s="52">
        <v>527.50696632152358</v>
      </c>
      <c r="Z1219" s="64">
        <f>IF(FACT_INCLUDES[[#This Row],[Order Type]]="Online", 1, 0)*FACT_INCLUDES[[#This Row],[Income]]</f>
        <v>0</v>
      </c>
    </row>
    <row r="1220" spans="1:26" x14ac:dyDescent="0.3">
      <c r="A1220" s="4">
        <v>1517</v>
      </c>
      <c r="B1220" s="4">
        <v>772</v>
      </c>
      <c r="C1220" s="4">
        <v>138</v>
      </c>
      <c r="D1220" s="58">
        <v>1</v>
      </c>
      <c r="E1220" s="28">
        <f>VLOOKUP(FACT_INCLUDES[[#This Row],[Order ID]], ORDERS[], 2)</f>
        <v>42116.790871416022</v>
      </c>
      <c r="F1220" s="28">
        <f>VLOOKUP(FACT_INCLUDES[[#This Row],[Order ID]], ORDERS[], 3)</f>
        <v>42116.790871416022</v>
      </c>
      <c r="G1220" s="4" t="str">
        <f>VLOOKUP(FACT_INCLUDES[[#This Row],[Order ID]], ORDERS[], 4)</f>
        <v>In-Store</v>
      </c>
      <c r="H1220" s="4" t="str">
        <f>VLOOKUP(FACT_INCLUDES[[#This Row],[Order ID]], ORDERS[], 5)</f>
        <v>LXI5234@gmail.com</v>
      </c>
      <c r="I1220" s="4">
        <f>VLOOKUP(FACT_INCLUDES[[#This Row],[Order ID]], ORDERS[], 6)</f>
        <v>32</v>
      </c>
      <c r="J1220" s="54">
        <f>VLOOKUP(FACT_INCLUDES[[#This Row],[Order ID]], ORDERS[], 7)</f>
        <v>0</v>
      </c>
      <c r="K1220" s="33">
        <v>0</v>
      </c>
      <c r="L1220" s="4">
        <f>VLOOKUP(FACT_INCLUDES[[#This Row],[DW Version]], VERSIONS[], 2)</f>
        <v>14</v>
      </c>
      <c r="M1220" s="4">
        <f>VLOOKUP(FACT_INCLUDES[[#This Row],[DW Version]], VERSIONS[], 3)</f>
        <v>8</v>
      </c>
      <c r="N1220" s="4" t="str">
        <f>VLOOKUP(FACT_INCLUDES[[#This Row],[DW Version]], VERSIONS[], 4)</f>
        <v>black</v>
      </c>
      <c r="O1220" s="51">
        <f>VLOOKUP(FACT_INCLUDES[[#This Row],[DW Version]], VERSIONS[], 5)</f>
        <v>332.17956525058918</v>
      </c>
      <c r="P1220" s="4" t="str">
        <f>VLOOKUP(FACT_INCLUDES[[#This Row],[DW Version]], VERSIONS[], 6)</f>
        <v>ZoomX</v>
      </c>
      <c r="Q1220" s="4" t="str">
        <f>VLOOKUP(FACT_INCLUDES[[#This Row],[DW Version]], VERSIONS[], 7)</f>
        <v>Shoe</v>
      </c>
      <c r="R1220" s="51">
        <f>FACT_INCLUDES[[#This Row],[Version Price]]*FACT_INCLUDES[[#This Row],[Quantity]]</f>
        <v>332.17956525058918</v>
      </c>
      <c r="S1220" s="51">
        <f>FACT_INCLUDES[[#This Row],[Amount]]*(1-FACT_INCLUDES[[#This Row],[Order Discount]])</f>
        <v>332.17956525058918</v>
      </c>
      <c r="T1220" s="51">
        <f t="shared" si="19"/>
        <v>1553.0477091347193</v>
      </c>
      <c r="U1220" s="57">
        <f>FACT_INCLUDES[[#This Row],[Income]]/FACT_INCLUDES[[#This Row],[Total Order Income]]</f>
        <v>0.21388883502855366</v>
      </c>
      <c r="V1220" s="33">
        <f>IF(FACT_INCLUDES[[#This Row],[Order Gap]]&gt;10, 1, 0)/COUNTIFS(FACT_INCLUDES[Order ID], FACT_INCLUDES[[#This Row],[Order ID]])</f>
        <v>0</v>
      </c>
      <c r="W1220" s="33">
        <f>IF(FACT_INCLUDES[[#This Row],[Order Type]]="Online", 1, 0)/COUNTIFS(FACT_INCLUDES[Order ID], FACT_INCLUDES[[#This Row],[Order ID]])</f>
        <v>0</v>
      </c>
      <c r="X1220" s="52">
        <v>550.62636711728373</v>
      </c>
      <c r="Y1220" s="52">
        <v>527.50696632152358</v>
      </c>
      <c r="Z1220" s="64">
        <f>IF(FACT_INCLUDES[[#This Row],[Order Type]]="Online", 1, 0)*FACT_INCLUDES[[#This Row],[Income]]</f>
        <v>0</v>
      </c>
    </row>
    <row r="1221" spans="1:26" x14ac:dyDescent="0.3">
      <c r="A1221" s="4">
        <v>1518</v>
      </c>
      <c r="B1221" s="4">
        <v>772</v>
      </c>
      <c r="C1221" s="4">
        <v>357</v>
      </c>
      <c r="D1221" s="58">
        <v>1</v>
      </c>
      <c r="E1221" s="28">
        <f>VLOOKUP(FACT_INCLUDES[[#This Row],[Order ID]], ORDERS[], 2)</f>
        <v>42116.790871416022</v>
      </c>
      <c r="F1221" s="28">
        <f>VLOOKUP(FACT_INCLUDES[[#This Row],[Order ID]], ORDERS[], 3)</f>
        <v>42116.790871416022</v>
      </c>
      <c r="G1221" s="4" t="str">
        <f>VLOOKUP(FACT_INCLUDES[[#This Row],[Order ID]], ORDERS[], 4)</f>
        <v>In-Store</v>
      </c>
      <c r="H1221" s="4" t="str">
        <f>VLOOKUP(FACT_INCLUDES[[#This Row],[Order ID]], ORDERS[], 5)</f>
        <v>LXI5234@gmail.com</v>
      </c>
      <c r="I1221" s="4">
        <f>VLOOKUP(FACT_INCLUDES[[#This Row],[Order ID]], ORDERS[], 6)</f>
        <v>32</v>
      </c>
      <c r="J1221" s="54">
        <f>VLOOKUP(FACT_INCLUDES[[#This Row],[Order ID]], ORDERS[], 7)</f>
        <v>0</v>
      </c>
      <c r="K1221" s="33">
        <v>0</v>
      </c>
      <c r="L1221" s="4">
        <f>VLOOKUP(FACT_INCLUDES[[#This Row],[DW Version]], VERSIONS[], 2)</f>
        <v>36</v>
      </c>
      <c r="M1221" s="4">
        <f>VLOOKUP(FACT_INCLUDES[[#This Row],[DW Version]], VERSIONS[], 3)</f>
        <v>6.5</v>
      </c>
      <c r="N1221" s="4" t="str">
        <f>VLOOKUP(FACT_INCLUDES[[#This Row],[DW Version]], VERSIONS[], 4)</f>
        <v>black</v>
      </c>
      <c r="O1221" s="51">
        <f>VLOOKUP(FACT_INCLUDES[[#This Row],[DW Version]], VERSIONS[], 5)</f>
        <v>395.36005142579529</v>
      </c>
      <c r="P1221" s="4" t="str">
        <f>VLOOKUP(FACT_INCLUDES[[#This Row],[DW Version]], VERSIONS[], 6)</f>
        <v>Air Max 270</v>
      </c>
      <c r="Q1221" s="4" t="str">
        <f>VLOOKUP(FACT_INCLUDES[[#This Row],[DW Version]], VERSIONS[], 7)</f>
        <v>Shoe</v>
      </c>
      <c r="R1221" s="51">
        <f>FACT_INCLUDES[[#This Row],[Version Price]]*FACT_INCLUDES[[#This Row],[Quantity]]</f>
        <v>395.36005142579529</v>
      </c>
      <c r="S1221" s="51">
        <f>FACT_INCLUDES[[#This Row],[Amount]]*(1-FACT_INCLUDES[[#This Row],[Order Discount]])</f>
        <v>395.36005142579529</v>
      </c>
      <c r="T1221" s="51">
        <f t="shared" si="19"/>
        <v>1553.0477091347193</v>
      </c>
      <c r="U1221" s="57">
        <f>FACT_INCLUDES[[#This Row],[Income]]/FACT_INCLUDES[[#This Row],[Total Order Income]]</f>
        <v>0.25457044822278524</v>
      </c>
      <c r="V1221" s="33">
        <f>IF(FACT_INCLUDES[[#This Row],[Order Gap]]&gt;10, 1, 0)/COUNTIFS(FACT_INCLUDES[Order ID], FACT_INCLUDES[[#This Row],[Order ID]])</f>
        <v>0</v>
      </c>
      <c r="W1221" s="33">
        <f>IF(FACT_INCLUDES[[#This Row],[Order Type]]="Online", 1, 0)/COUNTIFS(FACT_INCLUDES[Order ID], FACT_INCLUDES[[#This Row],[Order ID]])</f>
        <v>0</v>
      </c>
      <c r="X1221" s="52">
        <v>550.62636711728373</v>
      </c>
      <c r="Y1221" s="52">
        <v>527.50696632152358</v>
      </c>
      <c r="Z1221" s="64">
        <f>IF(FACT_INCLUDES[[#This Row],[Order Type]]="Online", 1, 0)*FACT_INCLUDES[[#This Row],[Income]]</f>
        <v>0</v>
      </c>
    </row>
    <row r="1222" spans="1:26" x14ac:dyDescent="0.3">
      <c r="A1222" s="4">
        <v>1519</v>
      </c>
      <c r="B1222" s="4">
        <v>772</v>
      </c>
      <c r="C1222" s="4">
        <v>678</v>
      </c>
      <c r="D1222" s="58">
        <v>3</v>
      </c>
      <c r="E1222" s="28">
        <f>VLOOKUP(FACT_INCLUDES[[#This Row],[Order ID]], ORDERS[], 2)</f>
        <v>42116.790871416022</v>
      </c>
      <c r="F1222" s="28">
        <f>VLOOKUP(FACT_INCLUDES[[#This Row],[Order ID]], ORDERS[], 3)</f>
        <v>42116.790871416022</v>
      </c>
      <c r="G1222" s="4" t="str">
        <f>VLOOKUP(FACT_INCLUDES[[#This Row],[Order ID]], ORDERS[], 4)</f>
        <v>In-Store</v>
      </c>
      <c r="H1222" s="4" t="str">
        <f>VLOOKUP(FACT_INCLUDES[[#This Row],[Order ID]], ORDERS[], 5)</f>
        <v>LXI5234@gmail.com</v>
      </c>
      <c r="I1222" s="4">
        <f>VLOOKUP(FACT_INCLUDES[[#This Row],[Order ID]], ORDERS[], 6)</f>
        <v>32</v>
      </c>
      <c r="J1222" s="54">
        <f>VLOOKUP(FACT_INCLUDES[[#This Row],[Order ID]], ORDERS[], 7)</f>
        <v>0</v>
      </c>
      <c r="K1222" s="33">
        <v>0</v>
      </c>
      <c r="L1222" s="4">
        <f>VLOOKUP(FACT_INCLUDES[[#This Row],[DW Version]], VERSIONS[], 2)</f>
        <v>68</v>
      </c>
      <c r="M1222" s="4">
        <f>VLOOKUP(FACT_INCLUDES[[#This Row],[DW Version]], VERSIONS[], 3)</f>
        <v>12</v>
      </c>
      <c r="N1222" s="4" t="str">
        <f>VLOOKUP(FACT_INCLUDES[[#This Row],[DW Version]], VERSIONS[], 4)</f>
        <v>white</v>
      </c>
      <c r="O1222" s="51">
        <f>VLOOKUP(FACT_INCLUDES[[#This Row],[DW Version]], VERSIONS[], 5)</f>
        <v>55.585638491683348</v>
      </c>
      <c r="P1222" s="4" t="str">
        <f>VLOOKUP(FACT_INCLUDES[[#This Row],[DW Version]], VERSIONS[], 6)</f>
        <v>React Miler</v>
      </c>
      <c r="Q1222" s="4" t="str">
        <f>VLOOKUP(FACT_INCLUDES[[#This Row],[DW Version]], VERSIONS[], 7)</f>
        <v>Shoe</v>
      </c>
      <c r="R1222" s="51">
        <f>FACT_INCLUDES[[#This Row],[Version Price]]*FACT_INCLUDES[[#This Row],[Quantity]]</f>
        <v>166.75691547505005</v>
      </c>
      <c r="S1222" s="51">
        <f>FACT_INCLUDES[[#This Row],[Amount]]*(1-FACT_INCLUDES[[#This Row],[Order Discount]])</f>
        <v>166.75691547505005</v>
      </c>
      <c r="T1222" s="51">
        <f t="shared" si="19"/>
        <v>1553.0477091347193</v>
      </c>
      <c r="U1222" s="57">
        <f>FACT_INCLUDES[[#This Row],[Income]]/FACT_INCLUDES[[#This Row],[Total Order Income]]</f>
        <v>0.10737398116890992</v>
      </c>
      <c r="V1222" s="33">
        <f>IF(FACT_INCLUDES[[#This Row],[Order Gap]]&gt;10, 1, 0)/COUNTIFS(FACT_INCLUDES[Order ID], FACT_INCLUDES[[#This Row],[Order ID]])</f>
        <v>0</v>
      </c>
      <c r="W1222" s="33">
        <f>IF(FACT_INCLUDES[[#This Row],[Order Type]]="Online", 1, 0)/COUNTIFS(FACT_INCLUDES[Order ID], FACT_INCLUDES[[#This Row],[Order ID]])</f>
        <v>0</v>
      </c>
      <c r="X1222" s="52">
        <v>550.62636711728373</v>
      </c>
      <c r="Y1222" s="52">
        <v>527.50696632152358</v>
      </c>
      <c r="Z1222" s="64">
        <f>IF(FACT_INCLUDES[[#This Row],[Order Type]]="Online", 1, 0)*FACT_INCLUDES[[#This Row],[Income]]</f>
        <v>0</v>
      </c>
    </row>
    <row r="1223" spans="1:26" x14ac:dyDescent="0.3">
      <c r="A1223" s="4">
        <v>1520</v>
      </c>
      <c r="B1223" s="4">
        <v>772</v>
      </c>
      <c r="C1223" s="4">
        <v>961</v>
      </c>
      <c r="D1223" s="58">
        <v>2</v>
      </c>
      <c r="E1223" s="28">
        <f>VLOOKUP(FACT_INCLUDES[[#This Row],[Order ID]], ORDERS[], 2)</f>
        <v>42116.790871416022</v>
      </c>
      <c r="F1223" s="28">
        <f>VLOOKUP(FACT_INCLUDES[[#This Row],[Order ID]], ORDERS[], 3)</f>
        <v>42116.790871416022</v>
      </c>
      <c r="G1223" s="4" t="str">
        <f>VLOOKUP(FACT_INCLUDES[[#This Row],[Order ID]], ORDERS[], 4)</f>
        <v>In-Store</v>
      </c>
      <c r="H1223" s="4" t="str">
        <f>VLOOKUP(FACT_INCLUDES[[#This Row],[Order ID]], ORDERS[], 5)</f>
        <v>LXI5234@gmail.com</v>
      </c>
      <c r="I1223" s="4">
        <f>VLOOKUP(FACT_INCLUDES[[#This Row],[Order ID]], ORDERS[], 6)</f>
        <v>32</v>
      </c>
      <c r="J1223" s="54">
        <f>VLOOKUP(FACT_INCLUDES[[#This Row],[Order ID]], ORDERS[], 7)</f>
        <v>0</v>
      </c>
      <c r="K1223" s="33">
        <v>0</v>
      </c>
      <c r="L1223" s="4">
        <f>VLOOKUP(FACT_INCLUDES[[#This Row],[DW Version]], VERSIONS[], 2)</f>
        <v>98</v>
      </c>
      <c r="M1223" s="4">
        <f>VLOOKUP(FACT_INCLUDES[[#This Row],[DW Version]], VERSIONS[], 3)</f>
        <v>4.5</v>
      </c>
      <c r="N1223" s="4" t="str">
        <f>VLOOKUP(FACT_INCLUDES[[#This Row],[DW Version]], VERSIONS[], 4)</f>
        <v>white</v>
      </c>
      <c r="O1223" s="51">
        <f>VLOOKUP(FACT_INCLUDES[[#This Row],[DW Version]], VERSIONS[], 5)</f>
        <v>329.37558849164242</v>
      </c>
      <c r="P1223" s="4" t="str">
        <f>VLOOKUP(FACT_INCLUDES[[#This Row],[DW Version]], VERSIONS[], 6)</f>
        <v>Zoom Rival Fly</v>
      </c>
      <c r="Q1223" s="4" t="str">
        <f>VLOOKUP(FACT_INCLUDES[[#This Row],[DW Version]], VERSIONS[], 7)</f>
        <v>Shoe</v>
      </c>
      <c r="R1223" s="51">
        <f>FACT_INCLUDES[[#This Row],[Version Price]]*FACT_INCLUDES[[#This Row],[Quantity]]</f>
        <v>658.75117698328484</v>
      </c>
      <c r="S1223" s="51">
        <f>FACT_INCLUDES[[#This Row],[Amount]]*(1-FACT_INCLUDES[[#This Row],[Order Discount]])</f>
        <v>658.75117698328484</v>
      </c>
      <c r="T1223" s="51">
        <f t="shared" si="19"/>
        <v>1553.0477091347193</v>
      </c>
      <c r="U1223" s="57">
        <f>FACT_INCLUDES[[#This Row],[Income]]/FACT_INCLUDES[[#This Row],[Total Order Income]]</f>
        <v>0.42416673557975121</v>
      </c>
      <c r="V1223" s="33">
        <f>IF(FACT_INCLUDES[[#This Row],[Order Gap]]&gt;10, 1, 0)/COUNTIFS(FACT_INCLUDES[Order ID], FACT_INCLUDES[[#This Row],[Order ID]])</f>
        <v>0</v>
      </c>
      <c r="W1223" s="33">
        <f>IF(FACT_INCLUDES[[#This Row],[Order Type]]="Online", 1, 0)/COUNTIFS(FACT_INCLUDES[Order ID], FACT_INCLUDES[[#This Row],[Order ID]])</f>
        <v>0</v>
      </c>
      <c r="X1223" s="52">
        <v>550.62636711728373</v>
      </c>
      <c r="Y1223" s="52">
        <v>527.50696632152358</v>
      </c>
      <c r="Z1223" s="64">
        <f>IF(FACT_INCLUDES[[#This Row],[Order Type]]="Online", 1, 0)*FACT_INCLUDES[[#This Row],[Income]]</f>
        <v>0</v>
      </c>
    </row>
    <row r="1224" spans="1:26" x14ac:dyDescent="0.3">
      <c r="A1224" s="4">
        <v>1528</v>
      </c>
      <c r="B1224" s="4">
        <v>775</v>
      </c>
      <c r="C1224" s="4">
        <v>348</v>
      </c>
      <c r="D1224" s="58">
        <v>4</v>
      </c>
      <c r="E1224" s="28">
        <f>VLOOKUP(FACT_INCLUDES[[#This Row],[Order ID]], ORDERS[], 2)</f>
        <v>42050.207465847903</v>
      </c>
      <c r="F1224" s="28">
        <f>VLOOKUP(FACT_INCLUDES[[#This Row],[Order ID]], ORDERS[], 3)</f>
        <v>42050.207465847903</v>
      </c>
      <c r="G1224" s="4" t="str">
        <f>VLOOKUP(FACT_INCLUDES[[#This Row],[Order ID]], ORDERS[], 4)</f>
        <v>In-Store</v>
      </c>
      <c r="H1224" s="4" t="str">
        <f>VLOOKUP(FACT_INCLUDES[[#This Row],[Order ID]], ORDERS[], 5)</f>
        <v>QGP8750@gmail.com</v>
      </c>
      <c r="I1224" s="4">
        <f>VLOOKUP(FACT_INCLUDES[[#This Row],[Order ID]], ORDERS[], 6)</f>
        <v>50</v>
      </c>
      <c r="J1224" s="54">
        <f>VLOOKUP(FACT_INCLUDES[[#This Row],[Order ID]], ORDERS[], 7)</f>
        <v>0</v>
      </c>
      <c r="K1224" s="33">
        <v>0</v>
      </c>
      <c r="L1224" s="4">
        <f>VLOOKUP(FACT_INCLUDES[[#This Row],[DW Version]], VERSIONS[], 2)</f>
        <v>35</v>
      </c>
      <c r="M1224" s="4">
        <f>VLOOKUP(FACT_INCLUDES[[#This Row],[DW Version]], VERSIONS[], 3)</f>
        <v>9.5</v>
      </c>
      <c r="N1224" s="4" t="str">
        <f>VLOOKUP(FACT_INCLUDES[[#This Row],[DW Version]], VERSIONS[], 4)</f>
        <v>white</v>
      </c>
      <c r="O1224" s="51">
        <f>VLOOKUP(FACT_INCLUDES[[#This Row],[DW Version]], VERSIONS[], 5)</f>
        <v>236.07444683793588</v>
      </c>
      <c r="P1224" s="4" t="str">
        <f>VLOOKUP(FACT_INCLUDES[[#This Row],[DW Version]], VERSIONS[], 6)</f>
        <v>Alphafly</v>
      </c>
      <c r="Q1224" s="4" t="str">
        <f>VLOOKUP(FACT_INCLUDES[[#This Row],[DW Version]], VERSIONS[], 7)</f>
        <v>Shoe</v>
      </c>
      <c r="R1224" s="51">
        <f>FACT_INCLUDES[[#This Row],[Version Price]]*FACT_INCLUDES[[#This Row],[Quantity]]</f>
        <v>944.29778735174352</v>
      </c>
      <c r="S1224" s="51">
        <f>FACT_INCLUDES[[#This Row],[Amount]]*(1-FACT_INCLUDES[[#This Row],[Order Discount]])</f>
        <v>944.29778735174352</v>
      </c>
      <c r="T1224" s="51">
        <f t="shared" si="19"/>
        <v>1708.5354804251551</v>
      </c>
      <c r="U1224" s="57">
        <f>FACT_INCLUDES[[#This Row],[Income]]/FACT_INCLUDES[[#This Row],[Total Order Income]]</f>
        <v>0.55269428008411203</v>
      </c>
      <c r="V1224" s="33">
        <f>IF(FACT_INCLUDES[[#This Row],[Order Gap]]&gt;10, 1, 0)/COUNTIFS(FACT_INCLUDES[Order ID], FACT_INCLUDES[[#This Row],[Order ID]])</f>
        <v>0</v>
      </c>
      <c r="W1224" s="33">
        <f>IF(FACT_INCLUDES[[#This Row],[Order Type]]="Online", 1, 0)/COUNTIFS(FACT_INCLUDES[Order ID], FACT_INCLUDES[[#This Row],[Order ID]])</f>
        <v>0</v>
      </c>
      <c r="X1224" s="52">
        <v>550.62636711728373</v>
      </c>
      <c r="Y1224" s="52">
        <v>527.50696632152358</v>
      </c>
      <c r="Z1224" s="64">
        <f>IF(FACT_INCLUDES[[#This Row],[Order Type]]="Online", 1, 0)*FACT_INCLUDES[[#This Row],[Income]]</f>
        <v>0</v>
      </c>
    </row>
    <row r="1225" spans="1:26" x14ac:dyDescent="0.3">
      <c r="A1225" s="4">
        <v>1529</v>
      </c>
      <c r="B1225" s="4">
        <v>775</v>
      </c>
      <c r="C1225" s="4">
        <v>644</v>
      </c>
      <c r="D1225" s="58">
        <v>3</v>
      </c>
      <c r="E1225" s="28">
        <f>VLOOKUP(FACT_INCLUDES[[#This Row],[Order ID]], ORDERS[], 2)</f>
        <v>42050.207465847903</v>
      </c>
      <c r="F1225" s="28">
        <f>VLOOKUP(FACT_INCLUDES[[#This Row],[Order ID]], ORDERS[], 3)</f>
        <v>42050.207465847903</v>
      </c>
      <c r="G1225" s="4" t="str">
        <f>VLOOKUP(FACT_INCLUDES[[#This Row],[Order ID]], ORDERS[], 4)</f>
        <v>In-Store</v>
      </c>
      <c r="H1225" s="4" t="str">
        <f>VLOOKUP(FACT_INCLUDES[[#This Row],[Order ID]], ORDERS[], 5)</f>
        <v>QGP8750@gmail.com</v>
      </c>
      <c r="I1225" s="4">
        <f>VLOOKUP(FACT_INCLUDES[[#This Row],[Order ID]], ORDERS[], 6)</f>
        <v>50</v>
      </c>
      <c r="J1225" s="54">
        <f>VLOOKUP(FACT_INCLUDES[[#This Row],[Order ID]], ORDERS[], 7)</f>
        <v>0</v>
      </c>
      <c r="K1225" s="33">
        <v>0</v>
      </c>
      <c r="L1225" s="4">
        <f>VLOOKUP(FACT_INCLUDES[[#This Row],[DW Version]], VERSIONS[], 2)</f>
        <v>65</v>
      </c>
      <c r="M1225" s="4">
        <f>VLOOKUP(FACT_INCLUDES[[#This Row],[DW Version]], VERSIONS[], 3)</f>
        <v>10.5</v>
      </c>
      <c r="N1225" s="4" t="str">
        <f>VLOOKUP(FACT_INCLUDES[[#This Row],[DW Version]], VERSIONS[], 4)</f>
        <v>black</v>
      </c>
      <c r="O1225" s="51">
        <f>VLOOKUP(FACT_INCLUDES[[#This Row],[DW Version]], VERSIONS[], 5)</f>
        <v>254.74589769113723</v>
      </c>
      <c r="P1225" s="4" t="str">
        <f>VLOOKUP(FACT_INCLUDES[[#This Row],[DW Version]], VERSIONS[], 6)</f>
        <v>Flex Shorts</v>
      </c>
      <c r="Q1225" s="4" t="str">
        <f>VLOOKUP(FACT_INCLUDES[[#This Row],[DW Version]], VERSIONS[], 7)</f>
        <v>Apparel</v>
      </c>
      <c r="R1225" s="51">
        <f>FACT_INCLUDES[[#This Row],[Version Price]]*FACT_INCLUDES[[#This Row],[Quantity]]</f>
        <v>764.23769307341172</v>
      </c>
      <c r="S1225" s="51">
        <f>FACT_INCLUDES[[#This Row],[Amount]]*(1-FACT_INCLUDES[[#This Row],[Order Discount]])</f>
        <v>764.23769307341172</v>
      </c>
      <c r="T1225" s="51">
        <f t="shared" si="19"/>
        <v>1708.5354804251551</v>
      </c>
      <c r="U1225" s="57">
        <f>FACT_INCLUDES[[#This Row],[Income]]/FACT_INCLUDES[[#This Row],[Total Order Income]]</f>
        <v>0.44730571991588808</v>
      </c>
      <c r="V1225" s="33">
        <f>IF(FACT_INCLUDES[[#This Row],[Order Gap]]&gt;10, 1, 0)/COUNTIFS(FACT_INCLUDES[Order ID], FACT_INCLUDES[[#This Row],[Order ID]])</f>
        <v>0</v>
      </c>
      <c r="W1225" s="33">
        <f>IF(FACT_INCLUDES[[#This Row],[Order Type]]="Online", 1, 0)/COUNTIFS(FACT_INCLUDES[Order ID], FACT_INCLUDES[[#This Row],[Order ID]])</f>
        <v>0</v>
      </c>
      <c r="X1225" s="52">
        <v>550.62636711728373</v>
      </c>
      <c r="Y1225" s="52">
        <v>527.50696632152358</v>
      </c>
      <c r="Z1225" s="64">
        <f>IF(FACT_INCLUDES[[#This Row],[Order Type]]="Online", 1, 0)*FACT_INCLUDES[[#This Row],[Income]]</f>
        <v>0</v>
      </c>
    </row>
    <row r="1226" spans="1:26" x14ac:dyDescent="0.3">
      <c r="A1226" s="4">
        <v>1599</v>
      </c>
      <c r="B1226" s="4">
        <v>808</v>
      </c>
      <c r="C1226" s="4">
        <v>413</v>
      </c>
      <c r="D1226" s="58">
        <v>2</v>
      </c>
      <c r="E1226" s="28">
        <f>VLOOKUP(FACT_INCLUDES[[#This Row],[Order ID]], ORDERS[], 2)</f>
        <v>42020.368064403527</v>
      </c>
      <c r="F1226" s="28">
        <f>VLOOKUP(FACT_INCLUDES[[#This Row],[Order ID]], ORDERS[], 3)</f>
        <v>42026.368064403527</v>
      </c>
      <c r="G1226" s="4" t="str">
        <f>VLOOKUP(FACT_INCLUDES[[#This Row],[Order ID]], ORDERS[], 4)</f>
        <v>Online</v>
      </c>
      <c r="H1226" s="4" t="str">
        <f>VLOOKUP(FACT_INCLUDES[[#This Row],[Order ID]], ORDERS[], 5)</f>
        <v>XGT7229@gmail.com</v>
      </c>
      <c r="I1226" s="4">
        <f>VLOOKUP(FACT_INCLUDES[[#This Row],[Order ID]], ORDERS[], 6)</f>
        <v>0</v>
      </c>
      <c r="J1226" s="54">
        <f>VLOOKUP(FACT_INCLUDES[[#This Row],[Order ID]], ORDERS[], 7)</f>
        <v>0</v>
      </c>
      <c r="K1226" s="33">
        <v>6</v>
      </c>
      <c r="L1226" s="4">
        <f>VLOOKUP(FACT_INCLUDES[[#This Row],[DW Version]], VERSIONS[], 2)</f>
        <v>42</v>
      </c>
      <c r="M1226" s="4">
        <f>VLOOKUP(FACT_INCLUDES[[#This Row],[DW Version]], VERSIONS[], 3)</f>
        <v>3</v>
      </c>
      <c r="N1226" s="4" t="str">
        <f>VLOOKUP(FACT_INCLUDES[[#This Row],[DW Version]], VERSIONS[], 4)</f>
        <v>red</v>
      </c>
      <c r="O1226" s="51">
        <f>VLOOKUP(FACT_INCLUDES[[#This Row],[DW Version]], VERSIONS[], 5)</f>
        <v>73.115259164650539</v>
      </c>
      <c r="P1226" s="4" t="str">
        <f>VLOOKUP(FACT_INCLUDES[[#This Row],[DW Version]], VERSIONS[], 6)</f>
        <v>Air Max Thea</v>
      </c>
      <c r="Q1226" s="4" t="str">
        <f>VLOOKUP(FACT_INCLUDES[[#This Row],[DW Version]], VERSIONS[], 7)</f>
        <v>Shoe</v>
      </c>
      <c r="R1226" s="51">
        <f>FACT_INCLUDES[[#This Row],[Version Price]]*FACT_INCLUDES[[#This Row],[Quantity]]</f>
        <v>146.23051832930108</v>
      </c>
      <c r="S1226" s="51">
        <f>FACT_INCLUDES[[#This Row],[Amount]]*(1-FACT_INCLUDES[[#This Row],[Order Discount]])</f>
        <v>146.23051832930108</v>
      </c>
      <c r="T1226" s="51">
        <f t="shared" si="19"/>
        <v>146.23051832930108</v>
      </c>
      <c r="U1226" s="57">
        <f>FACT_INCLUDES[[#This Row],[Income]]/FACT_INCLUDES[[#This Row],[Total Order Income]]</f>
        <v>1</v>
      </c>
      <c r="V1226" s="33">
        <f>IF(FACT_INCLUDES[[#This Row],[Order Gap]]&gt;10, 1, 0)/COUNTIFS(FACT_INCLUDES[Order ID], FACT_INCLUDES[[#This Row],[Order ID]])</f>
        <v>0</v>
      </c>
      <c r="W1226" s="33">
        <f>IF(FACT_INCLUDES[[#This Row],[Order Type]]="Online", 1, 0)/COUNTIFS(FACT_INCLUDES[Order ID], FACT_INCLUDES[[#This Row],[Order ID]])</f>
        <v>1</v>
      </c>
      <c r="X1226" s="52">
        <v>550.62636711728373</v>
      </c>
      <c r="Y1226" s="52">
        <v>527.50696632152358</v>
      </c>
      <c r="Z1226" s="64">
        <f>IF(FACT_INCLUDES[[#This Row],[Order Type]]="Online", 1, 0)*FACT_INCLUDES[[#This Row],[Income]]</f>
        <v>146.23051832930108</v>
      </c>
    </row>
    <row r="1227" spans="1:26" x14ac:dyDescent="0.3">
      <c r="A1227" s="4">
        <v>1622</v>
      </c>
      <c r="B1227" s="4">
        <v>821</v>
      </c>
      <c r="C1227" s="4">
        <v>246</v>
      </c>
      <c r="D1227" s="58">
        <v>1</v>
      </c>
      <c r="E1227" s="28">
        <f>VLOOKUP(FACT_INCLUDES[[#This Row],[Order ID]], ORDERS[], 2)</f>
        <v>42198.651478602973</v>
      </c>
      <c r="F1227" s="28">
        <f>VLOOKUP(FACT_INCLUDES[[#This Row],[Order ID]], ORDERS[], 3)</f>
        <v>42198.651478602973</v>
      </c>
      <c r="G1227" s="4" t="str">
        <f>VLOOKUP(FACT_INCLUDES[[#This Row],[Order ID]], ORDERS[], 4)</f>
        <v>In-Store</v>
      </c>
      <c r="H1227" s="4" t="str">
        <f>VLOOKUP(FACT_INCLUDES[[#This Row],[Order ID]], ORDERS[], 5)</f>
        <v>GLY7525@gmail.com</v>
      </c>
      <c r="I1227" s="4">
        <f>VLOOKUP(FACT_INCLUDES[[#This Row],[Order ID]], ORDERS[], 6)</f>
        <v>5</v>
      </c>
      <c r="J1227" s="54">
        <f>VLOOKUP(FACT_INCLUDES[[#This Row],[Order ID]], ORDERS[], 7)</f>
        <v>0</v>
      </c>
      <c r="K1227" s="33">
        <v>0</v>
      </c>
      <c r="L1227" s="4">
        <f>VLOOKUP(FACT_INCLUDES[[#This Row],[DW Version]], VERSIONS[], 2)</f>
        <v>24</v>
      </c>
      <c r="M1227" s="4">
        <f>VLOOKUP(FACT_INCLUDES[[#This Row],[DW Version]], VERSIONS[], 3)</f>
        <v>8</v>
      </c>
      <c r="N1227" s="4" t="str">
        <f>VLOOKUP(FACT_INCLUDES[[#This Row],[DW Version]], VERSIONS[], 4)</f>
        <v>white</v>
      </c>
      <c r="O1227" s="51">
        <f>VLOOKUP(FACT_INCLUDES[[#This Row],[DW Version]], VERSIONS[], 5)</f>
        <v>188.22668060919591</v>
      </c>
      <c r="P1227" s="4" t="str">
        <f>VLOOKUP(FACT_INCLUDES[[#This Row],[DW Version]], VERSIONS[], 6)</f>
        <v>Zoom Fly</v>
      </c>
      <c r="Q1227" s="4" t="str">
        <f>VLOOKUP(FACT_INCLUDES[[#This Row],[DW Version]], VERSIONS[], 7)</f>
        <v>Shoe</v>
      </c>
      <c r="R1227" s="51">
        <f>FACT_INCLUDES[[#This Row],[Version Price]]*FACT_INCLUDES[[#This Row],[Quantity]]</f>
        <v>188.22668060919591</v>
      </c>
      <c r="S1227" s="51">
        <f>FACT_INCLUDES[[#This Row],[Amount]]*(1-FACT_INCLUDES[[#This Row],[Order Discount]])</f>
        <v>188.22668060919591</v>
      </c>
      <c r="T1227" s="51">
        <f t="shared" si="19"/>
        <v>680.6623562339305</v>
      </c>
      <c r="U1227" s="57">
        <f>FACT_INCLUDES[[#This Row],[Income]]/FACT_INCLUDES[[#This Row],[Total Order Income]]</f>
        <v>0.27653458265364395</v>
      </c>
      <c r="V1227" s="33">
        <f>IF(FACT_INCLUDES[[#This Row],[Order Gap]]&gt;10, 1, 0)/COUNTIFS(FACT_INCLUDES[Order ID], FACT_INCLUDES[[#This Row],[Order ID]])</f>
        <v>0</v>
      </c>
      <c r="W1227" s="33">
        <f>IF(FACT_INCLUDES[[#This Row],[Order Type]]="Online", 1, 0)/COUNTIFS(FACT_INCLUDES[Order ID], FACT_INCLUDES[[#This Row],[Order ID]])</f>
        <v>0</v>
      </c>
      <c r="X1227" s="52">
        <v>550.62636711728373</v>
      </c>
      <c r="Y1227" s="52">
        <v>527.50696632152358</v>
      </c>
      <c r="Z1227" s="64">
        <f>IF(FACT_INCLUDES[[#This Row],[Order Type]]="Online", 1, 0)*FACT_INCLUDES[[#This Row],[Income]]</f>
        <v>0</v>
      </c>
    </row>
    <row r="1228" spans="1:26" x14ac:dyDescent="0.3">
      <c r="A1228" s="4">
        <v>1623</v>
      </c>
      <c r="B1228" s="4">
        <v>821</v>
      </c>
      <c r="C1228" s="4">
        <v>566</v>
      </c>
      <c r="D1228" s="58">
        <v>1</v>
      </c>
      <c r="E1228" s="28">
        <f>VLOOKUP(FACT_INCLUDES[[#This Row],[Order ID]], ORDERS[], 2)</f>
        <v>42198.651478602973</v>
      </c>
      <c r="F1228" s="28">
        <f>VLOOKUP(FACT_INCLUDES[[#This Row],[Order ID]], ORDERS[], 3)</f>
        <v>42198.651478602973</v>
      </c>
      <c r="G1228" s="4" t="str">
        <f>VLOOKUP(FACT_INCLUDES[[#This Row],[Order ID]], ORDERS[], 4)</f>
        <v>In-Store</v>
      </c>
      <c r="H1228" s="4" t="str">
        <f>VLOOKUP(FACT_INCLUDES[[#This Row],[Order ID]], ORDERS[], 5)</f>
        <v>GLY7525@gmail.com</v>
      </c>
      <c r="I1228" s="4">
        <f>VLOOKUP(FACT_INCLUDES[[#This Row],[Order ID]], ORDERS[], 6)</f>
        <v>5</v>
      </c>
      <c r="J1228" s="54">
        <f>VLOOKUP(FACT_INCLUDES[[#This Row],[Order ID]], ORDERS[], 7)</f>
        <v>0</v>
      </c>
      <c r="K1228" s="33">
        <v>0</v>
      </c>
      <c r="L1228" s="4">
        <f>VLOOKUP(FACT_INCLUDES[[#This Row],[DW Version]], VERSIONS[], 2)</f>
        <v>58</v>
      </c>
      <c r="M1228" s="4">
        <f>VLOOKUP(FACT_INCLUDES[[#This Row],[DW Version]], VERSIONS[], 3)</f>
        <v>12</v>
      </c>
      <c r="N1228" s="4" t="str">
        <f>VLOOKUP(FACT_INCLUDES[[#This Row],[DW Version]], VERSIONS[], 4)</f>
        <v>gray</v>
      </c>
      <c r="O1228" s="51">
        <f>VLOOKUP(FACT_INCLUDES[[#This Row],[DW Version]], VERSIONS[], 5)</f>
        <v>302.30621344982518</v>
      </c>
      <c r="P1228" s="4" t="str">
        <f>VLOOKUP(FACT_INCLUDES[[#This Row],[DW Version]], VERSIONS[], 6)</f>
        <v>Mercurial Superfly</v>
      </c>
      <c r="Q1228" s="4" t="str">
        <f>VLOOKUP(FACT_INCLUDES[[#This Row],[DW Version]], VERSIONS[], 7)</f>
        <v>Shoe</v>
      </c>
      <c r="R1228" s="51">
        <f>FACT_INCLUDES[[#This Row],[Version Price]]*FACT_INCLUDES[[#This Row],[Quantity]]</f>
        <v>302.30621344982518</v>
      </c>
      <c r="S1228" s="51">
        <f>FACT_INCLUDES[[#This Row],[Amount]]*(1-FACT_INCLUDES[[#This Row],[Order Discount]])</f>
        <v>302.30621344982518</v>
      </c>
      <c r="T1228" s="51">
        <f t="shared" si="19"/>
        <v>680.6623562339305</v>
      </c>
      <c r="U1228" s="57">
        <f>FACT_INCLUDES[[#This Row],[Income]]/FACT_INCLUDES[[#This Row],[Total Order Income]]</f>
        <v>0.44413534945941446</v>
      </c>
      <c r="V1228" s="33">
        <f>IF(FACT_INCLUDES[[#This Row],[Order Gap]]&gt;10, 1, 0)/COUNTIFS(FACT_INCLUDES[Order ID], FACT_INCLUDES[[#This Row],[Order ID]])</f>
        <v>0</v>
      </c>
      <c r="W1228" s="33">
        <f>IF(FACT_INCLUDES[[#This Row],[Order Type]]="Online", 1, 0)/COUNTIFS(FACT_INCLUDES[Order ID], FACT_INCLUDES[[#This Row],[Order ID]])</f>
        <v>0</v>
      </c>
      <c r="X1228" s="52">
        <v>550.62636711728373</v>
      </c>
      <c r="Y1228" s="52">
        <v>527.50696632152358</v>
      </c>
      <c r="Z1228" s="64">
        <f>IF(FACT_INCLUDES[[#This Row],[Order Type]]="Online", 1, 0)*FACT_INCLUDES[[#This Row],[Income]]</f>
        <v>0</v>
      </c>
    </row>
    <row r="1229" spans="1:26" x14ac:dyDescent="0.3">
      <c r="A1229" s="4">
        <v>1624</v>
      </c>
      <c r="B1229" s="4">
        <v>821</v>
      </c>
      <c r="C1229" s="4">
        <v>826</v>
      </c>
      <c r="D1229" s="58">
        <v>1</v>
      </c>
      <c r="E1229" s="28">
        <f>VLOOKUP(FACT_INCLUDES[[#This Row],[Order ID]], ORDERS[], 2)</f>
        <v>42198.651478602973</v>
      </c>
      <c r="F1229" s="28">
        <f>VLOOKUP(FACT_INCLUDES[[#This Row],[Order ID]], ORDERS[], 3)</f>
        <v>42198.651478602973</v>
      </c>
      <c r="G1229" s="4" t="str">
        <f>VLOOKUP(FACT_INCLUDES[[#This Row],[Order ID]], ORDERS[], 4)</f>
        <v>In-Store</v>
      </c>
      <c r="H1229" s="4" t="str">
        <f>VLOOKUP(FACT_INCLUDES[[#This Row],[Order ID]], ORDERS[], 5)</f>
        <v>GLY7525@gmail.com</v>
      </c>
      <c r="I1229" s="4">
        <f>VLOOKUP(FACT_INCLUDES[[#This Row],[Order ID]], ORDERS[], 6)</f>
        <v>5</v>
      </c>
      <c r="J1229" s="54">
        <f>VLOOKUP(FACT_INCLUDES[[#This Row],[Order ID]], ORDERS[], 7)</f>
        <v>0</v>
      </c>
      <c r="K1229" s="33">
        <v>0</v>
      </c>
      <c r="L1229" s="4">
        <f>VLOOKUP(FACT_INCLUDES[[#This Row],[DW Version]], VERSIONS[], 2)</f>
        <v>84</v>
      </c>
      <c r="M1229" s="4">
        <f>VLOOKUP(FACT_INCLUDES[[#This Row],[DW Version]], VERSIONS[], 3)</f>
        <v>5.5</v>
      </c>
      <c r="N1229" s="4" t="str">
        <f>VLOOKUP(FACT_INCLUDES[[#This Row],[DW Version]], VERSIONS[], 4)</f>
        <v>white</v>
      </c>
      <c r="O1229" s="51">
        <f>VLOOKUP(FACT_INCLUDES[[#This Row],[DW Version]], VERSIONS[], 5)</f>
        <v>190.12946217490946</v>
      </c>
      <c r="P1229" s="4" t="str">
        <f>VLOOKUP(FACT_INCLUDES[[#This Row],[DW Version]], VERSIONS[], 6)</f>
        <v>AeroLoft Running Vest</v>
      </c>
      <c r="Q1229" s="4" t="str">
        <f>VLOOKUP(FACT_INCLUDES[[#This Row],[DW Version]], VERSIONS[], 7)</f>
        <v>Apparel</v>
      </c>
      <c r="R1229" s="51">
        <f>FACT_INCLUDES[[#This Row],[Version Price]]*FACT_INCLUDES[[#This Row],[Quantity]]</f>
        <v>190.12946217490946</v>
      </c>
      <c r="S1229" s="51">
        <f>FACT_INCLUDES[[#This Row],[Amount]]*(1-FACT_INCLUDES[[#This Row],[Order Discount]])</f>
        <v>190.12946217490946</v>
      </c>
      <c r="T1229" s="51">
        <f t="shared" si="19"/>
        <v>680.6623562339305</v>
      </c>
      <c r="U1229" s="57">
        <f>FACT_INCLUDES[[#This Row],[Income]]/FACT_INCLUDES[[#This Row],[Total Order Income]]</f>
        <v>0.27933006788694165</v>
      </c>
      <c r="V1229" s="33">
        <f>IF(FACT_INCLUDES[[#This Row],[Order Gap]]&gt;10, 1, 0)/COUNTIFS(FACT_INCLUDES[Order ID], FACT_INCLUDES[[#This Row],[Order ID]])</f>
        <v>0</v>
      </c>
      <c r="W1229" s="33">
        <f>IF(FACT_INCLUDES[[#This Row],[Order Type]]="Online", 1, 0)/COUNTIFS(FACT_INCLUDES[Order ID], FACT_INCLUDES[[#This Row],[Order ID]])</f>
        <v>0</v>
      </c>
      <c r="X1229" s="52">
        <v>550.62636711728373</v>
      </c>
      <c r="Y1229" s="52">
        <v>527.50696632152358</v>
      </c>
      <c r="Z1229" s="64">
        <f>IF(FACT_INCLUDES[[#This Row],[Order Type]]="Online", 1, 0)*FACT_INCLUDES[[#This Row],[Income]]</f>
        <v>0</v>
      </c>
    </row>
    <row r="1230" spans="1:26" x14ac:dyDescent="0.3">
      <c r="A1230" s="4">
        <v>1651</v>
      </c>
      <c r="B1230" s="4">
        <v>834</v>
      </c>
      <c r="C1230" s="4">
        <v>188</v>
      </c>
      <c r="D1230" s="58">
        <v>5</v>
      </c>
      <c r="E1230" s="28">
        <f>VLOOKUP(FACT_INCLUDES[[#This Row],[Order ID]], ORDERS[], 2)</f>
        <v>42136.046905779767</v>
      </c>
      <c r="F1230" s="28">
        <f>VLOOKUP(FACT_INCLUDES[[#This Row],[Order ID]], ORDERS[], 3)</f>
        <v>42136.046905779767</v>
      </c>
      <c r="G1230" s="4" t="str">
        <f>VLOOKUP(FACT_INCLUDES[[#This Row],[Order ID]], ORDERS[], 4)</f>
        <v>In-Store</v>
      </c>
      <c r="H1230" s="4" t="str">
        <f>VLOOKUP(FACT_INCLUDES[[#This Row],[Order ID]], ORDERS[], 5)</f>
        <v>DGH7024@gmail.com</v>
      </c>
      <c r="I1230" s="4">
        <f>VLOOKUP(FACT_INCLUDES[[#This Row],[Order ID]], ORDERS[], 6)</f>
        <v>13</v>
      </c>
      <c r="J1230" s="54">
        <f>VLOOKUP(FACT_INCLUDES[[#This Row],[Order ID]], ORDERS[], 7)</f>
        <v>0</v>
      </c>
      <c r="K1230" s="33">
        <v>0</v>
      </c>
      <c r="L1230" s="4">
        <f>VLOOKUP(FACT_INCLUDES[[#This Row],[DW Version]], VERSIONS[], 2)</f>
        <v>19</v>
      </c>
      <c r="M1230" s="4">
        <f>VLOOKUP(FACT_INCLUDES[[#This Row],[DW Version]], VERSIONS[], 3)</f>
        <v>7.5</v>
      </c>
      <c r="N1230" s="4" t="str">
        <f>VLOOKUP(FACT_INCLUDES[[#This Row],[DW Version]], VERSIONS[], 4)</f>
        <v>purple</v>
      </c>
      <c r="O1230" s="51">
        <f>VLOOKUP(FACT_INCLUDES[[#This Row],[DW Version]], VERSIONS[], 5)</f>
        <v>66.438013472771829</v>
      </c>
      <c r="P1230" s="4" t="str">
        <f>VLOOKUP(FACT_INCLUDES[[#This Row],[DW Version]], VERSIONS[], 6)</f>
        <v>Windrunner Jacket</v>
      </c>
      <c r="Q1230" s="4" t="str">
        <f>VLOOKUP(FACT_INCLUDES[[#This Row],[DW Version]], VERSIONS[], 7)</f>
        <v>Apparel</v>
      </c>
      <c r="R1230" s="51">
        <f>FACT_INCLUDES[[#This Row],[Version Price]]*FACT_INCLUDES[[#This Row],[Quantity]]</f>
        <v>332.19006736385916</v>
      </c>
      <c r="S1230" s="51">
        <f>FACT_INCLUDES[[#This Row],[Amount]]*(1-FACT_INCLUDES[[#This Row],[Order Discount]])</f>
        <v>332.19006736385916</v>
      </c>
      <c r="T1230" s="51">
        <f t="shared" si="19"/>
        <v>705.62995347002095</v>
      </c>
      <c r="U1230" s="57">
        <f>FACT_INCLUDES[[#This Row],[Income]]/FACT_INCLUDES[[#This Row],[Total Order Income]]</f>
        <v>0.47077092707059015</v>
      </c>
      <c r="V1230" s="33">
        <f>IF(FACT_INCLUDES[[#This Row],[Order Gap]]&gt;10, 1, 0)/COUNTIFS(FACT_INCLUDES[Order ID], FACT_INCLUDES[[#This Row],[Order ID]])</f>
        <v>0</v>
      </c>
      <c r="W1230" s="33">
        <f>IF(FACT_INCLUDES[[#This Row],[Order Type]]="Online", 1, 0)/COUNTIFS(FACT_INCLUDES[Order ID], FACT_INCLUDES[[#This Row],[Order ID]])</f>
        <v>0</v>
      </c>
      <c r="X1230" s="52">
        <v>550.62636711728373</v>
      </c>
      <c r="Y1230" s="52">
        <v>527.50696632152358</v>
      </c>
      <c r="Z1230" s="64">
        <f>IF(FACT_INCLUDES[[#This Row],[Order Type]]="Online", 1, 0)*FACT_INCLUDES[[#This Row],[Income]]</f>
        <v>0</v>
      </c>
    </row>
    <row r="1231" spans="1:26" x14ac:dyDescent="0.3">
      <c r="A1231" s="4">
        <v>1652</v>
      </c>
      <c r="B1231" s="4">
        <v>834</v>
      </c>
      <c r="C1231" s="4">
        <v>730</v>
      </c>
      <c r="D1231" s="58">
        <v>3</v>
      </c>
      <c r="E1231" s="28">
        <f>VLOOKUP(FACT_INCLUDES[[#This Row],[Order ID]], ORDERS[], 2)</f>
        <v>42136.046905779767</v>
      </c>
      <c r="F1231" s="28">
        <f>VLOOKUP(FACT_INCLUDES[[#This Row],[Order ID]], ORDERS[], 3)</f>
        <v>42136.046905779767</v>
      </c>
      <c r="G1231" s="4" t="str">
        <f>VLOOKUP(FACT_INCLUDES[[#This Row],[Order ID]], ORDERS[], 4)</f>
        <v>In-Store</v>
      </c>
      <c r="H1231" s="4" t="str">
        <f>VLOOKUP(FACT_INCLUDES[[#This Row],[Order ID]], ORDERS[], 5)</f>
        <v>DGH7024@gmail.com</v>
      </c>
      <c r="I1231" s="4">
        <f>VLOOKUP(FACT_INCLUDES[[#This Row],[Order ID]], ORDERS[], 6)</f>
        <v>13</v>
      </c>
      <c r="J1231" s="54">
        <f>VLOOKUP(FACT_INCLUDES[[#This Row],[Order ID]], ORDERS[], 7)</f>
        <v>0</v>
      </c>
      <c r="K1231" s="33">
        <v>0</v>
      </c>
      <c r="L1231" s="4">
        <f>VLOOKUP(FACT_INCLUDES[[#This Row],[DW Version]], VERSIONS[], 2)</f>
        <v>75</v>
      </c>
      <c r="M1231" s="4">
        <f>VLOOKUP(FACT_INCLUDES[[#This Row],[DW Version]], VERSIONS[], 3)</f>
        <v>5</v>
      </c>
      <c r="N1231" s="4" t="str">
        <f>VLOOKUP(FACT_INCLUDES[[#This Row],[DW Version]], VERSIONS[], 4)</f>
        <v>purple</v>
      </c>
      <c r="O1231" s="51">
        <f>VLOOKUP(FACT_INCLUDES[[#This Row],[DW Version]], VERSIONS[], 5)</f>
        <v>124.47996203538727</v>
      </c>
      <c r="P1231" s="4" t="str">
        <f>VLOOKUP(FACT_INCLUDES[[#This Row],[DW Version]], VERSIONS[], 6)</f>
        <v>React Presto</v>
      </c>
      <c r="Q1231" s="4" t="str">
        <f>VLOOKUP(FACT_INCLUDES[[#This Row],[DW Version]], VERSIONS[], 7)</f>
        <v>Shoe</v>
      </c>
      <c r="R1231" s="51">
        <f>FACT_INCLUDES[[#This Row],[Version Price]]*FACT_INCLUDES[[#This Row],[Quantity]]</f>
        <v>373.43988610616179</v>
      </c>
      <c r="S1231" s="51">
        <f>FACT_INCLUDES[[#This Row],[Amount]]*(1-FACT_INCLUDES[[#This Row],[Order Discount]])</f>
        <v>373.43988610616179</v>
      </c>
      <c r="T1231" s="51">
        <f t="shared" si="19"/>
        <v>705.62995347002095</v>
      </c>
      <c r="U1231" s="57">
        <f>FACT_INCLUDES[[#This Row],[Income]]/FACT_INCLUDES[[#This Row],[Total Order Income]]</f>
        <v>0.52922907292940979</v>
      </c>
      <c r="V1231" s="33">
        <f>IF(FACT_INCLUDES[[#This Row],[Order Gap]]&gt;10, 1, 0)/COUNTIFS(FACT_INCLUDES[Order ID], FACT_INCLUDES[[#This Row],[Order ID]])</f>
        <v>0</v>
      </c>
      <c r="W1231" s="33">
        <f>IF(FACT_INCLUDES[[#This Row],[Order Type]]="Online", 1, 0)/COUNTIFS(FACT_INCLUDES[Order ID], FACT_INCLUDES[[#This Row],[Order ID]])</f>
        <v>0</v>
      </c>
      <c r="X1231" s="52">
        <v>550.62636711728373</v>
      </c>
      <c r="Y1231" s="52">
        <v>527.50696632152358</v>
      </c>
      <c r="Z1231" s="64">
        <f>IF(FACT_INCLUDES[[#This Row],[Order Type]]="Online", 1, 0)*FACT_INCLUDES[[#This Row],[Income]]</f>
        <v>0</v>
      </c>
    </row>
    <row r="1232" spans="1:26" x14ac:dyDescent="0.3">
      <c r="A1232" s="4">
        <v>1660</v>
      </c>
      <c r="B1232" s="4">
        <v>839</v>
      </c>
      <c r="C1232" s="4">
        <v>307</v>
      </c>
      <c r="D1232" s="58">
        <v>2</v>
      </c>
      <c r="E1232" s="28">
        <f>VLOOKUP(FACT_INCLUDES[[#This Row],[Order ID]], ORDERS[], 2)</f>
        <v>42319.662902350807</v>
      </c>
      <c r="F1232" s="28">
        <f>VLOOKUP(FACT_INCLUDES[[#This Row],[Order ID]], ORDERS[], 3)</f>
        <v>42319.662902350807</v>
      </c>
      <c r="G1232" s="4" t="str">
        <f>VLOOKUP(FACT_INCLUDES[[#This Row],[Order ID]], ORDERS[], 4)</f>
        <v>In-Store</v>
      </c>
      <c r="H1232" s="4" t="str">
        <f>VLOOKUP(FACT_INCLUDES[[#This Row],[Order ID]], ORDERS[], 5)</f>
        <v>CKH8365@gmail.com</v>
      </c>
      <c r="I1232" s="4">
        <f>VLOOKUP(FACT_INCLUDES[[#This Row],[Order ID]], ORDERS[], 6)</f>
        <v>10</v>
      </c>
      <c r="J1232" s="54">
        <f>VLOOKUP(FACT_INCLUDES[[#This Row],[Order ID]], ORDERS[], 7)</f>
        <v>0</v>
      </c>
      <c r="K1232" s="33">
        <v>0</v>
      </c>
      <c r="L1232" s="4">
        <f>VLOOKUP(FACT_INCLUDES[[#This Row],[DW Version]], VERSIONS[], 2)</f>
        <v>31</v>
      </c>
      <c r="M1232" s="4">
        <f>VLOOKUP(FACT_INCLUDES[[#This Row],[DW Version]], VERSIONS[], 3)</f>
        <v>5.5</v>
      </c>
      <c r="N1232" s="4" t="str">
        <f>VLOOKUP(FACT_INCLUDES[[#This Row],[DW Version]], VERSIONS[], 4)</f>
        <v>white</v>
      </c>
      <c r="O1232" s="51">
        <f>VLOOKUP(FACT_INCLUDES[[#This Row],[DW Version]], VERSIONS[], 5)</f>
        <v>210.94099359025239</v>
      </c>
      <c r="P1232" s="4" t="str">
        <f>VLOOKUP(FACT_INCLUDES[[#This Row],[DW Version]], VERSIONS[], 6)</f>
        <v>React Element 55</v>
      </c>
      <c r="Q1232" s="4" t="str">
        <f>VLOOKUP(FACT_INCLUDES[[#This Row],[DW Version]], VERSIONS[], 7)</f>
        <v>Shoe</v>
      </c>
      <c r="R1232" s="51">
        <f>FACT_INCLUDES[[#This Row],[Version Price]]*FACT_INCLUDES[[#This Row],[Quantity]]</f>
        <v>421.88198718050478</v>
      </c>
      <c r="S1232" s="51">
        <f>FACT_INCLUDES[[#This Row],[Amount]]*(1-FACT_INCLUDES[[#This Row],[Order Discount]])</f>
        <v>421.88198718050478</v>
      </c>
      <c r="T1232" s="51">
        <f t="shared" si="19"/>
        <v>421.88198718050478</v>
      </c>
      <c r="U1232" s="57">
        <f>FACT_INCLUDES[[#This Row],[Income]]/FACT_INCLUDES[[#This Row],[Total Order Income]]</f>
        <v>1</v>
      </c>
      <c r="V1232" s="33">
        <f>IF(FACT_INCLUDES[[#This Row],[Order Gap]]&gt;10, 1, 0)/COUNTIFS(FACT_INCLUDES[Order ID], FACT_INCLUDES[[#This Row],[Order ID]])</f>
        <v>0</v>
      </c>
      <c r="W1232" s="33">
        <f>IF(FACT_INCLUDES[[#This Row],[Order Type]]="Online", 1, 0)/COUNTIFS(FACT_INCLUDES[Order ID], FACT_INCLUDES[[#This Row],[Order ID]])</f>
        <v>0</v>
      </c>
      <c r="X1232" s="52">
        <v>550.62636711728373</v>
      </c>
      <c r="Y1232" s="52">
        <v>527.50696632152358</v>
      </c>
      <c r="Z1232" s="64">
        <f>IF(FACT_INCLUDES[[#This Row],[Order Type]]="Online", 1, 0)*FACT_INCLUDES[[#This Row],[Income]]</f>
        <v>0</v>
      </c>
    </row>
    <row r="1233" spans="1:26" x14ac:dyDescent="0.3">
      <c r="A1233" s="4">
        <v>1666</v>
      </c>
      <c r="B1233" s="4">
        <v>842</v>
      </c>
      <c r="C1233" s="4">
        <v>470</v>
      </c>
      <c r="D1233" s="58">
        <v>3</v>
      </c>
      <c r="E1233" s="28">
        <f>VLOOKUP(FACT_INCLUDES[[#This Row],[Order ID]], ORDERS[], 2)</f>
        <v>42177.298460287806</v>
      </c>
      <c r="F1233" s="28">
        <f>VLOOKUP(FACT_INCLUDES[[#This Row],[Order ID]], ORDERS[], 3)</f>
        <v>42177.298460287806</v>
      </c>
      <c r="G1233" s="4" t="str">
        <f>VLOOKUP(FACT_INCLUDES[[#This Row],[Order ID]], ORDERS[], 4)</f>
        <v>In-Store</v>
      </c>
      <c r="H1233" s="4" t="str">
        <f>VLOOKUP(FACT_INCLUDES[[#This Row],[Order ID]], ORDERS[], 5)</f>
        <v>FLI4124@gmail.com</v>
      </c>
      <c r="I1233" s="4">
        <f>VLOOKUP(FACT_INCLUDES[[#This Row],[Order ID]], ORDERS[], 6)</f>
        <v>7</v>
      </c>
      <c r="J1233" s="54">
        <f>VLOOKUP(FACT_INCLUDES[[#This Row],[Order ID]], ORDERS[], 7)</f>
        <v>0</v>
      </c>
      <c r="K1233" s="33">
        <v>0</v>
      </c>
      <c r="L1233" s="4">
        <f>VLOOKUP(FACT_INCLUDES[[#This Row],[DW Version]], VERSIONS[], 2)</f>
        <v>49</v>
      </c>
      <c r="M1233" s="4">
        <f>VLOOKUP(FACT_INCLUDES[[#This Row],[DW Version]], VERSIONS[], 3)</f>
        <v>9.5</v>
      </c>
      <c r="N1233" s="4" t="str">
        <f>VLOOKUP(FACT_INCLUDES[[#This Row],[DW Version]], VERSIONS[], 4)</f>
        <v>white</v>
      </c>
      <c r="O1233" s="51">
        <f>VLOOKUP(FACT_INCLUDES[[#This Row],[DW Version]], VERSIONS[], 5)</f>
        <v>111.1362557044996</v>
      </c>
      <c r="P1233" s="4" t="str">
        <f>VLOOKUP(FACT_INCLUDES[[#This Row],[DW Version]], VERSIONS[], 6)</f>
        <v>Air Zoom Pegasus</v>
      </c>
      <c r="Q1233" s="4" t="str">
        <f>VLOOKUP(FACT_INCLUDES[[#This Row],[DW Version]], VERSIONS[], 7)</f>
        <v>Shoe</v>
      </c>
      <c r="R1233" s="51">
        <f>FACT_INCLUDES[[#This Row],[Version Price]]*FACT_INCLUDES[[#This Row],[Quantity]]</f>
        <v>333.40876711349881</v>
      </c>
      <c r="S1233" s="51">
        <f>FACT_INCLUDES[[#This Row],[Amount]]*(1-FACT_INCLUDES[[#This Row],[Order Discount]])</f>
        <v>333.40876711349881</v>
      </c>
      <c r="T1233" s="51">
        <f t="shared" si="19"/>
        <v>1325.9171028887863</v>
      </c>
      <c r="U1233" s="57">
        <f>FACT_INCLUDES[[#This Row],[Income]]/FACT_INCLUDES[[#This Row],[Total Order Income]]</f>
        <v>0.25145521268795645</v>
      </c>
      <c r="V1233" s="33">
        <f>IF(FACT_INCLUDES[[#This Row],[Order Gap]]&gt;10, 1, 0)/COUNTIFS(FACT_INCLUDES[Order ID], FACT_INCLUDES[[#This Row],[Order ID]])</f>
        <v>0</v>
      </c>
      <c r="W1233" s="33">
        <f>IF(FACT_INCLUDES[[#This Row],[Order Type]]="Online", 1, 0)/COUNTIFS(FACT_INCLUDES[Order ID], FACT_INCLUDES[[#This Row],[Order ID]])</f>
        <v>0</v>
      </c>
      <c r="X1233" s="52">
        <v>550.62636711728373</v>
      </c>
      <c r="Y1233" s="52">
        <v>527.50696632152358</v>
      </c>
      <c r="Z1233" s="64">
        <f>IF(FACT_INCLUDES[[#This Row],[Order Type]]="Online", 1, 0)*FACT_INCLUDES[[#This Row],[Income]]</f>
        <v>0</v>
      </c>
    </row>
    <row r="1234" spans="1:26" x14ac:dyDescent="0.3">
      <c r="A1234" s="4">
        <v>1667</v>
      </c>
      <c r="B1234" s="4">
        <v>842</v>
      </c>
      <c r="C1234" s="4">
        <v>497</v>
      </c>
      <c r="D1234" s="58">
        <v>3</v>
      </c>
      <c r="E1234" s="28">
        <f>VLOOKUP(FACT_INCLUDES[[#This Row],[Order ID]], ORDERS[], 2)</f>
        <v>42177.298460287806</v>
      </c>
      <c r="F1234" s="28">
        <f>VLOOKUP(FACT_INCLUDES[[#This Row],[Order ID]], ORDERS[], 3)</f>
        <v>42177.298460287806</v>
      </c>
      <c r="G1234" s="4" t="str">
        <f>VLOOKUP(FACT_INCLUDES[[#This Row],[Order ID]], ORDERS[], 4)</f>
        <v>In-Store</v>
      </c>
      <c r="H1234" s="4" t="str">
        <f>VLOOKUP(FACT_INCLUDES[[#This Row],[Order ID]], ORDERS[], 5)</f>
        <v>FLI4124@gmail.com</v>
      </c>
      <c r="I1234" s="4">
        <f>VLOOKUP(FACT_INCLUDES[[#This Row],[Order ID]], ORDERS[], 6)</f>
        <v>7</v>
      </c>
      <c r="J1234" s="54">
        <f>VLOOKUP(FACT_INCLUDES[[#This Row],[Order ID]], ORDERS[], 7)</f>
        <v>0</v>
      </c>
      <c r="K1234" s="33">
        <v>0</v>
      </c>
      <c r="L1234" s="4">
        <f>VLOOKUP(FACT_INCLUDES[[#This Row],[DW Version]], VERSIONS[], 2)</f>
        <v>52</v>
      </c>
      <c r="M1234" s="4">
        <f>VLOOKUP(FACT_INCLUDES[[#This Row],[DW Version]], VERSIONS[], 3)</f>
        <v>5.5</v>
      </c>
      <c r="N1234" s="4" t="str">
        <f>VLOOKUP(FACT_INCLUDES[[#This Row],[DW Version]], VERSIONS[], 4)</f>
        <v>yellow</v>
      </c>
      <c r="O1234" s="51">
        <f>VLOOKUP(FACT_INCLUDES[[#This Row],[DW Version]], VERSIONS[], 5)</f>
        <v>330.83611192509579</v>
      </c>
      <c r="P1234" s="4" t="str">
        <f>VLOOKUP(FACT_INCLUDES[[#This Row],[DW Version]], VERSIONS[], 6)</f>
        <v>Tech Fleece Jogger</v>
      </c>
      <c r="Q1234" s="4" t="str">
        <f>VLOOKUP(FACT_INCLUDES[[#This Row],[DW Version]], VERSIONS[], 7)</f>
        <v>Apparel</v>
      </c>
      <c r="R1234" s="51">
        <f>FACT_INCLUDES[[#This Row],[Version Price]]*FACT_INCLUDES[[#This Row],[Quantity]]</f>
        <v>992.50833577528738</v>
      </c>
      <c r="S1234" s="51">
        <f>FACT_INCLUDES[[#This Row],[Amount]]*(1-FACT_INCLUDES[[#This Row],[Order Discount]])</f>
        <v>992.50833577528738</v>
      </c>
      <c r="T1234" s="51">
        <f t="shared" si="19"/>
        <v>1325.9171028887863</v>
      </c>
      <c r="U1234" s="57">
        <f>FACT_INCLUDES[[#This Row],[Income]]/FACT_INCLUDES[[#This Row],[Total Order Income]]</f>
        <v>0.74854478731204344</v>
      </c>
      <c r="V1234" s="33">
        <f>IF(FACT_INCLUDES[[#This Row],[Order Gap]]&gt;10, 1, 0)/COUNTIFS(FACT_INCLUDES[Order ID], FACT_INCLUDES[[#This Row],[Order ID]])</f>
        <v>0</v>
      </c>
      <c r="W1234" s="33">
        <f>IF(FACT_INCLUDES[[#This Row],[Order Type]]="Online", 1, 0)/COUNTIFS(FACT_INCLUDES[Order ID], FACT_INCLUDES[[#This Row],[Order ID]])</f>
        <v>0</v>
      </c>
      <c r="X1234" s="52">
        <v>550.62636711728373</v>
      </c>
      <c r="Y1234" s="52">
        <v>527.50696632152358</v>
      </c>
      <c r="Z1234" s="64">
        <f>IF(FACT_INCLUDES[[#This Row],[Order Type]]="Online", 1, 0)*FACT_INCLUDES[[#This Row],[Income]]</f>
        <v>0</v>
      </c>
    </row>
    <row r="1235" spans="1:26" x14ac:dyDescent="0.3">
      <c r="A1235" s="4">
        <v>1691</v>
      </c>
      <c r="B1235" s="4">
        <v>853</v>
      </c>
      <c r="C1235" s="4">
        <v>225</v>
      </c>
      <c r="D1235" s="58">
        <v>1</v>
      </c>
      <c r="E1235" s="28">
        <f>VLOOKUP(FACT_INCLUDES[[#This Row],[Order ID]], ORDERS[], 2)</f>
        <v>42315.78420595637</v>
      </c>
      <c r="F1235" s="28">
        <f>VLOOKUP(FACT_INCLUDES[[#This Row],[Order ID]], ORDERS[], 3)</f>
        <v>42315.78420595637</v>
      </c>
      <c r="G1235" s="4" t="str">
        <f>VLOOKUP(FACT_INCLUDES[[#This Row],[Order ID]], ORDERS[], 4)</f>
        <v>In-Store</v>
      </c>
      <c r="H1235" s="4" t="str">
        <f>VLOOKUP(FACT_INCLUDES[[#This Row],[Order ID]], ORDERS[], 5)</f>
        <v>BVF3566@gmail.com</v>
      </c>
      <c r="I1235" s="4">
        <f>VLOOKUP(FACT_INCLUDES[[#This Row],[Order ID]], ORDERS[], 6)</f>
        <v>29</v>
      </c>
      <c r="J1235" s="54">
        <f>VLOOKUP(FACT_INCLUDES[[#This Row],[Order ID]], ORDERS[], 7)</f>
        <v>0</v>
      </c>
      <c r="K1235" s="33">
        <v>0</v>
      </c>
      <c r="L1235" s="4">
        <f>VLOOKUP(FACT_INCLUDES[[#This Row],[DW Version]], VERSIONS[], 2)</f>
        <v>22</v>
      </c>
      <c r="M1235" s="4">
        <f>VLOOKUP(FACT_INCLUDES[[#This Row],[DW Version]], VERSIONS[], 3)</f>
        <v>9.5</v>
      </c>
      <c r="N1235" s="4" t="str">
        <f>VLOOKUP(FACT_INCLUDES[[#This Row],[DW Version]], VERSIONS[], 4)</f>
        <v>red</v>
      </c>
      <c r="O1235" s="51">
        <f>VLOOKUP(FACT_INCLUDES[[#This Row],[DW Version]], VERSIONS[], 5)</f>
        <v>77.273701703944894</v>
      </c>
      <c r="P1235" s="4" t="str">
        <f>VLOOKUP(FACT_INCLUDES[[#This Row],[DW Version]], VERSIONS[], 6)</f>
        <v>Daybreak</v>
      </c>
      <c r="Q1235" s="4" t="str">
        <f>VLOOKUP(FACT_INCLUDES[[#This Row],[DW Version]], VERSIONS[], 7)</f>
        <v>Shoe</v>
      </c>
      <c r="R1235" s="51">
        <f>FACT_INCLUDES[[#This Row],[Version Price]]*FACT_INCLUDES[[#This Row],[Quantity]]</f>
        <v>77.273701703944894</v>
      </c>
      <c r="S1235" s="51">
        <f>FACT_INCLUDES[[#This Row],[Amount]]*(1-FACT_INCLUDES[[#This Row],[Order Discount]])</f>
        <v>77.273701703944894</v>
      </c>
      <c r="T1235" s="51">
        <f t="shared" si="19"/>
        <v>1460.6883283414045</v>
      </c>
      <c r="U1235" s="57">
        <f>FACT_INCLUDES[[#This Row],[Income]]/FACT_INCLUDES[[#This Row],[Total Order Income]]</f>
        <v>5.2902251770361119E-2</v>
      </c>
      <c r="V1235" s="33">
        <f>IF(FACT_INCLUDES[[#This Row],[Order Gap]]&gt;10, 1, 0)/COUNTIFS(FACT_INCLUDES[Order ID], FACT_INCLUDES[[#This Row],[Order ID]])</f>
        <v>0</v>
      </c>
      <c r="W1235" s="33">
        <f>IF(FACT_INCLUDES[[#This Row],[Order Type]]="Online", 1, 0)/COUNTIFS(FACT_INCLUDES[Order ID], FACT_INCLUDES[[#This Row],[Order ID]])</f>
        <v>0</v>
      </c>
      <c r="X1235" s="52">
        <v>550.62636711728373</v>
      </c>
      <c r="Y1235" s="52">
        <v>527.50696632152358</v>
      </c>
      <c r="Z1235" s="64">
        <f>IF(FACT_INCLUDES[[#This Row],[Order Type]]="Online", 1, 0)*FACT_INCLUDES[[#This Row],[Income]]</f>
        <v>0</v>
      </c>
    </row>
    <row r="1236" spans="1:26" x14ac:dyDescent="0.3">
      <c r="A1236" s="4">
        <v>1692</v>
      </c>
      <c r="B1236" s="4">
        <v>853</v>
      </c>
      <c r="C1236" s="4">
        <v>411</v>
      </c>
      <c r="D1236" s="58">
        <v>3</v>
      </c>
      <c r="E1236" s="28">
        <f>VLOOKUP(FACT_INCLUDES[[#This Row],[Order ID]], ORDERS[], 2)</f>
        <v>42315.78420595637</v>
      </c>
      <c r="F1236" s="28">
        <f>VLOOKUP(FACT_INCLUDES[[#This Row],[Order ID]], ORDERS[], 3)</f>
        <v>42315.78420595637</v>
      </c>
      <c r="G1236" s="4" t="str">
        <f>VLOOKUP(FACT_INCLUDES[[#This Row],[Order ID]], ORDERS[], 4)</f>
        <v>In-Store</v>
      </c>
      <c r="H1236" s="4" t="str">
        <f>VLOOKUP(FACT_INCLUDES[[#This Row],[Order ID]], ORDERS[], 5)</f>
        <v>BVF3566@gmail.com</v>
      </c>
      <c r="I1236" s="4">
        <f>VLOOKUP(FACT_INCLUDES[[#This Row],[Order ID]], ORDERS[], 6)</f>
        <v>29</v>
      </c>
      <c r="J1236" s="54">
        <f>VLOOKUP(FACT_INCLUDES[[#This Row],[Order ID]], ORDERS[], 7)</f>
        <v>0</v>
      </c>
      <c r="K1236" s="33">
        <v>0</v>
      </c>
      <c r="L1236" s="4">
        <f>VLOOKUP(FACT_INCLUDES[[#This Row],[DW Version]], VERSIONS[], 2)</f>
        <v>41</v>
      </c>
      <c r="M1236" s="4">
        <f>VLOOKUP(FACT_INCLUDES[[#This Row],[DW Version]], VERSIONS[], 3)</f>
        <v>12</v>
      </c>
      <c r="N1236" s="4" t="str">
        <f>VLOOKUP(FACT_INCLUDES[[#This Row],[DW Version]], VERSIONS[], 4)</f>
        <v>white</v>
      </c>
      <c r="O1236" s="51">
        <f>VLOOKUP(FACT_INCLUDES[[#This Row],[DW Version]], VERSIONS[], 5)</f>
        <v>337.53710195846827</v>
      </c>
      <c r="P1236" s="4" t="str">
        <f>VLOOKUP(FACT_INCLUDES[[#This Row],[DW Version]], VERSIONS[], 6)</f>
        <v>LunarGlide</v>
      </c>
      <c r="Q1236" s="4" t="str">
        <f>VLOOKUP(FACT_INCLUDES[[#This Row],[DW Version]], VERSIONS[], 7)</f>
        <v>Shoe</v>
      </c>
      <c r="R1236" s="51">
        <f>FACT_INCLUDES[[#This Row],[Version Price]]*FACT_INCLUDES[[#This Row],[Quantity]]</f>
        <v>1012.6113058754048</v>
      </c>
      <c r="S1236" s="51">
        <f>FACT_INCLUDES[[#This Row],[Amount]]*(1-FACT_INCLUDES[[#This Row],[Order Discount]])</f>
        <v>1012.6113058754048</v>
      </c>
      <c r="T1236" s="51">
        <f t="shared" si="19"/>
        <v>1460.6883283414045</v>
      </c>
      <c r="U1236" s="57">
        <f>FACT_INCLUDES[[#This Row],[Income]]/FACT_INCLUDES[[#This Row],[Total Order Income]]</f>
        <v>0.69324255299911497</v>
      </c>
      <c r="V1236" s="33">
        <f>IF(FACT_INCLUDES[[#This Row],[Order Gap]]&gt;10, 1, 0)/COUNTIFS(FACT_INCLUDES[Order ID], FACT_INCLUDES[[#This Row],[Order ID]])</f>
        <v>0</v>
      </c>
      <c r="W1236" s="33">
        <f>IF(FACT_INCLUDES[[#This Row],[Order Type]]="Online", 1, 0)/COUNTIFS(FACT_INCLUDES[Order ID], FACT_INCLUDES[[#This Row],[Order ID]])</f>
        <v>0</v>
      </c>
      <c r="X1236" s="52">
        <v>550.62636711728373</v>
      </c>
      <c r="Y1236" s="52">
        <v>527.50696632152358</v>
      </c>
      <c r="Z1236" s="64">
        <f>IF(FACT_INCLUDES[[#This Row],[Order Type]]="Online", 1, 0)*FACT_INCLUDES[[#This Row],[Income]]</f>
        <v>0</v>
      </c>
    </row>
    <row r="1237" spans="1:26" x14ac:dyDescent="0.3">
      <c r="A1237" s="4">
        <v>1693</v>
      </c>
      <c r="B1237" s="4">
        <v>853</v>
      </c>
      <c r="C1237" s="4">
        <v>824</v>
      </c>
      <c r="D1237" s="58">
        <v>2</v>
      </c>
      <c r="E1237" s="28">
        <f>VLOOKUP(FACT_INCLUDES[[#This Row],[Order ID]], ORDERS[], 2)</f>
        <v>42315.78420595637</v>
      </c>
      <c r="F1237" s="28">
        <f>VLOOKUP(FACT_INCLUDES[[#This Row],[Order ID]], ORDERS[], 3)</f>
        <v>42315.78420595637</v>
      </c>
      <c r="G1237" s="4" t="str">
        <f>VLOOKUP(FACT_INCLUDES[[#This Row],[Order ID]], ORDERS[], 4)</f>
        <v>In-Store</v>
      </c>
      <c r="H1237" s="4" t="str">
        <f>VLOOKUP(FACT_INCLUDES[[#This Row],[Order ID]], ORDERS[], 5)</f>
        <v>BVF3566@gmail.com</v>
      </c>
      <c r="I1237" s="4">
        <f>VLOOKUP(FACT_INCLUDES[[#This Row],[Order ID]], ORDERS[], 6)</f>
        <v>29</v>
      </c>
      <c r="J1237" s="54">
        <f>VLOOKUP(FACT_INCLUDES[[#This Row],[Order ID]], ORDERS[], 7)</f>
        <v>0</v>
      </c>
      <c r="K1237" s="33">
        <v>0</v>
      </c>
      <c r="L1237" s="4">
        <f>VLOOKUP(FACT_INCLUDES[[#This Row],[DW Version]], VERSIONS[], 2)</f>
        <v>83</v>
      </c>
      <c r="M1237" s="4">
        <f>VLOOKUP(FACT_INCLUDES[[#This Row],[DW Version]], VERSIONS[], 3)</f>
        <v>12.5</v>
      </c>
      <c r="N1237" s="4" t="str">
        <f>VLOOKUP(FACT_INCLUDES[[#This Row],[DW Version]], VERSIONS[], 4)</f>
        <v>black</v>
      </c>
      <c r="O1237" s="51">
        <f>VLOOKUP(FACT_INCLUDES[[#This Row],[DW Version]], VERSIONS[], 5)</f>
        <v>185.40166038102728</v>
      </c>
      <c r="P1237" s="4" t="str">
        <f>VLOOKUP(FACT_INCLUDES[[#This Row],[DW Version]], VERSIONS[], 6)</f>
        <v>Dri-FIT Academy Pants</v>
      </c>
      <c r="Q1237" s="4" t="str">
        <f>VLOOKUP(FACT_INCLUDES[[#This Row],[DW Version]], VERSIONS[], 7)</f>
        <v>Apparel</v>
      </c>
      <c r="R1237" s="51">
        <f>FACT_INCLUDES[[#This Row],[Version Price]]*FACT_INCLUDES[[#This Row],[Quantity]]</f>
        <v>370.80332076205457</v>
      </c>
      <c r="S1237" s="51">
        <f>FACT_INCLUDES[[#This Row],[Amount]]*(1-FACT_INCLUDES[[#This Row],[Order Discount]])</f>
        <v>370.80332076205457</v>
      </c>
      <c r="T1237" s="51">
        <f t="shared" si="19"/>
        <v>1460.6883283414045</v>
      </c>
      <c r="U1237" s="57">
        <f>FACT_INCLUDES[[#This Row],[Income]]/FACT_INCLUDES[[#This Row],[Total Order Income]]</f>
        <v>0.25385519523052374</v>
      </c>
      <c r="V1237" s="33">
        <f>IF(FACT_INCLUDES[[#This Row],[Order Gap]]&gt;10, 1, 0)/COUNTIFS(FACT_INCLUDES[Order ID], FACT_INCLUDES[[#This Row],[Order ID]])</f>
        <v>0</v>
      </c>
      <c r="W1237" s="33">
        <f>IF(FACT_INCLUDES[[#This Row],[Order Type]]="Online", 1, 0)/COUNTIFS(FACT_INCLUDES[Order ID], FACT_INCLUDES[[#This Row],[Order ID]])</f>
        <v>0</v>
      </c>
      <c r="X1237" s="52">
        <v>550.62636711728373</v>
      </c>
      <c r="Y1237" s="52">
        <v>527.50696632152358</v>
      </c>
      <c r="Z1237" s="64">
        <f>IF(FACT_INCLUDES[[#This Row],[Order Type]]="Online", 1, 0)*FACT_INCLUDES[[#This Row],[Income]]</f>
        <v>0</v>
      </c>
    </row>
    <row r="1238" spans="1:26" x14ac:dyDescent="0.3">
      <c r="A1238" s="4">
        <v>1706</v>
      </c>
      <c r="B1238" s="4">
        <v>860</v>
      </c>
      <c r="C1238" s="4">
        <v>98</v>
      </c>
      <c r="D1238" s="58">
        <v>2</v>
      </c>
      <c r="E1238" s="28">
        <f>VLOOKUP(FACT_INCLUDES[[#This Row],[Order ID]], ORDERS[], 2)</f>
        <v>42171.829913912909</v>
      </c>
      <c r="F1238" s="28">
        <f>VLOOKUP(FACT_INCLUDES[[#This Row],[Order ID]], ORDERS[], 3)</f>
        <v>42171.829913912909</v>
      </c>
      <c r="G1238" s="4" t="str">
        <f>VLOOKUP(FACT_INCLUDES[[#This Row],[Order ID]], ORDERS[], 4)</f>
        <v>In-Store</v>
      </c>
      <c r="H1238" s="4" t="str">
        <f>VLOOKUP(FACT_INCLUDES[[#This Row],[Order ID]], ORDERS[], 5)</f>
        <v>PGE9324@gmail.com</v>
      </c>
      <c r="I1238" s="4">
        <f>VLOOKUP(FACT_INCLUDES[[#This Row],[Order ID]], ORDERS[], 6)</f>
        <v>45</v>
      </c>
      <c r="J1238" s="54">
        <f>VLOOKUP(FACT_INCLUDES[[#This Row],[Order ID]], ORDERS[], 7)</f>
        <v>0</v>
      </c>
      <c r="K1238" s="33">
        <v>0</v>
      </c>
      <c r="L1238" s="4">
        <f>VLOOKUP(FACT_INCLUDES[[#This Row],[DW Version]], VERSIONS[], 2)</f>
        <v>10</v>
      </c>
      <c r="M1238" s="4">
        <f>VLOOKUP(FACT_INCLUDES[[#This Row],[DW Version]], VERSIONS[], 3)</f>
        <v>5</v>
      </c>
      <c r="N1238" s="4" t="str">
        <f>VLOOKUP(FACT_INCLUDES[[#This Row],[DW Version]], VERSIONS[], 4)</f>
        <v>dark blue</v>
      </c>
      <c r="O1238" s="51">
        <f>VLOOKUP(FACT_INCLUDES[[#This Row],[DW Version]], VERSIONS[], 5)</f>
        <v>186.00353122449212</v>
      </c>
      <c r="P1238" s="4" t="str">
        <f>VLOOKUP(FACT_INCLUDES[[#This Row],[DW Version]], VERSIONS[], 6)</f>
        <v>Vapormax</v>
      </c>
      <c r="Q1238" s="4" t="str">
        <f>VLOOKUP(FACT_INCLUDES[[#This Row],[DW Version]], VERSIONS[], 7)</f>
        <v>Shoe</v>
      </c>
      <c r="R1238" s="51">
        <f>FACT_INCLUDES[[#This Row],[Version Price]]*FACT_INCLUDES[[#This Row],[Quantity]]</f>
        <v>372.00706244898424</v>
      </c>
      <c r="S1238" s="51">
        <f>FACT_INCLUDES[[#This Row],[Amount]]*(1-FACT_INCLUDES[[#This Row],[Order Discount]])</f>
        <v>372.00706244898424</v>
      </c>
      <c r="T1238" s="51">
        <f t="shared" si="19"/>
        <v>2174.9560114626493</v>
      </c>
      <c r="U1238" s="57">
        <f>FACT_INCLUDES[[#This Row],[Income]]/FACT_INCLUDES[[#This Row],[Total Order Income]]</f>
        <v>0.17104118910377916</v>
      </c>
      <c r="V1238" s="33">
        <f>IF(FACT_INCLUDES[[#This Row],[Order Gap]]&gt;10, 1, 0)/COUNTIFS(FACT_INCLUDES[Order ID], FACT_INCLUDES[[#This Row],[Order ID]])</f>
        <v>0</v>
      </c>
      <c r="W1238" s="33">
        <f>IF(FACT_INCLUDES[[#This Row],[Order Type]]="Online", 1, 0)/COUNTIFS(FACT_INCLUDES[Order ID], FACT_INCLUDES[[#This Row],[Order ID]])</f>
        <v>0</v>
      </c>
      <c r="X1238" s="52">
        <v>550.62636711728373</v>
      </c>
      <c r="Y1238" s="52">
        <v>527.50696632152358</v>
      </c>
      <c r="Z1238" s="64">
        <f>IF(FACT_INCLUDES[[#This Row],[Order Type]]="Online", 1, 0)*FACT_INCLUDES[[#This Row],[Income]]</f>
        <v>0</v>
      </c>
    </row>
    <row r="1239" spans="1:26" x14ac:dyDescent="0.3">
      <c r="A1239" s="4">
        <v>1707</v>
      </c>
      <c r="B1239" s="4">
        <v>860</v>
      </c>
      <c r="C1239" s="4">
        <v>261</v>
      </c>
      <c r="D1239" s="58">
        <v>1</v>
      </c>
      <c r="E1239" s="28">
        <f>VLOOKUP(FACT_INCLUDES[[#This Row],[Order ID]], ORDERS[], 2)</f>
        <v>42171.829913912909</v>
      </c>
      <c r="F1239" s="28">
        <f>VLOOKUP(FACT_INCLUDES[[#This Row],[Order ID]], ORDERS[], 3)</f>
        <v>42171.829913912909</v>
      </c>
      <c r="G1239" s="4" t="str">
        <f>VLOOKUP(FACT_INCLUDES[[#This Row],[Order ID]], ORDERS[], 4)</f>
        <v>In-Store</v>
      </c>
      <c r="H1239" s="4" t="str">
        <f>VLOOKUP(FACT_INCLUDES[[#This Row],[Order ID]], ORDERS[], 5)</f>
        <v>PGE9324@gmail.com</v>
      </c>
      <c r="I1239" s="4">
        <f>VLOOKUP(FACT_INCLUDES[[#This Row],[Order ID]], ORDERS[], 6)</f>
        <v>45</v>
      </c>
      <c r="J1239" s="54">
        <f>VLOOKUP(FACT_INCLUDES[[#This Row],[Order ID]], ORDERS[], 7)</f>
        <v>0</v>
      </c>
      <c r="K1239" s="33">
        <v>0</v>
      </c>
      <c r="L1239" s="4">
        <f>VLOOKUP(FACT_INCLUDES[[#This Row],[DW Version]], VERSIONS[], 2)</f>
        <v>25</v>
      </c>
      <c r="M1239" s="4">
        <f>VLOOKUP(FACT_INCLUDES[[#This Row],[DW Version]], VERSIONS[], 3)</f>
        <v>12</v>
      </c>
      <c r="N1239" s="4" t="str">
        <f>VLOOKUP(FACT_INCLUDES[[#This Row],[DW Version]], VERSIONS[], 4)</f>
        <v>khaki</v>
      </c>
      <c r="O1239" s="51">
        <f>VLOOKUP(FACT_INCLUDES[[#This Row],[DW Version]], VERSIONS[], 5)</f>
        <v>287.76383125564132</v>
      </c>
      <c r="P1239" s="4" t="str">
        <f>VLOOKUP(FACT_INCLUDES[[#This Row],[DW Version]], VERSIONS[], 6)</f>
        <v>Shox</v>
      </c>
      <c r="Q1239" s="4" t="str">
        <f>VLOOKUP(FACT_INCLUDES[[#This Row],[DW Version]], VERSIONS[], 7)</f>
        <v>Shoe</v>
      </c>
      <c r="R1239" s="51">
        <f>FACT_INCLUDES[[#This Row],[Version Price]]*FACT_INCLUDES[[#This Row],[Quantity]]</f>
        <v>287.76383125564132</v>
      </c>
      <c r="S1239" s="51">
        <f>FACT_INCLUDES[[#This Row],[Amount]]*(1-FACT_INCLUDES[[#This Row],[Order Discount]])</f>
        <v>287.76383125564132</v>
      </c>
      <c r="T1239" s="51">
        <f t="shared" si="19"/>
        <v>2174.9560114626493</v>
      </c>
      <c r="U1239" s="57">
        <f>FACT_INCLUDES[[#This Row],[Income]]/FACT_INCLUDES[[#This Row],[Total Order Income]]</f>
        <v>0.13230788564874069</v>
      </c>
      <c r="V1239" s="33">
        <f>IF(FACT_INCLUDES[[#This Row],[Order Gap]]&gt;10, 1, 0)/COUNTIFS(FACT_INCLUDES[Order ID], FACT_INCLUDES[[#This Row],[Order ID]])</f>
        <v>0</v>
      </c>
      <c r="W1239" s="33">
        <f>IF(FACT_INCLUDES[[#This Row],[Order Type]]="Online", 1, 0)/COUNTIFS(FACT_INCLUDES[Order ID], FACT_INCLUDES[[#This Row],[Order ID]])</f>
        <v>0</v>
      </c>
      <c r="X1239" s="52">
        <v>550.62636711728373</v>
      </c>
      <c r="Y1239" s="52">
        <v>527.50696632152358</v>
      </c>
      <c r="Z1239" s="64">
        <f>IF(FACT_INCLUDES[[#This Row],[Order Type]]="Online", 1, 0)*FACT_INCLUDES[[#This Row],[Income]]</f>
        <v>0</v>
      </c>
    </row>
    <row r="1240" spans="1:26" x14ac:dyDescent="0.3">
      <c r="A1240" s="4">
        <v>1708</v>
      </c>
      <c r="B1240" s="4">
        <v>860</v>
      </c>
      <c r="C1240" s="4">
        <v>794</v>
      </c>
      <c r="D1240" s="58">
        <v>2</v>
      </c>
      <c r="E1240" s="28">
        <f>VLOOKUP(FACT_INCLUDES[[#This Row],[Order ID]], ORDERS[], 2)</f>
        <v>42171.829913912909</v>
      </c>
      <c r="F1240" s="28">
        <f>VLOOKUP(FACT_INCLUDES[[#This Row],[Order ID]], ORDERS[], 3)</f>
        <v>42171.829913912909</v>
      </c>
      <c r="G1240" s="4" t="str">
        <f>VLOOKUP(FACT_INCLUDES[[#This Row],[Order ID]], ORDERS[], 4)</f>
        <v>In-Store</v>
      </c>
      <c r="H1240" s="4" t="str">
        <f>VLOOKUP(FACT_INCLUDES[[#This Row],[Order ID]], ORDERS[], 5)</f>
        <v>PGE9324@gmail.com</v>
      </c>
      <c r="I1240" s="4">
        <f>VLOOKUP(FACT_INCLUDES[[#This Row],[Order ID]], ORDERS[], 6)</f>
        <v>45</v>
      </c>
      <c r="J1240" s="54">
        <f>VLOOKUP(FACT_INCLUDES[[#This Row],[Order ID]], ORDERS[], 7)</f>
        <v>0</v>
      </c>
      <c r="K1240" s="33">
        <v>0</v>
      </c>
      <c r="L1240" s="4">
        <f>VLOOKUP(FACT_INCLUDES[[#This Row],[DW Version]], VERSIONS[], 2)</f>
        <v>81</v>
      </c>
      <c r="M1240" s="4">
        <f>VLOOKUP(FACT_INCLUDES[[#This Row],[DW Version]], VERSIONS[], 3)</f>
        <v>7</v>
      </c>
      <c r="N1240" s="4" t="str">
        <f>VLOOKUP(FACT_INCLUDES[[#This Row],[DW Version]], VERSIONS[], 4)</f>
        <v>white</v>
      </c>
      <c r="O1240" s="51">
        <f>VLOOKUP(FACT_INCLUDES[[#This Row],[DW Version]], VERSIONS[], 5)</f>
        <v>293.30742248677359</v>
      </c>
      <c r="P1240" s="4" t="str">
        <f>VLOOKUP(FACT_INCLUDES[[#This Row],[DW Version]], VERSIONS[], 6)</f>
        <v>Air Max Fusion</v>
      </c>
      <c r="Q1240" s="4" t="str">
        <f>VLOOKUP(FACT_INCLUDES[[#This Row],[DW Version]], VERSIONS[], 7)</f>
        <v>Shoe</v>
      </c>
      <c r="R1240" s="51">
        <f>FACT_INCLUDES[[#This Row],[Version Price]]*FACT_INCLUDES[[#This Row],[Quantity]]</f>
        <v>586.61484497354718</v>
      </c>
      <c r="S1240" s="51">
        <f>FACT_INCLUDES[[#This Row],[Amount]]*(1-FACT_INCLUDES[[#This Row],[Order Discount]])</f>
        <v>586.61484497354718</v>
      </c>
      <c r="T1240" s="51">
        <f t="shared" si="19"/>
        <v>2174.9560114626493</v>
      </c>
      <c r="U1240" s="57">
        <f>FACT_INCLUDES[[#This Row],[Income]]/FACT_INCLUDES[[#This Row],[Total Order Income]]</f>
        <v>0.26971342955072042</v>
      </c>
      <c r="V1240" s="33">
        <f>IF(FACT_INCLUDES[[#This Row],[Order Gap]]&gt;10, 1, 0)/COUNTIFS(FACT_INCLUDES[Order ID], FACT_INCLUDES[[#This Row],[Order ID]])</f>
        <v>0</v>
      </c>
      <c r="W1240" s="33">
        <f>IF(FACT_INCLUDES[[#This Row],[Order Type]]="Online", 1, 0)/COUNTIFS(FACT_INCLUDES[Order ID], FACT_INCLUDES[[#This Row],[Order ID]])</f>
        <v>0</v>
      </c>
      <c r="X1240" s="52">
        <v>550.62636711728373</v>
      </c>
      <c r="Y1240" s="52">
        <v>527.50696632152358</v>
      </c>
      <c r="Z1240" s="64">
        <f>IF(FACT_INCLUDES[[#This Row],[Order Type]]="Online", 1, 0)*FACT_INCLUDES[[#This Row],[Income]]</f>
        <v>0</v>
      </c>
    </row>
    <row r="1241" spans="1:26" x14ac:dyDescent="0.3">
      <c r="A1241" s="4">
        <v>1709</v>
      </c>
      <c r="B1241" s="4">
        <v>860</v>
      </c>
      <c r="C1241" s="4">
        <v>951</v>
      </c>
      <c r="D1241" s="58">
        <v>4</v>
      </c>
      <c r="E1241" s="28">
        <f>VLOOKUP(FACT_INCLUDES[[#This Row],[Order ID]], ORDERS[], 2)</f>
        <v>42171.829913912909</v>
      </c>
      <c r="F1241" s="28">
        <f>VLOOKUP(FACT_INCLUDES[[#This Row],[Order ID]], ORDERS[], 3)</f>
        <v>42171.829913912909</v>
      </c>
      <c r="G1241" s="4" t="str">
        <f>VLOOKUP(FACT_INCLUDES[[#This Row],[Order ID]], ORDERS[], 4)</f>
        <v>In-Store</v>
      </c>
      <c r="H1241" s="4" t="str">
        <f>VLOOKUP(FACT_INCLUDES[[#This Row],[Order ID]], ORDERS[], 5)</f>
        <v>PGE9324@gmail.com</v>
      </c>
      <c r="I1241" s="4">
        <f>VLOOKUP(FACT_INCLUDES[[#This Row],[Order ID]], ORDERS[], 6)</f>
        <v>45</v>
      </c>
      <c r="J1241" s="54">
        <f>VLOOKUP(FACT_INCLUDES[[#This Row],[Order ID]], ORDERS[], 7)</f>
        <v>0</v>
      </c>
      <c r="K1241" s="33">
        <v>0</v>
      </c>
      <c r="L1241" s="4">
        <f>VLOOKUP(FACT_INCLUDES[[#This Row],[DW Version]], VERSIONS[], 2)</f>
        <v>96</v>
      </c>
      <c r="M1241" s="4">
        <f>VLOOKUP(FACT_INCLUDES[[#This Row],[DW Version]], VERSIONS[], 3)</f>
        <v>12</v>
      </c>
      <c r="N1241" s="4" t="str">
        <f>VLOOKUP(FACT_INCLUDES[[#This Row],[DW Version]], VERSIONS[], 4)</f>
        <v>dark blue</v>
      </c>
      <c r="O1241" s="51">
        <f>VLOOKUP(FACT_INCLUDES[[#This Row],[DW Version]], VERSIONS[], 5)</f>
        <v>232.1425681961191</v>
      </c>
      <c r="P1241" s="4" t="str">
        <f>VLOOKUP(FACT_INCLUDES[[#This Row],[DW Version]], VERSIONS[], 6)</f>
        <v>Epic Phantom React</v>
      </c>
      <c r="Q1241" s="4" t="str">
        <f>VLOOKUP(FACT_INCLUDES[[#This Row],[DW Version]], VERSIONS[], 7)</f>
        <v>Shoe</v>
      </c>
      <c r="R1241" s="51">
        <f>FACT_INCLUDES[[#This Row],[Version Price]]*FACT_INCLUDES[[#This Row],[Quantity]]</f>
        <v>928.5702727844764</v>
      </c>
      <c r="S1241" s="51">
        <f>FACT_INCLUDES[[#This Row],[Amount]]*(1-FACT_INCLUDES[[#This Row],[Order Discount]])</f>
        <v>928.5702727844764</v>
      </c>
      <c r="T1241" s="51">
        <f t="shared" si="19"/>
        <v>2174.9560114626493</v>
      </c>
      <c r="U1241" s="57">
        <f>FACT_INCLUDES[[#This Row],[Income]]/FACT_INCLUDES[[#This Row],[Total Order Income]]</f>
        <v>0.42693749569675965</v>
      </c>
      <c r="V1241" s="33">
        <f>IF(FACT_INCLUDES[[#This Row],[Order Gap]]&gt;10, 1, 0)/COUNTIFS(FACT_INCLUDES[Order ID], FACT_INCLUDES[[#This Row],[Order ID]])</f>
        <v>0</v>
      </c>
      <c r="W1241" s="33">
        <f>IF(FACT_INCLUDES[[#This Row],[Order Type]]="Online", 1, 0)/COUNTIFS(FACT_INCLUDES[Order ID], FACT_INCLUDES[[#This Row],[Order ID]])</f>
        <v>0</v>
      </c>
      <c r="X1241" s="52">
        <v>550.62636711728373</v>
      </c>
      <c r="Y1241" s="52">
        <v>527.50696632152358</v>
      </c>
      <c r="Z1241" s="64">
        <f>IF(FACT_INCLUDES[[#This Row],[Order Type]]="Online", 1, 0)*FACT_INCLUDES[[#This Row],[Income]]</f>
        <v>0</v>
      </c>
    </row>
    <row r="1242" spans="1:26" x14ac:dyDescent="0.3">
      <c r="A1242" s="4">
        <v>1712</v>
      </c>
      <c r="B1242" s="4">
        <v>862</v>
      </c>
      <c r="C1242" s="4">
        <v>199</v>
      </c>
      <c r="D1242" s="58">
        <v>5</v>
      </c>
      <c r="E1242" s="28">
        <f>VLOOKUP(FACT_INCLUDES[[#This Row],[Order ID]], ORDERS[], 2)</f>
        <v>42097.693984357109</v>
      </c>
      <c r="F1242" s="28">
        <f>VLOOKUP(FACT_INCLUDES[[#This Row],[Order ID]], ORDERS[], 3)</f>
        <v>42097.693984357109</v>
      </c>
      <c r="G1242" s="4" t="str">
        <f>VLOOKUP(FACT_INCLUDES[[#This Row],[Order ID]], ORDERS[], 4)</f>
        <v>In-Store</v>
      </c>
      <c r="H1242" s="4" t="str">
        <f>VLOOKUP(FACT_INCLUDES[[#This Row],[Order ID]], ORDERS[], 5)</f>
        <v>PGE9324@gmail.com</v>
      </c>
      <c r="I1242" s="4">
        <f>VLOOKUP(FACT_INCLUDES[[#This Row],[Order ID]], ORDERS[], 6)</f>
        <v>10</v>
      </c>
      <c r="J1242" s="54">
        <f>VLOOKUP(FACT_INCLUDES[[#This Row],[Order ID]], ORDERS[], 7)</f>
        <v>0</v>
      </c>
      <c r="K1242" s="33">
        <v>0</v>
      </c>
      <c r="L1242" s="4">
        <f>VLOOKUP(FACT_INCLUDES[[#This Row],[DW Version]], VERSIONS[], 2)</f>
        <v>20</v>
      </c>
      <c r="M1242" s="4">
        <f>VLOOKUP(FACT_INCLUDES[[#This Row],[DW Version]], VERSIONS[], 3)</f>
        <v>6.5</v>
      </c>
      <c r="N1242" s="4" t="str">
        <f>VLOOKUP(FACT_INCLUDES[[#This Row],[DW Version]], VERSIONS[], 4)</f>
        <v>green</v>
      </c>
      <c r="O1242" s="51">
        <f>VLOOKUP(FACT_INCLUDES[[#This Row],[DW Version]], VERSIONS[], 5)</f>
        <v>135.72227671794613</v>
      </c>
      <c r="P1242" s="4" t="str">
        <f>VLOOKUP(FACT_INCLUDES[[#This Row],[DW Version]], VERSIONS[], 6)</f>
        <v>Joyride</v>
      </c>
      <c r="Q1242" s="4" t="str">
        <f>VLOOKUP(FACT_INCLUDES[[#This Row],[DW Version]], VERSIONS[], 7)</f>
        <v>Shoe</v>
      </c>
      <c r="R1242" s="51">
        <f>FACT_INCLUDES[[#This Row],[Version Price]]*FACT_INCLUDES[[#This Row],[Quantity]]</f>
        <v>678.61138358973062</v>
      </c>
      <c r="S1242" s="51">
        <f>FACT_INCLUDES[[#This Row],[Amount]]*(1-FACT_INCLUDES[[#This Row],[Order Discount]])</f>
        <v>678.61138358973062</v>
      </c>
      <c r="T1242" s="51">
        <f t="shared" si="19"/>
        <v>678.61138358973062</v>
      </c>
      <c r="U1242" s="57">
        <f>FACT_INCLUDES[[#This Row],[Income]]/FACT_INCLUDES[[#This Row],[Total Order Income]]</f>
        <v>1</v>
      </c>
      <c r="V1242" s="33">
        <f>IF(FACT_INCLUDES[[#This Row],[Order Gap]]&gt;10, 1, 0)/COUNTIFS(FACT_INCLUDES[Order ID], FACT_INCLUDES[[#This Row],[Order ID]])</f>
        <v>0</v>
      </c>
      <c r="W1242" s="33">
        <f>IF(FACT_INCLUDES[[#This Row],[Order Type]]="Online", 1, 0)/COUNTIFS(FACT_INCLUDES[Order ID], FACT_INCLUDES[[#This Row],[Order ID]])</f>
        <v>0</v>
      </c>
      <c r="X1242" s="52">
        <v>550.62636711728373</v>
      </c>
      <c r="Y1242" s="52">
        <v>527.50696632152358</v>
      </c>
      <c r="Z1242" s="64">
        <f>IF(FACT_INCLUDES[[#This Row],[Order Type]]="Online", 1, 0)*FACT_INCLUDES[[#This Row],[Income]]</f>
        <v>0</v>
      </c>
    </row>
    <row r="1243" spans="1:26" x14ac:dyDescent="0.3">
      <c r="A1243" s="4">
        <v>1738</v>
      </c>
      <c r="B1243" s="4">
        <v>875</v>
      </c>
      <c r="C1243" s="4">
        <v>562</v>
      </c>
      <c r="D1243" s="58">
        <v>2</v>
      </c>
      <c r="E1243" s="28">
        <f>VLOOKUP(FACT_INCLUDES[[#This Row],[Order ID]], ORDERS[], 2)</f>
        <v>42263.915003740927</v>
      </c>
      <c r="F1243" s="28">
        <f>VLOOKUP(FACT_INCLUDES[[#This Row],[Order ID]], ORDERS[], 3)</f>
        <v>42263.915003740927</v>
      </c>
      <c r="G1243" s="4" t="str">
        <f>VLOOKUP(FACT_INCLUDES[[#This Row],[Order ID]], ORDERS[], 4)</f>
        <v>In-Store</v>
      </c>
      <c r="H1243" s="4" t="str">
        <f>VLOOKUP(FACT_INCLUDES[[#This Row],[Order ID]], ORDERS[], 5)</f>
        <v>VCE4503@gmail.com</v>
      </c>
      <c r="I1243" s="4">
        <f>VLOOKUP(FACT_INCLUDES[[#This Row],[Order ID]], ORDERS[], 6)</f>
        <v>22</v>
      </c>
      <c r="J1243" s="54">
        <f>VLOOKUP(FACT_INCLUDES[[#This Row],[Order ID]], ORDERS[], 7)</f>
        <v>0</v>
      </c>
      <c r="K1243" s="33">
        <v>0</v>
      </c>
      <c r="L1243" s="4">
        <f>VLOOKUP(FACT_INCLUDES[[#This Row],[DW Version]], VERSIONS[], 2)</f>
        <v>58</v>
      </c>
      <c r="M1243" s="4">
        <f>VLOOKUP(FACT_INCLUDES[[#This Row],[DW Version]], VERSIONS[], 3)</f>
        <v>9.5</v>
      </c>
      <c r="N1243" s="4" t="str">
        <f>VLOOKUP(FACT_INCLUDES[[#This Row],[DW Version]], VERSIONS[], 4)</f>
        <v>white</v>
      </c>
      <c r="O1243" s="51">
        <f>VLOOKUP(FACT_INCLUDES[[#This Row],[DW Version]], VERSIONS[], 5)</f>
        <v>388.00335825661426</v>
      </c>
      <c r="P1243" s="4" t="str">
        <f>VLOOKUP(FACT_INCLUDES[[#This Row],[DW Version]], VERSIONS[], 6)</f>
        <v>Mercurial Superfly</v>
      </c>
      <c r="Q1243" s="4" t="str">
        <f>VLOOKUP(FACT_INCLUDES[[#This Row],[DW Version]], VERSIONS[], 7)</f>
        <v>Shoe</v>
      </c>
      <c r="R1243" s="51">
        <f>FACT_INCLUDES[[#This Row],[Version Price]]*FACT_INCLUDES[[#This Row],[Quantity]]</f>
        <v>776.00671651322853</v>
      </c>
      <c r="S1243" s="51">
        <f>FACT_INCLUDES[[#This Row],[Amount]]*(1-FACT_INCLUDES[[#This Row],[Order Discount]])</f>
        <v>776.00671651322853</v>
      </c>
      <c r="T1243" s="51">
        <f t="shared" si="19"/>
        <v>1332.2116976563102</v>
      </c>
      <c r="U1243" s="57">
        <f>FACT_INCLUDES[[#This Row],[Income]]/FACT_INCLUDES[[#This Row],[Total Order Income]]</f>
        <v>0.58249504780540229</v>
      </c>
      <c r="V1243" s="33">
        <f>IF(FACT_INCLUDES[[#This Row],[Order Gap]]&gt;10, 1, 0)/COUNTIFS(FACT_INCLUDES[Order ID], FACT_INCLUDES[[#This Row],[Order ID]])</f>
        <v>0</v>
      </c>
      <c r="W1243" s="33">
        <f>IF(FACT_INCLUDES[[#This Row],[Order Type]]="Online", 1, 0)/COUNTIFS(FACT_INCLUDES[Order ID], FACT_INCLUDES[[#This Row],[Order ID]])</f>
        <v>0</v>
      </c>
      <c r="X1243" s="52">
        <v>550.62636711728373</v>
      </c>
      <c r="Y1243" s="52">
        <v>527.50696632152358</v>
      </c>
      <c r="Z1243" s="64">
        <f>IF(FACT_INCLUDES[[#This Row],[Order Type]]="Online", 1, 0)*FACT_INCLUDES[[#This Row],[Income]]</f>
        <v>0</v>
      </c>
    </row>
    <row r="1244" spans="1:26" x14ac:dyDescent="0.3">
      <c r="A1244" s="4">
        <v>1739</v>
      </c>
      <c r="B1244" s="4">
        <v>875</v>
      </c>
      <c r="C1244" s="4">
        <v>824</v>
      </c>
      <c r="D1244" s="58">
        <v>3</v>
      </c>
      <c r="E1244" s="28">
        <f>VLOOKUP(FACT_INCLUDES[[#This Row],[Order ID]], ORDERS[], 2)</f>
        <v>42263.915003740927</v>
      </c>
      <c r="F1244" s="28">
        <f>VLOOKUP(FACT_INCLUDES[[#This Row],[Order ID]], ORDERS[], 3)</f>
        <v>42263.915003740927</v>
      </c>
      <c r="G1244" s="4" t="str">
        <f>VLOOKUP(FACT_INCLUDES[[#This Row],[Order ID]], ORDERS[], 4)</f>
        <v>In-Store</v>
      </c>
      <c r="H1244" s="4" t="str">
        <f>VLOOKUP(FACT_INCLUDES[[#This Row],[Order ID]], ORDERS[], 5)</f>
        <v>VCE4503@gmail.com</v>
      </c>
      <c r="I1244" s="4">
        <f>VLOOKUP(FACT_INCLUDES[[#This Row],[Order ID]], ORDERS[], 6)</f>
        <v>22</v>
      </c>
      <c r="J1244" s="54">
        <f>VLOOKUP(FACT_INCLUDES[[#This Row],[Order ID]], ORDERS[], 7)</f>
        <v>0</v>
      </c>
      <c r="K1244" s="33">
        <v>0</v>
      </c>
      <c r="L1244" s="4">
        <f>VLOOKUP(FACT_INCLUDES[[#This Row],[DW Version]], VERSIONS[], 2)</f>
        <v>83</v>
      </c>
      <c r="M1244" s="4">
        <f>VLOOKUP(FACT_INCLUDES[[#This Row],[DW Version]], VERSIONS[], 3)</f>
        <v>12.5</v>
      </c>
      <c r="N1244" s="4" t="str">
        <f>VLOOKUP(FACT_INCLUDES[[#This Row],[DW Version]], VERSIONS[], 4)</f>
        <v>black</v>
      </c>
      <c r="O1244" s="51">
        <f>VLOOKUP(FACT_INCLUDES[[#This Row],[DW Version]], VERSIONS[], 5)</f>
        <v>185.40166038102728</v>
      </c>
      <c r="P1244" s="4" t="str">
        <f>VLOOKUP(FACT_INCLUDES[[#This Row],[DW Version]], VERSIONS[], 6)</f>
        <v>Dri-FIT Academy Pants</v>
      </c>
      <c r="Q1244" s="4" t="str">
        <f>VLOOKUP(FACT_INCLUDES[[#This Row],[DW Version]], VERSIONS[], 7)</f>
        <v>Apparel</v>
      </c>
      <c r="R1244" s="51">
        <f>FACT_INCLUDES[[#This Row],[Version Price]]*FACT_INCLUDES[[#This Row],[Quantity]]</f>
        <v>556.2049811430818</v>
      </c>
      <c r="S1244" s="51">
        <f>FACT_INCLUDES[[#This Row],[Amount]]*(1-FACT_INCLUDES[[#This Row],[Order Discount]])</f>
        <v>556.2049811430818</v>
      </c>
      <c r="T1244" s="51">
        <f t="shared" si="19"/>
        <v>1332.2116976563102</v>
      </c>
      <c r="U1244" s="57">
        <f>FACT_INCLUDES[[#This Row],[Income]]/FACT_INCLUDES[[#This Row],[Total Order Income]]</f>
        <v>0.41750495219459782</v>
      </c>
      <c r="V1244" s="33">
        <f>IF(FACT_INCLUDES[[#This Row],[Order Gap]]&gt;10, 1, 0)/COUNTIFS(FACT_INCLUDES[Order ID], FACT_INCLUDES[[#This Row],[Order ID]])</f>
        <v>0</v>
      </c>
      <c r="W1244" s="33">
        <f>IF(FACT_INCLUDES[[#This Row],[Order Type]]="Online", 1, 0)/COUNTIFS(FACT_INCLUDES[Order ID], FACT_INCLUDES[[#This Row],[Order ID]])</f>
        <v>0</v>
      </c>
      <c r="X1244" s="52">
        <v>550.62636711728373</v>
      </c>
      <c r="Y1244" s="52">
        <v>527.50696632152358</v>
      </c>
      <c r="Z1244" s="64">
        <f>IF(FACT_INCLUDES[[#This Row],[Order Type]]="Online", 1, 0)*FACT_INCLUDES[[#This Row],[Income]]</f>
        <v>0</v>
      </c>
    </row>
    <row r="1245" spans="1:26" x14ac:dyDescent="0.3">
      <c r="A1245" s="4">
        <v>1796</v>
      </c>
      <c r="B1245" s="4">
        <v>905</v>
      </c>
      <c r="C1245" s="4">
        <v>378</v>
      </c>
      <c r="D1245" s="58">
        <v>3</v>
      </c>
      <c r="E1245" s="28">
        <f>VLOOKUP(FACT_INCLUDES[[#This Row],[Order ID]], ORDERS[], 2)</f>
        <v>42230.407722304873</v>
      </c>
      <c r="F1245" s="28">
        <f>VLOOKUP(FACT_INCLUDES[[#This Row],[Order ID]], ORDERS[], 3)</f>
        <v>42230.407722304873</v>
      </c>
      <c r="G1245" s="4" t="str">
        <f>VLOOKUP(FACT_INCLUDES[[#This Row],[Order ID]], ORDERS[], 4)</f>
        <v>In-Store</v>
      </c>
      <c r="H1245" s="4" t="str">
        <f>VLOOKUP(FACT_INCLUDES[[#This Row],[Order ID]], ORDERS[], 5)</f>
        <v>ACE1315@gmail.com</v>
      </c>
      <c r="I1245" s="4">
        <f>VLOOKUP(FACT_INCLUDES[[#This Row],[Order ID]], ORDERS[], 6)</f>
        <v>22</v>
      </c>
      <c r="J1245" s="54">
        <f>VLOOKUP(FACT_INCLUDES[[#This Row],[Order ID]], ORDERS[], 7)</f>
        <v>0</v>
      </c>
      <c r="K1245" s="33">
        <v>0</v>
      </c>
      <c r="L1245" s="4">
        <f>VLOOKUP(FACT_INCLUDES[[#This Row],[DW Version]], VERSIONS[], 2)</f>
        <v>38</v>
      </c>
      <c r="M1245" s="4">
        <f>VLOOKUP(FACT_INCLUDES[[#This Row],[DW Version]], VERSIONS[], 3)</f>
        <v>9.5</v>
      </c>
      <c r="N1245" s="4" t="str">
        <f>VLOOKUP(FACT_INCLUDES[[#This Row],[DW Version]], VERSIONS[], 4)</f>
        <v>pink</v>
      </c>
      <c r="O1245" s="51">
        <f>VLOOKUP(FACT_INCLUDES[[#This Row],[DW Version]], VERSIONS[], 5)</f>
        <v>120.76342936802587</v>
      </c>
      <c r="P1245" s="4" t="str">
        <f>VLOOKUP(FACT_INCLUDES[[#This Row],[DW Version]], VERSIONS[], 6)</f>
        <v>Free RN 5.0</v>
      </c>
      <c r="Q1245" s="4" t="str">
        <f>VLOOKUP(FACT_INCLUDES[[#This Row],[DW Version]], VERSIONS[], 7)</f>
        <v>Shoe</v>
      </c>
      <c r="R1245" s="51">
        <f>FACT_INCLUDES[[#This Row],[Version Price]]*FACT_INCLUDES[[#This Row],[Quantity]]</f>
        <v>362.2902881040776</v>
      </c>
      <c r="S1245" s="51">
        <f>FACT_INCLUDES[[#This Row],[Amount]]*(1-FACT_INCLUDES[[#This Row],[Order Discount]])</f>
        <v>362.2902881040776</v>
      </c>
      <c r="T1245" s="51">
        <f t="shared" si="19"/>
        <v>362.2902881040776</v>
      </c>
      <c r="U1245" s="57">
        <f>FACT_INCLUDES[[#This Row],[Income]]/FACT_INCLUDES[[#This Row],[Total Order Income]]</f>
        <v>1</v>
      </c>
      <c r="V1245" s="33">
        <f>IF(FACT_INCLUDES[[#This Row],[Order Gap]]&gt;10, 1, 0)/COUNTIFS(FACT_INCLUDES[Order ID], FACT_INCLUDES[[#This Row],[Order ID]])</f>
        <v>0</v>
      </c>
      <c r="W1245" s="33">
        <f>IF(FACT_INCLUDES[[#This Row],[Order Type]]="Online", 1, 0)/COUNTIFS(FACT_INCLUDES[Order ID], FACT_INCLUDES[[#This Row],[Order ID]])</f>
        <v>0</v>
      </c>
      <c r="X1245" s="52">
        <v>550.62636711728373</v>
      </c>
      <c r="Y1245" s="52">
        <v>527.50696632152358</v>
      </c>
      <c r="Z1245" s="64">
        <f>IF(FACT_INCLUDES[[#This Row],[Order Type]]="Online", 1, 0)*FACT_INCLUDES[[#This Row],[Income]]</f>
        <v>0</v>
      </c>
    </row>
    <row r="1246" spans="1:26" x14ac:dyDescent="0.3">
      <c r="A1246" s="4">
        <v>1805</v>
      </c>
      <c r="B1246" s="4">
        <v>910</v>
      </c>
      <c r="C1246" s="4">
        <v>7</v>
      </c>
      <c r="D1246" s="58">
        <v>2</v>
      </c>
      <c r="E1246" s="28">
        <f>VLOOKUP(FACT_INCLUDES[[#This Row],[Order ID]], ORDERS[], 2)</f>
        <v>42270.484920900046</v>
      </c>
      <c r="F1246" s="28">
        <f>VLOOKUP(FACT_INCLUDES[[#This Row],[Order ID]], ORDERS[], 3)</f>
        <v>42270.484920900046</v>
      </c>
      <c r="G1246" s="4" t="str">
        <f>VLOOKUP(FACT_INCLUDES[[#This Row],[Order ID]], ORDERS[], 4)</f>
        <v>In-Store</v>
      </c>
      <c r="H1246" s="4" t="str">
        <f>VLOOKUP(FACT_INCLUDES[[#This Row],[Order ID]], ORDERS[], 5)</f>
        <v>QGP8750@gmail.com</v>
      </c>
      <c r="I1246" s="4">
        <f>VLOOKUP(FACT_INCLUDES[[#This Row],[Order ID]], ORDERS[], 6)</f>
        <v>19</v>
      </c>
      <c r="J1246" s="54">
        <f>VLOOKUP(FACT_INCLUDES[[#This Row],[Order ID]], ORDERS[], 7)</f>
        <v>0</v>
      </c>
      <c r="K1246" s="33">
        <v>0</v>
      </c>
      <c r="L1246" s="4">
        <f>VLOOKUP(FACT_INCLUDES[[#This Row],[DW Version]], VERSIONS[], 2)</f>
        <v>1</v>
      </c>
      <c r="M1246" s="4">
        <f>VLOOKUP(FACT_INCLUDES[[#This Row],[DW Version]], VERSIONS[], 3)</f>
        <v>5.5</v>
      </c>
      <c r="N1246" s="4" t="str">
        <f>VLOOKUP(FACT_INCLUDES[[#This Row],[DW Version]], VERSIONS[], 4)</f>
        <v>white</v>
      </c>
      <c r="O1246" s="51">
        <f>VLOOKUP(FACT_INCLUDES[[#This Row],[DW Version]], VERSIONS[], 5)</f>
        <v>271.61398552167179</v>
      </c>
      <c r="P1246" s="4" t="str">
        <f>VLOOKUP(FACT_INCLUDES[[#This Row],[DW Version]], VERSIONS[], 6)</f>
        <v>Air Max</v>
      </c>
      <c r="Q1246" s="4" t="str">
        <f>VLOOKUP(FACT_INCLUDES[[#This Row],[DW Version]], VERSIONS[], 7)</f>
        <v>Shoe</v>
      </c>
      <c r="R1246" s="51">
        <f>FACT_INCLUDES[[#This Row],[Version Price]]*FACT_INCLUDES[[#This Row],[Quantity]]</f>
        <v>543.22797104334359</v>
      </c>
      <c r="S1246" s="51">
        <f>FACT_INCLUDES[[#This Row],[Amount]]*(1-FACT_INCLUDES[[#This Row],[Order Discount]])</f>
        <v>543.22797104334359</v>
      </c>
      <c r="T1246" s="51">
        <f t="shared" si="19"/>
        <v>543.22797104334359</v>
      </c>
      <c r="U1246" s="57">
        <f>FACT_INCLUDES[[#This Row],[Income]]/FACT_INCLUDES[[#This Row],[Total Order Income]]</f>
        <v>1</v>
      </c>
      <c r="V1246" s="33">
        <f>IF(FACT_INCLUDES[[#This Row],[Order Gap]]&gt;10, 1, 0)/COUNTIFS(FACT_INCLUDES[Order ID], FACT_INCLUDES[[#This Row],[Order ID]])</f>
        <v>0</v>
      </c>
      <c r="W1246" s="33">
        <f>IF(FACT_INCLUDES[[#This Row],[Order Type]]="Online", 1, 0)/COUNTIFS(FACT_INCLUDES[Order ID], FACT_INCLUDES[[#This Row],[Order ID]])</f>
        <v>0</v>
      </c>
      <c r="X1246" s="52">
        <v>550.62636711728373</v>
      </c>
      <c r="Y1246" s="52">
        <v>527.50696632152358</v>
      </c>
      <c r="Z1246" s="64">
        <f>IF(FACT_INCLUDES[[#This Row],[Order Type]]="Online", 1, 0)*FACT_INCLUDES[[#This Row],[Income]]</f>
        <v>0</v>
      </c>
    </row>
    <row r="1247" spans="1:26" x14ac:dyDescent="0.3">
      <c r="A1247" s="4">
        <v>1826</v>
      </c>
      <c r="B1247" s="4">
        <v>921</v>
      </c>
      <c r="C1247" s="4">
        <v>319</v>
      </c>
      <c r="D1247" s="58">
        <v>4</v>
      </c>
      <c r="E1247" s="28">
        <f>VLOOKUP(FACT_INCLUDES[[#This Row],[Order ID]], ORDERS[], 2)</f>
        <v>42194.41015907465</v>
      </c>
      <c r="F1247" s="28">
        <f>VLOOKUP(FACT_INCLUDES[[#This Row],[Order ID]], ORDERS[], 3)</f>
        <v>42194.41015907465</v>
      </c>
      <c r="G1247" s="4" t="str">
        <f>VLOOKUP(FACT_INCLUDES[[#This Row],[Order ID]], ORDERS[], 4)</f>
        <v>In-Store</v>
      </c>
      <c r="H1247" s="4" t="str">
        <f>VLOOKUP(FACT_INCLUDES[[#This Row],[Order ID]], ORDERS[], 5)</f>
        <v>AKZ5088@gmail.com</v>
      </c>
      <c r="I1247" s="4">
        <f>VLOOKUP(FACT_INCLUDES[[#This Row],[Order ID]], ORDERS[], 6)</f>
        <v>10</v>
      </c>
      <c r="J1247" s="54">
        <f>VLOOKUP(FACT_INCLUDES[[#This Row],[Order ID]], ORDERS[], 7)</f>
        <v>0</v>
      </c>
      <c r="K1247" s="33">
        <v>0</v>
      </c>
      <c r="L1247" s="4">
        <f>VLOOKUP(FACT_INCLUDES[[#This Row],[DW Version]], VERSIONS[], 2)</f>
        <v>32</v>
      </c>
      <c r="M1247" s="4">
        <f>VLOOKUP(FACT_INCLUDES[[#This Row],[DW Version]], VERSIONS[], 3)</f>
        <v>9.5</v>
      </c>
      <c r="N1247" s="4" t="str">
        <f>VLOOKUP(FACT_INCLUDES[[#This Row],[DW Version]], VERSIONS[], 4)</f>
        <v>white</v>
      </c>
      <c r="O1247" s="51">
        <f>VLOOKUP(FACT_INCLUDES[[#This Row],[DW Version]], VERSIONS[], 5)</f>
        <v>37.266460458877447</v>
      </c>
      <c r="P1247" s="4" t="str">
        <f>VLOOKUP(FACT_INCLUDES[[#This Row],[DW Version]], VERSIONS[], 6)</f>
        <v>SB Dunk</v>
      </c>
      <c r="Q1247" s="4" t="str">
        <f>VLOOKUP(FACT_INCLUDES[[#This Row],[DW Version]], VERSIONS[], 7)</f>
        <v>Shoe</v>
      </c>
      <c r="R1247" s="51">
        <f>FACT_INCLUDES[[#This Row],[Version Price]]*FACT_INCLUDES[[#This Row],[Quantity]]</f>
        <v>149.06584183550979</v>
      </c>
      <c r="S1247" s="51">
        <f>FACT_INCLUDES[[#This Row],[Amount]]*(1-FACT_INCLUDES[[#This Row],[Order Discount]])</f>
        <v>149.06584183550979</v>
      </c>
      <c r="T1247" s="51">
        <f t="shared" si="19"/>
        <v>149.06584183550979</v>
      </c>
      <c r="U1247" s="57">
        <f>FACT_INCLUDES[[#This Row],[Income]]/FACT_INCLUDES[[#This Row],[Total Order Income]]</f>
        <v>1</v>
      </c>
      <c r="V1247" s="33">
        <f>IF(FACT_INCLUDES[[#This Row],[Order Gap]]&gt;10, 1, 0)/COUNTIFS(FACT_INCLUDES[Order ID], FACT_INCLUDES[[#This Row],[Order ID]])</f>
        <v>0</v>
      </c>
      <c r="W1247" s="33">
        <f>IF(FACT_INCLUDES[[#This Row],[Order Type]]="Online", 1, 0)/COUNTIFS(FACT_INCLUDES[Order ID], FACT_INCLUDES[[#This Row],[Order ID]])</f>
        <v>0</v>
      </c>
      <c r="X1247" s="52">
        <v>550.62636711728373</v>
      </c>
      <c r="Y1247" s="52">
        <v>527.50696632152358</v>
      </c>
      <c r="Z1247" s="64">
        <f>IF(FACT_INCLUDES[[#This Row],[Order Type]]="Online", 1, 0)*FACT_INCLUDES[[#This Row],[Income]]</f>
        <v>0</v>
      </c>
    </row>
    <row r="1248" spans="1:26" x14ac:dyDescent="0.3">
      <c r="A1248" s="4">
        <v>1827</v>
      </c>
      <c r="B1248" s="4">
        <v>922</v>
      </c>
      <c r="C1248" s="4">
        <v>41</v>
      </c>
      <c r="D1248" s="58">
        <v>5</v>
      </c>
      <c r="E1248" s="28">
        <f>VLOOKUP(FACT_INCLUDES[[#This Row],[Order ID]], ORDERS[], 2)</f>
        <v>42244.866268203979</v>
      </c>
      <c r="F1248" s="28">
        <f>VLOOKUP(FACT_INCLUDES[[#This Row],[Order ID]], ORDERS[], 3)</f>
        <v>42249.866268203979</v>
      </c>
      <c r="G1248" s="4" t="str">
        <f>VLOOKUP(FACT_INCLUDES[[#This Row],[Order ID]], ORDERS[], 4)</f>
        <v>Online</v>
      </c>
      <c r="H1248" s="4" t="str">
        <f>VLOOKUP(FACT_INCLUDES[[#This Row],[Order ID]], ORDERS[], 5)</f>
        <v>CHW7102@gmail.com</v>
      </c>
      <c r="I1248" s="4">
        <f>VLOOKUP(FACT_INCLUDES[[#This Row],[Order ID]], ORDERS[], 6)</f>
        <v>0</v>
      </c>
      <c r="J1248" s="54">
        <f>VLOOKUP(FACT_INCLUDES[[#This Row],[Order ID]], ORDERS[], 7)</f>
        <v>0</v>
      </c>
      <c r="K1248" s="33">
        <v>5</v>
      </c>
      <c r="L1248" s="4">
        <f>VLOOKUP(FACT_INCLUDES[[#This Row],[DW Version]], VERSIONS[], 2)</f>
        <v>4</v>
      </c>
      <c r="M1248" s="4">
        <f>VLOOKUP(FACT_INCLUDES[[#This Row],[DW Version]], VERSIONS[], 3)</f>
        <v>8</v>
      </c>
      <c r="N1248" s="4" t="str">
        <f>VLOOKUP(FACT_INCLUDES[[#This Row],[DW Version]], VERSIONS[], 4)</f>
        <v>white</v>
      </c>
      <c r="O1248" s="51">
        <f>VLOOKUP(FACT_INCLUDES[[#This Row],[DW Version]], VERSIONS[], 5)</f>
        <v>203.0632659758528</v>
      </c>
      <c r="P1248" s="4" t="str">
        <f>VLOOKUP(FACT_INCLUDES[[#This Row],[DW Version]], VERSIONS[], 6)</f>
        <v>Cortez</v>
      </c>
      <c r="Q1248" s="4" t="str">
        <f>VLOOKUP(FACT_INCLUDES[[#This Row],[DW Version]], VERSIONS[], 7)</f>
        <v>Shoe</v>
      </c>
      <c r="R1248" s="51">
        <f>FACT_INCLUDES[[#This Row],[Version Price]]*FACT_INCLUDES[[#This Row],[Quantity]]</f>
        <v>1015.316329879264</v>
      </c>
      <c r="S1248" s="51">
        <f>FACT_INCLUDES[[#This Row],[Amount]]*(1-FACT_INCLUDES[[#This Row],[Order Discount]])</f>
        <v>1015.316329879264</v>
      </c>
      <c r="T1248" s="51">
        <f t="shared" si="19"/>
        <v>2318.3789688013394</v>
      </c>
      <c r="U1248" s="57">
        <f>FACT_INCLUDES[[#This Row],[Income]]/FACT_INCLUDES[[#This Row],[Total Order Income]]</f>
        <v>0.43794234831426559</v>
      </c>
      <c r="V1248" s="33">
        <f>IF(FACT_INCLUDES[[#This Row],[Order Gap]]&gt;10, 1, 0)/COUNTIFS(FACT_INCLUDES[Order ID], FACT_INCLUDES[[#This Row],[Order ID]])</f>
        <v>0</v>
      </c>
      <c r="W1248" s="33">
        <f>IF(FACT_INCLUDES[[#This Row],[Order Type]]="Online", 1, 0)/COUNTIFS(FACT_INCLUDES[Order ID], FACT_INCLUDES[[#This Row],[Order ID]])</f>
        <v>0.33333333333333331</v>
      </c>
      <c r="X1248" s="52">
        <v>550.62636711728373</v>
      </c>
      <c r="Y1248" s="52">
        <v>527.50696632152358</v>
      </c>
      <c r="Z1248" s="64">
        <f>IF(FACT_INCLUDES[[#This Row],[Order Type]]="Online", 1, 0)*FACT_INCLUDES[[#This Row],[Income]]</f>
        <v>1015.316329879264</v>
      </c>
    </row>
    <row r="1249" spans="1:26" x14ac:dyDescent="0.3">
      <c r="A1249" s="4">
        <v>1828</v>
      </c>
      <c r="B1249" s="4">
        <v>922</v>
      </c>
      <c r="C1249" s="4">
        <v>611</v>
      </c>
      <c r="D1249" s="58">
        <v>2</v>
      </c>
      <c r="E1249" s="28">
        <f>VLOOKUP(FACT_INCLUDES[[#This Row],[Order ID]], ORDERS[], 2)</f>
        <v>42244.866268203979</v>
      </c>
      <c r="F1249" s="28">
        <f>VLOOKUP(FACT_INCLUDES[[#This Row],[Order ID]], ORDERS[], 3)</f>
        <v>42249.866268203979</v>
      </c>
      <c r="G1249" s="4" t="str">
        <f>VLOOKUP(FACT_INCLUDES[[#This Row],[Order ID]], ORDERS[], 4)</f>
        <v>Online</v>
      </c>
      <c r="H1249" s="4" t="str">
        <f>VLOOKUP(FACT_INCLUDES[[#This Row],[Order ID]], ORDERS[], 5)</f>
        <v>CHW7102@gmail.com</v>
      </c>
      <c r="I1249" s="4">
        <f>VLOOKUP(FACT_INCLUDES[[#This Row],[Order ID]], ORDERS[], 6)</f>
        <v>0</v>
      </c>
      <c r="J1249" s="54">
        <f>VLOOKUP(FACT_INCLUDES[[#This Row],[Order ID]], ORDERS[], 7)</f>
        <v>0</v>
      </c>
      <c r="K1249" s="33">
        <v>5</v>
      </c>
      <c r="L1249" s="4">
        <f>VLOOKUP(FACT_INCLUDES[[#This Row],[DW Version]], VERSIONS[], 2)</f>
        <v>62</v>
      </c>
      <c r="M1249" s="4">
        <f>VLOOKUP(FACT_INCLUDES[[#This Row],[DW Version]], VERSIONS[], 3)</f>
        <v>8</v>
      </c>
      <c r="N1249" s="4" t="str">
        <f>VLOOKUP(FACT_INCLUDES[[#This Row],[DW Version]], VERSIONS[], 4)</f>
        <v>khaki</v>
      </c>
      <c r="O1249" s="51">
        <f>VLOOKUP(FACT_INCLUDES[[#This Row],[DW Version]], VERSIONS[], 5)</f>
        <v>131.84994295614217</v>
      </c>
      <c r="P1249" s="4" t="str">
        <f>VLOOKUP(FACT_INCLUDES[[#This Row],[DW Version]], VERSIONS[], 6)</f>
        <v>Tiempo Legend</v>
      </c>
      <c r="Q1249" s="4" t="str">
        <f>VLOOKUP(FACT_INCLUDES[[#This Row],[DW Version]], VERSIONS[], 7)</f>
        <v>Shoe</v>
      </c>
      <c r="R1249" s="51">
        <f>FACT_INCLUDES[[#This Row],[Version Price]]*FACT_INCLUDES[[#This Row],[Quantity]]</f>
        <v>263.69988591228434</v>
      </c>
      <c r="S1249" s="51">
        <f>FACT_INCLUDES[[#This Row],[Amount]]*(1-FACT_INCLUDES[[#This Row],[Order Discount]])</f>
        <v>263.69988591228434</v>
      </c>
      <c r="T1249" s="51">
        <f t="shared" si="19"/>
        <v>2318.3789688013394</v>
      </c>
      <c r="U1249" s="57">
        <f>FACT_INCLUDES[[#This Row],[Income]]/FACT_INCLUDES[[#This Row],[Total Order Income]]</f>
        <v>0.11374321862858507</v>
      </c>
      <c r="V1249" s="33">
        <f>IF(FACT_INCLUDES[[#This Row],[Order Gap]]&gt;10, 1, 0)/COUNTIFS(FACT_INCLUDES[Order ID], FACT_INCLUDES[[#This Row],[Order ID]])</f>
        <v>0</v>
      </c>
      <c r="W1249" s="33">
        <f>IF(FACT_INCLUDES[[#This Row],[Order Type]]="Online", 1, 0)/COUNTIFS(FACT_INCLUDES[Order ID], FACT_INCLUDES[[#This Row],[Order ID]])</f>
        <v>0.33333333333333331</v>
      </c>
      <c r="X1249" s="52">
        <v>550.62636711728373</v>
      </c>
      <c r="Y1249" s="52">
        <v>527.50696632152358</v>
      </c>
      <c r="Z1249" s="64">
        <f>IF(FACT_INCLUDES[[#This Row],[Order Type]]="Online", 1, 0)*FACT_INCLUDES[[#This Row],[Income]]</f>
        <v>263.69988591228434</v>
      </c>
    </row>
    <row r="1250" spans="1:26" x14ac:dyDescent="0.3">
      <c r="A1250" s="4">
        <v>1829</v>
      </c>
      <c r="B1250" s="4">
        <v>922</v>
      </c>
      <c r="C1250" s="4">
        <v>977</v>
      </c>
      <c r="D1250" s="58">
        <v>4</v>
      </c>
      <c r="E1250" s="28">
        <f>VLOOKUP(FACT_INCLUDES[[#This Row],[Order ID]], ORDERS[], 2)</f>
        <v>42244.866268203979</v>
      </c>
      <c r="F1250" s="28">
        <f>VLOOKUP(FACT_INCLUDES[[#This Row],[Order ID]], ORDERS[], 3)</f>
        <v>42249.866268203979</v>
      </c>
      <c r="G1250" s="4" t="str">
        <f>VLOOKUP(FACT_INCLUDES[[#This Row],[Order ID]], ORDERS[], 4)</f>
        <v>Online</v>
      </c>
      <c r="H1250" s="4" t="str">
        <f>VLOOKUP(FACT_INCLUDES[[#This Row],[Order ID]], ORDERS[], 5)</f>
        <v>CHW7102@gmail.com</v>
      </c>
      <c r="I1250" s="4">
        <f>VLOOKUP(FACT_INCLUDES[[#This Row],[Order ID]], ORDERS[], 6)</f>
        <v>0</v>
      </c>
      <c r="J1250" s="54">
        <f>VLOOKUP(FACT_INCLUDES[[#This Row],[Order ID]], ORDERS[], 7)</f>
        <v>0</v>
      </c>
      <c r="K1250" s="33">
        <v>5</v>
      </c>
      <c r="L1250" s="4">
        <f>VLOOKUP(FACT_INCLUDES[[#This Row],[DW Version]], VERSIONS[], 2)</f>
        <v>99</v>
      </c>
      <c r="M1250" s="4">
        <f>VLOOKUP(FACT_INCLUDES[[#This Row],[DW Version]], VERSIONS[], 3)</f>
        <v>10.5</v>
      </c>
      <c r="N1250" s="4" t="str">
        <f>VLOOKUP(FACT_INCLUDES[[#This Row],[DW Version]], VERSIONS[], 4)</f>
        <v>white</v>
      </c>
      <c r="O1250" s="51">
        <f>VLOOKUP(FACT_INCLUDES[[#This Row],[DW Version]], VERSIONS[], 5)</f>
        <v>259.84068825244771</v>
      </c>
      <c r="P1250" s="4" t="str">
        <f>VLOOKUP(FACT_INCLUDES[[#This Row],[DW Version]], VERSIONS[], 6)</f>
        <v>Flex Training Hoodie</v>
      </c>
      <c r="Q1250" s="4" t="str">
        <f>VLOOKUP(FACT_INCLUDES[[#This Row],[DW Version]], VERSIONS[], 7)</f>
        <v>Apparel</v>
      </c>
      <c r="R1250" s="51">
        <f>FACT_INCLUDES[[#This Row],[Version Price]]*FACT_INCLUDES[[#This Row],[Quantity]]</f>
        <v>1039.3627530097908</v>
      </c>
      <c r="S1250" s="51">
        <f>FACT_INCLUDES[[#This Row],[Amount]]*(1-FACT_INCLUDES[[#This Row],[Order Discount]])</f>
        <v>1039.3627530097908</v>
      </c>
      <c r="T1250" s="51">
        <f t="shared" si="19"/>
        <v>2318.3789688013394</v>
      </c>
      <c r="U1250" s="57">
        <f>FACT_INCLUDES[[#This Row],[Income]]/FACT_INCLUDES[[#This Row],[Total Order Income]]</f>
        <v>0.44831443305714924</v>
      </c>
      <c r="V1250" s="33">
        <f>IF(FACT_INCLUDES[[#This Row],[Order Gap]]&gt;10, 1, 0)/COUNTIFS(FACT_INCLUDES[Order ID], FACT_INCLUDES[[#This Row],[Order ID]])</f>
        <v>0</v>
      </c>
      <c r="W1250" s="33">
        <f>IF(FACT_INCLUDES[[#This Row],[Order Type]]="Online", 1, 0)/COUNTIFS(FACT_INCLUDES[Order ID], FACT_INCLUDES[[#This Row],[Order ID]])</f>
        <v>0.33333333333333331</v>
      </c>
      <c r="X1250" s="52">
        <v>550.62636711728373</v>
      </c>
      <c r="Y1250" s="52">
        <v>527.50696632152358</v>
      </c>
      <c r="Z1250" s="64">
        <f>IF(FACT_INCLUDES[[#This Row],[Order Type]]="Online", 1, 0)*FACT_INCLUDES[[#This Row],[Income]]</f>
        <v>1039.3627530097908</v>
      </c>
    </row>
    <row r="1251" spans="1:26" x14ac:dyDescent="0.3">
      <c r="A1251" s="4">
        <v>1876</v>
      </c>
      <c r="B1251" s="4">
        <v>941</v>
      </c>
      <c r="C1251" s="4">
        <v>335</v>
      </c>
      <c r="D1251" s="58">
        <v>5</v>
      </c>
      <c r="E1251" s="28">
        <f>VLOOKUP(FACT_INCLUDES[[#This Row],[Order ID]], ORDERS[], 2)</f>
        <v>42156.210598074642</v>
      </c>
      <c r="F1251" s="28">
        <f>VLOOKUP(FACT_INCLUDES[[#This Row],[Order ID]], ORDERS[], 3)</f>
        <v>42156.210598074642</v>
      </c>
      <c r="G1251" s="4" t="str">
        <f>VLOOKUP(FACT_INCLUDES[[#This Row],[Order ID]], ORDERS[], 4)</f>
        <v>In-Store</v>
      </c>
      <c r="H1251" s="4" t="str">
        <f>VLOOKUP(FACT_INCLUDES[[#This Row],[Order ID]], ORDERS[], 5)</f>
        <v>QGP8750@gmail.com</v>
      </c>
      <c r="I1251" s="4">
        <f>VLOOKUP(FACT_INCLUDES[[#This Row],[Order ID]], ORDERS[], 6)</f>
        <v>37</v>
      </c>
      <c r="J1251" s="54">
        <f>VLOOKUP(FACT_INCLUDES[[#This Row],[Order ID]], ORDERS[], 7)</f>
        <v>0</v>
      </c>
      <c r="K1251" s="33">
        <v>0</v>
      </c>
      <c r="L1251" s="4">
        <f>VLOOKUP(FACT_INCLUDES[[#This Row],[DW Version]], VERSIONS[], 2)</f>
        <v>34</v>
      </c>
      <c r="M1251" s="4">
        <f>VLOOKUP(FACT_INCLUDES[[#This Row],[DW Version]], VERSIONS[], 3)</f>
        <v>10.5</v>
      </c>
      <c r="N1251" s="4" t="str">
        <f>VLOOKUP(FACT_INCLUDES[[#This Row],[DW Version]], VERSIONS[], 4)</f>
        <v>red</v>
      </c>
      <c r="O1251" s="51">
        <f>VLOOKUP(FACT_INCLUDES[[#This Row],[DW Version]], VERSIONS[], 5)</f>
        <v>160.74037293070018</v>
      </c>
      <c r="P1251" s="4" t="str">
        <f>VLOOKUP(FACT_INCLUDES[[#This Row],[DW Version]], VERSIONS[], 6)</f>
        <v>Zoom Vomero</v>
      </c>
      <c r="Q1251" s="4" t="str">
        <f>VLOOKUP(FACT_INCLUDES[[#This Row],[DW Version]], VERSIONS[], 7)</f>
        <v>Shoe</v>
      </c>
      <c r="R1251" s="51">
        <f>FACT_INCLUDES[[#This Row],[Version Price]]*FACT_INCLUDES[[#This Row],[Quantity]]</f>
        <v>803.70186465350093</v>
      </c>
      <c r="S1251" s="51">
        <f>FACT_INCLUDES[[#This Row],[Amount]]*(1-FACT_INCLUDES[[#This Row],[Order Discount]])</f>
        <v>803.70186465350093</v>
      </c>
      <c r="T1251" s="51">
        <f t="shared" si="19"/>
        <v>1257.6806104440479</v>
      </c>
      <c r="U1251" s="57">
        <f>FACT_INCLUDES[[#This Row],[Income]]/FACT_INCLUDES[[#This Row],[Total Order Income]]</f>
        <v>0.639034948920568</v>
      </c>
      <c r="V1251" s="33">
        <f>IF(FACT_INCLUDES[[#This Row],[Order Gap]]&gt;10, 1, 0)/COUNTIFS(FACT_INCLUDES[Order ID], FACT_INCLUDES[[#This Row],[Order ID]])</f>
        <v>0</v>
      </c>
      <c r="W1251" s="33">
        <f>IF(FACT_INCLUDES[[#This Row],[Order Type]]="Online", 1, 0)/COUNTIFS(FACT_INCLUDES[Order ID], FACT_INCLUDES[[#This Row],[Order ID]])</f>
        <v>0</v>
      </c>
      <c r="X1251" s="52">
        <v>550.62636711728373</v>
      </c>
      <c r="Y1251" s="52">
        <v>527.50696632152358</v>
      </c>
      <c r="Z1251" s="64">
        <f>IF(FACT_INCLUDES[[#This Row],[Order Type]]="Online", 1, 0)*FACT_INCLUDES[[#This Row],[Income]]</f>
        <v>0</v>
      </c>
    </row>
    <row r="1252" spans="1:26" x14ac:dyDescent="0.3">
      <c r="A1252" s="4">
        <v>1877</v>
      </c>
      <c r="B1252" s="4">
        <v>941</v>
      </c>
      <c r="C1252" s="4">
        <v>833</v>
      </c>
      <c r="D1252" s="58">
        <v>4</v>
      </c>
      <c r="E1252" s="28">
        <f>VLOOKUP(FACT_INCLUDES[[#This Row],[Order ID]], ORDERS[], 2)</f>
        <v>42156.210598074642</v>
      </c>
      <c r="F1252" s="28">
        <f>VLOOKUP(FACT_INCLUDES[[#This Row],[Order ID]], ORDERS[], 3)</f>
        <v>42156.210598074642</v>
      </c>
      <c r="G1252" s="4" t="str">
        <f>VLOOKUP(FACT_INCLUDES[[#This Row],[Order ID]], ORDERS[], 4)</f>
        <v>In-Store</v>
      </c>
      <c r="H1252" s="4" t="str">
        <f>VLOOKUP(FACT_INCLUDES[[#This Row],[Order ID]], ORDERS[], 5)</f>
        <v>QGP8750@gmail.com</v>
      </c>
      <c r="I1252" s="4">
        <f>VLOOKUP(FACT_INCLUDES[[#This Row],[Order ID]], ORDERS[], 6)</f>
        <v>37</v>
      </c>
      <c r="J1252" s="54">
        <f>VLOOKUP(FACT_INCLUDES[[#This Row],[Order ID]], ORDERS[], 7)</f>
        <v>0</v>
      </c>
      <c r="K1252" s="33">
        <v>0</v>
      </c>
      <c r="L1252" s="4">
        <f>VLOOKUP(FACT_INCLUDES[[#This Row],[DW Version]], VERSIONS[], 2)</f>
        <v>84</v>
      </c>
      <c r="M1252" s="4">
        <f>VLOOKUP(FACT_INCLUDES[[#This Row],[DW Version]], VERSIONS[], 3)</f>
        <v>11</v>
      </c>
      <c r="N1252" s="4" t="str">
        <f>VLOOKUP(FACT_INCLUDES[[#This Row],[DW Version]], VERSIONS[], 4)</f>
        <v>gold</v>
      </c>
      <c r="O1252" s="51">
        <f>VLOOKUP(FACT_INCLUDES[[#This Row],[DW Version]], VERSIONS[], 5)</f>
        <v>113.49468644763675</v>
      </c>
      <c r="P1252" s="4" t="str">
        <f>VLOOKUP(FACT_INCLUDES[[#This Row],[DW Version]], VERSIONS[], 6)</f>
        <v>AeroLoft Running Vest</v>
      </c>
      <c r="Q1252" s="4" t="str">
        <f>VLOOKUP(FACT_INCLUDES[[#This Row],[DW Version]], VERSIONS[], 7)</f>
        <v>Apparel</v>
      </c>
      <c r="R1252" s="51">
        <f>FACT_INCLUDES[[#This Row],[Version Price]]*FACT_INCLUDES[[#This Row],[Quantity]]</f>
        <v>453.97874579054701</v>
      </c>
      <c r="S1252" s="51">
        <f>FACT_INCLUDES[[#This Row],[Amount]]*(1-FACT_INCLUDES[[#This Row],[Order Discount]])</f>
        <v>453.97874579054701</v>
      </c>
      <c r="T1252" s="51">
        <f t="shared" si="19"/>
        <v>1257.6806104440479</v>
      </c>
      <c r="U1252" s="57">
        <f>FACT_INCLUDES[[#This Row],[Income]]/FACT_INCLUDES[[#This Row],[Total Order Income]]</f>
        <v>0.360965051079432</v>
      </c>
      <c r="V1252" s="33">
        <f>IF(FACT_INCLUDES[[#This Row],[Order Gap]]&gt;10, 1, 0)/COUNTIFS(FACT_INCLUDES[Order ID], FACT_INCLUDES[[#This Row],[Order ID]])</f>
        <v>0</v>
      </c>
      <c r="W1252" s="33">
        <f>IF(FACT_INCLUDES[[#This Row],[Order Type]]="Online", 1, 0)/COUNTIFS(FACT_INCLUDES[Order ID], FACT_INCLUDES[[#This Row],[Order ID]])</f>
        <v>0</v>
      </c>
      <c r="X1252" s="52">
        <v>550.62636711728373</v>
      </c>
      <c r="Y1252" s="52">
        <v>527.50696632152358</v>
      </c>
      <c r="Z1252" s="64">
        <f>IF(FACT_INCLUDES[[#This Row],[Order Type]]="Online", 1, 0)*FACT_INCLUDES[[#This Row],[Income]]</f>
        <v>0</v>
      </c>
    </row>
    <row r="1253" spans="1:26" x14ac:dyDescent="0.3">
      <c r="A1253" s="4">
        <v>1880</v>
      </c>
      <c r="B1253" s="4">
        <v>943</v>
      </c>
      <c r="C1253" s="4">
        <v>26</v>
      </c>
      <c r="D1253" s="58">
        <v>3</v>
      </c>
      <c r="E1253" s="28">
        <f>VLOOKUP(FACT_INCLUDES[[#This Row],[Order ID]], ORDERS[], 2)</f>
        <v>42301.567823894104</v>
      </c>
      <c r="F1253" s="28">
        <f>VLOOKUP(FACT_INCLUDES[[#This Row],[Order ID]], ORDERS[], 3)</f>
        <v>42314.567823894104</v>
      </c>
      <c r="G1253" s="4" t="str">
        <f>VLOOKUP(FACT_INCLUDES[[#This Row],[Order ID]], ORDERS[], 4)</f>
        <v>Online</v>
      </c>
      <c r="H1253" s="4" t="str">
        <f>VLOOKUP(FACT_INCLUDES[[#This Row],[Order ID]], ORDERS[], 5)</f>
        <v>DGH7024@gmail.com</v>
      </c>
      <c r="I1253" s="4">
        <f>VLOOKUP(FACT_INCLUDES[[#This Row],[Order ID]], ORDERS[], 6)</f>
        <v>0</v>
      </c>
      <c r="J1253" s="54">
        <f>VLOOKUP(FACT_INCLUDES[[#This Row],[Order ID]], ORDERS[], 7)</f>
        <v>0</v>
      </c>
      <c r="K1253" s="33">
        <v>13</v>
      </c>
      <c r="L1253" s="4">
        <f>VLOOKUP(FACT_INCLUDES[[#This Row],[DW Version]], VERSIONS[], 2)</f>
        <v>2</v>
      </c>
      <c r="M1253" s="4">
        <f>VLOOKUP(FACT_INCLUDES[[#This Row],[DW Version]], VERSIONS[], 3)</f>
        <v>12.5</v>
      </c>
      <c r="N1253" s="4" t="str">
        <f>VLOOKUP(FACT_INCLUDES[[#This Row],[DW Version]], VERSIONS[], 4)</f>
        <v>black</v>
      </c>
      <c r="O1253" s="51">
        <f>VLOOKUP(FACT_INCLUDES[[#This Row],[DW Version]], VERSIONS[], 5)</f>
        <v>335.23041875736544</v>
      </c>
      <c r="P1253" s="4" t="str">
        <f>VLOOKUP(FACT_INCLUDES[[#This Row],[DW Version]], VERSIONS[], 6)</f>
        <v>Air Force 1</v>
      </c>
      <c r="Q1253" s="4" t="str">
        <f>VLOOKUP(FACT_INCLUDES[[#This Row],[DW Version]], VERSIONS[], 7)</f>
        <v>Shoe</v>
      </c>
      <c r="R1253" s="51">
        <f>FACT_INCLUDES[[#This Row],[Version Price]]*FACT_INCLUDES[[#This Row],[Quantity]]</f>
        <v>1005.6912562720963</v>
      </c>
      <c r="S1253" s="51">
        <f>FACT_INCLUDES[[#This Row],[Amount]]*(1-FACT_INCLUDES[[#This Row],[Order Discount]])</f>
        <v>1005.6912562720963</v>
      </c>
      <c r="T1253" s="51">
        <f t="shared" si="19"/>
        <v>1005.6912562720963</v>
      </c>
      <c r="U1253" s="57">
        <f>FACT_INCLUDES[[#This Row],[Income]]/FACT_INCLUDES[[#This Row],[Total Order Income]]</f>
        <v>1</v>
      </c>
      <c r="V1253" s="33">
        <f>IF(FACT_INCLUDES[[#This Row],[Order Gap]]&gt;10, 1, 0)/COUNTIFS(FACT_INCLUDES[Order ID], FACT_INCLUDES[[#This Row],[Order ID]])</f>
        <v>1</v>
      </c>
      <c r="W1253" s="33">
        <f>IF(FACT_INCLUDES[[#This Row],[Order Type]]="Online", 1, 0)/COUNTIFS(FACT_INCLUDES[Order ID], FACT_INCLUDES[[#This Row],[Order ID]])</f>
        <v>1</v>
      </c>
      <c r="X1253" s="52">
        <v>550.62636711728373</v>
      </c>
      <c r="Y1253" s="52">
        <v>527.50696632152358</v>
      </c>
      <c r="Z1253" s="64">
        <f>IF(FACT_INCLUDES[[#This Row],[Order Type]]="Online", 1, 0)*FACT_INCLUDES[[#This Row],[Income]]</f>
        <v>1005.6912562720963</v>
      </c>
    </row>
    <row r="1254" spans="1:26" x14ac:dyDescent="0.3">
      <c r="A1254" s="4">
        <v>1885</v>
      </c>
      <c r="B1254" s="4">
        <v>946</v>
      </c>
      <c r="C1254" s="4">
        <v>663</v>
      </c>
      <c r="D1254" s="58">
        <v>5</v>
      </c>
      <c r="E1254" s="28">
        <f>VLOOKUP(FACT_INCLUDES[[#This Row],[Order ID]], ORDERS[], 2)</f>
        <v>42182.770174494261</v>
      </c>
      <c r="F1254" s="28">
        <f>VLOOKUP(FACT_INCLUDES[[#This Row],[Order ID]], ORDERS[], 3)</f>
        <v>42182.770174494261</v>
      </c>
      <c r="G1254" s="4" t="str">
        <f>VLOOKUP(FACT_INCLUDES[[#This Row],[Order ID]], ORDERS[], 4)</f>
        <v>In-Store</v>
      </c>
      <c r="H1254" s="4" t="str">
        <f>VLOOKUP(FACT_INCLUDES[[#This Row],[Order ID]], ORDERS[], 5)</f>
        <v>AXB3326@gmail.com</v>
      </c>
      <c r="I1254" s="4">
        <f>VLOOKUP(FACT_INCLUDES[[#This Row],[Order ID]], ORDERS[], 6)</f>
        <v>28</v>
      </c>
      <c r="J1254" s="54">
        <f>VLOOKUP(FACT_INCLUDES[[#This Row],[Order ID]], ORDERS[], 7)</f>
        <v>0</v>
      </c>
      <c r="K1254" s="33">
        <v>0</v>
      </c>
      <c r="L1254" s="4">
        <f>VLOOKUP(FACT_INCLUDES[[#This Row],[DW Version]], VERSIONS[], 2)</f>
        <v>67</v>
      </c>
      <c r="M1254" s="4">
        <f>VLOOKUP(FACT_INCLUDES[[#This Row],[DW Version]], VERSIONS[], 3)</f>
        <v>8</v>
      </c>
      <c r="N1254" s="4" t="str">
        <f>VLOOKUP(FACT_INCLUDES[[#This Row],[DW Version]], VERSIONS[], 4)</f>
        <v>white</v>
      </c>
      <c r="O1254" s="51">
        <f>VLOOKUP(FACT_INCLUDES[[#This Row],[DW Version]], VERSIONS[], 5)</f>
        <v>333.56862231425094</v>
      </c>
      <c r="P1254" s="4" t="str">
        <f>VLOOKUP(FACT_INCLUDES[[#This Row],[DW Version]], VERSIONS[], 6)</f>
        <v>Phantom VSN Elite</v>
      </c>
      <c r="Q1254" s="4" t="str">
        <f>VLOOKUP(FACT_INCLUDES[[#This Row],[DW Version]], VERSIONS[], 7)</f>
        <v>Shoe</v>
      </c>
      <c r="R1254" s="51">
        <f>FACT_INCLUDES[[#This Row],[Version Price]]*FACT_INCLUDES[[#This Row],[Quantity]]</f>
        <v>1667.8431115712547</v>
      </c>
      <c r="S1254" s="51">
        <f>FACT_INCLUDES[[#This Row],[Amount]]*(1-FACT_INCLUDES[[#This Row],[Order Discount]])</f>
        <v>1667.8431115712547</v>
      </c>
      <c r="T1254" s="51">
        <f t="shared" si="19"/>
        <v>1853.2784787531978</v>
      </c>
      <c r="U1254" s="57">
        <f>FACT_INCLUDES[[#This Row],[Income]]/FACT_INCLUDES[[#This Row],[Total Order Income]]</f>
        <v>0.89994198426849714</v>
      </c>
      <c r="V1254" s="33">
        <f>IF(FACT_INCLUDES[[#This Row],[Order Gap]]&gt;10, 1, 0)/COUNTIFS(FACT_INCLUDES[Order ID], FACT_INCLUDES[[#This Row],[Order ID]])</f>
        <v>0</v>
      </c>
      <c r="W1254" s="33">
        <f>IF(FACT_INCLUDES[[#This Row],[Order Type]]="Online", 1, 0)/COUNTIFS(FACT_INCLUDES[Order ID], FACT_INCLUDES[[#This Row],[Order ID]])</f>
        <v>0</v>
      </c>
      <c r="X1254" s="52">
        <v>550.62636711728373</v>
      </c>
      <c r="Y1254" s="52">
        <v>527.50696632152358</v>
      </c>
      <c r="Z1254" s="64">
        <f>IF(FACT_INCLUDES[[#This Row],[Order Type]]="Online", 1, 0)*FACT_INCLUDES[[#This Row],[Income]]</f>
        <v>0</v>
      </c>
    </row>
    <row r="1255" spans="1:26" x14ac:dyDescent="0.3">
      <c r="A1255" s="4">
        <v>1886</v>
      </c>
      <c r="B1255" s="4">
        <v>946</v>
      </c>
      <c r="C1255" s="4">
        <v>968</v>
      </c>
      <c r="D1255" s="58">
        <v>1</v>
      </c>
      <c r="E1255" s="28">
        <f>VLOOKUP(FACT_INCLUDES[[#This Row],[Order ID]], ORDERS[], 2)</f>
        <v>42182.770174494261</v>
      </c>
      <c r="F1255" s="28">
        <f>VLOOKUP(FACT_INCLUDES[[#This Row],[Order ID]], ORDERS[], 3)</f>
        <v>42182.770174494261</v>
      </c>
      <c r="G1255" s="4" t="str">
        <f>VLOOKUP(FACT_INCLUDES[[#This Row],[Order ID]], ORDERS[], 4)</f>
        <v>In-Store</v>
      </c>
      <c r="H1255" s="4" t="str">
        <f>VLOOKUP(FACT_INCLUDES[[#This Row],[Order ID]], ORDERS[], 5)</f>
        <v>AXB3326@gmail.com</v>
      </c>
      <c r="I1255" s="4">
        <f>VLOOKUP(FACT_INCLUDES[[#This Row],[Order ID]], ORDERS[], 6)</f>
        <v>28</v>
      </c>
      <c r="J1255" s="54">
        <f>VLOOKUP(FACT_INCLUDES[[#This Row],[Order ID]], ORDERS[], 7)</f>
        <v>0</v>
      </c>
      <c r="K1255" s="33">
        <v>0</v>
      </c>
      <c r="L1255" s="4">
        <f>VLOOKUP(FACT_INCLUDES[[#This Row],[DW Version]], VERSIONS[], 2)</f>
        <v>98</v>
      </c>
      <c r="M1255" s="4">
        <f>VLOOKUP(FACT_INCLUDES[[#This Row],[DW Version]], VERSIONS[], 3)</f>
        <v>11</v>
      </c>
      <c r="N1255" s="4" t="str">
        <f>VLOOKUP(FACT_INCLUDES[[#This Row],[DW Version]], VERSIONS[], 4)</f>
        <v>dark purple</v>
      </c>
      <c r="O1255" s="51">
        <f>VLOOKUP(FACT_INCLUDES[[#This Row],[DW Version]], VERSIONS[], 5)</f>
        <v>185.43536718194306</v>
      </c>
      <c r="P1255" s="4" t="str">
        <f>VLOOKUP(FACT_INCLUDES[[#This Row],[DW Version]], VERSIONS[], 6)</f>
        <v>Zoom Rival Fly</v>
      </c>
      <c r="Q1255" s="4" t="str">
        <f>VLOOKUP(FACT_INCLUDES[[#This Row],[DW Version]], VERSIONS[], 7)</f>
        <v>Shoe</v>
      </c>
      <c r="R1255" s="51">
        <f>FACT_INCLUDES[[#This Row],[Version Price]]*FACT_INCLUDES[[#This Row],[Quantity]]</f>
        <v>185.43536718194306</v>
      </c>
      <c r="S1255" s="51">
        <f>FACT_INCLUDES[[#This Row],[Amount]]*(1-FACT_INCLUDES[[#This Row],[Order Discount]])</f>
        <v>185.43536718194306</v>
      </c>
      <c r="T1255" s="51">
        <f t="shared" si="19"/>
        <v>1853.2784787531978</v>
      </c>
      <c r="U1255" s="57">
        <f>FACT_INCLUDES[[#This Row],[Income]]/FACT_INCLUDES[[#This Row],[Total Order Income]]</f>
        <v>0.10005801573150282</v>
      </c>
      <c r="V1255" s="33">
        <f>IF(FACT_INCLUDES[[#This Row],[Order Gap]]&gt;10, 1, 0)/COUNTIFS(FACT_INCLUDES[Order ID], FACT_INCLUDES[[#This Row],[Order ID]])</f>
        <v>0</v>
      </c>
      <c r="W1255" s="33">
        <f>IF(FACT_INCLUDES[[#This Row],[Order Type]]="Online", 1, 0)/COUNTIFS(FACT_INCLUDES[Order ID], FACT_INCLUDES[[#This Row],[Order ID]])</f>
        <v>0</v>
      </c>
      <c r="X1255" s="52">
        <v>550.62636711728373</v>
      </c>
      <c r="Y1255" s="52">
        <v>527.50696632152358</v>
      </c>
      <c r="Z1255" s="64">
        <f>IF(FACT_INCLUDES[[#This Row],[Order Type]]="Online", 1, 0)*FACT_INCLUDES[[#This Row],[Income]]</f>
        <v>0</v>
      </c>
    </row>
    <row r="1256" spans="1:26" x14ac:dyDescent="0.3">
      <c r="A1256" s="4">
        <v>1960</v>
      </c>
      <c r="B1256" s="4">
        <v>983</v>
      </c>
      <c r="C1256" s="4">
        <v>90</v>
      </c>
      <c r="D1256" s="58">
        <v>1</v>
      </c>
      <c r="E1256" s="28">
        <f>VLOOKUP(FACT_INCLUDES[[#This Row],[Order ID]], ORDERS[], 2)</f>
        <v>42258.859636342808</v>
      </c>
      <c r="F1256" s="28">
        <f>VLOOKUP(FACT_INCLUDES[[#This Row],[Order ID]], ORDERS[], 3)</f>
        <v>42273.859636342808</v>
      </c>
      <c r="G1256" s="4" t="str">
        <f>VLOOKUP(FACT_INCLUDES[[#This Row],[Order ID]], ORDERS[], 4)</f>
        <v>Online</v>
      </c>
      <c r="H1256" s="4" t="str">
        <f>VLOOKUP(FACT_INCLUDES[[#This Row],[Order ID]], ORDERS[], 5)</f>
        <v>ZXJ9141@gmail.com</v>
      </c>
      <c r="I1256" s="4">
        <f>VLOOKUP(FACT_INCLUDES[[#This Row],[Order ID]], ORDERS[], 6)</f>
        <v>0</v>
      </c>
      <c r="J1256" s="54">
        <f>VLOOKUP(FACT_INCLUDES[[#This Row],[Order ID]], ORDERS[], 7)</f>
        <v>0</v>
      </c>
      <c r="K1256" s="33">
        <v>15</v>
      </c>
      <c r="L1256" s="4">
        <f>VLOOKUP(FACT_INCLUDES[[#This Row],[DW Version]], VERSIONS[], 2)</f>
        <v>9</v>
      </c>
      <c r="M1256" s="4">
        <f>VLOOKUP(FACT_INCLUDES[[#This Row],[DW Version]], VERSIONS[], 3)</f>
        <v>8.5</v>
      </c>
      <c r="N1256" s="4" t="str">
        <f>VLOOKUP(FACT_INCLUDES[[#This Row],[DW Version]], VERSIONS[], 4)</f>
        <v>white</v>
      </c>
      <c r="O1256" s="51">
        <f>VLOOKUP(FACT_INCLUDES[[#This Row],[DW Version]], VERSIONS[], 5)</f>
        <v>326.15176308045517</v>
      </c>
      <c r="P1256" s="4" t="str">
        <f>VLOOKUP(FACT_INCLUDES[[#This Row],[DW Version]], VERSIONS[], 6)</f>
        <v>React</v>
      </c>
      <c r="Q1256" s="4" t="str">
        <f>VLOOKUP(FACT_INCLUDES[[#This Row],[DW Version]], VERSIONS[], 7)</f>
        <v>Shoe</v>
      </c>
      <c r="R1256" s="51">
        <f>FACT_INCLUDES[[#This Row],[Version Price]]*FACT_INCLUDES[[#This Row],[Quantity]]</f>
        <v>326.15176308045517</v>
      </c>
      <c r="S1256" s="51">
        <f>FACT_INCLUDES[[#This Row],[Amount]]*(1-FACT_INCLUDES[[#This Row],[Order Discount]])</f>
        <v>326.15176308045517</v>
      </c>
      <c r="T1256" s="51">
        <f t="shared" si="19"/>
        <v>326.15176308045517</v>
      </c>
      <c r="U1256" s="57">
        <f>FACT_INCLUDES[[#This Row],[Income]]/FACT_INCLUDES[[#This Row],[Total Order Income]]</f>
        <v>1</v>
      </c>
      <c r="V1256" s="33">
        <f>IF(FACT_INCLUDES[[#This Row],[Order Gap]]&gt;10, 1, 0)/COUNTIFS(FACT_INCLUDES[Order ID], FACT_INCLUDES[[#This Row],[Order ID]])</f>
        <v>1</v>
      </c>
      <c r="W1256" s="33">
        <f>IF(FACT_INCLUDES[[#This Row],[Order Type]]="Online", 1, 0)/COUNTIFS(FACT_INCLUDES[Order ID], FACT_INCLUDES[[#This Row],[Order ID]])</f>
        <v>1</v>
      </c>
      <c r="X1256" s="52">
        <v>550.62636711728373</v>
      </c>
      <c r="Y1256" s="52">
        <v>527.50696632152358</v>
      </c>
      <c r="Z1256" s="64">
        <f>IF(FACT_INCLUDES[[#This Row],[Order Type]]="Online", 1, 0)*FACT_INCLUDES[[#This Row],[Income]]</f>
        <v>326.15176308045517</v>
      </c>
    </row>
    <row r="1257" spans="1:26" x14ac:dyDescent="0.3">
      <c r="A1257" s="4">
        <v>2015</v>
      </c>
      <c r="B1257" s="4">
        <v>1020</v>
      </c>
      <c r="C1257" s="4">
        <v>798</v>
      </c>
      <c r="D1257" s="58">
        <v>3</v>
      </c>
      <c r="E1257" s="28">
        <f>VLOOKUP(FACT_INCLUDES[[#This Row],[Order ID]], ORDERS[], 2)</f>
        <v>42236.463036081936</v>
      </c>
      <c r="F1257" s="28">
        <f>VLOOKUP(FACT_INCLUDES[[#This Row],[Order ID]], ORDERS[], 3)</f>
        <v>42236.463036081936</v>
      </c>
      <c r="G1257" s="4" t="str">
        <f>VLOOKUP(FACT_INCLUDES[[#This Row],[Order ID]], ORDERS[], 4)</f>
        <v>In-Store</v>
      </c>
      <c r="H1257" s="4" t="str">
        <f>VLOOKUP(FACT_INCLUDES[[#This Row],[Order ID]], ORDERS[], 5)</f>
        <v>TXF4451@gmail.com</v>
      </c>
      <c r="I1257" s="4">
        <f>VLOOKUP(FACT_INCLUDES[[#This Row],[Order ID]], ORDERS[], 6)</f>
        <v>42</v>
      </c>
      <c r="J1257" s="54">
        <f>VLOOKUP(FACT_INCLUDES[[#This Row],[Order ID]], ORDERS[], 7)</f>
        <v>0</v>
      </c>
      <c r="K1257" s="33">
        <v>0</v>
      </c>
      <c r="L1257" s="4">
        <f>VLOOKUP(FACT_INCLUDES[[#This Row],[DW Version]], VERSIONS[], 2)</f>
        <v>81</v>
      </c>
      <c r="M1257" s="4">
        <f>VLOOKUP(FACT_INCLUDES[[#This Row],[DW Version]], VERSIONS[], 3)</f>
        <v>9</v>
      </c>
      <c r="N1257" s="4" t="str">
        <f>VLOOKUP(FACT_INCLUDES[[#This Row],[DW Version]], VERSIONS[], 4)</f>
        <v>white</v>
      </c>
      <c r="O1257" s="51">
        <f>VLOOKUP(FACT_INCLUDES[[#This Row],[DW Version]], VERSIONS[], 5)</f>
        <v>348.89553872044712</v>
      </c>
      <c r="P1257" s="4" t="str">
        <f>VLOOKUP(FACT_INCLUDES[[#This Row],[DW Version]], VERSIONS[], 6)</f>
        <v>Air Max Fusion</v>
      </c>
      <c r="Q1257" s="4" t="str">
        <f>VLOOKUP(FACT_INCLUDES[[#This Row],[DW Version]], VERSIONS[], 7)</f>
        <v>Shoe</v>
      </c>
      <c r="R1257" s="51">
        <f>FACT_INCLUDES[[#This Row],[Version Price]]*FACT_INCLUDES[[#This Row],[Quantity]]</f>
        <v>1046.6866161613414</v>
      </c>
      <c r="S1257" s="51">
        <f>FACT_INCLUDES[[#This Row],[Amount]]*(1-FACT_INCLUDES[[#This Row],[Order Discount]])</f>
        <v>1046.6866161613414</v>
      </c>
      <c r="T1257" s="51">
        <f t="shared" si="19"/>
        <v>1046.6866161613414</v>
      </c>
      <c r="U1257" s="57">
        <f>FACT_INCLUDES[[#This Row],[Income]]/FACT_INCLUDES[[#This Row],[Total Order Income]]</f>
        <v>1</v>
      </c>
      <c r="V1257" s="33">
        <f>IF(FACT_INCLUDES[[#This Row],[Order Gap]]&gt;10, 1, 0)/COUNTIFS(FACT_INCLUDES[Order ID], FACT_INCLUDES[[#This Row],[Order ID]])</f>
        <v>0</v>
      </c>
      <c r="W1257" s="33">
        <f>IF(FACT_INCLUDES[[#This Row],[Order Type]]="Online", 1, 0)/COUNTIFS(FACT_INCLUDES[Order ID], FACT_INCLUDES[[#This Row],[Order ID]])</f>
        <v>0</v>
      </c>
      <c r="X1257" s="52">
        <v>550.62636711728373</v>
      </c>
      <c r="Y1257" s="52">
        <v>527.50696632152358</v>
      </c>
      <c r="Z1257" s="64">
        <f>IF(FACT_INCLUDES[[#This Row],[Order Type]]="Online", 1, 0)*FACT_INCLUDES[[#This Row],[Income]]</f>
        <v>0</v>
      </c>
    </row>
    <row r="1258" spans="1:26" x14ac:dyDescent="0.3">
      <c r="A1258" s="4">
        <v>2031</v>
      </c>
      <c r="B1258" s="4">
        <v>1036</v>
      </c>
      <c r="C1258" s="4">
        <v>213</v>
      </c>
      <c r="D1258" s="58">
        <v>4</v>
      </c>
      <c r="E1258" s="28">
        <f>VLOOKUP(FACT_INCLUDES[[#This Row],[Order ID]], ORDERS[], 2)</f>
        <v>42168.276590994814</v>
      </c>
      <c r="F1258" s="28">
        <f>VLOOKUP(FACT_INCLUDES[[#This Row],[Order ID]], ORDERS[], 3)</f>
        <v>42168.276590994814</v>
      </c>
      <c r="G1258" s="4" t="str">
        <f>VLOOKUP(FACT_INCLUDES[[#This Row],[Order ID]], ORDERS[], 4)</f>
        <v>In-Store</v>
      </c>
      <c r="H1258" s="4" t="str">
        <f>VLOOKUP(FACT_INCLUDES[[#This Row],[Order ID]], ORDERS[], 5)</f>
        <v>CAP4633@gmail.com</v>
      </c>
      <c r="I1258" s="4">
        <f>VLOOKUP(FACT_INCLUDES[[#This Row],[Order ID]], ORDERS[], 6)</f>
        <v>13</v>
      </c>
      <c r="J1258" s="54">
        <f>VLOOKUP(FACT_INCLUDES[[#This Row],[Order ID]], ORDERS[], 7)</f>
        <v>0</v>
      </c>
      <c r="K1258" s="33">
        <v>0</v>
      </c>
      <c r="L1258" s="4">
        <f>VLOOKUP(FACT_INCLUDES[[#This Row],[DW Version]], VERSIONS[], 2)</f>
        <v>21</v>
      </c>
      <c r="M1258" s="4">
        <f>VLOOKUP(FACT_INCLUDES[[#This Row],[DW Version]], VERSIONS[], 3)</f>
        <v>9.5</v>
      </c>
      <c r="N1258" s="4" t="str">
        <f>VLOOKUP(FACT_INCLUDES[[#This Row],[DW Version]], VERSIONS[], 4)</f>
        <v>white</v>
      </c>
      <c r="O1258" s="51">
        <f>VLOOKUP(FACT_INCLUDES[[#This Row],[DW Version]], VERSIONS[], 5)</f>
        <v>132.17342063768049</v>
      </c>
      <c r="P1258" s="4" t="str">
        <f>VLOOKUP(FACT_INCLUDES[[#This Row],[DW Version]], VERSIONS[], 6)</f>
        <v>Huarache</v>
      </c>
      <c r="Q1258" s="4" t="str">
        <f>VLOOKUP(FACT_INCLUDES[[#This Row],[DW Version]], VERSIONS[], 7)</f>
        <v>Shoe</v>
      </c>
      <c r="R1258" s="51">
        <f>FACT_INCLUDES[[#This Row],[Version Price]]*FACT_INCLUDES[[#This Row],[Quantity]]</f>
        <v>528.69368255072197</v>
      </c>
      <c r="S1258" s="51">
        <f>FACT_INCLUDES[[#This Row],[Amount]]*(1-FACT_INCLUDES[[#This Row],[Order Discount]])</f>
        <v>528.69368255072197</v>
      </c>
      <c r="T1258" s="51">
        <f t="shared" si="19"/>
        <v>528.69368255072197</v>
      </c>
      <c r="U1258" s="57">
        <f>FACT_INCLUDES[[#This Row],[Income]]/FACT_INCLUDES[[#This Row],[Total Order Income]]</f>
        <v>1</v>
      </c>
      <c r="V1258" s="33">
        <f>IF(FACT_INCLUDES[[#This Row],[Order Gap]]&gt;10, 1, 0)/COUNTIFS(FACT_INCLUDES[Order ID], FACT_INCLUDES[[#This Row],[Order ID]])</f>
        <v>0</v>
      </c>
      <c r="W1258" s="33">
        <f>IF(FACT_INCLUDES[[#This Row],[Order Type]]="Online", 1, 0)/COUNTIFS(FACT_INCLUDES[Order ID], FACT_INCLUDES[[#This Row],[Order ID]])</f>
        <v>0</v>
      </c>
      <c r="X1258" s="52">
        <v>550.62636711728373</v>
      </c>
      <c r="Y1258" s="52">
        <v>527.50696632152358</v>
      </c>
      <c r="Z1258" s="64">
        <f>IF(FACT_INCLUDES[[#This Row],[Order Type]]="Online", 1, 0)*FACT_INCLUDES[[#This Row],[Income]]</f>
        <v>0</v>
      </c>
    </row>
    <row r="1259" spans="1:26" x14ac:dyDescent="0.3">
      <c r="A1259" s="4">
        <v>2059</v>
      </c>
      <c r="B1259" s="4">
        <v>1064</v>
      </c>
      <c r="C1259" s="4">
        <v>295</v>
      </c>
      <c r="D1259" s="58">
        <v>2</v>
      </c>
      <c r="E1259" s="28">
        <f>VLOOKUP(FACT_INCLUDES[[#This Row],[Order ID]], ORDERS[], 2)</f>
        <v>42337.366338751694</v>
      </c>
      <c r="F1259" s="28">
        <f>VLOOKUP(FACT_INCLUDES[[#This Row],[Order ID]], ORDERS[], 3)</f>
        <v>42347.366338751694</v>
      </c>
      <c r="G1259" s="4" t="str">
        <f>VLOOKUP(FACT_INCLUDES[[#This Row],[Order ID]], ORDERS[], 4)</f>
        <v>Online</v>
      </c>
      <c r="H1259" s="4" t="str">
        <f>VLOOKUP(FACT_INCLUDES[[#This Row],[Order ID]], ORDERS[], 5)</f>
        <v>OLU8848@gmail.com</v>
      </c>
      <c r="I1259" s="4">
        <f>VLOOKUP(FACT_INCLUDES[[#This Row],[Order ID]], ORDERS[], 6)</f>
        <v>0</v>
      </c>
      <c r="J1259" s="54">
        <f>VLOOKUP(FACT_INCLUDES[[#This Row],[Order ID]], ORDERS[], 7)</f>
        <v>0</v>
      </c>
      <c r="K1259" s="33">
        <v>10</v>
      </c>
      <c r="L1259" s="4">
        <f>VLOOKUP(FACT_INCLUDES[[#This Row],[DW Version]], VERSIONS[], 2)</f>
        <v>29</v>
      </c>
      <c r="M1259" s="4">
        <f>VLOOKUP(FACT_INCLUDES[[#This Row],[DW Version]], VERSIONS[], 3)</f>
        <v>5.5</v>
      </c>
      <c r="N1259" s="4" t="str">
        <f>VLOOKUP(FACT_INCLUDES[[#This Row],[DW Version]], VERSIONS[], 4)</f>
        <v>white</v>
      </c>
      <c r="O1259" s="51">
        <f>VLOOKUP(FACT_INCLUDES[[#This Row],[DW Version]], VERSIONS[], 5)</f>
        <v>190.93126747639346</v>
      </c>
      <c r="P1259" s="4" t="str">
        <f>VLOOKUP(FACT_INCLUDES[[#This Row],[DW Version]], VERSIONS[], 6)</f>
        <v>Wildhorse</v>
      </c>
      <c r="Q1259" s="4" t="str">
        <f>VLOOKUP(FACT_INCLUDES[[#This Row],[DW Version]], VERSIONS[], 7)</f>
        <v>Shoe</v>
      </c>
      <c r="R1259" s="51">
        <f>FACT_INCLUDES[[#This Row],[Version Price]]*FACT_INCLUDES[[#This Row],[Quantity]]</f>
        <v>381.86253495278692</v>
      </c>
      <c r="S1259" s="51">
        <f>FACT_INCLUDES[[#This Row],[Amount]]*(1-FACT_INCLUDES[[#This Row],[Order Discount]])</f>
        <v>381.86253495278692</v>
      </c>
      <c r="T1259" s="51">
        <f t="shared" si="19"/>
        <v>381.86253495278692</v>
      </c>
      <c r="U1259" s="57">
        <f>FACT_INCLUDES[[#This Row],[Income]]/FACT_INCLUDES[[#This Row],[Total Order Income]]</f>
        <v>1</v>
      </c>
      <c r="V1259" s="33">
        <f>IF(FACT_INCLUDES[[#This Row],[Order Gap]]&gt;10, 1, 0)/COUNTIFS(FACT_INCLUDES[Order ID], FACT_INCLUDES[[#This Row],[Order ID]])</f>
        <v>0</v>
      </c>
      <c r="W1259" s="33">
        <f>IF(FACT_INCLUDES[[#This Row],[Order Type]]="Online", 1, 0)/COUNTIFS(FACT_INCLUDES[Order ID], FACT_INCLUDES[[#This Row],[Order ID]])</f>
        <v>1</v>
      </c>
      <c r="X1259" s="52">
        <v>550.62636711728373</v>
      </c>
      <c r="Y1259" s="52">
        <v>527.50696632152358</v>
      </c>
      <c r="Z1259" s="64">
        <f>IF(FACT_INCLUDES[[#This Row],[Order Type]]="Online", 1, 0)*FACT_INCLUDES[[#This Row],[Income]]</f>
        <v>381.86253495278692</v>
      </c>
    </row>
    <row r="1260" spans="1:26" x14ac:dyDescent="0.3">
      <c r="A1260" s="4">
        <v>2084</v>
      </c>
      <c r="B1260" s="4">
        <v>1089</v>
      </c>
      <c r="C1260" s="4">
        <v>754</v>
      </c>
      <c r="D1260" s="58">
        <v>4</v>
      </c>
      <c r="E1260" s="28">
        <f>VLOOKUP(FACT_INCLUDES[[#This Row],[Order ID]], ORDERS[], 2)</f>
        <v>42158.513952865047</v>
      </c>
      <c r="F1260" s="28">
        <f>VLOOKUP(FACT_INCLUDES[[#This Row],[Order ID]], ORDERS[], 3)</f>
        <v>42158.513952865047</v>
      </c>
      <c r="G1260" s="4" t="str">
        <f>VLOOKUP(FACT_INCLUDES[[#This Row],[Order ID]], ORDERS[], 4)</f>
        <v>In-Store</v>
      </c>
      <c r="H1260" s="4" t="str">
        <f>VLOOKUP(FACT_INCLUDES[[#This Row],[Order ID]], ORDERS[], 5)</f>
        <v>AQZ7929@gmail.com</v>
      </c>
      <c r="I1260" s="4">
        <f>VLOOKUP(FACT_INCLUDES[[#This Row],[Order ID]], ORDERS[], 6)</f>
        <v>34</v>
      </c>
      <c r="J1260" s="54">
        <f>VLOOKUP(FACT_INCLUDES[[#This Row],[Order ID]], ORDERS[], 7)</f>
        <v>0</v>
      </c>
      <c r="K1260" s="33">
        <v>0</v>
      </c>
      <c r="L1260" s="4">
        <f>VLOOKUP(FACT_INCLUDES[[#This Row],[DW Version]], VERSIONS[], 2)</f>
        <v>78</v>
      </c>
      <c r="M1260" s="4">
        <f>VLOOKUP(FACT_INCLUDES[[#This Row],[DW Version]], VERSIONS[], 3)</f>
        <v>4</v>
      </c>
      <c r="N1260" s="4" t="str">
        <f>VLOOKUP(FACT_INCLUDES[[#This Row],[DW Version]], VERSIONS[], 4)</f>
        <v>black</v>
      </c>
      <c r="O1260" s="51">
        <f>VLOOKUP(FACT_INCLUDES[[#This Row],[DW Version]], VERSIONS[], 5)</f>
        <v>39.995815920927882</v>
      </c>
      <c r="P1260" s="4" t="str">
        <f>VLOOKUP(FACT_INCLUDES[[#This Row],[DW Version]], VERSIONS[], 6)</f>
        <v>Nike Air Tailwind</v>
      </c>
      <c r="Q1260" s="4" t="str">
        <f>VLOOKUP(FACT_INCLUDES[[#This Row],[DW Version]], VERSIONS[], 7)</f>
        <v>Shoe</v>
      </c>
      <c r="R1260" s="51">
        <f>FACT_INCLUDES[[#This Row],[Version Price]]*FACT_INCLUDES[[#This Row],[Quantity]]</f>
        <v>159.98326368371153</v>
      </c>
      <c r="S1260" s="51">
        <f>FACT_INCLUDES[[#This Row],[Amount]]*(1-FACT_INCLUDES[[#This Row],[Order Discount]])</f>
        <v>159.98326368371153</v>
      </c>
      <c r="T1260" s="51">
        <f t="shared" si="19"/>
        <v>159.98326368371153</v>
      </c>
      <c r="U1260" s="57">
        <f>FACT_INCLUDES[[#This Row],[Income]]/FACT_INCLUDES[[#This Row],[Total Order Income]]</f>
        <v>1</v>
      </c>
      <c r="V1260" s="33">
        <f>IF(FACT_INCLUDES[[#This Row],[Order Gap]]&gt;10, 1, 0)/COUNTIFS(FACT_INCLUDES[Order ID], FACT_INCLUDES[[#This Row],[Order ID]])</f>
        <v>0</v>
      </c>
      <c r="W1260" s="33">
        <f>IF(FACT_INCLUDES[[#This Row],[Order Type]]="Online", 1, 0)/COUNTIFS(FACT_INCLUDES[Order ID], FACT_INCLUDES[[#This Row],[Order ID]])</f>
        <v>0</v>
      </c>
      <c r="X1260" s="52">
        <v>550.62636711728373</v>
      </c>
      <c r="Y1260" s="52">
        <v>527.50696632152358</v>
      </c>
      <c r="Z1260" s="64">
        <f>IF(FACT_INCLUDES[[#This Row],[Order Type]]="Online", 1, 0)*FACT_INCLUDES[[#This Row],[Income]]</f>
        <v>0</v>
      </c>
    </row>
    <row r="1261" spans="1:26" x14ac:dyDescent="0.3">
      <c r="A1261" s="4">
        <v>2106</v>
      </c>
      <c r="B1261" s="4">
        <v>1111</v>
      </c>
      <c r="C1261" s="4">
        <v>52</v>
      </c>
      <c r="D1261" s="58">
        <v>2</v>
      </c>
      <c r="E1261" s="28">
        <f>VLOOKUP(FACT_INCLUDES[[#This Row],[Order ID]], ORDERS[], 2)</f>
        <v>42308.420533776269</v>
      </c>
      <c r="F1261" s="28">
        <f>VLOOKUP(FACT_INCLUDES[[#This Row],[Order ID]], ORDERS[], 3)</f>
        <v>42308.420533776269</v>
      </c>
      <c r="G1261" s="4" t="str">
        <f>VLOOKUP(FACT_INCLUDES[[#This Row],[Order ID]], ORDERS[], 4)</f>
        <v>In-Store</v>
      </c>
      <c r="H1261" s="4" t="str">
        <f>VLOOKUP(FACT_INCLUDES[[#This Row],[Order ID]], ORDERS[], 5)</f>
        <v>VED6713@gmail.com</v>
      </c>
      <c r="I1261" s="4">
        <f>VLOOKUP(FACT_INCLUDES[[#This Row],[Order ID]], ORDERS[], 6)</f>
        <v>8</v>
      </c>
      <c r="J1261" s="54">
        <f>VLOOKUP(FACT_INCLUDES[[#This Row],[Order ID]], ORDERS[], 7)</f>
        <v>0</v>
      </c>
      <c r="K1261" s="33">
        <v>0</v>
      </c>
      <c r="L1261" s="4">
        <f>VLOOKUP(FACT_INCLUDES[[#This Row],[DW Version]], VERSIONS[], 2)</f>
        <v>5</v>
      </c>
      <c r="M1261" s="4">
        <f>VLOOKUP(FACT_INCLUDES[[#This Row],[DW Version]], VERSIONS[], 3)</f>
        <v>9</v>
      </c>
      <c r="N1261" s="4" t="str">
        <f>VLOOKUP(FACT_INCLUDES[[#This Row],[DW Version]], VERSIONS[], 4)</f>
        <v>red</v>
      </c>
      <c r="O1261" s="51">
        <f>VLOOKUP(FACT_INCLUDES[[#This Row],[DW Version]], VERSIONS[], 5)</f>
        <v>178.1950347536141</v>
      </c>
      <c r="P1261" s="4" t="str">
        <f>VLOOKUP(FACT_INCLUDES[[#This Row],[DW Version]], VERSIONS[], 6)</f>
        <v>Nike Football</v>
      </c>
      <c r="Q1261" s="4" t="str">
        <f>VLOOKUP(FACT_INCLUDES[[#This Row],[DW Version]], VERSIONS[], 7)</f>
        <v>Sport Equipment</v>
      </c>
      <c r="R1261" s="51">
        <f>FACT_INCLUDES[[#This Row],[Version Price]]*FACT_INCLUDES[[#This Row],[Quantity]]</f>
        <v>356.39006950722819</v>
      </c>
      <c r="S1261" s="51">
        <f>FACT_INCLUDES[[#This Row],[Amount]]*(1-FACT_INCLUDES[[#This Row],[Order Discount]])</f>
        <v>356.39006950722819</v>
      </c>
      <c r="T1261" s="51">
        <f t="shared" si="19"/>
        <v>356.39006950722819</v>
      </c>
      <c r="U1261" s="57">
        <f>FACT_INCLUDES[[#This Row],[Income]]/FACT_INCLUDES[[#This Row],[Total Order Income]]</f>
        <v>1</v>
      </c>
      <c r="V1261" s="33">
        <f>IF(FACT_INCLUDES[[#This Row],[Order Gap]]&gt;10, 1, 0)/COUNTIFS(FACT_INCLUDES[Order ID], FACT_INCLUDES[[#This Row],[Order ID]])</f>
        <v>0</v>
      </c>
      <c r="W1261" s="33">
        <f>IF(FACT_INCLUDES[[#This Row],[Order Type]]="Online", 1, 0)/COUNTIFS(FACT_INCLUDES[Order ID], FACT_INCLUDES[[#This Row],[Order ID]])</f>
        <v>0</v>
      </c>
      <c r="X1261" s="52">
        <v>550.62636711728373</v>
      </c>
      <c r="Y1261" s="52">
        <v>527.50696632152358</v>
      </c>
      <c r="Z1261" s="64">
        <f>IF(FACT_INCLUDES[[#This Row],[Order Type]]="Online", 1, 0)*FACT_INCLUDES[[#This Row],[Income]]</f>
        <v>0</v>
      </c>
    </row>
    <row r="1262" spans="1:26" x14ac:dyDescent="0.3">
      <c r="A1262" s="4">
        <v>2120</v>
      </c>
      <c r="B1262" s="4">
        <v>1125</v>
      </c>
      <c r="C1262" s="4">
        <v>786</v>
      </c>
      <c r="D1262" s="58">
        <v>3</v>
      </c>
      <c r="E1262" s="28">
        <f>VLOOKUP(FACT_INCLUDES[[#This Row],[Order ID]], ORDERS[], 2)</f>
        <v>42076.990051606561</v>
      </c>
      <c r="F1262" s="28">
        <f>VLOOKUP(FACT_INCLUDES[[#This Row],[Order ID]], ORDERS[], 3)</f>
        <v>42076.990051606561</v>
      </c>
      <c r="G1262" s="4" t="str">
        <f>VLOOKUP(FACT_INCLUDES[[#This Row],[Order ID]], ORDERS[], 4)</f>
        <v>In-Store</v>
      </c>
      <c r="H1262" s="4" t="str">
        <f>VLOOKUP(FACT_INCLUDES[[#This Row],[Order ID]], ORDERS[], 5)</f>
        <v>XAC8398@gmail.com</v>
      </c>
      <c r="I1262" s="4">
        <f>VLOOKUP(FACT_INCLUDES[[#This Row],[Order ID]], ORDERS[], 6)</f>
        <v>34</v>
      </c>
      <c r="J1262" s="54">
        <f>VLOOKUP(FACT_INCLUDES[[#This Row],[Order ID]], ORDERS[], 7)</f>
        <v>0</v>
      </c>
      <c r="K1262" s="33">
        <v>0</v>
      </c>
      <c r="L1262" s="4">
        <f>VLOOKUP(FACT_INCLUDES[[#This Row],[DW Version]], VERSIONS[], 2)</f>
        <v>80</v>
      </c>
      <c r="M1262" s="4">
        <f>VLOOKUP(FACT_INCLUDES[[#This Row],[DW Version]], VERSIONS[], 3)</f>
        <v>9</v>
      </c>
      <c r="N1262" s="4" t="str">
        <f>VLOOKUP(FACT_INCLUDES[[#This Row],[DW Version]], VERSIONS[], 4)</f>
        <v>red</v>
      </c>
      <c r="O1262" s="51">
        <f>VLOOKUP(FACT_INCLUDES[[#This Row],[DW Version]], VERSIONS[], 5)</f>
        <v>101.77652073133299</v>
      </c>
      <c r="P1262" s="4" t="str">
        <f>VLOOKUP(FACT_INCLUDES[[#This Row],[DW Version]], VERSIONS[], 6)</f>
        <v>Quest 3</v>
      </c>
      <c r="Q1262" s="4" t="str">
        <f>VLOOKUP(FACT_INCLUDES[[#This Row],[DW Version]], VERSIONS[], 7)</f>
        <v>Shoe</v>
      </c>
      <c r="R1262" s="51">
        <f>FACT_INCLUDES[[#This Row],[Version Price]]*FACT_INCLUDES[[#This Row],[Quantity]]</f>
        <v>305.32956219399898</v>
      </c>
      <c r="S1262" s="51">
        <f>FACT_INCLUDES[[#This Row],[Amount]]*(1-FACT_INCLUDES[[#This Row],[Order Discount]])</f>
        <v>305.32956219399898</v>
      </c>
      <c r="T1262" s="51">
        <f t="shared" si="19"/>
        <v>305.32956219399898</v>
      </c>
      <c r="U1262" s="57">
        <f>FACT_INCLUDES[[#This Row],[Income]]/FACT_INCLUDES[[#This Row],[Total Order Income]]</f>
        <v>1</v>
      </c>
      <c r="V1262" s="33">
        <f>IF(FACT_INCLUDES[[#This Row],[Order Gap]]&gt;10, 1, 0)/COUNTIFS(FACT_INCLUDES[Order ID], FACT_INCLUDES[[#This Row],[Order ID]])</f>
        <v>0</v>
      </c>
      <c r="W1262" s="33">
        <f>IF(FACT_INCLUDES[[#This Row],[Order Type]]="Online", 1, 0)/COUNTIFS(FACT_INCLUDES[Order ID], FACT_INCLUDES[[#This Row],[Order ID]])</f>
        <v>0</v>
      </c>
      <c r="X1262" s="52">
        <v>550.62636711728373</v>
      </c>
      <c r="Y1262" s="52">
        <v>527.50696632152358</v>
      </c>
      <c r="Z1262" s="64">
        <f>IF(FACT_INCLUDES[[#This Row],[Order Type]]="Online", 1, 0)*FACT_INCLUDES[[#This Row],[Income]]</f>
        <v>0</v>
      </c>
    </row>
    <row r="1263" spans="1:26" x14ac:dyDescent="0.3">
      <c r="A1263" s="4">
        <v>2143</v>
      </c>
      <c r="B1263" s="4">
        <v>1148</v>
      </c>
      <c r="C1263" s="4">
        <v>370</v>
      </c>
      <c r="D1263" s="58">
        <v>2</v>
      </c>
      <c r="E1263" s="28">
        <f>VLOOKUP(FACT_INCLUDES[[#This Row],[Order ID]], ORDERS[], 2)</f>
        <v>42199.456873586736</v>
      </c>
      <c r="F1263" s="28">
        <f>VLOOKUP(FACT_INCLUDES[[#This Row],[Order ID]], ORDERS[], 3)</f>
        <v>42209.456873586736</v>
      </c>
      <c r="G1263" s="4" t="str">
        <f>VLOOKUP(FACT_INCLUDES[[#This Row],[Order ID]], ORDERS[], 4)</f>
        <v>Online</v>
      </c>
      <c r="H1263" s="4" t="str">
        <f>VLOOKUP(FACT_INCLUDES[[#This Row],[Order ID]], ORDERS[], 5)</f>
        <v>JBW5012@gmail.com</v>
      </c>
      <c r="I1263" s="4">
        <f>VLOOKUP(FACT_INCLUDES[[#This Row],[Order ID]], ORDERS[], 6)</f>
        <v>0</v>
      </c>
      <c r="J1263" s="54">
        <f>VLOOKUP(FACT_INCLUDES[[#This Row],[Order ID]], ORDERS[], 7)</f>
        <v>0</v>
      </c>
      <c r="K1263" s="33">
        <v>10</v>
      </c>
      <c r="L1263" s="4">
        <f>VLOOKUP(FACT_INCLUDES[[#This Row],[DW Version]], VERSIONS[], 2)</f>
        <v>37</v>
      </c>
      <c r="M1263" s="4">
        <f>VLOOKUP(FACT_INCLUDES[[#This Row],[DW Version]], VERSIONS[], 3)</f>
        <v>8</v>
      </c>
      <c r="N1263" s="4" t="str">
        <f>VLOOKUP(FACT_INCLUDES[[#This Row],[DW Version]], VERSIONS[], 4)</f>
        <v>white</v>
      </c>
      <c r="O1263" s="51">
        <f>VLOOKUP(FACT_INCLUDES[[#This Row],[DW Version]], VERSIONS[], 5)</f>
        <v>219.66744683737383</v>
      </c>
      <c r="P1263" s="4" t="str">
        <f>VLOOKUP(FACT_INCLUDES[[#This Row],[DW Version]], VERSIONS[], 6)</f>
        <v>Air Zoom Winflo</v>
      </c>
      <c r="Q1263" s="4" t="str">
        <f>VLOOKUP(FACT_INCLUDES[[#This Row],[DW Version]], VERSIONS[], 7)</f>
        <v>Shoe</v>
      </c>
      <c r="R1263" s="51">
        <f>FACT_INCLUDES[[#This Row],[Version Price]]*FACT_INCLUDES[[#This Row],[Quantity]]</f>
        <v>439.33489367474766</v>
      </c>
      <c r="S1263" s="51">
        <f>FACT_INCLUDES[[#This Row],[Amount]]*(1-FACT_INCLUDES[[#This Row],[Order Discount]])</f>
        <v>439.33489367474766</v>
      </c>
      <c r="T1263" s="51">
        <f t="shared" si="19"/>
        <v>439.33489367474766</v>
      </c>
      <c r="U1263" s="57">
        <f>FACT_INCLUDES[[#This Row],[Income]]/FACT_INCLUDES[[#This Row],[Total Order Income]]</f>
        <v>1</v>
      </c>
      <c r="V1263" s="33">
        <f>IF(FACT_INCLUDES[[#This Row],[Order Gap]]&gt;10, 1, 0)/COUNTIFS(FACT_INCLUDES[Order ID], FACT_INCLUDES[[#This Row],[Order ID]])</f>
        <v>0</v>
      </c>
      <c r="W1263" s="33">
        <f>IF(FACT_INCLUDES[[#This Row],[Order Type]]="Online", 1, 0)/COUNTIFS(FACT_INCLUDES[Order ID], FACT_INCLUDES[[#This Row],[Order ID]])</f>
        <v>1</v>
      </c>
      <c r="X1263" s="52">
        <v>550.62636711728373</v>
      </c>
      <c r="Y1263" s="52">
        <v>527.50696632152358</v>
      </c>
      <c r="Z1263" s="64">
        <f>IF(FACT_INCLUDES[[#This Row],[Order Type]]="Online", 1, 0)*FACT_INCLUDES[[#This Row],[Income]]</f>
        <v>439.33489367474766</v>
      </c>
    </row>
    <row r="1264" spans="1:26" x14ac:dyDescent="0.3">
      <c r="A1264" s="4">
        <v>2201</v>
      </c>
      <c r="B1264" s="4">
        <v>1206</v>
      </c>
      <c r="C1264" s="4">
        <v>22</v>
      </c>
      <c r="D1264" s="58">
        <v>2</v>
      </c>
      <c r="E1264" s="28">
        <f>VLOOKUP(FACT_INCLUDES[[#This Row],[Order ID]], ORDERS[], 2)</f>
        <v>42313.584789186243</v>
      </c>
      <c r="F1264" s="28">
        <f>VLOOKUP(FACT_INCLUDES[[#This Row],[Order ID]], ORDERS[], 3)</f>
        <v>42313.584789186243</v>
      </c>
      <c r="G1264" s="4" t="str">
        <f>VLOOKUP(FACT_INCLUDES[[#This Row],[Order ID]], ORDERS[], 4)</f>
        <v>In-Store</v>
      </c>
      <c r="H1264" s="4" t="str">
        <f>VLOOKUP(FACT_INCLUDES[[#This Row],[Order ID]], ORDERS[], 5)</f>
        <v>JMH4952@gmail.com</v>
      </c>
      <c r="I1264" s="4">
        <f>VLOOKUP(FACT_INCLUDES[[#This Row],[Order ID]], ORDERS[], 6)</f>
        <v>45</v>
      </c>
      <c r="J1264" s="54">
        <f>VLOOKUP(FACT_INCLUDES[[#This Row],[Order ID]], ORDERS[], 7)</f>
        <v>0</v>
      </c>
      <c r="K1264" s="33">
        <v>0</v>
      </c>
      <c r="L1264" s="4">
        <f>VLOOKUP(FACT_INCLUDES[[#This Row],[DW Version]], VERSIONS[], 2)</f>
        <v>2</v>
      </c>
      <c r="M1264" s="4">
        <f>VLOOKUP(FACT_INCLUDES[[#This Row],[DW Version]], VERSIONS[], 3)</f>
        <v>8.5</v>
      </c>
      <c r="N1264" s="4" t="str">
        <f>VLOOKUP(FACT_INCLUDES[[#This Row],[DW Version]], VERSIONS[], 4)</f>
        <v>pink</v>
      </c>
      <c r="O1264" s="51">
        <f>VLOOKUP(FACT_INCLUDES[[#This Row],[DW Version]], VERSIONS[], 5)</f>
        <v>82.004928114377378</v>
      </c>
      <c r="P1264" s="4" t="str">
        <f>VLOOKUP(FACT_INCLUDES[[#This Row],[DW Version]], VERSIONS[], 6)</f>
        <v>Air Force 1</v>
      </c>
      <c r="Q1264" s="4" t="str">
        <f>VLOOKUP(FACT_INCLUDES[[#This Row],[DW Version]], VERSIONS[], 7)</f>
        <v>Shoe</v>
      </c>
      <c r="R1264" s="51">
        <f>FACT_INCLUDES[[#This Row],[Version Price]]*FACT_INCLUDES[[#This Row],[Quantity]]</f>
        <v>164.00985622875476</v>
      </c>
      <c r="S1264" s="51">
        <f>FACT_INCLUDES[[#This Row],[Amount]]*(1-FACT_INCLUDES[[#This Row],[Order Discount]])</f>
        <v>164.00985622875476</v>
      </c>
      <c r="T1264" s="51">
        <f t="shared" si="19"/>
        <v>164.00985622875476</v>
      </c>
      <c r="U1264" s="57">
        <f>FACT_INCLUDES[[#This Row],[Income]]/FACT_INCLUDES[[#This Row],[Total Order Income]]</f>
        <v>1</v>
      </c>
      <c r="V1264" s="33">
        <f>IF(FACT_INCLUDES[[#This Row],[Order Gap]]&gt;10, 1, 0)/COUNTIFS(FACT_INCLUDES[Order ID], FACT_INCLUDES[[#This Row],[Order ID]])</f>
        <v>0</v>
      </c>
      <c r="W1264" s="33">
        <f>IF(FACT_INCLUDES[[#This Row],[Order Type]]="Online", 1, 0)/COUNTIFS(FACT_INCLUDES[Order ID], FACT_INCLUDES[[#This Row],[Order ID]])</f>
        <v>0</v>
      </c>
      <c r="X1264" s="52">
        <v>550.62636711728373</v>
      </c>
      <c r="Y1264" s="52">
        <v>527.50696632152358</v>
      </c>
      <c r="Z1264" s="64">
        <f>IF(FACT_INCLUDES[[#This Row],[Order Type]]="Online", 1, 0)*FACT_INCLUDES[[#This Row],[Income]]</f>
        <v>0</v>
      </c>
    </row>
    <row r="1265" spans="1:26" x14ac:dyDescent="0.3">
      <c r="A1265" s="4">
        <v>2220</v>
      </c>
      <c r="B1265" s="4">
        <v>1225</v>
      </c>
      <c r="C1265" s="4">
        <v>4</v>
      </c>
      <c r="D1265" s="58">
        <v>5</v>
      </c>
      <c r="E1265" s="28">
        <f>VLOOKUP(FACT_INCLUDES[[#This Row],[Order ID]], ORDERS[], 2)</f>
        <v>42068.275461221427</v>
      </c>
      <c r="F1265" s="28">
        <f>VLOOKUP(FACT_INCLUDES[[#This Row],[Order ID]], ORDERS[], 3)</f>
        <v>42073.275461221427</v>
      </c>
      <c r="G1265" s="4" t="str">
        <f>VLOOKUP(FACT_INCLUDES[[#This Row],[Order ID]], ORDERS[], 4)</f>
        <v>Online</v>
      </c>
      <c r="H1265" s="4" t="str">
        <f>VLOOKUP(FACT_INCLUDES[[#This Row],[Order ID]], ORDERS[], 5)</f>
        <v>BTR3071@gmail.com</v>
      </c>
      <c r="I1265" s="4">
        <f>VLOOKUP(FACT_INCLUDES[[#This Row],[Order ID]], ORDERS[], 6)</f>
        <v>0</v>
      </c>
      <c r="J1265" s="54">
        <f>VLOOKUP(FACT_INCLUDES[[#This Row],[Order ID]], ORDERS[], 7)</f>
        <v>0</v>
      </c>
      <c r="K1265" s="33">
        <v>5</v>
      </c>
      <c r="L1265" s="4">
        <f>VLOOKUP(FACT_INCLUDES[[#This Row],[DW Version]], VERSIONS[], 2)</f>
        <v>1</v>
      </c>
      <c r="M1265" s="4">
        <f>VLOOKUP(FACT_INCLUDES[[#This Row],[DW Version]], VERSIONS[], 3)</f>
        <v>4</v>
      </c>
      <c r="N1265" s="4" t="str">
        <f>VLOOKUP(FACT_INCLUDES[[#This Row],[DW Version]], VERSIONS[], 4)</f>
        <v>white</v>
      </c>
      <c r="O1265" s="51">
        <f>VLOOKUP(FACT_INCLUDES[[#This Row],[DW Version]], VERSIONS[], 5)</f>
        <v>162.91359705961665</v>
      </c>
      <c r="P1265" s="4" t="str">
        <f>VLOOKUP(FACT_INCLUDES[[#This Row],[DW Version]], VERSIONS[], 6)</f>
        <v>Air Max</v>
      </c>
      <c r="Q1265" s="4" t="str">
        <f>VLOOKUP(FACT_INCLUDES[[#This Row],[DW Version]], VERSIONS[], 7)</f>
        <v>Shoe</v>
      </c>
      <c r="R1265" s="51">
        <f>FACT_INCLUDES[[#This Row],[Version Price]]*FACT_INCLUDES[[#This Row],[Quantity]]</f>
        <v>814.56798529808327</v>
      </c>
      <c r="S1265" s="51">
        <f>FACT_INCLUDES[[#This Row],[Amount]]*(1-FACT_INCLUDES[[#This Row],[Order Discount]])</f>
        <v>814.56798529808327</v>
      </c>
      <c r="T1265" s="51">
        <f t="shared" si="19"/>
        <v>814.56798529808327</v>
      </c>
      <c r="U1265" s="57">
        <f>FACT_INCLUDES[[#This Row],[Income]]/FACT_INCLUDES[[#This Row],[Total Order Income]]</f>
        <v>1</v>
      </c>
      <c r="V1265" s="33">
        <f>IF(FACT_INCLUDES[[#This Row],[Order Gap]]&gt;10, 1, 0)/COUNTIFS(FACT_INCLUDES[Order ID], FACT_INCLUDES[[#This Row],[Order ID]])</f>
        <v>0</v>
      </c>
      <c r="W1265" s="33">
        <f>IF(FACT_INCLUDES[[#This Row],[Order Type]]="Online", 1, 0)/COUNTIFS(FACT_INCLUDES[Order ID], FACT_INCLUDES[[#This Row],[Order ID]])</f>
        <v>1</v>
      </c>
      <c r="X1265" s="52">
        <v>550.62636711728373</v>
      </c>
      <c r="Y1265" s="52">
        <v>527.50696632152358</v>
      </c>
      <c r="Z1265" s="64">
        <f>IF(FACT_INCLUDES[[#This Row],[Order Type]]="Online", 1, 0)*FACT_INCLUDES[[#This Row],[Income]]</f>
        <v>814.56798529808327</v>
      </c>
    </row>
    <row r="1266" spans="1:26" x14ac:dyDescent="0.3">
      <c r="A1266" s="4">
        <v>2228</v>
      </c>
      <c r="B1266" s="4">
        <v>1233</v>
      </c>
      <c r="C1266" s="4">
        <v>191</v>
      </c>
      <c r="D1266" s="58">
        <v>1</v>
      </c>
      <c r="E1266" s="28">
        <f>VLOOKUP(FACT_INCLUDES[[#This Row],[Order ID]], ORDERS[], 2)</f>
        <v>42310.413342606582</v>
      </c>
      <c r="F1266" s="28">
        <f>VLOOKUP(FACT_INCLUDES[[#This Row],[Order ID]], ORDERS[], 3)</f>
        <v>42310.413342606582</v>
      </c>
      <c r="G1266" s="4" t="str">
        <f>VLOOKUP(FACT_INCLUDES[[#This Row],[Order ID]], ORDERS[], 4)</f>
        <v>In-Store</v>
      </c>
      <c r="H1266" s="4" t="str">
        <f>VLOOKUP(FACT_INCLUDES[[#This Row],[Order ID]], ORDERS[], 5)</f>
        <v>DAJ4306@gmail.com</v>
      </c>
      <c r="I1266" s="4">
        <f>VLOOKUP(FACT_INCLUDES[[#This Row],[Order ID]], ORDERS[], 6)</f>
        <v>16</v>
      </c>
      <c r="J1266" s="54">
        <f>VLOOKUP(FACT_INCLUDES[[#This Row],[Order ID]], ORDERS[], 7)</f>
        <v>0</v>
      </c>
      <c r="K1266" s="33">
        <v>0</v>
      </c>
      <c r="L1266" s="4">
        <f>VLOOKUP(FACT_INCLUDES[[#This Row],[DW Version]], VERSIONS[], 2)</f>
        <v>19</v>
      </c>
      <c r="M1266" s="4">
        <f>VLOOKUP(FACT_INCLUDES[[#This Row],[DW Version]], VERSIONS[], 3)</f>
        <v>10.5</v>
      </c>
      <c r="N1266" s="4" t="str">
        <f>VLOOKUP(FACT_INCLUDES[[#This Row],[DW Version]], VERSIONS[], 4)</f>
        <v>purple</v>
      </c>
      <c r="O1266" s="51">
        <f>VLOOKUP(FACT_INCLUDES[[#This Row],[DW Version]], VERSIONS[], 5)</f>
        <v>254.7039627489379</v>
      </c>
      <c r="P1266" s="4" t="str">
        <f>VLOOKUP(FACT_INCLUDES[[#This Row],[DW Version]], VERSIONS[], 6)</f>
        <v>Windrunner Jacket</v>
      </c>
      <c r="Q1266" s="4" t="str">
        <f>VLOOKUP(FACT_INCLUDES[[#This Row],[DW Version]], VERSIONS[], 7)</f>
        <v>Apparel</v>
      </c>
      <c r="R1266" s="51">
        <f>FACT_INCLUDES[[#This Row],[Version Price]]*FACT_INCLUDES[[#This Row],[Quantity]]</f>
        <v>254.7039627489379</v>
      </c>
      <c r="S1266" s="51">
        <f>FACT_INCLUDES[[#This Row],[Amount]]*(1-FACT_INCLUDES[[#This Row],[Order Discount]])</f>
        <v>254.7039627489379</v>
      </c>
      <c r="T1266" s="51">
        <f t="shared" si="19"/>
        <v>254.7039627489379</v>
      </c>
      <c r="U1266" s="57">
        <f>FACT_INCLUDES[[#This Row],[Income]]/FACT_INCLUDES[[#This Row],[Total Order Income]]</f>
        <v>1</v>
      </c>
      <c r="V1266" s="33">
        <f>IF(FACT_INCLUDES[[#This Row],[Order Gap]]&gt;10, 1, 0)/COUNTIFS(FACT_INCLUDES[Order ID], FACT_INCLUDES[[#This Row],[Order ID]])</f>
        <v>0</v>
      </c>
      <c r="W1266" s="33">
        <f>IF(FACT_INCLUDES[[#This Row],[Order Type]]="Online", 1, 0)/COUNTIFS(FACT_INCLUDES[Order ID], FACT_INCLUDES[[#This Row],[Order ID]])</f>
        <v>0</v>
      </c>
      <c r="X1266" s="52">
        <v>550.62636711728373</v>
      </c>
      <c r="Y1266" s="52">
        <v>527.50696632152358</v>
      </c>
      <c r="Z1266" s="64">
        <f>IF(FACT_INCLUDES[[#This Row],[Order Type]]="Online", 1, 0)*FACT_INCLUDES[[#This Row],[Income]]</f>
        <v>0</v>
      </c>
    </row>
    <row r="1267" spans="1:26" x14ac:dyDescent="0.3">
      <c r="A1267" s="4">
        <v>2233</v>
      </c>
      <c r="B1267" s="4">
        <v>1238</v>
      </c>
      <c r="C1267" s="4">
        <v>41</v>
      </c>
      <c r="D1267" s="58">
        <v>5</v>
      </c>
      <c r="E1267" s="28">
        <f>VLOOKUP(FACT_INCLUDES[[#This Row],[Order ID]], ORDERS[], 2)</f>
        <v>42246.28463064773</v>
      </c>
      <c r="F1267" s="28">
        <f>VLOOKUP(FACT_INCLUDES[[#This Row],[Order ID]], ORDERS[], 3)</f>
        <v>42246.28463064773</v>
      </c>
      <c r="G1267" s="4" t="str">
        <f>VLOOKUP(FACT_INCLUDES[[#This Row],[Order ID]], ORDERS[], 4)</f>
        <v>In-Store</v>
      </c>
      <c r="H1267" s="4" t="str">
        <f>VLOOKUP(FACT_INCLUDES[[#This Row],[Order ID]], ORDERS[], 5)</f>
        <v>BPW8012@gmail.com</v>
      </c>
      <c r="I1267" s="4">
        <f>VLOOKUP(FACT_INCLUDES[[#This Row],[Order ID]], ORDERS[], 6)</f>
        <v>18</v>
      </c>
      <c r="J1267" s="54">
        <f>VLOOKUP(FACT_INCLUDES[[#This Row],[Order ID]], ORDERS[], 7)</f>
        <v>0</v>
      </c>
      <c r="K1267" s="33">
        <v>0</v>
      </c>
      <c r="L1267" s="4">
        <f>VLOOKUP(FACT_INCLUDES[[#This Row],[DW Version]], VERSIONS[], 2)</f>
        <v>4</v>
      </c>
      <c r="M1267" s="4">
        <f>VLOOKUP(FACT_INCLUDES[[#This Row],[DW Version]], VERSIONS[], 3)</f>
        <v>8</v>
      </c>
      <c r="N1267" s="4" t="str">
        <f>VLOOKUP(FACT_INCLUDES[[#This Row],[DW Version]], VERSIONS[], 4)</f>
        <v>white</v>
      </c>
      <c r="O1267" s="51">
        <f>VLOOKUP(FACT_INCLUDES[[#This Row],[DW Version]], VERSIONS[], 5)</f>
        <v>203.0632659758528</v>
      </c>
      <c r="P1267" s="4" t="str">
        <f>VLOOKUP(FACT_INCLUDES[[#This Row],[DW Version]], VERSIONS[], 6)</f>
        <v>Cortez</v>
      </c>
      <c r="Q1267" s="4" t="str">
        <f>VLOOKUP(FACT_INCLUDES[[#This Row],[DW Version]], VERSIONS[], 7)</f>
        <v>Shoe</v>
      </c>
      <c r="R1267" s="51">
        <f>FACT_INCLUDES[[#This Row],[Version Price]]*FACT_INCLUDES[[#This Row],[Quantity]]</f>
        <v>1015.316329879264</v>
      </c>
      <c r="S1267" s="51">
        <f>FACT_INCLUDES[[#This Row],[Amount]]*(1-FACT_INCLUDES[[#This Row],[Order Discount]])</f>
        <v>1015.316329879264</v>
      </c>
      <c r="T1267" s="51">
        <f t="shared" si="19"/>
        <v>1015.316329879264</v>
      </c>
      <c r="U1267" s="57">
        <f>FACT_INCLUDES[[#This Row],[Income]]/FACT_INCLUDES[[#This Row],[Total Order Income]]</f>
        <v>1</v>
      </c>
      <c r="V1267" s="33">
        <f>IF(FACT_INCLUDES[[#This Row],[Order Gap]]&gt;10, 1, 0)/COUNTIFS(FACT_INCLUDES[Order ID], FACT_INCLUDES[[#This Row],[Order ID]])</f>
        <v>0</v>
      </c>
      <c r="W1267" s="33">
        <f>IF(FACT_INCLUDES[[#This Row],[Order Type]]="Online", 1, 0)/COUNTIFS(FACT_INCLUDES[Order ID], FACT_INCLUDES[[#This Row],[Order ID]])</f>
        <v>0</v>
      </c>
      <c r="X1267" s="52">
        <v>550.62636711728373</v>
      </c>
      <c r="Y1267" s="52">
        <v>527.50696632152358</v>
      </c>
      <c r="Z1267" s="64">
        <f>IF(FACT_INCLUDES[[#This Row],[Order Type]]="Online", 1, 0)*FACT_INCLUDES[[#This Row],[Income]]</f>
        <v>0</v>
      </c>
    </row>
    <row r="1268" spans="1:26" x14ac:dyDescent="0.3">
      <c r="A1268" s="4">
        <v>2252</v>
      </c>
      <c r="B1268" s="4">
        <v>1257</v>
      </c>
      <c r="C1268" s="4">
        <v>917</v>
      </c>
      <c r="D1268" s="58">
        <v>4</v>
      </c>
      <c r="E1268" s="28">
        <f>VLOOKUP(FACT_INCLUDES[[#This Row],[Order ID]], ORDERS[], 2)</f>
        <v>42190.138447736019</v>
      </c>
      <c r="F1268" s="28">
        <f>VLOOKUP(FACT_INCLUDES[[#This Row],[Order ID]], ORDERS[], 3)</f>
        <v>42190.138447736019</v>
      </c>
      <c r="G1268" s="4" t="str">
        <f>VLOOKUP(FACT_INCLUDES[[#This Row],[Order ID]], ORDERS[], 4)</f>
        <v>In-Store</v>
      </c>
      <c r="H1268" s="4" t="str">
        <f>VLOOKUP(FACT_INCLUDES[[#This Row],[Order ID]], ORDERS[], 5)</f>
        <v>RRT5110@gmail.com</v>
      </c>
      <c r="I1268" s="4">
        <f>VLOOKUP(FACT_INCLUDES[[#This Row],[Order ID]], ORDERS[], 6)</f>
        <v>24</v>
      </c>
      <c r="J1268" s="54">
        <f>VLOOKUP(FACT_INCLUDES[[#This Row],[Order ID]], ORDERS[], 7)</f>
        <v>0</v>
      </c>
      <c r="K1268" s="33">
        <v>0</v>
      </c>
      <c r="L1268" s="4">
        <f>VLOOKUP(FACT_INCLUDES[[#This Row],[DW Version]], VERSIONS[], 2)</f>
        <v>93</v>
      </c>
      <c r="M1268" s="4">
        <f>VLOOKUP(FACT_INCLUDES[[#This Row],[DW Version]], VERSIONS[], 3)</f>
        <v>9.5</v>
      </c>
      <c r="N1268" s="4" t="str">
        <f>VLOOKUP(FACT_INCLUDES[[#This Row],[DW Version]], VERSIONS[], 4)</f>
        <v>white</v>
      </c>
      <c r="O1268" s="51">
        <f>VLOOKUP(FACT_INCLUDES[[#This Row],[DW Version]], VERSIONS[], 5)</f>
        <v>356.40581793793655</v>
      </c>
      <c r="P1268" s="4" t="str">
        <f>VLOOKUP(FACT_INCLUDES[[#This Row],[DW Version]], VERSIONS[], 6)</f>
        <v>Therma Training Top</v>
      </c>
      <c r="Q1268" s="4" t="str">
        <f>VLOOKUP(FACT_INCLUDES[[#This Row],[DW Version]], VERSIONS[], 7)</f>
        <v>Apparel</v>
      </c>
      <c r="R1268" s="51">
        <f>FACT_INCLUDES[[#This Row],[Version Price]]*FACT_INCLUDES[[#This Row],[Quantity]]</f>
        <v>1425.6232717517462</v>
      </c>
      <c r="S1268" s="51">
        <f>FACT_INCLUDES[[#This Row],[Amount]]*(1-FACT_INCLUDES[[#This Row],[Order Discount]])</f>
        <v>1425.6232717517462</v>
      </c>
      <c r="T1268" s="51">
        <f t="shared" si="19"/>
        <v>1425.6232717517462</v>
      </c>
      <c r="U1268" s="57">
        <f>FACT_INCLUDES[[#This Row],[Income]]/FACT_INCLUDES[[#This Row],[Total Order Income]]</f>
        <v>1</v>
      </c>
      <c r="V1268" s="33">
        <f>IF(FACT_INCLUDES[[#This Row],[Order Gap]]&gt;10, 1, 0)/COUNTIFS(FACT_INCLUDES[Order ID], FACT_INCLUDES[[#This Row],[Order ID]])</f>
        <v>0</v>
      </c>
      <c r="W1268" s="33">
        <f>IF(FACT_INCLUDES[[#This Row],[Order Type]]="Online", 1, 0)/COUNTIFS(FACT_INCLUDES[Order ID], FACT_INCLUDES[[#This Row],[Order ID]])</f>
        <v>0</v>
      </c>
      <c r="X1268" s="52">
        <v>550.62636711728373</v>
      </c>
      <c r="Y1268" s="52">
        <v>527.50696632152358</v>
      </c>
      <c r="Z1268" s="64">
        <f>IF(FACT_INCLUDES[[#This Row],[Order Type]]="Online", 1, 0)*FACT_INCLUDES[[#This Row],[Income]]</f>
        <v>0</v>
      </c>
    </row>
    <row r="1269" spans="1:26" x14ac:dyDescent="0.3">
      <c r="A1269" s="4">
        <v>2255</v>
      </c>
      <c r="B1269" s="4">
        <v>1260</v>
      </c>
      <c r="C1269" s="4">
        <v>893</v>
      </c>
      <c r="D1269" s="58">
        <v>3</v>
      </c>
      <c r="E1269" s="28">
        <f>VLOOKUP(FACT_INCLUDES[[#This Row],[Order ID]], ORDERS[], 2)</f>
        <v>42205.818814528095</v>
      </c>
      <c r="F1269" s="28">
        <f>VLOOKUP(FACT_INCLUDES[[#This Row],[Order ID]], ORDERS[], 3)</f>
        <v>42205.818814528095</v>
      </c>
      <c r="G1269" s="4" t="str">
        <f>VLOOKUP(FACT_INCLUDES[[#This Row],[Order ID]], ORDERS[], 4)</f>
        <v>In-Store</v>
      </c>
      <c r="H1269" s="4" t="str">
        <f>VLOOKUP(FACT_INCLUDES[[#This Row],[Order ID]], ORDERS[], 5)</f>
        <v>RWQ7529@gmail.com</v>
      </c>
      <c r="I1269" s="4">
        <f>VLOOKUP(FACT_INCLUDES[[#This Row],[Order ID]], ORDERS[], 6)</f>
        <v>40</v>
      </c>
      <c r="J1269" s="54">
        <f>VLOOKUP(FACT_INCLUDES[[#This Row],[Order ID]], ORDERS[], 7)</f>
        <v>0</v>
      </c>
      <c r="K1269" s="33">
        <v>0</v>
      </c>
      <c r="L1269" s="4">
        <f>VLOOKUP(FACT_INCLUDES[[#This Row],[DW Version]], VERSIONS[], 2)</f>
        <v>91</v>
      </c>
      <c r="M1269" s="4">
        <f>VLOOKUP(FACT_INCLUDES[[#This Row],[DW Version]], VERSIONS[], 3)</f>
        <v>7.5</v>
      </c>
      <c r="N1269" s="4" t="str">
        <f>VLOOKUP(FACT_INCLUDES[[#This Row],[DW Version]], VERSIONS[], 4)</f>
        <v>white</v>
      </c>
      <c r="O1269" s="51">
        <f>VLOOKUP(FACT_INCLUDES[[#This Row],[DW Version]], VERSIONS[], 5)</f>
        <v>354.81985582390746</v>
      </c>
      <c r="P1269" s="4" t="str">
        <f>VLOOKUP(FACT_INCLUDES[[#This Row],[DW Version]], VERSIONS[], 6)</f>
        <v>Alphafly NEXT%</v>
      </c>
      <c r="Q1269" s="4" t="str">
        <f>VLOOKUP(FACT_INCLUDES[[#This Row],[DW Version]], VERSIONS[], 7)</f>
        <v>Shoe</v>
      </c>
      <c r="R1269" s="51">
        <f>FACT_INCLUDES[[#This Row],[Version Price]]*FACT_INCLUDES[[#This Row],[Quantity]]</f>
        <v>1064.4595674717225</v>
      </c>
      <c r="S1269" s="51">
        <f>FACT_INCLUDES[[#This Row],[Amount]]*(1-FACT_INCLUDES[[#This Row],[Order Discount]])</f>
        <v>1064.4595674717225</v>
      </c>
      <c r="T1269" s="51">
        <f t="shared" si="19"/>
        <v>1064.4595674717225</v>
      </c>
      <c r="U1269" s="57">
        <f>FACT_INCLUDES[[#This Row],[Income]]/FACT_INCLUDES[[#This Row],[Total Order Income]]</f>
        <v>1</v>
      </c>
      <c r="V1269" s="33">
        <f>IF(FACT_INCLUDES[[#This Row],[Order Gap]]&gt;10, 1, 0)/COUNTIFS(FACT_INCLUDES[Order ID], FACT_INCLUDES[[#This Row],[Order ID]])</f>
        <v>0</v>
      </c>
      <c r="W1269" s="33">
        <f>IF(FACT_INCLUDES[[#This Row],[Order Type]]="Online", 1, 0)/COUNTIFS(FACT_INCLUDES[Order ID], FACT_INCLUDES[[#This Row],[Order ID]])</f>
        <v>0</v>
      </c>
      <c r="X1269" s="52">
        <v>550.62636711728373</v>
      </c>
      <c r="Y1269" s="52">
        <v>527.50696632152358</v>
      </c>
      <c r="Z1269" s="64">
        <f>IF(FACT_INCLUDES[[#This Row],[Order Type]]="Online", 1, 0)*FACT_INCLUDES[[#This Row],[Income]]</f>
        <v>0</v>
      </c>
    </row>
    <row r="1270" spans="1:26" x14ac:dyDescent="0.3">
      <c r="A1270" s="4">
        <v>2259</v>
      </c>
      <c r="B1270" s="4">
        <v>1264</v>
      </c>
      <c r="C1270" s="4">
        <v>16</v>
      </c>
      <c r="D1270" s="58">
        <v>1</v>
      </c>
      <c r="E1270" s="28">
        <f>VLOOKUP(FACT_INCLUDES[[#This Row],[Order ID]], ORDERS[], 2)</f>
        <v>42068.566293424039</v>
      </c>
      <c r="F1270" s="28">
        <f>VLOOKUP(FACT_INCLUDES[[#This Row],[Order ID]], ORDERS[], 3)</f>
        <v>42076.566293424039</v>
      </c>
      <c r="G1270" s="4" t="str">
        <f>VLOOKUP(FACT_INCLUDES[[#This Row],[Order ID]], ORDERS[], 4)</f>
        <v>Online</v>
      </c>
      <c r="H1270" s="4" t="str">
        <f>VLOOKUP(FACT_INCLUDES[[#This Row],[Order ID]], ORDERS[], 5)</f>
        <v>VRX4292@gmail.com</v>
      </c>
      <c r="I1270" s="4">
        <f>VLOOKUP(FACT_INCLUDES[[#This Row],[Order ID]], ORDERS[], 6)</f>
        <v>0</v>
      </c>
      <c r="J1270" s="54">
        <f>VLOOKUP(FACT_INCLUDES[[#This Row],[Order ID]], ORDERS[], 7)</f>
        <v>0</v>
      </c>
      <c r="K1270" s="33">
        <v>8</v>
      </c>
      <c r="L1270" s="4">
        <f>VLOOKUP(FACT_INCLUDES[[#This Row],[DW Version]], VERSIONS[], 2)</f>
        <v>2</v>
      </c>
      <c r="M1270" s="4">
        <f>VLOOKUP(FACT_INCLUDES[[#This Row],[DW Version]], VERSIONS[], 3)</f>
        <v>4.5</v>
      </c>
      <c r="N1270" s="4" t="str">
        <f>VLOOKUP(FACT_INCLUDES[[#This Row],[DW Version]], VERSIONS[], 4)</f>
        <v>white</v>
      </c>
      <c r="O1270" s="51">
        <f>VLOOKUP(FACT_INCLUDES[[#This Row],[DW Version]], VERSIONS[], 5)</f>
        <v>78.268530633268213</v>
      </c>
      <c r="P1270" s="4" t="str">
        <f>VLOOKUP(FACT_INCLUDES[[#This Row],[DW Version]], VERSIONS[], 6)</f>
        <v>Air Force 1</v>
      </c>
      <c r="Q1270" s="4" t="str">
        <f>VLOOKUP(FACT_INCLUDES[[#This Row],[DW Version]], VERSIONS[], 7)</f>
        <v>Shoe</v>
      </c>
      <c r="R1270" s="51">
        <f>FACT_INCLUDES[[#This Row],[Version Price]]*FACT_INCLUDES[[#This Row],[Quantity]]</f>
        <v>78.268530633268213</v>
      </c>
      <c r="S1270" s="51">
        <f>FACT_INCLUDES[[#This Row],[Amount]]*(1-FACT_INCLUDES[[#This Row],[Order Discount]])</f>
        <v>78.268530633268213</v>
      </c>
      <c r="T1270" s="51">
        <f t="shared" si="19"/>
        <v>78.268530633268213</v>
      </c>
      <c r="U1270" s="57">
        <f>FACT_INCLUDES[[#This Row],[Income]]/FACT_INCLUDES[[#This Row],[Total Order Income]]</f>
        <v>1</v>
      </c>
      <c r="V1270" s="33">
        <f>IF(FACT_INCLUDES[[#This Row],[Order Gap]]&gt;10, 1, 0)/COUNTIFS(FACT_INCLUDES[Order ID], FACT_INCLUDES[[#This Row],[Order ID]])</f>
        <v>0</v>
      </c>
      <c r="W1270" s="33">
        <f>IF(FACT_INCLUDES[[#This Row],[Order Type]]="Online", 1, 0)/COUNTIFS(FACT_INCLUDES[Order ID], FACT_INCLUDES[[#This Row],[Order ID]])</f>
        <v>1</v>
      </c>
      <c r="X1270" s="52">
        <v>550.62636711728373</v>
      </c>
      <c r="Y1270" s="52">
        <v>527.50696632152358</v>
      </c>
      <c r="Z1270" s="64">
        <f>IF(FACT_INCLUDES[[#This Row],[Order Type]]="Online", 1, 0)*FACT_INCLUDES[[#This Row],[Income]]</f>
        <v>78.268530633268213</v>
      </c>
    </row>
    <row r="1271" spans="1:26" x14ac:dyDescent="0.3">
      <c r="A1271" s="4">
        <v>2271</v>
      </c>
      <c r="B1271" s="4">
        <v>1276</v>
      </c>
      <c r="C1271" s="4">
        <v>24</v>
      </c>
      <c r="D1271" s="58">
        <v>4</v>
      </c>
      <c r="E1271" s="28">
        <f>VLOOKUP(FACT_INCLUDES[[#This Row],[Order ID]], ORDERS[], 2)</f>
        <v>42206.961427295289</v>
      </c>
      <c r="F1271" s="28">
        <f>VLOOKUP(FACT_INCLUDES[[#This Row],[Order ID]], ORDERS[], 3)</f>
        <v>42214.961427295289</v>
      </c>
      <c r="G1271" s="4" t="str">
        <f>VLOOKUP(FACT_INCLUDES[[#This Row],[Order ID]], ORDERS[], 4)</f>
        <v>Online</v>
      </c>
      <c r="H1271" s="4" t="str">
        <f>VLOOKUP(FACT_INCLUDES[[#This Row],[Order ID]], ORDERS[], 5)</f>
        <v>NKN2056@gmail.com</v>
      </c>
      <c r="I1271" s="4">
        <f>VLOOKUP(FACT_INCLUDES[[#This Row],[Order ID]], ORDERS[], 6)</f>
        <v>0</v>
      </c>
      <c r="J1271" s="54">
        <f>VLOOKUP(FACT_INCLUDES[[#This Row],[Order ID]], ORDERS[], 7)</f>
        <v>0</v>
      </c>
      <c r="K1271" s="33">
        <v>8</v>
      </c>
      <c r="L1271" s="4">
        <f>VLOOKUP(FACT_INCLUDES[[#This Row],[DW Version]], VERSIONS[], 2)</f>
        <v>2</v>
      </c>
      <c r="M1271" s="4">
        <f>VLOOKUP(FACT_INCLUDES[[#This Row],[DW Version]], VERSIONS[], 3)</f>
        <v>11</v>
      </c>
      <c r="N1271" s="4" t="str">
        <f>VLOOKUP(FACT_INCLUDES[[#This Row],[DW Version]], VERSIONS[], 4)</f>
        <v>white</v>
      </c>
      <c r="O1271" s="51">
        <f>VLOOKUP(FACT_INCLUDES[[#This Row],[DW Version]], VERSIONS[], 5)</f>
        <v>66.051287613899859</v>
      </c>
      <c r="P1271" s="4" t="str">
        <f>VLOOKUP(FACT_INCLUDES[[#This Row],[DW Version]], VERSIONS[], 6)</f>
        <v>Air Force 1</v>
      </c>
      <c r="Q1271" s="4" t="str">
        <f>VLOOKUP(FACT_INCLUDES[[#This Row],[DW Version]], VERSIONS[], 7)</f>
        <v>Shoe</v>
      </c>
      <c r="R1271" s="51">
        <f>FACT_INCLUDES[[#This Row],[Version Price]]*FACT_INCLUDES[[#This Row],[Quantity]]</f>
        <v>264.20515045559944</v>
      </c>
      <c r="S1271" s="51">
        <f>FACT_INCLUDES[[#This Row],[Amount]]*(1-FACT_INCLUDES[[#This Row],[Order Discount]])</f>
        <v>264.20515045559944</v>
      </c>
      <c r="T1271" s="51">
        <f t="shared" si="19"/>
        <v>264.20515045559944</v>
      </c>
      <c r="U1271" s="57">
        <f>FACT_INCLUDES[[#This Row],[Income]]/FACT_INCLUDES[[#This Row],[Total Order Income]]</f>
        <v>1</v>
      </c>
      <c r="V1271" s="33">
        <f>IF(FACT_INCLUDES[[#This Row],[Order Gap]]&gt;10, 1, 0)/COUNTIFS(FACT_INCLUDES[Order ID], FACT_INCLUDES[[#This Row],[Order ID]])</f>
        <v>0</v>
      </c>
      <c r="W1271" s="33">
        <f>IF(FACT_INCLUDES[[#This Row],[Order Type]]="Online", 1, 0)/COUNTIFS(FACT_INCLUDES[Order ID], FACT_INCLUDES[[#This Row],[Order ID]])</f>
        <v>1</v>
      </c>
      <c r="X1271" s="52">
        <v>550.62636711728373</v>
      </c>
      <c r="Y1271" s="52">
        <v>527.50696632152358</v>
      </c>
      <c r="Z1271" s="64">
        <f>IF(FACT_INCLUDES[[#This Row],[Order Type]]="Online", 1, 0)*FACT_INCLUDES[[#This Row],[Income]]</f>
        <v>264.20515045559944</v>
      </c>
    </row>
    <row r="1272" spans="1:26" x14ac:dyDescent="0.3">
      <c r="A1272" s="4">
        <v>2291</v>
      </c>
      <c r="B1272" s="4">
        <v>1296</v>
      </c>
      <c r="C1272" s="4">
        <v>851</v>
      </c>
      <c r="D1272" s="58">
        <v>2</v>
      </c>
      <c r="E1272" s="28">
        <f>VLOOKUP(FACT_INCLUDES[[#This Row],[Order ID]], ORDERS[], 2)</f>
        <v>42060.723286168861</v>
      </c>
      <c r="F1272" s="28">
        <f>VLOOKUP(FACT_INCLUDES[[#This Row],[Order ID]], ORDERS[], 3)</f>
        <v>42072.723286168861</v>
      </c>
      <c r="G1272" s="4" t="str">
        <f>VLOOKUP(FACT_INCLUDES[[#This Row],[Order ID]], ORDERS[], 4)</f>
        <v>Online</v>
      </c>
      <c r="H1272" s="4" t="str">
        <f>VLOOKUP(FACT_INCLUDES[[#This Row],[Order ID]], ORDERS[], 5)</f>
        <v>NBW1070@gmail.com</v>
      </c>
      <c r="I1272" s="4">
        <f>VLOOKUP(FACT_INCLUDES[[#This Row],[Order ID]], ORDERS[], 6)</f>
        <v>0</v>
      </c>
      <c r="J1272" s="54">
        <f>VLOOKUP(FACT_INCLUDES[[#This Row],[Order ID]], ORDERS[], 7)</f>
        <v>0</v>
      </c>
      <c r="K1272" s="33">
        <v>12</v>
      </c>
      <c r="L1272" s="4">
        <f>VLOOKUP(FACT_INCLUDES[[#This Row],[DW Version]], VERSIONS[], 2)</f>
        <v>86</v>
      </c>
      <c r="M1272" s="4">
        <f>VLOOKUP(FACT_INCLUDES[[#This Row],[DW Version]], VERSIONS[], 3)</f>
        <v>9.5</v>
      </c>
      <c r="N1272" s="4" t="str">
        <f>VLOOKUP(FACT_INCLUDES[[#This Row],[DW Version]], VERSIONS[], 4)</f>
        <v>white</v>
      </c>
      <c r="O1272" s="51">
        <f>VLOOKUP(FACT_INCLUDES[[#This Row],[DW Version]], VERSIONS[], 5)</f>
        <v>117.87798562985731</v>
      </c>
      <c r="P1272" s="4" t="str">
        <f>VLOOKUP(FACT_INCLUDES[[#This Row],[DW Version]], VERSIONS[], 6)</f>
        <v>Challenger Long-Sleeve</v>
      </c>
      <c r="Q1272" s="4" t="str">
        <f>VLOOKUP(FACT_INCLUDES[[#This Row],[DW Version]], VERSIONS[], 7)</f>
        <v>Apparel</v>
      </c>
      <c r="R1272" s="51">
        <f>FACT_INCLUDES[[#This Row],[Version Price]]*FACT_INCLUDES[[#This Row],[Quantity]]</f>
        <v>235.75597125971461</v>
      </c>
      <c r="S1272" s="51">
        <f>FACT_INCLUDES[[#This Row],[Amount]]*(1-FACT_INCLUDES[[#This Row],[Order Discount]])</f>
        <v>235.75597125971461</v>
      </c>
      <c r="T1272" s="51">
        <f t="shared" si="19"/>
        <v>235.75597125971461</v>
      </c>
      <c r="U1272" s="57">
        <f>FACT_INCLUDES[[#This Row],[Income]]/FACT_INCLUDES[[#This Row],[Total Order Income]]</f>
        <v>1</v>
      </c>
      <c r="V1272" s="33">
        <f>IF(FACT_INCLUDES[[#This Row],[Order Gap]]&gt;10, 1, 0)/COUNTIFS(FACT_INCLUDES[Order ID], FACT_INCLUDES[[#This Row],[Order ID]])</f>
        <v>1</v>
      </c>
      <c r="W1272" s="33">
        <f>IF(FACT_INCLUDES[[#This Row],[Order Type]]="Online", 1, 0)/COUNTIFS(FACT_INCLUDES[Order ID], FACT_INCLUDES[[#This Row],[Order ID]])</f>
        <v>1</v>
      </c>
      <c r="X1272" s="52">
        <v>550.62636711728373</v>
      </c>
      <c r="Y1272" s="52">
        <v>527.50696632152358</v>
      </c>
      <c r="Z1272" s="64">
        <f>IF(FACT_INCLUDES[[#This Row],[Order Type]]="Online", 1, 0)*FACT_INCLUDES[[#This Row],[Income]]</f>
        <v>235.75597125971461</v>
      </c>
    </row>
    <row r="1273" spans="1:26" x14ac:dyDescent="0.3">
      <c r="A1273" s="4">
        <v>2296</v>
      </c>
      <c r="B1273" s="4">
        <v>1301</v>
      </c>
      <c r="C1273" s="4">
        <v>700</v>
      </c>
      <c r="D1273" s="58">
        <v>3</v>
      </c>
      <c r="E1273" s="28">
        <f>VLOOKUP(FACT_INCLUDES[[#This Row],[Order ID]], ORDERS[], 2)</f>
        <v>42191.097017458029</v>
      </c>
      <c r="F1273" s="28">
        <f>VLOOKUP(FACT_INCLUDES[[#This Row],[Order ID]], ORDERS[], 3)</f>
        <v>42191.097017458029</v>
      </c>
      <c r="G1273" s="4" t="str">
        <f>VLOOKUP(FACT_INCLUDES[[#This Row],[Order ID]], ORDERS[], 4)</f>
        <v>In-Store</v>
      </c>
      <c r="H1273" s="4" t="str">
        <f>VLOOKUP(FACT_INCLUDES[[#This Row],[Order ID]], ORDERS[], 5)</f>
        <v>EAA9121@gmail.com</v>
      </c>
      <c r="I1273" s="4">
        <f>VLOOKUP(FACT_INCLUDES[[#This Row],[Order ID]], ORDERS[], 6)</f>
        <v>10</v>
      </c>
      <c r="J1273" s="54">
        <f>VLOOKUP(FACT_INCLUDES[[#This Row],[Order ID]], ORDERS[], 7)</f>
        <v>0</v>
      </c>
      <c r="K1273" s="33">
        <v>0</v>
      </c>
      <c r="L1273" s="4">
        <f>VLOOKUP(FACT_INCLUDES[[#This Row],[DW Version]], VERSIONS[], 2)</f>
        <v>72</v>
      </c>
      <c r="M1273" s="4">
        <f>VLOOKUP(FACT_INCLUDES[[#This Row],[DW Version]], VERSIONS[], 3)</f>
        <v>3.5</v>
      </c>
      <c r="N1273" s="4" t="str">
        <f>VLOOKUP(FACT_INCLUDES[[#This Row],[DW Version]], VERSIONS[], 4)</f>
        <v>dark green</v>
      </c>
      <c r="O1273" s="51">
        <f>VLOOKUP(FACT_INCLUDES[[#This Row],[DW Version]], VERSIONS[], 5)</f>
        <v>208.63992817185164</v>
      </c>
      <c r="P1273" s="4" t="str">
        <f>VLOOKUP(FACT_INCLUDES[[#This Row],[DW Version]], VERSIONS[], 6)</f>
        <v>Zoom Structure 22</v>
      </c>
      <c r="Q1273" s="4" t="str">
        <f>VLOOKUP(FACT_INCLUDES[[#This Row],[DW Version]], VERSIONS[], 7)</f>
        <v>Shoe</v>
      </c>
      <c r="R1273" s="51">
        <f>FACT_INCLUDES[[#This Row],[Version Price]]*FACT_INCLUDES[[#This Row],[Quantity]]</f>
        <v>625.91978451555497</v>
      </c>
      <c r="S1273" s="51">
        <f>FACT_INCLUDES[[#This Row],[Amount]]*(1-FACT_INCLUDES[[#This Row],[Order Discount]])</f>
        <v>625.91978451555497</v>
      </c>
      <c r="T1273" s="51">
        <f t="shared" si="19"/>
        <v>625.91978451555497</v>
      </c>
      <c r="U1273" s="57">
        <f>FACT_INCLUDES[[#This Row],[Income]]/FACT_INCLUDES[[#This Row],[Total Order Income]]</f>
        <v>1</v>
      </c>
      <c r="V1273" s="33">
        <f>IF(FACT_INCLUDES[[#This Row],[Order Gap]]&gt;10, 1, 0)/COUNTIFS(FACT_INCLUDES[Order ID], FACT_INCLUDES[[#This Row],[Order ID]])</f>
        <v>0</v>
      </c>
      <c r="W1273" s="33">
        <f>IF(FACT_INCLUDES[[#This Row],[Order Type]]="Online", 1, 0)/COUNTIFS(FACT_INCLUDES[Order ID], FACT_INCLUDES[[#This Row],[Order ID]])</f>
        <v>0</v>
      </c>
      <c r="X1273" s="52">
        <v>550.62636711728373</v>
      </c>
      <c r="Y1273" s="52">
        <v>527.50696632152358</v>
      </c>
      <c r="Z1273" s="64">
        <f>IF(FACT_INCLUDES[[#This Row],[Order Type]]="Online", 1, 0)*FACT_INCLUDES[[#This Row],[Income]]</f>
        <v>0</v>
      </c>
    </row>
    <row r="1274" spans="1:26" x14ac:dyDescent="0.3">
      <c r="A1274" s="4">
        <v>2297</v>
      </c>
      <c r="B1274" s="4">
        <v>1302</v>
      </c>
      <c r="C1274" s="4">
        <v>647</v>
      </c>
      <c r="D1274" s="58">
        <v>2</v>
      </c>
      <c r="E1274" s="28">
        <f>VLOOKUP(FACT_INCLUDES[[#This Row],[Order ID]], ORDERS[], 2)</f>
        <v>42110.465821748046</v>
      </c>
      <c r="F1274" s="28">
        <f>VLOOKUP(FACT_INCLUDES[[#This Row],[Order ID]], ORDERS[], 3)</f>
        <v>42110.465821748046</v>
      </c>
      <c r="G1274" s="4" t="str">
        <f>VLOOKUP(FACT_INCLUDES[[#This Row],[Order ID]], ORDERS[], 4)</f>
        <v>In-Store</v>
      </c>
      <c r="H1274" s="4" t="str">
        <f>VLOOKUP(FACT_INCLUDES[[#This Row],[Order ID]], ORDERS[], 5)</f>
        <v>KDJ3747@gmail.com</v>
      </c>
      <c r="I1274" s="4">
        <f>VLOOKUP(FACT_INCLUDES[[#This Row],[Order ID]], ORDERS[], 6)</f>
        <v>44</v>
      </c>
      <c r="J1274" s="54">
        <f>VLOOKUP(FACT_INCLUDES[[#This Row],[Order ID]], ORDERS[], 7)</f>
        <v>0</v>
      </c>
      <c r="K1274" s="33">
        <v>0</v>
      </c>
      <c r="L1274" s="4">
        <f>VLOOKUP(FACT_INCLUDES[[#This Row],[DW Version]], VERSIONS[], 2)</f>
        <v>65</v>
      </c>
      <c r="M1274" s="4">
        <f>VLOOKUP(FACT_INCLUDES[[#This Row],[DW Version]], VERSIONS[], 3)</f>
        <v>12</v>
      </c>
      <c r="N1274" s="4" t="str">
        <f>VLOOKUP(FACT_INCLUDES[[#This Row],[DW Version]], VERSIONS[], 4)</f>
        <v>white</v>
      </c>
      <c r="O1274" s="51">
        <f>VLOOKUP(FACT_INCLUDES[[#This Row],[DW Version]], VERSIONS[], 5)</f>
        <v>214.95835906057525</v>
      </c>
      <c r="P1274" s="4" t="str">
        <f>VLOOKUP(FACT_INCLUDES[[#This Row],[DW Version]], VERSIONS[], 6)</f>
        <v>Flex Shorts</v>
      </c>
      <c r="Q1274" s="4" t="str">
        <f>VLOOKUP(FACT_INCLUDES[[#This Row],[DW Version]], VERSIONS[], 7)</f>
        <v>Apparel</v>
      </c>
      <c r="R1274" s="51">
        <f>FACT_INCLUDES[[#This Row],[Version Price]]*FACT_INCLUDES[[#This Row],[Quantity]]</f>
        <v>429.9167181211505</v>
      </c>
      <c r="S1274" s="51">
        <f>FACT_INCLUDES[[#This Row],[Amount]]*(1-FACT_INCLUDES[[#This Row],[Order Discount]])</f>
        <v>429.9167181211505</v>
      </c>
      <c r="T1274" s="51">
        <f t="shared" si="19"/>
        <v>429.9167181211505</v>
      </c>
      <c r="U1274" s="57">
        <f>FACT_INCLUDES[[#This Row],[Income]]/FACT_INCLUDES[[#This Row],[Total Order Income]]</f>
        <v>1</v>
      </c>
      <c r="V1274" s="33">
        <f>IF(FACT_INCLUDES[[#This Row],[Order Gap]]&gt;10, 1, 0)/COUNTIFS(FACT_INCLUDES[Order ID], FACT_INCLUDES[[#This Row],[Order ID]])</f>
        <v>0</v>
      </c>
      <c r="W1274" s="33">
        <f>IF(FACT_INCLUDES[[#This Row],[Order Type]]="Online", 1, 0)/COUNTIFS(FACT_INCLUDES[Order ID], FACT_INCLUDES[[#This Row],[Order ID]])</f>
        <v>0</v>
      </c>
      <c r="X1274" s="52">
        <v>550.62636711728373</v>
      </c>
      <c r="Y1274" s="52">
        <v>527.50696632152358</v>
      </c>
      <c r="Z1274" s="64">
        <f>IF(FACT_INCLUDES[[#This Row],[Order Type]]="Online", 1, 0)*FACT_INCLUDES[[#This Row],[Income]]</f>
        <v>0</v>
      </c>
    </row>
    <row r="1275" spans="1:26" x14ac:dyDescent="0.3">
      <c r="A1275" s="4">
        <v>2305</v>
      </c>
      <c r="B1275" s="4">
        <v>1310</v>
      </c>
      <c r="C1275" s="4">
        <v>947</v>
      </c>
      <c r="D1275" s="58">
        <v>5</v>
      </c>
      <c r="E1275" s="28">
        <f>VLOOKUP(FACT_INCLUDES[[#This Row],[Order ID]], ORDERS[], 2)</f>
        <v>42008.526450190533</v>
      </c>
      <c r="F1275" s="28">
        <f>VLOOKUP(FACT_INCLUDES[[#This Row],[Order ID]], ORDERS[], 3)</f>
        <v>42008.526450190533</v>
      </c>
      <c r="G1275" s="4" t="str">
        <f>VLOOKUP(FACT_INCLUDES[[#This Row],[Order ID]], ORDERS[], 4)</f>
        <v>In-Store</v>
      </c>
      <c r="H1275" s="4" t="str">
        <f>VLOOKUP(FACT_INCLUDES[[#This Row],[Order ID]], ORDERS[], 5)</f>
        <v>FLI4124@gmail.com</v>
      </c>
      <c r="I1275" s="4">
        <f>VLOOKUP(FACT_INCLUDES[[#This Row],[Order ID]], ORDERS[], 6)</f>
        <v>38</v>
      </c>
      <c r="J1275" s="54">
        <f>VLOOKUP(FACT_INCLUDES[[#This Row],[Order ID]], ORDERS[], 7)</f>
        <v>0</v>
      </c>
      <c r="K1275" s="33">
        <v>0</v>
      </c>
      <c r="L1275" s="4">
        <f>VLOOKUP(FACT_INCLUDES[[#This Row],[DW Version]], VERSIONS[], 2)</f>
        <v>96</v>
      </c>
      <c r="M1275" s="4">
        <f>VLOOKUP(FACT_INCLUDES[[#This Row],[DW Version]], VERSIONS[], 3)</f>
        <v>8</v>
      </c>
      <c r="N1275" s="4" t="str">
        <f>VLOOKUP(FACT_INCLUDES[[#This Row],[DW Version]], VERSIONS[], 4)</f>
        <v>red</v>
      </c>
      <c r="O1275" s="51">
        <f>VLOOKUP(FACT_INCLUDES[[#This Row],[DW Version]], VERSIONS[], 5)</f>
        <v>129.86552456622107</v>
      </c>
      <c r="P1275" s="4" t="str">
        <f>VLOOKUP(FACT_INCLUDES[[#This Row],[DW Version]], VERSIONS[], 6)</f>
        <v>Epic Phantom React</v>
      </c>
      <c r="Q1275" s="4" t="str">
        <f>VLOOKUP(FACT_INCLUDES[[#This Row],[DW Version]], VERSIONS[], 7)</f>
        <v>Shoe</v>
      </c>
      <c r="R1275" s="51">
        <f>FACT_INCLUDES[[#This Row],[Version Price]]*FACT_INCLUDES[[#This Row],[Quantity]]</f>
        <v>649.32762283110537</v>
      </c>
      <c r="S1275" s="51">
        <f>FACT_INCLUDES[[#This Row],[Amount]]*(1-FACT_INCLUDES[[#This Row],[Order Discount]])</f>
        <v>649.32762283110537</v>
      </c>
      <c r="T1275" s="51">
        <f t="shared" si="19"/>
        <v>649.32762283110537</v>
      </c>
      <c r="U1275" s="57">
        <f>FACT_INCLUDES[[#This Row],[Income]]/FACT_INCLUDES[[#This Row],[Total Order Income]]</f>
        <v>1</v>
      </c>
      <c r="V1275" s="33">
        <f>IF(FACT_INCLUDES[[#This Row],[Order Gap]]&gt;10, 1, 0)/COUNTIFS(FACT_INCLUDES[Order ID], FACT_INCLUDES[[#This Row],[Order ID]])</f>
        <v>0</v>
      </c>
      <c r="W1275" s="33">
        <f>IF(FACT_INCLUDES[[#This Row],[Order Type]]="Online", 1, 0)/COUNTIFS(FACT_INCLUDES[Order ID], FACT_INCLUDES[[#This Row],[Order ID]])</f>
        <v>0</v>
      </c>
      <c r="X1275" s="52">
        <v>550.62636711728373</v>
      </c>
      <c r="Y1275" s="52">
        <v>527.50696632152358</v>
      </c>
      <c r="Z1275" s="64">
        <f>IF(FACT_INCLUDES[[#This Row],[Order Type]]="Online", 1, 0)*FACT_INCLUDES[[#This Row],[Income]]</f>
        <v>0</v>
      </c>
    </row>
    <row r="1276" spans="1:26" x14ac:dyDescent="0.3">
      <c r="A1276" s="4">
        <v>2307</v>
      </c>
      <c r="B1276" s="4">
        <v>1312</v>
      </c>
      <c r="C1276" s="4">
        <v>403</v>
      </c>
      <c r="D1276" s="58">
        <v>5</v>
      </c>
      <c r="E1276" s="28">
        <f>VLOOKUP(FACT_INCLUDES[[#This Row],[Order ID]], ORDERS[], 2)</f>
        <v>42334.506368164155</v>
      </c>
      <c r="F1276" s="28">
        <f>VLOOKUP(FACT_INCLUDES[[#This Row],[Order ID]], ORDERS[], 3)</f>
        <v>42334.506368164155</v>
      </c>
      <c r="G1276" s="4" t="str">
        <f>VLOOKUP(FACT_INCLUDES[[#This Row],[Order ID]], ORDERS[], 4)</f>
        <v>In-Store</v>
      </c>
      <c r="H1276" s="4" t="str">
        <f>VLOOKUP(FACT_INCLUDES[[#This Row],[Order ID]], ORDERS[], 5)</f>
        <v>XCF7150@gmail.com</v>
      </c>
      <c r="I1276" s="4">
        <f>VLOOKUP(FACT_INCLUDES[[#This Row],[Order ID]], ORDERS[], 6)</f>
        <v>50</v>
      </c>
      <c r="J1276" s="54">
        <f>VLOOKUP(FACT_INCLUDES[[#This Row],[Order ID]], ORDERS[], 7)</f>
        <v>0</v>
      </c>
      <c r="K1276" s="33">
        <v>0</v>
      </c>
      <c r="L1276" s="4">
        <f>VLOOKUP(FACT_INCLUDES[[#This Row],[DW Version]], VERSIONS[], 2)</f>
        <v>41</v>
      </c>
      <c r="M1276" s="4">
        <f>VLOOKUP(FACT_INCLUDES[[#This Row],[DW Version]], VERSIONS[], 3)</f>
        <v>5.5</v>
      </c>
      <c r="N1276" s="4" t="str">
        <f>VLOOKUP(FACT_INCLUDES[[#This Row],[DW Version]], VERSIONS[], 4)</f>
        <v>black</v>
      </c>
      <c r="O1276" s="51">
        <f>VLOOKUP(FACT_INCLUDES[[#This Row],[DW Version]], VERSIONS[], 5)</f>
        <v>190.2412365581896</v>
      </c>
      <c r="P1276" s="4" t="str">
        <f>VLOOKUP(FACT_INCLUDES[[#This Row],[DW Version]], VERSIONS[], 6)</f>
        <v>LunarGlide</v>
      </c>
      <c r="Q1276" s="4" t="str">
        <f>VLOOKUP(FACT_INCLUDES[[#This Row],[DW Version]], VERSIONS[], 7)</f>
        <v>Shoe</v>
      </c>
      <c r="R1276" s="51">
        <f>FACT_INCLUDES[[#This Row],[Version Price]]*FACT_INCLUDES[[#This Row],[Quantity]]</f>
        <v>951.20618279094799</v>
      </c>
      <c r="S1276" s="51">
        <f>FACT_INCLUDES[[#This Row],[Amount]]*(1-FACT_INCLUDES[[#This Row],[Order Discount]])</f>
        <v>951.20618279094799</v>
      </c>
      <c r="T1276" s="51">
        <f t="shared" si="19"/>
        <v>951.20618279094799</v>
      </c>
      <c r="U1276" s="57">
        <f>FACT_INCLUDES[[#This Row],[Income]]/FACT_INCLUDES[[#This Row],[Total Order Income]]</f>
        <v>1</v>
      </c>
      <c r="V1276" s="33">
        <f>IF(FACT_INCLUDES[[#This Row],[Order Gap]]&gt;10, 1, 0)/COUNTIFS(FACT_INCLUDES[Order ID], FACT_INCLUDES[[#This Row],[Order ID]])</f>
        <v>0</v>
      </c>
      <c r="W1276" s="33">
        <f>IF(FACT_INCLUDES[[#This Row],[Order Type]]="Online", 1, 0)/COUNTIFS(FACT_INCLUDES[Order ID], FACT_INCLUDES[[#This Row],[Order ID]])</f>
        <v>0</v>
      </c>
      <c r="X1276" s="52">
        <v>550.62636711728373</v>
      </c>
      <c r="Y1276" s="52">
        <v>527.50696632152358</v>
      </c>
      <c r="Z1276" s="64">
        <f>IF(FACT_INCLUDES[[#This Row],[Order Type]]="Online", 1, 0)*FACT_INCLUDES[[#This Row],[Income]]</f>
        <v>0</v>
      </c>
    </row>
    <row r="1277" spans="1:26" x14ac:dyDescent="0.3">
      <c r="A1277" s="4">
        <v>2315</v>
      </c>
      <c r="B1277" s="4">
        <v>1320</v>
      </c>
      <c r="C1277" s="4">
        <v>387</v>
      </c>
      <c r="D1277" s="58">
        <v>1</v>
      </c>
      <c r="E1277" s="28">
        <f>VLOOKUP(FACT_INCLUDES[[#This Row],[Order ID]], ORDERS[], 2)</f>
        <v>42149.039900456781</v>
      </c>
      <c r="F1277" s="28">
        <f>VLOOKUP(FACT_INCLUDES[[#This Row],[Order ID]], ORDERS[], 3)</f>
        <v>42149.039900456781</v>
      </c>
      <c r="G1277" s="4" t="str">
        <f>VLOOKUP(FACT_INCLUDES[[#This Row],[Order ID]], ORDERS[], 4)</f>
        <v>In-Store</v>
      </c>
      <c r="H1277" s="4" t="str">
        <f>VLOOKUP(FACT_INCLUDES[[#This Row],[Order ID]], ORDERS[], 5)</f>
        <v>YQO8783@gmail.com</v>
      </c>
      <c r="I1277" s="4">
        <f>VLOOKUP(FACT_INCLUDES[[#This Row],[Order ID]], ORDERS[], 6)</f>
        <v>31</v>
      </c>
      <c r="J1277" s="54">
        <f>VLOOKUP(FACT_INCLUDES[[#This Row],[Order ID]], ORDERS[], 7)</f>
        <v>0</v>
      </c>
      <c r="K1277" s="33">
        <v>0</v>
      </c>
      <c r="L1277" s="4">
        <f>VLOOKUP(FACT_INCLUDES[[#This Row],[DW Version]], VERSIONS[], 2)</f>
        <v>39</v>
      </c>
      <c r="M1277" s="4">
        <f>VLOOKUP(FACT_INCLUDES[[#This Row],[DW Version]], VERSIONS[], 3)</f>
        <v>10.5</v>
      </c>
      <c r="N1277" s="4" t="str">
        <f>VLOOKUP(FACT_INCLUDES[[#This Row],[DW Version]], VERSIONS[], 4)</f>
        <v>white</v>
      </c>
      <c r="O1277" s="51">
        <f>VLOOKUP(FACT_INCLUDES[[#This Row],[DW Version]], VERSIONS[], 5)</f>
        <v>295.25267812932219</v>
      </c>
      <c r="P1277" s="4" t="str">
        <f>VLOOKUP(FACT_INCLUDES[[#This Row],[DW Version]], VERSIONS[], 6)</f>
        <v>Fast Track Jacket</v>
      </c>
      <c r="Q1277" s="4" t="str">
        <f>VLOOKUP(FACT_INCLUDES[[#This Row],[DW Version]], VERSIONS[], 7)</f>
        <v>Apparel</v>
      </c>
      <c r="R1277" s="51">
        <f>FACT_INCLUDES[[#This Row],[Version Price]]*FACT_INCLUDES[[#This Row],[Quantity]]</f>
        <v>295.25267812932219</v>
      </c>
      <c r="S1277" s="51">
        <f>FACT_INCLUDES[[#This Row],[Amount]]*(1-FACT_INCLUDES[[#This Row],[Order Discount]])</f>
        <v>295.25267812932219</v>
      </c>
      <c r="T1277" s="51">
        <f t="shared" si="19"/>
        <v>295.25267812932219</v>
      </c>
      <c r="U1277" s="57">
        <f>FACT_INCLUDES[[#This Row],[Income]]/FACT_INCLUDES[[#This Row],[Total Order Income]]</f>
        <v>1</v>
      </c>
      <c r="V1277" s="33">
        <f>IF(FACT_INCLUDES[[#This Row],[Order Gap]]&gt;10, 1, 0)/COUNTIFS(FACT_INCLUDES[Order ID], FACT_INCLUDES[[#This Row],[Order ID]])</f>
        <v>0</v>
      </c>
      <c r="W1277" s="33">
        <f>IF(FACT_INCLUDES[[#This Row],[Order Type]]="Online", 1, 0)/COUNTIFS(FACT_INCLUDES[Order ID], FACT_INCLUDES[[#This Row],[Order ID]])</f>
        <v>0</v>
      </c>
      <c r="X1277" s="52">
        <v>550.62636711728373</v>
      </c>
      <c r="Y1277" s="52">
        <v>527.50696632152358</v>
      </c>
      <c r="Z1277" s="64">
        <f>IF(FACT_INCLUDES[[#This Row],[Order Type]]="Online", 1, 0)*FACT_INCLUDES[[#This Row],[Income]]</f>
        <v>0</v>
      </c>
    </row>
    <row r="1278" spans="1:26" x14ac:dyDescent="0.3">
      <c r="A1278" s="4">
        <v>2316</v>
      </c>
      <c r="B1278" s="4">
        <v>1321</v>
      </c>
      <c r="C1278" s="4">
        <v>314</v>
      </c>
      <c r="D1278" s="58">
        <v>4</v>
      </c>
      <c r="E1278" s="28">
        <f>VLOOKUP(FACT_INCLUDES[[#This Row],[Order ID]], ORDERS[], 2)</f>
        <v>42280.036592358323</v>
      </c>
      <c r="F1278" s="28">
        <f>VLOOKUP(FACT_INCLUDES[[#This Row],[Order ID]], ORDERS[], 3)</f>
        <v>42280.036592358323</v>
      </c>
      <c r="G1278" s="4" t="str">
        <f>VLOOKUP(FACT_INCLUDES[[#This Row],[Order ID]], ORDERS[], 4)</f>
        <v>In-Store</v>
      </c>
      <c r="H1278" s="4" t="str">
        <f>VLOOKUP(FACT_INCLUDES[[#This Row],[Order ID]], ORDERS[], 5)</f>
        <v>NKX5706@gmail.com</v>
      </c>
      <c r="I1278" s="4">
        <f>VLOOKUP(FACT_INCLUDES[[#This Row],[Order ID]], ORDERS[], 6)</f>
        <v>5</v>
      </c>
      <c r="J1278" s="54">
        <f>VLOOKUP(FACT_INCLUDES[[#This Row],[Order ID]], ORDERS[], 7)</f>
        <v>0</v>
      </c>
      <c r="K1278" s="33">
        <v>0</v>
      </c>
      <c r="L1278" s="4">
        <f>VLOOKUP(FACT_INCLUDES[[#This Row],[DW Version]], VERSIONS[], 2)</f>
        <v>31</v>
      </c>
      <c r="M1278" s="4">
        <f>VLOOKUP(FACT_INCLUDES[[#This Row],[DW Version]], VERSIONS[], 3)</f>
        <v>10.5</v>
      </c>
      <c r="N1278" s="4" t="str">
        <f>VLOOKUP(FACT_INCLUDES[[#This Row],[DW Version]], VERSIONS[], 4)</f>
        <v>purple</v>
      </c>
      <c r="O1278" s="51">
        <f>VLOOKUP(FACT_INCLUDES[[#This Row],[DW Version]], VERSIONS[], 5)</f>
        <v>285.22069399137052</v>
      </c>
      <c r="P1278" s="4" t="str">
        <f>VLOOKUP(FACT_INCLUDES[[#This Row],[DW Version]], VERSIONS[], 6)</f>
        <v>React Element 55</v>
      </c>
      <c r="Q1278" s="4" t="str">
        <f>VLOOKUP(FACT_INCLUDES[[#This Row],[DW Version]], VERSIONS[], 7)</f>
        <v>Shoe</v>
      </c>
      <c r="R1278" s="51">
        <f>FACT_INCLUDES[[#This Row],[Version Price]]*FACT_INCLUDES[[#This Row],[Quantity]]</f>
        <v>1140.8827759654821</v>
      </c>
      <c r="S1278" s="51">
        <f>FACT_INCLUDES[[#This Row],[Amount]]*(1-FACT_INCLUDES[[#This Row],[Order Discount]])</f>
        <v>1140.8827759654821</v>
      </c>
      <c r="T1278" s="51">
        <f t="shared" si="19"/>
        <v>1140.8827759654821</v>
      </c>
      <c r="U1278" s="57">
        <f>FACT_INCLUDES[[#This Row],[Income]]/FACT_INCLUDES[[#This Row],[Total Order Income]]</f>
        <v>1</v>
      </c>
      <c r="V1278" s="33">
        <f>IF(FACT_INCLUDES[[#This Row],[Order Gap]]&gt;10, 1, 0)/COUNTIFS(FACT_INCLUDES[Order ID], FACT_INCLUDES[[#This Row],[Order ID]])</f>
        <v>0</v>
      </c>
      <c r="W1278" s="33">
        <f>IF(FACT_INCLUDES[[#This Row],[Order Type]]="Online", 1, 0)/COUNTIFS(FACT_INCLUDES[Order ID], FACT_INCLUDES[[#This Row],[Order ID]])</f>
        <v>0</v>
      </c>
      <c r="X1278" s="52">
        <v>550.62636711728373</v>
      </c>
      <c r="Y1278" s="52">
        <v>527.50696632152358</v>
      </c>
      <c r="Z1278" s="64">
        <f>IF(FACT_INCLUDES[[#This Row],[Order Type]]="Online", 1, 0)*FACT_INCLUDES[[#This Row],[Income]]</f>
        <v>0</v>
      </c>
    </row>
    <row r="1279" spans="1:26" x14ac:dyDescent="0.3">
      <c r="A1279" s="4">
        <v>2337</v>
      </c>
      <c r="B1279" s="4">
        <v>1342</v>
      </c>
      <c r="C1279" s="4">
        <v>579</v>
      </c>
      <c r="D1279" s="58">
        <v>1</v>
      </c>
      <c r="E1279" s="28">
        <f>VLOOKUP(FACT_INCLUDES[[#This Row],[Order ID]], ORDERS[], 2)</f>
        <v>42320.268794160111</v>
      </c>
      <c r="F1279" s="28">
        <f>VLOOKUP(FACT_INCLUDES[[#This Row],[Order ID]], ORDERS[], 3)</f>
        <v>42320.268794160111</v>
      </c>
      <c r="G1279" s="4" t="str">
        <f>VLOOKUP(FACT_INCLUDES[[#This Row],[Order ID]], ORDERS[], 4)</f>
        <v>In-Store</v>
      </c>
      <c r="H1279" s="4" t="str">
        <f>VLOOKUP(FACT_INCLUDES[[#This Row],[Order ID]], ORDERS[], 5)</f>
        <v>FZL7058@gmail.com</v>
      </c>
      <c r="I1279" s="4">
        <f>VLOOKUP(FACT_INCLUDES[[#This Row],[Order ID]], ORDERS[], 6)</f>
        <v>18</v>
      </c>
      <c r="J1279" s="54">
        <f>VLOOKUP(FACT_INCLUDES[[#This Row],[Order ID]], ORDERS[], 7)</f>
        <v>0</v>
      </c>
      <c r="K1279" s="33">
        <v>0</v>
      </c>
      <c r="L1279" s="4">
        <f>VLOOKUP(FACT_INCLUDES[[#This Row],[DW Version]], VERSIONS[], 2)</f>
        <v>59</v>
      </c>
      <c r="M1279" s="4">
        <f>VLOOKUP(FACT_INCLUDES[[#This Row],[DW Version]], VERSIONS[], 3)</f>
        <v>10.5</v>
      </c>
      <c r="N1279" s="4" t="str">
        <f>VLOOKUP(FACT_INCLUDES[[#This Row],[DW Version]], VERSIONS[], 4)</f>
        <v>gray</v>
      </c>
      <c r="O1279" s="51">
        <f>VLOOKUP(FACT_INCLUDES[[#This Row],[DW Version]], VERSIONS[], 5)</f>
        <v>98.919906334393971</v>
      </c>
      <c r="P1279" s="4" t="str">
        <f>VLOOKUP(FACT_INCLUDES[[#This Row],[DW Version]], VERSIONS[], 6)</f>
        <v>Hypervenom Phantom</v>
      </c>
      <c r="Q1279" s="4" t="str">
        <f>VLOOKUP(FACT_INCLUDES[[#This Row],[DW Version]], VERSIONS[], 7)</f>
        <v>Shoe</v>
      </c>
      <c r="R1279" s="51">
        <f>FACT_INCLUDES[[#This Row],[Version Price]]*FACT_INCLUDES[[#This Row],[Quantity]]</f>
        <v>98.919906334393971</v>
      </c>
      <c r="S1279" s="51">
        <f>FACT_INCLUDES[[#This Row],[Amount]]*(1-FACT_INCLUDES[[#This Row],[Order Discount]])</f>
        <v>98.919906334393971</v>
      </c>
      <c r="T1279" s="51">
        <f t="shared" si="19"/>
        <v>98.919906334393971</v>
      </c>
      <c r="U1279" s="57">
        <f>FACT_INCLUDES[[#This Row],[Income]]/FACT_INCLUDES[[#This Row],[Total Order Income]]</f>
        <v>1</v>
      </c>
      <c r="V1279" s="33">
        <f>IF(FACT_INCLUDES[[#This Row],[Order Gap]]&gt;10, 1, 0)/COUNTIFS(FACT_INCLUDES[Order ID], FACT_INCLUDES[[#This Row],[Order ID]])</f>
        <v>0</v>
      </c>
      <c r="W1279" s="33">
        <f>IF(FACT_INCLUDES[[#This Row],[Order Type]]="Online", 1, 0)/COUNTIFS(FACT_INCLUDES[Order ID], FACT_INCLUDES[[#This Row],[Order ID]])</f>
        <v>0</v>
      </c>
      <c r="X1279" s="52">
        <v>550.62636711728373</v>
      </c>
      <c r="Y1279" s="52">
        <v>527.50696632152358</v>
      </c>
      <c r="Z1279" s="64">
        <f>IF(FACT_INCLUDES[[#This Row],[Order Type]]="Online", 1, 0)*FACT_INCLUDES[[#This Row],[Income]]</f>
        <v>0</v>
      </c>
    </row>
    <row r="1280" spans="1:26" x14ac:dyDescent="0.3">
      <c r="A1280" s="4">
        <v>2339</v>
      </c>
      <c r="B1280" s="4">
        <v>1344</v>
      </c>
      <c r="C1280" s="4">
        <v>169</v>
      </c>
      <c r="D1280" s="58">
        <v>2</v>
      </c>
      <c r="E1280" s="28">
        <f>VLOOKUP(FACT_INCLUDES[[#This Row],[Order ID]], ORDERS[], 2)</f>
        <v>42169.201263139068</v>
      </c>
      <c r="F1280" s="28">
        <f>VLOOKUP(FACT_INCLUDES[[#This Row],[Order ID]], ORDERS[], 3)</f>
        <v>42174.201263139068</v>
      </c>
      <c r="G1280" s="4" t="str">
        <f>VLOOKUP(FACT_INCLUDES[[#This Row],[Order ID]], ORDERS[], 4)</f>
        <v>Online</v>
      </c>
      <c r="H1280" s="4" t="str">
        <f>VLOOKUP(FACT_INCLUDES[[#This Row],[Order ID]], ORDERS[], 5)</f>
        <v>IEI6018@gmail.com</v>
      </c>
      <c r="I1280" s="4">
        <f>VLOOKUP(FACT_INCLUDES[[#This Row],[Order ID]], ORDERS[], 6)</f>
        <v>0</v>
      </c>
      <c r="J1280" s="54">
        <f>VLOOKUP(FACT_INCLUDES[[#This Row],[Order ID]], ORDERS[], 7)</f>
        <v>0</v>
      </c>
      <c r="K1280" s="33">
        <v>5</v>
      </c>
      <c r="L1280" s="4">
        <f>VLOOKUP(FACT_INCLUDES[[#This Row],[DW Version]], VERSIONS[], 2)</f>
        <v>17</v>
      </c>
      <c r="M1280" s="4">
        <f>VLOOKUP(FACT_INCLUDES[[#This Row],[DW Version]], VERSIONS[], 3)</f>
        <v>4.5</v>
      </c>
      <c r="N1280" s="4" t="str">
        <f>VLOOKUP(FACT_INCLUDES[[#This Row],[DW Version]], VERSIONS[], 4)</f>
        <v>purple lilac</v>
      </c>
      <c r="O1280" s="51">
        <f>VLOOKUP(FACT_INCLUDES[[#This Row],[DW Version]], VERSIONS[], 5)</f>
        <v>373.00259784527515</v>
      </c>
      <c r="P1280" s="4" t="str">
        <f>VLOOKUP(FACT_INCLUDES[[#This Row],[DW Version]], VERSIONS[], 6)</f>
        <v>Free Run</v>
      </c>
      <c r="Q1280" s="4" t="str">
        <f>VLOOKUP(FACT_INCLUDES[[#This Row],[DW Version]], VERSIONS[], 7)</f>
        <v>Shoe</v>
      </c>
      <c r="R1280" s="51">
        <f>FACT_INCLUDES[[#This Row],[Version Price]]*FACT_INCLUDES[[#This Row],[Quantity]]</f>
        <v>746.00519569055029</v>
      </c>
      <c r="S1280" s="51">
        <f>FACT_INCLUDES[[#This Row],[Amount]]*(1-FACT_INCLUDES[[#This Row],[Order Discount]])</f>
        <v>746.00519569055029</v>
      </c>
      <c r="T1280" s="51">
        <f t="shared" si="19"/>
        <v>746.00519569055029</v>
      </c>
      <c r="U1280" s="57">
        <f>FACT_INCLUDES[[#This Row],[Income]]/FACT_INCLUDES[[#This Row],[Total Order Income]]</f>
        <v>1</v>
      </c>
      <c r="V1280" s="33">
        <f>IF(FACT_INCLUDES[[#This Row],[Order Gap]]&gt;10, 1, 0)/COUNTIFS(FACT_INCLUDES[Order ID], FACT_INCLUDES[[#This Row],[Order ID]])</f>
        <v>0</v>
      </c>
      <c r="W1280" s="33">
        <f>IF(FACT_INCLUDES[[#This Row],[Order Type]]="Online", 1, 0)/COUNTIFS(FACT_INCLUDES[Order ID], FACT_INCLUDES[[#This Row],[Order ID]])</f>
        <v>1</v>
      </c>
      <c r="X1280" s="52">
        <v>550.62636711728373</v>
      </c>
      <c r="Y1280" s="52">
        <v>527.50696632152358</v>
      </c>
      <c r="Z1280" s="64">
        <f>IF(FACT_INCLUDES[[#This Row],[Order Type]]="Online", 1, 0)*FACT_INCLUDES[[#This Row],[Income]]</f>
        <v>746.00519569055029</v>
      </c>
    </row>
    <row r="1281" spans="1:26" x14ac:dyDescent="0.3">
      <c r="A1281" s="4">
        <v>2351</v>
      </c>
      <c r="B1281" s="4">
        <v>1356</v>
      </c>
      <c r="C1281" s="4">
        <v>127</v>
      </c>
      <c r="D1281" s="58">
        <v>1</v>
      </c>
      <c r="E1281" s="28">
        <f>VLOOKUP(FACT_INCLUDES[[#This Row],[Order ID]], ORDERS[], 2)</f>
        <v>42369.643545152598</v>
      </c>
      <c r="F1281" s="28">
        <f>VLOOKUP(FACT_INCLUDES[[#This Row],[Order ID]], ORDERS[], 3)</f>
        <v>42369.643545152598</v>
      </c>
      <c r="G1281" s="4" t="str">
        <f>VLOOKUP(FACT_INCLUDES[[#This Row],[Order ID]], ORDERS[], 4)</f>
        <v>In-Store</v>
      </c>
      <c r="H1281" s="4" t="str">
        <f>VLOOKUP(FACT_INCLUDES[[#This Row],[Order ID]], ORDERS[], 5)</f>
        <v>GYX9459@gmail.com</v>
      </c>
      <c r="I1281" s="4">
        <f>VLOOKUP(FACT_INCLUDES[[#This Row],[Order ID]], ORDERS[], 6)</f>
        <v>43</v>
      </c>
      <c r="J1281" s="54">
        <f>VLOOKUP(FACT_INCLUDES[[#This Row],[Order ID]], ORDERS[], 7)</f>
        <v>0</v>
      </c>
      <c r="K1281" s="33">
        <v>0</v>
      </c>
      <c r="L1281" s="4">
        <f>VLOOKUP(FACT_INCLUDES[[#This Row],[DW Version]], VERSIONS[], 2)</f>
        <v>13</v>
      </c>
      <c r="M1281" s="4">
        <f>VLOOKUP(FACT_INCLUDES[[#This Row],[DW Version]], VERSIONS[], 3)</f>
        <v>9.5</v>
      </c>
      <c r="N1281" s="4" t="str">
        <f>VLOOKUP(FACT_INCLUDES[[#This Row],[DW Version]], VERSIONS[], 4)</f>
        <v>dark purple</v>
      </c>
      <c r="O1281" s="51">
        <f>VLOOKUP(FACT_INCLUDES[[#This Row],[DW Version]], VERSIONS[], 5)</f>
        <v>279.06139069616376</v>
      </c>
      <c r="P1281" s="4" t="str">
        <f>VLOOKUP(FACT_INCLUDES[[#This Row],[DW Version]], VERSIONS[], 6)</f>
        <v>Therma Pants</v>
      </c>
      <c r="Q1281" s="4" t="str">
        <f>VLOOKUP(FACT_INCLUDES[[#This Row],[DW Version]], VERSIONS[], 7)</f>
        <v>Apparel</v>
      </c>
      <c r="R1281" s="51">
        <f>FACT_INCLUDES[[#This Row],[Version Price]]*FACT_INCLUDES[[#This Row],[Quantity]]</f>
        <v>279.06139069616376</v>
      </c>
      <c r="S1281" s="51">
        <f>FACT_INCLUDES[[#This Row],[Amount]]*(1-FACT_INCLUDES[[#This Row],[Order Discount]])</f>
        <v>279.06139069616376</v>
      </c>
      <c r="T1281" s="51">
        <f t="shared" si="19"/>
        <v>279.06139069616376</v>
      </c>
      <c r="U1281" s="57">
        <f>FACT_INCLUDES[[#This Row],[Income]]/FACT_INCLUDES[[#This Row],[Total Order Income]]</f>
        <v>1</v>
      </c>
      <c r="V1281" s="33">
        <f>IF(FACT_INCLUDES[[#This Row],[Order Gap]]&gt;10, 1, 0)/COUNTIFS(FACT_INCLUDES[Order ID], FACT_INCLUDES[[#This Row],[Order ID]])</f>
        <v>0</v>
      </c>
      <c r="W1281" s="33">
        <f>IF(FACT_INCLUDES[[#This Row],[Order Type]]="Online", 1, 0)/COUNTIFS(FACT_INCLUDES[Order ID], FACT_INCLUDES[[#This Row],[Order ID]])</f>
        <v>0</v>
      </c>
      <c r="X1281" s="52">
        <v>550.62636711728373</v>
      </c>
      <c r="Y1281" s="52">
        <v>527.50696632152358</v>
      </c>
      <c r="Z1281" s="64">
        <f>IF(FACT_INCLUDES[[#This Row],[Order Type]]="Online", 1, 0)*FACT_INCLUDES[[#This Row],[Income]]</f>
        <v>0</v>
      </c>
    </row>
    <row r="1282" spans="1:26" x14ac:dyDescent="0.3">
      <c r="A1282" s="4">
        <v>2354</v>
      </c>
      <c r="B1282" s="4">
        <v>1359</v>
      </c>
      <c r="C1282" s="4">
        <v>414</v>
      </c>
      <c r="D1282" s="58">
        <v>4</v>
      </c>
      <c r="E1282" s="28">
        <f>VLOOKUP(FACT_INCLUDES[[#This Row],[Order ID]], ORDERS[], 2)</f>
        <v>42243.783556144968</v>
      </c>
      <c r="F1282" s="28">
        <f>VLOOKUP(FACT_INCLUDES[[#This Row],[Order ID]], ORDERS[], 3)</f>
        <v>42243.783556144968</v>
      </c>
      <c r="G1282" s="4" t="str">
        <f>VLOOKUP(FACT_INCLUDES[[#This Row],[Order ID]], ORDERS[], 4)</f>
        <v>In-Store</v>
      </c>
      <c r="H1282" s="4" t="str">
        <f>VLOOKUP(FACT_INCLUDES[[#This Row],[Order ID]], ORDERS[], 5)</f>
        <v>OTE1595@gmail.com</v>
      </c>
      <c r="I1282" s="4">
        <f>VLOOKUP(FACT_INCLUDES[[#This Row],[Order ID]], ORDERS[], 6)</f>
        <v>35</v>
      </c>
      <c r="J1282" s="54">
        <f>VLOOKUP(FACT_INCLUDES[[#This Row],[Order ID]], ORDERS[], 7)</f>
        <v>0</v>
      </c>
      <c r="K1282" s="33">
        <v>0</v>
      </c>
      <c r="L1282" s="4">
        <f>VLOOKUP(FACT_INCLUDES[[#This Row],[DW Version]], VERSIONS[], 2)</f>
        <v>42</v>
      </c>
      <c r="M1282" s="4">
        <f>VLOOKUP(FACT_INCLUDES[[#This Row],[DW Version]], VERSIONS[], 3)</f>
        <v>4.5</v>
      </c>
      <c r="N1282" s="4" t="str">
        <f>VLOOKUP(FACT_INCLUDES[[#This Row],[DW Version]], VERSIONS[], 4)</f>
        <v>blue</v>
      </c>
      <c r="O1282" s="51">
        <f>VLOOKUP(FACT_INCLUDES[[#This Row],[DW Version]], VERSIONS[], 5)</f>
        <v>229.38118694524525</v>
      </c>
      <c r="P1282" s="4" t="str">
        <f>VLOOKUP(FACT_INCLUDES[[#This Row],[DW Version]], VERSIONS[], 6)</f>
        <v>Air Max Thea</v>
      </c>
      <c r="Q1282" s="4" t="str">
        <f>VLOOKUP(FACT_INCLUDES[[#This Row],[DW Version]], VERSIONS[], 7)</f>
        <v>Shoe</v>
      </c>
      <c r="R1282" s="51">
        <f>FACT_INCLUDES[[#This Row],[Version Price]]*FACT_INCLUDES[[#This Row],[Quantity]]</f>
        <v>917.52474778098099</v>
      </c>
      <c r="S1282" s="51">
        <f>FACT_INCLUDES[[#This Row],[Amount]]*(1-FACT_INCLUDES[[#This Row],[Order Discount]])</f>
        <v>917.52474778098099</v>
      </c>
      <c r="T1282" s="51">
        <f t="shared" ref="T1282:T1345" si="20">SUMIFS(S:S, B:B, B1282)</f>
        <v>917.52474778098099</v>
      </c>
      <c r="U1282" s="57">
        <f>FACT_INCLUDES[[#This Row],[Income]]/FACT_INCLUDES[[#This Row],[Total Order Income]]</f>
        <v>1</v>
      </c>
      <c r="V1282" s="33">
        <f>IF(FACT_INCLUDES[[#This Row],[Order Gap]]&gt;10, 1, 0)/COUNTIFS(FACT_INCLUDES[Order ID], FACT_INCLUDES[[#This Row],[Order ID]])</f>
        <v>0</v>
      </c>
      <c r="W1282" s="33">
        <f>IF(FACT_INCLUDES[[#This Row],[Order Type]]="Online", 1, 0)/COUNTIFS(FACT_INCLUDES[Order ID], FACT_INCLUDES[[#This Row],[Order ID]])</f>
        <v>0</v>
      </c>
      <c r="X1282" s="52">
        <v>550.62636711728373</v>
      </c>
      <c r="Y1282" s="52">
        <v>527.50696632152358</v>
      </c>
      <c r="Z1282" s="64">
        <f>IF(FACT_INCLUDES[[#This Row],[Order Type]]="Online", 1, 0)*FACT_INCLUDES[[#This Row],[Income]]</f>
        <v>0</v>
      </c>
    </row>
    <row r="1283" spans="1:26" x14ac:dyDescent="0.3">
      <c r="A1283" s="4">
        <v>2362</v>
      </c>
      <c r="B1283" s="4">
        <v>1367</v>
      </c>
      <c r="C1283" s="4">
        <v>475</v>
      </c>
      <c r="D1283" s="58">
        <v>4</v>
      </c>
      <c r="E1283" s="28">
        <f>VLOOKUP(FACT_INCLUDES[[#This Row],[Order ID]], ORDERS[], 2)</f>
        <v>42265.478561590433</v>
      </c>
      <c r="F1283" s="28">
        <f>VLOOKUP(FACT_INCLUDES[[#This Row],[Order ID]], ORDERS[], 3)</f>
        <v>42265.478561590433</v>
      </c>
      <c r="G1283" s="4" t="str">
        <f>VLOOKUP(FACT_INCLUDES[[#This Row],[Order ID]], ORDERS[], 4)</f>
        <v>In-Store</v>
      </c>
      <c r="H1283" s="4" t="str">
        <f>VLOOKUP(FACT_INCLUDES[[#This Row],[Order ID]], ORDERS[], 5)</f>
        <v>JMH4952@gmail.com</v>
      </c>
      <c r="I1283" s="4">
        <f>VLOOKUP(FACT_INCLUDES[[#This Row],[Order ID]], ORDERS[], 6)</f>
        <v>6</v>
      </c>
      <c r="J1283" s="54">
        <f>VLOOKUP(FACT_INCLUDES[[#This Row],[Order ID]], ORDERS[], 7)</f>
        <v>0</v>
      </c>
      <c r="K1283" s="33">
        <v>0</v>
      </c>
      <c r="L1283" s="4">
        <f>VLOOKUP(FACT_INCLUDES[[#This Row],[DW Version]], VERSIONS[], 2)</f>
        <v>50</v>
      </c>
      <c r="M1283" s="4">
        <f>VLOOKUP(FACT_INCLUDES[[#This Row],[DW Version]], VERSIONS[], 3)</f>
        <v>6.5</v>
      </c>
      <c r="N1283" s="4" t="str">
        <f>VLOOKUP(FACT_INCLUDES[[#This Row],[DW Version]], VERSIONS[], 4)</f>
        <v>white</v>
      </c>
      <c r="O1283" s="51">
        <f>VLOOKUP(FACT_INCLUDES[[#This Row],[DW Version]], VERSIONS[], 5)</f>
        <v>78.603375708437525</v>
      </c>
      <c r="P1283" s="4" t="str">
        <f>VLOOKUP(FACT_INCLUDES[[#This Row],[DW Version]], VERSIONS[], 6)</f>
        <v>Air Zoom Elite</v>
      </c>
      <c r="Q1283" s="4" t="str">
        <f>VLOOKUP(FACT_INCLUDES[[#This Row],[DW Version]], VERSIONS[], 7)</f>
        <v>Shoe</v>
      </c>
      <c r="R1283" s="51">
        <f>FACT_INCLUDES[[#This Row],[Version Price]]*FACT_INCLUDES[[#This Row],[Quantity]]</f>
        <v>314.4135028337501</v>
      </c>
      <c r="S1283" s="51">
        <f>FACT_INCLUDES[[#This Row],[Amount]]*(1-FACT_INCLUDES[[#This Row],[Order Discount]])</f>
        <v>314.4135028337501</v>
      </c>
      <c r="T1283" s="51">
        <f t="shared" si="20"/>
        <v>314.4135028337501</v>
      </c>
      <c r="U1283" s="57">
        <f>FACT_INCLUDES[[#This Row],[Income]]/FACT_INCLUDES[[#This Row],[Total Order Income]]</f>
        <v>1</v>
      </c>
      <c r="V1283" s="33">
        <f>IF(FACT_INCLUDES[[#This Row],[Order Gap]]&gt;10, 1, 0)/COUNTIFS(FACT_INCLUDES[Order ID], FACT_INCLUDES[[#This Row],[Order ID]])</f>
        <v>0</v>
      </c>
      <c r="W1283" s="33">
        <f>IF(FACT_INCLUDES[[#This Row],[Order Type]]="Online", 1, 0)/COUNTIFS(FACT_INCLUDES[Order ID], FACT_INCLUDES[[#This Row],[Order ID]])</f>
        <v>0</v>
      </c>
      <c r="X1283" s="52">
        <v>550.62636711728373</v>
      </c>
      <c r="Y1283" s="52">
        <v>527.50696632152358</v>
      </c>
      <c r="Z1283" s="64">
        <f>IF(FACT_INCLUDES[[#This Row],[Order Type]]="Online", 1, 0)*FACT_INCLUDES[[#This Row],[Income]]</f>
        <v>0</v>
      </c>
    </row>
    <row r="1284" spans="1:26" x14ac:dyDescent="0.3">
      <c r="A1284" s="4">
        <v>2394</v>
      </c>
      <c r="B1284" s="4">
        <v>1399</v>
      </c>
      <c r="C1284" s="4">
        <v>846</v>
      </c>
      <c r="D1284" s="58">
        <v>3</v>
      </c>
      <c r="E1284" s="28">
        <f>VLOOKUP(FACT_INCLUDES[[#This Row],[Order ID]], ORDERS[], 2)</f>
        <v>42095.54340240403</v>
      </c>
      <c r="F1284" s="28">
        <f>VLOOKUP(FACT_INCLUDES[[#This Row],[Order ID]], ORDERS[], 3)</f>
        <v>42095.54340240403</v>
      </c>
      <c r="G1284" s="4" t="str">
        <f>VLOOKUP(FACT_INCLUDES[[#This Row],[Order ID]], ORDERS[], 4)</f>
        <v>In-Store</v>
      </c>
      <c r="H1284" s="4" t="str">
        <f>VLOOKUP(FACT_INCLUDES[[#This Row],[Order ID]], ORDERS[], 5)</f>
        <v>XPP1358@gmail.com</v>
      </c>
      <c r="I1284" s="4">
        <f>VLOOKUP(FACT_INCLUDES[[#This Row],[Order ID]], ORDERS[], 6)</f>
        <v>48</v>
      </c>
      <c r="J1284" s="54">
        <f>VLOOKUP(FACT_INCLUDES[[#This Row],[Order ID]], ORDERS[], 7)</f>
        <v>0</v>
      </c>
      <c r="K1284" s="33">
        <v>0</v>
      </c>
      <c r="L1284" s="4">
        <f>VLOOKUP(FACT_INCLUDES[[#This Row],[DW Version]], VERSIONS[], 2)</f>
        <v>86</v>
      </c>
      <c r="M1284" s="4">
        <f>VLOOKUP(FACT_INCLUDES[[#This Row],[DW Version]], VERSIONS[], 3)</f>
        <v>5.5</v>
      </c>
      <c r="N1284" s="4" t="str">
        <f>VLOOKUP(FACT_INCLUDES[[#This Row],[DW Version]], VERSIONS[], 4)</f>
        <v>white</v>
      </c>
      <c r="O1284" s="51">
        <f>VLOOKUP(FACT_INCLUDES[[#This Row],[DW Version]], VERSIONS[], 5)</f>
        <v>232.16050048596458</v>
      </c>
      <c r="P1284" s="4" t="str">
        <f>VLOOKUP(FACT_INCLUDES[[#This Row],[DW Version]], VERSIONS[], 6)</f>
        <v>Challenger Long-Sleeve</v>
      </c>
      <c r="Q1284" s="4" t="str">
        <f>VLOOKUP(FACT_INCLUDES[[#This Row],[DW Version]], VERSIONS[], 7)</f>
        <v>Apparel</v>
      </c>
      <c r="R1284" s="51">
        <f>FACT_INCLUDES[[#This Row],[Version Price]]*FACT_INCLUDES[[#This Row],[Quantity]]</f>
        <v>696.48150145789373</v>
      </c>
      <c r="S1284" s="51">
        <f>FACT_INCLUDES[[#This Row],[Amount]]*(1-FACT_INCLUDES[[#This Row],[Order Discount]])</f>
        <v>696.48150145789373</v>
      </c>
      <c r="T1284" s="51">
        <f t="shared" si="20"/>
        <v>696.48150145789373</v>
      </c>
      <c r="U1284" s="57">
        <f>FACT_INCLUDES[[#This Row],[Income]]/FACT_INCLUDES[[#This Row],[Total Order Income]]</f>
        <v>1</v>
      </c>
      <c r="V1284" s="33">
        <f>IF(FACT_INCLUDES[[#This Row],[Order Gap]]&gt;10, 1, 0)/COUNTIFS(FACT_INCLUDES[Order ID], FACT_INCLUDES[[#This Row],[Order ID]])</f>
        <v>0</v>
      </c>
      <c r="W1284" s="33">
        <f>IF(FACT_INCLUDES[[#This Row],[Order Type]]="Online", 1, 0)/COUNTIFS(FACT_INCLUDES[Order ID], FACT_INCLUDES[[#This Row],[Order ID]])</f>
        <v>0</v>
      </c>
      <c r="X1284" s="52">
        <v>550.62636711728373</v>
      </c>
      <c r="Y1284" s="52">
        <v>527.50696632152358</v>
      </c>
      <c r="Z1284" s="64">
        <f>IF(FACT_INCLUDES[[#This Row],[Order Type]]="Online", 1, 0)*FACT_INCLUDES[[#This Row],[Income]]</f>
        <v>0</v>
      </c>
    </row>
    <row r="1285" spans="1:26" x14ac:dyDescent="0.3">
      <c r="A1285" s="4">
        <v>2398</v>
      </c>
      <c r="B1285" s="4">
        <v>1403</v>
      </c>
      <c r="C1285" s="4">
        <v>534</v>
      </c>
      <c r="D1285" s="58">
        <v>4</v>
      </c>
      <c r="E1285" s="28">
        <f>VLOOKUP(FACT_INCLUDES[[#This Row],[Order ID]], ORDERS[], 2)</f>
        <v>42076.838982342088</v>
      </c>
      <c r="F1285" s="28">
        <f>VLOOKUP(FACT_INCLUDES[[#This Row],[Order ID]], ORDERS[], 3)</f>
        <v>42076.838982342088</v>
      </c>
      <c r="G1285" s="4" t="str">
        <f>VLOOKUP(FACT_INCLUDES[[#This Row],[Order ID]], ORDERS[], 4)</f>
        <v>In-Store</v>
      </c>
      <c r="H1285" s="4" t="str">
        <f>VLOOKUP(FACT_INCLUDES[[#This Row],[Order ID]], ORDERS[], 5)</f>
        <v>MZA7688@gmail.com</v>
      </c>
      <c r="I1285" s="4">
        <f>VLOOKUP(FACT_INCLUDES[[#This Row],[Order ID]], ORDERS[], 6)</f>
        <v>39</v>
      </c>
      <c r="J1285" s="54">
        <f>VLOOKUP(FACT_INCLUDES[[#This Row],[Order ID]], ORDERS[], 7)</f>
        <v>0</v>
      </c>
      <c r="K1285" s="33">
        <v>0</v>
      </c>
      <c r="L1285" s="4">
        <f>VLOOKUP(FACT_INCLUDES[[#This Row],[DW Version]], VERSIONS[], 2)</f>
        <v>56</v>
      </c>
      <c r="M1285" s="4">
        <f>VLOOKUP(FACT_INCLUDES[[#This Row],[DW Version]], VERSIONS[], 3)</f>
        <v>4</v>
      </c>
      <c r="N1285" s="4" t="str">
        <f>VLOOKUP(FACT_INCLUDES[[#This Row],[DW Version]], VERSIONS[], 4)</f>
        <v>orange</v>
      </c>
      <c r="O1285" s="51">
        <f>VLOOKUP(FACT_INCLUDES[[#This Row],[DW Version]], VERSIONS[], 5)</f>
        <v>98.94174422620361</v>
      </c>
      <c r="P1285" s="4" t="str">
        <f>VLOOKUP(FACT_INCLUDES[[#This Row],[DW Version]], VERSIONS[], 6)</f>
        <v>Nike Yoga Mat</v>
      </c>
      <c r="Q1285" s="4" t="str">
        <f>VLOOKUP(FACT_INCLUDES[[#This Row],[DW Version]], VERSIONS[], 7)</f>
        <v>Sport Equipment</v>
      </c>
      <c r="R1285" s="51">
        <f>FACT_INCLUDES[[#This Row],[Version Price]]*FACT_INCLUDES[[#This Row],[Quantity]]</f>
        <v>395.76697690481444</v>
      </c>
      <c r="S1285" s="51">
        <f>FACT_INCLUDES[[#This Row],[Amount]]*(1-FACT_INCLUDES[[#This Row],[Order Discount]])</f>
        <v>395.76697690481444</v>
      </c>
      <c r="T1285" s="51">
        <f t="shared" si="20"/>
        <v>395.76697690481444</v>
      </c>
      <c r="U1285" s="57">
        <f>FACT_INCLUDES[[#This Row],[Income]]/FACT_INCLUDES[[#This Row],[Total Order Income]]</f>
        <v>1</v>
      </c>
      <c r="V1285" s="33">
        <f>IF(FACT_INCLUDES[[#This Row],[Order Gap]]&gt;10, 1, 0)/COUNTIFS(FACT_INCLUDES[Order ID], FACT_INCLUDES[[#This Row],[Order ID]])</f>
        <v>0</v>
      </c>
      <c r="W1285" s="33">
        <f>IF(FACT_INCLUDES[[#This Row],[Order Type]]="Online", 1, 0)/COUNTIFS(FACT_INCLUDES[Order ID], FACT_INCLUDES[[#This Row],[Order ID]])</f>
        <v>0</v>
      </c>
      <c r="X1285" s="52">
        <v>550.62636711728373</v>
      </c>
      <c r="Y1285" s="52">
        <v>527.50696632152358</v>
      </c>
      <c r="Z1285" s="64">
        <f>IF(FACT_INCLUDES[[#This Row],[Order Type]]="Online", 1, 0)*FACT_INCLUDES[[#This Row],[Income]]</f>
        <v>0</v>
      </c>
    </row>
    <row r="1286" spans="1:26" x14ac:dyDescent="0.3">
      <c r="A1286" s="4">
        <v>2413</v>
      </c>
      <c r="B1286" s="4">
        <v>1418</v>
      </c>
      <c r="C1286" s="4">
        <v>61</v>
      </c>
      <c r="D1286" s="58">
        <v>3</v>
      </c>
      <c r="E1286" s="28">
        <f>VLOOKUP(FACT_INCLUDES[[#This Row],[Order ID]], ORDERS[], 2)</f>
        <v>42314.025396071542</v>
      </c>
      <c r="F1286" s="28">
        <f>VLOOKUP(FACT_INCLUDES[[#This Row],[Order ID]], ORDERS[], 3)</f>
        <v>42314.025396071542</v>
      </c>
      <c r="G1286" s="4" t="str">
        <f>VLOOKUP(FACT_INCLUDES[[#This Row],[Order ID]], ORDERS[], 4)</f>
        <v>In-Store</v>
      </c>
      <c r="H1286" s="4" t="str">
        <f>VLOOKUP(FACT_INCLUDES[[#This Row],[Order ID]], ORDERS[], 5)</f>
        <v>EAP7369@gmail.com</v>
      </c>
      <c r="I1286" s="4">
        <f>VLOOKUP(FACT_INCLUDES[[#This Row],[Order ID]], ORDERS[], 6)</f>
        <v>43</v>
      </c>
      <c r="J1286" s="54">
        <f>VLOOKUP(FACT_INCLUDES[[#This Row],[Order ID]], ORDERS[], 7)</f>
        <v>0</v>
      </c>
      <c r="K1286" s="33">
        <v>0</v>
      </c>
      <c r="L1286" s="4">
        <f>VLOOKUP(FACT_INCLUDES[[#This Row],[DW Version]], VERSIONS[], 2)</f>
        <v>6</v>
      </c>
      <c r="M1286" s="4">
        <f>VLOOKUP(FACT_INCLUDES[[#This Row],[DW Version]], VERSIONS[], 3)</f>
        <v>4</v>
      </c>
      <c r="N1286" s="4" t="str">
        <f>VLOOKUP(FACT_INCLUDES[[#This Row],[DW Version]], VERSIONS[], 4)</f>
        <v>white</v>
      </c>
      <c r="O1286" s="51">
        <f>VLOOKUP(FACT_INCLUDES[[#This Row],[DW Version]], VERSIONS[], 5)</f>
        <v>332.90272477631277</v>
      </c>
      <c r="P1286" s="4" t="str">
        <f>VLOOKUP(FACT_INCLUDES[[#This Row],[DW Version]], VERSIONS[], 6)</f>
        <v>Tech Fleece Hoodie</v>
      </c>
      <c r="Q1286" s="4" t="str">
        <f>VLOOKUP(FACT_INCLUDES[[#This Row],[DW Version]], VERSIONS[], 7)</f>
        <v>Apparel</v>
      </c>
      <c r="R1286" s="51">
        <f>FACT_INCLUDES[[#This Row],[Version Price]]*FACT_INCLUDES[[#This Row],[Quantity]]</f>
        <v>998.7081743289383</v>
      </c>
      <c r="S1286" s="51">
        <f>FACT_INCLUDES[[#This Row],[Amount]]*(1-FACT_INCLUDES[[#This Row],[Order Discount]])</f>
        <v>998.7081743289383</v>
      </c>
      <c r="T1286" s="51">
        <f t="shared" si="20"/>
        <v>998.7081743289383</v>
      </c>
      <c r="U1286" s="57">
        <f>FACT_INCLUDES[[#This Row],[Income]]/FACT_INCLUDES[[#This Row],[Total Order Income]]</f>
        <v>1</v>
      </c>
      <c r="V1286" s="33">
        <f>IF(FACT_INCLUDES[[#This Row],[Order Gap]]&gt;10, 1, 0)/COUNTIFS(FACT_INCLUDES[Order ID], FACT_INCLUDES[[#This Row],[Order ID]])</f>
        <v>0</v>
      </c>
      <c r="W1286" s="33">
        <f>IF(FACT_INCLUDES[[#This Row],[Order Type]]="Online", 1, 0)/COUNTIFS(FACT_INCLUDES[Order ID], FACT_INCLUDES[[#This Row],[Order ID]])</f>
        <v>0</v>
      </c>
      <c r="X1286" s="52">
        <v>550.62636711728373</v>
      </c>
      <c r="Y1286" s="52">
        <v>527.50696632152358</v>
      </c>
      <c r="Z1286" s="64">
        <f>IF(FACT_INCLUDES[[#This Row],[Order Type]]="Online", 1, 0)*FACT_INCLUDES[[#This Row],[Income]]</f>
        <v>0</v>
      </c>
    </row>
    <row r="1287" spans="1:26" x14ac:dyDescent="0.3">
      <c r="A1287" s="4">
        <v>2430</v>
      </c>
      <c r="B1287" s="4">
        <v>1435</v>
      </c>
      <c r="C1287" s="4">
        <v>504</v>
      </c>
      <c r="D1287" s="58">
        <v>3</v>
      </c>
      <c r="E1287" s="28">
        <f>VLOOKUP(FACT_INCLUDES[[#This Row],[Order ID]], ORDERS[], 2)</f>
        <v>42301.882474808503</v>
      </c>
      <c r="F1287" s="28">
        <f>VLOOKUP(FACT_INCLUDES[[#This Row],[Order ID]], ORDERS[], 3)</f>
        <v>42301.882474808503</v>
      </c>
      <c r="G1287" s="4" t="str">
        <f>VLOOKUP(FACT_INCLUDES[[#This Row],[Order ID]], ORDERS[], 4)</f>
        <v>In-Store</v>
      </c>
      <c r="H1287" s="4" t="str">
        <f>VLOOKUP(FACT_INCLUDES[[#This Row],[Order ID]], ORDERS[], 5)</f>
        <v>SBR9046@gmail.com</v>
      </c>
      <c r="I1287" s="4">
        <f>VLOOKUP(FACT_INCLUDES[[#This Row],[Order ID]], ORDERS[], 6)</f>
        <v>10</v>
      </c>
      <c r="J1287" s="54">
        <f>VLOOKUP(FACT_INCLUDES[[#This Row],[Order ID]], ORDERS[], 7)</f>
        <v>0</v>
      </c>
      <c r="K1287" s="33">
        <v>0</v>
      </c>
      <c r="L1287" s="4">
        <f>VLOOKUP(FACT_INCLUDES[[#This Row],[DW Version]], VERSIONS[], 2)</f>
        <v>53</v>
      </c>
      <c r="M1287" s="4">
        <f>VLOOKUP(FACT_INCLUDES[[#This Row],[DW Version]], VERSIONS[], 3)</f>
        <v>5.5</v>
      </c>
      <c r="N1287" s="4" t="str">
        <f>VLOOKUP(FACT_INCLUDES[[#This Row],[DW Version]], VERSIONS[], 4)</f>
        <v>dark blue</v>
      </c>
      <c r="O1287" s="51">
        <f>VLOOKUP(FACT_INCLUDES[[#This Row],[DW Version]], VERSIONS[], 5)</f>
        <v>278.6974158863531</v>
      </c>
      <c r="P1287" s="4" t="str">
        <f>VLOOKUP(FACT_INCLUDES[[#This Row],[DW Version]], VERSIONS[], 6)</f>
        <v>Flex Stride Shorts</v>
      </c>
      <c r="Q1287" s="4" t="str">
        <f>VLOOKUP(FACT_INCLUDES[[#This Row],[DW Version]], VERSIONS[], 7)</f>
        <v>Apparel</v>
      </c>
      <c r="R1287" s="51">
        <f>FACT_INCLUDES[[#This Row],[Version Price]]*FACT_INCLUDES[[#This Row],[Quantity]]</f>
        <v>836.09224765905924</v>
      </c>
      <c r="S1287" s="51">
        <f>FACT_INCLUDES[[#This Row],[Amount]]*(1-FACT_INCLUDES[[#This Row],[Order Discount]])</f>
        <v>836.09224765905924</v>
      </c>
      <c r="T1287" s="51">
        <f t="shared" si="20"/>
        <v>836.09224765905924</v>
      </c>
      <c r="U1287" s="57">
        <f>FACT_INCLUDES[[#This Row],[Income]]/FACT_INCLUDES[[#This Row],[Total Order Income]]</f>
        <v>1</v>
      </c>
      <c r="V1287" s="33">
        <f>IF(FACT_INCLUDES[[#This Row],[Order Gap]]&gt;10, 1, 0)/COUNTIFS(FACT_INCLUDES[Order ID], FACT_INCLUDES[[#This Row],[Order ID]])</f>
        <v>0</v>
      </c>
      <c r="W1287" s="33">
        <f>IF(FACT_INCLUDES[[#This Row],[Order Type]]="Online", 1, 0)/COUNTIFS(FACT_INCLUDES[Order ID], FACT_INCLUDES[[#This Row],[Order ID]])</f>
        <v>0</v>
      </c>
      <c r="X1287" s="52">
        <v>550.62636711728373</v>
      </c>
      <c r="Y1287" s="52">
        <v>527.50696632152358</v>
      </c>
      <c r="Z1287" s="64">
        <f>IF(FACT_INCLUDES[[#This Row],[Order Type]]="Online", 1, 0)*FACT_INCLUDES[[#This Row],[Income]]</f>
        <v>0</v>
      </c>
    </row>
    <row r="1288" spans="1:26" x14ac:dyDescent="0.3">
      <c r="A1288" s="4">
        <v>2443</v>
      </c>
      <c r="B1288" s="4">
        <v>1448</v>
      </c>
      <c r="C1288" s="4">
        <v>390</v>
      </c>
      <c r="D1288" s="58">
        <v>2</v>
      </c>
      <c r="E1288" s="28">
        <f>VLOOKUP(FACT_INCLUDES[[#This Row],[Order ID]], ORDERS[], 2)</f>
        <v>42074.316833194753</v>
      </c>
      <c r="F1288" s="28">
        <f>VLOOKUP(FACT_INCLUDES[[#This Row],[Order ID]], ORDERS[], 3)</f>
        <v>42074.316833194753</v>
      </c>
      <c r="G1288" s="4" t="str">
        <f>VLOOKUP(FACT_INCLUDES[[#This Row],[Order ID]], ORDERS[], 4)</f>
        <v>In-Store</v>
      </c>
      <c r="H1288" s="4" t="str">
        <f>VLOOKUP(FACT_INCLUDES[[#This Row],[Order ID]], ORDERS[], 5)</f>
        <v>MPJ1586@gmail.com</v>
      </c>
      <c r="I1288" s="4">
        <f>VLOOKUP(FACT_INCLUDES[[#This Row],[Order ID]], ORDERS[], 6)</f>
        <v>21</v>
      </c>
      <c r="J1288" s="54">
        <f>VLOOKUP(FACT_INCLUDES[[#This Row],[Order ID]], ORDERS[], 7)</f>
        <v>0</v>
      </c>
      <c r="K1288" s="33">
        <v>0</v>
      </c>
      <c r="L1288" s="4">
        <f>VLOOKUP(FACT_INCLUDES[[#This Row],[DW Version]], VERSIONS[], 2)</f>
        <v>40</v>
      </c>
      <c r="M1288" s="4">
        <f>VLOOKUP(FACT_INCLUDES[[#This Row],[DW Version]], VERSIONS[], 3)</f>
        <v>4.5</v>
      </c>
      <c r="N1288" s="4" t="str">
        <f>VLOOKUP(FACT_INCLUDES[[#This Row],[DW Version]], VERSIONS[], 4)</f>
        <v>white</v>
      </c>
      <c r="O1288" s="51">
        <f>VLOOKUP(FACT_INCLUDES[[#This Row],[DW Version]], VERSIONS[], 5)</f>
        <v>116.25112642298106</v>
      </c>
      <c r="P1288" s="4" t="str">
        <f>VLOOKUP(FACT_INCLUDES[[#This Row],[DW Version]], VERSIONS[], 6)</f>
        <v>Zoom Streak</v>
      </c>
      <c r="Q1288" s="4" t="str">
        <f>VLOOKUP(FACT_INCLUDES[[#This Row],[DW Version]], VERSIONS[], 7)</f>
        <v>Shoe</v>
      </c>
      <c r="R1288" s="51">
        <f>FACT_INCLUDES[[#This Row],[Version Price]]*FACT_INCLUDES[[#This Row],[Quantity]]</f>
        <v>232.50225284596212</v>
      </c>
      <c r="S1288" s="51">
        <f>FACT_INCLUDES[[#This Row],[Amount]]*(1-FACT_INCLUDES[[#This Row],[Order Discount]])</f>
        <v>232.50225284596212</v>
      </c>
      <c r="T1288" s="51">
        <f t="shared" si="20"/>
        <v>232.50225284596212</v>
      </c>
      <c r="U1288" s="57">
        <f>FACT_INCLUDES[[#This Row],[Income]]/FACT_INCLUDES[[#This Row],[Total Order Income]]</f>
        <v>1</v>
      </c>
      <c r="V1288" s="33">
        <f>IF(FACT_INCLUDES[[#This Row],[Order Gap]]&gt;10, 1, 0)/COUNTIFS(FACT_INCLUDES[Order ID], FACT_INCLUDES[[#This Row],[Order ID]])</f>
        <v>0</v>
      </c>
      <c r="W1288" s="33">
        <f>IF(FACT_INCLUDES[[#This Row],[Order Type]]="Online", 1, 0)/COUNTIFS(FACT_INCLUDES[Order ID], FACT_INCLUDES[[#This Row],[Order ID]])</f>
        <v>0</v>
      </c>
      <c r="X1288" s="52">
        <v>550.62636711728373</v>
      </c>
      <c r="Y1288" s="52">
        <v>527.50696632152358</v>
      </c>
      <c r="Z1288" s="64">
        <f>IF(FACT_INCLUDES[[#This Row],[Order Type]]="Online", 1, 0)*FACT_INCLUDES[[#This Row],[Income]]</f>
        <v>0</v>
      </c>
    </row>
    <row r="1289" spans="1:26" x14ac:dyDescent="0.3">
      <c r="A1289" s="4">
        <v>2451</v>
      </c>
      <c r="B1289" s="4">
        <v>1456</v>
      </c>
      <c r="C1289" s="4">
        <v>390</v>
      </c>
      <c r="D1289" s="58">
        <v>5</v>
      </c>
      <c r="E1289" s="28">
        <f>VLOOKUP(FACT_INCLUDES[[#This Row],[Order ID]], ORDERS[], 2)</f>
        <v>42154.776725045245</v>
      </c>
      <c r="F1289" s="28">
        <f>VLOOKUP(FACT_INCLUDES[[#This Row],[Order ID]], ORDERS[], 3)</f>
        <v>42154.776725045245</v>
      </c>
      <c r="G1289" s="4" t="str">
        <f>VLOOKUP(FACT_INCLUDES[[#This Row],[Order ID]], ORDERS[], 4)</f>
        <v>In-Store</v>
      </c>
      <c r="H1289" s="4" t="str">
        <f>VLOOKUP(FACT_INCLUDES[[#This Row],[Order ID]], ORDERS[], 5)</f>
        <v>NCV3536@gmail.com</v>
      </c>
      <c r="I1289" s="4">
        <f>VLOOKUP(FACT_INCLUDES[[#This Row],[Order ID]], ORDERS[], 6)</f>
        <v>23</v>
      </c>
      <c r="J1289" s="54">
        <f>VLOOKUP(FACT_INCLUDES[[#This Row],[Order ID]], ORDERS[], 7)</f>
        <v>0</v>
      </c>
      <c r="K1289" s="33">
        <v>0</v>
      </c>
      <c r="L1289" s="4">
        <f>VLOOKUP(FACT_INCLUDES[[#This Row],[DW Version]], VERSIONS[], 2)</f>
        <v>40</v>
      </c>
      <c r="M1289" s="4">
        <f>VLOOKUP(FACT_INCLUDES[[#This Row],[DW Version]], VERSIONS[], 3)</f>
        <v>4.5</v>
      </c>
      <c r="N1289" s="4" t="str">
        <f>VLOOKUP(FACT_INCLUDES[[#This Row],[DW Version]], VERSIONS[], 4)</f>
        <v>white</v>
      </c>
      <c r="O1289" s="51">
        <f>VLOOKUP(FACT_INCLUDES[[#This Row],[DW Version]], VERSIONS[], 5)</f>
        <v>116.25112642298106</v>
      </c>
      <c r="P1289" s="4" t="str">
        <f>VLOOKUP(FACT_INCLUDES[[#This Row],[DW Version]], VERSIONS[], 6)</f>
        <v>Zoom Streak</v>
      </c>
      <c r="Q1289" s="4" t="str">
        <f>VLOOKUP(FACT_INCLUDES[[#This Row],[DW Version]], VERSIONS[], 7)</f>
        <v>Shoe</v>
      </c>
      <c r="R1289" s="51">
        <f>FACT_INCLUDES[[#This Row],[Version Price]]*FACT_INCLUDES[[#This Row],[Quantity]]</f>
        <v>581.25563211490532</v>
      </c>
      <c r="S1289" s="51">
        <f>FACT_INCLUDES[[#This Row],[Amount]]*(1-FACT_INCLUDES[[#This Row],[Order Discount]])</f>
        <v>581.25563211490532</v>
      </c>
      <c r="T1289" s="51">
        <f t="shared" si="20"/>
        <v>581.25563211490532</v>
      </c>
      <c r="U1289" s="57">
        <f>FACT_INCLUDES[[#This Row],[Income]]/FACT_INCLUDES[[#This Row],[Total Order Income]]</f>
        <v>1</v>
      </c>
      <c r="V1289" s="33">
        <f>IF(FACT_INCLUDES[[#This Row],[Order Gap]]&gt;10, 1, 0)/COUNTIFS(FACT_INCLUDES[Order ID], FACT_INCLUDES[[#This Row],[Order ID]])</f>
        <v>0</v>
      </c>
      <c r="W1289" s="33">
        <f>IF(FACT_INCLUDES[[#This Row],[Order Type]]="Online", 1, 0)/COUNTIFS(FACT_INCLUDES[Order ID], FACT_INCLUDES[[#This Row],[Order ID]])</f>
        <v>0</v>
      </c>
      <c r="X1289" s="52">
        <v>550.62636711728373</v>
      </c>
      <c r="Y1289" s="52">
        <v>527.50696632152358</v>
      </c>
      <c r="Z1289" s="64">
        <f>IF(FACT_INCLUDES[[#This Row],[Order Type]]="Online", 1, 0)*FACT_INCLUDES[[#This Row],[Income]]</f>
        <v>0</v>
      </c>
    </row>
    <row r="1290" spans="1:26" x14ac:dyDescent="0.3">
      <c r="A1290" s="4">
        <v>2464</v>
      </c>
      <c r="B1290" s="4">
        <v>1469</v>
      </c>
      <c r="C1290" s="4">
        <v>859</v>
      </c>
      <c r="D1290" s="58">
        <v>3</v>
      </c>
      <c r="E1290" s="28">
        <f>VLOOKUP(FACT_INCLUDES[[#This Row],[Order ID]], ORDERS[], 2)</f>
        <v>42317.807936637953</v>
      </c>
      <c r="F1290" s="28">
        <f>VLOOKUP(FACT_INCLUDES[[#This Row],[Order ID]], ORDERS[], 3)</f>
        <v>42317.807936637953</v>
      </c>
      <c r="G1290" s="4" t="str">
        <f>VLOOKUP(FACT_INCLUDES[[#This Row],[Order ID]], ORDERS[], 4)</f>
        <v>In-Store</v>
      </c>
      <c r="H1290" s="4" t="str">
        <f>VLOOKUP(FACT_INCLUDES[[#This Row],[Order ID]], ORDERS[], 5)</f>
        <v>MGY2385@gmail.com</v>
      </c>
      <c r="I1290" s="4">
        <f>VLOOKUP(FACT_INCLUDES[[#This Row],[Order ID]], ORDERS[], 6)</f>
        <v>36</v>
      </c>
      <c r="J1290" s="54">
        <f>VLOOKUP(FACT_INCLUDES[[#This Row],[Order ID]], ORDERS[], 7)</f>
        <v>0</v>
      </c>
      <c r="K1290" s="33">
        <v>0</v>
      </c>
      <c r="L1290" s="4">
        <f>VLOOKUP(FACT_INCLUDES[[#This Row],[DW Version]], VERSIONS[], 2)</f>
        <v>87</v>
      </c>
      <c r="M1290" s="4">
        <f>VLOOKUP(FACT_INCLUDES[[#This Row],[DW Version]], VERSIONS[], 3)</f>
        <v>10.5</v>
      </c>
      <c r="N1290" s="4" t="str">
        <f>VLOOKUP(FACT_INCLUDES[[#This Row],[DW Version]], VERSIONS[], 4)</f>
        <v>red</v>
      </c>
      <c r="O1290" s="51">
        <f>VLOOKUP(FACT_INCLUDES[[#This Row],[DW Version]], VERSIONS[], 5)</f>
        <v>274.66495265248921</v>
      </c>
      <c r="P1290" s="4" t="str">
        <f>VLOOKUP(FACT_INCLUDES[[#This Row],[DW Version]], VERSIONS[], 6)</f>
        <v>Challenger 7</v>
      </c>
      <c r="Q1290" s="4" t="str">
        <f>VLOOKUP(FACT_INCLUDES[[#This Row],[DW Version]], VERSIONS[], 7)</f>
        <v>Shoe</v>
      </c>
      <c r="R1290" s="51">
        <f>FACT_INCLUDES[[#This Row],[Version Price]]*FACT_INCLUDES[[#This Row],[Quantity]]</f>
        <v>823.99485795746762</v>
      </c>
      <c r="S1290" s="51">
        <f>FACT_INCLUDES[[#This Row],[Amount]]*(1-FACT_INCLUDES[[#This Row],[Order Discount]])</f>
        <v>823.99485795746762</v>
      </c>
      <c r="T1290" s="51">
        <f t="shared" si="20"/>
        <v>823.99485795746762</v>
      </c>
      <c r="U1290" s="57">
        <f>FACT_INCLUDES[[#This Row],[Income]]/FACT_INCLUDES[[#This Row],[Total Order Income]]</f>
        <v>1</v>
      </c>
      <c r="V1290" s="33">
        <f>IF(FACT_INCLUDES[[#This Row],[Order Gap]]&gt;10, 1, 0)/COUNTIFS(FACT_INCLUDES[Order ID], FACT_INCLUDES[[#This Row],[Order ID]])</f>
        <v>0</v>
      </c>
      <c r="W1290" s="33">
        <f>IF(FACT_INCLUDES[[#This Row],[Order Type]]="Online", 1, 0)/COUNTIFS(FACT_INCLUDES[Order ID], FACT_INCLUDES[[#This Row],[Order ID]])</f>
        <v>0</v>
      </c>
      <c r="X1290" s="52">
        <v>550.62636711728373</v>
      </c>
      <c r="Y1290" s="52">
        <v>527.50696632152358</v>
      </c>
      <c r="Z1290" s="64">
        <f>IF(FACT_INCLUDES[[#This Row],[Order Type]]="Online", 1, 0)*FACT_INCLUDES[[#This Row],[Income]]</f>
        <v>0</v>
      </c>
    </row>
    <row r="1291" spans="1:26" x14ac:dyDescent="0.3">
      <c r="A1291" s="4">
        <v>2481</v>
      </c>
      <c r="B1291" s="4">
        <v>1486</v>
      </c>
      <c r="C1291" s="4">
        <v>33</v>
      </c>
      <c r="D1291" s="58">
        <v>3</v>
      </c>
      <c r="E1291" s="28">
        <f>VLOOKUP(FACT_INCLUDES[[#This Row],[Order ID]], ORDERS[], 2)</f>
        <v>42189.323538473553</v>
      </c>
      <c r="F1291" s="28">
        <f>VLOOKUP(FACT_INCLUDES[[#This Row],[Order ID]], ORDERS[], 3)</f>
        <v>42189.323538473553</v>
      </c>
      <c r="G1291" s="4" t="str">
        <f>VLOOKUP(FACT_INCLUDES[[#This Row],[Order ID]], ORDERS[], 4)</f>
        <v>In-Store</v>
      </c>
      <c r="H1291" s="4" t="str">
        <f>VLOOKUP(FACT_INCLUDES[[#This Row],[Order ID]], ORDERS[], 5)</f>
        <v>XPP1358@gmail.com</v>
      </c>
      <c r="I1291" s="4">
        <f>VLOOKUP(FACT_INCLUDES[[#This Row],[Order ID]], ORDERS[], 6)</f>
        <v>15</v>
      </c>
      <c r="J1291" s="54">
        <f>VLOOKUP(FACT_INCLUDES[[#This Row],[Order ID]], ORDERS[], 7)</f>
        <v>0</v>
      </c>
      <c r="K1291" s="33">
        <v>0</v>
      </c>
      <c r="L1291" s="4">
        <f>VLOOKUP(FACT_INCLUDES[[#This Row],[DW Version]], VERSIONS[], 2)</f>
        <v>3</v>
      </c>
      <c r="M1291" s="4">
        <f>VLOOKUP(FACT_INCLUDES[[#This Row],[DW Version]], VERSIONS[], 3)</f>
        <v>9</v>
      </c>
      <c r="N1291" s="4" t="str">
        <f>VLOOKUP(FACT_INCLUDES[[#This Row],[DW Version]], VERSIONS[], 4)</f>
        <v>black</v>
      </c>
      <c r="O1291" s="51">
        <f>VLOOKUP(FACT_INCLUDES[[#This Row],[DW Version]], VERSIONS[], 5)</f>
        <v>41.972378177199204</v>
      </c>
      <c r="P1291" s="4" t="str">
        <f>VLOOKUP(FACT_INCLUDES[[#This Row],[DW Version]], VERSIONS[], 6)</f>
        <v>Dri-FIT Shirt</v>
      </c>
      <c r="Q1291" s="4" t="str">
        <f>VLOOKUP(FACT_INCLUDES[[#This Row],[DW Version]], VERSIONS[], 7)</f>
        <v>Apparel</v>
      </c>
      <c r="R1291" s="51">
        <f>FACT_INCLUDES[[#This Row],[Version Price]]*FACT_INCLUDES[[#This Row],[Quantity]]</f>
        <v>125.91713453159761</v>
      </c>
      <c r="S1291" s="51">
        <f>FACT_INCLUDES[[#This Row],[Amount]]*(1-FACT_INCLUDES[[#This Row],[Order Discount]])</f>
        <v>125.91713453159761</v>
      </c>
      <c r="T1291" s="51">
        <f t="shared" si="20"/>
        <v>125.91713453159761</v>
      </c>
      <c r="U1291" s="57">
        <f>FACT_INCLUDES[[#This Row],[Income]]/FACT_INCLUDES[[#This Row],[Total Order Income]]</f>
        <v>1</v>
      </c>
      <c r="V1291" s="33">
        <f>IF(FACT_INCLUDES[[#This Row],[Order Gap]]&gt;10, 1, 0)/COUNTIFS(FACT_INCLUDES[Order ID], FACT_INCLUDES[[#This Row],[Order ID]])</f>
        <v>0</v>
      </c>
      <c r="W1291" s="33">
        <f>IF(FACT_INCLUDES[[#This Row],[Order Type]]="Online", 1, 0)/COUNTIFS(FACT_INCLUDES[Order ID], FACT_INCLUDES[[#This Row],[Order ID]])</f>
        <v>0</v>
      </c>
      <c r="X1291" s="52">
        <v>550.62636711728373</v>
      </c>
      <c r="Y1291" s="52">
        <v>527.50696632152358</v>
      </c>
      <c r="Z1291" s="64">
        <f>IF(FACT_INCLUDES[[#This Row],[Order Type]]="Online", 1, 0)*FACT_INCLUDES[[#This Row],[Income]]</f>
        <v>0</v>
      </c>
    </row>
    <row r="1292" spans="1:26" x14ac:dyDescent="0.3">
      <c r="A1292" s="4">
        <v>28</v>
      </c>
      <c r="B1292" s="4">
        <v>13</v>
      </c>
      <c r="C1292" s="4">
        <v>204</v>
      </c>
      <c r="D1292" s="58">
        <v>1</v>
      </c>
      <c r="E1292" s="28">
        <f>VLOOKUP(FACT_INCLUDES[[#This Row],[Order ID]], ORDERS[], 2)</f>
        <v>42509.492544015928</v>
      </c>
      <c r="F1292" s="28">
        <f>VLOOKUP(FACT_INCLUDES[[#This Row],[Order ID]], ORDERS[], 3)</f>
        <v>42509.492544015928</v>
      </c>
      <c r="G1292" s="4" t="str">
        <f>VLOOKUP(FACT_INCLUDES[[#This Row],[Order ID]], ORDERS[], 4)</f>
        <v>In-Store</v>
      </c>
      <c r="H1292" s="4" t="str">
        <f>VLOOKUP(FACT_INCLUDES[[#This Row],[Order ID]], ORDERS[], 5)</f>
        <v>KMQ9845@gmail.com</v>
      </c>
      <c r="I1292" s="4">
        <f>VLOOKUP(FACT_INCLUDES[[#This Row],[Order ID]], ORDERS[], 6)</f>
        <v>29</v>
      </c>
      <c r="J1292" s="54">
        <f>VLOOKUP(FACT_INCLUDES[[#This Row],[Order ID]], ORDERS[], 7)</f>
        <v>0</v>
      </c>
      <c r="K1292" s="33">
        <v>0</v>
      </c>
      <c r="L1292" s="4">
        <f>VLOOKUP(FACT_INCLUDES[[#This Row],[DW Version]], VERSIONS[], 2)</f>
        <v>20</v>
      </c>
      <c r="M1292" s="4">
        <f>VLOOKUP(FACT_INCLUDES[[#This Row],[DW Version]], VERSIONS[], 3)</f>
        <v>9</v>
      </c>
      <c r="N1292" s="4" t="str">
        <f>VLOOKUP(FACT_INCLUDES[[#This Row],[DW Version]], VERSIONS[], 4)</f>
        <v>yellow</v>
      </c>
      <c r="O1292" s="51">
        <f>VLOOKUP(FACT_INCLUDES[[#This Row],[DW Version]], VERSIONS[], 5)</f>
        <v>178.1791071882125</v>
      </c>
      <c r="P1292" s="4" t="str">
        <f>VLOOKUP(FACT_INCLUDES[[#This Row],[DW Version]], VERSIONS[], 6)</f>
        <v>Joyride</v>
      </c>
      <c r="Q1292" s="4" t="str">
        <f>VLOOKUP(FACT_INCLUDES[[#This Row],[DW Version]], VERSIONS[], 7)</f>
        <v>Shoe</v>
      </c>
      <c r="R1292" s="51">
        <f>FACT_INCLUDES[[#This Row],[Version Price]]*FACT_INCLUDES[[#This Row],[Quantity]]</f>
        <v>178.1791071882125</v>
      </c>
      <c r="S1292" s="51">
        <f>FACT_INCLUDES[[#This Row],[Amount]]*(1-FACT_INCLUDES[[#This Row],[Order Discount]])</f>
        <v>178.1791071882125</v>
      </c>
      <c r="T1292" s="51">
        <f t="shared" si="20"/>
        <v>1897.4188615412013</v>
      </c>
      <c r="U1292" s="57">
        <f>FACT_INCLUDES[[#This Row],[Income]]/FACT_INCLUDES[[#This Row],[Total Order Income]]</f>
        <v>9.3906048263631345E-2</v>
      </c>
      <c r="V1292" s="33">
        <f>IF(FACT_INCLUDES[[#This Row],[Order Gap]]&gt;10, 1, 0)/COUNTIFS(FACT_INCLUDES[Order ID], FACT_INCLUDES[[#This Row],[Order ID]])</f>
        <v>0</v>
      </c>
      <c r="W1292" s="33">
        <f>IF(FACT_INCLUDES[[#This Row],[Order Type]]="Online", 1, 0)/COUNTIFS(FACT_INCLUDES[Order ID], FACT_INCLUDES[[#This Row],[Order ID]])</f>
        <v>0</v>
      </c>
      <c r="X1292" s="52">
        <v>623.83974245577338</v>
      </c>
      <c r="Y1292" s="52">
        <v>543.82851073311974</v>
      </c>
      <c r="Z1292" s="64">
        <f>IF(FACT_INCLUDES[[#This Row],[Order Type]]="Online", 1, 0)*FACT_INCLUDES[[#This Row],[Income]]</f>
        <v>0</v>
      </c>
    </row>
    <row r="1293" spans="1:26" x14ac:dyDescent="0.3">
      <c r="A1293" s="4">
        <v>29</v>
      </c>
      <c r="B1293" s="4">
        <v>13</v>
      </c>
      <c r="C1293" s="4">
        <v>303</v>
      </c>
      <c r="D1293" s="58">
        <v>5</v>
      </c>
      <c r="E1293" s="28">
        <f>VLOOKUP(FACT_INCLUDES[[#This Row],[Order ID]], ORDERS[], 2)</f>
        <v>42509.492544015928</v>
      </c>
      <c r="F1293" s="28">
        <f>VLOOKUP(FACT_INCLUDES[[#This Row],[Order ID]], ORDERS[], 3)</f>
        <v>42509.492544015928</v>
      </c>
      <c r="G1293" s="4" t="str">
        <f>VLOOKUP(FACT_INCLUDES[[#This Row],[Order ID]], ORDERS[], 4)</f>
        <v>In-Store</v>
      </c>
      <c r="H1293" s="4" t="str">
        <f>VLOOKUP(FACT_INCLUDES[[#This Row],[Order ID]], ORDERS[], 5)</f>
        <v>KMQ9845@gmail.com</v>
      </c>
      <c r="I1293" s="4">
        <f>VLOOKUP(FACT_INCLUDES[[#This Row],[Order ID]], ORDERS[], 6)</f>
        <v>29</v>
      </c>
      <c r="J1293" s="54">
        <f>VLOOKUP(FACT_INCLUDES[[#This Row],[Order ID]], ORDERS[], 7)</f>
        <v>0</v>
      </c>
      <c r="K1293" s="33">
        <v>0</v>
      </c>
      <c r="L1293" s="4">
        <f>VLOOKUP(FACT_INCLUDES[[#This Row],[DW Version]], VERSIONS[], 2)</f>
        <v>30</v>
      </c>
      <c r="M1293" s="4">
        <f>VLOOKUP(FACT_INCLUDES[[#This Row],[DW Version]], VERSIONS[], 3)</f>
        <v>11</v>
      </c>
      <c r="N1293" s="4" t="str">
        <f>VLOOKUP(FACT_INCLUDES[[#This Row],[DW Version]], VERSIONS[], 4)</f>
        <v>blue</v>
      </c>
      <c r="O1293" s="51">
        <f>VLOOKUP(FACT_INCLUDES[[#This Row],[DW Version]], VERSIONS[], 5)</f>
        <v>343.84795087059774</v>
      </c>
      <c r="P1293" s="4" t="str">
        <f>VLOOKUP(FACT_INCLUDES[[#This Row],[DW Version]], VERSIONS[], 6)</f>
        <v>Air Zoom Terra Kiger</v>
      </c>
      <c r="Q1293" s="4" t="str">
        <f>VLOOKUP(FACT_INCLUDES[[#This Row],[DW Version]], VERSIONS[], 7)</f>
        <v>Shoe</v>
      </c>
      <c r="R1293" s="51">
        <f>FACT_INCLUDES[[#This Row],[Version Price]]*FACT_INCLUDES[[#This Row],[Quantity]]</f>
        <v>1719.2397543529887</v>
      </c>
      <c r="S1293" s="51">
        <f>FACT_INCLUDES[[#This Row],[Amount]]*(1-FACT_INCLUDES[[#This Row],[Order Discount]])</f>
        <v>1719.2397543529887</v>
      </c>
      <c r="T1293" s="51">
        <f t="shared" si="20"/>
        <v>1897.4188615412013</v>
      </c>
      <c r="U1293" s="57">
        <f>FACT_INCLUDES[[#This Row],[Income]]/FACT_INCLUDES[[#This Row],[Total Order Income]]</f>
        <v>0.90609395173636864</v>
      </c>
      <c r="V1293" s="33">
        <f>IF(FACT_INCLUDES[[#This Row],[Order Gap]]&gt;10, 1, 0)/COUNTIFS(FACT_INCLUDES[Order ID], FACT_INCLUDES[[#This Row],[Order ID]])</f>
        <v>0</v>
      </c>
      <c r="W1293" s="33">
        <f>IF(FACT_INCLUDES[[#This Row],[Order Type]]="Online", 1, 0)/COUNTIFS(FACT_INCLUDES[Order ID], FACT_INCLUDES[[#This Row],[Order ID]])</f>
        <v>0</v>
      </c>
      <c r="X1293" s="52">
        <v>623.83974245577338</v>
      </c>
      <c r="Y1293" s="52">
        <v>543.82851073311974</v>
      </c>
      <c r="Z1293" s="64">
        <f>IF(FACT_INCLUDES[[#This Row],[Order Type]]="Online", 1, 0)*FACT_INCLUDES[[#This Row],[Income]]</f>
        <v>0</v>
      </c>
    </row>
    <row r="1294" spans="1:26" x14ac:dyDescent="0.3">
      <c r="A1294" s="4">
        <v>50</v>
      </c>
      <c r="B1294" s="4">
        <v>22</v>
      </c>
      <c r="C1294" s="4">
        <v>89</v>
      </c>
      <c r="D1294" s="58">
        <v>1</v>
      </c>
      <c r="E1294" s="28">
        <f>VLOOKUP(FACT_INCLUDES[[#This Row],[Order ID]], ORDERS[], 2)</f>
        <v>42668.522051225467</v>
      </c>
      <c r="F1294" s="28">
        <f>VLOOKUP(FACT_INCLUDES[[#This Row],[Order ID]], ORDERS[], 3)</f>
        <v>42668.522051225467</v>
      </c>
      <c r="G1294" s="4" t="str">
        <f>VLOOKUP(FACT_INCLUDES[[#This Row],[Order ID]], ORDERS[], 4)</f>
        <v>In-Store</v>
      </c>
      <c r="H1294" s="4" t="str">
        <f>VLOOKUP(FACT_INCLUDES[[#This Row],[Order ID]], ORDERS[], 5)</f>
        <v>GYX9459@gmail.com</v>
      </c>
      <c r="I1294" s="4">
        <f>VLOOKUP(FACT_INCLUDES[[#This Row],[Order ID]], ORDERS[], 6)</f>
        <v>15</v>
      </c>
      <c r="J1294" s="54">
        <f>VLOOKUP(FACT_INCLUDES[[#This Row],[Order ID]], ORDERS[], 7)</f>
        <v>0</v>
      </c>
      <c r="K1294" s="33">
        <v>0</v>
      </c>
      <c r="L1294" s="4">
        <f>VLOOKUP(FACT_INCLUDES[[#This Row],[DW Version]], VERSIONS[], 2)</f>
        <v>9</v>
      </c>
      <c r="M1294" s="4">
        <f>VLOOKUP(FACT_INCLUDES[[#This Row],[DW Version]], VERSIONS[], 3)</f>
        <v>5</v>
      </c>
      <c r="N1294" s="4" t="str">
        <f>VLOOKUP(FACT_INCLUDES[[#This Row],[DW Version]], VERSIONS[], 4)</f>
        <v>red</v>
      </c>
      <c r="O1294" s="51">
        <f>VLOOKUP(FACT_INCLUDES[[#This Row],[DW Version]], VERSIONS[], 5)</f>
        <v>191.20390877511585</v>
      </c>
      <c r="P1294" s="4" t="str">
        <f>VLOOKUP(FACT_INCLUDES[[#This Row],[DW Version]], VERSIONS[], 6)</f>
        <v>React</v>
      </c>
      <c r="Q1294" s="4" t="str">
        <f>VLOOKUP(FACT_INCLUDES[[#This Row],[DW Version]], VERSIONS[], 7)</f>
        <v>Shoe</v>
      </c>
      <c r="R1294" s="51">
        <f>FACT_INCLUDES[[#This Row],[Version Price]]*FACT_INCLUDES[[#This Row],[Quantity]]</f>
        <v>191.20390877511585</v>
      </c>
      <c r="S1294" s="51">
        <f>FACT_INCLUDES[[#This Row],[Amount]]*(1-FACT_INCLUDES[[#This Row],[Order Discount]])</f>
        <v>191.20390877511585</v>
      </c>
      <c r="T1294" s="51">
        <f t="shared" si="20"/>
        <v>1458.1349846069556</v>
      </c>
      <c r="U1294" s="57">
        <f>FACT_INCLUDES[[#This Row],[Income]]/FACT_INCLUDES[[#This Row],[Total Order Income]]</f>
        <v>0.13112908667139306</v>
      </c>
      <c r="V1294" s="33">
        <f>IF(FACT_INCLUDES[[#This Row],[Order Gap]]&gt;10, 1, 0)/COUNTIFS(FACT_INCLUDES[Order ID], FACT_INCLUDES[[#This Row],[Order ID]])</f>
        <v>0</v>
      </c>
      <c r="W1294" s="33">
        <f>IF(FACT_INCLUDES[[#This Row],[Order Type]]="Online", 1, 0)/COUNTIFS(FACT_INCLUDES[Order ID], FACT_INCLUDES[[#This Row],[Order ID]])</f>
        <v>0</v>
      </c>
      <c r="X1294" s="52">
        <v>623.83974245577338</v>
      </c>
      <c r="Y1294" s="52">
        <v>543.82851073311974</v>
      </c>
      <c r="Z1294" s="64">
        <f>IF(FACT_INCLUDES[[#This Row],[Order Type]]="Online", 1, 0)*FACT_INCLUDES[[#This Row],[Income]]</f>
        <v>0</v>
      </c>
    </row>
    <row r="1295" spans="1:26" x14ac:dyDescent="0.3">
      <c r="A1295" s="4">
        <v>51</v>
      </c>
      <c r="B1295" s="4">
        <v>22</v>
      </c>
      <c r="C1295" s="4">
        <v>298</v>
      </c>
      <c r="D1295" s="58">
        <v>3</v>
      </c>
      <c r="E1295" s="28">
        <f>VLOOKUP(FACT_INCLUDES[[#This Row],[Order ID]], ORDERS[], 2)</f>
        <v>42668.522051225467</v>
      </c>
      <c r="F1295" s="28">
        <f>VLOOKUP(FACT_INCLUDES[[#This Row],[Order ID]], ORDERS[], 3)</f>
        <v>42668.522051225467</v>
      </c>
      <c r="G1295" s="4" t="str">
        <f>VLOOKUP(FACT_INCLUDES[[#This Row],[Order ID]], ORDERS[], 4)</f>
        <v>In-Store</v>
      </c>
      <c r="H1295" s="4" t="str">
        <f>VLOOKUP(FACT_INCLUDES[[#This Row],[Order ID]], ORDERS[], 5)</f>
        <v>GYX9459@gmail.com</v>
      </c>
      <c r="I1295" s="4">
        <f>VLOOKUP(FACT_INCLUDES[[#This Row],[Order ID]], ORDERS[], 6)</f>
        <v>15</v>
      </c>
      <c r="J1295" s="54">
        <f>VLOOKUP(FACT_INCLUDES[[#This Row],[Order ID]], ORDERS[], 7)</f>
        <v>0</v>
      </c>
      <c r="K1295" s="33">
        <v>0</v>
      </c>
      <c r="L1295" s="4">
        <f>VLOOKUP(FACT_INCLUDES[[#This Row],[DW Version]], VERSIONS[], 2)</f>
        <v>30</v>
      </c>
      <c r="M1295" s="4">
        <f>VLOOKUP(FACT_INCLUDES[[#This Row],[DW Version]], VERSIONS[], 3)</f>
        <v>3.5</v>
      </c>
      <c r="N1295" s="4" t="str">
        <f>VLOOKUP(FACT_INCLUDES[[#This Row],[DW Version]], VERSIONS[], 4)</f>
        <v>white</v>
      </c>
      <c r="O1295" s="51">
        <f>VLOOKUP(FACT_INCLUDES[[#This Row],[DW Version]], VERSIONS[], 5)</f>
        <v>317.62125467517023</v>
      </c>
      <c r="P1295" s="4" t="str">
        <f>VLOOKUP(FACT_INCLUDES[[#This Row],[DW Version]], VERSIONS[], 6)</f>
        <v>Air Zoom Terra Kiger</v>
      </c>
      <c r="Q1295" s="4" t="str">
        <f>VLOOKUP(FACT_INCLUDES[[#This Row],[DW Version]], VERSIONS[], 7)</f>
        <v>Shoe</v>
      </c>
      <c r="R1295" s="51">
        <f>FACT_INCLUDES[[#This Row],[Version Price]]*FACT_INCLUDES[[#This Row],[Quantity]]</f>
        <v>952.8637640255107</v>
      </c>
      <c r="S1295" s="51">
        <f>FACT_INCLUDES[[#This Row],[Amount]]*(1-FACT_INCLUDES[[#This Row],[Order Discount]])</f>
        <v>952.8637640255107</v>
      </c>
      <c r="T1295" s="51">
        <f t="shared" si="20"/>
        <v>1458.1349846069556</v>
      </c>
      <c r="U1295" s="57">
        <f>FACT_INCLUDES[[#This Row],[Income]]/FACT_INCLUDES[[#This Row],[Total Order Income]]</f>
        <v>0.65348117566931418</v>
      </c>
      <c r="V1295" s="33">
        <f>IF(FACT_INCLUDES[[#This Row],[Order Gap]]&gt;10, 1, 0)/COUNTIFS(FACT_INCLUDES[Order ID], FACT_INCLUDES[[#This Row],[Order ID]])</f>
        <v>0</v>
      </c>
      <c r="W1295" s="33">
        <f>IF(FACT_INCLUDES[[#This Row],[Order Type]]="Online", 1, 0)/COUNTIFS(FACT_INCLUDES[Order ID], FACT_INCLUDES[[#This Row],[Order ID]])</f>
        <v>0</v>
      </c>
      <c r="X1295" s="52">
        <v>623.83974245577338</v>
      </c>
      <c r="Y1295" s="52">
        <v>543.82851073311974</v>
      </c>
      <c r="Z1295" s="64">
        <f>IF(FACT_INCLUDES[[#This Row],[Order Type]]="Online", 1, 0)*FACT_INCLUDES[[#This Row],[Income]]</f>
        <v>0</v>
      </c>
    </row>
    <row r="1296" spans="1:26" x14ac:dyDescent="0.3">
      <c r="A1296" s="4">
        <v>52</v>
      </c>
      <c r="B1296" s="4">
        <v>22</v>
      </c>
      <c r="C1296" s="4">
        <v>358</v>
      </c>
      <c r="D1296" s="58">
        <v>3</v>
      </c>
      <c r="E1296" s="28">
        <f>VLOOKUP(FACT_INCLUDES[[#This Row],[Order ID]], ORDERS[], 2)</f>
        <v>42668.522051225467</v>
      </c>
      <c r="F1296" s="28">
        <f>VLOOKUP(FACT_INCLUDES[[#This Row],[Order ID]], ORDERS[], 3)</f>
        <v>42668.522051225467</v>
      </c>
      <c r="G1296" s="4" t="str">
        <f>VLOOKUP(FACT_INCLUDES[[#This Row],[Order ID]], ORDERS[], 4)</f>
        <v>In-Store</v>
      </c>
      <c r="H1296" s="4" t="str">
        <f>VLOOKUP(FACT_INCLUDES[[#This Row],[Order ID]], ORDERS[], 5)</f>
        <v>GYX9459@gmail.com</v>
      </c>
      <c r="I1296" s="4">
        <f>VLOOKUP(FACT_INCLUDES[[#This Row],[Order ID]], ORDERS[], 6)</f>
        <v>15</v>
      </c>
      <c r="J1296" s="54">
        <f>VLOOKUP(FACT_INCLUDES[[#This Row],[Order ID]], ORDERS[], 7)</f>
        <v>0</v>
      </c>
      <c r="K1296" s="33">
        <v>0</v>
      </c>
      <c r="L1296" s="4">
        <f>VLOOKUP(FACT_INCLUDES[[#This Row],[DW Version]], VERSIONS[], 2)</f>
        <v>36</v>
      </c>
      <c r="M1296" s="4">
        <f>VLOOKUP(FACT_INCLUDES[[#This Row],[DW Version]], VERSIONS[], 3)</f>
        <v>7.5</v>
      </c>
      <c r="N1296" s="4" t="str">
        <f>VLOOKUP(FACT_INCLUDES[[#This Row],[DW Version]], VERSIONS[], 4)</f>
        <v>black</v>
      </c>
      <c r="O1296" s="51">
        <f>VLOOKUP(FACT_INCLUDES[[#This Row],[DW Version]], VERSIONS[], 5)</f>
        <v>104.68910393544306</v>
      </c>
      <c r="P1296" s="4" t="str">
        <f>VLOOKUP(FACT_INCLUDES[[#This Row],[DW Version]], VERSIONS[], 6)</f>
        <v>Air Max 270</v>
      </c>
      <c r="Q1296" s="4" t="str">
        <f>VLOOKUP(FACT_INCLUDES[[#This Row],[DW Version]], VERSIONS[], 7)</f>
        <v>Shoe</v>
      </c>
      <c r="R1296" s="51">
        <f>FACT_INCLUDES[[#This Row],[Version Price]]*FACT_INCLUDES[[#This Row],[Quantity]]</f>
        <v>314.06731180632914</v>
      </c>
      <c r="S1296" s="51">
        <f>FACT_INCLUDES[[#This Row],[Amount]]*(1-FACT_INCLUDES[[#This Row],[Order Discount]])</f>
        <v>314.06731180632914</v>
      </c>
      <c r="T1296" s="51">
        <f t="shared" si="20"/>
        <v>1458.1349846069556</v>
      </c>
      <c r="U1296" s="57">
        <f>FACT_INCLUDES[[#This Row],[Income]]/FACT_INCLUDES[[#This Row],[Total Order Income]]</f>
        <v>0.21538973765929281</v>
      </c>
      <c r="V1296" s="33">
        <f>IF(FACT_INCLUDES[[#This Row],[Order Gap]]&gt;10, 1, 0)/COUNTIFS(FACT_INCLUDES[Order ID], FACT_INCLUDES[[#This Row],[Order ID]])</f>
        <v>0</v>
      </c>
      <c r="W1296" s="33">
        <f>IF(FACT_INCLUDES[[#This Row],[Order Type]]="Online", 1, 0)/COUNTIFS(FACT_INCLUDES[Order ID], FACT_INCLUDES[[#This Row],[Order ID]])</f>
        <v>0</v>
      </c>
      <c r="X1296" s="52">
        <v>623.83974245577338</v>
      </c>
      <c r="Y1296" s="52">
        <v>543.82851073311974</v>
      </c>
      <c r="Z1296" s="64">
        <f>IF(FACT_INCLUDES[[#This Row],[Order Type]]="Online", 1, 0)*FACT_INCLUDES[[#This Row],[Income]]</f>
        <v>0</v>
      </c>
    </row>
    <row r="1297" spans="1:26" x14ac:dyDescent="0.3">
      <c r="A1297" s="4">
        <v>63</v>
      </c>
      <c r="B1297" s="4">
        <v>29</v>
      </c>
      <c r="C1297" s="4">
        <v>561</v>
      </c>
      <c r="D1297" s="58">
        <v>3</v>
      </c>
      <c r="E1297" s="28">
        <f>VLOOKUP(FACT_INCLUDES[[#This Row],[Order ID]], ORDERS[], 2)</f>
        <v>42494.837420281656</v>
      </c>
      <c r="F1297" s="28">
        <f>VLOOKUP(FACT_INCLUDES[[#This Row],[Order ID]], ORDERS[], 3)</f>
        <v>42494.837420281656</v>
      </c>
      <c r="G1297" s="4" t="str">
        <f>VLOOKUP(FACT_INCLUDES[[#This Row],[Order ID]], ORDERS[], 4)</f>
        <v>In-Store</v>
      </c>
      <c r="H1297" s="4" t="str">
        <f>VLOOKUP(FACT_INCLUDES[[#This Row],[Order ID]], ORDERS[], 5)</f>
        <v>DKT8834@gmail.com</v>
      </c>
      <c r="I1297" s="4">
        <f>VLOOKUP(FACT_INCLUDES[[#This Row],[Order ID]], ORDERS[], 6)</f>
        <v>27</v>
      </c>
      <c r="J1297" s="54">
        <f>VLOOKUP(FACT_INCLUDES[[#This Row],[Order ID]], ORDERS[], 7)</f>
        <v>0</v>
      </c>
      <c r="K1297" s="33">
        <v>0</v>
      </c>
      <c r="L1297" s="4">
        <f>VLOOKUP(FACT_INCLUDES[[#This Row],[DW Version]], VERSIONS[], 2)</f>
        <v>58</v>
      </c>
      <c r="M1297" s="4">
        <f>VLOOKUP(FACT_INCLUDES[[#This Row],[DW Version]], VERSIONS[], 3)</f>
        <v>8.5</v>
      </c>
      <c r="N1297" s="4" t="str">
        <f>VLOOKUP(FACT_INCLUDES[[#This Row],[DW Version]], VERSIONS[], 4)</f>
        <v>white</v>
      </c>
      <c r="O1297" s="51">
        <f>VLOOKUP(FACT_INCLUDES[[#This Row],[DW Version]], VERSIONS[], 5)</f>
        <v>35.471234268486157</v>
      </c>
      <c r="P1297" s="4" t="str">
        <f>VLOOKUP(FACT_INCLUDES[[#This Row],[DW Version]], VERSIONS[], 6)</f>
        <v>Mercurial Superfly</v>
      </c>
      <c r="Q1297" s="4" t="str">
        <f>VLOOKUP(FACT_INCLUDES[[#This Row],[DW Version]], VERSIONS[], 7)</f>
        <v>Shoe</v>
      </c>
      <c r="R1297" s="51">
        <f>FACT_INCLUDES[[#This Row],[Version Price]]*FACT_INCLUDES[[#This Row],[Quantity]]</f>
        <v>106.41370280545847</v>
      </c>
      <c r="S1297" s="51">
        <f>FACT_INCLUDES[[#This Row],[Amount]]*(1-FACT_INCLUDES[[#This Row],[Order Discount]])</f>
        <v>106.41370280545847</v>
      </c>
      <c r="T1297" s="51">
        <f t="shared" si="20"/>
        <v>106.41370280545847</v>
      </c>
      <c r="U1297" s="57">
        <f>FACT_INCLUDES[[#This Row],[Income]]/FACT_INCLUDES[[#This Row],[Total Order Income]]</f>
        <v>1</v>
      </c>
      <c r="V1297" s="33">
        <f>IF(FACT_INCLUDES[[#This Row],[Order Gap]]&gt;10, 1, 0)/COUNTIFS(FACT_INCLUDES[Order ID], FACT_INCLUDES[[#This Row],[Order ID]])</f>
        <v>0</v>
      </c>
      <c r="W1297" s="33">
        <f>IF(FACT_INCLUDES[[#This Row],[Order Type]]="Online", 1, 0)/COUNTIFS(FACT_INCLUDES[Order ID], FACT_INCLUDES[[#This Row],[Order ID]])</f>
        <v>0</v>
      </c>
      <c r="X1297" s="52">
        <v>623.83974245577338</v>
      </c>
      <c r="Y1297" s="52">
        <v>543.82851073311974</v>
      </c>
      <c r="Z1297" s="64">
        <f>IF(FACT_INCLUDES[[#This Row],[Order Type]]="Online", 1, 0)*FACT_INCLUDES[[#This Row],[Income]]</f>
        <v>0</v>
      </c>
    </row>
    <row r="1298" spans="1:26" x14ac:dyDescent="0.3">
      <c r="A1298" s="4">
        <v>74</v>
      </c>
      <c r="B1298" s="4">
        <v>34</v>
      </c>
      <c r="C1298" s="4">
        <v>414</v>
      </c>
      <c r="D1298" s="58">
        <v>5</v>
      </c>
      <c r="E1298" s="28">
        <f>VLOOKUP(FACT_INCLUDES[[#This Row],[Order ID]], ORDERS[], 2)</f>
        <v>42681.141507246874</v>
      </c>
      <c r="F1298" s="28">
        <f>VLOOKUP(FACT_INCLUDES[[#This Row],[Order ID]], ORDERS[], 3)</f>
        <v>42681.141507246874</v>
      </c>
      <c r="G1298" s="4" t="str">
        <f>VLOOKUP(FACT_INCLUDES[[#This Row],[Order ID]], ORDERS[], 4)</f>
        <v>In-Store</v>
      </c>
      <c r="H1298" s="4" t="str">
        <f>VLOOKUP(FACT_INCLUDES[[#This Row],[Order ID]], ORDERS[], 5)</f>
        <v>TCE5253@gmail.com</v>
      </c>
      <c r="I1298" s="4">
        <f>VLOOKUP(FACT_INCLUDES[[#This Row],[Order ID]], ORDERS[], 6)</f>
        <v>25</v>
      </c>
      <c r="J1298" s="54">
        <f>VLOOKUP(FACT_INCLUDES[[#This Row],[Order ID]], ORDERS[], 7)</f>
        <v>0</v>
      </c>
      <c r="K1298" s="33">
        <v>0</v>
      </c>
      <c r="L1298" s="4">
        <f>VLOOKUP(FACT_INCLUDES[[#This Row],[DW Version]], VERSIONS[], 2)</f>
        <v>42</v>
      </c>
      <c r="M1298" s="4">
        <f>VLOOKUP(FACT_INCLUDES[[#This Row],[DW Version]], VERSIONS[], 3)</f>
        <v>4.5</v>
      </c>
      <c r="N1298" s="4" t="str">
        <f>VLOOKUP(FACT_INCLUDES[[#This Row],[DW Version]], VERSIONS[], 4)</f>
        <v>blue</v>
      </c>
      <c r="O1298" s="51">
        <f>VLOOKUP(FACT_INCLUDES[[#This Row],[DW Version]], VERSIONS[], 5)</f>
        <v>229.38118694524525</v>
      </c>
      <c r="P1298" s="4" t="str">
        <f>VLOOKUP(FACT_INCLUDES[[#This Row],[DW Version]], VERSIONS[], 6)</f>
        <v>Air Max Thea</v>
      </c>
      <c r="Q1298" s="4" t="str">
        <f>VLOOKUP(FACT_INCLUDES[[#This Row],[DW Version]], VERSIONS[], 7)</f>
        <v>Shoe</v>
      </c>
      <c r="R1298" s="51">
        <f>FACT_INCLUDES[[#This Row],[Version Price]]*FACT_INCLUDES[[#This Row],[Quantity]]</f>
        <v>1146.9059347262262</v>
      </c>
      <c r="S1298" s="51">
        <f>FACT_INCLUDES[[#This Row],[Amount]]*(1-FACT_INCLUDES[[#This Row],[Order Discount]])</f>
        <v>1146.9059347262262</v>
      </c>
      <c r="T1298" s="51">
        <f t="shared" si="20"/>
        <v>2339.5198538487307</v>
      </c>
      <c r="U1298" s="57">
        <f>FACT_INCLUDES[[#This Row],[Income]]/FACT_INCLUDES[[#This Row],[Total Order Income]]</f>
        <v>0.49023133222804577</v>
      </c>
      <c r="V1298" s="33">
        <f>IF(FACT_INCLUDES[[#This Row],[Order Gap]]&gt;10, 1, 0)/COUNTIFS(FACT_INCLUDES[Order ID], FACT_INCLUDES[[#This Row],[Order ID]])</f>
        <v>0</v>
      </c>
      <c r="W1298" s="33">
        <f>IF(FACT_INCLUDES[[#This Row],[Order Type]]="Online", 1, 0)/COUNTIFS(FACT_INCLUDES[Order ID], FACT_INCLUDES[[#This Row],[Order ID]])</f>
        <v>0</v>
      </c>
      <c r="X1298" s="52">
        <v>623.83974245577338</v>
      </c>
      <c r="Y1298" s="52">
        <v>543.82851073311974</v>
      </c>
      <c r="Z1298" s="64">
        <f>IF(FACT_INCLUDES[[#This Row],[Order Type]]="Online", 1, 0)*FACT_INCLUDES[[#This Row],[Income]]</f>
        <v>0</v>
      </c>
    </row>
    <row r="1299" spans="1:26" x14ac:dyDescent="0.3">
      <c r="A1299" s="4">
        <v>75</v>
      </c>
      <c r="B1299" s="4">
        <v>34</v>
      </c>
      <c r="C1299" s="4">
        <v>619</v>
      </c>
      <c r="D1299" s="58">
        <v>3</v>
      </c>
      <c r="E1299" s="28">
        <f>VLOOKUP(FACT_INCLUDES[[#This Row],[Order ID]], ORDERS[], 2)</f>
        <v>42681.141507246874</v>
      </c>
      <c r="F1299" s="28">
        <f>VLOOKUP(FACT_INCLUDES[[#This Row],[Order ID]], ORDERS[], 3)</f>
        <v>42681.141507246874</v>
      </c>
      <c r="G1299" s="4" t="str">
        <f>VLOOKUP(FACT_INCLUDES[[#This Row],[Order ID]], ORDERS[], 4)</f>
        <v>In-Store</v>
      </c>
      <c r="H1299" s="4" t="str">
        <f>VLOOKUP(FACT_INCLUDES[[#This Row],[Order ID]], ORDERS[], 5)</f>
        <v>TCE5253@gmail.com</v>
      </c>
      <c r="I1299" s="4">
        <f>VLOOKUP(FACT_INCLUDES[[#This Row],[Order ID]], ORDERS[], 6)</f>
        <v>25</v>
      </c>
      <c r="J1299" s="54">
        <f>VLOOKUP(FACT_INCLUDES[[#This Row],[Order ID]], ORDERS[], 7)</f>
        <v>0</v>
      </c>
      <c r="K1299" s="33">
        <v>0</v>
      </c>
      <c r="L1299" s="4">
        <f>VLOOKUP(FACT_INCLUDES[[#This Row],[DW Version]], VERSIONS[], 2)</f>
        <v>63</v>
      </c>
      <c r="M1299" s="4">
        <f>VLOOKUP(FACT_INCLUDES[[#This Row],[DW Version]], VERSIONS[], 3)</f>
        <v>4.5</v>
      </c>
      <c r="N1299" s="4" t="str">
        <f>VLOOKUP(FACT_INCLUDES[[#This Row],[DW Version]], VERSIONS[], 4)</f>
        <v>white</v>
      </c>
      <c r="O1299" s="51">
        <f>VLOOKUP(FACT_INCLUDES[[#This Row],[DW Version]], VERSIONS[], 5)</f>
        <v>357.40088054335354</v>
      </c>
      <c r="P1299" s="4" t="str">
        <f>VLOOKUP(FACT_INCLUDES[[#This Row],[DW Version]], VERSIONS[], 6)</f>
        <v>CTR360</v>
      </c>
      <c r="Q1299" s="4" t="str">
        <f>VLOOKUP(FACT_INCLUDES[[#This Row],[DW Version]], VERSIONS[], 7)</f>
        <v>Shoe</v>
      </c>
      <c r="R1299" s="51">
        <f>FACT_INCLUDES[[#This Row],[Version Price]]*FACT_INCLUDES[[#This Row],[Quantity]]</f>
        <v>1072.2026416300605</v>
      </c>
      <c r="S1299" s="51">
        <f>FACT_INCLUDES[[#This Row],[Amount]]*(1-FACT_INCLUDES[[#This Row],[Order Discount]])</f>
        <v>1072.2026416300605</v>
      </c>
      <c r="T1299" s="51">
        <f t="shared" si="20"/>
        <v>2339.5198538487307</v>
      </c>
      <c r="U1299" s="57">
        <f>FACT_INCLUDES[[#This Row],[Income]]/FACT_INCLUDES[[#This Row],[Total Order Income]]</f>
        <v>0.4583002960484332</v>
      </c>
      <c r="V1299" s="33">
        <f>IF(FACT_INCLUDES[[#This Row],[Order Gap]]&gt;10, 1, 0)/COUNTIFS(FACT_INCLUDES[Order ID], FACT_INCLUDES[[#This Row],[Order ID]])</f>
        <v>0</v>
      </c>
      <c r="W1299" s="33">
        <f>IF(FACT_INCLUDES[[#This Row],[Order Type]]="Online", 1, 0)/COUNTIFS(FACT_INCLUDES[Order ID], FACT_INCLUDES[[#This Row],[Order ID]])</f>
        <v>0</v>
      </c>
      <c r="X1299" s="52">
        <v>623.83974245577338</v>
      </c>
      <c r="Y1299" s="52">
        <v>543.82851073311974</v>
      </c>
      <c r="Z1299" s="64">
        <f>IF(FACT_INCLUDES[[#This Row],[Order Type]]="Online", 1, 0)*FACT_INCLUDES[[#This Row],[Income]]</f>
        <v>0</v>
      </c>
    </row>
    <row r="1300" spans="1:26" x14ac:dyDescent="0.3">
      <c r="A1300" s="4">
        <v>76</v>
      </c>
      <c r="B1300" s="4">
        <v>34</v>
      </c>
      <c r="C1300" s="4">
        <v>757</v>
      </c>
      <c r="D1300" s="58">
        <v>2</v>
      </c>
      <c r="E1300" s="28">
        <f>VLOOKUP(FACT_INCLUDES[[#This Row],[Order ID]], ORDERS[], 2)</f>
        <v>42681.141507246874</v>
      </c>
      <c r="F1300" s="28">
        <f>VLOOKUP(FACT_INCLUDES[[#This Row],[Order ID]], ORDERS[], 3)</f>
        <v>42681.141507246874</v>
      </c>
      <c r="G1300" s="4" t="str">
        <f>VLOOKUP(FACT_INCLUDES[[#This Row],[Order ID]], ORDERS[], 4)</f>
        <v>In-Store</v>
      </c>
      <c r="H1300" s="4" t="str">
        <f>VLOOKUP(FACT_INCLUDES[[#This Row],[Order ID]], ORDERS[], 5)</f>
        <v>TCE5253@gmail.com</v>
      </c>
      <c r="I1300" s="4">
        <f>VLOOKUP(FACT_INCLUDES[[#This Row],[Order ID]], ORDERS[], 6)</f>
        <v>25</v>
      </c>
      <c r="J1300" s="54">
        <f>VLOOKUP(FACT_INCLUDES[[#This Row],[Order ID]], ORDERS[], 7)</f>
        <v>0</v>
      </c>
      <c r="K1300" s="33">
        <v>0</v>
      </c>
      <c r="L1300" s="4">
        <f>VLOOKUP(FACT_INCLUDES[[#This Row],[DW Version]], VERSIONS[], 2)</f>
        <v>78</v>
      </c>
      <c r="M1300" s="4">
        <f>VLOOKUP(FACT_INCLUDES[[#This Row],[DW Version]], VERSIONS[], 3)</f>
        <v>5.5</v>
      </c>
      <c r="N1300" s="4" t="str">
        <f>VLOOKUP(FACT_INCLUDES[[#This Row],[DW Version]], VERSIONS[], 4)</f>
        <v>red</v>
      </c>
      <c r="O1300" s="51">
        <f>VLOOKUP(FACT_INCLUDES[[#This Row],[DW Version]], VERSIONS[], 5)</f>
        <v>60.205638746221837</v>
      </c>
      <c r="P1300" s="4" t="str">
        <f>VLOOKUP(FACT_INCLUDES[[#This Row],[DW Version]], VERSIONS[], 6)</f>
        <v>Nike Air Tailwind</v>
      </c>
      <c r="Q1300" s="4" t="str">
        <f>VLOOKUP(FACT_INCLUDES[[#This Row],[DW Version]], VERSIONS[], 7)</f>
        <v>Shoe</v>
      </c>
      <c r="R1300" s="51">
        <f>FACT_INCLUDES[[#This Row],[Version Price]]*FACT_INCLUDES[[#This Row],[Quantity]]</f>
        <v>120.41127749244367</v>
      </c>
      <c r="S1300" s="51">
        <f>FACT_INCLUDES[[#This Row],[Amount]]*(1-FACT_INCLUDES[[#This Row],[Order Discount]])</f>
        <v>120.41127749244367</v>
      </c>
      <c r="T1300" s="51">
        <f t="shared" si="20"/>
        <v>2339.5198538487307</v>
      </c>
      <c r="U1300" s="57">
        <f>FACT_INCLUDES[[#This Row],[Income]]/FACT_INCLUDES[[#This Row],[Total Order Income]]</f>
        <v>5.146837172352086E-2</v>
      </c>
      <c r="V1300" s="33">
        <f>IF(FACT_INCLUDES[[#This Row],[Order Gap]]&gt;10, 1, 0)/COUNTIFS(FACT_INCLUDES[Order ID], FACT_INCLUDES[[#This Row],[Order ID]])</f>
        <v>0</v>
      </c>
      <c r="W1300" s="33">
        <f>IF(FACT_INCLUDES[[#This Row],[Order Type]]="Online", 1, 0)/COUNTIFS(FACT_INCLUDES[Order ID], FACT_INCLUDES[[#This Row],[Order ID]])</f>
        <v>0</v>
      </c>
      <c r="X1300" s="52">
        <v>623.83974245577338</v>
      </c>
      <c r="Y1300" s="52">
        <v>543.82851073311974</v>
      </c>
      <c r="Z1300" s="64">
        <f>IF(FACT_INCLUDES[[#This Row],[Order Type]]="Online", 1, 0)*FACT_INCLUDES[[#This Row],[Income]]</f>
        <v>0</v>
      </c>
    </row>
    <row r="1301" spans="1:26" x14ac:dyDescent="0.3">
      <c r="A1301" s="4">
        <v>105</v>
      </c>
      <c r="B1301" s="4">
        <v>45</v>
      </c>
      <c r="C1301" s="4">
        <v>285</v>
      </c>
      <c r="D1301" s="58">
        <v>3</v>
      </c>
      <c r="E1301" s="28">
        <f>VLOOKUP(FACT_INCLUDES[[#This Row],[Order ID]], ORDERS[], 2)</f>
        <v>42726.357404908114</v>
      </c>
      <c r="F1301" s="28">
        <f>VLOOKUP(FACT_INCLUDES[[#This Row],[Order ID]], ORDERS[], 3)</f>
        <v>42726.357404908114</v>
      </c>
      <c r="G1301" s="4" t="str">
        <f>VLOOKUP(FACT_INCLUDES[[#This Row],[Order ID]], ORDERS[], 4)</f>
        <v>In-Store</v>
      </c>
      <c r="H1301" s="4" t="str">
        <f>VLOOKUP(FACT_INCLUDES[[#This Row],[Order ID]], ORDERS[], 5)</f>
        <v>VED6713@gmail.com</v>
      </c>
      <c r="I1301" s="4">
        <f>VLOOKUP(FACT_INCLUDES[[#This Row],[Order ID]], ORDERS[], 6)</f>
        <v>7</v>
      </c>
      <c r="J1301" s="54">
        <f>VLOOKUP(FACT_INCLUDES[[#This Row],[Order ID]], ORDERS[], 7)</f>
        <v>0</v>
      </c>
      <c r="K1301" s="33">
        <v>0</v>
      </c>
      <c r="L1301" s="4">
        <f>VLOOKUP(FACT_INCLUDES[[#This Row],[DW Version]], VERSIONS[], 2)</f>
        <v>28</v>
      </c>
      <c r="M1301" s="4">
        <f>VLOOKUP(FACT_INCLUDES[[#This Row],[DW Version]], VERSIONS[], 3)</f>
        <v>3.5</v>
      </c>
      <c r="N1301" s="4" t="str">
        <f>VLOOKUP(FACT_INCLUDES[[#This Row],[DW Version]], VERSIONS[], 4)</f>
        <v>black</v>
      </c>
      <c r="O1301" s="51">
        <f>VLOOKUP(FACT_INCLUDES[[#This Row],[DW Version]], VERSIONS[], 5)</f>
        <v>276.42893442740217</v>
      </c>
      <c r="P1301" s="4" t="str">
        <f>VLOOKUP(FACT_INCLUDES[[#This Row],[DW Version]], VERSIONS[], 6)</f>
        <v>Odyssey React</v>
      </c>
      <c r="Q1301" s="4" t="str">
        <f>VLOOKUP(FACT_INCLUDES[[#This Row],[DW Version]], VERSIONS[], 7)</f>
        <v>Shoe</v>
      </c>
      <c r="R1301" s="51">
        <f>FACT_INCLUDES[[#This Row],[Version Price]]*FACT_INCLUDES[[#This Row],[Quantity]]</f>
        <v>829.28680328220651</v>
      </c>
      <c r="S1301" s="51">
        <f>FACT_INCLUDES[[#This Row],[Amount]]*(1-FACT_INCLUDES[[#This Row],[Order Discount]])</f>
        <v>829.28680328220651</v>
      </c>
      <c r="T1301" s="51">
        <f t="shared" si="20"/>
        <v>829.28680328220651</v>
      </c>
      <c r="U1301" s="57">
        <f>FACT_INCLUDES[[#This Row],[Income]]/FACT_INCLUDES[[#This Row],[Total Order Income]]</f>
        <v>1</v>
      </c>
      <c r="V1301" s="33">
        <f>IF(FACT_INCLUDES[[#This Row],[Order Gap]]&gt;10, 1, 0)/COUNTIFS(FACT_INCLUDES[Order ID], FACT_INCLUDES[[#This Row],[Order ID]])</f>
        <v>0</v>
      </c>
      <c r="W1301" s="33">
        <f>IF(FACT_INCLUDES[[#This Row],[Order Type]]="Online", 1, 0)/COUNTIFS(FACT_INCLUDES[Order ID], FACT_INCLUDES[[#This Row],[Order ID]])</f>
        <v>0</v>
      </c>
      <c r="X1301" s="52">
        <v>623.83974245577338</v>
      </c>
      <c r="Y1301" s="52">
        <v>543.82851073311974</v>
      </c>
      <c r="Z1301" s="64">
        <f>IF(FACT_INCLUDES[[#This Row],[Order Type]]="Online", 1, 0)*FACT_INCLUDES[[#This Row],[Income]]</f>
        <v>0</v>
      </c>
    </row>
    <row r="1302" spans="1:26" x14ac:dyDescent="0.3">
      <c r="A1302" s="4">
        <v>149</v>
      </c>
      <c r="B1302" s="4">
        <v>67</v>
      </c>
      <c r="C1302" s="4">
        <v>17</v>
      </c>
      <c r="D1302" s="58">
        <v>1</v>
      </c>
      <c r="E1302" s="28">
        <f>VLOOKUP(FACT_INCLUDES[[#This Row],[Order ID]], ORDERS[], 2)</f>
        <v>42669.293670209729</v>
      </c>
      <c r="F1302" s="28">
        <f>VLOOKUP(FACT_INCLUDES[[#This Row],[Order ID]], ORDERS[], 3)</f>
        <v>42669.293670209729</v>
      </c>
      <c r="G1302" s="4" t="str">
        <f>VLOOKUP(FACT_INCLUDES[[#This Row],[Order ID]], ORDERS[], 4)</f>
        <v>In-Store</v>
      </c>
      <c r="H1302" s="4" t="str">
        <f>VLOOKUP(FACT_INCLUDES[[#This Row],[Order ID]], ORDERS[], 5)</f>
        <v>JLV3698@gmail.com</v>
      </c>
      <c r="I1302" s="4">
        <f>VLOOKUP(FACT_INCLUDES[[#This Row],[Order ID]], ORDERS[], 6)</f>
        <v>45</v>
      </c>
      <c r="J1302" s="54">
        <f>VLOOKUP(FACT_INCLUDES[[#This Row],[Order ID]], ORDERS[], 7)</f>
        <v>0</v>
      </c>
      <c r="K1302" s="33">
        <v>0</v>
      </c>
      <c r="L1302" s="4">
        <f>VLOOKUP(FACT_INCLUDES[[#This Row],[DW Version]], VERSIONS[], 2)</f>
        <v>2</v>
      </c>
      <c r="M1302" s="4">
        <f>VLOOKUP(FACT_INCLUDES[[#This Row],[DW Version]], VERSIONS[], 3)</f>
        <v>5</v>
      </c>
      <c r="N1302" s="4" t="str">
        <f>VLOOKUP(FACT_INCLUDES[[#This Row],[DW Version]], VERSIONS[], 4)</f>
        <v>red</v>
      </c>
      <c r="O1302" s="51">
        <f>VLOOKUP(FACT_INCLUDES[[#This Row],[DW Version]], VERSIONS[], 5)</f>
        <v>245.54282948436085</v>
      </c>
      <c r="P1302" s="4" t="str">
        <f>VLOOKUP(FACT_INCLUDES[[#This Row],[DW Version]], VERSIONS[], 6)</f>
        <v>Air Force 1</v>
      </c>
      <c r="Q1302" s="4" t="str">
        <f>VLOOKUP(FACT_INCLUDES[[#This Row],[DW Version]], VERSIONS[], 7)</f>
        <v>Shoe</v>
      </c>
      <c r="R1302" s="51">
        <f>FACT_INCLUDES[[#This Row],[Version Price]]*FACT_INCLUDES[[#This Row],[Quantity]]</f>
        <v>245.54282948436085</v>
      </c>
      <c r="S1302" s="51">
        <f>FACT_INCLUDES[[#This Row],[Amount]]*(1-FACT_INCLUDES[[#This Row],[Order Discount]])</f>
        <v>245.54282948436085</v>
      </c>
      <c r="T1302" s="51">
        <f t="shared" si="20"/>
        <v>245.54282948436085</v>
      </c>
      <c r="U1302" s="57">
        <f>FACT_INCLUDES[[#This Row],[Income]]/FACT_INCLUDES[[#This Row],[Total Order Income]]</f>
        <v>1</v>
      </c>
      <c r="V1302" s="33">
        <f>IF(FACT_INCLUDES[[#This Row],[Order Gap]]&gt;10, 1, 0)/COUNTIFS(FACT_INCLUDES[Order ID], FACT_INCLUDES[[#This Row],[Order ID]])</f>
        <v>0</v>
      </c>
      <c r="W1302" s="33">
        <f>IF(FACT_INCLUDES[[#This Row],[Order Type]]="Online", 1, 0)/COUNTIFS(FACT_INCLUDES[Order ID], FACT_INCLUDES[[#This Row],[Order ID]])</f>
        <v>0</v>
      </c>
      <c r="X1302" s="52">
        <v>623.83974245577338</v>
      </c>
      <c r="Y1302" s="52">
        <v>543.82851073311974</v>
      </c>
      <c r="Z1302" s="64">
        <f>IF(FACT_INCLUDES[[#This Row],[Order Type]]="Online", 1, 0)*FACT_INCLUDES[[#This Row],[Income]]</f>
        <v>0</v>
      </c>
    </row>
    <row r="1303" spans="1:26" x14ac:dyDescent="0.3">
      <c r="A1303" s="4">
        <v>214</v>
      </c>
      <c r="B1303" s="4">
        <v>98</v>
      </c>
      <c r="C1303" s="4">
        <v>11</v>
      </c>
      <c r="D1303" s="58">
        <v>5</v>
      </c>
      <c r="E1303" s="28">
        <f>VLOOKUP(FACT_INCLUDES[[#This Row],[Order ID]], ORDERS[], 2)</f>
        <v>42426.330075078753</v>
      </c>
      <c r="F1303" s="28">
        <f>VLOOKUP(FACT_INCLUDES[[#This Row],[Order ID]], ORDERS[], 3)</f>
        <v>42426.330075078753</v>
      </c>
      <c r="G1303" s="4" t="str">
        <f>VLOOKUP(FACT_INCLUDES[[#This Row],[Order ID]], ORDERS[], 4)</f>
        <v>In-Store</v>
      </c>
      <c r="H1303" s="4" t="str">
        <f>VLOOKUP(FACT_INCLUDES[[#This Row],[Order ID]], ORDERS[], 5)</f>
        <v>DLD7556@gmail.com</v>
      </c>
      <c r="I1303" s="4">
        <f>VLOOKUP(FACT_INCLUDES[[#This Row],[Order ID]], ORDERS[], 6)</f>
        <v>35</v>
      </c>
      <c r="J1303" s="54">
        <f>VLOOKUP(FACT_INCLUDES[[#This Row],[Order ID]], ORDERS[], 7)</f>
        <v>0</v>
      </c>
      <c r="K1303" s="33">
        <v>0</v>
      </c>
      <c r="L1303" s="4">
        <f>VLOOKUP(FACT_INCLUDES[[#This Row],[DW Version]], VERSIONS[], 2)</f>
        <v>1</v>
      </c>
      <c r="M1303" s="4">
        <f>VLOOKUP(FACT_INCLUDES[[#This Row],[DW Version]], VERSIONS[], 3)</f>
        <v>9</v>
      </c>
      <c r="N1303" s="4" t="str">
        <f>VLOOKUP(FACT_INCLUDES[[#This Row],[DW Version]], VERSIONS[], 4)</f>
        <v>white</v>
      </c>
      <c r="O1303" s="51">
        <f>VLOOKUP(FACT_INCLUDES[[#This Row],[DW Version]], VERSIONS[], 5)</f>
        <v>323.07765006556042</v>
      </c>
      <c r="P1303" s="4" t="str">
        <f>VLOOKUP(FACT_INCLUDES[[#This Row],[DW Version]], VERSIONS[], 6)</f>
        <v>Air Max</v>
      </c>
      <c r="Q1303" s="4" t="str">
        <f>VLOOKUP(FACT_INCLUDES[[#This Row],[DW Version]], VERSIONS[], 7)</f>
        <v>Shoe</v>
      </c>
      <c r="R1303" s="51">
        <f>FACT_INCLUDES[[#This Row],[Version Price]]*FACT_INCLUDES[[#This Row],[Quantity]]</f>
        <v>1615.3882503278021</v>
      </c>
      <c r="S1303" s="51">
        <f>FACT_INCLUDES[[#This Row],[Amount]]*(1-FACT_INCLUDES[[#This Row],[Order Discount]])</f>
        <v>1615.3882503278021</v>
      </c>
      <c r="T1303" s="51">
        <f t="shared" si="20"/>
        <v>1615.3882503278021</v>
      </c>
      <c r="U1303" s="57">
        <f>FACT_INCLUDES[[#This Row],[Income]]/FACT_INCLUDES[[#This Row],[Total Order Income]]</f>
        <v>1</v>
      </c>
      <c r="V1303" s="33">
        <f>IF(FACT_INCLUDES[[#This Row],[Order Gap]]&gt;10, 1, 0)/COUNTIFS(FACT_INCLUDES[Order ID], FACT_INCLUDES[[#This Row],[Order ID]])</f>
        <v>0</v>
      </c>
      <c r="W1303" s="33">
        <f>IF(FACT_INCLUDES[[#This Row],[Order Type]]="Online", 1, 0)/COUNTIFS(FACT_INCLUDES[Order ID], FACT_INCLUDES[[#This Row],[Order ID]])</f>
        <v>0</v>
      </c>
      <c r="X1303" s="52">
        <v>623.83974245577338</v>
      </c>
      <c r="Y1303" s="52">
        <v>543.82851073311974</v>
      </c>
      <c r="Z1303" s="64">
        <f>IF(FACT_INCLUDES[[#This Row],[Order Type]]="Online", 1, 0)*FACT_INCLUDES[[#This Row],[Income]]</f>
        <v>0</v>
      </c>
    </row>
    <row r="1304" spans="1:26" x14ac:dyDescent="0.3">
      <c r="A1304" s="4">
        <v>219</v>
      </c>
      <c r="B1304" s="4">
        <v>102</v>
      </c>
      <c r="C1304" s="4">
        <v>709</v>
      </c>
      <c r="D1304" s="58">
        <v>3</v>
      </c>
      <c r="E1304" s="28">
        <f>VLOOKUP(FACT_INCLUDES[[#This Row],[Order ID]], ORDERS[], 2)</f>
        <v>42618.388328494606</v>
      </c>
      <c r="F1304" s="28">
        <f>VLOOKUP(FACT_INCLUDES[[#This Row],[Order ID]], ORDERS[], 3)</f>
        <v>42618.388328494606</v>
      </c>
      <c r="G1304" s="4" t="str">
        <f>VLOOKUP(FACT_INCLUDES[[#This Row],[Order ID]], ORDERS[], 4)</f>
        <v>In-Store</v>
      </c>
      <c r="H1304" s="4" t="str">
        <f>VLOOKUP(FACT_INCLUDES[[#This Row],[Order ID]], ORDERS[], 5)</f>
        <v>PGE9324@gmail.com</v>
      </c>
      <c r="I1304" s="4">
        <f>VLOOKUP(FACT_INCLUDES[[#This Row],[Order ID]], ORDERS[], 6)</f>
        <v>50</v>
      </c>
      <c r="J1304" s="54">
        <f>VLOOKUP(FACT_INCLUDES[[#This Row],[Order ID]], ORDERS[], 7)</f>
        <v>0</v>
      </c>
      <c r="K1304" s="33">
        <v>0</v>
      </c>
      <c r="L1304" s="4">
        <f>VLOOKUP(FACT_INCLUDES[[#This Row],[DW Version]], VERSIONS[], 2)</f>
        <v>72</v>
      </c>
      <c r="M1304" s="4">
        <f>VLOOKUP(FACT_INCLUDES[[#This Row],[DW Version]], VERSIONS[], 3)</f>
        <v>10</v>
      </c>
      <c r="N1304" s="4" t="str">
        <f>VLOOKUP(FACT_INCLUDES[[#This Row],[DW Version]], VERSIONS[], 4)</f>
        <v>orange</v>
      </c>
      <c r="O1304" s="51">
        <f>VLOOKUP(FACT_INCLUDES[[#This Row],[DW Version]], VERSIONS[], 5)</f>
        <v>164.38253271863567</v>
      </c>
      <c r="P1304" s="4" t="str">
        <f>VLOOKUP(FACT_INCLUDES[[#This Row],[DW Version]], VERSIONS[], 6)</f>
        <v>Zoom Structure 22</v>
      </c>
      <c r="Q1304" s="4" t="str">
        <f>VLOOKUP(FACT_INCLUDES[[#This Row],[DW Version]], VERSIONS[], 7)</f>
        <v>Shoe</v>
      </c>
      <c r="R1304" s="51">
        <f>FACT_INCLUDES[[#This Row],[Version Price]]*FACT_INCLUDES[[#This Row],[Quantity]]</f>
        <v>493.14759815590702</v>
      </c>
      <c r="S1304" s="51">
        <f>FACT_INCLUDES[[#This Row],[Amount]]*(1-FACT_INCLUDES[[#This Row],[Order Discount]])</f>
        <v>493.14759815590702</v>
      </c>
      <c r="T1304" s="51">
        <f t="shared" si="20"/>
        <v>493.14759815590702</v>
      </c>
      <c r="U1304" s="57">
        <f>FACT_INCLUDES[[#This Row],[Income]]/FACT_INCLUDES[[#This Row],[Total Order Income]]</f>
        <v>1</v>
      </c>
      <c r="V1304" s="33">
        <f>IF(FACT_INCLUDES[[#This Row],[Order Gap]]&gt;10, 1, 0)/COUNTIFS(FACT_INCLUDES[Order ID], FACT_INCLUDES[[#This Row],[Order ID]])</f>
        <v>0</v>
      </c>
      <c r="W1304" s="33">
        <f>IF(FACT_INCLUDES[[#This Row],[Order Type]]="Online", 1, 0)/COUNTIFS(FACT_INCLUDES[Order ID], FACT_INCLUDES[[#This Row],[Order ID]])</f>
        <v>0</v>
      </c>
      <c r="X1304" s="52">
        <v>623.83974245577338</v>
      </c>
      <c r="Y1304" s="52">
        <v>543.82851073311974</v>
      </c>
      <c r="Z1304" s="64">
        <f>IF(FACT_INCLUDES[[#This Row],[Order Type]]="Online", 1, 0)*FACT_INCLUDES[[#This Row],[Income]]</f>
        <v>0</v>
      </c>
    </row>
    <row r="1305" spans="1:26" x14ac:dyDescent="0.3">
      <c r="A1305" s="4">
        <v>237</v>
      </c>
      <c r="B1305" s="4">
        <v>110</v>
      </c>
      <c r="C1305" s="4">
        <v>139</v>
      </c>
      <c r="D1305" s="58">
        <v>4</v>
      </c>
      <c r="E1305" s="28">
        <f>VLOOKUP(FACT_INCLUDES[[#This Row],[Order ID]], ORDERS[], 2)</f>
        <v>42374.577546304172</v>
      </c>
      <c r="F1305" s="28">
        <f>VLOOKUP(FACT_INCLUDES[[#This Row],[Order ID]], ORDERS[], 3)</f>
        <v>42374.577546304172</v>
      </c>
      <c r="G1305" s="4" t="str">
        <f>VLOOKUP(FACT_INCLUDES[[#This Row],[Order ID]], ORDERS[], 4)</f>
        <v>In-Store</v>
      </c>
      <c r="H1305" s="4" t="str">
        <f>VLOOKUP(FACT_INCLUDES[[#This Row],[Order ID]], ORDERS[], 5)</f>
        <v>HQW6378@gmail.com</v>
      </c>
      <c r="I1305" s="4">
        <f>VLOOKUP(FACT_INCLUDES[[#This Row],[Order ID]], ORDERS[], 6)</f>
        <v>33</v>
      </c>
      <c r="J1305" s="54">
        <f>VLOOKUP(FACT_INCLUDES[[#This Row],[Order ID]], ORDERS[], 7)</f>
        <v>0</v>
      </c>
      <c r="K1305" s="33">
        <v>0</v>
      </c>
      <c r="L1305" s="4">
        <f>VLOOKUP(FACT_INCLUDES[[#This Row],[DW Version]], VERSIONS[], 2)</f>
        <v>14</v>
      </c>
      <c r="M1305" s="4">
        <f>VLOOKUP(FACT_INCLUDES[[#This Row],[DW Version]], VERSIONS[], 3)</f>
        <v>8</v>
      </c>
      <c r="N1305" s="4" t="str">
        <f>VLOOKUP(FACT_INCLUDES[[#This Row],[DW Version]], VERSIONS[], 4)</f>
        <v>white</v>
      </c>
      <c r="O1305" s="51">
        <f>VLOOKUP(FACT_INCLUDES[[#This Row],[DW Version]], VERSIONS[], 5)</f>
        <v>57.978394504152632</v>
      </c>
      <c r="P1305" s="4" t="str">
        <f>VLOOKUP(FACT_INCLUDES[[#This Row],[DW Version]], VERSIONS[], 6)</f>
        <v>ZoomX</v>
      </c>
      <c r="Q1305" s="4" t="str">
        <f>VLOOKUP(FACT_INCLUDES[[#This Row],[DW Version]], VERSIONS[], 7)</f>
        <v>Shoe</v>
      </c>
      <c r="R1305" s="51">
        <f>FACT_INCLUDES[[#This Row],[Version Price]]*FACT_INCLUDES[[#This Row],[Quantity]]</f>
        <v>231.91357801661053</v>
      </c>
      <c r="S1305" s="51">
        <f>FACT_INCLUDES[[#This Row],[Amount]]*(1-FACT_INCLUDES[[#This Row],[Order Discount]])</f>
        <v>231.91357801661053</v>
      </c>
      <c r="T1305" s="51">
        <f t="shared" si="20"/>
        <v>978.96670598307219</v>
      </c>
      <c r="U1305" s="57">
        <f>FACT_INCLUDES[[#This Row],[Income]]/FACT_INCLUDES[[#This Row],[Total Order Income]]</f>
        <v>0.23689628727845691</v>
      </c>
      <c r="V1305" s="33">
        <f>IF(FACT_INCLUDES[[#This Row],[Order Gap]]&gt;10, 1, 0)/COUNTIFS(FACT_INCLUDES[Order ID], FACT_INCLUDES[[#This Row],[Order ID]])</f>
        <v>0</v>
      </c>
      <c r="W1305" s="33">
        <f>IF(FACT_INCLUDES[[#This Row],[Order Type]]="Online", 1, 0)/COUNTIFS(FACT_INCLUDES[Order ID], FACT_INCLUDES[[#This Row],[Order ID]])</f>
        <v>0</v>
      </c>
      <c r="X1305" s="52">
        <v>623.83974245577338</v>
      </c>
      <c r="Y1305" s="52">
        <v>543.82851073311974</v>
      </c>
      <c r="Z1305" s="64">
        <f>IF(FACT_INCLUDES[[#This Row],[Order Type]]="Online", 1, 0)*FACT_INCLUDES[[#This Row],[Income]]</f>
        <v>0</v>
      </c>
    </row>
    <row r="1306" spans="1:26" x14ac:dyDescent="0.3">
      <c r="A1306" s="4">
        <v>238</v>
      </c>
      <c r="B1306" s="4">
        <v>110</v>
      </c>
      <c r="C1306" s="4">
        <v>196</v>
      </c>
      <c r="D1306" s="58">
        <v>3</v>
      </c>
      <c r="E1306" s="28">
        <f>VLOOKUP(FACT_INCLUDES[[#This Row],[Order ID]], ORDERS[], 2)</f>
        <v>42374.577546304172</v>
      </c>
      <c r="F1306" s="28">
        <f>VLOOKUP(FACT_INCLUDES[[#This Row],[Order ID]], ORDERS[], 3)</f>
        <v>42374.577546304172</v>
      </c>
      <c r="G1306" s="4" t="str">
        <f>VLOOKUP(FACT_INCLUDES[[#This Row],[Order ID]], ORDERS[], 4)</f>
        <v>In-Store</v>
      </c>
      <c r="H1306" s="4" t="str">
        <f>VLOOKUP(FACT_INCLUDES[[#This Row],[Order ID]], ORDERS[], 5)</f>
        <v>HQW6378@gmail.com</v>
      </c>
      <c r="I1306" s="4">
        <f>VLOOKUP(FACT_INCLUDES[[#This Row],[Order ID]], ORDERS[], 6)</f>
        <v>33</v>
      </c>
      <c r="J1306" s="54">
        <f>VLOOKUP(FACT_INCLUDES[[#This Row],[Order ID]], ORDERS[], 7)</f>
        <v>0</v>
      </c>
      <c r="K1306" s="33">
        <v>0</v>
      </c>
      <c r="L1306" s="4">
        <f>VLOOKUP(FACT_INCLUDES[[#This Row],[DW Version]], VERSIONS[], 2)</f>
        <v>20</v>
      </c>
      <c r="M1306" s="4">
        <f>VLOOKUP(FACT_INCLUDES[[#This Row],[DW Version]], VERSIONS[], 3)</f>
        <v>3.5</v>
      </c>
      <c r="N1306" s="4" t="str">
        <f>VLOOKUP(FACT_INCLUDES[[#This Row],[DW Version]], VERSIONS[], 4)</f>
        <v>white</v>
      </c>
      <c r="O1306" s="51">
        <f>VLOOKUP(FACT_INCLUDES[[#This Row],[DW Version]], VERSIONS[], 5)</f>
        <v>249.01770932215388</v>
      </c>
      <c r="P1306" s="4" t="str">
        <f>VLOOKUP(FACT_INCLUDES[[#This Row],[DW Version]], VERSIONS[], 6)</f>
        <v>Joyride</v>
      </c>
      <c r="Q1306" s="4" t="str">
        <f>VLOOKUP(FACT_INCLUDES[[#This Row],[DW Version]], VERSIONS[], 7)</f>
        <v>Shoe</v>
      </c>
      <c r="R1306" s="51">
        <f>FACT_INCLUDES[[#This Row],[Version Price]]*FACT_INCLUDES[[#This Row],[Quantity]]</f>
        <v>747.0531279664616</v>
      </c>
      <c r="S1306" s="51">
        <f>FACT_INCLUDES[[#This Row],[Amount]]*(1-FACT_INCLUDES[[#This Row],[Order Discount]])</f>
        <v>747.0531279664616</v>
      </c>
      <c r="T1306" s="51">
        <f t="shared" si="20"/>
        <v>978.96670598307219</v>
      </c>
      <c r="U1306" s="57">
        <f>FACT_INCLUDES[[#This Row],[Income]]/FACT_INCLUDES[[#This Row],[Total Order Income]]</f>
        <v>0.76310371272154298</v>
      </c>
      <c r="V1306" s="33">
        <f>IF(FACT_INCLUDES[[#This Row],[Order Gap]]&gt;10, 1, 0)/COUNTIFS(FACT_INCLUDES[Order ID], FACT_INCLUDES[[#This Row],[Order ID]])</f>
        <v>0</v>
      </c>
      <c r="W1306" s="33">
        <f>IF(FACT_INCLUDES[[#This Row],[Order Type]]="Online", 1, 0)/COUNTIFS(FACT_INCLUDES[Order ID], FACT_INCLUDES[[#This Row],[Order ID]])</f>
        <v>0</v>
      </c>
      <c r="X1306" s="52">
        <v>623.83974245577338</v>
      </c>
      <c r="Y1306" s="52">
        <v>543.82851073311974</v>
      </c>
      <c r="Z1306" s="64">
        <f>IF(FACT_INCLUDES[[#This Row],[Order Type]]="Online", 1, 0)*FACT_INCLUDES[[#This Row],[Income]]</f>
        <v>0</v>
      </c>
    </row>
    <row r="1307" spans="1:26" x14ac:dyDescent="0.3">
      <c r="A1307" s="4">
        <v>316</v>
      </c>
      <c r="B1307" s="4">
        <v>153</v>
      </c>
      <c r="C1307" s="4">
        <v>754</v>
      </c>
      <c r="D1307" s="58">
        <v>4</v>
      </c>
      <c r="E1307" s="28">
        <f>VLOOKUP(FACT_INCLUDES[[#This Row],[Order ID]], ORDERS[], 2)</f>
        <v>42454.917116564589</v>
      </c>
      <c r="F1307" s="28">
        <f>VLOOKUP(FACT_INCLUDES[[#This Row],[Order ID]], ORDERS[], 3)</f>
        <v>42472.917116564589</v>
      </c>
      <c r="G1307" s="4" t="str">
        <f>VLOOKUP(FACT_INCLUDES[[#This Row],[Order ID]], ORDERS[], 4)</f>
        <v>Online</v>
      </c>
      <c r="H1307" s="4" t="str">
        <f>VLOOKUP(FACT_INCLUDES[[#This Row],[Order ID]], ORDERS[], 5)</f>
        <v>AKZ5088@gmail.com</v>
      </c>
      <c r="I1307" s="4">
        <f>VLOOKUP(FACT_INCLUDES[[#This Row],[Order ID]], ORDERS[], 6)</f>
        <v>0</v>
      </c>
      <c r="J1307" s="54">
        <f>VLOOKUP(FACT_INCLUDES[[#This Row],[Order ID]], ORDERS[], 7)</f>
        <v>0</v>
      </c>
      <c r="K1307" s="33">
        <v>18</v>
      </c>
      <c r="L1307" s="4">
        <f>VLOOKUP(FACT_INCLUDES[[#This Row],[DW Version]], VERSIONS[], 2)</f>
        <v>78</v>
      </c>
      <c r="M1307" s="4">
        <f>VLOOKUP(FACT_INCLUDES[[#This Row],[DW Version]], VERSIONS[], 3)</f>
        <v>4</v>
      </c>
      <c r="N1307" s="4" t="str">
        <f>VLOOKUP(FACT_INCLUDES[[#This Row],[DW Version]], VERSIONS[], 4)</f>
        <v>black</v>
      </c>
      <c r="O1307" s="51">
        <f>VLOOKUP(FACT_INCLUDES[[#This Row],[DW Version]], VERSIONS[], 5)</f>
        <v>39.995815920927882</v>
      </c>
      <c r="P1307" s="4" t="str">
        <f>VLOOKUP(FACT_INCLUDES[[#This Row],[DW Version]], VERSIONS[], 6)</f>
        <v>Nike Air Tailwind</v>
      </c>
      <c r="Q1307" s="4" t="str">
        <f>VLOOKUP(FACT_INCLUDES[[#This Row],[DW Version]], VERSIONS[], 7)</f>
        <v>Shoe</v>
      </c>
      <c r="R1307" s="51">
        <f>FACT_INCLUDES[[#This Row],[Version Price]]*FACT_INCLUDES[[#This Row],[Quantity]]</f>
        <v>159.98326368371153</v>
      </c>
      <c r="S1307" s="51">
        <f>FACT_INCLUDES[[#This Row],[Amount]]*(1-FACT_INCLUDES[[#This Row],[Order Discount]])</f>
        <v>159.98326368371153</v>
      </c>
      <c r="T1307" s="51">
        <f t="shared" si="20"/>
        <v>159.98326368371153</v>
      </c>
      <c r="U1307" s="57">
        <f>FACT_INCLUDES[[#This Row],[Income]]/FACT_INCLUDES[[#This Row],[Total Order Income]]</f>
        <v>1</v>
      </c>
      <c r="V1307" s="33">
        <f>IF(FACT_INCLUDES[[#This Row],[Order Gap]]&gt;10, 1, 0)/COUNTIFS(FACT_INCLUDES[Order ID], FACT_INCLUDES[[#This Row],[Order ID]])</f>
        <v>1</v>
      </c>
      <c r="W1307" s="33">
        <f>IF(FACT_INCLUDES[[#This Row],[Order Type]]="Online", 1, 0)/COUNTIFS(FACT_INCLUDES[Order ID], FACT_INCLUDES[[#This Row],[Order ID]])</f>
        <v>1</v>
      </c>
      <c r="X1307" s="52">
        <v>623.83974245577338</v>
      </c>
      <c r="Y1307" s="52">
        <v>543.82851073311974</v>
      </c>
      <c r="Z1307" s="64">
        <f>IF(FACT_INCLUDES[[#This Row],[Order Type]]="Online", 1, 0)*FACT_INCLUDES[[#This Row],[Income]]</f>
        <v>159.98326368371153</v>
      </c>
    </row>
    <row r="1308" spans="1:26" x14ac:dyDescent="0.3">
      <c r="A1308" s="4">
        <v>325</v>
      </c>
      <c r="B1308" s="4">
        <v>157</v>
      </c>
      <c r="C1308" s="4">
        <v>335</v>
      </c>
      <c r="D1308" s="58">
        <v>2</v>
      </c>
      <c r="E1308" s="28">
        <f>VLOOKUP(FACT_INCLUDES[[#This Row],[Order ID]], ORDERS[], 2)</f>
        <v>42451.394940377424</v>
      </c>
      <c r="F1308" s="28">
        <f>VLOOKUP(FACT_INCLUDES[[#This Row],[Order ID]], ORDERS[], 3)</f>
        <v>42451.394940377424</v>
      </c>
      <c r="G1308" s="4" t="str">
        <f>VLOOKUP(FACT_INCLUDES[[#This Row],[Order ID]], ORDERS[], 4)</f>
        <v>In-Store</v>
      </c>
      <c r="H1308" s="4" t="str">
        <f>VLOOKUP(FACT_INCLUDES[[#This Row],[Order ID]], ORDERS[], 5)</f>
        <v>TXF4451@gmail.com</v>
      </c>
      <c r="I1308" s="4">
        <f>VLOOKUP(FACT_INCLUDES[[#This Row],[Order ID]], ORDERS[], 6)</f>
        <v>22</v>
      </c>
      <c r="J1308" s="54">
        <f>VLOOKUP(FACT_INCLUDES[[#This Row],[Order ID]], ORDERS[], 7)</f>
        <v>0</v>
      </c>
      <c r="K1308" s="33">
        <v>0</v>
      </c>
      <c r="L1308" s="4">
        <f>VLOOKUP(FACT_INCLUDES[[#This Row],[DW Version]], VERSIONS[], 2)</f>
        <v>34</v>
      </c>
      <c r="M1308" s="4">
        <f>VLOOKUP(FACT_INCLUDES[[#This Row],[DW Version]], VERSIONS[], 3)</f>
        <v>10.5</v>
      </c>
      <c r="N1308" s="4" t="str">
        <f>VLOOKUP(FACT_INCLUDES[[#This Row],[DW Version]], VERSIONS[], 4)</f>
        <v>red</v>
      </c>
      <c r="O1308" s="51">
        <f>VLOOKUP(FACT_INCLUDES[[#This Row],[DW Version]], VERSIONS[], 5)</f>
        <v>160.74037293070018</v>
      </c>
      <c r="P1308" s="4" t="str">
        <f>VLOOKUP(FACT_INCLUDES[[#This Row],[DW Version]], VERSIONS[], 6)</f>
        <v>Zoom Vomero</v>
      </c>
      <c r="Q1308" s="4" t="str">
        <f>VLOOKUP(FACT_INCLUDES[[#This Row],[DW Version]], VERSIONS[], 7)</f>
        <v>Shoe</v>
      </c>
      <c r="R1308" s="51">
        <f>FACT_INCLUDES[[#This Row],[Version Price]]*FACT_INCLUDES[[#This Row],[Quantity]]</f>
        <v>321.48074586140035</v>
      </c>
      <c r="S1308" s="51">
        <f>FACT_INCLUDES[[#This Row],[Amount]]*(1-FACT_INCLUDES[[#This Row],[Order Discount]])</f>
        <v>321.48074586140035</v>
      </c>
      <c r="T1308" s="51">
        <f t="shared" si="20"/>
        <v>1061.356542165071</v>
      </c>
      <c r="U1308" s="57">
        <f>FACT_INCLUDES[[#This Row],[Income]]/FACT_INCLUDES[[#This Row],[Total Order Income]]</f>
        <v>0.30289608919318367</v>
      </c>
      <c r="V1308" s="33">
        <f>IF(FACT_INCLUDES[[#This Row],[Order Gap]]&gt;10, 1, 0)/COUNTIFS(FACT_INCLUDES[Order ID], FACT_INCLUDES[[#This Row],[Order ID]])</f>
        <v>0</v>
      </c>
      <c r="W1308" s="33">
        <f>IF(FACT_INCLUDES[[#This Row],[Order Type]]="Online", 1, 0)/COUNTIFS(FACT_INCLUDES[Order ID], FACT_INCLUDES[[#This Row],[Order ID]])</f>
        <v>0</v>
      </c>
      <c r="X1308" s="52">
        <v>623.83974245577338</v>
      </c>
      <c r="Y1308" s="52">
        <v>543.82851073311974</v>
      </c>
      <c r="Z1308" s="64">
        <f>IF(FACT_INCLUDES[[#This Row],[Order Type]]="Online", 1, 0)*FACT_INCLUDES[[#This Row],[Income]]</f>
        <v>0</v>
      </c>
    </row>
    <row r="1309" spans="1:26" x14ac:dyDescent="0.3">
      <c r="A1309" s="4">
        <v>326</v>
      </c>
      <c r="B1309" s="4">
        <v>157</v>
      </c>
      <c r="C1309" s="4">
        <v>896</v>
      </c>
      <c r="D1309" s="58">
        <v>3</v>
      </c>
      <c r="E1309" s="28">
        <f>VLOOKUP(FACT_INCLUDES[[#This Row],[Order ID]], ORDERS[], 2)</f>
        <v>42451.394940377424</v>
      </c>
      <c r="F1309" s="28">
        <f>VLOOKUP(FACT_INCLUDES[[#This Row],[Order ID]], ORDERS[], 3)</f>
        <v>42451.394940377424</v>
      </c>
      <c r="G1309" s="4" t="str">
        <f>VLOOKUP(FACT_INCLUDES[[#This Row],[Order ID]], ORDERS[], 4)</f>
        <v>In-Store</v>
      </c>
      <c r="H1309" s="4" t="str">
        <f>VLOOKUP(FACT_INCLUDES[[#This Row],[Order ID]], ORDERS[], 5)</f>
        <v>TXF4451@gmail.com</v>
      </c>
      <c r="I1309" s="4">
        <f>VLOOKUP(FACT_INCLUDES[[#This Row],[Order ID]], ORDERS[], 6)</f>
        <v>22</v>
      </c>
      <c r="J1309" s="54">
        <f>VLOOKUP(FACT_INCLUDES[[#This Row],[Order ID]], ORDERS[], 7)</f>
        <v>0</v>
      </c>
      <c r="K1309" s="33">
        <v>0</v>
      </c>
      <c r="L1309" s="4">
        <f>VLOOKUP(FACT_INCLUDES[[#This Row],[DW Version]], VERSIONS[], 2)</f>
        <v>91</v>
      </c>
      <c r="M1309" s="4">
        <f>VLOOKUP(FACT_INCLUDES[[#This Row],[DW Version]], VERSIONS[], 3)</f>
        <v>11.5</v>
      </c>
      <c r="N1309" s="4" t="str">
        <f>VLOOKUP(FACT_INCLUDES[[#This Row],[DW Version]], VERSIONS[], 4)</f>
        <v>yellow</v>
      </c>
      <c r="O1309" s="51">
        <f>VLOOKUP(FACT_INCLUDES[[#This Row],[DW Version]], VERSIONS[], 5)</f>
        <v>246.62526543455687</v>
      </c>
      <c r="P1309" s="4" t="str">
        <f>VLOOKUP(FACT_INCLUDES[[#This Row],[DW Version]], VERSIONS[], 6)</f>
        <v>Alphafly NEXT%</v>
      </c>
      <c r="Q1309" s="4" t="str">
        <f>VLOOKUP(FACT_INCLUDES[[#This Row],[DW Version]], VERSIONS[], 7)</f>
        <v>Shoe</v>
      </c>
      <c r="R1309" s="51">
        <f>FACT_INCLUDES[[#This Row],[Version Price]]*FACT_INCLUDES[[#This Row],[Quantity]]</f>
        <v>739.87579630367054</v>
      </c>
      <c r="S1309" s="51">
        <f>FACT_INCLUDES[[#This Row],[Amount]]*(1-FACT_INCLUDES[[#This Row],[Order Discount]])</f>
        <v>739.87579630367054</v>
      </c>
      <c r="T1309" s="51">
        <f t="shared" si="20"/>
        <v>1061.356542165071</v>
      </c>
      <c r="U1309" s="57">
        <f>FACT_INCLUDES[[#This Row],[Income]]/FACT_INCLUDES[[#This Row],[Total Order Income]]</f>
        <v>0.69710391080681622</v>
      </c>
      <c r="V1309" s="33">
        <f>IF(FACT_INCLUDES[[#This Row],[Order Gap]]&gt;10, 1, 0)/COUNTIFS(FACT_INCLUDES[Order ID], FACT_INCLUDES[[#This Row],[Order ID]])</f>
        <v>0</v>
      </c>
      <c r="W1309" s="33">
        <f>IF(FACT_INCLUDES[[#This Row],[Order Type]]="Online", 1, 0)/COUNTIFS(FACT_INCLUDES[Order ID], FACT_INCLUDES[[#This Row],[Order ID]])</f>
        <v>0</v>
      </c>
      <c r="X1309" s="52">
        <v>623.83974245577338</v>
      </c>
      <c r="Y1309" s="52">
        <v>543.82851073311974</v>
      </c>
      <c r="Z1309" s="64">
        <f>IF(FACT_INCLUDES[[#This Row],[Order Type]]="Online", 1, 0)*FACT_INCLUDES[[#This Row],[Income]]</f>
        <v>0</v>
      </c>
    </row>
    <row r="1310" spans="1:26" x14ac:dyDescent="0.3">
      <c r="A1310" s="4">
        <v>328</v>
      </c>
      <c r="B1310" s="4">
        <v>159</v>
      </c>
      <c r="C1310" s="4">
        <v>505</v>
      </c>
      <c r="D1310" s="58">
        <v>1</v>
      </c>
      <c r="E1310" s="28">
        <f>VLOOKUP(FACT_INCLUDES[[#This Row],[Order ID]], ORDERS[], 2)</f>
        <v>42717.664655174602</v>
      </c>
      <c r="F1310" s="28">
        <f>VLOOKUP(FACT_INCLUDES[[#This Row],[Order ID]], ORDERS[], 3)</f>
        <v>42720.664655174602</v>
      </c>
      <c r="G1310" s="4" t="str">
        <f>VLOOKUP(FACT_INCLUDES[[#This Row],[Order ID]], ORDERS[], 4)</f>
        <v>Online</v>
      </c>
      <c r="H1310" s="4" t="str">
        <f>VLOOKUP(FACT_INCLUDES[[#This Row],[Order ID]], ORDERS[], 5)</f>
        <v>TPP2816@gmail.com</v>
      </c>
      <c r="I1310" s="4">
        <f>VLOOKUP(FACT_INCLUDES[[#This Row],[Order ID]], ORDERS[], 6)</f>
        <v>0</v>
      </c>
      <c r="J1310" s="54">
        <f>VLOOKUP(FACT_INCLUDES[[#This Row],[Order ID]], ORDERS[], 7)</f>
        <v>0</v>
      </c>
      <c r="K1310" s="33">
        <v>3</v>
      </c>
      <c r="L1310" s="4">
        <f>VLOOKUP(FACT_INCLUDES[[#This Row],[DW Version]], VERSIONS[], 2)</f>
        <v>53</v>
      </c>
      <c r="M1310" s="4">
        <f>VLOOKUP(FACT_INCLUDES[[#This Row],[DW Version]], VERSIONS[], 3)</f>
        <v>6</v>
      </c>
      <c r="N1310" s="4" t="str">
        <f>VLOOKUP(FACT_INCLUDES[[#This Row],[DW Version]], VERSIONS[], 4)</f>
        <v>purple</v>
      </c>
      <c r="O1310" s="51">
        <f>VLOOKUP(FACT_INCLUDES[[#This Row],[DW Version]], VERSIONS[], 5)</f>
        <v>180.28121878300493</v>
      </c>
      <c r="P1310" s="4" t="str">
        <f>VLOOKUP(FACT_INCLUDES[[#This Row],[DW Version]], VERSIONS[], 6)</f>
        <v>Flex Stride Shorts</v>
      </c>
      <c r="Q1310" s="4" t="str">
        <f>VLOOKUP(FACT_INCLUDES[[#This Row],[DW Version]], VERSIONS[], 7)</f>
        <v>Apparel</v>
      </c>
      <c r="R1310" s="51">
        <f>FACT_INCLUDES[[#This Row],[Version Price]]*FACT_INCLUDES[[#This Row],[Quantity]]</f>
        <v>180.28121878300493</v>
      </c>
      <c r="S1310" s="51">
        <f>FACT_INCLUDES[[#This Row],[Amount]]*(1-FACT_INCLUDES[[#This Row],[Order Discount]])</f>
        <v>180.28121878300493</v>
      </c>
      <c r="T1310" s="51">
        <f t="shared" si="20"/>
        <v>1688.245618797529</v>
      </c>
      <c r="U1310" s="57">
        <f>FACT_INCLUDES[[#This Row],[Income]]/FACT_INCLUDES[[#This Row],[Total Order Income]]</f>
        <v>0.10678613157688048</v>
      </c>
      <c r="V1310" s="33">
        <f>IF(FACT_INCLUDES[[#This Row],[Order Gap]]&gt;10, 1, 0)/COUNTIFS(FACT_INCLUDES[Order ID], FACT_INCLUDES[[#This Row],[Order ID]])</f>
        <v>0</v>
      </c>
      <c r="W1310" s="33">
        <f>IF(FACT_INCLUDES[[#This Row],[Order Type]]="Online", 1, 0)/COUNTIFS(FACT_INCLUDES[Order ID], FACT_INCLUDES[[#This Row],[Order ID]])</f>
        <v>0.33333333333333331</v>
      </c>
      <c r="X1310" s="52">
        <v>623.83974245577338</v>
      </c>
      <c r="Y1310" s="52">
        <v>543.82851073311974</v>
      </c>
      <c r="Z1310" s="64">
        <f>IF(FACT_INCLUDES[[#This Row],[Order Type]]="Online", 1, 0)*FACT_INCLUDES[[#This Row],[Income]]</f>
        <v>180.28121878300493</v>
      </c>
    </row>
    <row r="1311" spans="1:26" x14ac:dyDescent="0.3">
      <c r="A1311" s="4">
        <v>329</v>
      </c>
      <c r="B1311" s="4">
        <v>159</v>
      </c>
      <c r="C1311" s="4">
        <v>815</v>
      </c>
      <c r="D1311" s="58">
        <v>3</v>
      </c>
      <c r="E1311" s="28">
        <f>VLOOKUP(FACT_INCLUDES[[#This Row],[Order ID]], ORDERS[], 2)</f>
        <v>42717.664655174602</v>
      </c>
      <c r="F1311" s="28">
        <f>VLOOKUP(FACT_INCLUDES[[#This Row],[Order ID]], ORDERS[], 3)</f>
        <v>42720.664655174602</v>
      </c>
      <c r="G1311" s="4" t="str">
        <f>VLOOKUP(FACT_INCLUDES[[#This Row],[Order ID]], ORDERS[], 4)</f>
        <v>Online</v>
      </c>
      <c r="H1311" s="4" t="str">
        <f>VLOOKUP(FACT_INCLUDES[[#This Row],[Order ID]], ORDERS[], 5)</f>
        <v>TPP2816@gmail.com</v>
      </c>
      <c r="I1311" s="4">
        <f>VLOOKUP(FACT_INCLUDES[[#This Row],[Order ID]], ORDERS[], 6)</f>
        <v>0</v>
      </c>
      <c r="J1311" s="54">
        <f>VLOOKUP(FACT_INCLUDES[[#This Row],[Order ID]], ORDERS[], 7)</f>
        <v>0</v>
      </c>
      <c r="K1311" s="33">
        <v>3</v>
      </c>
      <c r="L1311" s="4">
        <f>VLOOKUP(FACT_INCLUDES[[#This Row],[DW Version]], VERSIONS[], 2)</f>
        <v>83</v>
      </c>
      <c r="M1311" s="4">
        <f>VLOOKUP(FACT_INCLUDES[[#This Row],[DW Version]], VERSIONS[], 3)</f>
        <v>4</v>
      </c>
      <c r="N1311" s="4" t="str">
        <f>VLOOKUP(FACT_INCLUDES[[#This Row],[DW Version]], VERSIONS[], 4)</f>
        <v>white</v>
      </c>
      <c r="O1311" s="51">
        <f>VLOOKUP(FACT_INCLUDES[[#This Row],[DW Version]], VERSIONS[], 5)</f>
        <v>157.88201580501479</v>
      </c>
      <c r="P1311" s="4" t="str">
        <f>VLOOKUP(FACT_INCLUDES[[#This Row],[DW Version]], VERSIONS[], 6)</f>
        <v>Dri-FIT Academy Pants</v>
      </c>
      <c r="Q1311" s="4" t="str">
        <f>VLOOKUP(FACT_INCLUDES[[#This Row],[DW Version]], VERSIONS[], 7)</f>
        <v>Apparel</v>
      </c>
      <c r="R1311" s="51">
        <f>FACT_INCLUDES[[#This Row],[Version Price]]*FACT_INCLUDES[[#This Row],[Quantity]]</f>
        <v>473.64604741504434</v>
      </c>
      <c r="S1311" s="51">
        <f>FACT_INCLUDES[[#This Row],[Amount]]*(1-FACT_INCLUDES[[#This Row],[Order Discount]])</f>
        <v>473.64604741504434</v>
      </c>
      <c r="T1311" s="51">
        <f t="shared" si="20"/>
        <v>1688.245618797529</v>
      </c>
      <c r="U1311" s="57">
        <f>FACT_INCLUDES[[#This Row],[Income]]/FACT_INCLUDES[[#This Row],[Total Order Income]]</f>
        <v>0.28055517641586053</v>
      </c>
      <c r="V1311" s="33">
        <f>IF(FACT_INCLUDES[[#This Row],[Order Gap]]&gt;10, 1, 0)/COUNTIFS(FACT_INCLUDES[Order ID], FACT_INCLUDES[[#This Row],[Order ID]])</f>
        <v>0</v>
      </c>
      <c r="W1311" s="33">
        <f>IF(FACT_INCLUDES[[#This Row],[Order Type]]="Online", 1, 0)/COUNTIFS(FACT_INCLUDES[Order ID], FACT_INCLUDES[[#This Row],[Order ID]])</f>
        <v>0.33333333333333331</v>
      </c>
      <c r="X1311" s="52">
        <v>623.83974245577338</v>
      </c>
      <c r="Y1311" s="52">
        <v>543.82851073311974</v>
      </c>
      <c r="Z1311" s="64">
        <f>IF(FACT_INCLUDES[[#This Row],[Order Type]]="Online", 1, 0)*FACT_INCLUDES[[#This Row],[Income]]</f>
        <v>473.64604741504434</v>
      </c>
    </row>
    <row r="1312" spans="1:26" x14ac:dyDescent="0.3">
      <c r="A1312" s="4">
        <v>330</v>
      </c>
      <c r="B1312" s="4">
        <v>159</v>
      </c>
      <c r="C1312" s="4">
        <v>863</v>
      </c>
      <c r="D1312" s="58">
        <v>5</v>
      </c>
      <c r="E1312" s="28">
        <f>VLOOKUP(FACT_INCLUDES[[#This Row],[Order ID]], ORDERS[], 2)</f>
        <v>42717.664655174602</v>
      </c>
      <c r="F1312" s="28">
        <f>VLOOKUP(FACT_INCLUDES[[#This Row],[Order ID]], ORDERS[], 3)</f>
        <v>42720.664655174602</v>
      </c>
      <c r="G1312" s="4" t="str">
        <f>VLOOKUP(FACT_INCLUDES[[#This Row],[Order ID]], ORDERS[], 4)</f>
        <v>Online</v>
      </c>
      <c r="H1312" s="4" t="str">
        <f>VLOOKUP(FACT_INCLUDES[[#This Row],[Order ID]], ORDERS[], 5)</f>
        <v>TPP2816@gmail.com</v>
      </c>
      <c r="I1312" s="4">
        <f>VLOOKUP(FACT_INCLUDES[[#This Row],[Order ID]], ORDERS[], 6)</f>
        <v>0</v>
      </c>
      <c r="J1312" s="54">
        <f>VLOOKUP(FACT_INCLUDES[[#This Row],[Order ID]], ORDERS[], 7)</f>
        <v>0</v>
      </c>
      <c r="K1312" s="33">
        <v>3</v>
      </c>
      <c r="L1312" s="4">
        <f>VLOOKUP(FACT_INCLUDES[[#This Row],[DW Version]], VERSIONS[], 2)</f>
        <v>88</v>
      </c>
      <c r="M1312" s="4">
        <f>VLOOKUP(FACT_INCLUDES[[#This Row],[DW Version]], VERSIONS[], 3)</f>
        <v>4.5</v>
      </c>
      <c r="N1312" s="4" t="str">
        <f>VLOOKUP(FACT_INCLUDES[[#This Row],[DW Version]], VERSIONS[], 4)</f>
        <v>red</v>
      </c>
      <c r="O1312" s="51">
        <f>VLOOKUP(FACT_INCLUDES[[#This Row],[DW Version]], VERSIONS[], 5)</f>
        <v>206.86367051989598</v>
      </c>
      <c r="P1312" s="4" t="str">
        <f>VLOOKUP(FACT_INCLUDES[[#This Row],[DW Version]], VERSIONS[], 6)</f>
        <v>React Infinity Run</v>
      </c>
      <c r="Q1312" s="4" t="str">
        <f>VLOOKUP(FACT_INCLUDES[[#This Row],[DW Version]], VERSIONS[], 7)</f>
        <v>Shoe</v>
      </c>
      <c r="R1312" s="51">
        <f>FACT_INCLUDES[[#This Row],[Version Price]]*FACT_INCLUDES[[#This Row],[Quantity]]</f>
        <v>1034.3183525994798</v>
      </c>
      <c r="S1312" s="51">
        <f>FACT_INCLUDES[[#This Row],[Amount]]*(1-FACT_INCLUDES[[#This Row],[Order Discount]])</f>
        <v>1034.3183525994798</v>
      </c>
      <c r="T1312" s="51">
        <f t="shared" si="20"/>
        <v>1688.245618797529</v>
      </c>
      <c r="U1312" s="57">
        <f>FACT_INCLUDES[[#This Row],[Income]]/FACT_INCLUDES[[#This Row],[Total Order Income]]</f>
        <v>0.61265869200725909</v>
      </c>
      <c r="V1312" s="33">
        <f>IF(FACT_INCLUDES[[#This Row],[Order Gap]]&gt;10, 1, 0)/COUNTIFS(FACT_INCLUDES[Order ID], FACT_INCLUDES[[#This Row],[Order ID]])</f>
        <v>0</v>
      </c>
      <c r="W1312" s="33">
        <f>IF(FACT_INCLUDES[[#This Row],[Order Type]]="Online", 1, 0)/COUNTIFS(FACT_INCLUDES[Order ID], FACT_INCLUDES[[#This Row],[Order ID]])</f>
        <v>0.33333333333333331</v>
      </c>
      <c r="X1312" s="52">
        <v>623.83974245577338</v>
      </c>
      <c r="Y1312" s="52">
        <v>543.82851073311974</v>
      </c>
      <c r="Z1312" s="64">
        <f>IF(FACT_INCLUDES[[#This Row],[Order Type]]="Online", 1, 0)*FACT_INCLUDES[[#This Row],[Income]]</f>
        <v>1034.3183525994798</v>
      </c>
    </row>
    <row r="1313" spans="1:26" x14ac:dyDescent="0.3">
      <c r="A1313" s="4">
        <v>370</v>
      </c>
      <c r="B1313" s="4">
        <v>177</v>
      </c>
      <c r="C1313" s="4">
        <v>243</v>
      </c>
      <c r="D1313" s="58">
        <v>2</v>
      </c>
      <c r="E1313" s="28">
        <f>VLOOKUP(FACT_INCLUDES[[#This Row],[Order ID]], ORDERS[], 2)</f>
        <v>42656.588911579769</v>
      </c>
      <c r="F1313" s="28">
        <f>VLOOKUP(FACT_INCLUDES[[#This Row],[Order ID]], ORDERS[], 3)</f>
        <v>42656.588911579769</v>
      </c>
      <c r="G1313" s="4" t="str">
        <f>VLOOKUP(FACT_INCLUDES[[#This Row],[Order ID]], ORDERS[], 4)</f>
        <v>In-Store</v>
      </c>
      <c r="H1313" s="4" t="str">
        <f>VLOOKUP(FACT_INCLUDES[[#This Row],[Order ID]], ORDERS[], 5)</f>
        <v>OAA9621@gmail.com</v>
      </c>
      <c r="I1313" s="4">
        <f>VLOOKUP(FACT_INCLUDES[[#This Row],[Order ID]], ORDERS[], 6)</f>
        <v>17</v>
      </c>
      <c r="J1313" s="54">
        <f>VLOOKUP(FACT_INCLUDES[[#This Row],[Order ID]], ORDERS[], 7)</f>
        <v>0</v>
      </c>
      <c r="K1313" s="33">
        <v>0</v>
      </c>
      <c r="L1313" s="4">
        <f>VLOOKUP(FACT_INCLUDES[[#This Row],[DW Version]], VERSIONS[], 2)</f>
        <v>24</v>
      </c>
      <c r="M1313" s="4">
        <f>VLOOKUP(FACT_INCLUDES[[#This Row],[DW Version]], VERSIONS[], 3)</f>
        <v>5.5</v>
      </c>
      <c r="N1313" s="4" t="str">
        <f>VLOOKUP(FACT_INCLUDES[[#This Row],[DW Version]], VERSIONS[], 4)</f>
        <v>white</v>
      </c>
      <c r="O1313" s="51">
        <f>VLOOKUP(FACT_INCLUDES[[#This Row],[DW Version]], VERSIONS[], 5)</f>
        <v>283.54201410880643</v>
      </c>
      <c r="P1313" s="4" t="str">
        <f>VLOOKUP(FACT_INCLUDES[[#This Row],[DW Version]], VERSIONS[], 6)</f>
        <v>Zoom Fly</v>
      </c>
      <c r="Q1313" s="4" t="str">
        <f>VLOOKUP(FACT_INCLUDES[[#This Row],[DW Version]], VERSIONS[], 7)</f>
        <v>Shoe</v>
      </c>
      <c r="R1313" s="51">
        <f>FACT_INCLUDES[[#This Row],[Version Price]]*FACT_INCLUDES[[#This Row],[Quantity]]</f>
        <v>567.08402821761285</v>
      </c>
      <c r="S1313" s="51">
        <f>FACT_INCLUDES[[#This Row],[Amount]]*(1-FACT_INCLUDES[[#This Row],[Order Discount]])</f>
        <v>567.08402821761285</v>
      </c>
      <c r="T1313" s="51">
        <f t="shared" si="20"/>
        <v>567.08402821761285</v>
      </c>
      <c r="U1313" s="57">
        <f>FACT_INCLUDES[[#This Row],[Income]]/FACT_INCLUDES[[#This Row],[Total Order Income]]</f>
        <v>1</v>
      </c>
      <c r="V1313" s="33">
        <f>IF(FACT_INCLUDES[[#This Row],[Order Gap]]&gt;10, 1, 0)/COUNTIFS(FACT_INCLUDES[Order ID], FACT_INCLUDES[[#This Row],[Order ID]])</f>
        <v>0</v>
      </c>
      <c r="W1313" s="33">
        <f>IF(FACT_INCLUDES[[#This Row],[Order Type]]="Online", 1, 0)/COUNTIFS(FACT_INCLUDES[Order ID], FACT_INCLUDES[[#This Row],[Order ID]])</f>
        <v>0</v>
      </c>
      <c r="X1313" s="52">
        <v>623.83974245577338</v>
      </c>
      <c r="Y1313" s="52">
        <v>543.82851073311974</v>
      </c>
      <c r="Z1313" s="64">
        <f>IF(FACT_INCLUDES[[#This Row],[Order Type]]="Online", 1, 0)*FACT_INCLUDES[[#This Row],[Income]]</f>
        <v>0</v>
      </c>
    </row>
    <row r="1314" spans="1:26" x14ac:dyDescent="0.3">
      <c r="A1314" s="4">
        <v>403</v>
      </c>
      <c r="B1314" s="4">
        <v>194</v>
      </c>
      <c r="C1314" s="4">
        <v>77</v>
      </c>
      <c r="D1314" s="58">
        <v>5</v>
      </c>
      <c r="E1314" s="28">
        <f>VLOOKUP(FACT_INCLUDES[[#This Row],[Order ID]], ORDERS[], 2)</f>
        <v>42730.325005779567</v>
      </c>
      <c r="F1314" s="28">
        <f>VLOOKUP(FACT_INCLUDES[[#This Row],[Order ID]], ORDERS[], 3)</f>
        <v>42730.325005779567</v>
      </c>
      <c r="G1314" s="4" t="str">
        <f>VLOOKUP(FACT_INCLUDES[[#This Row],[Order ID]], ORDERS[], 4)</f>
        <v>In-Store</v>
      </c>
      <c r="H1314" s="4" t="str">
        <f>VLOOKUP(FACT_INCLUDES[[#This Row],[Order ID]], ORDERS[], 5)</f>
        <v>RMC9204@gmail.com</v>
      </c>
      <c r="I1314" s="4">
        <f>VLOOKUP(FACT_INCLUDES[[#This Row],[Order ID]], ORDERS[], 6)</f>
        <v>37</v>
      </c>
      <c r="J1314" s="54">
        <f>VLOOKUP(FACT_INCLUDES[[#This Row],[Order ID]], ORDERS[], 7)</f>
        <v>0</v>
      </c>
      <c r="K1314" s="33">
        <v>0</v>
      </c>
      <c r="L1314" s="4">
        <f>VLOOKUP(FACT_INCLUDES[[#This Row],[DW Version]], VERSIONS[], 2)</f>
        <v>8</v>
      </c>
      <c r="M1314" s="4">
        <f>VLOOKUP(FACT_INCLUDES[[#This Row],[DW Version]], VERSIONS[], 3)</f>
        <v>4</v>
      </c>
      <c r="N1314" s="4" t="str">
        <f>VLOOKUP(FACT_INCLUDES[[#This Row],[DW Version]], VERSIONS[], 4)</f>
        <v>white</v>
      </c>
      <c r="O1314" s="51">
        <f>VLOOKUP(FACT_INCLUDES[[#This Row],[DW Version]], VERSIONS[], 5)</f>
        <v>337.20550605511579</v>
      </c>
      <c r="P1314" s="4" t="str">
        <f>VLOOKUP(FACT_INCLUDES[[#This Row],[DW Version]], VERSIONS[], 6)</f>
        <v>Dunk</v>
      </c>
      <c r="Q1314" s="4" t="str">
        <f>VLOOKUP(FACT_INCLUDES[[#This Row],[DW Version]], VERSIONS[], 7)</f>
        <v>Shoe</v>
      </c>
      <c r="R1314" s="51">
        <f>FACT_INCLUDES[[#This Row],[Version Price]]*FACT_INCLUDES[[#This Row],[Quantity]]</f>
        <v>1686.027530275579</v>
      </c>
      <c r="S1314" s="51">
        <f>FACT_INCLUDES[[#This Row],[Amount]]*(1-FACT_INCLUDES[[#This Row],[Order Discount]])</f>
        <v>1686.027530275579</v>
      </c>
      <c r="T1314" s="51">
        <f t="shared" si="20"/>
        <v>1686.027530275579</v>
      </c>
      <c r="U1314" s="57">
        <f>FACT_INCLUDES[[#This Row],[Income]]/FACT_INCLUDES[[#This Row],[Total Order Income]]</f>
        <v>1</v>
      </c>
      <c r="V1314" s="33">
        <f>IF(FACT_INCLUDES[[#This Row],[Order Gap]]&gt;10, 1, 0)/COUNTIFS(FACT_INCLUDES[Order ID], FACT_INCLUDES[[#This Row],[Order ID]])</f>
        <v>0</v>
      </c>
      <c r="W1314" s="33">
        <f>IF(FACT_INCLUDES[[#This Row],[Order Type]]="Online", 1, 0)/COUNTIFS(FACT_INCLUDES[Order ID], FACT_INCLUDES[[#This Row],[Order ID]])</f>
        <v>0</v>
      </c>
      <c r="X1314" s="52">
        <v>623.83974245577338</v>
      </c>
      <c r="Y1314" s="52">
        <v>543.82851073311974</v>
      </c>
      <c r="Z1314" s="64">
        <f>IF(FACT_INCLUDES[[#This Row],[Order Type]]="Online", 1, 0)*FACT_INCLUDES[[#This Row],[Income]]</f>
        <v>0</v>
      </c>
    </row>
    <row r="1315" spans="1:26" x14ac:dyDescent="0.3">
      <c r="A1315" s="4">
        <v>419</v>
      </c>
      <c r="B1315" s="4">
        <v>203</v>
      </c>
      <c r="C1315" s="4">
        <v>208</v>
      </c>
      <c r="D1315" s="58">
        <v>2</v>
      </c>
      <c r="E1315" s="28">
        <f>VLOOKUP(FACT_INCLUDES[[#This Row],[Order ID]], ORDERS[], 2)</f>
        <v>42706.574387514651</v>
      </c>
      <c r="F1315" s="28">
        <f>VLOOKUP(FACT_INCLUDES[[#This Row],[Order ID]], ORDERS[], 3)</f>
        <v>42706.574387514651</v>
      </c>
      <c r="G1315" s="4" t="str">
        <f>VLOOKUP(FACT_INCLUDES[[#This Row],[Order ID]], ORDERS[], 4)</f>
        <v>In-Store</v>
      </c>
      <c r="H1315" s="4" t="str">
        <f>VLOOKUP(FACT_INCLUDES[[#This Row],[Order ID]], ORDERS[], 5)</f>
        <v>HQW6378@gmail.com</v>
      </c>
      <c r="I1315" s="4">
        <f>VLOOKUP(FACT_INCLUDES[[#This Row],[Order ID]], ORDERS[], 6)</f>
        <v>5</v>
      </c>
      <c r="J1315" s="54">
        <f>VLOOKUP(FACT_INCLUDES[[#This Row],[Order ID]], ORDERS[], 7)</f>
        <v>0</v>
      </c>
      <c r="K1315" s="33">
        <v>0</v>
      </c>
      <c r="L1315" s="4">
        <f>VLOOKUP(FACT_INCLUDES[[#This Row],[DW Version]], VERSIONS[], 2)</f>
        <v>21</v>
      </c>
      <c r="M1315" s="4">
        <f>VLOOKUP(FACT_INCLUDES[[#This Row],[DW Version]], VERSIONS[], 3)</f>
        <v>3</v>
      </c>
      <c r="N1315" s="4" t="str">
        <f>VLOOKUP(FACT_INCLUDES[[#This Row],[DW Version]], VERSIONS[], 4)</f>
        <v>green</v>
      </c>
      <c r="O1315" s="51">
        <f>VLOOKUP(FACT_INCLUDES[[#This Row],[DW Version]], VERSIONS[], 5)</f>
        <v>397.43263090309574</v>
      </c>
      <c r="P1315" s="4" t="str">
        <f>VLOOKUP(FACT_INCLUDES[[#This Row],[DW Version]], VERSIONS[], 6)</f>
        <v>Huarache</v>
      </c>
      <c r="Q1315" s="4" t="str">
        <f>VLOOKUP(FACT_INCLUDES[[#This Row],[DW Version]], VERSIONS[], 7)</f>
        <v>Shoe</v>
      </c>
      <c r="R1315" s="51">
        <f>FACT_INCLUDES[[#This Row],[Version Price]]*FACT_INCLUDES[[#This Row],[Quantity]]</f>
        <v>794.86526180619148</v>
      </c>
      <c r="S1315" s="51">
        <f>FACT_INCLUDES[[#This Row],[Amount]]*(1-FACT_INCLUDES[[#This Row],[Order Discount]])</f>
        <v>794.86526180619148</v>
      </c>
      <c r="T1315" s="51">
        <f t="shared" si="20"/>
        <v>2166.2931408868344</v>
      </c>
      <c r="U1315" s="57">
        <f>FACT_INCLUDES[[#This Row],[Income]]/FACT_INCLUDES[[#This Row],[Total Order Income]]</f>
        <v>0.36692414650807165</v>
      </c>
      <c r="V1315" s="33">
        <f>IF(FACT_INCLUDES[[#This Row],[Order Gap]]&gt;10, 1, 0)/COUNTIFS(FACT_INCLUDES[Order ID], FACT_INCLUDES[[#This Row],[Order ID]])</f>
        <v>0</v>
      </c>
      <c r="W1315" s="33">
        <f>IF(FACT_INCLUDES[[#This Row],[Order Type]]="Online", 1, 0)/COUNTIFS(FACT_INCLUDES[Order ID], FACT_INCLUDES[[#This Row],[Order ID]])</f>
        <v>0</v>
      </c>
      <c r="X1315" s="52">
        <v>623.83974245577338</v>
      </c>
      <c r="Y1315" s="52">
        <v>543.82851073311974</v>
      </c>
      <c r="Z1315" s="64">
        <f>IF(FACT_INCLUDES[[#This Row],[Order Type]]="Online", 1, 0)*FACT_INCLUDES[[#This Row],[Income]]</f>
        <v>0</v>
      </c>
    </row>
    <row r="1316" spans="1:26" x14ac:dyDescent="0.3">
      <c r="A1316" s="4">
        <v>420</v>
      </c>
      <c r="B1316" s="4">
        <v>203</v>
      </c>
      <c r="C1316" s="4">
        <v>777</v>
      </c>
      <c r="D1316" s="58">
        <v>5</v>
      </c>
      <c r="E1316" s="28">
        <f>VLOOKUP(FACT_INCLUDES[[#This Row],[Order ID]], ORDERS[], 2)</f>
        <v>42706.574387514651</v>
      </c>
      <c r="F1316" s="28">
        <f>VLOOKUP(FACT_INCLUDES[[#This Row],[Order ID]], ORDERS[], 3)</f>
        <v>42706.574387514651</v>
      </c>
      <c r="G1316" s="4" t="str">
        <f>VLOOKUP(FACT_INCLUDES[[#This Row],[Order ID]], ORDERS[], 4)</f>
        <v>In-Store</v>
      </c>
      <c r="H1316" s="4" t="str">
        <f>VLOOKUP(FACT_INCLUDES[[#This Row],[Order ID]], ORDERS[], 5)</f>
        <v>HQW6378@gmail.com</v>
      </c>
      <c r="I1316" s="4">
        <f>VLOOKUP(FACT_INCLUDES[[#This Row],[Order ID]], ORDERS[], 6)</f>
        <v>5</v>
      </c>
      <c r="J1316" s="54">
        <f>VLOOKUP(FACT_INCLUDES[[#This Row],[Order ID]], ORDERS[], 7)</f>
        <v>0</v>
      </c>
      <c r="K1316" s="33">
        <v>0</v>
      </c>
      <c r="L1316" s="4">
        <f>VLOOKUP(FACT_INCLUDES[[#This Row],[DW Version]], VERSIONS[], 2)</f>
        <v>79</v>
      </c>
      <c r="M1316" s="4">
        <f>VLOOKUP(FACT_INCLUDES[[#This Row],[DW Version]], VERSIONS[], 3)</f>
        <v>12.5</v>
      </c>
      <c r="N1316" s="4" t="str">
        <f>VLOOKUP(FACT_INCLUDES[[#This Row],[DW Version]], VERSIONS[], 4)</f>
        <v>dark red</v>
      </c>
      <c r="O1316" s="51">
        <f>VLOOKUP(FACT_INCLUDES[[#This Row],[DW Version]], VERSIONS[], 5)</f>
        <v>49.298337612907744</v>
      </c>
      <c r="P1316" s="4" t="str">
        <f>VLOOKUP(FACT_INCLUDES[[#This Row],[DW Version]], VERSIONS[], 6)</f>
        <v>Zoom Gravity</v>
      </c>
      <c r="Q1316" s="4" t="str">
        <f>VLOOKUP(FACT_INCLUDES[[#This Row],[DW Version]], VERSIONS[], 7)</f>
        <v>Shoe</v>
      </c>
      <c r="R1316" s="51">
        <f>FACT_INCLUDES[[#This Row],[Version Price]]*FACT_INCLUDES[[#This Row],[Quantity]]</f>
        <v>246.49168806453872</v>
      </c>
      <c r="S1316" s="51">
        <f>FACT_INCLUDES[[#This Row],[Amount]]*(1-FACT_INCLUDES[[#This Row],[Order Discount]])</f>
        <v>246.49168806453872</v>
      </c>
      <c r="T1316" s="51">
        <f t="shared" si="20"/>
        <v>2166.2931408868344</v>
      </c>
      <c r="U1316" s="57">
        <f>FACT_INCLUDES[[#This Row],[Income]]/FACT_INCLUDES[[#This Row],[Total Order Income]]</f>
        <v>0.1137850106304774</v>
      </c>
      <c r="V1316" s="33">
        <f>IF(FACT_INCLUDES[[#This Row],[Order Gap]]&gt;10, 1, 0)/COUNTIFS(FACT_INCLUDES[Order ID], FACT_INCLUDES[[#This Row],[Order ID]])</f>
        <v>0</v>
      </c>
      <c r="W1316" s="33">
        <f>IF(FACT_INCLUDES[[#This Row],[Order Type]]="Online", 1, 0)/COUNTIFS(FACT_INCLUDES[Order ID], FACT_INCLUDES[[#This Row],[Order ID]])</f>
        <v>0</v>
      </c>
      <c r="X1316" s="52">
        <v>623.83974245577338</v>
      </c>
      <c r="Y1316" s="52">
        <v>543.82851073311974</v>
      </c>
      <c r="Z1316" s="64">
        <f>IF(FACT_INCLUDES[[#This Row],[Order Type]]="Online", 1, 0)*FACT_INCLUDES[[#This Row],[Income]]</f>
        <v>0</v>
      </c>
    </row>
    <row r="1317" spans="1:26" x14ac:dyDescent="0.3">
      <c r="A1317" s="4">
        <v>421</v>
      </c>
      <c r="B1317" s="4">
        <v>203</v>
      </c>
      <c r="C1317" s="4">
        <v>962</v>
      </c>
      <c r="D1317" s="58">
        <v>4</v>
      </c>
      <c r="E1317" s="28">
        <f>VLOOKUP(FACT_INCLUDES[[#This Row],[Order ID]], ORDERS[], 2)</f>
        <v>42706.574387514651</v>
      </c>
      <c r="F1317" s="28">
        <f>VLOOKUP(FACT_INCLUDES[[#This Row],[Order ID]], ORDERS[], 3)</f>
        <v>42706.574387514651</v>
      </c>
      <c r="G1317" s="4" t="str">
        <f>VLOOKUP(FACT_INCLUDES[[#This Row],[Order ID]], ORDERS[], 4)</f>
        <v>In-Store</v>
      </c>
      <c r="H1317" s="4" t="str">
        <f>VLOOKUP(FACT_INCLUDES[[#This Row],[Order ID]], ORDERS[], 5)</f>
        <v>HQW6378@gmail.com</v>
      </c>
      <c r="I1317" s="4">
        <f>VLOOKUP(FACT_INCLUDES[[#This Row],[Order ID]], ORDERS[], 6)</f>
        <v>5</v>
      </c>
      <c r="J1317" s="54">
        <f>VLOOKUP(FACT_INCLUDES[[#This Row],[Order ID]], ORDERS[], 7)</f>
        <v>0</v>
      </c>
      <c r="K1317" s="33">
        <v>0</v>
      </c>
      <c r="L1317" s="4">
        <f>VLOOKUP(FACT_INCLUDES[[#This Row],[DW Version]], VERSIONS[], 2)</f>
        <v>98</v>
      </c>
      <c r="M1317" s="4">
        <f>VLOOKUP(FACT_INCLUDES[[#This Row],[DW Version]], VERSIONS[], 3)</f>
        <v>4.5</v>
      </c>
      <c r="N1317" s="4" t="str">
        <f>VLOOKUP(FACT_INCLUDES[[#This Row],[DW Version]], VERSIONS[], 4)</f>
        <v>black</v>
      </c>
      <c r="O1317" s="51">
        <f>VLOOKUP(FACT_INCLUDES[[#This Row],[DW Version]], VERSIONS[], 5)</f>
        <v>281.23404775402599</v>
      </c>
      <c r="P1317" s="4" t="str">
        <f>VLOOKUP(FACT_INCLUDES[[#This Row],[DW Version]], VERSIONS[], 6)</f>
        <v>Zoom Rival Fly</v>
      </c>
      <c r="Q1317" s="4" t="str">
        <f>VLOOKUP(FACT_INCLUDES[[#This Row],[DW Version]], VERSIONS[], 7)</f>
        <v>Shoe</v>
      </c>
      <c r="R1317" s="51">
        <f>FACT_INCLUDES[[#This Row],[Version Price]]*FACT_INCLUDES[[#This Row],[Quantity]]</f>
        <v>1124.936191016104</v>
      </c>
      <c r="S1317" s="51">
        <f>FACT_INCLUDES[[#This Row],[Amount]]*(1-FACT_INCLUDES[[#This Row],[Order Discount]])</f>
        <v>1124.936191016104</v>
      </c>
      <c r="T1317" s="51">
        <f t="shared" si="20"/>
        <v>2166.2931408868344</v>
      </c>
      <c r="U1317" s="57">
        <f>FACT_INCLUDES[[#This Row],[Income]]/FACT_INCLUDES[[#This Row],[Total Order Income]]</f>
        <v>0.51929084286145089</v>
      </c>
      <c r="V1317" s="33">
        <f>IF(FACT_INCLUDES[[#This Row],[Order Gap]]&gt;10, 1, 0)/COUNTIFS(FACT_INCLUDES[Order ID], FACT_INCLUDES[[#This Row],[Order ID]])</f>
        <v>0</v>
      </c>
      <c r="W1317" s="33">
        <f>IF(FACT_INCLUDES[[#This Row],[Order Type]]="Online", 1, 0)/COUNTIFS(FACT_INCLUDES[Order ID], FACT_INCLUDES[[#This Row],[Order ID]])</f>
        <v>0</v>
      </c>
      <c r="X1317" s="52">
        <v>623.83974245577338</v>
      </c>
      <c r="Y1317" s="52">
        <v>543.82851073311974</v>
      </c>
      <c r="Z1317" s="64">
        <f>IF(FACT_INCLUDES[[#This Row],[Order Type]]="Online", 1, 0)*FACT_INCLUDES[[#This Row],[Income]]</f>
        <v>0</v>
      </c>
    </row>
    <row r="1318" spans="1:26" x14ac:dyDescent="0.3">
      <c r="A1318" s="4">
        <v>429</v>
      </c>
      <c r="B1318" s="4">
        <v>209</v>
      </c>
      <c r="C1318" s="4">
        <v>779</v>
      </c>
      <c r="D1318" s="58">
        <v>5</v>
      </c>
      <c r="E1318" s="28">
        <f>VLOOKUP(FACT_INCLUDES[[#This Row],[Order ID]], ORDERS[], 2)</f>
        <v>42423.247703431742</v>
      </c>
      <c r="F1318" s="28">
        <f>VLOOKUP(FACT_INCLUDES[[#This Row],[Order ID]], ORDERS[], 3)</f>
        <v>42436.247703431742</v>
      </c>
      <c r="G1318" s="4" t="str">
        <f>VLOOKUP(FACT_INCLUDES[[#This Row],[Order ID]], ORDERS[], 4)</f>
        <v>Online</v>
      </c>
      <c r="H1318" s="4" t="str">
        <f>VLOOKUP(FACT_INCLUDES[[#This Row],[Order ID]], ORDERS[], 5)</f>
        <v>DAJ4306@gmail.com</v>
      </c>
      <c r="I1318" s="4">
        <f>VLOOKUP(FACT_INCLUDES[[#This Row],[Order ID]], ORDERS[], 6)</f>
        <v>0</v>
      </c>
      <c r="J1318" s="54">
        <f>VLOOKUP(FACT_INCLUDES[[#This Row],[Order ID]], ORDERS[], 7)</f>
        <v>0</v>
      </c>
      <c r="K1318" s="33">
        <v>13</v>
      </c>
      <c r="L1318" s="4">
        <f>VLOOKUP(FACT_INCLUDES[[#This Row],[DW Version]], VERSIONS[], 2)</f>
        <v>80</v>
      </c>
      <c r="M1318" s="4">
        <f>VLOOKUP(FACT_INCLUDES[[#This Row],[DW Version]], VERSIONS[], 3)</f>
        <v>3.5</v>
      </c>
      <c r="N1318" s="4" t="str">
        <f>VLOOKUP(FACT_INCLUDES[[#This Row],[DW Version]], VERSIONS[], 4)</f>
        <v>purple lilac</v>
      </c>
      <c r="O1318" s="51">
        <f>VLOOKUP(FACT_INCLUDES[[#This Row],[DW Version]], VERSIONS[], 5)</f>
        <v>74.771717837886627</v>
      </c>
      <c r="P1318" s="4" t="str">
        <f>VLOOKUP(FACT_INCLUDES[[#This Row],[DW Version]], VERSIONS[], 6)</f>
        <v>Quest 3</v>
      </c>
      <c r="Q1318" s="4" t="str">
        <f>VLOOKUP(FACT_INCLUDES[[#This Row],[DW Version]], VERSIONS[], 7)</f>
        <v>Shoe</v>
      </c>
      <c r="R1318" s="51">
        <f>FACT_INCLUDES[[#This Row],[Version Price]]*FACT_INCLUDES[[#This Row],[Quantity]]</f>
        <v>373.85858918943313</v>
      </c>
      <c r="S1318" s="51">
        <f>FACT_INCLUDES[[#This Row],[Amount]]*(1-FACT_INCLUDES[[#This Row],[Order Discount]])</f>
        <v>373.85858918943313</v>
      </c>
      <c r="T1318" s="51">
        <f t="shared" si="20"/>
        <v>373.85858918943313</v>
      </c>
      <c r="U1318" s="57">
        <f>FACT_INCLUDES[[#This Row],[Income]]/FACT_INCLUDES[[#This Row],[Total Order Income]]</f>
        <v>1</v>
      </c>
      <c r="V1318" s="33">
        <f>IF(FACT_INCLUDES[[#This Row],[Order Gap]]&gt;10, 1, 0)/COUNTIFS(FACT_INCLUDES[Order ID], FACT_INCLUDES[[#This Row],[Order ID]])</f>
        <v>1</v>
      </c>
      <c r="W1318" s="33">
        <f>IF(FACT_INCLUDES[[#This Row],[Order Type]]="Online", 1, 0)/COUNTIFS(FACT_INCLUDES[Order ID], FACT_INCLUDES[[#This Row],[Order ID]])</f>
        <v>1</v>
      </c>
      <c r="X1318" s="52">
        <v>623.83974245577338</v>
      </c>
      <c r="Y1318" s="52">
        <v>543.82851073311974</v>
      </c>
      <c r="Z1318" s="64">
        <f>IF(FACT_INCLUDES[[#This Row],[Order Type]]="Online", 1, 0)*FACT_INCLUDES[[#This Row],[Income]]</f>
        <v>373.85858918943313</v>
      </c>
    </row>
    <row r="1319" spans="1:26" x14ac:dyDescent="0.3">
      <c r="A1319" s="4">
        <v>441</v>
      </c>
      <c r="B1319" s="4">
        <v>216</v>
      </c>
      <c r="C1319" s="4">
        <v>110</v>
      </c>
      <c r="D1319" s="58">
        <v>2</v>
      </c>
      <c r="E1319" s="28">
        <f>VLOOKUP(FACT_INCLUDES[[#This Row],[Order ID]], ORDERS[], 2)</f>
        <v>42598.621113909532</v>
      </c>
      <c r="F1319" s="28">
        <f>VLOOKUP(FACT_INCLUDES[[#This Row],[Order ID]], ORDERS[], 3)</f>
        <v>42598.621113909532</v>
      </c>
      <c r="G1319" s="4" t="str">
        <f>VLOOKUP(FACT_INCLUDES[[#This Row],[Order ID]], ORDERS[], 4)</f>
        <v>In-Store</v>
      </c>
      <c r="H1319" s="4" t="str">
        <f>VLOOKUP(FACT_INCLUDES[[#This Row],[Order ID]], ORDERS[], 5)</f>
        <v>OXJ5345@gmail.com</v>
      </c>
      <c r="I1319" s="4">
        <f>VLOOKUP(FACT_INCLUDES[[#This Row],[Order ID]], ORDERS[], 6)</f>
        <v>39</v>
      </c>
      <c r="J1319" s="54">
        <f>VLOOKUP(FACT_INCLUDES[[#This Row],[Order ID]], ORDERS[], 7)</f>
        <v>0</v>
      </c>
      <c r="K1319" s="33">
        <v>0</v>
      </c>
      <c r="L1319" s="4">
        <f>VLOOKUP(FACT_INCLUDES[[#This Row],[DW Version]], VERSIONS[], 2)</f>
        <v>11</v>
      </c>
      <c r="M1319" s="4">
        <f>VLOOKUP(FACT_INCLUDES[[#This Row],[DW Version]], VERSIONS[], 3)</f>
        <v>5</v>
      </c>
      <c r="N1319" s="4" t="str">
        <f>VLOOKUP(FACT_INCLUDES[[#This Row],[DW Version]], VERSIONS[], 4)</f>
        <v>white</v>
      </c>
      <c r="O1319" s="51">
        <f>VLOOKUP(FACT_INCLUDES[[#This Row],[DW Version]], VERSIONS[], 5)</f>
        <v>258.22361923399313</v>
      </c>
      <c r="P1319" s="4" t="str">
        <f>VLOOKUP(FACT_INCLUDES[[#This Row],[DW Version]], VERSIONS[], 6)</f>
        <v>Pro Compression Tights</v>
      </c>
      <c r="Q1319" s="4" t="str">
        <f>VLOOKUP(FACT_INCLUDES[[#This Row],[DW Version]], VERSIONS[], 7)</f>
        <v>Apparel</v>
      </c>
      <c r="R1319" s="51">
        <f>FACT_INCLUDES[[#This Row],[Version Price]]*FACT_INCLUDES[[#This Row],[Quantity]]</f>
        <v>516.44723846798627</v>
      </c>
      <c r="S1319" s="51">
        <f>FACT_INCLUDES[[#This Row],[Amount]]*(1-FACT_INCLUDES[[#This Row],[Order Discount]])</f>
        <v>516.44723846798627</v>
      </c>
      <c r="T1319" s="51">
        <f t="shared" si="20"/>
        <v>516.44723846798627</v>
      </c>
      <c r="U1319" s="57">
        <f>FACT_INCLUDES[[#This Row],[Income]]/FACT_INCLUDES[[#This Row],[Total Order Income]]</f>
        <v>1</v>
      </c>
      <c r="V1319" s="33">
        <f>IF(FACT_INCLUDES[[#This Row],[Order Gap]]&gt;10, 1, 0)/COUNTIFS(FACT_INCLUDES[Order ID], FACT_INCLUDES[[#This Row],[Order ID]])</f>
        <v>0</v>
      </c>
      <c r="W1319" s="33">
        <f>IF(FACT_INCLUDES[[#This Row],[Order Type]]="Online", 1, 0)/COUNTIFS(FACT_INCLUDES[Order ID], FACT_INCLUDES[[#This Row],[Order ID]])</f>
        <v>0</v>
      </c>
      <c r="X1319" s="52">
        <v>623.83974245577338</v>
      </c>
      <c r="Y1319" s="52">
        <v>543.82851073311974</v>
      </c>
      <c r="Z1319" s="64">
        <f>IF(FACT_INCLUDES[[#This Row],[Order Type]]="Online", 1, 0)*FACT_INCLUDES[[#This Row],[Income]]</f>
        <v>0</v>
      </c>
    </row>
    <row r="1320" spans="1:26" x14ac:dyDescent="0.3">
      <c r="A1320" s="4">
        <v>458</v>
      </c>
      <c r="B1320" s="4">
        <v>225</v>
      </c>
      <c r="C1320" s="4">
        <v>213</v>
      </c>
      <c r="D1320" s="58">
        <v>3</v>
      </c>
      <c r="E1320" s="28">
        <f>VLOOKUP(FACT_INCLUDES[[#This Row],[Order ID]], ORDERS[], 2)</f>
        <v>42416.440846811456</v>
      </c>
      <c r="F1320" s="28">
        <f>VLOOKUP(FACT_INCLUDES[[#This Row],[Order ID]], ORDERS[], 3)</f>
        <v>42416.440846811456</v>
      </c>
      <c r="G1320" s="4" t="str">
        <f>VLOOKUP(FACT_INCLUDES[[#This Row],[Order ID]], ORDERS[], 4)</f>
        <v>In-Store</v>
      </c>
      <c r="H1320" s="4" t="str">
        <f>VLOOKUP(FACT_INCLUDES[[#This Row],[Order ID]], ORDERS[], 5)</f>
        <v>ACD4860@gmail.com</v>
      </c>
      <c r="I1320" s="4">
        <f>VLOOKUP(FACT_INCLUDES[[#This Row],[Order ID]], ORDERS[], 6)</f>
        <v>30</v>
      </c>
      <c r="J1320" s="54">
        <f>VLOOKUP(FACT_INCLUDES[[#This Row],[Order ID]], ORDERS[], 7)</f>
        <v>0</v>
      </c>
      <c r="K1320" s="33">
        <v>0</v>
      </c>
      <c r="L1320" s="4">
        <f>VLOOKUP(FACT_INCLUDES[[#This Row],[DW Version]], VERSIONS[], 2)</f>
        <v>21</v>
      </c>
      <c r="M1320" s="4">
        <f>VLOOKUP(FACT_INCLUDES[[#This Row],[DW Version]], VERSIONS[], 3)</f>
        <v>9.5</v>
      </c>
      <c r="N1320" s="4" t="str">
        <f>VLOOKUP(FACT_INCLUDES[[#This Row],[DW Version]], VERSIONS[], 4)</f>
        <v>white</v>
      </c>
      <c r="O1320" s="51">
        <f>VLOOKUP(FACT_INCLUDES[[#This Row],[DW Version]], VERSIONS[], 5)</f>
        <v>132.17342063768049</v>
      </c>
      <c r="P1320" s="4" t="str">
        <f>VLOOKUP(FACT_INCLUDES[[#This Row],[DW Version]], VERSIONS[], 6)</f>
        <v>Huarache</v>
      </c>
      <c r="Q1320" s="4" t="str">
        <f>VLOOKUP(FACT_INCLUDES[[#This Row],[DW Version]], VERSIONS[], 7)</f>
        <v>Shoe</v>
      </c>
      <c r="R1320" s="51">
        <f>FACT_INCLUDES[[#This Row],[Version Price]]*FACT_INCLUDES[[#This Row],[Quantity]]</f>
        <v>396.52026191304151</v>
      </c>
      <c r="S1320" s="51">
        <f>FACT_INCLUDES[[#This Row],[Amount]]*(1-FACT_INCLUDES[[#This Row],[Order Discount]])</f>
        <v>396.52026191304151</v>
      </c>
      <c r="T1320" s="51">
        <f t="shared" si="20"/>
        <v>2646.1619499757435</v>
      </c>
      <c r="U1320" s="57">
        <f>FACT_INCLUDES[[#This Row],[Income]]/FACT_INCLUDES[[#This Row],[Total Order Income]]</f>
        <v>0.14984731449134331</v>
      </c>
      <c r="V1320" s="33">
        <f>IF(FACT_INCLUDES[[#This Row],[Order Gap]]&gt;10, 1, 0)/COUNTIFS(FACT_INCLUDES[Order ID], FACT_INCLUDES[[#This Row],[Order ID]])</f>
        <v>0</v>
      </c>
      <c r="W1320" s="33">
        <f>IF(FACT_INCLUDES[[#This Row],[Order Type]]="Online", 1, 0)/COUNTIFS(FACT_INCLUDES[Order ID], FACT_INCLUDES[[#This Row],[Order ID]])</f>
        <v>0</v>
      </c>
      <c r="X1320" s="52">
        <v>623.83974245577338</v>
      </c>
      <c r="Y1320" s="52">
        <v>543.82851073311974</v>
      </c>
      <c r="Z1320" s="64">
        <f>IF(FACT_INCLUDES[[#This Row],[Order Type]]="Online", 1, 0)*FACT_INCLUDES[[#This Row],[Income]]</f>
        <v>0</v>
      </c>
    </row>
    <row r="1321" spans="1:26" x14ac:dyDescent="0.3">
      <c r="A1321" s="4">
        <v>459</v>
      </c>
      <c r="B1321" s="4">
        <v>225</v>
      </c>
      <c r="C1321" s="4">
        <v>216</v>
      </c>
      <c r="D1321" s="58">
        <v>5</v>
      </c>
      <c r="E1321" s="28">
        <f>VLOOKUP(FACT_INCLUDES[[#This Row],[Order ID]], ORDERS[], 2)</f>
        <v>42416.440846811456</v>
      </c>
      <c r="F1321" s="28">
        <f>VLOOKUP(FACT_INCLUDES[[#This Row],[Order ID]], ORDERS[], 3)</f>
        <v>42416.440846811456</v>
      </c>
      <c r="G1321" s="4" t="str">
        <f>VLOOKUP(FACT_INCLUDES[[#This Row],[Order ID]], ORDERS[], 4)</f>
        <v>In-Store</v>
      </c>
      <c r="H1321" s="4" t="str">
        <f>VLOOKUP(FACT_INCLUDES[[#This Row],[Order ID]], ORDERS[], 5)</f>
        <v>ACD4860@gmail.com</v>
      </c>
      <c r="I1321" s="4">
        <f>VLOOKUP(FACT_INCLUDES[[#This Row],[Order ID]], ORDERS[], 6)</f>
        <v>30</v>
      </c>
      <c r="J1321" s="54">
        <f>VLOOKUP(FACT_INCLUDES[[#This Row],[Order ID]], ORDERS[], 7)</f>
        <v>0</v>
      </c>
      <c r="K1321" s="33">
        <v>0</v>
      </c>
      <c r="L1321" s="4">
        <f>VLOOKUP(FACT_INCLUDES[[#This Row],[DW Version]], VERSIONS[], 2)</f>
        <v>21</v>
      </c>
      <c r="M1321" s="4">
        <f>VLOOKUP(FACT_INCLUDES[[#This Row],[DW Version]], VERSIONS[], 3)</f>
        <v>12.5</v>
      </c>
      <c r="N1321" s="4" t="str">
        <f>VLOOKUP(FACT_INCLUDES[[#This Row],[DW Version]], VERSIONS[], 4)</f>
        <v>white</v>
      </c>
      <c r="O1321" s="51">
        <f>VLOOKUP(FACT_INCLUDES[[#This Row],[DW Version]], VERSIONS[], 5)</f>
        <v>197.59271013209823</v>
      </c>
      <c r="P1321" s="4" t="str">
        <f>VLOOKUP(FACT_INCLUDES[[#This Row],[DW Version]], VERSIONS[], 6)</f>
        <v>Huarache</v>
      </c>
      <c r="Q1321" s="4" t="str">
        <f>VLOOKUP(FACT_INCLUDES[[#This Row],[DW Version]], VERSIONS[], 7)</f>
        <v>Shoe</v>
      </c>
      <c r="R1321" s="51">
        <f>FACT_INCLUDES[[#This Row],[Version Price]]*FACT_INCLUDES[[#This Row],[Quantity]]</f>
        <v>987.96355066049114</v>
      </c>
      <c r="S1321" s="51">
        <f>FACT_INCLUDES[[#This Row],[Amount]]*(1-FACT_INCLUDES[[#This Row],[Order Discount]])</f>
        <v>987.96355066049114</v>
      </c>
      <c r="T1321" s="51">
        <f t="shared" si="20"/>
        <v>2646.1619499757435</v>
      </c>
      <c r="U1321" s="57">
        <f>FACT_INCLUDES[[#This Row],[Income]]/FACT_INCLUDES[[#This Row],[Total Order Income]]</f>
        <v>0.37335717516063122</v>
      </c>
      <c r="V1321" s="33">
        <f>IF(FACT_INCLUDES[[#This Row],[Order Gap]]&gt;10, 1, 0)/COUNTIFS(FACT_INCLUDES[Order ID], FACT_INCLUDES[[#This Row],[Order ID]])</f>
        <v>0</v>
      </c>
      <c r="W1321" s="33">
        <f>IF(FACT_INCLUDES[[#This Row],[Order Type]]="Online", 1, 0)/COUNTIFS(FACT_INCLUDES[Order ID], FACT_INCLUDES[[#This Row],[Order ID]])</f>
        <v>0</v>
      </c>
      <c r="X1321" s="52">
        <v>623.83974245577338</v>
      </c>
      <c r="Y1321" s="52">
        <v>543.82851073311974</v>
      </c>
      <c r="Z1321" s="64">
        <f>IF(FACT_INCLUDES[[#This Row],[Order Type]]="Online", 1, 0)*FACT_INCLUDES[[#This Row],[Income]]</f>
        <v>0</v>
      </c>
    </row>
    <row r="1322" spans="1:26" x14ac:dyDescent="0.3">
      <c r="A1322" s="4">
        <v>460</v>
      </c>
      <c r="B1322" s="4">
        <v>225</v>
      </c>
      <c r="C1322" s="4">
        <v>286</v>
      </c>
      <c r="D1322" s="58">
        <v>3</v>
      </c>
      <c r="E1322" s="28">
        <f>VLOOKUP(FACT_INCLUDES[[#This Row],[Order ID]], ORDERS[], 2)</f>
        <v>42416.440846811456</v>
      </c>
      <c r="F1322" s="28">
        <f>VLOOKUP(FACT_INCLUDES[[#This Row],[Order ID]], ORDERS[], 3)</f>
        <v>42416.440846811456</v>
      </c>
      <c r="G1322" s="4" t="str">
        <f>VLOOKUP(FACT_INCLUDES[[#This Row],[Order ID]], ORDERS[], 4)</f>
        <v>In-Store</v>
      </c>
      <c r="H1322" s="4" t="str">
        <f>VLOOKUP(FACT_INCLUDES[[#This Row],[Order ID]], ORDERS[], 5)</f>
        <v>ACD4860@gmail.com</v>
      </c>
      <c r="I1322" s="4">
        <f>VLOOKUP(FACT_INCLUDES[[#This Row],[Order ID]], ORDERS[], 6)</f>
        <v>30</v>
      </c>
      <c r="J1322" s="54">
        <f>VLOOKUP(FACT_INCLUDES[[#This Row],[Order ID]], ORDERS[], 7)</f>
        <v>0</v>
      </c>
      <c r="K1322" s="33">
        <v>0</v>
      </c>
      <c r="L1322" s="4">
        <f>VLOOKUP(FACT_INCLUDES[[#This Row],[DW Version]], VERSIONS[], 2)</f>
        <v>28</v>
      </c>
      <c r="M1322" s="4">
        <f>VLOOKUP(FACT_INCLUDES[[#This Row],[DW Version]], VERSIONS[], 3)</f>
        <v>4</v>
      </c>
      <c r="N1322" s="4" t="str">
        <f>VLOOKUP(FACT_INCLUDES[[#This Row],[DW Version]], VERSIONS[], 4)</f>
        <v>white</v>
      </c>
      <c r="O1322" s="51">
        <f>VLOOKUP(FACT_INCLUDES[[#This Row],[DW Version]], VERSIONS[], 5)</f>
        <v>189.88000785919928</v>
      </c>
      <c r="P1322" s="4" t="str">
        <f>VLOOKUP(FACT_INCLUDES[[#This Row],[DW Version]], VERSIONS[], 6)</f>
        <v>Odyssey React</v>
      </c>
      <c r="Q1322" s="4" t="str">
        <f>VLOOKUP(FACT_INCLUDES[[#This Row],[DW Version]], VERSIONS[], 7)</f>
        <v>Shoe</v>
      </c>
      <c r="R1322" s="51">
        <f>FACT_INCLUDES[[#This Row],[Version Price]]*FACT_INCLUDES[[#This Row],[Quantity]]</f>
        <v>569.64002357759784</v>
      </c>
      <c r="S1322" s="51">
        <f>FACT_INCLUDES[[#This Row],[Amount]]*(1-FACT_INCLUDES[[#This Row],[Order Discount]])</f>
        <v>569.64002357759784</v>
      </c>
      <c r="T1322" s="51">
        <f t="shared" si="20"/>
        <v>2646.1619499757435</v>
      </c>
      <c r="U1322" s="57">
        <f>FACT_INCLUDES[[#This Row],[Income]]/FACT_INCLUDES[[#This Row],[Total Order Income]]</f>
        <v>0.21527027987943806</v>
      </c>
      <c r="V1322" s="33">
        <f>IF(FACT_INCLUDES[[#This Row],[Order Gap]]&gt;10, 1, 0)/COUNTIFS(FACT_INCLUDES[Order ID], FACT_INCLUDES[[#This Row],[Order ID]])</f>
        <v>0</v>
      </c>
      <c r="W1322" s="33">
        <f>IF(FACT_INCLUDES[[#This Row],[Order Type]]="Online", 1, 0)/COUNTIFS(FACT_INCLUDES[Order ID], FACT_INCLUDES[[#This Row],[Order ID]])</f>
        <v>0</v>
      </c>
      <c r="X1322" s="52">
        <v>623.83974245577338</v>
      </c>
      <c r="Y1322" s="52">
        <v>543.82851073311974</v>
      </c>
      <c r="Z1322" s="64">
        <f>IF(FACT_INCLUDES[[#This Row],[Order Type]]="Online", 1, 0)*FACT_INCLUDES[[#This Row],[Income]]</f>
        <v>0</v>
      </c>
    </row>
    <row r="1323" spans="1:26" x14ac:dyDescent="0.3">
      <c r="A1323" s="4">
        <v>461</v>
      </c>
      <c r="B1323" s="4">
        <v>225</v>
      </c>
      <c r="C1323" s="4">
        <v>397</v>
      </c>
      <c r="D1323" s="58">
        <v>3</v>
      </c>
      <c r="E1323" s="28">
        <f>VLOOKUP(FACT_INCLUDES[[#This Row],[Order ID]], ORDERS[], 2)</f>
        <v>42416.440846811456</v>
      </c>
      <c r="F1323" s="28">
        <f>VLOOKUP(FACT_INCLUDES[[#This Row],[Order ID]], ORDERS[], 3)</f>
        <v>42416.440846811456</v>
      </c>
      <c r="G1323" s="4" t="str">
        <f>VLOOKUP(FACT_INCLUDES[[#This Row],[Order ID]], ORDERS[], 4)</f>
        <v>In-Store</v>
      </c>
      <c r="H1323" s="4" t="str">
        <f>VLOOKUP(FACT_INCLUDES[[#This Row],[Order ID]], ORDERS[], 5)</f>
        <v>ACD4860@gmail.com</v>
      </c>
      <c r="I1323" s="4">
        <f>VLOOKUP(FACT_INCLUDES[[#This Row],[Order ID]], ORDERS[], 6)</f>
        <v>30</v>
      </c>
      <c r="J1323" s="54">
        <f>VLOOKUP(FACT_INCLUDES[[#This Row],[Order ID]], ORDERS[], 7)</f>
        <v>0</v>
      </c>
      <c r="K1323" s="33">
        <v>0</v>
      </c>
      <c r="L1323" s="4">
        <f>VLOOKUP(FACT_INCLUDES[[#This Row],[DW Version]], VERSIONS[], 2)</f>
        <v>40</v>
      </c>
      <c r="M1323" s="4">
        <f>VLOOKUP(FACT_INCLUDES[[#This Row],[DW Version]], VERSIONS[], 3)</f>
        <v>12</v>
      </c>
      <c r="N1323" s="4" t="str">
        <f>VLOOKUP(FACT_INCLUDES[[#This Row],[DW Version]], VERSIONS[], 4)</f>
        <v>white</v>
      </c>
      <c r="O1323" s="51">
        <f>VLOOKUP(FACT_INCLUDES[[#This Row],[DW Version]], VERSIONS[], 5)</f>
        <v>39.631343854995443</v>
      </c>
      <c r="P1323" s="4" t="str">
        <f>VLOOKUP(FACT_INCLUDES[[#This Row],[DW Version]], VERSIONS[], 6)</f>
        <v>Zoom Streak</v>
      </c>
      <c r="Q1323" s="4" t="str">
        <f>VLOOKUP(FACT_INCLUDES[[#This Row],[DW Version]], VERSIONS[], 7)</f>
        <v>Shoe</v>
      </c>
      <c r="R1323" s="51">
        <f>FACT_INCLUDES[[#This Row],[Version Price]]*FACT_INCLUDES[[#This Row],[Quantity]]</f>
        <v>118.89403156498634</v>
      </c>
      <c r="S1323" s="51">
        <f>FACT_INCLUDES[[#This Row],[Amount]]*(1-FACT_INCLUDES[[#This Row],[Order Discount]])</f>
        <v>118.89403156498634</v>
      </c>
      <c r="T1323" s="51">
        <f t="shared" si="20"/>
        <v>2646.1619499757435</v>
      </c>
      <c r="U1323" s="57">
        <f>FACT_INCLUDES[[#This Row],[Income]]/FACT_INCLUDES[[#This Row],[Total Order Income]]</f>
        <v>4.4930746421652762E-2</v>
      </c>
      <c r="V1323" s="33">
        <f>IF(FACT_INCLUDES[[#This Row],[Order Gap]]&gt;10, 1, 0)/COUNTIFS(FACT_INCLUDES[Order ID], FACT_INCLUDES[[#This Row],[Order ID]])</f>
        <v>0</v>
      </c>
      <c r="W1323" s="33">
        <f>IF(FACT_INCLUDES[[#This Row],[Order Type]]="Online", 1, 0)/COUNTIFS(FACT_INCLUDES[Order ID], FACT_INCLUDES[[#This Row],[Order ID]])</f>
        <v>0</v>
      </c>
      <c r="X1323" s="52">
        <v>623.83974245577338</v>
      </c>
      <c r="Y1323" s="52">
        <v>543.82851073311974</v>
      </c>
      <c r="Z1323" s="64">
        <f>IF(FACT_INCLUDES[[#This Row],[Order Type]]="Online", 1, 0)*FACT_INCLUDES[[#This Row],[Income]]</f>
        <v>0</v>
      </c>
    </row>
    <row r="1324" spans="1:26" x14ac:dyDescent="0.3">
      <c r="A1324" s="4">
        <v>462</v>
      </c>
      <c r="B1324" s="4">
        <v>225</v>
      </c>
      <c r="C1324" s="4">
        <v>542</v>
      </c>
      <c r="D1324" s="58">
        <v>2</v>
      </c>
      <c r="E1324" s="28">
        <f>VLOOKUP(FACT_INCLUDES[[#This Row],[Order ID]], ORDERS[], 2)</f>
        <v>42416.440846811456</v>
      </c>
      <c r="F1324" s="28">
        <f>VLOOKUP(FACT_INCLUDES[[#This Row],[Order ID]], ORDERS[], 3)</f>
        <v>42416.440846811456</v>
      </c>
      <c r="G1324" s="4" t="str">
        <f>VLOOKUP(FACT_INCLUDES[[#This Row],[Order ID]], ORDERS[], 4)</f>
        <v>In-Store</v>
      </c>
      <c r="H1324" s="4" t="str">
        <f>VLOOKUP(FACT_INCLUDES[[#This Row],[Order ID]], ORDERS[], 5)</f>
        <v>ACD4860@gmail.com</v>
      </c>
      <c r="I1324" s="4">
        <f>VLOOKUP(FACT_INCLUDES[[#This Row],[Order ID]], ORDERS[], 6)</f>
        <v>30</v>
      </c>
      <c r="J1324" s="54">
        <f>VLOOKUP(FACT_INCLUDES[[#This Row],[Order ID]], ORDERS[], 7)</f>
        <v>0</v>
      </c>
      <c r="K1324" s="33">
        <v>0</v>
      </c>
      <c r="L1324" s="4">
        <f>VLOOKUP(FACT_INCLUDES[[#This Row],[DW Version]], VERSIONS[], 2)</f>
        <v>57</v>
      </c>
      <c r="M1324" s="4">
        <f>VLOOKUP(FACT_INCLUDES[[#This Row],[DW Version]], VERSIONS[], 3)</f>
        <v>4.5</v>
      </c>
      <c r="N1324" s="4" t="str">
        <f>VLOOKUP(FACT_INCLUDES[[#This Row],[DW Version]], VERSIONS[], 4)</f>
        <v>white</v>
      </c>
      <c r="O1324" s="51">
        <f>VLOOKUP(FACT_INCLUDES[[#This Row],[DW Version]], VERSIONS[], 5)</f>
        <v>286.57204112981344</v>
      </c>
      <c r="P1324" s="4" t="str">
        <f>VLOOKUP(FACT_INCLUDES[[#This Row],[DW Version]], VERSIONS[], 6)</f>
        <v>Phantom Vision</v>
      </c>
      <c r="Q1324" s="4" t="str">
        <f>VLOOKUP(FACT_INCLUDES[[#This Row],[DW Version]], VERSIONS[], 7)</f>
        <v>Shoe</v>
      </c>
      <c r="R1324" s="51">
        <f>FACT_INCLUDES[[#This Row],[Version Price]]*FACT_INCLUDES[[#This Row],[Quantity]]</f>
        <v>573.14408225962688</v>
      </c>
      <c r="S1324" s="51">
        <f>FACT_INCLUDES[[#This Row],[Amount]]*(1-FACT_INCLUDES[[#This Row],[Order Discount]])</f>
        <v>573.14408225962688</v>
      </c>
      <c r="T1324" s="51">
        <f t="shared" si="20"/>
        <v>2646.1619499757435</v>
      </c>
      <c r="U1324" s="57">
        <f>FACT_INCLUDES[[#This Row],[Income]]/FACT_INCLUDES[[#This Row],[Total Order Income]]</f>
        <v>0.21659448404693474</v>
      </c>
      <c r="V1324" s="33">
        <f>IF(FACT_INCLUDES[[#This Row],[Order Gap]]&gt;10, 1, 0)/COUNTIFS(FACT_INCLUDES[Order ID], FACT_INCLUDES[[#This Row],[Order ID]])</f>
        <v>0</v>
      </c>
      <c r="W1324" s="33">
        <f>IF(FACT_INCLUDES[[#This Row],[Order Type]]="Online", 1, 0)/COUNTIFS(FACT_INCLUDES[Order ID], FACT_INCLUDES[[#This Row],[Order ID]])</f>
        <v>0</v>
      </c>
      <c r="X1324" s="52">
        <v>623.83974245577338</v>
      </c>
      <c r="Y1324" s="52">
        <v>543.82851073311974</v>
      </c>
      <c r="Z1324" s="64">
        <f>IF(FACT_INCLUDES[[#This Row],[Order Type]]="Online", 1, 0)*FACT_INCLUDES[[#This Row],[Income]]</f>
        <v>0</v>
      </c>
    </row>
    <row r="1325" spans="1:26" x14ac:dyDescent="0.3">
      <c r="A1325" s="4">
        <v>492</v>
      </c>
      <c r="B1325" s="4">
        <v>241</v>
      </c>
      <c r="C1325" s="4">
        <v>630</v>
      </c>
      <c r="D1325" s="58">
        <v>3</v>
      </c>
      <c r="E1325" s="28">
        <f>VLOOKUP(FACT_INCLUDES[[#This Row],[Order ID]], ORDERS[], 2)</f>
        <v>42620.972875313986</v>
      </c>
      <c r="F1325" s="28">
        <f>VLOOKUP(FACT_INCLUDES[[#This Row],[Order ID]], ORDERS[], 3)</f>
        <v>42620.972875313986</v>
      </c>
      <c r="G1325" s="4" t="str">
        <f>VLOOKUP(FACT_INCLUDES[[#This Row],[Order ID]], ORDERS[], 4)</f>
        <v>In-Store</v>
      </c>
      <c r="H1325" s="4" t="str">
        <f>VLOOKUP(FACT_INCLUDES[[#This Row],[Order ID]], ORDERS[], 5)</f>
        <v>WTU3233@gmail.com</v>
      </c>
      <c r="I1325" s="4">
        <f>VLOOKUP(FACT_INCLUDES[[#This Row],[Order ID]], ORDERS[], 6)</f>
        <v>37</v>
      </c>
      <c r="J1325" s="54">
        <f>VLOOKUP(FACT_INCLUDES[[#This Row],[Order ID]], ORDERS[], 7)</f>
        <v>0</v>
      </c>
      <c r="K1325" s="33">
        <v>0</v>
      </c>
      <c r="L1325" s="4">
        <f>VLOOKUP(FACT_INCLUDES[[#This Row],[DW Version]], VERSIONS[], 2)</f>
        <v>64</v>
      </c>
      <c r="M1325" s="4">
        <f>VLOOKUP(FACT_INCLUDES[[#This Row],[DW Version]], VERSIONS[], 3)</f>
        <v>10.5</v>
      </c>
      <c r="N1325" s="4" t="str">
        <f>VLOOKUP(FACT_INCLUDES[[#This Row],[DW Version]], VERSIONS[], 4)</f>
        <v>black</v>
      </c>
      <c r="O1325" s="51">
        <f>VLOOKUP(FACT_INCLUDES[[#This Row],[DW Version]], VERSIONS[], 5)</f>
        <v>40.386359904059169</v>
      </c>
      <c r="P1325" s="4" t="str">
        <f>VLOOKUP(FACT_INCLUDES[[#This Row],[DW Version]], VERSIONS[], 6)</f>
        <v>Hyperdunk</v>
      </c>
      <c r="Q1325" s="4" t="str">
        <f>VLOOKUP(FACT_INCLUDES[[#This Row],[DW Version]], VERSIONS[], 7)</f>
        <v>Shoe</v>
      </c>
      <c r="R1325" s="51">
        <f>FACT_INCLUDES[[#This Row],[Version Price]]*FACT_INCLUDES[[#This Row],[Quantity]]</f>
        <v>121.15907971217752</v>
      </c>
      <c r="S1325" s="51">
        <f>FACT_INCLUDES[[#This Row],[Amount]]*(1-FACT_INCLUDES[[#This Row],[Order Discount]])</f>
        <v>121.15907971217752</v>
      </c>
      <c r="T1325" s="51">
        <f t="shared" si="20"/>
        <v>1584.0938573274345</v>
      </c>
      <c r="U1325" s="57">
        <f>FACT_INCLUDES[[#This Row],[Income]]/FACT_INCLUDES[[#This Row],[Total Order Income]]</f>
        <v>7.6484786019300727E-2</v>
      </c>
      <c r="V1325" s="33">
        <f>IF(FACT_INCLUDES[[#This Row],[Order Gap]]&gt;10, 1, 0)/COUNTIFS(FACT_INCLUDES[Order ID], FACT_INCLUDES[[#This Row],[Order ID]])</f>
        <v>0</v>
      </c>
      <c r="W1325" s="33">
        <f>IF(FACT_INCLUDES[[#This Row],[Order Type]]="Online", 1, 0)/COUNTIFS(FACT_INCLUDES[Order ID], FACT_INCLUDES[[#This Row],[Order ID]])</f>
        <v>0</v>
      </c>
      <c r="X1325" s="52">
        <v>623.83974245577338</v>
      </c>
      <c r="Y1325" s="52">
        <v>543.82851073311974</v>
      </c>
      <c r="Z1325" s="64">
        <f>IF(FACT_INCLUDES[[#This Row],[Order Type]]="Online", 1, 0)*FACT_INCLUDES[[#This Row],[Income]]</f>
        <v>0</v>
      </c>
    </row>
    <row r="1326" spans="1:26" x14ac:dyDescent="0.3">
      <c r="A1326" s="4">
        <v>493</v>
      </c>
      <c r="B1326" s="4">
        <v>241</v>
      </c>
      <c r="C1326" s="4">
        <v>779</v>
      </c>
      <c r="D1326" s="58">
        <v>5</v>
      </c>
      <c r="E1326" s="28">
        <f>VLOOKUP(FACT_INCLUDES[[#This Row],[Order ID]], ORDERS[], 2)</f>
        <v>42620.972875313986</v>
      </c>
      <c r="F1326" s="28">
        <f>VLOOKUP(FACT_INCLUDES[[#This Row],[Order ID]], ORDERS[], 3)</f>
        <v>42620.972875313986</v>
      </c>
      <c r="G1326" s="4" t="str">
        <f>VLOOKUP(FACT_INCLUDES[[#This Row],[Order ID]], ORDERS[], 4)</f>
        <v>In-Store</v>
      </c>
      <c r="H1326" s="4" t="str">
        <f>VLOOKUP(FACT_INCLUDES[[#This Row],[Order ID]], ORDERS[], 5)</f>
        <v>WTU3233@gmail.com</v>
      </c>
      <c r="I1326" s="4">
        <f>VLOOKUP(FACT_INCLUDES[[#This Row],[Order ID]], ORDERS[], 6)</f>
        <v>37</v>
      </c>
      <c r="J1326" s="54">
        <f>VLOOKUP(FACT_INCLUDES[[#This Row],[Order ID]], ORDERS[], 7)</f>
        <v>0</v>
      </c>
      <c r="K1326" s="33">
        <v>0</v>
      </c>
      <c r="L1326" s="4">
        <f>VLOOKUP(FACT_INCLUDES[[#This Row],[DW Version]], VERSIONS[], 2)</f>
        <v>80</v>
      </c>
      <c r="M1326" s="4">
        <f>VLOOKUP(FACT_INCLUDES[[#This Row],[DW Version]], VERSIONS[], 3)</f>
        <v>3.5</v>
      </c>
      <c r="N1326" s="4" t="str">
        <f>VLOOKUP(FACT_INCLUDES[[#This Row],[DW Version]], VERSIONS[], 4)</f>
        <v>purple lilac</v>
      </c>
      <c r="O1326" s="51">
        <f>VLOOKUP(FACT_INCLUDES[[#This Row],[DW Version]], VERSIONS[], 5)</f>
        <v>74.771717837886627</v>
      </c>
      <c r="P1326" s="4" t="str">
        <f>VLOOKUP(FACT_INCLUDES[[#This Row],[DW Version]], VERSIONS[], 6)</f>
        <v>Quest 3</v>
      </c>
      <c r="Q1326" s="4" t="str">
        <f>VLOOKUP(FACT_INCLUDES[[#This Row],[DW Version]], VERSIONS[], 7)</f>
        <v>Shoe</v>
      </c>
      <c r="R1326" s="51">
        <f>FACT_INCLUDES[[#This Row],[Version Price]]*FACT_INCLUDES[[#This Row],[Quantity]]</f>
        <v>373.85858918943313</v>
      </c>
      <c r="S1326" s="51">
        <f>FACT_INCLUDES[[#This Row],[Amount]]*(1-FACT_INCLUDES[[#This Row],[Order Discount]])</f>
        <v>373.85858918943313</v>
      </c>
      <c r="T1326" s="51">
        <f t="shared" si="20"/>
        <v>1584.0938573274345</v>
      </c>
      <c r="U1326" s="57">
        <f>FACT_INCLUDES[[#This Row],[Income]]/FACT_INCLUDES[[#This Row],[Total Order Income]]</f>
        <v>0.2360078523504785</v>
      </c>
      <c r="V1326" s="33">
        <f>IF(FACT_INCLUDES[[#This Row],[Order Gap]]&gt;10, 1, 0)/COUNTIFS(FACT_INCLUDES[Order ID], FACT_INCLUDES[[#This Row],[Order ID]])</f>
        <v>0</v>
      </c>
      <c r="W1326" s="33">
        <f>IF(FACT_INCLUDES[[#This Row],[Order Type]]="Online", 1, 0)/COUNTIFS(FACT_INCLUDES[Order ID], FACT_INCLUDES[[#This Row],[Order ID]])</f>
        <v>0</v>
      </c>
      <c r="X1326" s="52">
        <v>623.83974245577338</v>
      </c>
      <c r="Y1326" s="52">
        <v>543.82851073311974</v>
      </c>
      <c r="Z1326" s="64">
        <f>IF(FACT_INCLUDES[[#This Row],[Order Type]]="Online", 1, 0)*FACT_INCLUDES[[#This Row],[Income]]</f>
        <v>0</v>
      </c>
    </row>
    <row r="1327" spans="1:26" x14ac:dyDescent="0.3">
      <c r="A1327" s="4">
        <v>494</v>
      </c>
      <c r="B1327" s="4">
        <v>241</v>
      </c>
      <c r="C1327" s="4">
        <v>887</v>
      </c>
      <c r="D1327" s="58">
        <v>3</v>
      </c>
      <c r="E1327" s="28">
        <f>VLOOKUP(FACT_INCLUDES[[#This Row],[Order ID]], ORDERS[], 2)</f>
        <v>42620.972875313986</v>
      </c>
      <c r="F1327" s="28">
        <f>VLOOKUP(FACT_INCLUDES[[#This Row],[Order ID]], ORDERS[], 3)</f>
        <v>42620.972875313986</v>
      </c>
      <c r="G1327" s="4" t="str">
        <f>VLOOKUP(FACT_INCLUDES[[#This Row],[Order ID]], ORDERS[], 4)</f>
        <v>In-Store</v>
      </c>
      <c r="H1327" s="4" t="str">
        <f>VLOOKUP(FACT_INCLUDES[[#This Row],[Order ID]], ORDERS[], 5)</f>
        <v>WTU3233@gmail.com</v>
      </c>
      <c r="I1327" s="4">
        <f>VLOOKUP(FACT_INCLUDES[[#This Row],[Order ID]], ORDERS[], 6)</f>
        <v>37</v>
      </c>
      <c r="J1327" s="54">
        <f>VLOOKUP(FACT_INCLUDES[[#This Row],[Order ID]], ORDERS[], 7)</f>
        <v>0</v>
      </c>
      <c r="K1327" s="33">
        <v>0</v>
      </c>
      <c r="L1327" s="4">
        <f>VLOOKUP(FACT_INCLUDES[[#This Row],[DW Version]], VERSIONS[], 2)</f>
        <v>90</v>
      </c>
      <c r="M1327" s="4">
        <f>VLOOKUP(FACT_INCLUDES[[#This Row],[DW Version]], VERSIONS[], 3)</f>
        <v>12.5</v>
      </c>
      <c r="N1327" s="4" t="str">
        <f>VLOOKUP(FACT_INCLUDES[[#This Row],[DW Version]], VERSIONS[], 4)</f>
        <v>green</v>
      </c>
      <c r="O1327" s="51">
        <f>VLOOKUP(FACT_INCLUDES[[#This Row],[DW Version]], VERSIONS[], 5)</f>
        <v>363.02539614194126</v>
      </c>
      <c r="P1327" s="4" t="str">
        <f>VLOOKUP(FACT_INCLUDES[[#This Row],[DW Version]], VERSIONS[], 6)</f>
        <v>Air Zoom Terra Kiger 6</v>
      </c>
      <c r="Q1327" s="4" t="str">
        <f>VLOOKUP(FACT_INCLUDES[[#This Row],[DW Version]], VERSIONS[], 7)</f>
        <v>Shoe</v>
      </c>
      <c r="R1327" s="51">
        <f>FACT_INCLUDES[[#This Row],[Version Price]]*FACT_INCLUDES[[#This Row],[Quantity]]</f>
        <v>1089.0761884258238</v>
      </c>
      <c r="S1327" s="51">
        <f>FACT_INCLUDES[[#This Row],[Amount]]*(1-FACT_INCLUDES[[#This Row],[Order Discount]])</f>
        <v>1089.0761884258238</v>
      </c>
      <c r="T1327" s="51">
        <f t="shared" si="20"/>
        <v>1584.0938573274345</v>
      </c>
      <c r="U1327" s="57">
        <f>FACT_INCLUDES[[#This Row],[Income]]/FACT_INCLUDES[[#This Row],[Total Order Income]]</f>
        <v>0.68750736163022075</v>
      </c>
      <c r="V1327" s="33">
        <f>IF(FACT_INCLUDES[[#This Row],[Order Gap]]&gt;10, 1, 0)/COUNTIFS(FACT_INCLUDES[Order ID], FACT_INCLUDES[[#This Row],[Order ID]])</f>
        <v>0</v>
      </c>
      <c r="W1327" s="33">
        <f>IF(FACT_INCLUDES[[#This Row],[Order Type]]="Online", 1, 0)/COUNTIFS(FACT_INCLUDES[Order ID], FACT_INCLUDES[[#This Row],[Order ID]])</f>
        <v>0</v>
      </c>
      <c r="X1327" s="52">
        <v>623.83974245577338</v>
      </c>
      <c r="Y1327" s="52">
        <v>543.82851073311974</v>
      </c>
      <c r="Z1327" s="64">
        <f>IF(FACT_INCLUDES[[#This Row],[Order Type]]="Online", 1, 0)*FACT_INCLUDES[[#This Row],[Income]]</f>
        <v>0</v>
      </c>
    </row>
    <row r="1328" spans="1:26" x14ac:dyDescent="0.3">
      <c r="A1328" s="4">
        <v>514</v>
      </c>
      <c r="B1328" s="4">
        <v>253</v>
      </c>
      <c r="C1328" s="4">
        <v>23</v>
      </c>
      <c r="D1328" s="58">
        <v>1</v>
      </c>
      <c r="E1328" s="28">
        <f>VLOOKUP(FACT_INCLUDES[[#This Row],[Order ID]], ORDERS[], 2)</f>
        <v>42499.628480677413</v>
      </c>
      <c r="F1328" s="28">
        <f>VLOOKUP(FACT_INCLUDES[[#This Row],[Order ID]], ORDERS[], 3)</f>
        <v>42499.628480677413</v>
      </c>
      <c r="G1328" s="4" t="str">
        <f>VLOOKUP(FACT_INCLUDES[[#This Row],[Order ID]], ORDERS[], 4)</f>
        <v>In-Store</v>
      </c>
      <c r="H1328" s="4" t="str">
        <f>VLOOKUP(FACT_INCLUDES[[#This Row],[Order ID]], ORDERS[], 5)</f>
        <v>UMO9340@gmail.com</v>
      </c>
      <c r="I1328" s="4">
        <f>VLOOKUP(FACT_INCLUDES[[#This Row],[Order ID]], ORDERS[], 6)</f>
        <v>46</v>
      </c>
      <c r="J1328" s="54">
        <f>VLOOKUP(FACT_INCLUDES[[#This Row],[Order ID]], ORDERS[], 7)</f>
        <v>0</v>
      </c>
      <c r="K1328" s="33">
        <v>0</v>
      </c>
      <c r="L1328" s="4">
        <f>VLOOKUP(FACT_INCLUDES[[#This Row],[DW Version]], VERSIONS[], 2)</f>
        <v>2</v>
      </c>
      <c r="M1328" s="4">
        <f>VLOOKUP(FACT_INCLUDES[[#This Row],[DW Version]], VERSIONS[], 3)</f>
        <v>9.5</v>
      </c>
      <c r="N1328" s="4" t="str">
        <f>VLOOKUP(FACT_INCLUDES[[#This Row],[DW Version]], VERSIONS[], 4)</f>
        <v>black</v>
      </c>
      <c r="O1328" s="51">
        <f>VLOOKUP(FACT_INCLUDES[[#This Row],[DW Version]], VERSIONS[], 5)</f>
        <v>383.26802828992118</v>
      </c>
      <c r="P1328" s="4" t="str">
        <f>VLOOKUP(FACT_INCLUDES[[#This Row],[DW Version]], VERSIONS[], 6)</f>
        <v>Air Force 1</v>
      </c>
      <c r="Q1328" s="4" t="str">
        <f>VLOOKUP(FACT_INCLUDES[[#This Row],[DW Version]], VERSIONS[], 7)</f>
        <v>Shoe</v>
      </c>
      <c r="R1328" s="51">
        <f>FACT_INCLUDES[[#This Row],[Version Price]]*FACT_INCLUDES[[#This Row],[Quantity]]</f>
        <v>383.26802828992118</v>
      </c>
      <c r="S1328" s="51">
        <f>FACT_INCLUDES[[#This Row],[Amount]]*(1-FACT_INCLUDES[[#This Row],[Order Discount]])</f>
        <v>383.26802828992118</v>
      </c>
      <c r="T1328" s="51">
        <f t="shared" si="20"/>
        <v>1726.7453823999126</v>
      </c>
      <c r="U1328" s="57">
        <f>FACT_INCLUDES[[#This Row],[Income]]/FACT_INCLUDES[[#This Row],[Total Order Income]]</f>
        <v>0.2219597817932121</v>
      </c>
      <c r="V1328" s="33">
        <f>IF(FACT_INCLUDES[[#This Row],[Order Gap]]&gt;10, 1, 0)/COUNTIFS(FACT_INCLUDES[Order ID], FACT_INCLUDES[[#This Row],[Order ID]])</f>
        <v>0</v>
      </c>
      <c r="W1328" s="33">
        <f>IF(FACT_INCLUDES[[#This Row],[Order Type]]="Online", 1, 0)/COUNTIFS(FACT_INCLUDES[Order ID], FACT_INCLUDES[[#This Row],[Order ID]])</f>
        <v>0</v>
      </c>
      <c r="X1328" s="52">
        <v>623.83974245577338</v>
      </c>
      <c r="Y1328" s="52">
        <v>543.82851073311974</v>
      </c>
      <c r="Z1328" s="64">
        <f>IF(FACT_INCLUDES[[#This Row],[Order Type]]="Online", 1, 0)*FACT_INCLUDES[[#This Row],[Income]]</f>
        <v>0</v>
      </c>
    </row>
    <row r="1329" spans="1:26" x14ac:dyDescent="0.3">
      <c r="A1329" s="4">
        <v>515</v>
      </c>
      <c r="B1329" s="4">
        <v>253</v>
      </c>
      <c r="C1329" s="4">
        <v>176</v>
      </c>
      <c r="D1329" s="58">
        <v>1</v>
      </c>
      <c r="E1329" s="28">
        <f>VLOOKUP(FACT_INCLUDES[[#This Row],[Order ID]], ORDERS[], 2)</f>
        <v>42499.628480677413</v>
      </c>
      <c r="F1329" s="28">
        <f>VLOOKUP(FACT_INCLUDES[[#This Row],[Order ID]], ORDERS[], 3)</f>
        <v>42499.628480677413</v>
      </c>
      <c r="G1329" s="4" t="str">
        <f>VLOOKUP(FACT_INCLUDES[[#This Row],[Order ID]], ORDERS[], 4)</f>
        <v>In-Store</v>
      </c>
      <c r="H1329" s="4" t="str">
        <f>VLOOKUP(FACT_INCLUDES[[#This Row],[Order ID]], ORDERS[], 5)</f>
        <v>UMO9340@gmail.com</v>
      </c>
      <c r="I1329" s="4">
        <f>VLOOKUP(FACT_INCLUDES[[#This Row],[Order ID]], ORDERS[], 6)</f>
        <v>46</v>
      </c>
      <c r="J1329" s="54">
        <f>VLOOKUP(FACT_INCLUDES[[#This Row],[Order ID]], ORDERS[], 7)</f>
        <v>0</v>
      </c>
      <c r="K1329" s="33">
        <v>0</v>
      </c>
      <c r="L1329" s="4">
        <f>VLOOKUP(FACT_INCLUDES[[#This Row],[DW Version]], VERSIONS[], 2)</f>
        <v>17</v>
      </c>
      <c r="M1329" s="4">
        <f>VLOOKUP(FACT_INCLUDES[[#This Row],[DW Version]], VERSIONS[], 3)</f>
        <v>9</v>
      </c>
      <c r="N1329" s="4" t="str">
        <f>VLOOKUP(FACT_INCLUDES[[#This Row],[DW Version]], VERSIONS[], 4)</f>
        <v>green</v>
      </c>
      <c r="O1329" s="51">
        <f>VLOOKUP(FACT_INCLUDES[[#This Row],[DW Version]], VERSIONS[], 5)</f>
        <v>282.95810382524178</v>
      </c>
      <c r="P1329" s="4" t="str">
        <f>VLOOKUP(FACT_INCLUDES[[#This Row],[DW Version]], VERSIONS[], 6)</f>
        <v>Free Run</v>
      </c>
      <c r="Q1329" s="4" t="str">
        <f>VLOOKUP(FACT_INCLUDES[[#This Row],[DW Version]], VERSIONS[], 7)</f>
        <v>Shoe</v>
      </c>
      <c r="R1329" s="51">
        <f>FACT_INCLUDES[[#This Row],[Version Price]]*FACT_INCLUDES[[#This Row],[Quantity]]</f>
        <v>282.95810382524178</v>
      </c>
      <c r="S1329" s="51">
        <f>FACT_INCLUDES[[#This Row],[Amount]]*(1-FACT_INCLUDES[[#This Row],[Order Discount]])</f>
        <v>282.95810382524178</v>
      </c>
      <c r="T1329" s="51">
        <f t="shared" si="20"/>
        <v>1726.7453823999126</v>
      </c>
      <c r="U1329" s="57">
        <f>FACT_INCLUDES[[#This Row],[Income]]/FACT_INCLUDES[[#This Row],[Total Order Income]]</f>
        <v>0.16386787925384413</v>
      </c>
      <c r="V1329" s="33">
        <f>IF(FACT_INCLUDES[[#This Row],[Order Gap]]&gt;10, 1, 0)/COUNTIFS(FACT_INCLUDES[Order ID], FACT_INCLUDES[[#This Row],[Order ID]])</f>
        <v>0</v>
      </c>
      <c r="W1329" s="33">
        <f>IF(FACT_INCLUDES[[#This Row],[Order Type]]="Online", 1, 0)/COUNTIFS(FACT_INCLUDES[Order ID], FACT_INCLUDES[[#This Row],[Order ID]])</f>
        <v>0</v>
      </c>
      <c r="X1329" s="52">
        <v>623.83974245577338</v>
      </c>
      <c r="Y1329" s="52">
        <v>543.82851073311974</v>
      </c>
      <c r="Z1329" s="64">
        <f>IF(FACT_INCLUDES[[#This Row],[Order Type]]="Online", 1, 0)*FACT_INCLUDES[[#This Row],[Income]]</f>
        <v>0</v>
      </c>
    </row>
    <row r="1330" spans="1:26" x14ac:dyDescent="0.3">
      <c r="A1330" s="4">
        <v>516</v>
      </c>
      <c r="B1330" s="4">
        <v>253</v>
      </c>
      <c r="C1330" s="4">
        <v>988</v>
      </c>
      <c r="D1330" s="58">
        <v>3</v>
      </c>
      <c r="E1330" s="28">
        <f>VLOOKUP(FACT_INCLUDES[[#This Row],[Order ID]], ORDERS[], 2)</f>
        <v>42499.628480677413</v>
      </c>
      <c r="F1330" s="28">
        <f>VLOOKUP(FACT_INCLUDES[[#This Row],[Order ID]], ORDERS[], 3)</f>
        <v>42499.628480677413</v>
      </c>
      <c r="G1330" s="4" t="str">
        <f>VLOOKUP(FACT_INCLUDES[[#This Row],[Order ID]], ORDERS[], 4)</f>
        <v>In-Store</v>
      </c>
      <c r="H1330" s="4" t="str">
        <f>VLOOKUP(FACT_INCLUDES[[#This Row],[Order ID]], ORDERS[], 5)</f>
        <v>UMO9340@gmail.com</v>
      </c>
      <c r="I1330" s="4">
        <f>VLOOKUP(FACT_INCLUDES[[#This Row],[Order ID]], ORDERS[], 6)</f>
        <v>46</v>
      </c>
      <c r="J1330" s="54">
        <f>VLOOKUP(FACT_INCLUDES[[#This Row],[Order ID]], ORDERS[], 7)</f>
        <v>0</v>
      </c>
      <c r="K1330" s="33">
        <v>0</v>
      </c>
      <c r="L1330" s="4">
        <f>VLOOKUP(FACT_INCLUDES[[#This Row],[DW Version]], VERSIONS[], 2)</f>
        <v>100</v>
      </c>
      <c r="M1330" s="4">
        <f>VLOOKUP(FACT_INCLUDES[[#This Row],[DW Version]], VERSIONS[], 3)</f>
        <v>9</v>
      </c>
      <c r="N1330" s="4" t="str">
        <f>VLOOKUP(FACT_INCLUDES[[#This Row],[DW Version]], VERSIONS[], 4)</f>
        <v>white</v>
      </c>
      <c r="O1330" s="51">
        <f>VLOOKUP(FACT_INCLUDES[[#This Row],[DW Version]], VERSIONS[], 5)</f>
        <v>353.50641676158324</v>
      </c>
      <c r="P1330" s="4" t="str">
        <f>VLOOKUP(FACT_INCLUDES[[#This Row],[DW Version]], VERSIONS[], 6)</f>
        <v>Nike Kettlebell</v>
      </c>
      <c r="Q1330" s="4" t="str">
        <f>VLOOKUP(FACT_INCLUDES[[#This Row],[DW Version]], VERSIONS[], 7)</f>
        <v>Sport Equipment</v>
      </c>
      <c r="R1330" s="51">
        <f>FACT_INCLUDES[[#This Row],[Version Price]]*FACT_INCLUDES[[#This Row],[Quantity]]</f>
        <v>1060.5192502847497</v>
      </c>
      <c r="S1330" s="51">
        <f>FACT_INCLUDES[[#This Row],[Amount]]*(1-FACT_INCLUDES[[#This Row],[Order Discount]])</f>
        <v>1060.5192502847497</v>
      </c>
      <c r="T1330" s="51">
        <f t="shared" si="20"/>
        <v>1726.7453823999126</v>
      </c>
      <c r="U1330" s="57">
        <f>FACT_INCLUDES[[#This Row],[Income]]/FACT_INCLUDES[[#This Row],[Total Order Income]]</f>
        <v>0.61417233895294376</v>
      </c>
      <c r="V1330" s="33">
        <f>IF(FACT_INCLUDES[[#This Row],[Order Gap]]&gt;10, 1, 0)/COUNTIFS(FACT_INCLUDES[Order ID], FACT_INCLUDES[[#This Row],[Order ID]])</f>
        <v>0</v>
      </c>
      <c r="W1330" s="33">
        <f>IF(FACT_INCLUDES[[#This Row],[Order Type]]="Online", 1, 0)/COUNTIFS(FACT_INCLUDES[Order ID], FACT_INCLUDES[[#This Row],[Order ID]])</f>
        <v>0</v>
      </c>
      <c r="X1330" s="52">
        <v>623.83974245577338</v>
      </c>
      <c r="Y1330" s="52">
        <v>543.82851073311974</v>
      </c>
      <c r="Z1330" s="64">
        <f>IF(FACT_INCLUDES[[#This Row],[Order Type]]="Online", 1, 0)*FACT_INCLUDES[[#This Row],[Income]]</f>
        <v>0</v>
      </c>
    </row>
    <row r="1331" spans="1:26" x14ac:dyDescent="0.3">
      <c r="A1331" s="4">
        <v>549</v>
      </c>
      <c r="B1331" s="4">
        <v>273</v>
      </c>
      <c r="C1331" s="4">
        <v>342</v>
      </c>
      <c r="D1331" s="58">
        <v>5</v>
      </c>
      <c r="E1331" s="28">
        <f>VLOOKUP(FACT_INCLUDES[[#This Row],[Order ID]], ORDERS[], 2)</f>
        <v>42538.894386877349</v>
      </c>
      <c r="F1331" s="28">
        <f>VLOOKUP(FACT_INCLUDES[[#This Row],[Order ID]], ORDERS[], 3)</f>
        <v>42538.894386877349</v>
      </c>
      <c r="G1331" s="4" t="str">
        <f>VLOOKUP(FACT_INCLUDES[[#This Row],[Order ID]], ORDERS[], 4)</f>
        <v>In-Store</v>
      </c>
      <c r="H1331" s="4" t="str">
        <f>VLOOKUP(FACT_INCLUDES[[#This Row],[Order ID]], ORDERS[], 5)</f>
        <v>TTC9045@gmail.com</v>
      </c>
      <c r="I1331" s="4">
        <f>VLOOKUP(FACT_INCLUDES[[#This Row],[Order ID]], ORDERS[], 6)</f>
        <v>50</v>
      </c>
      <c r="J1331" s="54">
        <f>VLOOKUP(FACT_INCLUDES[[#This Row],[Order ID]], ORDERS[], 7)</f>
        <v>0</v>
      </c>
      <c r="K1331" s="33">
        <v>0</v>
      </c>
      <c r="L1331" s="4">
        <f>VLOOKUP(FACT_INCLUDES[[#This Row],[DW Version]], VERSIONS[], 2)</f>
        <v>35</v>
      </c>
      <c r="M1331" s="4">
        <f>VLOOKUP(FACT_INCLUDES[[#This Row],[DW Version]], VERSIONS[], 3)</f>
        <v>4.5</v>
      </c>
      <c r="N1331" s="4" t="str">
        <f>VLOOKUP(FACT_INCLUDES[[#This Row],[DW Version]], VERSIONS[], 4)</f>
        <v>black</v>
      </c>
      <c r="O1331" s="51">
        <f>VLOOKUP(FACT_INCLUDES[[#This Row],[DW Version]], VERSIONS[], 5)</f>
        <v>184.46353186017433</v>
      </c>
      <c r="P1331" s="4" t="str">
        <f>VLOOKUP(FACT_INCLUDES[[#This Row],[DW Version]], VERSIONS[], 6)</f>
        <v>Alphafly</v>
      </c>
      <c r="Q1331" s="4" t="str">
        <f>VLOOKUP(FACT_INCLUDES[[#This Row],[DW Version]], VERSIONS[], 7)</f>
        <v>Shoe</v>
      </c>
      <c r="R1331" s="51">
        <f>FACT_INCLUDES[[#This Row],[Version Price]]*FACT_INCLUDES[[#This Row],[Quantity]]</f>
        <v>922.31765930087158</v>
      </c>
      <c r="S1331" s="51">
        <f>FACT_INCLUDES[[#This Row],[Amount]]*(1-FACT_INCLUDES[[#This Row],[Order Discount]])</f>
        <v>922.31765930087158</v>
      </c>
      <c r="T1331" s="51">
        <f t="shared" si="20"/>
        <v>922.31765930087158</v>
      </c>
      <c r="U1331" s="57">
        <f>FACT_INCLUDES[[#This Row],[Income]]/FACT_INCLUDES[[#This Row],[Total Order Income]]</f>
        <v>1</v>
      </c>
      <c r="V1331" s="33">
        <f>IF(FACT_INCLUDES[[#This Row],[Order Gap]]&gt;10, 1, 0)/COUNTIFS(FACT_INCLUDES[Order ID], FACT_INCLUDES[[#This Row],[Order ID]])</f>
        <v>0</v>
      </c>
      <c r="W1331" s="33">
        <f>IF(FACT_INCLUDES[[#This Row],[Order Type]]="Online", 1, 0)/COUNTIFS(FACT_INCLUDES[Order ID], FACT_INCLUDES[[#This Row],[Order ID]])</f>
        <v>0</v>
      </c>
      <c r="X1331" s="52">
        <v>623.83974245577338</v>
      </c>
      <c r="Y1331" s="52">
        <v>543.82851073311974</v>
      </c>
      <c r="Z1331" s="64">
        <f>IF(FACT_INCLUDES[[#This Row],[Order Type]]="Online", 1, 0)*FACT_INCLUDES[[#This Row],[Income]]</f>
        <v>0</v>
      </c>
    </row>
    <row r="1332" spans="1:26" x14ac:dyDescent="0.3">
      <c r="A1332" s="4">
        <v>551</v>
      </c>
      <c r="B1332" s="4">
        <v>275</v>
      </c>
      <c r="C1332" s="4">
        <v>146</v>
      </c>
      <c r="D1332" s="58">
        <v>4</v>
      </c>
      <c r="E1332" s="28">
        <f>VLOOKUP(FACT_INCLUDES[[#This Row],[Order ID]], ORDERS[], 2)</f>
        <v>42628.66822131443</v>
      </c>
      <c r="F1332" s="28">
        <f>VLOOKUP(FACT_INCLUDES[[#This Row],[Order ID]], ORDERS[], 3)</f>
        <v>42628.66822131443</v>
      </c>
      <c r="G1332" s="4" t="str">
        <f>VLOOKUP(FACT_INCLUDES[[#This Row],[Order ID]], ORDERS[], 4)</f>
        <v>In-Store</v>
      </c>
      <c r="H1332" s="4" t="str">
        <f>VLOOKUP(FACT_INCLUDES[[#This Row],[Order ID]], ORDERS[], 5)</f>
        <v>OAA9621@gmail.com</v>
      </c>
      <c r="I1332" s="4">
        <f>VLOOKUP(FACT_INCLUDES[[#This Row],[Order ID]], ORDERS[], 6)</f>
        <v>46</v>
      </c>
      <c r="J1332" s="54">
        <f>VLOOKUP(FACT_INCLUDES[[#This Row],[Order ID]], ORDERS[], 7)</f>
        <v>0</v>
      </c>
      <c r="K1332" s="33">
        <v>0</v>
      </c>
      <c r="L1332" s="4">
        <f>VLOOKUP(FACT_INCLUDES[[#This Row],[DW Version]], VERSIONS[], 2)</f>
        <v>14</v>
      </c>
      <c r="M1332" s="4">
        <f>VLOOKUP(FACT_INCLUDES[[#This Row],[DW Version]], VERSIONS[], 3)</f>
        <v>11.5</v>
      </c>
      <c r="N1332" s="4" t="str">
        <f>VLOOKUP(FACT_INCLUDES[[#This Row],[DW Version]], VERSIONS[], 4)</f>
        <v>white</v>
      </c>
      <c r="O1332" s="51">
        <f>VLOOKUP(FACT_INCLUDES[[#This Row],[DW Version]], VERSIONS[], 5)</f>
        <v>237.35886604450408</v>
      </c>
      <c r="P1332" s="4" t="str">
        <f>VLOOKUP(FACT_INCLUDES[[#This Row],[DW Version]], VERSIONS[], 6)</f>
        <v>ZoomX</v>
      </c>
      <c r="Q1332" s="4" t="str">
        <f>VLOOKUP(FACT_INCLUDES[[#This Row],[DW Version]], VERSIONS[], 7)</f>
        <v>Shoe</v>
      </c>
      <c r="R1332" s="51">
        <f>FACT_INCLUDES[[#This Row],[Version Price]]*FACT_INCLUDES[[#This Row],[Quantity]]</f>
        <v>949.43546417801633</v>
      </c>
      <c r="S1332" s="51">
        <f>FACT_INCLUDES[[#This Row],[Amount]]*(1-FACT_INCLUDES[[#This Row],[Order Discount]])</f>
        <v>949.43546417801633</v>
      </c>
      <c r="T1332" s="51">
        <f t="shared" si="20"/>
        <v>949.43546417801633</v>
      </c>
      <c r="U1332" s="57">
        <f>FACT_INCLUDES[[#This Row],[Income]]/FACT_INCLUDES[[#This Row],[Total Order Income]]</f>
        <v>1</v>
      </c>
      <c r="V1332" s="33">
        <f>IF(FACT_INCLUDES[[#This Row],[Order Gap]]&gt;10, 1, 0)/COUNTIFS(FACT_INCLUDES[Order ID], FACT_INCLUDES[[#This Row],[Order ID]])</f>
        <v>0</v>
      </c>
      <c r="W1332" s="33">
        <f>IF(FACT_INCLUDES[[#This Row],[Order Type]]="Online", 1, 0)/COUNTIFS(FACT_INCLUDES[Order ID], FACT_INCLUDES[[#This Row],[Order ID]])</f>
        <v>0</v>
      </c>
      <c r="X1332" s="52">
        <v>623.83974245577338</v>
      </c>
      <c r="Y1332" s="52">
        <v>543.82851073311974</v>
      </c>
      <c r="Z1332" s="64">
        <f>IF(FACT_INCLUDES[[#This Row],[Order Type]]="Online", 1, 0)*FACT_INCLUDES[[#This Row],[Income]]</f>
        <v>0</v>
      </c>
    </row>
    <row r="1333" spans="1:26" x14ac:dyDescent="0.3">
      <c r="A1333" s="4">
        <v>578</v>
      </c>
      <c r="B1333" s="4">
        <v>288</v>
      </c>
      <c r="C1333" s="4">
        <v>310</v>
      </c>
      <c r="D1333" s="58">
        <v>1</v>
      </c>
      <c r="E1333" s="28">
        <f>VLOOKUP(FACT_INCLUDES[[#This Row],[Order ID]], ORDERS[], 2)</f>
        <v>42554.590238798068</v>
      </c>
      <c r="F1333" s="28">
        <f>VLOOKUP(FACT_INCLUDES[[#This Row],[Order ID]], ORDERS[], 3)</f>
        <v>42554.590238798068</v>
      </c>
      <c r="G1333" s="4" t="str">
        <f>VLOOKUP(FACT_INCLUDES[[#This Row],[Order ID]], ORDERS[], 4)</f>
        <v>In-Store</v>
      </c>
      <c r="H1333" s="4" t="str">
        <f>VLOOKUP(FACT_INCLUDES[[#This Row],[Order ID]], ORDERS[], 5)</f>
        <v>ZYT3322@gmail.com</v>
      </c>
      <c r="I1333" s="4">
        <f>VLOOKUP(FACT_INCLUDES[[#This Row],[Order ID]], ORDERS[], 6)</f>
        <v>19</v>
      </c>
      <c r="J1333" s="54">
        <f>VLOOKUP(FACT_INCLUDES[[#This Row],[Order ID]], ORDERS[], 7)</f>
        <v>0</v>
      </c>
      <c r="K1333" s="33">
        <v>0</v>
      </c>
      <c r="L1333" s="4">
        <f>VLOOKUP(FACT_INCLUDES[[#This Row],[DW Version]], VERSIONS[], 2)</f>
        <v>31</v>
      </c>
      <c r="M1333" s="4">
        <f>VLOOKUP(FACT_INCLUDES[[#This Row],[DW Version]], VERSIONS[], 3)</f>
        <v>8.5</v>
      </c>
      <c r="N1333" s="4" t="str">
        <f>VLOOKUP(FACT_INCLUDES[[#This Row],[DW Version]], VERSIONS[], 4)</f>
        <v>white</v>
      </c>
      <c r="O1333" s="51">
        <f>VLOOKUP(FACT_INCLUDES[[#This Row],[DW Version]], VERSIONS[], 5)</f>
        <v>36.210896911189451</v>
      </c>
      <c r="P1333" s="4" t="str">
        <f>VLOOKUP(FACT_INCLUDES[[#This Row],[DW Version]], VERSIONS[], 6)</f>
        <v>React Element 55</v>
      </c>
      <c r="Q1333" s="4" t="str">
        <f>VLOOKUP(FACT_INCLUDES[[#This Row],[DW Version]], VERSIONS[], 7)</f>
        <v>Shoe</v>
      </c>
      <c r="R1333" s="51">
        <f>FACT_INCLUDES[[#This Row],[Version Price]]*FACT_INCLUDES[[#This Row],[Quantity]]</f>
        <v>36.210896911189451</v>
      </c>
      <c r="S1333" s="51">
        <f>FACT_INCLUDES[[#This Row],[Amount]]*(1-FACT_INCLUDES[[#This Row],[Order Discount]])</f>
        <v>36.210896911189451</v>
      </c>
      <c r="T1333" s="51">
        <f t="shared" si="20"/>
        <v>889.53857106521787</v>
      </c>
      <c r="U1333" s="57">
        <f>FACT_INCLUDES[[#This Row],[Income]]/FACT_INCLUDES[[#This Row],[Total Order Income]]</f>
        <v>4.0707506216202734E-2</v>
      </c>
      <c r="V1333" s="33">
        <f>IF(FACT_INCLUDES[[#This Row],[Order Gap]]&gt;10, 1, 0)/COUNTIFS(FACT_INCLUDES[Order ID], FACT_INCLUDES[[#This Row],[Order ID]])</f>
        <v>0</v>
      </c>
      <c r="W1333" s="33">
        <f>IF(FACT_INCLUDES[[#This Row],[Order Type]]="Online", 1, 0)/COUNTIFS(FACT_INCLUDES[Order ID], FACT_INCLUDES[[#This Row],[Order ID]])</f>
        <v>0</v>
      </c>
      <c r="X1333" s="52">
        <v>623.83974245577338</v>
      </c>
      <c r="Y1333" s="52">
        <v>543.82851073311974</v>
      </c>
      <c r="Z1333" s="64">
        <f>IF(FACT_INCLUDES[[#This Row],[Order Type]]="Online", 1, 0)*FACT_INCLUDES[[#This Row],[Income]]</f>
        <v>0</v>
      </c>
    </row>
    <row r="1334" spans="1:26" x14ac:dyDescent="0.3">
      <c r="A1334" s="4">
        <v>579</v>
      </c>
      <c r="B1334" s="4">
        <v>288</v>
      </c>
      <c r="C1334" s="4">
        <v>350</v>
      </c>
      <c r="D1334" s="58">
        <v>3</v>
      </c>
      <c r="E1334" s="28">
        <f>VLOOKUP(FACT_INCLUDES[[#This Row],[Order ID]], ORDERS[], 2)</f>
        <v>42554.590238798068</v>
      </c>
      <c r="F1334" s="28">
        <f>VLOOKUP(FACT_INCLUDES[[#This Row],[Order ID]], ORDERS[], 3)</f>
        <v>42554.590238798068</v>
      </c>
      <c r="G1334" s="4" t="str">
        <f>VLOOKUP(FACT_INCLUDES[[#This Row],[Order ID]], ORDERS[], 4)</f>
        <v>In-Store</v>
      </c>
      <c r="H1334" s="4" t="str">
        <f>VLOOKUP(FACT_INCLUDES[[#This Row],[Order ID]], ORDERS[], 5)</f>
        <v>ZYT3322@gmail.com</v>
      </c>
      <c r="I1334" s="4">
        <f>VLOOKUP(FACT_INCLUDES[[#This Row],[Order ID]], ORDERS[], 6)</f>
        <v>19</v>
      </c>
      <c r="J1334" s="54">
        <f>VLOOKUP(FACT_INCLUDES[[#This Row],[Order ID]], ORDERS[], 7)</f>
        <v>0</v>
      </c>
      <c r="K1334" s="33">
        <v>0</v>
      </c>
      <c r="L1334" s="4">
        <f>VLOOKUP(FACT_INCLUDES[[#This Row],[DW Version]], VERSIONS[], 2)</f>
        <v>35</v>
      </c>
      <c r="M1334" s="4">
        <f>VLOOKUP(FACT_INCLUDES[[#This Row],[DW Version]], VERSIONS[], 3)</f>
        <v>11.5</v>
      </c>
      <c r="N1334" s="4" t="str">
        <f>VLOOKUP(FACT_INCLUDES[[#This Row],[DW Version]], VERSIONS[], 4)</f>
        <v>gray</v>
      </c>
      <c r="O1334" s="51">
        <f>VLOOKUP(FACT_INCLUDES[[#This Row],[DW Version]], VERSIONS[], 5)</f>
        <v>187.51820199947758</v>
      </c>
      <c r="P1334" s="4" t="str">
        <f>VLOOKUP(FACT_INCLUDES[[#This Row],[DW Version]], VERSIONS[], 6)</f>
        <v>Alphafly</v>
      </c>
      <c r="Q1334" s="4" t="str">
        <f>VLOOKUP(FACT_INCLUDES[[#This Row],[DW Version]], VERSIONS[], 7)</f>
        <v>Shoe</v>
      </c>
      <c r="R1334" s="51">
        <f>FACT_INCLUDES[[#This Row],[Version Price]]*FACT_INCLUDES[[#This Row],[Quantity]]</f>
        <v>562.55460599843275</v>
      </c>
      <c r="S1334" s="51">
        <f>FACT_INCLUDES[[#This Row],[Amount]]*(1-FACT_INCLUDES[[#This Row],[Order Discount]])</f>
        <v>562.55460599843275</v>
      </c>
      <c r="T1334" s="51">
        <f t="shared" si="20"/>
        <v>889.53857106521787</v>
      </c>
      <c r="U1334" s="57">
        <f>FACT_INCLUDES[[#This Row],[Income]]/FACT_INCLUDES[[#This Row],[Total Order Income]]</f>
        <v>0.63241170680747039</v>
      </c>
      <c r="V1334" s="33">
        <f>IF(FACT_INCLUDES[[#This Row],[Order Gap]]&gt;10, 1, 0)/COUNTIFS(FACT_INCLUDES[Order ID], FACT_INCLUDES[[#This Row],[Order ID]])</f>
        <v>0</v>
      </c>
      <c r="W1334" s="33">
        <f>IF(FACT_INCLUDES[[#This Row],[Order Type]]="Online", 1, 0)/COUNTIFS(FACT_INCLUDES[Order ID], FACT_INCLUDES[[#This Row],[Order ID]])</f>
        <v>0</v>
      </c>
      <c r="X1334" s="52">
        <v>623.83974245577338</v>
      </c>
      <c r="Y1334" s="52">
        <v>543.82851073311974</v>
      </c>
      <c r="Z1334" s="64">
        <f>IF(FACT_INCLUDES[[#This Row],[Order Type]]="Online", 1, 0)*FACT_INCLUDES[[#This Row],[Income]]</f>
        <v>0</v>
      </c>
    </row>
    <row r="1335" spans="1:26" x14ac:dyDescent="0.3">
      <c r="A1335" s="4">
        <v>580</v>
      </c>
      <c r="B1335" s="4">
        <v>288</v>
      </c>
      <c r="C1335" s="4">
        <v>668</v>
      </c>
      <c r="D1335" s="58">
        <v>5</v>
      </c>
      <c r="E1335" s="28">
        <f>VLOOKUP(FACT_INCLUDES[[#This Row],[Order ID]], ORDERS[], 2)</f>
        <v>42554.590238798068</v>
      </c>
      <c r="F1335" s="28">
        <f>VLOOKUP(FACT_INCLUDES[[#This Row],[Order ID]], ORDERS[], 3)</f>
        <v>42554.590238798068</v>
      </c>
      <c r="G1335" s="4" t="str">
        <f>VLOOKUP(FACT_INCLUDES[[#This Row],[Order ID]], ORDERS[], 4)</f>
        <v>In-Store</v>
      </c>
      <c r="H1335" s="4" t="str">
        <f>VLOOKUP(FACT_INCLUDES[[#This Row],[Order ID]], ORDERS[], 5)</f>
        <v>ZYT3322@gmail.com</v>
      </c>
      <c r="I1335" s="4">
        <f>VLOOKUP(FACT_INCLUDES[[#This Row],[Order ID]], ORDERS[], 6)</f>
        <v>19</v>
      </c>
      <c r="J1335" s="54">
        <f>VLOOKUP(FACT_INCLUDES[[#This Row],[Order ID]], ORDERS[], 7)</f>
        <v>0</v>
      </c>
      <c r="K1335" s="33">
        <v>0</v>
      </c>
      <c r="L1335" s="4">
        <f>VLOOKUP(FACT_INCLUDES[[#This Row],[DW Version]], VERSIONS[], 2)</f>
        <v>67</v>
      </c>
      <c r="M1335" s="4">
        <f>VLOOKUP(FACT_INCLUDES[[#This Row],[DW Version]], VERSIONS[], 3)</f>
        <v>12.5</v>
      </c>
      <c r="N1335" s="4" t="str">
        <f>VLOOKUP(FACT_INCLUDES[[#This Row],[DW Version]], VERSIONS[], 4)</f>
        <v>blue</v>
      </c>
      <c r="O1335" s="51">
        <f>VLOOKUP(FACT_INCLUDES[[#This Row],[DW Version]], VERSIONS[], 5)</f>
        <v>58.154613631119112</v>
      </c>
      <c r="P1335" s="4" t="str">
        <f>VLOOKUP(FACT_INCLUDES[[#This Row],[DW Version]], VERSIONS[], 6)</f>
        <v>Phantom VSN Elite</v>
      </c>
      <c r="Q1335" s="4" t="str">
        <f>VLOOKUP(FACT_INCLUDES[[#This Row],[DW Version]], VERSIONS[], 7)</f>
        <v>Shoe</v>
      </c>
      <c r="R1335" s="51">
        <f>FACT_INCLUDES[[#This Row],[Version Price]]*FACT_INCLUDES[[#This Row],[Quantity]]</f>
        <v>290.77306815559558</v>
      </c>
      <c r="S1335" s="51">
        <f>FACT_INCLUDES[[#This Row],[Amount]]*(1-FACT_INCLUDES[[#This Row],[Order Discount]])</f>
        <v>290.77306815559558</v>
      </c>
      <c r="T1335" s="51">
        <f t="shared" si="20"/>
        <v>889.53857106521787</v>
      </c>
      <c r="U1335" s="57">
        <f>FACT_INCLUDES[[#This Row],[Income]]/FACT_INCLUDES[[#This Row],[Total Order Income]]</f>
        <v>0.32688078697632678</v>
      </c>
      <c r="V1335" s="33">
        <f>IF(FACT_INCLUDES[[#This Row],[Order Gap]]&gt;10, 1, 0)/COUNTIFS(FACT_INCLUDES[Order ID], FACT_INCLUDES[[#This Row],[Order ID]])</f>
        <v>0</v>
      </c>
      <c r="W1335" s="33">
        <f>IF(FACT_INCLUDES[[#This Row],[Order Type]]="Online", 1, 0)/COUNTIFS(FACT_INCLUDES[Order ID], FACT_INCLUDES[[#This Row],[Order ID]])</f>
        <v>0</v>
      </c>
      <c r="X1335" s="52">
        <v>623.83974245577338</v>
      </c>
      <c r="Y1335" s="52">
        <v>543.82851073311974</v>
      </c>
      <c r="Z1335" s="64">
        <f>IF(FACT_INCLUDES[[#This Row],[Order Type]]="Online", 1, 0)*FACT_INCLUDES[[#This Row],[Income]]</f>
        <v>0</v>
      </c>
    </row>
    <row r="1336" spans="1:26" x14ac:dyDescent="0.3">
      <c r="A1336" s="4">
        <v>587</v>
      </c>
      <c r="B1336" s="4">
        <v>294</v>
      </c>
      <c r="C1336" s="4">
        <v>88</v>
      </c>
      <c r="D1336" s="58">
        <v>4</v>
      </c>
      <c r="E1336" s="28">
        <f>VLOOKUP(FACT_INCLUDES[[#This Row],[Order ID]], ORDERS[], 2)</f>
        <v>42666.531205055857</v>
      </c>
      <c r="F1336" s="28">
        <f>VLOOKUP(FACT_INCLUDES[[#This Row],[Order ID]], ORDERS[], 3)</f>
        <v>42666.531205055857</v>
      </c>
      <c r="G1336" s="4" t="str">
        <f>VLOOKUP(FACT_INCLUDES[[#This Row],[Order ID]], ORDERS[], 4)</f>
        <v>In-Store</v>
      </c>
      <c r="H1336" s="4" t="str">
        <f>VLOOKUP(FACT_INCLUDES[[#This Row],[Order ID]], ORDERS[], 5)</f>
        <v>IEI6018@gmail.com</v>
      </c>
      <c r="I1336" s="4">
        <f>VLOOKUP(FACT_INCLUDES[[#This Row],[Order ID]], ORDERS[], 6)</f>
        <v>2</v>
      </c>
      <c r="J1336" s="54">
        <f>VLOOKUP(FACT_INCLUDES[[#This Row],[Order ID]], ORDERS[], 7)</f>
        <v>0</v>
      </c>
      <c r="K1336" s="33">
        <v>0</v>
      </c>
      <c r="L1336" s="4">
        <f>VLOOKUP(FACT_INCLUDES[[#This Row],[DW Version]], VERSIONS[], 2)</f>
        <v>9</v>
      </c>
      <c r="M1336" s="4">
        <f>VLOOKUP(FACT_INCLUDES[[#This Row],[DW Version]], VERSIONS[], 3)</f>
        <v>5</v>
      </c>
      <c r="N1336" s="4" t="str">
        <f>VLOOKUP(FACT_INCLUDES[[#This Row],[DW Version]], VERSIONS[], 4)</f>
        <v>black</v>
      </c>
      <c r="O1336" s="51">
        <f>VLOOKUP(FACT_INCLUDES[[#This Row],[DW Version]], VERSIONS[], 5)</f>
        <v>294.21057996401777</v>
      </c>
      <c r="P1336" s="4" t="str">
        <f>VLOOKUP(FACT_INCLUDES[[#This Row],[DW Version]], VERSIONS[], 6)</f>
        <v>React</v>
      </c>
      <c r="Q1336" s="4" t="str">
        <f>VLOOKUP(FACT_INCLUDES[[#This Row],[DW Version]], VERSIONS[], 7)</f>
        <v>Shoe</v>
      </c>
      <c r="R1336" s="51">
        <f>FACT_INCLUDES[[#This Row],[Version Price]]*FACT_INCLUDES[[#This Row],[Quantity]]</f>
        <v>1176.8423198560711</v>
      </c>
      <c r="S1336" s="51">
        <f>FACT_INCLUDES[[#This Row],[Amount]]*(1-FACT_INCLUDES[[#This Row],[Order Discount]])</f>
        <v>1176.8423198560711</v>
      </c>
      <c r="T1336" s="51">
        <f t="shared" si="20"/>
        <v>1908.9519214547545</v>
      </c>
      <c r="U1336" s="57">
        <f>FACT_INCLUDES[[#This Row],[Income]]/FACT_INCLUDES[[#This Row],[Total Order Income]]</f>
        <v>0.61648609722932945</v>
      </c>
      <c r="V1336" s="33">
        <f>IF(FACT_INCLUDES[[#This Row],[Order Gap]]&gt;10, 1, 0)/COUNTIFS(FACT_INCLUDES[Order ID], FACT_INCLUDES[[#This Row],[Order ID]])</f>
        <v>0</v>
      </c>
      <c r="W1336" s="33">
        <f>IF(FACT_INCLUDES[[#This Row],[Order Type]]="Online", 1, 0)/COUNTIFS(FACT_INCLUDES[Order ID], FACT_INCLUDES[[#This Row],[Order ID]])</f>
        <v>0</v>
      </c>
      <c r="X1336" s="52">
        <v>623.83974245577338</v>
      </c>
      <c r="Y1336" s="52">
        <v>543.82851073311974</v>
      </c>
      <c r="Z1336" s="64">
        <f>IF(FACT_INCLUDES[[#This Row],[Order Type]]="Online", 1, 0)*FACT_INCLUDES[[#This Row],[Income]]</f>
        <v>0</v>
      </c>
    </row>
    <row r="1337" spans="1:26" x14ac:dyDescent="0.3">
      <c r="A1337" s="4">
        <v>588</v>
      </c>
      <c r="B1337" s="4">
        <v>294</v>
      </c>
      <c r="C1337" s="4">
        <v>858</v>
      </c>
      <c r="D1337" s="58">
        <v>2</v>
      </c>
      <c r="E1337" s="28">
        <f>VLOOKUP(FACT_INCLUDES[[#This Row],[Order ID]], ORDERS[], 2)</f>
        <v>42666.531205055857</v>
      </c>
      <c r="F1337" s="28">
        <f>VLOOKUP(FACT_INCLUDES[[#This Row],[Order ID]], ORDERS[], 3)</f>
        <v>42666.531205055857</v>
      </c>
      <c r="G1337" s="4" t="str">
        <f>VLOOKUP(FACT_INCLUDES[[#This Row],[Order ID]], ORDERS[], 4)</f>
        <v>In-Store</v>
      </c>
      <c r="H1337" s="4" t="str">
        <f>VLOOKUP(FACT_INCLUDES[[#This Row],[Order ID]], ORDERS[], 5)</f>
        <v>IEI6018@gmail.com</v>
      </c>
      <c r="I1337" s="4">
        <f>VLOOKUP(FACT_INCLUDES[[#This Row],[Order ID]], ORDERS[], 6)</f>
        <v>2</v>
      </c>
      <c r="J1337" s="54">
        <f>VLOOKUP(FACT_INCLUDES[[#This Row],[Order ID]], ORDERS[], 7)</f>
        <v>0</v>
      </c>
      <c r="K1337" s="33">
        <v>0</v>
      </c>
      <c r="L1337" s="4">
        <f>VLOOKUP(FACT_INCLUDES[[#This Row],[DW Version]], VERSIONS[], 2)</f>
        <v>87</v>
      </c>
      <c r="M1337" s="4">
        <f>VLOOKUP(FACT_INCLUDES[[#This Row],[DW Version]], VERSIONS[], 3)</f>
        <v>6.5</v>
      </c>
      <c r="N1337" s="4" t="str">
        <f>VLOOKUP(FACT_INCLUDES[[#This Row],[DW Version]], VERSIONS[], 4)</f>
        <v>white</v>
      </c>
      <c r="O1337" s="51">
        <f>VLOOKUP(FACT_INCLUDES[[#This Row],[DW Version]], VERSIONS[], 5)</f>
        <v>366.05480079934165</v>
      </c>
      <c r="P1337" s="4" t="str">
        <f>VLOOKUP(FACT_INCLUDES[[#This Row],[DW Version]], VERSIONS[], 6)</f>
        <v>Challenger 7</v>
      </c>
      <c r="Q1337" s="4" t="str">
        <f>VLOOKUP(FACT_INCLUDES[[#This Row],[DW Version]], VERSIONS[], 7)</f>
        <v>Shoe</v>
      </c>
      <c r="R1337" s="51">
        <f>FACT_INCLUDES[[#This Row],[Version Price]]*FACT_INCLUDES[[#This Row],[Quantity]]</f>
        <v>732.1096015986833</v>
      </c>
      <c r="S1337" s="51">
        <f>FACT_INCLUDES[[#This Row],[Amount]]*(1-FACT_INCLUDES[[#This Row],[Order Discount]])</f>
        <v>732.1096015986833</v>
      </c>
      <c r="T1337" s="51">
        <f t="shared" si="20"/>
        <v>1908.9519214547545</v>
      </c>
      <c r="U1337" s="57">
        <f>FACT_INCLUDES[[#This Row],[Income]]/FACT_INCLUDES[[#This Row],[Total Order Income]]</f>
        <v>0.38351390277067049</v>
      </c>
      <c r="V1337" s="33">
        <f>IF(FACT_INCLUDES[[#This Row],[Order Gap]]&gt;10, 1, 0)/COUNTIFS(FACT_INCLUDES[Order ID], FACT_INCLUDES[[#This Row],[Order ID]])</f>
        <v>0</v>
      </c>
      <c r="W1337" s="33">
        <f>IF(FACT_INCLUDES[[#This Row],[Order Type]]="Online", 1, 0)/COUNTIFS(FACT_INCLUDES[Order ID], FACT_INCLUDES[[#This Row],[Order ID]])</f>
        <v>0</v>
      </c>
      <c r="X1337" s="52">
        <v>623.83974245577338</v>
      </c>
      <c r="Y1337" s="52">
        <v>543.82851073311974</v>
      </c>
      <c r="Z1337" s="64">
        <f>IF(FACT_INCLUDES[[#This Row],[Order Type]]="Online", 1, 0)*FACT_INCLUDES[[#This Row],[Income]]</f>
        <v>0</v>
      </c>
    </row>
    <row r="1338" spans="1:26" x14ac:dyDescent="0.3">
      <c r="A1338" s="4">
        <v>618</v>
      </c>
      <c r="B1338" s="4">
        <v>310</v>
      </c>
      <c r="C1338" s="4">
        <v>1</v>
      </c>
      <c r="D1338" s="58">
        <v>4</v>
      </c>
      <c r="E1338" s="28">
        <f>VLOOKUP(FACT_INCLUDES[[#This Row],[Order ID]], ORDERS[], 2)</f>
        <v>42499.396230707069</v>
      </c>
      <c r="F1338" s="28">
        <f>VLOOKUP(FACT_INCLUDES[[#This Row],[Order ID]], ORDERS[], 3)</f>
        <v>42499.396230707069</v>
      </c>
      <c r="G1338" s="4" t="str">
        <f>VLOOKUP(FACT_INCLUDES[[#This Row],[Order ID]], ORDERS[], 4)</f>
        <v>In-Store</v>
      </c>
      <c r="H1338" s="4" t="str">
        <f>VLOOKUP(FACT_INCLUDES[[#This Row],[Order ID]], ORDERS[], 5)</f>
        <v>AQZ7929@gmail.com</v>
      </c>
      <c r="I1338" s="4">
        <f>VLOOKUP(FACT_INCLUDES[[#This Row],[Order ID]], ORDERS[], 6)</f>
        <v>45</v>
      </c>
      <c r="J1338" s="54">
        <f>VLOOKUP(FACT_INCLUDES[[#This Row],[Order ID]], ORDERS[], 7)</f>
        <v>0</v>
      </c>
      <c r="K1338" s="33">
        <v>0</v>
      </c>
      <c r="L1338" s="4">
        <f>VLOOKUP(FACT_INCLUDES[[#This Row],[DW Version]], VERSIONS[], 2)</f>
        <v>1</v>
      </c>
      <c r="M1338" s="4">
        <f>VLOOKUP(FACT_INCLUDES[[#This Row],[DW Version]], VERSIONS[], 3)</f>
        <v>3</v>
      </c>
      <c r="N1338" s="4" t="str">
        <f>VLOOKUP(FACT_INCLUDES[[#This Row],[DW Version]], VERSIONS[], 4)</f>
        <v>gray</v>
      </c>
      <c r="O1338" s="51">
        <f>VLOOKUP(FACT_INCLUDES[[#This Row],[DW Version]], VERSIONS[], 5)</f>
        <v>101.47177652760374</v>
      </c>
      <c r="P1338" s="4" t="str">
        <f>VLOOKUP(FACT_INCLUDES[[#This Row],[DW Version]], VERSIONS[], 6)</f>
        <v>Air Max</v>
      </c>
      <c r="Q1338" s="4" t="str">
        <f>VLOOKUP(FACT_INCLUDES[[#This Row],[DW Version]], VERSIONS[], 7)</f>
        <v>Shoe</v>
      </c>
      <c r="R1338" s="51">
        <f>FACT_INCLUDES[[#This Row],[Version Price]]*FACT_INCLUDES[[#This Row],[Quantity]]</f>
        <v>405.88710611041495</v>
      </c>
      <c r="S1338" s="51">
        <f>FACT_INCLUDES[[#This Row],[Amount]]*(1-FACT_INCLUDES[[#This Row],[Order Discount]])</f>
        <v>405.88710611041495</v>
      </c>
      <c r="T1338" s="51">
        <f t="shared" si="20"/>
        <v>2043.7270355194778</v>
      </c>
      <c r="U1338" s="57">
        <f>FACT_INCLUDES[[#This Row],[Income]]/FACT_INCLUDES[[#This Row],[Total Order Income]]</f>
        <v>0.19860142722398635</v>
      </c>
      <c r="V1338" s="33">
        <f>IF(FACT_INCLUDES[[#This Row],[Order Gap]]&gt;10, 1, 0)/COUNTIFS(FACT_INCLUDES[Order ID], FACT_INCLUDES[[#This Row],[Order ID]])</f>
        <v>0</v>
      </c>
      <c r="W1338" s="33">
        <f>IF(FACT_INCLUDES[[#This Row],[Order Type]]="Online", 1, 0)/COUNTIFS(FACT_INCLUDES[Order ID], FACT_INCLUDES[[#This Row],[Order ID]])</f>
        <v>0</v>
      </c>
      <c r="X1338" s="52">
        <v>623.83974245577338</v>
      </c>
      <c r="Y1338" s="52">
        <v>543.82851073311974</v>
      </c>
      <c r="Z1338" s="64">
        <f>IF(FACT_INCLUDES[[#This Row],[Order Type]]="Online", 1, 0)*FACT_INCLUDES[[#This Row],[Income]]</f>
        <v>0</v>
      </c>
    </row>
    <row r="1339" spans="1:26" x14ac:dyDescent="0.3">
      <c r="A1339" s="4">
        <v>619</v>
      </c>
      <c r="B1339" s="4">
        <v>310</v>
      </c>
      <c r="C1339" s="4">
        <v>574</v>
      </c>
      <c r="D1339" s="58">
        <v>3</v>
      </c>
      <c r="E1339" s="28">
        <f>VLOOKUP(FACT_INCLUDES[[#This Row],[Order ID]], ORDERS[], 2)</f>
        <v>42499.396230707069</v>
      </c>
      <c r="F1339" s="28">
        <f>VLOOKUP(FACT_INCLUDES[[#This Row],[Order ID]], ORDERS[], 3)</f>
        <v>42499.396230707069</v>
      </c>
      <c r="G1339" s="4" t="str">
        <f>VLOOKUP(FACT_INCLUDES[[#This Row],[Order ID]], ORDERS[], 4)</f>
        <v>In-Store</v>
      </c>
      <c r="H1339" s="4" t="str">
        <f>VLOOKUP(FACT_INCLUDES[[#This Row],[Order ID]], ORDERS[], 5)</f>
        <v>AQZ7929@gmail.com</v>
      </c>
      <c r="I1339" s="4">
        <f>VLOOKUP(FACT_INCLUDES[[#This Row],[Order ID]], ORDERS[], 6)</f>
        <v>45</v>
      </c>
      <c r="J1339" s="54">
        <f>VLOOKUP(FACT_INCLUDES[[#This Row],[Order ID]], ORDERS[], 7)</f>
        <v>0</v>
      </c>
      <c r="K1339" s="33">
        <v>0</v>
      </c>
      <c r="L1339" s="4">
        <f>VLOOKUP(FACT_INCLUDES[[#This Row],[DW Version]], VERSIONS[], 2)</f>
        <v>59</v>
      </c>
      <c r="M1339" s="4">
        <f>VLOOKUP(FACT_INCLUDES[[#This Row],[DW Version]], VERSIONS[], 3)</f>
        <v>6</v>
      </c>
      <c r="N1339" s="4" t="str">
        <f>VLOOKUP(FACT_INCLUDES[[#This Row],[DW Version]], VERSIONS[], 4)</f>
        <v>yellow</v>
      </c>
      <c r="O1339" s="51">
        <f>VLOOKUP(FACT_INCLUDES[[#This Row],[DW Version]], VERSIONS[], 5)</f>
        <v>330.98828407577901</v>
      </c>
      <c r="P1339" s="4" t="str">
        <f>VLOOKUP(FACT_INCLUDES[[#This Row],[DW Version]], VERSIONS[], 6)</f>
        <v>Hypervenom Phantom</v>
      </c>
      <c r="Q1339" s="4" t="str">
        <f>VLOOKUP(FACT_INCLUDES[[#This Row],[DW Version]], VERSIONS[], 7)</f>
        <v>Shoe</v>
      </c>
      <c r="R1339" s="51">
        <f>FACT_INCLUDES[[#This Row],[Version Price]]*FACT_INCLUDES[[#This Row],[Quantity]]</f>
        <v>992.96485222733702</v>
      </c>
      <c r="S1339" s="51">
        <f>FACT_INCLUDES[[#This Row],[Amount]]*(1-FACT_INCLUDES[[#This Row],[Order Discount]])</f>
        <v>992.96485222733702</v>
      </c>
      <c r="T1339" s="51">
        <f t="shared" si="20"/>
        <v>2043.7270355194778</v>
      </c>
      <c r="U1339" s="57">
        <f>FACT_INCLUDES[[#This Row],[Income]]/FACT_INCLUDES[[#This Row],[Total Order Income]]</f>
        <v>0.48585982128231897</v>
      </c>
      <c r="V1339" s="33">
        <f>IF(FACT_INCLUDES[[#This Row],[Order Gap]]&gt;10, 1, 0)/COUNTIFS(FACT_INCLUDES[Order ID], FACT_INCLUDES[[#This Row],[Order ID]])</f>
        <v>0</v>
      </c>
      <c r="W1339" s="33">
        <f>IF(FACT_INCLUDES[[#This Row],[Order Type]]="Online", 1, 0)/COUNTIFS(FACT_INCLUDES[Order ID], FACT_INCLUDES[[#This Row],[Order ID]])</f>
        <v>0</v>
      </c>
      <c r="X1339" s="52">
        <v>623.83974245577338</v>
      </c>
      <c r="Y1339" s="52">
        <v>543.82851073311974</v>
      </c>
      <c r="Z1339" s="64">
        <f>IF(FACT_INCLUDES[[#This Row],[Order Type]]="Online", 1, 0)*FACT_INCLUDES[[#This Row],[Income]]</f>
        <v>0</v>
      </c>
    </row>
    <row r="1340" spans="1:26" x14ac:dyDescent="0.3">
      <c r="A1340" s="4">
        <v>620</v>
      </c>
      <c r="B1340" s="4">
        <v>310</v>
      </c>
      <c r="C1340" s="4">
        <v>647</v>
      </c>
      <c r="D1340" s="58">
        <v>3</v>
      </c>
      <c r="E1340" s="28">
        <f>VLOOKUP(FACT_INCLUDES[[#This Row],[Order ID]], ORDERS[], 2)</f>
        <v>42499.396230707069</v>
      </c>
      <c r="F1340" s="28">
        <f>VLOOKUP(FACT_INCLUDES[[#This Row],[Order ID]], ORDERS[], 3)</f>
        <v>42499.396230707069</v>
      </c>
      <c r="G1340" s="4" t="str">
        <f>VLOOKUP(FACT_INCLUDES[[#This Row],[Order ID]], ORDERS[], 4)</f>
        <v>In-Store</v>
      </c>
      <c r="H1340" s="4" t="str">
        <f>VLOOKUP(FACT_INCLUDES[[#This Row],[Order ID]], ORDERS[], 5)</f>
        <v>AQZ7929@gmail.com</v>
      </c>
      <c r="I1340" s="4">
        <f>VLOOKUP(FACT_INCLUDES[[#This Row],[Order ID]], ORDERS[], 6)</f>
        <v>45</v>
      </c>
      <c r="J1340" s="54">
        <f>VLOOKUP(FACT_INCLUDES[[#This Row],[Order ID]], ORDERS[], 7)</f>
        <v>0</v>
      </c>
      <c r="K1340" s="33">
        <v>0</v>
      </c>
      <c r="L1340" s="4">
        <f>VLOOKUP(FACT_INCLUDES[[#This Row],[DW Version]], VERSIONS[], 2)</f>
        <v>65</v>
      </c>
      <c r="M1340" s="4">
        <f>VLOOKUP(FACT_INCLUDES[[#This Row],[DW Version]], VERSIONS[], 3)</f>
        <v>12</v>
      </c>
      <c r="N1340" s="4" t="str">
        <f>VLOOKUP(FACT_INCLUDES[[#This Row],[DW Version]], VERSIONS[], 4)</f>
        <v>white</v>
      </c>
      <c r="O1340" s="51">
        <f>VLOOKUP(FACT_INCLUDES[[#This Row],[DW Version]], VERSIONS[], 5)</f>
        <v>214.95835906057525</v>
      </c>
      <c r="P1340" s="4" t="str">
        <f>VLOOKUP(FACT_INCLUDES[[#This Row],[DW Version]], VERSIONS[], 6)</f>
        <v>Flex Shorts</v>
      </c>
      <c r="Q1340" s="4" t="str">
        <f>VLOOKUP(FACT_INCLUDES[[#This Row],[DW Version]], VERSIONS[], 7)</f>
        <v>Apparel</v>
      </c>
      <c r="R1340" s="51">
        <f>FACT_INCLUDES[[#This Row],[Version Price]]*FACT_INCLUDES[[#This Row],[Quantity]]</f>
        <v>644.87507718172571</v>
      </c>
      <c r="S1340" s="51">
        <f>FACT_INCLUDES[[#This Row],[Amount]]*(1-FACT_INCLUDES[[#This Row],[Order Discount]])</f>
        <v>644.87507718172571</v>
      </c>
      <c r="T1340" s="51">
        <f t="shared" si="20"/>
        <v>2043.7270355194778</v>
      </c>
      <c r="U1340" s="57">
        <f>FACT_INCLUDES[[#This Row],[Income]]/FACT_INCLUDES[[#This Row],[Total Order Income]]</f>
        <v>0.31553875149369465</v>
      </c>
      <c r="V1340" s="33">
        <f>IF(FACT_INCLUDES[[#This Row],[Order Gap]]&gt;10, 1, 0)/COUNTIFS(FACT_INCLUDES[Order ID], FACT_INCLUDES[[#This Row],[Order ID]])</f>
        <v>0</v>
      </c>
      <c r="W1340" s="33">
        <f>IF(FACT_INCLUDES[[#This Row],[Order Type]]="Online", 1, 0)/COUNTIFS(FACT_INCLUDES[Order ID], FACT_INCLUDES[[#This Row],[Order ID]])</f>
        <v>0</v>
      </c>
      <c r="X1340" s="52">
        <v>623.83974245577338</v>
      </c>
      <c r="Y1340" s="52">
        <v>543.82851073311974</v>
      </c>
      <c r="Z1340" s="64">
        <f>IF(FACT_INCLUDES[[#This Row],[Order Type]]="Online", 1, 0)*FACT_INCLUDES[[#This Row],[Income]]</f>
        <v>0</v>
      </c>
    </row>
    <row r="1341" spans="1:26" x14ac:dyDescent="0.3">
      <c r="A1341" s="4">
        <v>657</v>
      </c>
      <c r="B1341" s="4">
        <v>327</v>
      </c>
      <c r="C1341" s="4">
        <v>289</v>
      </c>
      <c r="D1341" s="58">
        <v>1</v>
      </c>
      <c r="E1341" s="28">
        <f>VLOOKUP(FACT_INCLUDES[[#This Row],[Order ID]], ORDERS[], 2)</f>
        <v>42512.433024395657</v>
      </c>
      <c r="F1341" s="28">
        <f>VLOOKUP(FACT_INCLUDES[[#This Row],[Order ID]], ORDERS[], 3)</f>
        <v>42526.433024395657</v>
      </c>
      <c r="G1341" s="4" t="str">
        <f>VLOOKUP(FACT_INCLUDES[[#This Row],[Order ID]], ORDERS[], 4)</f>
        <v>Online</v>
      </c>
      <c r="H1341" s="4" t="str">
        <f>VLOOKUP(FACT_INCLUDES[[#This Row],[Order ID]], ORDERS[], 5)</f>
        <v>TXF4451@gmail.com</v>
      </c>
      <c r="I1341" s="4">
        <f>VLOOKUP(FACT_INCLUDES[[#This Row],[Order ID]], ORDERS[], 6)</f>
        <v>0</v>
      </c>
      <c r="J1341" s="54">
        <f>VLOOKUP(FACT_INCLUDES[[#This Row],[Order ID]], ORDERS[], 7)</f>
        <v>0</v>
      </c>
      <c r="K1341" s="33">
        <v>14</v>
      </c>
      <c r="L1341" s="4">
        <f>VLOOKUP(FACT_INCLUDES[[#This Row],[DW Version]], VERSIONS[], 2)</f>
        <v>28</v>
      </c>
      <c r="M1341" s="4">
        <f>VLOOKUP(FACT_INCLUDES[[#This Row],[DW Version]], VERSIONS[], 3)</f>
        <v>10</v>
      </c>
      <c r="N1341" s="4" t="str">
        <f>VLOOKUP(FACT_INCLUDES[[#This Row],[DW Version]], VERSIONS[], 4)</f>
        <v>red</v>
      </c>
      <c r="O1341" s="51">
        <f>VLOOKUP(FACT_INCLUDES[[#This Row],[DW Version]], VERSIONS[], 5)</f>
        <v>183.0881042718409</v>
      </c>
      <c r="P1341" s="4" t="str">
        <f>VLOOKUP(FACT_INCLUDES[[#This Row],[DW Version]], VERSIONS[], 6)</f>
        <v>Odyssey React</v>
      </c>
      <c r="Q1341" s="4" t="str">
        <f>VLOOKUP(FACT_INCLUDES[[#This Row],[DW Version]], VERSIONS[], 7)</f>
        <v>Shoe</v>
      </c>
      <c r="R1341" s="51">
        <f>FACT_INCLUDES[[#This Row],[Version Price]]*FACT_INCLUDES[[#This Row],[Quantity]]</f>
        <v>183.0881042718409</v>
      </c>
      <c r="S1341" s="51">
        <f>FACT_INCLUDES[[#This Row],[Amount]]*(1-FACT_INCLUDES[[#This Row],[Order Discount]])</f>
        <v>183.0881042718409</v>
      </c>
      <c r="T1341" s="51">
        <f t="shared" si="20"/>
        <v>183.0881042718409</v>
      </c>
      <c r="U1341" s="57">
        <f>FACT_INCLUDES[[#This Row],[Income]]/FACT_INCLUDES[[#This Row],[Total Order Income]]</f>
        <v>1</v>
      </c>
      <c r="V1341" s="33">
        <f>IF(FACT_INCLUDES[[#This Row],[Order Gap]]&gt;10, 1, 0)/COUNTIFS(FACT_INCLUDES[Order ID], FACT_INCLUDES[[#This Row],[Order ID]])</f>
        <v>1</v>
      </c>
      <c r="W1341" s="33">
        <f>IF(FACT_INCLUDES[[#This Row],[Order Type]]="Online", 1, 0)/COUNTIFS(FACT_INCLUDES[Order ID], FACT_INCLUDES[[#This Row],[Order ID]])</f>
        <v>1</v>
      </c>
      <c r="X1341" s="52">
        <v>623.83974245577338</v>
      </c>
      <c r="Y1341" s="52">
        <v>543.82851073311974</v>
      </c>
      <c r="Z1341" s="64">
        <f>IF(FACT_INCLUDES[[#This Row],[Order Type]]="Online", 1, 0)*FACT_INCLUDES[[#This Row],[Income]]</f>
        <v>183.0881042718409</v>
      </c>
    </row>
    <row r="1342" spans="1:26" x14ac:dyDescent="0.3">
      <c r="A1342" s="4">
        <v>665</v>
      </c>
      <c r="B1342" s="4">
        <v>332</v>
      </c>
      <c r="C1342" s="4">
        <v>543</v>
      </c>
      <c r="D1342" s="58">
        <v>4</v>
      </c>
      <c r="E1342" s="28">
        <f>VLOOKUP(FACT_INCLUDES[[#This Row],[Order ID]], ORDERS[], 2)</f>
        <v>42549.748245303679</v>
      </c>
      <c r="F1342" s="28">
        <f>VLOOKUP(FACT_INCLUDES[[#This Row],[Order ID]], ORDERS[], 3)</f>
        <v>42560.748245303679</v>
      </c>
      <c r="G1342" s="4" t="str">
        <f>VLOOKUP(FACT_INCLUDES[[#This Row],[Order ID]], ORDERS[], 4)</f>
        <v>Online</v>
      </c>
      <c r="H1342" s="4" t="str">
        <f>VLOOKUP(FACT_INCLUDES[[#This Row],[Order ID]], ORDERS[], 5)</f>
        <v>JZY7000@gmail.com</v>
      </c>
      <c r="I1342" s="4">
        <f>VLOOKUP(FACT_INCLUDES[[#This Row],[Order ID]], ORDERS[], 6)</f>
        <v>0</v>
      </c>
      <c r="J1342" s="54">
        <f>VLOOKUP(FACT_INCLUDES[[#This Row],[Order ID]], ORDERS[], 7)</f>
        <v>0</v>
      </c>
      <c r="K1342" s="33">
        <v>11</v>
      </c>
      <c r="L1342" s="4">
        <f>VLOOKUP(FACT_INCLUDES[[#This Row],[DW Version]], VERSIONS[], 2)</f>
        <v>57</v>
      </c>
      <c r="M1342" s="4">
        <f>VLOOKUP(FACT_INCLUDES[[#This Row],[DW Version]], VERSIONS[], 3)</f>
        <v>5</v>
      </c>
      <c r="N1342" s="4" t="str">
        <f>VLOOKUP(FACT_INCLUDES[[#This Row],[DW Version]], VERSIONS[], 4)</f>
        <v>black</v>
      </c>
      <c r="O1342" s="51">
        <f>VLOOKUP(FACT_INCLUDES[[#This Row],[DW Version]], VERSIONS[], 5)</f>
        <v>206.70697094351061</v>
      </c>
      <c r="P1342" s="4" t="str">
        <f>VLOOKUP(FACT_INCLUDES[[#This Row],[DW Version]], VERSIONS[], 6)</f>
        <v>Phantom Vision</v>
      </c>
      <c r="Q1342" s="4" t="str">
        <f>VLOOKUP(FACT_INCLUDES[[#This Row],[DW Version]], VERSIONS[], 7)</f>
        <v>Shoe</v>
      </c>
      <c r="R1342" s="51">
        <f>FACT_INCLUDES[[#This Row],[Version Price]]*FACT_INCLUDES[[#This Row],[Quantity]]</f>
        <v>826.82788377404245</v>
      </c>
      <c r="S1342" s="51">
        <f>FACT_INCLUDES[[#This Row],[Amount]]*(1-FACT_INCLUDES[[#This Row],[Order Discount]])</f>
        <v>826.82788377404245</v>
      </c>
      <c r="T1342" s="51">
        <f t="shared" si="20"/>
        <v>1876.7894063582398</v>
      </c>
      <c r="U1342" s="57">
        <f>FACT_INCLUDES[[#This Row],[Income]]/FACT_INCLUDES[[#This Row],[Total Order Income]]</f>
        <v>0.44055442820216895</v>
      </c>
      <c r="V1342" s="33">
        <f>IF(FACT_INCLUDES[[#This Row],[Order Gap]]&gt;10, 1, 0)/COUNTIFS(FACT_INCLUDES[Order ID], FACT_INCLUDES[[#This Row],[Order ID]])</f>
        <v>0.33333333333333331</v>
      </c>
      <c r="W1342" s="33">
        <f>IF(FACT_INCLUDES[[#This Row],[Order Type]]="Online", 1, 0)/COUNTIFS(FACT_INCLUDES[Order ID], FACT_INCLUDES[[#This Row],[Order ID]])</f>
        <v>0.33333333333333331</v>
      </c>
      <c r="X1342" s="52">
        <v>623.83974245577338</v>
      </c>
      <c r="Y1342" s="52">
        <v>543.82851073311974</v>
      </c>
      <c r="Z1342" s="64">
        <f>IF(FACT_INCLUDES[[#This Row],[Order Type]]="Online", 1, 0)*FACT_INCLUDES[[#This Row],[Income]]</f>
        <v>826.82788377404245</v>
      </c>
    </row>
    <row r="1343" spans="1:26" x14ac:dyDescent="0.3">
      <c r="A1343" s="4">
        <v>666</v>
      </c>
      <c r="B1343" s="4">
        <v>332</v>
      </c>
      <c r="C1343" s="4">
        <v>697</v>
      </c>
      <c r="D1343" s="58">
        <v>5</v>
      </c>
      <c r="E1343" s="28">
        <f>VLOOKUP(FACT_INCLUDES[[#This Row],[Order ID]], ORDERS[], 2)</f>
        <v>42549.748245303679</v>
      </c>
      <c r="F1343" s="28">
        <f>VLOOKUP(FACT_INCLUDES[[#This Row],[Order ID]], ORDERS[], 3)</f>
        <v>42560.748245303679</v>
      </c>
      <c r="G1343" s="4" t="str">
        <f>VLOOKUP(FACT_INCLUDES[[#This Row],[Order ID]], ORDERS[], 4)</f>
        <v>Online</v>
      </c>
      <c r="H1343" s="4" t="str">
        <f>VLOOKUP(FACT_INCLUDES[[#This Row],[Order ID]], ORDERS[], 5)</f>
        <v>JZY7000@gmail.com</v>
      </c>
      <c r="I1343" s="4">
        <f>VLOOKUP(FACT_INCLUDES[[#This Row],[Order ID]], ORDERS[], 6)</f>
        <v>0</v>
      </c>
      <c r="J1343" s="54">
        <f>VLOOKUP(FACT_INCLUDES[[#This Row],[Order ID]], ORDERS[], 7)</f>
        <v>0</v>
      </c>
      <c r="K1343" s="33">
        <v>11</v>
      </c>
      <c r="L1343" s="4">
        <f>VLOOKUP(FACT_INCLUDES[[#This Row],[DW Version]], VERSIONS[], 2)</f>
        <v>71</v>
      </c>
      <c r="M1343" s="4">
        <f>VLOOKUP(FACT_INCLUDES[[#This Row],[DW Version]], VERSIONS[], 3)</f>
        <v>8.5</v>
      </c>
      <c r="N1343" s="4" t="str">
        <f>VLOOKUP(FACT_INCLUDES[[#This Row],[DW Version]], VERSIONS[], 4)</f>
        <v>brown</v>
      </c>
      <c r="O1343" s="51">
        <f>VLOOKUP(FACT_INCLUDES[[#This Row],[DW Version]], VERSIONS[], 5)</f>
        <v>68.805844268700895</v>
      </c>
      <c r="P1343" s="4" t="str">
        <f>VLOOKUP(FACT_INCLUDES[[#This Row],[DW Version]], VERSIONS[], 6)</f>
        <v>AeroSwift Running Top</v>
      </c>
      <c r="Q1343" s="4" t="str">
        <f>VLOOKUP(FACT_INCLUDES[[#This Row],[DW Version]], VERSIONS[], 7)</f>
        <v>Apparel</v>
      </c>
      <c r="R1343" s="51">
        <f>FACT_INCLUDES[[#This Row],[Version Price]]*FACT_INCLUDES[[#This Row],[Quantity]]</f>
        <v>344.02922134350445</v>
      </c>
      <c r="S1343" s="51">
        <f>FACT_INCLUDES[[#This Row],[Amount]]*(1-FACT_INCLUDES[[#This Row],[Order Discount]])</f>
        <v>344.02922134350445</v>
      </c>
      <c r="T1343" s="51">
        <f t="shared" si="20"/>
        <v>1876.7894063582398</v>
      </c>
      <c r="U1343" s="57">
        <f>FACT_INCLUDES[[#This Row],[Income]]/FACT_INCLUDES[[#This Row],[Total Order Income]]</f>
        <v>0.18330731203937564</v>
      </c>
      <c r="V1343" s="33">
        <f>IF(FACT_INCLUDES[[#This Row],[Order Gap]]&gt;10, 1, 0)/COUNTIFS(FACT_INCLUDES[Order ID], FACT_INCLUDES[[#This Row],[Order ID]])</f>
        <v>0.33333333333333331</v>
      </c>
      <c r="W1343" s="33">
        <f>IF(FACT_INCLUDES[[#This Row],[Order Type]]="Online", 1, 0)/COUNTIFS(FACT_INCLUDES[Order ID], FACT_INCLUDES[[#This Row],[Order ID]])</f>
        <v>0.33333333333333331</v>
      </c>
      <c r="X1343" s="52">
        <v>623.83974245577338</v>
      </c>
      <c r="Y1343" s="52">
        <v>543.82851073311974</v>
      </c>
      <c r="Z1343" s="64">
        <f>IF(FACT_INCLUDES[[#This Row],[Order Type]]="Online", 1, 0)*FACT_INCLUDES[[#This Row],[Income]]</f>
        <v>344.02922134350445</v>
      </c>
    </row>
    <row r="1344" spans="1:26" x14ac:dyDescent="0.3">
      <c r="A1344" s="4">
        <v>667</v>
      </c>
      <c r="B1344" s="4">
        <v>332</v>
      </c>
      <c r="C1344" s="4">
        <v>748</v>
      </c>
      <c r="D1344" s="58">
        <v>2</v>
      </c>
      <c r="E1344" s="28">
        <f>VLOOKUP(FACT_INCLUDES[[#This Row],[Order ID]], ORDERS[], 2)</f>
        <v>42549.748245303679</v>
      </c>
      <c r="F1344" s="28">
        <f>VLOOKUP(FACT_INCLUDES[[#This Row],[Order ID]], ORDERS[], 3)</f>
        <v>42560.748245303679</v>
      </c>
      <c r="G1344" s="4" t="str">
        <f>VLOOKUP(FACT_INCLUDES[[#This Row],[Order ID]], ORDERS[], 4)</f>
        <v>Online</v>
      </c>
      <c r="H1344" s="4" t="str">
        <f>VLOOKUP(FACT_INCLUDES[[#This Row],[Order ID]], ORDERS[], 5)</f>
        <v>JZY7000@gmail.com</v>
      </c>
      <c r="I1344" s="4">
        <f>VLOOKUP(FACT_INCLUDES[[#This Row],[Order ID]], ORDERS[], 6)</f>
        <v>0</v>
      </c>
      <c r="J1344" s="54">
        <f>VLOOKUP(FACT_INCLUDES[[#This Row],[Order ID]], ORDERS[], 7)</f>
        <v>0</v>
      </c>
      <c r="K1344" s="33">
        <v>11</v>
      </c>
      <c r="L1344" s="4">
        <f>VLOOKUP(FACT_INCLUDES[[#This Row],[DW Version]], VERSIONS[], 2)</f>
        <v>77</v>
      </c>
      <c r="M1344" s="4">
        <f>VLOOKUP(FACT_INCLUDES[[#This Row],[DW Version]], VERSIONS[], 3)</f>
        <v>7</v>
      </c>
      <c r="N1344" s="4" t="str">
        <f>VLOOKUP(FACT_INCLUDES[[#This Row],[DW Version]], VERSIONS[], 4)</f>
        <v>silver</v>
      </c>
      <c r="O1344" s="51">
        <f>VLOOKUP(FACT_INCLUDES[[#This Row],[DW Version]], VERSIONS[], 5)</f>
        <v>352.96615062034658</v>
      </c>
      <c r="P1344" s="4" t="str">
        <f>VLOOKUP(FACT_INCLUDES[[#This Row],[DW Version]], VERSIONS[], 6)</f>
        <v>Nike Court Legacy</v>
      </c>
      <c r="Q1344" s="4" t="str">
        <f>VLOOKUP(FACT_INCLUDES[[#This Row],[DW Version]], VERSIONS[], 7)</f>
        <v>Shoe</v>
      </c>
      <c r="R1344" s="51">
        <f>FACT_INCLUDES[[#This Row],[Version Price]]*FACT_INCLUDES[[#This Row],[Quantity]]</f>
        <v>705.93230124069316</v>
      </c>
      <c r="S1344" s="51">
        <f>FACT_INCLUDES[[#This Row],[Amount]]*(1-FACT_INCLUDES[[#This Row],[Order Discount]])</f>
        <v>705.93230124069316</v>
      </c>
      <c r="T1344" s="51">
        <f t="shared" si="20"/>
        <v>1876.7894063582398</v>
      </c>
      <c r="U1344" s="57">
        <f>FACT_INCLUDES[[#This Row],[Income]]/FACT_INCLUDES[[#This Row],[Total Order Income]]</f>
        <v>0.37613825975845555</v>
      </c>
      <c r="V1344" s="33">
        <f>IF(FACT_INCLUDES[[#This Row],[Order Gap]]&gt;10, 1, 0)/COUNTIFS(FACT_INCLUDES[Order ID], FACT_INCLUDES[[#This Row],[Order ID]])</f>
        <v>0.33333333333333331</v>
      </c>
      <c r="W1344" s="33">
        <f>IF(FACT_INCLUDES[[#This Row],[Order Type]]="Online", 1, 0)/COUNTIFS(FACT_INCLUDES[Order ID], FACT_INCLUDES[[#This Row],[Order ID]])</f>
        <v>0.33333333333333331</v>
      </c>
      <c r="X1344" s="52">
        <v>623.83974245577338</v>
      </c>
      <c r="Y1344" s="52">
        <v>543.82851073311974</v>
      </c>
      <c r="Z1344" s="64">
        <f>IF(FACT_INCLUDES[[#This Row],[Order Type]]="Online", 1, 0)*FACT_INCLUDES[[#This Row],[Income]]</f>
        <v>705.93230124069316</v>
      </c>
    </row>
    <row r="1345" spans="1:26" x14ac:dyDescent="0.3">
      <c r="A1345" s="4">
        <v>711</v>
      </c>
      <c r="B1345" s="4">
        <v>358</v>
      </c>
      <c r="C1345" s="4">
        <v>407</v>
      </c>
      <c r="D1345" s="58">
        <v>1</v>
      </c>
      <c r="E1345" s="28">
        <f>VLOOKUP(FACT_INCLUDES[[#This Row],[Order ID]], ORDERS[], 2)</f>
        <v>42621.386550516545</v>
      </c>
      <c r="F1345" s="28">
        <f>VLOOKUP(FACT_INCLUDES[[#This Row],[Order ID]], ORDERS[], 3)</f>
        <v>42621.386550516545</v>
      </c>
      <c r="G1345" s="4" t="str">
        <f>VLOOKUP(FACT_INCLUDES[[#This Row],[Order ID]], ORDERS[], 4)</f>
        <v>In-Store</v>
      </c>
      <c r="H1345" s="4" t="str">
        <f>VLOOKUP(FACT_INCLUDES[[#This Row],[Order ID]], ORDERS[], 5)</f>
        <v>LIL4441@gmail.com</v>
      </c>
      <c r="I1345" s="4">
        <f>VLOOKUP(FACT_INCLUDES[[#This Row],[Order ID]], ORDERS[], 6)</f>
        <v>18</v>
      </c>
      <c r="J1345" s="54">
        <f>VLOOKUP(FACT_INCLUDES[[#This Row],[Order ID]], ORDERS[], 7)</f>
        <v>0</v>
      </c>
      <c r="K1345" s="33">
        <v>0</v>
      </c>
      <c r="L1345" s="4">
        <f>VLOOKUP(FACT_INCLUDES[[#This Row],[DW Version]], VERSIONS[], 2)</f>
        <v>41</v>
      </c>
      <c r="M1345" s="4">
        <f>VLOOKUP(FACT_INCLUDES[[#This Row],[DW Version]], VERSIONS[], 3)</f>
        <v>8</v>
      </c>
      <c r="N1345" s="4" t="str">
        <f>VLOOKUP(FACT_INCLUDES[[#This Row],[DW Version]], VERSIONS[], 4)</f>
        <v>red</v>
      </c>
      <c r="O1345" s="51">
        <f>VLOOKUP(FACT_INCLUDES[[#This Row],[DW Version]], VERSIONS[], 5)</f>
        <v>74.419261969820838</v>
      </c>
      <c r="P1345" s="4" t="str">
        <f>VLOOKUP(FACT_INCLUDES[[#This Row],[DW Version]], VERSIONS[], 6)</f>
        <v>LunarGlide</v>
      </c>
      <c r="Q1345" s="4" t="str">
        <f>VLOOKUP(FACT_INCLUDES[[#This Row],[DW Version]], VERSIONS[], 7)</f>
        <v>Shoe</v>
      </c>
      <c r="R1345" s="51">
        <f>FACT_INCLUDES[[#This Row],[Version Price]]*FACT_INCLUDES[[#This Row],[Quantity]]</f>
        <v>74.419261969820838</v>
      </c>
      <c r="S1345" s="51">
        <f>FACT_INCLUDES[[#This Row],[Amount]]*(1-FACT_INCLUDES[[#This Row],[Order Discount]])</f>
        <v>74.419261969820838</v>
      </c>
      <c r="T1345" s="51">
        <f t="shared" si="20"/>
        <v>478.92793580478542</v>
      </c>
      <c r="U1345" s="57">
        <f>FACT_INCLUDES[[#This Row],[Income]]/FACT_INCLUDES[[#This Row],[Total Order Income]]</f>
        <v>0.15538718125675316</v>
      </c>
      <c r="V1345" s="33">
        <f>IF(FACT_INCLUDES[[#This Row],[Order Gap]]&gt;10, 1, 0)/COUNTIFS(FACT_INCLUDES[Order ID], FACT_INCLUDES[[#This Row],[Order ID]])</f>
        <v>0</v>
      </c>
      <c r="W1345" s="33">
        <f>IF(FACT_INCLUDES[[#This Row],[Order Type]]="Online", 1, 0)/COUNTIFS(FACT_INCLUDES[Order ID], FACT_INCLUDES[[#This Row],[Order ID]])</f>
        <v>0</v>
      </c>
      <c r="X1345" s="52">
        <v>623.83974245577338</v>
      </c>
      <c r="Y1345" s="52">
        <v>543.82851073311974</v>
      </c>
      <c r="Z1345" s="64">
        <f>IF(FACT_INCLUDES[[#This Row],[Order Type]]="Online", 1, 0)*FACT_INCLUDES[[#This Row],[Income]]</f>
        <v>0</v>
      </c>
    </row>
    <row r="1346" spans="1:26" x14ac:dyDescent="0.3">
      <c r="A1346" s="4">
        <v>712</v>
      </c>
      <c r="B1346" s="4">
        <v>358</v>
      </c>
      <c r="C1346" s="4">
        <v>444</v>
      </c>
      <c r="D1346" s="58">
        <v>3</v>
      </c>
      <c r="E1346" s="28">
        <f>VLOOKUP(FACT_INCLUDES[[#This Row],[Order ID]], ORDERS[], 2)</f>
        <v>42621.386550516545</v>
      </c>
      <c r="F1346" s="28">
        <f>VLOOKUP(FACT_INCLUDES[[#This Row],[Order ID]], ORDERS[], 3)</f>
        <v>42621.386550516545</v>
      </c>
      <c r="G1346" s="4" t="str">
        <f>VLOOKUP(FACT_INCLUDES[[#This Row],[Order ID]], ORDERS[], 4)</f>
        <v>In-Store</v>
      </c>
      <c r="H1346" s="4" t="str">
        <f>VLOOKUP(FACT_INCLUDES[[#This Row],[Order ID]], ORDERS[], 5)</f>
        <v>LIL4441@gmail.com</v>
      </c>
      <c r="I1346" s="4">
        <f>VLOOKUP(FACT_INCLUDES[[#This Row],[Order ID]], ORDERS[], 6)</f>
        <v>18</v>
      </c>
      <c r="J1346" s="54">
        <f>VLOOKUP(FACT_INCLUDES[[#This Row],[Order ID]], ORDERS[], 7)</f>
        <v>0</v>
      </c>
      <c r="K1346" s="33">
        <v>0</v>
      </c>
      <c r="L1346" s="4">
        <f>VLOOKUP(FACT_INCLUDES[[#This Row],[DW Version]], VERSIONS[], 2)</f>
        <v>46</v>
      </c>
      <c r="M1346" s="4">
        <f>VLOOKUP(FACT_INCLUDES[[#This Row],[DW Version]], VERSIONS[], 3)</f>
        <v>5.5</v>
      </c>
      <c r="N1346" s="4" t="str">
        <f>VLOOKUP(FACT_INCLUDES[[#This Row],[DW Version]], VERSIONS[], 4)</f>
        <v>red</v>
      </c>
      <c r="O1346" s="51">
        <f>VLOOKUP(FACT_INCLUDES[[#This Row],[DW Version]], VERSIONS[], 5)</f>
        <v>134.83622461165487</v>
      </c>
      <c r="P1346" s="4" t="str">
        <f>VLOOKUP(FACT_INCLUDES[[#This Row],[DW Version]], VERSIONS[], 6)</f>
        <v>Nike Basketball</v>
      </c>
      <c r="Q1346" s="4" t="str">
        <f>VLOOKUP(FACT_INCLUDES[[#This Row],[DW Version]], VERSIONS[], 7)</f>
        <v>Sport Equipment</v>
      </c>
      <c r="R1346" s="51">
        <f>FACT_INCLUDES[[#This Row],[Version Price]]*FACT_INCLUDES[[#This Row],[Quantity]]</f>
        <v>404.50867383496461</v>
      </c>
      <c r="S1346" s="51">
        <f>FACT_INCLUDES[[#This Row],[Amount]]*(1-FACT_INCLUDES[[#This Row],[Order Discount]])</f>
        <v>404.50867383496461</v>
      </c>
      <c r="T1346" s="51">
        <f t="shared" ref="T1346:T1409" si="21">SUMIFS(S:S, B:B, B1346)</f>
        <v>478.92793580478542</v>
      </c>
      <c r="U1346" s="57">
        <f>FACT_INCLUDES[[#This Row],[Income]]/FACT_INCLUDES[[#This Row],[Total Order Income]]</f>
        <v>0.8446128187432469</v>
      </c>
      <c r="V1346" s="33">
        <f>IF(FACT_INCLUDES[[#This Row],[Order Gap]]&gt;10, 1, 0)/COUNTIFS(FACT_INCLUDES[Order ID], FACT_INCLUDES[[#This Row],[Order ID]])</f>
        <v>0</v>
      </c>
      <c r="W1346" s="33">
        <f>IF(FACT_INCLUDES[[#This Row],[Order Type]]="Online", 1, 0)/COUNTIFS(FACT_INCLUDES[Order ID], FACT_INCLUDES[[#This Row],[Order ID]])</f>
        <v>0</v>
      </c>
      <c r="X1346" s="52">
        <v>623.83974245577338</v>
      </c>
      <c r="Y1346" s="52">
        <v>543.82851073311974</v>
      </c>
      <c r="Z1346" s="64">
        <f>IF(FACT_INCLUDES[[#This Row],[Order Type]]="Online", 1, 0)*FACT_INCLUDES[[#This Row],[Income]]</f>
        <v>0</v>
      </c>
    </row>
    <row r="1347" spans="1:26" x14ac:dyDescent="0.3">
      <c r="A1347" s="4">
        <v>778</v>
      </c>
      <c r="B1347" s="4">
        <v>394</v>
      </c>
      <c r="C1347" s="4">
        <v>606</v>
      </c>
      <c r="D1347" s="58">
        <v>2</v>
      </c>
      <c r="E1347" s="28">
        <f>VLOOKUP(FACT_INCLUDES[[#This Row],[Order ID]], ORDERS[], 2)</f>
        <v>42500.598290067348</v>
      </c>
      <c r="F1347" s="28">
        <f>VLOOKUP(FACT_INCLUDES[[#This Row],[Order ID]], ORDERS[], 3)</f>
        <v>42500.598290067348</v>
      </c>
      <c r="G1347" s="4" t="str">
        <f>VLOOKUP(FACT_INCLUDES[[#This Row],[Order ID]], ORDERS[], 4)</f>
        <v>In-Store</v>
      </c>
      <c r="H1347" s="4" t="str">
        <f>VLOOKUP(FACT_INCLUDES[[#This Row],[Order ID]], ORDERS[], 5)</f>
        <v>UMO9340@gmail.com</v>
      </c>
      <c r="I1347" s="4">
        <f>VLOOKUP(FACT_INCLUDES[[#This Row],[Order ID]], ORDERS[], 6)</f>
        <v>46</v>
      </c>
      <c r="J1347" s="54">
        <f>VLOOKUP(FACT_INCLUDES[[#This Row],[Order ID]], ORDERS[], 7)</f>
        <v>0</v>
      </c>
      <c r="K1347" s="33">
        <v>0</v>
      </c>
      <c r="L1347" s="4">
        <f>VLOOKUP(FACT_INCLUDES[[#This Row],[DW Version]], VERSIONS[], 2)</f>
        <v>62</v>
      </c>
      <c r="M1347" s="4">
        <f>VLOOKUP(FACT_INCLUDES[[#This Row],[DW Version]], VERSIONS[], 3)</f>
        <v>5.5</v>
      </c>
      <c r="N1347" s="4" t="str">
        <f>VLOOKUP(FACT_INCLUDES[[#This Row],[DW Version]], VERSIONS[], 4)</f>
        <v>silver</v>
      </c>
      <c r="O1347" s="51">
        <f>VLOOKUP(FACT_INCLUDES[[#This Row],[DW Version]], VERSIONS[], 5)</f>
        <v>356.1298733516374</v>
      </c>
      <c r="P1347" s="4" t="str">
        <f>VLOOKUP(FACT_INCLUDES[[#This Row],[DW Version]], VERSIONS[], 6)</f>
        <v>Tiempo Legend</v>
      </c>
      <c r="Q1347" s="4" t="str">
        <f>VLOOKUP(FACT_INCLUDES[[#This Row],[DW Version]], VERSIONS[], 7)</f>
        <v>Shoe</v>
      </c>
      <c r="R1347" s="51">
        <f>FACT_INCLUDES[[#This Row],[Version Price]]*FACT_INCLUDES[[#This Row],[Quantity]]</f>
        <v>712.2597467032748</v>
      </c>
      <c r="S1347" s="51">
        <f>FACT_INCLUDES[[#This Row],[Amount]]*(1-FACT_INCLUDES[[#This Row],[Order Discount]])</f>
        <v>712.2597467032748</v>
      </c>
      <c r="T1347" s="51">
        <f t="shared" si="21"/>
        <v>752.64610660733399</v>
      </c>
      <c r="U1347" s="57">
        <f>FACT_INCLUDES[[#This Row],[Income]]/FACT_INCLUDES[[#This Row],[Total Order Income]]</f>
        <v>0.94634083728127316</v>
      </c>
      <c r="V1347" s="33">
        <f>IF(FACT_INCLUDES[[#This Row],[Order Gap]]&gt;10, 1, 0)/COUNTIFS(FACT_INCLUDES[Order ID], FACT_INCLUDES[[#This Row],[Order ID]])</f>
        <v>0</v>
      </c>
      <c r="W1347" s="33">
        <f>IF(FACT_INCLUDES[[#This Row],[Order Type]]="Online", 1, 0)/COUNTIFS(FACT_INCLUDES[Order ID], FACT_INCLUDES[[#This Row],[Order ID]])</f>
        <v>0</v>
      </c>
      <c r="X1347" s="52">
        <v>623.83974245577338</v>
      </c>
      <c r="Y1347" s="52">
        <v>543.82851073311974</v>
      </c>
      <c r="Z1347" s="64">
        <f>IF(FACT_INCLUDES[[#This Row],[Order Type]]="Online", 1, 0)*FACT_INCLUDES[[#This Row],[Income]]</f>
        <v>0</v>
      </c>
    </row>
    <row r="1348" spans="1:26" x14ac:dyDescent="0.3">
      <c r="A1348" s="4">
        <v>779</v>
      </c>
      <c r="B1348" s="4">
        <v>394</v>
      </c>
      <c r="C1348" s="4">
        <v>630</v>
      </c>
      <c r="D1348" s="58">
        <v>1</v>
      </c>
      <c r="E1348" s="28">
        <f>VLOOKUP(FACT_INCLUDES[[#This Row],[Order ID]], ORDERS[], 2)</f>
        <v>42500.598290067348</v>
      </c>
      <c r="F1348" s="28">
        <f>VLOOKUP(FACT_INCLUDES[[#This Row],[Order ID]], ORDERS[], 3)</f>
        <v>42500.598290067348</v>
      </c>
      <c r="G1348" s="4" t="str">
        <f>VLOOKUP(FACT_INCLUDES[[#This Row],[Order ID]], ORDERS[], 4)</f>
        <v>In-Store</v>
      </c>
      <c r="H1348" s="4" t="str">
        <f>VLOOKUP(FACT_INCLUDES[[#This Row],[Order ID]], ORDERS[], 5)</f>
        <v>UMO9340@gmail.com</v>
      </c>
      <c r="I1348" s="4">
        <f>VLOOKUP(FACT_INCLUDES[[#This Row],[Order ID]], ORDERS[], 6)</f>
        <v>46</v>
      </c>
      <c r="J1348" s="54">
        <f>VLOOKUP(FACT_INCLUDES[[#This Row],[Order ID]], ORDERS[], 7)</f>
        <v>0</v>
      </c>
      <c r="K1348" s="33">
        <v>0</v>
      </c>
      <c r="L1348" s="4">
        <f>VLOOKUP(FACT_INCLUDES[[#This Row],[DW Version]], VERSIONS[], 2)</f>
        <v>64</v>
      </c>
      <c r="M1348" s="4">
        <f>VLOOKUP(FACT_INCLUDES[[#This Row],[DW Version]], VERSIONS[], 3)</f>
        <v>10.5</v>
      </c>
      <c r="N1348" s="4" t="str">
        <f>VLOOKUP(FACT_INCLUDES[[#This Row],[DW Version]], VERSIONS[], 4)</f>
        <v>black</v>
      </c>
      <c r="O1348" s="51">
        <f>VLOOKUP(FACT_INCLUDES[[#This Row],[DW Version]], VERSIONS[], 5)</f>
        <v>40.386359904059169</v>
      </c>
      <c r="P1348" s="4" t="str">
        <f>VLOOKUP(FACT_INCLUDES[[#This Row],[DW Version]], VERSIONS[], 6)</f>
        <v>Hyperdunk</v>
      </c>
      <c r="Q1348" s="4" t="str">
        <f>VLOOKUP(FACT_INCLUDES[[#This Row],[DW Version]], VERSIONS[], 7)</f>
        <v>Shoe</v>
      </c>
      <c r="R1348" s="51">
        <f>FACT_INCLUDES[[#This Row],[Version Price]]*FACT_INCLUDES[[#This Row],[Quantity]]</f>
        <v>40.386359904059169</v>
      </c>
      <c r="S1348" s="51">
        <f>FACT_INCLUDES[[#This Row],[Amount]]*(1-FACT_INCLUDES[[#This Row],[Order Discount]])</f>
        <v>40.386359904059169</v>
      </c>
      <c r="T1348" s="51">
        <f t="shared" si="21"/>
        <v>752.64610660733399</v>
      </c>
      <c r="U1348" s="57">
        <f>FACT_INCLUDES[[#This Row],[Income]]/FACT_INCLUDES[[#This Row],[Total Order Income]]</f>
        <v>5.3659162718726852E-2</v>
      </c>
      <c r="V1348" s="33">
        <f>IF(FACT_INCLUDES[[#This Row],[Order Gap]]&gt;10, 1, 0)/COUNTIFS(FACT_INCLUDES[Order ID], FACT_INCLUDES[[#This Row],[Order ID]])</f>
        <v>0</v>
      </c>
      <c r="W1348" s="33">
        <f>IF(FACT_INCLUDES[[#This Row],[Order Type]]="Online", 1, 0)/COUNTIFS(FACT_INCLUDES[Order ID], FACT_INCLUDES[[#This Row],[Order ID]])</f>
        <v>0</v>
      </c>
      <c r="X1348" s="52">
        <v>623.83974245577338</v>
      </c>
      <c r="Y1348" s="52">
        <v>543.82851073311974</v>
      </c>
      <c r="Z1348" s="64">
        <f>IF(FACT_INCLUDES[[#This Row],[Order Type]]="Online", 1, 0)*FACT_INCLUDES[[#This Row],[Income]]</f>
        <v>0</v>
      </c>
    </row>
    <row r="1349" spans="1:26" x14ac:dyDescent="0.3">
      <c r="A1349" s="4">
        <v>806</v>
      </c>
      <c r="B1349" s="4">
        <v>407</v>
      </c>
      <c r="C1349" s="4">
        <v>85</v>
      </c>
      <c r="D1349" s="58">
        <v>4</v>
      </c>
      <c r="E1349" s="28">
        <f>VLOOKUP(FACT_INCLUDES[[#This Row],[Order ID]], ORDERS[], 2)</f>
        <v>42428.792270227554</v>
      </c>
      <c r="F1349" s="28">
        <f>VLOOKUP(FACT_INCLUDES[[#This Row],[Order ID]], ORDERS[], 3)</f>
        <v>42428.792270227554</v>
      </c>
      <c r="G1349" s="4" t="str">
        <f>VLOOKUP(FACT_INCLUDES[[#This Row],[Order ID]], ORDERS[], 4)</f>
        <v>In-Store</v>
      </c>
      <c r="H1349" s="4" t="str">
        <f>VLOOKUP(FACT_INCLUDES[[#This Row],[Order ID]], ORDERS[], 5)</f>
        <v>TPP2816@gmail.com</v>
      </c>
      <c r="I1349" s="4">
        <f>VLOOKUP(FACT_INCLUDES[[#This Row],[Order ID]], ORDERS[], 6)</f>
        <v>32</v>
      </c>
      <c r="J1349" s="54">
        <f>VLOOKUP(FACT_INCLUDES[[#This Row],[Order ID]], ORDERS[], 7)</f>
        <v>0</v>
      </c>
      <c r="K1349" s="33">
        <v>0</v>
      </c>
      <c r="L1349" s="4">
        <f>VLOOKUP(FACT_INCLUDES[[#This Row],[DW Version]], VERSIONS[], 2)</f>
        <v>8</v>
      </c>
      <c r="M1349" s="4">
        <f>VLOOKUP(FACT_INCLUDES[[#This Row],[DW Version]], VERSIONS[], 3)</f>
        <v>12.5</v>
      </c>
      <c r="N1349" s="4" t="str">
        <f>VLOOKUP(FACT_INCLUDES[[#This Row],[DW Version]], VERSIONS[], 4)</f>
        <v>black</v>
      </c>
      <c r="O1349" s="51">
        <f>VLOOKUP(FACT_INCLUDES[[#This Row],[DW Version]], VERSIONS[], 5)</f>
        <v>224.23185221301284</v>
      </c>
      <c r="P1349" s="4" t="str">
        <f>VLOOKUP(FACT_INCLUDES[[#This Row],[DW Version]], VERSIONS[], 6)</f>
        <v>Dunk</v>
      </c>
      <c r="Q1349" s="4" t="str">
        <f>VLOOKUP(FACT_INCLUDES[[#This Row],[DW Version]], VERSIONS[], 7)</f>
        <v>Shoe</v>
      </c>
      <c r="R1349" s="51">
        <f>FACT_INCLUDES[[#This Row],[Version Price]]*FACT_INCLUDES[[#This Row],[Quantity]]</f>
        <v>896.92740885205137</v>
      </c>
      <c r="S1349" s="51">
        <f>FACT_INCLUDES[[#This Row],[Amount]]*(1-FACT_INCLUDES[[#This Row],[Order Discount]])</f>
        <v>896.92740885205137</v>
      </c>
      <c r="T1349" s="51">
        <f t="shared" si="21"/>
        <v>2297.57774243738</v>
      </c>
      <c r="U1349" s="57">
        <f>FACT_INCLUDES[[#This Row],[Income]]/FACT_INCLUDES[[#This Row],[Total Order Income]]</f>
        <v>0.39037956900668269</v>
      </c>
      <c r="V1349" s="33">
        <f>IF(FACT_INCLUDES[[#This Row],[Order Gap]]&gt;10, 1, 0)/COUNTIFS(FACT_INCLUDES[Order ID], FACT_INCLUDES[[#This Row],[Order ID]])</f>
        <v>0</v>
      </c>
      <c r="W1349" s="33">
        <f>IF(FACT_INCLUDES[[#This Row],[Order Type]]="Online", 1, 0)/COUNTIFS(FACT_INCLUDES[Order ID], FACT_INCLUDES[[#This Row],[Order ID]])</f>
        <v>0</v>
      </c>
      <c r="X1349" s="52">
        <v>623.83974245577338</v>
      </c>
      <c r="Y1349" s="52">
        <v>543.82851073311974</v>
      </c>
      <c r="Z1349" s="64">
        <f>IF(FACT_INCLUDES[[#This Row],[Order Type]]="Online", 1, 0)*FACT_INCLUDES[[#This Row],[Income]]</f>
        <v>0</v>
      </c>
    </row>
    <row r="1350" spans="1:26" x14ac:dyDescent="0.3">
      <c r="A1350" s="4">
        <v>807</v>
      </c>
      <c r="B1350" s="4">
        <v>407</v>
      </c>
      <c r="C1350" s="4">
        <v>300</v>
      </c>
      <c r="D1350" s="58">
        <v>4</v>
      </c>
      <c r="E1350" s="28">
        <f>VLOOKUP(FACT_INCLUDES[[#This Row],[Order ID]], ORDERS[], 2)</f>
        <v>42428.792270227554</v>
      </c>
      <c r="F1350" s="28">
        <f>VLOOKUP(FACT_INCLUDES[[#This Row],[Order ID]], ORDERS[], 3)</f>
        <v>42428.792270227554</v>
      </c>
      <c r="G1350" s="4" t="str">
        <f>VLOOKUP(FACT_INCLUDES[[#This Row],[Order ID]], ORDERS[], 4)</f>
        <v>In-Store</v>
      </c>
      <c r="H1350" s="4" t="str">
        <f>VLOOKUP(FACT_INCLUDES[[#This Row],[Order ID]], ORDERS[], 5)</f>
        <v>TPP2816@gmail.com</v>
      </c>
      <c r="I1350" s="4">
        <f>VLOOKUP(FACT_INCLUDES[[#This Row],[Order ID]], ORDERS[], 6)</f>
        <v>32</v>
      </c>
      <c r="J1350" s="54">
        <f>VLOOKUP(FACT_INCLUDES[[#This Row],[Order ID]], ORDERS[], 7)</f>
        <v>0</v>
      </c>
      <c r="K1350" s="33">
        <v>0</v>
      </c>
      <c r="L1350" s="4">
        <f>VLOOKUP(FACT_INCLUDES[[#This Row],[DW Version]], VERSIONS[], 2)</f>
        <v>30</v>
      </c>
      <c r="M1350" s="4">
        <f>VLOOKUP(FACT_INCLUDES[[#This Row],[DW Version]], VERSIONS[], 3)</f>
        <v>8.5</v>
      </c>
      <c r="N1350" s="4" t="str">
        <f>VLOOKUP(FACT_INCLUDES[[#This Row],[DW Version]], VERSIONS[], 4)</f>
        <v>gold</v>
      </c>
      <c r="O1350" s="51">
        <f>VLOOKUP(FACT_INCLUDES[[#This Row],[DW Version]], VERSIONS[], 5)</f>
        <v>260.97399320855749</v>
      </c>
      <c r="P1350" s="4" t="str">
        <f>VLOOKUP(FACT_INCLUDES[[#This Row],[DW Version]], VERSIONS[], 6)</f>
        <v>Air Zoom Terra Kiger</v>
      </c>
      <c r="Q1350" s="4" t="str">
        <f>VLOOKUP(FACT_INCLUDES[[#This Row],[DW Version]], VERSIONS[], 7)</f>
        <v>Shoe</v>
      </c>
      <c r="R1350" s="51">
        <f>FACT_INCLUDES[[#This Row],[Version Price]]*FACT_INCLUDES[[#This Row],[Quantity]]</f>
        <v>1043.89597283423</v>
      </c>
      <c r="S1350" s="51">
        <f>FACT_INCLUDES[[#This Row],[Amount]]*(1-FACT_INCLUDES[[#This Row],[Order Discount]])</f>
        <v>1043.89597283423</v>
      </c>
      <c r="T1350" s="51">
        <f t="shared" si="21"/>
        <v>2297.57774243738</v>
      </c>
      <c r="U1350" s="57">
        <f>FACT_INCLUDES[[#This Row],[Income]]/FACT_INCLUDES[[#This Row],[Total Order Income]]</f>
        <v>0.45434631157543132</v>
      </c>
      <c r="V1350" s="33">
        <f>IF(FACT_INCLUDES[[#This Row],[Order Gap]]&gt;10, 1, 0)/COUNTIFS(FACT_INCLUDES[Order ID], FACT_INCLUDES[[#This Row],[Order ID]])</f>
        <v>0</v>
      </c>
      <c r="W1350" s="33">
        <f>IF(FACT_INCLUDES[[#This Row],[Order Type]]="Online", 1, 0)/COUNTIFS(FACT_INCLUDES[Order ID], FACT_INCLUDES[[#This Row],[Order ID]])</f>
        <v>0</v>
      </c>
      <c r="X1350" s="52">
        <v>623.83974245577338</v>
      </c>
      <c r="Y1350" s="52">
        <v>543.82851073311974</v>
      </c>
      <c r="Z1350" s="64">
        <f>IF(FACT_INCLUDES[[#This Row],[Order Type]]="Online", 1, 0)*FACT_INCLUDES[[#This Row],[Income]]</f>
        <v>0</v>
      </c>
    </row>
    <row r="1351" spans="1:26" x14ac:dyDescent="0.3">
      <c r="A1351" s="4">
        <v>808</v>
      </c>
      <c r="B1351" s="4">
        <v>407</v>
      </c>
      <c r="C1351" s="4">
        <v>813</v>
      </c>
      <c r="D1351" s="58">
        <v>1</v>
      </c>
      <c r="E1351" s="28">
        <f>VLOOKUP(FACT_INCLUDES[[#This Row],[Order ID]], ORDERS[], 2)</f>
        <v>42428.792270227554</v>
      </c>
      <c r="F1351" s="28">
        <f>VLOOKUP(FACT_INCLUDES[[#This Row],[Order ID]], ORDERS[], 3)</f>
        <v>42428.792270227554</v>
      </c>
      <c r="G1351" s="4" t="str">
        <f>VLOOKUP(FACT_INCLUDES[[#This Row],[Order ID]], ORDERS[], 4)</f>
        <v>In-Store</v>
      </c>
      <c r="H1351" s="4" t="str">
        <f>VLOOKUP(FACT_INCLUDES[[#This Row],[Order ID]], ORDERS[], 5)</f>
        <v>TPP2816@gmail.com</v>
      </c>
      <c r="I1351" s="4">
        <f>VLOOKUP(FACT_INCLUDES[[#This Row],[Order ID]], ORDERS[], 6)</f>
        <v>32</v>
      </c>
      <c r="J1351" s="54">
        <f>VLOOKUP(FACT_INCLUDES[[#This Row],[Order ID]], ORDERS[], 7)</f>
        <v>0</v>
      </c>
      <c r="K1351" s="33">
        <v>0</v>
      </c>
      <c r="L1351" s="4">
        <f>VLOOKUP(FACT_INCLUDES[[#This Row],[DW Version]], VERSIONS[], 2)</f>
        <v>82</v>
      </c>
      <c r="M1351" s="4">
        <f>VLOOKUP(FACT_INCLUDES[[#This Row],[DW Version]], VERSIONS[], 3)</f>
        <v>12</v>
      </c>
      <c r="N1351" s="4" t="str">
        <f>VLOOKUP(FACT_INCLUDES[[#This Row],[DW Version]], VERSIONS[], 4)</f>
        <v>white</v>
      </c>
      <c r="O1351" s="51">
        <f>VLOOKUP(FACT_INCLUDES[[#This Row],[DW Version]], VERSIONS[], 5)</f>
        <v>356.754360751099</v>
      </c>
      <c r="P1351" s="4" t="str">
        <f>VLOOKUP(FACT_INCLUDES[[#This Row],[DW Version]], VERSIONS[], 6)</f>
        <v>Flex 2-in-1 Shorts</v>
      </c>
      <c r="Q1351" s="4" t="str">
        <f>VLOOKUP(FACT_INCLUDES[[#This Row],[DW Version]], VERSIONS[], 7)</f>
        <v>Apparel</v>
      </c>
      <c r="R1351" s="51">
        <f>FACT_INCLUDES[[#This Row],[Version Price]]*FACT_INCLUDES[[#This Row],[Quantity]]</f>
        <v>356.754360751099</v>
      </c>
      <c r="S1351" s="51">
        <f>FACT_INCLUDES[[#This Row],[Amount]]*(1-FACT_INCLUDES[[#This Row],[Order Discount]])</f>
        <v>356.754360751099</v>
      </c>
      <c r="T1351" s="51">
        <f t="shared" si="21"/>
        <v>2297.57774243738</v>
      </c>
      <c r="U1351" s="57">
        <f>FACT_INCLUDES[[#This Row],[Income]]/FACT_INCLUDES[[#This Row],[Total Order Income]]</f>
        <v>0.15527411941788613</v>
      </c>
      <c r="V1351" s="33">
        <f>IF(FACT_INCLUDES[[#This Row],[Order Gap]]&gt;10, 1, 0)/COUNTIFS(FACT_INCLUDES[Order ID], FACT_INCLUDES[[#This Row],[Order ID]])</f>
        <v>0</v>
      </c>
      <c r="W1351" s="33">
        <f>IF(FACT_INCLUDES[[#This Row],[Order Type]]="Online", 1, 0)/COUNTIFS(FACT_INCLUDES[Order ID], FACT_INCLUDES[[#This Row],[Order ID]])</f>
        <v>0</v>
      </c>
      <c r="X1351" s="52">
        <v>623.83974245577338</v>
      </c>
      <c r="Y1351" s="52">
        <v>543.82851073311974</v>
      </c>
      <c r="Z1351" s="64">
        <f>IF(FACT_INCLUDES[[#This Row],[Order Type]]="Online", 1, 0)*FACT_INCLUDES[[#This Row],[Income]]</f>
        <v>0</v>
      </c>
    </row>
    <row r="1352" spans="1:26" x14ac:dyDescent="0.3">
      <c r="A1352" s="4">
        <v>827</v>
      </c>
      <c r="B1352" s="4">
        <v>419</v>
      </c>
      <c r="C1352" s="4">
        <v>839</v>
      </c>
      <c r="D1352" s="58">
        <v>2</v>
      </c>
      <c r="E1352" s="28">
        <f>VLOOKUP(FACT_INCLUDES[[#This Row],[Order ID]], ORDERS[], 2)</f>
        <v>42441.688651277356</v>
      </c>
      <c r="F1352" s="28">
        <f>VLOOKUP(FACT_INCLUDES[[#This Row],[Order ID]], ORDERS[], 3)</f>
        <v>42453.688651277356</v>
      </c>
      <c r="G1352" s="4" t="str">
        <f>VLOOKUP(FACT_INCLUDES[[#This Row],[Order ID]], ORDERS[], 4)</f>
        <v>Online</v>
      </c>
      <c r="H1352" s="4" t="str">
        <f>VLOOKUP(FACT_INCLUDES[[#This Row],[Order ID]], ORDERS[], 5)</f>
        <v>JLV3698@gmail.com</v>
      </c>
      <c r="I1352" s="4">
        <f>VLOOKUP(FACT_INCLUDES[[#This Row],[Order ID]], ORDERS[], 6)</f>
        <v>0</v>
      </c>
      <c r="J1352" s="54">
        <f>VLOOKUP(FACT_INCLUDES[[#This Row],[Order ID]], ORDERS[], 7)</f>
        <v>0</v>
      </c>
      <c r="K1352" s="33">
        <v>12</v>
      </c>
      <c r="L1352" s="4">
        <f>VLOOKUP(FACT_INCLUDES[[#This Row],[DW Version]], VERSIONS[], 2)</f>
        <v>85</v>
      </c>
      <c r="M1352" s="4">
        <f>VLOOKUP(FACT_INCLUDES[[#This Row],[DW Version]], VERSIONS[], 3)</f>
        <v>7.5</v>
      </c>
      <c r="N1352" s="4" t="str">
        <f>VLOOKUP(FACT_INCLUDES[[#This Row],[DW Version]], VERSIONS[], 4)</f>
        <v>dark purple</v>
      </c>
      <c r="O1352" s="51">
        <f>VLOOKUP(FACT_INCLUDES[[#This Row],[DW Version]], VERSIONS[], 5)</f>
        <v>396.89152501152279</v>
      </c>
      <c r="P1352" s="4" t="str">
        <f>VLOOKUP(FACT_INCLUDES[[#This Row],[DW Version]], VERSIONS[], 6)</f>
        <v>Nike Flex Stride</v>
      </c>
      <c r="Q1352" s="4" t="str">
        <f>VLOOKUP(FACT_INCLUDES[[#This Row],[DW Version]], VERSIONS[], 7)</f>
        <v>Apparel</v>
      </c>
      <c r="R1352" s="51">
        <f>FACT_INCLUDES[[#This Row],[Version Price]]*FACT_INCLUDES[[#This Row],[Quantity]]</f>
        <v>793.78305002304558</v>
      </c>
      <c r="S1352" s="51">
        <f>FACT_INCLUDES[[#This Row],[Amount]]*(1-FACT_INCLUDES[[#This Row],[Order Discount]])</f>
        <v>793.78305002304558</v>
      </c>
      <c r="T1352" s="51">
        <f t="shared" si="21"/>
        <v>793.78305002304558</v>
      </c>
      <c r="U1352" s="57">
        <f>FACT_INCLUDES[[#This Row],[Income]]/FACT_INCLUDES[[#This Row],[Total Order Income]]</f>
        <v>1</v>
      </c>
      <c r="V1352" s="33">
        <f>IF(FACT_INCLUDES[[#This Row],[Order Gap]]&gt;10, 1, 0)/COUNTIFS(FACT_INCLUDES[Order ID], FACT_INCLUDES[[#This Row],[Order ID]])</f>
        <v>1</v>
      </c>
      <c r="W1352" s="33">
        <f>IF(FACT_INCLUDES[[#This Row],[Order Type]]="Online", 1, 0)/COUNTIFS(FACT_INCLUDES[Order ID], FACT_INCLUDES[[#This Row],[Order ID]])</f>
        <v>1</v>
      </c>
      <c r="X1352" s="52">
        <v>623.83974245577338</v>
      </c>
      <c r="Y1352" s="52">
        <v>543.82851073311974</v>
      </c>
      <c r="Z1352" s="64">
        <f>IF(FACT_INCLUDES[[#This Row],[Order Type]]="Online", 1, 0)*FACT_INCLUDES[[#This Row],[Income]]</f>
        <v>793.78305002304558</v>
      </c>
    </row>
    <row r="1353" spans="1:26" x14ac:dyDescent="0.3">
      <c r="A1353" s="4">
        <v>924</v>
      </c>
      <c r="B1353" s="4">
        <v>465</v>
      </c>
      <c r="C1353" s="4">
        <v>478</v>
      </c>
      <c r="D1353" s="58">
        <v>2</v>
      </c>
      <c r="E1353" s="28">
        <f>VLOOKUP(FACT_INCLUDES[[#This Row],[Order ID]], ORDERS[], 2)</f>
        <v>42587.706718829082</v>
      </c>
      <c r="F1353" s="28">
        <f>VLOOKUP(FACT_INCLUDES[[#This Row],[Order ID]], ORDERS[], 3)</f>
        <v>42587.706718829082</v>
      </c>
      <c r="G1353" s="4" t="str">
        <f>VLOOKUP(FACT_INCLUDES[[#This Row],[Order ID]], ORDERS[], 4)</f>
        <v>In-Store</v>
      </c>
      <c r="H1353" s="4" t="str">
        <f>VLOOKUP(FACT_INCLUDES[[#This Row],[Order ID]], ORDERS[], 5)</f>
        <v>DXT8392@gmail.com</v>
      </c>
      <c r="I1353" s="4">
        <f>VLOOKUP(FACT_INCLUDES[[#This Row],[Order ID]], ORDERS[], 6)</f>
        <v>37</v>
      </c>
      <c r="J1353" s="54">
        <f>VLOOKUP(FACT_INCLUDES[[#This Row],[Order ID]], ORDERS[], 7)</f>
        <v>0</v>
      </c>
      <c r="K1353" s="33">
        <v>0</v>
      </c>
      <c r="L1353" s="4">
        <f>VLOOKUP(FACT_INCLUDES[[#This Row],[DW Version]], VERSIONS[], 2)</f>
        <v>50</v>
      </c>
      <c r="M1353" s="4">
        <f>VLOOKUP(FACT_INCLUDES[[#This Row],[DW Version]], VERSIONS[], 3)</f>
        <v>9</v>
      </c>
      <c r="N1353" s="4" t="str">
        <f>VLOOKUP(FACT_INCLUDES[[#This Row],[DW Version]], VERSIONS[], 4)</f>
        <v>white</v>
      </c>
      <c r="O1353" s="51">
        <f>VLOOKUP(FACT_INCLUDES[[#This Row],[DW Version]], VERSIONS[], 5)</f>
        <v>255.36547259145192</v>
      </c>
      <c r="P1353" s="4" t="str">
        <f>VLOOKUP(FACT_INCLUDES[[#This Row],[DW Version]], VERSIONS[], 6)</f>
        <v>Air Zoom Elite</v>
      </c>
      <c r="Q1353" s="4" t="str">
        <f>VLOOKUP(FACT_INCLUDES[[#This Row],[DW Version]], VERSIONS[], 7)</f>
        <v>Shoe</v>
      </c>
      <c r="R1353" s="51">
        <f>FACT_INCLUDES[[#This Row],[Version Price]]*FACT_INCLUDES[[#This Row],[Quantity]]</f>
        <v>510.73094518290384</v>
      </c>
      <c r="S1353" s="51">
        <f>FACT_INCLUDES[[#This Row],[Amount]]*(1-FACT_INCLUDES[[#This Row],[Order Discount]])</f>
        <v>510.73094518290384</v>
      </c>
      <c r="T1353" s="51">
        <f t="shared" si="21"/>
        <v>510.73094518290384</v>
      </c>
      <c r="U1353" s="57">
        <f>FACT_INCLUDES[[#This Row],[Income]]/FACT_INCLUDES[[#This Row],[Total Order Income]]</f>
        <v>1</v>
      </c>
      <c r="V1353" s="33">
        <f>IF(FACT_INCLUDES[[#This Row],[Order Gap]]&gt;10, 1, 0)/COUNTIFS(FACT_INCLUDES[Order ID], FACT_INCLUDES[[#This Row],[Order ID]])</f>
        <v>0</v>
      </c>
      <c r="W1353" s="33">
        <f>IF(FACT_INCLUDES[[#This Row],[Order Type]]="Online", 1, 0)/COUNTIFS(FACT_INCLUDES[Order ID], FACT_INCLUDES[[#This Row],[Order ID]])</f>
        <v>0</v>
      </c>
      <c r="X1353" s="52">
        <v>623.83974245577338</v>
      </c>
      <c r="Y1353" s="52">
        <v>543.82851073311974</v>
      </c>
      <c r="Z1353" s="64">
        <f>IF(FACT_INCLUDES[[#This Row],[Order Type]]="Online", 1, 0)*FACT_INCLUDES[[#This Row],[Income]]</f>
        <v>0</v>
      </c>
    </row>
    <row r="1354" spans="1:26" x14ac:dyDescent="0.3">
      <c r="A1354" s="4">
        <v>925</v>
      </c>
      <c r="B1354" s="4">
        <v>466</v>
      </c>
      <c r="C1354" s="4">
        <v>210</v>
      </c>
      <c r="D1354" s="58">
        <v>1</v>
      </c>
      <c r="E1354" s="28">
        <f>VLOOKUP(FACT_INCLUDES[[#This Row],[Order ID]], ORDERS[], 2)</f>
        <v>42469.489808550461</v>
      </c>
      <c r="F1354" s="28">
        <f>VLOOKUP(FACT_INCLUDES[[#This Row],[Order ID]], ORDERS[], 3)</f>
        <v>42469.489808550461</v>
      </c>
      <c r="G1354" s="4" t="str">
        <f>VLOOKUP(FACT_INCLUDES[[#This Row],[Order ID]], ORDERS[], 4)</f>
        <v>In-Store</v>
      </c>
      <c r="H1354" s="4" t="str">
        <f>VLOOKUP(FACT_INCLUDES[[#This Row],[Order ID]], ORDERS[], 5)</f>
        <v>AXN2878@gmail.com</v>
      </c>
      <c r="I1354" s="4">
        <f>VLOOKUP(FACT_INCLUDES[[#This Row],[Order ID]], ORDERS[], 6)</f>
        <v>46</v>
      </c>
      <c r="J1354" s="54">
        <f>VLOOKUP(FACT_INCLUDES[[#This Row],[Order ID]], ORDERS[], 7)</f>
        <v>0</v>
      </c>
      <c r="K1354" s="33">
        <v>0</v>
      </c>
      <c r="L1354" s="4">
        <f>VLOOKUP(FACT_INCLUDES[[#This Row],[DW Version]], VERSIONS[], 2)</f>
        <v>21</v>
      </c>
      <c r="M1354" s="4">
        <f>VLOOKUP(FACT_INCLUDES[[#This Row],[DW Version]], VERSIONS[], 3)</f>
        <v>4.5</v>
      </c>
      <c r="N1354" s="4" t="str">
        <f>VLOOKUP(FACT_INCLUDES[[#This Row],[DW Version]], VERSIONS[], 4)</f>
        <v>black</v>
      </c>
      <c r="O1354" s="51">
        <f>VLOOKUP(FACT_INCLUDES[[#This Row],[DW Version]], VERSIONS[], 5)</f>
        <v>244.98938831343443</v>
      </c>
      <c r="P1354" s="4" t="str">
        <f>VLOOKUP(FACT_INCLUDES[[#This Row],[DW Version]], VERSIONS[], 6)</f>
        <v>Huarache</v>
      </c>
      <c r="Q1354" s="4" t="str">
        <f>VLOOKUP(FACT_INCLUDES[[#This Row],[DW Version]], VERSIONS[], 7)</f>
        <v>Shoe</v>
      </c>
      <c r="R1354" s="51">
        <f>FACT_INCLUDES[[#This Row],[Version Price]]*FACT_INCLUDES[[#This Row],[Quantity]]</f>
        <v>244.98938831343443</v>
      </c>
      <c r="S1354" s="51">
        <f>FACT_INCLUDES[[#This Row],[Amount]]*(1-FACT_INCLUDES[[#This Row],[Order Discount]])</f>
        <v>244.98938831343443</v>
      </c>
      <c r="T1354" s="51">
        <f t="shared" si="21"/>
        <v>2562.7657409960057</v>
      </c>
      <c r="U1354" s="57">
        <f>FACT_INCLUDES[[#This Row],[Income]]/FACT_INCLUDES[[#This Row],[Total Order Income]]</f>
        <v>9.5595701313776954E-2</v>
      </c>
      <c r="V1354" s="33">
        <f>IF(FACT_INCLUDES[[#This Row],[Order Gap]]&gt;10, 1, 0)/COUNTIFS(FACT_INCLUDES[Order ID], FACT_INCLUDES[[#This Row],[Order ID]])</f>
        <v>0</v>
      </c>
      <c r="W1354" s="33">
        <f>IF(FACT_INCLUDES[[#This Row],[Order Type]]="Online", 1, 0)/COUNTIFS(FACT_INCLUDES[Order ID], FACT_INCLUDES[[#This Row],[Order ID]])</f>
        <v>0</v>
      </c>
      <c r="X1354" s="52">
        <v>623.83974245577338</v>
      </c>
      <c r="Y1354" s="52">
        <v>543.82851073311974</v>
      </c>
      <c r="Z1354" s="64">
        <f>IF(FACT_INCLUDES[[#This Row],[Order Type]]="Online", 1, 0)*FACT_INCLUDES[[#This Row],[Income]]</f>
        <v>0</v>
      </c>
    </row>
    <row r="1355" spans="1:26" x14ac:dyDescent="0.3">
      <c r="A1355" s="4">
        <v>926</v>
      </c>
      <c r="B1355" s="4">
        <v>466</v>
      </c>
      <c r="C1355" s="4">
        <v>672</v>
      </c>
      <c r="D1355" s="58">
        <v>4</v>
      </c>
      <c r="E1355" s="28">
        <f>VLOOKUP(FACT_INCLUDES[[#This Row],[Order ID]], ORDERS[], 2)</f>
        <v>42469.489808550461</v>
      </c>
      <c r="F1355" s="28">
        <f>VLOOKUP(FACT_INCLUDES[[#This Row],[Order ID]], ORDERS[], 3)</f>
        <v>42469.489808550461</v>
      </c>
      <c r="G1355" s="4" t="str">
        <f>VLOOKUP(FACT_INCLUDES[[#This Row],[Order ID]], ORDERS[], 4)</f>
        <v>In-Store</v>
      </c>
      <c r="H1355" s="4" t="str">
        <f>VLOOKUP(FACT_INCLUDES[[#This Row],[Order ID]], ORDERS[], 5)</f>
        <v>AXN2878@gmail.com</v>
      </c>
      <c r="I1355" s="4">
        <f>VLOOKUP(FACT_INCLUDES[[#This Row],[Order ID]], ORDERS[], 6)</f>
        <v>46</v>
      </c>
      <c r="J1355" s="54">
        <f>VLOOKUP(FACT_INCLUDES[[#This Row],[Order ID]], ORDERS[], 7)</f>
        <v>0</v>
      </c>
      <c r="K1355" s="33">
        <v>0</v>
      </c>
      <c r="L1355" s="4">
        <f>VLOOKUP(FACT_INCLUDES[[#This Row],[DW Version]], VERSIONS[], 2)</f>
        <v>68</v>
      </c>
      <c r="M1355" s="4">
        <f>VLOOKUP(FACT_INCLUDES[[#This Row],[DW Version]], VERSIONS[], 3)</f>
        <v>5.5</v>
      </c>
      <c r="N1355" s="4" t="str">
        <f>VLOOKUP(FACT_INCLUDES[[#This Row],[DW Version]], VERSIONS[], 4)</f>
        <v>black</v>
      </c>
      <c r="O1355" s="51">
        <f>VLOOKUP(FACT_INCLUDES[[#This Row],[DW Version]], VERSIONS[], 5)</f>
        <v>194.06226117384205</v>
      </c>
      <c r="P1355" s="4" t="str">
        <f>VLOOKUP(FACT_INCLUDES[[#This Row],[DW Version]], VERSIONS[], 6)</f>
        <v>React Miler</v>
      </c>
      <c r="Q1355" s="4" t="str">
        <f>VLOOKUP(FACT_INCLUDES[[#This Row],[DW Version]], VERSIONS[], 7)</f>
        <v>Shoe</v>
      </c>
      <c r="R1355" s="51">
        <f>FACT_INCLUDES[[#This Row],[Version Price]]*FACT_INCLUDES[[#This Row],[Quantity]]</f>
        <v>776.24904469536818</v>
      </c>
      <c r="S1355" s="51">
        <f>FACT_INCLUDES[[#This Row],[Amount]]*(1-FACT_INCLUDES[[#This Row],[Order Discount]])</f>
        <v>776.24904469536818</v>
      </c>
      <c r="T1355" s="51">
        <f t="shared" si="21"/>
        <v>2562.7657409960057</v>
      </c>
      <c r="U1355" s="57">
        <f>FACT_INCLUDES[[#This Row],[Income]]/FACT_INCLUDES[[#This Row],[Total Order Income]]</f>
        <v>0.3028950450983019</v>
      </c>
      <c r="V1355" s="33">
        <f>IF(FACT_INCLUDES[[#This Row],[Order Gap]]&gt;10, 1, 0)/COUNTIFS(FACT_INCLUDES[Order ID], FACT_INCLUDES[[#This Row],[Order ID]])</f>
        <v>0</v>
      </c>
      <c r="W1355" s="33">
        <f>IF(FACT_INCLUDES[[#This Row],[Order Type]]="Online", 1, 0)/COUNTIFS(FACT_INCLUDES[Order ID], FACT_INCLUDES[[#This Row],[Order ID]])</f>
        <v>0</v>
      </c>
      <c r="X1355" s="52">
        <v>623.83974245577338</v>
      </c>
      <c r="Y1355" s="52">
        <v>543.82851073311974</v>
      </c>
      <c r="Z1355" s="64">
        <f>IF(FACT_INCLUDES[[#This Row],[Order Type]]="Online", 1, 0)*FACT_INCLUDES[[#This Row],[Income]]</f>
        <v>0</v>
      </c>
    </row>
    <row r="1356" spans="1:26" x14ac:dyDescent="0.3">
      <c r="A1356" s="4">
        <v>927</v>
      </c>
      <c r="B1356" s="4">
        <v>466</v>
      </c>
      <c r="C1356" s="4">
        <v>798</v>
      </c>
      <c r="D1356" s="58">
        <v>1</v>
      </c>
      <c r="E1356" s="28">
        <f>VLOOKUP(FACT_INCLUDES[[#This Row],[Order ID]], ORDERS[], 2)</f>
        <v>42469.489808550461</v>
      </c>
      <c r="F1356" s="28">
        <f>VLOOKUP(FACT_INCLUDES[[#This Row],[Order ID]], ORDERS[], 3)</f>
        <v>42469.489808550461</v>
      </c>
      <c r="G1356" s="4" t="str">
        <f>VLOOKUP(FACT_INCLUDES[[#This Row],[Order ID]], ORDERS[], 4)</f>
        <v>In-Store</v>
      </c>
      <c r="H1356" s="4" t="str">
        <f>VLOOKUP(FACT_INCLUDES[[#This Row],[Order ID]], ORDERS[], 5)</f>
        <v>AXN2878@gmail.com</v>
      </c>
      <c r="I1356" s="4">
        <f>VLOOKUP(FACT_INCLUDES[[#This Row],[Order ID]], ORDERS[], 6)</f>
        <v>46</v>
      </c>
      <c r="J1356" s="54">
        <f>VLOOKUP(FACT_INCLUDES[[#This Row],[Order ID]], ORDERS[], 7)</f>
        <v>0</v>
      </c>
      <c r="K1356" s="33">
        <v>0</v>
      </c>
      <c r="L1356" s="4">
        <f>VLOOKUP(FACT_INCLUDES[[#This Row],[DW Version]], VERSIONS[], 2)</f>
        <v>81</v>
      </c>
      <c r="M1356" s="4">
        <f>VLOOKUP(FACT_INCLUDES[[#This Row],[DW Version]], VERSIONS[], 3)</f>
        <v>9</v>
      </c>
      <c r="N1356" s="4" t="str">
        <f>VLOOKUP(FACT_INCLUDES[[#This Row],[DW Version]], VERSIONS[], 4)</f>
        <v>white</v>
      </c>
      <c r="O1356" s="51">
        <f>VLOOKUP(FACT_INCLUDES[[#This Row],[DW Version]], VERSIONS[], 5)</f>
        <v>348.89553872044712</v>
      </c>
      <c r="P1356" s="4" t="str">
        <f>VLOOKUP(FACT_INCLUDES[[#This Row],[DW Version]], VERSIONS[], 6)</f>
        <v>Air Max Fusion</v>
      </c>
      <c r="Q1356" s="4" t="str">
        <f>VLOOKUP(FACT_INCLUDES[[#This Row],[DW Version]], VERSIONS[], 7)</f>
        <v>Shoe</v>
      </c>
      <c r="R1356" s="51">
        <f>FACT_INCLUDES[[#This Row],[Version Price]]*FACT_INCLUDES[[#This Row],[Quantity]]</f>
        <v>348.89553872044712</v>
      </c>
      <c r="S1356" s="51">
        <f>FACT_INCLUDES[[#This Row],[Amount]]*(1-FACT_INCLUDES[[#This Row],[Order Discount]])</f>
        <v>348.89553872044712</v>
      </c>
      <c r="T1356" s="51">
        <f t="shared" si="21"/>
        <v>2562.7657409960057</v>
      </c>
      <c r="U1356" s="57">
        <f>FACT_INCLUDES[[#This Row],[Income]]/FACT_INCLUDES[[#This Row],[Total Order Income]]</f>
        <v>0.13614023831333513</v>
      </c>
      <c r="V1356" s="33">
        <f>IF(FACT_INCLUDES[[#This Row],[Order Gap]]&gt;10, 1, 0)/COUNTIFS(FACT_INCLUDES[Order ID], FACT_INCLUDES[[#This Row],[Order ID]])</f>
        <v>0</v>
      </c>
      <c r="W1356" s="33">
        <f>IF(FACT_INCLUDES[[#This Row],[Order Type]]="Online", 1, 0)/COUNTIFS(FACT_INCLUDES[Order ID], FACT_INCLUDES[[#This Row],[Order ID]])</f>
        <v>0</v>
      </c>
      <c r="X1356" s="52">
        <v>623.83974245577338</v>
      </c>
      <c r="Y1356" s="52">
        <v>543.82851073311974</v>
      </c>
      <c r="Z1356" s="64">
        <f>IF(FACT_INCLUDES[[#This Row],[Order Type]]="Online", 1, 0)*FACT_INCLUDES[[#This Row],[Income]]</f>
        <v>0</v>
      </c>
    </row>
    <row r="1357" spans="1:26" x14ac:dyDescent="0.3">
      <c r="A1357" s="4">
        <v>928</v>
      </c>
      <c r="B1357" s="4">
        <v>466</v>
      </c>
      <c r="C1357" s="4">
        <v>979</v>
      </c>
      <c r="D1357" s="58">
        <v>4</v>
      </c>
      <c r="E1357" s="28">
        <f>VLOOKUP(FACT_INCLUDES[[#This Row],[Order ID]], ORDERS[], 2)</f>
        <v>42469.489808550461</v>
      </c>
      <c r="F1357" s="28">
        <f>VLOOKUP(FACT_INCLUDES[[#This Row],[Order ID]], ORDERS[], 3)</f>
        <v>42469.489808550461</v>
      </c>
      <c r="G1357" s="4" t="str">
        <f>VLOOKUP(FACT_INCLUDES[[#This Row],[Order ID]], ORDERS[], 4)</f>
        <v>In-Store</v>
      </c>
      <c r="H1357" s="4" t="str">
        <f>VLOOKUP(FACT_INCLUDES[[#This Row],[Order ID]], ORDERS[], 5)</f>
        <v>AXN2878@gmail.com</v>
      </c>
      <c r="I1357" s="4">
        <f>VLOOKUP(FACT_INCLUDES[[#This Row],[Order ID]], ORDERS[], 6)</f>
        <v>46</v>
      </c>
      <c r="J1357" s="54">
        <f>VLOOKUP(FACT_INCLUDES[[#This Row],[Order ID]], ORDERS[], 7)</f>
        <v>0</v>
      </c>
      <c r="K1357" s="33">
        <v>0</v>
      </c>
      <c r="L1357" s="4">
        <f>VLOOKUP(FACT_INCLUDES[[#This Row],[DW Version]], VERSIONS[], 2)</f>
        <v>99</v>
      </c>
      <c r="M1357" s="4">
        <f>VLOOKUP(FACT_INCLUDES[[#This Row],[DW Version]], VERSIONS[], 3)</f>
        <v>12.5</v>
      </c>
      <c r="N1357" s="4" t="str">
        <f>VLOOKUP(FACT_INCLUDES[[#This Row],[DW Version]], VERSIONS[], 4)</f>
        <v>white</v>
      </c>
      <c r="O1357" s="51">
        <f>VLOOKUP(FACT_INCLUDES[[#This Row],[DW Version]], VERSIONS[], 5)</f>
        <v>298.157942316689</v>
      </c>
      <c r="P1357" s="4" t="str">
        <f>VLOOKUP(FACT_INCLUDES[[#This Row],[DW Version]], VERSIONS[], 6)</f>
        <v>Flex Training Hoodie</v>
      </c>
      <c r="Q1357" s="4" t="str">
        <f>VLOOKUP(FACT_INCLUDES[[#This Row],[DW Version]], VERSIONS[], 7)</f>
        <v>Apparel</v>
      </c>
      <c r="R1357" s="51">
        <f>FACT_INCLUDES[[#This Row],[Version Price]]*FACT_INCLUDES[[#This Row],[Quantity]]</f>
        <v>1192.631769266756</v>
      </c>
      <c r="S1357" s="51">
        <f>FACT_INCLUDES[[#This Row],[Amount]]*(1-FACT_INCLUDES[[#This Row],[Order Discount]])</f>
        <v>1192.631769266756</v>
      </c>
      <c r="T1357" s="51">
        <f t="shared" si="21"/>
        <v>2562.7657409960057</v>
      </c>
      <c r="U1357" s="57">
        <f>FACT_INCLUDES[[#This Row],[Income]]/FACT_INCLUDES[[#This Row],[Total Order Income]]</f>
        <v>0.46536901527458607</v>
      </c>
      <c r="V1357" s="33">
        <f>IF(FACT_INCLUDES[[#This Row],[Order Gap]]&gt;10, 1, 0)/COUNTIFS(FACT_INCLUDES[Order ID], FACT_INCLUDES[[#This Row],[Order ID]])</f>
        <v>0</v>
      </c>
      <c r="W1357" s="33">
        <f>IF(FACT_INCLUDES[[#This Row],[Order Type]]="Online", 1, 0)/COUNTIFS(FACT_INCLUDES[Order ID], FACT_INCLUDES[[#This Row],[Order ID]])</f>
        <v>0</v>
      </c>
      <c r="X1357" s="52">
        <v>623.83974245577338</v>
      </c>
      <c r="Y1357" s="52">
        <v>543.82851073311974</v>
      </c>
      <c r="Z1357" s="64">
        <f>IF(FACT_INCLUDES[[#This Row],[Order Type]]="Online", 1, 0)*FACT_INCLUDES[[#This Row],[Income]]</f>
        <v>0</v>
      </c>
    </row>
    <row r="1358" spans="1:26" x14ac:dyDescent="0.3">
      <c r="A1358" s="4">
        <v>969</v>
      </c>
      <c r="B1358" s="4">
        <v>485</v>
      </c>
      <c r="C1358" s="4">
        <v>513</v>
      </c>
      <c r="D1358" s="58">
        <v>1</v>
      </c>
      <c r="E1358" s="28">
        <f>VLOOKUP(FACT_INCLUDES[[#This Row],[Order ID]], ORDERS[], 2)</f>
        <v>42412.865001478873</v>
      </c>
      <c r="F1358" s="28">
        <f>VLOOKUP(FACT_INCLUDES[[#This Row],[Order ID]], ORDERS[], 3)</f>
        <v>42412.865001478873</v>
      </c>
      <c r="G1358" s="4" t="str">
        <f>VLOOKUP(FACT_INCLUDES[[#This Row],[Order ID]], ORDERS[], 4)</f>
        <v>In-Store</v>
      </c>
      <c r="H1358" s="4" t="str">
        <f>VLOOKUP(FACT_INCLUDES[[#This Row],[Order ID]], ORDERS[], 5)</f>
        <v>GGX4118@gmail.com</v>
      </c>
      <c r="I1358" s="4">
        <f>VLOOKUP(FACT_INCLUDES[[#This Row],[Order ID]], ORDERS[], 6)</f>
        <v>12</v>
      </c>
      <c r="J1358" s="54">
        <f>VLOOKUP(FACT_INCLUDES[[#This Row],[Order ID]], ORDERS[], 7)</f>
        <v>0</v>
      </c>
      <c r="K1358" s="33">
        <v>0</v>
      </c>
      <c r="L1358" s="4">
        <f>VLOOKUP(FACT_INCLUDES[[#This Row],[DW Version]], VERSIONS[], 2)</f>
        <v>53</v>
      </c>
      <c r="M1358" s="4">
        <f>VLOOKUP(FACT_INCLUDES[[#This Row],[DW Version]], VERSIONS[], 3)</f>
        <v>12.5</v>
      </c>
      <c r="N1358" s="4" t="str">
        <f>VLOOKUP(FACT_INCLUDES[[#This Row],[DW Version]], VERSIONS[], 4)</f>
        <v>white</v>
      </c>
      <c r="O1358" s="51">
        <f>VLOOKUP(FACT_INCLUDES[[#This Row],[DW Version]], VERSIONS[], 5)</f>
        <v>398.84657204822224</v>
      </c>
      <c r="P1358" s="4" t="str">
        <f>VLOOKUP(FACT_INCLUDES[[#This Row],[DW Version]], VERSIONS[], 6)</f>
        <v>Flex Stride Shorts</v>
      </c>
      <c r="Q1358" s="4" t="str">
        <f>VLOOKUP(FACT_INCLUDES[[#This Row],[DW Version]], VERSIONS[], 7)</f>
        <v>Apparel</v>
      </c>
      <c r="R1358" s="51">
        <f>FACT_INCLUDES[[#This Row],[Version Price]]*FACT_INCLUDES[[#This Row],[Quantity]]</f>
        <v>398.84657204822224</v>
      </c>
      <c r="S1358" s="51">
        <f>FACT_INCLUDES[[#This Row],[Amount]]*(1-FACT_INCLUDES[[#This Row],[Order Discount]])</f>
        <v>398.84657204822224</v>
      </c>
      <c r="T1358" s="51">
        <f t="shared" si="21"/>
        <v>699.26091268048481</v>
      </c>
      <c r="U1358" s="57">
        <f>FACT_INCLUDES[[#This Row],[Income]]/FACT_INCLUDES[[#This Row],[Total Order Income]]</f>
        <v>0.57038304989666755</v>
      </c>
      <c r="V1358" s="33">
        <f>IF(FACT_INCLUDES[[#This Row],[Order Gap]]&gt;10, 1, 0)/COUNTIFS(FACT_INCLUDES[Order ID], FACT_INCLUDES[[#This Row],[Order ID]])</f>
        <v>0</v>
      </c>
      <c r="W1358" s="33">
        <f>IF(FACT_INCLUDES[[#This Row],[Order Type]]="Online", 1, 0)/COUNTIFS(FACT_INCLUDES[Order ID], FACT_INCLUDES[[#This Row],[Order ID]])</f>
        <v>0</v>
      </c>
      <c r="X1358" s="52">
        <v>623.83974245577338</v>
      </c>
      <c r="Y1358" s="52">
        <v>543.82851073311974</v>
      </c>
      <c r="Z1358" s="64">
        <f>IF(FACT_INCLUDES[[#This Row],[Order Type]]="Online", 1, 0)*FACT_INCLUDES[[#This Row],[Income]]</f>
        <v>0</v>
      </c>
    </row>
    <row r="1359" spans="1:26" x14ac:dyDescent="0.3">
      <c r="A1359" s="4">
        <v>970</v>
      </c>
      <c r="B1359" s="4">
        <v>485</v>
      </c>
      <c r="C1359" s="4">
        <v>624</v>
      </c>
      <c r="D1359" s="58">
        <v>4</v>
      </c>
      <c r="E1359" s="28">
        <f>VLOOKUP(FACT_INCLUDES[[#This Row],[Order ID]], ORDERS[], 2)</f>
        <v>42412.865001478873</v>
      </c>
      <c r="F1359" s="28">
        <f>VLOOKUP(FACT_INCLUDES[[#This Row],[Order ID]], ORDERS[], 3)</f>
        <v>42412.865001478873</v>
      </c>
      <c r="G1359" s="4" t="str">
        <f>VLOOKUP(FACT_INCLUDES[[#This Row],[Order ID]], ORDERS[], 4)</f>
        <v>In-Store</v>
      </c>
      <c r="H1359" s="4" t="str">
        <f>VLOOKUP(FACT_INCLUDES[[#This Row],[Order ID]], ORDERS[], 5)</f>
        <v>GGX4118@gmail.com</v>
      </c>
      <c r="I1359" s="4">
        <f>VLOOKUP(FACT_INCLUDES[[#This Row],[Order ID]], ORDERS[], 6)</f>
        <v>12</v>
      </c>
      <c r="J1359" s="54">
        <f>VLOOKUP(FACT_INCLUDES[[#This Row],[Order ID]], ORDERS[], 7)</f>
        <v>0</v>
      </c>
      <c r="K1359" s="33">
        <v>0</v>
      </c>
      <c r="L1359" s="4">
        <f>VLOOKUP(FACT_INCLUDES[[#This Row],[DW Version]], VERSIONS[], 2)</f>
        <v>63</v>
      </c>
      <c r="M1359" s="4">
        <f>VLOOKUP(FACT_INCLUDES[[#This Row],[DW Version]], VERSIONS[], 3)</f>
        <v>11.5</v>
      </c>
      <c r="N1359" s="4" t="str">
        <f>VLOOKUP(FACT_INCLUDES[[#This Row],[DW Version]], VERSIONS[], 4)</f>
        <v>khaki</v>
      </c>
      <c r="O1359" s="51">
        <f>VLOOKUP(FACT_INCLUDES[[#This Row],[DW Version]], VERSIONS[], 5)</f>
        <v>75.103585158065655</v>
      </c>
      <c r="P1359" s="4" t="str">
        <f>VLOOKUP(FACT_INCLUDES[[#This Row],[DW Version]], VERSIONS[], 6)</f>
        <v>CTR360</v>
      </c>
      <c r="Q1359" s="4" t="str">
        <f>VLOOKUP(FACT_INCLUDES[[#This Row],[DW Version]], VERSIONS[], 7)</f>
        <v>Shoe</v>
      </c>
      <c r="R1359" s="51">
        <f>FACT_INCLUDES[[#This Row],[Version Price]]*FACT_INCLUDES[[#This Row],[Quantity]]</f>
        <v>300.41434063226262</v>
      </c>
      <c r="S1359" s="51">
        <f>FACT_INCLUDES[[#This Row],[Amount]]*(1-FACT_INCLUDES[[#This Row],[Order Discount]])</f>
        <v>300.41434063226262</v>
      </c>
      <c r="T1359" s="51">
        <f t="shared" si="21"/>
        <v>699.26091268048481</v>
      </c>
      <c r="U1359" s="57">
        <f>FACT_INCLUDES[[#This Row],[Income]]/FACT_INCLUDES[[#This Row],[Total Order Income]]</f>
        <v>0.42961695010333256</v>
      </c>
      <c r="V1359" s="33">
        <f>IF(FACT_INCLUDES[[#This Row],[Order Gap]]&gt;10, 1, 0)/COUNTIFS(FACT_INCLUDES[Order ID], FACT_INCLUDES[[#This Row],[Order ID]])</f>
        <v>0</v>
      </c>
      <c r="W1359" s="33">
        <f>IF(FACT_INCLUDES[[#This Row],[Order Type]]="Online", 1, 0)/COUNTIFS(FACT_INCLUDES[Order ID], FACT_INCLUDES[[#This Row],[Order ID]])</f>
        <v>0</v>
      </c>
      <c r="X1359" s="52">
        <v>623.83974245577338</v>
      </c>
      <c r="Y1359" s="52">
        <v>543.82851073311974</v>
      </c>
      <c r="Z1359" s="64">
        <f>IF(FACT_INCLUDES[[#This Row],[Order Type]]="Online", 1, 0)*FACT_INCLUDES[[#This Row],[Income]]</f>
        <v>0</v>
      </c>
    </row>
    <row r="1360" spans="1:26" x14ac:dyDescent="0.3">
      <c r="A1360" s="4">
        <v>1005</v>
      </c>
      <c r="B1360" s="4">
        <v>503</v>
      </c>
      <c r="C1360" s="4">
        <v>37</v>
      </c>
      <c r="D1360" s="58">
        <v>5</v>
      </c>
      <c r="E1360" s="28">
        <f>VLOOKUP(FACT_INCLUDES[[#This Row],[Order ID]], ORDERS[], 2)</f>
        <v>42693.652667726834</v>
      </c>
      <c r="F1360" s="28">
        <f>VLOOKUP(FACT_INCLUDES[[#This Row],[Order ID]], ORDERS[], 3)</f>
        <v>42698.652667726834</v>
      </c>
      <c r="G1360" s="4" t="str">
        <f>VLOOKUP(FACT_INCLUDES[[#This Row],[Order ID]], ORDERS[], 4)</f>
        <v>Online</v>
      </c>
      <c r="H1360" s="4" t="str">
        <f>VLOOKUP(FACT_INCLUDES[[#This Row],[Order ID]], ORDERS[], 5)</f>
        <v>OMX4387@gmail.com</v>
      </c>
      <c r="I1360" s="4">
        <f>VLOOKUP(FACT_INCLUDES[[#This Row],[Order ID]], ORDERS[], 6)</f>
        <v>0</v>
      </c>
      <c r="J1360" s="54">
        <f>VLOOKUP(FACT_INCLUDES[[#This Row],[Order ID]], ORDERS[], 7)</f>
        <v>0</v>
      </c>
      <c r="K1360" s="33">
        <v>5</v>
      </c>
      <c r="L1360" s="4">
        <f>VLOOKUP(FACT_INCLUDES[[#This Row],[DW Version]], VERSIONS[], 2)</f>
        <v>4</v>
      </c>
      <c r="M1360" s="4">
        <f>VLOOKUP(FACT_INCLUDES[[#This Row],[DW Version]], VERSIONS[], 3)</f>
        <v>5</v>
      </c>
      <c r="N1360" s="4" t="str">
        <f>VLOOKUP(FACT_INCLUDES[[#This Row],[DW Version]], VERSIONS[], 4)</f>
        <v>black</v>
      </c>
      <c r="O1360" s="51">
        <f>VLOOKUP(FACT_INCLUDES[[#This Row],[DW Version]], VERSIONS[], 5)</f>
        <v>127.02311847258264</v>
      </c>
      <c r="P1360" s="4" t="str">
        <f>VLOOKUP(FACT_INCLUDES[[#This Row],[DW Version]], VERSIONS[], 6)</f>
        <v>Cortez</v>
      </c>
      <c r="Q1360" s="4" t="str">
        <f>VLOOKUP(FACT_INCLUDES[[#This Row],[DW Version]], VERSIONS[], 7)</f>
        <v>Shoe</v>
      </c>
      <c r="R1360" s="51">
        <f>FACT_INCLUDES[[#This Row],[Version Price]]*FACT_INCLUDES[[#This Row],[Quantity]]</f>
        <v>635.11559236291316</v>
      </c>
      <c r="S1360" s="51">
        <f>FACT_INCLUDES[[#This Row],[Amount]]*(1-FACT_INCLUDES[[#This Row],[Order Discount]])</f>
        <v>635.11559236291316</v>
      </c>
      <c r="T1360" s="51">
        <f t="shared" si="21"/>
        <v>635.11559236291316</v>
      </c>
      <c r="U1360" s="57">
        <f>FACT_INCLUDES[[#This Row],[Income]]/FACT_INCLUDES[[#This Row],[Total Order Income]]</f>
        <v>1</v>
      </c>
      <c r="V1360" s="33">
        <f>IF(FACT_INCLUDES[[#This Row],[Order Gap]]&gt;10, 1, 0)/COUNTIFS(FACT_INCLUDES[Order ID], FACT_INCLUDES[[#This Row],[Order ID]])</f>
        <v>0</v>
      </c>
      <c r="W1360" s="33">
        <f>IF(FACT_INCLUDES[[#This Row],[Order Type]]="Online", 1, 0)/COUNTIFS(FACT_INCLUDES[Order ID], FACT_INCLUDES[[#This Row],[Order ID]])</f>
        <v>1</v>
      </c>
      <c r="X1360" s="52">
        <v>623.83974245577338</v>
      </c>
      <c r="Y1360" s="52">
        <v>543.82851073311974</v>
      </c>
      <c r="Z1360" s="64">
        <f>IF(FACT_INCLUDES[[#This Row],[Order Type]]="Online", 1, 0)*FACT_INCLUDES[[#This Row],[Income]]</f>
        <v>635.11559236291316</v>
      </c>
    </row>
    <row r="1361" spans="1:26" x14ac:dyDescent="0.3">
      <c r="A1361" s="4">
        <v>1024</v>
      </c>
      <c r="B1361" s="4">
        <v>513</v>
      </c>
      <c r="C1361" s="4">
        <v>152</v>
      </c>
      <c r="D1361" s="58">
        <v>1</v>
      </c>
      <c r="E1361" s="28">
        <f>VLOOKUP(FACT_INCLUDES[[#This Row],[Order ID]], ORDERS[], 2)</f>
        <v>42414.507926802464</v>
      </c>
      <c r="F1361" s="28">
        <f>VLOOKUP(FACT_INCLUDES[[#This Row],[Order ID]], ORDERS[], 3)</f>
        <v>42416.507926802464</v>
      </c>
      <c r="G1361" s="4" t="str">
        <f>VLOOKUP(FACT_INCLUDES[[#This Row],[Order ID]], ORDERS[], 4)</f>
        <v>Online</v>
      </c>
      <c r="H1361" s="4" t="str">
        <f>VLOOKUP(FACT_INCLUDES[[#This Row],[Order ID]], ORDERS[], 5)</f>
        <v>AXN2878@gmail.com</v>
      </c>
      <c r="I1361" s="4">
        <f>VLOOKUP(FACT_INCLUDES[[#This Row],[Order ID]], ORDERS[], 6)</f>
        <v>0</v>
      </c>
      <c r="J1361" s="54">
        <f>VLOOKUP(FACT_INCLUDES[[#This Row],[Order ID]], ORDERS[], 7)</f>
        <v>0</v>
      </c>
      <c r="K1361" s="33">
        <v>2</v>
      </c>
      <c r="L1361" s="4">
        <f>VLOOKUP(FACT_INCLUDES[[#This Row],[DW Version]], VERSIONS[], 2)</f>
        <v>15</v>
      </c>
      <c r="M1361" s="4">
        <f>VLOOKUP(FACT_INCLUDES[[#This Row],[DW Version]], VERSIONS[], 3)</f>
        <v>6</v>
      </c>
      <c r="N1361" s="4" t="str">
        <f>VLOOKUP(FACT_INCLUDES[[#This Row],[DW Version]], VERSIONS[], 4)</f>
        <v>black</v>
      </c>
      <c r="O1361" s="51">
        <f>VLOOKUP(FACT_INCLUDES[[#This Row],[DW Version]], VERSIONS[], 5)</f>
        <v>99.703921882776768</v>
      </c>
      <c r="P1361" s="4" t="str">
        <f>VLOOKUP(FACT_INCLUDES[[#This Row],[DW Version]], VERSIONS[], 6)</f>
        <v>Sportswear Club Fleece</v>
      </c>
      <c r="Q1361" s="4" t="str">
        <f>VLOOKUP(FACT_INCLUDES[[#This Row],[DW Version]], VERSIONS[], 7)</f>
        <v>Apparel</v>
      </c>
      <c r="R1361" s="51">
        <f>FACT_INCLUDES[[#This Row],[Version Price]]*FACT_INCLUDES[[#This Row],[Quantity]]</f>
        <v>99.703921882776768</v>
      </c>
      <c r="S1361" s="51">
        <f>FACT_INCLUDES[[#This Row],[Amount]]*(1-FACT_INCLUDES[[#This Row],[Order Discount]])</f>
        <v>99.703921882776768</v>
      </c>
      <c r="T1361" s="51">
        <f t="shared" si="21"/>
        <v>975.38500308397579</v>
      </c>
      <c r="U1361" s="57">
        <f>FACT_INCLUDES[[#This Row],[Income]]/FACT_INCLUDES[[#This Row],[Total Order Income]]</f>
        <v>0.10222006855501423</v>
      </c>
      <c r="V1361" s="33">
        <f>IF(FACT_INCLUDES[[#This Row],[Order Gap]]&gt;10, 1, 0)/COUNTIFS(FACT_INCLUDES[Order ID], FACT_INCLUDES[[#This Row],[Order ID]])</f>
        <v>0</v>
      </c>
      <c r="W1361" s="33">
        <f>IF(FACT_INCLUDES[[#This Row],[Order Type]]="Online", 1, 0)/COUNTIFS(FACT_INCLUDES[Order ID], FACT_INCLUDES[[#This Row],[Order ID]])</f>
        <v>0.5</v>
      </c>
      <c r="X1361" s="52">
        <v>623.83974245577338</v>
      </c>
      <c r="Y1361" s="52">
        <v>543.82851073311974</v>
      </c>
      <c r="Z1361" s="64">
        <f>IF(FACT_INCLUDES[[#This Row],[Order Type]]="Online", 1, 0)*FACT_INCLUDES[[#This Row],[Income]]</f>
        <v>99.703921882776768</v>
      </c>
    </row>
    <row r="1362" spans="1:26" x14ac:dyDescent="0.3">
      <c r="A1362" s="4">
        <v>1025</v>
      </c>
      <c r="B1362" s="4">
        <v>513</v>
      </c>
      <c r="C1362" s="4">
        <v>931</v>
      </c>
      <c r="D1362" s="58">
        <v>4</v>
      </c>
      <c r="E1362" s="28">
        <f>VLOOKUP(FACT_INCLUDES[[#This Row],[Order ID]], ORDERS[], 2)</f>
        <v>42414.507926802464</v>
      </c>
      <c r="F1362" s="28">
        <f>VLOOKUP(FACT_INCLUDES[[#This Row],[Order ID]], ORDERS[], 3)</f>
        <v>42416.507926802464</v>
      </c>
      <c r="G1362" s="4" t="str">
        <f>VLOOKUP(FACT_INCLUDES[[#This Row],[Order ID]], ORDERS[], 4)</f>
        <v>Online</v>
      </c>
      <c r="H1362" s="4" t="str">
        <f>VLOOKUP(FACT_INCLUDES[[#This Row],[Order ID]], ORDERS[], 5)</f>
        <v>AXN2878@gmail.com</v>
      </c>
      <c r="I1362" s="4">
        <f>VLOOKUP(FACT_INCLUDES[[#This Row],[Order ID]], ORDERS[], 6)</f>
        <v>0</v>
      </c>
      <c r="J1362" s="54">
        <f>VLOOKUP(FACT_INCLUDES[[#This Row],[Order ID]], ORDERS[], 7)</f>
        <v>0</v>
      </c>
      <c r="K1362" s="33">
        <v>2</v>
      </c>
      <c r="L1362" s="4">
        <f>VLOOKUP(FACT_INCLUDES[[#This Row],[DW Version]], VERSIONS[], 2)</f>
        <v>95</v>
      </c>
      <c r="M1362" s="4">
        <f>VLOOKUP(FACT_INCLUDES[[#This Row],[DW Version]], VERSIONS[], 3)</f>
        <v>5</v>
      </c>
      <c r="N1362" s="4" t="str">
        <f>VLOOKUP(FACT_INCLUDES[[#This Row],[DW Version]], VERSIONS[], 4)</f>
        <v>white</v>
      </c>
      <c r="O1362" s="51">
        <f>VLOOKUP(FACT_INCLUDES[[#This Row],[DW Version]], VERSIONS[], 5)</f>
        <v>218.92027030029976</v>
      </c>
      <c r="P1362" s="4" t="str">
        <f>VLOOKUP(FACT_INCLUDES[[#This Row],[DW Version]], VERSIONS[], 6)</f>
        <v>Nike Backpack</v>
      </c>
      <c r="Q1362" s="4" t="str">
        <f>VLOOKUP(FACT_INCLUDES[[#This Row],[DW Version]], VERSIONS[], 7)</f>
        <v>Accessories</v>
      </c>
      <c r="R1362" s="51">
        <f>FACT_INCLUDES[[#This Row],[Version Price]]*FACT_INCLUDES[[#This Row],[Quantity]]</f>
        <v>875.68108120119905</v>
      </c>
      <c r="S1362" s="51">
        <f>FACT_INCLUDES[[#This Row],[Amount]]*(1-FACT_INCLUDES[[#This Row],[Order Discount]])</f>
        <v>875.68108120119905</v>
      </c>
      <c r="T1362" s="51">
        <f t="shared" si="21"/>
        <v>975.38500308397579</v>
      </c>
      <c r="U1362" s="57">
        <f>FACT_INCLUDES[[#This Row],[Income]]/FACT_INCLUDES[[#This Row],[Total Order Income]]</f>
        <v>0.8977799314449858</v>
      </c>
      <c r="V1362" s="33">
        <f>IF(FACT_INCLUDES[[#This Row],[Order Gap]]&gt;10, 1, 0)/COUNTIFS(FACT_INCLUDES[Order ID], FACT_INCLUDES[[#This Row],[Order ID]])</f>
        <v>0</v>
      </c>
      <c r="W1362" s="33">
        <f>IF(FACT_INCLUDES[[#This Row],[Order Type]]="Online", 1, 0)/COUNTIFS(FACT_INCLUDES[Order ID], FACT_INCLUDES[[#This Row],[Order ID]])</f>
        <v>0.5</v>
      </c>
      <c r="X1362" s="52">
        <v>623.83974245577338</v>
      </c>
      <c r="Y1362" s="52">
        <v>543.82851073311974</v>
      </c>
      <c r="Z1362" s="64">
        <f>IF(FACT_INCLUDES[[#This Row],[Order Type]]="Online", 1, 0)*FACT_INCLUDES[[#This Row],[Income]]</f>
        <v>875.68108120119905</v>
      </c>
    </row>
    <row r="1363" spans="1:26" x14ac:dyDescent="0.3">
      <c r="A1363" s="4">
        <v>1027</v>
      </c>
      <c r="B1363" s="4">
        <v>515</v>
      </c>
      <c r="C1363" s="4">
        <v>241</v>
      </c>
      <c r="D1363" s="58">
        <v>2</v>
      </c>
      <c r="E1363" s="28">
        <f>VLOOKUP(FACT_INCLUDES[[#This Row],[Order ID]], ORDERS[], 2)</f>
        <v>42648.103763273532</v>
      </c>
      <c r="F1363" s="28">
        <f>VLOOKUP(FACT_INCLUDES[[#This Row],[Order ID]], ORDERS[], 3)</f>
        <v>42648.103763273532</v>
      </c>
      <c r="G1363" s="4" t="str">
        <f>VLOOKUP(FACT_INCLUDES[[#This Row],[Order ID]], ORDERS[], 4)</f>
        <v>In-Store</v>
      </c>
      <c r="H1363" s="4" t="str">
        <f>VLOOKUP(FACT_INCLUDES[[#This Row],[Order ID]], ORDERS[], 5)</f>
        <v>EIQ7173@gmail.com</v>
      </c>
      <c r="I1363" s="4">
        <f>VLOOKUP(FACT_INCLUDES[[#This Row],[Order ID]], ORDERS[], 6)</f>
        <v>24</v>
      </c>
      <c r="J1363" s="54">
        <f>VLOOKUP(FACT_INCLUDES[[#This Row],[Order ID]], ORDERS[], 7)</f>
        <v>0</v>
      </c>
      <c r="K1363" s="33">
        <v>0</v>
      </c>
      <c r="L1363" s="4">
        <f>VLOOKUP(FACT_INCLUDES[[#This Row],[DW Version]], VERSIONS[], 2)</f>
        <v>24</v>
      </c>
      <c r="M1363" s="4">
        <f>VLOOKUP(FACT_INCLUDES[[#This Row],[DW Version]], VERSIONS[], 3)</f>
        <v>5</v>
      </c>
      <c r="N1363" s="4" t="str">
        <f>VLOOKUP(FACT_INCLUDES[[#This Row],[DW Version]], VERSIONS[], 4)</f>
        <v>white</v>
      </c>
      <c r="O1363" s="51">
        <f>VLOOKUP(FACT_INCLUDES[[#This Row],[DW Version]], VERSIONS[], 5)</f>
        <v>57.267638414333334</v>
      </c>
      <c r="P1363" s="4" t="str">
        <f>VLOOKUP(FACT_INCLUDES[[#This Row],[DW Version]], VERSIONS[], 6)</f>
        <v>Zoom Fly</v>
      </c>
      <c r="Q1363" s="4" t="str">
        <f>VLOOKUP(FACT_INCLUDES[[#This Row],[DW Version]], VERSIONS[], 7)</f>
        <v>Shoe</v>
      </c>
      <c r="R1363" s="51">
        <f>FACT_INCLUDES[[#This Row],[Version Price]]*FACT_INCLUDES[[#This Row],[Quantity]]</f>
        <v>114.53527682866667</v>
      </c>
      <c r="S1363" s="51">
        <f>FACT_INCLUDES[[#This Row],[Amount]]*(1-FACT_INCLUDES[[#This Row],[Order Discount]])</f>
        <v>114.53527682866667</v>
      </c>
      <c r="T1363" s="51">
        <f t="shared" si="21"/>
        <v>389.34929332151694</v>
      </c>
      <c r="U1363" s="57">
        <f>FACT_INCLUDES[[#This Row],[Income]]/FACT_INCLUDES[[#This Row],[Total Order Income]]</f>
        <v>0.29417101505841364</v>
      </c>
      <c r="V1363" s="33">
        <f>IF(FACT_INCLUDES[[#This Row],[Order Gap]]&gt;10, 1, 0)/COUNTIFS(FACT_INCLUDES[Order ID], FACT_INCLUDES[[#This Row],[Order ID]])</f>
        <v>0</v>
      </c>
      <c r="W1363" s="33">
        <f>IF(FACT_INCLUDES[[#This Row],[Order Type]]="Online", 1, 0)/COUNTIFS(FACT_INCLUDES[Order ID], FACT_INCLUDES[[#This Row],[Order ID]])</f>
        <v>0</v>
      </c>
      <c r="X1363" s="52">
        <v>623.83974245577338</v>
      </c>
      <c r="Y1363" s="52">
        <v>543.82851073311974</v>
      </c>
      <c r="Z1363" s="64">
        <f>IF(FACT_INCLUDES[[#This Row],[Order Type]]="Online", 1, 0)*FACT_INCLUDES[[#This Row],[Income]]</f>
        <v>0</v>
      </c>
    </row>
    <row r="1364" spans="1:26" x14ac:dyDescent="0.3">
      <c r="A1364" s="4">
        <v>1028</v>
      </c>
      <c r="B1364" s="4">
        <v>515</v>
      </c>
      <c r="C1364" s="4">
        <v>970</v>
      </c>
      <c r="D1364" s="58">
        <v>1</v>
      </c>
      <c r="E1364" s="28">
        <f>VLOOKUP(FACT_INCLUDES[[#This Row],[Order ID]], ORDERS[], 2)</f>
        <v>42648.103763273532</v>
      </c>
      <c r="F1364" s="28">
        <f>VLOOKUP(FACT_INCLUDES[[#This Row],[Order ID]], ORDERS[], 3)</f>
        <v>42648.103763273532</v>
      </c>
      <c r="G1364" s="4" t="str">
        <f>VLOOKUP(FACT_INCLUDES[[#This Row],[Order ID]], ORDERS[], 4)</f>
        <v>In-Store</v>
      </c>
      <c r="H1364" s="4" t="str">
        <f>VLOOKUP(FACT_INCLUDES[[#This Row],[Order ID]], ORDERS[], 5)</f>
        <v>EIQ7173@gmail.com</v>
      </c>
      <c r="I1364" s="4">
        <f>VLOOKUP(FACT_INCLUDES[[#This Row],[Order ID]], ORDERS[], 6)</f>
        <v>24</v>
      </c>
      <c r="J1364" s="54">
        <f>VLOOKUP(FACT_INCLUDES[[#This Row],[Order ID]], ORDERS[], 7)</f>
        <v>0</v>
      </c>
      <c r="K1364" s="33">
        <v>0</v>
      </c>
      <c r="L1364" s="4">
        <f>VLOOKUP(FACT_INCLUDES[[#This Row],[DW Version]], VERSIONS[], 2)</f>
        <v>99</v>
      </c>
      <c r="M1364" s="4">
        <f>VLOOKUP(FACT_INCLUDES[[#This Row],[DW Version]], VERSIONS[], 3)</f>
        <v>4.5</v>
      </c>
      <c r="N1364" s="4" t="str">
        <f>VLOOKUP(FACT_INCLUDES[[#This Row],[DW Version]], VERSIONS[], 4)</f>
        <v>white</v>
      </c>
      <c r="O1364" s="51">
        <f>VLOOKUP(FACT_INCLUDES[[#This Row],[DW Version]], VERSIONS[], 5)</f>
        <v>274.81401649285027</v>
      </c>
      <c r="P1364" s="4" t="str">
        <f>VLOOKUP(FACT_INCLUDES[[#This Row],[DW Version]], VERSIONS[], 6)</f>
        <v>Flex Training Hoodie</v>
      </c>
      <c r="Q1364" s="4" t="str">
        <f>VLOOKUP(FACT_INCLUDES[[#This Row],[DW Version]], VERSIONS[], 7)</f>
        <v>Apparel</v>
      </c>
      <c r="R1364" s="51">
        <f>FACT_INCLUDES[[#This Row],[Version Price]]*FACT_INCLUDES[[#This Row],[Quantity]]</f>
        <v>274.81401649285027</v>
      </c>
      <c r="S1364" s="51">
        <f>FACT_INCLUDES[[#This Row],[Amount]]*(1-FACT_INCLUDES[[#This Row],[Order Discount]])</f>
        <v>274.81401649285027</v>
      </c>
      <c r="T1364" s="51">
        <f t="shared" si="21"/>
        <v>389.34929332151694</v>
      </c>
      <c r="U1364" s="57">
        <f>FACT_INCLUDES[[#This Row],[Income]]/FACT_INCLUDES[[#This Row],[Total Order Income]]</f>
        <v>0.70582898494158641</v>
      </c>
      <c r="V1364" s="33">
        <f>IF(FACT_INCLUDES[[#This Row],[Order Gap]]&gt;10, 1, 0)/COUNTIFS(FACT_INCLUDES[Order ID], FACT_INCLUDES[[#This Row],[Order ID]])</f>
        <v>0</v>
      </c>
      <c r="W1364" s="33">
        <f>IF(FACT_INCLUDES[[#This Row],[Order Type]]="Online", 1, 0)/COUNTIFS(FACT_INCLUDES[Order ID], FACT_INCLUDES[[#This Row],[Order ID]])</f>
        <v>0</v>
      </c>
      <c r="X1364" s="52">
        <v>623.83974245577338</v>
      </c>
      <c r="Y1364" s="52">
        <v>543.82851073311974</v>
      </c>
      <c r="Z1364" s="64">
        <f>IF(FACT_INCLUDES[[#This Row],[Order Type]]="Online", 1, 0)*FACT_INCLUDES[[#This Row],[Income]]</f>
        <v>0</v>
      </c>
    </row>
    <row r="1365" spans="1:26" x14ac:dyDescent="0.3">
      <c r="A1365" s="4">
        <v>1040</v>
      </c>
      <c r="B1365" s="4">
        <v>522</v>
      </c>
      <c r="C1365" s="4">
        <v>34</v>
      </c>
      <c r="D1365" s="58">
        <v>4</v>
      </c>
      <c r="E1365" s="28">
        <f>VLOOKUP(FACT_INCLUDES[[#This Row],[Order ID]], ORDERS[], 2)</f>
        <v>42662.133021146743</v>
      </c>
      <c r="F1365" s="28">
        <f>VLOOKUP(FACT_INCLUDES[[#This Row],[Order ID]], ORDERS[], 3)</f>
        <v>42662.133021146743</v>
      </c>
      <c r="G1365" s="4" t="str">
        <f>VLOOKUP(FACT_INCLUDES[[#This Row],[Order ID]], ORDERS[], 4)</f>
        <v>In-Store</v>
      </c>
      <c r="H1365" s="4" t="str">
        <f>VLOOKUP(FACT_INCLUDES[[#This Row],[Order ID]], ORDERS[], 5)</f>
        <v>JLV3698@gmail.com</v>
      </c>
      <c r="I1365" s="4">
        <f>VLOOKUP(FACT_INCLUDES[[#This Row],[Order ID]], ORDERS[], 6)</f>
        <v>13</v>
      </c>
      <c r="J1365" s="54">
        <f>VLOOKUP(FACT_INCLUDES[[#This Row],[Order ID]], ORDERS[], 7)</f>
        <v>0</v>
      </c>
      <c r="K1365" s="33">
        <v>0</v>
      </c>
      <c r="L1365" s="4">
        <f>VLOOKUP(FACT_INCLUDES[[#This Row],[DW Version]], VERSIONS[], 2)</f>
        <v>3</v>
      </c>
      <c r="M1365" s="4">
        <f>VLOOKUP(FACT_INCLUDES[[#This Row],[DW Version]], VERSIONS[], 3)</f>
        <v>10.5</v>
      </c>
      <c r="N1365" s="4" t="str">
        <f>VLOOKUP(FACT_INCLUDES[[#This Row],[DW Version]], VERSIONS[], 4)</f>
        <v>dark purple</v>
      </c>
      <c r="O1365" s="51">
        <f>VLOOKUP(FACT_INCLUDES[[#This Row],[DW Version]], VERSIONS[], 5)</f>
        <v>358.91907509182852</v>
      </c>
      <c r="P1365" s="4" t="str">
        <f>VLOOKUP(FACT_INCLUDES[[#This Row],[DW Version]], VERSIONS[], 6)</f>
        <v>Dri-FIT Shirt</v>
      </c>
      <c r="Q1365" s="4" t="str">
        <f>VLOOKUP(FACT_INCLUDES[[#This Row],[DW Version]], VERSIONS[], 7)</f>
        <v>Apparel</v>
      </c>
      <c r="R1365" s="51">
        <f>FACT_INCLUDES[[#This Row],[Version Price]]*FACT_INCLUDES[[#This Row],[Quantity]]</f>
        <v>1435.6763003673141</v>
      </c>
      <c r="S1365" s="51">
        <f>FACT_INCLUDES[[#This Row],[Amount]]*(1-FACT_INCLUDES[[#This Row],[Order Discount]])</f>
        <v>1435.6763003673141</v>
      </c>
      <c r="T1365" s="51">
        <f t="shared" si="21"/>
        <v>1575.1529272548396</v>
      </c>
      <c r="U1365" s="57">
        <f>FACT_INCLUDES[[#This Row],[Income]]/FACT_INCLUDES[[#This Row],[Total Order Income]]</f>
        <v>0.91145200921500114</v>
      </c>
      <c r="V1365" s="33">
        <f>IF(FACT_INCLUDES[[#This Row],[Order Gap]]&gt;10, 1, 0)/COUNTIFS(FACT_INCLUDES[Order ID], FACT_INCLUDES[[#This Row],[Order ID]])</f>
        <v>0</v>
      </c>
      <c r="W1365" s="33">
        <f>IF(FACT_INCLUDES[[#This Row],[Order Type]]="Online", 1, 0)/COUNTIFS(FACT_INCLUDES[Order ID], FACT_INCLUDES[[#This Row],[Order ID]])</f>
        <v>0</v>
      </c>
      <c r="X1365" s="52">
        <v>623.83974245577338</v>
      </c>
      <c r="Y1365" s="52">
        <v>543.82851073311974</v>
      </c>
      <c r="Z1365" s="64">
        <f>IF(FACT_INCLUDES[[#This Row],[Order Type]]="Online", 1, 0)*FACT_INCLUDES[[#This Row],[Income]]</f>
        <v>0</v>
      </c>
    </row>
    <row r="1366" spans="1:26" x14ac:dyDescent="0.3">
      <c r="A1366" s="4">
        <v>1041</v>
      </c>
      <c r="B1366" s="4">
        <v>522</v>
      </c>
      <c r="C1366" s="4">
        <v>538</v>
      </c>
      <c r="D1366" s="58">
        <v>3</v>
      </c>
      <c r="E1366" s="28">
        <f>VLOOKUP(FACT_INCLUDES[[#This Row],[Order ID]], ORDERS[], 2)</f>
        <v>42662.133021146743</v>
      </c>
      <c r="F1366" s="28">
        <f>VLOOKUP(FACT_INCLUDES[[#This Row],[Order ID]], ORDERS[], 3)</f>
        <v>42662.133021146743</v>
      </c>
      <c r="G1366" s="4" t="str">
        <f>VLOOKUP(FACT_INCLUDES[[#This Row],[Order ID]], ORDERS[], 4)</f>
        <v>In-Store</v>
      </c>
      <c r="H1366" s="4" t="str">
        <f>VLOOKUP(FACT_INCLUDES[[#This Row],[Order ID]], ORDERS[], 5)</f>
        <v>JLV3698@gmail.com</v>
      </c>
      <c r="I1366" s="4">
        <f>VLOOKUP(FACT_INCLUDES[[#This Row],[Order ID]], ORDERS[], 6)</f>
        <v>13</v>
      </c>
      <c r="J1366" s="54">
        <f>VLOOKUP(FACT_INCLUDES[[#This Row],[Order ID]], ORDERS[], 7)</f>
        <v>0</v>
      </c>
      <c r="K1366" s="33">
        <v>0</v>
      </c>
      <c r="L1366" s="4">
        <f>VLOOKUP(FACT_INCLUDES[[#This Row],[DW Version]], VERSIONS[], 2)</f>
        <v>56</v>
      </c>
      <c r="M1366" s="4">
        <f>VLOOKUP(FACT_INCLUDES[[#This Row],[DW Version]], VERSIONS[], 3)</f>
        <v>10</v>
      </c>
      <c r="N1366" s="4" t="str">
        <f>VLOOKUP(FACT_INCLUDES[[#This Row],[DW Version]], VERSIONS[], 4)</f>
        <v>white</v>
      </c>
      <c r="O1366" s="51">
        <f>VLOOKUP(FACT_INCLUDES[[#This Row],[DW Version]], VERSIONS[], 5)</f>
        <v>46.492208962508521</v>
      </c>
      <c r="P1366" s="4" t="str">
        <f>VLOOKUP(FACT_INCLUDES[[#This Row],[DW Version]], VERSIONS[], 6)</f>
        <v>Nike Yoga Mat</v>
      </c>
      <c r="Q1366" s="4" t="str">
        <f>VLOOKUP(FACT_INCLUDES[[#This Row],[DW Version]], VERSIONS[], 7)</f>
        <v>Sport Equipment</v>
      </c>
      <c r="R1366" s="51">
        <f>FACT_INCLUDES[[#This Row],[Version Price]]*FACT_INCLUDES[[#This Row],[Quantity]]</f>
        <v>139.47662688752555</v>
      </c>
      <c r="S1366" s="51">
        <f>FACT_INCLUDES[[#This Row],[Amount]]*(1-FACT_INCLUDES[[#This Row],[Order Discount]])</f>
        <v>139.47662688752555</v>
      </c>
      <c r="T1366" s="51">
        <f t="shared" si="21"/>
        <v>1575.1529272548396</v>
      </c>
      <c r="U1366" s="57">
        <f>FACT_INCLUDES[[#This Row],[Income]]/FACT_INCLUDES[[#This Row],[Total Order Income]]</f>
        <v>8.8547990784998878E-2</v>
      </c>
      <c r="V1366" s="33">
        <f>IF(FACT_INCLUDES[[#This Row],[Order Gap]]&gt;10, 1, 0)/COUNTIFS(FACT_INCLUDES[Order ID], FACT_INCLUDES[[#This Row],[Order ID]])</f>
        <v>0</v>
      </c>
      <c r="W1366" s="33">
        <f>IF(FACT_INCLUDES[[#This Row],[Order Type]]="Online", 1, 0)/COUNTIFS(FACT_INCLUDES[Order ID], FACT_INCLUDES[[#This Row],[Order ID]])</f>
        <v>0</v>
      </c>
      <c r="X1366" s="52">
        <v>623.83974245577338</v>
      </c>
      <c r="Y1366" s="52">
        <v>543.82851073311974</v>
      </c>
      <c r="Z1366" s="64">
        <f>IF(FACT_INCLUDES[[#This Row],[Order Type]]="Online", 1, 0)*FACT_INCLUDES[[#This Row],[Income]]</f>
        <v>0</v>
      </c>
    </row>
    <row r="1367" spans="1:26" x14ac:dyDescent="0.3">
      <c r="A1367" s="4">
        <v>1067</v>
      </c>
      <c r="B1367" s="4">
        <v>536</v>
      </c>
      <c r="C1367" s="4">
        <v>101</v>
      </c>
      <c r="D1367" s="58">
        <v>5</v>
      </c>
      <c r="E1367" s="28">
        <f>VLOOKUP(FACT_INCLUDES[[#This Row],[Order ID]], ORDERS[], 2)</f>
        <v>42565.492162928924</v>
      </c>
      <c r="F1367" s="28">
        <f>VLOOKUP(FACT_INCLUDES[[#This Row],[Order ID]], ORDERS[], 3)</f>
        <v>42565.492162928924</v>
      </c>
      <c r="G1367" s="4" t="str">
        <f>VLOOKUP(FACT_INCLUDES[[#This Row],[Order ID]], ORDERS[], 4)</f>
        <v>In-Store</v>
      </c>
      <c r="H1367" s="4" t="str">
        <f>VLOOKUP(FACT_INCLUDES[[#This Row],[Order ID]], ORDERS[], 5)</f>
        <v>FXG8430@gmail.com</v>
      </c>
      <c r="I1367" s="4">
        <f>VLOOKUP(FACT_INCLUDES[[#This Row],[Order ID]], ORDERS[], 6)</f>
        <v>21</v>
      </c>
      <c r="J1367" s="54">
        <f>VLOOKUP(FACT_INCLUDES[[#This Row],[Order ID]], ORDERS[], 7)</f>
        <v>0</v>
      </c>
      <c r="K1367" s="33">
        <v>0</v>
      </c>
      <c r="L1367" s="4">
        <f>VLOOKUP(FACT_INCLUDES[[#This Row],[DW Version]], VERSIONS[], 2)</f>
        <v>10</v>
      </c>
      <c r="M1367" s="4">
        <f>VLOOKUP(FACT_INCLUDES[[#This Row],[DW Version]], VERSIONS[], 3)</f>
        <v>6</v>
      </c>
      <c r="N1367" s="4" t="str">
        <f>VLOOKUP(FACT_INCLUDES[[#This Row],[DW Version]], VERSIONS[], 4)</f>
        <v>white</v>
      </c>
      <c r="O1367" s="51">
        <f>VLOOKUP(FACT_INCLUDES[[#This Row],[DW Version]], VERSIONS[], 5)</f>
        <v>159.4773279687617</v>
      </c>
      <c r="P1367" s="4" t="str">
        <f>VLOOKUP(FACT_INCLUDES[[#This Row],[DW Version]], VERSIONS[], 6)</f>
        <v>Vapormax</v>
      </c>
      <c r="Q1367" s="4" t="str">
        <f>VLOOKUP(FACT_INCLUDES[[#This Row],[DW Version]], VERSIONS[], 7)</f>
        <v>Shoe</v>
      </c>
      <c r="R1367" s="51">
        <f>FACT_INCLUDES[[#This Row],[Version Price]]*FACT_INCLUDES[[#This Row],[Quantity]]</f>
        <v>797.38663984380855</v>
      </c>
      <c r="S1367" s="51">
        <f>FACT_INCLUDES[[#This Row],[Amount]]*(1-FACT_INCLUDES[[#This Row],[Order Discount]])</f>
        <v>797.38663984380855</v>
      </c>
      <c r="T1367" s="51">
        <f t="shared" si="21"/>
        <v>797.38663984380855</v>
      </c>
      <c r="U1367" s="57">
        <f>FACT_INCLUDES[[#This Row],[Income]]/FACT_INCLUDES[[#This Row],[Total Order Income]]</f>
        <v>1</v>
      </c>
      <c r="V1367" s="33">
        <f>IF(FACT_INCLUDES[[#This Row],[Order Gap]]&gt;10, 1, 0)/COUNTIFS(FACT_INCLUDES[Order ID], FACT_INCLUDES[[#This Row],[Order ID]])</f>
        <v>0</v>
      </c>
      <c r="W1367" s="33">
        <f>IF(FACT_INCLUDES[[#This Row],[Order Type]]="Online", 1, 0)/COUNTIFS(FACT_INCLUDES[Order ID], FACT_INCLUDES[[#This Row],[Order ID]])</f>
        <v>0</v>
      </c>
      <c r="X1367" s="52">
        <v>623.83974245577338</v>
      </c>
      <c r="Y1367" s="52">
        <v>543.82851073311974</v>
      </c>
      <c r="Z1367" s="64">
        <f>IF(FACT_INCLUDES[[#This Row],[Order Type]]="Online", 1, 0)*FACT_INCLUDES[[#This Row],[Income]]</f>
        <v>0</v>
      </c>
    </row>
    <row r="1368" spans="1:26" x14ac:dyDescent="0.3">
      <c r="A1368" s="4">
        <v>1143</v>
      </c>
      <c r="B1368" s="4">
        <v>576</v>
      </c>
      <c r="C1368" s="4">
        <v>264</v>
      </c>
      <c r="D1368" s="58">
        <v>5</v>
      </c>
      <c r="E1368" s="28">
        <f>VLOOKUP(FACT_INCLUDES[[#This Row],[Order ID]], ORDERS[], 2)</f>
        <v>42486.735828217403</v>
      </c>
      <c r="F1368" s="28">
        <f>VLOOKUP(FACT_INCLUDES[[#This Row],[Order ID]], ORDERS[], 3)</f>
        <v>42486.735828217403</v>
      </c>
      <c r="G1368" s="4" t="str">
        <f>VLOOKUP(FACT_INCLUDES[[#This Row],[Order ID]], ORDERS[], 4)</f>
        <v>In-Store</v>
      </c>
      <c r="H1368" s="4" t="str">
        <f>VLOOKUP(FACT_INCLUDES[[#This Row],[Order ID]], ORDERS[], 5)</f>
        <v>BVS2753@gmail.com</v>
      </c>
      <c r="I1368" s="4">
        <f>VLOOKUP(FACT_INCLUDES[[#This Row],[Order ID]], ORDERS[], 6)</f>
        <v>15</v>
      </c>
      <c r="J1368" s="54">
        <f>VLOOKUP(FACT_INCLUDES[[#This Row],[Order ID]], ORDERS[], 7)</f>
        <v>0</v>
      </c>
      <c r="K1368" s="33">
        <v>0</v>
      </c>
      <c r="L1368" s="4">
        <f>VLOOKUP(FACT_INCLUDES[[#This Row],[DW Version]], VERSIONS[], 2)</f>
        <v>26</v>
      </c>
      <c r="M1368" s="4">
        <f>VLOOKUP(FACT_INCLUDES[[#This Row],[DW Version]], VERSIONS[], 3)</f>
        <v>4.5</v>
      </c>
      <c r="N1368" s="4" t="str">
        <f>VLOOKUP(FACT_INCLUDES[[#This Row],[DW Version]], VERSIONS[], 4)</f>
        <v>khaki</v>
      </c>
      <c r="O1368" s="51">
        <f>VLOOKUP(FACT_INCLUDES[[#This Row],[DW Version]], VERSIONS[], 5)</f>
        <v>378.23974946819396</v>
      </c>
      <c r="P1368" s="4" t="str">
        <f>VLOOKUP(FACT_INCLUDES[[#This Row],[DW Version]], VERSIONS[], 6)</f>
        <v>Infinity Run</v>
      </c>
      <c r="Q1368" s="4" t="str">
        <f>VLOOKUP(FACT_INCLUDES[[#This Row],[DW Version]], VERSIONS[], 7)</f>
        <v>Shoe</v>
      </c>
      <c r="R1368" s="51">
        <f>FACT_INCLUDES[[#This Row],[Version Price]]*FACT_INCLUDES[[#This Row],[Quantity]]</f>
        <v>1891.1987473409699</v>
      </c>
      <c r="S1368" s="51">
        <f>FACT_INCLUDES[[#This Row],[Amount]]*(1-FACT_INCLUDES[[#This Row],[Order Discount]])</f>
        <v>1891.1987473409699</v>
      </c>
      <c r="T1368" s="51">
        <f t="shared" si="21"/>
        <v>1891.1987473409699</v>
      </c>
      <c r="U1368" s="57">
        <f>FACT_INCLUDES[[#This Row],[Income]]/FACT_INCLUDES[[#This Row],[Total Order Income]]</f>
        <v>1</v>
      </c>
      <c r="V1368" s="33">
        <f>IF(FACT_INCLUDES[[#This Row],[Order Gap]]&gt;10, 1, 0)/COUNTIFS(FACT_INCLUDES[Order ID], FACT_INCLUDES[[#This Row],[Order ID]])</f>
        <v>0</v>
      </c>
      <c r="W1368" s="33">
        <f>IF(FACT_INCLUDES[[#This Row],[Order Type]]="Online", 1, 0)/COUNTIFS(FACT_INCLUDES[Order ID], FACT_INCLUDES[[#This Row],[Order ID]])</f>
        <v>0</v>
      </c>
      <c r="X1368" s="52">
        <v>623.83974245577338</v>
      </c>
      <c r="Y1368" s="52">
        <v>543.82851073311974</v>
      </c>
      <c r="Z1368" s="64">
        <f>IF(FACT_INCLUDES[[#This Row],[Order Type]]="Online", 1, 0)*FACT_INCLUDES[[#This Row],[Income]]</f>
        <v>0</v>
      </c>
    </row>
    <row r="1369" spans="1:26" x14ac:dyDescent="0.3">
      <c r="A1369" s="4">
        <v>1168</v>
      </c>
      <c r="B1369" s="4">
        <v>588</v>
      </c>
      <c r="C1369" s="4">
        <v>16</v>
      </c>
      <c r="D1369" s="58">
        <v>2</v>
      </c>
      <c r="E1369" s="28">
        <f>VLOOKUP(FACT_INCLUDES[[#This Row],[Order ID]], ORDERS[], 2)</f>
        <v>42576.403345947947</v>
      </c>
      <c r="F1369" s="28">
        <f>VLOOKUP(FACT_INCLUDES[[#This Row],[Order ID]], ORDERS[], 3)</f>
        <v>42576.403345947947</v>
      </c>
      <c r="G1369" s="4" t="str">
        <f>VLOOKUP(FACT_INCLUDES[[#This Row],[Order ID]], ORDERS[], 4)</f>
        <v>In-Store</v>
      </c>
      <c r="H1369" s="4" t="str">
        <f>VLOOKUP(FACT_INCLUDES[[#This Row],[Order ID]], ORDERS[], 5)</f>
        <v>ARW6161@gmail.com</v>
      </c>
      <c r="I1369" s="4">
        <f>VLOOKUP(FACT_INCLUDES[[#This Row],[Order ID]], ORDERS[], 6)</f>
        <v>42</v>
      </c>
      <c r="J1369" s="54">
        <f>VLOOKUP(FACT_INCLUDES[[#This Row],[Order ID]], ORDERS[], 7)</f>
        <v>0</v>
      </c>
      <c r="K1369" s="33">
        <v>0</v>
      </c>
      <c r="L1369" s="4">
        <f>VLOOKUP(FACT_INCLUDES[[#This Row],[DW Version]], VERSIONS[], 2)</f>
        <v>2</v>
      </c>
      <c r="M1369" s="4">
        <f>VLOOKUP(FACT_INCLUDES[[#This Row],[DW Version]], VERSIONS[], 3)</f>
        <v>4.5</v>
      </c>
      <c r="N1369" s="4" t="str">
        <f>VLOOKUP(FACT_INCLUDES[[#This Row],[DW Version]], VERSIONS[], 4)</f>
        <v>white</v>
      </c>
      <c r="O1369" s="51">
        <f>VLOOKUP(FACT_INCLUDES[[#This Row],[DW Version]], VERSIONS[], 5)</f>
        <v>78.268530633268213</v>
      </c>
      <c r="P1369" s="4" t="str">
        <f>VLOOKUP(FACT_INCLUDES[[#This Row],[DW Version]], VERSIONS[], 6)</f>
        <v>Air Force 1</v>
      </c>
      <c r="Q1369" s="4" t="str">
        <f>VLOOKUP(FACT_INCLUDES[[#This Row],[DW Version]], VERSIONS[], 7)</f>
        <v>Shoe</v>
      </c>
      <c r="R1369" s="51">
        <f>FACT_INCLUDES[[#This Row],[Version Price]]*FACT_INCLUDES[[#This Row],[Quantity]]</f>
        <v>156.53706126653643</v>
      </c>
      <c r="S1369" s="51">
        <f>FACT_INCLUDES[[#This Row],[Amount]]*(1-FACT_INCLUDES[[#This Row],[Order Discount]])</f>
        <v>156.53706126653643</v>
      </c>
      <c r="T1369" s="51">
        <f t="shared" si="21"/>
        <v>1290.7051177017622</v>
      </c>
      <c r="U1369" s="57">
        <f>FACT_INCLUDES[[#This Row],[Income]]/FACT_INCLUDES[[#This Row],[Total Order Income]]</f>
        <v>0.12128026697939133</v>
      </c>
      <c r="V1369" s="33">
        <f>IF(FACT_INCLUDES[[#This Row],[Order Gap]]&gt;10, 1, 0)/COUNTIFS(FACT_INCLUDES[Order ID], FACT_INCLUDES[[#This Row],[Order ID]])</f>
        <v>0</v>
      </c>
      <c r="W1369" s="33">
        <f>IF(FACT_INCLUDES[[#This Row],[Order Type]]="Online", 1, 0)/COUNTIFS(FACT_INCLUDES[Order ID], FACT_INCLUDES[[#This Row],[Order ID]])</f>
        <v>0</v>
      </c>
      <c r="X1369" s="52">
        <v>623.83974245577338</v>
      </c>
      <c r="Y1369" s="52">
        <v>543.82851073311974</v>
      </c>
      <c r="Z1369" s="64">
        <f>IF(FACT_INCLUDES[[#This Row],[Order Type]]="Online", 1, 0)*FACT_INCLUDES[[#This Row],[Income]]</f>
        <v>0</v>
      </c>
    </row>
    <row r="1370" spans="1:26" x14ac:dyDescent="0.3">
      <c r="A1370" s="4">
        <v>1169</v>
      </c>
      <c r="B1370" s="4">
        <v>588</v>
      </c>
      <c r="C1370" s="4">
        <v>243</v>
      </c>
      <c r="D1370" s="58">
        <v>4</v>
      </c>
      <c r="E1370" s="28">
        <f>VLOOKUP(FACT_INCLUDES[[#This Row],[Order ID]], ORDERS[], 2)</f>
        <v>42576.403345947947</v>
      </c>
      <c r="F1370" s="28">
        <f>VLOOKUP(FACT_INCLUDES[[#This Row],[Order ID]], ORDERS[], 3)</f>
        <v>42576.403345947947</v>
      </c>
      <c r="G1370" s="4" t="str">
        <f>VLOOKUP(FACT_INCLUDES[[#This Row],[Order ID]], ORDERS[], 4)</f>
        <v>In-Store</v>
      </c>
      <c r="H1370" s="4" t="str">
        <f>VLOOKUP(FACT_INCLUDES[[#This Row],[Order ID]], ORDERS[], 5)</f>
        <v>ARW6161@gmail.com</v>
      </c>
      <c r="I1370" s="4">
        <f>VLOOKUP(FACT_INCLUDES[[#This Row],[Order ID]], ORDERS[], 6)</f>
        <v>42</v>
      </c>
      <c r="J1370" s="54">
        <f>VLOOKUP(FACT_INCLUDES[[#This Row],[Order ID]], ORDERS[], 7)</f>
        <v>0</v>
      </c>
      <c r="K1370" s="33">
        <v>0</v>
      </c>
      <c r="L1370" s="4">
        <f>VLOOKUP(FACT_INCLUDES[[#This Row],[DW Version]], VERSIONS[], 2)</f>
        <v>24</v>
      </c>
      <c r="M1370" s="4">
        <f>VLOOKUP(FACT_INCLUDES[[#This Row],[DW Version]], VERSIONS[], 3)</f>
        <v>5.5</v>
      </c>
      <c r="N1370" s="4" t="str">
        <f>VLOOKUP(FACT_INCLUDES[[#This Row],[DW Version]], VERSIONS[], 4)</f>
        <v>white</v>
      </c>
      <c r="O1370" s="51">
        <f>VLOOKUP(FACT_INCLUDES[[#This Row],[DW Version]], VERSIONS[], 5)</f>
        <v>283.54201410880643</v>
      </c>
      <c r="P1370" s="4" t="str">
        <f>VLOOKUP(FACT_INCLUDES[[#This Row],[DW Version]], VERSIONS[], 6)</f>
        <v>Zoom Fly</v>
      </c>
      <c r="Q1370" s="4" t="str">
        <f>VLOOKUP(FACT_INCLUDES[[#This Row],[DW Version]], VERSIONS[], 7)</f>
        <v>Shoe</v>
      </c>
      <c r="R1370" s="51">
        <f>FACT_INCLUDES[[#This Row],[Version Price]]*FACT_INCLUDES[[#This Row],[Quantity]]</f>
        <v>1134.1680564352257</v>
      </c>
      <c r="S1370" s="51">
        <f>FACT_INCLUDES[[#This Row],[Amount]]*(1-FACT_INCLUDES[[#This Row],[Order Discount]])</f>
        <v>1134.1680564352257</v>
      </c>
      <c r="T1370" s="51">
        <f t="shared" si="21"/>
        <v>1290.7051177017622</v>
      </c>
      <c r="U1370" s="57">
        <f>FACT_INCLUDES[[#This Row],[Income]]/FACT_INCLUDES[[#This Row],[Total Order Income]]</f>
        <v>0.87871973302060857</v>
      </c>
      <c r="V1370" s="33">
        <f>IF(FACT_INCLUDES[[#This Row],[Order Gap]]&gt;10, 1, 0)/COUNTIFS(FACT_INCLUDES[Order ID], FACT_INCLUDES[[#This Row],[Order ID]])</f>
        <v>0</v>
      </c>
      <c r="W1370" s="33">
        <f>IF(FACT_INCLUDES[[#This Row],[Order Type]]="Online", 1, 0)/COUNTIFS(FACT_INCLUDES[Order ID], FACT_INCLUDES[[#This Row],[Order ID]])</f>
        <v>0</v>
      </c>
      <c r="X1370" s="52">
        <v>623.83974245577338</v>
      </c>
      <c r="Y1370" s="52">
        <v>543.82851073311974</v>
      </c>
      <c r="Z1370" s="64">
        <f>IF(FACT_INCLUDES[[#This Row],[Order Type]]="Online", 1, 0)*FACT_INCLUDES[[#This Row],[Income]]</f>
        <v>0</v>
      </c>
    </row>
    <row r="1371" spans="1:26" x14ac:dyDescent="0.3">
      <c r="A1371" s="4">
        <v>1181</v>
      </c>
      <c r="B1371" s="4">
        <v>595</v>
      </c>
      <c r="C1371" s="4">
        <v>646</v>
      </c>
      <c r="D1371" s="58">
        <v>3</v>
      </c>
      <c r="E1371" s="28">
        <f>VLOOKUP(FACT_INCLUDES[[#This Row],[Order ID]], ORDERS[], 2)</f>
        <v>42635.336190363676</v>
      </c>
      <c r="F1371" s="28">
        <f>VLOOKUP(FACT_INCLUDES[[#This Row],[Order ID]], ORDERS[], 3)</f>
        <v>42635.336190363676</v>
      </c>
      <c r="G1371" s="4" t="str">
        <f>VLOOKUP(FACT_INCLUDES[[#This Row],[Order ID]], ORDERS[], 4)</f>
        <v>In-Store</v>
      </c>
      <c r="H1371" s="4" t="str">
        <f>VLOOKUP(FACT_INCLUDES[[#This Row],[Order ID]], ORDERS[], 5)</f>
        <v>BOT4822@gmail.com</v>
      </c>
      <c r="I1371" s="4">
        <f>VLOOKUP(FACT_INCLUDES[[#This Row],[Order ID]], ORDERS[], 6)</f>
        <v>28</v>
      </c>
      <c r="J1371" s="54">
        <f>VLOOKUP(FACT_INCLUDES[[#This Row],[Order ID]], ORDERS[], 7)</f>
        <v>0</v>
      </c>
      <c r="K1371" s="33">
        <v>0</v>
      </c>
      <c r="L1371" s="4">
        <f>VLOOKUP(FACT_INCLUDES[[#This Row],[DW Version]], VERSIONS[], 2)</f>
        <v>65</v>
      </c>
      <c r="M1371" s="4">
        <f>VLOOKUP(FACT_INCLUDES[[#This Row],[DW Version]], VERSIONS[], 3)</f>
        <v>12</v>
      </c>
      <c r="N1371" s="4" t="str">
        <f>VLOOKUP(FACT_INCLUDES[[#This Row],[DW Version]], VERSIONS[], 4)</f>
        <v>dark blue</v>
      </c>
      <c r="O1371" s="51">
        <f>VLOOKUP(FACT_INCLUDES[[#This Row],[DW Version]], VERSIONS[], 5)</f>
        <v>353.10555732505344</v>
      </c>
      <c r="P1371" s="4" t="str">
        <f>VLOOKUP(FACT_INCLUDES[[#This Row],[DW Version]], VERSIONS[], 6)</f>
        <v>Flex Shorts</v>
      </c>
      <c r="Q1371" s="4" t="str">
        <f>VLOOKUP(FACT_INCLUDES[[#This Row],[DW Version]], VERSIONS[], 7)</f>
        <v>Apparel</v>
      </c>
      <c r="R1371" s="51">
        <f>FACT_INCLUDES[[#This Row],[Version Price]]*FACT_INCLUDES[[#This Row],[Quantity]]</f>
        <v>1059.3166719751603</v>
      </c>
      <c r="S1371" s="51">
        <f>FACT_INCLUDES[[#This Row],[Amount]]*(1-FACT_INCLUDES[[#This Row],[Order Discount]])</f>
        <v>1059.3166719751603</v>
      </c>
      <c r="T1371" s="51">
        <f t="shared" si="21"/>
        <v>1059.3166719751603</v>
      </c>
      <c r="U1371" s="57">
        <f>FACT_INCLUDES[[#This Row],[Income]]/FACT_INCLUDES[[#This Row],[Total Order Income]]</f>
        <v>1</v>
      </c>
      <c r="V1371" s="33">
        <f>IF(FACT_INCLUDES[[#This Row],[Order Gap]]&gt;10, 1, 0)/COUNTIFS(FACT_INCLUDES[Order ID], FACT_INCLUDES[[#This Row],[Order ID]])</f>
        <v>0</v>
      </c>
      <c r="W1371" s="33">
        <f>IF(FACT_INCLUDES[[#This Row],[Order Type]]="Online", 1, 0)/COUNTIFS(FACT_INCLUDES[Order ID], FACT_INCLUDES[[#This Row],[Order ID]])</f>
        <v>0</v>
      </c>
      <c r="X1371" s="52">
        <v>623.83974245577338</v>
      </c>
      <c r="Y1371" s="52">
        <v>543.82851073311974</v>
      </c>
      <c r="Z1371" s="64">
        <f>IF(FACT_INCLUDES[[#This Row],[Order Type]]="Online", 1, 0)*FACT_INCLUDES[[#This Row],[Income]]</f>
        <v>0</v>
      </c>
    </row>
    <row r="1372" spans="1:26" x14ac:dyDescent="0.3">
      <c r="A1372" s="4">
        <v>1195</v>
      </c>
      <c r="B1372" s="4">
        <v>605</v>
      </c>
      <c r="C1372" s="4">
        <v>450</v>
      </c>
      <c r="D1372" s="58">
        <v>4</v>
      </c>
      <c r="E1372" s="28">
        <f>VLOOKUP(FACT_INCLUDES[[#This Row],[Order ID]], ORDERS[], 2)</f>
        <v>42540.490216421334</v>
      </c>
      <c r="F1372" s="28">
        <f>VLOOKUP(FACT_INCLUDES[[#This Row],[Order ID]], ORDERS[], 3)</f>
        <v>42555.490216421334</v>
      </c>
      <c r="G1372" s="4" t="str">
        <f>VLOOKUP(FACT_INCLUDES[[#This Row],[Order ID]], ORDERS[], 4)</f>
        <v>Online</v>
      </c>
      <c r="H1372" s="4" t="str">
        <f>VLOOKUP(FACT_INCLUDES[[#This Row],[Order ID]], ORDERS[], 5)</f>
        <v>JBW5012@gmail.com</v>
      </c>
      <c r="I1372" s="4">
        <f>VLOOKUP(FACT_INCLUDES[[#This Row],[Order ID]], ORDERS[], 6)</f>
        <v>0</v>
      </c>
      <c r="J1372" s="54">
        <f>VLOOKUP(FACT_INCLUDES[[#This Row],[Order ID]], ORDERS[], 7)</f>
        <v>0</v>
      </c>
      <c r="K1372" s="33">
        <v>15</v>
      </c>
      <c r="L1372" s="4">
        <f>VLOOKUP(FACT_INCLUDES[[#This Row],[DW Version]], VERSIONS[], 2)</f>
        <v>46</v>
      </c>
      <c r="M1372" s="4">
        <f>VLOOKUP(FACT_INCLUDES[[#This Row],[DW Version]], VERSIONS[], 3)</f>
        <v>10</v>
      </c>
      <c r="N1372" s="4" t="str">
        <f>VLOOKUP(FACT_INCLUDES[[#This Row],[DW Version]], VERSIONS[], 4)</f>
        <v>black</v>
      </c>
      <c r="O1372" s="51">
        <f>VLOOKUP(FACT_INCLUDES[[#This Row],[DW Version]], VERSIONS[], 5)</f>
        <v>31.937230744624525</v>
      </c>
      <c r="P1372" s="4" t="str">
        <f>VLOOKUP(FACT_INCLUDES[[#This Row],[DW Version]], VERSIONS[], 6)</f>
        <v>Nike Basketball</v>
      </c>
      <c r="Q1372" s="4" t="str">
        <f>VLOOKUP(FACT_INCLUDES[[#This Row],[DW Version]], VERSIONS[], 7)</f>
        <v>Sport Equipment</v>
      </c>
      <c r="R1372" s="51">
        <f>FACT_INCLUDES[[#This Row],[Version Price]]*FACT_INCLUDES[[#This Row],[Quantity]]</f>
        <v>127.7489229784981</v>
      </c>
      <c r="S1372" s="51">
        <f>FACT_INCLUDES[[#This Row],[Amount]]*(1-FACT_INCLUDES[[#This Row],[Order Discount]])</f>
        <v>127.7489229784981</v>
      </c>
      <c r="T1372" s="51">
        <f t="shared" si="21"/>
        <v>1788.1488007112389</v>
      </c>
      <c r="U1372" s="57">
        <f>FACT_INCLUDES[[#This Row],[Income]]/FACT_INCLUDES[[#This Row],[Total Order Income]]</f>
        <v>7.1441997963304721E-2</v>
      </c>
      <c r="V1372" s="33">
        <f>IF(FACT_INCLUDES[[#This Row],[Order Gap]]&gt;10, 1, 0)/COUNTIFS(FACT_INCLUDES[Order ID], FACT_INCLUDES[[#This Row],[Order ID]])</f>
        <v>0.33333333333333331</v>
      </c>
      <c r="W1372" s="33">
        <f>IF(FACT_INCLUDES[[#This Row],[Order Type]]="Online", 1, 0)/COUNTIFS(FACT_INCLUDES[Order ID], FACT_INCLUDES[[#This Row],[Order ID]])</f>
        <v>0.33333333333333331</v>
      </c>
      <c r="X1372" s="52">
        <v>623.83974245577338</v>
      </c>
      <c r="Y1372" s="52">
        <v>543.82851073311974</v>
      </c>
      <c r="Z1372" s="64">
        <f>IF(FACT_INCLUDES[[#This Row],[Order Type]]="Online", 1, 0)*FACT_INCLUDES[[#This Row],[Income]]</f>
        <v>127.7489229784981</v>
      </c>
    </row>
    <row r="1373" spans="1:26" x14ac:dyDescent="0.3">
      <c r="A1373" s="4">
        <v>1196</v>
      </c>
      <c r="B1373" s="4">
        <v>605</v>
      </c>
      <c r="C1373" s="4">
        <v>758</v>
      </c>
      <c r="D1373" s="58">
        <v>3</v>
      </c>
      <c r="E1373" s="28">
        <f>VLOOKUP(FACT_INCLUDES[[#This Row],[Order ID]], ORDERS[], 2)</f>
        <v>42540.490216421334</v>
      </c>
      <c r="F1373" s="28">
        <f>VLOOKUP(FACT_INCLUDES[[#This Row],[Order ID]], ORDERS[], 3)</f>
        <v>42555.490216421334</v>
      </c>
      <c r="G1373" s="4" t="str">
        <f>VLOOKUP(FACT_INCLUDES[[#This Row],[Order ID]], ORDERS[], 4)</f>
        <v>Online</v>
      </c>
      <c r="H1373" s="4" t="str">
        <f>VLOOKUP(FACT_INCLUDES[[#This Row],[Order ID]], ORDERS[], 5)</f>
        <v>JBW5012@gmail.com</v>
      </c>
      <c r="I1373" s="4">
        <f>VLOOKUP(FACT_INCLUDES[[#This Row],[Order ID]], ORDERS[], 6)</f>
        <v>0</v>
      </c>
      <c r="J1373" s="54">
        <f>VLOOKUP(FACT_INCLUDES[[#This Row],[Order ID]], ORDERS[], 7)</f>
        <v>0</v>
      </c>
      <c r="K1373" s="33">
        <v>15</v>
      </c>
      <c r="L1373" s="4">
        <f>VLOOKUP(FACT_INCLUDES[[#This Row],[DW Version]], VERSIONS[], 2)</f>
        <v>78</v>
      </c>
      <c r="M1373" s="4">
        <f>VLOOKUP(FACT_INCLUDES[[#This Row],[DW Version]], VERSIONS[], 3)</f>
        <v>6</v>
      </c>
      <c r="N1373" s="4" t="str">
        <f>VLOOKUP(FACT_INCLUDES[[#This Row],[DW Version]], VERSIONS[], 4)</f>
        <v>white</v>
      </c>
      <c r="O1373" s="51">
        <f>VLOOKUP(FACT_INCLUDES[[#This Row],[DW Version]], VERSIONS[], 5)</f>
        <v>309.20160775856806</v>
      </c>
      <c r="P1373" s="4" t="str">
        <f>VLOOKUP(FACT_INCLUDES[[#This Row],[DW Version]], VERSIONS[], 6)</f>
        <v>Nike Air Tailwind</v>
      </c>
      <c r="Q1373" s="4" t="str">
        <f>VLOOKUP(FACT_INCLUDES[[#This Row],[DW Version]], VERSIONS[], 7)</f>
        <v>Shoe</v>
      </c>
      <c r="R1373" s="51">
        <f>FACT_INCLUDES[[#This Row],[Version Price]]*FACT_INCLUDES[[#This Row],[Quantity]]</f>
        <v>927.60482327570412</v>
      </c>
      <c r="S1373" s="51">
        <f>FACT_INCLUDES[[#This Row],[Amount]]*(1-FACT_INCLUDES[[#This Row],[Order Discount]])</f>
        <v>927.60482327570412</v>
      </c>
      <c r="T1373" s="51">
        <f t="shared" si="21"/>
        <v>1788.1488007112389</v>
      </c>
      <c r="U1373" s="57">
        <f>FACT_INCLUDES[[#This Row],[Income]]/FACT_INCLUDES[[#This Row],[Total Order Income]]</f>
        <v>0.51875147242038688</v>
      </c>
      <c r="V1373" s="33">
        <f>IF(FACT_INCLUDES[[#This Row],[Order Gap]]&gt;10, 1, 0)/COUNTIFS(FACT_INCLUDES[Order ID], FACT_INCLUDES[[#This Row],[Order ID]])</f>
        <v>0.33333333333333331</v>
      </c>
      <c r="W1373" s="33">
        <f>IF(FACT_INCLUDES[[#This Row],[Order Type]]="Online", 1, 0)/COUNTIFS(FACT_INCLUDES[Order ID], FACT_INCLUDES[[#This Row],[Order ID]])</f>
        <v>0.33333333333333331</v>
      </c>
      <c r="X1373" s="52">
        <v>623.83974245577338</v>
      </c>
      <c r="Y1373" s="52">
        <v>543.82851073311974</v>
      </c>
      <c r="Z1373" s="64">
        <f>IF(FACT_INCLUDES[[#This Row],[Order Type]]="Online", 1, 0)*FACT_INCLUDES[[#This Row],[Income]]</f>
        <v>927.60482327570412</v>
      </c>
    </row>
    <row r="1374" spans="1:26" x14ac:dyDescent="0.3">
      <c r="A1374" s="4">
        <v>1197</v>
      </c>
      <c r="B1374" s="4">
        <v>605</v>
      </c>
      <c r="C1374" s="4">
        <v>957</v>
      </c>
      <c r="D1374" s="58">
        <v>4</v>
      </c>
      <c r="E1374" s="28">
        <f>VLOOKUP(FACT_INCLUDES[[#This Row],[Order ID]], ORDERS[], 2)</f>
        <v>42540.490216421334</v>
      </c>
      <c r="F1374" s="28">
        <f>VLOOKUP(FACT_INCLUDES[[#This Row],[Order ID]], ORDERS[], 3)</f>
        <v>42555.490216421334</v>
      </c>
      <c r="G1374" s="4" t="str">
        <f>VLOOKUP(FACT_INCLUDES[[#This Row],[Order ID]], ORDERS[], 4)</f>
        <v>Online</v>
      </c>
      <c r="H1374" s="4" t="str">
        <f>VLOOKUP(FACT_INCLUDES[[#This Row],[Order ID]], ORDERS[], 5)</f>
        <v>JBW5012@gmail.com</v>
      </c>
      <c r="I1374" s="4">
        <f>VLOOKUP(FACT_INCLUDES[[#This Row],[Order ID]], ORDERS[], 6)</f>
        <v>0</v>
      </c>
      <c r="J1374" s="54">
        <f>VLOOKUP(FACT_INCLUDES[[#This Row],[Order ID]], ORDERS[], 7)</f>
        <v>0</v>
      </c>
      <c r="K1374" s="33">
        <v>15</v>
      </c>
      <c r="L1374" s="4">
        <f>VLOOKUP(FACT_INCLUDES[[#This Row],[DW Version]], VERSIONS[], 2)</f>
        <v>97</v>
      </c>
      <c r="M1374" s="4">
        <f>VLOOKUP(FACT_INCLUDES[[#This Row],[DW Version]], VERSIONS[], 3)</f>
        <v>12.5</v>
      </c>
      <c r="N1374" s="4" t="str">
        <f>VLOOKUP(FACT_INCLUDES[[#This Row],[DW Version]], VERSIONS[], 4)</f>
        <v>white</v>
      </c>
      <c r="O1374" s="51">
        <f>VLOOKUP(FACT_INCLUDES[[#This Row],[DW Version]], VERSIONS[], 5)</f>
        <v>183.19876361425921</v>
      </c>
      <c r="P1374" s="4" t="str">
        <f>VLOOKUP(FACT_INCLUDES[[#This Row],[DW Version]], VERSIONS[], 6)</f>
        <v>Nike Socks</v>
      </c>
      <c r="Q1374" s="4" t="str">
        <f>VLOOKUP(FACT_INCLUDES[[#This Row],[DW Version]], VERSIONS[], 7)</f>
        <v>Accessories</v>
      </c>
      <c r="R1374" s="51">
        <f>FACT_INCLUDES[[#This Row],[Version Price]]*FACT_INCLUDES[[#This Row],[Quantity]]</f>
        <v>732.79505445703683</v>
      </c>
      <c r="S1374" s="51">
        <f>FACT_INCLUDES[[#This Row],[Amount]]*(1-FACT_INCLUDES[[#This Row],[Order Discount]])</f>
        <v>732.79505445703683</v>
      </c>
      <c r="T1374" s="51">
        <f t="shared" si="21"/>
        <v>1788.1488007112389</v>
      </c>
      <c r="U1374" s="57">
        <f>FACT_INCLUDES[[#This Row],[Income]]/FACT_INCLUDES[[#This Row],[Total Order Income]]</f>
        <v>0.40980652961630848</v>
      </c>
      <c r="V1374" s="33">
        <f>IF(FACT_INCLUDES[[#This Row],[Order Gap]]&gt;10, 1, 0)/COUNTIFS(FACT_INCLUDES[Order ID], FACT_INCLUDES[[#This Row],[Order ID]])</f>
        <v>0.33333333333333331</v>
      </c>
      <c r="W1374" s="33">
        <f>IF(FACT_INCLUDES[[#This Row],[Order Type]]="Online", 1, 0)/COUNTIFS(FACT_INCLUDES[Order ID], FACT_INCLUDES[[#This Row],[Order ID]])</f>
        <v>0.33333333333333331</v>
      </c>
      <c r="X1374" s="52">
        <v>623.83974245577338</v>
      </c>
      <c r="Y1374" s="52">
        <v>543.82851073311974</v>
      </c>
      <c r="Z1374" s="64">
        <f>IF(FACT_INCLUDES[[#This Row],[Order Type]]="Online", 1, 0)*FACT_INCLUDES[[#This Row],[Income]]</f>
        <v>732.79505445703683</v>
      </c>
    </row>
    <row r="1375" spans="1:26" x14ac:dyDescent="0.3">
      <c r="A1375" s="4">
        <v>1290</v>
      </c>
      <c r="B1375" s="4">
        <v>654</v>
      </c>
      <c r="C1375" s="4">
        <v>65</v>
      </c>
      <c r="D1375" s="58">
        <v>3</v>
      </c>
      <c r="E1375" s="28">
        <f>VLOOKUP(FACT_INCLUDES[[#This Row],[Order ID]], ORDERS[], 2)</f>
        <v>42632.196637989007</v>
      </c>
      <c r="F1375" s="28">
        <f>VLOOKUP(FACT_INCLUDES[[#This Row],[Order ID]], ORDERS[], 3)</f>
        <v>42632.196637989007</v>
      </c>
      <c r="G1375" s="4" t="str">
        <f>VLOOKUP(FACT_INCLUDES[[#This Row],[Order ID]], ORDERS[], 4)</f>
        <v>In-Store</v>
      </c>
      <c r="H1375" s="4" t="str">
        <f>VLOOKUP(FACT_INCLUDES[[#This Row],[Order ID]], ORDERS[], 5)</f>
        <v>MRP4582@gmail.com</v>
      </c>
      <c r="I1375" s="4">
        <f>VLOOKUP(FACT_INCLUDES[[#This Row],[Order ID]], ORDERS[], 6)</f>
        <v>24</v>
      </c>
      <c r="J1375" s="54">
        <f>VLOOKUP(FACT_INCLUDES[[#This Row],[Order ID]], ORDERS[], 7)</f>
        <v>0</v>
      </c>
      <c r="K1375" s="33">
        <v>0</v>
      </c>
      <c r="L1375" s="4">
        <f>VLOOKUP(FACT_INCLUDES[[#This Row],[DW Version]], VERSIONS[], 2)</f>
        <v>6</v>
      </c>
      <c r="M1375" s="4">
        <f>VLOOKUP(FACT_INCLUDES[[#This Row],[DW Version]], VERSIONS[], 3)</f>
        <v>7</v>
      </c>
      <c r="N1375" s="4" t="str">
        <f>VLOOKUP(FACT_INCLUDES[[#This Row],[DW Version]], VERSIONS[], 4)</f>
        <v>khaki</v>
      </c>
      <c r="O1375" s="51">
        <f>VLOOKUP(FACT_INCLUDES[[#This Row],[DW Version]], VERSIONS[], 5)</f>
        <v>353.74678039246703</v>
      </c>
      <c r="P1375" s="4" t="str">
        <f>VLOOKUP(FACT_INCLUDES[[#This Row],[DW Version]], VERSIONS[], 6)</f>
        <v>Tech Fleece Hoodie</v>
      </c>
      <c r="Q1375" s="4" t="str">
        <f>VLOOKUP(FACT_INCLUDES[[#This Row],[DW Version]], VERSIONS[], 7)</f>
        <v>Apparel</v>
      </c>
      <c r="R1375" s="51">
        <f>FACT_INCLUDES[[#This Row],[Version Price]]*FACT_INCLUDES[[#This Row],[Quantity]]</f>
        <v>1061.2403411774012</v>
      </c>
      <c r="S1375" s="51">
        <f>FACT_INCLUDES[[#This Row],[Amount]]*(1-FACT_INCLUDES[[#This Row],[Order Discount]])</f>
        <v>1061.2403411774012</v>
      </c>
      <c r="T1375" s="51">
        <f t="shared" si="21"/>
        <v>1288.0816195513898</v>
      </c>
      <c r="U1375" s="57">
        <f>FACT_INCLUDES[[#This Row],[Income]]/FACT_INCLUDES[[#This Row],[Total Order Income]]</f>
        <v>0.82389215486749012</v>
      </c>
      <c r="V1375" s="33">
        <f>IF(FACT_INCLUDES[[#This Row],[Order Gap]]&gt;10, 1, 0)/COUNTIFS(FACT_INCLUDES[Order ID], FACT_INCLUDES[[#This Row],[Order ID]])</f>
        <v>0</v>
      </c>
      <c r="W1375" s="33">
        <f>IF(FACT_INCLUDES[[#This Row],[Order Type]]="Online", 1, 0)/COUNTIFS(FACT_INCLUDES[Order ID], FACT_INCLUDES[[#This Row],[Order ID]])</f>
        <v>0</v>
      </c>
      <c r="X1375" s="52">
        <v>623.83974245577338</v>
      </c>
      <c r="Y1375" s="52">
        <v>543.82851073311974</v>
      </c>
      <c r="Z1375" s="64">
        <f>IF(FACT_INCLUDES[[#This Row],[Order Type]]="Online", 1, 0)*FACT_INCLUDES[[#This Row],[Income]]</f>
        <v>0</v>
      </c>
    </row>
    <row r="1376" spans="1:26" x14ac:dyDescent="0.3">
      <c r="A1376" s="4">
        <v>1291</v>
      </c>
      <c r="B1376" s="4">
        <v>654</v>
      </c>
      <c r="C1376" s="4">
        <v>399</v>
      </c>
      <c r="D1376" s="58">
        <v>2</v>
      </c>
      <c r="E1376" s="28">
        <f>VLOOKUP(FACT_INCLUDES[[#This Row],[Order ID]], ORDERS[], 2)</f>
        <v>42632.196637989007</v>
      </c>
      <c r="F1376" s="28">
        <f>VLOOKUP(FACT_INCLUDES[[#This Row],[Order ID]], ORDERS[], 3)</f>
        <v>42632.196637989007</v>
      </c>
      <c r="G1376" s="4" t="str">
        <f>VLOOKUP(FACT_INCLUDES[[#This Row],[Order ID]], ORDERS[], 4)</f>
        <v>In-Store</v>
      </c>
      <c r="H1376" s="4" t="str">
        <f>VLOOKUP(FACT_INCLUDES[[#This Row],[Order ID]], ORDERS[], 5)</f>
        <v>MRP4582@gmail.com</v>
      </c>
      <c r="I1376" s="4">
        <f>VLOOKUP(FACT_INCLUDES[[#This Row],[Order ID]], ORDERS[], 6)</f>
        <v>24</v>
      </c>
      <c r="J1376" s="54">
        <f>VLOOKUP(FACT_INCLUDES[[#This Row],[Order ID]], ORDERS[], 7)</f>
        <v>0</v>
      </c>
      <c r="K1376" s="33">
        <v>0</v>
      </c>
      <c r="L1376" s="4">
        <f>VLOOKUP(FACT_INCLUDES[[#This Row],[DW Version]], VERSIONS[], 2)</f>
        <v>41</v>
      </c>
      <c r="M1376" s="4">
        <f>VLOOKUP(FACT_INCLUDES[[#This Row],[DW Version]], VERSIONS[], 3)</f>
        <v>3</v>
      </c>
      <c r="N1376" s="4" t="str">
        <f>VLOOKUP(FACT_INCLUDES[[#This Row],[DW Version]], VERSIONS[], 4)</f>
        <v>white</v>
      </c>
      <c r="O1376" s="51">
        <f>VLOOKUP(FACT_INCLUDES[[#This Row],[DW Version]], VERSIONS[], 5)</f>
        <v>113.42063918699432</v>
      </c>
      <c r="P1376" s="4" t="str">
        <f>VLOOKUP(FACT_INCLUDES[[#This Row],[DW Version]], VERSIONS[], 6)</f>
        <v>LunarGlide</v>
      </c>
      <c r="Q1376" s="4" t="str">
        <f>VLOOKUP(FACT_INCLUDES[[#This Row],[DW Version]], VERSIONS[], 7)</f>
        <v>Shoe</v>
      </c>
      <c r="R1376" s="51">
        <f>FACT_INCLUDES[[#This Row],[Version Price]]*FACT_INCLUDES[[#This Row],[Quantity]]</f>
        <v>226.84127837398864</v>
      </c>
      <c r="S1376" s="51">
        <f>FACT_INCLUDES[[#This Row],[Amount]]*(1-FACT_INCLUDES[[#This Row],[Order Discount]])</f>
        <v>226.84127837398864</v>
      </c>
      <c r="T1376" s="51">
        <f t="shared" si="21"/>
        <v>1288.0816195513898</v>
      </c>
      <c r="U1376" s="57">
        <f>FACT_INCLUDES[[#This Row],[Income]]/FACT_INCLUDES[[#This Row],[Total Order Income]]</f>
        <v>0.17610784513250985</v>
      </c>
      <c r="V1376" s="33">
        <f>IF(FACT_INCLUDES[[#This Row],[Order Gap]]&gt;10, 1, 0)/COUNTIFS(FACT_INCLUDES[Order ID], FACT_INCLUDES[[#This Row],[Order ID]])</f>
        <v>0</v>
      </c>
      <c r="W1376" s="33">
        <f>IF(FACT_INCLUDES[[#This Row],[Order Type]]="Online", 1, 0)/COUNTIFS(FACT_INCLUDES[Order ID], FACT_INCLUDES[[#This Row],[Order ID]])</f>
        <v>0</v>
      </c>
      <c r="X1376" s="52">
        <v>623.83974245577338</v>
      </c>
      <c r="Y1376" s="52">
        <v>543.82851073311974</v>
      </c>
      <c r="Z1376" s="64">
        <f>IF(FACT_INCLUDES[[#This Row],[Order Type]]="Online", 1, 0)*FACT_INCLUDES[[#This Row],[Income]]</f>
        <v>0</v>
      </c>
    </row>
    <row r="1377" spans="1:26" x14ac:dyDescent="0.3">
      <c r="A1377" s="4">
        <v>1303</v>
      </c>
      <c r="B1377" s="4">
        <v>658</v>
      </c>
      <c r="C1377" s="4">
        <v>28</v>
      </c>
      <c r="D1377" s="58">
        <v>2</v>
      </c>
      <c r="E1377" s="28">
        <f>VLOOKUP(FACT_INCLUDES[[#This Row],[Order ID]], ORDERS[], 2)</f>
        <v>42656.985333985715</v>
      </c>
      <c r="F1377" s="28">
        <f>VLOOKUP(FACT_INCLUDES[[#This Row],[Order ID]], ORDERS[], 3)</f>
        <v>42656.985333985715</v>
      </c>
      <c r="G1377" s="4" t="str">
        <f>VLOOKUP(FACT_INCLUDES[[#This Row],[Order ID]], ORDERS[], 4)</f>
        <v>In-Store</v>
      </c>
      <c r="H1377" s="4" t="str">
        <f>VLOOKUP(FACT_INCLUDES[[#This Row],[Order ID]], ORDERS[], 5)</f>
        <v>UMO9340@gmail.com</v>
      </c>
      <c r="I1377" s="4">
        <f>VLOOKUP(FACT_INCLUDES[[#This Row],[Order ID]], ORDERS[], 6)</f>
        <v>25</v>
      </c>
      <c r="J1377" s="54">
        <f>VLOOKUP(FACT_INCLUDES[[#This Row],[Order ID]], ORDERS[], 7)</f>
        <v>0</v>
      </c>
      <c r="K1377" s="33">
        <v>0</v>
      </c>
      <c r="L1377" s="4">
        <f>VLOOKUP(FACT_INCLUDES[[#This Row],[DW Version]], VERSIONS[], 2)</f>
        <v>3</v>
      </c>
      <c r="M1377" s="4">
        <f>VLOOKUP(FACT_INCLUDES[[#This Row],[DW Version]], VERSIONS[], 3)</f>
        <v>3.5</v>
      </c>
      <c r="N1377" s="4" t="str">
        <f>VLOOKUP(FACT_INCLUDES[[#This Row],[DW Version]], VERSIONS[], 4)</f>
        <v>white</v>
      </c>
      <c r="O1377" s="51">
        <f>VLOOKUP(FACT_INCLUDES[[#This Row],[DW Version]], VERSIONS[], 5)</f>
        <v>248.63081062992802</v>
      </c>
      <c r="P1377" s="4" t="str">
        <f>VLOOKUP(FACT_INCLUDES[[#This Row],[DW Version]], VERSIONS[], 6)</f>
        <v>Dri-FIT Shirt</v>
      </c>
      <c r="Q1377" s="4" t="str">
        <f>VLOOKUP(FACT_INCLUDES[[#This Row],[DW Version]], VERSIONS[], 7)</f>
        <v>Apparel</v>
      </c>
      <c r="R1377" s="51">
        <f>FACT_INCLUDES[[#This Row],[Version Price]]*FACT_INCLUDES[[#This Row],[Quantity]]</f>
        <v>497.26162125985604</v>
      </c>
      <c r="S1377" s="51">
        <f>FACT_INCLUDES[[#This Row],[Amount]]*(1-FACT_INCLUDES[[#This Row],[Order Discount]])</f>
        <v>497.26162125985604</v>
      </c>
      <c r="T1377" s="51">
        <f t="shared" si="21"/>
        <v>972.90748295619096</v>
      </c>
      <c r="U1377" s="57">
        <f>FACT_INCLUDES[[#This Row],[Income]]/FACT_INCLUDES[[#This Row],[Total Order Income]]</f>
        <v>0.51110884639197207</v>
      </c>
      <c r="V1377" s="33">
        <f>IF(FACT_INCLUDES[[#This Row],[Order Gap]]&gt;10, 1, 0)/COUNTIFS(FACT_INCLUDES[Order ID], FACT_INCLUDES[[#This Row],[Order ID]])</f>
        <v>0</v>
      </c>
      <c r="W1377" s="33">
        <f>IF(FACT_INCLUDES[[#This Row],[Order Type]]="Online", 1, 0)/COUNTIFS(FACT_INCLUDES[Order ID], FACT_INCLUDES[[#This Row],[Order ID]])</f>
        <v>0</v>
      </c>
      <c r="X1377" s="52">
        <v>623.83974245577338</v>
      </c>
      <c r="Y1377" s="52">
        <v>543.82851073311974</v>
      </c>
      <c r="Z1377" s="64">
        <f>IF(FACT_INCLUDES[[#This Row],[Order Type]]="Online", 1, 0)*FACT_INCLUDES[[#This Row],[Income]]</f>
        <v>0</v>
      </c>
    </row>
    <row r="1378" spans="1:26" x14ac:dyDescent="0.3">
      <c r="A1378" s="4">
        <v>1304</v>
      </c>
      <c r="B1378" s="4">
        <v>658</v>
      </c>
      <c r="C1378" s="4">
        <v>495</v>
      </c>
      <c r="D1378" s="58">
        <v>3</v>
      </c>
      <c r="E1378" s="28">
        <f>VLOOKUP(FACT_INCLUDES[[#This Row],[Order ID]], ORDERS[], 2)</f>
        <v>42656.985333985715</v>
      </c>
      <c r="F1378" s="28">
        <f>VLOOKUP(FACT_INCLUDES[[#This Row],[Order ID]], ORDERS[], 3)</f>
        <v>42656.985333985715</v>
      </c>
      <c r="G1378" s="4" t="str">
        <f>VLOOKUP(FACT_INCLUDES[[#This Row],[Order ID]], ORDERS[], 4)</f>
        <v>In-Store</v>
      </c>
      <c r="H1378" s="4" t="str">
        <f>VLOOKUP(FACT_INCLUDES[[#This Row],[Order ID]], ORDERS[], 5)</f>
        <v>UMO9340@gmail.com</v>
      </c>
      <c r="I1378" s="4">
        <f>VLOOKUP(FACT_INCLUDES[[#This Row],[Order ID]], ORDERS[], 6)</f>
        <v>25</v>
      </c>
      <c r="J1378" s="54">
        <f>VLOOKUP(FACT_INCLUDES[[#This Row],[Order ID]], ORDERS[], 7)</f>
        <v>0</v>
      </c>
      <c r="K1378" s="33">
        <v>0</v>
      </c>
      <c r="L1378" s="4">
        <f>VLOOKUP(FACT_INCLUDES[[#This Row],[DW Version]], VERSIONS[], 2)</f>
        <v>52</v>
      </c>
      <c r="M1378" s="4">
        <f>VLOOKUP(FACT_INCLUDES[[#This Row],[DW Version]], VERSIONS[], 3)</f>
        <v>4.5</v>
      </c>
      <c r="N1378" s="4" t="str">
        <f>VLOOKUP(FACT_INCLUDES[[#This Row],[DW Version]], VERSIONS[], 4)</f>
        <v>green</v>
      </c>
      <c r="O1378" s="51">
        <f>VLOOKUP(FACT_INCLUDES[[#This Row],[DW Version]], VERSIONS[], 5)</f>
        <v>158.54862056544499</v>
      </c>
      <c r="P1378" s="4" t="str">
        <f>VLOOKUP(FACT_INCLUDES[[#This Row],[DW Version]], VERSIONS[], 6)</f>
        <v>Tech Fleece Jogger</v>
      </c>
      <c r="Q1378" s="4" t="str">
        <f>VLOOKUP(FACT_INCLUDES[[#This Row],[DW Version]], VERSIONS[], 7)</f>
        <v>Apparel</v>
      </c>
      <c r="R1378" s="51">
        <f>FACT_INCLUDES[[#This Row],[Version Price]]*FACT_INCLUDES[[#This Row],[Quantity]]</f>
        <v>475.64586169633498</v>
      </c>
      <c r="S1378" s="51">
        <f>FACT_INCLUDES[[#This Row],[Amount]]*(1-FACT_INCLUDES[[#This Row],[Order Discount]])</f>
        <v>475.64586169633498</v>
      </c>
      <c r="T1378" s="51">
        <f t="shared" si="21"/>
        <v>972.90748295619096</v>
      </c>
      <c r="U1378" s="57">
        <f>FACT_INCLUDES[[#This Row],[Income]]/FACT_INCLUDES[[#This Row],[Total Order Income]]</f>
        <v>0.48889115360802793</v>
      </c>
      <c r="V1378" s="33">
        <f>IF(FACT_INCLUDES[[#This Row],[Order Gap]]&gt;10, 1, 0)/COUNTIFS(FACT_INCLUDES[Order ID], FACT_INCLUDES[[#This Row],[Order ID]])</f>
        <v>0</v>
      </c>
      <c r="W1378" s="33">
        <f>IF(FACT_INCLUDES[[#This Row],[Order Type]]="Online", 1, 0)/COUNTIFS(FACT_INCLUDES[Order ID], FACT_INCLUDES[[#This Row],[Order ID]])</f>
        <v>0</v>
      </c>
      <c r="X1378" s="52">
        <v>623.83974245577338</v>
      </c>
      <c r="Y1378" s="52">
        <v>543.82851073311974</v>
      </c>
      <c r="Z1378" s="64">
        <f>IF(FACT_INCLUDES[[#This Row],[Order Type]]="Online", 1, 0)*FACT_INCLUDES[[#This Row],[Income]]</f>
        <v>0</v>
      </c>
    </row>
    <row r="1379" spans="1:26" x14ac:dyDescent="0.3">
      <c r="A1379" s="4">
        <v>1361</v>
      </c>
      <c r="B1379" s="4">
        <v>688</v>
      </c>
      <c r="C1379" s="4">
        <v>665</v>
      </c>
      <c r="D1379" s="58">
        <v>2</v>
      </c>
      <c r="E1379" s="28">
        <f>VLOOKUP(FACT_INCLUDES[[#This Row],[Order ID]], ORDERS[], 2)</f>
        <v>42564.637732272357</v>
      </c>
      <c r="F1379" s="28">
        <f>VLOOKUP(FACT_INCLUDES[[#This Row],[Order ID]], ORDERS[], 3)</f>
        <v>42564.637732272357</v>
      </c>
      <c r="G1379" s="4" t="str">
        <f>VLOOKUP(FACT_INCLUDES[[#This Row],[Order ID]], ORDERS[], 4)</f>
        <v>In-Store</v>
      </c>
      <c r="H1379" s="4" t="str">
        <f>VLOOKUP(FACT_INCLUDES[[#This Row],[Order ID]], ORDERS[], 5)</f>
        <v>OLU8848@gmail.com</v>
      </c>
      <c r="I1379" s="4">
        <f>VLOOKUP(FACT_INCLUDES[[#This Row],[Order ID]], ORDERS[], 6)</f>
        <v>30</v>
      </c>
      <c r="J1379" s="54">
        <f>VLOOKUP(FACT_INCLUDES[[#This Row],[Order ID]], ORDERS[], 7)</f>
        <v>0</v>
      </c>
      <c r="K1379" s="33">
        <v>0</v>
      </c>
      <c r="L1379" s="4">
        <f>VLOOKUP(FACT_INCLUDES[[#This Row],[DW Version]], VERSIONS[], 2)</f>
        <v>67</v>
      </c>
      <c r="M1379" s="4">
        <f>VLOOKUP(FACT_INCLUDES[[#This Row],[DW Version]], VERSIONS[], 3)</f>
        <v>11</v>
      </c>
      <c r="N1379" s="4" t="str">
        <f>VLOOKUP(FACT_INCLUDES[[#This Row],[DW Version]], VERSIONS[], 4)</f>
        <v>khaki</v>
      </c>
      <c r="O1379" s="51">
        <f>VLOOKUP(FACT_INCLUDES[[#This Row],[DW Version]], VERSIONS[], 5)</f>
        <v>360.26498842966066</v>
      </c>
      <c r="P1379" s="4" t="str">
        <f>VLOOKUP(FACT_INCLUDES[[#This Row],[DW Version]], VERSIONS[], 6)</f>
        <v>Phantom VSN Elite</v>
      </c>
      <c r="Q1379" s="4" t="str">
        <f>VLOOKUP(FACT_INCLUDES[[#This Row],[DW Version]], VERSIONS[], 7)</f>
        <v>Shoe</v>
      </c>
      <c r="R1379" s="51">
        <f>FACT_INCLUDES[[#This Row],[Version Price]]*FACT_INCLUDES[[#This Row],[Quantity]]</f>
        <v>720.52997685932132</v>
      </c>
      <c r="S1379" s="51">
        <f>FACT_INCLUDES[[#This Row],[Amount]]*(1-FACT_INCLUDES[[#This Row],[Order Discount]])</f>
        <v>720.52997685932132</v>
      </c>
      <c r="T1379" s="51">
        <f t="shared" si="21"/>
        <v>948.61475818019233</v>
      </c>
      <c r="U1379" s="57">
        <f>FACT_INCLUDES[[#This Row],[Income]]/FACT_INCLUDES[[#This Row],[Total Order Income]]</f>
        <v>0.75956015932281584</v>
      </c>
      <c r="V1379" s="33">
        <f>IF(FACT_INCLUDES[[#This Row],[Order Gap]]&gt;10, 1, 0)/COUNTIFS(FACT_INCLUDES[Order ID], FACT_INCLUDES[[#This Row],[Order ID]])</f>
        <v>0</v>
      </c>
      <c r="W1379" s="33">
        <f>IF(FACT_INCLUDES[[#This Row],[Order Type]]="Online", 1, 0)/COUNTIFS(FACT_INCLUDES[Order ID], FACT_INCLUDES[[#This Row],[Order ID]])</f>
        <v>0</v>
      </c>
      <c r="X1379" s="52">
        <v>623.83974245577338</v>
      </c>
      <c r="Y1379" s="52">
        <v>543.82851073311974</v>
      </c>
      <c r="Z1379" s="64">
        <f>IF(FACT_INCLUDES[[#This Row],[Order Type]]="Online", 1, 0)*FACT_INCLUDES[[#This Row],[Income]]</f>
        <v>0</v>
      </c>
    </row>
    <row r="1380" spans="1:26" x14ac:dyDescent="0.3">
      <c r="A1380" s="4">
        <v>1362</v>
      </c>
      <c r="B1380" s="4">
        <v>688</v>
      </c>
      <c r="C1380" s="4">
        <v>772</v>
      </c>
      <c r="D1380" s="58">
        <v>4</v>
      </c>
      <c r="E1380" s="28">
        <f>VLOOKUP(FACT_INCLUDES[[#This Row],[Order ID]], ORDERS[], 2)</f>
        <v>42564.637732272357</v>
      </c>
      <c r="F1380" s="28">
        <f>VLOOKUP(FACT_INCLUDES[[#This Row],[Order ID]], ORDERS[], 3)</f>
        <v>42564.637732272357</v>
      </c>
      <c r="G1380" s="4" t="str">
        <f>VLOOKUP(FACT_INCLUDES[[#This Row],[Order ID]], ORDERS[], 4)</f>
        <v>In-Store</v>
      </c>
      <c r="H1380" s="4" t="str">
        <f>VLOOKUP(FACT_INCLUDES[[#This Row],[Order ID]], ORDERS[], 5)</f>
        <v>OLU8848@gmail.com</v>
      </c>
      <c r="I1380" s="4">
        <f>VLOOKUP(FACT_INCLUDES[[#This Row],[Order ID]], ORDERS[], 6)</f>
        <v>30</v>
      </c>
      <c r="J1380" s="54">
        <f>VLOOKUP(FACT_INCLUDES[[#This Row],[Order ID]], ORDERS[], 7)</f>
        <v>0</v>
      </c>
      <c r="K1380" s="33">
        <v>0</v>
      </c>
      <c r="L1380" s="4">
        <f>VLOOKUP(FACT_INCLUDES[[#This Row],[DW Version]], VERSIONS[], 2)</f>
        <v>79</v>
      </c>
      <c r="M1380" s="4">
        <f>VLOOKUP(FACT_INCLUDES[[#This Row],[DW Version]], VERSIONS[], 3)</f>
        <v>9.5</v>
      </c>
      <c r="N1380" s="4" t="str">
        <f>VLOOKUP(FACT_INCLUDES[[#This Row],[DW Version]], VERSIONS[], 4)</f>
        <v>black</v>
      </c>
      <c r="O1380" s="51">
        <f>VLOOKUP(FACT_INCLUDES[[#This Row],[DW Version]], VERSIONS[], 5)</f>
        <v>57.021195330217751</v>
      </c>
      <c r="P1380" s="4" t="str">
        <f>VLOOKUP(FACT_INCLUDES[[#This Row],[DW Version]], VERSIONS[], 6)</f>
        <v>Zoom Gravity</v>
      </c>
      <c r="Q1380" s="4" t="str">
        <f>VLOOKUP(FACT_INCLUDES[[#This Row],[DW Version]], VERSIONS[], 7)</f>
        <v>Shoe</v>
      </c>
      <c r="R1380" s="51">
        <f>FACT_INCLUDES[[#This Row],[Version Price]]*FACT_INCLUDES[[#This Row],[Quantity]]</f>
        <v>228.084781320871</v>
      </c>
      <c r="S1380" s="51">
        <f>FACT_INCLUDES[[#This Row],[Amount]]*(1-FACT_INCLUDES[[#This Row],[Order Discount]])</f>
        <v>228.084781320871</v>
      </c>
      <c r="T1380" s="51">
        <f t="shared" si="21"/>
        <v>948.61475818019233</v>
      </c>
      <c r="U1380" s="57">
        <f>FACT_INCLUDES[[#This Row],[Income]]/FACT_INCLUDES[[#This Row],[Total Order Income]]</f>
        <v>0.24043984067718413</v>
      </c>
      <c r="V1380" s="33">
        <f>IF(FACT_INCLUDES[[#This Row],[Order Gap]]&gt;10, 1, 0)/COUNTIFS(FACT_INCLUDES[Order ID], FACT_INCLUDES[[#This Row],[Order ID]])</f>
        <v>0</v>
      </c>
      <c r="W1380" s="33">
        <f>IF(FACT_INCLUDES[[#This Row],[Order Type]]="Online", 1, 0)/COUNTIFS(FACT_INCLUDES[Order ID], FACT_INCLUDES[[#This Row],[Order ID]])</f>
        <v>0</v>
      </c>
      <c r="X1380" s="52">
        <v>623.83974245577338</v>
      </c>
      <c r="Y1380" s="52">
        <v>543.82851073311974</v>
      </c>
      <c r="Z1380" s="64">
        <f>IF(FACT_INCLUDES[[#This Row],[Order Type]]="Online", 1, 0)*FACT_INCLUDES[[#This Row],[Income]]</f>
        <v>0</v>
      </c>
    </row>
    <row r="1381" spans="1:26" x14ac:dyDescent="0.3">
      <c r="A1381" s="4">
        <v>1383</v>
      </c>
      <c r="B1381" s="4">
        <v>703</v>
      </c>
      <c r="C1381" s="4">
        <v>14</v>
      </c>
      <c r="D1381" s="58">
        <v>5</v>
      </c>
      <c r="E1381" s="28">
        <f>VLOOKUP(FACT_INCLUDES[[#This Row],[Order ID]], ORDERS[], 2)</f>
        <v>42548.046527649931</v>
      </c>
      <c r="F1381" s="28">
        <f>VLOOKUP(FACT_INCLUDES[[#This Row],[Order ID]], ORDERS[], 3)</f>
        <v>42548.046527649931</v>
      </c>
      <c r="G1381" s="4" t="str">
        <f>VLOOKUP(FACT_INCLUDES[[#This Row],[Order ID]], ORDERS[], 4)</f>
        <v>In-Store</v>
      </c>
      <c r="H1381" s="4" t="str">
        <f>VLOOKUP(FACT_INCLUDES[[#This Row],[Order ID]], ORDERS[], 5)</f>
        <v>YQO8783@gmail.com</v>
      </c>
      <c r="I1381" s="4">
        <f>VLOOKUP(FACT_INCLUDES[[#This Row],[Order ID]], ORDERS[], 6)</f>
        <v>12</v>
      </c>
      <c r="J1381" s="54">
        <f>VLOOKUP(FACT_INCLUDES[[#This Row],[Order ID]], ORDERS[], 7)</f>
        <v>0</v>
      </c>
      <c r="K1381" s="33">
        <v>0</v>
      </c>
      <c r="L1381" s="4">
        <f>VLOOKUP(FACT_INCLUDES[[#This Row],[DW Version]], VERSIONS[], 2)</f>
        <v>2</v>
      </c>
      <c r="M1381" s="4">
        <f>VLOOKUP(FACT_INCLUDES[[#This Row],[DW Version]], VERSIONS[], 3)</f>
        <v>4</v>
      </c>
      <c r="N1381" s="4" t="str">
        <f>VLOOKUP(FACT_INCLUDES[[#This Row],[DW Version]], VERSIONS[], 4)</f>
        <v>red</v>
      </c>
      <c r="O1381" s="51">
        <f>VLOOKUP(FACT_INCLUDES[[#This Row],[DW Version]], VERSIONS[], 5)</f>
        <v>239.15106782746207</v>
      </c>
      <c r="P1381" s="4" t="str">
        <f>VLOOKUP(FACT_INCLUDES[[#This Row],[DW Version]], VERSIONS[], 6)</f>
        <v>Air Force 1</v>
      </c>
      <c r="Q1381" s="4" t="str">
        <f>VLOOKUP(FACT_INCLUDES[[#This Row],[DW Version]], VERSIONS[], 7)</f>
        <v>Shoe</v>
      </c>
      <c r="R1381" s="51">
        <f>FACT_INCLUDES[[#This Row],[Version Price]]*FACT_INCLUDES[[#This Row],[Quantity]]</f>
        <v>1195.7553391373103</v>
      </c>
      <c r="S1381" s="51">
        <f>FACT_INCLUDES[[#This Row],[Amount]]*(1-FACT_INCLUDES[[#This Row],[Order Discount]])</f>
        <v>1195.7553391373103</v>
      </c>
      <c r="T1381" s="51">
        <f t="shared" si="21"/>
        <v>1397.9966717911698</v>
      </c>
      <c r="U1381" s="57">
        <f>FACT_INCLUDES[[#This Row],[Income]]/FACT_INCLUDES[[#This Row],[Total Order Income]]</f>
        <v>0.8553348969030522</v>
      </c>
      <c r="V1381" s="33">
        <f>IF(FACT_INCLUDES[[#This Row],[Order Gap]]&gt;10, 1, 0)/COUNTIFS(FACT_INCLUDES[Order ID], FACT_INCLUDES[[#This Row],[Order ID]])</f>
        <v>0</v>
      </c>
      <c r="W1381" s="33">
        <f>IF(FACT_INCLUDES[[#This Row],[Order Type]]="Online", 1, 0)/COUNTIFS(FACT_INCLUDES[Order ID], FACT_INCLUDES[[#This Row],[Order ID]])</f>
        <v>0</v>
      </c>
      <c r="X1381" s="52">
        <v>623.83974245577338</v>
      </c>
      <c r="Y1381" s="52">
        <v>543.82851073311974</v>
      </c>
      <c r="Z1381" s="64">
        <f>IF(FACT_INCLUDES[[#This Row],[Order Type]]="Online", 1, 0)*FACT_INCLUDES[[#This Row],[Income]]</f>
        <v>0</v>
      </c>
    </row>
    <row r="1382" spans="1:26" x14ac:dyDescent="0.3">
      <c r="A1382" s="4">
        <v>1384</v>
      </c>
      <c r="B1382" s="4">
        <v>703</v>
      </c>
      <c r="C1382" s="4">
        <v>955</v>
      </c>
      <c r="D1382" s="58">
        <v>1</v>
      </c>
      <c r="E1382" s="28">
        <f>VLOOKUP(FACT_INCLUDES[[#This Row],[Order ID]], ORDERS[], 2)</f>
        <v>42548.046527649931</v>
      </c>
      <c r="F1382" s="28">
        <f>VLOOKUP(FACT_INCLUDES[[#This Row],[Order ID]], ORDERS[], 3)</f>
        <v>42548.046527649931</v>
      </c>
      <c r="G1382" s="4" t="str">
        <f>VLOOKUP(FACT_INCLUDES[[#This Row],[Order ID]], ORDERS[], 4)</f>
        <v>In-Store</v>
      </c>
      <c r="H1382" s="4" t="str">
        <f>VLOOKUP(FACT_INCLUDES[[#This Row],[Order ID]], ORDERS[], 5)</f>
        <v>YQO8783@gmail.com</v>
      </c>
      <c r="I1382" s="4">
        <f>VLOOKUP(FACT_INCLUDES[[#This Row],[Order ID]], ORDERS[], 6)</f>
        <v>12</v>
      </c>
      <c r="J1382" s="54">
        <f>VLOOKUP(FACT_INCLUDES[[#This Row],[Order ID]], ORDERS[], 7)</f>
        <v>0</v>
      </c>
      <c r="K1382" s="33">
        <v>0</v>
      </c>
      <c r="L1382" s="4">
        <f>VLOOKUP(FACT_INCLUDES[[#This Row],[DW Version]], VERSIONS[], 2)</f>
        <v>97</v>
      </c>
      <c r="M1382" s="4">
        <f>VLOOKUP(FACT_INCLUDES[[#This Row],[DW Version]], VERSIONS[], 3)</f>
        <v>10.5</v>
      </c>
      <c r="N1382" s="4" t="str">
        <f>VLOOKUP(FACT_INCLUDES[[#This Row],[DW Version]], VERSIONS[], 4)</f>
        <v>white</v>
      </c>
      <c r="O1382" s="51">
        <f>VLOOKUP(FACT_INCLUDES[[#This Row],[DW Version]], VERSIONS[], 5)</f>
        <v>202.24133265385956</v>
      </c>
      <c r="P1382" s="4" t="str">
        <f>VLOOKUP(FACT_INCLUDES[[#This Row],[DW Version]], VERSIONS[], 6)</f>
        <v>Nike Socks</v>
      </c>
      <c r="Q1382" s="4" t="str">
        <f>VLOOKUP(FACT_INCLUDES[[#This Row],[DW Version]], VERSIONS[], 7)</f>
        <v>Accessories</v>
      </c>
      <c r="R1382" s="51">
        <f>FACT_INCLUDES[[#This Row],[Version Price]]*FACT_INCLUDES[[#This Row],[Quantity]]</f>
        <v>202.24133265385956</v>
      </c>
      <c r="S1382" s="51">
        <f>FACT_INCLUDES[[#This Row],[Amount]]*(1-FACT_INCLUDES[[#This Row],[Order Discount]])</f>
        <v>202.24133265385956</v>
      </c>
      <c r="T1382" s="51">
        <f t="shared" si="21"/>
        <v>1397.9966717911698</v>
      </c>
      <c r="U1382" s="57">
        <f>FACT_INCLUDES[[#This Row],[Income]]/FACT_INCLUDES[[#This Row],[Total Order Income]]</f>
        <v>0.14466510309694786</v>
      </c>
      <c r="V1382" s="33">
        <f>IF(FACT_INCLUDES[[#This Row],[Order Gap]]&gt;10, 1, 0)/COUNTIFS(FACT_INCLUDES[Order ID], FACT_INCLUDES[[#This Row],[Order ID]])</f>
        <v>0</v>
      </c>
      <c r="W1382" s="33">
        <f>IF(FACT_INCLUDES[[#This Row],[Order Type]]="Online", 1, 0)/COUNTIFS(FACT_INCLUDES[Order ID], FACT_INCLUDES[[#This Row],[Order ID]])</f>
        <v>0</v>
      </c>
      <c r="X1382" s="52">
        <v>623.83974245577338</v>
      </c>
      <c r="Y1382" s="52">
        <v>543.82851073311974</v>
      </c>
      <c r="Z1382" s="64">
        <f>IF(FACT_INCLUDES[[#This Row],[Order Type]]="Online", 1, 0)*FACT_INCLUDES[[#This Row],[Income]]</f>
        <v>0</v>
      </c>
    </row>
    <row r="1383" spans="1:26" x14ac:dyDescent="0.3">
      <c r="A1383" s="4">
        <v>1403</v>
      </c>
      <c r="B1383" s="4">
        <v>712</v>
      </c>
      <c r="C1383" s="4">
        <v>650</v>
      </c>
      <c r="D1383" s="58">
        <v>3</v>
      </c>
      <c r="E1383" s="28">
        <f>VLOOKUP(FACT_INCLUDES[[#This Row],[Order ID]], ORDERS[], 2)</f>
        <v>42437.673990042233</v>
      </c>
      <c r="F1383" s="28">
        <f>VLOOKUP(FACT_INCLUDES[[#This Row],[Order ID]], ORDERS[], 3)</f>
        <v>42437.673990042233</v>
      </c>
      <c r="G1383" s="4" t="str">
        <f>VLOOKUP(FACT_INCLUDES[[#This Row],[Order ID]], ORDERS[], 4)</f>
        <v>In-Store</v>
      </c>
      <c r="H1383" s="4" t="str">
        <f>VLOOKUP(FACT_INCLUDES[[#This Row],[Order ID]], ORDERS[], 5)</f>
        <v>AYW8695@gmail.com</v>
      </c>
      <c r="I1383" s="4">
        <f>VLOOKUP(FACT_INCLUDES[[#This Row],[Order ID]], ORDERS[], 6)</f>
        <v>10</v>
      </c>
      <c r="J1383" s="54">
        <f>VLOOKUP(FACT_INCLUDES[[#This Row],[Order ID]], ORDERS[], 7)</f>
        <v>0</v>
      </c>
      <c r="K1383" s="33">
        <v>0</v>
      </c>
      <c r="L1383" s="4">
        <f>VLOOKUP(FACT_INCLUDES[[#This Row],[DW Version]], VERSIONS[], 2)</f>
        <v>66</v>
      </c>
      <c r="M1383" s="4">
        <f>VLOOKUP(FACT_INCLUDES[[#This Row],[DW Version]], VERSIONS[], 3)</f>
        <v>4</v>
      </c>
      <c r="N1383" s="4" t="str">
        <f>VLOOKUP(FACT_INCLUDES[[#This Row],[DW Version]], VERSIONS[], 4)</f>
        <v>green</v>
      </c>
      <c r="O1383" s="51">
        <f>VLOOKUP(FACT_INCLUDES[[#This Row],[DW Version]], VERSIONS[], 5)</f>
        <v>310.08909985972628</v>
      </c>
      <c r="P1383" s="4" t="str">
        <f>VLOOKUP(FACT_INCLUDES[[#This Row],[DW Version]], VERSIONS[], 6)</f>
        <v>Therma Training Pants</v>
      </c>
      <c r="Q1383" s="4" t="str">
        <f>VLOOKUP(FACT_INCLUDES[[#This Row],[DW Version]], VERSIONS[], 7)</f>
        <v>Apparel</v>
      </c>
      <c r="R1383" s="51">
        <f>FACT_INCLUDES[[#This Row],[Version Price]]*FACT_INCLUDES[[#This Row],[Quantity]]</f>
        <v>930.26729957917883</v>
      </c>
      <c r="S1383" s="51">
        <f>FACT_INCLUDES[[#This Row],[Amount]]*(1-FACT_INCLUDES[[#This Row],[Order Discount]])</f>
        <v>930.26729957917883</v>
      </c>
      <c r="T1383" s="51">
        <f t="shared" si="21"/>
        <v>2324.6048771642772</v>
      </c>
      <c r="U1383" s="57">
        <f>FACT_INCLUDES[[#This Row],[Income]]/FACT_INCLUDES[[#This Row],[Total Order Income]]</f>
        <v>0.40018297677925668</v>
      </c>
      <c r="V1383" s="33">
        <f>IF(FACT_INCLUDES[[#This Row],[Order Gap]]&gt;10, 1, 0)/COUNTIFS(FACT_INCLUDES[Order ID], FACT_INCLUDES[[#This Row],[Order ID]])</f>
        <v>0</v>
      </c>
      <c r="W1383" s="33">
        <f>IF(FACT_INCLUDES[[#This Row],[Order Type]]="Online", 1, 0)/COUNTIFS(FACT_INCLUDES[Order ID], FACT_INCLUDES[[#This Row],[Order ID]])</f>
        <v>0</v>
      </c>
      <c r="X1383" s="52">
        <v>623.83974245577338</v>
      </c>
      <c r="Y1383" s="52">
        <v>543.82851073311974</v>
      </c>
      <c r="Z1383" s="64">
        <f>IF(FACT_INCLUDES[[#This Row],[Order Type]]="Online", 1, 0)*FACT_INCLUDES[[#This Row],[Income]]</f>
        <v>0</v>
      </c>
    </row>
    <row r="1384" spans="1:26" x14ac:dyDescent="0.3">
      <c r="A1384" s="4">
        <v>1404</v>
      </c>
      <c r="B1384" s="4">
        <v>712</v>
      </c>
      <c r="C1384" s="4">
        <v>685</v>
      </c>
      <c r="D1384" s="58">
        <v>5</v>
      </c>
      <c r="E1384" s="28">
        <f>VLOOKUP(FACT_INCLUDES[[#This Row],[Order ID]], ORDERS[], 2)</f>
        <v>42437.673990042233</v>
      </c>
      <c r="F1384" s="28">
        <f>VLOOKUP(FACT_INCLUDES[[#This Row],[Order ID]], ORDERS[], 3)</f>
        <v>42437.673990042233</v>
      </c>
      <c r="G1384" s="4" t="str">
        <f>VLOOKUP(FACT_INCLUDES[[#This Row],[Order ID]], ORDERS[], 4)</f>
        <v>In-Store</v>
      </c>
      <c r="H1384" s="4" t="str">
        <f>VLOOKUP(FACT_INCLUDES[[#This Row],[Order ID]], ORDERS[], 5)</f>
        <v>AYW8695@gmail.com</v>
      </c>
      <c r="I1384" s="4">
        <f>VLOOKUP(FACT_INCLUDES[[#This Row],[Order ID]], ORDERS[], 6)</f>
        <v>10</v>
      </c>
      <c r="J1384" s="54">
        <f>VLOOKUP(FACT_INCLUDES[[#This Row],[Order ID]], ORDERS[], 7)</f>
        <v>0</v>
      </c>
      <c r="K1384" s="33">
        <v>0</v>
      </c>
      <c r="L1384" s="4">
        <f>VLOOKUP(FACT_INCLUDES[[#This Row],[DW Version]], VERSIONS[], 2)</f>
        <v>69</v>
      </c>
      <c r="M1384" s="4">
        <f>VLOOKUP(FACT_INCLUDES[[#This Row],[DW Version]], VERSIONS[], 3)</f>
        <v>7</v>
      </c>
      <c r="N1384" s="4" t="str">
        <f>VLOOKUP(FACT_INCLUDES[[#This Row],[DW Version]], VERSIONS[], 4)</f>
        <v>red</v>
      </c>
      <c r="O1384" s="51">
        <f>VLOOKUP(FACT_INCLUDES[[#This Row],[DW Version]], VERSIONS[], 5)</f>
        <v>278.86751551701968</v>
      </c>
      <c r="P1384" s="4" t="str">
        <f>VLOOKUP(FACT_INCLUDES[[#This Row],[DW Version]], VERSIONS[], 6)</f>
        <v>Mercurial Vapor</v>
      </c>
      <c r="Q1384" s="4" t="str">
        <f>VLOOKUP(FACT_INCLUDES[[#This Row],[DW Version]], VERSIONS[], 7)</f>
        <v>Shoe</v>
      </c>
      <c r="R1384" s="51">
        <f>FACT_INCLUDES[[#This Row],[Version Price]]*FACT_INCLUDES[[#This Row],[Quantity]]</f>
        <v>1394.3375775850984</v>
      </c>
      <c r="S1384" s="51">
        <f>FACT_INCLUDES[[#This Row],[Amount]]*(1-FACT_INCLUDES[[#This Row],[Order Discount]])</f>
        <v>1394.3375775850984</v>
      </c>
      <c r="T1384" s="51">
        <f t="shared" si="21"/>
        <v>2324.6048771642772</v>
      </c>
      <c r="U1384" s="57">
        <f>FACT_INCLUDES[[#This Row],[Income]]/FACT_INCLUDES[[#This Row],[Total Order Income]]</f>
        <v>0.59981702322074326</v>
      </c>
      <c r="V1384" s="33">
        <f>IF(FACT_INCLUDES[[#This Row],[Order Gap]]&gt;10, 1, 0)/COUNTIFS(FACT_INCLUDES[Order ID], FACT_INCLUDES[[#This Row],[Order ID]])</f>
        <v>0</v>
      </c>
      <c r="W1384" s="33">
        <f>IF(FACT_INCLUDES[[#This Row],[Order Type]]="Online", 1, 0)/COUNTIFS(FACT_INCLUDES[Order ID], FACT_INCLUDES[[#This Row],[Order ID]])</f>
        <v>0</v>
      </c>
      <c r="X1384" s="52">
        <v>623.83974245577338</v>
      </c>
      <c r="Y1384" s="52">
        <v>543.82851073311974</v>
      </c>
      <c r="Z1384" s="64">
        <f>IF(FACT_INCLUDES[[#This Row],[Order Type]]="Online", 1, 0)*FACT_INCLUDES[[#This Row],[Income]]</f>
        <v>0</v>
      </c>
    </row>
    <row r="1385" spans="1:26" x14ac:dyDescent="0.3">
      <c r="A1385" s="4">
        <v>1434</v>
      </c>
      <c r="B1385" s="4">
        <v>728</v>
      </c>
      <c r="C1385" s="4">
        <v>303</v>
      </c>
      <c r="D1385" s="58">
        <v>3</v>
      </c>
      <c r="E1385" s="28">
        <f>VLOOKUP(FACT_INCLUDES[[#This Row],[Order ID]], ORDERS[], 2)</f>
        <v>42631.750328974929</v>
      </c>
      <c r="F1385" s="28">
        <f>VLOOKUP(FACT_INCLUDES[[#This Row],[Order ID]], ORDERS[], 3)</f>
        <v>42631.750328974929</v>
      </c>
      <c r="G1385" s="4" t="str">
        <f>VLOOKUP(FACT_INCLUDES[[#This Row],[Order ID]], ORDERS[], 4)</f>
        <v>In-Store</v>
      </c>
      <c r="H1385" s="4" t="str">
        <f>VLOOKUP(FACT_INCLUDES[[#This Row],[Order ID]], ORDERS[], 5)</f>
        <v>AXN2878@gmail.com</v>
      </c>
      <c r="I1385" s="4">
        <f>VLOOKUP(FACT_INCLUDES[[#This Row],[Order ID]], ORDERS[], 6)</f>
        <v>36</v>
      </c>
      <c r="J1385" s="54">
        <f>VLOOKUP(FACT_INCLUDES[[#This Row],[Order ID]], ORDERS[], 7)</f>
        <v>0</v>
      </c>
      <c r="K1385" s="33">
        <v>0</v>
      </c>
      <c r="L1385" s="4">
        <f>VLOOKUP(FACT_INCLUDES[[#This Row],[DW Version]], VERSIONS[], 2)</f>
        <v>30</v>
      </c>
      <c r="M1385" s="4">
        <f>VLOOKUP(FACT_INCLUDES[[#This Row],[DW Version]], VERSIONS[], 3)</f>
        <v>11</v>
      </c>
      <c r="N1385" s="4" t="str">
        <f>VLOOKUP(FACT_INCLUDES[[#This Row],[DW Version]], VERSIONS[], 4)</f>
        <v>blue</v>
      </c>
      <c r="O1385" s="51">
        <f>VLOOKUP(FACT_INCLUDES[[#This Row],[DW Version]], VERSIONS[], 5)</f>
        <v>343.84795087059774</v>
      </c>
      <c r="P1385" s="4" t="str">
        <f>VLOOKUP(FACT_INCLUDES[[#This Row],[DW Version]], VERSIONS[], 6)</f>
        <v>Air Zoom Terra Kiger</v>
      </c>
      <c r="Q1385" s="4" t="str">
        <f>VLOOKUP(FACT_INCLUDES[[#This Row],[DW Version]], VERSIONS[], 7)</f>
        <v>Shoe</v>
      </c>
      <c r="R1385" s="51">
        <f>FACT_INCLUDES[[#This Row],[Version Price]]*FACT_INCLUDES[[#This Row],[Quantity]]</f>
        <v>1031.5438526117932</v>
      </c>
      <c r="S1385" s="51">
        <f>FACT_INCLUDES[[#This Row],[Amount]]*(1-FACT_INCLUDES[[#This Row],[Order Discount]])</f>
        <v>1031.5438526117932</v>
      </c>
      <c r="T1385" s="51">
        <f t="shared" si="21"/>
        <v>1031.5438526117932</v>
      </c>
      <c r="U1385" s="57">
        <f>FACT_INCLUDES[[#This Row],[Income]]/FACT_INCLUDES[[#This Row],[Total Order Income]]</f>
        <v>1</v>
      </c>
      <c r="V1385" s="33">
        <f>IF(FACT_INCLUDES[[#This Row],[Order Gap]]&gt;10, 1, 0)/COUNTIFS(FACT_INCLUDES[Order ID], FACT_INCLUDES[[#This Row],[Order ID]])</f>
        <v>0</v>
      </c>
      <c r="W1385" s="33">
        <f>IF(FACT_INCLUDES[[#This Row],[Order Type]]="Online", 1, 0)/COUNTIFS(FACT_INCLUDES[Order ID], FACT_INCLUDES[[#This Row],[Order ID]])</f>
        <v>0</v>
      </c>
      <c r="X1385" s="52">
        <v>623.83974245577338</v>
      </c>
      <c r="Y1385" s="52">
        <v>543.82851073311974</v>
      </c>
      <c r="Z1385" s="64">
        <f>IF(FACT_INCLUDES[[#This Row],[Order Type]]="Online", 1, 0)*FACT_INCLUDES[[#This Row],[Income]]</f>
        <v>0</v>
      </c>
    </row>
    <row r="1386" spans="1:26" x14ac:dyDescent="0.3">
      <c r="A1386" s="4">
        <v>1465</v>
      </c>
      <c r="B1386" s="4">
        <v>745</v>
      </c>
      <c r="C1386" s="4">
        <v>88</v>
      </c>
      <c r="D1386" s="58">
        <v>2</v>
      </c>
      <c r="E1386" s="28">
        <f>VLOOKUP(FACT_INCLUDES[[#This Row],[Order ID]], ORDERS[], 2)</f>
        <v>42651.632297214346</v>
      </c>
      <c r="F1386" s="28">
        <f>VLOOKUP(FACT_INCLUDES[[#This Row],[Order ID]], ORDERS[], 3)</f>
        <v>42651.632297214346</v>
      </c>
      <c r="G1386" s="4" t="str">
        <f>VLOOKUP(FACT_INCLUDES[[#This Row],[Order ID]], ORDERS[], 4)</f>
        <v>In-Store</v>
      </c>
      <c r="H1386" s="4" t="str">
        <f>VLOOKUP(FACT_INCLUDES[[#This Row],[Order ID]], ORDERS[], 5)</f>
        <v>WTI4246@gmail.com</v>
      </c>
      <c r="I1386" s="4">
        <f>VLOOKUP(FACT_INCLUDES[[#This Row],[Order ID]], ORDERS[], 6)</f>
        <v>12</v>
      </c>
      <c r="J1386" s="54">
        <f>VLOOKUP(FACT_INCLUDES[[#This Row],[Order ID]], ORDERS[], 7)</f>
        <v>0</v>
      </c>
      <c r="K1386" s="33">
        <v>0</v>
      </c>
      <c r="L1386" s="4">
        <f>VLOOKUP(FACT_INCLUDES[[#This Row],[DW Version]], VERSIONS[], 2)</f>
        <v>9</v>
      </c>
      <c r="M1386" s="4">
        <f>VLOOKUP(FACT_INCLUDES[[#This Row],[DW Version]], VERSIONS[], 3)</f>
        <v>5</v>
      </c>
      <c r="N1386" s="4" t="str">
        <f>VLOOKUP(FACT_INCLUDES[[#This Row],[DW Version]], VERSIONS[], 4)</f>
        <v>black</v>
      </c>
      <c r="O1386" s="51">
        <f>VLOOKUP(FACT_INCLUDES[[#This Row],[DW Version]], VERSIONS[], 5)</f>
        <v>294.21057996401777</v>
      </c>
      <c r="P1386" s="4" t="str">
        <f>VLOOKUP(FACT_INCLUDES[[#This Row],[DW Version]], VERSIONS[], 6)</f>
        <v>React</v>
      </c>
      <c r="Q1386" s="4" t="str">
        <f>VLOOKUP(FACT_INCLUDES[[#This Row],[DW Version]], VERSIONS[], 7)</f>
        <v>Shoe</v>
      </c>
      <c r="R1386" s="51">
        <f>FACT_INCLUDES[[#This Row],[Version Price]]*FACT_INCLUDES[[#This Row],[Quantity]]</f>
        <v>588.42115992803554</v>
      </c>
      <c r="S1386" s="51">
        <f>FACT_INCLUDES[[#This Row],[Amount]]*(1-FACT_INCLUDES[[#This Row],[Order Discount]])</f>
        <v>588.42115992803554</v>
      </c>
      <c r="T1386" s="51">
        <f t="shared" si="21"/>
        <v>624.63205683922502</v>
      </c>
      <c r="U1386" s="57">
        <f>FACT_INCLUDES[[#This Row],[Income]]/FACT_INCLUDES[[#This Row],[Total Order Income]]</f>
        <v>0.94202843655763591</v>
      </c>
      <c r="V1386" s="33">
        <f>IF(FACT_INCLUDES[[#This Row],[Order Gap]]&gt;10, 1, 0)/COUNTIFS(FACT_INCLUDES[Order ID], FACT_INCLUDES[[#This Row],[Order ID]])</f>
        <v>0</v>
      </c>
      <c r="W1386" s="33">
        <f>IF(FACT_INCLUDES[[#This Row],[Order Type]]="Online", 1, 0)/COUNTIFS(FACT_INCLUDES[Order ID], FACT_INCLUDES[[#This Row],[Order ID]])</f>
        <v>0</v>
      </c>
      <c r="X1386" s="52">
        <v>623.83974245577338</v>
      </c>
      <c r="Y1386" s="52">
        <v>543.82851073311974</v>
      </c>
      <c r="Z1386" s="64">
        <f>IF(FACT_INCLUDES[[#This Row],[Order Type]]="Online", 1, 0)*FACT_INCLUDES[[#This Row],[Income]]</f>
        <v>0</v>
      </c>
    </row>
    <row r="1387" spans="1:26" x14ac:dyDescent="0.3">
      <c r="A1387" s="4">
        <v>1466</v>
      </c>
      <c r="B1387" s="4">
        <v>745</v>
      </c>
      <c r="C1387" s="4">
        <v>310</v>
      </c>
      <c r="D1387" s="58">
        <v>1</v>
      </c>
      <c r="E1387" s="28">
        <f>VLOOKUP(FACT_INCLUDES[[#This Row],[Order ID]], ORDERS[], 2)</f>
        <v>42651.632297214346</v>
      </c>
      <c r="F1387" s="28">
        <f>VLOOKUP(FACT_INCLUDES[[#This Row],[Order ID]], ORDERS[], 3)</f>
        <v>42651.632297214346</v>
      </c>
      <c r="G1387" s="4" t="str">
        <f>VLOOKUP(FACT_INCLUDES[[#This Row],[Order ID]], ORDERS[], 4)</f>
        <v>In-Store</v>
      </c>
      <c r="H1387" s="4" t="str">
        <f>VLOOKUP(FACT_INCLUDES[[#This Row],[Order ID]], ORDERS[], 5)</f>
        <v>WTI4246@gmail.com</v>
      </c>
      <c r="I1387" s="4">
        <f>VLOOKUP(FACT_INCLUDES[[#This Row],[Order ID]], ORDERS[], 6)</f>
        <v>12</v>
      </c>
      <c r="J1387" s="54">
        <f>VLOOKUP(FACT_INCLUDES[[#This Row],[Order ID]], ORDERS[], 7)</f>
        <v>0</v>
      </c>
      <c r="K1387" s="33">
        <v>0</v>
      </c>
      <c r="L1387" s="4">
        <f>VLOOKUP(FACT_INCLUDES[[#This Row],[DW Version]], VERSIONS[], 2)</f>
        <v>31</v>
      </c>
      <c r="M1387" s="4">
        <f>VLOOKUP(FACT_INCLUDES[[#This Row],[DW Version]], VERSIONS[], 3)</f>
        <v>8.5</v>
      </c>
      <c r="N1387" s="4" t="str">
        <f>VLOOKUP(FACT_INCLUDES[[#This Row],[DW Version]], VERSIONS[], 4)</f>
        <v>white</v>
      </c>
      <c r="O1387" s="51">
        <f>VLOOKUP(FACT_INCLUDES[[#This Row],[DW Version]], VERSIONS[], 5)</f>
        <v>36.210896911189451</v>
      </c>
      <c r="P1387" s="4" t="str">
        <f>VLOOKUP(FACT_INCLUDES[[#This Row],[DW Version]], VERSIONS[], 6)</f>
        <v>React Element 55</v>
      </c>
      <c r="Q1387" s="4" t="str">
        <f>VLOOKUP(FACT_INCLUDES[[#This Row],[DW Version]], VERSIONS[], 7)</f>
        <v>Shoe</v>
      </c>
      <c r="R1387" s="51">
        <f>FACT_INCLUDES[[#This Row],[Version Price]]*FACT_INCLUDES[[#This Row],[Quantity]]</f>
        <v>36.210896911189451</v>
      </c>
      <c r="S1387" s="51">
        <f>FACT_INCLUDES[[#This Row],[Amount]]*(1-FACT_INCLUDES[[#This Row],[Order Discount]])</f>
        <v>36.210896911189451</v>
      </c>
      <c r="T1387" s="51">
        <f t="shared" si="21"/>
        <v>624.63205683922502</v>
      </c>
      <c r="U1387" s="57">
        <f>FACT_INCLUDES[[#This Row],[Income]]/FACT_INCLUDES[[#This Row],[Total Order Income]]</f>
        <v>5.7971563442364003E-2</v>
      </c>
      <c r="V1387" s="33">
        <f>IF(FACT_INCLUDES[[#This Row],[Order Gap]]&gt;10, 1, 0)/COUNTIFS(FACT_INCLUDES[Order ID], FACT_INCLUDES[[#This Row],[Order ID]])</f>
        <v>0</v>
      </c>
      <c r="W1387" s="33">
        <f>IF(FACT_INCLUDES[[#This Row],[Order Type]]="Online", 1, 0)/COUNTIFS(FACT_INCLUDES[Order ID], FACT_INCLUDES[[#This Row],[Order ID]])</f>
        <v>0</v>
      </c>
      <c r="X1387" s="52">
        <v>623.83974245577338</v>
      </c>
      <c r="Y1387" s="52">
        <v>543.82851073311974</v>
      </c>
      <c r="Z1387" s="64">
        <f>IF(FACT_INCLUDES[[#This Row],[Order Type]]="Online", 1, 0)*FACT_INCLUDES[[#This Row],[Income]]</f>
        <v>0</v>
      </c>
    </row>
    <row r="1388" spans="1:26" x14ac:dyDescent="0.3">
      <c r="A1388" s="4">
        <v>1469</v>
      </c>
      <c r="B1388" s="4">
        <v>747</v>
      </c>
      <c r="C1388" s="4">
        <v>9</v>
      </c>
      <c r="D1388" s="58">
        <v>3</v>
      </c>
      <c r="E1388" s="28">
        <f>VLOOKUP(FACT_INCLUDES[[#This Row],[Order ID]], ORDERS[], 2)</f>
        <v>42419.937040016259</v>
      </c>
      <c r="F1388" s="28">
        <f>VLOOKUP(FACT_INCLUDES[[#This Row],[Order ID]], ORDERS[], 3)</f>
        <v>42419.937040016259</v>
      </c>
      <c r="G1388" s="4" t="str">
        <f>VLOOKUP(FACT_INCLUDES[[#This Row],[Order ID]], ORDERS[], 4)</f>
        <v>In-Store</v>
      </c>
      <c r="H1388" s="4" t="str">
        <f>VLOOKUP(FACT_INCLUDES[[#This Row],[Order ID]], ORDERS[], 5)</f>
        <v>QGP8750@gmail.com</v>
      </c>
      <c r="I1388" s="4">
        <f>VLOOKUP(FACT_INCLUDES[[#This Row],[Order ID]], ORDERS[], 6)</f>
        <v>25</v>
      </c>
      <c r="J1388" s="54">
        <f>VLOOKUP(FACT_INCLUDES[[#This Row],[Order ID]], ORDERS[], 7)</f>
        <v>0</v>
      </c>
      <c r="K1388" s="33">
        <v>0</v>
      </c>
      <c r="L1388" s="4">
        <f>VLOOKUP(FACT_INCLUDES[[#This Row],[DW Version]], VERSIONS[], 2)</f>
        <v>1</v>
      </c>
      <c r="M1388" s="4">
        <f>VLOOKUP(FACT_INCLUDES[[#This Row],[DW Version]], VERSIONS[], 3)</f>
        <v>8.5</v>
      </c>
      <c r="N1388" s="4" t="str">
        <f>VLOOKUP(FACT_INCLUDES[[#This Row],[DW Version]], VERSIONS[], 4)</f>
        <v>white</v>
      </c>
      <c r="O1388" s="51">
        <f>VLOOKUP(FACT_INCLUDES[[#This Row],[DW Version]], VERSIONS[], 5)</f>
        <v>373.68873557134827</v>
      </c>
      <c r="P1388" s="4" t="str">
        <f>VLOOKUP(FACT_INCLUDES[[#This Row],[DW Version]], VERSIONS[], 6)</f>
        <v>Air Max</v>
      </c>
      <c r="Q1388" s="4" t="str">
        <f>VLOOKUP(FACT_INCLUDES[[#This Row],[DW Version]], VERSIONS[], 7)</f>
        <v>Shoe</v>
      </c>
      <c r="R1388" s="51">
        <f>FACT_INCLUDES[[#This Row],[Version Price]]*FACT_INCLUDES[[#This Row],[Quantity]]</f>
        <v>1121.0662067140447</v>
      </c>
      <c r="S1388" s="51">
        <f>FACT_INCLUDES[[#This Row],[Amount]]*(1-FACT_INCLUDES[[#This Row],[Order Discount]])</f>
        <v>1121.0662067140447</v>
      </c>
      <c r="T1388" s="51">
        <f t="shared" si="21"/>
        <v>2551.4394818504093</v>
      </c>
      <c r="U1388" s="57">
        <f>FACT_INCLUDES[[#This Row],[Income]]/FACT_INCLUDES[[#This Row],[Total Order Income]]</f>
        <v>0.43938577210579227</v>
      </c>
      <c r="V1388" s="33">
        <f>IF(FACT_INCLUDES[[#This Row],[Order Gap]]&gt;10, 1, 0)/COUNTIFS(FACT_INCLUDES[Order ID], FACT_INCLUDES[[#This Row],[Order ID]])</f>
        <v>0</v>
      </c>
      <c r="W1388" s="33">
        <f>IF(FACT_INCLUDES[[#This Row],[Order Type]]="Online", 1, 0)/COUNTIFS(FACT_INCLUDES[Order ID], FACT_INCLUDES[[#This Row],[Order ID]])</f>
        <v>0</v>
      </c>
      <c r="X1388" s="52">
        <v>623.83974245577338</v>
      </c>
      <c r="Y1388" s="52">
        <v>543.82851073311974</v>
      </c>
      <c r="Z1388" s="64">
        <f>IF(FACT_INCLUDES[[#This Row],[Order Type]]="Online", 1, 0)*FACT_INCLUDES[[#This Row],[Income]]</f>
        <v>0</v>
      </c>
    </row>
    <row r="1389" spans="1:26" x14ac:dyDescent="0.3">
      <c r="A1389" s="4">
        <v>1470</v>
      </c>
      <c r="B1389" s="4">
        <v>747</v>
      </c>
      <c r="C1389" s="4">
        <v>300</v>
      </c>
      <c r="D1389" s="58">
        <v>2</v>
      </c>
      <c r="E1389" s="28">
        <f>VLOOKUP(FACT_INCLUDES[[#This Row],[Order ID]], ORDERS[], 2)</f>
        <v>42419.937040016259</v>
      </c>
      <c r="F1389" s="28">
        <f>VLOOKUP(FACT_INCLUDES[[#This Row],[Order ID]], ORDERS[], 3)</f>
        <v>42419.937040016259</v>
      </c>
      <c r="G1389" s="4" t="str">
        <f>VLOOKUP(FACT_INCLUDES[[#This Row],[Order ID]], ORDERS[], 4)</f>
        <v>In-Store</v>
      </c>
      <c r="H1389" s="4" t="str">
        <f>VLOOKUP(FACT_INCLUDES[[#This Row],[Order ID]], ORDERS[], 5)</f>
        <v>QGP8750@gmail.com</v>
      </c>
      <c r="I1389" s="4">
        <f>VLOOKUP(FACT_INCLUDES[[#This Row],[Order ID]], ORDERS[], 6)</f>
        <v>25</v>
      </c>
      <c r="J1389" s="54">
        <f>VLOOKUP(FACT_INCLUDES[[#This Row],[Order ID]], ORDERS[], 7)</f>
        <v>0</v>
      </c>
      <c r="K1389" s="33">
        <v>0</v>
      </c>
      <c r="L1389" s="4">
        <f>VLOOKUP(FACT_INCLUDES[[#This Row],[DW Version]], VERSIONS[], 2)</f>
        <v>30</v>
      </c>
      <c r="M1389" s="4">
        <f>VLOOKUP(FACT_INCLUDES[[#This Row],[DW Version]], VERSIONS[], 3)</f>
        <v>8.5</v>
      </c>
      <c r="N1389" s="4" t="str">
        <f>VLOOKUP(FACT_INCLUDES[[#This Row],[DW Version]], VERSIONS[], 4)</f>
        <v>gold</v>
      </c>
      <c r="O1389" s="51">
        <f>VLOOKUP(FACT_INCLUDES[[#This Row],[DW Version]], VERSIONS[], 5)</f>
        <v>260.97399320855749</v>
      </c>
      <c r="P1389" s="4" t="str">
        <f>VLOOKUP(FACT_INCLUDES[[#This Row],[DW Version]], VERSIONS[], 6)</f>
        <v>Air Zoom Terra Kiger</v>
      </c>
      <c r="Q1389" s="4" t="str">
        <f>VLOOKUP(FACT_INCLUDES[[#This Row],[DW Version]], VERSIONS[], 7)</f>
        <v>Shoe</v>
      </c>
      <c r="R1389" s="51">
        <f>FACT_INCLUDES[[#This Row],[Version Price]]*FACT_INCLUDES[[#This Row],[Quantity]]</f>
        <v>521.94798641711498</v>
      </c>
      <c r="S1389" s="51">
        <f>FACT_INCLUDES[[#This Row],[Amount]]*(1-FACT_INCLUDES[[#This Row],[Order Discount]])</f>
        <v>521.94798641711498</v>
      </c>
      <c r="T1389" s="51">
        <f t="shared" si="21"/>
        <v>2551.4394818504093</v>
      </c>
      <c r="U1389" s="57">
        <f>FACT_INCLUDES[[#This Row],[Income]]/FACT_INCLUDES[[#This Row],[Total Order Income]]</f>
        <v>0.20457000455232305</v>
      </c>
      <c r="V1389" s="33">
        <f>IF(FACT_INCLUDES[[#This Row],[Order Gap]]&gt;10, 1, 0)/COUNTIFS(FACT_INCLUDES[Order ID], FACT_INCLUDES[[#This Row],[Order ID]])</f>
        <v>0</v>
      </c>
      <c r="W1389" s="33">
        <f>IF(FACT_INCLUDES[[#This Row],[Order Type]]="Online", 1, 0)/COUNTIFS(FACT_INCLUDES[Order ID], FACT_INCLUDES[[#This Row],[Order ID]])</f>
        <v>0</v>
      </c>
      <c r="X1389" s="52">
        <v>623.83974245577338</v>
      </c>
      <c r="Y1389" s="52">
        <v>543.82851073311974</v>
      </c>
      <c r="Z1389" s="64">
        <f>IF(FACT_INCLUDES[[#This Row],[Order Type]]="Online", 1, 0)*FACT_INCLUDES[[#This Row],[Income]]</f>
        <v>0</v>
      </c>
    </row>
    <row r="1390" spans="1:26" x14ac:dyDescent="0.3">
      <c r="A1390" s="4">
        <v>1471</v>
      </c>
      <c r="B1390" s="4">
        <v>747</v>
      </c>
      <c r="C1390" s="4">
        <v>369</v>
      </c>
      <c r="D1390" s="58">
        <v>5</v>
      </c>
      <c r="E1390" s="28">
        <f>VLOOKUP(FACT_INCLUDES[[#This Row],[Order ID]], ORDERS[], 2)</f>
        <v>42419.937040016259</v>
      </c>
      <c r="F1390" s="28">
        <f>VLOOKUP(FACT_INCLUDES[[#This Row],[Order ID]], ORDERS[], 3)</f>
        <v>42419.937040016259</v>
      </c>
      <c r="G1390" s="4" t="str">
        <f>VLOOKUP(FACT_INCLUDES[[#This Row],[Order ID]], ORDERS[], 4)</f>
        <v>In-Store</v>
      </c>
      <c r="H1390" s="4" t="str">
        <f>VLOOKUP(FACT_INCLUDES[[#This Row],[Order ID]], ORDERS[], 5)</f>
        <v>QGP8750@gmail.com</v>
      </c>
      <c r="I1390" s="4">
        <f>VLOOKUP(FACT_INCLUDES[[#This Row],[Order ID]], ORDERS[], 6)</f>
        <v>25</v>
      </c>
      <c r="J1390" s="54">
        <f>VLOOKUP(FACT_INCLUDES[[#This Row],[Order ID]], ORDERS[], 7)</f>
        <v>0</v>
      </c>
      <c r="K1390" s="33">
        <v>0</v>
      </c>
      <c r="L1390" s="4">
        <f>VLOOKUP(FACT_INCLUDES[[#This Row],[DW Version]], VERSIONS[], 2)</f>
        <v>37</v>
      </c>
      <c r="M1390" s="4">
        <f>VLOOKUP(FACT_INCLUDES[[#This Row],[DW Version]], VERSIONS[], 3)</f>
        <v>8</v>
      </c>
      <c r="N1390" s="4" t="str">
        <f>VLOOKUP(FACT_INCLUDES[[#This Row],[DW Version]], VERSIONS[], 4)</f>
        <v>black</v>
      </c>
      <c r="O1390" s="51">
        <f>VLOOKUP(FACT_INCLUDES[[#This Row],[DW Version]], VERSIONS[], 5)</f>
        <v>109.60295709062984</v>
      </c>
      <c r="P1390" s="4" t="str">
        <f>VLOOKUP(FACT_INCLUDES[[#This Row],[DW Version]], VERSIONS[], 6)</f>
        <v>Air Zoom Winflo</v>
      </c>
      <c r="Q1390" s="4" t="str">
        <f>VLOOKUP(FACT_INCLUDES[[#This Row],[DW Version]], VERSIONS[], 7)</f>
        <v>Shoe</v>
      </c>
      <c r="R1390" s="51">
        <f>FACT_INCLUDES[[#This Row],[Version Price]]*FACT_INCLUDES[[#This Row],[Quantity]]</f>
        <v>548.01478545314922</v>
      </c>
      <c r="S1390" s="51">
        <f>FACT_INCLUDES[[#This Row],[Amount]]*(1-FACT_INCLUDES[[#This Row],[Order Discount]])</f>
        <v>548.01478545314922</v>
      </c>
      <c r="T1390" s="51">
        <f t="shared" si="21"/>
        <v>2551.4394818504093</v>
      </c>
      <c r="U1390" s="57">
        <f>FACT_INCLUDES[[#This Row],[Income]]/FACT_INCLUDES[[#This Row],[Total Order Income]]</f>
        <v>0.21478651143851793</v>
      </c>
      <c r="V1390" s="33">
        <f>IF(FACT_INCLUDES[[#This Row],[Order Gap]]&gt;10, 1, 0)/COUNTIFS(FACT_INCLUDES[Order ID], FACT_INCLUDES[[#This Row],[Order ID]])</f>
        <v>0</v>
      </c>
      <c r="W1390" s="33">
        <f>IF(FACT_INCLUDES[[#This Row],[Order Type]]="Online", 1, 0)/COUNTIFS(FACT_INCLUDES[Order ID], FACT_INCLUDES[[#This Row],[Order ID]])</f>
        <v>0</v>
      </c>
      <c r="X1390" s="52">
        <v>623.83974245577338</v>
      </c>
      <c r="Y1390" s="52">
        <v>543.82851073311974</v>
      </c>
      <c r="Z1390" s="64">
        <f>IF(FACT_INCLUDES[[#This Row],[Order Type]]="Online", 1, 0)*FACT_INCLUDES[[#This Row],[Income]]</f>
        <v>0</v>
      </c>
    </row>
    <row r="1391" spans="1:26" x14ac:dyDescent="0.3">
      <c r="A1391" s="4">
        <v>1472</v>
      </c>
      <c r="B1391" s="4">
        <v>747</v>
      </c>
      <c r="C1391" s="4">
        <v>509</v>
      </c>
      <c r="D1391" s="58">
        <v>3</v>
      </c>
      <c r="E1391" s="28">
        <f>VLOOKUP(FACT_INCLUDES[[#This Row],[Order ID]], ORDERS[], 2)</f>
        <v>42419.937040016259</v>
      </c>
      <c r="F1391" s="28">
        <f>VLOOKUP(FACT_INCLUDES[[#This Row],[Order ID]], ORDERS[], 3)</f>
        <v>42419.937040016259</v>
      </c>
      <c r="G1391" s="4" t="str">
        <f>VLOOKUP(FACT_INCLUDES[[#This Row],[Order ID]], ORDERS[], 4)</f>
        <v>In-Store</v>
      </c>
      <c r="H1391" s="4" t="str">
        <f>VLOOKUP(FACT_INCLUDES[[#This Row],[Order ID]], ORDERS[], 5)</f>
        <v>QGP8750@gmail.com</v>
      </c>
      <c r="I1391" s="4">
        <f>VLOOKUP(FACT_INCLUDES[[#This Row],[Order ID]], ORDERS[], 6)</f>
        <v>25</v>
      </c>
      <c r="J1391" s="54">
        <f>VLOOKUP(FACT_INCLUDES[[#This Row],[Order ID]], ORDERS[], 7)</f>
        <v>0</v>
      </c>
      <c r="K1391" s="33">
        <v>0</v>
      </c>
      <c r="L1391" s="4">
        <f>VLOOKUP(FACT_INCLUDES[[#This Row],[DW Version]], VERSIONS[], 2)</f>
        <v>53</v>
      </c>
      <c r="M1391" s="4">
        <f>VLOOKUP(FACT_INCLUDES[[#This Row],[DW Version]], VERSIONS[], 3)</f>
        <v>10</v>
      </c>
      <c r="N1391" s="4" t="str">
        <f>VLOOKUP(FACT_INCLUDES[[#This Row],[DW Version]], VERSIONS[], 4)</f>
        <v>black</v>
      </c>
      <c r="O1391" s="51">
        <f>VLOOKUP(FACT_INCLUDES[[#This Row],[DW Version]], VERSIONS[], 5)</f>
        <v>34.232281074563303</v>
      </c>
      <c r="P1391" s="4" t="str">
        <f>VLOOKUP(FACT_INCLUDES[[#This Row],[DW Version]], VERSIONS[], 6)</f>
        <v>Flex Stride Shorts</v>
      </c>
      <c r="Q1391" s="4" t="str">
        <f>VLOOKUP(FACT_INCLUDES[[#This Row],[DW Version]], VERSIONS[], 7)</f>
        <v>Apparel</v>
      </c>
      <c r="R1391" s="51">
        <f>FACT_INCLUDES[[#This Row],[Version Price]]*FACT_INCLUDES[[#This Row],[Quantity]]</f>
        <v>102.69684322368991</v>
      </c>
      <c r="S1391" s="51">
        <f>FACT_INCLUDES[[#This Row],[Amount]]*(1-FACT_INCLUDES[[#This Row],[Order Discount]])</f>
        <v>102.69684322368991</v>
      </c>
      <c r="T1391" s="51">
        <f t="shared" si="21"/>
        <v>2551.4394818504093</v>
      </c>
      <c r="U1391" s="57">
        <f>FACT_INCLUDES[[#This Row],[Income]]/FACT_INCLUDES[[#This Row],[Total Order Income]]</f>
        <v>4.0250550308647694E-2</v>
      </c>
      <c r="V1391" s="33">
        <f>IF(FACT_INCLUDES[[#This Row],[Order Gap]]&gt;10, 1, 0)/COUNTIFS(FACT_INCLUDES[Order ID], FACT_INCLUDES[[#This Row],[Order ID]])</f>
        <v>0</v>
      </c>
      <c r="W1391" s="33">
        <f>IF(FACT_INCLUDES[[#This Row],[Order Type]]="Online", 1, 0)/COUNTIFS(FACT_INCLUDES[Order ID], FACT_INCLUDES[[#This Row],[Order ID]])</f>
        <v>0</v>
      </c>
      <c r="X1391" s="52">
        <v>623.83974245577338</v>
      </c>
      <c r="Y1391" s="52">
        <v>543.82851073311974</v>
      </c>
      <c r="Z1391" s="64">
        <f>IF(FACT_INCLUDES[[#This Row],[Order Type]]="Online", 1, 0)*FACT_INCLUDES[[#This Row],[Income]]</f>
        <v>0</v>
      </c>
    </row>
    <row r="1392" spans="1:26" x14ac:dyDescent="0.3">
      <c r="A1392" s="4">
        <v>1473</v>
      </c>
      <c r="B1392" s="4">
        <v>747</v>
      </c>
      <c r="C1392" s="4">
        <v>882</v>
      </c>
      <c r="D1392" s="58">
        <v>1</v>
      </c>
      <c r="E1392" s="28">
        <f>VLOOKUP(FACT_INCLUDES[[#This Row],[Order ID]], ORDERS[], 2)</f>
        <v>42419.937040016259</v>
      </c>
      <c r="F1392" s="28">
        <f>VLOOKUP(FACT_INCLUDES[[#This Row],[Order ID]], ORDERS[], 3)</f>
        <v>42419.937040016259</v>
      </c>
      <c r="G1392" s="4" t="str">
        <f>VLOOKUP(FACT_INCLUDES[[#This Row],[Order ID]], ORDERS[], 4)</f>
        <v>In-Store</v>
      </c>
      <c r="H1392" s="4" t="str">
        <f>VLOOKUP(FACT_INCLUDES[[#This Row],[Order ID]], ORDERS[], 5)</f>
        <v>QGP8750@gmail.com</v>
      </c>
      <c r="I1392" s="4">
        <f>VLOOKUP(FACT_INCLUDES[[#This Row],[Order ID]], ORDERS[], 6)</f>
        <v>25</v>
      </c>
      <c r="J1392" s="54">
        <f>VLOOKUP(FACT_INCLUDES[[#This Row],[Order ID]], ORDERS[], 7)</f>
        <v>0</v>
      </c>
      <c r="K1392" s="33">
        <v>0</v>
      </c>
      <c r="L1392" s="4">
        <f>VLOOKUP(FACT_INCLUDES[[#This Row],[DW Version]], VERSIONS[], 2)</f>
        <v>90</v>
      </c>
      <c r="M1392" s="4">
        <f>VLOOKUP(FACT_INCLUDES[[#This Row],[DW Version]], VERSIONS[], 3)</f>
        <v>6.5</v>
      </c>
      <c r="N1392" s="4" t="str">
        <f>VLOOKUP(FACT_INCLUDES[[#This Row],[DW Version]], VERSIONS[], 4)</f>
        <v>black</v>
      </c>
      <c r="O1392" s="51">
        <f>VLOOKUP(FACT_INCLUDES[[#This Row],[DW Version]], VERSIONS[], 5)</f>
        <v>257.71366004241048</v>
      </c>
      <c r="P1392" s="4" t="str">
        <f>VLOOKUP(FACT_INCLUDES[[#This Row],[DW Version]], VERSIONS[], 6)</f>
        <v>Air Zoom Terra Kiger 6</v>
      </c>
      <c r="Q1392" s="4" t="str">
        <f>VLOOKUP(FACT_INCLUDES[[#This Row],[DW Version]], VERSIONS[], 7)</f>
        <v>Shoe</v>
      </c>
      <c r="R1392" s="51">
        <f>FACT_INCLUDES[[#This Row],[Version Price]]*FACT_INCLUDES[[#This Row],[Quantity]]</f>
        <v>257.71366004241048</v>
      </c>
      <c r="S1392" s="51">
        <f>FACT_INCLUDES[[#This Row],[Amount]]*(1-FACT_INCLUDES[[#This Row],[Order Discount]])</f>
        <v>257.71366004241048</v>
      </c>
      <c r="T1392" s="51">
        <f t="shared" si="21"/>
        <v>2551.4394818504093</v>
      </c>
      <c r="U1392" s="57">
        <f>FACT_INCLUDES[[#This Row],[Income]]/FACT_INCLUDES[[#This Row],[Total Order Income]]</f>
        <v>0.10100716159471904</v>
      </c>
      <c r="V1392" s="33">
        <f>IF(FACT_INCLUDES[[#This Row],[Order Gap]]&gt;10, 1, 0)/COUNTIFS(FACT_INCLUDES[Order ID], FACT_INCLUDES[[#This Row],[Order ID]])</f>
        <v>0</v>
      </c>
      <c r="W1392" s="33">
        <f>IF(FACT_INCLUDES[[#This Row],[Order Type]]="Online", 1, 0)/COUNTIFS(FACT_INCLUDES[Order ID], FACT_INCLUDES[[#This Row],[Order ID]])</f>
        <v>0</v>
      </c>
      <c r="X1392" s="52">
        <v>623.83974245577338</v>
      </c>
      <c r="Y1392" s="52">
        <v>543.82851073311974</v>
      </c>
      <c r="Z1392" s="64">
        <f>IF(FACT_INCLUDES[[#This Row],[Order Type]]="Online", 1, 0)*FACT_INCLUDES[[#This Row],[Income]]</f>
        <v>0</v>
      </c>
    </row>
    <row r="1393" spans="1:26" x14ac:dyDescent="0.3">
      <c r="A1393" s="4">
        <v>1475</v>
      </c>
      <c r="B1393" s="4">
        <v>749</v>
      </c>
      <c r="C1393" s="4">
        <v>18</v>
      </c>
      <c r="D1393" s="58">
        <v>5</v>
      </c>
      <c r="E1393" s="28">
        <f>VLOOKUP(FACT_INCLUDES[[#This Row],[Order ID]], ORDERS[], 2)</f>
        <v>42589.538813618776</v>
      </c>
      <c r="F1393" s="28">
        <f>VLOOKUP(FACT_INCLUDES[[#This Row],[Order ID]], ORDERS[], 3)</f>
        <v>42589.538813618776</v>
      </c>
      <c r="G1393" s="4" t="str">
        <f>VLOOKUP(FACT_INCLUDES[[#This Row],[Order ID]], ORDERS[], 4)</f>
        <v>In-Store</v>
      </c>
      <c r="H1393" s="4" t="str">
        <f>VLOOKUP(FACT_INCLUDES[[#This Row],[Order ID]], ORDERS[], 5)</f>
        <v>WQV1004@gmail.com</v>
      </c>
      <c r="I1393" s="4">
        <f>VLOOKUP(FACT_INCLUDES[[#This Row],[Order ID]], ORDERS[], 6)</f>
        <v>5</v>
      </c>
      <c r="J1393" s="54">
        <f>VLOOKUP(FACT_INCLUDES[[#This Row],[Order ID]], ORDERS[], 7)</f>
        <v>0</v>
      </c>
      <c r="K1393" s="33">
        <v>0</v>
      </c>
      <c r="L1393" s="4">
        <f>VLOOKUP(FACT_INCLUDES[[#This Row],[DW Version]], VERSIONS[], 2)</f>
        <v>2</v>
      </c>
      <c r="M1393" s="4">
        <f>VLOOKUP(FACT_INCLUDES[[#This Row],[DW Version]], VERSIONS[], 3)</f>
        <v>5</v>
      </c>
      <c r="N1393" s="4" t="str">
        <f>VLOOKUP(FACT_INCLUDES[[#This Row],[DW Version]], VERSIONS[], 4)</f>
        <v>white</v>
      </c>
      <c r="O1393" s="51">
        <f>VLOOKUP(FACT_INCLUDES[[#This Row],[DW Version]], VERSIONS[], 5)</f>
        <v>181.74543263066792</v>
      </c>
      <c r="P1393" s="4" t="str">
        <f>VLOOKUP(FACT_INCLUDES[[#This Row],[DW Version]], VERSIONS[], 6)</f>
        <v>Air Force 1</v>
      </c>
      <c r="Q1393" s="4" t="str">
        <f>VLOOKUP(FACT_INCLUDES[[#This Row],[DW Version]], VERSIONS[], 7)</f>
        <v>Shoe</v>
      </c>
      <c r="R1393" s="51">
        <f>FACT_INCLUDES[[#This Row],[Version Price]]*FACT_INCLUDES[[#This Row],[Quantity]]</f>
        <v>908.72716315333957</v>
      </c>
      <c r="S1393" s="51">
        <f>FACT_INCLUDES[[#This Row],[Amount]]*(1-FACT_INCLUDES[[#This Row],[Order Discount]])</f>
        <v>908.72716315333957</v>
      </c>
      <c r="T1393" s="51">
        <f t="shared" si="21"/>
        <v>1783.6995722928034</v>
      </c>
      <c r="U1393" s="57">
        <f>FACT_INCLUDES[[#This Row],[Income]]/FACT_INCLUDES[[#This Row],[Total Order Income]]</f>
        <v>0.50946200653355733</v>
      </c>
      <c r="V1393" s="33">
        <f>IF(FACT_INCLUDES[[#This Row],[Order Gap]]&gt;10, 1, 0)/COUNTIFS(FACT_INCLUDES[Order ID], FACT_INCLUDES[[#This Row],[Order ID]])</f>
        <v>0</v>
      </c>
      <c r="W1393" s="33">
        <f>IF(FACT_INCLUDES[[#This Row],[Order Type]]="Online", 1, 0)/COUNTIFS(FACT_INCLUDES[Order ID], FACT_INCLUDES[[#This Row],[Order ID]])</f>
        <v>0</v>
      </c>
      <c r="X1393" s="52">
        <v>623.83974245577338</v>
      </c>
      <c r="Y1393" s="52">
        <v>543.82851073311974</v>
      </c>
      <c r="Z1393" s="64">
        <f>IF(FACT_INCLUDES[[#This Row],[Order Type]]="Online", 1, 0)*FACT_INCLUDES[[#This Row],[Income]]</f>
        <v>0</v>
      </c>
    </row>
    <row r="1394" spans="1:26" x14ac:dyDescent="0.3">
      <c r="A1394" s="4">
        <v>1476</v>
      </c>
      <c r="B1394" s="4">
        <v>749</v>
      </c>
      <c r="C1394" s="4">
        <v>334</v>
      </c>
      <c r="D1394" s="58">
        <v>5</v>
      </c>
      <c r="E1394" s="28">
        <f>VLOOKUP(FACT_INCLUDES[[#This Row],[Order ID]], ORDERS[], 2)</f>
        <v>42589.538813618776</v>
      </c>
      <c r="F1394" s="28">
        <f>VLOOKUP(FACT_INCLUDES[[#This Row],[Order ID]], ORDERS[], 3)</f>
        <v>42589.538813618776</v>
      </c>
      <c r="G1394" s="4" t="str">
        <f>VLOOKUP(FACT_INCLUDES[[#This Row],[Order ID]], ORDERS[], 4)</f>
        <v>In-Store</v>
      </c>
      <c r="H1394" s="4" t="str">
        <f>VLOOKUP(FACT_INCLUDES[[#This Row],[Order ID]], ORDERS[], 5)</f>
        <v>WQV1004@gmail.com</v>
      </c>
      <c r="I1394" s="4">
        <f>VLOOKUP(FACT_INCLUDES[[#This Row],[Order ID]], ORDERS[], 6)</f>
        <v>5</v>
      </c>
      <c r="J1394" s="54">
        <f>VLOOKUP(FACT_INCLUDES[[#This Row],[Order ID]], ORDERS[], 7)</f>
        <v>0</v>
      </c>
      <c r="K1394" s="33">
        <v>0</v>
      </c>
      <c r="L1394" s="4">
        <f>VLOOKUP(FACT_INCLUDES[[#This Row],[DW Version]], VERSIONS[], 2)</f>
        <v>34</v>
      </c>
      <c r="M1394" s="4">
        <f>VLOOKUP(FACT_INCLUDES[[#This Row],[DW Version]], VERSIONS[], 3)</f>
        <v>8.5</v>
      </c>
      <c r="N1394" s="4" t="str">
        <f>VLOOKUP(FACT_INCLUDES[[#This Row],[DW Version]], VERSIONS[], 4)</f>
        <v>white</v>
      </c>
      <c r="O1394" s="51">
        <f>VLOOKUP(FACT_INCLUDES[[#This Row],[DW Version]], VERSIONS[], 5)</f>
        <v>174.99448182789277</v>
      </c>
      <c r="P1394" s="4" t="str">
        <f>VLOOKUP(FACT_INCLUDES[[#This Row],[DW Version]], VERSIONS[], 6)</f>
        <v>Zoom Vomero</v>
      </c>
      <c r="Q1394" s="4" t="str">
        <f>VLOOKUP(FACT_INCLUDES[[#This Row],[DW Version]], VERSIONS[], 7)</f>
        <v>Shoe</v>
      </c>
      <c r="R1394" s="51">
        <f>FACT_INCLUDES[[#This Row],[Version Price]]*FACT_INCLUDES[[#This Row],[Quantity]]</f>
        <v>874.97240913946382</v>
      </c>
      <c r="S1394" s="51">
        <f>FACT_INCLUDES[[#This Row],[Amount]]*(1-FACT_INCLUDES[[#This Row],[Order Discount]])</f>
        <v>874.97240913946382</v>
      </c>
      <c r="T1394" s="51">
        <f t="shared" si="21"/>
        <v>1783.6995722928034</v>
      </c>
      <c r="U1394" s="57">
        <f>FACT_INCLUDES[[#This Row],[Income]]/FACT_INCLUDES[[#This Row],[Total Order Income]]</f>
        <v>0.49053799346644267</v>
      </c>
      <c r="V1394" s="33">
        <f>IF(FACT_INCLUDES[[#This Row],[Order Gap]]&gt;10, 1, 0)/COUNTIFS(FACT_INCLUDES[Order ID], FACT_INCLUDES[[#This Row],[Order ID]])</f>
        <v>0</v>
      </c>
      <c r="W1394" s="33">
        <f>IF(FACT_INCLUDES[[#This Row],[Order Type]]="Online", 1, 0)/COUNTIFS(FACT_INCLUDES[Order ID], FACT_INCLUDES[[#This Row],[Order ID]])</f>
        <v>0</v>
      </c>
      <c r="X1394" s="52">
        <v>623.83974245577338</v>
      </c>
      <c r="Y1394" s="52">
        <v>543.82851073311974</v>
      </c>
      <c r="Z1394" s="64">
        <f>IF(FACT_INCLUDES[[#This Row],[Order Type]]="Online", 1, 0)*FACT_INCLUDES[[#This Row],[Income]]</f>
        <v>0</v>
      </c>
    </row>
    <row r="1395" spans="1:26" x14ac:dyDescent="0.3">
      <c r="A1395" s="4">
        <v>1483</v>
      </c>
      <c r="B1395" s="4">
        <v>753</v>
      </c>
      <c r="C1395" s="4">
        <v>106</v>
      </c>
      <c r="D1395" s="58">
        <v>3</v>
      </c>
      <c r="E1395" s="28">
        <f>VLOOKUP(FACT_INCLUDES[[#This Row],[Order ID]], ORDERS[], 2)</f>
        <v>42708.835226758601</v>
      </c>
      <c r="F1395" s="28">
        <f>VLOOKUP(FACT_INCLUDES[[#This Row],[Order ID]], ORDERS[], 3)</f>
        <v>42708.835226758601</v>
      </c>
      <c r="G1395" s="4" t="str">
        <f>VLOOKUP(FACT_INCLUDES[[#This Row],[Order ID]], ORDERS[], 4)</f>
        <v>In-Store</v>
      </c>
      <c r="H1395" s="4" t="str">
        <f>VLOOKUP(FACT_INCLUDES[[#This Row],[Order ID]], ORDERS[], 5)</f>
        <v>OXJ5345@gmail.com</v>
      </c>
      <c r="I1395" s="4">
        <f>VLOOKUP(FACT_INCLUDES[[#This Row],[Order ID]], ORDERS[], 6)</f>
        <v>20</v>
      </c>
      <c r="J1395" s="54">
        <f>VLOOKUP(FACT_INCLUDES[[#This Row],[Order ID]], ORDERS[], 7)</f>
        <v>0</v>
      </c>
      <c r="K1395" s="33">
        <v>0</v>
      </c>
      <c r="L1395" s="4">
        <f>VLOOKUP(FACT_INCLUDES[[#This Row],[DW Version]], VERSIONS[], 2)</f>
        <v>10</v>
      </c>
      <c r="M1395" s="4">
        <f>VLOOKUP(FACT_INCLUDES[[#This Row],[DW Version]], VERSIONS[], 3)</f>
        <v>9</v>
      </c>
      <c r="N1395" s="4" t="str">
        <f>VLOOKUP(FACT_INCLUDES[[#This Row],[DW Version]], VERSIONS[], 4)</f>
        <v>black</v>
      </c>
      <c r="O1395" s="51">
        <f>VLOOKUP(FACT_INCLUDES[[#This Row],[DW Version]], VERSIONS[], 5)</f>
        <v>323.83533252924445</v>
      </c>
      <c r="P1395" s="4" t="str">
        <f>VLOOKUP(FACT_INCLUDES[[#This Row],[DW Version]], VERSIONS[], 6)</f>
        <v>Vapormax</v>
      </c>
      <c r="Q1395" s="4" t="str">
        <f>VLOOKUP(FACT_INCLUDES[[#This Row],[DW Version]], VERSIONS[], 7)</f>
        <v>Shoe</v>
      </c>
      <c r="R1395" s="51">
        <f>FACT_INCLUDES[[#This Row],[Version Price]]*FACT_INCLUDES[[#This Row],[Quantity]]</f>
        <v>971.50599758773342</v>
      </c>
      <c r="S1395" s="51">
        <f>FACT_INCLUDES[[#This Row],[Amount]]*(1-FACT_INCLUDES[[#This Row],[Order Discount]])</f>
        <v>971.50599758773342</v>
      </c>
      <c r="T1395" s="51">
        <f t="shared" si="21"/>
        <v>1672.7966216640059</v>
      </c>
      <c r="U1395" s="57">
        <f>FACT_INCLUDES[[#This Row],[Income]]/FACT_INCLUDES[[#This Row],[Total Order Income]]</f>
        <v>0.58076755118104717</v>
      </c>
      <c r="V1395" s="33">
        <f>IF(FACT_INCLUDES[[#This Row],[Order Gap]]&gt;10, 1, 0)/COUNTIFS(FACT_INCLUDES[Order ID], FACT_INCLUDES[[#This Row],[Order ID]])</f>
        <v>0</v>
      </c>
      <c r="W1395" s="33">
        <f>IF(FACT_INCLUDES[[#This Row],[Order Type]]="Online", 1, 0)/COUNTIFS(FACT_INCLUDES[Order ID], FACT_INCLUDES[[#This Row],[Order ID]])</f>
        <v>0</v>
      </c>
      <c r="X1395" s="52">
        <v>623.83974245577338</v>
      </c>
      <c r="Y1395" s="52">
        <v>543.82851073311974</v>
      </c>
      <c r="Z1395" s="64">
        <f>IF(FACT_INCLUDES[[#This Row],[Order Type]]="Online", 1, 0)*FACT_INCLUDES[[#This Row],[Income]]</f>
        <v>0</v>
      </c>
    </row>
    <row r="1396" spans="1:26" x14ac:dyDescent="0.3">
      <c r="A1396" s="4">
        <v>1484</v>
      </c>
      <c r="B1396" s="4">
        <v>753</v>
      </c>
      <c r="C1396" s="4">
        <v>464</v>
      </c>
      <c r="D1396" s="58">
        <v>1</v>
      </c>
      <c r="E1396" s="28">
        <f>VLOOKUP(FACT_INCLUDES[[#This Row],[Order ID]], ORDERS[], 2)</f>
        <v>42708.835226758601</v>
      </c>
      <c r="F1396" s="28">
        <f>VLOOKUP(FACT_INCLUDES[[#This Row],[Order ID]], ORDERS[], 3)</f>
        <v>42708.835226758601</v>
      </c>
      <c r="G1396" s="4" t="str">
        <f>VLOOKUP(FACT_INCLUDES[[#This Row],[Order ID]], ORDERS[], 4)</f>
        <v>In-Store</v>
      </c>
      <c r="H1396" s="4" t="str">
        <f>VLOOKUP(FACT_INCLUDES[[#This Row],[Order ID]], ORDERS[], 5)</f>
        <v>OXJ5345@gmail.com</v>
      </c>
      <c r="I1396" s="4">
        <f>VLOOKUP(FACT_INCLUDES[[#This Row],[Order ID]], ORDERS[], 6)</f>
        <v>20</v>
      </c>
      <c r="J1396" s="54">
        <f>VLOOKUP(FACT_INCLUDES[[#This Row],[Order ID]], ORDERS[], 7)</f>
        <v>0</v>
      </c>
      <c r="K1396" s="33">
        <v>0</v>
      </c>
      <c r="L1396" s="4">
        <f>VLOOKUP(FACT_INCLUDES[[#This Row],[DW Version]], VERSIONS[], 2)</f>
        <v>48</v>
      </c>
      <c r="M1396" s="4">
        <f>VLOOKUP(FACT_INCLUDES[[#This Row],[DW Version]], VERSIONS[], 3)</f>
        <v>8.5</v>
      </c>
      <c r="N1396" s="4" t="str">
        <f>VLOOKUP(FACT_INCLUDES[[#This Row],[DW Version]], VERSIONS[], 4)</f>
        <v>white</v>
      </c>
      <c r="O1396" s="51">
        <f>VLOOKUP(FACT_INCLUDES[[#This Row],[DW Version]], VERSIONS[], 5)</f>
        <v>307.58248697113248</v>
      </c>
      <c r="P1396" s="4" t="str">
        <f>VLOOKUP(FACT_INCLUDES[[#This Row],[DW Version]], VERSIONS[], 6)</f>
        <v>Miler Tank</v>
      </c>
      <c r="Q1396" s="4" t="str">
        <f>VLOOKUP(FACT_INCLUDES[[#This Row],[DW Version]], VERSIONS[], 7)</f>
        <v>Apparel</v>
      </c>
      <c r="R1396" s="51">
        <f>FACT_INCLUDES[[#This Row],[Version Price]]*FACT_INCLUDES[[#This Row],[Quantity]]</f>
        <v>307.58248697113248</v>
      </c>
      <c r="S1396" s="51">
        <f>FACT_INCLUDES[[#This Row],[Amount]]*(1-FACT_INCLUDES[[#This Row],[Order Discount]])</f>
        <v>307.58248697113248</v>
      </c>
      <c r="T1396" s="51">
        <f t="shared" si="21"/>
        <v>1672.7966216640059</v>
      </c>
      <c r="U1396" s="57">
        <f>FACT_INCLUDES[[#This Row],[Income]]/FACT_INCLUDES[[#This Row],[Total Order Income]]</f>
        <v>0.18387321147574195</v>
      </c>
      <c r="V1396" s="33">
        <f>IF(FACT_INCLUDES[[#This Row],[Order Gap]]&gt;10, 1, 0)/COUNTIFS(FACT_INCLUDES[Order ID], FACT_INCLUDES[[#This Row],[Order ID]])</f>
        <v>0</v>
      </c>
      <c r="W1396" s="33">
        <f>IF(FACT_INCLUDES[[#This Row],[Order Type]]="Online", 1, 0)/COUNTIFS(FACT_INCLUDES[Order ID], FACT_INCLUDES[[#This Row],[Order ID]])</f>
        <v>0</v>
      </c>
      <c r="X1396" s="52">
        <v>623.83974245577338</v>
      </c>
      <c r="Y1396" s="52">
        <v>543.82851073311974</v>
      </c>
      <c r="Z1396" s="64">
        <f>IF(FACT_INCLUDES[[#This Row],[Order Type]]="Online", 1, 0)*FACT_INCLUDES[[#This Row],[Income]]</f>
        <v>0</v>
      </c>
    </row>
    <row r="1397" spans="1:26" x14ac:dyDescent="0.3">
      <c r="A1397" s="4">
        <v>1485</v>
      </c>
      <c r="B1397" s="4">
        <v>753</v>
      </c>
      <c r="C1397" s="4">
        <v>529</v>
      </c>
      <c r="D1397" s="58">
        <v>5</v>
      </c>
      <c r="E1397" s="28">
        <f>VLOOKUP(FACT_INCLUDES[[#This Row],[Order ID]], ORDERS[], 2)</f>
        <v>42708.835226758601</v>
      </c>
      <c r="F1397" s="28">
        <f>VLOOKUP(FACT_INCLUDES[[#This Row],[Order ID]], ORDERS[], 3)</f>
        <v>42708.835226758601</v>
      </c>
      <c r="G1397" s="4" t="str">
        <f>VLOOKUP(FACT_INCLUDES[[#This Row],[Order ID]], ORDERS[], 4)</f>
        <v>In-Store</v>
      </c>
      <c r="H1397" s="4" t="str">
        <f>VLOOKUP(FACT_INCLUDES[[#This Row],[Order ID]], ORDERS[], 5)</f>
        <v>OXJ5345@gmail.com</v>
      </c>
      <c r="I1397" s="4">
        <f>VLOOKUP(FACT_INCLUDES[[#This Row],[Order ID]], ORDERS[], 6)</f>
        <v>20</v>
      </c>
      <c r="J1397" s="54">
        <f>VLOOKUP(FACT_INCLUDES[[#This Row],[Order ID]], ORDERS[], 7)</f>
        <v>0</v>
      </c>
      <c r="K1397" s="33">
        <v>0</v>
      </c>
      <c r="L1397" s="4">
        <f>VLOOKUP(FACT_INCLUDES[[#This Row],[DW Version]], VERSIONS[], 2)</f>
        <v>55</v>
      </c>
      <c r="M1397" s="4">
        <f>VLOOKUP(FACT_INCLUDES[[#This Row],[DW Version]], VERSIONS[], 3)</f>
        <v>3</v>
      </c>
      <c r="N1397" s="4" t="str">
        <f>VLOOKUP(FACT_INCLUDES[[#This Row],[DW Version]], VERSIONS[], 4)</f>
        <v>yellow</v>
      </c>
      <c r="O1397" s="51">
        <f>VLOOKUP(FACT_INCLUDES[[#This Row],[DW Version]], VERSIONS[], 5)</f>
        <v>78.741627421027999</v>
      </c>
      <c r="P1397" s="4" t="str">
        <f>VLOOKUP(FACT_INCLUDES[[#This Row],[DW Version]], VERSIONS[], 6)</f>
        <v>Vapor Street</v>
      </c>
      <c r="Q1397" s="4" t="str">
        <f>VLOOKUP(FACT_INCLUDES[[#This Row],[DW Version]], VERSIONS[], 7)</f>
        <v>Shoe</v>
      </c>
      <c r="R1397" s="51">
        <f>FACT_INCLUDES[[#This Row],[Version Price]]*FACT_INCLUDES[[#This Row],[Quantity]]</f>
        <v>393.70813710514</v>
      </c>
      <c r="S1397" s="51">
        <f>FACT_INCLUDES[[#This Row],[Amount]]*(1-FACT_INCLUDES[[#This Row],[Order Discount]])</f>
        <v>393.70813710514</v>
      </c>
      <c r="T1397" s="51">
        <f t="shared" si="21"/>
        <v>1672.7966216640059</v>
      </c>
      <c r="U1397" s="57">
        <f>FACT_INCLUDES[[#This Row],[Income]]/FACT_INCLUDES[[#This Row],[Total Order Income]]</f>
        <v>0.23535923734321082</v>
      </c>
      <c r="V1397" s="33">
        <f>IF(FACT_INCLUDES[[#This Row],[Order Gap]]&gt;10, 1, 0)/COUNTIFS(FACT_INCLUDES[Order ID], FACT_INCLUDES[[#This Row],[Order ID]])</f>
        <v>0</v>
      </c>
      <c r="W1397" s="33">
        <f>IF(FACT_INCLUDES[[#This Row],[Order Type]]="Online", 1, 0)/COUNTIFS(FACT_INCLUDES[Order ID], FACT_INCLUDES[[#This Row],[Order ID]])</f>
        <v>0</v>
      </c>
      <c r="X1397" s="52">
        <v>623.83974245577338</v>
      </c>
      <c r="Y1397" s="52">
        <v>543.82851073311974</v>
      </c>
      <c r="Z1397" s="64">
        <f>IF(FACT_INCLUDES[[#This Row],[Order Type]]="Online", 1, 0)*FACT_INCLUDES[[#This Row],[Income]]</f>
        <v>0</v>
      </c>
    </row>
    <row r="1398" spans="1:26" x14ac:dyDescent="0.3">
      <c r="A1398" s="4">
        <v>1532</v>
      </c>
      <c r="B1398" s="4">
        <v>777</v>
      </c>
      <c r="C1398" s="4">
        <v>303</v>
      </c>
      <c r="D1398" s="58">
        <v>2</v>
      </c>
      <c r="E1398" s="28">
        <f>VLOOKUP(FACT_INCLUDES[[#This Row],[Order ID]], ORDERS[], 2)</f>
        <v>42619.177266509469</v>
      </c>
      <c r="F1398" s="28">
        <f>VLOOKUP(FACT_INCLUDES[[#This Row],[Order ID]], ORDERS[], 3)</f>
        <v>42619.177266509469</v>
      </c>
      <c r="G1398" s="4" t="str">
        <f>VLOOKUP(FACT_INCLUDES[[#This Row],[Order ID]], ORDERS[], 4)</f>
        <v>In-Store</v>
      </c>
      <c r="H1398" s="4" t="str">
        <f>VLOOKUP(FACT_INCLUDES[[#This Row],[Order ID]], ORDERS[], 5)</f>
        <v>MPJ1586@gmail.com</v>
      </c>
      <c r="I1398" s="4">
        <f>VLOOKUP(FACT_INCLUDES[[#This Row],[Order ID]], ORDERS[], 6)</f>
        <v>26</v>
      </c>
      <c r="J1398" s="54">
        <f>VLOOKUP(FACT_INCLUDES[[#This Row],[Order ID]], ORDERS[], 7)</f>
        <v>0</v>
      </c>
      <c r="K1398" s="33">
        <v>0</v>
      </c>
      <c r="L1398" s="4">
        <f>VLOOKUP(FACT_INCLUDES[[#This Row],[DW Version]], VERSIONS[], 2)</f>
        <v>30</v>
      </c>
      <c r="M1398" s="4">
        <f>VLOOKUP(FACT_INCLUDES[[#This Row],[DW Version]], VERSIONS[], 3)</f>
        <v>11</v>
      </c>
      <c r="N1398" s="4" t="str">
        <f>VLOOKUP(FACT_INCLUDES[[#This Row],[DW Version]], VERSIONS[], 4)</f>
        <v>blue</v>
      </c>
      <c r="O1398" s="51">
        <f>VLOOKUP(FACT_INCLUDES[[#This Row],[DW Version]], VERSIONS[], 5)</f>
        <v>343.84795087059774</v>
      </c>
      <c r="P1398" s="4" t="str">
        <f>VLOOKUP(FACT_INCLUDES[[#This Row],[DW Version]], VERSIONS[], 6)</f>
        <v>Air Zoom Terra Kiger</v>
      </c>
      <c r="Q1398" s="4" t="str">
        <f>VLOOKUP(FACT_INCLUDES[[#This Row],[DW Version]], VERSIONS[], 7)</f>
        <v>Shoe</v>
      </c>
      <c r="R1398" s="51">
        <f>FACT_INCLUDES[[#This Row],[Version Price]]*FACT_INCLUDES[[#This Row],[Quantity]]</f>
        <v>687.69590174119548</v>
      </c>
      <c r="S1398" s="51">
        <f>FACT_INCLUDES[[#This Row],[Amount]]*(1-FACT_INCLUDES[[#This Row],[Order Discount]])</f>
        <v>687.69590174119548</v>
      </c>
      <c r="T1398" s="51">
        <f t="shared" si="21"/>
        <v>1679.9916697041103</v>
      </c>
      <c r="U1398" s="57">
        <f>FACT_INCLUDES[[#This Row],[Income]]/FACT_INCLUDES[[#This Row],[Total Order Income]]</f>
        <v>0.40934482839567676</v>
      </c>
      <c r="V1398" s="33">
        <f>IF(FACT_INCLUDES[[#This Row],[Order Gap]]&gt;10, 1, 0)/COUNTIFS(FACT_INCLUDES[Order ID], FACT_INCLUDES[[#This Row],[Order ID]])</f>
        <v>0</v>
      </c>
      <c r="W1398" s="33">
        <f>IF(FACT_INCLUDES[[#This Row],[Order Type]]="Online", 1, 0)/COUNTIFS(FACT_INCLUDES[Order ID], FACT_INCLUDES[[#This Row],[Order ID]])</f>
        <v>0</v>
      </c>
      <c r="X1398" s="52">
        <v>623.83974245577338</v>
      </c>
      <c r="Y1398" s="52">
        <v>543.82851073311974</v>
      </c>
      <c r="Z1398" s="64">
        <f>IF(FACT_INCLUDES[[#This Row],[Order Type]]="Online", 1, 0)*FACT_INCLUDES[[#This Row],[Income]]</f>
        <v>0</v>
      </c>
    </row>
    <row r="1399" spans="1:26" x14ac:dyDescent="0.3">
      <c r="A1399" s="4">
        <v>1533</v>
      </c>
      <c r="B1399" s="4">
        <v>777</v>
      </c>
      <c r="C1399" s="4">
        <v>444</v>
      </c>
      <c r="D1399" s="58">
        <v>5</v>
      </c>
      <c r="E1399" s="28">
        <f>VLOOKUP(FACT_INCLUDES[[#This Row],[Order ID]], ORDERS[], 2)</f>
        <v>42619.177266509469</v>
      </c>
      <c r="F1399" s="28">
        <f>VLOOKUP(FACT_INCLUDES[[#This Row],[Order ID]], ORDERS[], 3)</f>
        <v>42619.177266509469</v>
      </c>
      <c r="G1399" s="4" t="str">
        <f>VLOOKUP(FACT_INCLUDES[[#This Row],[Order ID]], ORDERS[], 4)</f>
        <v>In-Store</v>
      </c>
      <c r="H1399" s="4" t="str">
        <f>VLOOKUP(FACT_INCLUDES[[#This Row],[Order ID]], ORDERS[], 5)</f>
        <v>MPJ1586@gmail.com</v>
      </c>
      <c r="I1399" s="4">
        <f>VLOOKUP(FACT_INCLUDES[[#This Row],[Order ID]], ORDERS[], 6)</f>
        <v>26</v>
      </c>
      <c r="J1399" s="54">
        <f>VLOOKUP(FACT_INCLUDES[[#This Row],[Order ID]], ORDERS[], 7)</f>
        <v>0</v>
      </c>
      <c r="K1399" s="33">
        <v>0</v>
      </c>
      <c r="L1399" s="4">
        <f>VLOOKUP(FACT_INCLUDES[[#This Row],[DW Version]], VERSIONS[], 2)</f>
        <v>46</v>
      </c>
      <c r="M1399" s="4">
        <f>VLOOKUP(FACT_INCLUDES[[#This Row],[DW Version]], VERSIONS[], 3)</f>
        <v>5.5</v>
      </c>
      <c r="N1399" s="4" t="str">
        <f>VLOOKUP(FACT_INCLUDES[[#This Row],[DW Version]], VERSIONS[], 4)</f>
        <v>red</v>
      </c>
      <c r="O1399" s="51">
        <f>VLOOKUP(FACT_INCLUDES[[#This Row],[DW Version]], VERSIONS[], 5)</f>
        <v>134.83622461165487</v>
      </c>
      <c r="P1399" s="4" t="str">
        <f>VLOOKUP(FACT_INCLUDES[[#This Row],[DW Version]], VERSIONS[], 6)</f>
        <v>Nike Basketball</v>
      </c>
      <c r="Q1399" s="4" t="str">
        <f>VLOOKUP(FACT_INCLUDES[[#This Row],[DW Version]], VERSIONS[], 7)</f>
        <v>Sport Equipment</v>
      </c>
      <c r="R1399" s="51">
        <f>FACT_INCLUDES[[#This Row],[Version Price]]*FACT_INCLUDES[[#This Row],[Quantity]]</f>
        <v>674.18112305827435</v>
      </c>
      <c r="S1399" s="51">
        <f>FACT_INCLUDES[[#This Row],[Amount]]*(1-FACT_INCLUDES[[#This Row],[Order Discount]])</f>
        <v>674.18112305827435</v>
      </c>
      <c r="T1399" s="51">
        <f t="shared" si="21"/>
        <v>1679.9916697041103</v>
      </c>
      <c r="U1399" s="57">
        <f>FACT_INCLUDES[[#This Row],[Income]]/FACT_INCLUDES[[#This Row],[Total Order Income]]</f>
        <v>0.40130027738590807</v>
      </c>
      <c r="V1399" s="33">
        <f>IF(FACT_INCLUDES[[#This Row],[Order Gap]]&gt;10, 1, 0)/COUNTIFS(FACT_INCLUDES[Order ID], FACT_INCLUDES[[#This Row],[Order ID]])</f>
        <v>0</v>
      </c>
      <c r="W1399" s="33">
        <f>IF(FACT_INCLUDES[[#This Row],[Order Type]]="Online", 1, 0)/COUNTIFS(FACT_INCLUDES[Order ID], FACT_INCLUDES[[#This Row],[Order ID]])</f>
        <v>0</v>
      </c>
      <c r="X1399" s="52">
        <v>623.83974245577338</v>
      </c>
      <c r="Y1399" s="52">
        <v>543.82851073311974</v>
      </c>
      <c r="Z1399" s="64">
        <f>IF(FACT_INCLUDES[[#This Row],[Order Type]]="Online", 1, 0)*FACT_INCLUDES[[#This Row],[Income]]</f>
        <v>0</v>
      </c>
    </row>
    <row r="1400" spans="1:26" x14ac:dyDescent="0.3">
      <c r="A1400" s="4">
        <v>1534</v>
      </c>
      <c r="B1400" s="4">
        <v>777</v>
      </c>
      <c r="C1400" s="4">
        <v>452</v>
      </c>
      <c r="D1400" s="58">
        <v>1</v>
      </c>
      <c r="E1400" s="28">
        <f>VLOOKUP(FACT_INCLUDES[[#This Row],[Order ID]], ORDERS[], 2)</f>
        <v>42619.177266509469</v>
      </c>
      <c r="F1400" s="28">
        <f>VLOOKUP(FACT_INCLUDES[[#This Row],[Order ID]], ORDERS[], 3)</f>
        <v>42619.177266509469</v>
      </c>
      <c r="G1400" s="4" t="str">
        <f>VLOOKUP(FACT_INCLUDES[[#This Row],[Order ID]], ORDERS[], 4)</f>
        <v>In-Store</v>
      </c>
      <c r="H1400" s="4" t="str">
        <f>VLOOKUP(FACT_INCLUDES[[#This Row],[Order ID]], ORDERS[], 5)</f>
        <v>MPJ1586@gmail.com</v>
      </c>
      <c r="I1400" s="4">
        <f>VLOOKUP(FACT_INCLUDES[[#This Row],[Order ID]], ORDERS[], 6)</f>
        <v>26</v>
      </c>
      <c r="J1400" s="54">
        <f>VLOOKUP(FACT_INCLUDES[[#This Row],[Order ID]], ORDERS[], 7)</f>
        <v>0</v>
      </c>
      <c r="K1400" s="33">
        <v>0</v>
      </c>
      <c r="L1400" s="4">
        <f>VLOOKUP(FACT_INCLUDES[[#This Row],[DW Version]], VERSIONS[], 2)</f>
        <v>47</v>
      </c>
      <c r="M1400" s="4">
        <f>VLOOKUP(FACT_INCLUDES[[#This Row],[DW Version]], VERSIONS[], 3)</f>
        <v>7</v>
      </c>
      <c r="N1400" s="4" t="str">
        <f>VLOOKUP(FACT_INCLUDES[[#This Row],[DW Version]], VERSIONS[], 4)</f>
        <v>white</v>
      </c>
      <c r="O1400" s="51">
        <f>VLOOKUP(FACT_INCLUDES[[#This Row],[DW Version]], VERSIONS[], 5)</f>
        <v>318.1146449046405</v>
      </c>
      <c r="P1400" s="4" t="str">
        <f>VLOOKUP(FACT_INCLUDES[[#This Row],[DW Version]], VERSIONS[], 6)</f>
        <v>Court Royale</v>
      </c>
      <c r="Q1400" s="4" t="str">
        <f>VLOOKUP(FACT_INCLUDES[[#This Row],[DW Version]], VERSIONS[], 7)</f>
        <v>Shoe</v>
      </c>
      <c r="R1400" s="51">
        <f>FACT_INCLUDES[[#This Row],[Version Price]]*FACT_INCLUDES[[#This Row],[Quantity]]</f>
        <v>318.1146449046405</v>
      </c>
      <c r="S1400" s="51">
        <f>FACT_INCLUDES[[#This Row],[Amount]]*(1-FACT_INCLUDES[[#This Row],[Order Discount]])</f>
        <v>318.1146449046405</v>
      </c>
      <c r="T1400" s="51">
        <f t="shared" si="21"/>
        <v>1679.9916697041103</v>
      </c>
      <c r="U1400" s="57">
        <f>FACT_INCLUDES[[#This Row],[Income]]/FACT_INCLUDES[[#This Row],[Total Order Income]]</f>
        <v>0.18935489421841517</v>
      </c>
      <c r="V1400" s="33">
        <f>IF(FACT_INCLUDES[[#This Row],[Order Gap]]&gt;10, 1, 0)/COUNTIFS(FACT_INCLUDES[Order ID], FACT_INCLUDES[[#This Row],[Order ID]])</f>
        <v>0</v>
      </c>
      <c r="W1400" s="33">
        <f>IF(FACT_INCLUDES[[#This Row],[Order Type]]="Online", 1, 0)/COUNTIFS(FACT_INCLUDES[Order ID], FACT_INCLUDES[[#This Row],[Order ID]])</f>
        <v>0</v>
      </c>
      <c r="X1400" s="52">
        <v>623.83974245577338</v>
      </c>
      <c r="Y1400" s="52">
        <v>543.82851073311974</v>
      </c>
      <c r="Z1400" s="64">
        <f>IF(FACT_INCLUDES[[#This Row],[Order Type]]="Online", 1, 0)*FACT_INCLUDES[[#This Row],[Income]]</f>
        <v>0</v>
      </c>
    </row>
    <row r="1401" spans="1:26" x14ac:dyDescent="0.3">
      <c r="A1401" s="4">
        <v>1548</v>
      </c>
      <c r="B1401" s="4">
        <v>784</v>
      </c>
      <c r="C1401" s="4">
        <v>17</v>
      </c>
      <c r="D1401" s="58">
        <v>2</v>
      </c>
      <c r="E1401" s="28">
        <f>VLOOKUP(FACT_INCLUDES[[#This Row],[Order ID]], ORDERS[], 2)</f>
        <v>42410.333623722785</v>
      </c>
      <c r="F1401" s="28">
        <f>VLOOKUP(FACT_INCLUDES[[#This Row],[Order ID]], ORDERS[], 3)</f>
        <v>42410.333623722785</v>
      </c>
      <c r="G1401" s="4" t="str">
        <f>VLOOKUP(FACT_INCLUDES[[#This Row],[Order ID]], ORDERS[], 4)</f>
        <v>In-Store</v>
      </c>
      <c r="H1401" s="4" t="str">
        <f>VLOOKUP(FACT_INCLUDES[[#This Row],[Order ID]], ORDERS[], 5)</f>
        <v>BOT4822@gmail.com</v>
      </c>
      <c r="I1401" s="4">
        <f>VLOOKUP(FACT_INCLUDES[[#This Row],[Order ID]], ORDERS[], 6)</f>
        <v>3</v>
      </c>
      <c r="J1401" s="54">
        <f>VLOOKUP(FACT_INCLUDES[[#This Row],[Order ID]], ORDERS[], 7)</f>
        <v>0</v>
      </c>
      <c r="K1401" s="33">
        <v>0</v>
      </c>
      <c r="L1401" s="4">
        <f>VLOOKUP(FACT_INCLUDES[[#This Row],[DW Version]], VERSIONS[], 2)</f>
        <v>2</v>
      </c>
      <c r="M1401" s="4">
        <f>VLOOKUP(FACT_INCLUDES[[#This Row],[DW Version]], VERSIONS[], 3)</f>
        <v>5</v>
      </c>
      <c r="N1401" s="4" t="str">
        <f>VLOOKUP(FACT_INCLUDES[[#This Row],[DW Version]], VERSIONS[], 4)</f>
        <v>red</v>
      </c>
      <c r="O1401" s="51">
        <f>VLOOKUP(FACT_INCLUDES[[#This Row],[DW Version]], VERSIONS[], 5)</f>
        <v>245.54282948436085</v>
      </c>
      <c r="P1401" s="4" t="str">
        <f>VLOOKUP(FACT_INCLUDES[[#This Row],[DW Version]], VERSIONS[], 6)</f>
        <v>Air Force 1</v>
      </c>
      <c r="Q1401" s="4" t="str">
        <f>VLOOKUP(FACT_INCLUDES[[#This Row],[DW Version]], VERSIONS[], 7)</f>
        <v>Shoe</v>
      </c>
      <c r="R1401" s="51">
        <f>FACT_INCLUDES[[#This Row],[Version Price]]*FACT_INCLUDES[[#This Row],[Quantity]]</f>
        <v>491.0856589687217</v>
      </c>
      <c r="S1401" s="51">
        <f>FACT_INCLUDES[[#This Row],[Amount]]*(1-FACT_INCLUDES[[#This Row],[Order Discount]])</f>
        <v>491.0856589687217</v>
      </c>
      <c r="T1401" s="51">
        <f t="shared" si="21"/>
        <v>491.0856589687217</v>
      </c>
      <c r="U1401" s="57">
        <f>FACT_INCLUDES[[#This Row],[Income]]/FACT_INCLUDES[[#This Row],[Total Order Income]]</f>
        <v>1</v>
      </c>
      <c r="V1401" s="33">
        <f>IF(FACT_INCLUDES[[#This Row],[Order Gap]]&gt;10, 1, 0)/COUNTIFS(FACT_INCLUDES[Order ID], FACT_INCLUDES[[#This Row],[Order ID]])</f>
        <v>0</v>
      </c>
      <c r="W1401" s="33">
        <f>IF(FACT_INCLUDES[[#This Row],[Order Type]]="Online", 1, 0)/COUNTIFS(FACT_INCLUDES[Order ID], FACT_INCLUDES[[#This Row],[Order ID]])</f>
        <v>0</v>
      </c>
      <c r="X1401" s="52">
        <v>623.83974245577338</v>
      </c>
      <c r="Y1401" s="52">
        <v>543.82851073311974</v>
      </c>
      <c r="Z1401" s="64">
        <f>IF(FACT_INCLUDES[[#This Row],[Order Type]]="Online", 1, 0)*FACT_INCLUDES[[#This Row],[Income]]</f>
        <v>0</v>
      </c>
    </row>
    <row r="1402" spans="1:26" x14ac:dyDescent="0.3">
      <c r="A1402" s="4">
        <v>1574</v>
      </c>
      <c r="B1402" s="4">
        <v>795</v>
      </c>
      <c r="C1402" s="4">
        <v>254</v>
      </c>
      <c r="D1402" s="58">
        <v>5</v>
      </c>
      <c r="E1402" s="28">
        <f>VLOOKUP(FACT_INCLUDES[[#This Row],[Order ID]], ORDERS[], 2)</f>
        <v>42529.098567016663</v>
      </c>
      <c r="F1402" s="28">
        <f>VLOOKUP(FACT_INCLUDES[[#This Row],[Order ID]], ORDERS[], 3)</f>
        <v>42529.098567016663</v>
      </c>
      <c r="G1402" s="4" t="str">
        <f>VLOOKUP(FACT_INCLUDES[[#This Row],[Order ID]], ORDERS[], 4)</f>
        <v>In-Store</v>
      </c>
      <c r="H1402" s="4" t="str">
        <f>VLOOKUP(FACT_INCLUDES[[#This Row],[Order ID]], ORDERS[], 5)</f>
        <v>PVR9307@gmail.com</v>
      </c>
      <c r="I1402" s="4">
        <f>VLOOKUP(FACT_INCLUDES[[#This Row],[Order ID]], ORDERS[], 6)</f>
        <v>22</v>
      </c>
      <c r="J1402" s="54">
        <f>VLOOKUP(FACT_INCLUDES[[#This Row],[Order ID]], ORDERS[], 7)</f>
        <v>0</v>
      </c>
      <c r="K1402" s="33">
        <v>0</v>
      </c>
      <c r="L1402" s="4">
        <f>VLOOKUP(FACT_INCLUDES[[#This Row],[DW Version]], VERSIONS[], 2)</f>
        <v>25</v>
      </c>
      <c r="M1402" s="4">
        <f>VLOOKUP(FACT_INCLUDES[[#This Row],[DW Version]], VERSIONS[], 3)</f>
        <v>5</v>
      </c>
      <c r="N1402" s="4" t="str">
        <f>VLOOKUP(FACT_INCLUDES[[#This Row],[DW Version]], VERSIONS[], 4)</f>
        <v>black</v>
      </c>
      <c r="O1402" s="51">
        <f>VLOOKUP(FACT_INCLUDES[[#This Row],[DW Version]], VERSIONS[], 5)</f>
        <v>106.80935893161367</v>
      </c>
      <c r="P1402" s="4" t="str">
        <f>VLOOKUP(FACT_INCLUDES[[#This Row],[DW Version]], VERSIONS[], 6)</f>
        <v>Shox</v>
      </c>
      <c r="Q1402" s="4" t="str">
        <f>VLOOKUP(FACT_INCLUDES[[#This Row],[DW Version]], VERSIONS[], 7)</f>
        <v>Shoe</v>
      </c>
      <c r="R1402" s="51">
        <f>FACT_INCLUDES[[#This Row],[Version Price]]*FACT_INCLUDES[[#This Row],[Quantity]]</f>
        <v>534.04679465806839</v>
      </c>
      <c r="S1402" s="51">
        <f>FACT_INCLUDES[[#This Row],[Amount]]*(1-FACT_INCLUDES[[#This Row],[Order Discount]])</f>
        <v>534.04679465806839</v>
      </c>
      <c r="T1402" s="51">
        <f t="shared" si="21"/>
        <v>698.75268248318901</v>
      </c>
      <c r="U1402" s="57">
        <f>FACT_INCLUDES[[#This Row],[Income]]/FACT_INCLUDES[[#This Row],[Total Order Income]]</f>
        <v>0.76428585971248386</v>
      </c>
      <c r="V1402" s="33">
        <f>IF(FACT_INCLUDES[[#This Row],[Order Gap]]&gt;10, 1, 0)/COUNTIFS(FACT_INCLUDES[Order ID], FACT_INCLUDES[[#This Row],[Order ID]])</f>
        <v>0</v>
      </c>
      <c r="W1402" s="33">
        <f>IF(FACT_INCLUDES[[#This Row],[Order Type]]="Online", 1, 0)/COUNTIFS(FACT_INCLUDES[Order ID], FACT_INCLUDES[[#This Row],[Order ID]])</f>
        <v>0</v>
      </c>
      <c r="X1402" s="52">
        <v>623.83974245577338</v>
      </c>
      <c r="Y1402" s="52">
        <v>543.82851073311974</v>
      </c>
      <c r="Z1402" s="64">
        <f>IF(FACT_INCLUDES[[#This Row],[Order Type]]="Online", 1, 0)*FACT_INCLUDES[[#This Row],[Income]]</f>
        <v>0</v>
      </c>
    </row>
    <row r="1403" spans="1:26" x14ac:dyDescent="0.3">
      <c r="A1403" s="4">
        <v>1575</v>
      </c>
      <c r="B1403" s="4">
        <v>795</v>
      </c>
      <c r="C1403" s="4">
        <v>582</v>
      </c>
      <c r="D1403" s="58">
        <v>1</v>
      </c>
      <c r="E1403" s="28">
        <f>VLOOKUP(FACT_INCLUDES[[#This Row],[Order ID]], ORDERS[], 2)</f>
        <v>42529.098567016663</v>
      </c>
      <c r="F1403" s="28">
        <f>VLOOKUP(FACT_INCLUDES[[#This Row],[Order ID]], ORDERS[], 3)</f>
        <v>42529.098567016663</v>
      </c>
      <c r="G1403" s="4" t="str">
        <f>VLOOKUP(FACT_INCLUDES[[#This Row],[Order ID]], ORDERS[], 4)</f>
        <v>In-Store</v>
      </c>
      <c r="H1403" s="4" t="str">
        <f>VLOOKUP(FACT_INCLUDES[[#This Row],[Order ID]], ORDERS[], 5)</f>
        <v>PVR9307@gmail.com</v>
      </c>
      <c r="I1403" s="4">
        <f>VLOOKUP(FACT_INCLUDES[[#This Row],[Order ID]], ORDERS[], 6)</f>
        <v>22</v>
      </c>
      <c r="J1403" s="54">
        <f>VLOOKUP(FACT_INCLUDES[[#This Row],[Order ID]], ORDERS[], 7)</f>
        <v>0</v>
      </c>
      <c r="K1403" s="33">
        <v>0</v>
      </c>
      <c r="L1403" s="4">
        <f>VLOOKUP(FACT_INCLUDES[[#This Row],[DW Version]], VERSIONS[], 2)</f>
        <v>60</v>
      </c>
      <c r="M1403" s="4">
        <f>VLOOKUP(FACT_INCLUDES[[#This Row],[DW Version]], VERSIONS[], 3)</f>
        <v>3.5</v>
      </c>
      <c r="N1403" s="4" t="str">
        <f>VLOOKUP(FACT_INCLUDES[[#This Row],[DW Version]], VERSIONS[], 4)</f>
        <v>red</v>
      </c>
      <c r="O1403" s="51">
        <f>VLOOKUP(FACT_INCLUDES[[#This Row],[DW Version]], VERSIONS[], 5)</f>
        <v>164.70588782512064</v>
      </c>
      <c r="P1403" s="4" t="str">
        <f>VLOOKUP(FACT_INCLUDES[[#This Row],[DW Version]], VERSIONS[], 6)</f>
        <v>Magista Obra</v>
      </c>
      <c r="Q1403" s="4" t="str">
        <f>VLOOKUP(FACT_INCLUDES[[#This Row],[DW Version]], VERSIONS[], 7)</f>
        <v>Shoe</v>
      </c>
      <c r="R1403" s="51">
        <f>FACT_INCLUDES[[#This Row],[Version Price]]*FACT_INCLUDES[[#This Row],[Quantity]]</f>
        <v>164.70588782512064</v>
      </c>
      <c r="S1403" s="51">
        <f>FACT_INCLUDES[[#This Row],[Amount]]*(1-FACT_INCLUDES[[#This Row],[Order Discount]])</f>
        <v>164.70588782512064</v>
      </c>
      <c r="T1403" s="51">
        <f t="shared" si="21"/>
        <v>698.75268248318901</v>
      </c>
      <c r="U1403" s="57">
        <f>FACT_INCLUDES[[#This Row],[Income]]/FACT_INCLUDES[[#This Row],[Total Order Income]]</f>
        <v>0.23571414028751614</v>
      </c>
      <c r="V1403" s="33">
        <f>IF(FACT_INCLUDES[[#This Row],[Order Gap]]&gt;10, 1, 0)/COUNTIFS(FACT_INCLUDES[Order ID], FACT_INCLUDES[[#This Row],[Order ID]])</f>
        <v>0</v>
      </c>
      <c r="W1403" s="33">
        <f>IF(FACT_INCLUDES[[#This Row],[Order Type]]="Online", 1, 0)/COUNTIFS(FACT_INCLUDES[Order ID], FACT_INCLUDES[[#This Row],[Order ID]])</f>
        <v>0</v>
      </c>
      <c r="X1403" s="52">
        <v>623.83974245577338</v>
      </c>
      <c r="Y1403" s="52">
        <v>543.82851073311974</v>
      </c>
      <c r="Z1403" s="64">
        <f>IF(FACT_INCLUDES[[#This Row],[Order Type]]="Online", 1, 0)*FACT_INCLUDES[[#This Row],[Income]]</f>
        <v>0</v>
      </c>
    </row>
    <row r="1404" spans="1:26" x14ac:dyDescent="0.3">
      <c r="A1404" s="4">
        <v>1580</v>
      </c>
      <c r="B1404" s="4">
        <v>799</v>
      </c>
      <c r="C1404" s="4">
        <v>546</v>
      </c>
      <c r="D1404" s="58">
        <v>1</v>
      </c>
      <c r="E1404" s="28">
        <f>VLOOKUP(FACT_INCLUDES[[#This Row],[Order ID]], ORDERS[], 2)</f>
        <v>42483.029766950262</v>
      </c>
      <c r="F1404" s="28">
        <f>VLOOKUP(FACT_INCLUDES[[#This Row],[Order ID]], ORDERS[], 3)</f>
        <v>42483.029766950262</v>
      </c>
      <c r="G1404" s="4" t="str">
        <f>VLOOKUP(FACT_INCLUDES[[#This Row],[Order ID]], ORDERS[], 4)</f>
        <v>In-Store</v>
      </c>
      <c r="H1404" s="4" t="str">
        <f>VLOOKUP(FACT_INCLUDES[[#This Row],[Order ID]], ORDERS[], 5)</f>
        <v>VGC7745@gmail.com</v>
      </c>
      <c r="I1404" s="4">
        <f>VLOOKUP(FACT_INCLUDES[[#This Row],[Order ID]], ORDERS[], 6)</f>
        <v>24</v>
      </c>
      <c r="J1404" s="54">
        <f>VLOOKUP(FACT_INCLUDES[[#This Row],[Order ID]], ORDERS[], 7)</f>
        <v>0</v>
      </c>
      <c r="K1404" s="33">
        <v>0</v>
      </c>
      <c r="L1404" s="4">
        <f>VLOOKUP(FACT_INCLUDES[[#This Row],[DW Version]], VERSIONS[], 2)</f>
        <v>57</v>
      </c>
      <c r="M1404" s="4">
        <f>VLOOKUP(FACT_INCLUDES[[#This Row],[DW Version]], VERSIONS[], 3)</f>
        <v>6</v>
      </c>
      <c r="N1404" s="4" t="str">
        <f>VLOOKUP(FACT_INCLUDES[[#This Row],[DW Version]], VERSIONS[], 4)</f>
        <v>black</v>
      </c>
      <c r="O1404" s="51">
        <f>VLOOKUP(FACT_INCLUDES[[#This Row],[DW Version]], VERSIONS[], 5)</f>
        <v>275.73845852015364</v>
      </c>
      <c r="P1404" s="4" t="str">
        <f>VLOOKUP(FACT_INCLUDES[[#This Row],[DW Version]], VERSIONS[], 6)</f>
        <v>Phantom Vision</v>
      </c>
      <c r="Q1404" s="4" t="str">
        <f>VLOOKUP(FACT_INCLUDES[[#This Row],[DW Version]], VERSIONS[], 7)</f>
        <v>Shoe</v>
      </c>
      <c r="R1404" s="51">
        <f>FACT_INCLUDES[[#This Row],[Version Price]]*FACT_INCLUDES[[#This Row],[Quantity]]</f>
        <v>275.73845852015364</v>
      </c>
      <c r="S1404" s="51">
        <f>FACT_INCLUDES[[#This Row],[Amount]]*(1-FACT_INCLUDES[[#This Row],[Order Discount]])</f>
        <v>275.73845852015364</v>
      </c>
      <c r="T1404" s="51">
        <f t="shared" si="21"/>
        <v>275.73845852015364</v>
      </c>
      <c r="U1404" s="57">
        <f>FACT_INCLUDES[[#This Row],[Income]]/FACT_INCLUDES[[#This Row],[Total Order Income]]</f>
        <v>1</v>
      </c>
      <c r="V1404" s="33">
        <f>IF(FACT_INCLUDES[[#This Row],[Order Gap]]&gt;10, 1, 0)/COUNTIFS(FACT_INCLUDES[Order ID], FACT_INCLUDES[[#This Row],[Order ID]])</f>
        <v>0</v>
      </c>
      <c r="W1404" s="33">
        <f>IF(FACT_INCLUDES[[#This Row],[Order Type]]="Online", 1, 0)/COUNTIFS(FACT_INCLUDES[Order ID], FACT_INCLUDES[[#This Row],[Order ID]])</f>
        <v>0</v>
      </c>
      <c r="X1404" s="52">
        <v>623.83974245577338</v>
      </c>
      <c r="Y1404" s="52">
        <v>543.82851073311974</v>
      </c>
      <c r="Z1404" s="64">
        <f>IF(FACT_INCLUDES[[#This Row],[Order Type]]="Online", 1, 0)*FACT_INCLUDES[[#This Row],[Income]]</f>
        <v>0</v>
      </c>
    </row>
    <row r="1405" spans="1:26" x14ac:dyDescent="0.3">
      <c r="A1405" s="4">
        <v>1636</v>
      </c>
      <c r="B1405" s="4">
        <v>826</v>
      </c>
      <c r="C1405" s="4">
        <v>25</v>
      </c>
      <c r="D1405" s="58">
        <v>3</v>
      </c>
      <c r="E1405" s="28">
        <f>VLOOKUP(FACT_INCLUDES[[#This Row],[Order ID]], ORDERS[], 2)</f>
        <v>42501.809311782134</v>
      </c>
      <c r="F1405" s="28">
        <f>VLOOKUP(FACT_INCLUDES[[#This Row],[Order ID]], ORDERS[], 3)</f>
        <v>42501.809311782134</v>
      </c>
      <c r="G1405" s="4" t="str">
        <f>VLOOKUP(FACT_INCLUDES[[#This Row],[Order ID]], ORDERS[], 4)</f>
        <v>In-Store</v>
      </c>
      <c r="H1405" s="4" t="str">
        <f>VLOOKUP(FACT_INCLUDES[[#This Row],[Order ID]], ORDERS[], 5)</f>
        <v>QGP8750@gmail.com</v>
      </c>
      <c r="I1405" s="4">
        <f>VLOOKUP(FACT_INCLUDES[[#This Row],[Order ID]], ORDERS[], 6)</f>
        <v>25</v>
      </c>
      <c r="J1405" s="54">
        <f>VLOOKUP(FACT_INCLUDES[[#This Row],[Order ID]], ORDERS[], 7)</f>
        <v>0</v>
      </c>
      <c r="K1405" s="33">
        <v>0</v>
      </c>
      <c r="L1405" s="4">
        <f>VLOOKUP(FACT_INCLUDES[[#This Row],[DW Version]], VERSIONS[], 2)</f>
        <v>2</v>
      </c>
      <c r="M1405" s="4">
        <f>VLOOKUP(FACT_INCLUDES[[#This Row],[DW Version]], VERSIONS[], 3)</f>
        <v>12</v>
      </c>
      <c r="N1405" s="4" t="str">
        <f>VLOOKUP(FACT_INCLUDES[[#This Row],[DW Version]], VERSIONS[], 4)</f>
        <v>white</v>
      </c>
      <c r="O1405" s="51">
        <f>VLOOKUP(FACT_INCLUDES[[#This Row],[DW Version]], VERSIONS[], 5)</f>
        <v>102.0770151823555</v>
      </c>
      <c r="P1405" s="4" t="str">
        <f>VLOOKUP(FACT_INCLUDES[[#This Row],[DW Version]], VERSIONS[], 6)</f>
        <v>Air Force 1</v>
      </c>
      <c r="Q1405" s="4" t="str">
        <f>VLOOKUP(FACT_INCLUDES[[#This Row],[DW Version]], VERSIONS[], 7)</f>
        <v>Shoe</v>
      </c>
      <c r="R1405" s="51">
        <f>FACT_INCLUDES[[#This Row],[Version Price]]*FACT_INCLUDES[[#This Row],[Quantity]]</f>
        <v>306.23104554706651</v>
      </c>
      <c r="S1405" s="51">
        <f>FACT_INCLUDES[[#This Row],[Amount]]*(1-FACT_INCLUDES[[#This Row],[Order Discount]])</f>
        <v>306.23104554706651</v>
      </c>
      <c r="T1405" s="51">
        <f t="shared" si="21"/>
        <v>698.35275944677232</v>
      </c>
      <c r="U1405" s="57">
        <f>FACT_INCLUDES[[#This Row],[Income]]/FACT_INCLUDES[[#This Row],[Total Order Income]]</f>
        <v>0.43850481208044417</v>
      </c>
      <c r="V1405" s="33">
        <f>IF(FACT_INCLUDES[[#This Row],[Order Gap]]&gt;10, 1, 0)/COUNTIFS(FACT_INCLUDES[Order ID], FACT_INCLUDES[[#This Row],[Order ID]])</f>
        <v>0</v>
      </c>
      <c r="W1405" s="33">
        <f>IF(FACT_INCLUDES[[#This Row],[Order Type]]="Online", 1, 0)/COUNTIFS(FACT_INCLUDES[Order ID], FACT_INCLUDES[[#This Row],[Order ID]])</f>
        <v>0</v>
      </c>
      <c r="X1405" s="52">
        <v>623.83974245577338</v>
      </c>
      <c r="Y1405" s="52">
        <v>543.82851073311974</v>
      </c>
      <c r="Z1405" s="64">
        <f>IF(FACT_INCLUDES[[#This Row],[Order Type]]="Online", 1, 0)*FACT_INCLUDES[[#This Row],[Income]]</f>
        <v>0</v>
      </c>
    </row>
    <row r="1406" spans="1:26" x14ac:dyDescent="0.3">
      <c r="A1406" s="4">
        <v>1637</v>
      </c>
      <c r="B1406" s="4">
        <v>826</v>
      </c>
      <c r="C1406" s="4">
        <v>804</v>
      </c>
      <c r="D1406" s="58">
        <v>1</v>
      </c>
      <c r="E1406" s="28">
        <f>VLOOKUP(FACT_INCLUDES[[#This Row],[Order ID]], ORDERS[], 2)</f>
        <v>42501.809311782134</v>
      </c>
      <c r="F1406" s="28">
        <f>VLOOKUP(FACT_INCLUDES[[#This Row],[Order ID]], ORDERS[], 3)</f>
        <v>42501.809311782134</v>
      </c>
      <c r="G1406" s="4" t="str">
        <f>VLOOKUP(FACT_INCLUDES[[#This Row],[Order ID]], ORDERS[], 4)</f>
        <v>In-Store</v>
      </c>
      <c r="H1406" s="4" t="str">
        <f>VLOOKUP(FACT_INCLUDES[[#This Row],[Order ID]], ORDERS[], 5)</f>
        <v>QGP8750@gmail.com</v>
      </c>
      <c r="I1406" s="4">
        <f>VLOOKUP(FACT_INCLUDES[[#This Row],[Order ID]], ORDERS[], 6)</f>
        <v>25</v>
      </c>
      <c r="J1406" s="54">
        <f>VLOOKUP(FACT_INCLUDES[[#This Row],[Order ID]], ORDERS[], 7)</f>
        <v>0</v>
      </c>
      <c r="K1406" s="33">
        <v>0</v>
      </c>
      <c r="L1406" s="4">
        <f>VLOOKUP(FACT_INCLUDES[[#This Row],[DW Version]], VERSIONS[], 2)</f>
        <v>82</v>
      </c>
      <c r="M1406" s="4">
        <f>VLOOKUP(FACT_INCLUDES[[#This Row],[DW Version]], VERSIONS[], 3)</f>
        <v>5.5</v>
      </c>
      <c r="N1406" s="4" t="str">
        <f>VLOOKUP(FACT_INCLUDES[[#This Row],[DW Version]], VERSIONS[], 4)</f>
        <v>white</v>
      </c>
      <c r="O1406" s="51">
        <f>VLOOKUP(FACT_INCLUDES[[#This Row],[DW Version]], VERSIONS[], 5)</f>
        <v>392.12171389970575</v>
      </c>
      <c r="P1406" s="4" t="str">
        <f>VLOOKUP(FACT_INCLUDES[[#This Row],[DW Version]], VERSIONS[], 6)</f>
        <v>Flex 2-in-1 Shorts</v>
      </c>
      <c r="Q1406" s="4" t="str">
        <f>VLOOKUP(FACT_INCLUDES[[#This Row],[DW Version]], VERSIONS[], 7)</f>
        <v>Apparel</v>
      </c>
      <c r="R1406" s="51">
        <f>FACT_INCLUDES[[#This Row],[Version Price]]*FACT_INCLUDES[[#This Row],[Quantity]]</f>
        <v>392.12171389970575</v>
      </c>
      <c r="S1406" s="51">
        <f>FACT_INCLUDES[[#This Row],[Amount]]*(1-FACT_INCLUDES[[#This Row],[Order Discount]])</f>
        <v>392.12171389970575</v>
      </c>
      <c r="T1406" s="51">
        <f t="shared" si="21"/>
        <v>698.35275944677232</v>
      </c>
      <c r="U1406" s="57">
        <f>FACT_INCLUDES[[#This Row],[Income]]/FACT_INCLUDES[[#This Row],[Total Order Income]]</f>
        <v>0.56149518791955577</v>
      </c>
      <c r="V1406" s="33">
        <f>IF(FACT_INCLUDES[[#This Row],[Order Gap]]&gt;10, 1, 0)/COUNTIFS(FACT_INCLUDES[Order ID], FACT_INCLUDES[[#This Row],[Order ID]])</f>
        <v>0</v>
      </c>
      <c r="W1406" s="33">
        <f>IF(FACT_INCLUDES[[#This Row],[Order Type]]="Online", 1, 0)/COUNTIFS(FACT_INCLUDES[Order ID], FACT_INCLUDES[[#This Row],[Order ID]])</f>
        <v>0</v>
      </c>
      <c r="X1406" s="52">
        <v>623.83974245577338</v>
      </c>
      <c r="Y1406" s="52">
        <v>543.82851073311974</v>
      </c>
      <c r="Z1406" s="64">
        <f>IF(FACT_INCLUDES[[#This Row],[Order Type]]="Online", 1, 0)*FACT_INCLUDES[[#This Row],[Income]]</f>
        <v>0</v>
      </c>
    </row>
    <row r="1407" spans="1:26" x14ac:dyDescent="0.3">
      <c r="A1407" s="4">
        <v>1638</v>
      </c>
      <c r="B1407" s="4">
        <v>827</v>
      </c>
      <c r="C1407" s="4">
        <v>48</v>
      </c>
      <c r="D1407" s="58">
        <v>5</v>
      </c>
      <c r="E1407" s="28">
        <f>VLOOKUP(FACT_INCLUDES[[#This Row],[Order ID]], ORDERS[], 2)</f>
        <v>42435.991542742224</v>
      </c>
      <c r="F1407" s="28">
        <f>VLOOKUP(FACT_INCLUDES[[#This Row],[Order ID]], ORDERS[], 3)</f>
        <v>42435.991542742224</v>
      </c>
      <c r="G1407" s="4" t="str">
        <f>VLOOKUP(FACT_INCLUDES[[#This Row],[Order ID]], ORDERS[], 4)</f>
        <v>In-Store</v>
      </c>
      <c r="H1407" s="4" t="str">
        <f>VLOOKUP(FACT_INCLUDES[[#This Row],[Order ID]], ORDERS[], 5)</f>
        <v>PAV5591@gmail.com</v>
      </c>
      <c r="I1407" s="4">
        <f>VLOOKUP(FACT_INCLUDES[[#This Row],[Order ID]], ORDERS[], 6)</f>
        <v>49</v>
      </c>
      <c r="J1407" s="54">
        <f>VLOOKUP(FACT_INCLUDES[[#This Row],[Order ID]], ORDERS[], 7)</f>
        <v>0</v>
      </c>
      <c r="K1407" s="33">
        <v>0</v>
      </c>
      <c r="L1407" s="4">
        <f>VLOOKUP(FACT_INCLUDES[[#This Row],[DW Version]], VERSIONS[], 2)</f>
        <v>5</v>
      </c>
      <c r="M1407" s="4">
        <f>VLOOKUP(FACT_INCLUDES[[#This Row],[DW Version]], VERSIONS[], 3)</f>
        <v>4</v>
      </c>
      <c r="N1407" s="4" t="str">
        <f>VLOOKUP(FACT_INCLUDES[[#This Row],[DW Version]], VERSIONS[], 4)</f>
        <v>white</v>
      </c>
      <c r="O1407" s="51">
        <f>VLOOKUP(FACT_INCLUDES[[#This Row],[DW Version]], VERSIONS[], 5)</f>
        <v>174.18212509773977</v>
      </c>
      <c r="P1407" s="4" t="str">
        <f>VLOOKUP(FACT_INCLUDES[[#This Row],[DW Version]], VERSIONS[], 6)</f>
        <v>Nike Football</v>
      </c>
      <c r="Q1407" s="4" t="str">
        <f>VLOOKUP(FACT_INCLUDES[[#This Row],[DW Version]], VERSIONS[], 7)</f>
        <v>Sport Equipment</v>
      </c>
      <c r="R1407" s="51">
        <f>FACT_INCLUDES[[#This Row],[Version Price]]*FACT_INCLUDES[[#This Row],[Quantity]]</f>
        <v>870.91062548869888</v>
      </c>
      <c r="S1407" s="51">
        <f>FACT_INCLUDES[[#This Row],[Amount]]*(1-FACT_INCLUDES[[#This Row],[Order Discount]])</f>
        <v>870.91062548869888</v>
      </c>
      <c r="T1407" s="51">
        <f t="shared" si="21"/>
        <v>1545.4829497341971</v>
      </c>
      <c r="U1407" s="57">
        <f>FACT_INCLUDES[[#This Row],[Income]]/FACT_INCLUDES[[#This Row],[Total Order Income]]</f>
        <v>0.56352004765790797</v>
      </c>
      <c r="V1407" s="33">
        <f>IF(FACT_INCLUDES[[#This Row],[Order Gap]]&gt;10, 1, 0)/COUNTIFS(FACT_INCLUDES[Order ID], FACT_INCLUDES[[#This Row],[Order ID]])</f>
        <v>0</v>
      </c>
      <c r="W1407" s="33">
        <f>IF(FACT_INCLUDES[[#This Row],[Order Type]]="Online", 1, 0)/COUNTIFS(FACT_INCLUDES[Order ID], FACT_INCLUDES[[#This Row],[Order ID]])</f>
        <v>0</v>
      </c>
      <c r="X1407" s="52">
        <v>623.83974245577338</v>
      </c>
      <c r="Y1407" s="52">
        <v>543.82851073311974</v>
      </c>
      <c r="Z1407" s="64">
        <f>IF(FACT_INCLUDES[[#This Row],[Order Type]]="Online", 1, 0)*FACT_INCLUDES[[#This Row],[Income]]</f>
        <v>0</v>
      </c>
    </row>
    <row r="1408" spans="1:26" x14ac:dyDescent="0.3">
      <c r="A1408" s="4">
        <v>1639</v>
      </c>
      <c r="B1408" s="4">
        <v>827</v>
      </c>
      <c r="C1408" s="4">
        <v>353</v>
      </c>
      <c r="D1408" s="58">
        <v>3</v>
      </c>
      <c r="E1408" s="28">
        <f>VLOOKUP(FACT_INCLUDES[[#This Row],[Order ID]], ORDERS[], 2)</f>
        <v>42435.991542742224</v>
      </c>
      <c r="F1408" s="28">
        <f>VLOOKUP(FACT_INCLUDES[[#This Row],[Order ID]], ORDERS[], 3)</f>
        <v>42435.991542742224</v>
      </c>
      <c r="G1408" s="4" t="str">
        <f>VLOOKUP(FACT_INCLUDES[[#This Row],[Order ID]], ORDERS[], 4)</f>
        <v>In-Store</v>
      </c>
      <c r="H1408" s="4" t="str">
        <f>VLOOKUP(FACT_INCLUDES[[#This Row],[Order ID]], ORDERS[], 5)</f>
        <v>PAV5591@gmail.com</v>
      </c>
      <c r="I1408" s="4">
        <f>VLOOKUP(FACT_INCLUDES[[#This Row],[Order ID]], ORDERS[], 6)</f>
        <v>49</v>
      </c>
      <c r="J1408" s="54">
        <f>VLOOKUP(FACT_INCLUDES[[#This Row],[Order ID]], ORDERS[], 7)</f>
        <v>0</v>
      </c>
      <c r="K1408" s="33">
        <v>0</v>
      </c>
      <c r="L1408" s="4">
        <f>VLOOKUP(FACT_INCLUDES[[#This Row],[DW Version]], VERSIONS[], 2)</f>
        <v>36</v>
      </c>
      <c r="M1408" s="4">
        <f>VLOOKUP(FACT_INCLUDES[[#This Row],[DW Version]], VERSIONS[], 3)</f>
        <v>4</v>
      </c>
      <c r="N1408" s="4" t="str">
        <f>VLOOKUP(FACT_INCLUDES[[#This Row],[DW Version]], VERSIONS[], 4)</f>
        <v>black</v>
      </c>
      <c r="O1408" s="51">
        <f>VLOOKUP(FACT_INCLUDES[[#This Row],[DW Version]], VERSIONS[], 5)</f>
        <v>224.85744141516611</v>
      </c>
      <c r="P1408" s="4" t="str">
        <f>VLOOKUP(FACT_INCLUDES[[#This Row],[DW Version]], VERSIONS[], 6)</f>
        <v>Air Max 270</v>
      </c>
      <c r="Q1408" s="4" t="str">
        <f>VLOOKUP(FACT_INCLUDES[[#This Row],[DW Version]], VERSIONS[], 7)</f>
        <v>Shoe</v>
      </c>
      <c r="R1408" s="51">
        <f>FACT_INCLUDES[[#This Row],[Version Price]]*FACT_INCLUDES[[#This Row],[Quantity]]</f>
        <v>674.57232424549829</v>
      </c>
      <c r="S1408" s="51">
        <f>FACT_INCLUDES[[#This Row],[Amount]]*(1-FACT_INCLUDES[[#This Row],[Order Discount]])</f>
        <v>674.57232424549829</v>
      </c>
      <c r="T1408" s="51">
        <f t="shared" si="21"/>
        <v>1545.4829497341971</v>
      </c>
      <c r="U1408" s="57">
        <f>FACT_INCLUDES[[#This Row],[Income]]/FACT_INCLUDES[[#This Row],[Total Order Income]]</f>
        <v>0.43647995234209214</v>
      </c>
      <c r="V1408" s="33">
        <f>IF(FACT_INCLUDES[[#This Row],[Order Gap]]&gt;10, 1, 0)/COUNTIFS(FACT_INCLUDES[Order ID], FACT_INCLUDES[[#This Row],[Order ID]])</f>
        <v>0</v>
      </c>
      <c r="W1408" s="33">
        <f>IF(FACT_INCLUDES[[#This Row],[Order Type]]="Online", 1, 0)/COUNTIFS(FACT_INCLUDES[Order ID], FACT_INCLUDES[[#This Row],[Order ID]])</f>
        <v>0</v>
      </c>
      <c r="X1408" s="52">
        <v>623.83974245577338</v>
      </c>
      <c r="Y1408" s="52">
        <v>543.82851073311974</v>
      </c>
      <c r="Z1408" s="64">
        <f>IF(FACT_INCLUDES[[#This Row],[Order Type]]="Online", 1, 0)*FACT_INCLUDES[[#This Row],[Income]]</f>
        <v>0</v>
      </c>
    </row>
    <row r="1409" spans="1:26" x14ac:dyDescent="0.3">
      <c r="A1409" s="4">
        <v>1753</v>
      </c>
      <c r="B1409" s="4">
        <v>882</v>
      </c>
      <c r="C1409" s="4">
        <v>139</v>
      </c>
      <c r="D1409" s="58">
        <v>3</v>
      </c>
      <c r="E1409" s="28">
        <f>VLOOKUP(FACT_INCLUDES[[#This Row],[Order ID]], ORDERS[], 2)</f>
        <v>42696.534098961434</v>
      </c>
      <c r="F1409" s="28">
        <f>VLOOKUP(FACT_INCLUDES[[#This Row],[Order ID]], ORDERS[], 3)</f>
        <v>42706.534098961434</v>
      </c>
      <c r="G1409" s="4" t="str">
        <f>VLOOKUP(FACT_INCLUDES[[#This Row],[Order ID]], ORDERS[], 4)</f>
        <v>Online</v>
      </c>
      <c r="H1409" s="4" t="str">
        <f>VLOOKUP(FACT_INCLUDES[[#This Row],[Order ID]], ORDERS[], 5)</f>
        <v>UIC3768@gmail.com</v>
      </c>
      <c r="I1409" s="4">
        <f>VLOOKUP(FACT_INCLUDES[[#This Row],[Order ID]], ORDERS[], 6)</f>
        <v>0</v>
      </c>
      <c r="J1409" s="54">
        <f>VLOOKUP(FACT_INCLUDES[[#This Row],[Order ID]], ORDERS[], 7)</f>
        <v>0</v>
      </c>
      <c r="K1409" s="33">
        <v>10</v>
      </c>
      <c r="L1409" s="4">
        <f>VLOOKUP(FACT_INCLUDES[[#This Row],[DW Version]], VERSIONS[], 2)</f>
        <v>14</v>
      </c>
      <c r="M1409" s="4">
        <f>VLOOKUP(FACT_INCLUDES[[#This Row],[DW Version]], VERSIONS[], 3)</f>
        <v>8</v>
      </c>
      <c r="N1409" s="4" t="str">
        <f>VLOOKUP(FACT_INCLUDES[[#This Row],[DW Version]], VERSIONS[], 4)</f>
        <v>white</v>
      </c>
      <c r="O1409" s="51">
        <f>VLOOKUP(FACT_INCLUDES[[#This Row],[DW Version]], VERSIONS[], 5)</f>
        <v>57.978394504152632</v>
      </c>
      <c r="P1409" s="4" t="str">
        <f>VLOOKUP(FACT_INCLUDES[[#This Row],[DW Version]], VERSIONS[], 6)</f>
        <v>ZoomX</v>
      </c>
      <c r="Q1409" s="4" t="str">
        <f>VLOOKUP(FACT_INCLUDES[[#This Row],[DW Version]], VERSIONS[], 7)</f>
        <v>Shoe</v>
      </c>
      <c r="R1409" s="51">
        <f>FACT_INCLUDES[[#This Row],[Version Price]]*FACT_INCLUDES[[#This Row],[Quantity]]</f>
        <v>173.93518351245791</v>
      </c>
      <c r="S1409" s="51">
        <f>FACT_INCLUDES[[#This Row],[Amount]]*(1-FACT_INCLUDES[[#This Row],[Order Discount]])</f>
        <v>173.93518351245791</v>
      </c>
      <c r="T1409" s="51">
        <f t="shared" si="21"/>
        <v>173.93518351245791</v>
      </c>
      <c r="U1409" s="57">
        <f>FACT_INCLUDES[[#This Row],[Income]]/FACT_INCLUDES[[#This Row],[Total Order Income]]</f>
        <v>1</v>
      </c>
      <c r="V1409" s="33">
        <f>IF(FACT_INCLUDES[[#This Row],[Order Gap]]&gt;10, 1, 0)/COUNTIFS(FACT_INCLUDES[Order ID], FACT_INCLUDES[[#This Row],[Order ID]])</f>
        <v>0</v>
      </c>
      <c r="W1409" s="33">
        <f>IF(FACT_INCLUDES[[#This Row],[Order Type]]="Online", 1, 0)/COUNTIFS(FACT_INCLUDES[Order ID], FACT_INCLUDES[[#This Row],[Order ID]])</f>
        <v>1</v>
      </c>
      <c r="X1409" s="52">
        <v>623.83974245577338</v>
      </c>
      <c r="Y1409" s="52">
        <v>543.82851073311974</v>
      </c>
      <c r="Z1409" s="64">
        <f>IF(FACT_INCLUDES[[#This Row],[Order Type]]="Online", 1, 0)*FACT_INCLUDES[[#This Row],[Income]]</f>
        <v>173.93518351245791</v>
      </c>
    </row>
    <row r="1410" spans="1:26" x14ac:dyDescent="0.3">
      <c r="A1410" s="4">
        <v>1780</v>
      </c>
      <c r="B1410" s="4">
        <v>896</v>
      </c>
      <c r="C1410" s="4">
        <v>301</v>
      </c>
      <c r="D1410" s="58">
        <v>1</v>
      </c>
      <c r="E1410" s="28">
        <f>VLOOKUP(FACT_INCLUDES[[#This Row],[Order ID]], ORDERS[], 2)</f>
        <v>42479.596696242239</v>
      </c>
      <c r="F1410" s="28">
        <f>VLOOKUP(FACT_INCLUDES[[#This Row],[Order ID]], ORDERS[], 3)</f>
        <v>42479.596696242239</v>
      </c>
      <c r="G1410" s="4" t="str">
        <f>VLOOKUP(FACT_INCLUDES[[#This Row],[Order ID]], ORDERS[], 4)</f>
        <v>In-Store</v>
      </c>
      <c r="H1410" s="4" t="str">
        <f>VLOOKUP(FACT_INCLUDES[[#This Row],[Order ID]], ORDERS[], 5)</f>
        <v>RWQ7529@gmail.com</v>
      </c>
      <c r="I1410" s="4">
        <f>VLOOKUP(FACT_INCLUDES[[#This Row],[Order ID]], ORDERS[], 6)</f>
        <v>35</v>
      </c>
      <c r="J1410" s="54">
        <f>VLOOKUP(FACT_INCLUDES[[#This Row],[Order ID]], ORDERS[], 7)</f>
        <v>0</v>
      </c>
      <c r="K1410" s="33">
        <v>0</v>
      </c>
      <c r="L1410" s="4">
        <f>VLOOKUP(FACT_INCLUDES[[#This Row],[DW Version]], VERSIONS[], 2)</f>
        <v>30</v>
      </c>
      <c r="M1410" s="4">
        <f>VLOOKUP(FACT_INCLUDES[[#This Row],[DW Version]], VERSIONS[], 3)</f>
        <v>9.5</v>
      </c>
      <c r="N1410" s="4" t="str">
        <f>VLOOKUP(FACT_INCLUDES[[#This Row],[DW Version]], VERSIONS[], 4)</f>
        <v>black</v>
      </c>
      <c r="O1410" s="51">
        <f>VLOOKUP(FACT_INCLUDES[[#This Row],[DW Version]], VERSIONS[], 5)</f>
        <v>71.00110185948833</v>
      </c>
      <c r="P1410" s="4" t="str">
        <f>VLOOKUP(FACT_INCLUDES[[#This Row],[DW Version]], VERSIONS[], 6)</f>
        <v>Air Zoom Terra Kiger</v>
      </c>
      <c r="Q1410" s="4" t="str">
        <f>VLOOKUP(FACT_INCLUDES[[#This Row],[DW Version]], VERSIONS[], 7)</f>
        <v>Shoe</v>
      </c>
      <c r="R1410" s="51">
        <f>FACT_INCLUDES[[#This Row],[Version Price]]*FACT_INCLUDES[[#This Row],[Quantity]]</f>
        <v>71.00110185948833</v>
      </c>
      <c r="S1410" s="51">
        <f>FACT_INCLUDES[[#This Row],[Amount]]*(1-FACT_INCLUDES[[#This Row],[Order Discount]])</f>
        <v>71.00110185948833</v>
      </c>
      <c r="T1410" s="51">
        <f t="shared" ref="T1410:T1473" si="22">SUMIFS(S:S, B:B, B1410)</f>
        <v>71.00110185948833</v>
      </c>
      <c r="U1410" s="57">
        <f>FACT_INCLUDES[[#This Row],[Income]]/FACT_INCLUDES[[#This Row],[Total Order Income]]</f>
        <v>1</v>
      </c>
      <c r="V1410" s="33">
        <f>IF(FACT_INCLUDES[[#This Row],[Order Gap]]&gt;10, 1, 0)/COUNTIFS(FACT_INCLUDES[Order ID], FACT_INCLUDES[[#This Row],[Order ID]])</f>
        <v>0</v>
      </c>
      <c r="W1410" s="33">
        <f>IF(FACT_INCLUDES[[#This Row],[Order Type]]="Online", 1, 0)/COUNTIFS(FACT_INCLUDES[Order ID], FACT_INCLUDES[[#This Row],[Order ID]])</f>
        <v>0</v>
      </c>
      <c r="X1410" s="52">
        <v>623.83974245577338</v>
      </c>
      <c r="Y1410" s="52">
        <v>543.82851073311974</v>
      </c>
      <c r="Z1410" s="64">
        <f>IF(FACT_INCLUDES[[#This Row],[Order Type]]="Online", 1, 0)*FACT_INCLUDES[[#This Row],[Income]]</f>
        <v>0</v>
      </c>
    </row>
    <row r="1411" spans="1:26" x14ac:dyDescent="0.3">
      <c r="A1411" s="4">
        <v>1803</v>
      </c>
      <c r="B1411" s="4">
        <v>909</v>
      </c>
      <c r="C1411" s="4">
        <v>219</v>
      </c>
      <c r="D1411" s="58">
        <v>5</v>
      </c>
      <c r="E1411" s="28">
        <f>VLOOKUP(FACT_INCLUDES[[#This Row],[Order ID]], ORDERS[], 2)</f>
        <v>42414.58909687338</v>
      </c>
      <c r="F1411" s="28">
        <f>VLOOKUP(FACT_INCLUDES[[#This Row],[Order ID]], ORDERS[], 3)</f>
        <v>42426.58909687338</v>
      </c>
      <c r="G1411" s="4" t="str">
        <f>VLOOKUP(FACT_INCLUDES[[#This Row],[Order ID]], ORDERS[], 4)</f>
        <v>Online</v>
      </c>
      <c r="H1411" s="4" t="str">
        <f>VLOOKUP(FACT_INCLUDES[[#This Row],[Order ID]], ORDERS[], 5)</f>
        <v>ZDB4070@gmail.com</v>
      </c>
      <c r="I1411" s="4">
        <f>VLOOKUP(FACT_INCLUDES[[#This Row],[Order ID]], ORDERS[], 6)</f>
        <v>0</v>
      </c>
      <c r="J1411" s="54">
        <f>VLOOKUP(FACT_INCLUDES[[#This Row],[Order ID]], ORDERS[], 7)</f>
        <v>0</v>
      </c>
      <c r="K1411" s="33">
        <v>12</v>
      </c>
      <c r="L1411" s="4">
        <f>VLOOKUP(FACT_INCLUDES[[#This Row],[DW Version]], VERSIONS[], 2)</f>
        <v>22</v>
      </c>
      <c r="M1411" s="4">
        <f>VLOOKUP(FACT_INCLUDES[[#This Row],[DW Version]], VERSIONS[], 3)</f>
        <v>5.5</v>
      </c>
      <c r="N1411" s="4" t="str">
        <f>VLOOKUP(FACT_INCLUDES[[#This Row],[DW Version]], VERSIONS[], 4)</f>
        <v>gray</v>
      </c>
      <c r="O1411" s="51">
        <f>VLOOKUP(FACT_INCLUDES[[#This Row],[DW Version]], VERSIONS[], 5)</f>
        <v>171.55317641963182</v>
      </c>
      <c r="P1411" s="4" t="str">
        <f>VLOOKUP(FACT_INCLUDES[[#This Row],[DW Version]], VERSIONS[], 6)</f>
        <v>Daybreak</v>
      </c>
      <c r="Q1411" s="4" t="str">
        <f>VLOOKUP(FACT_INCLUDES[[#This Row],[DW Version]], VERSIONS[], 7)</f>
        <v>Shoe</v>
      </c>
      <c r="R1411" s="51">
        <f>FACT_INCLUDES[[#This Row],[Version Price]]*FACT_INCLUDES[[#This Row],[Quantity]]</f>
        <v>857.76588209815918</v>
      </c>
      <c r="S1411" s="51">
        <f>FACT_INCLUDES[[#This Row],[Amount]]*(1-FACT_INCLUDES[[#This Row],[Order Discount]])</f>
        <v>857.76588209815918</v>
      </c>
      <c r="T1411" s="51">
        <f t="shared" si="22"/>
        <v>1587.918056611843</v>
      </c>
      <c r="U1411" s="57">
        <f>FACT_INCLUDES[[#This Row],[Income]]/FACT_INCLUDES[[#This Row],[Total Order Income]]</f>
        <v>0.54018271190163492</v>
      </c>
      <c r="V1411" s="33">
        <f>IF(FACT_INCLUDES[[#This Row],[Order Gap]]&gt;10, 1, 0)/COUNTIFS(FACT_INCLUDES[Order ID], FACT_INCLUDES[[#This Row],[Order ID]])</f>
        <v>0.5</v>
      </c>
      <c r="W1411" s="33">
        <f>IF(FACT_INCLUDES[[#This Row],[Order Type]]="Online", 1, 0)/COUNTIFS(FACT_INCLUDES[Order ID], FACT_INCLUDES[[#This Row],[Order ID]])</f>
        <v>0.5</v>
      </c>
      <c r="X1411" s="52">
        <v>623.83974245577338</v>
      </c>
      <c r="Y1411" s="52">
        <v>543.82851073311974</v>
      </c>
      <c r="Z1411" s="64">
        <f>IF(FACT_INCLUDES[[#This Row],[Order Type]]="Online", 1, 0)*FACT_INCLUDES[[#This Row],[Income]]</f>
        <v>857.76588209815918</v>
      </c>
    </row>
    <row r="1412" spans="1:26" x14ac:dyDescent="0.3">
      <c r="A1412" s="4">
        <v>1804</v>
      </c>
      <c r="B1412" s="4">
        <v>909</v>
      </c>
      <c r="C1412" s="4">
        <v>939</v>
      </c>
      <c r="D1412" s="58">
        <v>3</v>
      </c>
      <c r="E1412" s="28">
        <f>VLOOKUP(FACT_INCLUDES[[#This Row],[Order ID]], ORDERS[], 2)</f>
        <v>42414.58909687338</v>
      </c>
      <c r="F1412" s="28">
        <f>VLOOKUP(FACT_INCLUDES[[#This Row],[Order ID]], ORDERS[], 3)</f>
        <v>42426.58909687338</v>
      </c>
      <c r="G1412" s="4" t="str">
        <f>VLOOKUP(FACT_INCLUDES[[#This Row],[Order ID]], ORDERS[], 4)</f>
        <v>Online</v>
      </c>
      <c r="H1412" s="4" t="str">
        <f>VLOOKUP(FACT_INCLUDES[[#This Row],[Order ID]], ORDERS[], 5)</f>
        <v>ZDB4070@gmail.com</v>
      </c>
      <c r="I1412" s="4">
        <f>VLOOKUP(FACT_INCLUDES[[#This Row],[Order ID]], ORDERS[], 6)</f>
        <v>0</v>
      </c>
      <c r="J1412" s="54">
        <f>VLOOKUP(FACT_INCLUDES[[#This Row],[Order ID]], ORDERS[], 7)</f>
        <v>0</v>
      </c>
      <c r="K1412" s="33">
        <v>12</v>
      </c>
      <c r="L1412" s="4">
        <f>VLOOKUP(FACT_INCLUDES[[#This Row],[DW Version]], VERSIONS[], 2)</f>
        <v>95</v>
      </c>
      <c r="M1412" s="4">
        <f>VLOOKUP(FACT_INCLUDES[[#This Row],[DW Version]], VERSIONS[], 3)</f>
        <v>12</v>
      </c>
      <c r="N1412" s="4" t="str">
        <f>VLOOKUP(FACT_INCLUDES[[#This Row],[DW Version]], VERSIONS[], 4)</f>
        <v>green</v>
      </c>
      <c r="O1412" s="51">
        <f>VLOOKUP(FACT_INCLUDES[[#This Row],[DW Version]], VERSIONS[], 5)</f>
        <v>243.38405817122791</v>
      </c>
      <c r="P1412" s="4" t="str">
        <f>VLOOKUP(FACT_INCLUDES[[#This Row],[DW Version]], VERSIONS[], 6)</f>
        <v>Nike Backpack</v>
      </c>
      <c r="Q1412" s="4" t="str">
        <f>VLOOKUP(FACT_INCLUDES[[#This Row],[DW Version]], VERSIONS[], 7)</f>
        <v>Accessories</v>
      </c>
      <c r="R1412" s="51">
        <f>FACT_INCLUDES[[#This Row],[Version Price]]*FACT_INCLUDES[[#This Row],[Quantity]]</f>
        <v>730.15217451368369</v>
      </c>
      <c r="S1412" s="51">
        <f>FACT_INCLUDES[[#This Row],[Amount]]*(1-FACT_INCLUDES[[#This Row],[Order Discount]])</f>
        <v>730.15217451368369</v>
      </c>
      <c r="T1412" s="51">
        <f t="shared" si="22"/>
        <v>1587.918056611843</v>
      </c>
      <c r="U1412" s="57">
        <f>FACT_INCLUDES[[#This Row],[Income]]/FACT_INCLUDES[[#This Row],[Total Order Income]]</f>
        <v>0.45981728809836503</v>
      </c>
      <c r="V1412" s="33">
        <f>IF(FACT_INCLUDES[[#This Row],[Order Gap]]&gt;10, 1, 0)/COUNTIFS(FACT_INCLUDES[Order ID], FACT_INCLUDES[[#This Row],[Order ID]])</f>
        <v>0.5</v>
      </c>
      <c r="W1412" s="33">
        <f>IF(FACT_INCLUDES[[#This Row],[Order Type]]="Online", 1, 0)/COUNTIFS(FACT_INCLUDES[Order ID], FACT_INCLUDES[[#This Row],[Order ID]])</f>
        <v>0.5</v>
      </c>
      <c r="X1412" s="52">
        <v>623.83974245577338</v>
      </c>
      <c r="Y1412" s="52">
        <v>543.82851073311974</v>
      </c>
      <c r="Z1412" s="64">
        <f>IF(FACT_INCLUDES[[#This Row],[Order Type]]="Online", 1, 0)*FACT_INCLUDES[[#This Row],[Income]]</f>
        <v>730.15217451368369</v>
      </c>
    </row>
    <row r="1413" spans="1:26" x14ac:dyDescent="0.3">
      <c r="A1413" s="4">
        <v>1824</v>
      </c>
      <c r="B1413" s="4">
        <v>920</v>
      </c>
      <c r="C1413" s="4">
        <v>100</v>
      </c>
      <c r="D1413" s="58">
        <v>2</v>
      </c>
      <c r="E1413" s="28">
        <f>VLOOKUP(FACT_INCLUDES[[#This Row],[Order ID]], ORDERS[], 2)</f>
        <v>42425.828283427196</v>
      </c>
      <c r="F1413" s="28">
        <f>VLOOKUP(FACT_INCLUDES[[#This Row],[Order ID]], ORDERS[], 3)</f>
        <v>42425.828283427196</v>
      </c>
      <c r="G1413" s="4" t="str">
        <f>VLOOKUP(FACT_INCLUDES[[#This Row],[Order ID]], ORDERS[], 4)</f>
        <v>In-Store</v>
      </c>
      <c r="H1413" s="4" t="str">
        <f>VLOOKUP(FACT_INCLUDES[[#This Row],[Order ID]], ORDERS[], 5)</f>
        <v>FXG8430@gmail.com</v>
      </c>
      <c r="I1413" s="4">
        <f>VLOOKUP(FACT_INCLUDES[[#This Row],[Order ID]], ORDERS[], 6)</f>
        <v>48</v>
      </c>
      <c r="J1413" s="54">
        <f>VLOOKUP(FACT_INCLUDES[[#This Row],[Order ID]], ORDERS[], 7)</f>
        <v>0</v>
      </c>
      <c r="K1413" s="33">
        <v>0</v>
      </c>
      <c r="L1413" s="4">
        <f>VLOOKUP(FACT_INCLUDES[[#This Row],[DW Version]], VERSIONS[], 2)</f>
        <v>10</v>
      </c>
      <c r="M1413" s="4">
        <f>VLOOKUP(FACT_INCLUDES[[#This Row],[DW Version]], VERSIONS[], 3)</f>
        <v>5.5</v>
      </c>
      <c r="N1413" s="4" t="str">
        <f>VLOOKUP(FACT_INCLUDES[[#This Row],[DW Version]], VERSIONS[], 4)</f>
        <v>purple lilac</v>
      </c>
      <c r="O1413" s="51">
        <f>VLOOKUP(FACT_INCLUDES[[#This Row],[DW Version]], VERSIONS[], 5)</f>
        <v>399.96852817054526</v>
      </c>
      <c r="P1413" s="4" t="str">
        <f>VLOOKUP(FACT_INCLUDES[[#This Row],[DW Version]], VERSIONS[], 6)</f>
        <v>Vapormax</v>
      </c>
      <c r="Q1413" s="4" t="str">
        <f>VLOOKUP(FACT_INCLUDES[[#This Row],[DW Version]], VERSIONS[], 7)</f>
        <v>Shoe</v>
      </c>
      <c r="R1413" s="51">
        <f>FACT_INCLUDES[[#This Row],[Version Price]]*FACT_INCLUDES[[#This Row],[Quantity]]</f>
        <v>799.93705634109051</v>
      </c>
      <c r="S1413" s="51">
        <f>FACT_INCLUDES[[#This Row],[Amount]]*(1-FACT_INCLUDES[[#This Row],[Order Discount]])</f>
        <v>799.93705634109051</v>
      </c>
      <c r="T1413" s="51">
        <f t="shared" si="22"/>
        <v>1926.9687058545649</v>
      </c>
      <c r="U1413" s="57">
        <f>FACT_INCLUDES[[#This Row],[Income]]/FACT_INCLUDES[[#This Row],[Total Order Income]]</f>
        <v>0.41512716522624449</v>
      </c>
      <c r="V1413" s="33">
        <f>IF(FACT_INCLUDES[[#This Row],[Order Gap]]&gt;10, 1, 0)/COUNTIFS(FACT_INCLUDES[Order ID], FACT_INCLUDES[[#This Row],[Order ID]])</f>
        <v>0</v>
      </c>
      <c r="W1413" s="33">
        <f>IF(FACT_INCLUDES[[#This Row],[Order Type]]="Online", 1, 0)/COUNTIFS(FACT_INCLUDES[Order ID], FACT_INCLUDES[[#This Row],[Order ID]])</f>
        <v>0</v>
      </c>
      <c r="X1413" s="52">
        <v>623.83974245577338</v>
      </c>
      <c r="Y1413" s="52">
        <v>543.82851073311974</v>
      </c>
      <c r="Z1413" s="64">
        <f>IF(FACT_INCLUDES[[#This Row],[Order Type]]="Online", 1, 0)*FACT_INCLUDES[[#This Row],[Income]]</f>
        <v>0</v>
      </c>
    </row>
    <row r="1414" spans="1:26" x14ac:dyDescent="0.3">
      <c r="A1414" s="4">
        <v>1825</v>
      </c>
      <c r="B1414" s="4">
        <v>920</v>
      </c>
      <c r="C1414" s="4">
        <v>749</v>
      </c>
      <c r="D1414" s="58">
        <v>4</v>
      </c>
      <c r="E1414" s="28">
        <f>VLOOKUP(FACT_INCLUDES[[#This Row],[Order ID]], ORDERS[], 2)</f>
        <v>42425.828283427196</v>
      </c>
      <c r="F1414" s="28">
        <f>VLOOKUP(FACT_INCLUDES[[#This Row],[Order ID]], ORDERS[], 3)</f>
        <v>42425.828283427196</v>
      </c>
      <c r="G1414" s="4" t="str">
        <f>VLOOKUP(FACT_INCLUDES[[#This Row],[Order ID]], ORDERS[], 4)</f>
        <v>In-Store</v>
      </c>
      <c r="H1414" s="4" t="str">
        <f>VLOOKUP(FACT_INCLUDES[[#This Row],[Order ID]], ORDERS[], 5)</f>
        <v>FXG8430@gmail.com</v>
      </c>
      <c r="I1414" s="4">
        <f>VLOOKUP(FACT_INCLUDES[[#This Row],[Order ID]], ORDERS[], 6)</f>
        <v>48</v>
      </c>
      <c r="J1414" s="54">
        <f>VLOOKUP(FACT_INCLUDES[[#This Row],[Order ID]], ORDERS[], 7)</f>
        <v>0</v>
      </c>
      <c r="K1414" s="33">
        <v>0</v>
      </c>
      <c r="L1414" s="4">
        <f>VLOOKUP(FACT_INCLUDES[[#This Row],[DW Version]], VERSIONS[], 2)</f>
        <v>77</v>
      </c>
      <c r="M1414" s="4">
        <f>VLOOKUP(FACT_INCLUDES[[#This Row],[DW Version]], VERSIONS[], 3)</f>
        <v>9.5</v>
      </c>
      <c r="N1414" s="4" t="str">
        <f>VLOOKUP(FACT_INCLUDES[[#This Row],[DW Version]], VERSIONS[], 4)</f>
        <v>red</v>
      </c>
      <c r="O1414" s="51">
        <f>VLOOKUP(FACT_INCLUDES[[#This Row],[DW Version]], VERSIONS[], 5)</f>
        <v>281.75791237836859</v>
      </c>
      <c r="P1414" s="4" t="str">
        <f>VLOOKUP(FACT_INCLUDES[[#This Row],[DW Version]], VERSIONS[], 6)</f>
        <v>Nike Court Legacy</v>
      </c>
      <c r="Q1414" s="4" t="str">
        <f>VLOOKUP(FACT_INCLUDES[[#This Row],[DW Version]], VERSIONS[], 7)</f>
        <v>Shoe</v>
      </c>
      <c r="R1414" s="51">
        <f>FACT_INCLUDES[[#This Row],[Version Price]]*FACT_INCLUDES[[#This Row],[Quantity]]</f>
        <v>1127.0316495134743</v>
      </c>
      <c r="S1414" s="51">
        <f>FACT_INCLUDES[[#This Row],[Amount]]*(1-FACT_INCLUDES[[#This Row],[Order Discount]])</f>
        <v>1127.0316495134743</v>
      </c>
      <c r="T1414" s="51">
        <f t="shared" si="22"/>
        <v>1926.9687058545649</v>
      </c>
      <c r="U1414" s="57">
        <f>FACT_INCLUDES[[#This Row],[Income]]/FACT_INCLUDES[[#This Row],[Total Order Income]]</f>
        <v>0.58487283477375551</v>
      </c>
      <c r="V1414" s="33">
        <f>IF(FACT_INCLUDES[[#This Row],[Order Gap]]&gt;10, 1, 0)/COUNTIFS(FACT_INCLUDES[Order ID], FACT_INCLUDES[[#This Row],[Order ID]])</f>
        <v>0</v>
      </c>
      <c r="W1414" s="33">
        <f>IF(FACT_INCLUDES[[#This Row],[Order Type]]="Online", 1, 0)/COUNTIFS(FACT_INCLUDES[Order ID], FACT_INCLUDES[[#This Row],[Order ID]])</f>
        <v>0</v>
      </c>
      <c r="X1414" s="52">
        <v>623.83974245577338</v>
      </c>
      <c r="Y1414" s="52">
        <v>543.82851073311974</v>
      </c>
      <c r="Z1414" s="64">
        <f>IF(FACT_INCLUDES[[#This Row],[Order Type]]="Online", 1, 0)*FACT_INCLUDES[[#This Row],[Income]]</f>
        <v>0</v>
      </c>
    </row>
    <row r="1415" spans="1:26" x14ac:dyDescent="0.3">
      <c r="A1415" s="4">
        <v>1856</v>
      </c>
      <c r="B1415" s="4">
        <v>931</v>
      </c>
      <c r="C1415" s="4">
        <v>61</v>
      </c>
      <c r="D1415" s="58">
        <v>4</v>
      </c>
      <c r="E1415" s="28">
        <f>VLOOKUP(FACT_INCLUDES[[#This Row],[Order ID]], ORDERS[], 2)</f>
        <v>42607.107277698</v>
      </c>
      <c r="F1415" s="28">
        <f>VLOOKUP(FACT_INCLUDES[[#This Row],[Order ID]], ORDERS[], 3)</f>
        <v>42620.107277698</v>
      </c>
      <c r="G1415" s="4" t="str">
        <f>VLOOKUP(FACT_INCLUDES[[#This Row],[Order ID]], ORDERS[], 4)</f>
        <v>Online</v>
      </c>
      <c r="H1415" s="4" t="str">
        <f>VLOOKUP(FACT_INCLUDES[[#This Row],[Order ID]], ORDERS[], 5)</f>
        <v>NCV3536@gmail.com</v>
      </c>
      <c r="I1415" s="4">
        <f>VLOOKUP(FACT_INCLUDES[[#This Row],[Order ID]], ORDERS[], 6)</f>
        <v>0</v>
      </c>
      <c r="J1415" s="54">
        <f>VLOOKUP(FACT_INCLUDES[[#This Row],[Order ID]], ORDERS[], 7)</f>
        <v>0</v>
      </c>
      <c r="K1415" s="33">
        <v>13</v>
      </c>
      <c r="L1415" s="4">
        <f>VLOOKUP(FACT_INCLUDES[[#This Row],[DW Version]], VERSIONS[], 2)</f>
        <v>6</v>
      </c>
      <c r="M1415" s="4">
        <f>VLOOKUP(FACT_INCLUDES[[#This Row],[DW Version]], VERSIONS[], 3)</f>
        <v>4</v>
      </c>
      <c r="N1415" s="4" t="str">
        <f>VLOOKUP(FACT_INCLUDES[[#This Row],[DW Version]], VERSIONS[], 4)</f>
        <v>white</v>
      </c>
      <c r="O1415" s="51">
        <f>VLOOKUP(FACT_INCLUDES[[#This Row],[DW Version]], VERSIONS[], 5)</f>
        <v>332.90272477631277</v>
      </c>
      <c r="P1415" s="4" t="str">
        <f>VLOOKUP(FACT_INCLUDES[[#This Row],[DW Version]], VERSIONS[], 6)</f>
        <v>Tech Fleece Hoodie</v>
      </c>
      <c r="Q1415" s="4" t="str">
        <f>VLOOKUP(FACT_INCLUDES[[#This Row],[DW Version]], VERSIONS[], 7)</f>
        <v>Apparel</v>
      </c>
      <c r="R1415" s="51">
        <f>FACT_INCLUDES[[#This Row],[Version Price]]*FACT_INCLUDES[[#This Row],[Quantity]]</f>
        <v>1331.6108991052511</v>
      </c>
      <c r="S1415" s="51">
        <f>FACT_INCLUDES[[#This Row],[Amount]]*(1-FACT_INCLUDES[[#This Row],[Order Discount]])</f>
        <v>1331.6108991052511</v>
      </c>
      <c r="T1415" s="51">
        <f t="shared" si="22"/>
        <v>1472.5947077433716</v>
      </c>
      <c r="U1415" s="57">
        <f>FACT_INCLUDES[[#This Row],[Income]]/FACT_INCLUDES[[#This Row],[Total Order Income]]</f>
        <v>0.90426163567152396</v>
      </c>
      <c r="V1415" s="33">
        <f>IF(FACT_INCLUDES[[#This Row],[Order Gap]]&gt;10, 1, 0)/COUNTIFS(FACT_INCLUDES[Order ID], FACT_INCLUDES[[#This Row],[Order ID]])</f>
        <v>0.5</v>
      </c>
      <c r="W1415" s="33">
        <f>IF(FACT_INCLUDES[[#This Row],[Order Type]]="Online", 1, 0)/COUNTIFS(FACT_INCLUDES[Order ID], FACT_INCLUDES[[#This Row],[Order ID]])</f>
        <v>0.5</v>
      </c>
      <c r="X1415" s="52">
        <v>623.83974245577338</v>
      </c>
      <c r="Y1415" s="52">
        <v>543.82851073311974</v>
      </c>
      <c r="Z1415" s="64">
        <f>IF(FACT_INCLUDES[[#This Row],[Order Type]]="Online", 1, 0)*FACT_INCLUDES[[#This Row],[Income]]</f>
        <v>1331.6108991052511</v>
      </c>
    </row>
    <row r="1416" spans="1:26" x14ac:dyDescent="0.3">
      <c r="A1416" s="4">
        <v>1857</v>
      </c>
      <c r="B1416" s="4">
        <v>931</v>
      </c>
      <c r="C1416" s="4">
        <v>197</v>
      </c>
      <c r="D1416" s="58">
        <v>4</v>
      </c>
      <c r="E1416" s="28">
        <f>VLOOKUP(FACT_INCLUDES[[#This Row],[Order ID]], ORDERS[], 2)</f>
        <v>42607.107277698</v>
      </c>
      <c r="F1416" s="28">
        <f>VLOOKUP(FACT_INCLUDES[[#This Row],[Order ID]], ORDERS[], 3)</f>
        <v>42620.107277698</v>
      </c>
      <c r="G1416" s="4" t="str">
        <f>VLOOKUP(FACT_INCLUDES[[#This Row],[Order ID]], ORDERS[], 4)</f>
        <v>Online</v>
      </c>
      <c r="H1416" s="4" t="str">
        <f>VLOOKUP(FACT_INCLUDES[[#This Row],[Order ID]], ORDERS[], 5)</f>
        <v>NCV3536@gmail.com</v>
      </c>
      <c r="I1416" s="4">
        <f>VLOOKUP(FACT_INCLUDES[[#This Row],[Order ID]], ORDERS[], 6)</f>
        <v>0</v>
      </c>
      <c r="J1416" s="54">
        <f>VLOOKUP(FACT_INCLUDES[[#This Row],[Order ID]], ORDERS[], 7)</f>
        <v>0</v>
      </c>
      <c r="K1416" s="33">
        <v>13</v>
      </c>
      <c r="L1416" s="4">
        <f>VLOOKUP(FACT_INCLUDES[[#This Row],[DW Version]], VERSIONS[], 2)</f>
        <v>20</v>
      </c>
      <c r="M1416" s="4">
        <f>VLOOKUP(FACT_INCLUDES[[#This Row],[DW Version]], VERSIONS[], 3)</f>
        <v>5</v>
      </c>
      <c r="N1416" s="4" t="str">
        <f>VLOOKUP(FACT_INCLUDES[[#This Row],[DW Version]], VERSIONS[], 4)</f>
        <v>dark blue</v>
      </c>
      <c r="O1416" s="51">
        <f>VLOOKUP(FACT_INCLUDES[[#This Row],[DW Version]], VERSIONS[], 5)</f>
        <v>35.24595215953012</v>
      </c>
      <c r="P1416" s="4" t="str">
        <f>VLOOKUP(FACT_INCLUDES[[#This Row],[DW Version]], VERSIONS[], 6)</f>
        <v>Joyride</v>
      </c>
      <c r="Q1416" s="4" t="str">
        <f>VLOOKUP(FACT_INCLUDES[[#This Row],[DW Version]], VERSIONS[], 7)</f>
        <v>Shoe</v>
      </c>
      <c r="R1416" s="51">
        <f>FACT_INCLUDES[[#This Row],[Version Price]]*FACT_INCLUDES[[#This Row],[Quantity]]</f>
        <v>140.98380863812048</v>
      </c>
      <c r="S1416" s="51">
        <f>FACT_INCLUDES[[#This Row],[Amount]]*(1-FACT_INCLUDES[[#This Row],[Order Discount]])</f>
        <v>140.98380863812048</v>
      </c>
      <c r="T1416" s="51">
        <f t="shared" si="22"/>
        <v>1472.5947077433716</v>
      </c>
      <c r="U1416" s="57">
        <f>FACT_INCLUDES[[#This Row],[Income]]/FACT_INCLUDES[[#This Row],[Total Order Income]]</f>
        <v>9.5738364328475947E-2</v>
      </c>
      <c r="V1416" s="33">
        <f>IF(FACT_INCLUDES[[#This Row],[Order Gap]]&gt;10, 1, 0)/COUNTIFS(FACT_INCLUDES[Order ID], FACT_INCLUDES[[#This Row],[Order ID]])</f>
        <v>0.5</v>
      </c>
      <c r="W1416" s="33">
        <f>IF(FACT_INCLUDES[[#This Row],[Order Type]]="Online", 1, 0)/COUNTIFS(FACT_INCLUDES[Order ID], FACT_INCLUDES[[#This Row],[Order ID]])</f>
        <v>0.5</v>
      </c>
      <c r="X1416" s="52">
        <v>623.83974245577338</v>
      </c>
      <c r="Y1416" s="52">
        <v>543.82851073311974</v>
      </c>
      <c r="Z1416" s="64">
        <f>IF(FACT_INCLUDES[[#This Row],[Order Type]]="Online", 1, 0)*FACT_INCLUDES[[#This Row],[Income]]</f>
        <v>140.98380863812048</v>
      </c>
    </row>
    <row r="1417" spans="1:26" x14ac:dyDescent="0.3">
      <c r="A1417" s="4">
        <v>1865</v>
      </c>
      <c r="B1417" s="4">
        <v>936</v>
      </c>
      <c r="C1417" s="4">
        <v>173</v>
      </c>
      <c r="D1417" s="58">
        <v>1</v>
      </c>
      <c r="E1417" s="28">
        <f>VLOOKUP(FACT_INCLUDES[[#This Row],[Order ID]], ORDERS[], 2)</f>
        <v>42441.742036294294</v>
      </c>
      <c r="F1417" s="28">
        <f>VLOOKUP(FACT_INCLUDES[[#This Row],[Order ID]], ORDERS[], 3)</f>
        <v>42441.742036294294</v>
      </c>
      <c r="G1417" s="4" t="str">
        <f>VLOOKUP(FACT_INCLUDES[[#This Row],[Order ID]], ORDERS[], 4)</f>
        <v>In-Store</v>
      </c>
      <c r="H1417" s="4" t="str">
        <f>VLOOKUP(FACT_INCLUDES[[#This Row],[Order ID]], ORDERS[], 5)</f>
        <v>WHY4000@gmail.com</v>
      </c>
      <c r="I1417" s="4">
        <f>VLOOKUP(FACT_INCLUDES[[#This Row],[Order ID]], ORDERS[], 6)</f>
        <v>29</v>
      </c>
      <c r="J1417" s="54">
        <f>VLOOKUP(FACT_INCLUDES[[#This Row],[Order ID]], ORDERS[], 7)</f>
        <v>0</v>
      </c>
      <c r="K1417" s="33">
        <v>0</v>
      </c>
      <c r="L1417" s="4">
        <f>VLOOKUP(FACT_INCLUDES[[#This Row],[DW Version]], VERSIONS[], 2)</f>
        <v>17</v>
      </c>
      <c r="M1417" s="4">
        <f>VLOOKUP(FACT_INCLUDES[[#This Row],[DW Version]], VERSIONS[], 3)</f>
        <v>8</v>
      </c>
      <c r="N1417" s="4" t="str">
        <f>VLOOKUP(FACT_INCLUDES[[#This Row],[DW Version]], VERSIONS[], 4)</f>
        <v>silver</v>
      </c>
      <c r="O1417" s="51">
        <f>VLOOKUP(FACT_INCLUDES[[#This Row],[DW Version]], VERSIONS[], 5)</f>
        <v>147.20572061210339</v>
      </c>
      <c r="P1417" s="4" t="str">
        <f>VLOOKUP(FACT_INCLUDES[[#This Row],[DW Version]], VERSIONS[], 6)</f>
        <v>Free Run</v>
      </c>
      <c r="Q1417" s="4" t="str">
        <f>VLOOKUP(FACT_INCLUDES[[#This Row],[DW Version]], VERSIONS[], 7)</f>
        <v>Shoe</v>
      </c>
      <c r="R1417" s="51">
        <f>FACT_INCLUDES[[#This Row],[Version Price]]*FACT_INCLUDES[[#This Row],[Quantity]]</f>
        <v>147.20572061210339</v>
      </c>
      <c r="S1417" s="51">
        <f>FACT_INCLUDES[[#This Row],[Amount]]*(1-FACT_INCLUDES[[#This Row],[Order Discount]])</f>
        <v>147.20572061210339</v>
      </c>
      <c r="T1417" s="51">
        <f t="shared" si="22"/>
        <v>2710.3891253528127</v>
      </c>
      <c r="U1417" s="57">
        <f>FACT_INCLUDES[[#This Row],[Income]]/FACT_INCLUDES[[#This Row],[Total Order Income]]</f>
        <v>5.4311655560875062E-2</v>
      </c>
      <c r="V1417" s="33">
        <f>IF(FACT_INCLUDES[[#This Row],[Order Gap]]&gt;10, 1, 0)/COUNTIFS(FACT_INCLUDES[Order ID], FACT_INCLUDES[[#This Row],[Order ID]])</f>
        <v>0</v>
      </c>
      <c r="W1417" s="33">
        <f>IF(FACT_INCLUDES[[#This Row],[Order Type]]="Online", 1, 0)/COUNTIFS(FACT_INCLUDES[Order ID], FACT_INCLUDES[[#This Row],[Order ID]])</f>
        <v>0</v>
      </c>
      <c r="X1417" s="52">
        <v>623.83974245577338</v>
      </c>
      <c r="Y1417" s="52">
        <v>543.82851073311974</v>
      </c>
      <c r="Z1417" s="64">
        <f>IF(FACT_INCLUDES[[#This Row],[Order Type]]="Online", 1, 0)*FACT_INCLUDES[[#This Row],[Income]]</f>
        <v>0</v>
      </c>
    </row>
    <row r="1418" spans="1:26" x14ac:dyDescent="0.3">
      <c r="A1418" s="4">
        <v>1866</v>
      </c>
      <c r="B1418" s="4">
        <v>936</v>
      </c>
      <c r="C1418" s="4">
        <v>279</v>
      </c>
      <c r="D1418" s="58">
        <v>5</v>
      </c>
      <c r="E1418" s="28">
        <f>VLOOKUP(FACT_INCLUDES[[#This Row],[Order ID]], ORDERS[], 2)</f>
        <v>42441.742036294294</v>
      </c>
      <c r="F1418" s="28">
        <f>VLOOKUP(FACT_INCLUDES[[#This Row],[Order ID]], ORDERS[], 3)</f>
        <v>42441.742036294294</v>
      </c>
      <c r="G1418" s="4" t="str">
        <f>VLOOKUP(FACT_INCLUDES[[#This Row],[Order ID]], ORDERS[], 4)</f>
        <v>In-Store</v>
      </c>
      <c r="H1418" s="4" t="str">
        <f>VLOOKUP(FACT_INCLUDES[[#This Row],[Order ID]], ORDERS[], 5)</f>
        <v>WHY4000@gmail.com</v>
      </c>
      <c r="I1418" s="4">
        <f>VLOOKUP(FACT_INCLUDES[[#This Row],[Order ID]], ORDERS[], 6)</f>
        <v>29</v>
      </c>
      <c r="J1418" s="54">
        <f>VLOOKUP(FACT_INCLUDES[[#This Row],[Order ID]], ORDERS[], 7)</f>
        <v>0</v>
      </c>
      <c r="K1418" s="33">
        <v>0</v>
      </c>
      <c r="L1418" s="4">
        <f>VLOOKUP(FACT_INCLUDES[[#This Row],[DW Version]], VERSIONS[], 2)</f>
        <v>27</v>
      </c>
      <c r="M1418" s="4">
        <f>VLOOKUP(FACT_INCLUDES[[#This Row],[DW Version]], VERSIONS[], 3)</f>
        <v>10</v>
      </c>
      <c r="N1418" s="4" t="str">
        <f>VLOOKUP(FACT_INCLUDES[[#This Row],[DW Version]], VERSIONS[], 4)</f>
        <v>blue</v>
      </c>
      <c r="O1418" s="51">
        <f>VLOOKUP(FACT_INCLUDES[[#This Row],[DW Version]], VERSIONS[], 5)</f>
        <v>335.42616604663164</v>
      </c>
      <c r="P1418" s="4" t="str">
        <f>VLOOKUP(FACT_INCLUDES[[#This Row],[DW Version]], VERSIONS[], 6)</f>
        <v>Structure</v>
      </c>
      <c r="Q1418" s="4" t="str">
        <f>VLOOKUP(FACT_INCLUDES[[#This Row],[DW Version]], VERSIONS[], 7)</f>
        <v>Shoe</v>
      </c>
      <c r="R1418" s="51">
        <f>FACT_INCLUDES[[#This Row],[Version Price]]*FACT_INCLUDES[[#This Row],[Quantity]]</f>
        <v>1677.1308302331581</v>
      </c>
      <c r="S1418" s="51">
        <f>FACT_INCLUDES[[#This Row],[Amount]]*(1-FACT_INCLUDES[[#This Row],[Order Discount]])</f>
        <v>1677.1308302331581</v>
      </c>
      <c r="T1418" s="51">
        <f t="shared" si="22"/>
        <v>2710.3891253528127</v>
      </c>
      <c r="U1418" s="57">
        <f>FACT_INCLUDES[[#This Row],[Income]]/FACT_INCLUDES[[#This Row],[Total Order Income]]</f>
        <v>0.61877861541923251</v>
      </c>
      <c r="V1418" s="33">
        <f>IF(FACT_INCLUDES[[#This Row],[Order Gap]]&gt;10, 1, 0)/COUNTIFS(FACT_INCLUDES[Order ID], FACT_INCLUDES[[#This Row],[Order ID]])</f>
        <v>0</v>
      </c>
      <c r="W1418" s="33">
        <f>IF(FACT_INCLUDES[[#This Row],[Order Type]]="Online", 1, 0)/COUNTIFS(FACT_INCLUDES[Order ID], FACT_INCLUDES[[#This Row],[Order ID]])</f>
        <v>0</v>
      </c>
      <c r="X1418" s="52">
        <v>623.83974245577338</v>
      </c>
      <c r="Y1418" s="52">
        <v>543.82851073311974</v>
      </c>
      <c r="Z1418" s="64">
        <f>IF(FACT_INCLUDES[[#This Row],[Order Type]]="Online", 1, 0)*FACT_INCLUDES[[#This Row],[Income]]</f>
        <v>0</v>
      </c>
    </row>
    <row r="1419" spans="1:26" x14ac:dyDescent="0.3">
      <c r="A1419" s="4">
        <v>1867</v>
      </c>
      <c r="B1419" s="4">
        <v>936</v>
      </c>
      <c r="C1419" s="4">
        <v>958</v>
      </c>
      <c r="D1419" s="58">
        <v>3</v>
      </c>
      <c r="E1419" s="28">
        <f>VLOOKUP(FACT_INCLUDES[[#This Row],[Order ID]], ORDERS[], 2)</f>
        <v>42441.742036294294</v>
      </c>
      <c r="F1419" s="28">
        <f>VLOOKUP(FACT_INCLUDES[[#This Row],[Order ID]], ORDERS[], 3)</f>
        <v>42441.742036294294</v>
      </c>
      <c r="G1419" s="4" t="str">
        <f>VLOOKUP(FACT_INCLUDES[[#This Row],[Order ID]], ORDERS[], 4)</f>
        <v>In-Store</v>
      </c>
      <c r="H1419" s="4" t="str">
        <f>VLOOKUP(FACT_INCLUDES[[#This Row],[Order ID]], ORDERS[], 5)</f>
        <v>WHY4000@gmail.com</v>
      </c>
      <c r="I1419" s="4">
        <f>VLOOKUP(FACT_INCLUDES[[#This Row],[Order ID]], ORDERS[], 6)</f>
        <v>29</v>
      </c>
      <c r="J1419" s="54">
        <f>VLOOKUP(FACT_INCLUDES[[#This Row],[Order ID]], ORDERS[], 7)</f>
        <v>0</v>
      </c>
      <c r="K1419" s="33">
        <v>0</v>
      </c>
      <c r="L1419" s="4">
        <f>VLOOKUP(FACT_INCLUDES[[#This Row],[DW Version]], VERSIONS[], 2)</f>
        <v>98</v>
      </c>
      <c r="M1419" s="4">
        <f>VLOOKUP(FACT_INCLUDES[[#This Row],[DW Version]], VERSIONS[], 3)</f>
        <v>3.5</v>
      </c>
      <c r="N1419" s="4" t="str">
        <f>VLOOKUP(FACT_INCLUDES[[#This Row],[DW Version]], VERSIONS[], 4)</f>
        <v>white</v>
      </c>
      <c r="O1419" s="51">
        <f>VLOOKUP(FACT_INCLUDES[[#This Row],[DW Version]], VERSIONS[], 5)</f>
        <v>295.35085816918377</v>
      </c>
      <c r="P1419" s="4" t="str">
        <f>VLOOKUP(FACT_INCLUDES[[#This Row],[DW Version]], VERSIONS[], 6)</f>
        <v>Zoom Rival Fly</v>
      </c>
      <c r="Q1419" s="4" t="str">
        <f>VLOOKUP(FACT_INCLUDES[[#This Row],[DW Version]], VERSIONS[], 7)</f>
        <v>Shoe</v>
      </c>
      <c r="R1419" s="51">
        <f>FACT_INCLUDES[[#This Row],[Version Price]]*FACT_INCLUDES[[#This Row],[Quantity]]</f>
        <v>886.0525745075513</v>
      </c>
      <c r="S1419" s="51">
        <f>FACT_INCLUDES[[#This Row],[Amount]]*(1-FACT_INCLUDES[[#This Row],[Order Discount]])</f>
        <v>886.0525745075513</v>
      </c>
      <c r="T1419" s="51">
        <f t="shared" si="22"/>
        <v>2710.3891253528127</v>
      </c>
      <c r="U1419" s="57">
        <f>FACT_INCLUDES[[#This Row],[Income]]/FACT_INCLUDES[[#This Row],[Total Order Income]]</f>
        <v>0.32690972901989246</v>
      </c>
      <c r="V1419" s="33">
        <f>IF(FACT_INCLUDES[[#This Row],[Order Gap]]&gt;10, 1, 0)/COUNTIFS(FACT_INCLUDES[Order ID], FACT_INCLUDES[[#This Row],[Order ID]])</f>
        <v>0</v>
      </c>
      <c r="W1419" s="33">
        <f>IF(FACT_INCLUDES[[#This Row],[Order Type]]="Online", 1, 0)/COUNTIFS(FACT_INCLUDES[Order ID], FACT_INCLUDES[[#This Row],[Order ID]])</f>
        <v>0</v>
      </c>
      <c r="X1419" s="52">
        <v>623.83974245577338</v>
      </c>
      <c r="Y1419" s="52">
        <v>543.82851073311974</v>
      </c>
      <c r="Z1419" s="64">
        <f>IF(FACT_INCLUDES[[#This Row],[Order Type]]="Online", 1, 0)*FACT_INCLUDES[[#This Row],[Income]]</f>
        <v>0</v>
      </c>
    </row>
    <row r="1420" spans="1:26" x14ac:dyDescent="0.3">
      <c r="A1420" s="4">
        <v>1875</v>
      </c>
      <c r="B1420" s="4">
        <v>940</v>
      </c>
      <c r="C1420" s="4">
        <v>696</v>
      </c>
      <c r="D1420" s="58">
        <v>5</v>
      </c>
      <c r="E1420" s="28">
        <f>VLOOKUP(FACT_INCLUDES[[#This Row],[Order ID]], ORDERS[], 2)</f>
        <v>42716.109037005182</v>
      </c>
      <c r="F1420" s="28">
        <f>VLOOKUP(FACT_INCLUDES[[#This Row],[Order ID]], ORDERS[], 3)</f>
        <v>42716.109037005182</v>
      </c>
      <c r="G1420" s="4" t="str">
        <f>VLOOKUP(FACT_INCLUDES[[#This Row],[Order ID]], ORDERS[], 4)</f>
        <v>In-Store</v>
      </c>
      <c r="H1420" s="4" t="str">
        <f>VLOOKUP(FACT_INCLUDES[[#This Row],[Order ID]], ORDERS[], 5)</f>
        <v>CKH8365@gmail.com</v>
      </c>
      <c r="I1420" s="4">
        <f>VLOOKUP(FACT_INCLUDES[[#This Row],[Order ID]], ORDERS[], 6)</f>
        <v>24</v>
      </c>
      <c r="J1420" s="54">
        <f>VLOOKUP(FACT_INCLUDES[[#This Row],[Order ID]], ORDERS[], 7)</f>
        <v>0</v>
      </c>
      <c r="K1420" s="33">
        <v>0</v>
      </c>
      <c r="L1420" s="4">
        <f>VLOOKUP(FACT_INCLUDES[[#This Row],[DW Version]], VERSIONS[], 2)</f>
        <v>71</v>
      </c>
      <c r="M1420" s="4">
        <f>VLOOKUP(FACT_INCLUDES[[#This Row],[DW Version]], VERSIONS[], 3)</f>
        <v>7.5</v>
      </c>
      <c r="N1420" s="4" t="str">
        <f>VLOOKUP(FACT_INCLUDES[[#This Row],[DW Version]], VERSIONS[], 4)</f>
        <v>white</v>
      </c>
      <c r="O1420" s="51">
        <f>VLOOKUP(FACT_INCLUDES[[#This Row],[DW Version]], VERSIONS[], 5)</f>
        <v>64.080342871235544</v>
      </c>
      <c r="P1420" s="4" t="str">
        <f>VLOOKUP(FACT_INCLUDES[[#This Row],[DW Version]], VERSIONS[], 6)</f>
        <v>AeroSwift Running Top</v>
      </c>
      <c r="Q1420" s="4" t="str">
        <f>VLOOKUP(FACT_INCLUDES[[#This Row],[DW Version]], VERSIONS[], 7)</f>
        <v>Apparel</v>
      </c>
      <c r="R1420" s="51">
        <f>FACT_INCLUDES[[#This Row],[Version Price]]*FACT_INCLUDES[[#This Row],[Quantity]]</f>
        <v>320.40171435617771</v>
      </c>
      <c r="S1420" s="51">
        <f>FACT_INCLUDES[[#This Row],[Amount]]*(1-FACT_INCLUDES[[#This Row],[Order Discount]])</f>
        <v>320.40171435617771</v>
      </c>
      <c r="T1420" s="51">
        <f t="shared" si="22"/>
        <v>320.40171435617771</v>
      </c>
      <c r="U1420" s="57">
        <f>FACT_INCLUDES[[#This Row],[Income]]/FACT_INCLUDES[[#This Row],[Total Order Income]]</f>
        <v>1</v>
      </c>
      <c r="V1420" s="33">
        <f>IF(FACT_INCLUDES[[#This Row],[Order Gap]]&gt;10, 1, 0)/COUNTIFS(FACT_INCLUDES[Order ID], FACT_INCLUDES[[#This Row],[Order ID]])</f>
        <v>0</v>
      </c>
      <c r="W1420" s="33">
        <f>IF(FACT_INCLUDES[[#This Row],[Order Type]]="Online", 1, 0)/COUNTIFS(FACT_INCLUDES[Order ID], FACT_INCLUDES[[#This Row],[Order ID]])</f>
        <v>0</v>
      </c>
      <c r="X1420" s="52">
        <v>623.83974245577338</v>
      </c>
      <c r="Y1420" s="52">
        <v>543.82851073311974</v>
      </c>
      <c r="Z1420" s="64">
        <f>IF(FACT_INCLUDES[[#This Row],[Order Type]]="Online", 1, 0)*FACT_INCLUDES[[#This Row],[Income]]</f>
        <v>0</v>
      </c>
    </row>
    <row r="1421" spans="1:26" x14ac:dyDescent="0.3">
      <c r="A1421" s="4">
        <v>1909</v>
      </c>
      <c r="B1421" s="4">
        <v>958</v>
      </c>
      <c r="C1421" s="4">
        <v>493</v>
      </c>
      <c r="D1421" s="58">
        <v>4</v>
      </c>
      <c r="E1421" s="28">
        <f>VLOOKUP(FACT_INCLUDES[[#This Row],[Order ID]], ORDERS[], 2)</f>
        <v>42664.809619247033</v>
      </c>
      <c r="F1421" s="28">
        <f>VLOOKUP(FACT_INCLUDES[[#This Row],[Order ID]], ORDERS[], 3)</f>
        <v>42664.809619247033</v>
      </c>
      <c r="G1421" s="4" t="str">
        <f>VLOOKUP(FACT_INCLUDES[[#This Row],[Order ID]], ORDERS[], 4)</f>
        <v>In-Store</v>
      </c>
      <c r="H1421" s="4" t="str">
        <f>VLOOKUP(FACT_INCLUDES[[#This Row],[Order ID]], ORDERS[], 5)</f>
        <v>RWQ7529@gmail.com</v>
      </c>
      <c r="I1421" s="4">
        <f>VLOOKUP(FACT_INCLUDES[[#This Row],[Order ID]], ORDERS[], 6)</f>
        <v>13</v>
      </c>
      <c r="J1421" s="54">
        <f>VLOOKUP(FACT_INCLUDES[[#This Row],[Order ID]], ORDERS[], 7)</f>
        <v>0</v>
      </c>
      <c r="K1421" s="33">
        <v>0</v>
      </c>
      <c r="L1421" s="4">
        <f>VLOOKUP(FACT_INCLUDES[[#This Row],[DW Version]], VERSIONS[], 2)</f>
        <v>52</v>
      </c>
      <c r="M1421" s="4">
        <f>VLOOKUP(FACT_INCLUDES[[#This Row],[DW Version]], VERSIONS[], 3)</f>
        <v>3.5</v>
      </c>
      <c r="N1421" s="4" t="str">
        <f>VLOOKUP(FACT_INCLUDES[[#This Row],[DW Version]], VERSIONS[], 4)</f>
        <v>white</v>
      </c>
      <c r="O1421" s="51">
        <f>VLOOKUP(FACT_INCLUDES[[#This Row],[DW Version]], VERSIONS[], 5)</f>
        <v>68.177152390016445</v>
      </c>
      <c r="P1421" s="4" t="str">
        <f>VLOOKUP(FACT_INCLUDES[[#This Row],[DW Version]], VERSIONS[], 6)</f>
        <v>Tech Fleece Jogger</v>
      </c>
      <c r="Q1421" s="4" t="str">
        <f>VLOOKUP(FACT_INCLUDES[[#This Row],[DW Version]], VERSIONS[], 7)</f>
        <v>Apparel</v>
      </c>
      <c r="R1421" s="51">
        <f>FACT_INCLUDES[[#This Row],[Version Price]]*FACT_INCLUDES[[#This Row],[Quantity]]</f>
        <v>272.70860956006578</v>
      </c>
      <c r="S1421" s="51">
        <f>FACT_INCLUDES[[#This Row],[Amount]]*(1-FACT_INCLUDES[[#This Row],[Order Discount]])</f>
        <v>272.70860956006578</v>
      </c>
      <c r="T1421" s="51">
        <f t="shared" si="22"/>
        <v>272.70860956006578</v>
      </c>
      <c r="U1421" s="57">
        <f>FACT_INCLUDES[[#This Row],[Income]]/FACT_INCLUDES[[#This Row],[Total Order Income]]</f>
        <v>1</v>
      </c>
      <c r="V1421" s="33">
        <f>IF(FACT_INCLUDES[[#This Row],[Order Gap]]&gt;10, 1, 0)/COUNTIFS(FACT_INCLUDES[Order ID], FACT_INCLUDES[[#This Row],[Order ID]])</f>
        <v>0</v>
      </c>
      <c r="W1421" s="33">
        <f>IF(FACT_INCLUDES[[#This Row],[Order Type]]="Online", 1, 0)/COUNTIFS(FACT_INCLUDES[Order ID], FACT_INCLUDES[[#This Row],[Order ID]])</f>
        <v>0</v>
      </c>
      <c r="X1421" s="52">
        <v>623.83974245577338</v>
      </c>
      <c r="Y1421" s="52">
        <v>543.82851073311974</v>
      </c>
      <c r="Z1421" s="64">
        <f>IF(FACT_INCLUDES[[#This Row],[Order Type]]="Online", 1, 0)*FACT_INCLUDES[[#This Row],[Income]]</f>
        <v>0</v>
      </c>
    </row>
    <row r="1422" spans="1:26" x14ac:dyDescent="0.3">
      <c r="A1422" s="4">
        <v>1950</v>
      </c>
      <c r="B1422" s="4">
        <v>979</v>
      </c>
      <c r="C1422" s="4">
        <v>780</v>
      </c>
      <c r="D1422" s="58">
        <v>1</v>
      </c>
      <c r="E1422" s="28">
        <f>VLOOKUP(FACT_INCLUDES[[#This Row],[Order ID]], ORDERS[], 2)</f>
        <v>42664.254087470494</v>
      </c>
      <c r="F1422" s="28">
        <f>VLOOKUP(FACT_INCLUDES[[#This Row],[Order ID]], ORDERS[], 3)</f>
        <v>42664.254087470494</v>
      </c>
      <c r="G1422" s="4" t="str">
        <f>VLOOKUP(FACT_INCLUDES[[#This Row],[Order ID]], ORDERS[], 4)</f>
        <v>In-Store</v>
      </c>
      <c r="H1422" s="4" t="str">
        <f>VLOOKUP(FACT_INCLUDES[[#This Row],[Order ID]], ORDERS[], 5)</f>
        <v>BTR3071@gmail.com</v>
      </c>
      <c r="I1422" s="4">
        <f>VLOOKUP(FACT_INCLUDES[[#This Row],[Order ID]], ORDERS[], 6)</f>
        <v>37</v>
      </c>
      <c r="J1422" s="54">
        <f>VLOOKUP(FACT_INCLUDES[[#This Row],[Order ID]], ORDERS[], 7)</f>
        <v>0</v>
      </c>
      <c r="K1422" s="33">
        <v>0</v>
      </c>
      <c r="L1422" s="4">
        <f>VLOOKUP(FACT_INCLUDES[[#This Row],[DW Version]], VERSIONS[], 2)</f>
        <v>80</v>
      </c>
      <c r="M1422" s="4">
        <f>VLOOKUP(FACT_INCLUDES[[#This Row],[DW Version]], VERSIONS[], 3)</f>
        <v>3.5</v>
      </c>
      <c r="N1422" s="4" t="str">
        <f>VLOOKUP(FACT_INCLUDES[[#This Row],[DW Version]], VERSIONS[], 4)</f>
        <v>blue</v>
      </c>
      <c r="O1422" s="51">
        <f>VLOOKUP(FACT_INCLUDES[[#This Row],[DW Version]], VERSIONS[], 5)</f>
        <v>188.39139998887512</v>
      </c>
      <c r="P1422" s="4" t="str">
        <f>VLOOKUP(FACT_INCLUDES[[#This Row],[DW Version]], VERSIONS[], 6)</f>
        <v>Quest 3</v>
      </c>
      <c r="Q1422" s="4" t="str">
        <f>VLOOKUP(FACT_INCLUDES[[#This Row],[DW Version]], VERSIONS[], 7)</f>
        <v>Shoe</v>
      </c>
      <c r="R1422" s="51">
        <f>FACT_INCLUDES[[#This Row],[Version Price]]*FACT_INCLUDES[[#This Row],[Quantity]]</f>
        <v>188.39139998887512</v>
      </c>
      <c r="S1422" s="51">
        <f>FACT_INCLUDES[[#This Row],[Amount]]*(1-FACT_INCLUDES[[#This Row],[Order Discount]])</f>
        <v>188.39139998887512</v>
      </c>
      <c r="T1422" s="51">
        <f t="shared" si="22"/>
        <v>188.39139998887512</v>
      </c>
      <c r="U1422" s="57">
        <f>FACT_INCLUDES[[#This Row],[Income]]/FACT_INCLUDES[[#This Row],[Total Order Income]]</f>
        <v>1</v>
      </c>
      <c r="V1422" s="33">
        <f>IF(FACT_INCLUDES[[#This Row],[Order Gap]]&gt;10, 1, 0)/COUNTIFS(FACT_INCLUDES[Order ID], FACT_INCLUDES[[#This Row],[Order ID]])</f>
        <v>0</v>
      </c>
      <c r="W1422" s="33">
        <f>IF(FACT_INCLUDES[[#This Row],[Order Type]]="Online", 1, 0)/COUNTIFS(FACT_INCLUDES[Order ID], FACT_INCLUDES[[#This Row],[Order ID]])</f>
        <v>0</v>
      </c>
      <c r="X1422" s="52">
        <v>623.83974245577338</v>
      </c>
      <c r="Y1422" s="52">
        <v>543.82851073311974</v>
      </c>
      <c r="Z1422" s="64">
        <f>IF(FACT_INCLUDES[[#This Row],[Order Type]]="Online", 1, 0)*FACT_INCLUDES[[#This Row],[Income]]</f>
        <v>0</v>
      </c>
    </row>
    <row r="1423" spans="1:26" x14ac:dyDescent="0.3">
      <c r="A1423" s="4">
        <v>1957</v>
      </c>
      <c r="B1423" s="4">
        <v>982</v>
      </c>
      <c r="C1423" s="4">
        <v>295</v>
      </c>
      <c r="D1423" s="58">
        <v>1</v>
      </c>
      <c r="E1423" s="28">
        <f>VLOOKUP(FACT_INCLUDES[[#This Row],[Order ID]], ORDERS[], 2)</f>
        <v>42465.22391040103</v>
      </c>
      <c r="F1423" s="28">
        <f>VLOOKUP(FACT_INCLUDES[[#This Row],[Order ID]], ORDERS[], 3)</f>
        <v>42465.22391040103</v>
      </c>
      <c r="G1423" s="4" t="str">
        <f>VLOOKUP(FACT_INCLUDES[[#This Row],[Order ID]], ORDERS[], 4)</f>
        <v>In-Store</v>
      </c>
      <c r="H1423" s="4" t="str">
        <f>VLOOKUP(FACT_INCLUDES[[#This Row],[Order ID]], ORDERS[], 5)</f>
        <v>OOW8006@gmail.com</v>
      </c>
      <c r="I1423" s="4">
        <f>VLOOKUP(FACT_INCLUDES[[#This Row],[Order ID]], ORDERS[], 6)</f>
        <v>30</v>
      </c>
      <c r="J1423" s="54">
        <f>VLOOKUP(FACT_INCLUDES[[#This Row],[Order ID]], ORDERS[], 7)</f>
        <v>0</v>
      </c>
      <c r="K1423" s="33">
        <v>0</v>
      </c>
      <c r="L1423" s="4">
        <f>VLOOKUP(FACT_INCLUDES[[#This Row],[DW Version]], VERSIONS[], 2)</f>
        <v>29</v>
      </c>
      <c r="M1423" s="4">
        <f>VLOOKUP(FACT_INCLUDES[[#This Row],[DW Version]], VERSIONS[], 3)</f>
        <v>5.5</v>
      </c>
      <c r="N1423" s="4" t="str">
        <f>VLOOKUP(FACT_INCLUDES[[#This Row],[DW Version]], VERSIONS[], 4)</f>
        <v>white</v>
      </c>
      <c r="O1423" s="51">
        <f>VLOOKUP(FACT_INCLUDES[[#This Row],[DW Version]], VERSIONS[], 5)</f>
        <v>190.93126747639346</v>
      </c>
      <c r="P1423" s="4" t="str">
        <f>VLOOKUP(FACT_INCLUDES[[#This Row],[DW Version]], VERSIONS[], 6)</f>
        <v>Wildhorse</v>
      </c>
      <c r="Q1423" s="4" t="str">
        <f>VLOOKUP(FACT_INCLUDES[[#This Row],[DW Version]], VERSIONS[], 7)</f>
        <v>Shoe</v>
      </c>
      <c r="R1423" s="51">
        <f>FACT_INCLUDES[[#This Row],[Version Price]]*FACT_INCLUDES[[#This Row],[Quantity]]</f>
        <v>190.93126747639346</v>
      </c>
      <c r="S1423" s="51">
        <f>FACT_INCLUDES[[#This Row],[Amount]]*(1-FACT_INCLUDES[[#This Row],[Order Discount]])</f>
        <v>190.93126747639346</v>
      </c>
      <c r="T1423" s="51">
        <f t="shared" si="22"/>
        <v>713.95947419121399</v>
      </c>
      <c r="U1423" s="57">
        <f>FACT_INCLUDES[[#This Row],[Income]]/FACT_INCLUDES[[#This Row],[Total Order Income]]</f>
        <v>0.26742591754620781</v>
      </c>
      <c r="V1423" s="33">
        <f>IF(FACT_INCLUDES[[#This Row],[Order Gap]]&gt;10, 1, 0)/COUNTIFS(FACT_INCLUDES[Order ID], FACT_INCLUDES[[#This Row],[Order ID]])</f>
        <v>0</v>
      </c>
      <c r="W1423" s="33">
        <f>IF(FACT_INCLUDES[[#This Row],[Order Type]]="Online", 1, 0)/COUNTIFS(FACT_INCLUDES[Order ID], FACT_INCLUDES[[#This Row],[Order ID]])</f>
        <v>0</v>
      </c>
      <c r="X1423" s="52">
        <v>623.83974245577338</v>
      </c>
      <c r="Y1423" s="52">
        <v>543.82851073311974</v>
      </c>
      <c r="Z1423" s="64">
        <f>IF(FACT_INCLUDES[[#This Row],[Order Type]]="Online", 1, 0)*FACT_INCLUDES[[#This Row],[Income]]</f>
        <v>0</v>
      </c>
    </row>
    <row r="1424" spans="1:26" x14ac:dyDescent="0.3">
      <c r="A1424" s="4">
        <v>1958</v>
      </c>
      <c r="B1424" s="4">
        <v>982</v>
      </c>
      <c r="C1424" s="4">
        <v>910</v>
      </c>
      <c r="D1424" s="58">
        <v>1</v>
      </c>
      <c r="E1424" s="28">
        <f>VLOOKUP(FACT_INCLUDES[[#This Row],[Order ID]], ORDERS[], 2)</f>
        <v>42465.22391040103</v>
      </c>
      <c r="F1424" s="28">
        <f>VLOOKUP(FACT_INCLUDES[[#This Row],[Order ID]], ORDERS[], 3)</f>
        <v>42465.22391040103</v>
      </c>
      <c r="G1424" s="4" t="str">
        <f>VLOOKUP(FACT_INCLUDES[[#This Row],[Order ID]], ORDERS[], 4)</f>
        <v>In-Store</v>
      </c>
      <c r="H1424" s="4" t="str">
        <f>VLOOKUP(FACT_INCLUDES[[#This Row],[Order ID]], ORDERS[], 5)</f>
        <v>OOW8006@gmail.com</v>
      </c>
      <c r="I1424" s="4">
        <f>VLOOKUP(FACT_INCLUDES[[#This Row],[Order ID]], ORDERS[], 6)</f>
        <v>30</v>
      </c>
      <c r="J1424" s="54">
        <f>VLOOKUP(FACT_INCLUDES[[#This Row],[Order ID]], ORDERS[], 7)</f>
        <v>0</v>
      </c>
      <c r="K1424" s="33">
        <v>0</v>
      </c>
      <c r="L1424" s="4">
        <f>VLOOKUP(FACT_INCLUDES[[#This Row],[DW Version]], VERSIONS[], 2)</f>
        <v>93</v>
      </c>
      <c r="M1424" s="4">
        <f>VLOOKUP(FACT_INCLUDES[[#This Row],[DW Version]], VERSIONS[], 3)</f>
        <v>5</v>
      </c>
      <c r="N1424" s="4" t="str">
        <f>VLOOKUP(FACT_INCLUDES[[#This Row],[DW Version]], VERSIONS[], 4)</f>
        <v>white</v>
      </c>
      <c r="O1424" s="51">
        <f>VLOOKUP(FACT_INCLUDES[[#This Row],[DW Version]], VERSIONS[], 5)</f>
        <v>313.59292925969328</v>
      </c>
      <c r="P1424" s="4" t="str">
        <f>VLOOKUP(FACT_INCLUDES[[#This Row],[DW Version]], VERSIONS[], 6)</f>
        <v>Therma Training Top</v>
      </c>
      <c r="Q1424" s="4" t="str">
        <f>VLOOKUP(FACT_INCLUDES[[#This Row],[DW Version]], VERSIONS[], 7)</f>
        <v>Apparel</v>
      </c>
      <c r="R1424" s="51">
        <f>FACT_INCLUDES[[#This Row],[Version Price]]*FACT_INCLUDES[[#This Row],[Quantity]]</f>
        <v>313.59292925969328</v>
      </c>
      <c r="S1424" s="51">
        <f>FACT_INCLUDES[[#This Row],[Amount]]*(1-FACT_INCLUDES[[#This Row],[Order Discount]])</f>
        <v>313.59292925969328</v>
      </c>
      <c r="T1424" s="51">
        <f t="shared" si="22"/>
        <v>713.95947419121399</v>
      </c>
      <c r="U1424" s="57">
        <f>FACT_INCLUDES[[#This Row],[Income]]/FACT_INCLUDES[[#This Row],[Total Order Income]]</f>
        <v>0.43923071350084253</v>
      </c>
      <c r="V1424" s="33">
        <f>IF(FACT_INCLUDES[[#This Row],[Order Gap]]&gt;10, 1, 0)/COUNTIFS(FACT_INCLUDES[Order ID], FACT_INCLUDES[[#This Row],[Order ID]])</f>
        <v>0</v>
      </c>
      <c r="W1424" s="33">
        <f>IF(FACT_INCLUDES[[#This Row],[Order Type]]="Online", 1, 0)/COUNTIFS(FACT_INCLUDES[Order ID], FACT_INCLUDES[[#This Row],[Order ID]])</f>
        <v>0</v>
      </c>
      <c r="X1424" s="52">
        <v>623.83974245577338</v>
      </c>
      <c r="Y1424" s="52">
        <v>543.82851073311974</v>
      </c>
      <c r="Z1424" s="64">
        <f>IF(FACT_INCLUDES[[#This Row],[Order Type]]="Online", 1, 0)*FACT_INCLUDES[[#This Row],[Income]]</f>
        <v>0</v>
      </c>
    </row>
    <row r="1425" spans="1:26" x14ac:dyDescent="0.3">
      <c r="A1425" s="4">
        <v>1959</v>
      </c>
      <c r="B1425" s="4">
        <v>982</v>
      </c>
      <c r="C1425" s="4">
        <v>949</v>
      </c>
      <c r="D1425" s="58">
        <v>2</v>
      </c>
      <c r="E1425" s="28">
        <f>VLOOKUP(FACT_INCLUDES[[#This Row],[Order ID]], ORDERS[], 2)</f>
        <v>42465.22391040103</v>
      </c>
      <c r="F1425" s="28">
        <f>VLOOKUP(FACT_INCLUDES[[#This Row],[Order ID]], ORDERS[], 3)</f>
        <v>42465.22391040103</v>
      </c>
      <c r="G1425" s="4" t="str">
        <f>VLOOKUP(FACT_INCLUDES[[#This Row],[Order ID]], ORDERS[], 4)</f>
        <v>In-Store</v>
      </c>
      <c r="H1425" s="4" t="str">
        <f>VLOOKUP(FACT_INCLUDES[[#This Row],[Order ID]], ORDERS[], 5)</f>
        <v>OOW8006@gmail.com</v>
      </c>
      <c r="I1425" s="4">
        <f>VLOOKUP(FACT_INCLUDES[[#This Row],[Order ID]], ORDERS[], 6)</f>
        <v>30</v>
      </c>
      <c r="J1425" s="54">
        <f>VLOOKUP(FACT_INCLUDES[[#This Row],[Order ID]], ORDERS[], 7)</f>
        <v>0</v>
      </c>
      <c r="K1425" s="33">
        <v>0</v>
      </c>
      <c r="L1425" s="4">
        <f>VLOOKUP(FACT_INCLUDES[[#This Row],[DW Version]], VERSIONS[], 2)</f>
        <v>96</v>
      </c>
      <c r="M1425" s="4">
        <f>VLOOKUP(FACT_INCLUDES[[#This Row],[DW Version]], VERSIONS[], 3)</f>
        <v>11</v>
      </c>
      <c r="N1425" s="4" t="str">
        <f>VLOOKUP(FACT_INCLUDES[[#This Row],[DW Version]], VERSIONS[], 4)</f>
        <v>gray</v>
      </c>
      <c r="O1425" s="51">
        <f>VLOOKUP(FACT_INCLUDES[[#This Row],[DW Version]], VERSIONS[], 5)</f>
        <v>104.71763872756358</v>
      </c>
      <c r="P1425" s="4" t="str">
        <f>VLOOKUP(FACT_INCLUDES[[#This Row],[DW Version]], VERSIONS[], 6)</f>
        <v>Epic Phantom React</v>
      </c>
      <c r="Q1425" s="4" t="str">
        <f>VLOOKUP(FACT_INCLUDES[[#This Row],[DW Version]], VERSIONS[], 7)</f>
        <v>Shoe</v>
      </c>
      <c r="R1425" s="51">
        <f>FACT_INCLUDES[[#This Row],[Version Price]]*FACT_INCLUDES[[#This Row],[Quantity]]</f>
        <v>209.43527745512716</v>
      </c>
      <c r="S1425" s="51">
        <f>FACT_INCLUDES[[#This Row],[Amount]]*(1-FACT_INCLUDES[[#This Row],[Order Discount]])</f>
        <v>209.43527745512716</v>
      </c>
      <c r="T1425" s="51">
        <f t="shared" si="22"/>
        <v>713.95947419121399</v>
      </c>
      <c r="U1425" s="57">
        <f>FACT_INCLUDES[[#This Row],[Income]]/FACT_INCLUDES[[#This Row],[Total Order Income]]</f>
        <v>0.2933433689529496</v>
      </c>
      <c r="V1425" s="33">
        <f>IF(FACT_INCLUDES[[#This Row],[Order Gap]]&gt;10, 1, 0)/COUNTIFS(FACT_INCLUDES[Order ID], FACT_INCLUDES[[#This Row],[Order ID]])</f>
        <v>0</v>
      </c>
      <c r="W1425" s="33">
        <f>IF(FACT_INCLUDES[[#This Row],[Order Type]]="Online", 1, 0)/COUNTIFS(FACT_INCLUDES[Order ID], FACT_INCLUDES[[#This Row],[Order ID]])</f>
        <v>0</v>
      </c>
      <c r="X1425" s="52">
        <v>623.83974245577338</v>
      </c>
      <c r="Y1425" s="52">
        <v>543.82851073311974</v>
      </c>
      <c r="Z1425" s="64">
        <f>IF(FACT_INCLUDES[[#This Row],[Order Type]]="Online", 1, 0)*FACT_INCLUDES[[#This Row],[Income]]</f>
        <v>0</v>
      </c>
    </row>
    <row r="1426" spans="1:26" x14ac:dyDescent="0.3">
      <c r="A1426" s="4">
        <v>2000</v>
      </c>
      <c r="B1426" s="4">
        <v>1005</v>
      </c>
      <c r="C1426" s="4">
        <v>158</v>
      </c>
      <c r="D1426" s="58">
        <v>5</v>
      </c>
      <c r="E1426" s="28">
        <f>VLOOKUP(FACT_INCLUDES[[#This Row],[Order ID]], ORDERS[], 2)</f>
        <v>42686.823773242773</v>
      </c>
      <c r="F1426" s="28">
        <f>VLOOKUP(FACT_INCLUDES[[#This Row],[Order ID]], ORDERS[], 3)</f>
        <v>42686.823773242773</v>
      </c>
      <c r="G1426" s="4" t="str">
        <f>VLOOKUP(FACT_INCLUDES[[#This Row],[Order ID]], ORDERS[], 4)</f>
        <v>In-Store</v>
      </c>
      <c r="H1426" s="4" t="str">
        <f>VLOOKUP(FACT_INCLUDES[[#This Row],[Order ID]], ORDERS[], 5)</f>
        <v>WTI4246@gmail.com</v>
      </c>
      <c r="I1426" s="4">
        <f>VLOOKUP(FACT_INCLUDES[[#This Row],[Order ID]], ORDERS[], 6)</f>
        <v>15</v>
      </c>
      <c r="J1426" s="54">
        <f>VLOOKUP(FACT_INCLUDES[[#This Row],[Order ID]], ORDERS[], 7)</f>
        <v>0</v>
      </c>
      <c r="K1426" s="33">
        <v>0</v>
      </c>
      <c r="L1426" s="4">
        <f>VLOOKUP(FACT_INCLUDES[[#This Row],[DW Version]], VERSIONS[], 2)</f>
        <v>15</v>
      </c>
      <c r="M1426" s="4">
        <f>VLOOKUP(FACT_INCLUDES[[#This Row],[DW Version]], VERSIONS[], 3)</f>
        <v>12</v>
      </c>
      <c r="N1426" s="4" t="str">
        <f>VLOOKUP(FACT_INCLUDES[[#This Row],[DW Version]], VERSIONS[], 4)</f>
        <v>white</v>
      </c>
      <c r="O1426" s="51">
        <f>VLOOKUP(FACT_INCLUDES[[#This Row],[DW Version]], VERSIONS[], 5)</f>
        <v>134.81676237915482</v>
      </c>
      <c r="P1426" s="4" t="str">
        <f>VLOOKUP(FACT_INCLUDES[[#This Row],[DW Version]], VERSIONS[], 6)</f>
        <v>Sportswear Club Fleece</v>
      </c>
      <c r="Q1426" s="4" t="str">
        <f>VLOOKUP(FACT_INCLUDES[[#This Row],[DW Version]], VERSIONS[], 7)</f>
        <v>Apparel</v>
      </c>
      <c r="R1426" s="51">
        <f>FACT_INCLUDES[[#This Row],[Version Price]]*FACT_INCLUDES[[#This Row],[Quantity]]</f>
        <v>674.08381189577415</v>
      </c>
      <c r="S1426" s="51">
        <f>FACT_INCLUDES[[#This Row],[Amount]]*(1-FACT_INCLUDES[[#This Row],[Order Discount]])</f>
        <v>674.08381189577415</v>
      </c>
      <c r="T1426" s="51">
        <f t="shared" si="22"/>
        <v>674.08381189577415</v>
      </c>
      <c r="U1426" s="57">
        <f>FACT_INCLUDES[[#This Row],[Income]]/FACT_INCLUDES[[#This Row],[Total Order Income]]</f>
        <v>1</v>
      </c>
      <c r="V1426" s="33">
        <f>IF(FACT_INCLUDES[[#This Row],[Order Gap]]&gt;10, 1, 0)/COUNTIFS(FACT_INCLUDES[Order ID], FACT_INCLUDES[[#This Row],[Order ID]])</f>
        <v>0</v>
      </c>
      <c r="W1426" s="33">
        <f>IF(FACT_INCLUDES[[#This Row],[Order Type]]="Online", 1, 0)/COUNTIFS(FACT_INCLUDES[Order ID], FACT_INCLUDES[[#This Row],[Order ID]])</f>
        <v>0</v>
      </c>
      <c r="X1426" s="52">
        <v>623.83974245577338</v>
      </c>
      <c r="Y1426" s="52">
        <v>543.82851073311974</v>
      </c>
      <c r="Z1426" s="64">
        <f>IF(FACT_INCLUDES[[#This Row],[Order Type]]="Online", 1, 0)*FACT_INCLUDES[[#This Row],[Income]]</f>
        <v>0</v>
      </c>
    </row>
    <row r="1427" spans="1:26" x14ac:dyDescent="0.3">
      <c r="A1427" s="4">
        <v>2022</v>
      </c>
      <c r="B1427" s="4">
        <v>1027</v>
      </c>
      <c r="C1427" s="4">
        <v>377</v>
      </c>
      <c r="D1427" s="58">
        <v>5</v>
      </c>
      <c r="E1427" s="28">
        <f>VLOOKUP(FACT_INCLUDES[[#This Row],[Order ID]], ORDERS[], 2)</f>
        <v>42667.481113557442</v>
      </c>
      <c r="F1427" s="28">
        <f>VLOOKUP(FACT_INCLUDES[[#This Row],[Order ID]], ORDERS[], 3)</f>
        <v>42681.481113557442</v>
      </c>
      <c r="G1427" s="4" t="str">
        <f>VLOOKUP(FACT_INCLUDES[[#This Row],[Order ID]], ORDERS[], 4)</f>
        <v>Online</v>
      </c>
      <c r="H1427" s="4" t="str">
        <f>VLOOKUP(FACT_INCLUDES[[#This Row],[Order ID]], ORDERS[], 5)</f>
        <v>ZLM5797@gmail.com</v>
      </c>
      <c r="I1427" s="4">
        <f>VLOOKUP(FACT_INCLUDES[[#This Row],[Order ID]], ORDERS[], 6)</f>
        <v>0</v>
      </c>
      <c r="J1427" s="54">
        <f>VLOOKUP(FACT_INCLUDES[[#This Row],[Order ID]], ORDERS[], 7)</f>
        <v>0</v>
      </c>
      <c r="K1427" s="33">
        <v>14</v>
      </c>
      <c r="L1427" s="4">
        <f>VLOOKUP(FACT_INCLUDES[[#This Row],[DW Version]], VERSIONS[], 2)</f>
        <v>38</v>
      </c>
      <c r="M1427" s="4">
        <f>VLOOKUP(FACT_INCLUDES[[#This Row],[DW Version]], VERSIONS[], 3)</f>
        <v>6.5</v>
      </c>
      <c r="N1427" s="4" t="str">
        <f>VLOOKUP(FACT_INCLUDES[[#This Row],[DW Version]], VERSIONS[], 4)</f>
        <v>black</v>
      </c>
      <c r="O1427" s="51">
        <f>VLOOKUP(FACT_INCLUDES[[#This Row],[DW Version]], VERSIONS[], 5)</f>
        <v>203.78866316270057</v>
      </c>
      <c r="P1427" s="4" t="str">
        <f>VLOOKUP(FACT_INCLUDES[[#This Row],[DW Version]], VERSIONS[], 6)</f>
        <v>Free RN 5.0</v>
      </c>
      <c r="Q1427" s="4" t="str">
        <f>VLOOKUP(FACT_INCLUDES[[#This Row],[DW Version]], VERSIONS[], 7)</f>
        <v>Shoe</v>
      </c>
      <c r="R1427" s="51">
        <f>FACT_INCLUDES[[#This Row],[Version Price]]*FACT_INCLUDES[[#This Row],[Quantity]]</f>
        <v>1018.9433158135029</v>
      </c>
      <c r="S1427" s="51">
        <f>FACT_INCLUDES[[#This Row],[Amount]]*(1-FACT_INCLUDES[[#This Row],[Order Discount]])</f>
        <v>1018.9433158135029</v>
      </c>
      <c r="T1427" s="51">
        <f t="shared" si="22"/>
        <v>1018.9433158135029</v>
      </c>
      <c r="U1427" s="57">
        <f>FACT_INCLUDES[[#This Row],[Income]]/FACT_INCLUDES[[#This Row],[Total Order Income]]</f>
        <v>1</v>
      </c>
      <c r="V1427" s="33">
        <f>IF(FACT_INCLUDES[[#This Row],[Order Gap]]&gt;10, 1, 0)/COUNTIFS(FACT_INCLUDES[Order ID], FACT_INCLUDES[[#This Row],[Order ID]])</f>
        <v>1</v>
      </c>
      <c r="W1427" s="33">
        <f>IF(FACT_INCLUDES[[#This Row],[Order Type]]="Online", 1, 0)/COUNTIFS(FACT_INCLUDES[Order ID], FACT_INCLUDES[[#This Row],[Order ID]])</f>
        <v>1</v>
      </c>
      <c r="X1427" s="52">
        <v>623.83974245577338</v>
      </c>
      <c r="Y1427" s="52">
        <v>543.82851073311974</v>
      </c>
      <c r="Z1427" s="64">
        <f>IF(FACT_INCLUDES[[#This Row],[Order Type]]="Online", 1, 0)*FACT_INCLUDES[[#This Row],[Income]]</f>
        <v>1018.9433158135029</v>
      </c>
    </row>
    <row r="1428" spans="1:26" x14ac:dyDescent="0.3">
      <c r="A1428" s="4">
        <v>2037</v>
      </c>
      <c r="B1428" s="4">
        <v>1042</v>
      </c>
      <c r="C1428" s="4">
        <v>546</v>
      </c>
      <c r="D1428" s="58">
        <v>1</v>
      </c>
      <c r="E1428" s="28">
        <f>VLOOKUP(FACT_INCLUDES[[#This Row],[Order ID]], ORDERS[], 2)</f>
        <v>42461.046142792584</v>
      </c>
      <c r="F1428" s="28">
        <f>VLOOKUP(FACT_INCLUDES[[#This Row],[Order ID]], ORDERS[], 3)</f>
        <v>42461.046142792584</v>
      </c>
      <c r="G1428" s="4" t="str">
        <f>VLOOKUP(FACT_INCLUDES[[#This Row],[Order ID]], ORDERS[], 4)</f>
        <v>In-Store</v>
      </c>
      <c r="H1428" s="4" t="str">
        <f>VLOOKUP(FACT_INCLUDES[[#This Row],[Order ID]], ORDERS[], 5)</f>
        <v>LHC4413@gmail.com</v>
      </c>
      <c r="I1428" s="4">
        <f>VLOOKUP(FACT_INCLUDES[[#This Row],[Order ID]], ORDERS[], 6)</f>
        <v>30</v>
      </c>
      <c r="J1428" s="54">
        <f>VLOOKUP(FACT_INCLUDES[[#This Row],[Order ID]], ORDERS[], 7)</f>
        <v>0</v>
      </c>
      <c r="K1428" s="33">
        <v>0</v>
      </c>
      <c r="L1428" s="4">
        <f>VLOOKUP(FACT_INCLUDES[[#This Row],[DW Version]], VERSIONS[], 2)</f>
        <v>57</v>
      </c>
      <c r="M1428" s="4">
        <f>VLOOKUP(FACT_INCLUDES[[#This Row],[DW Version]], VERSIONS[], 3)</f>
        <v>6</v>
      </c>
      <c r="N1428" s="4" t="str">
        <f>VLOOKUP(FACT_INCLUDES[[#This Row],[DW Version]], VERSIONS[], 4)</f>
        <v>black</v>
      </c>
      <c r="O1428" s="51">
        <f>VLOOKUP(FACT_INCLUDES[[#This Row],[DW Version]], VERSIONS[], 5)</f>
        <v>275.73845852015364</v>
      </c>
      <c r="P1428" s="4" t="str">
        <f>VLOOKUP(FACT_INCLUDES[[#This Row],[DW Version]], VERSIONS[], 6)</f>
        <v>Phantom Vision</v>
      </c>
      <c r="Q1428" s="4" t="str">
        <f>VLOOKUP(FACT_INCLUDES[[#This Row],[DW Version]], VERSIONS[], 7)</f>
        <v>Shoe</v>
      </c>
      <c r="R1428" s="51">
        <f>FACT_INCLUDES[[#This Row],[Version Price]]*FACT_INCLUDES[[#This Row],[Quantity]]</f>
        <v>275.73845852015364</v>
      </c>
      <c r="S1428" s="51">
        <f>FACT_INCLUDES[[#This Row],[Amount]]*(1-FACT_INCLUDES[[#This Row],[Order Discount]])</f>
        <v>275.73845852015364</v>
      </c>
      <c r="T1428" s="51">
        <f t="shared" si="22"/>
        <v>275.73845852015364</v>
      </c>
      <c r="U1428" s="57">
        <f>FACT_INCLUDES[[#This Row],[Income]]/FACT_INCLUDES[[#This Row],[Total Order Income]]</f>
        <v>1</v>
      </c>
      <c r="V1428" s="33">
        <f>IF(FACT_INCLUDES[[#This Row],[Order Gap]]&gt;10, 1, 0)/COUNTIFS(FACT_INCLUDES[Order ID], FACT_INCLUDES[[#This Row],[Order ID]])</f>
        <v>0</v>
      </c>
      <c r="W1428" s="33">
        <f>IF(FACT_INCLUDES[[#This Row],[Order Type]]="Online", 1, 0)/COUNTIFS(FACT_INCLUDES[Order ID], FACT_INCLUDES[[#This Row],[Order ID]])</f>
        <v>0</v>
      </c>
      <c r="X1428" s="52">
        <v>623.83974245577338</v>
      </c>
      <c r="Y1428" s="52">
        <v>543.82851073311974</v>
      </c>
      <c r="Z1428" s="64">
        <f>IF(FACT_INCLUDES[[#This Row],[Order Type]]="Online", 1, 0)*FACT_INCLUDES[[#This Row],[Income]]</f>
        <v>0</v>
      </c>
    </row>
    <row r="1429" spans="1:26" x14ac:dyDescent="0.3">
      <c r="A1429" s="4">
        <v>2047</v>
      </c>
      <c r="B1429" s="4">
        <v>1052</v>
      </c>
      <c r="C1429" s="4">
        <v>191</v>
      </c>
      <c r="D1429" s="58">
        <v>1</v>
      </c>
      <c r="E1429" s="28">
        <f>VLOOKUP(FACT_INCLUDES[[#This Row],[Order ID]], ORDERS[], 2)</f>
        <v>42439.372467299574</v>
      </c>
      <c r="F1429" s="28">
        <f>VLOOKUP(FACT_INCLUDES[[#This Row],[Order ID]], ORDERS[], 3)</f>
        <v>42439.372467299574</v>
      </c>
      <c r="G1429" s="4" t="str">
        <f>VLOOKUP(FACT_INCLUDES[[#This Row],[Order ID]], ORDERS[], 4)</f>
        <v>In-Store</v>
      </c>
      <c r="H1429" s="4" t="str">
        <f>VLOOKUP(FACT_INCLUDES[[#This Row],[Order ID]], ORDERS[], 5)</f>
        <v>ZDB4070@gmail.com</v>
      </c>
      <c r="I1429" s="4">
        <f>VLOOKUP(FACT_INCLUDES[[#This Row],[Order ID]], ORDERS[], 6)</f>
        <v>45</v>
      </c>
      <c r="J1429" s="54">
        <f>VLOOKUP(FACT_INCLUDES[[#This Row],[Order ID]], ORDERS[], 7)</f>
        <v>0</v>
      </c>
      <c r="K1429" s="33">
        <v>0</v>
      </c>
      <c r="L1429" s="4">
        <f>VLOOKUP(FACT_INCLUDES[[#This Row],[DW Version]], VERSIONS[], 2)</f>
        <v>19</v>
      </c>
      <c r="M1429" s="4">
        <f>VLOOKUP(FACT_INCLUDES[[#This Row],[DW Version]], VERSIONS[], 3)</f>
        <v>10.5</v>
      </c>
      <c r="N1429" s="4" t="str">
        <f>VLOOKUP(FACT_INCLUDES[[#This Row],[DW Version]], VERSIONS[], 4)</f>
        <v>purple</v>
      </c>
      <c r="O1429" s="51">
        <f>VLOOKUP(FACT_INCLUDES[[#This Row],[DW Version]], VERSIONS[], 5)</f>
        <v>254.7039627489379</v>
      </c>
      <c r="P1429" s="4" t="str">
        <f>VLOOKUP(FACT_INCLUDES[[#This Row],[DW Version]], VERSIONS[], 6)</f>
        <v>Windrunner Jacket</v>
      </c>
      <c r="Q1429" s="4" t="str">
        <f>VLOOKUP(FACT_INCLUDES[[#This Row],[DW Version]], VERSIONS[], 7)</f>
        <v>Apparel</v>
      </c>
      <c r="R1429" s="51">
        <f>FACT_INCLUDES[[#This Row],[Version Price]]*FACT_INCLUDES[[#This Row],[Quantity]]</f>
        <v>254.7039627489379</v>
      </c>
      <c r="S1429" s="51">
        <f>FACT_INCLUDES[[#This Row],[Amount]]*(1-FACT_INCLUDES[[#This Row],[Order Discount]])</f>
        <v>254.7039627489379</v>
      </c>
      <c r="T1429" s="51">
        <f t="shared" si="22"/>
        <v>254.7039627489379</v>
      </c>
      <c r="U1429" s="57">
        <f>FACT_INCLUDES[[#This Row],[Income]]/FACT_INCLUDES[[#This Row],[Total Order Income]]</f>
        <v>1</v>
      </c>
      <c r="V1429" s="33">
        <f>IF(FACT_INCLUDES[[#This Row],[Order Gap]]&gt;10, 1, 0)/COUNTIFS(FACT_INCLUDES[Order ID], FACT_INCLUDES[[#This Row],[Order ID]])</f>
        <v>0</v>
      </c>
      <c r="W1429" s="33">
        <f>IF(FACT_INCLUDES[[#This Row],[Order Type]]="Online", 1, 0)/COUNTIFS(FACT_INCLUDES[Order ID], FACT_INCLUDES[[#This Row],[Order ID]])</f>
        <v>0</v>
      </c>
      <c r="X1429" s="52">
        <v>623.83974245577338</v>
      </c>
      <c r="Y1429" s="52">
        <v>543.82851073311974</v>
      </c>
      <c r="Z1429" s="64">
        <f>IF(FACT_INCLUDES[[#This Row],[Order Type]]="Online", 1, 0)*FACT_INCLUDES[[#This Row],[Income]]</f>
        <v>0</v>
      </c>
    </row>
    <row r="1430" spans="1:26" x14ac:dyDescent="0.3">
      <c r="A1430" s="4">
        <v>2058</v>
      </c>
      <c r="B1430" s="4">
        <v>1063</v>
      </c>
      <c r="C1430" s="4">
        <v>52</v>
      </c>
      <c r="D1430" s="58">
        <v>1</v>
      </c>
      <c r="E1430" s="28">
        <f>VLOOKUP(FACT_INCLUDES[[#This Row],[Order ID]], ORDERS[], 2)</f>
        <v>42385.231269109616</v>
      </c>
      <c r="F1430" s="28">
        <f>VLOOKUP(FACT_INCLUDES[[#This Row],[Order ID]], ORDERS[], 3)</f>
        <v>42393.231269109616</v>
      </c>
      <c r="G1430" s="4" t="str">
        <f>VLOOKUP(FACT_INCLUDES[[#This Row],[Order ID]], ORDERS[], 4)</f>
        <v>Online</v>
      </c>
      <c r="H1430" s="4" t="str">
        <f>VLOOKUP(FACT_INCLUDES[[#This Row],[Order ID]], ORDERS[], 5)</f>
        <v>BVS2753@gmail.com</v>
      </c>
      <c r="I1430" s="4">
        <f>VLOOKUP(FACT_INCLUDES[[#This Row],[Order ID]], ORDERS[], 6)</f>
        <v>0</v>
      </c>
      <c r="J1430" s="54">
        <f>VLOOKUP(FACT_INCLUDES[[#This Row],[Order ID]], ORDERS[], 7)</f>
        <v>0</v>
      </c>
      <c r="K1430" s="33">
        <v>8</v>
      </c>
      <c r="L1430" s="4">
        <f>VLOOKUP(FACT_INCLUDES[[#This Row],[DW Version]], VERSIONS[], 2)</f>
        <v>5</v>
      </c>
      <c r="M1430" s="4">
        <f>VLOOKUP(FACT_INCLUDES[[#This Row],[DW Version]], VERSIONS[], 3)</f>
        <v>9</v>
      </c>
      <c r="N1430" s="4" t="str">
        <f>VLOOKUP(FACT_INCLUDES[[#This Row],[DW Version]], VERSIONS[], 4)</f>
        <v>red</v>
      </c>
      <c r="O1430" s="51">
        <f>VLOOKUP(FACT_INCLUDES[[#This Row],[DW Version]], VERSIONS[], 5)</f>
        <v>178.1950347536141</v>
      </c>
      <c r="P1430" s="4" t="str">
        <f>VLOOKUP(FACT_INCLUDES[[#This Row],[DW Version]], VERSIONS[], 6)</f>
        <v>Nike Football</v>
      </c>
      <c r="Q1430" s="4" t="str">
        <f>VLOOKUP(FACT_INCLUDES[[#This Row],[DW Version]], VERSIONS[], 7)</f>
        <v>Sport Equipment</v>
      </c>
      <c r="R1430" s="51">
        <f>FACT_INCLUDES[[#This Row],[Version Price]]*FACT_INCLUDES[[#This Row],[Quantity]]</f>
        <v>178.1950347536141</v>
      </c>
      <c r="S1430" s="51">
        <f>FACT_INCLUDES[[#This Row],[Amount]]*(1-FACT_INCLUDES[[#This Row],[Order Discount]])</f>
        <v>178.1950347536141</v>
      </c>
      <c r="T1430" s="51">
        <f t="shared" si="22"/>
        <v>178.1950347536141</v>
      </c>
      <c r="U1430" s="57">
        <f>FACT_INCLUDES[[#This Row],[Income]]/FACT_INCLUDES[[#This Row],[Total Order Income]]</f>
        <v>1</v>
      </c>
      <c r="V1430" s="33">
        <f>IF(FACT_INCLUDES[[#This Row],[Order Gap]]&gt;10, 1, 0)/COUNTIFS(FACT_INCLUDES[Order ID], FACT_INCLUDES[[#This Row],[Order ID]])</f>
        <v>0</v>
      </c>
      <c r="W1430" s="33">
        <f>IF(FACT_INCLUDES[[#This Row],[Order Type]]="Online", 1, 0)/COUNTIFS(FACT_INCLUDES[Order ID], FACT_INCLUDES[[#This Row],[Order ID]])</f>
        <v>1</v>
      </c>
      <c r="X1430" s="52">
        <v>623.83974245577338</v>
      </c>
      <c r="Y1430" s="52">
        <v>543.82851073311974</v>
      </c>
      <c r="Z1430" s="64">
        <f>IF(FACT_INCLUDES[[#This Row],[Order Type]]="Online", 1, 0)*FACT_INCLUDES[[#This Row],[Income]]</f>
        <v>178.1950347536141</v>
      </c>
    </row>
    <row r="1431" spans="1:26" x14ac:dyDescent="0.3">
      <c r="A1431" s="4">
        <v>2068</v>
      </c>
      <c r="B1431" s="4">
        <v>1073</v>
      </c>
      <c r="C1431" s="4">
        <v>736</v>
      </c>
      <c r="D1431" s="58">
        <v>3</v>
      </c>
      <c r="E1431" s="28">
        <f>VLOOKUP(FACT_INCLUDES[[#This Row],[Order ID]], ORDERS[], 2)</f>
        <v>42617.569499425706</v>
      </c>
      <c r="F1431" s="28">
        <f>VLOOKUP(FACT_INCLUDES[[#This Row],[Order ID]], ORDERS[], 3)</f>
        <v>42617.569499425706</v>
      </c>
      <c r="G1431" s="4" t="str">
        <f>VLOOKUP(FACT_INCLUDES[[#This Row],[Order ID]], ORDERS[], 4)</f>
        <v>In-Store</v>
      </c>
      <c r="H1431" s="4" t="str">
        <f>VLOOKUP(FACT_INCLUDES[[#This Row],[Order ID]], ORDERS[], 5)</f>
        <v>VZX9735@gmail.com</v>
      </c>
      <c r="I1431" s="4">
        <f>VLOOKUP(FACT_INCLUDES[[#This Row],[Order ID]], ORDERS[], 6)</f>
        <v>19</v>
      </c>
      <c r="J1431" s="54">
        <f>VLOOKUP(FACT_INCLUDES[[#This Row],[Order ID]], ORDERS[], 7)</f>
        <v>0</v>
      </c>
      <c r="K1431" s="33">
        <v>0</v>
      </c>
      <c r="L1431" s="4">
        <f>VLOOKUP(FACT_INCLUDES[[#This Row],[DW Version]], VERSIONS[], 2)</f>
        <v>75</v>
      </c>
      <c r="M1431" s="4">
        <f>VLOOKUP(FACT_INCLUDES[[#This Row],[DW Version]], VERSIONS[], 3)</f>
        <v>10.5</v>
      </c>
      <c r="N1431" s="4" t="str">
        <f>VLOOKUP(FACT_INCLUDES[[#This Row],[DW Version]], VERSIONS[], 4)</f>
        <v>dark purple</v>
      </c>
      <c r="O1431" s="51">
        <f>VLOOKUP(FACT_INCLUDES[[#This Row],[DW Version]], VERSIONS[], 5)</f>
        <v>281.60799490854464</v>
      </c>
      <c r="P1431" s="4" t="str">
        <f>VLOOKUP(FACT_INCLUDES[[#This Row],[DW Version]], VERSIONS[], 6)</f>
        <v>React Presto</v>
      </c>
      <c r="Q1431" s="4" t="str">
        <f>VLOOKUP(FACT_INCLUDES[[#This Row],[DW Version]], VERSIONS[], 7)</f>
        <v>Shoe</v>
      </c>
      <c r="R1431" s="51">
        <f>FACT_INCLUDES[[#This Row],[Version Price]]*FACT_INCLUDES[[#This Row],[Quantity]]</f>
        <v>844.82398472563386</v>
      </c>
      <c r="S1431" s="51">
        <f>FACT_INCLUDES[[#This Row],[Amount]]*(1-FACT_INCLUDES[[#This Row],[Order Discount]])</f>
        <v>844.82398472563386</v>
      </c>
      <c r="T1431" s="51">
        <f t="shared" si="22"/>
        <v>844.82398472563386</v>
      </c>
      <c r="U1431" s="57">
        <f>FACT_INCLUDES[[#This Row],[Income]]/FACT_INCLUDES[[#This Row],[Total Order Income]]</f>
        <v>1</v>
      </c>
      <c r="V1431" s="33">
        <f>IF(FACT_INCLUDES[[#This Row],[Order Gap]]&gt;10, 1, 0)/COUNTIFS(FACT_INCLUDES[Order ID], FACT_INCLUDES[[#This Row],[Order ID]])</f>
        <v>0</v>
      </c>
      <c r="W1431" s="33">
        <f>IF(FACT_INCLUDES[[#This Row],[Order Type]]="Online", 1, 0)/COUNTIFS(FACT_INCLUDES[Order ID], FACT_INCLUDES[[#This Row],[Order ID]])</f>
        <v>0</v>
      </c>
      <c r="X1431" s="52">
        <v>623.83974245577338</v>
      </c>
      <c r="Y1431" s="52">
        <v>543.82851073311974</v>
      </c>
      <c r="Z1431" s="64">
        <f>IF(FACT_INCLUDES[[#This Row],[Order Type]]="Online", 1, 0)*FACT_INCLUDES[[#This Row],[Income]]</f>
        <v>0</v>
      </c>
    </row>
    <row r="1432" spans="1:26" x14ac:dyDescent="0.3">
      <c r="A1432" s="4">
        <v>2088</v>
      </c>
      <c r="B1432" s="4">
        <v>1093</v>
      </c>
      <c r="C1432" s="4">
        <v>895</v>
      </c>
      <c r="D1432" s="58">
        <v>1</v>
      </c>
      <c r="E1432" s="28">
        <f>VLOOKUP(FACT_INCLUDES[[#This Row],[Order ID]], ORDERS[], 2)</f>
        <v>42460.618326010939</v>
      </c>
      <c r="F1432" s="28">
        <f>VLOOKUP(FACT_INCLUDES[[#This Row],[Order ID]], ORDERS[], 3)</f>
        <v>42460.618326010939</v>
      </c>
      <c r="G1432" s="4" t="str">
        <f>VLOOKUP(FACT_INCLUDES[[#This Row],[Order ID]], ORDERS[], 4)</f>
        <v>In-Store</v>
      </c>
      <c r="H1432" s="4" t="str">
        <f>VLOOKUP(FACT_INCLUDES[[#This Row],[Order ID]], ORDERS[], 5)</f>
        <v>BPW8012@gmail.com</v>
      </c>
      <c r="I1432" s="4">
        <f>VLOOKUP(FACT_INCLUDES[[#This Row],[Order ID]], ORDERS[], 6)</f>
        <v>39</v>
      </c>
      <c r="J1432" s="54">
        <f>VLOOKUP(FACT_INCLUDES[[#This Row],[Order ID]], ORDERS[], 7)</f>
        <v>0</v>
      </c>
      <c r="K1432" s="33">
        <v>0</v>
      </c>
      <c r="L1432" s="4">
        <f>VLOOKUP(FACT_INCLUDES[[#This Row],[DW Version]], VERSIONS[], 2)</f>
        <v>91</v>
      </c>
      <c r="M1432" s="4">
        <f>VLOOKUP(FACT_INCLUDES[[#This Row],[DW Version]], VERSIONS[], 3)</f>
        <v>9.5</v>
      </c>
      <c r="N1432" s="4" t="str">
        <f>VLOOKUP(FACT_INCLUDES[[#This Row],[DW Version]], VERSIONS[], 4)</f>
        <v>orange</v>
      </c>
      <c r="O1432" s="51">
        <f>VLOOKUP(FACT_INCLUDES[[#This Row],[DW Version]], VERSIONS[], 5)</f>
        <v>300.87143006076275</v>
      </c>
      <c r="P1432" s="4" t="str">
        <f>VLOOKUP(FACT_INCLUDES[[#This Row],[DW Version]], VERSIONS[], 6)</f>
        <v>Alphafly NEXT%</v>
      </c>
      <c r="Q1432" s="4" t="str">
        <f>VLOOKUP(FACT_INCLUDES[[#This Row],[DW Version]], VERSIONS[], 7)</f>
        <v>Shoe</v>
      </c>
      <c r="R1432" s="51">
        <f>FACT_INCLUDES[[#This Row],[Version Price]]*FACT_INCLUDES[[#This Row],[Quantity]]</f>
        <v>300.87143006076275</v>
      </c>
      <c r="S1432" s="51">
        <f>FACT_INCLUDES[[#This Row],[Amount]]*(1-FACT_INCLUDES[[#This Row],[Order Discount]])</f>
        <v>300.87143006076275</v>
      </c>
      <c r="T1432" s="51">
        <f t="shared" si="22"/>
        <v>300.87143006076275</v>
      </c>
      <c r="U1432" s="57">
        <f>FACT_INCLUDES[[#This Row],[Income]]/FACT_INCLUDES[[#This Row],[Total Order Income]]</f>
        <v>1</v>
      </c>
      <c r="V1432" s="33">
        <f>IF(FACT_INCLUDES[[#This Row],[Order Gap]]&gt;10, 1, 0)/COUNTIFS(FACT_INCLUDES[Order ID], FACT_INCLUDES[[#This Row],[Order ID]])</f>
        <v>0</v>
      </c>
      <c r="W1432" s="33">
        <f>IF(FACT_INCLUDES[[#This Row],[Order Type]]="Online", 1, 0)/COUNTIFS(FACT_INCLUDES[Order ID], FACT_INCLUDES[[#This Row],[Order ID]])</f>
        <v>0</v>
      </c>
      <c r="X1432" s="52">
        <v>623.83974245577338</v>
      </c>
      <c r="Y1432" s="52">
        <v>543.82851073311974</v>
      </c>
      <c r="Z1432" s="64">
        <f>IF(FACT_INCLUDES[[#This Row],[Order Type]]="Online", 1, 0)*FACT_INCLUDES[[#This Row],[Income]]</f>
        <v>0</v>
      </c>
    </row>
    <row r="1433" spans="1:26" x14ac:dyDescent="0.3">
      <c r="A1433" s="4">
        <v>2119</v>
      </c>
      <c r="B1433" s="4">
        <v>1124</v>
      </c>
      <c r="C1433" s="4">
        <v>138</v>
      </c>
      <c r="D1433" s="58">
        <v>2</v>
      </c>
      <c r="E1433" s="28">
        <f>VLOOKUP(FACT_INCLUDES[[#This Row],[Order ID]], ORDERS[], 2)</f>
        <v>42486.437669383857</v>
      </c>
      <c r="F1433" s="28">
        <f>VLOOKUP(FACT_INCLUDES[[#This Row],[Order ID]], ORDERS[], 3)</f>
        <v>42486.437669383857</v>
      </c>
      <c r="G1433" s="4" t="str">
        <f>VLOOKUP(FACT_INCLUDES[[#This Row],[Order ID]], ORDERS[], 4)</f>
        <v>In-Store</v>
      </c>
      <c r="H1433" s="4" t="str">
        <f>VLOOKUP(FACT_INCLUDES[[#This Row],[Order ID]], ORDERS[], 5)</f>
        <v>HQW6378@gmail.com</v>
      </c>
      <c r="I1433" s="4">
        <f>VLOOKUP(FACT_INCLUDES[[#This Row],[Order ID]], ORDERS[], 6)</f>
        <v>28</v>
      </c>
      <c r="J1433" s="54">
        <f>VLOOKUP(FACT_INCLUDES[[#This Row],[Order ID]], ORDERS[], 7)</f>
        <v>0</v>
      </c>
      <c r="K1433" s="33">
        <v>0</v>
      </c>
      <c r="L1433" s="4">
        <f>VLOOKUP(FACT_INCLUDES[[#This Row],[DW Version]], VERSIONS[], 2)</f>
        <v>14</v>
      </c>
      <c r="M1433" s="4">
        <f>VLOOKUP(FACT_INCLUDES[[#This Row],[DW Version]], VERSIONS[], 3)</f>
        <v>8</v>
      </c>
      <c r="N1433" s="4" t="str">
        <f>VLOOKUP(FACT_INCLUDES[[#This Row],[DW Version]], VERSIONS[], 4)</f>
        <v>black</v>
      </c>
      <c r="O1433" s="51">
        <f>VLOOKUP(FACT_INCLUDES[[#This Row],[DW Version]], VERSIONS[], 5)</f>
        <v>332.17956525058918</v>
      </c>
      <c r="P1433" s="4" t="str">
        <f>VLOOKUP(FACT_INCLUDES[[#This Row],[DW Version]], VERSIONS[], 6)</f>
        <v>ZoomX</v>
      </c>
      <c r="Q1433" s="4" t="str">
        <f>VLOOKUP(FACT_INCLUDES[[#This Row],[DW Version]], VERSIONS[], 7)</f>
        <v>Shoe</v>
      </c>
      <c r="R1433" s="51">
        <f>FACT_INCLUDES[[#This Row],[Version Price]]*FACT_INCLUDES[[#This Row],[Quantity]]</f>
        <v>664.35913050117836</v>
      </c>
      <c r="S1433" s="51">
        <f>FACT_INCLUDES[[#This Row],[Amount]]*(1-FACT_INCLUDES[[#This Row],[Order Discount]])</f>
        <v>664.35913050117836</v>
      </c>
      <c r="T1433" s="51">
        <f t="shared" si="22"/>
        <v>664.35913050117836</v>
      </c>
      <c r="U1433" s="57">
        <f>FACT_INCLUDES[[#This Row],[Income]]/FACT_INCLUDES[[#This Row],[Total Order Income]]</f>
        <v>1</v>
      </c>
      <c r="V1433" s="33">
        <f>IF(FACT_INCLUDES[[#This Row],[Order Gap]]&gt;10, 1, 0)/COUNTIFS(FACT_INCLUDES[Order ID], FACT_INCLUDES[[#This Row],[Order ID]])</f>
        <v>0</v>
      </c>
      <c r="W1433" s="33">
        <f>IF(FACT_INCLUDES[[#This Row],[Order Type]]="Online", 1, 0)/COUNTIFS(FACT_INCLUDES[Order ID], FACT_INCLUDES[[#This Row],[Order ID]])</f>
        <v>0</v>
      </c>
      <c r="X1433" s="52">
        <v>623.83974245577338</v>
      </c>
      <c r="Y1433" s="52">
        <v>543.82851073311974</v>
      </c>
      <c r="Z1433" s="64">
        <f>IF(FACT_INCLUDES[[#This Row],[Order Type]]="Online", 1, 0)*FACT_INCLUDES[[#This Row],[Income]]</f>
        <v>0</v>
      </c>
    </row>
    <row r="1434" spans="1:26" x14ac:dyDescent="0.3">
      <c r="A1434" s="4">
        <v>2128</v>
      </c>
      <c r="B1434" s="4">
        <v>1133</v>
      </c>
      <c r="C1434" s="4">
        <v>897</v>
      </c>
      <c r="D1434" s="58">
        <v>5</v>
      </c>
      <c r="E1434" s="28">
        <f>VLOOKUP(FACT_INCLUDES[[#This Row],[Order ID]], ORDERS[], 2)</f>
        <v>42403.659899087113</v>
      </c>
      <c r="F1434" s="28">
        <f>VLOOKUP(FACT_INCLUDES[[#This Row],[Order ID]], ORDERS[], 3)</f>
        <v>42403.659899087113</v>
      </c>
      <c r="G1434" s="4" t="str">
        <f>VLOOKUP(FACT_INCLUDES[[#This Row],[Order ID]], ORDERS[], 4)</f>
        <v>In-Store</v>
      </c>
      <c r="H1434" s="4" t="str">
        <f>VLOOKUP(FACT_INCLUDES[[#This Row],[Order ID]], ORDERS[], 5)</f>
        <v>XPP1358@gmail.com</v>
      </c>
      <c r="I1434" s="4">
        <f>VLOOKUP(FACT_INCLUDES[[#This Row],[Order ID]], ORDERS[], 6)</f>
        <v>13</v>
      </c>
      <c r="J1434" s="54">
        <f>VLOOKUP(FACT_INCLUDES[[#This Row],[Order ID]], ORDERS[], 7)</f>
        <v>0</v>
      </c>
      <c r="K1434" s="33">
        <v>0</v>
      </c>
      <c r="L1434" s="4">
        <f>VLOOKUP(FACT_INCLUDES[[#This Row],[DW Version]], VERSIONS[], 2)</f>
        <v>91</v>
      </c>
      <c r="M1434" s="4">
        <f>VLOOKUP(FACT_INCLUDES[[#This Row],[DW Version]], VERSIONS[], 3)</f>
        <v>12</v>
      </c>
      <c r="N1434" s="4" t="str">
        <f>VLOOKUP(FACT_INCLUDES[[#This Row],[DW Version]], VERSIONS[], 4)</f>
        <v>white</v>
      </c>
      <c r="O1434" s="51">
        <f>VLOOKUP(FACT_INCLUDES[[#This Row],[DW Version]], VERSIONS[], 5)</f>
        <v>274.95295924360238</v>
      </c>
      <c r="P1434" s="4" t="str">
        <f>VLOOKUP(FACT_INCLUDES[[#This Row],[DW Version]], VERSIONS[], 6)</f>
        <v>Alphafly NEXT%</v>
      </c>
      <c r="Q1434" s="4" t="str">
        <f>VLOOKUP(FACT_INCLUDES[[#This Row],[DW Version]], VERSIONS[], 7)</f>
        <v>Shoe</v>
      </c>
      <c r="R1434" s="51">
        <f>FACT_INCLUDES[[#This Row],[Version Price]]*FACT_INCLUDES[[#This Row],[Quantity]]</f>
        <v>1374.764796218012</v>
      </c>
      <c r="S1434" s="51">
        <f>FACT_INCLUDES[[#This Row],[Amount]]*(1-FACT_INCLUDES[[#This Row],[Order Discount]])</f>
        <v>1374.764796218012</v>
      </c>
      <c r="T1434" s="51">
        <f t="shared" si="22"/>
        <v>1374.764796218012</v>
      </c>
      <c r="U1434" s="57">
        <f>FACT_INCLUDES[[#This Row],[Income]]/FACT_INCLUDES[[#This Row],[Total Order Income]]</f>
        <v>1</v>
      </c>
      <c r="V1434" s="33">
        <f>IF(FACT_INCLUDES[[#This Row],[Order Gap]]&gt;10, 1, 0)/COUNTIFS(FACT_INCLUDES[Order ID], FACT_INCLUDES[[#This Row],[Order ID]])</f>
        <v>0</v>
      </c>
      <c r="W1434" s="33">
        <f>IF(FACT_INCLUDES[[#This Row],[Order Type]]="Online", 1, 0)/COUNTIFS(FACT_INCLUDES[Order ID], FACT_INCLUDES[[#This Row],[Order ID]])</f>
        <v>0</v>
      </c>
      <c r="X1434" s="52">
        <v>623.83974245577338</v>
      </c>
      <c r="Y1434" s="52">
        <v>543.82851073311974</v>
      </c>
      <c r="Z1434" s="64">
        <f>IF(FACT_INCLUDES[[#This Row],[Order Type]]="Online", 1, 0)*FACT_INCLUDES[[#This Row],[Income]]</f>
        <v>0</v>
      </c>
    </row>
    <row r="1435" spans="1:26" x14ac:dyDescent="0.3">
      <c r="A1435" s="4">
        <v>2144</v>
      </c>
      <c r="B1435" s="4">
        <v>1149</v>
      </c>
      <c r="C1435" s="4">
        <v>366</v>
      </c>
      <c r="D1435" s="58">
        <v>5</v>
      </c>
      <c r="E1435" s="28">
        <f>VLOOKUP(FACT_INCLUDES[[#This Row],[Order ID]], ORDERS[], 2)</f>
        <v>42672.468124876723</v>
      </c>
      <c r="F1435" s="28">
        <f>VLOOKUP(FACT_INCLUDES[[#This Row],[Order ID]], ORDERS[], 3)</f>
        <v>42672.468124876723</v>
      </c>
      <c r="G1435" s="4" t="str">
        <f>VLOOKUP(FACT_INCLUDES[[#This Row],[Order ID]], ORDERS[], 4)</f>
        <v>In-Store</v>
      </c>
      <c r="H1435" s="4" t="str">
        <f>VLOOKUP(FACT_INCLUDES[[#This Row],[Order ID]], ORDERS[], 5)</f>
        <v>HDC9821@gmail.com</v>
      </c>
      <c r="I1435" s="4">
        <f>VLOOKUP(FACT_INCLUDES[[#This Row],[Order ID]], ORDERS[], 6)</f>
        <v>40</v>
      </c>
      <c r="J1435" s="54">
        <f>VLOOKUP(FACT_INCLUDES[[#This Row],[Order ID]], ORDERS[], 7)</f>
        <v>0</v>
      </c>
      <c r="K1435" s="33">
        <v>0</v>
      </c>
      <c r="L1435" s="4">
        <f>VLOOKUP(FACT_INCLUDES[[#This Row],[DW Version]], VERSIONS[], 2)</f>
        <v>37</v>
      </c>
      <c r="M1435" s="4">
        <f>VLOOKUP(FACT_INCLUDES[[#This Row],[DW Version]], VERSIONS[], 3)</f>
        <v>5.5</v>
      </c>
      <c r="N1435" s="4" t="str">
        <f>VLOOKUP(FACT_INCLUDES[[#This Row],[DW Version]], VERSIONS[], 4)</f>
        <v>black</v>
      </c>
      <c r="O1435" s="51">
        <f>VLOOKUP(FACT_INCLUDES[[#This Row],[DW Version]], VERSIONS[], 5)</f>
        <v>215.52053956744146</v>
      </c>
      <c r="P1435" s="4" t="str">
        <f>VLOOKUP(FACT_INCLUDES[[#This Row],[DW Version]], VERSIONS[], 6)</f>
        <v>Air Zoom Winflo</v>
      </c>
      <c r="Q1435" s="4" t="str">
        <f>VLOOKUP(FACT_INCLUDES[[#This Row],[DW Version]], VERSIONS[], 7)</f>
        <v>Shoe</v>
      </c>
      <c r="R1435" s="51">
        <f>FACT_INCLUDES[[#This Row],[Version Price]]*FACT_INCLUDES[[#This Row],[Quantity]]</f>
        <v>1077.6026978372074</v>
      </c>
      <c r="S1435" s="51">
        <f>FACT_INCLUDES[[#This Row],[Amount]]*(1-FACT_INCLUDES[[#This Row],[Order Discount]])</f>
        <v>1077.6026978372074</v>
      </c>
      <c r="T1435" s="51">
        <f t="shared" si="22"/>
        <v>1077.6026978372074</v>
      </c>
      <c r="U1435" s="57">
        <f>FACT_INCLUDES[[#This Row],[Income]]/FACT_INCLUDES[[#This Row],[Total Order Income]]</f>
        <v>1</v>
      </c>
      <c r="V1435" s="33">
        <f>IF(FACT_INCLUDES[[#This Row],[Order Gap]]&gt;10, 1, 0)/COUNTIFS(FACT_INCLUDES[Order ID], FACT_INCLUDES[[#This Row],[Order ID]])</f>
        <v>0</v>
      </c>
      <c r="W1435" s="33">
        <f>IF(FACT_INCLUDES[[#This Row],[Order Type]]="Online", 1, 0)/COUNTIFS(FACT_INCLUDES[Order ID], FACT_INCLUDES[[#This Row],[Order ID]])</f>
        <v>0</v>
      </c>
      <c r="X1435" s="52">
        <v>623.83974245577338</v>
      </c>
      <c r="Y1435" s="52">
        <v>543.82851073311974</v>
      </c>
      <c r="Z1435" s="64">
        <f>IF(FACT_INCLUDES[[#This Row],[Order Type]]="Online", 1, 0)*FACT_INCLUDES[[#This Row],[Income]]</f>
        <v>0</v>
      </c>
    </row>
    <row r="1436" spans="1:26" x14ac:dyDescent="0.3">
      <c r="A1436" s="4">
        <v>2150</v>
      </c>
      <c r="B1436" s="4">
        <v>1155</v>
      </c>
      <c r="C1436" s="4">
        <v>100</v>
      </c>
      <c r="D1436" s="58">
        <v>5</v>
      </c>
      <c r="E1436" s="28">
        <f>VLOOKUP(FACT_INCLUDES[[#This Row],[Order ID]], ORDERS[], 2)</f>
        <v>42693.907913723655</v>
      </c>
      <c r="F1436" s="28">
        <f>VLOOKUP(FACT_INCLUDES[[#This Row],[Order ID]], ORDERS[], 3)</f>
        <v>42698.907913723655</v>
      </c>
      <c r="G1436" s="4" t="str">
        <f>VLOOKUP(FACT_INCLUDES[[#This Row],[Order ID]], ORDERS[], 4)</f>
        <v>Online</v>
      </c>
      <c r="H1436" s="4" t="str">
        <f>VLOOKUP(FACT_INCLUDES[[#This Row],[Order ID]], ORDERS[], 5)</f>
        <v>FXG8430@gmail.com</v>
      </c>
      <c r="I1436" s="4">
        <f>VLOOKUP(FACT_INCLUDES[[#This Row],[Order ID]], ORDERS[], 6)</f>
        <v>0</v>
      </c>
      <c r="J1436" s="54">
        <f>VLOOKUP(FACT_INCLUDES[[#This Row],[Order ID]], ORDERS[], 7)</f>
        <v>0</v>
      </c>
      <c r="K1436" s="33">
        <v>5</v>
      </c>
      <c r="L1436" s="4">
        <f>VLOOKUP(FACT_INCLUDES[[#This Row],[DW Version]], VERSIONS[], 2)</f>
        <v>10</v>
      </c>
      <c r="M1436" s="4">
        <f>VLOOKUP(FACT_INCLUDES[[#This Row],[DW Version]], VERSIONS[], 3)</f>
        <v>5.5</v>
      </c>
      <c r="N1436" s="4" t="str">
        <f>VLOOKUP(FACT_INCLUDES[[#This Row],[DW Version]], VERSIONS[], 4)</f>
        <v>purple lilac</v>
      </c>
      <c r="O1436" s="51">
        <f>VLOOKUP(FACT_INCLUDES[[#This Row],[DW Version]], VERSIONS[], 5)</f>
        <v>399.96852817054526</v>
      </c>
      <c r="P1436" s="4" t="str">
        <f>VLOOKUP(FACT_INCLUDES[[#This Row],[DW Version]], VERSIONS[], 6)</f>
        <v>Vapormax</v>
      </c>
      <c r="Q1436" s="4" t="str">
        <f>VLOOKUP(FACT_INCLUDES[[#This Row],[DW Version]], VERSIONS[], 7)</f>
        <v>Shoe</v>
      </c>
      <c r="R1436" s="51">
        <f>FACT_INCLUDES[[#This Row],[Version Price]]*FACT_INCLUDES[[#This Row],[Quantity]]</f>
        <v>1999.8426408527262</v>
      </c>
      <c r="S1436" s="51">
        <f>FACT_INCLUDES[[#This Row],[Amount]]*(1-FACT_INCLUDES[[#This Row],[Order Discount]])</f>
        <v>1999.8426408527262</v>
      </c>
      <c r="T1436" s="51">
        <f t="shared" si="22"/>
        <v>1999.8426408527262</v>
      </c>
      <c r="U1436" s="57">
        <f>FACT_INCLUDES[[#This Row],[Income]]/FACT_INCLUDES[[#This Row],[Total Order Income]]</f>
        <v>1</v>
      </c>
      <c r="V1436" s="33">
        <f>IF(FACT_INCLUDES[[#This Row],[Order Gap]]&gt;10, 1, 0)/COUNTIFS(FACT_INCLUDES[Order ID], FACT_INCLUDES[[#This Row],[Order ID]])</f>
        <v>0</v>
      </c>
      <c r="W1436" s="33">
        <f>IF(FACT_INCLUDES[[#This Row],[Order Type]]="Online", 1, 0)/COUNTIFS(FACT_INCLUDES[Order ID], FACT_INCLUDES[[#This Row],[Order ID]])</f>
        <v>1</v>
      </c>
      <c r="X1436" s="52">
        <v>623.83974245577338</v>
      </c>
      <c r="Y1436" s="52">
        <v>543.82851073311974</v>
      </c>
      <c r="Z1436" s="64">
        <f>IF(FACT_INCLUDES[[#This Row],[Order Type]]="Online", 1, 0)*FACT_INCLUDES[[#This Row],[Income]]</f>
        <v>1999.8426408527262</v>
      </c>
    </row>
    <row r="1437" spans="1:26" x14ac:dyDescent="0.3">
      <c r="A1437" s="4">
        <v>2187</v>
      </c>
      <c r="B1437" s="4">
        <v>1192</v>
      </c>
      <c r="C1437" s="4">
        <v>142</v>
      </c>
      <c r="D1437" s="58">
        <v>4</v>
      </c>
      <c r="E1437" s="28">
        <f>VLOOKUP(FACT_INCLUDES[[#This Row],[Order ID]], ORDERS[], 2)</f>
        <v>42674.194655728614</v>
      </c>
      <c r="F1437" s="28">
        <f>VLOOKUP(FACT_INCLUDES[[#This Row],[Order ID]], ORDERS[], 3)</f>
        <v>42674.194655728614</v>
      </c>
      <c r="G1437" s="4" t="str">
        <f>VLOOKUP(FACT_INCLUDES[[#This Row],[Order ID]], ORDERS[], 4)</f>
        <v>In-Store</v>
      </c>
      <c r="H1437" s="4" t="str">
        <f>VLOOKUP(FACT_INCLUDES[[#This Row],[Order ID]], ORDERS[], 5)</f>
        <v>GRP1593@gmail.com</v>
      </c>
      <c r="I1437" s="4">
        <f>VLOOKUP(FACT_INCLUDES[[#This Row],[Order ID]], ORDERS[], 6)</f>
        <v>50</v>
      </c>
      <c r="J1437" s="54">
        <f>VLOOKUP(FACT_INCLUDES[[#This Row],[Order ID]], ORDERS[], 7)</f>
        <v>0</v>
      </c>
      <c r="K1437" s="33">
        <v>0</v>
      </c>
      <c r="L1437" s="4">
        <f>VLOOKUP(FACT_INCLUDES[[#This Row],[DW Version]], VERSIONS[], 2)</f>
        <v>14</v>
      </c>
      <c r="M1437" s="4">
        <f>VLOOKUP(FACT_INCLUDES[[#This Row],[DW Version]], VERSIONS[], 3)</f>
        <v>9.5</v>
      </c>
      <c r="N1437" s="4" t="str">
        <f>VLOOKUP(FACT_INCLUDES[[#This Row],[DW Version]], VERSIONS[], 4)</f>
        <v>red</v>
      </c>
      <c r="O1437" s="51">
        <f>VLOOKUP(FACT_INCLUDES[[#This Row],[DW Version]], VERSIONS[], 5)</f>
        <v>200.54985790136462</v>
      </c>
      <c r="P1437" s="4" t="str">
        <f>VLOOKUP(FACT_INCLUDES[[#This Row],[DW Version]], VERSIONS[], 6)</f>
        <v>ZoomX</v>
      </c>
      <c r="Q1437" s="4" t="str">
        <f>VLOOKUP(FACT_INCLUDES[[#This Row],[DW Version]], VERSIONS[], 7)</f>
        <v>Shoe</v>
      </c>
      <c r="R1437" s="51">
        <f>FACT_INCLUDES[[#This Row],[Version Price]]*FACT_INCLUDES[[#This Row],[Quantity]]</f>
        <v>802.19943160545847</v>
      </c>
      <c r="S1437" s="51">
        <f>FACT_INCLUDES[[#This Row],[Amount]]*(1-FACT_INCLUDES[[#This Row],[Order Discount]])</f>
        <v>802.19943160545847</v>
      </c>
      <c r="T1437" s="51">
        <f t="shared" si="22"/>
        <v>802.19943160545847</v>
      </c>
      <c r="U1437" s="57">
        <f>FACT_INCLUDES[[#This Row],[Income]]/FACT_INCLUDES[[#This Row],[Total Order Income]]</f>
        <v>1</v>
      </c>
      <c r="V1437" s="33">
        <f>IF(FACT_INCLUDES[[#This Row],[Order Gap]]&gt;10, 1, 0)/COUNTIFS(FACT_INCLUDES[Order ID], FACT_INCLUDES[[#This Row],[Order ID]])</f>
        <v>0</v>
      </c>
      <c r="W1437" s="33">
        <f>IF(FACT_INCLUDES[[#This Row],[Order Type]]="Online", 1, 0)/COUNTIFS(FACT_INCLUDES[Order ID], FACT_INCLUDES[[#This Row],[Order ID]])</f>
        <v>0</v>
      </c>
      <c r="X1437" s="52">
        <v>623.83974245577338</v>
      </c>
      <c r="Y1437" s="52">
        <v>543.82851073311974</v>
      </c>
      <c r="Z1437" s="64">
        <f>IF(FACT_INCLUDES[[#This Row],[Order Type]]="Online", 1, 0)*FACT_INCLUDES[[#This Row],[Income]]</f>
        <v>0</v>
      </c>
    </row>
    <row r="1438" spans="1:26" x14ac:dyDescent="0.3">
      <c r="A1438" s="4">
        <v>2219</v>
      </c>
      <c r="B1438" s="4">
        <v>1224</v>
      </c>
      <c r="C1438" s="4">
        <v>569</v>
      </c>
      <c r="D1438" s="58">
        <v>5</v>
      </c>
      <c r="E1438" s="28">
        <f>VLOOKUP(FACT_INCLUDES[[#This Row],[Order ID]], ORDERS[], 2)</f>
        <v>42629.669826408135</v>
      </c>
      <c r="F1438" s="28">
        <f>VLOOKUP(FACT_INCLUDES[[#This Row],[Order ID]], ORDERS[], 3)</f>
        <v>42629.669826408135</v>
      </c>
      <c r="G1438" s="4" t="str">
        <f>VLOOKUP(FACT_INCLUDES[[#This Row],[Order ID]], ORDERS[], 4)</f>
        <v>In-Store</v>
      </c>
      <c r="H1438" s="4" t="str">
        <f>VLOOKUP(FACT_INCLUDES[[#This Row],[Order ID]], ORDERS[], 5)</f>
        <v>EIR1428@gmail.com</v>
      </c>
      <c r="I1438" s="4">
        <f>VLOOKUP(FACT_INCLUDES[[#This Row],[Order ID]], ORDERS[], 6)</f>
        <v>50</v>
      </c>
      <c r="J1438" s="54">
        <f>VLOOKUP(FACT_INCLUDES[[#This Row],[Order ID]], ORDERS[], 7)</f>
        <v>0</v>
      </c>
      <c r="K1438" s="33">
        <v>0</v>
      </c>
      <c r="L1438" s="4">
        <f>VLOOKUP(FACT_INCLUDES[[#This Row],[DW Version]], VERSIONS[], 2)</f>
        <v>59</v>
      </c>
      <c r="M1438" s="4">
        <f>VLOOKUP(FACT_INCLUDES[[#This Row],[DW Version]], VERSIONS[], 3)</f>
        <v>3.5</v>
      </c>
      <c r="N1438" s="4" t="str">
        <f>VLOOKUP(FACT_INCLUDES[[#This Row],[DW Version]], VERSIONS[], 4)</f>
        <v>red</v>
      </c>
      <c r="O1438" s="51">
        <f>VLOOKUP(FACT_INCLUDES[[#This Row],[DW Version]], VERSIONS[], 5)</f>
        <v>184.6451971541558</v>
      </c>
      <c r="P1438" s="4" t="str">
        <f>VLOOKUP(FACT_INCLUDES[[#This Row],[DW Version]], VERSIONS[], 6)</f>
        <v>Hypervenom Phantom</v>
      </c>
      <c r="Q1438" s="4" t="str">
        <f>VLOOKUP(FACT_INCLUDES[[#This Row],[DW Version]], VERSIONS[], 7)</f>
        <v>Shoe</v>
      </c>
      <c r="R1438" s="51">
        <f>FACT_INCLUDES[[#This Row],[Version Price]]*FACT_INCLUDES[[#This Row],[Quantity]]</f>
        <v>923.22598577077895</v>
      </c>
      <c r="S1438" s="51">
        <f>FACT_INCLUDES[[#This Row],[Amount]]*(1-FACT_INCLUDES[[#This Row],[Order Discount]])</f>
        <v>923.22598577077895</v>
      </c>
      <c r="T1438" s="51">
        <f t="shared" si="22"/>
        <v>923.22598577077895</v>
      </c>
      <c r="U1438" s="57">
        <f>FACT_INCLUDES[[#This Row],[Income]]/FACT_INCLUDES[[#This Row],[Total Order Income]]</f>
        <v>1</v>
      </c>
      <c r="V1438" s="33">
        <f>IF(FACT_INCLUDES[[#This Row],[Order Gap]]&gt;10, 1, 0)/COUNTIFS(FACT_INCLUDES[Order ID], FACT_INCLUDES[[#This Row],[Order ID]])</f>
        <v>0</v>
      </c>
      <c r="W1438" s="33">
        <f>IF(FACT_INCLUDES[[#This Row],[Order Type]]="Online", 1, 0)/COUNTIFS(FACT_INCLUDES[Order ID], FACT_INCLUDES[[#This Row],[Order ID]])</f>
        <v>0</v>
      </c>
      <c r="X1438" s="52">
        <v>623.83974245577338</v>
      </c>
      <c r="Y1438" s="52">
        <v>543.82851073311974</v>
      </c>
      <c r="Z1438" s="64">
        <f>IF(FACT_INCLUDES[[#This Row],[Order Type]]="Online", 1, 0)*FACT_INCLUDES[[#This Row],[Income]]</f>
        <v>0</v>
      </c>
    </row>
    <row r="1439" spans="1:26" x14ac:dyDescent="0.3">
      <c r="A1439" s="4">
        <v>2251</v>
      </c>
      <c r="B1439" s="4">
        <v>1256</v>
      </c>
      <c r="C1439" s="4">
        <v>533</v>
      </c>
      <c r="D1439" s="58">
        <v>5</v>
      </c>
      <c r="E1439" s="28">
        <f>VLOOKUP(FACT_INCLUDES[[#This Row],[Order ID]], ORDERS[], 2)</f>
        <v>42483.122581727323</v>
      </c>
      <c r="F1439" s="28">
        <f>VLOOKUP(FACT_INCLUDES[[#This Row],[Order ID]], ORDERS[], 3)</f>
        <v>42483.122581727323</v>
      </c>
      <c r="G1439" s="4" t="str">
        <f>VLOOKUP(FACT_INCLUDES[[#This Row],[Order ID]], ORDERS[], 4)</f>
        <v>In-Store</v>
      </c>
      <c r="H1439" s="4" t="str">
        <f>VLOOKUP(FACT_INCLUDES[[#This Row],[Order ID]], ORDERS[], 5)</f>
        <v>OMX4387@gmail.com</v>
      </c>
      <c r="I1439" s="4">
        <f>VLOOKUP(FACT_INCLUDES[[#This Row],[Order ID]], ORDERS[], 6)</f>
        <v>37</v>
      </c>
      <c r="J1439" s="54">
        <f>VLOOKUP(FACT_INCLUDES[[#This Row],[Order ID]], ORDERS[], 7)</f>
        <v>0</v>
      </c>
      <c r="K1439" s="33">
        <v>0</v>
      </c>
      <c r="L1439" s="4">
        <f>VLOOKUP(FACT_INCLUDES[[#This Row],[DW Version]], VERSIONS[], 2)</f>
        <v>55</v>
      </c>
      <c r="M1439" s="4">
        <f>VLOOKUP(FACT_INCLUDES[[#This Row],[DW Version]], VERSIONS[], 3)</f>
        <v>8</v>
      </c>
      <c r="N1439" s="4" t="str">
        <f>VLOOKUP(FACT_INCLUDES[[#This Row],[DW Version]], VERSIONS[], 4)</f>
        <v>white</v>
      </c>
      <c r="O1439" s="51">
        <f>VLOOKUP(FACT_INCLUDES[[#This Row],[DW Version]], VERSIONS[], 5)</f>
        <v>247.07373274971835</v>
      </c>
      <c r="P1439" s="4" t="str">
        <f>VLOOKUP(FACT_INCLUDES[[#This Row],[DW Version]], VERSIONS[], 6)</f>
        <v>Vapor Street</v>
      </c>
      <c r="Q1439" s="4" t="str">
        <f>VLOOKUP(FACT_INCLUDES[[#This Row],[DW Version]], VERSIONS[], 7)</f>
        <v>Shoe</v>
      </c>
      <c r="R1439" s="51">
        <f>FACT_INCLUDES[[#This Row],[Version Price]]*FACT_INCLUDES[[#This Row],[Quantity]]</f>
        <v>1235.3686637485916</v>
      </c>
      <c r="S1439" s="51">
        <f>FACT_INCLUDES[[#This Row],[Amount]]*(1-FACT_INCLUDES[[#This Row],[Order Discount]])</f>
        <v>1235.3686637485916</v>
      </c>
      <c r="T1439" s="51">
        <f t="shared" si="22"/>
        <v>1235.3686637485916</v>
      </c>
      <c r="U1439" s="57">
        <f>FACT_INCLUDES[[#This Row],[Income]]/FACT_INCLUDES[[#This Row],[Total Order Income]]</f>
        <v>1</v>
      </c>
      <c r="V1439" s="33">
        <f>IF(FACT_INCLUDES[[#This Row],[Order Gap]]&gt;10, 1, 0)/COUNTIFS(FACT_INCLUDES[Order ID], FACT_INCLUDES[[#This Row],[Order ID]])</f>
        <v>0</v>
      </c>
      <c r="W1439" s="33">
        <f>IF(FACT_INCLUDES[[#This Row],[Order Type]]="Online", 1, 0)/COUNTIFS(FACT_INCLUDES[Order ID], FACT_INCLUDES[[#This Row],[Order ID]])</f>
        <v>0</v>
      </c>
      <c r="X1439" s="52">
        <v>623.83974245577338</v>
      </c>
      <c r="Y1439" s="52">
        <v>543.82851073311974</v>
      </c>
      <c r="Z1439" s="64">
        <f>IF(FACT_INCLUDES[[#This Row],[Order Type]]="Online", 1, 0)*FACT_INCLUDES[[#This Row],[Income]]</f>
        <v>0</v>
      </c>
    </row>
    <row r="1440" spans="1:26" x14ac:dyDescent="0.3">
      <c r="A1440" s="4">
        <v>2268</v>
      </c>
      <c r="B1440" s="4">
        <v>1273</v>
      </c>
      <c r="C1440" s="4">
        <v>958</v>
      </c>
      <c r="D1440" s="58">
        <v>4</v>
      </c>
      <c r="E1440" s="28">
        <f>VLOOKUP(FACT_INCLUDES[[#This Row],[Order ID]], ORDERS[], 2)</f>
        <v>42450.076676666169</v>
      </c>
      <c r="F1440" s="28">
        <f>VLOOKUP(FACT_INCLUDES[[#This Row],[Order ID]], ORDERS[], 3)</f>
        <v>42450.076676666169</v>
      </c>
      <c r="G1440" s="4" t="str">
        <f>VLOOKUP(FACT_INCLUDES[[#This Row],[Order ID]], ORDERS[], 4)</f>
        <v>In-Store</v>
      </c>
      <c r="H1440" s="4" t="str">
        <f>VLOOKUP(FACT_INCLUDES[[#This Row],[Order ID]], ORDERS[], 5)</f>
        <v>FVT4379@gmail.com</v>
      </c>
      <c r="I1440" s="4">
        <f>VLOOKUP(FACT_INCLUDES[[#This Row],[Order ID]], ORDERS[], 6)</f>
        <v>43</v>
      </c>
      <c r="J1440" s="54">
        <f>VLOOKUP(FACT_INCLUDES[[#This Row],[Order ID]], ORDERS[], 7)</f>
        <v>0</v>
      </c>
      <c r="K1440" s="33">
        <v>0</v>
      </c>
      <c r="L1440" s="4">
        <f>VLOOKUP(FACT_INCLUDES[[#This Row],[DW Version]], VERSIONS[], 2)</f>
        <v>98</v>
      </c>
      <c r="M1440" s="4">
        <f>VLOOKUP(FACT_INCLUDES[[#This Row],[DW Version]], VERSIONS[], 3)</f>
        <v>3.5</v>
      </c>
      <c r="N1440" s="4" t="str">
        <f>VLOOKUP(FACT_INCLUDES[[#This Row],[DW Version]], VERSIONS[], 4)</f>
        <v>white</v>
      </c>
      <c r="O1440" s="51">
        <f>VLOOKUP(FACT_INCLUDES[[#This Row],[DW Version]], VERSIONS[], 5)</f>
        <v>295.35085816918377</v>
      </c>
      <c r="P1440" s="4" t="str">
        <f>VLOOKUP(FACT_INCLUDES[[#This Row],[DW Version]], VERSIONS[], 6)</f>
        <v>Zoom Rival Fly</v>
      </c>
      <c r="Q1440" s="4" t="str">
        <f>VLOOKUP(FACT_INCLUDES[[#This Row],[DW Version]], VERSIONS[], 7)</f>
        <v>Shoe</v>
      </c>
      <c r="R1440" s="51">
        <f>FACT_INCLUDES[[#This Row],[Version Price]]*FACT_INCLUDES[[#This Row],[Quantity]]</f>
        <v>1181.4034326767351</v>
      </c>
      <c r="S1440" s="51">
        <f>FACT_INCLUDES[[#This Row],[Amount]]*(1-FACT_INCLUDES[[#This Row],[Order Discount]])</f>
        <v>1181.4034326767351</v>
      </c>
      <c r="T1440" s="51">
        <f t="shared" si="22"/>
        <v>1181.4034326767351</v>
      </c>
      <c r="U1440" s="57">
        <f>FACT_INCLUDES[[#This Row],[Income]]/FACT_INCLUDES[[#This Row],[Total Order Income]]</f>
        <v>1</v>
      </c>
      <c r="V1440" s="33">
        <f>IF(FACT_INCLUDES[[#This Row],[Order Gap]]&gt;10, 1, 0)/COUNTIFS(FACT_INCLUDES[Order ID], FACT_INCLUDES[[#This Row],[Order ID]])</f>
        <v>0</v>
      </c>
      <c r="W1440" s="33">
        <f>IF(FACT_INCLUDES[[#This Row],[Order Type]]="Online", 1, 0)/COUNTIFS(FACT_INCLUDES[Order ID], FACT_INCLUDES[[#This Row],[Order ID]])</f>
        <v>0</v>
      </c>
      <c r="X1440" s="52">
        <v>623.83974245577338</v>
      </c>
      <c r="Y1440" s="52">
        <v>543.82851073311974</v>
      </c>
      <c r="Z1440" s="64">
        <f>IF(FACT_INCLUDES[[#This Row],[Order Type]]="Online", 1, 0)*FACT_INCLUDES[[#This Row],[Income]]</f>
        <v>0</v>
      </c>
    </row>
    <row r="1441" spans="1:26" x14ac:dyDescent="0.3">
      <c r="A1441" s="4">
        <v>2287</v>
      </c>
      <c r="B1441" s="4">
        <v>1292</v>
      </c>
      <c r="C1441" s="4">
        <v>992</v>
      </c>
      <c r="D1441" s="58">
        <v>3</v>
      </c>
      <c r="E1441" s="28">
        <f>VLOOKUP(FACT_INCLUDES[[#This Row],[Order ID]], ORDERS[], 2)</f>
        <v>42561.189616318399</v>
      </c>
      <c r="F1441" s="28">
        <f>VLOOKUP(FACT_INCLUDES[[#This Row],[Order ID]], ORDERS[], 3)</f>
        <v>42568.189616318399</v>
      </c>
      <c r="G1441" s="4" t="str">
        <f>VLOOKUP(FACT_INCLUDES[[#This Row],[Order ID]], ORDERS[], 4)</f>
        <v>Online</v>
      </c>
      <c r="H1441" s="4" t="str">
        <f>VLOOKUP(FACT_INCLUDES[[#This Row],[Order ID]], ORDERS[], 5)</f>
        <v>DYJ9671@gmail.com</v>
      </c>
      <c r="I1441" s="4">
        <f>VLOOKUP(FACT_INCLUDES[[#This Row],[Order ID]], ORDERS[], 6)</f>
        <v>0</v>
      </c>
      <c r="J1441" s="54">
        <f>VLOOKUP(FACT_INCLUDES[[#This Row],[Order ID]], ORDERS[], 7)</f>
        <v>0</v>
      </c>
      <c r="K1441" s="33">
        <v>7</v>
      </c>
      <c r="L1441" s="4">
        <f>VLOOKUP(FACT_INCLUDES[[#This Row],[DW Version]], VERSIONS[], 2)</f>
        <v>100</v>
      </c>
      <c r="M1441" s="4">
        <f>VLOOKUP(FACT_INCLUDES[[#This Row],[DW Version]], VERSIONS[], 3)</f>
        <v>11.5</v>
      </c>
      <c r="N1441" s="4" t="str">
        <f>VLOOKUP(FACT_INCLUDES[[#This Row],[DW Version]], VERSIONS[], 4)</f>
        <v>orange</v>
      </c>
      <c r="O1441" s="51">
        <f>VLOOKUP(FACT_INCLUDES[[#This Row],[DW Version]], VERSIONS[], 5)</f>
        <v>50.791027560387505</v>
      </c>
      <c r="P1441" s="4" t="str">
        <f>VLOOKUP(FACT_INCLUDES[[#This Row],[DW Version]], VERSIONS[], 6)</f>
        <v>Nike Kettlebell</v>
      </c>
      <c r="Q1441" s="4" t="str">
        <f>VLOOKUP(FACT_INCLUDES[[#This Row],[DW Version]], VERSIONS[], 7)</f>
        <v>Sport Equipment</v>
      </c>
      <c r="R1441" s="51">
        <f>FACT_INCLUDES[[#This Row],[Version Price]]*FACT_INCLUDES[[#This Row],[Quantity]]</f>
        <v>152.37308268116251</v>
      </c>
      <c r="S1441" s="51">
        <f>FACT_INCLUDES[[#This Row],[Amount]]*(1-FACT_INCLUDES[[#This Row],[Order Discount]])</f>
        <v>152.37308268116251</v>
      </c>
      <c r="T1441" s="51">
        <f t="shared" si="22"/>
        <v>152.37308268116251</v>
      </c>
      <c r="U1441" s="57">
        <f>FACT_INCLUDES[[#This Row],[Income]]/FACT_INCLUDES[[#This Row],[Total Order Income]]</f>
        <v>1</v>
      </c>
      <c r="V1441" s="33">
        <f>IF(FACT_INCLUDES[[#This Row],[Order Gap]]&gt;10, 1, 0)/COUNTIFS(FACT_INCLUDES[Order ID], FACT_INCLUDES[[#This Row],[Order ID]])</f>
        <v>0</v>
      </c>
      <c r="W1441" s="33">
        <f>IF(FACT_INCLUDES[[#This Row],[Order Type]]="Online", 1, 0)/COUNTIFS(FACT_INCLUDES[Order ID], FACT_INCLUDES[[#This Row],[Order ID]])</f>
        <v>1</v>
      </c>
      <c r="X1441" s="52">
        <v>623.83974245577338</v>
      </c>
      <c r="Y1441" s="52">
        <v>543.82851073311974</v>
      </c>
      <c r="Z1441" s="64">
        <f>IF(FACT_INCLUDES[[#This Row],[Order Type]]="Online", 1, 0)*FACT_INCLUDES[[#This Row],[Income]]</f>
        <v>152.37308268116251</v>
      </c>
    </row>
    <row r="1442" spans="1:26" x14ac:dyDescent="0.3">
      <c r="A1442" s="4">
        <v>2290</v>
      </c>
      <c r="B1442" s="4">
        <v>1295</v>
      </c>
      <c r="C1442" s="4">
        <v>358</v>
      </c>
      <c r="D1442" s="58">
        <v>3</v>
      </c>
      <c r="E1442" s="28">
        <f>VLOOKUP(FACT_INCLUDES[[#This Row],[Order ID]], ORDERS[], 2)</f>
        <v>42518.460726778016</v>
      </c>
      <c r="F1442" s="28">
        <f>VLOOKUP(FACT_INCLUDES[[#This Row],[Order ID]], ORDERS[], 3)</f>
        <v>42518.460726778016</v>
      </c>
      <c r="G1442" s="4" t="str">
        <f>VLOOKUP(FACT_INCLUDES[[#This Row],[Order ID]], ORDERS[], 4)</f>
        <v>In-Store</v>
      </c>
      <c r="H1442" s="4" t="str">
        <f>VLOOKUP(FACT_INCLUDES[[#This Row],[Order ID]], ORDERS[], 5)</f>
        <v>BBX4752@gmail.com</v>
      </c>
      <c r="I1442" s="4">
        <f>VLOOKUP(FACT_INCLUDES[[#This Row],[Order ID]], ORDERS[], 6)</f>
        <v>8</v>
      </c>
      <c r="J1442" s="54">
        <f>VLOOKUP(FACT_INCLUDES[[#This Row],[Order ID]], ORDERS[], 7)</f>
        <v>0</v>
      </c>
      <c r="K1442" s="33">
        <v>0</v>
      </c>
      <c r="L1442" s="4">
        <f>VLOOKUP(FACT_INCLUDES[[#This Row],[DW Version]], VERSIONS[], 2)</f>
        <v>36</v>
      </c>
      <c r="M1442" s="4">
        <f>VLOOKUP(FACT_INCLUDES[[#This Row],[DW Version]], VERSIONS[], 3)</f>
        <v>7.5</v>
      </c>
      <c r="N1442" s="4" t="str">
        <f>VLOOKUP(FACT_INCLUDES[[#This Row],[DW Version]], VERSIONS[], 4)</f>
        <v>black</v>
      </c>
      <c r="O1442" s="51">
        <f>VLOOKUP(FACT_INCLUDES[[#This Row],[DW Version]], VERSIONS[], 5)</f>
        <v>104.68910393544306</v>
      </c>
      <c r="P1442" s="4" t="str">
        <f>VLOOKUP(FACT_INCLUDES[[#This Row],[DW Version]], VERSIONS[], 6)</f>
        <v>Air Max 270</v>
      </c>
      <c r="Q1442" s="4" t="str">
        <f>VLOOKUP(FACT_INCLUDES[[#This Row],[DW Version]], VERSIONS[], 7)</f>
        <v>Shoe</v>
      </c>
      <c r="R1442" s="51">
        <f>FACT_INCLUDES[[#This Row],[Version Price]]*FACT_INCLUDES[[#This Row],[Quantity]]</f>
        <v>314.06731180632914</v>
      </c>
      <c r="S1442" s="51">
        <f>FACT_INCLUDES[[#This Row],[Amount]]*(1-FACT_INCLUDES[[#This Row],[Order Discount]])</f>
        <v>314.06731180632914</v>
      </c>
      <c r="T1442" s="51">
        <f t="shared" si="22"/>
        <v>314.06731180632914</v>
      </c>
      <c r="U1442" s="57">
        <f>FACT_INCLUDES[[#This Row],[Income]]/FACT_INCLUDES[[#This Row],[Total Order Income]]</f>
        <v>1</v>
      </c>
      <c r="V1442" s="33">
        <f>IF(FACT_INCLUDES[[#This Row],[Order Gap]]&gt;10, 1, 0)/COUNTIFS(FACT_INCLUDES[Order ID], FACT_INCLUDES[[#This Row],[Order ID]])</f>
        <v>0</v>
      </c>
      <c r="W1442" s="33">
        <f>IF(FACT_INCLUDES[[#This Row],[Order Type]]="Online", 1, 0)/COUNTIFS(FACT_INCLUDES[Order ID], FACT_INCLUDES[[#This Row],[Order ID]])</f>
        <v>0</v>
      </c>
      <c r="X1442" s="52">
        <v>623.83974245577338</v>
      </c>
      <c r="Y1442" s="52">
        <v>543.82851073311974</v>
      </c>
      <c r="Z1442" s="64">
        <f>IF(FACT_INCLUDES[[#This Row],[Order Type]]="Online", 1, 0)*FACT_INCLUDES[[#This Row],[Income]]</f>
        <v>0</v>
      </c>
    </row>
    <row r="1443" spans="1:26" x14ac:dyDescent="0.3">
      <c r="A1443" s="4">
        <v>2312</v>
      </c>
      <c r="B1443" s="4">
        <v>1317</v>
      </c>
      <c r="C1443" s="4">
        <v>985</v>
      </c>
      <c r="D1443" s="58">
        <v>2</v>
      </c>
      <c r="E1443" s="28">
        <f>VLOOKUP(FACT_INCLUDES[[#This Row],[Order ID]], ORDERS[], 2)</f>
        <v>42522.684401082559</v>
      </c>
      <c r="F1443" s="28">
        <f>VLOOKUP(FACT_INCLUDES[[#This Row],[Order ID]], ORDERS[], 3)</f>
        <v>42522.684401082559</v>
      </c>
      <c r="G1443" s="4" t="str">
        <f>VLOOKUP(FACT_INCLUDES[[#This Row],[Order ID]], ORDERS[], 4)</f>
        <v>In-Store</v>
      </c>
      <c r="H1443" s="4" t="str">
        <f>VLOOKUP(FACT_INCLUDES[[#This Row],[Order ID]], ORDERS[], 5)</f>
        <v>CJB2590@gmail.com</v>
      </c>
      <c r="I1443" s="4">
        <f>VLOOKUP(FACT_INCLUDES[[#This Row],[Order ID]], ORDERS[], 6)</f>
        <v>39</v>
      </c>
      <c r="J1443" s="54">
        <f>VLOOKUP(FACT_INCLUDES[[#This Row],[Order ID]], ORDERS[], 7)</f>
        <v>0</v>
      </c>
      <c r="K1443" s="33">
        <v>0</v>
      </c>
      <c r="L1443" s="4">
        <f>VLOOKUP(FACT_INCLUDES[[#This Row],[DW Version]], VERSIONS[], 2)</f>
        <v>100</v>
      </c>
      <c r="M1443" s="4">
        <f>VLOOKUP(FACT_INCLUDES[[#This Row],[DW Version]], VERSIONS[], 3)</f>
        <v>5.5</v>
      </c>
      <c r="N1443" s="4" t="str">
        <f>VLOOKUP(FACT_INCLUDES[[#This Row],[DW Version]], VERSIONS[], 4)</f>
        <v>black</v>
      </c>
      <c r="O1443" s="51">
        <f>VLOOKUP(FACT_INCLUDES[[#This Row],[DW Version]], VERSIONS[], 5)</f>
        <v>311.59922495650636</v>
      </c>
      <c r="P1443" s="4" t="str">
        <f>VLOOKUP(FACT_INCLUDES[[#This Row],[DW Version]], VERSIONS[], 6)</f>
        <v>Nike Kettlebell</v>
      </c>
      <c r="Q1443" s="4" t="str">
        <f>VLOOKUP(FACT_INCLUDES[[#This Row],[DW Version]], VERSIONS[], 7)</f>
        <v>Sport Equipment</v>
      </c>
      <c r="R1443" s="51">
        <f>FACT_INCLUDES[[#This Row],[Version Price]]*FACT_INCLUDES[[#This Row],[Quantity]]</f>
        <v>623.19844991301272</v>
      </c>
      <c r="S1443" s="51">
        <f>FACT_INCLUDES[[#This Row],[Amount]]*(1-FACT_INCLUDES[[#This Row],[Order Discount]])</f>
        <v>623.19844991301272</v>
      </c>
      <c r="T1443" s="51">
        <f t="shared" si="22"/>
        <v>623.19844991301272</v>
      </c>
      <c r="U1443" s="57">
        <f>FACT_INCLUDES[[#This Row],[Income]]/FACT_INCLUDES[[#This Row],[Total Order Income]]</f>
        <v>1</v>
      </c>
      <c r="V1443" s="33">
        <f>IF(FACT_INCLUDES[[#This Row],[Order Gap]]&gt;10, 1, 0)/COUNTIFS(FACT_INCLUDES[Order ID], FACT_INCLUDES[[#This Row],[Order ID]])</f>
        <v>0</v>
      </c>
      <c r="W1443" s="33">
        <f>IF(FACT_INCLUDES[[#This Row],[Order Type]]="Online", 1, 0)/COUNTIFS(FACT_INCLUDES[Order ID], FACT_INCLUDES[[#This Row],[Order ID]])</f>
        <v>0</v>
      </c>
      <c r="X1443" s="52">
        <v>623.83974245577338</v>
      </c>
      <c r="Y1443" s="52">
        <v>543.82851073311974</v>
      </c>
      <c r="Z1443" s="64">
        <f>IF(FACT_INCLUDES[[#This Row],[Order Type]]="Online", 1, 0)*FACT_INCLUDES[[#This Row],[Income]]</f>
        <v>0</v>
      </c>
    </row>
    <row r="1444" spans="1:26" x14ac:dyDescent="0.3">
      <c r="A1444" s="4">
        <v>2314</v>
      </c>
      <c r="B1444" s="4">
        <v>1319</v>
      </c>
      <c r="C1444" s="4">
        <v>385</v>
      </c>
      <c r="D1444" s="58">
        <v>1</v>
      </c>
      <c r="E1444" s="28">
        <f>VLOOKUP(FACT_INCLUDES[[#This Row],[Order ID]], ORDERS[], 2)</f>
        <v>42417.239213246212</v>
      </c>
      <c r="F1444" s="28">
        <f>VLOOKUP(FACT_INCLUDES[[#This Row],[Order ID]], ORDERS[], 3)</f>
        <v>42417.239213246212</v>
      </c>
      <c r="G1444" s="4" t="str">
        <f>VLOOKUP(FACT_INCLUDES[[#This Row],[Order ID]], ORDERS[], 4)</f>
        <v>In-Store</v>
      </c>
      <c r="H1444" s="4" t="str">
        <f>VLOOKUP(FACT_INCLUDES[[#This Row],[Order ID]], ORDERS[], 5)</f>
        <v>WTI4246@gmail.com</v>
      </c>
      <c r="I1444" s="4">
        <f>VLOOKUP(FACT_INCLUDES[[#This Row],[Order ID]], ORDERS[], 6)</f>
        <v>41</v>
      </c>
      <c r="J1444" s="54">
        <f>VLOOKUP(FACT_INCLUDES[[#This Row],[Order ID]], ORDERS[], 7)</f>
        <v>0</v>
      </c>
      <c r="K1444" s="33">
        <v>0</v>
      </c>
      <c r="L1444" s="4">
        <f>VLOOKUP(FACT_INCLUDES[[#This Row],[DW Version]], VERSIONS[], 2)</f>
        <v>39</v>
      </c>
      <c r="M1444" s="4">
        <f>VLOOKUP(FACT_INCLUDES[[#This Row],[DW Version]], VERSIONS[], 3)</f>
        <v>7.5</v>
      </c>
      <c r="N1444" s="4" t="str">
        <f>VLOOKUP(FACT_INCLUDES[[#This Row],[DW Version]], VERSIONS[], 4)</f>
        <v>white</v>
      </c>
      <c r="O1444" s="51">
        <f>VLOOKUP(FACT_INCLUDES[[#This Row],[DW Version]], VERSIONS[], 5)</f>
        <v>368.41683492648076</v>
      </c>
      <c r="P1444" s="4" t="str">
        <f>VLOOKUP(FACT_INCLUDES[[#This Row],[DW Version]], VERSIONS[], 6)</f>
        <v>Fast Track Jacket</v>
      </c>
      <c r="Q1444" s="4" t="str">
        <f>VLOOKUP(FACT_INCLUDES[[#This Row],[DW Version]], VERSIONS[], 7)</f>
        <v>Apparel</v>
      </c>
      <c r="R1444" s="51">
        <f>FACT_INCLUDES[[#This Row],[Version Price]]*FACT_INCLUDES[[#This Row],[Quantity]]</f>
        <v>368.41683492648076</v>
      </c>
      <c r="S1444" s="51">
        <f>FACT_INCLUDES[[#This Row],[Amount]]*(1-FACT_INCLUDES[[#This Row],[Order Discount]])</f>
        <v>368.41683492648076</v>
      </c>
      <c r="T1444" s="51">
        <f t="shared" si="22"/>
        <v>368.41683492648076</v>
      </c>
      <c r="U1444" s="57">
        <f>FACT_INCLUDES[[#This Row],[Income]]/FACT_INCLUDES[[#This Row],[Total Order Income]]</f>
        <v>1</v>
      </c>
      <c r="V1444" s="33">
        <f>IF(FACT_INCLUDES[[#This Row],[Order Gap]]&gt;10, 1, 0)/COUNTIFS(FACT_INCLUDES[Order ID], FACT_INCLUDES[[#This Row],[Order ID]])</f>
        <v>0</v>
      </c>
      <c r="W1444" s="33">
        <f>IF(FACT_INCLUDES[[#This Row],[Order Type]]="Online", 1, 0)/COUNTIFS(FACT_INCLUDES[Order ID], FACT_INCLUDES[[#This Row],[Order ID]])</f>
        <v>0</v>
      </c>
      <c r="X1444" s="52">
        <v>623.83974245577338</v>
      </c>
      <c r="Y1444" s="52">
        <v>543.82851073311974</v>
      </c>
      <c r="Z1444" s="64">
        <f>IF(FACT_INCLUDES[[#This Row],[Order Type]]="Online", 1, 0)*FACT_INCLUDES[[#This Row],[Income]]</f>
        <v>0</v>
      </c>
    </row>
    <row r="1445" spans="1:26" x14ac:dyDescent="0.3">
      <c r="A1445" s="4">
        <v>2325</v>
      </c>
      <c r="B1445" s="4">
        <v>1330</v>
      </c>
      <c r="C1445" s="4">
        <v>478</v>
      </c>
      <c r="D1445" s="58">
        <v>5</v>
      </c>
      <c r="E1445" s="28">
        <f>VLOOKUP(FACT_INCLUDES[[#This Row],[Order ID]], ORDERS[], 2)</f>
        <v>42393.855742901294</v>
      </c>
      <c r="F1445" s="28">
        <f>VLOOKUP(FACT_INCLUDES[[#This Row],[Order ID]], ORDERS[], 3)</f>
        <v>42393.855742901294</v>
      </c>
      <c r="G1445" s="4" t="str">
        <f>VLOOKUP(FACT_INCLUDES[[#This Row],[Order ID]], ORDERS[], 4)</f>
        <v>In-Store</v>
      </c>
      <c r="H1445" s="4" t="str">
        <f>VLOOKUP(FACT_INCLUDES[[#This Row],[Order ID]], ORDERS[], 5)</f>
        <v>KYO2374@gmail.com</v>
      </c>
      <c r="I1445" s="4">
        <f>VLOOKUP(FACT_INCLUDES[[#This Row],[Order ID]], ORDERS[], 6)</f>
        <v>41</v>
      </c>
      <c r="J1445" s="54">
        <f>VLOOKUP(FACT_INCLUDES[[#This Row],[Order ID]], ORDERS[], 7)</f>
        <v>0</v>
      </c>
      <c r="K1445" s="33">
        <v>0</v>
      </c>
      <c r="L1445" s="4">
        <f>VLOOKUP(FACT_INCLUDES[[#This Row],[DW Version]], VERSIONS[], 2)</f>
        <v>50</v>
      </c>
      <c r="M1445" s="4">
        <f>VLOOKUP(FACT_INCLUDES[[#This Row],[DW Version]], VERSIONS[], 3)</f>
        <v>9</v>
      </c>
      <c r="N1445" s="4" t="str">
        <f>VLOOKUP(FACT_INCLUDES[[#This Row],[DW Version]], VERSIONS[], 4)</f>
        <v>white</v>
      </c>
      <c r="O1445" s="51">
        <f>VLOOKUP(FACT_INCLUDES[[#This Row],[DW Version]], VERSIONS[], 5)</f>
        <v>255.36547259145192</v>
      </c>
      <c r="P1445" s="4" t="str">
        <f>VLOOKUP(FACT_INCLUDES[[#This Row],[DW Version]], VERSIONS[], 6)</f>
        <v>Air Zoom Elite</v>
      </c>
      <c r="Q1445" s="4" t="str">
        <f>VLOOKUP(FACT_INCLUDES[[#This Row],[DW Version]], VERSIONS[], 7)</f>
        <v>Shoe</v>
      </c>
      <c r="R1445" s="51">
        <f>FACT_INCLUDES[[#This Row],[Version Price]]*FACT_INCLUDES[[#This Row],[Quantity]]</f>
        <v>1276.8273629572595</v>
      </c>
      <c r="S1445" s="51">
        <f>FACT_INCLUDES[[#This Row],[Amount]]*(1-FACT_INCLUDES[[#This Row],[Order Discount]])</f>
        <v>1276.8273629572595</v>
      </c>
      <c r="T1445" s="51">
        <f t="shared" si="22"/>
        <v>1276.8273629572595</v>
      </c>
      <c r="U1445" s="57">
        <f>FACT_INCLUDES[[#This Row],[Income]]/FACT_INCLUDES[[#This Row],[Total Order Income]]</f>
        <v>1</v>
      </c>
      <c r="V1445" s="33">
        <f>IF(FACT_INCLUDES[[#This Row],[Order Gap]]&gt;10, 1, 0)/COUNTIFS(FACT_INCLUDES[Order ID], FACT_INCLUDES[[#This Row],[Order ID]])</f>
        <v>0</v>
      </c>
      <c r="W1445" s="33">
        <f>IF(FACT_INCLUDES[[#This Row],[Order Type]]="Online", 1, 0)/COUNTIFS(FACT_INCLUDES[Order ID], FACT_INCLUDES[[#This Row],[Order ID]])</f>
        <v>0</v>
      </c>
      <c r="X1445" s="52">
        <v>623.83974245577338</v>
      </c>
      <c r="Y1445" s="52">
        <v>543.82851073311974</v>
      </c>
      <c r="Z1445" s="64">
        <f>IF(FACT_INCLUDES[[#This Row],[Order Type]]="Online", 1, 0)*FACT_INCLUDES[[#This Row],[Income]]</f>
        <v>0</v>
      </c>
    </row>
    <row r="1446" spans="1:26" x14ac:dyDescent="0.3">
      <c r="A1446" s="4">
        <v>2340</v>
      </c>
      <c r="B1446" s="4">
        <v>1345</v>
      </c>
      <c r="C1446" s="4">
        <v>583</v>
      </c>
      <c r="D1446" s="58">
        <v>2</v>
      </c>
      <c r="E1446" s="28">
        <f>VLOOKUP(FACT_INCLUDES[[#This Row],[Order ID]], ORDERS[], 2)</f>
        <v>42506.498719952608</v>
      </c>
      <c r="F1446" s="28">
        <f>VLOOKUP(FACT_INCLUDES[[#This Row],[Order ID]], ORDERS[], 3)</f>
        <v>42506.498719952608</v>
      </c>
      <c r="G1446" s="4" t="str">
        <f>VLOOKUP(FACT_INCLUDES[[#This Row],[Order ID]], ORDERS[], 4)</f>
        <v>In-Store</v>
      </c>
      <c r="H1446" s="4" t="str">
        <f>VLOOKUP(FACT_INCLUDES[[#This Row],[Order ID]], ORDERS[], 5)</f>
        <v>MZG4046@gmail.com</v>
      </c>
      <c r="I1446" s="4">
        <f>VLOOKUP(FACT_INCLUDES[[#This Row],[Order ID]], ORDERS[], 6)</f>
        <v>46</v>
      </c>
      <c r="J1446" s="54">
        <f>VLOOKUP(FACT_INCLUDES[[#This Row],[Order ID]], ORDERS[], 7)</f>
        <v>0</v>
      </c>
      <c r="K1446" s="33">
        <v>0</v>
      </c>
      <c r="L1446" s="4">
        <f>VLOOKUP(FACT_INCLUDES[[#This Row],[DW Version]], VERSIONS[], 2)</f>
        <v>60</v>
      </c>
      <c r="M1446" s="4">
        <f>VLOOKUP(FACT_INCLUDES[[#This Row],[DW Version]], VERSIONS[], 3)</f>
        <v>4</v>
      </c>
      <c r="N1446" s="4" t="str">
        <f>VLOOKUP(FACT_INCLUDES[[#This Row],[DW Version]], VERSIONS[], 4)</f>
        <v>white</v>
      </c>
      <c r="O1446" s="51">
        <f>VLOOKUP(FACT_INCLUDES[[#This Row],[DW Version]], VERSIONS[], 5)</f>
        <v>34.859476196465977</v>
      </c>
      <c r="P1446" s="4" t="str">
        <f>VLOOKUP(FACT_INCLUDES[[#This Row],[DW Version]], VERSIONS[], 6)</f>
        <v>Magista Obra</v>
      </c>
      <c r="Q1446" s="4" t="str">
        <f>VLOOKUP(FACT_INCLUDES[[#This Row],[DW Version]], VERSIONS[], 7)</f>
        <v>Shoe</v>
      </c>
      <c r="R1446" s="51">
        <f>FACT_INCLUDES[[#This Row],[Version Price]]*FACT_INCLUDES[[#This Row],[Quantity]]</f>
        <v>69.718952392931953</v>
      </c>
      <c r="S1446" s="51">
        <f>FACT_INCLUDES[[#This Row],[Amount]]*(1-FACT_INCLUDES[[#This Row],[Order Discount]])</f>
        <v>69.718952392931953</v>
      </c>
      <c r="T1446" s="51">
        <f t="shared" si="22"/>
        <v>69.718952392931953</v>
      </c>
      <c r="U1446" s="57">
        <f>FACT_INCLUDES[[#This Row],[Income]]/FACT_INCLUDES[[#This Row],[Total Order Income]]</f>
        <v>1</v>
      </c>
      <c r="V1446" s="33">
        <f>IF(FACT_INCLUDES[[#This Row],[Order Gap]]&gt;10, 1, 0)/COUNTIFS(FACT_INCLUDES[Order ID], FACT_INCLUDES[[#This Row],[Order ID]])</f>
        <v>0</v>
      </c>
      <c r="W1446" s="33">
        <f>IF(FACT_INCLUDES[[#This Row],[Order Type]]="Online", 1, 0)/COUNTIFS(FACT_INCLUDES[Order ID], FACT_INCLUDES[[#This Row],[Order ID]])</f>
        <v>0</v>
      </c>
      <c r="X1446" s="52">
        <v>623.83974245577338</v>
      </c>
      <c r="Y1446" s="52">
        <v>543.82851073311974</v>
      </c>
      <c r="Z1446" s="64">
        <f>IF(FACT_INCLUDES[[#This Row],[Order Type]]="Online", 1, 0)*FACT_INCLUDES[[#This Row],[Income]]</f>
        <v>0</v>
      </c>
    </row>
    <row r="1447" spans="1:26" x14ac:dyDescent="0.3">
      <c r="A1447" s="4">
        <v>2374</v>
      </c>
      <c r="B1447" s="4">
        <v>1379</v>
      </c>
      <c r="C1447" s="4">
        <v>575</v>
      </c>
      <c r="D1447" s="58">
        <v>2</v>
      </c>
      <c r="E1447" s="28">
        <f>VLOOKUP(FACT_INCLUDES[[#This Row],[Order ID]], ORDERS[], 2)</f>
        <v>42593.518635852488</v>
      </c>
      <c r="F1447" s="28">
        <f>VLOOKUP(FACT_INCLUDES[[#This Row],[Order ID]], ORDERS[], 3)</f>
        <v>42593.518635852488</v>
      </c>
      <c r="G1447" s="4" t="str">
        <f>VLOOKUP(FACT_INCLUDES[[#This Row],[Order ID]], ORDERS[], 4)</f>
        <v>In-Store</v>
      </c>
      <c r="H1447" s="4" t="str">
        <f>VLOOKUP(FACT_INCLUDES[[#This Row],[Order ID]], ORDERS[], 5)</f>
        <v>OHB3660@gmail.com</v>
      </c>
      <c r="I1447" s="4">
        <f>VLOOKUP(FACT_INCLUDES[[#This Row],[Order ID]], ORDERS[], 6)</f>
        <v>28</v>
      </c>
      <c r="J1447" s="54">
        <f>VLOOKUP(FACT_INCLUDES[[#This Row],[Order ID]], ORDERS[], 7)</f>
        <v>0</v>
      </c>
      <c r="K1447" s="33">
        <v>0</v>
      </c>
      <c r="L1447" s="4">
        <f>VLOOKUP(FACT_INCLUDES[[#This Row],[DW Version]], VERSIONS[], 2)</f>
        <v>59</v>
      </c>
      <c r="M1447" s="4">
        <f>VLOOKUP(FACT_INCLUDES[[#This Row],[DW Version]], VERSIONS[], 3)</f>
        <v>6.5</v>
      </c>
      <c r="N1447" s="4" t="str">
        <f>VLOOKUP(FACT_INCLUDES[[#This Row],[DW Version]], VERSIONS[], 4)</f>
        <v>red</v>
      </c>
      <c r="O1447" s="51">
        <f>VLOOKUP(FACT_INCLUDES[[#This Row],[DW Version]], VERSIONS[], 5)</f>
        <v>145.39019819850856</v>
      </c>
      <c r="P1447" s="4" t="str">
        <f>VLOOKUP(FACT_INCLUDES[[#This Row],[DW Version]], VERSIONS[], 6)</f>
        <v>Hypervenom Phantom</v>
      </c>
      <c r="Q1447" s="4" t="str">
        <f>VLOOKUP(FACT_INCLUDES[[#This Row],[DW Version]], VERSIONS[], 7)</f>
        <v>Shoe</v>
      </c>
      <c r="R1447" s="51">
        <f>FACT_INCLUDES[[#This Row],[Version Price]]*FACT_INCLUDES[[#This Row],[Quantity]]</f>
        <v>290.78039639701711</v>
      </c>
      <c r="S1447" s="51">
        <f>FACT_INCLUDES[[#This Row],[Amount]]*(1-FACT_INCLUDES[[#This Row],[Order Discount]])</f>
        <v>290.78039639701711</v>
      </c>
      <c r="T1447" s="51">
        <f t="shared" si="22"/>
        <v>290.78039639701711</v>
      </c>
      <c r="U1447" s="57">
        <f>FACT_INCLUDES[[#This Row],[Income]]/FACT_INCLUDES[[#This Row],[Total Order Income]]</f>
        <v>1</v>
      </c>
      <c r="V1447" s="33">
        <f>IF(FACT_INCLUDES[[#This Row],[Order Gap]]&gt;10, 1, 0)/COUNTIFS(FACT_INCLUDES[Order ID], FACT_INCLUDES[[#This Row],[Order ID]])</f>
        <v>0</v>
      </c>
      <c r="W1447" s="33">
        <f>IF(FACT_INCLUDES[[#This Row],[Order Type]]="Online", 1, 0)/COUNTIFS(FACT_INCLUDES[Order ID], FACT_INCLUDES[[#This Row],[Order ID]])</f>
        <v>0</v>
      </c>
      <c r="X1447" s="52">
        <v>623.83974245577338</v>
      </c>
      <c r="Y1447" s="52">
        <v>543.82851073311974</v>
      </c>
      <c r="Z1447" s="64">
        <f>IF(FACT_INCLUDES[[#This Row],[Order Type]]="Online", 1, 0)*FACT_INCLUDES[[#This Row],[Income]]</f>
        <v>0</v>
      </c>
    </row>
    <row r="1448" spans="1:26" x14ac:dyDescent="0.3">
      <c r="A1448" s="4">
        <v>2381</v>
      </c>
      <c r="B1448" s="4">
        <v>1386</v>
      </c>
      <c r="C1448" s="4">
        <v>992</v>
      </c>
      <c r="D1448" s="58">
        <v>3</v>
      </c>
      <c r="E1448" s="28">
        <f>VLOOKUP(FACT_INCLUDES[[#This Row],[Order ID]], ORDERS[], 2)</f>
        <v>42679.151749898199</v>
      </c>
      <c r="F1448" s="28">
        <f>VLOOKUP(FACT_INCLUDES[[#This Row],[Order ID]], ORDERS[], 3)</f>
        <v>42679.151749898199</v>
      </c>
      <c r="G1448" s="4" t="str">
        <f>VLOOKUP(FACT_INCLUDES[[#This Row],[Order ID]], ORDERS[], 4)</f>
        <v>In-Store</v>
      </c>
      <c r="H1448" s="4" t="str">
        <f>VLOOKUP(FACT_INCLUDES[[#This Row],[Order ID]], ORDERS[], 5)</f>
        <v>VED6713@gmail.com</v>
      </c>
      <c r="I1448" s="4">
        <f>VLOOKUP(FACT_INCLUDES[[#This Row],[Order ID]], ORDERS[], 6)</f>
        <v>33</v>
      </c>
      <c r="J1448" s="54">
        <f>VLOOKUP(FACT_INCLUDES[[#This Row],[Order ID]], ORDERS[], 7)</f>
        <v>0</v>
      </c>
      <c r="K1448" s="33">
        <v>0</v>
      </c>
      <c r="L1448" s="4">
        <f>VLOOKUP(FACT_INCLUDES[[#This Row],[DW Version]], VERSIONS[], 2)</f>
        <v>100</v>
      </c>
      <c r="M1448" s="4">
        <f>VLOOKUP(FACT_INCLUDES[[#This Row],[DW Version]], VERSIONS[], 3)</f>
        <v>11.5</v>
      </c>
      <c r="N1448" s="4" t="str">
        <f>VLOOKUP(FACT_INCLUDES[[#This Row],[DW Version]], VERSIONS[], 4)</f>
        <v>orange</v>
      </c>
      <c r="O1448" s="51">
        <f>VLOOKUP(FACT_INCLUDES[[#This Row],[DW Version]], VERSIONS[], 5)</f>
        <v>50.791027560387505</v>
      </c>
      <c r="P1448" s="4" t="str">
        <f>VLOOKUP(FACT_INCLUDES[[#This Row],[DW Version]], VERSIONS[], 6)</f>
        <v>Nike Kettlebell</v>
      </c>
      <c r="Q1448" s="4" t="str">
        <f>VLOOKUP(FACT_INCLUDES[[#This Row],[DW Version]], VERSIONS[], 7)</f>
        <v>Sport Equipment</v>
      </c>
      <c r="R1448" s="51">
        <f>FACT_INCLUDES[[#This Row],[Version Price]]*FACT_INCLUDES[[#This Row],[Quantity]]</f>
        <v>152.37308268116251</v>
      </c>
      <c r="S1448" s="51">
        <f>FACT_INCLUDES[[#This Row],[Amount]]*(1-FACT_INCLUDES[[#This Row],[Order Discount]])</f>
        <v>152.37308268116251</v>
      </c>
      <c r="T1448" s="51">
        <f t="shared" si="22"/>
        <v>152.37308268116251</v>
      </c>
      <c r="U1448" s="57">
        <f>FACT_INCLUDES[[#This Row],[Income]]/FACT_INCLUDES[[#This Row],[Total Order Income]]</f>
        <v>1</v>
      </c>
      <c r="V1448" s="33">
        <f>IF(FACT_INCLUDES[[#This Row],[Order Gap]]&gt;10, 1, 0)/COUNTIFS(FACT_INCLUDES[Order ID], FACT_INCLUDES[[#This Row],[Order ID]])</f>
        <v>0</v>
      </c>
      <c r="W1448" s="33">
        <f>IF(FACT_INCLUDES[[#This Row],[Order Type]]="Online", 1, 0)/COUNTIFS(FACT_INCLUDES[Order ID], FACT_INCLUDES[[#This Row],[Order ID]])</f>
        <v>0</v>
      </c>
      <c r="X1448" s="52">
        <v>623.83974245577338</v>
      </c>
      <c r="Y1448" s="52">
        <v>543.82851073311974</v>
      </c>
      <c r="Z1448" s="64">
        <f>IF(FACT_INCLUDES[[#This Row],[Order Type]]="Online", 1, 0)*FACT_INCLUDES[[#This Row],[Income]]</f>
        <v>0</v>
      </c>
    </row>
    <row r="1449" spans="1:26" x14ac:dyDescent="0.3">
      <c r="A1449" s="4">
        <v>2387</v>
      </c>
      <c r="B1449" s="4">
        <v>1392</v>
      </c>
      <c r="C1449" s="4">
        <v>543</v>
      </c>
      <c r="D1449" s="58">
        <v>5</v>
      </c>
      <c r="E1449" s="28">
        <f>VLOOKUP(FACT_INCLUDES[[#This Row],[Order ID]], ORDERS[], 2)</f>
        <v>42535.318460832459</v>
      </c>
      <c r="F1449" s="28">
        <f>VLOOKUP(FACT_INCLUDES[[#This Row],[Order ID]], ORDERS[], 3)</f>
        <v>42535.318460832459</v>
      </c>
      <c r="G1449" s="4" t="str">
        <f>VLOOKUP(FACT_INCLUDES[[#This Row],[Order ID]], ORDERS[], 4)</f>
        <v>In-Store</v>
      </c>
      <c r="H1449" s="4" t="str">
        <f>VLOOKUP(FACT_INCLUDES[[#This Row],[Order ID]], ORDERS[], 5)</f>
        <v>ZDB4070@gmail.com</v>
      </c>
      <c r="I1449" s="4">
        <f>VLOOKUP(FACT_INCLUDES[[#This Row],[Order ID]], ORDERS[], 6)</f>
        <v>40</v>
      </c>
      <c r="J1449" s="54">
        <f>VLOOKUP(FACT_INCLUDES[[#This Row],[Order ID]], ORDERS[], 7)</f>
        <v>0</v>
      </c>
      <c r="K1449" s="33">
        <v>0</v>
      </c>
      <c r="L1449" s="4">
        <f>VLOOKUP(FACT_INCLUDES[[#This Row],[DW Version]], VERSIONS[], 2)</f>
        <v>57</v>
      </c>
      <c r="M1449" s="4">
        <f>VLOOKUP(FACT_INCLUDES[[#This Row],[DW Version]], VERSIONS[], 3)</f>
        <v>5</v>
      </c>
      <c r="N1449" s="4" t="str">
        <f>VLOOKUP(FACT_INCLUDES[[#This Row],[DW Version]], VERSIONS[], 4)</f>
        <v>black</v>
      </c>
      <c r="O1449" s="51">
        <f>VLOOKUP(FACT_INCLUDES[[#This Row],[DW Version]], VERSIONS[], 5)</f>
        <v>206.70697094351061</v>
      </c>
      <c r="P1449" s="4" t="str">
        <f>VLOOKUP(FACT_INCLUDES[[#This Row],[DW Version]], VERSIONS[], 6)</f>
        <v>Phantom Vision</v>
      </c>
      <c r="Q1449" s="4" t="str">
        <f>VLOOKUP(FACT_INCLUDES[[#This Row],[DW Version]], VERSIONS[], 7)</f>
        <v>Shoe</v>
      </c>
      <c r="R1449" s="51">
        <f>FACT_INCLUDES[[#This Row],[Version Price]]*FACT_INCLUDES[[#This Row],[Quantity]]</f>
        <v>1033.5348547175531</v>
      </c>
      <c r="S1449" s="51">
        <f>FACT_INCLUDES[[#This Row],[Amount]]*(1-FACT_INCLUDES[[#This Row],[Order Discount]])</f>
        <v>1033.5348547175531</v>
      </c>
      <c r="T1449" s="51">
        <f t="shared" si="22"/>
        <v>1033.5348547175531</v>
      </c>
      <c r="U1449" s="57">
        <f>FACT_INCLUDES[[#This Row],[Income]]/FACT_INCLUDES[[#This Row],[Total Order Income]]</f>
        <v>1</v>
      </c>
      <c r="V1449" s="33">
        <f>IF(FACT_INCLUDES[[#This Row],[Order Gap]]&gt;10, 1, 0)/COUNTIFS(FACT_INCLUDES[Order ID], FACT_INCLUDES[[#This Row],[Order ID]])</f>
        <v>0</v>
      </c>
      <c r="W1449" s="33">
        <f>IF(FACT_INCLUDES[[#This Row],[Order Type]]="Online", 1, 0)/COUNTIFS(FACT_INCLUDES[Order ID], FACT_INCLUDES[[#This Row],[Order ID]])</f>
        <v>0</v>
      </c>
      <c r="X1449" s="52">
        <v>623.83974245577338</v>
      </c>
      <c r="Y1449" s="52">
        <v>543.82851073311974</v>
      </c>
      <c r="Z1449" s="64">
        <f>IF(FACT_INCLUDES[[#This Row],[Order Type]]="Online", 1, 0)*FACT_INCLUDES[[#This Row],[Income]]</f>
        <v>0</v>
      </c>
    </row>
    <row r="1450" spans="1:26" x14ac:dyDescent="0.3">
      <c r="A1450" s="4">
        <v>2389</v>
      </c>
      <c r="B1450" s="4">
        <v>1394</v>
      </c>
      <c r="C1450" s="4">
        <v>917</v>
      </c>
      <c r="D1450" s="58">
        <v>4</v>
      </c>
      <c r="E1450" s="28">
        <f>VLOOKUP(FACT_INCLUDES[[#This Row],[Order ID]], ORDERS[], 2)</f>
        <v>42393.478665126073</v>
      </c>
      <c r="F1450" s="28">
        <f>VLOOKUP(FACT_INCLUDES[[#This Row],[Order ID]], ORDERS[], 3)</f>
        <v>42395.478665126073</v>
      </c>
      <c r="G1450" s="4" t="str">
        <f>VLOOKUP(FACT_INCLUDES[[#This Row],[Order ID]], ORDERS[], 4)</f>
        <v>Online</v>
      </c>
      <c r="H1450" s="4" t="str">
        <f>VLOOKUP(FACT_INCLUDES[[#This Row],[Order ID]], ORDERS[], 5)</f>
        <v>VSM3811@gmail.com</v>
      </c>
      <c r="I1450" s="4">
        <f>VLOOKUP(FACT_INCLUDES[[#This Row],[Order ID]], ORDERS[], 6)</f>
        <v>0</v>
      </c>
      <c r="J1450" s="54">
        <f>VLOOKUP(FACT_INCLUDES[[#This Row],[Order ID]], ORDERS[], 7)</f>
        <v>0</v>
      </c>
      <c r="K1450" s="33">
        <v>2</v>
      </c>
      <c r="L1450" s="4">
        <f>VLOOKUP(FACT_INCLUDES[[#This Row],[DW Version]], VERSIONS[], 2)</f>
        <v>93</v>
      </c>
      <c r="M1450" s="4">
        <f>VLOOKUP(FACT_INCLUDES[[#This Row],[DW Version]], VERSIONS[], 3)</f>
        <v>9.5</v>
      </c>
      <c r="N1450" s="4" t="str">
        <f>VLOOKUP(FACT_INCLUDES[[#This Row],[DW Version]], VERSIONS[], 4)</f>
        <v>white</v>
      </c>
      <c r="O1450" s="51">
        <f>VLOOKUP(FACT_INCLUDES[[#This Row],[DW Version]], VERSIONS[], 5)</f>
        <v>356.40581793793655</v>
      </c>
      <c r="P1450" s="4" t="str">
        <f>VLOOKUP(FACT_INCLUDES[[#This Row],[DW Version]], VERSIONS[], 6)</f>
        <v>Therma Training Top</v>
      </c>
      <c r="Q1450" s="4" t="str">
        <f>VLOOKUP(FACT_INCLUDES[[#This Row],[DW Version]], VERSIONS[], 7)</f>
        <v>Apparel</v>
      </c>
      <c r="R1450" s="51">
        <f>FACT_INCLUDES[[#This Row],[Version Price]]*FACT_INCLUDES[[#This Row],[Quantity]]</f>
        <v>1425.6232717517462</v>
      </c>
      <c r="S1450" s="51">
        <f>FACT_INCLUDES[[#This Row],[Amount]]*(1-FACT_INCLUDES[[#This Row],[Order Discount]])</f>
        <v>1425.6232717517462</v>
      </c>
      <c r="T1450" s="51">
        <f t="shared" si="22"/>
        <v>1425.6232717517462</v>
      </c>
      <c r="U1450" s="57">
        <f>FACT_INCLUDES[[#This Row],[Income]]/FACT_INCLUDES[[#This Row],[Total Order Income]]</f>
        <v>1</v>
      </c>
      <c r="V1450" s="33">
        <f>IF(FACT_INCLUDES[[#This Row],[Order Gap]]&gt;10, 1, 0)/COUNTIFS(FACT_INCLUDES[Order ID], FACT_INCLUDES[[#This Row],[Order ID]])</f>
        <v>0</v>
      </c>
      <c r="W1450" s="33">
        <f>IF(FACT_INCLUDES[[#This Row],[Order Type]]="Online", 1, 0)/COUNTIFS(FACT_INCLUDES[Order ID], FACT_INCLUDES[[#This Row],[Order ID]])</f>
        <v>1</v>
      </c>
      <c r="X1450" s="52">
        <v>623.83974245577338</v>
      </c>
      <c r="Y1450" s="52">
        <v>543.82851073311974</v>
      </c>
      <c r="Z1450" s="64">
        <f>IF(FACT_INCLUDES[[#This Row],[Order Type]]="Online", 1, 0)*FACT_INCLUDES[[#This Row],[Income]]</f>
        <v>1425.6232717517462</v>
      </c>
    </row>
    <row r="1451" spans="1:26" x14ac:dyDescent="0.3">
      <c r="A1451" s="4">
        <v>2442</v>
      </c>
      <c r="B1451" s="4">
        <v>1447</v>
      </c>
      <c r="C1451" s="4">
        <v>545</v>
      </c>
      <c r="D1451" s="58">
        <v>2</v>
      </c>
      <c r="E1451" s="28">
        <f>VLOOKUP(FACT_INCLUDES[[#This Row],[Order ID]], ORDERS[], 2)</f>
        <v>42710.931418650005</v>
      </c>
      <c r="F1451" s="28">
        <f>VLOOKUP(FACT_INCLUDES[[#This Row],[Order ID]], ORDERS[], 3)</f>
        <v>42710.931418650005</v>
      </c>
      <c r="G1451" s="4" t="str">
        <f>VLOOKUP(FACT_INCLUDES[[#This Row],[Order ID]], ORDERS[], 4)</f>
        <v>In-Store</v>
      </c>
      <c r="H1451" s="4" t="str">
        <f>VLOOKUP(FACT_INCLUDES[[#This Row],[Order ID]], ORDERS[], 5)</f>
        <v>XPU7963@gmail.com</v>
      </c>
      <c r="I1451" s="4">
        <f>VLOOKUP(FACT_INCLUDES[[#This Row],[Order ID]], ORDERS[], 6)</f>
        <v>4</v>
      </c>
      <c r="J1451" s="54">
        <f>VLOOKUP(FACT_INCLUDES[[#This Row],[Order ID]], ORDERS[], 7)</f>
        <v>0</v>
      </c>
      <c r="K1451" s="33">
        <v>0</v>
      </c>
      <c r="L1451" s="4">
        <f>VLOOKUP(FACT_INCLUDES[[#This Row],[DW Version]], VERSIONS[], 2)</f>
        <v>57</v>
      </c>
      <c r="M1451" s="4">
        <f>VLOOKUP(FACT_INCLUDES[[#This Row],[DW Version]], VERSIONS[], 3)</f>
        <v>5.5</v>
      </c>
      <c r="N1451" s="4" t="str">
        <f>VLOOKUP(FACT_INCLUDES[[#This Row],[DW Version]], VERSIONS[], 4)</f>
        <v>yellow</v>
      </c>
      <c r="O1451" s="51">
        <f>VLOOKUP(FACT_INCLUDES[[#This Row],[DW Version]], VERSIONS[], 5)</f>
        <v>262.10220416922027</v>
      </c>
      <c r="P1451" s="4" t="str">
        <f>VLOOKUP(FACT_INCLUDES[[#This Row],[DW Version]], VERSIONS[], 6)</f>
        <v>Phantom Vision</v>
      </c>
      <c r="Q1451" s="4" t="str">
        <f>VLOOKUP(FACT_INCLUDES[[#This Row],[DW Version]], VERSIONS[], 7)</f>
        <v>Shoe</v>
      </c>
      <c r="R1451" s="51">
        <f>FACT_INCLUDES[[#This Row],[Version Price]]*FACT_INCLUDES[[#This Row],[Quantity]]</f>
        <v>524.20440833844054</v>
      </c>
      <c r="S1451" s="51">
        <f>FACT_INCLUDES[[#This Row],[Amount]]*(1-FACT_INCLUDES[[#This Row],[Order Discount]])</f>
        <v>524.20440833844054</v>
      </c>
      <c r="T1451" s="51">
        <f t="shared" si="22"/>
        <v>524.20440833844054</v>
      </c>
      <c r="U1451" s="57">
        <f>FACT_INCLUDES[[#This Row],[Income]]/FACT_INCLUDES[[#This Row],[Total Order Income]]</f>
        <v>1</v>
      </c>
      <c r="V1451" s="33">
        <f>IF(FACT_INCLUDES[[#This Row],[Order Gap]]&gt;10, 1, 0)/COUNTIFS(FACT_INCLUDES[Order ID], FACT_INCLUDES[[#This Row],[Order ID]])</f>
        <v>0</v>
      </c>
      <c r="W1451" s="33">
        <f>IF(FACT_INCLUDES[[#This Row],[Order Type]]="Online", 1, 0)/COUNTIFS(FACT_INCLUDES[Order ID], FACT_INCLUDES[[#This Row],[Order ID]])</f>
        <v>0</v>
      </c>
      <c r="X1451" s="52">
        <v>623.83974245577338</v>
      </c>
      <c r="Y1451" s="52">
        <v>543.82851073311974</v>
      </c>
      <c r="Z1451" s="64">
        <f>IF(FACT_INCLUDES[[#This Row],[Order Type]]="Online", 1, 0)*FACT_INCLUDES[[#This Row],[Income]]</f>
        <v>0</v>
      </c>
    </row>
    <row r="1452" spans="1:26" x14ac:dyDescent="0.3">
      <c r="A1452" s="4">
        <v>2472</v>
      </c>
      <c r="B1452" s="4">
        <v>1477</v>
      </c>
      <c r="C1452" s="4">
        <v>142</v>
      </c>
      <c r="D1452" s="58">
        <v>2</v>
      </c>
      <c r="E1452" s="28">
        <f>VLOOKUP(FACT_INCLUDES[[#This Row],[Order ID]], ORDERS[], 2)</f>
        <v>42694.154545404403</v>
      </c>
      <c r="F1452" s="28">
        <f>VLOOKUP(FACT_INCLUDES[[#This Row],[Order ID]], ORDERS[], 3)</f>
        <v>42694.154545404403</v>
      </c>
      <c r="G1452" s="4" t="str">
        <f>VLOOKUP(FACT_INCLUDES[[#This Row],[Order ID]], ORDERS[], 4)</f>
        <v>In-Store</v>
      </c>
      <c r="H1452" s="4" t="str">
        <f>VLOOKUP(FACT_INCLUDES[[#This Row],[Order ID]], ORDERS[], 5)</f>
        <v>MGY2385@gmail.com</v>
      </c>
      <c r="I1452" s="4">
        <f>VLOOKUP(FACT_INCLUDES[[#This Row],[Order ID]], ORDERS[], 6)</f>
        <v>29</v>
      </c>
      <c r="J1452" s="54">
        <f>VLOOKUP(FACT_INCLUDES[[#This Row],[Order ID]], ORDERS[], 7)</f>
        <v>0</v>
      </c>
      <c r="K1452" s="33">
        <v>0</v>
      </c>
      <c r="L1452" s="4">
        <f>VLOOKUP(FACT_INCLUDES[[#This Row],[DW Version]], VERSIONS[], 2)</f>
        <v>14</v>
      </c>
      <c r="M1452" s="4">
        <f>VLOOKUP(FACT_INCLUDES[[#This Row],[DW Version]], VERSIONS[], 3)</f>
        <v>9.5</v>
      </c>
      <c r="N1452" s="4" t="str">
        <f>VLOOKUP(FACT_INCLUDES[[#This Row],[DW Version]], VERSIONS[], 4)</f>
        <v>red</v>
      </c>
      <c r="O1452" s="51">
        <f>VLOOKUP(FACT_INCLUDES[[#This Row],[DW Version]], VERSIONS[], 5)</f>
        <v>200.54985790136462</v>
      </c>
      <c r="P1452" s="4" t="str">
        <f>VLOOKUP(FACT_INCLUDES[[#This Row],[DW Version]], VERSIONS[], 6)</f>
        <v>ZoomX</v>
      </c>
      <c r="Q1452" s="4" t="str">
        <f>VLOOKUP(FACT_INCLUDES[[#This Row],[DW Version]], VERSIONS[], 7)</f>
        <v>Shoe</v>
      </c>
      <c r="R1452" s="51">
        <f>FACT_INCLUDES[[#This Row],[Version Price]]*FACT_INCLUDES[[#This Row],[Quantity]]</f>
        <v>401.09971580272924</v>
      </c>
      <c r="S1452" s="51">
        <f>FACT_INCLUDES[[#This Row],[Amount]]*(1-FACT_INCLUDES[[#This Row],[Order Discount]])</f>
        <v>401.09971580272924</v>
      </c>
      <c r="T1452" s="51">
        <f t="shared" si="22"/>
        <v>401.09971580272924</v>
      </c>
      <c r="U1452" s="57">
        <f>FACT_INCLUDES[[#This Row],[Income]]/FACT_INCLUDES[[#This Row],[Total Order Income]]</f>
        <v>1</v>
      </c>
      <c r="V1452" s="33">
        <f>IF(FACT_INCLUDES[[#This Row],[Order Gap]]&gt;10, 1, 0)/COUNTIFS(FACT_INCLUDES[Order ID], FACT_INCLUDES[[#This Row],[Order ID]])</f>
        <v>0</v>
      </c>
      <c r="W1452" s="33">
        <f>IF(FACT_INCLUDES[[#This Row],[Order Type]]="Online", 1, 0)/COUNTIFS(FACT_INCLUDES[Order ID], FACT_INCLUDES[[#This Row],[Order ID]])</f>
        <v>0</v>
      </c>
      <c r="X1452" s="52">
        <v>623.83974245577338</v>
      </c>
      <c r="Y1452" s="52">
        <v>543.82851073311974</v>
      </c>
      <c r="Z1452" s="64">
        <f>IF(FACT_INCLUDES[[#This Row],[Order Type]]="Online", 1, 0)*FACT_INCLUDES[[#This Row],[Income]]</f>
        <v>0</v>
      </c>
    </row>
    <row r="1453" spans="1:26" x14ac:dyDescent="0.3">
      <c r="A1453" s="4">
        <v>2484</v>
      </c>
      <c r="B1453" s="4">
        <v>1489</v>
      </c>
      <c r="C1453" s="4">
        <v>253</v>
      </c>
      <c r="D1453" s="58">
        <v>4</v>
      </c>
      <c r="E1453" s="28">
        <f>VLOOKUP(FACT_INCLUDES[[#This Row],[Order ID]], ORDERS[], 2)</f>
        <v>42696.534565720409</v>
      </c>
      <c r="F1453" s="28">
        <f>VLOOKUP(FACT_INCLUDES[[#This Row],[Order ID]], ORDERS[], 3)</f>
        <v>42696.534565720409</v>
      </c>
      <c r="G1453" s="4" t="str">
        <f>VLOOKUP(FACT_INCLUDES[[#This Row],[Order ID]], ORDERS[], 4)</f>
        <v>In-Store</v>
      </c>
      <c r="H1453" s="4" t="str">
        <f>VLOOKUP(FACT_INCLUDES[[#This Row],[Order ID]], ORDERS[], 5)</f>
        <v>BNO3354@gmail.com</v>
      </c>
      <c r="I1453" s="4">
        <f>VLOOKUP(FACT_INCLUDES[[#This Row],[Order ID]], ORDERS[], 6)</f>
        <v>33</v>
      </c>
      <c r="J1453" s="54">
        <f>VLOOKUP(FACT_INCLUDES[[#This Row],[Order ID]], ORDERS[], 7)</f>
        <v>0</v>
      </c>
      <c r="K1453" s="33">
        <v>0</v>
      </c>
      <c r="L1453" s="4">
        <f>VLOOKUP(FACT_INCLUDES[[#This Row],[DW Version]], VERSIONS[], 2)</f>
        <v>25</v>
      </c>
      <c r="M1453" s="4">
        <f>VLOOKUP(FACT_INCLUDES[[#This Row],[DW Version]], VERSIONS[], 3)</f>
        <v>4</v>
      </c>
      <c r="N1453" s="4" t="str">
        <f>VLOOKUP(FACT_INCLUDES[[#This Row],[DW Version]], VERSIONS[], 4)</f>
        <v>brown</v>
      </c>
      <c r="O1453" s="51">
        <f>VLOOKUP(FACT_INCLUDES[[#This Row],[DW Version]], VERSIONS[], 5)</f>
        <v>197.0721005129476</v>
      </c>
      <c r="P1453" s="4" t="str">
        <f>VLOOKUP(FACT_INCLUDES[[#This Row],[DW Version]], VERSIONS[], 6)</f>
        <v>Shox</v>
      </c>
      <c r="Q1453" s="4" t="str">
        <f>VLOOKUP(FACT_INCLUDES[[#This Row],[DW Version]], VERSIONS[], 7)</f>
        <v>Shoe</v>
      </c>
      <c r="R1453" s="51">
        <f>FACT_INCLUDES[[#This Row],[Version Price]]*FACT_INCLUDES[[#This Row],[Quantity]]</f>
        <v>788.2884020517904</v>
      </c>
      <c r="S1453" s="51">
        <f>FACT_INCLUDES[[#This Row],[Amount]]*(1-FACT_INCLUDES[[#This Row],[Order Discount]])</f>
        <v>788.2884020517904</v>
      </c>
      <c r="T1453" s="51">
        <f t="shared" si="22"/>
        <v>788.2884020517904</v>
      </c>
      <c r="U1453" s="57">
        <f>FACT_INCLUDES[[#This Row],[Income]]/FACT_INCLUDES[[#This Row],[Total Order Income]]</f>
        <v>1</v>
      </c>
      <c r="V1453" s="33">
        <f>IF(FACT_INCLUDES[[#This Row],[Order Gap]]&gt;10, 1, 0)/COUNTIFS(FACT_INCLUDES[Order ID], FACT_INCLUDES[[#This Row],[Order ID]])</f>
        <v>0</v>
      </c>
      <c r="W1453" s="33">
        <f>IF(FACT_INCLUDES[[#This Row],[Order Type]]="Online", 1, 0)/COUNTIFS(FACT_INCLUDES[Order ID], FACT_INCLUDES[[#This Row],[Order ID]])</f>
        <v>0</v>
      </c>
      <c r="X1453" s="52">
        <v>623.83974245577338</v>
      </c>
      <c r="Y1453" s="52">
        <v>543.82851073311974</v>
      </c>
      <c r="Z1453" s="64">
        <f>IF(FACT_INCLUDES[[#This Row],[Order Type]]="Online", 1, 0)*FACT_INCLUDES[[#This Row],[Income]]</f>
        <v>0</v>
      </c>
    </row>
    <row r="1454" spans="1:26" x14ac:dyDescent="0.3">
      <c r="A1454" s="4">
        <v>62</v>
      </c>
      <c r="B1454" s="4">
        <v>28</v>
      </c>
      <c r="C1454" s="4">
        <v>284</v>
      </c>
      <c r="D1454" s="58">
        <v>2</v>
      </c>
      <c r="E1454" s="28">
        <f>VLOOKUP(FACT_INCLUDES[[#This Row],[Order ID]], ORDERS[], 2)</f>
        <v>42893.713099605913</v>
      </c>
      <c r="F1454" s="28">
        <f>VLOOKUP(FACT_INCLUDES[[#This Row],[Order ID]], ORDERS[], 3)</f>
        <v>42893.713099605913</v>
      </c>
      <c r="G1454" s="4" t="str">
        <f>VLOOKUP(FACT_INCLUDES[[#This Row],[Order ID]], ORDERS[], 4)</f>
        <v>In-Store</v>
      </c>
      <c r="H1454" s="4" t="str">
        <f>VLOOKUP(FACT_INCLUDES[[#This Row],[Order ID]], ORDERS[], 5)</f>
        <v>DYJ9671@gmail.com</v>
      </c>
      <c r="I1454" s="4">
        <f>VLOOKUP(FACT_INCLUDES[[#This Row],[Order ID]], ORDERS[], 6)</f>
        <v>37</v>
      </c>
      <c r="J1454" s="54">
        <f>VLOOKUP(FACT_INCLUDES[[#This Row],[Order ID]], ORDERS[], 7)</f>
        <v>0</v>
      </c>
      <c r="K1454" s="33">
        <v>0</v>
      </c>
      <c r="L1454" s="4">
        <f>VLOOKUP(FACT_INCLUDES[[#This Row],[DW Version]], VERSIONS[], 2)</f>
        <v>28</v>
      </c>
      <c r="M1454" s="4">
        <f>VLOOKUP(FACT_INCLUDES[[#This Row],[DW Version]], VERSIONS[], 3)</f>
        <v>3</v>
      </c>
      <c r="N1454" s="4" t="str">
        <f>VLOOKUP(FACT_INCLUDES[[#This Row],[DW Version]], VERSIONS[], 4)</f>
        <v>red</v>
      </c>
      <c r="O1454" s="51">
        <f>VLOOKUP(FACT_INCLUDES[[#This Row],[DW Version]], VERSIONS[], 5)</f>
        <v>34.254261897239367</v>
      </c>
      <c r="P1454" s="4" t="str">
        <f>VLOOKUP(FACT_INCLUDES[[#This Row],[DW Version]], VERSIONS[], 6)</f>
        <v>Odyssey React</v>
      </c>
      <c r="Q1454" s="4" t="str">
        <f>VLOOKUP(FACT_INCLUDES[[#This Row],[DW Version]], VERSIONS[], 7)</f>
        <v>Shoe</v>
      </c>
      <c r="R1454" s="51">
        <f>FACT_INCLUDES[[#This Row],[Version Price]]*FACT_INCLUDES[[#This Row],[Quantity]]</f>
        <v>68.508523794478734</v>
      </c>
      <c r="S1454" s="51">
        <f>FACT_INCLUDES[[#This Row],[Amount]]*(1-FACT_INCLUDES[[#This Row],[Order Discount]])</f>
        <v>68.508523794478734</v>
      </c>
      <c r="T1454" s="51">
        <f t="shared" si="22"/>
        <v>68.508523794478734</v>
      </c>
      <c r="U1454" s="57">
        <f>FACT_INCLUDES[[#This Row],[Income]]/FACT_INCLUDES[[#This Row],[Total Order Income]]</f>
        <v>1</v>
      </c>
      <c r="V1454" s="33">
        <f>IF(FACT_INCLUDES[[#This Row],[Order Gap]]&gt;10, 1, 0)/COUNTIFS(FACT_INCLUDES[Order ID], FACT_INCLUDES[[#This Row],[Order ID]])</f>
        <v>0</v>
      </c>
      <c r="W1454" s="33">
        <f>IF(FACT_INCLUDES[[#This Row],[Order Type]]="Online", 1, 0)/COUNTIFS(FACT_INCLUDES[Order ID], FACT_INCLUDES[[#This Row],[Order ID]])</f>
        <v>0</v>
      </c>
      <c r="X1454" s="52">
        <v>698.39985569679095</v>
      </c>
      <c r="Y1454" s="52">
        <v>647.83357870407235</v>
      </c>
      <c r="Z1454" s="64">
        <f>IF(FACT_INCLUDES[[#This Row],[Order Type]]="Online", 1, 0)*FACT_INCLUDES[[#This Row],[Income]]</f>
        <v>0</v>
      </c>
    </row>
    <row r="1455" spans="1:26" x14ac:dyDescent="0.3">
      <c r="A1455" s="4">
        <v>159</v>
      </c>
      <c r="B1455" s="4">
        <v>72</v>
      </c>
      <c r="C1455" s="4">
        <v>816</v>
      </c>
      <c r="D1455" s="58">
        <v>5</v>
      </c>
      <c r="E1455" s="28">
        <f>VLOOKUP(FACT_INCLUDES[[#This Row],[Order ID]], ORDERS[], 2)</f>
        <v>42912.034864261717</v>
      </c>
      <c r="F1455" s="28">
        <f>VLOOKUP(FACT_INCLUDES[[#This Row],[Order ID]], ORDERS[], 3)</f>
        <v>42912.034864261717</v>
      </c>
      <c r="G1455" s="4" t="str">
        <f>VLOOKUP(FACT_INCLUDES[[#This Row],[Order ID]], ORDERS[], 4)</f>
        <v>In-Store</v>
      </c>
      <c r="H1455" s="4" t="str">
        <f>VLOOKUP(FACT_INCLUDES[[#This Row],[Order ID]], ORDERS[], 5)</f>
        <v>AJH2278@gmail.com</v>
      </c>
      <c r="I1455" s="4">
        <f>VLOOKUP(FACT_INCLUDES[[#This Row],[Order ID]], ORDERS[], 6)</f>
        <v>3</v>
      </c>
      <c r="J1455" s="54">
        <f>VLOOKUP(FACT_INCLUDES[[#This Row],[Order ID]], ORDERS[], 7)</f>
        <v>0</v>
      </c>
      <c r="K1455" s="33">
        <v>0</v>
      </c>
      <c r="L1455" s="4">
        <f>VLOOKUP(FACT_INCLUDES[[#This Row],[DW Version]], VERSIONS[], 2)</f>
        <v>83</v>
      </c>
      <c r="M1455" s="4">
        <f>VLOOKUP(FACT_INCLUDES[[#This Row],[DW Version]], VERSIONS[], 3)</f>
        <v>4.5</v>
      </c>
      <c r="N1455" s="4" t="str">
        <f>VLOOKUP(FACT_INCLUDES[[#This Row],[DW Version]], VERSIONS[], 4)</f>
        <v>white</v>
      </c>
      <c r="O1455" s="51">
        <f>VLOOKUP(FACT_INCLUDES[[#This Row],[DW Version]], VERSIONS[], 5)</f>
        <v>257.33764302199546</v>
      </c>
      <c r="P1455" s="4" t="str">
        <f>VLOOKUP(FACT_INCLUDES[[#This Row],[DW Version]], VERSIONS[], 6)</f>
        <v>Dri-FIT Academy Pants</v>
      </c>
      <c r="Q1455" s="4" t="str">
        <f>VLOOKUP(FACT_INCLUDES[[#This Row],[DW Version]], VERSIONS[], 7)</f>
        <v>Apparel</v>
      </c>
      <c r="R1455" s="51">
        <f>FACT_INCLUDES[[#This Row],[Version Price]]*FACT_INCLUDES[[#This Row],[Quantity]]</f>
        <v>1286.6882151099774</v>
      </c>
      <c r="S1455" s="51">
        <f>FACT_INCLUDES[[#This Row],[Amount]]*(1-FACT_INCLUDES[[#This Row],[Order Discount]])</f>
        <v>1286.6882151099774</v>
      </c>
      <c r="T1455" s="51">
        <f t="shared" si="22"/>
        <v>1286.6882151099774</v>
      </c>
      <c r="U1455" s="57">
        <f>FACT_INCLUDES[[#This Row],[Income]]/FACT_INCLUDES[[#This Row],[Total Order Income]]</f>
        <v>1</v>
      </c>
      <c r="V1455" s="33">
        <f>IF(FACT_INCLUDES[[#This Row],[Order Gap]]&gt;10, 1, 0)/COUNTIFS(FACT_INCLUDES[Order ID], FACT_INCLUDES[[#This Row],[Order ID]])</f>
        <v>0</v>
      </c>
      <c r="W1455" s="33">
        <f>IF(FACT_INCLUDES[[#This Row],[Order Type]]="Online", 1, 0)/COUNTIFS(FACT_INCLUDES[Order ID], FACT_INCLUDES[[#This Row],[Order ID]])</f>
        <v>0</v>
      </c>
      <c r="X1455" s="52">
        <v>698.39985569679095</v>
      </c>
      <c r="Y1455" s="52">
        <v>647.83357870407235</v>
      </c>
      <c r="Z1455" s="64">
        <f>IF(FACT_INCLUDES[[#This Row],[Order Type]]="Online", 1, 0)*FACT_INCLUDES[[#This Row],[Income]]</f>
        <v>0</v>
      </c>
    </row>
    <row r="1456" spans="1:26" x14ac:dyDescent="0.3">
      <c r="A1456" s="4">
        <v>162</v>
      </c>
      <c r="B1456" s="4">
        <v>74</v>
      </c>
      <c r="C1456" s="4">
        <v>364</v>
      </c>
      <c r="D1456" s="58">
        <v>1</v>
      </c>
      <c r="E1456" s="28">
        <f>VLOOKUP(FACT_INCLUDES[[#This Row],[Order ID]], ORDERS[], 2)</f>
        <v>42759.092203807631</v>
      </c>
      <c r="F1456" s="28">
        <f>VLOOKUP(FACT_INCLUDES[[#This Row],[Order ID]], ORDERS[], 3)</f>
        <v>42759.092203807631</v>
      </c>
      <c r="G1456" s="4" t="str">
        <f>VLOOKUP(FACT_INCLUDES[[#This Row],[Order ID]], ORDERS[], 4)</f>
        <v>In-Store</v>
      </c>
      <c r="H1456" s="4" t="str">
        <f>VLOOKUP(FACT_INCLUDES[[#This Row],[Order ID]], ORDERS[], 5)</f>
        <v>EAA9121@gmail.com</v>
      </c>
      <c r="I1456" s="4">
        <f>VLOOKUP(FACT_INCLUDES[[#This Row],[Order ID]], ORDERS[], 6)</f>
        <v>12</v>
      </c>
      <c r="J1456" s="54">
        <f>VLOOKUP(FACT_INCLUDES[[#This Row],[Order ID]], ORDERS[], 7)</f>
        <v>0</v>
      </c>
      <c r="K1456" s="33">
        <v>0</v>
      </c>
      <c r="L1456" s="4">
        <f>VLOOKUP(FACT_INCLUDES[[#This Row],[DW Version]], VERSIONS[], 2)</f>
        <v>37</v>
      </c>
      <c r="M1456" s="4">
        <f>VLOOKUP(FACT_INCLUDES[[#This Row],[DW Version]], VERSIONS[], 3)</f>
        <v>4</v>
      </c>
      <c r="N1456" s="4" t="str">
        <f>VLOOKUP(FACT_INCLUDES[[#This Row],[DW Version]], VERSIONS[], 4)</f>
        <v>white</v>
      </c>
      <c r="O1456" s="51">
        <f>VLOOKUP(FACT_INCLUDES[[#This Row],[DW Version]], VERSIONS[], 5)</f>
        <v>120.37392207585134</v>
      </c>
      <c r="P1456" s="4" t="str">
        <f>VLOOKUP(FACT_INCLUDES[[#This Row],[DW Version]], VERSIONS[], 6)</f>
        <v>Air Zoom Winflo</v>
      </c>
      <c r="Q1456" s="4" t="str">
        <f>VLOOKUP(FACT_INCLUDES[[#This Row],[DW Version]], VERSIONS[], 7)</f>
        <v>Shoe</v>
      </c>
      <c r="R1456" s="51">
        <f>FACT_INCLUDES[[#This Row],[Version Price]]*FACT_INCLUDES[[#This Row],[Quantity]]</f>
        <v>120.37392207585134</v>
      </c>
      <c r="S1456" s="51">
        <f>FACT_INCLUDES[[#This Row],[Amount]]*(1-FACT_INCLUDES[[#This Row],[Order Discount]])</f>
        <v>120.37392207585134</v>
      </c>
      <c r="T1456" s="51">
        <f t="shared" si="22"/>
        <v>1967.8491660465475</v>
      </c>
      <c r="U1456" s="57">
        <f>FACT_INCLUDES[[#This Row],[Income]]/FACT_INCLUDES[[#This Row],[Total Order Income]]</f>
        <v>6.1170299102590885E-2</v>
      </c>
      <c r="V1456" s="33">
        <f>IF(FACT_INCLUDES[[#This Row],[Order Gap]]&gt;10, 1, 0)/COUNTIFS(FACT_INCLUDES[Order ID], FACT_INCLUDES[[#This Row],[Order ID]])</f>
        <v>0</v>
      </c>
      <c r="W1456" s="33">
        <f>IF(FACT_INCLUDES[[#This Row],[Order Type]]="Online", 1, 0)/COUNTIFS(FACT_INCLUDES[Order ID], FACT_INCLUDES[[#This Row],[Order ID]])</f>
        <v>0</v>
      </c>
      <c r="X1456" s="52">
        <v>698.39985569679095</v>
      </c>
      <c r="Y1456" s="52">
        <v>647.83357870407235</v>
      </c>
      <c r="Z1456" s="64">
        <f>IF(FACT_INCLUDES[[#This Row],[Order Type]]="Online", 1, 0)*FACT_INCLUDES[[#This Row],[Income]]</f>
        <v>0</v>
      </c>
    </row>
    <row r="1457" spans="1:26" x14ac:dyDescent="0.3">
      <c r="A1457" s="4">
        <v>163</v>
      </c>
      <c r="B1457" s="4">
        <v>74</v>
      </c>
      <c r="C1457" s="4">
        <v>516</v>
      </c>
      <c r="D1457" s="58">
        <v>5</v>
      </c>
      <c r="E1457" s="28">
        <f>VLOOKUP(FACT_INCLUDES[[#This Row],[Order ID]], ORDERS[], 2)</f>
        <v>42759.092203807631</v>
      </c>
      <c r="F1457" s="28">
        <f>VLOOKUP(FACT_INCLUDES[[#This Row],[Order ID]], ORDERS[], 3)</f>
        <v>42759.092203807631</v>
      </c>
      <c r="G1457" s="4" t="str">
        <f>VLOOKUP(FACT_INCLUDES[[#This Row],[Order ID]], ORDERS[], 4)</f>
        <v>In-Store</v>
      </c>
      <c r="H1457" s="4" t="str">
        <f>VLOOKUP(FACT_INCLUDES[[#This Row],[Order ID]], ORDERS[], 5)</f>
        <v>EAA9121@gmail.com</v>
      </c>
      <c r="I1457" s="4">
        <f>VLOOKUP(FACT_INCLUDES[[#This Row],[Order ID]], ORDERS[], 6)</f>
        <v>12</v>
      </c>
      <c r="J1457" s="54">
        <f>VLOOKUP(FACT_INCLUDES[[#This Row],[Order ID]], ORDERS[], 7)</f>
        <v>0</v>
      </c>
      <c r="K1457" s="33">
        <v>0</v>
      </c>
      <c r="L1457" s="4">
        <f>VLOOKUP(FACT_INCLUDES[[#This Row],[DW Version]], VERSIONS[], 2)</f>
        <v>54</v>
      </c>
      <c r="M1457" s="4">
        <f>VLOOKUP(FACT_INCLUDES[[#This Row],[DW Version]], VERSIONS[], 3)</f>
        <v>4</v>
      </c>
      <c r="N1457" s="4" t="str">
        <f>VLOOKUP(FACT_INCLUDES[[#This Row],[DW Version]], VERSIONS[], 4)</f>
        <v>white</v>
      </c>
      <c r="O1457" s="51">
        <f>VLOOKUP(FACT_INCLUDES[[#This Row],[DW Version]], VERSIONS[], 5)</f>
        <v>78.450742180499105</v>
      </c>
      <c r="P1457" s="4" t="str">
        <f>VLOOKUP(FACT_INCLUDES[[#This Row],[DW Version]], VERSIONS[], 6)</f>
        <v>Legend React</v>
      </c>
      <c r="Q1457" s="4" t="str">
        <f>VLOOKUP(FACT_INCLUDES[[#This Row],[DW Version]], VERSIONS[], 7)</f>
        <v>Shoe</v>
      </c>
      <c r="R1457" s="51">
        <f>FACT_INCLUDES[[#This Row],[Version Price]]*FACT_INCLUDES[[#This Row],[Quantity]]</f>
        <v>392.25371090249553</v>
      </c>
      <c r="S1457" s="51">
        <f>FACT_INCLUDES[[#This Row],[Amount]]*(1-FACT_INCLUDES[[#This Row],[Order Discount]])</f>
        <v>392.25371090249553</v>
      </c>
      <c r="T1457" s="51">
        <f t="shared" si="22"/>
        <v>1967.8491660465475</v>
      </c>
      <c r="U1457" s="57">
        <f>FACT_INCLUDES[[#This Row],[Income]]/FACT_INCLUDES[[#This Row],[Total Order Income]]</f>
        <v>0.19933118740525319</v>
      </c>
      <c r="V1457" s="33">
        <f>IF(FACT_INCLUDES[[#This Row],[Order Gap]]&gt;10, 1, 0)/COUNTIFS(FACT_INCLUDES[Order ID], FACT_INCLUDES[[#This Row],[Order ID]])</f>
        <v>0</v>
      </c>
      <c r="W1457" s="33">
        <f>IF(FACT_INCLUDES[[#This Row],[Order Type]]="Online", 1, 0)/COUNTIFS(FACT_INCLUDES[Order ID], FACT_INCLUDES[[#This Row],[Order ID]])</f>
        <v>0</v>
      </c>
      <c r="X1457" s="52">
        <v>698.39985569679095</v>
      </c>
      <c r="Y1457" s="52">
        <v>647.83357870407235</v>
      </c>
      <c r="Z1457" s="64">
        <f>IF(FACT_INCLUDES[[#This Row],[Order Type]]="Online", 1, 0)*FACT_INCLUDES[[#This Row],[Income]]</f>
        <v>0</v>
      </c>
    </row>
    <row r="1458" spans="1:26" x14ac:dyDescent="0.3">
      <c r="A1458" s="4">
        <v>164</v>
      </c>
      <c r="B1458" s="4">
        <v>74</v>
      </c>
      <c r="C1458" s="4">
        <v>857</v>
      </c>
      <c r="D1458" s="58">
        <v>5</v>
      </c>
      <c r="E1458" s="28">
        <f>VLOOKUP(FACT_INCLUDES[[#This Row],[Order ID]], ORDERS[], 2)</f>
        <v>42759.092203807631</v>
      </c>
      <c r="F1458" s="28">
        <f>VLOOKUP(FACT_INCLUDES[[#This Row],[Order ID]], ORDERS[], 3)</f>
        <v>42759.092203807631</v>
      </c>
      <c r="G1458" s="4" t="str">
        <f>VLOOKUP(FACT_INCLUDES[[#This Row],[Order ID]], ORDERS[], 4)</f>
        <v>In-Store</v>
      </c>
      <c r="H1458" s="4" t="str">
        <f>VLOOKUP(FACT_INCLUDES[[#This Row],[Order ID]], ORDERS[], 5)</f>
        <v>EAA9121@gmail.com</v>
      </c>
      <c r="I1458" s="4">
        <f>VLOOKUP(FACT_INCLUDES[[#This Row],[Order ID]], ORDERS[], 6)</f>
        <v>12</v>
      </c>
      <c r="J1458" s="54">
        <f>VLOOKUP(FACT_INCLUDES[[#This Row],[Order ID]], ORDERS[], 7)</f>
        <v>0</v>
      </c>
      <c r="K1458" s="33">
        <v>0</v>
      </c>
      <c r="L1458" s="4">
        <f>VLOOKUP(FACT_INCLUDES[[#This Row],[DW Version]], VERSIONS[], 2)</f>
        <v>87</v>
      </c>
      <c r="M1458" s="4">
        <f>VLOOKUP(FACT_INCLUDES[[#This Row],[DW Version]], VERSIONS[], 3)</f>
        <v>5</v>
      </c>
      <c r="N1458" s="4" t="str">
        <f>VLOOKUP(FACT_INCLUDES[[#This Row],[DW Version]], VERSIONS[], 4)</f>
        <v>black</v>
      </c>
      <c r="O1458" s="51">
        <f>VLOOKUP(FACT_INCLUDES[[#This Row],[DW Version]], VERSIONS[], 5)</f>
        <v>291.04430661364012</v>
      </c>
      <c r="P1458" s="4" t="str">
        <f>VLOOKUP(FACT_INCLUDES[[#This Row],[DW Version]], VERSIONS[], 6)</f>
        <v>Challenger 7</v>
      </c>
      <c r="Q1458" s="4" t="str">
        <f>VLOOKUP(FACT_INCLUDES[[#This Row],[DW Version]], VERSIONS[], 7)</f>
        <v>Shoe</v>
      </c>
      <c r="R1458" s="51">
        <f>FACT_INCLUDES[[#This Row],[Version Price]]*FACT_INCLUDES[[#This Row],[Quantity]]</f>
        <v>1455.2215330682006</v>
      </c>
      <c r="S1458" s="51">
        <f>FACT_INCLUDES[[#This Row],[Amount]]*(1-FACT_INCLUDES[[#This Row],[Order Discount]])</f>
        <v>1455.2215330682006</v>
      </c>
      <c r="T1458" s="51">
        <f t="shared" si="22"/>
        <v>1967.8491660465475</v>
      </c>
      <c r="U1458" s="57">
        <f>FACT_INCLUDES[[#This Row],[Income]]/FACT_INCLUDES[[#This Row],[Total Order Income]]</f>
        <v>0.73949851349215601</v>
      </c>
      <c r="V1458" s="33">
        <f>IF(FACT_INCLUDES[[#This Row],[Order Gap]]&gt;10, 1, 0)/COUNTIFS(FACT_INCLUDES[Order ID], FACT_INCLUDES[[#This Row],[Order ID]])</f>
        <v>0</v>
      </c>
      <c r="W1458" s="33">
        <f>IF(FACT_INCLUDES[[#This Row],[Order Type]]="Online", 1, 0)/COUNTIFS(FACT_INCLUDES[Order ID], FACT_INCLUDES[[#This Row],[Order ID]])</f>
        <v>0</v>
      </c>
      <c r="X1458" s="52">
        <v>698.39985569679095</v>
      </c>
      <c r="Y1458" s="52">
        <v>647.83357870407235</v>
      </c>
      <c r="Z1458" s="64">
        <f>IF(FACT_INCLUDES[[#This Row],[Order Type]]="Online", 1, 0)*FACT_INCLUDES[[#This Row],[Income]]</f>
        <v>0</v>
      </c>
    </row>
    <row r="1459" spans="1:26" x14ac:dyDescent="0.3">
      <c r="A1459" s="4">
        <v>179</v>
      </c>
      <c r="B1459" s="4">
        <v>81</v>
      </c>
      <c r="C1459" s="4">
        <v>189</v>
      </c>
      <c r="D1459" s="58">
        <v>1</v>
      </c>
      <c r="E1459" s="28">
        <f>VLOOKUP(FACT_INCLUDES[[#This Row],[Order ID]], ORDERS[], 2)</f>
        <v>42746.064938647905</v>
      </c>
      <c r="F1459" s="28">
        <f>VLOOKUP(FACT_INCLUDES[[#This Row],[Order ID]], ORDERS[], 3)</f>
        <v>42746.064938647905</v>
      </c>
      <c r="G1459" s="4" t="str">
        <f>VLOOKUP(FACT_INCLUDES[[#This Row],[Order ID]], ORDERS[], 4)</f>
        <v>In-Store</v>
      </c>
      <c r="H1459" s="4" t="str">
        <f>VLOOKUP(FACT_INCLUDES[[#This Row],[Order ID]], ORDERS[], 5)</f>
        <v>OFL3225@gmail.com</v>
      </c>
      <c r="I1459" s="4">
        <f>VLOOKUP(FACT_INCLUDES[[#This Row],[Order ID]], ORDERS[], 6)</f>
        <v>28</v>
      </c>
      <c r="J1459" s="54">
        <f>VLOOKUP(FACT_INCLUDES[[#This Row],[Order ID]], ORDERS[], 7)</f>
        <v>0</v>
      </c>
      <c r="K1459" s="33">
        <v>0</v>
      </c>
      <c r="L1459" s="4">
        <f>VLOOKUP(FACT_INCLUDES[[#This Row],[DW Version]], VERSIONS[], 2)</f>
        <v>19</v>
      </c>
      <c r="M1459" s="4">
        <f>VLOOKUP(FACT_INCLUDES[[#This Row],[DW Version]], VERSIONS[], 3)</f>
        <v>8</v>
      </c>
      <c r="N1459" s="4" t="str">
        <f>VLOOKUP(FACT_INCLUDES[[#This Row],[DW Version]], VERSIONS[], 4)</f>
        <v>black</v>
      </c>
      <c r="O1459" s="51">
        <f>VLOOKUP(FACT_INCLUDES[[#This Row],[DW Version]], VERSIONS[], 5)</f>
        <v>285.77314856777139</v>
      </c>
      <c r="P1459" s="4" t="str">
        <f>VLOOKUP(FACT_INCLUDES[[#This Row],[DW Version]], VERSIONS[], 6)</f>
        <v>Windrunner Jacket</v>
      </c>
      <c r="Q1459" s="4" t="str">
        <f>VLOOKUP(FACT_INCLUDES[[#This Row],[DW Version]], VERSIONS[], 7)</f>
        <v>Apparel</v>
      </c>
      <c r="R1459" s="51">
        <f>FACT_INCLUDES[[#This Row],[Version Price]]*FACT_INCLUDES[[#This Row],[Quantity]]</f>
        <v>285.77314856777139</v>
      </c>
      <c r="S1459" s="51">
        <f>FACT_INCLUDES[[#This Row],[Amount]]*(1-FACT_INCLUDES[[#This Row],[Order Discount]])</f>
        <v>285.77314856777139</v>
      </c>
      <c r="T1459" s="51">
        <f t="shared" si="22"/>
        <v>615.23695888174962</v>
      </c>
      <c r="U1459" s="57">
        <f>FACT_INCLUDES[[#This Row],[Income]]/FACT_INCLUDES[[#This Row],[Total Order Income]]</f>
        <v>0.46449281767335737</v>
      </c>
      <c r="V1459" s="33">
        <f>IF(FACT_INCLUDES[[#This Row],[Order Gap]]&gt;10, 1, 0)/COUNTIFS(FACT_INCLUDES[Order ID], FACT_INCLUDES[[#This Row],[Order ID]])</f>
        <v>0</v>
      </c>
      <c r="W1459" s="33">
        <f>IF(FACT_INCLUDES[[#This Row],[Order Type]]="Online", 1, 0)/COUNTIFS(FACT_INCLUDES[Order ID], FACT_INCLUDES[[#This Row],[Order ID]])</f>
        <v>0</v>
      </c>
      <c r="X1459" s="52">
        <v>698.39985569679095</v>
      </c>
      <c r="Y1459" s="52">
        <v>647.83357870407235</v>
      </c>
      <c r="Z1459" s="64">
        <f>IF(FACT_INCLUDES[[#This Row],[Order Type]]="Online", 1, 0)*FACT_INCLUDES[[#This Row],[Income]]</f>
        <v>0</v>
      </c>
    </row>
    <row r="1460" spans="1:26" x14ac:dyDescent="0.3">
      <c r="A1460" s="4">
        <v>180</v>
      </c>
      <c r="B1460" s="4">
        <v>81</v>
      </c>
      <c r="C1460" s="4">
        <v>732</v>
      </c>
      <c r="D1460" s="58">
        <v>2</v>
      </c>
      <c r="E1460" s="28">
        <f>VLOOKUP(FACT_INCLUDES[[#This Row],[Order ID]], ORDERS[], 2)</f>
        <v>42746.064938647905</v>
      </c>
      <c r="F1460" s="28">
        <f>VLOOKUP(FACT_INCLUDES[[#This Row],[Order ID]], ORDERS[], 3)</f>
        <v>42746.064938647905</v>
      </c>
      <c r="G1460" s="4" t="str">
        <f>VLOOKUP(FACT_INCLUDES[[#This Row],[Order ID]], ORDERS[], 4)</f>
        <v>In-Store</v>
      </c>
      <c r="H1460" s="4" t="str">
        <f>VLOOKUP(FACT_INCLUDES[[#This Row],[Order ID]], ORDERS[], 5)</f>
        <v>OFL3225@gmail.com</v>
      </c>
      <c r="I1460" s="4">
        <f>VLOOKUP(FACT_INCLUDES[[#This Row],[Order ID]], ORDERS[], 6)</f>
        <v>28</v>
      </c>
      <c r="J1460" s="54">
        <f>VLOOKUP(FACT_INCLUDES[[#This Row],[Order ID]], ORDERS[], 7)</f>
        <v>0</v>
      </c>
      <c r="K1460" s="33">
        <v>0</v>
      </c>
      <c r="L1460" s="4">
        <f>VLOOKUP(FACT_INCLUDES[[#This Row],[DW Version]], VERSIONS[], 2)</f>
        <v>75</v>
      </c>
      <c r="M1460" s="4">
        <f>VLOOKUP(FACT_INCLUDES[[#This Row],[DW Version]], VERSIONS[], 3)</f>
        <v>7.5</v>
      </c>
      <c r="N1460" s="4" t="str">
        <f>VLOOKUP(FACT_INCLUDES[[#This Row],[DW Version]], VERSIONS[], 4)</f>
        <v>white</v>
      </c>
      <c r="O1460" s="51">
        <f>VLOOKUP(FACT_INCLUDES[[#This Row],[DW Version]], VERSIONS[], 5)</f>
        <v>66.18031105915864</v>
      </c>
      <c r="P1460" s="4" t="str">
        <f>VLOOKUP(FACT_INCLUDES[[#This Row],[DW Version]], VERSIONS[], 6)</f>
        <v>React Presto</v>
      </c>
      <c r="Q1460" s="4" t="str">
        <f>VLOOKUP(FACT_INCLUDES[[#This Row],[DW Version]], VERSIONS[], 7)</f>
        <v>Shoe</v>
      </c>
      <c r="R1460" s="51">
        <f>FACT_INCLUDES[[#This Row],[Version Price]]*FACT_INCLUDES[[#This Row],[Quantity]]</f>
        <v>132.36062211831728</v>
      </c>
      <c r="S1460" s="51">
        <f>FACT_INCLUDES[[#This Row],[Amount]]*(1-FACT_INCLUDES[[#This Row],[Order Discount]])</f>
        <v>132.36062211831728</v>
      </c>
      <c r="T1460" s="51">
        <f t="shared" si="22"/>
        <v>615.23695888174962</v>
      </c>
      <c r="U1460" s="57">
        <f>FACT_INCLUDES[[#This Row],[Income]]/FACT_INCLUDES[[#This Row],[Total Order Income]]</f>
        <v>0.21513763145649609</v>
      </c>
      <c r="V1460" s="33">
        <f>IF(FACT_INCLUDES[[#This Row],[Order Gap]]&gt;10, 1, 0)/COUNTIFS(FACT_INCLUDES[Order ID], FACT_INCLUDES[[#This Row],[Order ID]])</f>
        <v>0</v>
      </c>
      <c r="W1460" s="33">
        <f>IF(FACT_INCLUDES[[#This Row],[Order Type]]="Online", 1, 0)/COUNTIFS(FACT_INCLUDES[Order ID], FACT_INCLUDES[[#This Row],[Order ID]])</f>
        <v>0</v>
      </c>
      <c r="X1460" s="52">
        <v>698.39985569679095</v>
      </c>
      <c r="Y1460" s="52">
        <v>647.83357870407235</v>
      </c>
      <c r="Z1460" s="64">
        <f>IF(FACT_INCLUDES[[#This Row],[Order Type]]="Online", 1, 0)*FACT_INCLUDES[[#This Row],[Income]]</f>
        <v>0</v>
      </c>
    </row>
    <row r="1461" spans="1:26" x14ac:dyDescent="0.3">
      <c r="A1461" s="4">
        <v>181</v>
      </c>
      <c r="B1461" s="4">
        <v>81</v>
      </c>
      <c r="C1461" s="4">
        <v>842</v>
      </c>
      <c r="D1461" s="58">
        <v>1</v>
      </c>
      <c r="E1461" s="28">
        <f>VLOOKUP(FACT_INCLUDES[[#This Row],[Order ID]], ORDERS[], 2)</f>
        <v>42746.064938647905</v>
      </c>
      <c r="F1461" s="28">
        <f>VLOOKUP(FACT_INCLUDES[[#This Row],[Order ID]], ORDERS[], 3)</f>
        <v>42746.064938647905</v>
      </c>
      <c r="G1461" s="4" t="str">
        <f>VLOOKUP(FACT_INCLUDES[[#This Row],[Order ID]], ORDERS[], 4)</f>
        <v>In-Store</v>
      </c>
      <c r="H1461" s="4" t="str">
        <f>VLOOKUP(FACT_INCLUDES[[#This Row],[Order ID]], ORDERS[], 5)</f>
        <v>OFL3225@gmail.com</v>
      </c>
      <c r="I1461" s="4">
        <f>VLOOKUP(FACT_INCLUDES[[#This Row],[Order ID]], ORDERS[], 6)</f>
        <v>28</v>
      </c>
      <c r="J1461" s="54">
        <f>VLOOKUP(FACT_INCLUDES[[#This Row],[Order ID]], ORDERS[], 7)</f>
        <v>0</v>
      </c>
      <c r="K1461" s="33">
        <v>0</v>
      </c>
      <c r="L1461" s="4">
        <f>VLOOKUP(FACT_INCLUDES[[#This Row],[DW Version]], VERSIONS[], 2)</f>
        <v>86</v>
      </c>
      <c r="M1461" s="4">
        <f>VLOOKUP(FACT_INCLUDES[[#This Row],[DW Version]], VERSIONS[], 3)</f>
        <v>3</v>
      </c>
      <c r="N1461" s="4" t="str">
        <f>VLOOKUP(FACT_INCLUDES[[#This Row],[DW Version]], VERSIONS[], 4)</f>
        <v>white</v>
      </c>
      <c r="O1461" s="51">
        <f>VLOOKUP(FACT_INCLUDES[[#This Row],[DW Version]], VERSIONS[], 5)</f>
        <v>197.10318819566095</v>
      </c>
      <c r="P1461" s="4" t="str">
        <f>VLOOKUP(FACT_INCLUDES[[#This Row],[DW Version]], VERSIONS[], 6)</f>
        <v>Challenger Long-Sleeve</v>
      </c>
      <c r="Q1461" s="4" t="str">
        <f>VLOOKUP(FACT_INCLUDES[[#This Row],[DW Version]], VERSIONS[], 7)</f>
        <v>Apparel</v>
      </c>
      <c r="R1461" s="51">
        <f>FACT_INCLUDES[[#This Row],[Version Price]]*FACT_INCLUDES[[#This Row],[Quantity]]</f>
        <v>197.10318819566095</v>
      </c>
      <c r="S1461" s="51">
        <f>FACT_INCLUDES[[#This Row],[Amount]]*(1-FACT_INCLUDES[[#This Row],[Order Discount]])</f>
        <v>197.10318819566095</v>
      </c>
      <c r="T1461" s="51">
        <f t="shared" si="22"/>
        <v>615.23695888174962</v>
      </c>
      <c r="U1461" s="57">
        <f>FACT_INCLUDES[[#This Row],[Income]]/FACT_INCLUDES[[#This Row],[Total Order Income]]</f>
        <v>0.32036955087014657</v>
      </c>
      <c r="V1461" s="33">
        <f>IF(FACT_INCLUDES[[#This Row],[Order Gap]]&gt;10, 1, 0)/COUNTIFS(FACT_INCLUDES[Order ID], FACT_INCLUDES[[#This Row],[Order ID]])</f>
        <v>0</v>
      </c>
      <c r="W1461" s="33">
        <f>IF(FACT_INCLUDES[[#This Row],[Order Type]]="Online", 1, 0)/COUNTIFS(FACT_INCLUDES[Order ID], FACT_INCLUDES[[#This Row],[Order ID]])</f>
        <v>0</v>
      </c>
      <c r="X1461" s="52">
        <v>698.39985569679095</v>
      </c>
      <c r="Y1461" s="52">
        <v>647.83357870407235</v>
      </c>
      <c r="Z1461" s="64">
        <f>IF(FACT_INCLUDES[[#This Row],[Order Type]]="Online", 1, 0)*FACT_INCLUDES[[#This Row],[Income]]</f>
        <v>0</v>
      </c>
    </row>
    <row r="1462" spans="1:26" x14ac:dyDescent="0.3">
      <c r="A1462" s="4">
        <v>241</v>
      </c>
      <c r="B1462" s="4">
        <v>112</v>
      </c>
      <c r="C1462" s="4">
        <v>80</v>
      </c>
      <c r="D1462" s="58">
        <v>4</v>
      </c>
      <c r="E1462" s="28">
        <f>VLOOKUP(FACT_INCLUDES[[#This Row],[Order ID]], ORDERS[], 2)</f>
        <v>42751.664645053315</v>
      </c>
      <c r="F1462" s="28">
        <f>VLOOKUP(FACT_INCLUDES[[#This Row],[Order ID]], ORDERS[], 3)</f>
        <v>42751.664645053315</v>
      </c>
      <c r="G1462" s="4" t="str">
        <f>VLOOKUP(FACT_INCLUDES[[#This Row],[Order ID]], ORDERS[], 4)</f>
        <v>In-Store</v>
      </c>
      <c r="H1462" s="4" t="str">
        <f>VLOOKUP(FACT_INCLUDES[[#This Row],[Order ID]], ORDERS[], 5)</f>
        <v>MER4886@gmail.com</v>
      </c>
      <c r="I1462" s="4">
        <f>VLOOKUP(FACT_INCLUDES[[#This Row],[Order ID]], ORDERS[], 6)</f>
        <v>15</v>
      </c>
      <c r="J1462" s="54">
        <f>VLOOKUP(FACT_INCLUDES[[#This Row],[Order ID]], ORDERS[], 7)</f>
        <v>0</v>
      </c>
      <c r="K1462" s="33">
        <v>0</v>
      </c>
      <c r="L1462" s="4">
        <f>VLOOKUP(FACT_INCLUDES[[#This Row],[DW Version]], VERSIONS[], 2)</f>
        <v>8</v>
      </c>
      <c r="M1462" s="4">
        <f>VLOOKUP(FACT_INCLUDES[[#This Row],[DW Version]], VERSIONS[], 3)</f>
        <v>8.5</v>
      </c>
      <c r="N1462" s="4" t="str">
        <f>VLOOKUP(FACT_INCLUDES[[#This Row],[DW Version]], VERSIONS[], 4)</f>
        <v>white</v>
      </c>
      <c r="O1462" s="51">
        <f>VLOOKUP(FACT_INCLUDES[[#This Row],[DW Version]], VERSIONS[], 5)</f>
        <v>379.49943524630925</v>
      </c>
      <c r="P1462" s="4" t="str">
        <f>VLOOKUP(FACT_INCLUDES[[#This Row],[DW Version]], VERSIONS[], 6)</f>
        <v>Dunk</v>
      </c>
      <c r="Q1462" s="4" t="str">
        <f>VLOOKUP(FACT_INCLUDES[[#This Row],[DW Version]], VERSIONS[], 7)</f>
        <v>Shoe</v>
      </c>
      <c r="R1462" s="51">
        <f>FACT_INCLUDES[[#This Row],[Version Price]]*FACT_INCLUDES[[#This Row],[Quantity]]</f>
        <v>1517.997740985237</v>
      </c>
      <c r="S1462" s="51">
        <f>FACT_INCLUDES[[#This Row],[Amount]]*(1-FACT_INCLUDES[[#This Row],[Order Discount]])</f>
        <v>1517.997740985237</v>
      </c>
      <c r="T1462" s="51">
        <f t="shared" si="22"/>
        <v>3481.7231260632889</v>
      </c>
      <c r="U1462" s="57">
        <f>FACT_INCLUDES[[#This Row],[Income]]/FACT_INCLUDES[[#This Row],[Total Order Income]]</f>
        <v>0.43599036627062449</v>
      </c>
      <c r="V1462" s="33">
        <f>IF(FACT_INCLUDES[[#This Row],[Order Gap]]&gt;10, 1, 0)/COUNTIFS(FACT_INCLUDES[Order ID], FACT_INCLUDES[[#This Row],[Order ID]])</f>
        <v>0</v>
      </c>
      <c r="W1462" s="33">
        <f>IF(FACT_INCLUDES[[#This Row],[Order Type]]="Online", 1, 0)/COUNTIFS(FACT_INCLUDES[Order ID], FACT_INCLUDES[[#This Row],[Order ID]])</f>
        <v>0</v>
      </c>
      <c r="X1462" s="52">
        <v>698.39985569679095</v>
      </c>
      <c r="Y1462" s="52">
        <v>647.83357870407235</v>
      </c>
      <c r="Z1462" s="64">
        <f>IF(FACT_INCLUDES[[#This Row],[Order Type]]="Online", 1, 0)*FACT_INCLUDES[[#This Row],[Income]]</f>
        <v>0</v>
      </c>
    </row>
    <row r="1463" spans="1:26" x14ac:dyDescent="0.3">
      <c r="A1463" s="4">
        <v>242</v>
      </c>
      <c r="B1463" s="4">
        <v>112</v>
      </c>
      <c r="C1463" s="4">
        <v>309</v>
      </c>
      <c r="D1463" s="58">
        <v>5</v>
      </c>
      <c r="E1463" s="28">
        <f>VLOOKUP(FACT_INCLUDES[[#This Row],[Order ID]], ORDERS[], 2)</f>
        <v>42751.664645053315</v>
      </c>
      <c r="F1463" s="28">
        <f>VLOOKUP(FACT_INCLUDES[[#This Row],[Order ID]], ORDERS[], 3)</f>
        <v>42751.664645053315</v>
      </c>
      <c r="G1463" s="4" t="str">
        <f>VLOOKUP(FACT_INCLUDES[[#This Row],[Order ID]], ORDERS[], 4)</f>
        <v>In-Store</v>
      </c>
      <c r="H1463" s="4" t="str">
        <f>VLOOKUP(FACT_INCLUDES[[#This Row],[Order ID]], ORDERS[], 5)</f>
        <v>MER4886@gmail.com</v>
      </c>
      <c r="I1463" s="4">
        <f>VLOOKUP(FACT_INCLUDES[[#This Row],[Order ID]], ORDERS[], 6)</f>
        <v>15</v>
      </c>
      <c r="J1463" s="54">
        <f>VLOOKUP(FACT_INCLUDES[[#This Row],[Order ID]], ORDERS[], 7)</f>
        <v>0</v>
      </c>
      <c r="K1463" s="33">
        <v>0</v>
      </c>
      <c r="L1463" s="4">
        <f>VLOOKUP(FACT_INCLUDES[[#This Row],[DW Version]], VERSIONS[], 2)</f>
        <v>31</v>
      </c>
      <c r="M1463" s="4">
        <f>VLOOKUP(FACT_INCLUDES[[#This Row],[DW Version]], VERSIONS[], 3)</f>
        <v>7.5</v>
      </c>
      <c r="N1463" s="4" t="str">
        <f>VLOOKUP(FACT_INCLUDES[[#This Row],[DW Version]], VERSIONS[], 4)</f>
        <v>purple lilac</v>
      </c>
      <c r="O1463" s="51">
        <f>VLOOKUP(FACT_INCLUDES[[#This Row],[DW Version]], VERSIONS[], 5)</f>
        <v>392.74507701561038</v>
      </c>
      <c r="P1463" s="4" t="str">
        <f>VLOOKUP(FACT_INCLUDES[[#This Row],[DW Version]], VERSIONS[], 6)</f>
        <v>React Element 55</v>
      </c>
      <c r="Q1463" s="4" t="str">
        <f>VLOOKUP(FACT_INCLUDES[[#This Row],[DW Version]], VERSIONS[], 7)</f>
        <v>Shoe</v>
      </c>
      <c r="R1463" s="51">
        <f>FACT_INCLUDES[[#This Row],[Version Price]]*FACT_INCLUDES[[#This Row],[Quantity]]</f>
        <v>1963.7253850780519</v>
      </c>
      <c r="S1463" s="51">
        <f>FACT_INCLUDES[[#This Row],[Amount]]*(1-FACT_INCLUDES[[#This Row],[Order Discount]])</f>
        <v>1963.7253850780519</v>
      </c>
      <c r="T1463" s="51">
        <f t="shared" si="22"/>
        <v>3481.7231260632889</v>
      </c>
      <c r="U1463" s="57">
        <f>FACT_INCLUDES[[#This Row],[Income]]/FACT_INCLUDES[[#This Row],[Total Order Income]]</f>
        <v>0.56400963372937551</v>
      </c>
      <c r="V1463" s="33">
        <f>IF(FACT_INCLUDES[[#This Row],[Order Gap]]&gt;10, 1, 0)/COUNTIFS(FACT_INCLUDES[Order ID], FACT_INCLUDES[[#This Row],[Order ID]])</f>
        <v>0</v>
      </c>
      <c r="W1463" s="33">
        <f>IF(FACT_INCLUDES[[#This Row],[Order Type]]="Online", 1, 0)/COUNTIFS(FACT_INCLUDES[Order ID], FACT_INCLUDES[[#This Row],[Order ID]])</f>
        <v>0</v>
      </c>
      <c r="X1463" s="52">
        <v>698.39985569679095</v>
      </c>
      <c r="Y1463" s="52">
        <v>647.83357870407235</v>
      </c>
      <c r="Z1463" s="64">
        <f>IF(FACT_INCLUDES[[#This Row],[Order Type]]="Online", 1, 0)*FACT_INCLUDES[[#This Row],[Income]]</f>
        <v>0</v>
      </c>
    </row>
    <row r="1464" spans="1:26" x14ac:dyDescent="0.3">
      <c r="A1464" s="4">
        <v>262</v>
      </c>
      <c r="B1464" s="4">
        <v>123</v>
      </c>
      <c r="C1464" s="4">
        <v>231</v>
      </c>
      <c r="D1464" s="58">
        <v>1</v>
      </c>
      <c r="E1464" s="28">
        <f>VLOOKUP(FACT_INCLUDES[[#This Row],[Order ID]], ORDERS[], 2)</f>
        <v>42858.455693372925</v>
      </c>
      <c r="F1464" s="28">
        <f>VLOOKUP(FACT_INCLUDES[[#This Row],[Order ID]], ORDERS[], 3)</f>
        <v>42858.455693372925</v>
      </c>
      <c r="G1464" s="4" t="str">
        <f>VLOOKUP(FACT_INCLUDES[[#This Row],[Order ID]], ORDERS[], 4)</f>
        <v>In-Store</v>
      </c>
      <c r="H1464" s="4" t="str">
        <f>VLOOKUP(FACT_INCLUDES[[#This Row],[Order ID]], ORDERS[], 5)</f>
        <v>EAA9121@gmail.com</v>
      </c>
      <c r="I1464" s="4">
        <f>VLOOKUP(FACT_INCLUDES[[#This Row],[Order ID]], ORDERS[], 6)</f>
        <v>5</v>
      </c>
      <c r="J1464" s="54">
        <f>VLOOKUP(FACT_INCLUDES[[#This Row],[Order ID]], ORDERS[], 7)</f>
        <v>0</v>
      </c>
      <c r="K1464" s="33">
        <v>0</v>
      </c>
      <c r="L1464" s="4">
        <f>VLOOKUP(FACT_INCLUDES[[#This Row],[DW Version]], VERSIONS[], 2)</f>
        <v>23</v>
      </c>
      <c r="M1464" s="4">
        <f>VLOOKUP(FACT_INCLUDES[[#This Row],[DW Version]], VERSIONS[], 3)</f>
        <v>11</v>
      </c>
      <c r="N1464" s="4" t="str">
        <f>VLOOKUP(FACT_INCLUDES[[#This Row],[DW Version]], VERSIONS[], 4)</f>
        <v>red</v>
      </c>
      <c r="O1464" s="51">
        <f>VLOOKUP(FACT_INCLUDES[[#This Row],[DW Version]], VERSIONS[], 5)</f>
        <v>361.8787903928532</v>
      </c>
      <c r="P1464" s="4" t="str">
        <f>VLOOKUP(FACT_INCLUDES[[#This Row],[DW Version]], VERSIONS[], 6)</f>
        <v>M2K Tekno</v>
      </c>
      <c r="Q1464" s="4" t="str">
        <f>VLOOKUP(FACT_INCLUDES[[#This Row],[DW Version]], VERSIONS[], 7)</f>
        <v>Shoe</v>
      </c>
      <c r="R1464" s="51">
        <f>FACT_INCLUDES[[#This Row],[Version Price]]*FACT_INCLUDES[[#This Row],[Quantity]]</f>
        <v>361.8787903928532</v>
      </c>
      <c r="S1464" s="51">
        <f>FACT_INCLUDES[[#This Row],[Amount]]*(1-FACT_INCLUDES[[#This Row],[Order Discount]])</f>
        <v>361.8787903928532</v>
      </c>
      <c r="T1464" s="51">
        <f t="shared" si="22"/>
        <v>361.8787903928532</v>
      </c>
      <c r="U1464" s="57">
        <f>FACT_INCLUDES[[#This Row],[Income]]/FACT_INCLUDES[[#This Row],[Total Order Income]]</f>
        <v>1</v>
      </c>
      <c r="V1464" s="33">
        <f>IF(FACT_INCLUDES[[#This Row],[Order Gap]]&gt;10, 1, 0)/COUNTIFS(FACT_INCLUDES[Order ID], FACT_INCLUDES[[#This Row],[Order ID]])</f>
        <v>0</v>
      </c>
      <c r="W1464" s="33">
        <f>IF(FACT_INCLUDES[[#This Row],[Order Type]]="Online", 1, 0)/COUNTIFS(FACT_INCLUDES[Order ID], FACT_INCLUDES[[#This Row],[Order ID]])</f>
        <v>0</v>
      </c>
      <c r="X1464" s="52">
        <v>698.39985569679095</v>
      </c>
      <c r="Y1464" s="52">
        <v>647.83357870407235</v>
      </c>
      <c r="Z1464" s="64">
        <f>IF(FACT_INCLUDES[[#This Row],[Order Type]]="Online", 1, 0)*FACT_INCLUDES[[#This Row],[Income]]</f>
        <v>0</v>
      </c>
    </row>
    <row r="1465" spans="1:26" x14ac:dyDescent="0.3">
      <c r="A1465" s="4">
        <v>288</v>
      </c>
      <c r="B1465" s="4">
        <v>139</v>
      </c>
      <c r="C1465" s="4">
        <v>169</v>
      </c>
      <c r="D1465" s="58">
        <v>5</v>
      </c>
      <c r="E1465" s="28">
        <f>VLOOKUP(FACT_INCLUDES[[#This Row],[Order ID]], ORDERS[], 2)</f>
        <v>42968.70080441067</v>
      </c>
      <c r="F1465" s="28">
        <f>VLOOKUP(FACT_INCLUDES[[#This Row],[Order ID]], ORDERS[], 3)</f>
        <v>42968.70080441067</v>
      </c>
      <c r="G1465" s="4" t="str">
        <f>VLOOKUP(FACT_INCLUDES[[#This Row],[Order ID]], ORDERS[], 4)</f>
        <v>In-Store</v>
      </c>
      <c r="H1465" s="4" t="str">
        <f>VLOOKUP(FACT_INCLUDES[[#This Row],[Order ID]], ORDERS[], 5)</f>
        <v>HTE7731@gmail.com</v>
      </c>
      <c r="I1465" s="4">
        <f>VLOOKUP(FACT_INCLUDES[[#This Row],[Order ID]], ORDERS[], 6)</f>
        <v>22</v>
      </c>
      <c r="J1465" s="54">
        <f>VLOOKUP(FACT_INCLUDES[[#This Row],[Order ID]], ORDERS[], 7)</f>
        <v>0</v>
      </c>
      <c r="K1465" s="33">
        <v>0</v>
      </c>
      <c r="L1465" s="4">
        <f>VLOOKUP(FACT_INCLUDES[[#This Row],[DW Version]], VERSIONS[], 2)</f>
        <v>17</v>
      </c>
      <c r="M1465" s="4">
        <f>VLOOKUP(FACT_INCLUDES[[#This Row],[DW Version]], VERSIONS[], 3)</f>
        <v>4.5</v>
      </c>
      <c r="N1465" s="4" t="str">
        <f>VLOOKUP(FACT_INCLUDES[[#This Row],[DW Version]], VERSIONS[], 4)</f>
        <v>purple lilac</v>
      </c>
      <c r="O1465" s="51">
        <f>VLOOKUP(FACT_INCLUDES[[#This Row],[DW Version]], VERSIONS[], 5)</f>
        <v>373.00259784527515</v>
      </c>
      <c r="P1465" s="4" t="str">
        <f>VLOOKUP(FACT_INCLUDES[[#This Row],[DW Version]], VERSIONS[], 6)</f>
        <v>Free Run</v>
      </c>
      <c r="Q1465" s="4" t="str">
        <f>VLOOKUP(FACT_INCLUDES[[#This Row],[DW Version]], VERSIONS[], 7)</f>
        <v>Shoe</v>
      </c>
      <c r="R1465" s="51">
        <f>FACT_INCLUDES[[#This Row],[Version Price]]*FACT_INCLUDES[[#This Row],[Quantity]]</f>
        <v>1865.0129892263758</v>
      </c>
      <c r="S1465" s="51">
        <f>FACT_INCLUDES[[#This Row],[Amount]]*(1-FACT_INCLUDES[[#This Row],[Order Discount]])</f>
        <v>1865.0129892263758</v>
      </c>
      <c r="T1465" s="51">
        <f t="shared" si="22"/>
        <v>2144.0711921015263</v>
      </c>
      <c r="U1465" s="57">
        <f>FACT_INCLUDES[[#This Row],[Income]]/FACT_INCLUDES[[#This Row],[Total Order Income]]</f>
        <v>0.86984657790134767</v>
      </c>
      <c r="V1465" s="33">
        <f>IF(FACT_INCLUDES[[#This Row],[Order Gap]]&gt;10, 1, 0)/COUNTIFS(FACT_INCLUDES[Order ID], FACT_INCLUDES[[#This Row],[Order ID]])</f>
        <v>0</v>
      </c>
      <c r="W1465" s="33">
        <f>IF(FACT_INCLUDES[[#This Row],[Order Type]]="Online", 1, 0)/COUNTIFS(FACT_INCLUDES[Order ID], FACT_INCLUDES[[#This Row],[Order ID]])</f>
        <v>0</v>
      </c>
      <c r="X1465" s="52">
        <v>698.39985569679095</v>
      </c>
      <c r="Y1465" s="52">
        <v>647.83357870407235</v>
      </c>
      <c r="Z1465" s="64">
        <f>IF(FACT_INCLUDES[[#This Row],[Order Type]]="Online", 1, 0)*FACT_INCLUDES[[#This Row],[Income]]</f>
        <v>0</v>
      </c>
    </row>
    <row r="1466" spans="1:26" x14ac:dyDescent="0.3">
      <c r="A1466" s="4">
        <v>289</v>
      </c>
      <c r="B1466" s="4">
        <v>139</v>
      </c>
      <c r="C1466" s="4">
        <v>344</v>
      </c>
      <c r="D1466" s="58">
        <v>2</v>
      </c>
      <c r="E1466" s="28">
        <f>VLOOKUP(FACT_INCLUDES[[#This Row],[Order ID]], ORDERS[], 2)</f>
        <v>42968.70080441067</v>
      </c>
      <c r="F1466" s="28">
        <f>VLOOKUP(FACT_INCLUDES[[#This Row],[Order ID]], ORDERS[], 3)</f>
        <v>42968.70080441067</v>
      </c>
      <c r="G1466" s="4" t="str">
        <f>VLOOKUP(FACT_INCLUDES[[#This Row],[Order ID]], ORDERS[], 4)</f>
        <v>In-Store</v>
      </c>
      <c r="H1466" s="4" t="str">
        <f>VLOOKUP(FACT_INCLUDES[[#This Row],[Order ID]], ORDERS[], 5)</f>
        <v>HTE7731@gmail.com</v>
      </c>
      <c r="I1466" s="4">
        <f>VLOOKUP(FACT_INCLUDES[[#This Row],[Order ID]], ORDERS[], 6)</f>
        <v>22</v>
      </c>
      <c r="J1466" s="54">
        <f>VLOOKUP(FACT_INCLUDES[[#This Row],[Order ID]], ORDERS[], 7)</f>
        <v>0</v>
      </c>
      <c r="K1466" s="33">
        <v>0</v>
      </c>
      <c r="L1466" s="4">
        <f>VLOOKUP(FACT_INCLUDES[[#This Row],[DW Version]], VERSIONS[], 2)</f>
        <v>35</v>
      </c>
      <c r="M1466" s="4">
        <f>VLOOKUP(FACT_INCLUDES[[#This Row],[DW Version]], VERSIONS[], 3)</f>
        <v>6.5</v>
      </c>
      <c r="N1466" s="4" t="str">
        <f>VLOOKUP(FACT_INCLUDES[[#This Row],[DW Version]], VERSIONS[], 4)</f>
        <v>white</v>
      </c>
      <c r="O1466" s="51">
        <f>VLOOKUP(FACT_INCLUDES[[#This Row],[DW Version]], VERSIONS[], 5)</f>
        <v>139.52910143757526</v>
      </c>
      <c r="P1466" s="4" t="str">
        <f>VLOOKUP(FACT_INCLUDES[[#This Row],[DW Version]], VERSIONS[], 6)</f>
        <v>Alphafly</v>
      </c>
      <c r="Q1466" s="4" t="str">
        <f>VLOOKUP(FACT_INCLUDES[[#This Row],[DW Version]], VERSIONS[], 7)</f>
        <v>Shoe</v>
      </c>
      <c r="R1466" s="51">
        <f>FACT_INCLUDES[[#This Row],[Version Price]]*FACT_INCLUDES[[#This Row],[Quantity]]</f>
        <v>279.05820287515053</v>
      </c>
      <c r="S1466" s="51">
        <f>FACT_INCLUDES[[#This Row],[Amount]]*(1-FACT_INCLUDES[[#This Row],[Order Discount]])</f>
        <v>279.05820287515053</v>
      </c>
      <c r="T1466" s="51">
        <f t="shared" si="22"/>
        <v>2144.0711921015263</v>
      </c>
      <c r="U1466" s="57">
        <f>FACT_INCLUDES[[#This Row],[Income]]/FACT_INCLUDES[[#This Row],[Total Order Income]]</f>
        <v>0.13015342209865227</v>
      </c>
      <c r="V1466" s="33">
        <f>IF(FACT_INCLUDES[[#This Row],[Order Gap]]&gt;10, 1, 0)/COUNTIFS(FACT_INCLUDES[Order ID], FACT_INCLUDES[[#This Row],[Order ID]])</f>
        <v>0</v>
      </c>
      <c r="W1466" s="33">
        <f>IF(FACT_INCLUDES[[#This Row],[Order Type]]="Online", 1, 0)/COUNTIFS(FACT_INCLUDES[Order ID], FACT_INCLUDES[[#This Row],[Order ID]])</f>
        <v>0</v>
      </c>
      <c r="X1466" s="52">
        <v>698.39985569679095</v>
      </c>
      <c r="Y1466" s="52">
        <v>647.83357870407235</v>
      </c>
      <c r="Z1466" s="64">
        <f>IF(FACT_INCLUDES[[#This Row],[Order Type]]="Online", 1, 0)*FACT_INCLUDES[[#This Row],[Income]]</f>
        <v>0</v>
      </c>
    </row>
    <row r="1467" spans="1:26" x14ac:dyDescent="0.3">
      <c r="A1467" s="4">
        <v>295</v>
      </c>
      <c r="B1467" s="4">
        <v>143</v>
      </c>
      <c r="C1467" s="4">
        <v>119</v>
      </c>
      <c r="D1467" s="58">
        <v>2</v>
      </c>
      <c r="E1467" s="28">
        <f>VLOOKUP(FACT_INCLUDES[[#This Row],[Order ID]], ORDERS[], 2)</f>
        <v>42790.638231191915</v>
      </c>
      <c r="F1467" s="28">
        <f>VLOOKUP(FACT_INCLUDES[[#This Row],[Order ID]], ORDERS[], 3)</f>
        <v>42790.638231191915</v>
      </c>
      <c r="G1467" s="4" t="str">
        <f>VLOOKUP(FACT_INCLUDES[[#This Row],[Order ID]], ORDERS[], 4)</f>
        <v>In-Store</v>
      </c>
      <c r="H1467" s="4" t="str">
        <f>VLOOKUP(FACT_INCLUDES[[#This Row],[Order ID]], ORDERS[], 5)</f>
        <v>AQZ7929@gmail.com</v>
      </c>
      <c r="I1467" s="4">
        <f>VLOOKUP(FACT_INCLUDES[[#This Row],[Order ID]], ORDERS[], 6)</f>
        <v>17</v>
      </c>
      <c r="J1467" s="54">
        <f>VLOOKUP(FACT_INCLUDES[[#This Row],[Order ID]], ORDERS[], 7)</f>
        <v>0</v>
      </c>
      <c r="K1467" s="33">
        <v>0</v>
      </c>
      <c r="L1467" s="4">
        <f>VLOOKUP(FACT_INCLUDES[[#This Row],[DW Version]], VERSIONS[], 2)</f>
        <v>12</v>
      </c>
      <c r="M1467" s="4">
        <f>VLOOKUP(FACT_INCLUDES[[#This Row],[DW Version]], VERSIONS[], 3)</f>
        <v>9</v>
      </c>
      <c r="N1467" s="4" t="str">
        <f>VLOOKUP(FACT_INCLUDES[[#This Row],[DW Version]], VERSIONS[], 4)</f>
        <v>white</v>
      </c>
      <c r="O1467" s="51">
        <f>VLOOKUP(FACT_INCLUDES[[#This Row],[DW Version]], VERSIONS[], 5)</f>
        <v>288.81549566647743</v>
      </c>
      <c r="P1467" s="4" t="str">
        <f>VLOOKUP(FACT_INCLUDES[[#This Row],[DW Version]], VERSIONS[], 6)</f>
        <v>Pegasus</v>
      </c>
      <c r="Q1467" s="4" t="str">
        <f>VLOOKUP(FACT_INCLUDES[[#This Row],[DW Version]], VERSIONS[], 7)</f>
        <v>Shoe</v>
      </c>
      <c r="R1467" s="51">
        <f>FACT_INCLUDES[[#This Row],[Version Price]]*FACT_INCLUDES[[#This Row],[Quantity]]</f>
        <v>577.63099133295486</v>
      </c>
      <c r="S1467" s="51">
        <f>FACT_INCLUDES[[#This Row],[Amount]]*(1-FACT_INCLUDES[[#This Row],[Order Discount]])</f>
        <v>577.63099133295486</v>
      </c>
      <c r="T1467" s="51">
        <f t="shared" si="22"/>
        <v>2094.3938779820251</v>
      </c>
      <c r="U1467" s="57">
        <f>FACT_INCLUDES[[#This Row],[Income]]/FACT_INCLUDES[[#This Row],[Total Order Income]]</f>
        <v>0.27579864389668174</v>
      </c>
      <c r="V1467" s="33">
        <f>IF(FACT_INCLUDES[[#This Row],[Order Gap]]&gt;10, 1, 0)/COUNTIFS(FACT_INCLUDES[Order ID], FACT_INCLUDES[[#This Row],[Order ID]])</f>
        <v>0</v>
      </c>
      <c r="W1467" s="33">
        <f>IF(FACT_INCLUDES[[#This Row],[Order Type]]="Online", 1, 0)/COUNTIFS(FACT_INCLUDES[Order ID], FACT_INCLUDES[[#This Row],[Order ID]])</f>
        <v>0</v>
      </c>
      <c r="X1467" s="52">
        <v>698.39985569679095</v>
      </c>
      <c r="Y1467" s="52">
        <v>647.83357870407235</v>
      </c>
      <c r="Z1467" s="64">
        <f>IF(FACT_INCLUDES[[#This Row],[Order Type]]="Online", 1, 0)*FACT_INCLUDES[[#This Row],[Income]]</f>
        <v>0</v>
      </c>
    </row>
    <row r="1468" spans="1:26" x14ac:dyDescent="0.3">
      <c r="A1468" s="4">
        <v>296</v>
      </c>
      <c r="B1468" s="4">
        <v>143</v>
      </c>
      <c r="C1468" s="4">
        <v>671</v>
      </c>
      <c r="D1468" s="58">
        <v>1</v>
      </c>
      <c r="E1468" s="28">
        <f>VLOOKUP(FACT_INCLUDES[[#This Row],[Order ID]], ORDERS[], 2)</f>
        <v>42790.638231191915</v>
      </c>
      <c r="F1468" s="28">
        <f>VLOOKUP(FACT_INCLUDES[[#This Row],[Order ID]], ORDERS[], 3)</f>
        <v>42790.638231191915</v>
      </c>
      <c r="G1468" s="4" t="str">
        <f>VLOOKUP(FACT_INCLUDES[[#This Row],[Order ID]], ORDERS[], 4)</f>
        <v>In-Store</v>
      </c>
      <c r="H1468" s="4" t="str">
        <f>VLOOKUP(FACT_INCLUDES[[#This Row],[Order ID]], ORDERS[], 5)</f>
        <v>AQZ7929@gmail.com</v>
      </c>
      <c r="I1468" s="4">
        <f>VLOOKUP(FACT_INCLUDES[[#This Row],[Order ID]], ORDERS[], 6)</f>
        <v>17</v>
      </c>
      <c r="J1468" s="54">
        <f>VLOOKUP(FACT_INCLUDES[[#This Row],[Order ID]], ORDERS[], 7)</f>
        <v>0</v>
      </c>
      <c r="K1468" s="33">
        <v>0</v>
      </c>
      <c r="L1468" s="4">
        <f>VLOOKUP(FACT_INCLUDES[[#This Row],[DW Version]], VERSIONS[], 2)</f>
        <v>68</v>
      </c>
      <c r="M1468" s="4">
        <f>VLOOKUP(FACT_INCLUDES[[#This Row],[DW Version]], VERSIONS[], 3)</f>
        <v>5</v>
      </c>
      <c r="N1468" s="4" t="str">
        <f>VLOOKUP(FACT_INCLUDES[[#This Row],[DW Version]], VERSIONS[], 4)</f>
        <v>black</v>
      </c>
      <c r="O1468" s="51">
        <f>VLOOKUP(FACT_INCLUDES[[#This Row],[DW Version]], VERSIONS[], 5)</f>
        <v>335.08112094674487</v>
      </c>
      <c r="P1468" s="4" t="str">
        <f>VLOOKUP(FACT_INCLUDES[[#This Row],[DW Version]], VERSIONS[], 6)</f>
        <v>React Miler</v>
      </c>
      <c r="Q1468" s="4" t="str">
        <f>VLOOKUP(FACT_INCLUDES[[#This Row],[DW Version]], VERSIONS[], 7)</f>
        <v>Shoe</v>
      </c>
      <c r="R1468" s="51">
        <f>FACT_INCLUDES[[#This Row],[Version Price]]*FACT_INCLUDES[[#This Row],[Quantity]]</f>
        <v>335.08112094674487</v>
      </c>
      <c r="S1468" s="51">
        <f>FACT_INCLUDES[[#This Row],[Amount]]*(1-FACT_INCLUDES[[#This Row],[Order Discount]])</f>
        <v>335.08112094674487</v>
      </c>
      <c r="T1468" s="51">
        <f t="shared" si="22"/>
        <v>2094.3938779820251</v>
      </c>
      <c r="U1468" s="57">
        <f>FACT_INCLUDES[[#This Row],[Income]]/FACT_INCLUDES[[#This Row],[Total Order Income]]</f>
        <v>0.15998954373835345</v>
      </c>
      <c r="V1468" s="33">
        <f>IF(FACT_INCLUDES[[#This Row],[Order Gap]]&gt;10, 1, 0)/COUNTIFS(FACT_INCLUDES[Order ID], FACT_INCLUDES[[#This Row],[Order ID]])</f>
        <v>0</v>
      </c>
      <c r="W1468" s="33">
        <f>IF(FACT_INCLUDES[[#This Row],[Order Type]]="Online", 1, 0)/COUNTIFS(FACT_INCLUDES[Order ID], FACT_INCLUDES[[#This Row],[Order ID]])</f>
        <v>0</v>
      </c>
      <c r="X1468" s="52">
        <v>698.39985569679095</v>
      </c>
      <c r="Y1468" s="52">
        <v>647.83357870407235</v>
      </c>
      <c r="Z1468" s="64">
        <f>IF(FACT_INCLUDES[[#This Row],[Order Type]]="Online", 1, 0)*FACT_INCLUDES[[#This Row],[Income]]</f>
        <v>0</v>
      </c>
    </row>
    <row r="1469" spans="1:26" x14ac:dyDescent="0.3">
      <c r="A1469" s="4">
        <v>297</v>
      </c>
      <c r="B1469" s="4">
        <v>143</v>
      </c>
      <c r="C1469" s="4">
        <v>750</v>
      </c>
      <c r="D1469" s="58">
        <v>3</v>
      </c>
      <c r="E1469" s="28">
        <f>VLOOKUP(FACT_INCLUDES[[#This Row],[Order ID]], ORDERS[], 2)</f>
        <v>42790.638231191915</v>
      </c>
      <c r="F1469" s="28">
        <f>VLOOKUP(FACT_INCLUDES[[#This Row],[Order ID]], ORDERS[], 3)</f>
        <v>42790.638231191915</v>
      </c>
      <c r="G1469" s="4" t="str">
        <f>VLOOKUP(FACT_INCLUDES[[#This Row],[Order ID]], ORDERS[], 4)</f>
        <v>In-Store</v>
      </c>
      <c r="H1469" s="4" t="str">
        <f>VLOOKUP(FACT_INCLUDES[[#This Row],[Order ID]], ORDERS[], 5)</f>
        <v>AQZ7929@gmail.com</v>
      </c>
      <c r="I1469" s="4">
        <f>VLOOKUP(FACT_INCLUDES[[#This Row],[Order ID]], ORDERS[], 6)</f>
        <v>17</v>
      </c>
      <c r="J1469" s="54">
        <f>VLOOKUP(FACT_INCLUDES[[#This Row],[Order ID]], ORDERS[], 7)</f>
        <v>0</v>
      </c>
      <c r="K1469" s="33">
        <v>0</v>
      </c>
      <c r="L1469" s="4">
        <f>VLOOKUP(FACT_INCLUDES[[#This Row],[DW Version]], VERSIONS[], 2)</f>
        <v>77</v>
      </c>
      <c r="M1469" s="4">
        <f>VLOOKUP(FACT_INCLUDES[[#This Row],[DW Version]], VERSIONS[], 3)</f>
        <v>9.5</v>
      </c>
      <c r="N1469" s="4" t="str">
        <f>VLOOKUP(FACT_INCLUDES[[#This Row],[DW Version]], VERSIONS[], 4)</f>
        <v>white</v>
      </c>
      <c r="O1469" s="51">
        <f>VLOOKUP(FACT_INCLUDES[[#This Row],[DW Version]], VERSIONS[], 5)</f>
        <v>393.89392190077507</v>
      </c>
      <c r="P1469" s="4" t="str">
        <f>VLOOKUP(FACT_INCLUDES[[#This Row],[DW Version]], VERSIONS[], 6)</f>
        <v>Nike Court Legacy</v>
      </c>
      <c r="Q1469" s="4" t="str">
        <f>VLOOKUP(FACT_INCLUDES[[#This Row],[DW Version]], VERSIONS[], 7)</f>
        <v>Shoe</v>
      </c>
      <c r="R1469" s="51">
        <f>FACT_INCLUDES[[#This Row],[Version Price]]*FACT_INCLUDES[[#This Row],[Quantity]]</f>
        <v>1181.6817657023253</v>
      </c>
      <c r="S1469" s="51">
        <f>FACT_INCLUDES[[#This Row],[Amount]]*(1-FACT_INCLUDES[[#This Row],[Order Discount]])</f>
        <v>1181.6817657023253</v>
      </c>
      <c r="T1469" s="51">
        <f t="shared" si="22"/>
        <v>2094.3938779820251</v>
      </c>
      <c r="U1469" s="57">
        <f>FACT_INCLUDES[[#This Row],[Income]]/FACT_INCLUDES[[#This Row],[Total Order Income]]</f>
        <v>0.56421181236496476</v>
      </c>
      <c r="V1469" s="33">
        <f>IF(FACT_INCLUDES[[#This Row],[Order Gap]]&gt;10, 1, 0)/COUNTIFS(FACT_INCLUDES[Order ID], FACT_INCLUDES[[#This Row],[Order ID]])</f>
        <v>0</v>
      </c>
      <c r="W1469" s="33">
        <f>IF(FACT_INCLUDES[[#This Row],[Order Type]]="Online", 1, 0)/COUNTIFS(FACT_INCLUDES[Order ID], FACT_INCLUDES[[#This Row],[Order ID]])</f>
        <v>0</v>
      </c>
      <c r="X1469" s="52">
        <v>698.39985569679095</v>
      </c>
      <c r="Y1469" s="52">
        <v>647.83357870407235</v>
      </c>
      <c r="Z1469" s="64">
        <f>IF(FACT_INCLUDES[[#This Row],[Order Type]]="Online", 1, 0)*FACT_INCLUDES[[#This Row],[Income]]</f>
        <v>0</v>
      </c>
    </row>
    <row r="1470" spans="1:26" x14ac:dyDescent="0.3">
      <c r="A1470" s="4">
        <v>298</v>
      </c>
      <c r="B1470" s="4">
        <v>144</v>
      </c>
      <c r="C1470" s="4">
        <v>2</v>
      </c>
      <c r="D1470" s="58">
        <v>3</v>
      </c>
      <c r="E1470" s="28">
        <f>VLOOKUP(FACT_INCLUDES[[#This Row],[Order ID]], ORDERS[], 2)</f>
        <v>43081.64009866141</v>
      </c>
      <c r="F1470" s="28">
        <f>VLOOKUP(FACT_INCLUDES[[#This Row],[Order ID]], ORDERS[], 3)</f>
        <v>43081.64009866141</v>
      </c>
      <c r="G1470" s="4" t="str">
        <f>VLOOKUP(FACT_INCLUDES[[#This Row],[Order ID]], ORDERS[], 4)</f>
        <v>In-Store</v>
      </c>
      <c r="H1470" s="4" t="str">
        <f>VLOOKUP(FACT_INCLUDES[[#This Row],[Order ID]], ORDERS[], 5)</f>
        <v>QMX6585@gmail.com</v>
      </c>
      <c r="I1470" s="4">
        <f>VLOOKUP(FACT_INCLUDES[[#This Row],[Order ID]], ORDERS[], 6)</f>
        <v>33</v>
      </c>
      <c r="J1470" s="54">
        <f>VLOOKUP(FACT_INCLUDES[[#This Row],[Order ID]], ORDERS[], 7)</f>
        <v>0</v>
      </c>
      <c r="K1470" s="33">
        <v>0</v>
      </c>
      <c r="L1470" s="4">
        <f>VLOOKUP(FACT_INCLUDES[[#This Row],[DW Version]], VERSIONS[], 2)</f>
        <v>1</v>
      </c>
      <c r="M1470" s="4">
        <f>VLOOKUP(FACT_INCLUDES[[#This Row],[DW Version]], VERSIONS[], 3)</f>
        <v>3</v>
      </c>
      <c r="N1470" s="4" t="str">
        <f>VLOOKUP(FACT_INCLUDES[[#This Row],[DW Version]], VERSIONS[], 4)</f>
        <v>turquoise</v>
      </c>
      <c r="O1470" s="51">
        <f>VLOOKUP(FACT_INCLUDES[[#This Row],[DW Version]], VERSIONS[], 5)</f>
        <v>275.06882411192424</v>
      </c>
      <c r="P1470" s="4" t="str">
        <f>VLOOKUP(FACT_INCLUDES[[#This Row],[DW Version]], VERSIONS[], 6)</f>
        <v>Air Max</v>
      </c>
      <c r="Q1470" s="4" t="str">
        <f>VLOOKUP(FACT_INCLUDES[[#This Row],[DW Version]], VERSIONS[], 7)</f>
        <v>Shoe</v>
      </c>
      <c r="R1470" s="51">
        <f>FACT_INCLUDES[[#This Row],[Version Price]]*FACT_INCLUDES[[#This Row],[Quantity]]</f>
        <v>825.20647233577279</v>
      </c>
      <c r="S1470" s="51">
        <f>FACT_INCLUDES[[#This Row],[Amount]]*(1-FACT_INCLUDES[[#This Row],[Order Discount]])</f>
        <v>825.20647233577279</v>
      </c>
      <c r="T1470" s="51">
        <f t="shared" si="22"/>
        <v>997.64117446318096</v>
      </c>
      <c r="U1470" s="57">
        <f>FACT_INCLUDES[[#This Row],[Income]]/FACT_INCLUDES[[#This Row],[Total Order Income]]</f>
        <v>0.82715759278861634</v>
      </c>
      <c r="V1470" s="33">
        <f>IF(FACT_INCLUDES[[#This Row],[Order Gap]]&gt;10, 1, 0)/COUNTIFS(FACT_INCLUDES[Order ID], FACT_INCLUDES[[#This Row],[Order ID]])</f>
        <v>0</v>
      </c>
      <c r="W1470" s="33">
        <f>IF(FACT_INCLUDES[[#This Row],[Order Type]]="Online", 1, 0)/COUNTIFS(FACT_INCLUDES[Order ID], FACT_INCLUDES[[#This Row],[Order ID]])</f>
        <v>0</v>
      </c>
      <c r="X1470" s="52">
        <v>698.39985569679095</v>
      </c>
      <c r="Y1470" s="52">
        <v>647.83357870407235</v>
      </c>
      <c r="Z1470" s="64">
        <f>IF(FACT_INCLUDES[[#This Row],[Order Type]]="Online", 1, 0)*FACT_INCLUDES[[#This Row],[Income]]</f>
        <v>0</v>
      </c>
    </row>
    <row r="1471" spans="1:26" x14ac:dyDescent="0.3">
      <c r="A1471" s="4">
        <v>299</v>
      </c>
      <c r="B1471" s="4">
        <v>144</v>
      </c>
      <c r="C1471" s="4">
        <v>145</v>
      </c>
      <c r="D1471" s="58">
        <v>3</v>
      </c>
      <c r="E1471" s="28">
        <f>VLOOKUP(FACT_INCLUDES[[#This Row],[Order ID]], ORDERS[], 2)</f>
        <v>43081.64009866141</v>
      </c>
      <c r="F1471" s="28">
        <f>VLOOKUP(FACT_INCLUDES[[#This Row],[Order ID]], ORDERS[], 3)</f>
        <v>43081.64009866141</v>
      </c>
      <c r="G1471" s="4" t="str">
        <f>VLOOKUP(FACT_INCLUDES[[#This Row],[Order ID]], ORDERS[], 4)</f>
        <v>In-Store</v>
      </c>
      <c r="H1471" s="4" t="str">
        <f>VLOOKUP(FACT_INCLUDES[[#This Row],[Order ID]], ORDERS[], 5)</f>
        <v>QMX6585@gmail.com</v>
      </c>
      <c r="I1471" s="4">
        <f>VLOOKUP(FACT_INCLUDES[[#This Row],[Order ID]], ORDERS[], 6)</f>
        <v>33</v>
      </c>
      <c r="J1471" s="54">
        <f>VLOOKUP(FACT_INCLUDES[[#This Row],[Order ID]], ORDERS[], 7)</f>
        <v>0</v>
      </c>
      <c r="K1471" s="33">
        <v>0</v>
      </c>
      <c r="L1471" s="4">
        <f>VLOOKUP(FACT_INCLUDES[[#This Row],[DW Version]], VERSIONS[], 2)</f>
        <v>14</v>
      </c>
      <c r="M1471" s="4">
        <f>VLOOKUP(FACT_INCLUDES[[#This Row],[DW Version]], VERSIONS[], 3)</f>
        <v>11</v>
      </c>
      <c r="N1471" s="4" t="str">
        <f>VLOOKUP(FACT_INCLUDES[[#This Row],[DW Version]], VERSIONS[], 4)</f>
        <v>white</v>
      </c>
      <c r="O1471" s="51">
        <f>VLOOKUP(FACT_INCLUDES[[#This Row],[DW Version]], VERSIONS[], 5)</f>
        <v>57.478234042469367</v>
      </c>
      <c r="P1471" s="4" t="str">
        <f>VLOOKUP(FACT_INCLUDES[[#This Row],[DW Version]], VERSIONS[], 6)</f>
        <v>ZoomX</v>
      </c>
      <c r="Q1471" s="4" t="str">
        <f>VLOOKUP(FACT_INCLUDES[[#This Row],[DW Version]], VERSIONS[], 7)</f>
        <v>Shoe</v>
      </c>
      <c r="R1471" s="51">
        <f>FACT_INCLUDES[[#This Row],[Version Price]]*FACT_INCLUDES[[#This Row],[Quantity]]</f>
        <v>172.43470212740812</v>
      </c>
      <c r="S1471" s="51">
        <f>FACT_INCLUDES[[#This Row],[Amount]]*(1-FACT_INCLUDES[[#This Row],[Order Discount]])</f>
        <v>172.43470212740812</v>
      </c>
      <c r="T1471" s="51">
        <f t="shared" si="22"/>
        <v>997.64117446318096</v>
      </c>
      <c r="U1471" s="57">
        <f>FACT_INCLUDES[[#This Row],[Income]]/FACT_INCLUDES[[#This Row],[Total Order Income]]</f>
        <v>0.17284240721138361</v>
      </c>
      <c r="V1471" s="33">
        <f>IF(FACT_INCLUDES[[#This Row],[Order Gap]]&gt;10, 1, 0)/COUNTIFS(FACT_INCLUDES[Order ID], FACT_INCLUDES[[#This Row],[Order ID]])</f>
        <v>0</v>
      </c>
      <c r="W1471" s="33">
        <f>IF(FACT_INCLUDES[[#This Row],[Order Type]]="Online", 1, 0)/COUNTIFS(FACT_INCLUDES[Order ID], FACT_INCLUDES[[#This Row],[Order ID]])</f>
        <v>0</v>
      </c>
      <c r="X1471" s="52">
        <v>698.39985569679095</v>
      </c>
      <c r="Y1471" s="52">
        <v>647.83357870407235</v>
      </c>
      <c r="Z1471" s="64">
        <f>IF(FACT_INCLUDES[[#This Row],[Order Type]]="Online", 1, 0)*FACT_INCLUDES[[#This Row],[Income]]</f>
        <v>0</v>
      </c>
    </row>
    <row r="1472" spans="1:26" x14ac:dyDescent="0.3">
      <c r="A1472" s="4">
        <v>386</v>
      </c>
      <c r="B1472" s="4">
        <v>185</v>
      </c>
      <c r="C1472" s="4">
        <v>422</v>
      </c>
      <c r="D1472" s="58">
        <v>2</v>
      </c>
      <c r="E1472" s="28">
        <f>VLOOKUP(FACT_INCLUDES[[#This Row],[Order ID]], ORDERS[], 2)</f>
        <v>42760.843570522258</v>
      </c>
      <c r="F1472" s="28">
        <f>VLOOKUP(FACT_INCLUDES[[#This Row],[Order ID]], ORDERS[], 3)</f>
        <v>42766.843570522258</v>
      </c>
      <c r="G1472" s="4" t="str">
        <f>VLOOKUP(FACT_INCLUDES[[#This Row],[Order ID]], ORDERS[], 4)</f>
        <v>Online</v>
      </c>
      <c r="H1472" s="4" t="str">
        <f>VLOOKUP(FACT_INCLUDES[[#This Row],[Order ID]], ORDERS[], 5)</f>
        <v>UOO3453@gmail.com</v>
      </c>
      <c r="I1472" s="4">
        <f>VLOOKUP(FACT_INCLUDES[[#This Row],[Order ID]], ORDERS[], 6)</f>
        <v>0</v>
      </c>
      <c r="J1472" s="54">
        <f>VLOOKUP(FACT_INCLUDES[[#This Row],[Order ID]], ORDERS[], 7)</f>
        <v>0</v>
      </c>
      <c r="K1472" s="33">
        <v>6</v>
      </c>
      <c r="L1472" s="4">
        <f>VLOOKUP(FACT_INCLUDES[[#This Row],[DW Version]], VERSIONS[], 2)</f>
        <v>43</v>
      </c>
      <c r="M1472" s="4">
        <f>VLOOKUP(FACT_INCLUDES[[#This Row],[DW Version]], VERSIONS[], 3)</f>
        <v>5.5</v>
      </c>
      <c r="N1472" s="4" t="str">
        <f>VLOOKUP(FACT_INCLUDES[[#This Row],[DW Version]], VERSIONS[], 4)</f>
        <v>red</v>
      </c>
      <c r="O1472" s="51">
        <f>VLOOKUP(FACT_INCLUDES[[#This Row],[DW Version]], VERSIONS[], 5)</f>
        <v>373.41471502715325</v>
      </c>
      <c r="P1472" s="4" t="str">
        <f>VLOOKUP(FACT_INCLUDES[[#This Row],[DW Version]], VERSIONS[], 6)</f>
        <v>Flex Experience</v>
      </c>
      <c r="Q1472" s="4" t="str">
        <f>VLOOKUP(FACT_INCLUDES[[#This Row],[DW Version]], VERSIONS[], 7)</f>
        <v>Apparel</v>
      </c>
      <c r="R1472" s="51">
        <f>FACT_INCLUDES[[#This Row],[Version Price]]*FACT_INCLUDES[[#This Row],[Quantity]]</f>
        <v>746.8294300543065</v>
      </c>
      <c r="S1472" s="51">
        <f>FACT_INCLUDES[[#This Row],[Amount]]*(1-FACT_INCLUDES[[#This Row],[Order Discount]])</f>
        <v>746.8294300543065</v>
      </c>
      <c r="T1472" s="51">
        <f t="shared" si="22"/>
        <v>1868.3953412923181</v>
      </c>
      <c r="U1472" s="57">
        <f>FACT_INCLUDES[[#This Row],[Income]]/FACT_INCLUDES[[#This Row],[Total Order Income]]</f>
        <v>0.39971702644995089</v>
      </c>
      <c r="V1472" s="33">
        <f>IF(FACT_INCLUDES[[#This Row],[Order Gap]]&gt;10, 1, 0)/COUNTIFS(FACT_INCLUDES[Order ID], FACT_INCLUDES[[#This Row],[Order ID]])</f>
        <v>0</v>
      </c>
      <c r="W1472" s="33">
        <f>IF(FACT_INCLUDES[[#This Row],[Order Type]]="Online", 1, 0)/COUNTIFS(FACT_INCLUDES[Order ID], FACT_INCLUDES[[#This Row],[Order ID]])</f>
        <v>0.33333333333333331</v>
      </c>
      <c r="X1472" s="52">
        <v>698.39985569679095</v>
      </c>
      <c r="Y1472" s="52">
        <v>647.83357870407235</v>
      </c>
      <c r="Z1472" s="64">
        <f>IF(FACT_INCLUDES[[#This Row],[Order Type]]="Online", 1, 0)*FACT_INCLUDES[[#This Row],[Income]]</f>
        <v>746.8294300543065</v>
      </c>
    </row>
    <row r="1473" spans="1:26" x14ac:dyDescent="0.3">
      <c r="A1473" s="4">
        <v>387</v>
      </c>
      <c r="B1473" s="4">
        <v>185</v>
      </c>
      <c r="C1473" s="4">
        <v>848</v>
      </c>
      <c r="D1473" s="58">
        <v>5</v>
      </c>
      <c r="E1473" s="28">
        <f>VLOOKUP(FACT_INCLUDES[[#This Row],[Order ID]], ORDERS[], 2)</f>
        <v>42760.843570522258</v>
      </c>
      <c r="F1473" s="28">
        <f>VLOOKUP(FACT_INCLUDES[[#This Row],[Order ID]], ORDERS[], 3)</f>
        <v>42766.843570522258</v>
      </c>
      <c r="G1473" s="4" t="str">
        <f>VLOOKUP(FACT_INCLUDES[[#This Row],[Order ID]], ORDERS[], 4)</f>
        <v>Online</v>
      </c>
      <c r="H1473" s="4" t="str">
        <f>VLOOKUP(FACT_INCLUDES[[#This Row],[Order ID]], ORDERS[], 5)</f>
        <v>UOO3453@gmail.com</v>
      </c>
      <c r="I1473" s="4">
        <f>VLOOKUP(FACT_INCLUDES[[#This Row],[Order ID]], ORDERS[], 6)</f>
        <v>0</v>
      </c>
      <c r="J1473" s="54">
        <f>VLOOKUP(FACT_INCLUDES[[#This Row],[Order ID]], ORDERS[], 7)</f>
        <v>0</v>
      </c>
      <c r="K1473" s="33">
        <v>6</v>
      </c>
      <c r="L1473" s="4">
        <f>VLOOKUP(FACT_INCLUDES[[#This Row],[DW Version]], VERSIONS[], 2)</f>
        <v>86</v>
      </c>
      <c r="M1473" s="4">
        <f>VLOOKUP(FACT_INCLUDES[[#This Row],[DW Version]], VERSIONS[], 3)</f>
        <v>7</v>
      </c>
      <c r="N1473" s="4" t="str">
        <f>VLOOKUP(FACT_INCLUDES[[#This Row],[DW Version]], VERSIONS[], 4)</f>
        <v>white</v>
      </c>
      <c r="O1473" s="51">
        <f>VLOOKUP(FACT_INCLUDES[[#This Row],[DW Version]], VERSIONS[], 5)</f>
        <v>178.86198856088552</v>
      </c>
      <c r="P1473" s="4" t="str">
        <f>VLOOKUP(FACT_INCLUDES[[#This Row],[DW Version]], VERSIONS[], 6)</f>
        <v>Challenger Long-Sleeve</v>
      </c>
      <c r="Q1473" s="4" t="str">
        <f>VLOOKUP(FACT_INCLUDES[[#This Row],[DW Version]], VERSIONS[], 7)</f>
        <v>Apparel</v>
      </c>
      <c r="R1473" s="51">
        <f>FACT_INCLUDES[[#This Row],[Version Price]]*FACT_INCLUDES[[#This Row],[Quantity]]</f>
        <v>894.30994280442758</v>
      </c>
      <c r="S1473" s="51">
        <f>FACT_INCLUDES[[#This Row],[Amount]]*(1-FACT_INCLUDES[[#This Row],[Order Discount]])</f>
        <v>894.30994280442758</v>
      </c>
      <c r="T1473" s="51">
        <f t="shared" si="22"/>
        <v>1868.3953412923181</v>
      </c>
      <c r="U1473" s="57">
        <f>FACT_INCLUDES[[#This Row],[Income]]/FACT_INCLUDES[[#This Row],[Total Order Income]]</f>
        <v>0.47865134484110722</v>
      </c>
      <c r="V1473" s="33">
        <f>IF(FACT_INCLUDES[[#This Row],[Order Gap]]&gt;10, 1, 0)/COUNTIFS(FACT_INCLUDES[Order ID], FACT_INCLUDES[[#This Row],[Order ID]])</f>
        <v>0</v>
      </c>
      <c r="W1473" s="33">
        <f>IF(FACT_INCLUDES[[#This Row],[Order Type]]="Online", 1, 0)/COUNTIFS(FACT_INCLUDES[Order ID], FACT_INCLUDES[[#This Row],[Order ID]])</f>
        <v>0.33333333333333331</v>
      </c>
      <c r="X1473" s="52">
        <v>698.39985569679095</v>
      </c>
      <c r="Y1473" s="52">
        <v>647.83357870407235</v>
      </c>
      <c r="Z1473" s="64">
        <f>IF(FACT_INCLUDES[[#This Row],[Order Type]]="Online", 1, 0)*FACT_INCLUDES[[#This Row],[Income]]</f>
        <v>894.30994280442758</v>
      </c>
    </row>
    <row r="1474" spans="1:26" x14ac:dyDescent="0.3">
      <c r="A1474" s="4">
        <v>388</v>
      </c>
      <c r="B1474" s="4">
        <v>185</v>
      </c>
      <c r="C1474" s="4">
        <v>916</v>
      </c>
      <c r="D1474" s="58">
        <v>5</v>
      </c>
      <c r="E1474" s="28">
        <f>VLOOKUP(FACT_INCLUDES[[#This Row],[Order ID]], ORDERS[], 2)</f>
        <v>42760.843570522258</v>
      </c>
      <c r="F1474" s="28">
        <f>VLOOKUP(FACT_INCLUDES[[#This Row],[Order ID]], ORDERS[], 3)</f>
        <v>42766.843570522258</v>
      </c>
      <c r="G1474" s="4" t="str">
        <f>VLOOKUP(FACT_INCLUDES[[#This Row],[Order ID]], ORDERS[], 4)</f>
        <v>Online</v>
      </c>
      <c r="H1474" s="4" t="str">
        <f>VLOOKUP(FACT_INCLUDES[[#This Row],[Order ID]], ORDERS[], 5)</f>
        <v>UOO3453@gmail.com</v>
      </c>
      <c r="I1474" s="4">
        <f>VLOOKUP(FACT_INCLUDES[[#This Row],[Order ID]], ORDERS[], 6)</f>
        <v>0</v>
      </c>
      <c r="J1474" s="54">
        <f>VLOOKUP(FACT_INCLUDES[[#This Row],[Order ID]], ORDERS[], 7)</f>
        <v>0</v>
      </c>
      <c r="K1474" s="33">
        <v>6</v>
      </c>
      <c r="L1474" s="4">
        <f>VLOOKUP(FACT_INCLUDES[[#This Row],[DW Version]], VERSIONS[], 2)</f>
        <v>93</v>
      </c>
      <c r="M1474" s="4">
        <f>VLOOKUP(FACT_INCLUDES[[#This Row],[DW Version]], VERSIONS[], 3)</f>
        <v>9</v>
      </c>
      <c r="N1474" s="4" t="str">
        <f>VLOOKUP(FACT_INCLUDES[[#This Row],[DW Version]], VERSIONS[], 4)</f>
        <v>white</v>
      </c>
      <c r="O1474" s="51">
        <f>VLOOKUP(FACT_INCLUDES[[#This Row],[DW Version]], VERSIONS[], 5)</f>
        <v>45.451193686716799</v>
      </c>
      <c r="P1474" s="4" t="str">
        <f>VLOOKUP(FACT_INCLUDES[[#This Row],[DW Version]], VERSIONS[], 6)</f>
        <v>Therma Training Top</v>
      </c>
      <c r="Q1474" s="4" t="str">
        <f>VLOOKUP(FACT_INCLUDES[[#This Row],[DW Version]], VERSIONS[], 7)</f>
        <v>Apparel</v>
      </c>
      <c r="R1474" s="51">
        <f>FACT_INCLUDES[[#This Row],[Version Price]]*FACT_INCLUDES[[#This Row],[Quantity]]</f>
        <v>227.255968433584</v>
      </c>
      <c r="S1474" s="51">
        <f>FACT_INCLUDES[[#This Row],[Amount]]*(1-FACT_INCLUDES[[#This Row],[Order Discount]])</f>
        <v>227.255968433584</v>
      </c>
      <c r="T1474" s="51">
        <f t="shared" ref="T1474:T1537" si="23">SUMIFS(S:S, B:B, B1474)</f>
        <v>1868.3953412923181</v>
      </c>
      <c r="U1474" s="57">
        <f>FACT_INCLUDES[[#This Row],[Income]]/FACT_INCLUDES[[#This Row],[Total Order Income]]</f>
        <v>0.1216316287089419</v>
      </c>
      <c r="V1474" s="33">
        <f>IF(FACT_INCLUDES[[#This Row],[Order Gap]]&gt;10, 1, 0)/COUNTIFS(FACT_INCLUDES[Order ID], FACT_INCLUDES[[#This Row],[Order ID]])</f>
        <v>0</v>
      </c>
      <c r="W1474" s="33">
        <f>IF(FACT_INCLUDES[[#This Row],[Order Type]]="Online", 1, 0)/COUNTIFS(FACT_INCLUDES[Order ID], FACT_INCLUDES[[#This Row],[Order ID]])</f>
        <v>0.33333333333333331</v>
      </c>
      <c r="X1474" s="52">
        <v>698.39985569679095</v>
      </c>
      <c r="Y1474" s="52">
        <v>647.83357870407235</v>
      </c>
      <c r="Z1474" s="64">
        <f>IF(FACT_INCLUDES[[#This Row],[Order Type]]="Online", 1, 0)*FACT_INCLUDES[[#This Row],[Income]]</f>
        <v>227.255968433584</v>
      </c>
    </row>
    <row r="1475" spans="1:26" x14ac:dyDescent="0.3">
      <c r="A1475" s="4">
        <v>400</v>
      </c>
      <c r="B1475" s="4">
        <v>192</v>
      </c>
      <c r="C1475" s="4">
        <v>500</v>
      </c>
      <c r="D1475" s="58">
        <v>5</v>
      </c>
      <c r="E1475" s="28">
        <f>VLOOKUP(FACT_INCLUDES[[#This Row],[Order ID]], ORDERS[], 2)</f>
        <v>43005.426302259744</v>
      </c>
      <c r="F1475" s="28">
        <f>VLOOKUP(FACT_INCLUDES[[#This Row],[Order ID]], ORDERS[], 3)</f>
        <v>43005.426302259744</v>
      </c>
      <c r="G1475" s="4" t="str">
        <f>VLOOKUP(FACT_INCLUDES[[#This Row],[Order ID]], ORDERS[], 4)</f>
        <v>In-Store</v>
      </c>
      <c r="H1475" s="4" t="str">
        <f>VLOOKUP(FACT_INCLUDES[[#This Row],[Order ID]], ORDERS[], 5)</f>
        <v>AQZ7929@gmail.com</v>
      </c>
      <c r="I1475" s="4">
        <f>VLOOKUP(FACT_INCLUDES[[#This Row],[Order ID]], ORDERS[], 6)</f>
        <v>33</v>
      </c>
      <c r="J1475" s="54">
        <f>VLOOKUP(FACT_INCLUDES[[#This Row],[Order ID]], ORDERS[], 7)</f>
        <v>0</v>
      </c>
      <c r="K1475" s="33">
        <v>0</v>
      </c>
      <c r="L1475" s="4">
        <f>VLOOKUP(FACT_INCLUDES[[#This Row],[DW Version]], VERSIONS[], 2)</f>
        <v>52</v>
      </c>
      <c r="M1475" s="4">
        <f>VLOOKUP(FACT_INCLUDES[[#This Row],[DW Version]], VERSIONS[], 3)</f>
        <v>12.5</v>
      </c>
      <c r="N1475" s="4" t="str">
        <f>VLOOKUP(FACT_INCLUDES[[#This Row],[DW Version]], VERSIONS[], 4)</f>
        <v>red</v>
      </c>
      <c r="O1475" s="51">
        <f>VLOOKUP(FACT_INCLUDES[[#This Row],[DW Version]], VERSIONS[], 5)</f>
        <v>99.066546692539362</v>
      </c>
      <c r="P1475" s="4" t="str">
        <f>VLOOKUP(FACT_INCLUDES[[#This Row],[DW Version]], VERSIONS[], 6)</f>
        <v>Tech Fleece Jogger</v>
      </c>
      <c r="Q1475" s="4" t="str">
        <f>VLOOKUP(FACT_INCLUDES[[#This Row],[DW Version]], VERSIONS[], 7)</f>
        <v>Apparel</v>
      </c>
      <c r="R1475" s="51">
        <f>FACT_INCLUDES[[#This Row],[Version Price]]*FACT_INCLUDES[[#This Row],[Quantity]]</f>
        <v>495.33273346269681</v>
      </c>
      <c r="S1475" s="51">
        <f>FACT_INCLUDES[[#This Row],[Amount]]*(1-FACT_INCLUDES[[#This Row],[Order Discount]])</f>
        <v>495.33273346269681</v>
      </c>
      <c r="T1475" s="51">
        <f t="shared" si="23"/>
        <v>1465.6440393319069</v>
      </c>
      <c r="U1475" s="57">
        <f>FACT_INCLUDES[[#This Row],[Income]]/FACT_INCLUDES[[#This Row],[Total Order Income]]</f>
        <v>0.33796250670011746</v>
      </c>
      <c r="V1475" s="33">
        <f>IF(FACT_INCLUDES[[#This Row],[Order Gap]]&gt;10, 1, 0)/COUNTIFS(FACT_INCLUDES[Order ID], FACT_INCLUDES[[#This Row],[Order ID]])</f>
        <v>0</v>
      </c>
      <c r="W1475" s="33">
        <f>IF(FACT_INCLUDES[[#This Row],[Order Type]]="Online", 1, 0)/COUNTIFS(FACT_INCLUDES[Order ID], FACT_INCLUDES[[#This Row],[Order ID]])</f>
        <v>0</v>
      </c>
      <c r="X1475" s="52">
        <v>698.39985569679095</v>
      </c>
      <c r="Y1475" s="52">
        <v>647.83357870407235</v>
      </c>
      <c r="Z1475" s="64">
        <f>IF(FACT_INCLUDES[[#This Row],[Order Type]]="Online", 1, 0)*FACT_INCLUDES[[#This Row],[Income]]</f>
        <v>0</v>
      </c>
    </row>
    <row r="1476" spans="1:26" x14ac:dyDescent="0.3">
      <c r="A1476" s="4">
        <v>401</v>
      </c>
      <c r="B1476" s="4">
        <v>192</v>
      </c>
      <c r="C1476" s="4">
        <v>672</v>
      </c>
      <c r="D1476" s="58">
        <v>5</v>
      </c>
      <c r="E1476" s="28">
        <f>VLOOKUP(FACT_INCLUDES[[#This Row],[Order ID]], ORDERS[], 2)</f>
        <v>43005.426302259744</v>
      </c>
      <c r="F1476" s="28">
        <f>VLOOKUP(FACT_INCLUDES[[#This Row],[Order ID]], ORDERS[], 3)</f>
        <v>43005.426302259744</v>
      </c>
      <c r="G1476" s="4" t="str">
        <f>VLOOKUP(FACT_INCLUDES[[#This Row],[Order ID]], ORDERS[], 4)</f>
        <v>In-Store</v>
      </c>
      <c r="H1476" s="4" t="str">
        <f>VLOOKUP(FACT_INCLUDES[[#This Row],[Order ID]], ORDERS[], 5)</f>
        <v>AQZ7929@gmail.com</v>
      </c>
      <c r="I1476" s="4">
        <f>VLOOKUP(FACT_INCLUDES[[#This Row],[Order ID]], ORDERS[], 6)</f>
        <v>33</v>
      </c>
      <c r="J1476" s="54">
        <f>VLOOKUP(FACT_INCLUDES[[#This Row],[Order ID]], ORDERS[], 7)</f>
        <v>0</v>
      </c>
      <c r="K1476" s="33">
        <v>0</v>
      </c>
      <c r="L1476" s="4">
        <f>VLOOKUP(FACT_INCLUDES[[#This Row],[DW Version]], VERSIONS[], 2)</f>
        <v>68</v>
      </c>
      <c r="M1476" s="4">
        <f>VLOOKUP(FACT_INCLUDES[[#This Row],[DW Version]], VERSIONS[], 3)</f>
        <v>5.5</v>
      </c>
      <c r="N1476" s="4" t="str">
        <f>VLOOKUP(FACT_INCLUDES[[#This Row],[DW Version]], VERSIONS[], 4)</f>
        <v>black</v>
      </c>
      <c r="O1476" s="51">
        <f>VLOOKUP(FACT_INCLUDES[[#This Row],[DW Version]], VERSIONS[], 5)</f>
        <v>194.06226117384205</v>
      </c>
      <c r="P1476" s="4" t="str">
        <f>VLOOKUP(FACT_INCLUDES[[#This Row],[DW Version]], VERSIONS[], 6)</f>
        <v>React Miler</v>
      </c>
      <c r="Q1476" s="4" t="str">
        <f>VLOOKUP(FACT_INCLUDES[[#This Row],[DW Version]], VERSIONS[], 7)</f>
        <v>Shoe</v>
      </c>
      <c r="R1476" s="51">
        <f>FACT_INCLUDES[[#This Row],[Version Price]]*FACT_INCLUDES[[#This Row],[Quantity]]</f>
        <v>970.31130586921017</v>
      </c>
      <c r="S1476" s="51">
        <f>FACT_INCLUDES[[#This Row],[Amount]]*(1-FACT_INCLUDES[[#This Row],[Order Discount]])</f>
        <v>970.31130586921017</v>
      </c>
      <c r="T1476" s="51">
        <f t="shared" si="23"/>
        <v>1465.6440393319069</v>
      </c>
      <c r="U1476" s="57">
        <f>FACT_INCLUDES[[#This Row],[Income]]/FACT_INCLUDES[[#This Row],[Total Order Income]]</f>
        <v>0.6620374932998826</v>
      </c>
      <c r="V1476" s="33">
        <f>IF(FACT_INCLUDES[[#This Row],[Order Gap]]&gt;10, 1, 0)/COUNTIFS(FACT_INCLUDES[Order ID], FACT_INCLUDES[[#This Row],[Order ID]])</f>
        <v>0</v>
      </c>
      <c r="W1476" s="33">
        <f>IF(FACT_INCLUDES[[#This Row],[Order Type]]="Online", 1, 0)/COUNTIFS(FACT_INCLUDES[Order ID], FACT_INCLUDES[[#This Row],[Order ID]])</f>
        <v>0</v>
      </c>
      <c r="X1476" s="52">
        <v>698.39985569679095</v>
      </c>
      <c r="Y1476" s="52">
        <v>647.83357870407235</v>
      </c>
      <c r="Z1476" s="64">
        <f>IF(FACT_INCLUDES[[#This Row],[Order Type]]="Online", 1, 0)*FACT_INCLUDES[[#This Row],[Income]]</f>
        <v>0</v>
      </c>
    </row>
    <row r="1477" spans="1:26" x14ac:dyDescent="0.3">
      <c r="A1477" s="4">
        <v>407</v>
      </c>
      <c r="B1477" s="4">
        <v>197</v>
      </c>
      <c r="C1477" s="4">
        <v>537</v>
      </c>
      <c r="D1477" s="58">
        <v>1</v>
      </c>
      <c r="E1477" s="28">
        <f>VLOOKUP(FACT_INCLUDES[[#This Row],[Order ID]], ORDERS[], 2)</f>
        <v>43097.488389109989</v>
      </c>
      <c r="F1477" s="28">
        <f>VLOOKUP(FACT_INCLUDES[[#This Row],[Order ID]], ORDERS[], 3)</f>
        <v>43097.488389109989</v>
      </c>
      <c r="G1477" s="4" t="str">
        <f>VLOOKUP(FACT_INCLUDES[[#This Row],[Order ID]], ORDERS[], 4)</f>
        <v>In-Store</v>
      </c>
      <c r="H1477" s="4" t="str">
        <f>VLOOKUP(FACT_INCLUDES[[#This Row],[Order ID]], ORDERS[], 5)</f>
        <v>CKS3825@gmail.com</v>
      </c>
      <c r="I1477" s="4">
        <f>VLOOKUP(FACT_INCLUDES[[#This Row],[Order ID]], ORDERS[], 6)</f>
        <v>1</v>
      </c>
      <c r="J1477" s="54">
        <f>VLOOKUP(FACT_INCLUDES[[#This Row],[Order ID]], ORDERS[], 7)</f>
        <v>0</v>
      </c>
      <c r="K1477" s="33">
        <v>0</v>
      </c>
      <c r="L1477" s="4">
        <f>VLOOKUP(FACT_INCLUDES[[#This Row],[DW Version]], VERSIONS[], 2)</f>
        <v>56</v>
      </c>
      <c r="M1477" s="4">
        <f>VLOOKUP(FACT_INCLUDES[[#This Row],[DW Version]], VERSIONS[], 3)</f>
        <v>5</v>
      </c>
      <c r="N1477" s="4" t="str">
        <f>VLOOKUP(FACT_INCLUDES[[#This Row],[DW Version]], VERSIONS[], 4)</f>
        <v>white</v>
      </c>
      <c r="O1477" s="51">
        <f>VLOOKUP(FACT_INCLUDES[[#This Row],[DW Version]], VERSIONS[], 5)</f>
        <v>373.26519645061057</v>
      </c>
      <c r="P1477" s="4" t="str">
        <f>VLOOKUP(FACT_INCLUDES[[#This Row],[DW Version]], VERSIONS[], 6)</f>
        <v>Nike Yoga Mat</v>
      </c>
      <c r="Q1477" s="4" t="str">
        <f>VLOOKUP(FACT_INCLUDES[[#This Row],[DW Version]], VERSIONS[], 7)</f>
        <v>Sport Equipment</v>
      </c>
      <c r="R1477" s="51">
        <f>FACT_INCLUDES[[#This Row],[Version Price]]*FACT_INCLUDES[[#This Row],[Quantity]]</f>
        <v>373.26519645061057</v>
      </c>
      <c r="S1477" s="51">
        <f>FACT_INCLUDES[[#This Row],[Amount]]*(1-FACT_INCLUDES[[#This Row],[Order Discount]])</f>
        <v>373.26519645061057</v>
      </c>
      <c r="T1477" s="51">
        <f t="shared" si="23"/>
        <v>605.1100802520134</v>
      </c>
      <c r="U1477" s="57">
        <f>FACT_INCLUDES[[#This Row],[Income]]/FACT_INCLUDES[[#This Row],[Total Order Income]]</f>
        <v>0.61685502957603155</v>
      </c>
      <c r="V1477" s="33">
        <f>IF(FACT_INCLUDES[[#This Row],[Order Gap]]&gt;10, 1, 0)/COUNTIFS(FACT_INCLUDES[Order ID], FACT_INCLUDES[[#This Row],[Order ID]])</f>
        <v>0</v>
      </c>
      <c r="W1477" s="33">
        <f>IF(FACT_INCLUDES[[#This Row],[Order Type]]="Online", 1, 0)/COUNTIFS(FACT_INCLUDES[Order ID], FACT_INCLUDES[[#This Row],[Order ID]])</f>
        <v>0</v>
      </c>
      <c r="X1477" s="52">
        <v>698.39985569679095</v>
      </c>
      <c r="Y1477" s="52">
        <v>647.83357870407235</v>
      </c>
      <c r="Z1477" s="64">
        <f>IF(FACT_INCLUDES[[#This Row],[Order Type]]="Online", 1, 0)*FACT_INCLUDES[[#This Row],[Income]]</f>
        <v>0</v>
      </c>
    </row>
    <row r="1478" spans="1:26" x14ac:dyDescent="0.3">
      <c r="A1478" s="4">
        <v>408</v>
      </c>
      <c r="B1478" s="4">
        <v>197</v>
      </c>
      <c r="C1478" s="4">
        <v>861</v>
      </c>
      <c r="D1478" s="58">
        <v>2</v>
      </c>
      <c r="E1478" s="28">
        <f>VLOOKUP(FACT_INCLUDES[[#This Row],[Order ID]], ORDERS[], 2)</f>
        <v>43097.488389109989</v>
      </c>
      <c r="F1478" s="28">
        <f>VLOOKUP(FACT_INCLUDES[[#This Row],[Order ID]], ORDERS[], 3)</f>
        <v>43097.488389109989</v>
      </c>
      <c r="G1478" s="4" t="str">
        <f>VLOOKUP(FACT_INCLUDES[[#This Row],[Order ID]], ORDERS[], 4)</f>
        <v>In-Store</v>
      </c>
      <c r="H1478" s="4" t="str">
        <f>VLOOKUP(FACT_INCLUDES[[#This Row],[Order ID]], ORDERS[], 5)</f>
        <v>CKS3825@gmail.com</v>
      </c>
      <c r="I1478" s="4">
        <f>VLOOKUP(FACT_INCLUDES[[#This Row],[Order ID]], ORDERS[], 6)</f>
        <v>1</v>
      </c>
      <c r="J1478" s="54">
        <f>VLOOKUP(FACT_INCLUDES[[#This Row],[Order ID]], ORDERS[], 7)</f>
        <v>0</v>
      </c>
      <c r="K1478" s="33">
        <v>0</v>
      </c>
      <c r="L1478" s="4">
        <f>VLOOKUP(FACT_INCLUDES[[#This Row],[DW Version]], VERSIONS[], 2)</f>
        <v>88</v>
      </c>
      <c r="M1478" s="4">
        <f>VLOOKUP(FACT_INCLUDES[[#This Row],[DW Version]], VERSIONS[], 3)</f>
        <v>4</v>
      </c>
      <c r="N1478" s="4" t="str">
        <f>VLOOKUP(FACT_INCLUDES[[#This Row],[DW Version]], VERSIONS[], 4)</f>
        <v>black</v>
      </c>
      <c r="O1478" s="51">
        <f>VLOOKUP(FACT_INCLUDES[[#This Row],[DW Version]], VERSIONS[], 5)</f>
        <v>115.92244190070139</v>
      </c>
      <c r="P1478" s="4" t="str">
        <f>VLOOKUP(FACT_INCLUDES[[#This Row],[DW Version]], VERSIONS[], 6)</f>
        <v>React Infinity Run</v>
      </c>
      <c r="Q1478" s="4" t="str">
        <f>VLOOKUP(FACT_INCLUDES[[#This Row],[DW Version]], VERSIONS[], 7)</f>
        <v>Shoe</v>
      </c>
      <c r="R1478" s="51">
        <f>FACT_INCLUDES[[#This Row],[Version Price]]*FACT_INCLUDES[[#This Row],[Quantity]]</f>
        <v>231.84488380140277</v>
      </c>
      <c r="S1478" s="51">
        <f>FACT_INCLUDES[[#This Row],[Amount]]*(1-FACT_INCLUDES[[#This Row],[Order Discount]])</f>
        <v>231.84488380140277</v>
      </c>
      <c r="T1478" s="51">
        <f t="shared" si="23"/>
        <v>605.1100802520134</v>
      </c>
      <c r="U1478" s="57">
        <f>FACT_INCLUDES[[#This Row],[Income]]/FACT_INCLUDES[[#This Row],[Total Order Income]]</f>
        <v>0.38314497042396833</v>
      </c>
      <c r="V1478" s="33">
        <f>IF(FACT_INCLUDES[[#This Row],[Order Gap]]&gt;10, 1, 0)/COUNTIFS(FACT_INCLUDES[Order ID], FACT_INCLUDES[[#This Row],[Order ID]])</f>
        <v>0</v>
      </c>
      <c r="W1478" s="33">
        <f>IF(FACT_INCLUDES[[#This Row],[Order Type]]="Online", 1, 0)/COUNTIFS(FACT_INCLUDES[Order ID], FACT_INCLUDES[[#This Row],[Order ID]])</f>
        <v>0</v>
      </c>
      <c r="X1478" s="52">
        <v>698.39985569679095</v>
      </c>
      <c r="Y1478" s="52">
        <v>647.83357870407235</v>
      </c>
      <c r="Z1478" s="64">
        <f>IF(FACT_INCLUDES[[#This Row],[Order Type]]="Online", 1, 0)*FACT_INCLUDES[[#This Row],[Income]]</f>
        <v>0</v>
      </c>
    </row>
    <row r="1479" spans="1:26" x14ac:dyDescent="0.3">
      <c r="A1479" s="4">
        <v>409</v>
      </c>
      <c r="B1479" s="4">
        <v>198</v>
      </c>
      <c r="C1479" s="4">
        <v>141</v>
      </c>
      <c r="D1479" s="58">
        <v>5</v>
      </c>
      <c r="E1479" s="28">
        <f>VLOOKUP(FACT_INCLUDES[[#This Row],[Order ID]], ORDERS[], 2)</f>
        <v>43045.983226531156</v>
      </c>
      <c r="F1479" s="28">
        <f>VLOOKUP(FACT_INCLUDES[[#This Row],[Order ID]], ORDERS[], 3)</f>
        <v>43045.983226531156</v>
      </c>
      <c r="G1479" s="4" t="str">
        <f>VLOOKUP(FACT_INCLUDES[[#This Row],[Order ID]], ORDERS[], 4)</f>
        <v>In-Store</v>
      </c>
      <c r="H1479" s="4" t="str">
        <f>VLOOKUP(FACT_INCLUDES[[#This Row],[Order ID]], ORDERS[], 5)</f>
        <v>TTC9045@gmail.com</v>
      </c>
      <c r="I1479" s="4">
        <f>VLOOKUP(FACT_INCLUDES[[#This Row],[Order ID]], ORDERS[], 6)</f>
        <v>38</v>
      </c>
      <c r="J1479" s="54">
        <f>VLOOKUP(FACT_INCLUDES[[#This Row],[Order ID]], ORDERS[], 7)</f>
        <v>0</v>
      </c>
      <c r="K1479" s="33">
        <v>0</v>
      </c>
      <c r="L1479" s="4">
        <f>VLOOKUP(FACT_INCLUDES[[#This Row],[DW Version]], VERSIONS[], 2)</f>
        <v>14</v>
      </c>
      <c r="M1479" s="4">
        <f>VLOOKUP(FACT_INCLUDES[[#This Row],[DW Version]], VERSIONS[], 3)</f>
        <v>8.5</v>
      </c>
      <c r="N1479" s="4" t="str">
        <f>VLOOKUP(FACT_INCLUDES[[#This Row],[DW Version]], VERSIONS[], 4)</f>
        <v>orange</v>
      </c>
      <c r="O1479" s="51">
        <f>VLOOKUP(FACT_INCLUDES[[#This Row],[DW Version]], VERSIONS[], 5)</f>
        <v>126.18334199992262</v>
      </c>
      <c r="P1479" s="4" t="str">
        <f>VLOOKUP(FACT_INCLUDES[[#This Row],[DW Version]], VERSIONS[], 6)</f>
        <v>ZoomX</v>
      </c>
      <c r="Q1479" s="4" t="str">
        <f>VLOOKUP(FACT_INCLUDES[[#This Row],[DW Version]], VERSIONS[], 7)</f>
        <v>Shoe</v>
      </c>
      <c r="R1479" s="51">
        <f>FACT_INCLUDES[[#This Row],[Version Price]]*FACT_INCLUDES[[#This Row],[Quantity]]</f>
        <v>630.91670999961309</v>
      </c>
      <c r="S1479" s="51">
        <f>FACT_INCLUDES[[#This Row],[Amount]]*(1-FACT_INCLUDES[[#This Row],[Order Discount]])</f>
        <v>630.91670999961309</v>
      </c>
      <c r="T1479" s="51">
        <f t="shared" si="23"/>
        <v>1364.7514451360732</v>
      </c>
      <c r="U1479" s="57">
        <f>FACT_INCLUDES[[#This Row],[Income]]/FACT_INCLUDES[[#This Row],[Total Order Income]]</f>
        <v>0.4622942237930418</v>
      </c>
      <c r="V1479" s="33">
        <f>IF(FACT_INCLUDES[[#This Row],[Order Gap]]&gt;10, 1, 0)/COUNTIFS(FACT_INCLUDES[Order ID], FACT_INCLUDES[[#This Row],[Order ID]])</f>
        <v>0</v>
      </c>
      <c r="W1479" s="33">
        <f>IF(FACT_INCLUDES[[#This Row],[Order Type]]="Online", 1, 0)/COUNTIFS(FACT_INCLUDES[Order ID], FACT_INCLUDES[[#This Row],[Order ID]])</f>
        <v>0</v>
      </c>
      <c r="X1479" s="52">
        <v>698.39985569679095</v>
      </c>
      <c r="Y1479" s="52">
        <v>647.83357870407235</v>
      </c>
      <c r="Z1479" s="64">
        <f>IF(FACT_INCLUDES[[#This Row],[Order Type]]="Online", 1, 0)*FACT_INCLUDES[[#This Row],[Income]]</f>
        <v>0</v>
      </c>
    </row>
    <row r="1480" spans="1:26" x14ac:dyDescent="0.3">
      <c r="A1480" s="4">
        <v>410</v>
      </c>
      <c r="B1480" s="4">
        <v>198</v>
      </c>
      <c r="C1480" s="4">
        <v>986</v>
      </c>
      <c r="D1480" s="58">
        <v>2</v>
      </c>
      <c r="E1480" s="28">
        <f>VLOOKUP(FACT_INCLUDES[[#This Row],[Order ID]], ORDERS[], 2)</f>
        <v>43045.983226531156</v>
      </c>
      <c r="F1480" s="28">
        <f>VLOOKUP(FACT_INCLUDES[[#This Row],[Order ID]], ORDERS[], 3)</f>
        <v>43045.983226531156</v>
      </c>
      <c r="G1480" s="4" t="str">
        <f>VLOOKUP(FACT_INCLUDES[[#This Row],[Order ID]], ORDERS[], 4)</f>
        <v>In-Store</v>
      </c>
      <c r="H1480" s="4" t="str">
        <f>VLOOKUP(FACT_INCLUDES[[#This Row],[Order ID]], ORDERS[], 5)</f>
        <v>TTC9045@gmail.com</v>
      </c>
      <c r="I1480" s="4">
        <f>VLOOKUP(FACT_INCLUDES[[#This Row],[Order ID]], ORDERS[], 6)</f>
        <v>38</v>
      </c>
      <c r="J1480" s="54">
        <f>VLOOKUP(FACT_INCLUDES[[#This Row],[Order ID]], ORDERS[], 7)</f>
        <v>0</v>
      </c>
      <c r="K1480" s="33">
        <v>0</v>
      </c>
      <c r="L1480" s="4">
        <f>VLOOKUP(FACT_INCLUDES[[#This Row],[DW Version]], VERSIONS[], 2)</f>
        <v>100</v>
      </c>
      <c r="M1480" s="4">
        <f>VLOOKUP(FACT_INCLUDES[[#This Row],[DW Version]], VERSIONS[], 3)</f>
        <v>7.5</v>
      </c>
      <c r="N1480" s="4" t="str">
        <f>VLOOKUP(FACT_INCLUDES[[#This Row],[DW Version]], VERSIONS[], 4)</f>
        <v>pink</v>
      </c>
      <c r="O1480" s="51">
        <f>VLOOKUP(FACT_INCLUDES[[#This Row],[DW Version]], VERSIONS[], 5)</f>
        <v>366.91736756823008</v>
      </c>
      <c r="P1480" s="4" t="str">
        <f>VLOOKUP(FACT_INCLUDES[[#This Row],[DW Version]], VERSIONS[], 6)</f>
        <v>Nike Kettlebell</v>
      </c>
      <c r="Q1480" s="4" t="str">
        <f>VLOOKUP(FACT_INCLUDES[[#This Row],[DW Version]], VERSIONS[], 7)</f>
        <v>Sport Equipment</v>
      </c>
      <c r="R1480" s="51">
        <f>FACT_INCLUDES[[#This Row],[Version Price]]*FACT_INCLUDES[[#This Row],[Quantity]]</f>
        <v>733.83473513646015</v>
      </c>
      <c r="S1480" s="51">
        <f>FACT_INCLUDES[[#This Row],[Amount]]*(1-FACT_INCLUDES[[#This Row],[Order Discount]])</f>
        <v>733.83473513646015</v>
      </c>
      <c r="T1480" s="51">
        <f t="shared" si="23"/>
        <v>1364.7514451360732</v>
      </c>
      <c r="U1480" s="57">
        <f>FACT_INCLUDES[[#This Row],[Income]]/FACT_INCLUDES[[#This Row],[Total Order Income]]</f>
        <v>0.53770577620695814</v>
      </c>
      <c r="V1480" s="33">
        <f>IF(FACT_INCLUDES[[#This Row],[Order Gap]]&gt;10, 1, 0)/COUNTIFS(FACT_INCLUDES[Order ID], FACT_INCLUDES[[#This Row],[Order ID]])</f>
        <v>0</v>
      </c>
      <c r="W1480" s="33">
        <f>IF(FACT_INCLUDES[[#This Row],[Order Type]]="Online", 1, 0)/COUNTIFS(FACT_INCLUDES[Order ID], FACT_INCLUDES[[#This Row],[Order ID]])</f>
        <v>0</v>
      </c>
      <c r="X1480" s="52">
        <v>698.39985569679095</v>
      </c>
      <c r="Y1480" s="52">
        <v>647.83357870407235</v>
      </c>
      <c r="Z1480" s="64">
        <f>IF(FACT_INCLUDES[[#This Row],[Order Type]]="Online", 1, 0)*FACT_INCLUDES[[#This Row],[Income]]</f>
        <v>0</v>
      </c>
    </row>
    <row r="1481" spans="1:26" x14ac:dyDescent="0.3">
      <c r="A1481" s="4">
        <v>480</v>
      </c>
      <c r="B1481" s="4">
        <v>236</v>
      </c>
      <c r="C1481" s="4">
        <v>154</v>
      </c>
      <c r="D1481" s="58">
        <v>4</v>
      </c>
      <c r="E1481" s="28">
        <f>VLOOKUP(FACT_INCLUDES[[#This Row],[Order ID]], ORDERS[], 2)</f>
        <v>43020.48729288231</v>
      </c>
      <c r="F1481" s="28">
        <f>VLOOKUP(FACT_INCLUDES[[#This Row],[Order ID]], ORDERS[], 3)</f>
        <v>43020.48729288231</v>
      </c>
      <c r="G1481" s="4" t="str">
        <f>VLOOKUP(FACT_INCLUDES[[#This Row],[Order ID]], ORDERS[], 4)</f>
        <v>In-Store</v>
      </c>
      <c r="H1481" s="4" t="str">
        <f>VLOOKUP(FACT_INCLUDES[[#This Row],[Order ID]], ORDERS[], 5)</f>
        <v>KMQ9845@gmail.com</v>
      </c>
      <c r="I1481" s="4">
        <f>VLOOKUP(FACT_INCLUDES[[#This Row],[Order ID]], ORDERS[], 6)</f>
        <v>50</v>
      </c>
      <c r="J1481" s="54">
        <f>VLOOKUP(FACT_INCLUDES[[#This Row],[Order ID]], ORDERS[], 7)</f>
        <v>0</v>
      </c>
      <c r="K1481" s="33">
        <v>0</v>
      </c>
      <c r="L1481" s="4">
        <f>VLOOKUP(FACT_INCLUDES[[#This Row],[DW Version]], VERSIONS[], 2)</f>
        <v>15</v>
      </c>
      <c r="M1481" s="4">
        <f>VLOOKUP(FACT_INCLUDES[[#This Row],[DW Version]], VERSIONS[], 3)</f>
        <v>9</v>
      </c>
      <c r="N1481" s="4" t="str">
        <f>VLOOKUP(FACT_INCLUDES[[#This Row],[DW Version]], VERSIONS[], 4)</f>
        <v>white</v>
      </c>
      <c r="O1481" s="51">
        <f>VLOOKUP(FACT_INCLUDES[[#This Row],[DW Version]], VERSIONS[], 5)</f>
        <v>293.59585527273117</v>
      </c>
      <c r="P1481" s="4" t="str">
        <f>VLOOKUP(FACT_INCLUDES[[#This Row],[DW Version]], VERSIONS[], 6)</f>
        <v>Sportswear Club Fleece</v>
      </c>
      <c r="Q1481" s="4" t="str">
        <f>VLOOKUP(FACT_INCLUDES[[#This Row],[DW Version]], VERSIONS[], 7)</f>
        <v>Apparel</v>
      </c>
      <c r="R1481" s="51">
        <f>FACT_INCLUDES[[#This Row],[Version Price]]*FACT_INCLUDES[[#This Row],[Quantity]]</f>
        <v>1174.3834210909247</v>
      </c>
      <c r="S1481" s="51">
        <f>FACT_INCLUDES[[#This Row],[Amount]]*(1-FACT_INCLUDES[[#This Row],[Order Discount]])</f>
        <v>1174.3834210909247</v>
      </c>
      <c r="T1481" s="51">
        <f t="shared" si="23"/>
        <v>1174.3834210909247</v>
      </c>
      <c r="U1481" s="57">
        <f>FACT_INCLUDES[[#This Row],[Income]]/FACT_INCLUDES[[#This Row],[Total Order Income]]</f>
        <v>1</v>
      </c>
      <c r="V1481" s="33">
        <f>IF(FACT_INCLUDES[[#This Row],[Order Gap]]&gt;10, 1, 0)/COUNTIFS(FACT_INCLUDES[Order ID], FACT_INCLUDES[[#This Row],[Order ID]])</f>
        <v>0</v>
      </c>
      <c r="W1481" s="33">
        <f>IF(FACT_INCLUDES[[#This Row],[Order Type]]="Online", 1, 0)/COUNTIFS(FACT_INCLUDES[Order ID], FACT_INCLUDES[[#This Row],[Order ID]])</f>
        <v>0</v>
      </c>
      <c r="X1481" s="52">
        <v>698.39985569679095</v>
      </c>
      <c r="Y1481" s="52">
        <v>647.83357870407235</v>
      </c>
      <c r="Z1481" s="64">
        <f>IF(FACT_INCLUDES[[#This Row],[Order Type]]="Online", 1, 0)*FACT_INCLUDES[[#This Row],[Income]]</f>
        <v>0</v>
      </c>
    </row>
    <row r="1482" spans="1:26" x14ac:dyDescent="0.3">
      <c r="A1482" s="4">
        <v>484</v>
      </c>
      <c r="B1482" s="4">
        <v>238</v>
      </c>
      <c r="C1482" s="4">
        <v>300</v>
      </c>
      <c r="D1482" s="58">
        <v>4</v>
      </c>
      <c r="E1482" s="28">
        <f>VLOOKUP(FACT_INCLUDES[[#This Row],[Order ID]], ORDERS[], 2)</f>
        <v>42841.746646051462</v>
      </c>
      <c r="F1482" s="28">
        <f>VLOOKUP(FACT_INCLUDES[[#This Row],[Order ID]], ORDERS[], 3)</f>
        <v>42847.746646051462</v>
      </c>
      <c r="G1482" s="4" t="str">
        <f>VLOOKUP(FACT_INCLUDES[[#This Row],[Order ID]], ORDERS[], 4)</f>
        <v>Online</v>
      </c>
      <c r="H1482" s="4" t="str">
        <f>VLOOKUP(FACT_INCLUDES[[#This Row],[Order ID]], ORDERS[], 5)</f>
        <v>ACD4860@gmail.com</v>
      </c>
      <c r="I1482" s="4">
        <f>VLOOKUP(FACT_INCLUDES[[#This Row],[Order ID]], ORDERS[], 6)</f>
        <v>0</v>
      </c>
      <c r="J1482" s="54">
        <f>VLOOKUP(FACT_INCLUDES[[#This Row],[Order ID]], ORDERS[], 7)</f>
        <v>0</v>
      </c>
      <c r="K1482" s="33">
        <v>6</v>
      </c>
      <c r="L1482" s="4">
        <f>VLOOKUP(FACT_INCLUDES[[#This Row],[DW Version]], VERSIONS[], 2)</f>
        <v>30</v>
      </c>
      <c r="M1482" s="4">
        <f>VLOOKUP(FACT_INCLUDES[[#This Row],[DW Version]], VERSIONS[], 3)</f>
        <v>8.5</v>
      </c>
      <c r="N1482" s="4" t="str">
        <f>VLOOKUP(FACT_INCLUDES[[#This Row],[DW Version]], VERSIONS[], 4)</f>
        <v>gold</v>
      </c>
      <c r="O1482" s="51">
        <f>VLOOKUP(FACT_INCLUDES[[#This Row],[DW Version]], VERSIONS[], 5)</f>
        <v>260.97399320855749</v>
      </c>
      <c r="P1482" s="4" t="str">
        <f>VLOOKUP(FACT_INCLUDES[[#This Row],[DW Version]], VERSIONS[], 6)</f>
        <v>Air Zoom Terra Kiger</v>
      </c>
      <c r="Q1482" s="4" t="str">
        <f>VLOOKUP(FACT_INCLUDES[[#This Row],[DW Version]], VERSIONS[], 7)</f>
        <v>Shoe</v>
      </c>
      <c r="R1482" s="51">
        <f>FACT_INCLUDES[[#This Row],[Version Price]]*FACT_INCLUDES[[#This Row],[Quantity]]</f>
        <v>1043.89597283423</v>
      </c>
      <c r="S1482" s="51">
        <f>FACT_INCLUDES[[#This Row],[Amount]]*(1-FACT_INCLUDES[[#This Row],[Order Discount]])</f>
        <v>1043.89597283423</v>
      </c>
      <c r="T1482" s="51">
        <f t="shared" si="23"/>
        <v>2811.1850963482671</v>
      </c>
      <c r="U1482" s="57">
        <f>FACT_INCLUDES[[#This Row],[Income]]/FACT_INCLUDES[[#This Row],[Total Order Income]]</f>
        <v>0.37133662034216536</v>
      </c>
      <c r="V1482" s="33">
        <f>IF(FACT_INCLUDES[[#This Row],[Order Gap]]&gt;10, 1, 0)/COUNTIFS(FACT_INCLUDES[Order ID], FACT_INCLUDES[[#This Row],[Order ID]])</f>
        <v>0</v>
      </c>
      <c r="W1482" s="33">
        <f>IF(FACT_INCLUDES[[#This Row],[Order Type]]="Online", 1, 0)/COUNTIFS(FACT_INCLUDES[Order ID], FACT_INCLUDES[[#This Row],[Order ID]])</f>
        <v>0.25</v>
      </c>
      <c r="X1482" s="52">
        <v>698.39985569679095</v>
      </c>
      <c r="Y1482" s="52">
        <v>647.83357870407235</v>
      </c>
      <c r="Z1482" s="64">
        <f>IF(FACT_INCLUDES[[#This Row],[Order Type]]="Online", 1, 0)*FACT_INCLUDES[[#This Row],[Income]]</f>
        <v>1043.89597283423</v>
      </c>
    </row>
    <row r="1483" spans="1:26" x14ac:dyDescent="0.3">
      <c r="A1483" s="4">
        <v>485</v>
      </c>
      <c r="B1483" s="4">
        <v>238</v>
      </c>
      <c r="C1483" s="4">
        <v>354</v>
      </c>
      <c r="D1483" s="58">
        <v>4</v>
      </c>
      <c r="E1483" s="28">
        <f>VLOOKUP(FACT_INCLUDES[[#This Row],[Order ID]], ORDERS[], 2)</f>
        <v>42841.746646051462</v>
      </c>
      <c r="F1483" s="28">
        <f>VLOOKUP(FACT_INCLUDES[[#This Row],[Order ID]], ORDERS[], 3)</f>
        <v>42847.746646051462</v>
      </c>
      <c r="G1483" s="4" t="str">
        <f>VLOOKUP(FACT_INCLUDES[[#This Row],[Order ID]], ORDERS[], 4)</f>
        <v>Online</v>
      </c>
      <c r="H1483" s="4" t="str">
        <f>VLOOKUP(FACT_INCLUDES[[#This Row],[Order ID]], ORDERS[], 5)</f>
        <v>ACD4860@gmail.com</v>
      </c>
      <c r="I1483" s="4">
        <f>VLOOKUP(FACT_INCLUDES[[#This Row],[Order ID]], ORDERS[], 6)</f>
        <v>0</v>
      </c>
      <c r="J1483" s="54">
        <f>VLOOKUP(FACT_INCLUDES[[#This Row],[Order ID]], ORDERS[], 7)</f>
        <v>0</v>
      </c>
      <c r="K1483" s="33">
        <v>6</v>
      </c>
      <c r="L1483" s="4">
        <f>VLOOKUP(FACT_INCLUDES[[#This Row],[DW Version]], VERSIONS[], 2)</f>
        <v>36</v>
      </c>
      <c r="M1483" s="4">
        <f>VLOOKUP(FACT_INCLUDES[[#This Row],[DW Version]], VERSIONS[], 3)</f>
        <v>4</v>
      </c>
      <c r="N1483" s="4" t="str">
        <f>VLOOKUP(FACT_INCLUDES[[#This Row],[DW Version]], VERSIONS[], 4)</f>
        <v>dark blue</v>
      </c>
      <c r="O1483" s="51">
        <f>VLOOKUP(FACT_INCLUDES[[#This Row],[DW Version]], VERSIONS[], 5)</f>
        <v>142.06075214816136</v>
      </c>
      <c r="P1483" s="4" t="str">
        <f>VLOOKUP(FACT_INCLUDES[[#This Row],[DW Version]], VERSIONS[], 6)</f>
        <v>Air Max 270</v>
      </c>
      <c r="Q1483" s="4" t="str">
        <f>VLOOKUP(FACT_INCLUDES[[#This Row],[DW Version]], VERSIONS[], 7)</f>
        <v>Shoe</v>
      </c>
      <c r="R1483" s="51">
        <f>FACT_INCLUDES[[#This Row],[Version Price]]*FACT_INCLUDES[[#This Row],[Quantity]]</f>
        <v>568.24300859264542</v>
      </c>
      <c r="S1483" s="51">
        <f>FACT_INCLUDES[[#This Row],[Amount]]*(1-FACT_INCLUDES[[#This Row],[Order Discount]])</f>
        <v>568.24300859264542</v>
      </c>
      <c r="T1483" s="51">
        <f t="shared" si="23"/>
        <v>2811.1850963482671</v>
      </c>
      <c r="U1483" s="57">
        <f>FACT_INCLUDES[[#This Row],[Income]]/FACT_INCLUDES[[#This Row],[Total Order Income]]</f>
        <v>0.20213646171175062</v>
      </c>
      <c r="V1483" s="33">
        <f>IF(FACT_INCLUDES[[#This Row],[Order Gap]]&gt;10, 1, 0)/COUNTIFS(FACT_INCLUDES[Order ID], FACT_INCLUDES[[#This Row],[Order ID]])</f>
        <v>0</v>
      </c>
      <c r="W1483" s="33">
        <f>IF(FACT_INCLUDES[[#This Row],[Order Type]]="Online", 1, 0)/COUNTIFS(FACT_INCLUDES[Order ID], FACT_INCLUDES[[#This Row],[Order ID]])</f>
        <v>0.25</v>
      </c>
      <c r="X1483" s="52">
        <v>698.39985569679095</v>
      </c>
      <c r="Y1483" s="52">
        <v>647.83357870407235</v>
      </c>
      <c r="Z1483" s="64">
        <f>IF(FACT_INCLUDES[[#This Row],[Order Type]]="Online", 1, 0)*FACT_INCLUDES[[#This Row],[Income]]</f>
        <v>568.24300859264542</v>
      </c>
    </row>
    <row r="1484" spans="1:26" x14ac:dyDescent="0.3">
      <c r="A1484" s="4">
        <v>486</v>
      </c>
      <c r="B1484" s="4">
        <v>238</v>
      </c>
      <c r="C1484" s="4">
        <v>380</v>
      </c>
      <c r="D1484" s="58">
        <v>5</v>
      </c>
      <c r="E1484" s="28">
        <f>VLOOKUP(FACT_INCLUDES[[#This Row],[Order ID]], ORDERS[], 2)</f>
        <v>42841.746646051462</v>
      </c>
      <c r="F1484" s="28">
        <f>VLOOKUP(FACT_INCLUDES[[#This Row],[Order ID]], ORDERS[], 3)</f>
        <v>42847.746646051462</v>
      </c>
      <c r="G1484" s="4" t="str">
        <f>VLOOKUP(FACT_INCLUDES[[#This Row],[Order ID]], ORDERS[], 4)</f>
        <v>Online</v>
      </c>
      <c r="H1484" s="4" t="str">
        <f>VLOOKUP(FACT_INCLUDES[[#This Row],[Order ID]], ORDERS[], 5)</f>
        <v>ACD4860@gmail.com</v>
      </c>
      <c r="I1484" s="4">
        <f>VLOOKUP(FACT_INCLUDES[[#This Row],[Order ID]], ORDERS[], 6)</f>
        <v>0</v>
      </c>
      <c r="J1484" s="54">
        <f>VLOOKUP(FACT_INCLUDES[[#This Row],[Order ID]], ORDERS[], 7)</f>
        <v>0</v>
      </c>
      <c r="K1484" s="33">
        <v>6</v>
      </c>
      <c r="L1484" s="4">
        <f>VLOOKUP(FACT_INCLUDES[[#This Row],[DW Version]], VERSIONS[], 2)</f>
        <v>38</v>
      </c>
      <c r="M1484" s="4">
        <f>VLOOKUP(FACT_INCLUDES[[#This Row],[DW Version]], VERSIONS[], 3)</f>
        <v>12.5</v>
      </c>
      <c r="N1484" s="4" t="str">
        <f>VLOOKUP(FACT_INCLUDES[[#This Row],[DW Version]], VERSIONS[], 4)</f>
        <v>white</v>
      </c>
      <c r="O1484" s="51">
        <f>VLOOKUP(FACT_INCLUDES[[#This Row],[DW Version]], VERSIONS[], 5)</f>
        <v>38.881071762737271</v>
      </c>
      <c r="P1484" s="4" t="str">
        <f>VLOOKUP(FACT_INCLUDES[[#This Row],[DW Version]], VERSIONS[], 6)</f>
        <v>Free RN 5.0</v>
      </c>
      <c r="Q1484" s="4" t="str">
        <f>VLOOKUP(FACT_INCLUDES[[#This Row],[DW Version]], VERSIONS[], 7)</f>
        <v>Shoe</v>
      </c>
      <c r="R1484" s="51">
        <f>FACT_INCLUDES[[#This Row],[Version Price]]*FACT_INCLUDES[[#This Row],[Quantity]]</f>
        <v>194.40535881368635</v>
      </c>
      <c r="S1484" s="51">
        <f>FACT_INCLUDES[[#This Row],[Amount]]*(1-FACT_INCLUDES[[#This Row],[Order Discount]])</f>
        <v>194.40535881368635</v>
      </c>
      <c r="T1484" s="51">
        <f t="shared" si="23"/>
        <v>2811.1850963482671</v>
      </c>
      <c r="U1484" s="57">
        <f>FACT_INCLUDES[[#This Row],[Income]]/FACT_INCLUDES[[#This Row],[Total Order Income]]</f>
        <v>6.9154236434384619E-2</v>
      </c>
      <c r="V1484" s="33">
        <f>IF(FACT_INCLUDES[[#This Row],[Order Gap]]&gt;10, 1, 0)/COUNTIFS(FACT_INCLUDES[Order ID], FACT_INCLUDES[[#This Row],[Order ID]])</f>
        <v>0</v>
      </c>
      <c r="W1484" s="33">
        <f>IF(FACT_INCLUDES[[#This Row],[Order Type]]="Online", 1, 0)/COUNTIFS(FACT_INCLUDES[Order ID], FACT_INCLUDES[[#This Row],[Order ID]])</f>
        <v>0.25</v>
      </c>
      <c r="X1484" s="52">
        <v>698.39985569679095</v>
      </c>
      <c r="Y1484" s="52">
        <v>647.83357870407235</v>
      </c>
      <c r="Z1484" s="64">
        <f>IF(FACT_INCLUDES[[#This Row],[Order Type]]="Online", 1, 0)*FACT_INCLUDES[[#This Row],[Income]]</f>
        <v>194.40535881368635</v>
      </c>
    </row>
    <row r="1485" spans="1:26" x14ac:dyDescent="0.3">
      <c r="A1485" s="4">
        <v>487</v>
      </c>
      <c r="B1485" s="4">
        <v>238</v>
      </c>
      <c r="C1485" s="4">
        <v>853</v>
      </c>
      <c r="D1485" s="58">
        <v>5</v>
      </c>
      <c r="E1485" s="28">
        <f>VLOOKUP(FACT_INCLUDES[[#This Row],[Order ID]], ORDERS[], 2)</f>
        <v>42841.746646051462</v>
      </c>
      <c r="F1485" s="28">
        <f>VLOOKUP(FACT_INCLUDES[[#This Row],[Order ID]], ORDERS[], 3)</f>
        <v>42847.746646051462</v>
      </c>
      <c r="G1485" s="4" t="str">
        <f>VLOOKUP(FACT_INCLUDES[[#This Row],[Order ID]], ORDERS[], 4)</f>
        <v>Online</v>
      </c>
      <c r="H1485" s="4" t="str">
        <f>VLOOKUP(FACT_INCLUDES[[#This Row],[Order ID]], ORDERS[], 5)</f>
        <v>ACD4860@gmail.com</v>
      </c>
      <c r="I1485" s="4">
        <f>VLOOKUP(FACT_INCLUDES[[#This Row],[Order ID]], ORDERS[], 6)</f>
        <v>0</v>
      </c>
      <c r="J1485" s="54">
        <f>VLOOKUP(FACT_INCLUDES[[#This Row],[Order ID]], ORDERS[], 7)</f>
        <v>0</v>
      </c>
      <c r="K1485" s="33">
        <v>6</v>
      </c>
      <c r="L1485" s="4">
        <f>VLOOKUP(FACT_INCLUDES[[#This Row],[DW Version]], VERSIONS[], 2)</f>
        <v>86</v>
      </c>
      <c r="M1485" s="4">
        <f>VLOOKUP(FACT_INCLUDES[[#This Row],[DW Version]], VERSIONS[], 3)</f>
        <v>10.5</v>
      </c>
      <c r="N1485" s="4" t="str">
        <f>VLOOKUP(FACT_INCLUDES[[#This Row],[DW Version]], VERSIONS[], 4)</f>
        <v>red</v>
      </c>
      <c r="O1485" s="51">
        <f>VLOOKUP(FACT_INCLUDES[[#This Row],[DW Version]], VERSIONS[], 5)</f>
        <v>200.92815122154104</v>
      </c>
      <c r="P1485" s="4" t="str">
        <f>VLOOKUP(FACT_INCLUDES[[#This Row],[DW Version]], VERSIONS[], 6)</f>
        <v>Challenger Long-Sleeve</v>
      </c>
      <c r="Q1485" s="4" t="str">
        <f>VLOOKUP(FACT_INCLUDES[[#This Row],[DW Version]], VERSIONS[], 7)</f>
        <v>Apparel</v>
      </c>
      <c r="R1485" s="51">
        <f>FACT_INCLUDES[[#This Row],[Version Price]]*FACT_INCLUDES[[#This Row],[Quantity]]</f>
        <v>1004.6407561077052</v>
      </c>
      <c r="S1485" s="51">
        <f>FACT_INCLUDES[[#This Row],[Amount]]*(1-FACT_INCLUDES[[#This Row],[Order Discount]])</f>
        <v>1004.6407561077052</v>
      </c>
      <c r="T1485" s="51">
        <f t="shared" si="23"/>
        <v>2811.1850963482671</v>
      </c>
      <c r="U1485" s="57">
        <f>FACT_INCLUDES[[#This Row],[Income]]/FACT_INCLUDES[[#This Row],[Total Order Income]]</f>
        <v>0.35737268151169937</v>
      </c>
      <c r="V1485" s="33">
        <f>IF(FACT_INCLUDES[[#This Row],[Order Gap]]&gt;10, 1, 0)/COUNTIFS(FACT_INCLUDES[Order ID], FACT_INCLUDES[[#This Row],[Order ID]])</f>
        <v>0</v>
      </c>
      <c r="W1485" s="33">
        <f>IF(FACT_INCLUDES[[#This Row],[Order Type]]="Online", 1, 0)/COUNTIFS(FACT_INCLUDES[Order ID], FACT_INCLUDES[[#This Row],[Order ID]])</f>
        <v>0.25</v>
      </c>
      <c r="X1485" s="52">
        <v>698.39985569679095</v>
      </c>
      <c r="Y1485" s="52">
        <v>647.83357870407235</v>
      </c>
      <c r="Z1485" s="64">
        <f>IF(FACT_INCLUDES[[#This Row],[Order Type]]="Online", 1, 0)*FACT_INCLUDES[[#This Row],[Income]]</f>
        <v>1004.6407561077052</v>
      </c>
    </row>
    <row r="1486" spans="1:26" x14ac:dyDescent="0.3">
      <c r="A1486" s="4">
        <v>488</v>
      </c>
      <c r="B1486" s="4">
        <v>239</v>
      </c>
      <c r="C1486" s="4">
        <v>196</v>
      </c>
      <c r="D1486" s="58">
        <v>4</v>
      </c>
      <c r="E1486" s="28">
        <f>VLOOKUP(FACT_INCLUDES[[#This Row],[Order ID]], ORDERS[], 2)</f>
        <v>42772.669010604091</v>
      </c>
      <c r="F1486" s="28">
        <f>VLOOKUP(FACT_INCLUDES[[#This Row],[Order ID]], ORDERS[], 3)</f>
        <v>42772.669010604091</v>
      </c>
      <c r="G1486" s="4" t="str">
        <f>VLOOKUP(FACT_INCLUDES[[#This Row],[Order ID]], ORDERS[], 4)</f>
        <v>In-Store</v>
      </c>
      <c r="H1486" s="4" t="str">
        <f>VLOOKUP(FACT_INCLUDES[[#This Row],[Order ID]], ORDERS[], 5)</f>
        <v>OHB3660@gmail.com</v>
      </c>
      <c r="I1486" s="4">
        <f>VLOOKUP(FACT_INCLUDES[[#This Row],[Order ID]], ORDERS[], 6)</f>
        <v>14</v>
      </c>
      <c r="J1486" s="54">
        <f>VLOOKUP(FACT_INCLUDES[[#This Row],[Order ID]], ORDERS[], 7)</f>
        <v>0</v>
      </c>
      <c r="K1486" s="33">
        <v>0</v>
      </c>
      <c r="L1486" s="4">
        <f>VLOOKUP(FACT_INCLUDES[[#This Row],[DW Version]], VERSIONS[], 2)</f>
        <v>20</v>
      </c>
      <c r="M1486" s="4">
        <f>VLOOKUP(FACT_INCLUDES[[#This Row],[DW Version]], VERSIONS[], 3)</f>
        <v>3.5</v>
      </c>
      <c r="N1486" s="4" t="str">
        <f>VLOOKUP(FACT_INCLUDES[[#This Row],[DW Version]], VERSIONS[], 4)</f>
        <v>white</v>
      </c>
      <c r="O1486" s="51">
        <f>VLOOKUP(FACT_INCLUDES[[#This Row],[DW Version]], VERSIONS[], 5)</f>
        <v>249.01770932215388</v>
      </c>
      <c r="P1486" s="4" t="str">
        <f>VLOOKUP(FACT_INCLUDES[[#This Row],[DW Version]], VERSIONS[], 6)</f>
        <v>Joyride</v>
      </c>
      <c r="Q1486" s="4" t="str">
        <f>VLOOKUP(FACT_INCLUDES[[#This Row],[DW Version]], VERSIONS[], 7)</f>
        <v>Shoe</v>
      </c>
      <c r="R1486" s="51">
        <f>FACT_INCLUDES[[#This Row],[Version Price]]*FACT_INCLUDES[[#This Row],[Quantity]]</f>
        <v>996.07083728861551</v>
      </c>
      <c r="S1486" s="51">
        <f>FACT_INCLUDES[[#This Row],[Amount]]*(1-FACT_INCLUDES[[#This Row],[Order Discount]])</f>
        <v>996.07083728861551</v>
      </c>
      <c r="T1486" s="51">
        <f t="shared" si="23"/>
        <v>996.07083728861551</v>
      </c>
      <c r="U1486" s="57">
        <f>FACT_INCLUDES[[#This Row],[Income]]/FACT_INCLUDES[[#This Row],[Total Order Income]]</f>
        <v>1</v>
      </c>
      <c r="V1486" s="33">
        <f>IF(FACT_INCLUDES[[#This Row],[Order Gap]]&gt;10, 1, 0)/COUNTIFS(FACT_INCLUDES[Order ID], FACT_INCLUDES[[#This Row],[Order ID]])</f>
        <v>0</v>
      </c>
      <c r="W1486" s="33">
        <f>IF(FACT_INCLUDES[[#This Row],[Order Type]]="Online", 1, 0)/COUNTIFS(FACT_INCLUDES[Order ID], FACT_INCLUDES[[#This Row],[Order ID]])</f>
        <v>0</v>
      </c>
      <c r="X1486" s="52">
        <v>698.39985569679095</v>
      </c>
      <c r="Y1486" s="52">
        <v>647.83357870407235</v>
      </c>
      <c r="Z1486" s="64">
        <f>IF(FACT_INCLUDES[[#This Row],[Order Type]]="Online", 1, 0)*FACT_INCLUDES[[#This Row],[Income]]</f>
        <v>0</v>
      </c>
    </row>
    <row r="1487" spans="1:26" x14ac:dyDescent="0.3">
      <c r="A1487" s="4">
        <v>499</v>
      </c>
      <c r="B1487" s="4">
        <v>246</v>
      </c>
      <c r="C1487" s="4">
        <v>371</v>
      </c>
      <c r="D1487" s="58">
        <v>3</v>
      </c>
      <c r="E1487" s="28">
        <f>VLOOKUP(FACT_INCLUDES[[#This Row],[Order ID]], ORDERS[], 2)</f>
        <v>42953.501585212209</v>
      </c>
      <c r="F1487" s="28">
        <f>VLOOKUP(FACT_INCLUDES[[#This Row],[Order ID]], ORDERS[], 3)</f>
        <v>42953.501585212209</v>
      </c>
      <c r="G1487" s="4" t="str">
        <f>VLOOKUP(FACT_INCLUDES[[#This Row],[Order ID]], ORDERS[], 4)</f>
        <v>In-Store</v>
      </c>
      <c r="H1487" s="4" t="str">
        <f>VLOOKUP(FACT_INCLUDES[[#This Row],[Order ID]], ORDERS[], 5)</f>
        <v>TCE5253@gmail.com</v>
      </c>
      <c r="I1487" s="4">
        <f>VLOOKUP(FACT_INCLUDES[[#This Row],[Order ID]], ORDERS[], 6)</f>
        <v>39</v>
      </c>
      <c r="J1487" s="54">
        <f>VLOOKUP(FACT_INCLUDES[[#This Row],[Order ID]], ORDERS[], 7)</f>
        <v>0</v>
      </c>
      <c r="K1487" s="33">
        <v>0</v>
      </c>
      <c r="L1487" s="4">
        <f>VLOOKUP(FACT_INCLUDES[[#This Row],[DW Version]], VERSIONS[], 2)</f>
        <v>37</v>
      </c>
      <c r="M1487" s="4">
        <f>VLOOKUP(FACT_INCLUDES[[#This Row],[DW Version]], VERSIONS[], 3)</f>
        <v>9</v>
      </c>
      <c r="N1487" s="4" t="str">
        <f>VLOOKUP(FACT_INCLUDES[[#This Row],[DW Version]], VERSIONS[], 4)</f>
        <v>black</v>
      </c>
      <c r="O1487" s="51">
        <f>VLOOKUP(FACT_INCLUDES[[#This Row],[DW Version]], VERSIONS[], 5)</f>
        <v>97.256299473123249</v>
      </c>
      <c r="P1487" s="4" t="str">
        <f>VLOOKUP(FACT_INCLUDES[[#This Row],[DW Version]], VERSIONS[], 6)</f>
        <v>Air Zoom Winflo</v>
      </c>
      <c r="Q1487" s="4" t="str">
        <f>VLOOKUP(FACT_INCLUDES[[#This Row],[DW Version]], VERSIONS[], 7)</f>
        <v>Shoe</v>
      </c>
      <c r="R1487" s="51">
        <f>FACT_INCLUDES[[#This Row],[Version Price]]*FACT_INCLUDES[[#This Row],[Quantity]]</f>
        <v>291.76889841936975</v>
      </c>
      <c r="S1487" s="51">
        <f>FACT_INCLUDES[[#This Row],[Amount]]*(1-FACT_INCLUDES[[#This Row],[Order Discount]])</f>
        <v>291.76889841936975</v>
      </c>
      <c r="T1487" s="51">
        <f t="shared" si="23"/>
        <v>1246.0647002700071</v>
      </c>
      <c r="U1487" s="57">
        <f>FACT_INCLUDES[[#This Row],[Income]]/FACT_INCLUDES[[#This Row],[Total Order Income]]</f>
        <v>0.23415228627867155</v>
      </c>
      <c r="V1487" s="33">
        <f>IF(FACT_INCLUDES[[#This Row],[Order Gap]]&gt;10, 1, 0)/COUNTIFS(FACT_INCLUDES[Order ID], FACT_INCLUDES[[#This Row],[Order ID]])</f>
        <v>0</v>
      </c>
      <c r="W1487" s="33">
        <f>IF(FACT_INCLUDES[[#This Row],[Order Type]]="Online", 1, 0)/COUNTIFS(FACT_INCLUDES[Order ID], FACT_INCLUDES[[#This Row],[Order ID]])</f>
        <v>0</v>
      </c>
      <c r="X1487" s="52">
        <v>698.39985569679095</v>
      </c>
      <c r="Y1487" s="52">
        <v>647.83357870407235</v>
      </c>
      <c r="Z1487" s="64">
        <f>IF(FACT_INCLUDES[[#This Row],[Order Type]]="Online", 1, 0)*FACT_INCLUDES[[#This Row],[Income]]</f>
        <v>0</v>
      </c>
    </row>
    <row r="1488" spans="1:26" x14ac:dyDescent="0.3">
      <c r="A1488" s="4">
        <v>500</v>
      </c>
      <c r="B1488" s="4">
        <v>246</v>
      </c>
      <c r="C1488" s="4">
        <v>690</v>
      </c>
      <c r="D1488" s="58">
        <v>3</v>
      </c>
      <c r="E1488" s="28">
        <f>VLOOKUP(FACT_INCLUDES[[#This Row],[Order ID]], ORDERS[], 2)</f>
        <v>42953.501585212209</v>
      </c>
      <c r="F1488" s="28">
        <f>VLOOKUP(FACT_INCLUDES[[#This Row],[Order ID]], ORDERS[], 3)</f>
        <v>42953.501585212209</v>
      </c>
      <c r="G1488" s="4" t="str">
        <f>VLOOKUP(FACT_INCLUDES[[#This Row],[Order ID]], ORDERS[], 4)</f>
        <v>In-Store</v>
      </c>
      <c r="H1488" s="4" t="str">
        <f>VLOOKUP(FACT_INCLUDES[[#This Row],[Order ID]], ORDERS[], 5)</f>
        <v>TCE5253@gmail.com</v>
      </c>
      <c r="I1488" s="4">
        <f>VLOOKUP(FACT_INCLUDES[[#This Row],[Order ID]], ORDERS[], 6)</f>
        <v>39</v>
      </c>
      <c r="J1488" s="54">
        <f>VLOOKUP(FACT_INCLUDES[[#This Row],[Order ID]], ORDERS[], 7)</f>
        <v>0</v>
      </c>
      <c r="K1488" s="33">
        <v>0</v>
      </c>
      <c r="L1488" s="4">
        <f>VLOOKUP(FACT_INCLUDES[[#This Row],[DW Version]], VERSIONS[], 2)</f>
        <v>70</v>
      </c>
      <c r="M1488" s="4">
        <f>VLOOKUP(FACT_INCLUDES[[#This Row],[DW Version]], VERSIONS[], 3)</f>
        <v>9.5</v>
      </c>
      <c r="N1488" s="4" t="str">
        <f>VLOOKUP(FACT_INCLUDES[[#This Row],[DW Version]], VERSIONS[], 4)</f>
        <v>white</v>
      </c>
      <c r="O1488" s="51">
        <f>VLOOKUP(FACT_INCLUDES[[#This Row],[DW Version]], VERSIONS[], 5)</f>
        <v>318.09860061687908</v>
      </c>
      <c r="P1488" s="4" t="str">
        <f>VLOOKUP(FACT_INCLUDES[[#This Row],[DW Version]], VERSIONS[], 6)</f>
        <v>ZoomX Vaporfly NEXT%</v>
      </c>
      <c r="Q1488" s="4" t="str">
        <f>VLOOKUP(FACT_INCLUDES[[#This Row],[DW Version]], VERSIONS[], 7)</f>
        <v>Shoe</v>
      </c>
      <c r="R1488" s="51">
        <f>FACT_INCLUDES[[#This Row],[Version Price]]*FACT_INCLUDES[[#This Row],[Quantity]]</f>
        <v>954.29580185063719</v>
      </c>
      <c r="S1488" s="51">
        <f>FACT_INCLUDES[[#This Row],[Amount]]*(1-FACT_INCLUDES[[#This Row],[Order Discount]])</f>
        <v>954.29580185063719</v>
      </c>
      <c r="T1488" s="51">
        <f t="shared" si="23"/>
        <v>1246.0647002700071</v>
      </c>
      <c r="U1488" s="57">
        <f>FACT_INCLUDES[[#This Row],[Income]]/FACT_INCLUDES[[#This Row],[Total Order Income]]</f>
        <v>0.76584771372132832</v>
      </c>
      <c r="V1488" s="33">
        <f>IF(FACT_INCLUDES[[#This Row],[Order Gap]]&gt;10, 1, 0)/COUNTIFS(FACT_INCLUDES[Order ID], FACT_INCLUDES[[#This Row],[Order ID]])</f>
        <v>0</v>
      </c>
      <c r="W1488" s="33">
        <f>IF(FACT_INCLUDES[[#This Row],[Order Type]]="Online", 1, 0)/COUNTIFS(FACT_INCLUDES[Order ID], FACT_INCLUDES[[#This Row],[Order ID]])</f>
        <v>0</v>
      </c>
      <c r="X1488" s="52">
        <v>698.39985569679095</v>
      </c>
      <c r="Y1488" s="52">
        <v>647.83357870407235</v>
      </c>
      <c r="Z1488" s="64">
        <f>IF(FACT_INCLUDES[[#This Row],[Order Type]]="Online", 1, 0)*FACT_INCLUDES[[#This Row],[Income]]</f>
        <v>0</v>
      </c>
    </row>
    <row r="1489" spans="1:26" x14ac:dyDescent="0.3">
      <c r="A1489" s="4">
        <v>513</v>
      </c>
      <c r="B1489" s="4">
        <v>252</v>
      </c>
      <c r="C1489" s="4">
        <v>712</v>
      </c>
      <c r="D1489" s="58">
        <v>3</v>
      </c>
      <c r="E1489" s="28">
        <f>VLOOKUP(FACT_INCLUDES[[#This Row],[Order ID]], ORDERS[], 2)</f>
        <v>43004.566251021162</v>
      </c>
      <c r="F1489" s="28">
        <f>VLOOKUP(FACT_INCLUDES[[#This Row],[Order ID]], ORDERS[], 3)</f>
        <v>43004.566251021162</v>
      </c>
      <c r="G1489" s="4" t="str">
        <f>VLOOKUP(FACT_INCLUDES[[#This Row],[Order ID]], ORDERS[], 4)</f>
        <v>In-Store</v>
      </c>
      <c r="H1489" s="4" t="str">
        <f>VLOOKUP(FACT_INCLUDES[[#This Row],[Order ID]], ORDERS[], 5)</f>
        <v>LHC4413@gmail.com</v>
      </c>
      <c r="I1489" s="4">
        <f>VLOOKUP(FACT_INCLUDES[[#This Row],[Order ID]], ORDERS[], 6)</f>
        <v>24</v>
      </c>
      <c r="J1489" s="54">
        <f>VLOOKUP(FACT_INCLUDES[[#This Row],[Order ID]], ORDERS[], 7)</f>
        <v>0</v>
      </c>
      <c r="K1489" s="33">
        <v>0</v>
      </c>
      <c r="L1489" s="4">
        <f>VLOOKUP(FACT_INCLUDES[[#This Row],[DW Version]], VERSIONS[], 2)</f>
        <v>73</v>
      </c>
      <c r="M1489" s="4">
        <f>VLOOKUP(FACT_INCLUDES[[#This Row],[DW Version]], VERSIONS[], 3)</f>
        <v>4.5</v>
      </c>
      <c r="N1489" s="4" t="str">
        <f>VLOOKUP(FACT_INCLUDES[[#This Row],[DW Version]], VERSIONS[], 4)</f>
        <v>white</v>
      </c>
      <c r="O1489" s="51">
        <f>VLOOKUP(FACT_INCLUDES[[#This Row],[DW Version]], VERSIONS[], 5)</f>
        <v>319.92664200547983</v>
      </c>
      <c r="P1489" s="4" t="str">
        <f>VLOOKUP(FACT_INCLUDES[[#This Row],[DW Version]], VERSIONS[], 6)</f>
        <v>Air Max 720</v>
      </c>
      <c r="Q1489" s="4" t="str">
        <f>VLOOKUP(FACT_INCLUDES[[#This Row],[DW Version]], VERSIONS[], 7)</f>
        <v>Shoe</v>
      </c>
      <c r="R1489" s="51">
        <f>FACT_INCLUDES[[#This Row],[Version Price]]*FACT_INCLUDES[[#This Row],[Quantity]]</f>
        <v>959.7799260164395</v>
      </c>
      <c r="S1489" s="51">
        <f>FACT_INCLUDES[[#This Row],[Amount]]*(1-FACT_INCLUDES[[#This Row],[Order Discount]])</f>
        <v>959.7799260164395</v>
      </c>
      <c r="T1489" s="51">
        <f t="shared" si="23"/>
        <v>959.7799260164395</v>
      </c>
      <c r="U1489" s="57">
        <f>FACT_INCLUDES[[#This Row],[Income]]/FACT_INCLUDES[[#This Row],[Total Order Income]]</f>
        <v>1</v>
      </c>
      <c r="V1489" s="33">
        <f>IF(FACT_INCLUDES[[#This Row],[Order Gap]]&gt;10, 1, 0)/COUNTIFS(FACT_INCLUDES[Order ID], FACT_INCLUDES[[#This Row],[Order ID]])</f>
        <v>0</v>
      </c>
      <c r="W1489" s="33">
        <f>IF(FACT_INCLUDES[[#This Row],[Order Type]]="Online", 1, 0)/COUNTIFS(FACT_INCLUDES[Order ID], FACT_INCLUDES[[#This Row],[Order ID]])</f>
        <v>0</v>
      </c>
      <c r="X1489" s="52">
        <v>698.39985569679095</v>
      </c>
      <c r="Y1489" s="52">
        <v>647.83357870407235</v>
      </c>
      <c r="Z1489" s="64">
        <f>IF(FACT_INCLUDES[[#This Row],[Order Type]]="Online", 1, 0)*FACT_INCLUDES[[#This Row],[Income]]</f>
        <v>0</v>
      </c>
    </row>
    <row r="1490" spans="1:26" x14ac:dyDescent="0.3">
      <c r="A1490" s="4">
        <v>582</v>
      </c>
      <c r="B1490" s="4">
        <v>290</v>
      </c>
      <c r="C1490" s="4">
        <v>627</v>
      </c>
      <c r="D1490" s="58">
        <v>5</v>
      </c>
      <c r="E1490" s="28">
        <f>VLOOKUP(FACT_INCLUDES[[#This Row],[Order ID]], ORDERS[], 2)</f>
        <v>42779.756564270974</v>
      </c>
      <c r="F1490" s="28">
        <f>VLOOKUP(FACT_INCLUDES[[#This Row],[Order ID]], ORDERS[], 3)</f>
        <v>42781.756564270974</v>
      </c>
      <c r="G1490" s="4" t="str">
        <f>VLOOKUP(FACT_INCLUDES[[#This Row],[Order ID]], ORDERS[], 4)</f>
        <v>Online</v>
      </c>
      <c r="H1490" s="4" t="str">
        <f>VLOOKUP(FACT_INCLUDES[[#This Row],[Order ID]], ORDERS[], 5)</f>
        <v>CGH1299@gmail.com</v>
      </c>
      <c r="I1490" s="4">
        <f>VLOOKUP(FACT_INCLUDES[[#This Row],[Order ID]], ORDERS[], 6)</f>
        <v>0</v>
      </c>
      <c r="J1490" s="54">
        <f>VLOOKUP(FACT_INCLUDES[[#This Row],[Order ID]], ORDERS[], 7)</f>
        <v>0</v>
      </c>
      <c r="K1490" s="33">
        <v>2</v>
      </c>
      <c r="L1490" s="4">
        <f>VLOOKUP(FACT_INCLUDES[[#This Row],[DW Version]], VERSIONS[], 2)</f>
        <v>64</v>
      </c>
      <c r="M1490" s="4">
        <f>VLOOKUP(FACT_INCLUDES[[#This Row],[DW Version]], VERSIONS[], 3)</f>
        <v>6</v>
      </c>
      <c r="N1490" s="4" t="str">
        <f>VLOOKUP(FACT_INCLUDES[[#This Row],[DW Version]], VERSIONS[], 4)</f>
        <v>dark red</v>
      </c>
      <c r="O1490" s="51">
        <f>VLOOKUP(FACT_INCLUDES[[#This Row],[DW Version]], VERSIONS[], 5)</f>
        <v>201.66459853091985</v>
      </c>
      <c r="P1490" s="4" t="str">
        <f>VLOOKUP(FACT_INCLUDES[[#This Row],[DW Version]], VERSIONS[], 6)</f>
        <v>Hyperdunk</v>
      </c>
      <c r="Q1490" s="4" t="str">
        <f>VLOOKUP(FACT_INCLUDES[[#This Row],[DW Version]], VERSIONS[], 7)</f>
        <v>Shoe</v>
      </c>
      <c r="R1490" s="51">
        <f>FACT_INCLUDES[[#This Row],[Version Price]]*FACT_INCLUDES[[#This Row],[Quantity]]</f>
        <v>1008.3229926545993</v>
      </c>
      <c r="S1490" s="51">
        <f>FACT_INCLUDES[[#This Row],[Amount]]*(1-FACT_INCLUDES[[#This Row],[Order Discount]])</f>
        <v>1008.3229926545993</v>
      </c>
      <c r="T1490" s="51">
        <f t="shared" si="23"/>
        <v>1008.3229926545993</v>
      </c>
      <c r="U1490" s="57">
        <f>FACT_INCLUDES[[#This Row],[Income]]/FACT_INCLUDES[[#This Row],[Total Order Income]]</f>
        <v>1</v>
      </c>
      <c r="V1490" s="33">
        <f>IF(FACT_INCLUDES[[#This Row],[Order Gap]]&gt;10, 1, 0)/COUNTIFS(FACT_INCLUDES[Order ID], FACT_INCLUDES[[#This Row],[Order ID]])</f>
        <v>0</v>
      </c>
      <c r="W1490" s="33">
        <f>IF(FACT_INCLUDES[[#This Row],[Order Type]]="Online", 1, 0)/COUNTIFS(FACT_INCLUDES[Order ID], FACT_INCLUDES[[#This Row],[Order ID]])</f>
        <v>1</v>
      </c>
      <c r="X1490" s="52">
        <v>698.39985569679095</v>
      </c>
      <c r="Y1490" s="52">
        <v>647.83357870407235</v>
      </c>
      <c r="Z1490" s="64">
        <f>IF(FACT_INCLUDES[[#This Row],[Order Type]]="Online", 1, 0)*FACT_INCLUDES[[#This Row],[Income]]</f>
        <v>1008.3229926545993</v>
      </c>
    </row>
    <row r="1491" spans="1:26" x14ac:dyDescent="0.3">
      <c r="A1491" s="4">
        <v>671</v>
      </c>
      <c r="B1491" s="4">
        <v>335</v>
      </c>
      <c r="C1491" s="4">
        <v>226</v>
      </c>
      <c r="D1491" s="58">
        <v>4</v>
      </c>
      <c r="E1491" s="28">
        <f>VLOOKUP(FACT_INCLUDES[[#This Row],[Order ID]], ORDERS[], 2)</f>
        <v>42963.141410383374</v>
      </c>
      <c r="F1491" s="28">
        <f>VLOOKUP(FACT_INCLUDES[[#This Row],[Order ID]], ORDERS[], 3)</f>
        <v>42963.141410383374</v>
      </c>
      <c r="G1491" s="4" t="str">
        <f>VLOOKUP(FACT_INCLUDES[[#This Row],[Order ID]], ORDERS[], 4)</f>
        <v>In-Store</v>
      </c>
      <c r="H1491" s="4" t="str">
        <f>VLOOKUP(FACT_INCLUDES[[#This Row],[Order ID]], ORDERS[], 5)</f>
        <v>ISO9511@gmail.com</v>
      </c>
      <c r="I1491" s="4">
        <f>VLOOKUP(FACT_INCLUDES[[#This Row],[Order ID]], ORDERS[], 6)</f>
        <v>1</v>
      </c>
      <c r="J1491" s="54">
        <f>VLOOKUP(FACT_INCLUDES[[#This Row],[Order ID]], ORDERS[], 7)</f>
        <v>0</v>
      </c>
      <c r="K1491" s="33">
        <v>0</v>
      </c>
      <c r="L1491" s="4">
        <f>VLOOKUP(FACT_INCLUDES[[#This Row],[DW Version]], VERSIONS[], 2)</f>
        <v>22</v>
      </c>
      <c r="M1491" s="4">
        <f>VLOOKUP(FACT_INCLUDES[[#This Row],[DW Version]], VERSIONS[], 3)</f>
        <v>11</v>
      </c>
      <c r="N1491" s="4" t="str">
        <f>VLOOKUP(FACT_INCLUDES[[#This Row],[DW Version]], VERSIONS[], 4)</f>
        <v>white</v>
      </c>
      <c r="O1491" s="51">
        <f>VLOOKUP(FACT_INCLUDES[[#This Row],[DW Version]], VERSIONS[], 5)</f>
        <v>215.04805251545406</v>
      </c>
      <c r="P1491" s="4" t="str">
        <f>VLOOKUP(FACT_INCLUDES[[#This Row],[DW Version]], VERSIONS[], 6)</f>
        <v>Daybreak</v>
      </c>
      <c r="Q1491" s="4" t="str">
        <f>VLOOKUP(FACT_INCLUDES[[#This Row],[DW Version]], VERSIONS[], 7)</f>
        <v>Shoe</v>
      </c>
      <c r="R1491" s="51">
        <f>FACT_INCLUDES[[#This Row],[Version Price]]*FACT_INCLUDES[[#This Row],[Quantity]]</f>
        <v>860.19221006181624</v>
      </c>
      <c r="S1491" s="51">
        <f>FACT_INCLUDES[[#This Row],[Amount]]*(1-FACT_INCLUDES[[#This Row],[Order Discount]])</f>
        <v>860.19221006181624</v>
      </c>
      <c r="T1491" s="51">
        <f t="shared" si="23"/>
        <v>860.19221006181624</v>
      </c>
      <c r="U1491" s="57">
        <f>FACT_INCLUDES[[#This Row],[Income]]/FACT_INCLUDES[[#This Row],[Total Order Income]]</f>
        <v>1</v>
      </c>
      <c r="V1491" s="33">
        <f>IF(FACT_INCLUDES[[#This Row],[Order Gap]]&gt;10, 1, 0)/COUNTIFS(FACT_INCLUDES[Order ID], FACT_INCLUDES[[#This Row],[Order ID]])</f>
        <v>0</v>
      </c>
      <c r="W1491" s="33">
        <f>IF(FACT_INCLUDES[[#This Row],[Order Type]]="Online", 1, 0)/COUNTIFS(FACT_INCLUDES[Order ID], FACT_INCLUDES[[#This Row],[Order ID]])</f>
        <v>0</v>
      </c>
      <c r="X1491" s="52">
        <v>698.39985569679095</v>
      </c>
      <c r="Y1491" s="52">
        <v>647.83357870407235</v>
      </c>
      <c r="Z1491" s="64">
        <f>IF(FACT_INCLUDES[[#This Row],[Order Type]]="Online", 1, 0)*FACT_INCLUDES[[#This Row],[Income]]</f>
        <v>0</v>
      </c>
    </row>
    <row r="1492" spans="1:26" x14ac:dyDescent="0.3">
      <c r="A1492" s="4">
        <v>731</v>
      </c>
      <c r="B1492" s="4">
        <v>368</v>
      </c>
      <c r="C1492" s="4">
        <v>57</v>
      </c>
      <c r="D1492" s="58">
        <v>4</v>
      </c>
      <c r="E1492" s="28">
        <f>VLOOKUP(FACT_INCLUDES[[#This Row],[Order ID]], ORDERS[], 2)</f>
        <v>42755.915216870351</v>
      </c>
      <c r="F1492" s="28">
        <f>VLOOKUP(FACT_INCLUDES[[#This Row],[Order ID]], ORDERS[], 3)</f>
        <v>42755.915216870351</v>
      </c>
      <c r="G1492" s="4" t="str">
        <f>VLOOKUP(FACT_INCLUDES[[#This Row],[Order ID]], ORDERS[], 4)</f>
        <v>In-Store</v>
      </c>
      <c r="H1492" s="4" t="str">
        <f>VLOOKUP(FACT_INCLUDES[[#This Row],[Order ID]], ORDERS[], 5)</f>
        <v>JXT6631@gmail.com</v>
      </c>
      <c r="I1492" s="4">
        <f>VLOOKUP(FACT_INCLUDES[[#This Row],[Order ID]], ORDERS[], 6)</f>
        <v>48</v>
      </c>
      <c r="J1492" s="54">
        <f>VLOOKUP(FACT_INCLUDES[[#This Row],[Order ID]], ORDERS[], 7)</f>
        <v>0</v>
      </c>
      <c r="K1492" s="33">
        <v>0</v>
      </c>
      <c r="L1492" s="4">
        <f>VLOOKUP(FACT_INCLUDES[[#This Row],[DW Version]], VERSIONS[], 2)</f>
        <v>5</v>
      </c>
      <c r="M1492" s="4">
        <f>VLOOKUP(FACT_INCLUDES[[#This Row],[DW Version]], VERSIONS[], 3)</f>
        <v>12</v>
      </c>
      <c r="N1492" s="4" t="str">
        <f>VLOOKUP(FACT_INCLUDES[[#This Row],[DW Version]], VERSIONS[], 4)</f>
        <v>white</v>
      </c>
      <c r="O1492" s="51">
        <f>VLOOKUP(FACT_INCLUDES[[#This Row],[DW Version]], VERSIONS[], 5)</f>
        <v>244.54463224516559</v>
      </c>
      <c r="P1492" s="4" t="str">
        <f>VLOOKUP(FACT_INCLUDES[[#This Row],[DW Version]], VERSIONS[], 6)</f>
        <v>Nike Football</v>
      </c>
      <c r="Q1492" s="4" t="str">
        <f>VLOOKUP(FACT_INCLUDES[[#This Row],[DW Version]], VERSIONS[], 7)</f>
        <v>Sport Equipment</v>
      </c>
      <c r="R1492" s="51">
        <f>FACT_INCLUDES[[#This Row],[Version Price]]*FACT_INCLUDES[[#This Row],[Quantity]]</f>
        <v>978.17852898066235</v>
      </c>
      <c r="S1492" s="51">
        <f>FACT_INCLUDES[[#This Row],[Amount]]*(1-FACT_INCLUDES[[#This Row],[Order Discount]])</f>
        <v>978.17852898066235</v>
      </c>
      <c r="T1492" s="51">
        <f t="shared" si="23"/>
        <v>978.17852898066235</v>
      </c>
      <c r="U1492" s="57">
        <f>FACT_INCLUDES[[#This Row],[Income]]/FACT_INCLUDES[[#This Row],[Total Order Income]]</f>
        <v>1</v>
      </c>
      <c r="V1492" s="33">
        <f>IF(FACT_INCLUDES[[#This Row],[Order Gap]]&gt;10, 1, 0)/COUNTIFS(FACT_INCLUDES[Order ID], FACT_INCLUDES[[#This Row],[Order ID]])</f>
        <v>0</v>
      </c>
      <c r="W1492" s="33">
        <f>IF(FACT_INCLUDES[[#This Row],[Order Type]]="Online", 1, 0)/COUNTIFS(FACT_INCLUDES[Order ID], FACT_INCLUDES[[#This Row],[Order ID]])</f>
        <v>0</v>
      </c>
      <c r="X1492" s="52">
        <v>698.39985569679095</v>
      </c>
      <c r="Y1492" s="52">
        <v>647.83357870407235</v>
      </c>
      <c r="Z1492" s="64">
        <f>IF(FACT_INCLUDES[[#This Row],[Order Type]]="Online", 1, 0)*FACT_INCLUDES[[#This Row],[Income]]</f>
        <v>0</v>
      </c>
    </row>
    <row r="1493" spans="1:26" x14ac:dyDescent="0.3">
      <c r="A1493" s="4">
        <v>755</v>
      </c>
      <c r="B1493" s="4">
        <v>383</v>
      </c>
      <c r="C1493" s="4">
        <v>11</v>
      </c>
      <c r="D1493" s="58">
        <v>1</v>
      </c>
      <c r="E1493" s="28">
        <f>VLOOKUP(FACT_INCLUDES[[#This Row],[Order ID]], ORDERS[], 2)</f>
        <v>42839.79892981633</v>
      </c>
      <c r="F1493" s="28">
        <f>VLOOKUP(FACT_INCLUDES[[#This Row],[Order ID]], ORDERS[], 3)</f>
        <v>42839.79892981633</v>
      </c>
      <c r="G1493" s="4" t="str">
        <f>VLOOKUP(FACT_INCLUDES[[#This Row],[Order ID]], ORDERS[], 4)</f>
        <v>In-Store</v>
      </c>
      <c r="H1493" s="4" t="str">
        <f>VLOOKUP(FACT_INCLUDES[[#This Row],[Order ID]], ORDERS[], 5)</f>
        <v>KYO2374@gmail.com</v>
      </c>
      <c r="I1493" s="4">
        <f>VLOOKUP(FACT_INCLUDES[[#This Row],[Order ID]], ORDERS[], 6)</f>
        <v>7</v>
      </c>
      <c r="J1493" s="54">
        <f>VLOOKUP(FACT_INCLUDES[[#This Row],[Order ID]], ORDERS[], 7)</f>
        <v>0</v>
      </c>
      <c r="K1493" s="33">
        <v>0</v>
      </c>
      <c r="L1493" s="4">
        <f>VLOOKUP(FACT_INCLUDES[[#This Row],[DW Version]], VERSIONS[], 2)</f>
        <v>1</v>
      </c>
      <c r="M1493" s="4">
        <f>VLOOKUP(FACT_INCLUDES[[#This Row],[DW Version]], VERSIONS[], 3)</f>
        <v>9</v>
      </c>
      <c r="N1493" s="4" t="str">
        <f>VLOOKUP(FACT_INCLUDES[[#This Row],[DW Version]], VERSIONS[], 4)</f>
        <v>white</v>
      </c>
      <c r="O1493" s="51">
        <f>VLOOKUP(FACT_INCLUDES[[#This Row],[DW Version]], VERSIONS[], 5)</f>
        <v>323.07765006556042</v>
      </c>
      <c r="P1493" s="4" t="str">
        <f>VLOOKUP(FACT_INCLUDES[[#This Row],[DW Version]], VERSIONS[], 6)</f>
        <v>Air Max</v>
      </c>
      <c r="Q1493" s="4" t="str">
        <f>VLOOKUP(FACT_INCLUDES[[#This Row],[DW Version]], VERSIONS[], 7)</f>
        <v>Shoe</v>
      </c>
      <c r="R1493" s="51">
        <f>FACT_INCLUDES[[#This Row],[Version Price]]*FACT_INCLUDES[[#This Row],[Quantity]]</f>
        <v>323.07765006556042</v>
      </c>
      <c r="S1493" s="51">
        <f>FACT_INCLUDES[[#This Row],[Amount]]*(1-FACT_INCLUDES[[#This Row],[Order Discount]])</f>
        <v>323.07765006556042</v>
      </c>
      <c r="T1493" s="51">
        <f t="shared" si="23"/>
        <v>323.07765006556042</v>
      </c>
      <c r="U1493" s="57">
        <f>FACT_INCLUDES[[#This Row],[Income]]/FACT_INCLUDES[[#This Row],[Total Order Income]]</f>
        <v>1</v>
      </c>
      <c r="V1493" s="33">
        <f>IF(FACT_INCLUDES[[#This Row],[Order Gap]]&gt;10, 1, 0)/COUNTIFS(FACT_INCLUDES[Order ID], FACT_INCLUDES[[#This Row],[Order ID]])</f>
        <v>0</v>
      </c>
      <c r="W1493" s="33">
        <f>IF(FACT_INCLUDES[[#This Row],[Order Type]]="Online", 1, 0)/COUNTIFS(FACT_INCLUDES[Order ID], FACT_INCLUDES[[#This Row],[Order ID]])</f>
        <v>0</v>
      </c>
      <c r="X1493" s="52">
        <v>698.39985569679095</v>
      </c>
      <c r="Y1493" s="52">
        <v>647.83357870407235</v>
      </c>
      <c r="Z1493" s="64">
        <f>IF(FACT_INCLUDES[[#This Row],[Order Type]]="Online", 1, 0)*FACT_INCLUDES[[#This Row],[Income]]</f>
        <v>0</v>
      </c>
    </row>
    <row r="1494" spans="1:26" x14ac:dyDescent="0.3">
      <c r="A1494" s="4">
        <v>780</v>
      </c>
      <c r="B1494" s="4">
        <v>395</v>
      </c>
      <c r="C1494" s="4">
        <v>69</v>
      </c>
      <c r="D1494" s="58">
        <v>3</v>
      </c>
      <c r="E1494" s="28">
        <f>VLOOKUP(FACT_INCLUDES[[#This Row],[Order ID]], ORDERS[], 2)</f>
        <v>43095.882018193406</v>
      </c>
      <c r="F1494" s="28">
        <f>VLOOKUP(FACT_INCLUDES[[#This Row],[Order ID]], ORDERS[], 3)</f>
        <v>43095.882018193406</v>
      </c>
      <c r="G1494" s="4" t="str">
        <f>VLOOKUP(FACT_INCLUDES[[#This Row],[Order ID]], ORDERS[], 4)</f>
        <v>In-Store</v>
      </c>
      <c r="H1494" s="4" t="str">
        <f>VLOOKUP(FACT_INCLUDES[[#This Row],[Order ID]], ORDERS[], 5)</f>
        <v>ALG4925@gmail.com</v>
      </c>
      <c r="I1494" s="4">
        <f>VLOOKUP(FACT_INCLUDES[[#This Row],[Order ID]], ORDERS[], 6)</f>
        <v>4</v>
      </c>
      <c r="J1494" s="54">
        <f>VLOOKUP(FACT_INCLUDES[[#This Row],[Order ID]], ORDERS[], 7)</f>
        <v>0</v>
      </c>
      <c r="K1494" s="33">
        <v>0</v>
      </c>
      <c r="L1494" s="4">
        <f>VLOOKUP(FACT_INCLUDES[[#This Row],[DW Version]], VERSIONS[], 2)</f>
        <v>7</v>
      </c>
      <c r="M1494" s="4">
        <f>VLOOKUP(FACT_INCLUDES[[#This Row],[DW Version]], VERSIONS[], 3)</f>
        <v>3</v>
      </c>
      <c r="N1494" s="4" t="str">
        <f>VLOOKUP(FACT_INCLUDES[[#This Row],[DW Version]], VERSIONS[], 4)</f>
        <v>black</v>
      </c>
      <c r="O1494" s="51">
        <f>VLOOKUP(FACT_INCLUDES[[#This Row],[DW Version]], VERSIONS[], 5)</f>
        <v>336.8494004801895</v>
      </c>
      <c r="P1494" s="4" t="str">
        <f>VLOOKUP(FACT_INCLUDES[[#This Row],[DW Version]], VERSIONS[], 6)</f>
        <v>Blazer</v>
      </c>
      <c r="Q1494" s="4" t="str">
        <f>VLOOKUP(FACT_INCLUDES[[#This Row],[DW Version]], VERSIONS[], 7)</f>
        <v>Shoe</v>
      </c>
      <c r="R1494" s="51">
        <f>FACT_INCLUDES[[#This Row],[Version Price]]*FACT_INCLUDES[[#This Row],[Quantity]]</f>
        <v>1010.5482014405685</v>
      </c>
      <c r="S1494" s="51">
        <f>FACT_INCLUDES[[#This Row],[Amount]]*(1-FACT_INCLUDES[[#This Row],[Order Discount]])</f>
        <v>1010.5482014405685</v>
      </c>
      <c r="T1494" s="51">
        <f t="shared" si="23"/>
        <v>2486.8115920871796</v>
      </c>
      <c r="U1494" s="57">
        <f>FACT_INCLUDES[[#This Row],[Income]]/FACT_INCLUDES[[#This Row],[Total Order Income]]</f>
        <v>0.40636299294085881</v>
      </c>
      <c r="V1494" s="33">
        <f>IF(FACT_INCLUDES[[#This Row],[Order Gap]]&gt;10, 1, 0)/COUNTIFS(FACT_INCLUDES[Order ID], FACT_INCLUDES[[#This Row],[Order ID]])</f>
        <v>0</v>
      </c>
      <c r="W1494" s="33">
        <f>IF(FACT_INCLUDES[[#This Row],[Order Type]]="Online", 1, 0)/COUNTIFS(FACT_INCLUDES[Order ID], FACT_INCLUDES[[#This Row],[Order ID]])</f>
        <v>0</v>
      </c>
      <c r="X1494" s="52">
        <v>698.39985569679095</v>
      </c>
      <c r="Y1494" s="52">
        <v>647.83357870407235</v>
      </c>
      <c r="Z1494" s="64">
        <f>IF(FACT_INCLUDES[[#This Row],[Order Type]]="Online", 1, 0)*FACT_INCLUDES[[#This Row],[Income]]</f>
        <v>0</v>
      </c>
    </row>
    <row r="1495" spans="1:26" x14ac:dyDescent="0.3">
      <c r="A1495" s="4">
        <v>781</v>
      </c>
      <c r="B1495" s="4">
        <v>395</v>
      </c>
      <c r="C1495" s="4">
        <v>387</v>
      </c>
      <c r="D1495" s="58">
        <v>5</v>
      </c>
      <c r="E1495" s="28">
        <f>VLOOKUP(FACT_INCLUDES[[#This Row],[Order ID]], ORDERS[], 2)</f>
        <v>43095.882018193406</v>
      </c>
      <c r="F1495" s="28">
        <f>VLOOKUP(FACT_INCLUDES[[#This Row],[Order ID]], ORDERS[], 3)</f>
        <v>43095.882018193406</v>
      </c>
      <c r="G1495" s="4" t="str">
        <f>VLOOKUP(FACT_INCLUDES[[#This Row],[Order ID]], ORDERS[], 4)</f>
        <v>In-Store</v>
      </c>
      <c r="H1495" s="4" t="str">
        <f>VLOOKUP(FACT_INCLUDES[[#This Row],[Order ID]], ORDERS[], 5)</f>
        <v>ALG4925@gmail.com</v>
      </c>
      <c r="I1495" s="4">
        <f>VLOOKUP(FACT_INCLUDES[[#This Row],[Order ID]], ORDERS[], 6)</f>
        <v>4</v>
      </c>
      <c r="J1495" s="54">
        <f>VLOOKUP(FACT_INCLUDES[[#This Row],[Order ID]], ORDERS[], 7)</f>
        <v>0</v>
      </c>
      <c r="K1495" s="33">
        <v>0</v>
      </c>
      <c r="L1495" s="4">
        <f>VLOOKUP(FACT_INCLUDES[[#This Row],[DW Version]], VERSIONS[], 2)</f>
        <v>39</v>
      </c>
      <c r="M1495" s="4">
        <f>VLOOKUP(FACT_INCLUDES[[#This Row],[DW Version]], VERSIONS[], 3)</f>
        <v>10.5</v>
      </c>
      <c r="N1495" s="4" t="str">
        <f>VLOOKUP(FACT_INCLUDES[[#This Row],[DW Version]], VERSIONS[], 4)</f>
        <v>white</v>
      </c>
      <c r="O1495" s="51">
        <f>VLOOKUP(FACT_INCLUDES[[#This Row],[DW Version]], VERSIONS[], 5)</f>
        <v>295.25267812932219</v>
      </c>
      <c r="P1495" s="4" t="str">
        <f>VLOOKUP(FACT_INCLUDES[[#This Row],[DW Version]], VERSIONS[], 6)</f>
        <v>Fast Track Jacket</v>
      </c>
      <c r="Q1495" s="4" t="str">
        <f>VLOOKUP(FACT_INCLUDES[[#This Row],[DW Version]], VERSIONS[], 7)</f>
        <v>Apparel</v>
      </c>
      <c r="R1495" s="51">
        <f>FACT_INCLUDES[[#This Row],[Version Price]]*FACT_INCLUDES[[#This Row],[Quantity]]</f>
        <v>1476.263390646611</v>
      </c>
      <c r="S1495" s="51">
        <f>FACT_INCLUDES[[#This Row],[Amount]]*(1-FACT_INCLUDES[[#This Row],[Order Discount]])</f>
        <v>1476.263390646611</v>
      </c>
      <c r="T1495" s="51">
        <f t="shared" si="23"/>
        <v>2486.8115920871796</v>
      </c>
      <c r="U1495" s="57">
        <f>FACT_INCLUDES[[#This Row],[Income]]/FACT_INCLUDES[[#This Row],[Total Order Income]]</f>
        <v>0.59363700705914113</v>
      </c>
      <c r="V1495" s="33">
        <f>IF(FACT_INCLUDES[[#This Row],[Order Gap]]&gt;10, 1, 0)/COUNTIFS(FACT_INCLUDES[Order ID], FACT_INCLUDES[[#This Row],[Order ID]])</f>
        <v>0</v>
      </c>
      <c r="W1495" s="33">
        <f>IF(FACT_INCLUDES[[#This Row],[Order Type]]="Online", 1, 0)/COUNTIFS(FACT_INCLUDES[Order ID], FACT_INCLUDES[[#This Row],[Order ID]])</f>
        <v>0</v>
      </c>
      <c r="X1495" s="52">
        <v>698.39985569679095</v>
      </c>
      <c r="Y1495" s="52">
        <v>647.83357870407235</v>
      </c>
      <c r="Z1495" s="64">
        <f>IF(FACT_INCLUDES[[#This Row],[Order Type]]="Online", 1, 0)*FACT_INCLUDES[[#This Row],[Income]]</f>
        <v>0</v>
      </c>
    </row>
    <row r="1496" spans="1:26" x14ac:dyDescent="0.3">
      <c r="A1496" s="4">
        <v>847</v>
      </c>
      <c r="B1496" s="4">
        <v>428</v>
      </c>
      <c r="C1496" s="4">
        <v>56</v>
      </c>
      <c r="D1496" s="58">
        <v>5</v>
      </c>
      <c r="E1496" s="28">
        <f>VLOOKUP(FACT_INCLUDES[[#This Row],[Order ID]], ORDERS[], 2)</f>
        <v>42965.978201739956</v>
      </c>
      <c r="F1496" s="28">
        <f>VLOOKUP(FACT_INCLUDES[[#This Row],[Order ID]], ORDERS[], 3)</f>
        <v>42982.978201739956</v>
      </c>
      <c r="G1496" s="4" t="str">
        <f>VLOOKUP(FACT_INCLUDES[[#This Row],[Order ID]], ORDERS[], 4)</f>
        <v>Online</v>
      </c>
      <c r="H1496" s="4" t="str">
        <f>VLOOKUP(FACT_INCLUDES[[#This Row],[Order ID]], ORDERS[], 5)</f>
        <v>GRP1593@gmail.com</v>
      </c>
      <c r="I1496" s="4">
        <f>VLOOKUP(FACT_INCLUDES[[#This Row],[Order ID]], ORDERS[], 6)</f>
        <v>0</v>
      </c>
      <c r="J1496" s="54">
        <f>VLOOKUP(FACT_INCLUDES[[#This Row],[Order ID]], ORDERS[], 7)</f>
        <v>0</v>
      </c>
      <c r="K1496" s="33">
        <v>17</v>
      </c>
      <c r="L1496" s="4">
        <f>VLOOKUP(FACT_INCLUDES[[#This Row],[DW Version]], VERSIONS[], 2)</f>
        <v>5</v>
      </c>
      <c r="M1496" s="4">
        <f>VLOOKUP(FACT_INCLUDES[[#This Row],[DW Version]], VERSIONS[], 3)</f>
        <v>11</v>
      </c>
      <c r="N1496" s="4" t="str">
        <f>VLOOKUP(FACT_INCLUDES[[#This Row],[DW Version]], VERSIONS[], 4)</f>
        <v>white</v>
      </c>
      <c r="O1496" s="51">
        <f>VLOOKUP(FACT_INCLUDES[[#This Row],[DW Version]], VERSIONS[], 5)</f>
        <v>338.06917687832419</v>
      </c>
      <c r="P1496" s="4" t="str">
        <f>VLOOKUP(FACT_INCLUDES[[#This Row],[DW Version]], VERSIONS[], 6)</f>
        <v>Nike Football</v>
      </c>
      <c r="Q1496" s="4" t="str">
        <f>VLOOKUP(FACT_INCLUDES[[#This Row],[DW Version]], VERSIONS[], 7)</f>
        <v>Sport Equipment</v>
      </c>
      <c r="R1496" s="51">
        <f>FACT_INCLUDES[[#This Row],[Version Price]]*FACT_INCLUDES[[#This Row],[Quantity]]</f>
        <v>1690.345884391621</v>
      </c>
      <c r="S1496" s="51">
        <f>FACT_INCLUDES[[#This Row],[Amount]]*(1-FACT_INCLUDES[[#This Row],[Order Discount]])</f>
        <v>1690.345884391621</v>
      </c>
      <c r="T1496" s="51">
        <f t="shared" si="23"/>
        <v>2451.3618195948229</v>
      </c>
      <c r="U1496" s="57">
        <f>FACT_INCLUDES[[#This Row],[Income]]/FACT_INCLUDES[[#This Row],[Total Order Income]]</f>
        <v>0.68955381081647604</v>
      </c>
      <c r="V1496" s="33">
        <f>IF(FACT_INCLUDES[[#This Row],[Order Gap]]&gt;10, 1, 0)/COUNTIFS(FACT_INCLUDES[Order ID], FACT_INCLUDES[[#This Row],[Order ID]])</f>
        <v>0.5</v>
      </c>
      <c r="W1496" s="33">
        <f>IF(FACT_INCLUDES[[#This Row],[Order Type]]="Online", 1, 0)/COUNTIFS(FACT_INCLUDES[Order ID], FACT_INCLUDES[[#This Row],[Order ID]])</f>
        <v>0.5</v>
      </c>
      <c r="X1496" s="52">
        <v>698.39985569679095</v>
      </c>
      <c r="Y1496" s="52">
        <v>647.83357870407235</v>
      </c>
      <c r="Z1496" s="64">
        <f>IF(FACT_INCLUDES[[#This Row],[Order Type]]="Online", 1, 0)*FACT_INCLUDES[[#This Row],[Income]]</f>
        <v>1690.345884391621</v>
      </c>
    </row>
    <row r="1497" spans="1:26" x14ac:dyDescent="0.3">
      <c r="A1497" s="4">
        <v>848</v>
      </c>
      <c r="B1497" s="4">
        <v>428</v>
      </c>
      <c r="C1497" s="4">
        <v>544</v>
      </c>
      <c r="D1497" s="58">
        <v>2</v>
      </c>
      <c r="E1497" s="28">
        <f>VLOOKUP(FACT_INCLUDES[[#This Row],[Order ID]], ORDERS[], 2)</f>
        <v>42965.978201739956</v>
      </c>
      <c r="F1497" s="28">
        <f>VLOOKUP(FACT_INCLUDES[[#This Row],[Order ID]], ORDERS[], 3)</f>
        <v>42982.978201739956</v>
      </c>
      <c r="G1497" s="4" t="str">
        <f>VLOOKUP(FACT_INCLUDES[[#This Row],[Order ID]], ORDERS[], 4)</f>
        <v>Online</v>
      </c>
      <c r="H1497" s="4" t="str">
        <f>VLOOKUP(FACT_INCLUDES[[#This Row],[Order ID]], ORDERS[], 5)</f>
        <v>GRP1593@gmail.com</v>
      </c>
      <c r="I1497" s="4">
        <f>VLOOKUP(FACT_INCLUDES[[#This Row],[Order ID]], ORDERS[], 6)</f>
        <v>0</v>
      </c>
      <c r="J1497" s="54">
        <f>VLOOKUP(FACT_INCLUDES[[#This Row],[Order ID]], ORDERS[], 7)</f>
        <v>0</v>
      </c>
      <c r="K1497" s="33">
        <v>17</v>
      </c>
      <c r="L1497" s="4">
        <f>VLOOKUP(FACT_INCLUDES[[#This Row],[DW Version]], VERSIONS[], 2)</f>
        <v>57</v>
      </c>
      <c r="M1497" s="4">
        <f>VLOOKUP(FACT_INCLUDES[[#This Row],[DW Version]], VERSIONS[], 3)</f>
        <v>5.5</v>
      </c>
      <c r="N1497" s="4" t="str">
        <f>VLOOKUP(FACT_INCLUDES[[#This Row],[DW Version]], VERSIONS[], 4)</f>
        <v>white</v>
      </c>
      <c r="O1497" s="51">
        <f>VLOOKUP(FACT_INCLUDES[[#This Row],[DW Version]], VERSIONS[], 5)</f>
        <v>380.50796760160102</v>
      </c>
      <c r="P1497" s="4" t="str">
        <f>VLOOKUP(FACT_INCLUDES[[#This Row],[DW Version]], VERSIONS[], 6)</f>
        <v>Phantom Vision</v>
      </c>
      <c r="Q1497" s="4" t="str">
        <f>VLOOKUP(FACT_INCLUDES[[#This Row],[DW Version]], VERSIONS[], 7)</f>
        <v>Shoe</v>
      </c>
      <c r="R1497" s="51">
        <f>FACT_INCLUDES[[#This Row],[Version Price]]*FACT_INCLUDES[[#This Row],[Quantity]]</f>
        <v>761.01593520320205</v>
      </c>
      <c r="S1497" s="51">
        <f>FACT_INCLUDES[[#This Row],[Amount]]*(1-FACT_INCLUDES[[#This Row],[Order Discount]])</f>
        <v>761.01593520320205</v>
      </c>
      <c r="T1497" s="51">
        <f t="shared" si="23"/>
        <v>2451.3618195948229</v>
      </c>
      <c r="U1497" s="57">
        <f>FACT_INCLUDES[[#This Row],[Income]]/FACT_INCLUDES[[#This Row],[Total Order Income]]</f>
        <v>0.31044618918352401</v>
      </c>
      <c r="V1497" s="33">
        <f>IF(FACT_INCLUDES[[#This Row],[Order Gap]]&gt;10, 1, 0)/COUNTIFS(FACT_INCLUDES[Order ID], FACT_INCLUDES[[#This Row],[Order ID]])</f>
        <v>0.5</v>
      </c>
      <c r="W1497" s="33">
        <f>IF(FACT_INCLUDES[[#This Row],[Order Type]]="Online", 1, 0)/COUNTIFS(FACT_INCLUDES[Order ID], FACT_INCLUDES[[#This Row],[Order ID]])</f>
        <v>0.5</v>
      </c>
      <c r="X1497" s="52">
        <v>698.39985569679095</v>
      </c>
      <c r="Y1497" s="52">
        <v>647.83357870407235</v>
      </c>
      <c r="Z1497" s="64">
        <f>IF(FACT_INCLUDES[[#This Row],[Order Type]]="Online", 1, 0)*FACT_INCLUDES[[#This Row],[Income]]</f>
        <v>761.01593520320205</v>
      </c>
    </row>
    <row r="1498" spans="1:26" x14ac:dyDescent="0.3">
      <c r="A1498" s="4">
        <v>855</v>
      </c>
      <c r="B1498" s="4">
        <v>433</v>
      </c>
      <c r="C1498" s="4">
        <v>715</v>
      </c>
      <c r="D1498" s="58">
        <v>3</v>
      </c>
      <c r="E1498" s="28">
        <f>VLOOKUP(FACT_INCLUDES[[#This Row],[Order ID]], ORDERS[], 2)</f>
        <v>42750.030176871842</v>
      </c>
      <c r="F1498" s="28">
        <f>VLOOKUP(FACT_INCLUDES[[#This Row],[Order ID]], ORDERS[], 3)</f>
        <v>42750.030176871842</v>
      </c>
      <c r="G1498" s="4" t="str">
        <f>VLOOKUP(FACT_INCLUDES[[#This Row],[Order ID]], ORDERS[], 4)</f>
        <v>In-Store</v>
      </c>
      <c r="H1498" s="4" t="str">
        <f>VLOOKUP(FACT_INCLUDES[[#This Row],[Order ID]], ORDERS[], 5)</f>
        <v>ZMT7789@gmail.com</v>
      </c>
      <c r="I1498" s="4">
        <f>VLOOKUP(FACT_INCLUDES[[#This Row],[Order ID]], ORDERS[], 6)</f>
        <v>1</v>
      </c>
      <c r="J1498" s="54">
        <f>VLOOKUP(FACT_INCLUDES[[#This Row],[Order ID]], ORDERS[], 7)</f>
        <v>0</v>
      </c>
      <c r="K1498" s="33">
        <v>0</v>
      </c>
      <c r="L1498" s="4">
        <f>VLOOKUP(FACT_INCLUDES[[#This Row],[DW Version]], VERSIONS[], 2)</f>
        <v>73</v>
      </c>
      <c r="M1498" s="4">
        <f>VLOOKUP(FACT_INCLUDES[[#This Row],[DW Version]], VERSIONS[], 3)</f>
        <v>6.5</v>
      </c>
      <c r="N1498" s="4" t="str">
        <f>VLOOKUP(FACT_INCLUDES[[#This Row],[DW Version]], VERSIONS[], 4)</f>
        <v>white</v>
      </c>
      <c r="O1498" s="51">
        <f>VLOOKUP(FACT_INCLUDES[[#This Row],[DW Version]], VERSIONS[], 5)</f>
        <v>143.87929014662095</v>
      </c>
      <c r="P1498" s="4" t="str">
        <f>VLOOKUP(FACT_INCLUDES[[#This Row],[DW Version]], VERSIONS[], 6)</f>
        <v>Air Max 720</v>
      </c>
      <c r="Q1498" s="4" t="str">
        <f>VLOOKUP(FACT_INCLUDES[[#This Row],[DW Version]], VERSIONS[], 7)</f>
        <v>Shoe</v>
      </c>
      <c r="R1498" s="51">
        <f>FACT_INCLUDES[[#This Row],[Version Price]]*FACT_INCLUDES[[#This Row],[Quantity]]</f>
        <v>431.63787043986281</v>
      </c>
      <c r="S1498" s="51">
        <f>FACT_INCLUDES[[#This Row],[Amount]]*(1-FACT_INCLUDES[[#This Row],[Order Discount]])</f>
        <v>431.63787043986281</v>
      </c>
      <c r="T1498" s="51">
        <f t="shared" si="23"/>
        <v>1937.0913055799526</v>
      </c>
      <c r="U1498" s="57">
        <f>FACT_INCLUDES[[#This Row],[Income]]/FACT_INCLUDES[[#This Row],[Total Order Income]]</f>
        <v>0.22282783945005277</v>
      </c>
      <c r="V1498" s="33">
        <f>IF(FACT_INCLUDES[[#This Row],[Order Gap]]&gt;10, 1, 0)/COUNTIFS(FACT_INCLUDES[Order ID], FACT_INCLUDES[[#This Row],[Order ID]])</f>
        <v>0</v>
      </c>
      <c r="W1498" s="33">
        <f>IF(FACT_INCLUDES[[#This Row],[Order Type]]="Online", 1, 0)/COUNTIFS(FACT_INCLUDES[Order ID], FACT_INCLUDES[[#This Row],[Order ID]])</f>
        <v>0</v>
      </c>
      <c r="X1498" s="52">
        <v>698.39985569679095</v>
      </c>
      <c r="Y1498" s="52">
        <v>647.83357870407235</v>
      </c>
      <c r="Z1498" s="64">
        <f>IF(FACT_INCLUDES[[#This Row],[Order Type]]="Online", 1, 0)*FACT_INCLUDES[[#This Row],[Income]]</f>
        <v>0</v>
      </c>
    </row>
    <row r="1499" spans="1:26" x14ac:dyDescent="0.3">
      <c r="A1499" s="4">
        <v>856</v>
      </c>
      <c r="B1499" s="4">
        <v>433</v>
      </c>
      <c r="C1499" s="4">
        <v>845</v>
      </c>
      <c r="D1499" s="58">
        <v>4</v>
      </c>
      <c r="E1499" s="28">
        <f>VLOOKUP(FACT_INCLUDES[[#This Row],[Order ID]], ORDERS[], 2)</f>
        <v>42750.030176871842</v>
      </c>
      <c r="F1499" s="28">
        <f>VLOOKUP(FACT_INCLUDES[[#This Row],[Order ID]], ORDERS[], 3)</f>
        <v>42750.030176871842</v>
      </c>
      <c r="G1499" s="4" t="str">
        <f>VLOOKUP(FACT_INCLUDES[[#This Row],[Order ID]], ORDERS[], 4)</f>
        <v>In-Store</v>
      </c>
      <c r="H1499" s="4" t="str">
        <f>VLOOKUP(FACT_INCLUDES[[#This Row],[Order ID]], ORDERS[], 5)</f>
        <v>ZMT7789@gmail.com</v>
      </c>
      <c r="I1499" s="4">
        <f>VLOOKUP(FACT_INCLUDES[[#This Row],[Order ID]], ORDERS[], 6)</f>
        <v>1</v>
      </c>
      <c r="J1499" s="54">
        <f>VLOOKUP(FACT_INCLUDES[[#This Row],[Order ID]], ORDERS[], 7)</f>
        <v>0</v>
      </c>
      <c r="K1499" s="33">
        <v>0</v>
      </c>
      <c r="L1499" s="4">
        <f>VLOOKUP(FACT_INCLUDES[[#This Row],[DW Version]], VERSIONS[], 2)</f>
        <v>86</v>
      </c>
      <c r="M1499" s="4">
        <f>VLOOKUP(FACT_INCLUDES[[#This Row],[DW Version]], VERSIONS[], 3)</f>
        <v>4.5</v>
      </c>
      <c r="N1499" s="4" t="str">
        <f>VLOOKUP(FACT_INCLUDES[[#This Row],[DW Version]], VERSIONS[], 4)</f>
        <v>dark red</v>
      </c>
      <c r="O1499" s="51">
        <f>VLOOKUP(FACT_INCLUDES[[#This Row],[DW Version]], VERSIONS[], 5)</f>
        <v>376.36335878502246</v>
      </c>
      <c r="P1499" s="4" t="str">
        <f>VLOOKUP(FACT_INCLUDES[[#This Row],[DW Version]], VERSIONS[], 6)</f>
        <v>Challenger Long-Sleeve</v>
      </c>
      <c r="Q1499" s="4" t="str">
        <f>VLOOKUP(FACT_INCLUDES[[#This Row],[DW Version]], VERSIONS[], 7)</f>
        <v>Apparel</v>
      </c>
      <c r="R1499" s="51">
        <f>FACT_INCLUDES[[#This Row],[Version Price]]*FACT_INCLUDES[[#This Row],[Quantity]]</f>
        <v>1505.4534351400898</v>
      </c>
      <c r="S1499" s="51">
        <f>FACT_INCLUDES[[#This Row],[Amount]]*(1-FACT_INCLUDES[[#This Row],[Order Discount]])</f>
        <v>1505.4534351400898</v>
      </c>
      <c r="T1499" s="51">
        <f t="shared" si="23"/>
        <v>1937.0913055799526</v>
      </c>
      <c r="U1499" s="57">
        <f>FACT_INCLUDES[[#This Row],[Income]]/FACT_INCLUDES[[#This Row],[Total Order Income]]</f>
        <v>0.7771721605499472</v>
      </c>
      <c r="V1499" s="33">
        <f>IF(FACT_INCLUDES[[#This Row],[Order Gap]]&gt;10, 1, 0)/COUNTIFS(FACT_INCLUDES[Order ID], FACT_INCLUDES[[#This Row],[Order ID]])</f>
        <v>0</v>
      </c>
      <c r="W1499" s="33">
        <f>IF(FACT_INCLUDES[[#This Row],[Order Type]]="Online", 1, 0)/COUNTIFS(FACT_INCLUDES[Order ID], FACT_INCLUDES[[#This Row],[Order ID]])</f>
        <v>0</v>
      </c>
      <c r="X1499" s="52">
        <v>698.39985569679095</v>
      </c>
      <c r="Y1499" s="52">
        <v>647.83357870407235</v>
      </c>
      <c r="Z1499" s="64">
        <f>IF(FACT_INCLUDES[[#This Row],[Order Type]]="Online", 1, 0)*FACT_INCLUDES[[#This Row],[Income]]</f>
        <v>0</v>
      </c>
    </row>
    <row r="1500" spans="1:26" x14ac:dyDescent="0.3">
      <c r="A1500" s="4">
        <v>897</v>
      </c>
      <c r="B1500" s="4">
        <v>454</v>
      </c>
      <c r="C1500" s="4">
        <v>337</v>
      </c>
      <c r="D1500" s="58">
        <v>4</v>
      </c>
      <c r="E1500" s="28">
        <f>VLOOKUP(FACT_INCLUDES[[#This Row],[Order ID]], ORDERS[], 2)</f>
        <v>42874.715779051323</v>
      </c>
      <c r="F1500" s="28">
        <f>VLOOKUP(FACT_INCLUDES[[#This Row],[Order ID]], ORDERS[], 3)</f>
        <v>42874.715779051323</v>
      </c>
      <c r="G1500" s="4" t="str">
        <f>VLOOKUP(FACT_INCLUDES[[#This Row],[Order ID]], ORDERS[], 4)</f>
        <v>In-Store</v>
      </c>
      <c r="H1500" s="4" t="str">
        <f>VLOOKUP(FACT_INCLUDES[[#This Row],[Order ID]], ORDERS[], 5)</f>
        <v>ZYT3322@gmail.com</v>
      </c>
      <c r="I1500" s="4">
        <f>VLOOKUP(FACT_INCLUDES[[#This Row],[Order ID]], ORDERS[], 6)</f>
        <v>11</v>
      </c>
      <c r="J1500" s="54">
        <f>VLOOKUP(FACT_INCLUDES[[#This Row],[Order ID]], ORDERS[], 7)</f>
        <v>0</v>
      </c>
      <c r="K1500" s="33">
        <v>0</v>
      </c>
      <c r="L1500" s="4">
        <f>VLOOKUP(FACT_INCLUDES[[#This Row],[DW Version]], VERSIONS[], 2)</f>
        <v>34</v>
      </c>
      <c r="M1500" s="4">
        <f>VLOOKUP(FACT_INCLUDES[[#This Row],[DW Version]], VERSIONS[], 3)</f>
        <v>11</v>
      </c>
      <c r="N1500" s="4" t="str">
        <f>VLOOKUP(FACT_INCLUDES[[#This Row],[DW Version]], VERSIONS[], 4)</f>
        <v>white</v>
      </c>
      <c r="O1500" s="51">
        <f>VLOOKUP(FACT_INCLUDES[[#This Row],[DW Version]], VERSIONS[], 5)</f>
        <v>127.06928805003204</v>
      </c>
      <c r="P1500" s="4" t="str">
        <f>VLOOKUP(FACT_INCLUDES[[#This Row],[DW Version]], VERSIONS[], 6)</f>
        <v>Zoom Vomero</v>
      </c>
      <c r="Q1500" s="4" t="str">
        <f>VLOOKUP(FACT_INCLUDES[[#This Row],[DW Version]], VERSIONS[], 7)</f>
        <v>Shoe</v>
      </c>
      <c r="R1500" s="51">
        <f>FACT_INCLUDES[[#This Row],[Version Price]]*FACT_INCLUDES[[#This Row],[Quantity]]</f>
        <v>508.27715220012817</v>
      </c>
      <c r="S1500" s="51">
        <f>FACT_INCLUDES[[#This Row],[Amount]]*(1-FACT_INCLUDES[[#This Row],[Order Discount]])</f>
        <v>508.27715220012817</v>
      </c>
      <c r="T1500" s="51">
        <f t="shared" si="23"/>
        <v>1014.7565547825465</v>
      </c>
      <c r="U1500" s="57">
        <f>FACT_INCLUDES[[#This Row],[Income]]/FACT_INCLUDES[[#This Row],[Total Order Income]]</f>
        <v>0.5008858034024205</v>
      </c>
      <c r="V1500" s="33">
        <f>IF(FACT_INCLUDES[[#This Row],[Order Gap]]&gt;10, 1, 0)/COUNTIFS(FACT_INCLUDES[Order ID], FACT_INCLUDES[[#This Row],[Order ID]])</f>
        <v>0</v>
      </c>
      <c r="W1500" s="33">
        <f>IF(FACT_INCLUDES[[#This Row],[Order Type]]="Online", 1, 0)/COUNTIFS(FACT_INCLUDES[Order ID], FACT_INCLUDES[[#This Row],[Order ID]])</f>
        <v>0</v>
      </c>
      <c r="X1500" s="52">
        <v>698.39985569679095</v>
      </c>
      <c r="Y1500" s="52">
        <v>647.83357870407235</v>
      </c>
      <c r="Z1500" s="64">
        <f>IF(FACT_INCLUDES[[#This Row],[Order Type]]="Online", 1, 0)*FACT_INCLUDES[[#This Row],[Income]]</f>
        <v>0</v>
      </c>
    </row>
    <row r="1501" spans="1:26" x14ac:dyDescent="0.3">
      <c r="A1501" s="4">
        <v>898</v>
      </c>
      <c r="B1501" s="4">
        <v>454</v>
      </c>
      <c r="C1501" s="4">
        <v>435</v>
      </c>
      <c r="D1501" s="58">
        <v>4</v>
      </c>
      <c r="E1501" s="28">
        <f>VLOOKUP(FACT_INCLUDES[[#This Row],[Order ID]], ORDERS[], 2)</f>
        <v>42874.715779051323</v>
      </c>
      <c r="F1501" s="28">
        <f>VLOOKUP(FACT_INCLUDES[[#This Row],[Order ID]], ORDERS[], 3)</f>
        <v>42874.715779051323</v>
      </c>
      <c r="G1501" s="4" t="str">
        <f>VLOOKUP(FACT_INCLUDES[[#This Row],[Order ID]], ORDERS[], 4)</f>
        <v>In-Store</v>
      </c>
      <c r="H1501" s="4" t="str">
        <f>VLOOKUP(FACT_INCLUDES[[#This Row],[Order ID]], ORDERS[], 5)</f>
        <v>ZYT3322@gmail.com</v>
      </c>
      <c r="I1501" s="4">
        <f>VLOOKUP(FACT_INCLUDES[[#This Row],[Order ID]], ORDERS[], 6)</f>
        <v>11</v>
      </c>
      <c r="J1501" s="54">
        <f>VLOOKUP(FACT_INCLUDES[[#This Row],[Order ID]], ORDERS[], 7)</f>
        <v>0</v>
      </c>
      <c r="K1501" s="33">
        <v>0</v>
      </c>
      <c r="L1501" s="4">
        <f>VLOOKUP(FACT_INCLUDES[[#This Row],[DW Version]], VERSIONS[], 2)</f>
        <v>45</v>
      </c>
      <c r="M1501" s="4">
        <f>VLOOKUP(FACT_INCLUDES[[#This Row],[DW Version]], VERSIONS[], 3)</f>
        <v>6.5</v>
      </c>
      <c r="N1501" s="4" t="str">
        <f>VLOOKUP(FACT_INCLUDES[[#This Row],[DW Version]], VERSIONS[], 4)</f>
        <v>white</v>
      </c>
      <c r="O1501" s="51">
        <f>VLOOKUP(FACT_INCLUDES[[#This Row],[DW Version]], VERSIONS[], 5)</f>
        <v>70.833193360159925</v>
      </c>
      <c r="P1501" s="4" t="str">
        <f>VLOOKUP(FACT_INCLUDES[[#This Row],[DW Version]], VERSIONS[], 6)</f>
        <v>Vapor Cage 4</v>
      </c>
      <c r="Q1501" s="4" t="str">
        <f>VLOOKUP(FACT_INCLUDES[[#This Row],[DW Version]], VERSIONS[], 7)</f>
        <v>Shoe</v>
      </c>
      <c r="R1501" s="51">
        <f>FACT_INCLUDES[[#This Row],[Version Price]]*FACT_INCLUDES[[#This Row],[Quantity]]</f>
        <v>283.3327734406397</v>
      </c>
      <c r="S1501" s="51">
        <f>FACT_INCLUDES[[#This Row],[Amount]]*(1-FACT_INCLUDES[[#This Row],[Order Discount]])</f>
        <v>283.3327734406397</v>
      </c>
      <c r="T1501" s="51">
        <f t="shared" si="23"/>
        <v>1014.7565547825465</v>
      </c>
      <c r="U1501" s="57">
        <f>FACT_INCLUDES[[#This Row],[Income]]/FACT_INCLUDES[[#This Row],[Total Order Income]]</f>
        <v>0.27921255803206463</v>
      </c>
      <c r="V1501" s="33">
        <f>IF(FACT_INCLUDES[[#This Row],[Order Gap]]&gt;10, 1, 0)/COUNTIFS(FACT_INCLUDES[Order ID], FACT_INCLUDES[[#This Row],[Order ID]])</f>
        <v>0</v>
      </c>
      <c r="W1501" s="33">
        <f>IF(FACT_INCLUDES[[#This Row],[Order Type]]="Online", 1, 0)/COUNTIFS(FACT_INCLUDES[Order ID], FACT_INCLUDES[[#This Row],[Order ID]])</f>
        <v>0</v>
      </c>
      <c r="X1501" s="52">
        <v>698.39985569679095</v>
      </c>
      <c r="Y1501" s="52">
        <v>647.83357870407235</v>
      </c>
      <c r="Z1501" s="64">
        <f>IF(FACT_INCLUDES[[#This Row],[Order Type]]="Online", 1, 0)*FACT_INCLUDES[[#This Row],[Income]]</f>
        <v>0</v>
      </c>
    </row>
    <row r="1502" spans="1:26" x14ac:dyDescent="0.3">
      <c r="A1502" s="4">
        <v>899</v>
      </c>
      <c r="B1502" s="4">
        <v>454</v>
      </c>
      <c r="C1502" s="4">
        <v>538</v>
      </c>
      <c r="D1502" s="58">
        <v>3</v>
      </c>
      <c r="E1502" s="28">
        <f>VLOOKUP(FACT_INCLUDES[[#This Row],[Order ID]], ORDERS[], 2)</f>
        <v>42874.715779051323</v>
      </c>
      <c r="F1502" s="28">
        <f>VLOOKUP(FACT_INCLUDES[[#This Row],[Order ID]], ORDERS[], 3)</f>
        <v>42874.715779051323</v>
      </c>
      <c r="G1502" s="4" t="str">
        <f>VLOOKUP(FACT_INCLUDES[[#This Row],[Order ID]], ORDERS[], 4)</f>
        <v>In-Store</v>
      </c>
      <c r="H1502" s="4" t="str">
        <f>VLOOKUP(FACT_INCLUDES[[#This Row],[Order ID]], ORDERS[], 5)</f>
        <v>ZYT3322@gmail.com</v>
      </c>
      <c r="I1502" s="4">
        <f>VLOOKUP(FACT_INCLUDES[[#This Row],[Order ID]], ORDERS[], 6)</f>
        <v>11</v>
      </c>
      <c r="J1502" s="54">
        <f>VLOOKUP(FACT_INCLUDES[[#This Row],[Order ID]], ORDERS[], 7)</f>
        <v>0</v>
      </c>
      <c r="K1502" s="33">
        <v>0</v>
      </c>
      <c r="L1502" s="4">
        <f>VLOOKUP(FACT_INCLUDES[[#This Row],[DW Version]], VERSIONS[], 2)</f>
        <v>56</v>
      </c>
      <c r="M1502" s="4">
        <f>VLOOKUP(FACT_INCLUDES[[#This Row],[DW Version]], VERSIONS[], 3)</f>
        <v>10</v>
      </c>
      <c r="N1502" s="4" t="str">
        <f>VLOOKUP(FACT_INCLUDES[[#This Row],[DW Version]], VERSIONS[], 4)</f>
        <v>white</v>
      </c>
      <c r="O1502" s="51">
        <f>VLOOKUP(FACT_INCLUDES[[#This Row],[DW Version]], VERSIONS[], 5)</f>
        <v>46.492208962508521</v>
      </c>
      <c r="P1502" s="4" t="str">
        <f>VLOOKUP(FACT_INCLUDES[[#This Row],[DW Version]], VERSIONS[], 6)</f>
        <v>Nike Yoga Mat</v>
      </c>
      <c r="Q1502" s="4" t="str">
        <f>VLOOKUP(FACT_INCLUDES[[#This Row],[DW Version]], VERSIONS[], 7)</f>
        <v>Sport Equipment</v>
      </c>
      <c r="R1502" s="51">
        <f>FACT_INCLUDES[[#This Row],[Version Price]]*FACT_INCLUDES[[#This Row],[Quantity]]</f>
        <v>139.47662688752555</v>
      </c>
      <c r="S1502" s="51">
        <f>FACT_INCLUDES[[#This Row],[Amount]]*(1-FACT_INCLUDES[[#This Row],[Order Discount]])</f>
        <v>139.47662688752555</v>
      </c>
      <c r="T1502" s="51">
        <f t="shared" si="23"/>
        <v>1014.7565547825465</v>
      </c>
      <c r="U1502" s="57">
        <f>FACT_INCLUDES[[#This Row],[Income]]/FACT_INCLUDES[[#This Row],[Total Order Income]]</f>
        <v>0.13744836259511936</v>
      </c>
      <c r="V1502" s="33">
        <f>IF(FACT_INCLUDES[[#This Row],[Order Gap]]&gt;10, 1, 0)/COUNTIFS(FACT_INCLUDES[Order ID], FACT_INCLUDES[[#This Row],[Order ID]])</f>
        <v>0</v>
      </c>
      <c r="W1502" s="33">
        <f>IF(FACT_INCLUDES[[#This Row],[Order Type]]="Online", 1, 0)/COUNTIFS(FACT_INCLUDES[Order ID], FACT_INCLUDES[[#This Row],[Order ID]])</f>
        <v>0</v>
      </c>
      <c r="X1502" s="52">
        <v>698.39985569679095</v>
      </c>
      <c r="Y1502" s="52">
        <v>647.83357870407235</v>
      </c>
      <c r="Z1502" s="64">
        <f>IF(FACT_INCLUDES[[#This Row],[Order Type]]="Online", 1, 0)*FACT_INCLUDES[[#This Row],[Income]]</f>
        <v>0</v>
      </c>
    </row>
    <row r="1503" spans="1:26" x14ac:dyDescent="0.3">
      <c r="A1503" s="4">
        <v>900</v>
      </c>
      <c r="B1503" s="4">
        <v>454</v>
      </c>
      <c r="C1503" s="4">
        <v>727</v>
      </c>
      <c r="D1503" s="58">
        <v>1</v>
      </c>
      <c r="E1503" s="28">
        <f>VLOOKUP(FACT_INCLUDES[[#This Row],[Order ID]], ORDERS[], 2)</f>
        <v>42874.715779051323</v>
      </c>
      <c r="F1503" s="28">
        <f>VLOOKUP(FACT_INCLUDES[[#This Row],[Order ID]], ORDERS[], 3)</f>
        <v>42874.715779051323</v>
      </c>
      <c r="G1503" s="4" t="str">
        <f>VLOOKUP(FACT_INCLUDES[[#This Row],[Order ID]], ORDERS[], 4)</f>
        <v>In-Store</v>
      </c>
      <c r="H1503" s="4" t="str">
        <f>VLOOKUP(FACT_INCLUDES[[#This Row],[Order ID]], ORDERS[], 5)</f>
        <v>ZYT3322@gmail.com</v>
      </c>
      <c r="I1503" s="4">
        <f>VLOOKUP(FACT_INCLUDES[[#This Row],[Order ID]], ORDERS[], 6)</f>
        <v>11</v>
      </c>
      <c r="J1503" s="54">
        <f>VLOOKUP(FACT_INCLUDES[[#This Row],[Order ID]], ORDERS[], 7)</f>
        <v>0</v>
      </c>
      <c r="K1503" s="33">
        <v>0</v>
      </c>
      <c r="L1503" s="4">
        <f>VLOOKUP(FACT_INCLUDES[[#This Row],[DW Version]], VERSIONS[], 2)</f>
        <v>74</v>
      </c>
      <c r="M1503" s="4">
        <f>VLOOKUP(FACT_INCLUDES[[#This Row],[DW Version]], VERSIONS[], 3)</f>
        <v>9.5</v>
      </c>
      <c r="N1503" s="4" t="str">
        <f>VLOOKUP(FACT_INCLUDES[[#This Row],[DW Version]], VERSIONS[], 4)</f>
        <v>black</v>
      </c>
      <c r="O1503" s="51">
        <f>VLOOKUP(FACT_INCLUDES[[#This Row],[DW Version]], VERSIONS[], 5)</f>
        <v>83.670002254253063</v>
      </c>
      <c r="P1503" s="4" t="str">
        <f>VLOOKUP(FACT_INCLUDES[[#This Row],[DW Version]], VERSIONS[], 6)</f>
        <v>Nike Soccer Ball</v>
      </c>
      <c r="Q1503" s="4" t="str">
        <f>VLOOKUP(FACT_INCLUDES[[#This Row],[DW Version]], VERSIONS[], 7)</f>
        <v>Sport Equipment</v>
      </c>
      <c r="R1503" s="51">
        <f>FACT_INCLUDES[[#This Row],[Version Price]]*FACT_INCLUDES[[#This Row],[Quantity]]</f>
        <v>83.670002254253063</v>
      </c>
      <c r="S1503" s="51">
        <f>FACT_INCLUDES[[#This Row],[Amount]]*(1-FACT_INCLUDES[[#This Row],[Order Discount]])</f>
        <v>83.670002254253063</v>
      </c>
      <c r="T1503" s="51">
        <f t="shared" si="23"/>
        <v>1014.7565547825465</v>
      </c>
      <c r="U1503" s="57">
        <f>FACT_INCLUDES[[#This Row],[Income]]/FACT_INCLUDES[[#This Row],[Total Order Income]]</f>
        <v>8.2453275970395506E-2</v>
      </c>
      <c r="V1503" s="33">
        <f>IF(FACT_INCLUDES[[#This Row],[Order Gap]]&gt;10, 1, 0)/COUNTIFS(FACT_INCLUDES[Order ID], FACT_INCLUDES[[#This Row],[Order ID]])</f>
        <v>0</v>
      </c>
      <c r="W1503" s="33">
        <f>IF(FACT_INCLUDES[[#This Row],[Order Type]]="Online", 1, 0)/COUNTIFS(FACT_INCLUDES[Order ID], FACT_INCLUDES[[#This Row],[Order ID]])</f>
        <v>0</v>
      </c>
      <c r="X1503" s="52">
        <v>698.39985569679095</v>
      </c>
      <c r="Y1503" s="52">
        <v>647.83357870407235</v>
      </c>
      <c r="Z1503" s="64">
        <f>IF(FACT_INCLUDES[[#This Row],[Order Type]]="Online", 1, 0)*FACT_INCLUDES[[#This Row],[Income]]</f>
        <v>0</v>
      </c>
    </row>
    <row r="1504" spans="1:26" x14ac:dyDescent="0.3">
      <c r="A1504" s="4">
        <v>902</v>
      </c>
      <c r="B1504" s="4">
        <v>456</v>
      </c>
      <c r="C1504" s="4">
        <v>269</v>
      </c>
      <c r="D1504" s="58">
        <v>5</v>
      </c>
      <c r="E1504" s="28">
        <f>VLOOKUP(FACT_INCLUDES[[#This Row],[Order ID]], ORDERS[], 2)</f>
        <v>42761.829226818649</v>
      </c>
      <c r="F1504" s="28">
        <f>VLOOKUP(FACT_INCLUDES[[#This Row],[Order ID]], ORDERS[], 3)</f>
        <v>42761.829226818649</v>
      </c>
      <c r="G1504" s="4" t="str">
        <f>VLOOKUP(FACT_INCLUDES[[#This Row],[Order ID]], ORDERS[], 4)</f>
        <v>In-Store</v>
      </c>
      <c r="H1504" s="4" t="str">
        <f>VLOOKUP(FACT_INCLUDES[[#This Row],[Order ID]], ORDERS[], 5)</f>
        <v>SUB3273@gmail.com</v>
      </c>
      <c r="I1504" s="4">
        <f>VLOOKUP(FACT_INCLUDES[[#This Row],[Order ID]], ORDERS[], 6)</f>
        <v>14</v>
      </c>
      <c r="J1504" s="54">
        <f>VLOOKUP(FACT_INCLUDES[[#This Row],[Order ID]], ORDERS[], 7)</f>
        <v>0</v>
      </c>
      <c r="K1504" s="33">
        <v>0</v>
      </c>
      <c r="L1504" s="4">
        <f>VLOOKUP(FACT_INCLUDES[[#This Row],[DW Version]], VERSIONS[], 2)</f>
        <v>26</v>
      </c>
      <c r="M1504" s="4">
        <f>VLOOKUP(FACT_INCLUDES[[#This Row],[DW Version]], VERSIONS[], 3)</f>
        <v>7.5</v>
      </c>
      <c r="N1504" s="4" t="str">
        <f>VLOOKUP(FACT_INCLUDES[[#This Row],[DW Version]], VERSIONS[], 4)</f>
        <v>black</v>
      </c>
      <c r="O1504" s="51">
        <f>VLOOKUP(FACT_INCLUDES[[#This Row],[DW Version]], VERSIONS[], 5)</f>
        <v>153.66322419755198</v>
      </c>
      <c r="P1504" s="4" t="str">
        <f>VLOOKUP(FACT_INCLUDES[[#This Row],[DW Version]], VERSIONS[], 6)</f>
        <v>Infinity Run</v>
      </c>
      <c r="Q1504" s="4" t="str">
        <f>VLOOKUP(FACT_INCLUDES[[#This Row],[DW Version]], VERSIONS[], 7)</f>
        <v>Shoe</v>
      </c>
      <c r="R1504" s="51">
        <f>FACT_INCLUDES[[#This Row],[Version Price]]*FACT_INCLUDES[[#This Row],[Quantity]]</f>
        <v>768.31612098775986</v>
      </c>
      <c r="S1504" s="51">
        <f>FACT_INCLUDES[[#This Row],[Amount]]*(1-FACT_INCLUDES[[#This Row],[Order Discount]])</f>
        <v>768.31612098775986</v>
      </c>
      <c r="T1504" s="51">
        <f t="shared" si="23"/>
        <v>1364.632005621138</v>
      </c>
      <c r="U1504" s="57">
        <f>FACT_INCLUDES[[#This Row],[Income]]/FACT_INCLUDES[[#This Row],[Total Order Income]]</f>
        <v>0.56302073952753751</v>
      </c>
      <c r="V1504" s="33">
        <f>IF(FACT_INCLUDES[[#This Row],[Order Gap]]&gt;10, 1, 0)/COUNTIFS(FACT_INCLUDES[Order ID], FACT_INCLUDES[[#This Row],[Order ID]])</f>
        <v>0</v>
      </c>
      <c r="W1504" s="33">
        <f>IF(FACT_INCLUDES[[#This Row],[Order Type]]="Online", 1, 0)/COUNTIFS(FACT_INCLUDES[Order ID], FACT_INCLUDES[[#This Row],[Order ID]])</f>
        <v>0</v>
      </c>
      <c r="X1504" s="52">
        <v>698.39985569679095</v>
      </c>
      <c r="Y1504" s="52">
        <v>647.83357870407235</v>
      </c>
      <c r="Z1504" s="64">
        <f>IF(FACT_INCLUDES[[#This Row],[Order Type]]="Online", 1, 0)*FACT_INCLUDES[[#This Row],[Income]]</f>
        <v>0</v>
      </c>
    </row>
    <row r="1505" spans="1:26" x14ac:dyDescent="0.3">
      <c r="A1505" s="4">
        <v>903</v>
      </c>
      <c r="B1505" s="4">
        <v>456</v>
      </c>
      <c r="C1505" s="4">
        <v>979</v>
      </c>
      <c r="D1505" s="58">
        <v>2</v>
      </c>
      <c r="E1505" s="28">
        <f>VLOOKUP(FACT_INCLUDES[[#This Row],[Order ID]], ORDERS[], 2)</f>
        <v>42761.829226818649</v>
      </c>
      <c r="F1505" s="28">
        <f>VLOOKUP(FACT_INCLUDES[[#This Row],[Order ID]], ORDERS[], 3)</f>
        <v>42761.829226818649</v>
      </c>
      <c r="G1505" s="4" t="str">
        <f>VLOOKUP(FACT_INCLUDES[[#This Row],[Order ID]], ORDERS[], 4)</f>
        <v>In-Store</v>
      </c>
      <c r="H1505" s="4" t="str">
        <f>VLOOKUP(FACT_INCLUDES[[#This Row],[Order ID]], ORDERS[], 5)</f>
        <v>SUB3273@gmail.com</v>
      </c>
      <c r="I1505" s="4">
        <f>VLOOKUP(FACT_INCLUDES[[#This Row],[Order ID]], ORDERS[], 6)</f>
        <v>14</v>
      </c>
      <c r="J1505" s="54">
        <f>VLOOKUP(FACT_INCLUDES[[#This Row],[Order ID]], ORDERS[], 7)</f>
        <v>0</v>
      </c>
      <c r="K1505" s="33">
        <v>0</v>
      </c>
      <c r="L1505" s="4">
        <f>VLOOKUP(FACT_INCLUDES[[#This Row],[DW Version]], VERSIONS[], 2)</f>
        <v>99</v>
      </c>
      <c r="M1505" s="4">
        <f>VLOOKUP(FACT_INCLUDES[[#This Row],[DW Version]], VERSIONS[], 3)</f>
        <v>12.5</v>
      </c>
      <c r="N1505" s="4" t="str">
        <f>VLOOKUP(FACT_INCLUDES[[#This Row],[DW Version]], VERSIONS[], 4)</f>
        <v>white</v>
      </c>
      <c r="O1505" s="51">
        <f>VLOOKUP(FACT_INCLUDES[[#This Row],[DW Version]], VERSIONS[], 5)</f>
        <v>298.157942316689</v>
      </c>
      <c r="P1505" s="4" t="str">
        <f>VLOOKUP(FACT_INCLUDES[[#This Row],[DW Version]], VERSIONS[], 6)</f>
        <v>Flex Training Hoodie</v>
      </c>
      <c r="Q1505" s="4" t="str">
        <f>VLOOKUP(FACT_INCLUDES[[#This Row],[DW Version]], VERSIONS[], 7)</f>
        <v>Apparel</v>
      </c>
      <c r="R1505" s="51">
        <f>FACT_INCLUDES[[#This Row],[Version Price]]*FACT_INCLUDES[[#This Row],[Quantity]]</f>
        <v>596.315884633378</v>
      </c>
      <c r="S1505" s="51">
        <f>FACT_INCLUDES[[#This Row],[Amount]]*(1-FACT_INCLUDES[[#This Row],[Order Discount]])</f>
        <v>596.315884633378</v>
      </c>
      <c r="T1505" s="51">
        <f t="shared" si="23"/>
        <v>1364.632005621138</v>
      </c>
      <c r="U1505" s="57">
        <f>FACT_INCLUDES[[#This Row],[Income]]/FACT_INCLUDES[[#This Row],[Total Order Income]]</f>
        <v>0.43697926047246238</v>
      </c>
      <c r="V1505" s="33">
        <f>IF(FACT_INCLUDES[[#This Row],[Order Gap]]&gt;10, 1, 0)/COUNTIFS(FACT_INCLUDES[Order ID], FACT_INCLUDES[[#This Row],[Order ID]])</f>
        <v>0</v>
      </c>
      <c r="W1505" s="33">
        <f>IF(FACT_INCLUDES[[#This Row],[Order Type]]="Online", 1, 0)/COUNTIFS(FACT_INCLUDES[Order ID], FACT_INCLUDES[[#This Row],[Order ID]])</f>
        <v>0</v>
      </c>
      <c r="X1505" s="52">
        <v>698.39985569679095</v>
      </c>
      <c r="Y1505" s="52">
        <v>647.83357870407235</v>
      </c>
      <c r="Z1505" s="64">
        <f>IF(FACT_INCLUDES[[#This Row],[Order Type]]="Online", 1, 0)*FACT_INCLUDES[[#This Row],[Income]]</f>
        <v>0</v>
      </c>
    </row>
    <row r="1506" spans="1:26" x14ac:dyDescent="0.3">
      <c r="A1506" s="4">
        <v>908</v>
      </c>
      <c r="B1506" s="4">
        <v>458</v>
      </c>
      <c r="C1506" s="4">
        <v>197</v>
      </c>
      <c r="D1506" s="58">
        <v>1</v>
      </c>
      <c r="E1506" s="28">
        <f>VLOOKUP(FACT_INCLUDES[[#This Row],[Order ID]], ORDERS[], 2)</f>
        <v>42929.889699579217</v>
      </c>
      <c r="F1506" s="28">
        <f>VLOOKUP(FACT_INCLUDES[[#This Row],[Order ID]], ORDERS[], 3)</f>
        <v>42929.889699579217</v>
      </c>
      <c r="G1506" s="4" t="str">
        <f>VLOOKUP(FACT_INCLUDES[[#This Row],[Order ID]], ORDERS[], 4)</f>
        <v>In-Store</v>
      </c>
      <c r="H1506" s="4" t="str">
        <f>VLOOKUP(FACT_INCLUDES[[#This Row],[Order ID]], ORDERS[], 5)</f>
        <v>CKH8365@gmail.com</v>
      </c>
      <c r="I1506" s="4">
        <f>VLOOKUP(FACT_INCLUDES[[#This Row],[Order ID]], ORDERS[], 6)</f>
        <v>10</v>
      </c>
      <c r="J1506" s="54">
        <f>VLOOKUP(FACT_INCLUDES[[#This Row],[Order ID]], ORDERS[], 7)</f>
        <v>0</v>
      </c>
      <c r="K1506" s="33">
        <v>0</v>
      </c>
      <c r="L1506" s="4">
        <f>VLOOKUP(FACT_INCLUDES[[#This Row],[DW Version]], VERSIONS[], 2)</f>
        <v>20</v>
      </c>
      <c r="M1506" s="4">
        <f>VLOOKUP(FACT_INCLUDES[[#This Row],[DW Version]], VERSIONS[], 3)</f>
        <v>5</v>
      </c>
      <c r="N1506" s="4" t="str">
        <f>VLOOKUP(FACT_INCLUDES[[#This Row],[DW Version]], VERSIONS[], 4)</f>
        <v>dark blue</v>
      </c>
      <c r="O1506" s="51">
        <f>VLOOKUP(FACT_INCLUDES[[#This Row],[DW Version]], VERSIONS[], 5)</f>
        <v>35.24595215953012</v>
      </c>
      <c r="P1506" s="4" t="str">
        <f>VLOOKUP(FACT_INCLUDES[[#This Row],[DW Version]], VERSIONS[], 6)</f>
        <v>Joyride</v>
      </c>
      <c r="Q1506" s="4" t="str">
        <f>VLOOKUP(FACT_INCLUDES[[#This Row],[DW Version]], VERSIONS[], 7)</f>
        <v>Shoe</v>
      </c>
      <c r="R1506" s="51">
        <f>FACT_INCLUDES[[#This Row],[Version Price]]*FACT_INCLUDES[[#This Row],[Quantity]]</f>
        <v>35.24595215953012</v>
      </c>
      <c r="S1506" s="51">
        <f>FACT_INCLUDES[[#This Row],[Amount]]*(1-FACT_INCLUDES[[#This Row],[Order Discount]])</f>
        <v>35.24595215953012</v>
      </c>
      <c r="T1506" s="51">
        <f t="shared" si="23"/>
        <v>1846.0295492366131</v>
      </c>
      <c r="U1506" s="57">
        <f>FACT_INCLUDES[[#This Row],[Income]]/FACT_INCLUDES[[#This Row],[Total Order Income]]</f>
        <v>1.9092842893064926E-2</v>
      </c>
      <c r="V1506" s="33">
        <f>IF(FACT_INCLUDES[[#This Row],[Order Gap]]&gt;10, 1, 0)/COUNTIFS(FACT_INCLUDES[Order ID], FACT_INCLUDES[[#This Row],[Order ID]])</f>
        <v>0</v>
      </c>
      <c r="W1506" s="33">
        <f>IF(FACT_INCLUDES[[#This Row],[Order Type]]="Online", 1, 0)/COUNTIFS(FACT_INCLUDES[Order ID], FACT_INCLUDES[[#This Row],[Order ID]])</f>
        <v>0</v>
      </c>
      <c r="X1506" s="52">
        <v>698.39985569679095</v>
      </c>
      <c r="Y1506" s="52">
        <v>647.83357870407235</v>
      </c>
      <c r="Z1506" s="64">
        <f>IF(FACT_INCLUDES[[#This Row],[Order Type]]="Online", 1, 0)*FACT_INCLUDES[[#This Row],[Income]]</f>
        <v>0</v>
      </c>
    </row>
    <row r="1507" spans="1:26" x14ac:dyDescent="0.3">
      <c r="A1507" s="4">
        <v>909</v>
      </c>
      <c r="B1507" s="4">
        <v>458</v>
      </c>
      <c r="C1507" s="4">
        <v>506</v>
      </c>
      <c r="D1507" s="58">
        <v>4</v>
      </c>
      <c r="E1507" s="28">
        <f>VLOOKUP(FACT_INCLUDES[[#This Row],[Order ID]], ORDERS[], 2)</f>
        <v>42929.889699579217</v>
      </c>
      <c r="F1507" s="28">
        <f>VLOOKUP(FACT_INCLUDES[[#This Row],[Order ID]], ORDERS[], 3)</f>
        <v>42929.889699579217</v>
      </c>
      <c r="G1507" s="4" t="str">
        <f>VLOOKUP(FACT_INCLUDES[[#This Row],[Order ID]], ORDERS[], 4)</f>
        <v>In-Store</v>
      </c>
      <c r="H1507" s="4" t="str">
        <f>VLOOKUP(FACT_INCLUDES[[#This Row],[Order ID]], ORDERS[], 5)</f>
        <v>CKH8365@gmail.com</v>
      </c>
      <c r="I1507" s="4">
        <f>VLOOKUP(FACT_INCLUDES[[#This Row],[Order ID]], ORDERS[], 6)</f>
        <v>10</v>
      </c>
      <c r="J1507" s="54">
        <f>VLOOKUP(FACT_INCLUDES[[#This Row],[Order ID]], ORDERS[], 7)</f>
        <v>0</v>
      </c>
      <c r="K1507" s="33">
        <v>0</v>
      </c>
      <c r="L1507" s="4">
        <f>VLOOKUP(FACT_INCLUDES[[#This Row],[DW Version]], VERSIONS[], 2)</f>
        <v>53</v>
      </c>
      <c r="M1507" s="4">
        <f>VLOOKUP(FACT_INCLUDES[[#This Row],[DW Version]], VERSIONS[], 3)</f>
        <v>6</v>
      </c>
      <c r="N1507" s="4" t="str">
        <f>VLOOKUP(FACT_INCLUDES[[#This Row],[DW Version]], VERSIONS[], 4)</f>
        <v>white</v>
      </c>
      <c r="O1507" s="51">
        <f>VLOOKUP(FACT_INCLUDES[[#This Row],[DW Version]], VERSIONS[], 5)</f>
        <v>124.46663704662905</v>
      </c>
      <c r="P1507" s="4" t="str">
        <f>VLOOKUP(FACT_INCLUDES[[#This Row],[DW Version]], VERSIONS[], 6)</f>
        <v>Flex Stride Shorts</v>
      </c>
      <c r="Q1507" s="4" t="str">
        <f>VLOOKUP(FACT_INCLUDES[[#This Row],[DW Version]], VERSIONS[], 7)</f>
        <v>Apparel</v>
      </c>
      <c r="R1507" s="51">
        <f>FACT_INCLUDES[[#This Row],[Version Price]]*FACT_INCLUDES[[#This Row],[Quantity]]</f>
        <v>497.86654818651618</v>
      </c>
      <c r="S1507" s="51">
        <f>FACT_INCLUDES[[#This Row],[Amount]]*(1-FACT_INCLUDES[[#This Row],[Order Discount]])</f>
        <v>497.86654818651618</v>
      </c>
      <c r="T1507" s="51">
        <f t="shared" si="23"/>
        <v>1846.0295492366131</v>
      </c>
      <c r="U1507" s="57">
        <f>FACT_INCLUDES[[#This Row],[Income]]/FACT_INCLUDES[[#This Row],[Total Order Income]]</f>
        <v>0.26969587154896763</v>
      </c>
      <c r="V1507" s="33">
        <f>IF(FACT_INCLUDES[[#This Row],[Order Gap]]&gt;10, 1, 0)/COUNTIFS(FACT_INCLUDES[Order ID], FACT_INCLUDES[[#This Row],[Order ID]])</f>
        <v>0</v>
      </c>
      <c r="W1507" s="33">
        <f>IF(FACT_INCLUDES[[#This Row],[Order Type]]="Online", 1, 0)/COUNTIFS(FACT_INCLUDES[Order ID], FACT_INCLUDES[[#This Row],[Order ID]])</f>
        <v>0</v>
      </c>
      <c r="X1507" s="52">
        <v>698.39985569679095</v>
      </c>
      <c r="Y1507" s="52">
        <v>647.83357870407235</v>
      </c>
      <c r="Z1507" s="64">
        <f>IF(FACT_INCLUDES[[#This Row],[Order Type]]="Online", 1, 0)*FACT_INCLUDES[[#This Row],[Income]]</f>
        <v>0</v>
      </c>
    </row>
    <row r="1508" spans="1:26" x14ac:dyDescent="0.3">
      <c r="A1508" s="4">
        <v>910</v>
      </c>
      <c r="B1508" s="4">
        <v>458</v>
      </c>
      <c r="C1508" s="4">
        <v>848</v>
      </c>
      <c r="D1508" s="58">
        <v>4</v>
      </c>
      <c r="E1508" s="28">
        <f>VLOOKUP(FACT_INCLUDES[[#This Row],[Order ID]], ORDERS[], 2)</f>
        <v>42929.889699579217</v>
      </c>
      <c r="F1508" s="28">
        <f>VLOOKUP(FACT_INCLUDES[[#This Row],[Order ID]], ORDERS[], 3)</f>
        <v>42929.889699579217</v>
      </c>
      <c r="G1508" s="4" t="str">
        <f>VLOOKUP(FACT_INCLUDES[[#This Row],[Order ID]], ORDERS[], 4)</f>
        <v>In-Store</v>
      </c>
      <c r="H1508" s="4" t="str">
        <f>VLOOKUP(FACT_INCLUDES[[#This Row],[Order ID]], ORDERS[], 5)</f>
        <v>CKH8365@gmail.com</v>
      </c>
      <c r="I1508" s="4">
        <f>VLOOKUP(FACT_INCLUDES[[#This Row],[Order ID]], ORDERS[], 6)</f>
        <v>10</v>
      </c>
      <c r="J1508" s="54">
        <f>VLOOKUP(FACT_INCLUDES[[#This Row],[Order ID]], ORDERS[], 7)</f>
        <v>0</v>
      </c>
      <c r="K1508" s="33">
        <v>0</v>
      </c>
      <c r="L1508" s="4">
        <f>VLOOKUP(FACT_INCLUDES[[#This Row],[DW Version]], VERSIONS[], 2)</f>
        <v>86</v>
      </c>
      <c r="M1508" s="4">
        <f>VLOOKUP(FACT_INCLUDES[[#This Row],[DW Version]], VERSIONS[], 3)</f>
        <v>7</v>
      </c>
      <c r="N1508" s="4" t="str">
        <f>VLOOKUP(FACT_INCLUDES[[#This Row],[DW Version]], VERSIONS[], 4)</f>
        <v>white</v>
      </c>
      <c r="O1508" s="51">
        <f>VLOOKUP(FACT_INCLUDES[[#This Row],[DW Version]], VERSIONS[], 5)</f>
        <v>178.86198856088552</v>
      </c>
      <c r="P1508" s="4" t="str">
        <f>VLOOKUP(FACT_INCLUDES[[#This Row],[DW Version]], VERSIONS[], 6)</f>
        <v>Challenger Long-Sleeve</v>
      </c>
      <c r="Q1508" s="4" t="str">
        <f>VLOOKUP(FACT_INCLUDES[[#This Row],[DW Version]], VERSIONS[], 7)</f>
        <v>Apparel</v>
      </c>
      <c r="R1508" s="51">
        <f>FACT_INCLUDES[[#This Row],[Version Price]]*FACT_INCLUDES[[#This Row],[Quantity]]</f>
        <v>715.44795424354209</v>
      </c>
      <c r="S1508" s="51">
        <f>FACT_INCLUDES[[#This Row],[Amount]]*(1-FACT_INCLUDES[[#This Row],[Order Discount]])</f>
        <v>715.44795424354209</v>
      </c>
      <c r="T1508" s="51">
        <f t="shared" si="23"/>
        <v>1846.0295492366131</v>
      </c>
      <c r="U1508" s="57">
        <f>FACT_INCLUDES[[#This Row],[Income]]/FACT_INCLUDES[[#This Row],[Total Order Income]]</f>
        <v>0.38756040202032555</v>
      </c>
      <c r="V1508" s="33">
        <f>IF(FACT_INCLUDES[[#This Row],[Order Gap]]&gt;10, 1, 0)/COUNTIFS(FACT_INCLUDES[Order ID], FACT_INCLUDES[[#This Row],[Order ID]])</f>
        <v>0</v>
      </c>
      <c r="W1508" s="33">
        <f>IF(FACT_INCLUDES[[#This Row],[Order Type]]="Online", 1, 0)/COUNTIFS(FACT_INCLUDES[Order ID], FACT_INCLUDES[[#This Row],[Order ID]])</f>
        <v>0</v>
      </c>
      <c r="X1508" s="52">
        <v>698.39985569679095</v>
      </c>
      <c r="Y1508" s="52">
        <v>647.83357870407235</v>
      </c>
      <c r="Z1508" s="64">
        <f>IF(FACT_INCLUDES[[#This Row],[Order Type]]="Online", 1, 0)*FACT_INCLUDES[[#This Row],[Income]]</f>
        <v>0</v>
      </c>
    </row>
    <row r="1509" spans="1:26" x14ac:dyDescent="0.3">
      <c r="A1509" s="4">
        <v>911</v>
      </c>
      <c r="B1509" s="4">
        <v>458</v>
      </c>
      <c r="C1509" s="4">
        <v>927</v>
      </c>
      <c r="D1509" s="58">
        <v>3</v>
      </c>
      <c r="E1509" s="28">
        <f>VLOOKUP(FACT_INCLUDES[[#This Row],[Order ID]], ORDERS[], 2)</f>
        <v>42929.889699579217</v>
      </c>
      <c r="F1509" s="28">
        <f>VLOOKUP(FACT_INCLUDES[[#This Row],[Order ID]], ORDERS[], 3)</f>
        <v>42929.889699579217</v>
      </c>
      <c r="G1509" s="4" t="str">
        <f>VLOOKUP(FACT_INCLUDES[[#This Row],[Order ID]], ORDERS[], 4)</f>
        <v>In-Store</v>
      </c>
      <c r="H1509" s="4" t="str">
        <f>VLOOKUP(FACT_INCLUDES[[#This Row],[Order ID]], ORDERS[], 5)</f>
        <v>CKH8365@gmail.com</v>
      </c>
      <c r="I1509" s="4">
        <f>VLOOKUP(FACT_INCLUDES[[#This Row],[Order ID]], ORDERS[], 6)</f>
        <v>10</v>
      </c>
      <c r="J1509" s="54">
        <f>VLOOKUP(FACT_INCLUDES[[#This Row],[Order ID]], ORDERS[], 7)</f>
        <v>0</v>
      </c>
      <c r="K1509" s="33">
        <v>0</v>
      </c>
      <c r="L1509" s="4">
        <f>VLOOKUP(FACT_INCLUDES[[#This Row],[DW Version]], VERSIONS[], 2)</f>
        <v>95</v>
      </c>
      <c r="M1509" s="4">
        <f>VLOOKUP(FACT_INCLUDES[[#This Row],[DW Version]], VERSIONS[], 3)</f>
        <v>3.5</v>
      </c>
      <c r="N1509" s="4" t="str">
        <f>VLOOKUP(FACT_INCLUDES[[#This Row],[DW Version]], VERSIONS[], 4)</f>
        <v>white</v>
      </c>
      <c r="O1509" s="51">
        <f>VLOOKUP(FACT_INCLUDES[[#This Row],[DW Version]], VERSIONS[], 5)</f>
        <v>199.15636488234151</v>
      </c>
      <c r="P1509" s="4" t="str">
        <f>VLOOKUP(FACT_INCLUDES[[#This Row],[DW Version]], VERSIONS[], 6)</f>
        <v>Nike Backpack</v>
      </c>
      <c r="Q1509" s="4" t="str">
        <f>VLOOKUP(FACT_INCLUDES[[#This Row],[DW Version]], VERSIONS[], 7)</f>
        <v>Accessories</v>
      </c>
      <c r="R1509" s="51">
        <f>FACT_INCLUDES[[#This Row],[Version Price]]*FACT_INCLUDES[[#This Row],[Quantity]]</f>
        <v>597.46909464702458</v>
      </c>
      <c r="S1509" s="51">
        <f>FACT_INCLUDES[[#This Row],[Amount]]*(1-FACT_INCLUDES[[#This Row],[Order Discount]])</f>
        <v>597.46909464702458</v>
      </c>
      <c r="T1509" s="51">
        <f t="shared" si="23"/>
        <v>1846.0295492366131</v>
      </c>
      <c r="U1509" s="57">
        <f>FACT_INCLUDES[[#This Row],[Income]]/FACT_INCLUDES[[#This Row],[Total Order Income]]</f>
        <v>0.32365088353764188</v>
      </c>
      <c r="V1509" s="33">
        <f>IF(FACT_INCLUDES[[#This Row],[Order Gap]]&gt;10, 1, 0)/COUNTIFS(FACT_INCLUDES[Order ID], FACT_INCLUDES[[#This Row],[Order ID]])</f>
        <v>0</v>
      </c>
      <c r="W1509" s="33">
        <f>IF(FACT_INCLUDES[[#This Row],[Order Type]]="Online", 1, 0)/COUNTIFS(FACT_INCLUDES[Order ID], FACT_INCLUDES[[#This Row],[Order ID]])</f>
        <v>0</v>
      </c>
      <c r="X1509" s="52">
        <v>698.39985569679095</v>
      </c>
      <c r="Y1509" s="52">
        <v>647.83357870407235</v>
      </c>
      <c r="Z1509" s="64">
        <f>IF(FACT_INCLUDES[[#This Row],[Order Type]]="Online", 1, 0)*FACT_INCLUDES[[#This Row],[Income]]</f>
        <v>0</v>
      </c>
    </row>
    <row r="1510" spans="1:26" x14ac:dyDescent="0.3">
      <c r="A1510" s="4">
        <v>979</v>
      </c>
      <c r="B1510" s="4">
        <v>491</v>
      </c>
      <c r="C1510" s="4">
        <v>564</v>
      </c>
      <c r="D1510" s="58">
        <v>3</v>
      </c>
      <c r="E1510" s="28">
        <f>VLOOKUP(FACT_INCLUDES[[#This Row],[Order ID]], ORDERS[], 2)</f>
        <v>42743.004755467569</v>
      </c>
      <c r="F1510" s="28">
        <f>VLOOKUP(FACT_INCLUDES[[#This Row],[Order ID]], ORDERS[], 3)</f>
        <v>42743.004755467569</v>
      </c>
      <c r="G1510" s="4" t="str">
        <f>VLOOKUP(FACT_INCLUDES[[#This Row],[Order ID]], ORDERS[], 4)</f>
        <v>In-Store</v>
      </c>
      <c r="H1510" s="4" t="str">
        <f>VLOOKUP(FACT_INCLUDES[[#This Row],[Order ID]], ORDERS[], 5)</f>
        <v>CHW7102@gmail.com</v>
      </c>
      <c r="I1510" s="4">
        <f>VLOOKUP(FACT_INCLUDES[[#This Row],[Order ID]], ORDERS[], 6)</f>
        <v>36</v>
      </c>
      <c r="J1510" s="54">
        <f>VLOOKUP(FACT_INCLUDES[[#This Row],[Order ID]], ORDERS[], 7)</f>
        <v>0</v>
      </c>
      <c r="K1510" s="33">
        <v>0</v>
      </c>
      <c r="L1510" s="4">
        <f>VLOOKUP(FACT_INCLUDES[[#This Row],[DW Version]], VERSIONS[], 2)</f>
        <v>58</v>
      </c>
      <c r="M1510" s="4">
        <f>VLOOKUP(FACT_INCLUDES[[#This Row],[DW Version]], VERSIONS[], 3)</f>
        <v>10.5</v>
      </c>
      <c r="N1510" s="4" t="str">
        <f>VLOOKUP(FACT_INCLUDES[[#This Row],[DW Version]], VERSIONS[], 4)</f>
        <v>red</v>
      </c>
      <c r="O1510" s="51">
        <f>VLOOKUP(FACT_INCLUDES[[#This Row],[DW Version]], VERSIONS[], 5)</f>
        <v>381.73443095195898</v>
      </c>
      <c r="P1510" s="4" t="str">
        <f>VLOOKUP(FACT_INCLUDES[[#This Row],[DW Version]], VERSIONS[], 6)</f>
        <v>Mercurial Superfly</v>
      </c>
      <c r="Q1510" s="4" t="str">
        <f>VLOOKUP(FACT_INCLUDES[[#This Row],[DW Version]], VERSIONS[], 7)</f>
        <v>Shoe</v>
      </c>
      <c r="R1510" s="51">
        <f>FACT_INCLUDES[[#This Row],[Version Price]]*FACT_INCLUDES[[#This Row],[Quantity]]</f>
        <v>1145.203292855877</v>
      </c>
      <c r="S1510" s="51">
        <f>FACT_INCLUDES[[#This Row],[Amount]]*(1-FACT_INCLUDES[[#This Row],[Order Discount]])</f>
        <v>1145.203292855877</v>
      </c>
      <c r="T1510" s="51">
        <f t="shared" si="23"/>
        <v>1145.203292855877</v>
      </c>
      <c r="U1510" s="57">
        <f>FACT_INCLUDES[[#This Row],[Income]]/FACT_INCLUDES[[#This Row],[Total Order Income]]</f>
        <v>1</v>
      </c>
      <c r="V1510" s="33">
        <f>IF(FACT_INCLUDES[[#This Row],[Order Gap]]&gt;10, 1, 0)/COUNTIFS(FACT_INCLUDES[Order ID], FACT_INCLUDES[[#This Row],[Order ID]])</f>
        <v>0</v>
      </c>
      <c r="W1510" s="33">
        <f>IF(FACT_INCLUDES[[#This Row],[Order Type]]="Online", 1, 0)/COUNTIFS(FACT_INCLUDES[Order ID], FACT_INCLUDES[[#This Row],[Order ID]])</f>
        <v>0</v>
      </c>
      <c r="X1510" s="52">
        <v>698.39985569679095</v>
      </c>
      <c r="Y1510" s="52">
        <v>647.83357870407235</v>
      </c>
      <c r="Z1510" s="64">
        <f>IF(FACT_INCLUDES[[#This Row],[Order Type]]="Online", 1, 0)*FACT_INCLUDES[[#This Row],[Income]]</f>
        <v>0</v>
      </c>
    </row>
    <row r="1511" spans="1:26" x14ac:dyDescent="0.3">
      <c r="A1511" s="4">
        <v>988</v>
      </c>
      <c r="B1511" s="4">
        <v>497</v>
      </c>
      <c r="C1511" s="4">
        <v>583</v>
      </c>
      <c r="D1511" s="58">
        <v>5</v>
      </c>
      <c r="E1511" s="28">
        <f>VLOOKUP(FACT_INCLUDES[[#This Row],[Order ID]], ORDERS[], 2)</f>
        <v>42753.93846134498</v>
      </c>
      <c r="F1511" s="28">
        <f>VLOOKUP(FACT_INCLUDES[[#This Row],[Order ID]], ORDERS[], 3)</f>
        <v>42753.93846134498</v>
      </c>
      <c r="G1511" s="4" t="str">
        <f>VLOOKUP(FACT_INCLUDES[[#This Row],[Order ID]], ORDERS[], 4)</f>
        <v>In-Store</v>
      </c>
      <c r="H1511" s="4" t="str">
        <f>VLOOKUP(FACT_INCLUDES[[#This Row],[Order ID]], ORDERS[], 5)</f>
        <v>OTE1595@gmail.com</v>
      </c>
      <c r="I1511" s="4">
        <f>VLOOKUP(FACT_INCLUDES[[#This Row],[Order ID]], ORDERS[], 6)</f>
        <v>6</v>
      </c>
      <c r="J1511" s="54">
        <f>VLOOKUP(FACT_INCLUDES[[#This Row],[Order ID]], ORDERS[], 7)</f>
        <v>0</v>
      </c>
      <c r="K1511" s="33">
        <v>0</v>
      </c>
      <c r="L1511" s="4">
        <f>VLOOKUP(FACT_INCLUDES[[#This Row],[DW Version]], VERSIONS[], 2)</f>
        <v>60</v>
      </c>
      <c r="M1511" s="4">
        <f>VLOOKUP(FACT_INCLUDES[[#This Row],[DW Version]], VERSIONS[], 3)</f>
        <v>4</v>
      </c>
      <c r="N1511" s="4" t="str">
        <f>VLOOKUP(FACT_INCLUDES[[#This Row],[DW Version]], VERSIONS[], 4)</f>
        <v>white</v>
      </c>
      <c r="O1511" s="51">
        <f>VLOOKUP(FACT_INCLUDES[[#This Row],[DW Version]], VERSIONS[], 5)</f>
        <v>34.859476196465977</v>
      </c>
      <c r="P1511" s="4" t="str">
        <f>VLOOKUP(FACT_INCLUDES[[#This Row],[DW Version]], VERSIONS[], 6)</f>
        <v>Magista Obra</v>
      </c>
      <c r="Q1511" s="4" t="str">
        <f>VLOOKUP(FACT_INCLUDES[[#This Row],[DW Version]], VERSIONS[], 7)</f>
        <v>Shoe</v>
      </c>
      <c r="R1511" s="51">
        <f>FACT_INCLUDES[[#This Row],[Version Price]]*FACT_INCLUDES[[#This Row],[Quantity]]</f>
        <v>174.29738098232988</v>
      </c>
      <c r="S1511" s="51">
        <f>FACT_INCLUDES[[#This Row],[Amount]]*(1-FACT_INCLUDES[[#This Row],[Order Discount]])</f>
        <v>174.29738098232988</v>
      </c>
      <c r="T1511" s="51">
        <f t="shared" si="23"/>
        <v>925.94045487821313</v>
      </c>
      <c r="U1511" s="57">
        <f>FACT_INCLUDES[[#This Row],[Income]]/FACT_INCLUDES[[#This Row],[Total Order Income]]</f>
        <v>0.18823821776450497</v>
      </c>
      <c r="V1511" s="33">
        <f>IF(FACT_INCLUDES[[#This Row],[Order Gap]]&gt;10, 1, 0)/COUNTIFS(FACT_INCLUDES[Order ID], FACT_INCLUDES[[#This Row],[Order ID]])</f>
        <v>0</v>
      </c>
      <c r="W1511" s="33">
        <f>IF(FACT_INCLUDES[[#This Row],[Order Type]]="Online", 1, 0)/COUNTIFS(FACT_INCLUDES[Order ID], FACT_INCLUDES[[#This Row],[Order ID]])</f>
        <v>0</v>
      </c>
      <c r="X1511" s="52">
        <v>698.39985569679095</v>
      </c>
      <c r="Y1511" s="52">
        <v>647.83357870407235</v>
      </c>
      <c r="Z1511" s="64">
        <f>IF(FACT_INCLUDES[[#This Row],[Order Type]]="Online", 1, 0)*FACT_INCLUDES[[#This Row],[Income]]</f>
        <v>0</v>
      </c>
    </row>
    <row r="1512" spans="1:26" x14ac:dyDescent="0.3">
      <c r="A1512" s="4">
        <v>989</v>
      </c>
      <c r="B1512" s="4">
        <v>497</v>
      </c>
      <c r="C1512" s="4">
        <v>976</v>
      </c>
      <c r="D1512" s="58">
        <v>5</v>
      </c>
      <c r="E1512" s="28">
        <f>VLOOKUP(FACT_INCLUDES[[#This Row],[Order ID]], ORDERS[], 2)</f>
        <v>42753.93846134498</v>
      </c>
      <c r="F1512" s="28">
        <f>VLOOKUP(FACT_INCLUDES[[#This Row],[Order ID]], ORDERS[], 3)</f>
        <v>42753.93846134498</v>
      </c>
      <c r="G1512" s="4" t="str">
        <f>VLOOKUP(FACT_INCLUDES[[#This Row],[Order ID]], ORDERS[], 4)</f>
        <v>In-Store</v>
      </c>
      <c r="H1512" s="4" t="str">
        <f>VLOOKUP(FACT_INCLUDES[[#This Row],[Order ID]], ORDERS[], 5)</f>
        <v>OTE1595@gmail.com</v>
      </c>
      <c r="I1512" s="4">
        <f>VLOOKUP(FACT_INCLUDES[[#This Row],[Order ID]], ORDERS[], 6)</f>
        <v>6</v>
      </c>
      <c r="J1512" s="54">
        <f>VLOOKUP(FACT_INCLUDES[[#This Row],[Order ID]], ORDERS[], 7)</f>
        <v>0</v>
      </c>
      <c r="K1512" s="33">
        <v>0</v>
      </c>
      <c r="L1512" s="4">
        <f>VLOOKUP(FACT_INCLUDES[[#This Row],[DW Version]], VERSIONS[], 2)</f>
        <v>99</v>
      </c>
      <c r="M1512" s="4">
        <f>VLOOKUP(FACT_INCLUDES[[#This Row],[DW Version]], VERSIONS[], 3)</f>
        <v>10.5</v>
      </c>
      <c r="N1512" s="4" t="str">
        <f>VLOOKUP(FACT_INCLUDES[[#This Row],[DW Version]], VERSIONS[], 4)</f>
        <v>red</v>
      </c>
      <c r="O1512" s="51">
        <f>VLOOKUP(FACT_INCLUDES[[#This Row],[DW Version]], VERSIONS[], 5)</f>
        <v>150.32861477917666</v>
      </c>
      <c r="P1512" s="4" t="str">
        <f>VLOOKUP(FACT_INCLUDES[[#This Row],[DW Version]], VERSIONS[], 6)</f>
        <v>Flex Training Hoodie</v>
      </c>
      <c r="Q1512" s="4" t="str">
        <f>VLOOKUP(FACT_INCLUDES[[#This Row],[DW Version]], VERSIONS[], 7)</f>
        <v>Apparel</v>
      </c>
      <c r="R1512" s="51">
        <f>FACT_INCLUDES[[#This Row],[Version Price]]*FACT_INCLUDES[[#This Row],[Quantity]]</f>
        <v>751.64307389588328</v>
      </c>
      <c r="S1512" s="51">
        <f>FACT_INCLUDES[[#This Row],[Amount]]*(1-FACT_INCLUDES[[#This Row],[Order Discount]])</f>
        <v>751.64307389588328</v>
      </c>
      <c r="T1512" s="51">
        <f t="shared" si="23"/>
        <v>925.94045487821313</v>
      </c>
      <c r="U1512" s="57">
        <f>FACT_INCLUDES[[#This Row],[Income]]/FACT_INCLUDES[[#This Row],[Total Order Income]]</f>
        <v>0.811761782235495</v>
      </c>
      <c r="V1512" s="33">
        <f>IF(FACT_INCLUDES[[#This Row],[Order Gap]]&gt;10, 1, 0)/COUNTIFS(FACT_INCLUDES[Order ID], FACT_INCLUDES[[#This Row],[Order ID]])</f>
        <v>0</v>
      </c>
      <c r="W1512" s="33">
        <f>IF(FACT_INCLUDES[[#This Row],[Order Type]]="Online", 1, 0)/COUNTIFS(FACT_INCLUDES[Order ID], FACT_INCLUDES[[#This Row],[Order ID]])</f>
        <v>0</v>
      </c>
      <c r="X1512" s="52">
        <v>698.39985569679095</v>
      </c>
      <c r="Y1512" s="52">
        <v>647.83357870407235</v>
      </c>
      <c r="Z1512" s="64">
        <f>IF(FACT_INCLUDES[[#This Row],[Order Type]]="Online", 1, 0)*FACT_INCLUDES[[#This Row],[Income]]</f>
        <v>0</v>
      </c>
    </row>
    <row r="1513" spans="1:26" x14ac:dyDescent="0.3">
      <c r="A1513" s="4">
        <v>1002</v>
      </c>
      <c r="B1513" s="4">
        <v>502</v>
      </c>
      <c r="C1513" s="4">
        <v>420</v>
      </c>
      <c r="D1513" s="58">
        <v>4</v>
      </c>
      <c r="E1513" s="28">
        <f>VLOOKUP(FACT_INCLUDES[[#This Row],[Order ID]], ORDERS[], 2)</f>
        <v>42866.190314075524</v>
      </c>
      <c r="F1513" s="28">
        <f>VLOOKUP(FACT_INCLUDES[[#This Row],[Order ID]], ORDERS[], 3)</f>
        <v>42876.190314075524</v>
      </c>
      <c r="G1513" s="4" t="str">
        <f>VLOOKUP(FACT_INCLUDES[[#This Row],[Order ID]], ORDERS[], 4)</f>
        <v>Online</v>
      </c>
      <c r="H1513" s="4" t="str">
        <f>VLOOKUP(FACT_INCLUDES[[#This Row],[Order ID]], ORDERS[], 5)</f>
        <v>BPW8012@gmail.com</v>
      </c>
      <c r="I1513" s="4">
        <f>VLOOKUP(FACT_INCLUDES[[#This Row],[Order ID]], ORDERS[], 6)</f>
        <v>0</v>
      </c>
      <c r="J1513" s="54">
        <f>VLOOKUP(FACT_INCLUDES[[#This Row],[Order ID]], ORDERS[], 7)</f>
        <v>0</v>
      </c>
      <c r="K1513" s="33">
        <v>10</v>
      </c>
      <c r="L1513" s="4">
        <f>VLOOKUP(FACT_INCLUDES[[#This Row],[DW Version]], VERSIONS[], 2)</f>
        <v>42</v>
      </c>
      <c r="M1513" s="4">
        <f>VLOOKUP(FACT_INCLUDES[[#This Row],[DW Version]], VERSIONS[], 3)</f>
        <v>11</v>
      </c>
      <c r="N1513" s="4" t="str">
        <f>VLOOKUP(FACT_INCLUDES[[#This Row],[DW Version]], VERSIONS[], 4)</f>
        <v>white</v>
      </c>
      <c r="O1513" s="51">
        <f>VLOOKUP(FACT_INCLUDES[[#This Row],[DW Version]], VERSIONS[], 5)</f>
        <v>125.58553349094595</v>
      </c>
      <c r="P1513" s="4" t="str">
        <f>VLOOKUP(FACT_INCLUDES[[#This Row],[DW Version]], VERSIONS[], 6)</f>
        <v>Air Max Thea</v>
      </c>
      <c r="Q1513" s="4" t="str">
        <f>VLOOKUP(FACT_INCLUDES[[#This Row],[DW Version]], VERSIONS[], 7)</f>
        <v>Shoe</v>
      </c>
      <c r="R1513" s="51">
        <f>FACT_INCLUDES[[#This Row],[Version Price]]*FACT_INCLUDES[[#This Row],[Quantity]]</f>
        <v>502.34213396378379</v>
      </c>
      <c r="S1513" s="51">
        <f>FACT_INCLUDES[[#This Row],[Amount]]*(1-FACT_INCLUDES[[#This Row],[Order Discount]])</f>
        <v>502.34213396378379</v>
      </c>
      <c r="T1513" s="51">
        <f t="shared" si="23"/>
        <v>2602.8363597891148</v>
      </c>
      <c r="U1513" s="57">
        <f>FACT_INCLUDES[[#This Row],[Income]]/FACT_INCLUDES[[#This Row],[Total Order Income]]</f>
        <v>0.19299797010845668</v>
      </c>
      <c r="V1513" s="33">
        <f>IF(FACT_INCLUDES[[#This Row],[Order Gap]]&gt;10, 1, 0)/COUNTIFS(FACT_INCLUDES[Order ID], FACT_INCLUDES[[#This Row],[Order ID]])</f>
        <v>0</v>
      </c>
      <c r="W1513" s="33">
        <f>IF(FACT_INCLUDES[[#This Row],[Order Type]]="Online", 1, 0)/COUNTIFS(FACT_INCLUDES[Order ID], FACT_INCLUDES[[#This Row],[Order ID]])</f>
        <v>0.33333333333333331</v>
      </c>
      <c r="X1513" s="52">
        <v>698.39985569679095</v>
      </c>
      <c r="Y1513" s="52">
        <v>647.83357870407235</v>
      </c>
      <c r="Z1513" s="64">
        <f>IF(FACT_INCLUDES[[#This Row],[Order Type]]="Online", 1, 0)*FACT_INCLUDES[[#This Row],[Income]]</f>
        <v>502.34213396378379</v>
      </c>
    </row>
    <row r="1514" spans="1:26" x14ac:dyDescent="0.3">
      <c r="A1514" s="4">
        <v>1003</v>
      </c>
      <c r="B1514" s="4">
        <v>502</v>
      </c>
      <c r="C1514" s="4">
        <v>907</v>
      </c>
      <c r="D1514" s="58">
        <v>5</v>
      </c>
      <c r="E1514" s="28">
        <f>VLOOKUP(FACT_INCLUDES[[#This Row],[Order ID]], ORDERS[], 2)</f>
        <v>42866.190314075524</v>
      </c>
      <c r="F1514" s="28">
        <f>VLOOKUP(FACT_INCLUDES[[#This Row],[Order ID]], ORDERS[], 3)</f>
        <v>42876.190314075524</v>
      </c>
      <c r="G1514" s="4" t="str">
        <f>VLOOKUP(FACT_INCLUDES[[#This Row],[Order ID]], ORDERS[], 4)</f>
        <v>Online</v>
      </c>
      <c r="H1514" s="4" t="str">
        <f>VLOOKUP(FACT_INCLUDES[[#This Row],[Order ID]], ORDERS[], 5)</f>
        <v>BPW8012@gmail.com</v>
      </c>
      <c r="I1514" s="4">
        <f>VLOOKUP(FACT_INCLUDES[[#This Row],[Order ID]], ORDERS[], 6)</f>
        <v>0</v>
      </c>
      <c r="J1514" s="54">
        <f>VLOOKUP(FACT_INCLUDES[[#This Row],[Order ID]], ORDERS[], 7)</f>
        <v>0</v>
      </c>
      <c r="K1514" s="33">
        <v>10</v>
      </c>
      <c r="L1514" s="4">
        <f>VLOOKUP(FACT_INCLUDES[[#This Row],[DW Version]], VERSIONS[], 2)</f>
        <v>93</v>
      </c>
      <c r="M1514" s="4">
        <f>VLOOKUP(FACT_INCLUDES[[#This Row],[DW Version]], VERSIONS[], 3)</f>
        <v>3.5</v>
      </c>
      <c r="N1514" s="4" t="str">
        <f>VLOOKUP(FACT_INCLUDES[[#This Row],[DW Version]], VERSIONS[], 4)</f>
        <v>blue</v>
      </c>
      <c r="O1514" s="51">
        <f>VLOOKUP(FACT_INCLUDES[[#This Row],[DW Version]], VERSIONS[], 5)</f>
        <v>374.64765147834947</v>
      </c>
      <c r="P1514" s="4" t="str">
        <f>VLOOKUP(FACT_INCLUDES[[#This Row],[DW Version]], VERSIONS[], 6)</f>
        <v>Therma Training Top</v>
      </c>
      <c r="Q1514" s="4" t="str">
        <f>VLOOKUP(FACT_INCLUDES[[#This Row],[DW Version]], VERSIONS[], 7)</f>
        <v>Apparel</v>
      </c>
      <c r="R1514" s="51">
        <f>FACT_INCLUDES[[#This Row],[Version Price]]*FACT_INCLUDES[[#This Row],[Quantity]]</f>
        <v>1873.2382573917473</v>
      </c>
      <c r="S1514" s="51">
        <f>FACT_INCLUDES[[#This Row],[Amount]]*(1-FACT_INCLUDES[[#This Row],[Order Discount]])</f>
        <v>1873.2382573917473</v>
      </c>
      <c r="T1514" s="51">
        <f t="shared" si="23"/>
        <v>2602.8363597891148</v>
      </c>
      <c r="U1514" s="57">
        <f>FACT_INCLUDES[[#This Row],[Income]]/FACT_INCLUDES[[#This Row],[Total Order Income]]</f>
        <v>0.71969113630467318</v>
      </c>
      <c r="V1514" s="33">
        <f>IF(FACT_INCLUDES[[#This Row],[Order Gap]]&gt;10, 1, 0)/COUNTIFS(FACT_INCLUDES[Order ID], FACT_INCLUDES[[#This Row],[Order ID]])</f>
        <v>0</v>
      </c>
      <c r="W1514" s="33">
        <f>IF(FACT_INCLUDES[[#This Row],[Order Type]]="Online", 1, 0)/COUNTIFS(FACT_INCLUDES[Order ID], FACT_INCLUDES[[#This Row],[Order ID]])</f>
        <v>0.33333333333333331</v>
      </c>
      <c r="X1514" s="52">
        <v>698.39985569679095</v>
      </c>
      <c r="Y1514" s="52">
        <v>647.83357870407235</v>
      </c>
      <c r="Z1514" s="64">
        <f>IF(FACT_INCLUDES[[#This Row],[Order Type]]="Online", 1, 0)*FACT_INCLUDES[[#This Row],[Income]]</f>
        <v>1873.2382573917473</v>
      </c>
    </row>
    <row r="1515" spans="1:26" x14ac:dyDescent="0.3">
      <c r="A1515" s="4">
        <v>1004</v>
      </c>
      <c r="B1515" s="4">
        <v>502</v>
      </c>
      <c r="C1515" s="4">
        <v>916</v>
      </c>
      <c r="D1515" s="58">
        <v>5</v>
      </c>
      <c r="E1515" s="28">
        <f>VLOOKUP(FACT_INCLUDES[[#This Row],[Order ID]], ORDERS[], 2)</f>
        <v>42866.190314075524</v>
      </c>
      <c r="F1515" s="28">
        <f>VLOOKUP(FACT_INCLUDES[[#This Row],[Order ID]], ORDERS[], 3)</f>
        <v>42876.190314075524</v>
      </c>
      <c r="G1515" s="4" t="str">
        <f>VLOOKUP(FACT_INCLUDES[[#This Row],[Order ID]], ORDERS[], 4)</f>
        <v>Online</v>
      </c>
      <c r="H1515" s="4" t="str">
        <f>VLOOKUP(FACT_INCLUDES[[#This Row],[Order ID]], ORDERS[], 5)</f>
        <v>BPW8012@gmail.com</v>
      </c>
      <c r="I1515" s="4">
        <f>VLOOKUP(FACT_INCLUDES[[#This Row],[Order ID]], ORDERS[], 6)</f>
        <v>0</v>
      </c>
      <c r="J1515" s="54">
        <f>VLOOKUP(FACT_INCLUDES[[#This Row],[Order ID]], ORDERS[], 7)</f>
        <v>0</v>
      </c>
      <c r="K1515" s="33">
        <v>10</v>
      </c>
      <c r="L1515" s="4">
        <f>VLOOKUP(FACT_INCLUDES[[#This Row],[DW Version]], VERSIONS[], 2)</f>
        <v>93</v>
      </c>
      <c r="M1515" s="4">
        <f>VLOOKUP(FACT_INCLUDES[[#This Row],[DW Version]], VERSIONS[], 3)</f>
        <v>9</v>
      </c>
      <c r="N1515" s="4" t="str">
        <f>VLOOKUP(FACT_INCLUDES[[#This Row],[DW Version]], VERSIONS[], 4)</f>
        <v>white</v>
      </c>
      <c r="O1515" s="51">
        <f>VLOOKUP(FACT_INCLUDES[[#This Row],[DW Version]], VERSIONS[], 5)</f>
        <v>45.451193686716799</v>
      </c>
      <c r="P1515" s="4" t="str">
        <f>VLOOKUP(FACT_INCLUDES[[#This Row],[DW Version]], VERSIONS[], 6)</f>
        <v>Therma Training Top</v>
      </c>
      <c r="Q1515" s="4" t="str">
        <f>VLOOKUP(FACT_INCLUDES[[#This Row],[DW Version]], VERSIONS[], 7)</f>
        <v>Apparel</v>
      </c>
      <c r="R1515" s="51">
        <f>FACT_INCLUDES[[#This Row],[Version Price]]*FACT_INCLUDES[[#This Row],[Quantity]]</f>
        <v>227.255968433584</v>
      </c>
      <c r="S1515" s="51">
        <f>FACT_INCLUDES[[#This Row],[Amount]]*(1-FACT_INCLUDES[[#This Row],[Order Discount]])</f>
        <v>227.255968433584</v>
      </c>
      <c r="T1515" s="51">
        <f t="shared" si="23"/>
        <v>2602.8363597891148</v>
      </c>
      <c r="U1515" s="57">
        <f>FACT_INCLUDES[[#This Row],[Income]]/FACT_INCLUDES[[#This Row],[Total Order Income]]</f>
        <v>8.7310893586870206E-2</v>
      </c>
      <c r="V1515" s="33">
        <f>IF(FACT_INCLUDES[[#This Row],[Order Gap]]&gt;10, 1, 0)/COUNTIFS(FACT_INCLUDES[Order ID], FACT_INCLUDES[[#This Row],[Order ID]])</f>
        <v>0</v>
      </c>
      <c r="W1515" s="33">
        <f>IF(FACT_INCLUDES[[#This Row],[Order Type]]="Online", 1, 0)/COUNTIFS(FACT_INCLUDES[Order ID], FACT_INCLUDES[[#This Row],[Order ID]])</f>
        <v>0.33333333333333331</v>
      </c>
      <c r="X1515" s="52">
        <v>698.39985569679095</v>
      </c>
      <c r="Y1515" s="52">
        <v>647.83357870407235</v>
      </c>
      <c r="Z1515" s="64">
        <f>IF(FACT_INCLUDES[[#This Row],[Order Type]]="Online", 1, 0)*FACT_INCLUDES[[#This Row],[Income]]</f>
        <v>227.255968433584</v>
      </c>
    </row>
    <row r="1516" spans="1:26" x14ac:dyDescent="0.3">
      <c r="A1516" s="4">
        <v>1045</v>
      </c>
      <c r="B1516" s="4">
        <v>525</v>
      </c>
      <c r="C1516" s="4">
        <v>99</v>
      </c>
      <c r="D1516" s="58">
        <v>3</v>
      </c>
      <c r="E1516" s="28">
        <f>VLOOKUP(FACT_INCLUDES[[#This Row],[Order ID]], ORDERS[], 2)</f>
        <v>42925.306419633242</v>
      </c>
      <c r="F1516" s="28">
        <f>VLOOKUP(FACT_INCLUDES[[#This Row],[Order ID]], ORDERS[], 3)</f>
        <v>42925.306419633242</v>
      </c>
      <c r="G1516" s="4" t="str">
        <f>VLOOKUP(FACT_INCLUDES[[#This Row],[Order ID]], ORDERS[], 4)</f>
        <v>In-Store</v>
      </c>
      <c r="H1516" s="4" t="str">
        <f>VLOOKUP(FACT_INCLUDES[[#This Row],[Order ID]], ORDERS[], 5)</f>
        <v>AXB3326@gmail.com</v>
      </c>
      <c r="I1516" s="4">
        <f>VLOOKUP(FACT_INCLUDES[[#This Row],[Order ID]], ORDERS[], 6)</f>
        <v>24</v>
      </c>
      <c r="J1516" s="54">
        <f>VLOOKUP(FACT_INCLUDES[[#This Row],[Order ID]], ORDERS[], 7)</f>
        <v>0</v>
      </c>
      <c r="K1516" s="33">
        <v>0</v>
      </c>
      <c r="L1516" s="4">
        <f>VLOOKUP(FACT_INCLUDES[[#This Row],[DW Version]], VERSIONS[], 2)</f>
        <v>10</v>
      </c>
      <c r="M1516" s="4">
        <f>VLOOKUP(FACT_INCLUDES[[#This Row],[DW Version]], VERSIONS[], 3)</f>
        <v>5</v>
      </c>
      <c r="N1516" s="4" t="str">
        <f>VLOOKUP(FACT_INCLUDES[[#This Row],[DW Version]], VERSIONS[], 4)</f>
        <v>white</v>
      </c>
      <c r="O1516" s="51">
        <f>VLOOKUP(FACT_INCLUDES[[#This Row],[DW Version]], VERSIONS[], 5)</f>
        <v>384.08542539895444</v>
      </c>
      <c r="P1516" s="4" t="str">
        <f>VLOOKUP(FACT_INCLUDES[[#This Row],[DW Version]], VERSIONS[], 6)</f>
        <v>Vapormax</v>
      </c>
      <c r="Q1516" s="4" t="str">
        <f>VLOOKUP(FACT_INCLUDES[[#This Row],[DW Version]], VERSIONS[], 7)</f>
        <v>Shoe</v>
      </c>
      <c r="R1516" s="51">
        <f>FACT_INCLUDES[[#This Row],[Version Price]]*FACT_INCLUDES[[#This Row],[Quantity]]</f>
        <v>1152.2562761968634</v>
      </c>
      <c r="S1516" s="51">
        <f>FACT_INCLUDES[[#This Row],[Amount]]*(1-FACT_INCLUDES[[#This Row],[Order Discount]])</f>
        <v>1152.2562761968634</v>
      </c>
      <c r="T1516" s="51">
        <f t="shared" si="23"/>
        <v>1152.2562761968634</v>
      </c>
      <c r="U1516" s="57">
        <f>FACT_INCLUDES[[#This Row],[Income]]/FACT_INCLUDES[[#This Row],[Total Order Income]]</f>
        <v>1</v>
      </c>
      <c r="V1516" s="33">
        <f>IF(FACT_INCLUDES[[#This Row],[Order Gap]]&gt;10, 1, 0)/COUNTIFS(FACT_INCLUDES[Order ID], FACT_INCLUDES[[#This Row],[Order ID]])</f>
        <v>0</v>
      </c>
      <c r="W1516" s="33">
        <f>IF(FACT_INCLUDES[[#This Row],[Order Type]]="Online", 1, 0)/COUNTIFS(FACT_INCLUDES[Order ID], FACT_INCLUDES[[#This Row],[Order ID]])</f>
        <v>0</v>
      </c>
      <c r="X1516" s="52">
        <v>698.39985569679095</v>
      </c>
      <c r="Y1516" s="52">
        <v>647.83357870407235</v>
      </c>
      <c r="Z1516" s="64">
        <f>IF(FACT_INCLUDES[[#This Row],[Order Type]]="Online", 1, 0)*FACT_INCLUDES[[#This Row],[Income]]</f>
        <v>0</v>
      </c>
    </row>
    <row r="1517" spans="1:26" x14ac:dyDescent="0.3">
      <c r="A1517" s="4">
        <v>1071</v>
      </c>
      <c r="B1517" s="4">
        <v>539</v>
      </c>
      <c r="C1517" s="4">
        <v>488</v>
      </c>
      <c r="D1517" s="58">
        <v>1</v>
      </c>
      <c r="E1517" s="28">
        <f>VLOOKUP(FACT_INCLUDES[[#This Row],[Order ID]], ORDERS[], 2)</f>
        <v>42899.703947290443</v>
      </c>
      <c r="F1517" s="28">
        <f>VLOOKUP(FACT_INCLUDES[[#This Row],[Order ID]], ORDERS[], 3)</f>
        <v>42899.703947290443</v>
      </c>
      <c r="G1517" s="4" t="str">
        <f>VLOOKUP(FACT_INCLUDES[[#This Row],[Order ID]], ORDERS[], 4)</f>
        <v>In-Store</v>
      </c>
      <c r="H1517" s="4" t="str">
        <f>VLOOKUP(FACT_INCLUDES[[#This Row],[Order ID]], ORDERS[], 5)</f>
        <v>AXB3326@gmail.com</v>
      </c>
      <c r="I1517" s="4">
        <f>VLOOKUP(FACT_INCLUDES[[#This Row],[Order ID]], ORDERS[], 6)</f>
        <v>48</v>
      </c>
      <c r="J1517" s="54">
        <f>VLOOKUP(FACT_INCLUDES[[#This Row],[Order ID]], ORDERS[], 7)</f>
        <v>0</v>
      </c>
      <c r="K1517" s="33">
        <v>0</v>
      </c>
      <c r="L1517" s="4">
        <f>VLOOKUP(FACT_INCLUDES[[#This Row],[DW Version]], VERSIONS[], 2)</f>
        <v>51</v>
      </c>
      <c r="M1517" s="4">
        <f>VLOOKUP(FACT_INCLUDES[[#This Row],[DW Version]], VERSIONS[], 3)</f>
        <v>10</v>
      </c>
      <c r="N1517" s="4" t="str">
        <f>VLOOKUP(FACT_INCLUDES[[#This Row],[DW Version]], VERSIONS[], 4)</f>
        <v>white</v>
      </c>
      <c r="O1517" s="51">
        <f>VLOOKUP(FACT_INCLUDES[[#This Row],[DW Version]], VERSIONS[], 5)</f>
        <v>76.904471717131131</v>
      </c>
      <c r="P1517" s="4" t="str">
        <f>VLOOKUP(FACT_INCLUDES[[#This Row],[DW Version]], VERSIONS[], 6)</f>
        <v>Therma Sphere Hoodie</v>
      </c>
      <c r="Q1517" s="4" t="str">
        <f>VLOOKUP(FACT_INCLUDES[[#This Row],[DW Version]], VERSIONS[], 7)</f>
        <v>Apparel</v>
      </c>
      <c r="R1517" s="51">
        <f>FACT_INCLUDES[[#This Row],[Version Price]]*FACT_INCLUDES[[#This Row],[Quantity]]</f>
        <v>76.904471717131131</v>
      </c>
      <c r="S1517" s="51">
        <f>FACT_INCLUDES[[#This Row],[Amount]]*(1-FACT_INCLUDES[[#This Row],[Order Discount]])</f>
        <v>76.904471717131131</v>
      </c>
      <c r="T1517" s="51">
        <f t="shared" si="23"/>
        <v>2410.4028542496494</v>
      </c>
      <c r="U1517" s="57">
        <f>FACT_INCLUDES[[#This Row],[Income]]/FACT_INCLUDES[[#This Row],[Total Order Income]]</f>
        <v>3.1905235915874006E-2</v>
      </c>
      <c r="V1517" s="33">
        <f>IF(FACT_INCLUDES[[#This Row],[Order Gap]]&gt;10, 1, 0)/COUNTIFS(FACT_INCLUDES[Order ID], FACT_INCLUDES[[#This Row],[Order ID]])</f>
        <v>0</v>
      </c>
      <c r="W1517" s="33">
        <f>IF(FACT_INCLUDES[[#This Row],[Order Type]]="Online", 1, 0)/COUNTIFS(FACT_INCLUDES[Order ID], FACT_INCLUDES[[#This Row],[Order ID]])</f>
        <v>0</v>
      </c>
      <c r="X1517" s="52">
        <v>698.39985569679095</v>
      </c>
      <c r="Y1517" s="52">
        <v>647.83357870407235</v>
      </c>
      <c r="Z1517" s="64">
        <f>IF(FACT_INCLUDES[[#This Row],[Order Type]]="Online", 1, 0)*FACT_INCLUDES[[#This Row],[Income]]</f>
        <v>0</v>
      </c>
    </row>
    <row r="1518" spans="1:26" x14ac:dyDescent="0.3">
      <c r="A1518" s="4">
        <v>1072</v>
      </c>
      <c r="B1518" s="4">
        <v>539</v>
      </c>
      <c r="C1518" s="4">
        <v>559</v>
      </c>
      <c r="D1518" s="58">
        <v>4</v>
      </c>
      <c r="E1518" s="28">
        <f>VLOOKUP(FACT_INCLUDES[[#This Row],[Order ID]], ORDERS[], 2)</f>
        <v>42899.703947290443</v>
      </c>
      <c r="F1518" s="28">
        <f>VLOOKUP(FACT_INCLUDES[[#This Row],[Order ID]], ORDERS[], 3)</f>
        <v>42899.703947290443</v>
      </c>
      <c r="G1518" s="4" t="str">
        <f>VLOOKUP(FACT_INCLUDES[[#This Row],[Order ID]], ORDERS[], 4)</f>
        <v>In-Store</v>
      </c>
      <c r="H1518" s="4" t="str">
        <f>VLOOKUP(FACT_INCLUDES[[#This Row],[Order ID]], ORDERS[], 5)</f>
        <v>AXB3326@gmail.com</v>
      </c>
      <c r="I1518" s="4">
        <f>VLOOKUP(FACT_INCLUDES[[#This Row],[Order ID]], ORDERS[], 6)</f>
        <v>48</v>
      </c>
      <c r="J1518" s="54">
        <f>VLOOKUP(FACT_INCLUDES[[#This Row],[Order ID]], ORDERS[], 7)</f>
        <v>0</v>
      </c>
      <c r="K1518" s="33">
        <v>0</v>
      </c>
      <c r="L1518" s="4">
        <f>VLOOKUP(FACT_INCLUDES[[#This Row],[DW Version]], VERSIONS[], 2)</f>
        <v>58</v>
      </c>
      <c r="M1518" s="4">
        <f>VLOOKUP(FACT_INCLUDES[[#This Row],[DW Version]], VERSIONS[], 3)</f>
        <v>6.5</v>
      </c>
      <c r="N1518" s="4" t="str">
        <f>VLOOKUP(FACT_INCLUDES[[#This Row],[DW Version]], VERSIONS[], 4)</f>
        <v>white</v>
      </c>
      <c r="O1518" s="51">
        <f>VLOOKUP(FACT_INCLUDES[[#This Row],[DW Version]], VERSIONS[], 5)</f>
        <v>295.48552512082443</v>
      </c>
      <c r="P1518" s="4" t="str">
        <f>VLOOKUP(FACT_INCLUDES[[#This Row],[DW Version]], VERSIONS[], 6)</f>
        <v>Mercurial Superfly</v>
      </c>
      <c r="Q1518" s="4" t="str">
        <f>VLOOKUP(FACT_INCLUDES[[#This Row],[DW Version]], VERSIONS[], 7)</f>
        <v>Shoe</v>
      </c>
      <c r="R1518" s="51">
        <f>FACT_INCLUDES[[#This Row],[Version Price]]*FACT_INCLUDES[[#This Row],[Quantity]]</f>
        <v>1181.9421004832977</v>
      </c>
      <c r="S1518" s="51">
        <f>FACT_INCLUDES[[#This Row],[Amount]]*(1-FACT_INCLUDES[[#This Row],[Order Discount]])</f>
        <v>1181.9421004832977</v>
      </c>
      <c r="T1518" s="51">
        <f t="shared" si="23"/>
        <v>2410.4028542496494</v>
      </c>
      <c r="U1518" s="57">
        <f>FACT_INCLUDES[[#This Row],[Income]]/FACT_INCLUDES[[#This Row],[Total Order Income]]</f>
        <v>0.49035044013471868</v>
      </c>
      <c r="V1518" s="33">
        <f>IF(FACT_INCLUDES[[#This Row],[Order Gap]]&gt;10, 1, 0)/COUNTIFS(FACT_INCLUDES[Order ID], FACT_INCLUDES[[#This Row],[Order ID]])</f>
        <v>0</v>
      </c>
      <c r="W1518" s="33">
        <f>IF(FACT_INCLUDES[[#This Row],[Order Type]]="Online", 1, 0)/COUNTIFS(FACT_INCLUDES[Order ID], FACT_INCLUDES[[#This Row],[Order ID]])</f>
        <v>0</v>
      </c>
      <c r="X1518" s="52">
        <v>698.39985569679095</v>
      </c>
      <c r="Y1518" s="52">
        <v>647.83357870407235</v>
      </c>
      <c r="Z1518" s="64">
        <f>IF(FACT_INCLUDES[[#This Row],[Order Type]]="Online", 1, 0)*FACT_INCLUDES[[#This Row],[Income]]</f>
        <v>0</v>
      </c>
    </row>
    <row r="1519" spans="1:26" x14ac:dyDescent="0.3">
      <c r="A1519" s="4">
        <v>1073</v>
      </c>
      <c r="B1519" s="4">
        <v>539</v>
      </c>
      <c r="C1519" s="4">
        <v>775</v>
      </c>
      <c r="D1519" s="58">
        <v>4</v>
      </c>
      <c r="E1519" s="28">
        <f>VLOOKUP(FACT_INCLUDES[[#This Row],[Order ID]], ORDERS[], 2)</f>
        <v>42899.703947290443</v>
      </c>
      <c r="F1519" s="28">
        <f>VLOOKUP(FACT_INCLUDES[[#This Row],[Order ID]], ORDERS[], 3)</f>
        <v>42899.703947290443</v>
      </c>
      <c r="G1519" s="4" t="str">
        <f>VLOOKUP(FACT_INCLUDES[[#This Row],[Order ID]], ORDERS[], 4)</f>
        <v>In-Store</v>
      </c>
      <c r="H1519" s="4" t="str">
        <f>VLOOKUP(FACT_INCLUDES[[#This Row],[Order ID]], ORDERS[], 5)</f>
        <v>AXB3326@gmail.com</v>
      </c>
      <c r="I1519" s="4">
        <f>VLOOKUP(FACT_INCLUDES[[#This Row],[Order ID]], ORDERS[], 6)</f>
        <v>48</v>
      </c>
      <c r="J1519" s="54">
        <f>VLOOKUP(FACT_INCLUDES[[#This Row],[Order ID]], ORDERS[], 7)</f>
        <v>0</v>
      </c>
      <c r="K1519" s="33">
        <v>0</v>
      </c>
      <c r="L1519" s="4">
        <f>VLOOKUP(FACT_INCLUDES[[#This Row],[DW Version]], VERSIONS[], 2)</f>
        <v>79</v>
      </c>
      <c r="M1519" s="4">
        <f>VLOOKUP(FACT_INCLUDES[[#This Row],[DW Version]], VERSIONS[], 3)</f>
        <v>11.5</v>
      </c>
      <c r="N1519" s="4" t="str">
        <f>VLOOKUP(FACT_INCLUDES[[#This Row],[DW Version]], VERSIONS[], 4)</f>
        <v>black</v>
      </c>
      <c r="O1519" s="51">
        <f>VLOOKUP(FACT_INCLUDES[[#This Row],[DW Version]], VERSIONS[], 5)</f>
        <v>287.88907051230512</v>
      </c>
      <c r="P1519" s="4" t="str">
        <f>VLOOKUP(FACT_INCLUDES[[#This Row],[DW Version]], VERSIONS[], 6)</f>
        <v>Zoom Gravity</v>
      </c>
      <c r="Q1519" s="4" t="str">
        <f>VLOOKUP(FACT_INCLUDES[[#This Row],[DW Version]], VERSIONS[], 7)</f>
        <v>Shoe</v>
      </c>
      <c r="R1519" s="51">
        <f>FACT_INCLUDES[[#This Row],[Version Price]]*FACT_INCLUDES[[#This Row],[Quantity]]</f>
        <v>1151.5562820492205</v>
      </c>
      <c r="S1519" s="51">
        <f>FACT_INCLUDES[[#This Row],[Amount]]*(1-FACT_INCLUDES[[#This Row],[Order Discount]])</f>
        <v>1151.5562820492205</v>
      </c>
      <c r="T1519" s="51">
        <f t="shared" si="23"/>
        <v>2410.4028542496494</v>
      </c>
      <c r="U1519" s="57">
        <f>FACT_INCLUDES[[#This Row],[Income]]/FACT_INCLUDES[[#This Row],[Total Order Income]]</f>
        <v>0.4777443239494073</v>
      </c>
      <c r="V1519" s="33">
        <f>IF(FACT_INCLUDES[[#This Row],[Order Gap]]&gt;10, 1, 0)/COUNTIFS(FACT_INCLUDES[Order ID], FACT_INCLUDES[[#This Row],[Order ID]])</f>
        <v>0</v>
      </c>
      <c r="W1519" s="33">
        <f>IF(FACT_INCLUDES[[#This Row],[Order Type]]="Online", 1, 0)/COUNTIFS(FACT_INCLUDES[Order ID], FACT_INCLUDES[[#This Row],[Order ID]])</f>
        <v>0</v>
      </c>
      <c r="X1519" s="52">
        <v>698.39985569679095</v>
      </c>
      <c r="Y1519" s="52">
        <v>647.83357870407235</v>
      </c>
      <c r="Z1519" s="64">
        <f>IF(FACT_INCLUDES[[#This Row],[Order Type]]="Online", 1, 0)*FACT_INCLUDES[[#This Row],[Income]]</f>
        <v>0</v>
      </c>
    </row>
    <row r="1520" spans="1:26" x14ac:dyDescent="0.3">
      <c r="A1520" s="4">
        <v>1099</v>
      </c>
      <c r="B1520" s="4">
        <v>552</v>
      </c>
      <c r="C1520" s="4">
        <v>336</v>
      </c>
      <c r="D1520" s="58">
        <v>3</v>
      </c>
      <c r="E1520" s="28">
        <f>VLOOKUP(FACT_INCLUDES[[#This Row],[Order ID]], ORDERS[], 2)</f>
        <v>43092.009597191056</v>
      </c>
      <c r="F1520" s="28">
        <f>VLOOKUP(FACT_INCLUDES[[#This Row],[Order ID]], ORDERS[], 3)</f>
        <v>43092.009597191056</v>
      </c>
      <c r="G1520" s="4" t="str">
        <f>VLOOKUP(FACT_INCLUDES[[#This Row],[Order ID]], ORDERS[], 4)</f>
        <v>In-Store</v>
      </c>
      <c r="H1520" s="4" t="str">
        <f>VLOOKUP(FACT_INCLUDES[[#This Row],[Order ID]], ORDERS[], 5)</f>
        <v>UDO3170@gmail.com</v>
      </c>
      <c r="I1520" s="4">
        <f>VLOOKUP(FACT_INCLUDES[[#This Row],[Order ID]], ORDERS[], 6)</f>
        <v>37</v>
      </c>
      <c r="J1520" s="54">
        <f>VLOOKUP(FACT_INCLUDES[[#This Row],[Order ID]], ORDERS[], 7)</f>
        <v>0</v>
      </c>
      <c r="K1520" s="33">
        <v>0</v>
      </c>
      <c r="L1520" s="4">
        <f>VLOOKUP(FACT_INCLUDES[[#This Row],[DW Version]], VERSIONS[], 2)</f>
        <v>34</v>
      </c>
      <c r="M1520" s="4">
        <f>VLOOKUP(FACT_INCLUDES[[#This Row],[DW Version]], VERSIONS[], 3)</f>
        <v>11</v>
      </c>
      <c r="N1520" s="4" t="str">
        <f>VLOOKUP(FACT_INCLUDES[[#This Row],[DW Version]], VERSIONS[], 4)</f>
        <v>black</v>
      </c>
      <c r="O1520" s="51">
        <f>VLOOKUP(FACT_INCLUDES[[#This Row],[DW Version]], VERSIONS[], 5)</f>
        <v>325.94165751351881</v>
      </c>
      <c r="P1520" s="4" t="str">
        <f>VLOOKUP(FACT_INCLUDES[[#This Row],[DW Version]], VERSIONS[], 6)</f>
        <v>Zoom Vomero</v>
      </c>
      <c r="Q1520" s="4" t="str">
        <f>VLOOKUP(FACT_INCLUDES[[#This Row],[DW Version]], VERSIONS[], 7)</f>
        <v>Shoe</v>
      </c>
      <c r="R1520" s="51">
        <f>FACT_INCLUDES[[#This Row],[Version Price]]*FACT_INCLUDES[[#This Row],[Quantity]]</f>
        <v>977.82497254055647</v>
      </c>
      <c r="S1520" s="51">
        <f>FACT_INCLUDES[[#This Row],[Amount]]*(1-FACT_INCLUDES[[#This Row],[Order Discount]])</f>
        <v>977.82497254055647</v>
      </c>
      <c r="T1520" s="51">
        <f t="shared" si="23"/>
        <v>1432.8763087540603</v>
      </c>
      <c r="U1520" s="57">
        <f>FACT_INCLUDES[[#This Row],[Income]]/FACT_INCLUDES[[#This Row],[Total Order Income]]</f>
        <v>0.68242106214374632</v>
      </c>
      <c r="V1520" s="33">
        <f>IF(FACT_INCLUDES[[#This Row],[Order Gap]]&gt;10, 1, 0)/COUNTIFS(FACT_INCLUDES[Order ID], FACT_INCLUDES[[#This Row],[Order ID]])</f>
        <v>0</v>
      </c>
      <c r="W1520" s="33">
        <f>IF(FACT_INCLUDES[[#This Row],[Order Type]]="Online", 1, 0)/COUNTIFS(FACT_INCLUDES[Order ID], FACT_INCLUDES[[#This Row],[Order ID]])</f>
        <v>0</v>
      </c>
      <c r="X1520" s="52">
        <v>698.39985569679095</v>
      </c>
      <c r="Y1520" s="52">
        <v>647.83357870407235</v>
      </c>
      <c r="Z1520" s="64">
        <f>IF(FACT_INCLUDES[[#This Row],[Order Type]]="Online", 1, 0)*FACT_INCLUDES[[#This Row],[Income]]</f>
        <v>0</v>
      </c>
    </row>
    <row r="1521" spans="1:26" x14ac:dyDescent="0.3">
      <c r="A1521" s="4">
        <v>1100</v>
      </c>
      <c r="B1521" s="4">
        <v>552</v>
      </c>
      <c r="C1521" s="4">
        <v>856</v>
      </c>
      <c r="D1521" s="58">
        <v>2</v>
      </c>
      <c r="E1521" s="28">
        <f>VLOOKUP(FACT_INCLUDES[[#This Row],[Order ID]], ORDERS[], 2)</f>
        <v>43092.009597191056</v>
      </c>
      <c r="F1521" s="28">
        <f>VLOOKUP(FACT_INCLUDES[[#This Row],[Order ID]], ORDERS[], 3)</f>
        <v>43092.009597191056</v>
      </c>
      <c r="G1521" s="4" t="str">
        <f>VLOOKUP(FACT_INCLUDES[[#This Row],[Order ID]], ORDERS[], 4)</f>
        <v>In-Store</v>
      </c>
      <c r="H1521" s="4" t="str">
        <f>VLOOKUP(FACT_INCLUDES[[#This Row],[Order ID]], ORDERS[], 5)</f>
        <v>UDO3170@gmail.com</v>
      </c>
      <c r="I1521" s="4">
        <f>VLOOKUP(FACT_INCLUDES[[#This Row],[Order ID]], ORDERS[], 6)</f>
        <v>37</v>
      </c>
      <c r="J1521" s="54">
        <f>VLOOKUP(FACT_INCLUDES[[#This Row],[Order ID]], ORDERS[], 7)</f>
        <v>0</v>
      </c>
      <c r="K1521" s="33">
        <v>0</v>
      </c>
      <c r="L1521" s="4">
        <f>VLOOKUP(FACT_INCLUDES[[#This Row],[DW Version]], VERSIONS[], 2)</f>
        <v>87</v>
      </c>
      <c r="M1521" s="4">
        <f>VLOOKUP(FACT_INCLUDES[[#This Row],[DW Version]], VERSIONS[], 3)</f>
        <v>3</v>
      </c>
      <c r="N1521" s="4" t="str">
        <f>VLOOKUP(FACT_INCLUDES[[#This Row],[DW Version]], VERSIONS[], 4)</f>
        <v>white</v>
      </c>
      <c r="O1521" s="51">
        <f>VLOOKUP(FACT_INCLUDES[[#This Row],[DW Version]], VERSIONS[], 5)</f>
        <v>227.52566810675194</v>
      </c>
      <c r="P1521" s="4" t="str">
        <f>VLOOKUP(FACT_INCLUDES[[#This Row],[DW Version]], VERSIONS[], 6)</f>
        <v>Challenger 7</v>
      </c>
      <c r="Q1521" s="4" t="str">
        <f>VLOOKUP(FACT_INCLUDES[[#This Row],[DW Version]], VERSIONS[], 7)</f>
        <v>Shoe</v>
      </c>
      <c r="R1521" s="51">
        <f>FACT_INCLUDES[[#This Row],[Version Price]]*FACT_INCLUDES[[#This Row],[Quantity]]</f>
        <v>455.05133621350387</v>
      </c>
      <c r="S1521" s="51">
        <f>FACT_INCLUDES[[#This Row],[Amount]]*(1-FACT_INCLUDES[[#This Row],[Order Discount]])</f>
        <v>455.05133621350387</v>
      </c>
      <c r="T1521" s="51">
        <f t="shared" si="23"/>
        <v>1432.8763087540603</v>
      </c>
      <c r="U1521" s="57">
        <f>FACT_INCLUDES[[#This Row],[Income]]/FACT_INCLUDES[[#This Row],[Total Order Income]]</f>
        <v>0.31757893785625368</v>
      </c>
      <c r="V1521" s="33">
        <f>IF(FACT_INCLUDES[[#This Row],[Order Gap]]&gt;10, 1, 0)/COUNTIFS(FACT_INCLUDES[Order ID], FACT_INCLUDES[[#This Row],[Order ID]])</f>
        <v>0</v>
      </c>
      <c r="W1521" s="33">
        <f>IF(FACT_INCLUDES[[#This Row],[Order Type]]="Online", 1, 0)/COUNTIFS(FACT_INCLUDES[Order ID], FACT_INCLUDES[[#This Row],[Order ID]])</f>
        <v>0</v>
      </c>
      <c r="X1521" s="52">
        <v>698.39985569679095</v>
      </c>
      <c r="Y1521" s="52">
        <v>647.83357870407235</v>
      </c>
      <c r="Z1521" s="64">
        <f>IF(FACT_INCLUDES[[#This Row],[Order Type]]="Online", 1, 0)*FACT_INCLUDES[[#This Row],[Income]]</f>
        <v>0</v>
      </c>
    </row>
    <row r="1522" spans="1:26" x14ac:dyDescent="0.3">
      <c r="A1522" s="4">
        <v>1112</v>
      </c>
      <c r="B1522" s="4">
        <v>560</v>
      </c>
      <c r="C1522" s="4">
        <v>276</v>
      </c>
      <c r="D1522" s="58">
        <v>1</v>
      </c>
      <c r="E1522" s="28">
        <f>VLOOKUP(FACT_INCLUDES[[#This Row],[Order ID]], ORDERS[], 2)</f>
        <v>42875.405649482032</v>
      </c>
      <c r="F1522" s="28">
        <f>VLOOKUP(FACT_INCLUDES[[#This Row],[Order ID]], ORDERS[], 3)</f>
        <v>42875.405649482032</v>
      </c>
      <c r="G1522" s="4" t="str">
        <f>VLOOKUP(FACT_INCLUDES[[#This Row],[Order ID]], ORDERS[], 4)</f>
        <v>In-Store</v>
      </c>
      <c r="H1522" s="4" t="str">
        <f>VLOOKUP(FACT_INCLUDES[[#This Row],[Order ID]], ORDERS[], 5)</f>
        <v>IEI6018@gmail.com</v>
      </c>
      <c r="I1522" s="4">
        <f>VLOOKUP(FACT_INCLUDES[[#This Row],[Order ID]], ORDERS[], 6)</f>
        <v>40</v>
      </c>
      <c r="J1522" s="54">
        <f>VLOOKUP(FACT_INCLUDES[[#This Row],[Order ID]], ORDERS[], 7)</f>
        <v>0</v>
      </c>
      <c r="K1522" s="33">
        <v>0</v>
      </c>
      <c r="L1522" s="4">
        <f>VLOOKUP(FACT_INCLUDES[[#This Row],[DW Version]], VERSIONS[], 2)</f>
        <v>27</v>
      </c>
      <c r="M1522" s="4">
        <f>VLOOKUP(FACT_INCLUDES[[#This Row],[DW Version]], VERSIONS[], 3)</f>
        <v>7.5</v>
      </c>
      <c r="N1522" s="4" t="str">
        <f>VLOOKUP(FACT_INCLUDES[[#This Row],[DW Version]], VERSIONS[], 4)</f>
        <v>white</v>
      </c>
      <c r="O1522" s="51">
        <f>VLOOKUP(FACT_INCLUDES[[#This Row],[DW Version]], VERSIONS[], 5)</f>
        <v>269.48444504386009</v>
      </c>
      <c r="P1522" s="4" t="str">
        <f>VLOOKUP(FACT_INCLUDES[[#This Row],[DW Version]], VERSIONS[], 6)</f>
        <v>Structure</v>
      </c>
      <c r="Q1522" s="4" t="str">
        <f>VLOOKUP(FACT_INCLUDES[[#This Row],[DW Version]], VERSIONS[], 7)</f>
        <v>Shoe</v>
      </c>
      <c r="R1522" s="51">
        <f>FACT_INCLUDES[[#This Row],[Version Price]]*FACT_INCLUDES[[#This Row],[Quantity]]</f>
        <v>269.48444504386009</v>
      </c>
      <c r="S1522" s="51">
        <f>FACT_INCLUDES[[#This Row],[Amount]]*(1-FACT_INCLUDES[[#This Row],[Order Discount]])</f>
        <v>269.48444504386009</v>
      </c>
      <c r="T1522" s="51">
        <f t="shared" si="23"/>
        <v>2037.0501881590249</v>
      </c>
      <c r="U1522" s="57">
        <f>FACT_INCLUDES[[#This Row],[Income]]/FACT_INCLUDES[[#This Row],[Total Order Income]]</f>
        <v>0.13229150985592822</v>
      </c>
      <c r="V1522" s="33">
        <f>IF(FACT_INCLUDES[[#This Row],[Order Gap]]&gt;10, 1, 0)/COUNTIFS(FACT_INCLUDES[Order ID], FACT_INCLUDES[[#This Row],[Order ID]])</f>
        <v>0</v>
      </c>
      <c r="W1522" s="33">
        <f>IF(FACT_INCLUDES[[#This Row],[Order Type]]="Online", 1, 0)/COUNTIFS(FACT_INCLUDES[Order ID], FACT_INCLUDES[[#This Row],[Order ID]])</f>
        <v>0</v>
      </c>
      <c r="X1522" s="52">
        <v>698.39985569679095</v>
      </c>
      <c r="Y1522" s="52">
        <v>647.83357870407235</v>
      </c>
      <c r="Z1522" s="64">
        <f>IF(FACT_INCLUDES[[#This Row],[Order Type]]="Online", 1, 0)*FACT_INCLUDES[[#This Row],[Income]]</f>
        <v>0</v>
      </c>
    </row>
    <row r="1523" spans="1:26" x14ac:dyDescent="0.3">
      <c r="A1523" s="4">
        <v>1113</v>
      </c>
      <c r="B1523" s="4">
        <v>560</v>
      </c>
      <c r="C1523" s="4">
        <v>974</v>
      </c>
      <c r="D1523" s="58">
        <v>5</v>
      </c>
      <c r="E1523" s="28">
        <f>VLOOKUP(FACT_INCLUDES[[#This Row],[Order ID]], ORDERS[], 2)</f>
        <v>42875.405649482032</v>
      </c>
      <c r="F1523" s="28">
        <f>VLOOKUP(FACT_INCLUDES[[#This Row],[Order ID]], ORDERS[], 3)</f>
        <v>42875.405649482032</v>
      </c>
      <c r="G1523" s="4" t="str">
        <f>VLOOKUP(FACT_INCLUDES[[#This Row],[Order ID]], ORDERS[], 4)</f>
        <v>In-Store</v>
      </c>
      <c r="H1523" s="4" t="str">
        <f>VLOOKUP(FACT_INCLUDES[[#This Row],[Order ID]], ORDERS[], 5)</f>
        <v>IEI6018@gmail.com</v>
      </c>
      <c r="I1523" s="4">
        <f>VLOOKUP(FACT_INCLUDES[[#This Row],[Order ID]], ORDERS[], 6)</f>
        <v>40</v>
      </c>
      <c r="J1523" s="54">
        <f>VLOOKUP(FACT_INCLUDES[[#This Row],[Order ID]], ORDERS[], 7)</f>
        <v>0</v>
      </c>
      <c r="K1523" s="33">
        <v>0</v>
      </c>
      <c r="L1523" s="4">
        <f>VLOOKUP(FACT_INCLUDES[[#This Row],[DW Version]], VERSIONS[], 2)</f>
        <v>99</v>
      </c>
      <c r="M1523" s="4">
        <f>VLOOKUP(FACT_INCLUDES[[#This Row],[DW Version]], VERSIONS[], 3)</f>
        <v>6.5</v>
      </c>
      <c r="N1523" s="4" t="str">
        <f>VLOOKUP(FACT_INCLUDES[[#This Row],[DW Version]], VERSIONS[], 4)</f>
        <v>black</v>
      </c>
      <c r="O1523" s="51">
        <f>VLOOKUP(FACT_INCLUDES[[#This Row],[DW Version]], VERSIONS[], 5)</f>
        <v>353.51314862303292</v>
      </c>
      <c r="P1523" s="4" t="str">
        <f>VLOOKUP(FACT_INCLUDES[[#This Row],[DW Version]], VERSIONS[], 6)</f>
        <v>Flex Training Hoodie</v>
      </c>
      <c r="Q1523" s="4" t="str">
        <f>VLOOKUP(FACT_INCLUDES[[#This Row],[DW Version]], VERSIONS[], 7)</f>
        <v>Apparel</v>
      </c>
      <c r="R1523" s="51">
        <f>FACT_INCLUDES[[#This Row],[Version Price]]*FACT_INCLUDES[[#This Row],[Quantity]]</f>
        <v>1767.5657431151647</v>
      </c>
      <c r="S1523" s="51">
        <f>FACT_INCLUDES[[#This Row],[Amount]]*(1-FACT_INCLUDES[[#This Row],[Order Discount]])</f>
        <v>1767.5657431151647</v>
      </c>
      <c r="T1523" s="51">
        <f t="shared" si="23"/>
        <v>2037.0501881590249</v>
      </c>
      <c r="U1523" s="57">
        <f>FACT_INCLUDES[[#This Row],[Income]]/FACT_INCLUDES[[#This Row],[Total Order Income]]</f>
        <v>0.8677084901440717</v>
      </c>
      <c r="V1523" s="33">
        <f>IF(FACT_INCLUDES[[#This Row],[Order Gap]]&gt;10, 1, 0)/COUNTIFS(FACT_INCLUDES[Order ID], FACT_INCLUDES[[#This Row],[Order ID]])</f>
        <v>0</v>
      </c>
      <c r="W1523" s="33">
        <f>IF(FACT_INCLUDES[[#This Row],[Order Type]]="Online", 1, 0)/COUNTIFS(FACT_INCLUDES[Order ID], FACT_INCLUDES[[#This Row],[Order ID]])</f>
        <v>0</v>
      </c>
      <c r="X1523" s="52">
        <v>698.39985569679095</v>
      </c>
      <c r="Y1523" s="52">
        <v>647.83357870407235</v>
      </c>
      <c r="Z1523" s="64">
        <f>IF(FACT_INCLUDES[[#This Row],[Order Type]]="Online", 1, 0)*FACT_INCLUDES[[#This Row],[Income]]</f>
        <v>0</v>
      </c>
    </row>
    <row r="1524" spans="1:26" x14ac:dyDescent="0.3">
      <c r="A1524" s="4">
        <v>1115</v>
      </c>
      <c r="B1524" s="4">
        <v>562</v>
      </c>
      <c r="C1524" s="4">
        <v>115</v>
      </c>
      <c r="D1524" s="58">
        <v>2</v>
      </c>
      <c r="E1524" s="28">
        <f>VLOOKUP(FACT_INCLUDES[[#This Row],[Order ID]], ORDERS[], 2)</f>
        <v>42973.340494941207</v>
      </c>
      <c r="F1524" s="28">
        <f>VLOOKUP(FACT_INCLUDES[[#This Row],[Order ID]], ORDERS[], 3)</f>
        <v>42990.340494941207</v>
      </c>
      <c r="G1524" s="4" t="str">
        <f>VLOOKUP(FACT_INCLUDES[[#This Row],[Order ID]], ORDERS[], 4)</f>
        <v>Online</v>
      </c>
      <c r="H1524" s="4" t="str">
        <f>VLOOKUP(FACT_INCLUDES[[#This Row],[Order ID]], ORDERS[], 5)</f>
        <v>CKS3825@gmail.com</v>
      </c>
      <c r="I1524" s="4">
        <f>VLOOKUP(FACT_INCLUDES[[#This Row],[Order ID]], ORDERS[], 6)</f>
        <v>0</v>
      </c>
      <c r="J1524" s="54">
        <f>VLOOKUP(FACT_INCLUDES[[#This Row],[Order ID]], ORDERS[], 7)</f>
        <v>0</v>
      </c>
      <c r="K1524" s="33">
        <v>17</v>
      </c>
      <c r="L1524" s="4">
        <f>VLOOKUP(FACT_INCLUDES[[#This Row],[DW Version]], VERSIONS[], 2)</f>
        <v>11</v>
      </c>
      <c r="M1524" s="4">
        <f>VLOOKUP(FACT_INCLUDES[[#This Row],[DW Version]], VERSIONS[], 3)</f>
        <v>12</v>
      </c>
      <c r="N1524" s="4" t="str">
        <f>VLOOKUP(FACT_INCLUDES[[#This Row],[DW Version]], VERSIONS[], 4)</f>
        <v>white</v>
      </c>
      <c r="O1524" s="51">
        <f>VLOOKUP(FACT_INCLUDES[[#This Row],[DW Version]], VERSIONS[], 5)</f>
        <v>201.0680449592748</v>
      </c>
      <c r="P1524" s="4" t="str">
        <f>VLOOKUP(FACT_INCLUDES[[#This Row],[DW Version]], VERSIONS[], 6)</f>
        <v>Pro Compression Tights</v>
      </c>
      <c r="Q1524" s="4" t="str">
        <f>VLOOKUP(FACT_INCLUDES[[#This Row],[DW Version]], VERSIONS[], 7)</f>
        <v>Apparel</v>
      </c>
      <c r="R1524" s="51">
        <f>FACT_INCLUDES[[#This Row],[Version Price]]*FACT_INCLUDES[[#This Row],[Quantity]]</f>
        <v>402.1360899185496</v>
      </c>
      <c r="S1524" s="51">
        <f>FACT_INCLUDES[[#This Row],[Amount]]*(1-FACT_INCLUDES[[#This Row],[Order Discount]])</f>
        <v>402.1360899185496</v>
      </c>
      <c r="T1524" s="51">
        <f t="shared" si="23"/>
        <v>402.1360899185496</v>
      </c>
      <c r="U1524" s="57">
        <f>FACT_INCLUDES[[#This Row],[Income]]/FACT_INCLUDES[[#This Row],[Total Order Income]]</f>
        <v>1</v>
      </c>
      <c r="V1524" s="33">
        <f>IF(FACT_INCLUDES[[#This Row],[Order Gap]]&gt;10, 1, 0)/COUNTIFS(FACT_INCLUDES[Order ID], FACT_INCLUDES[[#This Row],[Order ID]])</f>
        <v>1</v>
      </c>
      <c r="W1524" s="33">
        <f>IF(FACT_INCLUDES[[#This Row],[Order Type]]="Online", 1, 0)/COUNTIFS(FACT_INCLUDES[Order ID], FACT_INCLUDES[[#This Row],[Order ID]])</f>
        <v>1</v>
      </c>
      <c r="X1524" s="52">
        <v>698.39985569679095</v>
      </c>
      <c r="Y1524" s="52">
        <v>647.83357870407235</v>
      </c>
      <c r="Z1524" s="64">
        <f>IF(FACT_INCLUDES[[#This Row],[Order Type]]="Online", 1, 0)*FACT_INCLUDES[[#This Row],[Income]]</f>
        <v>402.1360899185496</v>
      </c>
    </row>
    <row r="1525" spans="1:26" x14ac:dyDescent="0.3">
      <c r="A1525" s="4">
        <v>1118</v>
      </c>
      <c r="B1525" s="4">
        <v>564</v>
      </c>
      <c r="C1525" s="4">
        <v>370</v>
      </c>
      <c r="D1525" s="58">
        <v>1</v>
      </c>
      <c r="E1525" s="28">
        <f>VLOOKUP(FACT_INCLUDES[[#This Row],[Order ID]], ORDERS[], 2)</f>
        <v>42878.762660085209</v>
      </c>
      <c r="F1525" s="28">
        <f>VLOOKUP(FACT_INCLUDES[[#This Row],[Order ID]], ORDERS[], 3)</f>
        <v>42879.762660085209</v>
      </c>
      <c r="G1525" s="4" t="str">
        <f>VLOOKUP(FACT_INCLUDES[[#This Row],[Order ID]], ORDERS[], 4)</f>
        <v>Online</v>
      </c>
      <c r="H1525" s="4" t="str">
        <f>VLOOKUP(FACT_INCLUDES[[#This Row],[Order ID]], ORDERS[], 5)</f>
        <v>MRP4582@gmail.com</v>
      </c>
      <c r="I1525" s="4">
        <f>VLOOKUP(FACT_INCLUDES[[#This Row],[Order ID]], ORDERS[], 6)</f>
        <v>0</v>
      </c>
      <c r="J1525" s="54">
        <f>VLOOKUP(FACT_INCLUDES[[#This Row],[Order ID]], ORDERS[], 7)</f>
        <v>0</v>
      </c>
      <c r="K1525" s="33">
        <v>1</v>
      </c>
      <c r="L1525" s="4">
        <f>VLOOKUP(FACT_INCLUDES[[#This Row],[DW Version]], VERSIONS[], 2)</f>
        <v>37</v>
      </c>
      <c r="M1525" s="4">
        <f>VLOOKUP(FACT_INCLUDES[[#This Row],[DW Version]], VERSIONS[], 3)</f>
        <v>8</v>
      </c>
      <c r="N1525" s="4" t="str">
        <f>VLOOKUP(FACT_INCLUDES[[#This Row],[DW Version]], VERSIONS[], 4)</f>
        <v>white</v>
      </c>
      <c r="O1525" s="51">
        <f>VLOOKUP(FACT_INCLUDES[[#This Row],[DW Version]], VERSIONS[], 5)</f>
        <v>219.66744683737383</v>
      </c>
      <c r="P1525" s="4" t="str">
        <f>VLOOKUP(FACT_INCLUDES[[#This Row],[DW Version]], VERSIONS[], 6)</f>
        <v>Air Zoom Winflo</v>
      </c>
      <c r="Q1525" s="4" t="str">
        <f>VLOOKUP(FACT_INCLUDES[[#This Row],[DW Version]], VERSIONS[], 7)</f>
        <v>Shoe</v>
      </c>
      <c r="R1525" s="51">
        <f>FACT_INCLUDES[[#This Row],[Version Price]]*FACT_INCLUDES[[#This Row],[Quantity]]</f>
        <v>219.66744683737383</v>
      </c>
      <c r="S1525" s="51">
        <f>FACT_INCLUDES[[#This Row],[Amount]]*(1-FACT_INCLUDES[[#This Row],[Order Discount]])</f>
        <v>219.66744683737383</v>
      </c>
      <c r="T1525" s="51">
        <f t="shared" si="23"/>
        <v>219.66744683737383</v>
      </c>
      <c r="U1525" s="57">
        <f>FACT_INCLUDES[[#This Row],[Income]]/FACT_INCLUDES[[#This Row],[Total Order Income]]</f>
        <v>1</v>
      </c>
      <c r="V1525" s="33">
        <f>IF(FACT_INCLUDES[[#This Row],[Order Gap]]&gt;10, 1, 0)/COUNTIFS(FACT_INCLUDES[Order ID], FACT_INCLUDES[[#This Row],[Order ID]])</f>
        <v>0</v>
      </c>
      <c r="W1525" s="33">
        <f>IF(FACT_INCLUDES[[#This Row],[Order Type]]="Online", 1, 0)/COUNTIFS(FACT_INCLUDES[Order ID], FACT_INCLUDES[[#This Row],[Order ID]])</f>
        <v>1</v>
      </c>
      <c r="X1525" s="52">
        <v>698.39985569679095</v>
      </c>
      <c r="Y1525" s="52">
        <v>647.83357870407235</v>
      </c>
      <c r="Z1525" s="64">
        <f>IF(FACT_INCLUDES[[#This Row],[Order Type]]="Online", 1, 0)*FACT_INCLUDES[[#This Row],[Income]]</f>
        <v>219.66744683737383</v>
      </c>
    </row>
    <row r="1526" spans="1:26" x14ac:dyDescent="0.3">
      <c r="A1526" s="4">
        <v>1185</v>
      </c>
      <c r="B1526" s="4">
        <v>598</v>
      </c>
      <c r="C1526" s="4">
        <v>694</v>
      </c>
      <c r="D1526" s="58">
        <v>4</v>
      </c>
      <c r="E1526" s="28">
        <f>VLOOKUP(FACT_INCLUDES[[#This Row],[Order ID]], ORDERS[], 2)</f>
        <v>42849.254258496643</v>
      </c>
      <c r="F1526" s="28">
        <f>VLOOKUP(FACT_INCLUDES[[#This Row],[Order ID]], ORDERS[], 3)</f>
        <v>42849.254258496643</v>
      </c>
      <c r="G1526" s="4" t="str">
        <f>VLOOKUP(FACT_INCLUDES[[#This Row],[Order ID]], ORDERS[], 4)</f>
        <v>In-Store</v>
      </c>
      <c r="H1526" s="4" t="str">
        <f>VLOOKUP(FACT_INCLUDES[[#This Row],[Order ID]], ORDERS[], 5)</f>
        <v>LUB7541@gmail.com</v>
      </c>
      <c r="I1526" s="4">
        <f>VLOOKUP(FACT_INCLUDES[[#This Row],[Order ID]], ORDERS[], 6)</f>
        <v>10</v>
      </c>
      <c r="J1526" s="54">
        <f>VLOOKUP(FACT_INCLUDES[[#This Row],[Order ID]], ORDERS[], 7)</f>
        <v>0</v>
      </c>
      <c r="K1526" s="33">
        <v>0</v>
      </c>
      <c r="L1526" s="4">
        <f>VLOOKUP(FACT_INCLUDES[[#This Row],[DW Version]], VERSIONS[], 2)</f>
        <v>71</v>
      </c>
      <c r="M1526" s="4">
        <f>VLOOKUP(FACT_INCLUDES[[#This Row],[DW Version]], VERSIONS[], 3)</f>
        <v>6</v>
      </c>
      <c r="N1526" s="4" t="str">
        <f>VLOOKUP(FACT_INCLUDES[[#This Row],[DW Version]], VERSIONS[], 4)</f>
        <v>black</v>
      </c>
      <c r="O1526" s="51">
        <f>VLOOKUP(FACT_INCLUDES[[#This Row],[DW Version]], VERSIONS[], 5)</f>
        <v>327.92702913291731</v>
      </c>
      <c r="P1526" s="4" t="str">
        <f>VLOOKUP(FACT_INCLUDES[[#This Row],[DW Version]], VERSIONS[], 6)</f>
        <v>AeroSwift Running Top</v>
      </c>
      <c r="Q1526" s="4" t="str">
        <f>VLOOKUP(FACT_INCLUDES[[#This Row],[DW Version]], VERSIONS[], 7)</f>
        <v>Apparel</v>
      </c>
      <c r="R1526" s="51">
        <f>FACT_INCLUDES[[#This Row],[Version Price]]*FACT_INCLUDES[[#This Row],[Quantity]]</f>
        <v>1311.7081165316692</v>
      </c>
      <c r="S1526" s="51">
        <f>FACT_INCLUDES[[#This Row],[Amount]]*(1-FACT_INCLUDES[[#This Row],[Order Discount]])</f>
        <v>1311.7081165316692</v>
      </c>
      <c r="T1526" s="51">
        <f t="shared" si="23"/>
        <v>1311.7081165316692</v>
      </c>
      <c r="U1526" s="57">
        <f>FACT_INCLUDES[[#This Row],[Income]]/FACT_INCLUDES[[#This Row],[Total Order Income]]</f>
        <v>1</v>
      </c>
      <c r="V1526" s="33">
        <f>IF(FACT_INCLUDES[[#This Row],[Order Gap]]&gt;10, 1, 0)/COUNTIFS(FACT_INCLUDES[Order ID], FACT_INCLUDES[[#This Row],[Order ID]])</f>
        <v>0</v>
      </c>
      <c r="W1526" s="33">
        <f>IF(FACT_INCLUDES[[#This Row],[Order Type]]="Online", 1, 0)/COUNTIFS(FACT_INCLUDES[Order ID], FACT_INCLUDES[[#This Row],[Order ID]])</f>
        <v>0</v>
      </c>
      <c r="X1526" s="52">
        <v>698.39985569679095</v>
      </c>
      <c r="Y1526" s="52">
        <v>647.83357870407235</v>
      </c>
      <c r="Z1526" s="64">
        <f>IF(FACT_INCLUDES[[#This Row],[Order Type]]="Online", 1, 0)*FACT_INCLUDES[[#This Row],[Income]]</f>
        <v>0</v>
      </c>
    </row>
    <row r="1527" spans="1:26" x14ac:dyDescent="0.3">
      <c r="A1527" s="4">
        <v>1191</v>
      </c>
      <c r="B1527" s="4">
        <v>603</v>
      </c>
      <c r="C1527" s="4">
        <v>176</v>
      </c>
      <c r="D1527" s="58">
        <v>2</v>
      </c>
      <c r="E1527" s="28">
        <f>VLOOKUP(FACT_INCLUDES[[#This Row],[Order ID]], ORDERS[], 2)</f>
        <v>43073.483229181445</v>
      </c>
      <c r="F1527" s="28">
        <f>VLOOKUP(FACT_INCLUDES[[#This Row],[Order ID]], ORDERS[], 3)</f>
        <v>43073.483229181445</v>
      </c>
      <c r="G1527" s="4" t="str">
        <f>VLOOKUP(FACT_INCLUDES[[#This Row],[Order ID]], ORDERS[], 4)</f>
        <v>In-Store</v>
      </c>
      <c r="H1527" s="4" t="str">
        <f>VLOOKUP(FACT_INCLUDES[[#This Row],[Order ID]], ORDERS[], 5)</f>
        <v>KYO2374@gmail.com</v>
      </c>
      <c r="I1527" s="4">
        <f>VLOOKUP(FACT_INCLUDES[[#This Row],[Order ID]], ORDERS[], 6)</f>
        <v>25</v>
      </c>
      <c r="J1527" s="54">
        <f>VLOOKUP(FACT_INCLUDES[[#This Row],[Order ID]], ORDERS[], 7)</f>
        <v>0</v>
      </c>
      <c r="K1527" s="33">
        <v>0</v>
      </c>
      <c r="L1527" s="4">
        <f>VLOOKUP(FACT_INCLUDES[[#This Row],[DW Version]], VERSIONS[], 2)</f>
        <v>17</v>
      </c>
      <c r="M1527" s="4">
        <f>VLOOKUP(FACT_INCLUDES[[#This Row],[DW Version]], VERSIONS[], 3)</f>
        <v>9</v>
      </c>
      <c r="N1527" s="4" t="str">
        <f>VLOOKUP(FACT_INCLUDES[[#This Row],[DW Version]], VERSIONS[], 4)</f>
        <v>green</v>
      </c>
      <c r="O1527" s="51">
        <f>VLOOKUP(FACT_INCLUDES[[#This Row],[DW Version]], VERSIONS[], 5)</f>
        <v>282.95810382524178</v>
      </c>
      <c r="P1527" s="4" t="str">
        <f>VLOOKUP(FACT_INCLUDES[[#This Row],[DW Version]], VERSIONS[], 6)</f>
        <v>Free Run</v>
      </c>
      <c r="Q1527" s="4" t="str">
        <f>VLOOKUP(FACT_INCLUDES[[#This Row],[DW Version]], VERSIONS[], 7)</f>
        <v>Shoe</v>
      </c>
      <c r="R1527" s="51">
        <f>FACT_INCLUDES[[#This Row],[Version Price]]*FACT_INCLUDES[[#This Row],[Quantity]]</f>
        <v>565.91620765048356</v>
      </c>
      <c r="S1527" s="51">
        <f>FACT_INCLUDES[[#This Row],[Amount]]*(1-FACT_INCLUDES[[#This Row],[Order Discount]])</f>
        <v>565.91620765048356</v>
      </c>
      <c r="T1527" s="51">
        <f t="shared" si="23"/>
        <v>1408.5148910265325</v>
      </c>
      <c r="U1527" s="57">
        <f>FACT_INCLUDES[[#This Row],[Income]]/FACT_INCLUDES[[#This Row],[Total Order Income]]</f>
        <v>0.40178219716089836</v>
      </c>
      <c r="V1527" s="33">
        <f>IF(FACT_INCLUDES[[#This Row],[Order Gap]]&gt;10, 1, 0)/COUNTIFS(FACT_INCLUDES[Order ID], FACT_INCLUDES[[#This Row],[Order ID]])</f>
        <v>0</v>
      </c>
      <c r="W1527" s="33">
        <f>IF(FACT_INCLUDES[[#This Row],[Order Type]]="Online", 1, 0)/COUNTIFS(FACT_INCLUDES[Order ID], FACT_INCLUDES[[#This Row],[Order ID]])</f>
        <v>0</v>
      </c>
      <c r="X1527" s="52">
        <v>698.39985569679095</v>
      </c>
      <c r="Y1527" s="52">
        <v>647.83357870407235</v>
      </c>
      <c r="Z1527" s="64">
        <f>IF(FACT_INCLUDES[[#This Row],[Order Type]]="Online", 1, 0)*FACT_INCLUDES[[#This Row],[Income]]</f>
        <v>0</v>
      </c>
    </row>
    <row r="1528" spans="1:26" x14ac:dyDescent="0.3">
      <c r="A1528" s="4">
        <v>1192</v>
      </c>
      <c r="B1528" s="4">
        <v>603</v>
      </c>
      <c r="C1528" s="4">
        <v>363</v>
      </c>
      <c r="D1528" s="58">
        <v>2</v>
      </c>
      <c r="E1528" s="28">
        <f>VLOOKUP(FACT_INCLUDES[[#This Row],[Order ID]], ORDERS[], 2)</f>
        <v>43073.483229181445</v>
      </c>
      <c r="F1528" s="28">
        <f>VLOOKUP(FACT_INCLUDES[[#This Row],[Order ID]], ORDERS[], 3)</f>
        <v>43073.483229181445</v>
      </c>
      <c r="G1528" s="4" t="str">
        <f>VLOOKUP(FACT_INCLUDES[[#This Row],[Order ID]], ORDERS[], 4)</f>
        <v>In-Store</v>
      </c>
      <c r="H1528" s="4" t="str">
        <f>VLOOKUP(FACT_INCLUDES[[#This Row],[Order ID]], ORDERS[], 5)</f>
        <v>KYO2374@gmail.com</v>
      </c>
      <c r="I1528" s="4">
        <f>VLOOKUP(FACT_INCLUDES[[#This Row],[Order ID]], ORDERS[], 6)</f>
        <v>25</v>
      </c>
      <c r="J1528" s="54">
        <f>VLOOKUP(FACT_INCLUDES[[#This Row],[Order ID]], ORDERS[], 7)</f>
        <v>0</v>
      </c>
      <c r="K1528" s="33">
        <v>0</v>
      </c>
      <c r="L1528" s="4">
        <f>VLOOKUP(FACT_INCLUDES[[#This Row],[DW Version]], VERSIONS[], 2)</f>
        <v>36</v>
      </c>
      <c r="M1528" s="4">
        <f>VLOOKUP(FACT_INCLUDES[[#This Row],[DW Version]], VERSIONS[], 3)</f>
        <v>10.5</v>
      </c>
      <c r="N1528" s="4" t="str">
        <f>VLOOKUP(FACT_INCLUDES[[#This Row],[DW Version]], VERSIONS[], 4)</f>
        <v>white</v>
      </c>
      <c r="O1528" s="51">
        <f>VLOOKUP(FACT_INCLUDES[[#This Row],[DW Version]], VERSIONS[], 5)</f>
        <v>316.7782901686175</v>
      </c>
      <c r="P1528" s="4" t="str">
        <f>VLOOKUP(FACT_INCLUDES[[#This Row],[DW Version]], VERSIONS[], 6)</f>
        <v>Air Max 270</v>
      </c>
      <c r="Q1528" s="4" t="str">
        <f>VLOOKUP(FACT_INCLUDES[[#This Row],[DW Version]], VERSIONS[], 7)</f>
        <v>Shoe</v>
      </c>
      <c r="R1528" s="51">
        <f>FACT_INCLUDES[[#This Row],[Version Price]]*FACT_INCLUDES[[#This Row],[Quantity]]</f>
        <v>633.556580337235</v>
      </c>
      <c r="S1528" s="51">
        <f>FACT_INCLUDES[[#This Row],[Amount]]*(1-FACT_INCLUDES[[#This Row],[Order Discount]])</f>
        <v>633.556580337235</v>
      </c>
      <c r="T1528" s="51">
        <f t="shared" si="23"/>
        <v>1408.5148910265325</v>
      </c>
      <c r="U1528" s="57">
        <f>FACT_INCLUDES[[#This Row],[Income]]/FACT_INCLUDES[[#This Row],[Total Order Income]]</f>
        <v>0.44980467325801282</v>
      </c>
      <c r="V1528" s="33">
        <f>IF(FACT_INCLUDES[[#This Row],[Order Gap]]&gt;10, 1, 0)/COUNTIFS(FACT_INCLUDES[Order ID], FACT_INCLUDES[[#This Row],[Order ID]])</f>
        <v>0</v>
      </c>
      <c r="W1528" s="33">
        <f>IF(FACT_INCLUDES[[#This Row],[Order Type]]="Online", 1, 0)/COUNTIFS(FACT_INCLUDES[Order ID], FACT_INCLUDES[[#This Row],[Order ID]])</f>
        <v>0</v>
      </c>
      <c r="X1528" s="52">
        <v>698.39985569679095</v>
      </c>
      <c r="Y1528" s="52">
        <v>647.83357870407235</v>
      </c>
      <c r="Z1528" s="64">
        <f>IF(FACT_INCLUDES[[#This Row],[Order Type]]="Online", 1, 0)*FACT_INCLUDES[[#This Row],[Income]]</f>
        <v>0</v>
      </c>
    </row>
    <row r="1529" spans="1:26" x14ac:dyDescent="0.3">
      <c r="A1529" s="4">
        <v>1193</v>
      </c>
      <c r="B1529" s="4">
        <v>603</v>
      </c>
      <c r="C1529" s="4">
        <v>659</v>
      </c>
      <c r="D1529" s="58">
        <v>1</v>
      </c>
      <c r="E1529" s="28">
        <f>VLOOKUP(FACT_INCLUDES[[#This Row],[Order ID]], ORDERS[], 2)</f>
        <v>43073.483229181445</v>
      </c>
      <c r="F1529" s="28">
        <f>VLOOKUP(FACT_INCLUDES[[#This Row],[Order ID]], ORDERS[], 3)</f>
        <v>43073.483229181445</v>
      </c>
      <c r="G1529" s="4" t="str">
        <f>VLOOKUP(FACT_INCLUDES[[#This Row],[Order ID]], ORDERS[], 4)</f>
        <v>In-Store</v>
      </c>
      <c r="H1529" s="4" t="str">
        <f>VLOOKUP(FACT_INCLUDES[[#This Row],[Order ID]], ORDERS[], 5)</f>
        <v>KYO2374@gmail.com</v>
      </c>
      <c r="I1529" s="4">
        <f>VLOOKUP(FACT_INCLUDES[[#This Row],[Order ID]], ORDERS[], 6)</f>
        <v>25</v>
      </c>
      <c r="J1529" s="54">
        <f>VLOOKUP(FACT_INCLUDES[[#This Row],[Order ID]], ORDERS[], 7)</f>
        <v>0</v>
      </c>
      <c r="K1529" s="33">
        <v>0</v>
      </c>
      <c r="L1529" s="4">
        <f>VLOOKUP(FACT_INCLUDES[[#This Row],[DW Version]], VERSIONS[], 2)</f>
        <v>67</v>
      </c>
      <c r="M1529" s="4">
        <f>VLOOKUP(FACT_INCLUDES[[#This Row],[DW Version]], VERSIONS[], 3)</f>
        <v>3</v>
      </c>
      <c r="N1529" s="4" t="str">
        <f>VLOOKUP(FACT_INCLUDES[[#This Row],[DW Version]], VERSIONS[], 4)</f>
        <v>white</v>
      </c>
      <c r="O1529" s="51">
        <f>VLOOKUP(FACT_INCLUDES[[#This Row],[DW Version]], VERSIONS[], 5)</f>
        <v>209.04210303881385</v>
      </c>
      <c r="P1529" s="4" t="str">
        <f>VLOOKUP(FACT_INCLUDES[[#This Row],[DW Version]], VERSIONS[], 6)</f>
        <v>Phantom VSN Elite</v>
      </c>
      <c r="Q1529" s="4" t="str">
        <f>VLOOKUP(FACT_INCLUDES[[#This Row],[DW Version]], VERSIONS[], 7)</f>
        <v>Shoe</v>
      </c>
      <c r="R1529" s="51">
        <f>FACT_INCLUDES[[#This Row],[Version Price]]*FACT_INCLUDES[[#This Row],[Quantity]]</f>
        <v>209.04210303881385</v>
      </c>
      <c r="S1529" s="51">
        <f>FACT_INCLUDES[[#This Row],[Amount]]*(1-FACT_INCLUDES[[#This Row],[Order Discount]])</f>
        <v>209.04210303881385</v>
      </c>
      <c r="T1529" s="51">
        <f t="shared" si="23"/>
        <v>1408.5148910265325</v>
      </c>
      <c r="U1529" s="57">
        <f>FACT_INCLUDES[[#This Row],[Income]]/FACT_INCLUDES[[#This Row],[Total Order Income]]</f>
        <v>0.14841312958108874</v>
      </c>
      <c r="V1529" s="33">
        <f>IF(FACT_INCLUDES[[#This Row],[Order Gap]]&gt;10, 1, 0)/COUNTIFS(FACT_INCLUDES[Order ID], FACT_INCLUDES[[#This Row],[Order ID]])</f>
        <v>0</v>
      </c>
      <c r="W1529" s="33">
        <f>IF(FACT_INCLUDES[[#This Row],[Order Type]]="Online", 1, 0)/COUNTIFS(FACT_INCLUDES[Order ID], FACT_INCLUDES[[#This Row],[Order ID]])</f>
        <v>0</v>
      </c>
      <c r="X1529" s="52">
        <v>698.39985569679095</v>
      </c>
      <c r="Y1529" s="52">
        <v>647.83357870407235</v>
      </c>
      <c r="Z1529" s="64">
        <f>IF(FACT_INCLUDES[[#This Row],[Order Type]]="Online", 1, 0)*FACT_INCLUDES[[#This Row],[Income]]</f>
        <v>0</v>
      </c>
    </row>
    <row r="1530" spans="1:26" x14ac:dyDescent="0.3">
      <c r="A1530" s="4">
        <v>1260</v>
      </c>
      <c r="B1530" s="4">
        <v>637</v>
      </c>
      <c r="C1530" s="4">
        <v>112</v>
      </c>
      <c r="D1530" s="58">
        <v>2</v>
      </c>
      <c r="E1530" s="28">
        <f>VLOOKUP(FACT_INCLUDES[[#This Row],[Order ID]], ORDERS[], 2)</f>
        <v>42805.554925299839</v>
      </c>
      <c r="F1530" s="28">
        <f>VLOOKUP(FACT_INCLUDES[[#This Row],[Order ID]], ORDERS[], 3)</f>
        <v>42805.554925299839</v>
      </c>
      <c r="G1530" s="4" t="str">
        <f>VLOOKUP(FACT_INCLUDES[[#This Row],[Order ID]], ORDERS[], 4)</f>
        <v>In-Store</v>
      </c>
      <c r="H1530" s="4" t="str">
        <f>VLOOKUP(FACT_INCLUDES[[#This Row],[Order ID]], ORDERS[], 5)</f>
        <v>OMX4387@gmail.com</v>
      </c>
      <c r="I1530" s="4">
        <f>VLOOKUP(FACT_INCLUDES[[#This Row],[Order ID]], ORDERS[], 6)</f>
        <v>34</v>
      </c>
      <c r="J1530" s="54">
        <f>VLOOKUP(FACT_INCLUDES[[#This Row],[Order ID]], ORDERS[], 7)</f>
        <v>0</v>
      </c>
      <c r="K1530" s="33">
        <v>0</v>
      </c>
      <c r="L1530" s="4">
        <f>VLOOKUP(FACT_INCLUDES[[#This Row],[DW Version]], VERSIONS[], 2)</f>
        <v>11</v>
      </c>
      <c r="M1530" s="4">
        <f>VLOOKUP(FACT_INCLUDES[[#This Row],[DW Version]], VERSIONS[], 3)</f>
        <v>5.5</v>
      </c>
      <c r="N1530" s="4" t="str">
        <f>VLOOKUP(FACT_INCLUDES[[#This Row],[DW Version]], VERSIONS[], 4)</f>
        <v>white</v>
      </c>
      <c r="O1530" s="51">
        <f>VLOOKUP(FACT_INCLUDES[[#This Row],[DW Version]], VERSIONS[], 5)</f>
        <v>296.24451581188828</v>
      </c>
      <c r="P1530" s="4" t="str">
        <f>VLOOKUP(FACT_INCLUDES[[#This Row],[DW Version]], VERSIONS[], 6)</f>
        <v>Pro Compression Tights</v>
      </c>
      <c r="Q1530" s="4" t="str">
        <f>VLOOKUP(FACT_INCLUDES[[#This Row],[DW Version]], VERSIONS[], 7)</f>
        <v>Apparel</v>
      </c>
      <c r="R1530" s="51">
        <f>FACT_INCLUDES[[#This Row],[Version Price]]*FACT_INCLUDES[[#This Row],[Quantity]]</f>
        <v>592.48903162377655</v>
      </c>
      <c r="S1530" s="51">
        <f>FACT_INCLUDES[[#This Row],[Amount]]*(1-FACT_INCLUDES[[#This Row],[Order Discount]])</f>
        <v>592.48903162377655</v>
      </c>
      <c r="T1530" s="51">
        <f t="shared" si="23"/>
        <v>2673.3201536886681</v>
      </c>
      <c r="U1530" s="57">
        <f>FACT_INCLUDES[[#This Row],[Income]]/FACT_INCLUDES[[#This Row],[Total Order Income]]</f>
        <v>0.2216304062221113</v>
      </c>
      <c r="V1530" s="33">
        <f>IF(FACT_INCLUDES[[#This Row],[Order Gap]]&gt;10, 1, 0)/COUNTIFS(FACT_INCLUDES[Order ID], FACT_INCLUDES[[#This Row],[Order ID]])</f>
        <v>0</v>
      </c>
      <c r="W1530" s="33">
        <f>IF(FACT_INCLUDES[[#This Row],[Order Type]]="Online", 1, 0)/COUNTIFS(FACT_INCLUDES[Order ID], FACT_INCLUDES[[#This Row],[Order ID]])</f>
        <v>0</v>
      </c>
      <c r="X1530" s="52">
        <v>698.39985569679095</v>
      </c>
      <c r="Y1530" s="52">
        <v>647.83357870407235</v>
      </c>
      <c r="Z1530" s="64">
        <f>IF(FACT_INCLUDES[[#This Row],[Order Type]]="Online", 1, 0)*FACT_INCLUDES[[#This Row],[Income]]</f>
        <v>0</v>
      </c>
    </row>
    <row r="1531" spans="1:26" x14ac:dyDescent="0.3">
      <c r="A1531" s="4">
        <v>1261</v>
      </c>
      <c r="B1531" s="4">
        <v>637</v>
      </c>
      <c r="C1531" s="4">
        <v>177</v>
      </c>
      <c r="D1531" s="58">
        <v>5</v>
      </c>
      <c r="E1531" s="28">
        <f>VLOOKUP(FACT_INCLUDES[[#This Row],[Order ID]], ORDERS[], 2)</f>
        <v>42805.554925299839</v>
      </c>
      <c r="F1531" s="28">
        <f>VLOOKUP(FACT_INCLUDES[[#This Row],[Order ID]], ORDERS[], 3)</f>
        <v>42805.554925299839</v>
      </c>
      <c r="G1531" s="4" t="str">
        <f>VLOOKUP(FACT_INCLUDES[[#This Row],[Order ID]], ORDERS[], 4)</f>
        <v>In-Store</v>
      </c>
      <c r="H1531" s="4" t="str">
        <f>VLOOKUP(FACT_INCLUDES[[#This Row],[Order ID]], ORDERS[], 5)</f>
        <v>OMX4387@gmail.com</v>
      </c>
      <c r="I1531" s="4">
        <f>VLOOKUP(FACT_INCLUDES[[#This Row],[Order ID]], ORDERS[], 6)</f>
        <v>34</v>
      </c>
      <c r="J1531" s="54">
        <f>VLOOKUP(FACT_INCLUDES[[#This Row],[Order ID]], ORDERS[], 7)</f>
        <v>0</v>
      </c>
      <c r="K1531" s="33">
        <v>0</v>
      </c>
      <c r="L1531" s="4">
        <f>VLOOKUP(FACT_INCLUDES[[#This Row],[DW Version]], VERSIONS[], 2)</f>
        <v>18</v>
      </c>
      <c r="M1531" s="4">
        <f>VLOOKUP(FACT_INCLUDES[[#This Row],[DW Version]], VERSIONS[], 3)</f>
        <v>3.5</v>
      </c>
      <c r="N1531" s="4" t="str">
        <f>VLOOKUP(FACT_INCLUDES[[#This Row],[DW Version]], VERSIONS[], 4)</f>
        <v>black</v>
      </c>
      <c r="O1531" s="51">
        <f>VLOOKUP(FACT_INCLUDES[[#This Row],[DW Version]], VERSIONS[], 5)</f>
        <v>308.02417878533026</v>
      </c>
      <c r="P1531" s="4" t="str">
        <f>VLOOKUP(FACT_INCLUDES[[#This Row],[DW Version]], VERSIONS[], 6)</f>
        <v>Metcon</v>
      </c>
      <c r="Q1531" s="4" t="str">
        <f>VLOOKUP(FACT_INCLUDES[[#This Row],[DW Version]], VERSIONS[], 7)</f>
        <v>Shoe</v>
      </c>
      <c r="R1531" s="51">
        <f>FACT_INCLUDES[[#This Row],[Version Price]]*FACT_INCLUDES[[#This Row],[Quantity]]</f>
        <v>1540.1208939266512</v>
      </c>
      <c r="S1531" s="51">
        <f>FACT_INCLUDES[[#This Row],[Amount]]*(1-FACT_INCLUDES[[#This Row],[Order Discount]])</f>
        <v>1540.1208939266512</v>
      </c>
      <c r="T1531" s="51">
        <f t="shared" si="23"/>
        <v>2673.3201536886681</v>
      </c>
      <c r="U1531" s="57">
        <f>FACT_INCLUDES[[#This Row],[Income]]/FACT_INCLUDES[[#This Row],[Total Order Income]]</f>
        <v>0.57610791277714357</v>
      </c>
      <c r="V1531" s="33">
        <f>IF(FACT_INCLUDES[[#This Row],[Order Gap]]&gt;10, 1, 0)/COUNTIFS(FACT_INCLUDES[Order ID], FACT_INCLUDES[[#This Row],[Order ID]])</f>
        <v>0</v>
      </c>
      <c r="W1531" s="33">
        <f>IF(FACT_INCLUDES[[#This Row],[Order Type]]="Online", 1, 0)/COUNTIFS(FACT_INCLUDES[Order ID], FACT_INCLUDES[[#This Row],[Order ID]])</f>
        <v>0</v>
      </c>
      <c r="X1531" s="52">
        <v>698.39985569679095</v>
      </c>
      <c r="Y1531" s="52">
        <v>647.83357870407235</v>
      </c>
      <c r="Z1531" s="64">
        <f>IF(FACT_INCLUDES[[#This Row],[Order Type]]="Online", 1, 0)*FACT_INCLUDES[[#This Row],[Income]]</f>
        <v>0</v>
      </c>
    </row>
    <row r="1532" spans="1:26" x14ac:dyDescent="0.3">
      <c r="A1532" s="4">
        <v>1262</v>
      </c>
      <c r="B1532" s="4">
        <v>637</v>
      </c>
      <c r="C1532" s="4">
        <v>447</v>
      </c>
      <c r="D1532" s="58">
        <v>5</v>
      </c>
      <c r="E1532" s="28">
        <f>VLOOKUP(FACT_INCLUDES[[#This Row],[Order ID]], ORDERS[], 2)</f>
        <v>42805.554925299839</v>
      </c>
      <c r="F1532" s="28">
        <f>VLOOKUP(FACT_INCLUDES[[#This Row],[Order ID]], ORDERS[], 3)</f>
        <v>42805.554925299839</v>
      </c>
      <c r="G1532" s="4" t="str">
        <f>VLOOKUP(FACT_INCLUDES[[#This Row],[Order ID]], ORDERS[], 4)</f>
        <v>In-Store</v>
      </c>
      <c r="H1532" s="4" t="str">
        <f>VLOOKUP(FACT_INCLUDES[[#This Row],[Order ID]], ORDERS[], 5)</f>
        <v>OMX4387@gmail.com</v>
      </c>
      <c r="I1532" s="4">
        <f>VLOOKUP(FACT_INCLUDES[[#This Row],[Order ID]], ORDERS[], 6)</f>
        <v>34</v>
      </c>
      <c r="J1532" s="54">
        <f>VLOOKUP(FACT_INCLUDES[[#This Row],[Order ID]], ORDERS[], 7)</f>
        <v>0</v>
      </c>
      <c r="K1532" s="33">
        <v>0</v>
      </c>
      <c r="L1532" s="4">
        <f>VLOOKUP(FACT_INCLUDES[[#This Row],[DW Version]], VERSIONS[], 2)</f>
        <v>46</v>
      </c>
      <c r="M1532" s="4">
        <f>VLOOKUP(FACT_INCLUDES[[#This Row],[DW Version]], VERSIONS[], 3)</f>
        <v>8.5</v>
      </c>
      <c r="N1532" s="4" t="str">
        <f>VLOOKUP(FACT_INCLUDES[[#This Row],[DW Version]], VERSIONS[], 4)</f>
        <v>white</v>
      </c>
      <c r="O1532" s="51">
        <f>VLOOKUP(FACT_INCLUDES[[#This Row],[DW Version]], VERSIONS[], 5)</f>
        <v>62.673386547023895</v>
      </c>
      <c r="P1532" s="4" t="str">
        <f>VLOOKUP(FACT_INCLUDES[[#This Row],[DW Version]], VERSIONS[], 6)</f>
        <v>Nike Basketball</v>
      </c>
      <c r="Q1532" s="4" t="str">
        <f>VLOOKUP(FACT_INCLUDES[[#This Row],[DW Version]], VERSIONS[], 7)</f>
        <v>Sport Equipment</v>
      </c>
      <c r="R1532" s="51">
        <f>FACT_INCLUDES[[#This Row],[Version Price]]*FACT_INCLUDES[[#This Row],[Quantity]]</f>
        <v>313.36693273511946</v>
      </c>
      <c r="S1532" s="51">
        <f>FACT_INCLUDES[[#This Row],[Amount]]*(1-FACT_INCLUDES[[#This Row],[Order Discount]])</f>
        <v>313.36693273511946</v>
      </c>
      <c r="T1532" s="51">
        <f t="shared" si="23"/>
        <v>2673.3201536886681</v>
      </c>
      <c r="U1532" s="57">
        <f>FACT_INCLUDES[[#This Row],[Income]]/FACT_INCLUDES[[#This Row],[Total Order Income]]</f>
        <v>0.11722012879854039</v>
      </c>
      <c r="V1532" s="33">
        <f>IF(FACT_INCLUDES[[#This Row],[Order Gap]]&gt;10, 1, 0)/COUNTIFS(FACT_INCLUDES[Order ID], FACT_INCLUDES[[#This Row],[Order ID]])</f>
        <v>0</v>
      </c>
      <c r="W1532" s="33">
        <f>IF(FACT_INCLUDES[[#This Row],[Order Type]]="Online", 1, 0)/COUNTIFS(FACT_INCLUDES[Order ID], FACT_INCLUDES[[#This Row],[Order ID]])</f>
        <v>0</v>
      </c>
      <c r="X1532" s="52">
        <v>698.39985569679095</v>
      </c>
      <c r="Y1532" s="52">
        <v>647.83357870407235</v>
      </c>
      <c r="Z1532" s="64">
        <f>IF(FACT_INCLUDES[[#This Row],[Order Type]]="Online", 1, 0)*FACT_INCLUDES[[#This Row],[Income]]</f>
        <v>0</v>
      </c>
    </row>
    <row r="1533" spans="1:26" x14ac:dyDescent="0.3">
      <c r="A1533" s="4">
        <v>1263</v>
      </c>
      <c r="B1533" s="4">
        <v>637</v>
      </c>
      <c r="C1533" s="4">
        <v>792</v>
      </c>
      <c r="D1533" s="58">
        <v>3</v>
      </c>
      <c r="E1533" s="28">
        <f>VLOOKUP(FACT_INCLUDES[[#This Row],[Order ID]], ORDERS[], 2)</f>
        <v>42805.554925299839</v>
      </c>
      <c r="F1533" s="28">
        <f>VLOOKUP(FACT_INCLUDES[[#This Row],[Order ID]], ORDERS[], 3)</f>
        <v>42805.554925299839</v>
      </c>
      <c r="G1533" s="4" t="str">
        <f>VLOOKUP(FACT_INCLUDES[[#This Row],[Order ID]], ORDERS[], 4)</f>
        <v>In-Store</v>
      </c>
      <c r="H1533" s="4" t="str">
        <f>VLOOKUP(FACT_INCLUDES[[#This Row],[Order ID]], ORDERS[], 5)</f>
        <v>OMX4387@gmail.com</v>
      </c>
      <c r="I1533" s="4">
        <f>VLOOKUP(FACT_INCLUDES[[#This Row],[Order ID]], ORDERS[], 6)</f>
        <v>34</v>
      </c>
      <c r="J1533" s="54">
        <f>VLOOKUP(FACT_INCLUDES[[#This Row],[Order ID]], ORDERS[], 7)</f>
        <v>0</v>
      </c>
      <c r="K1533" s="33">
        <v>0</v>
      </c>
      <c r="L1533" s="4">
        <f>VLOOKUP(FACT_INCLUDES[[#This Row],[DW Version]], VERSIONS[], 2)</f>
        <v>81</v>
      </c>
      <c r="M1533" s="4">
        <f>VLOOKUP(FACT_INCLUDES[[#This Row],[DW Version]], VERSIONS[], 3)</f>
        <v>6.5</v>
      </c>
      <c r="N1533" s="4" t="str">
        <f>VLOOKUP(FACT_INCLUDES[[#This Row],[DW Version]], VERSIONS[], 4)</f>
        <v>white</v>
      </c>
      <c r="O1533" s="51">
        <f>VLOOKUP(FACT_INCLUDES[[#This Row],[DW Version]], VERSIONS[], 5)</f>
        <v>75.781098467707054</v>
      </c>
      <c r="P1533" s="4" t="str">
        <f>VLOOKUP(FACT_INCLUDES[[#This Row],[DW Version]], VERSIONS[], 6)</f>
        <v>Air Max Fusion</v>
      </c>
      <c r="Q1533" s="4" t="str">
        <f>VLOOKUP(FACT_INCLUDES[[#This Row],[DW Version]], VERSIONS[], 7)</f>
        <v>Shoe</v>
      </c>
      <c r="R1533" s="51">
        <f>FACT_INCLUDES[[#This Row],[Version Price]]*FACT_INCLUDES[[#This Row],[Quantity]]</f>
        <v>227.34329540312115</v>
      </c>
      <c r="S1533" s="51">
        <f>FACT_INCLUDES[[#This Row],[Amount]]*(1-FACT_INCLUDES[[#This Row],[Order Discount]])</f>
        <v>227.34329540312115</v>
      </c>
      <c r="T1533" s="51">
        <f t="shared" si="23"/>
        <v>2673.3201536886681</v>
      </c>
      <c r="U1533" s="57">
        <f>FACT_INCLUDES[[#This Row],[Income]]/FACT_INCLUDES[[#This Row],[Total Order Income]]</f>
        <v>8.5041552202204843E-2</v>
      </c>
      <c r="V1533" s="33">
        <f>IF(FACT_INCLUDES[[#This Row],[Order Gap]]&gt;10, 1, 0)/COUNTIFS(FACT_INCLUDES[Order ID], FACT_INCLUDES[[#This Row],[Order ID]])</f>
        <v>0</v>
      </c>
      <c r="W1533" s="33">
        <f>IF(FACT_INCLUDES[[#This Row],[Order Type]]="Online", 1, 0)/COUNTIFS(FACT_INCLUDES[Order ID], FACT_INCLUDES[[#This Row],[Order ID]])</f>
        <v>0</v>
      </c>
      <c r="X1533" s="52">
        <v>698.39985569679095</v>
      </c>
      <c r="Y1533" s="52">
        <v>647.83357870407235</v>
      </c>
      <c r="Z1533" s="64">
        <f>IF(FACT_INCLUDES[[#This Row],[Order Type]]="Online", 1, 0)*FACT_INCLUDES[[#This Row],[Income]]</f>
        <v>0</v>
      </c>
    </row>
    <row r="1534" spans="1:26" x14ac:dyDescent="0.3">
      <c r="A1534" s="4">
        <v>1296</v>
      </c>
      <c r="B1534" s="4">
        <v>656</v>
      </c>
      <c r="C1534" s="4">
        <v>71</v>
      </c>
      <c r="D1534" s="58">
        <v>5</v>
      </c>
      <c r="E1534" s="28">
        <f>VLOOKUP(FACT_INCLUDES[[#This Row],[Order ID]], ORDERS[], 2)</f>
        <v>43072.125848877869</v>
      </c>
      <c r="F1534" s="28">
        <f>VLOOKUP(FACT_INCLUDES[[#This Row],[Order ID]], ORDERS[], 3)</f>
        <v>43072.125848877869</v>
      </c>
      <c r="G1534" s="4" t="str">
        <f>VLOOKUP(FACT_INCLUDES[[#This Row],[Order ID]], ORDERS[], 4)</f>
        <v>In-Store</v>
      </c>
      <c r="H1534" s="4" t="str">
        <f>VLOOKUP(FACT_INCLUDES[[#This Row],[Order ID]], ORDERS[], 5)</f>
        <v>LFI8127@gmail.com</v>
      </c>
      <c r="I1534" s="4">
        <f>VLOOKUP(FACT_INCLUDES[[#This Row],[Order ID]], ORDERS[], 6)</f>
        <v>23</v>
      </c>
      <c r="J1534" s="54">
        <f>VLOOKUP(FACT_INCLUDES[[#This Row],[Order ID]], ORDERS[], 7)</f>
        <v>0</v>
      </c>
      <c r="K1534" s="33">
        <v>0</v>
      </c>
      <c r="L1534" s="4">
        <f>VLOOKUP(FACT_INCLUDES[[#This Row],[DW Version]], VERSIONS[], 2)</f>
        <v>7</v>
      </c>
      <c r="M1534" s="4">
        <f>VLOOKUP(FACT_INCLUDES[[#This Row],[DW Version]], VERSIONS[], 3)</f>
        <v>6</v>
      </c>
      <c r="N1534" s="4" t="str">
        <f>VLOOKUP(FACT_INCLUDES[[#This Row],[DW Version]], VERSIONS[], 4)</f>
        <v>white</v>
      </c>
      <c r="O1534" s="51">
        <f>VLOOKUP(FACT_INCLUDES[[#This Row],[DW Version]], VERSIONS[], 5)</f>
        <v>265.2174419685486</v>
      </c>
      <c r="P1534" s="4" t="str">
        <f>VLOOKUP(FACT_INCLUDES[[#This Row],[DW Version]], VERSIONS[], 6)</f>
        <v>Blazer</v>
      </c>
      <c r="Q1534" s="4" t="str">
        <f>VLOOKUP(FACT_INCLUDES[[#This Row],[DW Version]], VERSIONS[], 7)</f>
        <v>Shoe</v>
      </c>
      <c r="R1534" s="51">
        <f>FACT_INCLUDES[[#This Row],[Version Price]]*FACT_INCLUDES[[#This Row],[Quantity]]</f>
        <v>1326.0872098427431</v>
      </c>
      <c r="S1534" s="51">
        <f>FACT_INCLUDES[[#This Row],[Amount]]*(1-FACT_INCLUDES[[#This Row],[Order Discount]])</f>
        <v>1326.0872098427431</v>
      </c>
      <c r="T1534" s="51">
        <f t="shared" si="23"/>
        <v>3007.108924757883</v>
      </c>
      <c r="U1534" s="57">
        <f>FACT_INCLUDES[[#This Row],[Income]]/FACT_INCLUDES[[#This Row],[Total Order Income]]</f>
        <v>0.44098409569567315</v>
      </c>
      <c r="V1534" s="33">
        <f>IF(FACT_INCLUDES[[#This Row],[Order Gap]]&gt;10, 1, 0)/COUNTIFS(FACT_INCLUDES[Order ID], FACT_INCLUDES[[#This Row],[Order ID]])</f>
        <v>0</v>
      </c>
      <c r="W1534" s="33">
        <f>IF(FACT_INCLUDES[[#This Row],[Order Type]]="Online", 1, 0)/COUNTIFS(FACT_INCLUDES[Order ID], FACT_INCLUDES[[#This Row],[Order ID]])</f>
        <v>0</v>
      </c>
      <c r="X1534" s="52">
        <v>698.39985569679095</v>
      </c>
      <c r="Y1534" s="52">
        <v>647.83357870407235</v>
      </c>
      <c r="Z1534" s="64">
        <f>IF(FACT_INCLUDES[[#This Row],[Order Type]]="Online", 1, 0)*FACT_INCLUDES[[#This Row],[Income]]</f>
        <v>0</v>
      </c>
    </row>
    <row r="1535" spans="1:26" x14ac:dyDescent="0.3">
      <c r="A1535" s="4">
        <v>1297</v>
      </c>
      <c r="B1535" s="4">
        <v>656</v>
      </c>
      <c r="C1535" s="4">
        <v>206</v>
      </c>
      <c r="D1535" s="58">
        <v>3</v>
      </c>
      <c r="E1535" s="28">
        <f>VLOOKUP(FACT_INCLUDES[[#This Row],[Order ID]], ORDERS[], 2)</f>
        <v>43072.125848877869</v>
      </c>
      <c r="F1535" s="28">
        <f>VLOOKUP(FACT_INCLUDES[[#This Row],[Order ID]], ORDERS[], 3)</f>
        <v>43072.125848877869</v>
      </c>
      <c r="G1535" s="4" t="str">
        <f>VLOOKUP(FACT_INCLUDES[[#This Row],[Order ID]], ORDERS[], 4)</f>
        <v>In-Store</v>
      </c>
      <c r="H1535" s="4" t="str">
        <f>VLOOKUP(FACT_INCLUDES[[#This Row],[Order ID]], ORDERS[], 5)</f>
        <v>LFI8127@gmail.com</v>
      </c>
      <c r="I1535" s="4">
        <f>VLOOKUP(FACT_INCLUDES[[#This Row],[Order ID]], ORDERS[], 6)</f>
        <v>23</v>
      </c>
      <c r="J1535" s="54">
        <f>VLOOKUP(FACT_INCLUDES[[#This Row],[Order ID]], ORDERS[], 7)</f>
        <v>0</v>
      </c>
      <c r="K1535" s="33">
        <v>0</v>
      </c>
      <c r="L1535" s="4">
        <f>VLOOKUP(FACT_INCLUDES[[#This Row],[DW Version]], VERSIONS[], 2)</f>
        <v>20</v>
      </c>
      <c r="M1535" s="4">
        <f>VLOOKUP(FACT_INCLUDES[[#This Row],[DW Version]], VERSIONS[], 3)</f>
        <v>11.5</v>
      </c>
      <c r="N1535" s="4" t="str">
        <f>VLOOKUP(FACT_INCLUDES[[#This Row],[DW Version]], VERSIONS[], 4)</f>
        <v>gold</v>
      </c>
      <c r="O1535" s="51">
        <f>VLOOKUP(FACT_INCLUDES[[#This Row],[DW Version]], VERSIONS[], 5)</f>
        <v>383.31019184689092</v>
      </c>
      <c r="P1535" s="4" t="str">
        <f>VLOOKUP(FACT_INCLUDES[[#This Row],[DW Version]], VERSIONS[], 6)</f>
        <v>Joyride</v>
      </c>
      <c r="Q1535" s="4" t="str">
        <f>VLOOKUP(FACT_INCLUDES[[#This Row],[DW Version]], VERSIONS[], 7)</f>
        <v>Shoe</v>
      </c>
      <c r="R1535" s="51">
        <f>FACT_INCLUDES[[#This Row],[Version Price]]*FACT_INCLUDES[[#This Row],[Quantity]]</f>
        <v>1149.9305755406726</v>
      </c>
      <c r="S1535" s="51">
        <f>FACT_INCLUDES[[#This Row],[Amount]]*(1-FACT_INCLUDES[[#This Row],[Order Discount]])</f>
        <v>1149.9305755406726</v>
      </c>
      <c r="T1535" s="51">
        <f t="shared" si="23"/>
        <v>3007.108924757883</v>
      </c>
      <c r="U1535" s="57">
        <f>FACT_INCLUDES[[#This Row],[Income]]/FACT_INCLUDES[[#This Row],[Total Order Income]]</f>
        <v>0.38240403135156109</v>
      </c>
      <c r="V1535" s="33">
        <f>IF(FACT_INCLUDES[[#This Row],[Order Gap]]&gt;10, 1, 0)/COUNTIFS(FACT_INCLUDES[Order ID], FACT_INCLUDES[[#This Row],[Order ID]])</f>
        <v>0</v>
      </c>
      <c r="W1535" s="33">
        <f>IF(FACT_INCLUDES[[#This Row],[Order Type]]="Online", 1, 0)/COUNTIFS(FACT_INCLUDES[Order ID], FACT_INCLUDES[[#This Row],[Order ID]])</f>
        <v>0</v>
      </c>
      <c r="X1535" s="52">
        <v>698.39985569679095</v>
      </c>
      <c r="Y1535" s="52">
        <v>647.83357870407235</v>
      </c>
      <c r="Z1535" s="64">
        <f>IF(FACT_INCLUDES[[#This Row],[Order Type]]="Online", 1, 0)*FACT_INCLUDES[[#This Row],[Income]]</f>
        <v>0</v>
      </c>
    </row>
    <row r="1536" spans="1:26" x14ac:dyDescent="0.3">
      <c r="A1536" s="4">
        <v>1298</v>
      </c>
      <c r="B1536" s="4">
        <v>656</v>
      </c>
      <c r="C1536" s="4">
        <v>694</v>
      </c>
      <c r="D1536" s="58">
        <v>1</v>
      </c>
      <c r="E1536" s="28">
        <f>VLOOKUP(FACT_INCLUDES[[#This Row],[Order ID]], ORDERS[], 2)</f>
        <v>43072.125848877869</v>
      </c>
      <c r="F1536" s="28">
        <f>VLOOKUP(FACT_INCLUDES[[#This Row],[Order ID]], ORDERS[], 3)</f>
        <v>43072.125848877869</v>
      </c>
      <c r="G1536" s="4" t="str">
        <f>VLOOKUP(FACT_INCLUDES[[#This Row],[Order ID]], ORDERS[], 4)</f>
        <v>In-Store</v>
      </c>
      <c r="H1536" s="4" t="str">
        <f>VLOOKUP(FACT_INCLUDES[[#This Row],[Order ID]], ORDERS[], 5)</f>
        <v>LFI8127@gmail.com</v>
      </c>
      <c r="I1536" s="4">
        <f>VLOOKUP(FACT_INCLUDES[[#This Row],[Order ID]], ORDERS[], 6)</f>
        <v>23</v>
      </c>
      <c r="J1536" s="54">
        <f>VLOOKUP(FACT_INCLUDES[[#This Row],[Order ID]], ORDERS[], 7)</f>
        <v>0</v>
      </c>
      <c r="K1536" s="33">
        <v>0</v>
      </c>
      <c r="L1536" s="4">
        <f>VLOOKUP(FACT_INCLUDES[[#This Row],[DW Version]], VERSIONS[], 2)</f>
        <v>71</v>
      </c>
      <c r="M1536" s="4">
        <f>VLOOKUP(FACT_INCLUDES[[#This Row],[DW Version]], VERSIONS[], 3)</f>
        <v>6</v>
      </c>
      <c r="N1536" s="4" t="str">
        <f>VLOOKUP(FACT_INCLUDES[[#This Row],[DW Version]], VERSIONS[], 4)</f>
        <v>black</v>
      </c>
      <c r="O1536" s="51">
        <f>VLOOKUP(FACT_INCLUDES[[#This Row],[DW Version]], VERSIONS[], 5)</f>
        <v>327.92702913291731</v>
      </c>
      <c r="P1536" s="4" t="str">
        <f>VLOOKUP(FACT_INCLUDES[[#This Row],[DW Version]], VERSIONS[], 6)</f>
        <v>AeroSwift Running Top</v>
      </c>
      <c r="Q1536" s="4" t="str">
        <f>VLOOKUP(FACT_INCLUDES[[#This Row],[DW Version]], VERSIONS[], 7)</f>
        <v>Apparel</v>
      </c>
      <c r="R1536" s="51">
        <f>FACT_INCLUDES[[#This Row],[Version Price]]*FACT_INCLUDES[[#This Row],[Quantity]]</f>
        <v>327.92702913291731</v>
      </c>
      <c r="S1536" s="51">
        <f>FACT_INCLUDES[[#This Row],[Amount]]*(1-FACT_INCLUDES[[#This Row],[Order Discount]])</f>
        <v>327.92702913291731</v>
      </c>
      <c r="T1536" s="51">
        <f t="shared" si="23"/>
        <v>3007.108924757883</v>
      </c>
      <c r="U1536" s="57">
        <f>FACT_INCLUDES[[#This Row],[Income]]/FACT_INCLUDES[[#This Row],[Total Order Income]]</f>
        <v>0.10905059887689979</v>
      </c>
      <c r="V1536" s="33">
        <f>IF(FACT_INCLUDES[[#This Row],[Order Gap]]&gt;10, 1, 0)/COUNTIFS(FACT_INCLUDES[Order ID], FACT_INCLUDES[[#This Row],[Order ID]])</f>
        <v>0</v>
      </c>
      <c r="W1536" s="33">
        <f>IF(FACT_INCLUDES[[#This Row],[Order Type]]="Online", 1, 0)/COUNTIFS(FACT_INCLUDES[Order ID], FACT_INCLUDES[[#This Row],[Order ID]])</f>
        <v>0</v>
      </c>
      <c r="X1536" s="52">
        <v>698.39985569679095</v>
      </c>
      <c r="Y1536" s="52">
        <v>647.83357870407235</v>
      </c>
      <c r="Z1536" s="64">
        <f>IF(FACT_INCLUDES[[#This Row],[Order Type]]="Online", 1, 0)*FACT_INCLUDES[[#This Row],[Income]]</f>
        <v>0</v>
      </c>
    </row>
    <row r="1537" spans="1:26" x14ac:dyDescent="0.3">
      <c r="A1537" s="4">
        <v>1299</v>
      </c>
      <c r="B1537" s="4">
        <v>656</v>
      </c>
      <c r="C1537" s="4">
        <v>992</v>
      </c>
      <c r="D1537" s="58">
        <v>4</v>
      </c>
      <c r="E1537" s="28">
        <f>VLOOKUP(FACT_INCLUDES[[#This Row],[Order ID]], ORDERS[], 2)</f>
        <v>43072.125848877869</v>
      </c>
      <c r="F1537" s="28">
        <f>VLOOKUP(FACT_INCLUDES[[#This Row],[Order ID]], ORDERS[], 3)</f>
        <v>43072.125848877869</v>
      </c>
      <c r="G1537" s="4" t="str">
        <f>VLOOKUP(FACT_INCLUDES[[#This Row],[Order ID]], ORDERS[], 4)</f>
        <v>In-Store</v>
      </c>
      <c r="H1537" s="4" t="str">
        <f>VLOOKUP(FACT_INCLUDES[[#This Row],[Order ID]], ORDERS[], 5)</f>
        <v>LFI8127@gmail.com</v>
      </c>
      <c r="I1537" s="4">
        <f>VLOOKUP(FACT_INCLUDES[[#This Row],[Order ID]], ORDERS[], 6)</f>
        <v>23</v>
      </c>
      <c r="J1537" s="54">
        <f>VLOOKUP(FACT_INCLUDES[[#This Row],[Order ID]], ORDERS[], 7)</f>
        <v>0</v>
      </c>
      <c r="K1537" s="33">
        <v>0</v>
      </c>
      <c r="L1537" s="4">
        <f>VLOOKUP(FACT_INCLUDES[[#This Row],[DW Version]], VERSIONS[], 2)</f>
        <v>100</v>
      </c>
      <c r="M1537" s="4">
        <f>VLOOKUP(FACT_INCLUDES[[#This Row],[DW Version]], VERSIONS[], 3)</f>
        <v>11.5</v>
      </c>
      <c r="N1537" s="4" t="str">
        <f>VLOOKUP(FACT_INCLUDES[[#This Row],[DW Version]], VERSIONS[], 4)</f>
        <v>orange</v>
      </c>
      <c r="O1537" s="51">
        <f>VLOOKUP(FACT_INCLUDES[[#This Row],[DW Version]], VERSIONS[], 5)</f>
        <v>50.791027560387505</v>
      </c>
      <c r="P1537" s="4" t="str">
        <f>VLOOKUP(FACT_INCLUDES[[#This Row],[DW Version]], VERSIONS[], 6)</f>
        <v>Nike Kettlebell</v>
      </c>
      <c r="Q1537" s="4" t="str">
        <f>VLOOKUP(FACT_INCLUDES[[#This Row],[DW Version]], VERSIONS[], 7)</f>
        <v>Sport Equipment</v>
      </c>
      <c r="R1537" s="51">
        <f>FACT_INCLUDES[[#This Row],[Version Price]]*FACT_INCLUDES[[#This Row],[Quantity]]</f>
        <v>203.16411024155002</v>
      </c>
      <c r="S1537" s="51">
        <f>FACT_INCLUDES[[#This Row],[Amount]]*(1-FACT_INCLUDES[[#This Row],[Order Discount]])</f>
        <v>203.16411024155002</v>
      </c>
      <c r="T1537" s="51">
        <f t="shared" si="23"/>
        <v>3007.108924757883</v>
      </c>
      <c r="U1537" s="57">
        <f>FACT_INCLUDES[[#This Row],[Income]]/FACT_INCLUDES[[#This Row],[Total Order Income]]</f>
        <v>6.7561274075865999E-2</v>
      </c>
      <c r="V1537" s="33">
        <f>IF(FACT_INCLUDES[[#This Row],[Order Gap]]&gt;10, 1, 0)/COUNTIFS(FACT_INCLUDES[Order ID], FACT_INCLUDES[[#This Row],[Order ID]])</f>
        <v>0</v>
      </c>
      <c r="W1537" s="33">
        <f>IF(FACT_INCLUDES[[#This Row],[Order Type]]="Online", 1, 0)/COUNTIFS(FACT_INCLUDES[Order ID], FACT_INCLUDES[[#This Row],[Order ID]])</f>
        <v>0</v>
      </c>
      <c r="X1537" s="52">
        <v>698.39985569679095</v>
      </c>
      <c r="Y1537" s="52">
        <v>647.83357870407235</v>
      </c>
      <c r="Z1537" s="64">
        <f>IF(FACT_INCLUDES[[#This Row],[Order Type]]="Online", 1, 0)*FACT_INCLUDES[[#This Row],[Income]]</f>
        <v>0</v>
      </c>
    </row>
    <row r="1538" spans="1:26" x14ac:dyDescent="0.3">
      <c r="A1538" s="4">
        <v>1331</v>
      </c>
      <c r="B1538" s="4">
        <v>672</v>
      </c>
      <c r="C1538" s="4">
        <v>465</v>
      </c>
      <c r="D1538" s="58">
        <v>4</v>
      </c>
      <c r="E1538" s="28">
        <f>VLOOKUP(FACT_INCLUDES[[#This Row],[Order ID]], ORDERS[], 2)</f>
        <v>43092.079823883178</v>
      </c>
      <c r="F1538" s="28">
        <f>VLOOKUP(FACT_INCLUDES[[#This Row],[Order ID]], ORDERS[], 3)</f>
        <v>43092.079823883178</v>
      </c>
      <c r="G1538" s="4" t="str">
        <f>VLOOKUP(FACT_INCLUDES[[#This Row],[Order ID]], ORDERS[], 4)</f>
        <v>In-Store</v>
      </c>
      <c r="H1538" s="4" t="str">
        <f>VLOOKUP(FACT_INCLUDES[[#This Row],[Order ID]], ORDERS[], 5)</f>
        <v>GRP1593@gmail.com</v>
      </c>
      <c r="I1538" s="4">
        <f>VLOOKUP(FACT_INCLUDES[[#This Row],[Order ID]], ORDERS[], 6)</f>
        <v>29</v>
      </c>
      <c r="J1538" s="54">
        <f>VLOOKUP(FACT_INCLUDES[[#This Row],[Order ID]], ORDERS[], 7)</f>
        <v>0</v>
      </c>
      <c r="K1538" s="33">
        <v>0</v>
      </c>
      <c r="L1538" s="4">
        <f>VLOOKUP(FACT_INCLUDES[[#This Row],[DW Version]], VERSIONS[], 2)</f>
        <v>48</v>
      </c>
      <c r="M1538" s="4">
        <f>VLOOKUP(FACT_INCLUDES[[#This Row],[DW Version]], VERSIONS[], 3)</f>
        <v>9</v>
      </c>
      <c r="N1538" s="4" t="str">
        <f>VLOOKUP(FACT_INCLUDES[[#This Row],[DW Version]], VERSIONS[], 4)</f>
        <v>dark blue</v>
      </c>
      <c r="O1538" s="51">
        <f>VLOOKUP(FACT_INCLUDES[[#This Row],[DW Version]], VERSIONS[], 5)</f>
        <v>377.40912696255839</v>
      </c>
      <c r="P1538" s="4" t="str">
        <f>VLOOKUP(FACT_INCLUDES[[#This Row],[DW Version]], VERSIONS[], 6)</f>
        <v>Miler Tank</v>
      </c>
      <c r="Q1538" s="4" t="str">
        <f>VLOOKUP(FACT_INCLUDES[[#This Row],[DW Version]], VERSIONS[], 7)</f>
        <v>Apparel</v>
      </c>
      <c r="R1538" s="51">
        <f>FACT_INCLUDES[[#This Row],[Version Price]]*FACT_INCLUDES[[#This Row],[Quantity]]</f>
        <v>1509.6365078502336</v>
      </c>
      <c r="S1538" s="51">
        <f>FACT_INCLUDES[[#This Row],[Amount]]*(1-FACT_INCLUDES[[#This Row],[Order Discount]])</f>
        <v>1509.6365078502336</v>
      </c>
      <c r="T1538" s="51">
        <f t="shared" ref="T1538:T1601" si="24">SUMIFS(S:S, B:B, B1538)</f>
        <v>1509.6365078502336</v>
      </c>
      <c r="U1538" s="57">
        <f>FACT_INCLUDES[[#This Row],[Income]]/FACT_INCLUDES[[#This Row],[Total Order Income]]</f>
        <v>1</v>
      </c>
      <c r="V1538" s="33">
        <f>IF(FACT_INCLUDES[[#This Row],[Order Gap]]&gt;10, 1, 0)/COUNTIFS(FACT_INCLUDES[Order ID], FACT_INCLUDES[[#This Row],[Order ID]])</f>
        <v>0</v>
      </c>
      <c r="W1538" s="33">
        <f>IF(FACT_INCLUDES[[#This Row],[Order Type]]="Online", 1, 0)/COUNTIFS(FACT_INCLUDES[Order ID], FACT_INCLUDES[[#This Row],[Order ID]])</f>
        <v>0</v>
      </c>
      <c r="X1538" s="52">
        <v>698.39985569679095</v>
      </c>
      <c r="Y1538" s="52">
        <v>647.83357870407235</v>
      </c>
      <c r="Z1538" s="64">
        <f>IF(FACT_INCLUDES[[#This Row],[Order Type]]="Online", 1, 0)*FACT_INCLUDES[[#This Row],[Income]]</f>
        <v>0</v>
      </c>
    </row>
    <row r="1539" spans="1:26" x14ac:dyDescent="0.3">
      <c r="A1539" s="4">
        <v>1373</v>
      </c>
      <c r="B1539" s="4">
        <v>695</v>
      </c>
      <c r="C1539" s="4">
        <v>402</v>
      </c>
      <c r="D1539" s="58">
        <v>5</v>
      </c>
      <c r="E1539" s="28">
        <f>VLOOKUP(FACT_INCLUDES[[#This Row],[Order ID]], ORDERS[], 2)</f>
        <v>42753.962821946123</v>
      </c>
      <c r="F1539" s="28">
        <f>VLOOKUP(FACT_INCLUDES[[#This Row],[Order ID]], ORDERS[], 3)</f>
        <v>42753.962821946123</v>
      </c>
      <c r="G1539" s="4" t="str">
        <f>VLOOKUP(FACT_INCLUDES[[#This Row],[Order ID]], ORDERS[], 4)</f>
        <v>In-Store</v>
      </c>
      <c r="H1539" s="4" t="str">
        <f>VLOOKUP(FACT_INCLUDES[[#This Row],[Order ID]], ORDERS[], 5)</f>
        <v>STX2363@gmail.com</v>
      </c>
      <c r="I1539" s="4">
        <f>VLOOKUP(FACT_INCLUDES[[#This Row],[Order ID]], ORDERS[], 6)</f>
        <v>5</v>
      </c>
      <c r="J1539" s="54">
        <f>VLOOKUP(FACT_INCLUDES[[#This Row],[Order ID]], ORDERS[], 7)</f>
        <v>0</v>
      </c>
      <c r="K1539" s="33">
        <v>0</v>
      </c>
      <c r="L1539" s="4">
        <f>VLOOKUP(FACT_INCLUDES[[#This Row],[DW Version]], VERSIONS[], 2)</f>
        <v>41</v>
      </c>
      <c r="M1539" s="4">
        <f>VLOOKUP(FACT_INCLUDES[[#This Row],[DW Version]], VERSIONS[], 3)</f>
        <v>4.5</v>
      </c>
      <c r="N1539" s="4" t="str">
        <f>VLOOKUP(FACT_INCLUDES[[#This Row],[DW Version]], VERSIONS[], 4)</f>
        <v>gray</v>
      </c>
      <c r="O1539" s="51">
        <f>VLOOKUP(FACT_INCLUDES[[#This Row],[DW Version]], VERSIONS[], 5)</f>
        <v>110.95193000181075</v>
      </c>
      <c r="P1539" s="4" t="str">
        <f>VLOOKUP(FACT_INCLUDES[[#This Row],[DW Version]], VERSIONS[], 6)</f>
        <v>LunarGlide</v>
      </c>
      <c r="Q1539" s="4" t="str">
        <f>VLOOKUP(FACT_INCLUDES[[#This Row],[DW Version]], VERSIONS[], 7)</f>
        <v>Shoe</v>
      </c>
      <c r="R1539" s="51">
        <f>FACT_INCLUDES[[#This Row],[Version Price]]*FACT_INCLUDES[[#This Row],[Quantity]]</f>
        <v>554.75965000905376</v>
      </c>
      <c r="S1539" s="51">
        <f>FACT_INCLUDES[[#This Row],[Amount]]*(1-FACT_INCLUDES[[#This Row],[Order Discount]])</f>
        <v>554.75965000905376</v>
      </c>
      <c r="T1539" s="51">
        <f t="shared" si="24"/>
        <v>554.75965000905376</v>
      </c>
      <c r="U1539" s="57">
        <f>FACT_INCLUDES[[#This Row],[Income]]/FACT_INCLUDES[[#This Row],[Total Order Income]]</f>
        <v>1</v>
      </c>
      <c r="V1539" s="33">
        <f>IF(FACT_INCLUDES[[#This Row],[Order Gap]]&gt;10, 1, 0)/COUNTIFS(FACT_INCLUDES[Order ID], FACT_INCLUDES[[#This Row],[Order ID]])</f>
        <v>0</v>
      </c>
      <c r="W1539" s="33">
        <f>IF(FACT_INCLUDES[[#This Row],[Order Type]]="Online", 1, 0)/COUNTIFS(FACT_INCLUDES[Order ID], FACT_INCLUDES[[#This Row],[Order ID]])</f>
        <v>0</v>
      </c>
      <c r="X1539" s="52">
        <v>698.39985569679095</v>
      </c>
      <c r="Y1539" s="52">
        <v>647.83357870407235</v>
      </c>
      <c r="Z1539" s="64">
        <f>IF(FACT_INCLUDES[[#This Row],[Order Type]]="Online", 1, 0)*FACT_INCLUDES[[#This Row],[Income]]</f>
        <v>0</v>
      </c>
    </row>
    <row r="1540" spans="1:26" x14ac:dyDescent="0.3">
      <c r="A1540" s="4">
        <v>1443</v>
      </c>
      <c r="B1540" s="4">
        <v>734</v>
      </c>
      <c r="C1540" s="4">
        <v>99</v>
      </c>
      <c r="D1540" s="58">
        <v>3</v>
      </c>
      <c r="E1540" s="28">
        <f>VLOOKUP(FACT_INCLUDES[[#This Row],[Order ID]], ORDERS[], 2)</f>
        <v>42899.961148970739</v>
      </c>
      <c r="F1540" s="28">
        <f>VLOOKUP(FACT_INCLUDES[[#This Row],[Order ID]], ORDERS[], 3)</f>
        <v>42899.961148970739</v>
      </c>
      <c r="G1540" s="4" t="str">
        <f>VLOOKUP(FACT_INCLUDES[[#This Row],[Order ID]], ORDERS[], 4)</f>
        <v>In-Store</v>
      </c>
      <c r="H1540" s="4" t="str">
        <f>VLOOKUP(FACT_INCLUDES[[#This Row],[Order ID]], ORDERS[], 5)</f>
        <v>GYX9459@gmail.com</v>
      </c>
      <c r="I1540" s="4">
        <f>VLOOKUP(FACT_INCLUDES[[#This Row],[Order ID]], ORDERS[], 6)</f>
        <v>28</v>
      </c>
      <c r="J1540" s="54">
        <f>VLOOKUP(FACT_INCLUDES[[#This Row],[Order ID]], ORDERS[], 7)</f>
        <v>0</v>
      </c>
      <c r="K1540" s="33">
        <v>0</v>
      </c>
      <c r="L1540" s="4">
        <f>VLOOKUP(FACT_INCLUDES[[#This Row],[DW Version]], VERSIONS[], 2)</f>
        <v>10</v>
      </c>
      <c r="M1540" s="4">
        <f>VLOOKUP(FACT_INCLUDES[[#This Row],[DW Version]], VERSIONS[], 3)</f>
        <v>5</v>
      </c>
      <c r="N1540" s="4" t="str">
        <f>VLOOKUP(FACT_INCLUDES[[#This Row],[DW Version]], VERSIONS[], 4)</f>
        <v>white</v>
      </c>
      <c r="O1540" s="51">
        <f>VLOOKUP(FACT_INCLUDES[[#This Row],[DW Version]], VERSIONS[], 5)</f>
        <v>384.08542539895444</v>
      </c>
      <c r="P1540" s="4" t="str">
        <f>VLOOKUP(FACT_INCLUDES[[#This Row],[DW Version]], VERSIONS[], 6)</f>
        <v>Vapormax</v>
      </c>
      <c r="Q1540" s="4" t="str">
        <f>VLOOKUP(FACT_INCLUDES[[#This Row],[DW Version]], VERSIONS[], 7)</f>
        <v>Shoe</v>
      </c>
      <c r="R1540" s="51">
        <f>FACT_INCLUDES[[#This Row],[Version Price]]*FACT_INCLUDES[[#This Row],[Quantity]]</f>
        <v>1152.2562761968634</v>
      </c>
      <c r="S1540" s="51">
        <f>FACT_INCLUDES[[#This Row],[Amount]]*(1-FACT_INCLUDES[[#This Row],[Order Discount]])</f>
        <v>1152.2562761968634</v>
      </c>
      <c r="T1540" s="51">
        <f t="shared" si="24"/>
        <v>1152.2562761968634</v>
      </c>
      <c r="U1540" s="57">
        <f>FACT_INCLUDES[[#This Row],[Income]]/FACT_INCLUDES[[#This Row],[Total Order Income]]</f>
        <v>1</v>
      </c>
      <c r="V1540" s="33">
        <f>IF(FACT_INCLUDES[[#This Row],[Order Gap]]&gt;10, 1, 0)/COUNTIFS(FACT_INCLUDES[Order ID], FACT_INCLUDES[[#This Row],[Order ID]])</f>
        <v>0</v>
      </c>
      <c r="W1540" s="33">
        <f>IF(FACT_INCLUDES[[#This Row],[Order Type]]="Online", 1, 0)/COUNTIFS(FACT_INCLUDES[Order ID], FACT_INCLUDES[[#This Row],[Order ID]])</f>
        <v>0</v>
      </c>
      <c r="X1540" s="52">
        <v>698.39985569679095</v>
      </c>
      <c r="Y1540" s="52">
        <v>647.83357870407235</v>
      </c>
      <c r="Z1540" s="64">
        <f>IF(FACT_INCLUDES[[#This Row],[Order Type]]="Online", 1, 0)*FACT_INCLUDES[[#This Row],[Income]]</f>
        <v>0</v>
      </c>
    </row>
    <row r="1541" spans="1:26" x14ac:dyDescent="0.3">
      <c r="A1541" s="4">
        <v>1486</v>
      </c>
      <c r="B1541" s="4">
        <v>754</v>
      </c>
      <c r="C1541" s="4">
        <v>536</v>
      </c>
      <c r="D1541" s="58">
        <v>4</v>
      </c>
      <c r="E1541" s="28">
        <f>VLOOKUP(FACT_INCLUDES[[#This Row],[Order ID]], ORDERS[], 2)</f>
        <v>42789.263540705128</v>
      </c>
      <c r="F1541" s="28">
        <f>VLOOKUP(FACT_INCLUDES[[#This Row],[Order ID]], ORDERS[], 3)</f>
        <v>42789.263540705128</v>
      </c>
      <c r="G1541" s="4" t="str">
        <f>VLOOKUP(FACT_INCLUDES[[#This Row],[Order ID]], ORDERS[], 4)</f>
        <v>In-Store</v>
      </c>
      <c r="H1541" s="4" t="str">
        <f>VLOOKUP(FACT_INCLUDES[[#This Row],[Order ID]], ORDERS[], 5)</f>
        <v>RMC9204@gmail.com</v>
      </c>
      <c r="I1541" s="4">
        <f>VLOOKUP(FACT_INCLUDES[[#This Row],[Order ID]], ORDERS[], 6)</f>
        <v>13</v>
      </c>
      <c r="J1541" s="54">
        <f>VLOOKUP(FACT_INCLUDES[[#This Row],[Order ID]], ORDERS[], 7)</f>
        <v>0</v>
      </c>
      <c r="K1541" s="33">
        <v>0</v>
      </c>
      <c r="L1541" s="4">
        <f>VLOOKUP(FACT_INCLUDES[[#This Row],[DW Version]], VERSIONS[], 2)</f>
        <v>56</v>
      </c>
      <c r="M1541" s="4">
        <f>VLOOKUP(FACT_INCLUDES[[#This Row],[DW Version]], VERSIONS[], 3)</f>
        <v>4.5</v>
      </c>
      <c r="N1541" s="4" t="str">
        <f>VLOOKUP(FACT_INCLUDES[[#This Row],[DW Version]], VERSIONS[], 4)</f>
        <v>black</v>
      </c>
      <c r="O1541" s="51">
        <f>VLOOKUP(FACT_INCLUDES[[#This Row],[DW Version]], VERSIONS[], 5)</f>
        <v>34.287104922312594</v>
      </c>
      <c r="P1541" s="4" t="str">
        <f>VLOOKUP(FACT_INCLUDES[[#This Row],[DW Version]], VERSIONS[], 6)</f>
        <v>Nike Yoga Mat</v>
      </c>
      <c r="Q1541" s="4" t="str">
        <f>VLOOKUP(FACT_INCLUDES[[#This Row],[DW Version]], VERSIONS[], 7)</f>
        <v>Sport Equipment</v>
      </c>
      <c r="R1541" s="51">
        <f>FACT_INCLUDES[[#This Row],[Version Price]]*FACT_INCLUDES[[#This Row],[Quantity]]</f>
        <v>137.14841968925037</v>
      </c>
      <c r="S1541" s="51">
        <f>FACT_INCLUDES[[#This Row],[Amount]]*(1-FACT_INCLUDES[[#This Row],[Order Discount]])</f>
        <v>137.14841968925037</v>
      </c>
      <c r="T1541" s="51">
        <f t="shared" si="24"/>
        <v>276.29743301397696</v>
      </c>
      <c r="U1541" s="57">
        <f>FACT_INCLUDES[[#This Row],[Income]]/FACT_INCLUDES[[#This Row],[Total Order Income]]</f>
        <v>0.49637963767224902</v>
      </c>
      <c r="V1541" s="33">
        <f>IF(FACT_INCLUDES[[#This Row],[Order Gap]]&gt;10, 1, 0)/COUNTIFS(FACT_INCLUDES[Order ID], FACT_INCLUDES[[#This Row],[Order ID]])</f>
        <v>0</v>
      </c>
      <c r="W1541" s="33">
        <f>IF(FACT_INCLUDES[[#This Row],[Order Type]]="Online", 1, 0)/COUNTIFS(FACT_INCLUDES[Order ID], FACT_INCLUDES[[#This Row],[Order ID]])</f>
        <v>0</v>
      </c>
      <c r="X1541" s="52">
        <v>698.39985569679095</v>
      </c>
      <c r="Y1541" s="52">
        <v>647.83357870407235</v>
      </c>
      <c r="Z1541" s="64">
        <f>IF(FACT_INCLUDES[[#This Row],[Order Type]]="Online", 1, 0)*FACT_INCLUDES[[#This Row],[Income]]</f>
        <v>0</v>
      </c>
    </row>
    <row r="1542" spans="1:26" x14ac:dyDescent="0.3">
      <c r="A1542" s="4">
        <v>1487</v>
      </c>
      <c r="B1542" s="4">
        <v>754</v>
      </c>
      <c r="C1542" s="4">
        <v>832</v>
      </c>
      <c r="D1542" s="58">
        <v>1</v>
      </c>
      <c r="E1542" s="28">
        <f>VLOOKUP(FACT_INCLUDES[[#This Row],[Order ID]], ORDERS[], 2)</f>
        <v>42789.263540705128</v>
      </c>
      <c r="F1542" s="28">
        <f>VLOOKUP(FACT_INCLUDES[[#This Row],[Order ID]], ORDERS[], 3)</f>
        <v>42789.263540705128</v>
      </c>
      <c r="G1542" s="4" t="str">
        <f>VLOOKUP(FACT_INCLUDES[[#This Row],[Order ID]], ORDERS[], 4)</f>
        <v>In-Store</v>
      </c>
      <c r="H1542" s="4" t="str">
        <f>VLOOKUP(FACT_INCLUDES[[#This Row],[Order ID]], ORDERS[], 5)</f>
        <v>RMC9204@gmail.com</v>
      </c>
      <c r="I1542" s="4">
        <f>VLOOKUP(FACT_INCLUDES[[#This Row],[Order ID]], ORDERS[], 6)</f>
        <v>13</v>
      </c>
      <c r="J1542" s="54">
        <f>VLOOKUP(FACT_INCLUDES[[#This Row],[Order ID]], ORDERS[], 7)</f>
        <v>0</v>
      </c>
      <c r="K1542" s="33">
        <v>0</v>
      </c>
      <c r="L1542" s="4">
        <f>VLOOKUP(FACT_INCLUDES[[#This Row],[DW Version]], VERSIONS[], 2)</f>
        <v>84</v>
      </c>
      <c r="M1542" s="4">
        <f>VLOOKUP(FACT_INCLUDES[[#This Row],[DW Version]], VERSIONS[], 3)</f>
        <v>9.5</v>
      </c>
      <c r="N1542" s="4" t="str">
        <f>VLOOKUP(FACT_INCLUDES[[#This Row],[DW Version]], VERSIONS[], 4)</f>
        <v>white</v>
      </c>
      <c r="O1542" s="51">
        <f>VLOOKUP(FACT_INCLUDES[[#This Row],[DW Version]], VERSIONS[], 5)</f>
        <v>139.14901332472658</v>
      </c>
      <c r="P1542" s="4" t="str">
        <f>VLOOKUP(FACT_INCLUDES[[#This Row],[DW Version]], VERSIONS[], 6)</f>
        <v>AeroLoft Running Vest</v>
      </c>
      <c r="Q1542" s="4" t="str">
        <f>VLOOKUP(FACT_INCLUDES[[#This Row],[DW Version]], VERSIONS[], 7)</f>
        <v>Apparel</v>
      </c>
      <c r="R1542" s="51">
        <f>FACT_INCLUDES[[#This Row],[Version Price]]*FACT_INCLUDES[[#This Row],[Quantity]]</f>
        <v>139.14901332472658</v>
      </c>
      <c r="S1542" s="51">
        <f>FACT_INCLUDES[[#This Row],[Amount]]*(1-FACT_INCLUDES[[#This Row],[Order Discount]])</f>
        <v>139.14901332472658</v>
      </c>
      <c r="T1542" s="51">
        <f t="shared" si="24"/>
        <v>276.29743301397696</v>
      </c>
      <c r="U1542" s="57">
        <f>FACT_INCLUDES[[#This Row],[Income]]/FACT_INCLUDES[[#This Row],[Total Order Income]]</f>
        <v>0.50362036232775098</v>
      </c>
      <c r="V1542" s="33">
        <f>IF(FACT_INCLUDES[[#This Row],[Order Gap]]&gt;10, 1, 0)/COUNTIFS(FACT_INCLUDES[Order ID], FACT_INCLUDES[[#This Row],[Order ID]])</f>
        <v>0</v>
      </c>
      <c r="W1542" s="33">
        <f>IF(FACT_INCLUDES[[#This Row],[Order Type]]="Online", 1, 0)/COUNTIFS(FACT_INCLUDES[Order ID], FACT_INCLUDES[[#This Row],[Order ID]])</f>
        <v>0</v>
      </c>
      <c r="X1542" s="52">
        <v>698.39985569679095</v>
      </c>
      <c r="Y1542" s="52">
        <v>647.83357870407235</v>
      </c>
      <c r="Z1542" s="64">
        <f>IF(FACT_INCLUDES[[#This Row],[Order Type]]="Online", 1, 0)*FACT_INCLUDES[[#This Row],[Income]]</f>
        <v>0</v>
      </c>
    </row>
    <row r="1543" spans="1:26" x14ac:dyDescent="0.3">
      <c r="A1543" s="4">
        <v>1512</v>
      </c>
      <c r="B1543" s="4">
        <v>768</v>
      </c>
      <c r="C1543" s="4">
        <v>3</v>
      </c>
      <c r="D1543" s="58">
        <v>4</v>
      </c>
      <c r="E1543" s="28">
        <f>VLOOKUP(FACT_INCLUDES[[#This Row],[Order ID]], ORDERS[], 2)</f>
        <v>42760.198104161063</v>
      </c>
      <c r="F1543" s="28">
        <f>VLOOKUP(FACT_INCLUDES[[#This Row],[Order ID]], ORDERS[], 3)</f>
        <v>42773.198104161063</v>
      </c>
      <c r="G1543" s="4" t="str">
        <f>VLOOKUP(FACT_INCLUDES[[#This Row],[Order ID]], ORDERS[], 4)</f>
        <v>Online</v>
      </c>
      <c r="H1543" s="4" t="str">
        <f>VLOOKUP(FACT_INCLUDES[[#This Row],[Order ID]], ORDERS[], 5)</f>
        <v>GGI6004@gmail.com</v>
      </c>
      <c r="I1543" s="4">
        <f>VLOOKUP(FACT_INCLUDES[[#This Row],[Order ID]], ORDERS[], 6)</f>
        <v>0</v>
      </c>
      <c r="J1543" s="54">
        <f>VLOOKUP(FACT_INCLUDES[[#This Row],[Order ID]], ORDERS[], 7)</f>
        <v>0</v>
      </c>
      <c r="K1543" s="33">
        <v>13</v>
      </c>
      <c r="L1543" s="4">
        <f>VLOOKUP(FACT_INCLUDES[[#This Row],[DW Version]], VERSIONS[], 2)</f>
        <v>1</v>
      </c>
      <c r="M1543" s="4">
        <f>VLOOKUP(FACT_INCLUDES[[#This Row],[DW Version]], VERSIONS[], 3)</f>
        <v>3</v>
      </c>
      <c r="N1543" s="4" t="str">
        <f>VLOOKUP(FACT_INCLUDES[[#This Row],[DW Version]], VERSIONS[], 4)</f>
        <v>black</v>
      </c>
      <c r="O1543" s="51">
        <f>VLOOKUP(FACT_INCLUDES[[#This Row],[DW Version]], VERSIONS[], 5)</f>
        <v>228.70275684904408</v>
      </c>
      <c r="P1543" s="4" t="str">
        <f>VLOOKUP(FACT_INCLUDES[[#This Row],[DW Version]], VERSIONS[], 6)</f>
        <v>Air Max</v>
      </c>
      <c r="Q1543" s="4" t="str">
        <f>VLOOKUP(FACT_INCLUDES[[#This Row],[DW Version]], VERSIONS[], 7)</f>
        <v>Shoe</v>
      </c>
      <c r="R1543" s="51">
        <f>FACT_INCLUDES[[#This Row],[Version Price]]*FACT_INCLUDES[[#This Row],[Quantity]]</f>
        <v>914.81102739617631</v>
      </c>
      <c r="S1543" s="51">
        <f>FACT_INCLUDES[[#This Row],[Amount]]*(1-FACT_INCLUDES[[#This Row],[Order Discount]])</f>
        <v>914.81102739617631</v>
      </c>
      <c r="T1543" s="51">
        <f t="shared" si="24"/>
        <v>1006.8924700177947</v>
      </c>
      <c r="U1543" s="57">
        <f>FACT_INCLUDES[[#This Row],[Income]]/FACT_INCLUDES[[#This Row],[Total Order Income]]</f>
        <v>0.90854888147093693</v>
      </c>
      <c r="V1543" s="33">
        <f>IF(FACT_INCLUDES[[#This Row],[Order Gap]]&gt;10, 1, 0)/COUNTIFS(FACT_INCLUDES[Order ID], FACT_INCLUDES[[#This Row],[Order ID]])</f>
        <v>0.5</v>
      </c>
      <c r="W1543" s="33">
        <f>IF(FACT_INCLUDES[[#This Row],[Order Type]]="Online", 1, 0)/COUNTIFS(FACT_INCLUDES[Order ID], FACT_INCLUDES[[#This Row],[Order ID]])</f>
        <v>0.5</v>
      </c>
      <c r="X1543" s="52">
        <v>698.39985569679095</v>
      </c>
      <c r="Y1543" s="52">
        <v>647.83357870407235</v>
      </c>
      <c r="Z1543" s="64">
        <f>IF(FACT_INCLUDES[[#This Row],[Order Type]]="Online", 1, 0)*FACT_INCLUDES[[#This Row],[Income]]</f>
        <v>914.81102739617631</v>
      </c>
    </row>
    <row r="1544" spans="1:26" x14ac:dyDescent="0.3">
      <c r="A1544" s="4">
        <v>1513</v>
      </c>
      <c r="B1544" s="4">
        <v>768</v>
      </c>
      <c r="C1544" s="4">
        <v>631</v>
      </c>
      <c r="D1544" s="58">
        <v>1</v>
      </c>
      <c r="E1544" s="28">
        <f>VLOOKUP(FACT_INCLUDES[[#This Row],[Order ID]], ORDERS[], 2)</f>
        <v>42760.198104161063</v>
      </c>
      <c r="F1544" s="28">
        <f>VLOOKUP(FACT_INCLUDES[[#This Row],[Order ID]], ORDERS[], 3)</f>
        <v>42773.198104161063</v>
      </c>
      <c r="G1544" s="4" t="str">
        <f>VLOOKUP(FACT_INCLUDES[[#This Row],[Order ID]], ORDERS[], 4)</f>
        <v>Online</v>
      </c>
      <c r="H1544" s="4" t="str">
        <f>VLOOKUP(FACT_INCLUDES[[#This Row],[Order ID]], ORDERS[], 5)</f>
        <v>GGI6004@gmail.com</v>
      </c>
      <c r="I1544" s="4">
        <f>VLOOKUP(FACT_INCLUDES[[#This Row],[Order ID]], ORDERS[], 6)</f>
        <v>0</v>
      </c>
      <c r="J1544" s="54">
        <f>VLOOKUP(FACT_INCLUDES[[#This Row],[Order ID]], ORDERS[], 7)</f>
        <v>0</v>
      </c>
      <c r="K1544" s="33">
        <v>13</v>
      </c>
      <c r="L1544" s="4">
        <f>VLOOKUP(FACT_INCLUDES[[#This Row],[DW Version]], VERSIONS[], 2)</f>
        <v>64</v>
      </c>
      <c r="M1544" s="4">
        <f>VLOOKUP(FACT_INCLUDES[[#This Row],[DW Version]], VERSIONS[], 3)</f>
        <v>12</v>
      </c>
      <c r="N1544" s="4" t="str">
        <f>VLOOKUP(FACT_INCLUDES[[#This Row],[DW Version]], VERSIONS[], 4)</f>
        <v>white</v>
      </c>
      <c r="O1544" s="51">
        <f>VLOOKUP(FACT_INCLUDES[[#This Row],[DW Version]], VERSIONS[], 5)</f>
        <v>92.081442621618407</v>
      </c>
      <c r="P1544" s="4" t="str">
        <f>VLOOKUP(FACT_INCLUDES[[#This Row],[DW Version]], VERSIONS[], 6)</f>
        <v>Hyperdunk</v>
      </c>
      <c r="Q1544" s="4" t="str">
        <f>VLOOKUP(FACT_INCLUDES[[#This Row],[DW Version]], VERSIONS[], 7)</f>
        <v>Shoe</v>
      </c>
      <c r="R1544" s="51">
        <f>FACT_INCLUDES[[#This Row],[Version Price]]*FACT_INCLUDES[[#This Row],[Quantity]]</f>
        <v>92.081442621618407</v>
      </c>
      <c r="S1544" s="51">
        <f>FACT_INCLUDES[[#This Row],[Amount]]*(1-FACT_INCLUDES[[#This Row],[Order Discount]])</f>
        <v>92.081442621618407</v>
      </c>
      <c r="T1544" s="51">
        <f t="shared" si="24"/>
        <v>1006.8924700177947</v>
      </c>
      <c r="U1544" s="57">
        <f>FACT_INCLUDES[[#This Row],[Income]]/FACT_INCLUDES[[#This Row],[Total Order Income]]</f>
        <v>9.1451118529063055E-2</v>
      </c>
      <c r="V1544" s="33">
        <f>IF(FACT_INCLUDES[[#This Row],[Order Gap]]&gt;10, 1, 0)/COUNTIFS(FACT_INCLUDES[Order ID], FACT_INCLUDES[[#This Row],[Order ID]])</f>
        <v>0.5</v>
      </c>
      <c r="W1544" s="33">
        <f>IF(FACT_INCLUDES[[#This Row],[Order Type]]="Online", 1, 0)/COUNTIFS(FACT_INCLUDES[Order ID], FACT_INCLUDES[[#This Row],[Order ID]])</f>
        <v>0.5</v>
      </c>
      <c r="X1544" s="52">
        <v>698.39985569679095</v>
      </c>
      <c r="Y1544" s="52">
        <v>647.83357870407235</v>
      </c>
      <c r="Z1544" s="64">
        <f>IF(FACT_INCLUDES[[#This Row],[Order Type]]="Online", 1, 0)*FACT_INCLUDES[[#This Row],[Income]]</f>
        <v>92.081442621618407</v>
      </c>
    </row>
    <row r="1545" spans="1:26" x14ac:dyDescent="0.3">
      <c r="A1545" s="4">
        <v>1573</v>
      </c>
      <c r="B1545" s="4">
        <v>794</v>
      </c>
      <c r="C1545" s="4">
        <v>963</v>
      </c>
      <c r="D1545" s="58">
        <v>1</v>
      </c>
      <c r="E1545" s="28">
        <f>VLOOKUP(FACT_INCLUDES[[#This Row],[Order ID]], ORDERS[], 2)</f>
        <v>42851.580372774886</v>
      </c>
      <c r="F1545" s="28">
        <f>VLOOKUP(FACT_INCLUDES[[#This Row],[Order ID]], ORDERS[], 3)</f>
        <v>42851.580372774886</v>
      </c>
      <c r="G1545" s="4" t="str">
        <f>VLOOKUP(FACT_INCLUDES[[#This Row],[Order ID]], ORDERS[], 4)</f>
        <v>In-Store</v>
      </c>
      <c r="H1545" s="4" t="str">
        <f>VLOOKUP(FACT_INCLUDES[[#This Row],[Order ID]], ORDERS[], 5)</f>
        <v>FXG8430@gmail.com</v>
      </c>
      <c r="I1545" s="4">
        <f>VLOOKUP(FACT_INCLUDES[[#This Row],[Order ID]], ORDERS[], 6)</f>
        <v>29</v>
      </c>
      <c r="J1545" s="54">
        <f>VLOOKUP(FACT_INCLUDES[[#This Row],[Order ID]], ORDERS[], 7)</f>
        <v>0</v>
      </c>
      <c r="K1545" s="33">
        <v>0</v>
      </c>
      <c r="L1545" s="4">
        <f>VLOOKUP(FACT_INCLUDES[[#This Row],[DW Version]], VERSIONS[], 2)</f>
        <v>98</v>
      </c>
      <c r="M1545" s="4">
        <f>VLOOKUP(FACT_INCLUDES[[#This Row],[DW Version]], VERSIONS[], 3)</f>
        <v>5</v>
      </c>
      <c r="N1545" s="4" t="str">
        <f>VLOOKUP(FACT_INCLUDES[[#This Row],[DW Version]], VERSIONS[], 4)</f>
        <v>orange</v>
      </c>
      <c r="O1545" s="51">
        <f>VLOOKUP(FACT_INCLUDES[[#This Row],[DW Version]], VERSIONS[], 5)</f>
        <v>74.194642306159693</v>
      </c>
      <c r="P1545" s="4" t="str">
        <f>VLOOKUP(FACT_INCLUDES[[#This Row],[DW Version]], VERSIONS[], 6)</f>
        <v>Zoom Rival Fly</v>
      </c>
      <c r="Q1545" s="4" t="str">
        <f>VLOOKUP(FACT_INCLUDES[[#This Row],[DW Version]], VERSIONS[], 7)</f>
        <v>Shoe</v>
      </c>
      <c r="R1545" s="51">
        <f>FACT_INCLUDES[[#This Row],[Version Price]]*FACT_INCLUDES[[#This Row],[Quantity]]</f>
        <v>74.194642306159693</v>
      </c>
      <c r="S1545" s="51">
        <f>FACT_INCLUDES[[#This Row],[Amount]]*(1-FACT_INCLUDES[[#This Row],[Order Discount]])</f>
        <v>74.194642306159693</v>
      </c>
      <c r="T1545" s="51">
        <f t="shared" si="24"/>
        <v>74.194642306159693</v>
      </c>
      <c r="U1545" s="57">
        <f>FACT_INCLUDES[[#This Row],[Income]]/FACT_INCLUDES[[#This Row],[Total Order Income]]</f>
        <v>1</v>
      </c>
      <c r="V1545" s="33">
        <f>IF(FACT_INCLUDES[[#This Row],[Order Gap]]&gt;10, 1, 0)/COUNTIFS(FACT_INCLUDES[Order ID], FACT_INCLUDES[[#This Row],[Order ID]])</f>
        <v>0</v>
      </c>
      <c r="W1545" s="33">
        <f>IF(FACT_INCLUDES[[#This Row],[Order Type]]="Online", 1, 0)/COUNTIFS(FACT_INCLUDES[Order ID], FACT_INCLUDES[[#This Row],[Order ID]])</f>
        <v>0</v>
      </c>
      <c r="X1545" s="52">
        <v>698.39985569679095</v>
      </c>
      <c r="Y1545" s="52">
        <v>647.83357870407235</v>
      </c>
      <c r="Z1545" s="64">
        <f>IF(FACT_INCLUDES[[#This Row],[Order Type]]="Online", 1, 0)*FACT_INCLUDES[[#This Row],[Income]]</f>
        <v>0</v>
      </c>
    </row>
    <row r="1546" spans="1:26" x14ac:dyDescent="0.3">
      <c r="A1546" s="4">
        <v>1592</v>
      </c>
      <c r="B1546" s="4">
        <v>805</v>
      </c>
      <c r="C1546" s="4">
        <v>124</v>
      </c>
      <c r="D1546" s="58">
        <v>1</v>
      </c>
      <c r="E1546" s="28">
        <f>VLOOKUP(FACT_INCLUDES[[#This Row],[Order ID]], ORDERS[], 2)</f>
        <v>42867.248760271163</v>
      </c>
      <c r="F1546" s="28">
        <f>VLOOKUP(FACT_INCLUDES[[#This Row],[Order ID]], ORDERS[], 3)</f>
        <v>42867.248760271163</v>
      </c>
      <c r="G1546" s="4" t="str">
        <f>VLOOKUP(FACT_INCLUDES[[#This Row],[Order ID]], ORDERS[], 4)</f>
        <v>In-Store</v>
      </c>
      <c r="H1546" s="4" t="str">
        <f>VLOOKUP(FACT_INCLUDES[[#This Row],[Order ID]], ORDERS[], 5)</f>
        <v>AJH2278@gmail.com</v>
      </c>
      <c r="I1546" s="4">
        <f>VLOOKUP(FACT_INCLUDES[[#This Row],[Order ID]], ORDERS[], 6)</f>
        <v>8</v>
      </c>
      <c r="J1546" s="54">
        <f>VLOOKUP(FACT_INCLUDES[[#This Row],[Order ID]], ORDERS[], 7)</f>
        <v>0</v>
      </c>
      <c r="K1546" s="33">
        <v>0</v>
      </c>
      <c r="L1546" s="4">
        <f>VLOOKUP(FACT_INCLUDES[[#This Row],[DW Version]], VERSIONS[], 2)</f>
        <v>13</v>
      </c>
      <c r="M1546" s="4">
        <f>VLOOKUP(FACT_INCLUDES[[#This Row],[DW Version]], VERSIONS[], 3)</f>
        <v>5.5</v>
      </c>
      <c r="N1546" s="4" t="str">
        <f>VLOOKUP(FACT_INCLUDES[[#This Row],[DW Version]], VERSIONS[], 4)</f>
        <v>white</v>
      </c>
      <c r="O1546" s="51">
        <f>VLOOKUP(FACT_INCLUDES[[#This Row],[DW Version]], VERSIONS[], 5)</f>
        <v>154.80360500384054</v>
      </c>
      <c r="P1546" s="4" t="str">
        <f>VLOOKUP(FACT_INCLUDES[[#This Row],[DW Version]], VERSIONS[], 6)</f>
        <v>Therma Pants</v>
      </c>
      <c r="Q1546" s="4" t="str">
        <f>VLOOKUP(FACT_INCLUDES[[#This Row],[DW Version]], VERSIONS[], 7)</f>
        <v>Apparel</v>
      </c>
      <c r="R1546" s="51">
        <f>FACT_INCLUDES[[#This Row],[Version Price]]*FACT_INCLUDES[[#This Row],[Quantity]]</f>
        <v>154.80360500384054</v>
      </c>
      <c r="S1546" s="51">
        <f>FACT_INCLUDES[[#This Row],[Amount]]*(1-FACT_INCLUDES[[#This Row],[Order Discount]])</f>
        <v>154.80360500384054</v>
      </c>
      <c r="T1546" s="51">
        <f t="shared" si="24"/>
        <v>154.80360500384054</v>
      </c>
      <c r="U1546" s="57">
        <f>FACT_INCLUDES[[#This Row],[Income]]/FACT_INCLUDES[[#This Row],[Total Order Income]]</f>
        <v>1</v>
      </c>
      <c r="V1546" s="33">
        <f>IF(FACT_INCLUDES[[#This Row],[Order Gap]]&gt;10, 1, 0)/COUNTIFS(FACT_INCLUDES[Order ID], FACT_INCLUDES[[#This Row],[Order ID]])</f>
        <v>0</v>
      </c>
      <c r="W1546" s="33">
        <f>IF(FACT_INCLUDES[[#This Row],[Order Type]]="Online", 1, 0)/COUNTIFS(FACT_INCLUDES[Order ID], FACT_INCLUDES[[#This Row],[Order ID]])</f>
        <v>0</v>
      </c>
      <c r="X1546" s="52">
        <v>698.39985569679095</v>
      </c>
      <c r="Y1546" s="52">
        <v>647.83357870407235</v>
      </c>
      <c r="Z1546" s="64">
        <f>IF(FACT_INCLUDES[[#This Row],[Order Type]]="Online", 1, 0)*FACT_INCLUDES[[#This Row],[Income]]</f>
        <v>0</v>
      </c>
    </row>
    <row r="1547" spans="1:26" x14ac:dyDescent="0.3">
      <c r="A1547" s="4">
        <v>1593</v>
      </c>
      <c r="B1547" s="4">
        <v>806</v>
      </c>
      <c r="C1547" s="4">
        <v>333</v>
      </c>
      <c r="D1547" s="58">
        <v>2</v>
      </c>
      <c r="E1547" s="28">
        <f>VLOOKUP(FACT_INCLUDES[[#This Row],[Order ID]], ORDERS[], 2)</f>
        <v>43097.068207319986</v>
      </c>
      <c r="F1547" s="28">
        <f>VLOOKUP(FACT_INCLUDES[[#This Row],[Order ID]], ORDERS[], 3)</f>
        <v>43099.068207319986</v>
      </c>
      <c r="G1547" s="4" t="str">
        <f>VLOOKUP(FACT_INCLUDES[[#This Row],[Order ID]], ORDERS[], 4)</f>
        <v>Online</v>
      </c>
      <c r="H1547" s="4" t="str">
        <f>VLOOKUP(FACT_INCLUDES[[#This Row],[Order ID]], ORDERS[], 5)</f>
        <v>AKZ5088@gmail.com</v>
      </c>
      <c r="I1547" s="4">
        <f>VLOOKUP(FACT_INCLUDES[[#This Row],[Order ID]], ORDERS[], 6)</f>
        <v>0</v>
      </c>
      <c r="J1547" s="54">
        <f>VLOOKUP(FACT_INCLUDES[[#This Row],[Order ID]], ORDERS[], 7)</f>
        <v>0</v>
      </c>
      <c r="K1547" s="33">
        <v>2</v>
      </c>
      <c r="L1547" s="4">
        <f>VLOOKUP(FACT_INCLUDES[[#This Row],[DW Version]], VERSIONS[], 2)</f>
        <v>34</v>
      </c>
      <c r="M1547" s="4">
        <f>VLOOKUP(FACT_INCLUDES[[#This Row],[DW Version]], VERSIONS[], 3)</f>
        <v>8</v>
      </c>
      <c r="N1547" s="4" t="str">
        <f>VLOOKUP(FACT_INCLUDES[[#This Row],[DW Version]], VERSIONS[], 4)</f>
        <v>white</v>
      </c>
      <c r="O1547" s="51">
        <f>VLOOKUP(FACT_INCLUDES[[#This Row],[DW Version]], VERSIONS[], 5)</f>
        <v>328.54955975135073</v>
      </c>
      <c r="P1547" s="4" t="str">
        <f>VLOOKUP(FACT_INCLUDES[[#This Row],[DW Version]], VERSIONS[], 6)</f>
        <v>Zoom Vomero</v>
      </c>
      <c r="Q1547" s="4" t="str">
        <f>VLOOKUP(FACT_INCLUDES[[#This Row],[DW Version]], VERSIONS[], 7)</f>
        <v>Shoe</v>
      </c>
      <c r="R1547" s="51">
        <f>FACT_INCLUDES[[#This Row],[Version Price]]*FACT_INCLUDES[[#This Row],[Quantity]]</f>
        <v>657.09911950270146</v>
      </c>
      <c r="S1547" s="51">
        <f>FACT_INCLUDES[[#This Row],[Amount]]*(1-FACT_INCLUDES[[#This Row],[Order Discount]])</f>
        <v>657.09911950270146</v>
      </c>
      <c r="T1547" s="51">
        <f t="shared" si="24"/>
        <v>2100.3184255333372</v>
      </c>
      <c r="U1547" s="57">
        <f>FACT_INCLUDES[[#This Row],[Income]]/FACT_INCLUDES[[#This Row],[Total Order Income]]</f>
        <v>0.3128569037506031</v>
      </c>
      <c r="V1547" s="33">
        <f>IF(FACT_INCLUDES[[#This Row],[Order Gap]]&gt;10, 1, 0)/COUNTIFS(FACT_INCLUDES[Order ID], FACT_INCLUDES[[#This Row],[Order ID]])</f>
        <v>0</v>
      </c>
      <c r="W1547" s="33">
        <f>IF(FACT_INCLUDES[[#This Row],[Order Type]]="Online", 1, 0)/COUNTIFS(FACT_INCLUDES[Order ID], FACT_INCLUDES[[#This Row],[Order ID]])</f>
        <v>0.33333333333333331</v>
      </c>
      <c r="X1547" s="52">
        <v>698.39985569679095</v>
      </c>
      <c r="Y1547" s="52">
        <v>647.83357870407235</v>
      </c>
      <c r="Z1547" s="64">
        <f>IF(FACT_INCLUDES[[#This Row],[Order Type]]="Online", 1, 0)*FACT_INCLUDES[[#This Row],[Income]]</f>
        <v>657.09911950270146</v>
      </c>
    </row>
    <row r="1548" spans="1:26" x14ac:dyDescent="0.3">
      <c r="A1548" s="4">
        <v>1594</v>
      </c>
      <c r="B1548" s="4">
        <v>806</v>
      </c>
      <c r="C1548" s="4">
        <v>377</v>
      </c>
      <c r="D1548" s="58">
        <v>4</v>
      </c>
      <c r="E1548" s="28">
        <f>VLOOKUP(FACT_INCLUDES[[#This Row],[Order ID]], ORDERS[], 2)</f>
        <v>43097.068207319986</v>
      </c>
      <c r="F1548" s="28">
        <f>VLOOKUP(FACT_INCLUDES[[#This Row],[Order ID]], ORDERS[], 3)</f>
        <v>43099.068207319986</v>
      </c>
      <c r="G1548" s="4" t="str">
        <f>VLOOKUP(FACT_INCLUDES[[#This Row],[Order ID]], ORDERS[], 4)</f>
        <v>Online</v>
      </c>
      <c r="H1548" s="4" t="str">
        <f>VLOOKUP(FACT_INCLUDES[[#This Row],[Order ID]], ORDERS[], 5)</f>
        <v>AKZ5088@gmail.com</v>
      </c>
      <c r="I1548" s="4">
        <f>VLOOKUP(FACT_INCLUDES[[#This Row],[Order ID]], ORDERS[], 6)</f>
        <v>0</v>
      </c>
      <c r="J1548" s="54">
        <f>VLOOKUP(FACT_INCLUDES[[#This Row],[Order ID]], ORDERS[], 7)</f>
        <v>0</v>
      </c>
      <c r="K1548" s="33">
        <v>2</v>
      </c>
      <c r="L1548" s="4">
        <f>VLOOKUP(FACT_INCLUDES[[#This Row],[DW Version]], VERSIONS[], 2)</f>
        <v>38</v>
      </c>
      <c r="M1548" s="4">
        <f>VLOOKUP(FACT_INCLUDES[[#This Row],[DW Version]], VERSIONS[], 3)</f>
        <v>6.5</v>
      </c>
      <c r="N1548" s="4" t="str">
        <f>VLOOKUP(FACT_INCLUDES[[#This Row],[DW Version]], VERSIONS[], 4)</f>
        <v>black</v>
      </c>
      <c r="O1548" s="51">
        <f>VLOOKUP(FACT_INCLUDES[[#This Row],[DW Version]], VERSIONS[], 5)</f>
        <v>203.78866316270057</v>
      </c>
      <c r="P1548" s="4" t="str">
        <f>VLOOKUP(FACT_INCLUDES[[#This Row],[DW Version]], VERSIONS[], 6)</f>
        <v>Free RN 5.0</v>
      </c>
      <c r="Q1548" s="4" t="str">
        <f>VLOOKUP(FACT_INCLUDES[[#This Row],[DW Version]], VERSIONS[], 7)</f>
        <v>Shoe</v>
      </c>
      <c r="R1548" s="51">
        <f>FACT_INCLUDES[[#This Row],[Version Price]]*FACT_INCLUDES[[#This Row],[Quantity]]</f>
        <v>815.15465265080229</v>
      </c>
      <c r="S1548" s="51">
        <f>FACT_INCLUDES[[#This Row],[Amount]]*(1-FACT_INCLUDES[[#This Row],[Order Discount]])</f>
        <v>815.15465265080229</v>
      </c>
      <c r="T1548" s="51">
        <f t="shared" si="24"/>
        <v>2100.3184255333372</v>
      </c>
      <c r="U1548" s="57">
        <f>FACT_INCLUDES[[#This Row],[Income]]/FACT_INCLUDES[[#This Row],[Total Order Income]]</f>
        <v>0.38811003262222432</v>
      </c>
      <c r="V1548" s="33">
        <f>IF(FACT_INCLUDES[[#This Row],[Order Gap]]&gt;10, 1, 0)/COUNTIFS(FACT_INCLUDES[Order ID], FACT_INCLUDES[[#This Row],[Order ID]])</f>
        <v>0</v>
      </c>
      <c r="W1548" s="33">
        <f>IF(FACT_INCLUDES[[#This Row],[Order Type]]="Online", 1, 0)/COUNTIFS(FACT_INCLUDES[Order ID], FACT_INCLUDES[[#This Row],[Order ID]])</f>
        <v>0.33333333333333331</v>
      </c>
      <c r="X1548" s="52">
        <v>698.39985569679095</v>
      </c>
      <c r="Y1548" s="52">
        <v>647.83357870407235</v>
      </c>
      <c r="Z1548" s="64">
        <f>IF(FACT_INCLUDES[[#This Row],[Order Type]]="Online", 1, 0)*FACT_INCLUDES[[#This Row],[Income]]</f>
        <v>815.15465265080229</v>
      </c>
    </row>
    <row r="1549" spans="1:26" x14ac:dyDescent="0.3">
      <c r="A1549" s="4">
        <v>1595</v>
      </c>
      <c r="B1549" s="4">
        <v>806</v>
      </c>
      <c r="C1549" s="4">
        <v>983</v>
      </c>
      <c r="D1549" s="58">
        <v>2</v>
      </c>
      <c r="E1549" s="28">
        <f>VLOOKUP(FACT_INCLUDES[[#This Row],[Order ID]], ORDERS[], 2)</f>
        <v>43097.068207319986</v>
      </c>
      <c r="F1549" s="28">
        <f>VLOOKUP(FACT_INCLUDES[[#This Row],[Order ID]], ORDERS[], 3)</f>
        <v>43099.068207319986</v>
      </c>
      <c r="G1549" s="4" t="str">
        <f>VLOOKUP(FACT_INCLUDES[[#This Row],[Order ID]], ORDERS[], 4)</f>
        <v>Online</v>
      </c>
      <c r="H1549" s="4" t="str">
        <f>VLOOKUP(FACT_INCLUDES[[#This Row],[Order ID]], ORDERS[], 5)</f>
        <v>AKZ5088@gmail.com</v>
      </c>
      <c r="I1549" s="4">
        <f>VLOOKUP(FACT_INCLUDES[[#This Row],[Order ID]], ORDERS[], 6)</f>
        <v>0</v>
      </c>
      <c r="J1549" s="54">
        <f>VLOOKUP(FACT_INCLUDES[[#This Row],[Order ID]], ORDERS[], 7)</f>
        <v>0</v>
      </c>
      <c r="K1549" s="33">
        <v>2</v>
      </c>
      <c r="L1549" s="4">
        <f>VLOOKUP(FACT_INCLUDES[[#This Row],[DW Version]], VERSIONS[], 2)</f>
        <v>100</v>
      </c>
      <c r="M1549" s="4">
        <f>VLOOKUP(FACT_INCLUDES[[#This Row],[DW Version]], VERSIONS[], 3)</f>
        <v>5</v>
      </c>
      <c r="N1549" s="4" t="str">
        <f>VLOOKUP(FACT_INCLUDES[[#This Row],[DW Version]], VERSIONS[], 4)</f>
        <v>white</v>
      </c>
      <c r="O1549" s="51">
        <f>VLOOKUP(FACT_INCLUDES[[#This Row],[DW Version]], VERSIONS[], 5)</f>
        <v>314.03232668991672</v>
      </c>
      <c r="P1549" s="4" t="str">
        <f>VLOOKUP(FACT_INCLUDES[[#This Row],[DW Version]], VERSIONS[], 6)</f>
        <v>Nike Kettlebell</v>
      </c>
      <c r="Q1549" s="4" t="str">
        <f>VLOOKUP(FACT_INCLUDES[[#This Row],[DW Version]], VERSIONS[], 7)</f>
        <v>Sport Equipment</v>
      </c>
      <c r="R1549" s="51">
        <f>FACT_INCLUDES[[#This Row],[Version Price]]*FACT_INCLUDES[[#This Row],[Quantity]]</f>
        <v>628.06465337983343</v>
      </c>
      <c r="S1549" s="51">
        <f>FACT_INCLUDES[[#This Row],[Amount]]*(1-FACT_INCLUDES[[#This Row],[Order Discount]])</f>
        <v>628.06465337983343</v>
      </c>
      <c r="T1549" s="51">
        <f t="shared" si="24"/>
        <v>2100.3184255333372</v>
      </c>
      <c r="U1549" s="57">
        <f>FACT_INCLUDES[[#This Row],[Income]]/FACT_INCLUDES[[#This Row],[Total Order Income]]</f>
        <v>0.29903306362717264</v>
      </c>
      <c r="V1549" s="33">
        <f>IF(FACT_INCLUDES[[#This Row],[Order Gap]]&gt;10, 1, 0)/COUNTIFS(FACT_INCLUDES[Order ID], FACT_INCLUDES[[#This Row],[Order ID]])</f>
        <v>0</v>
      </c>
      <c r="W1549" s="33">
        <f>IF(FACT_INCLUDES[[#This Row],[Order Type]]="Online", 1, 0)/COUNTIFS(FACT_INCLUDES[Order ID], FACT_INCLUDES[[#This Row],[Order ID]])</f>
        <v>0.33333333333333331</v>
      </c>
      <c r="X1549" s="52">
        <v>698.39985569679095</v>
      </c>
      <c r="Y1549" s="52">
        <v>647.83357870407235</v>
      </c>
      <c r="Z1549" s="64">
        <f>IF(FACT_INCLUDES[[#This Row],[Order Type]]="Online", 1, 0)*FACT_INCLUDES[[#This Row],[Income]]</f>
        <v>628.06465337983343</v>
      </c>
    </row>
    <row r="1550" spans="1:26" x14ac:dyDescent="0.3">
      <c r="A1550" s="4">
        <v>1605</v>
      </c>
      <c r="B1550" s="4">
        <v>812</v>
      </c>
      <c r="C1550" s="4">
        <v>833</v>
      </c>
      <c r="D1550" s="58">
        <v>4</v>
      </c>
      <c r="E1550" s="28">
        <f>VLOOKUP(FACT_INCLUDES[[#This Row],[Order ID]], ORDERS[], 2)</f>
        <v>42741.700507327812</v>
      </c>
      <c r="F1550" s="28">
        <f>VLOOKUP(FACT_INCLUDES[[#This Row],[Order ID]], ORDERS[], 3)</f>
        <v>42758.700507327812</v>
      </c>
      <c r="G1550" s="4" t="str">
        <f>VLOOKUP(FACT_INCLUDES[[#This Row],[Order ID]], ORDERS[], 4)</f>
        <v>Online</v>
      </c>
      <c r="H1550" s="4" t="str">
        <f>VLOOKUP(FACT_INCLUDES[[#This Row],[Order ID]], ORDERS[], 5)</f>
        <v>OTE1595@gmail.com</v>
      </c>
      <c r="I1550" s="4">
        <f>VLOOKUP(FACT_INCLUDES[[#This Row],[Order ID]], ORDERS[], 6)</f>
        <v>0</v>
      </c>
      <c r="J1550" s="54">
        <f>VLOOKUP(FACT_INCLUDES[[#This Row],[Order ID]], ORDERS[], 7)</f>
        <v>0</v>
      </c>
      <c r="K1550" s="33">
        <v>17</v>
      </c>
      <c r="L1550" s="4">
        <f>VLOOKUP(FACT_INCLUDES[[#This Row],[DW Version]], VERSIONS[], 2)</f>
        <v>84</v>
      </c>
      <c r="M1550" s="4">
        <f>VLOOKUP(FACT_INCLUDES[[#This Row],[DW Version]], VERSIONS[], 3)</f>
        <v>11</v>
      </c>
      <c r="N1550" s="4" t="str">
        <f>VLOOKUP(FACT_INCLUDES[[#This Row],[DW Version]], VERSIONS[], 4)</f>
        <v>gold</v>
      </c>
      <c r="O1550" s="51">
        <f>VLOOKUP(FACT_INCLUDES[[#This Row],[DW Version]], VERSIONS[], 5)</f>
        <v>113.49468644763675</v>
      </c>
      <c r="P1550" s="4" t="str">
        <f>VLOOKUP(FACT_INCLUDES[[#This Row],[DW Version]], VERSIONS[], 6)</f>
        <v>AeroLoft Running Vest</v>
      </c>
      <c r="Q1550" s="4" t="str">
        <f>VLOOKUP(FACT_INCLUDES[[#This Row],[DW Version]], VERSIONS[], 7)</f>
        <v>Apparel</v>
      </c>
      <c r="R1550" s="51">
        <f>FACT_INCLUDES[[#This Row],[Version Price]]*FACT_INCLUDES[[#This Row],[Quantity]]</f>
        <v>453.97874579054701</v>
      </c>
      <c r="S1550" s="51">
        <f>FACT_INCLUDES[[#This Row],[Amount]]*(1-FACT_INCLUDES[[#This Row],[Order Discount]])</f>
        <v>453.97874579054701</v>
      </c>
      <c r="T1550" s="51">
        <f t="shared" si="24"/>
        <v>453.97874579054701</v>
      </c>
      <c r="U1550" s="57">
        <f>FACT_INCLUDES[[#This Row],[Income]]/FACT_INCLUDES[[#This Row],[Total Order Income]]</f>
        <v>1</v>
      </c>
      <c r="V1550" s="33">
        <f>IF(FACT_INCLUDES[[#This Row],[Order Gap]]&gt;10, 1, 0)/COUNTIFS(FACT_INCLUDES[Order ID], FACT_INCLUDES[[#This Row],[Order ID]])</f>
        <v>1</v>
      </c>
      <c r="W1550" s="33">
        <f>IF(FACT_INCLUDES[[#This Row],[Order Type]]="Online", 1, 0)/COUNTIFS(FACT_INCLUDES[Order ID], FACT_INCLUDES[[#This Row],[Order ID]])</f>
        <v>1</v>
      </c>
      <c r="X1550" s="52">
        <v>698.39985569679095</v>
      </c>
      <c r="Y1550" s="52">
        <v>647.83357870407235</v>
      </c>
      <c r="Z1550" s="64">
        <f>IF(FACT_INCLUDES[[#This Row],[Order Type]]="Online", 1, 0)*FACT_INCLUDES[[#This Row],[Income]]</f>
        <v>453.97874579054701</v>
      </c>
    </row>
    <row r="1551" spans="1:26" x14ac:dyDescent="0.3">
      <c r="A1551" s="4">
        <v>1610</v>
      </c>
      <c r="B1551" s="4">
        <v>815</v>
      </c>
      <c r="C1551" s="4">
        <v>157</v>
      </c>
      <c r="D1551" s="58">
        <v>1</v>
      </c>
      <c r="E1551" s="28">
        <f>VLOOKUP(FACT_INCLUDES[[#This Row],[Order ID]], ORDERS[], 2)</f>
        <v>43056.893788007343</v>
      </c>
      <c r="F1551" s="28">
        <f>VLOOKUP(FACT_INCLUDES[[#This Row],[Order ID]], ORDERS[], 3)</f>
        <v>43056.893788007343</v>
      </c>
      <c r="G1551" s="4" t="str">
        <f>VLOOKUP(FACT_INCLUDES[[#This Row],[Order ID]], ORDERS[], 4)</f>
        <v>In-Store</v>
      </c>
      <c r="H1551" s="4" t="str">
        <f>VLOOKUP(FACT_INCLUDES[[#This Row],[Order ID]], ORDERS[], 5)</f>
        <v>TSI4884@gmail.com</v>
      </c>
      <c r="I1551" s="4">
        <f>VLOOKUP(FACT_INCLUDES[[#This Row],[Order ID]], ORDERS[], 6)</f>
        <v>37</v>
      </c>
      <c r="J1551" s="54">
        <f>VLOOKUP(FACT_INCLUDES[[#This Row],[Order ID]], ORDERS[], 7)</f>
        <v>0</v>
      </c>
      <c r="K1551" s="33">
        <v>0</v>
      </c>
      <c r="L1551" s="4">
        <f>VLOOKUP(FACT_INCLUDES[[#This Row],[DW Version]], VERSIONS[], 2)</f>
        <v>15</v>
      </c>
      <c r="M1551" s="4">
        <f>VLOOKUP(FACT_INCLUDES[[#This Row],[DW Version]], VERSIONS[], 3)</f>
        <v>11.5</v>
      </c>
      <c r="N1551" s="4" t="str">
        <f>VLOOKUP(FACT_INCLUDES[[#This Row],[DW Version]], VERSIONS[], 4)</f>
        <v>turquoise</v>
      </c>
      <c r="O1551" s="51">
        <f>VLOOKUP(FACT_INCLUDES[[#This Row],[DW Version]], VERSIONS[], 5)</f>
        <v>333.84473806352167</v>
      </c>
      <c r="P1551" s="4" t="str">
        <f>VLOOKUP(FACT_INCLUDES[[#This Row],[DW Version]], VERSIONS[], 6)</f>
        <v>Sportswear Club Fleece</v>
      </c>
      <c r="Q1551" s="4" t="str">
        <f>VLOOKUP(FACT_INCLUDES[[#This Row],[DW Version]], VERSIONS[], 7)</f>
        <v>Apparel</v>
      </c>
      <c r="R1551" s="51">
        <f>FACT_INCLUDES[[#This Row],[Version Price]]*FACT_INCLUDES[[#This Row],[Quantity]]</f>
        <v>333.84473806352167</v>
      </c>
      <c r="S1551" s="51">
        <f>FACT_INCLUDES[[#This Row],[Amount]]*(1-FACT_INCLUDES[[#This Row],[Order Discount]])</f>
        <v>333.84473806352167</v>
      </c>
      <c r="T1551" s="51">
        <f t="shared" si="24"/>
        <v>3165.6015266756285</v>
      </c>
      <c r="U1551" s="57">
        <f>FACT_INCLUDES[[#This Row],[Income]]/FACT_INCLUDES[[#This Row],[Total Order Income]]</f>
        <v>0.10546012669323872</v>
      </c>
      <c r="V1551" s="33">
        <f>IF(FACT_INCLUDES[[#This Row],[Order Gap]]&gt;10, 1, 0)/COUNTIFS(FACT_INCLUDES[Order ID], FACT_INCLUDES[[#This Row],[Order ID]])</f>
        <v>0</v>
      </c>
      <c r="W1551" s="33">
        <f>IF(FACT_INCLUDES[[#This Row],[Order Type]]="Online", 1, 0)/COUNTIFS(FACT_INCLUDES[Order ID], FACT_INCLUDES[[#This Row],[Order ID]])</f>
        <v>0</v>
      </c>
      <c r="X1551" s="52">
        <v>698.39985569679095</v>
      </c>
      <c r="Y1551" s="52">
        <v>647.83357870407235</v>
      </c>
      <c r="Z1551" s="64">
        <f>IF(FACT_INCLUDES[[#This Row],[Order Type]]="Online", 1, 0)*FACT_INCLUDES[[#This Row],[Income]]</f>
        <v>0</v>
      </c>
    </row>
    <row r="1552" spans="1:26" x14ac:dyDescent="0.3">
      <c r="A1552" s="4">
        <v>1611</v>
      </c>
      <c r="B1552" s="4">
        <v>815</v>
      </c>
      <c r="C1552" s="4">
        <v>334</v>
      </c>
      <c r="D1552" s="58">
        <v>2</v>
      </c>
      <c r="E1552" s="28">
        <f>VLOOKUP(FACT_INCLUDES[[#This Row],[Order ID]], ORDERS[], 2)</f>
        <v>43056.893788007343</v>
      </c>
      <c r="F1552" s="28">
        <f>VLOOKUP(FACT_INCLUDES[[#This Row],[Order ID]], ORDERS[], 3)</f>
        <v>43056.893788007343</v>
      </c>
      <c r="G1552" s="4" t="str">
        <f>VLOOKUP(FACT_INCLUDES[[#This Row],[Order ID]], ORDERS[], 4)</f>
        <v>In-Store</v>
      </c>
      <c r="H1552" s="4" t="str">
        <f>VLOOKUP(FACT_INCLUDES[[#This Row],[Order ID]], ORDERS[], 5)</f>
        <v>TSI4884@gmail.com</v>
      </c>
      <c r="I1552" s="4">
        <f>VLOOKUP(FACT_INCLUDES[[#This Row],[Order ID]], ORDERS[], 6)</f>
        <v>37</v>
      </c>
      <c r="J1552" s="54">
        <f>VLOOKUP(FACT_INCLUDES[[#This Row],[Order ID]], ORDERS[], 7)</f>
        <v>0</v>
      </c>
      <c r="K1552" s="33">
        <v>0</v>
      </c>
      <c r="L1552" s="4">
        <f>VLOOKUP(FACT_INCLUDES[[#This Row],[DW Version]], VERSIONS[], 2)</f>
        <v>34</v>
      </c>
      <c r="M1552" s="4">
        <f>VLOOKUP(FACT_INCLUDES[[#This Row],[DW Version]], VERSIONS[], 3)</f>
        <v>8.5</v>
      </c>
      <c r="N1552" s="4" t="str">
        <f>VLOOKUP(FACT_INCLUDES[[#This Row],[DW Version]], VERSIONS[], 4)</f>
        <v>white</v>
      </c>
      <c r="O1552" s="51">
        <f>VLOOKUP(FACT_INCLUDES[[#This Row],[DW Version]], VERSIONS[], 5)</f>
        <v>174.99448182789277</v>
      </c>
      <c r="P1552" s="4" t="str">
        <f>VLOOKUP(FACT_INCLUDES[[#This Row],[DW Version]], VERSIONS[], 6)</f>
        <v>Zoom Vomero</v>
      </c>
      <c r="Q1552" s="4" t="str">
        <f>VLOOKUP(FACT_INCLUDES[[#This Row],[DW Version]], VERSIONS[], 7)</f>
        <v>Shoe</v>
      </c>
      <c r="R1552" s="51">
        <f>FACT_INCLUDES[[#This Row],[Version Price]]*FACT_INCLUDES[[#This Row],[Quantity]]</f>
        <v>349.98896365578554</v>
      </c>
      <c r="S1552" s="51">
        <f>FACT_INCLUDES[[#This Row],[Amount]]*(1-FACT_INCLUDES[[#This Row],[Order Discount]])</f>
        <v>349.98896365578554</v>
      </c>
      <c r="T1552" s="51">
        <f t="shared" si="24"/>
        <v>3165.6015266756285</v>
      </c>
      <c r="U1552" s="57">
        <f>FACT_INCLUDES[[#This Row],[Income]]/FACT_INCLUDES[[#This Row],[Total Order Income]]</f>
        <v>0.11056001859568476</v>
      </c>
      <c r="V1552" s="33">
        <f>IF(FACT_INCLUDES[[#This Row],[Order Gap]]&gt;10, 1, 0)/COUNTIFS(FACT_INCLUDES[Order ID], FACT_INCLUDES[[#This Row],[Order ID]])</f>
        <v>0</v>
      </c>
      <c r="W1552" s="33">
        <f>IF(FACT_INCLUDES[[#This Row],[Order Type]]="Online", 1, 0)/COUNTIFS(FACT_INCLUDES[Order ID], FACT_INCLUDES[[#This Row],[Order ID]])</f>
        <v>0</v>
      </c>
      <c r="X1552" s="52">
        <v>698.39985569679095</v>
      </c>
      <c r="Y1552" s="52">
        <v>647.83357870407235</v>
      </c>
      <c r="Z1552" s="64">
        <f>IF(FACT_INCLUDES[[#This Row],[Order Type]]="Online", 1, 0)*FACT_INCLUDES[[#This Row],[Income]]</f>
        <v>0</v>
      </c>
    </row>
    <row r="1553" spans="1:26" x14ac:dyDescent="0.3">
      <c r="A1553" s="4">
        <v>1612</v>
      </c>
      <c r="B1553" s="4">
        <v>815</v>
      </c>
      <c r="C1553" s="4">
        <v>642</v>
      </c>
      <c r="D1553" s="58">
        <v>4</v>
      </c>
      <c r="E1553" s="28">
        <f>VLOOKUP(FACT_INCLUDES[[#This Row],[Order ID]], ORDERS[], 2)</f>
        <v>43056.893788007343</v>
      </c>
      <c r="F1553" s="28">
        <f>VLOOKUP(FACT_INCLUDES[[#This Row],[Order ID]], ORDERS[], 3)</f>
        <v>43056.893788007343</v>
      </c>
      <c r="G1553" s="4" t="str">
        <f>VLOOKUP(FACT_INCLUDES[[#This Row],[Order ID]], ORDERS[], 4)</f>
        <v>In-Store</v>
      </c>
      <c r="H1553" s="4" t="str">
        <f>VLOOKUP(FACT_INCLUDES[[#This Row],[Order ID]], ORDERS[], 5)</f>
        <v>TSI4884@gmail.com</v>
      </c>
      <c r="I1553" s="4">
        <f>VLOOKUP(FACT_INCLUDES[[#This Row],[Order ID]], ORDERS[], 6)</f>
        <v>37</v>
      </c>
      <c r="J1553" s="54">
        <f>VLOOKUP(FACT_INCLUDES[[#This Row],[Order ID]], ORDERS[], 7)</f>
        <v>0</v>
      </c>
      <c r="K1553" s="33">
        <v>0</v>
      </c>
      <c r="L1553" s="4">
        <f>VLOOKUP(FACT_INCLUDES[[#This Row],[DW Version]], VERSIONS[], 2)</f>
        <v>65</v>
      </c>
      <c r="M1553" s="4">
        <f>VLOOKUP(FACT_INCLUDES[[#This Row],[DW Version]], VERSIONS[], 3)</f>
        <v>9</v>
      </c>
      <c r="N1553" s="4" t="str">
        <f>VLOOKUP(FACT_INCLUDES[[#This Row],[DW Version]], VERSIONS[], 4)</f>
        <v>white</v>
      </c>
      <c r="O1553" s="51">
        <f>VLOOKUP(FACT_INCLUDES[[#This Row],[DW Version]], VERSIONS[], 5)</f>
        <v>326.33139643454024</v>
      </c>
      <c r="P1553" s="4" t="str">
        <f>VLOOKUP(FACT_INCLUDES[[#This Row],[DW Version]], VERSIONS[], 6)</f>
        <v>Flex Shorts</v>
      </c>
      <c r="Q1553" s="4" t="str">
        <f>VLOOKUP(FACT_INCLUDES[[#This Row],[DW Version]], VERSIONS[], 7)</f>
        <v>Apparel</v>
      </c>
      <c r="R1553" s="51">
        <f>FACT_INCLUDES[[#This Row],[Version Price]]*FACT_INCLUDES[[#This Row],[Quantity]]</f>
        <v>1305.325585738161</v>
      </c>
      <c r="S1553" s="51">
        <f>FACT_INCLUDES[[#This Row],[Amount]]*(1-FACT_INCLUDES[[#This Row],[Order Discount]])</f>
        <v>1305.325585738161</v>
      </c>
      <c r="T1553" s="51">
        <f t="shared" si="24"/>
        <v>3165.6015266756285</v>
      </c>
      <c r="U1553" s="57">
        <f>FACT_INCLUDES[[#This Row],[Income]]/FACT_INCLUDES[[#This Row],[Total Order Income]]</f>
        <v>0.41234677666742053</v>
      </c>
      <c r="V1553" s="33">
        <f>IF(FACT_INCLUDES[[#This Row],[Order Gap]]&gt;10, 1, 0)/COUNTIFS(FACT_INCLUDES[Order ID], FACT_INCLUDES[[#This Row],[Order ID]])</f>
        <v>0</v>
      </c>
      <c r="W1553" s="33">
        <f>IF(FACT_INCLUDES[[#This Row],[Order Type]]="Online", 1, 0)/COUNTIFS(FACT_INCLUDES[Order ID], FACT_INCLUDES[[#This Row],[Order ID]])</f>
        <v>0</v>
      </c>
      <c r="X1553" s="52">
        <v>698.39985569679095</v>
      </c>
      <c r="Y1553" s="52">
        <v>647.83357870407235</v>
      </c>
      <c r="Z1553" s="64">
        <f>IF(FACT_INCLUDES[[#This Row],[Order Type]]="Online", 1, 0)*FACT_INCLUDES[[#This Row],[Income]]</f>
        <v>0</v>
      </c>
    </row>
    <row r="1554" spans="1:26" x14ac:dyDescent="0.3">
      <c r="A1554" s="4">
        <v>1613</v>
      </c>
      <c r="B1554" s="4">
        <v>815</v>
      </c>
      <c r="C1554" s="4">
        <v>767</v>
      </c>
      <c r="D1554" s="58">
        <v>5</v>
      </c>
      <c r="E1554" s="28">
        <f>VLOOKUP(FACT_INCLUDES[[#This Row],[Order ID]], ORDERS[], 2)</f>
        <v>43056.893788007343</v>
      </c>
      <c r="F1554" s="28">
        <f>VLOOKUP(FACT_INCLUDES[[#This Row],[Order ID]], ORDERS[], 3)</f>
        <v>43056.893788007343</v>
      </c>
      <c r="G1554" s="4" t="str">
        <f>VLOOKUP(FACT_INCLUDES[[#This Row],[Order ID]], ORDERS[], 4)</f>
        <v>In-Store</v>
      </c>
      <c r="H1554" s="4" t="str">
        <f>VLOOKUP(FACT_INCLUDES[[#This Row],[Order ID]], ORDERS[], 5)</f>
        <v>TSI4884@gmail.com</v>
      </c>
      <c r="I1554" s="4">
        <f>VLOOKUP(FACT_INCLUDES[[#This Row],[Order ID]], ORDERS[], 6)</f>
        <v>37</v>
      </c>
      <c r="J1554" s="54">
        <f>VLOOKUP(FACT_INCLUDES[[#This Row],[Order ID]], ORDERS[], 7)</f>
        <v>0</v>
      </c>
      <c r="K1554" s="33">
        <v>0</v>
      </c>
      <c r="L1554" s="4">
        <f>VLOOKUP(FACT_INCLUDES[[#This Row],[DW Version]], VERSIONS[], 2)</f>
        <v>79</v>
      </c>
      <c r="M1554" s="4">
        <f>VLOOKUP(FACT_INCLUDES[[#This Row],[DW Version]], VERSIONS[], 3)</f>
        <v>7.5</v>
      </c>
      <c r="N1554" s="4" t="str">
        <f>VLOOKUP(FACT_INCLUDES[[#This Row],[DW Version]], VERSIONS[], 4)</f>
        <v>white</v>
      </c>
      <c r="O1554" s="51">
        <f>VLOOKUP(FACT_INCLUDES[[#This Row],[DW Version]], VERSIONS[], 5)</f>
        <v>235.28844784363207</v>
      </c>
      <c r="P1554" s="4" t="str">
        <f>VLOOKUP(FACT_INCLUDES[[#This Row],[DW Version]], VERSIONS[], 6)</f>
        <v>Zoom Gravity</v>
      </c>
      <c r="Q1554" s="4" t="str">
        <f>VLOOKUP(FACT_INCLUDES[[#This Row],[DW Version]], VERSIONS[], 7)</f>
        <v>Shoe</v>
      </c>
      <c r="R1554" s="51">
        <f>FACT_INCLUDES[[#This Row],[Version Price]]*FACT_INCLUDES[[#This Row],[Quantity]]</f>
        <v>1176.4422392181605</v>
      </c>
      <c r="S1554" s="51">
        <f>FACT_INCLUDES[[#This Row],[Amount]]*(1-FACT_INCLUDES[[#This Row],[Order Discount]])</f>
        <v>1176.4422392181605</v>
      </c>
      <c r="T1554" s="51">
        <f t="shared" si="24"/>
        <v>3165.6015266756285</v>
      </c>
      <c r="U1554" s="57">
        <f>FACT_INCLUDES[[#This Row],[Income]]/FACT_INCLUDES[[#This Row],[Total Order Income]]</f>
        <v>0.37163307804365603</v>
      </c>
      <c r="V1554" s="33">
        <f>IF(FACT_INCLUDES[[#This Row],[Order Gap]]&gt;10, 1, 0)/COUNTIFS(FACT_INCLUDES[Order ID], FACT_INCLUDES[[#This Row],[Order ID]])</f>
        <v>0</v>
      </c>
      <c r="W1554" s="33">
        <f>IF(FACT_INCLUDES[[#This Row],[Order Type]]="Online", 1, 0)/COUNTIFS(FACT_INCLUDES[Order ID], FACT_INCLUDES[[#This Row],[Order ID]])</f>
        <v>0</v>
      </c>
      <c r="X1554" s="52">
        <v>698.39985569679095</v>
      </c>
      <c r="Y1554" s="52">
        <v>647.83357870407235</v>
      </c>
      <c r="Z1554" s="64">
        <f>IF(FACT_INCLUDES[[#This Row],[Order Type]]="Online", 1, 0)*FACT_INCLUDES[[#This Row],[Income]]</f>
        <v>0</v>
      </c>
    </row>
    <row r="1555" spans="1:26" x14ac:dyDescent="0.3">
      <c r="A1555" s="4">
        <v>1618</v>
      </c>
      <c r="B1555" s="4">
        <v>818</v>
      </c>
      <c r="C1555" s="4">
        <v>102</v>
      </c>
      <c r="D1555" s="58">
        <v>1</v>
      </c>
      <c r="E1555" s="28">
        <f>VLOOKUP(FACT_INCLUDES[[#This Row],[Order ID]], ORDERS[], 2)</f>
        <v>42800.30652178196</v>
      </c>
      <c r="F1555" s="28">
        <f>VLOOKUP(FACT_INCLUDES[[#This Row],[Order ID]], ORDERS[], 3)</f>
        <v>42800.30652178196</v>
      </c>
      <c r="G1555" s="4" t="str">
        <f>VLOOKUP(FACT_INCLUDES[[#This Row],[Order ID]], ORDERS[], 4)</f>
        <v>In-Store</v>
      </c>
      <c r="H1555" s="4" t="str">
        <f>VLOOKUP(FACT_INCLUDES[[#This Row],[Order ID]], ORDERS[], 5)</f>
        <v>XNK8231@gmail.com</v>
      </c>
      <c r="I1555" s="4">
        <f>VLOOKUP(FACT_INCLUDES[[#This Row],[Order ID]], ORDERS[], 6)</f>
        <v>45</v>
      </c>
      <c r="J1555" s="54">
        <f>VLOOKUP(FACT_INCLUDES[[#This Row],[Order ID]], ORDERS[], 7)</f>
        <v>0</v>
      </c>
      <c r="K1555" s="33">
        <v>0</v>
      </c>
      <c r="L1555" s="4">
        <f>VLOOKUP(FACT_INCLUDES[[#This Row],[DW Version]], VERSIONS[], 2)</f>
        <v>10</v>
      </c>
      <c r="M1555" s="4">
        <f>VLOOKUP(FACT_INCLUDES[[#This Row],[DW Version]], VERSIONS[], 3)</f>
        <v>7</v>
      </c>
      <c r="N1555" s="4" t="str">
        <f>VLOOKUP(FACT_INCLUDES[[#This Row],[DW Version]], VERSIONS[], 4)</f>
        <v>white</v>
      </c>
      <c r="O1555" s="51">
        <f>VLOOKUP(FACT_INCLUDES[[#This Row],[DW Version]], VERSIONS[], 5)</f>
        <v>251.67368070124047</v>
      </c>
      <c r="P1555" s="4" t="str">
        <f>VLOOKUP(FACT_INCLUDES[[#This Row],[DW Version]], VERSIONS[], 6)</f>
        <v>Vapormax</v>
      </c>
      <c r="Q1555" s="4" t="str">
        <f>VLOOKUP(FACT_INCLUDES[[#This Row],[DW Version]], VERSIONS[], 7)</f>
        <v>Shoe</v>
      </c>
      <c r="R1555" s="51">
        <f>FACT_INCLUDES[[#This Row],[Version Price]]*FACT_INCLUDES[[#This Row],[Quantity]]</f>
        <v>251.67368070124047</v>
      </c>
      <c r="S1555" s="51">
        <f>FACT_INCLUDES[[#This Row],[Amount]]*(1-FACT_INCLUDES[[#This Row],[Order Discount]])</f>
        <v>251.67368070124047</v>
      </c>
      <c r="T1555" s="51">
        <f t="shared" si="24"/>
        <v>251.67368070124047</v>
      </c>
      <c r="U1555" s="57">
        <f>FACT_INCLUDES[[#This Row],[Income]]/FACT_INCLUDES[[#This Row],[Total Order Income]]</f>
        <v>1</v>
      </c>
      <c r="V1555" s="33">
        <f>IF(FACT_INCLUDES[[#This Row],[Order Gap]]&gt;10, 1, 0)/COUNTIFS(FACT_INCLUDES[Order ID], FACT_INCLUDES[[#This Row],[Order ID]])</f>
        <v>0</v>
      </c>
      <c r="W1555" s="33">
        <f>IF(FACT_INCLUDES[[#This Row],[Order Type]]="Online", 1, 0)/COUNTIFS(FACT_INCLUDES[Order ID], FACT_INCLUDES[[#This Row],[Order ID]])</f>
        <v>0</v>
      </c>
      <c r="X1555" s="52">
        <v>698.39985569679095</v>
      </c>
      <c r="Y1555" s="52">
        <v>647.83357870407235</v>
      </c>
      <c r="Z1555" s="64">
        <f>IF(FACT_INCLUDES[[#This Row],[Order Type]]="Online", 1, 0)*FACT_INCLUDES[[#This Row],[Income]]</f>
        <v>0</v>
      </c>
    </row>
    <row r="1556" spans="1:26" x14ac:dyDescent="0.3">
      <c r="A1556" s="4">
        <v>1658</v>
      </c>
      <c r="B1556" s="4">
        <v>838</v>
      </c>
      <c r="C1556" s="4">
        <v>208</v>
      </c>
      <c r="D1556" s="58">
        <v>4</v>
      </c>
      <c r="E1556" s="28">
        <f>VLOOKUP(FACT_INCLUDES[[#This Row],[Order ID]], ORDERS[], 2)</f>
        <v>42778.772398211426</v>
      </c>
      <c r="F1556" s="28">
        <f>VLOOKUP(FACT_INCLUDES[[#This Row],[Order ID]], ORDERS[], 3)</f>
        <v>42778.772398211426</v>
      </c>
      <c r="G1556" s="4" t="str">
        <f>VLOOKUP(FACT_INCLUDES[[#This Row],[Order ID]], ORDERS[], 4)</f>
        <v>In-Store</v>
      </c>
      <c r="H1556" s="4" t="str">
        <f>VLOOKUP(FACT_INCLUDES[[#This Row],[Order ID]], ORDERS[], 5)</f>
        <v>VZX9735@gmail.com</v>
      </c>
      <c r="I1556" s="4">
        <f>VLOOKUP(FACT_INCLUDES[[#This Row],[Order ID]], ORDERS[], 6)</f>
        <v>30</v>
      </c>
      <c r="J1556" s="54">
        <f>VLOOKUP(FACT_INCLUDES[[#This Row],[Order ID]], ORDERS[], 7)</f>
        <v>0</v>
      </c>
      <c r="K1556" s="33">
        <v>0</v>
      </c>
      <c r="L1556" s="4">
        <f>VLOOKUP(FACT_INCLUDES[[#This Row],[DW Version]], VERSIONS[], 2)</f>
        <v>21</v>
      </c>
      <c r="M1556" s="4">
        <f>VLOOKUP(FACT_INCLUDES[[#This Row],[DW Version]], VERSIONS[], 3)</f>
        <v>3</v>
      </c>
      <c r="N1556" s="4" t="str">
        <f>VLOOKUP(FACT_INCLUDES[[#This Row],[DW Version]], VERSIONS[], 4)</f>
        <v>green</v>
      </c>
      <c r="O1556" s="51">
        <f>VLOOKUP(FACT_INCLUDES[[#This Row],[DW Version]], VERSIONS[], 5)</f>
        <v>397.43263090309574</v>
      </c>
      <c r="P1556" s="4" t="str">
        <f>VLOOKUP(FACT_INCLUDES[[#This Row],[DW Version]], VERSIONS[], 6)</f>
        <v>Huarache</v>
      </c>
      <c r="Q1556" s="4" t="str">
        <f>VLOOKUP(FACT_INCLUDES[[#This Row],[DW Version]], VERSIONS[], 7)</f>
        <v>Shoe</v>
      </c>
      <c r="R1556" s="51">
        <f>FACT_INCLUDES[[#This Row],[Version Price]]*FACT_INCLUDES[[#This Row],[Quantity]]</f>
        <v>1589.730523612383</v>
      </c>
      <c r="S1556" s="51">
        <f>FACT_INCLUDES[[#This Row],[Amount]]*(1-FACT_INCLUDES[[#This Row],[Order Discount]])</f>
        <v>1589.730523612383</v>
      </c>
      <c r="T1556" s="51">
        <f t="shared" si="24"/>
        <v>3265.1361283461074</v>
      </c>
      <c r="U1556" s="57">
        <f>FACT_INCLUDES[[#This Row],[Income]]/FACT_INCLUDES[[#This Row],[Total Order Income]]</f>
        <v>0.48688032018365823</v>
      </c>
      <c r="V1556" s="33">
        <f>IF(FACT_INCLUDES[[#This Row],[Order Gap]]&gt;10, 1, 0)/COUNTIFS(FACT_INCLUDES[Order ID], FACT_INCLUDES[[#This Row],[Order ID]])</f>
        <v>0</v>
      </c>
      <c r="W1556" s="33">
        <f>IF(FACT_INCLUDES[[#This Row],[Order Type]]="Online", 1, 0)/COUNTIFS(FACT_INCLUDES[Order ID], FACT_INCLUDES[[#This Row],[Order ID]])</f>
        <v>0</v>
      </c>
      <c r="X1556" s="52">
        <v>698.39985569679095</v>
      </c>
      <c r="Y1556" s="52">
        <v>647.83357870407235</v>
      </c>
      <c r="Z1556" s="64">
        <f>IF(FACT_INCLUDES[[#This Row],[Order Type]]="Online", 1, 0)*FACT_INCLUDES[[#This Row],[Income]]</f>
        <v>0</v>
      </c>
    </row>
    <row r="1557" spans="1:26" x14ac:dyDescent="0.3">
      <c r="A1557" s="4">
        <v>1659</v>
      </c>
      <c r="B1557" s="4">
        <v>838</v>
      </c>
      <c r="C1557" s="4">
        <v>671</v>
      </c>
      <c r="D1557" s="58">
        <v>5</v>
      </c>
      <c r="E1557" s="28">
        <f>VLOOKUP(FACT_INCLUDES[[#This Row],[Order ID]], ORDERS[], 2)</f>
        <v>42778.772398211426</v>
      </c>
      <c r="F1557" s="28">
        <f>VLOOKUP(FACT_INCLUDES[[#This Row],[Order ID]], ORDERS[], 3)</f>
        <v>42778.772398211426</v>
      </c>
      <c r="G1557" s="4" t="str">
        <f>VLOOKUP(FACT_INCLUDES[[#This Row],[Order ID]], ORDERS[], 4)</f>
        <v>In-Store</v>
      </c>
      <c r="H1557" s="4" t="str">
        <f>VLOOKUP(FACT_INCLUDES[[#This Row],[Order ID]], ORDERS[], 5)</f>
        <v>VZX9735@gmail.com</v>
      </c>
      <c r="I1557" s="4">
        <f>VLOOKUP(FACT_INCLUDES[[#This Row],[Order ID]], ORDERS[], 6)</f>
        <v>30</v>
      </c>
      <c r="J1557" s="54">
        <f>VLOOKUP(FACT_INCLUDES[[#This Row],[Order ID]], ORDERS[], 7)</f>
        <v>0</v>
      </c>
      <c r="K1557" s="33">
        <v>0</v>
      </c>
      <c r="L1557" s="4">
        <f>VLOOKUP(FACT_INCLUDES[[#This Row],[DW Version]], VERSIONS[], 2)</f>
        <v>68</v>
      </c>
      <c r="M1557" s="4">
        <f>VLOOKUP(FACT_INCLUDES[[#This Row],[DW Version]], VERSIONS[], 3)</f>
        <v>5</v>
      </c>
      <c r="N1557" s="4" t="str">
        <f>VLOOKUP(FACT_INCLUDES[[#This Row],[DW Version]], VERSIONS[], 4)</f>
        <v>black</v>
      </c>
      <c r="O1557" s="51">
        <f>VLOOKUP(FACT_INCLUDES[[#This Row],[DW Version]], VERSIONS[], 5)</f>
        <v>335.08112094674487</v>
      </c>
      <c r="P1557" s="4" t="str">
        <f>VLOOKUP(FACT_INCLUDES[[#This Row],[DW Version]], VERSIONS[], 6)</f>
        <v>React Miler</v>
      </c>
      <c r="Q1557" s="4" t="str">
        <f>VLOOKUP(FACT_INCLUDES[[#This Row],[DW Version]], VERSIONS[], 7)</f>
        <v>Shoe</v>
      </c>
      <c r="R1557" s="51">
        <f>FACT_INCLUDES[[#This Row],[Version Price]]*FACT_INCLUDES[[#This Row],[Quantity]]</f>
        <v>1675.4056047337244</v>
      </c>
      <c r="S1557" s="51">
        <f>FACT_INCLUDES[[#This Row],[Amount]]*(1-FACT_INCLUDES[[#This Row],[Order Discount]])</f>
        <v>1675.4056047337244</v>
      </c>
      <c r="T1557" s="51">
        <f t="shared" si="24"/>
        <v>3265.1361283461074</v>
      </c>
      <c r="U1557" s="57">
        <f>FACT_INCLUDES[[#This Row],[Income]]/FACT_INCLUDES[[#This Row],[Total Order Income]]</f>
        <v>0.51311967981634177</v>
      </c>
      <c r="V1557" s="33">
        <f>IF(FACT_INCLUDES[[#This Row],[Order Gap]]&gt;10, 1, 0)/COUNTIFS(FACT_INCLUDES[Order ID], FACT_INCLUDES[[#This Row],[Order ID]])</f>
        <v>0</v>
      </c>
      <c r="W1557" s="33">
        <f>IF(FACT_INCLUDES[[#This Row],[Order Type]]="Online", 1, 0)/COUNTIFS(FACT_INCLUDES[Order ID], FACT_INCLUDES[[#This Row],[Order ID]])</f>
        <v>0</v>
      </c>
      <c r="X1557" s="52">
        <v>698.39985569679095</v>
      </c>
      <c r="Y1557" s="52">
        <v>647.83357870407235</v>
      </c>
      <c r="Z1557" s="64">
        <f>IF(FACT_INCLUDES[[#This Row],[Order Type]]="Online", 1, 0)*FACT_INCLUDES[[#This Row],[Income]]</f>
        <v>0</v>
      </c>
    </row>
    <row r="1558" spans="1:26" x14ac:dyDescent="0.3">
      <c r="A1558" s="4">
        <v>1713</v>
      </c>
      <c r="B1558" s="4">
        <v>863</v>
      </c>
      <c r="C1558" s="4">
        <v>575</v>
      </c>
      <c r="D1558" s="58">
        <v>5</v>
      </c>
      <c r="E1558" s="28">
        <f>VLOOKUP(FACT_INCLUDES[[#This Row],[Order ID]], ORDERS[], 2)</f>
        <v>42914.499690997822</v>
      </c>
      <c r="F1558" s="28">
        <f>VLOOKUP(FACT_INCLUDES[[#This Row],[Order ID]], ORDERS[], 3)</f>
        <v>42914.499690997822</v>
      </c>
      <c r="G1558" s="4" t="str">
        <f>VLOOKUP(FACT_INCLUDES[[#This Row],[Order ID]], ORDERS[], 4)</f>
        <v>In-Store</v>
      </c>
      <c r="H1558" s="4" t="str">
        <f>VLOOKUP(FACT_INCLUDES[[#This Row],[Order ID]], ORDERS[], 5)</f>
        <v>PAV5591@gmail.com</v>
      </c>
      <c r="I1558" s="4">
        <f>VLOOKUP(FACT_INCLUDES[[#This Row],[Order ID]], ORDERS[], 6)</f>
        <v>39</v>
      </c>
      <c r="J1558" s="54">
        <f>VLOOKUP(FACT_INCLUDES[[#This Row],[Order ID]], ORDERS[], 7)</f>
        <v>0</v>
      </c>
      <c r="K1558" s="33">
        <v>0</v>
      </c>
      <c r="L1558" s="4">
        <f>VLOOKUP(FACT_INCLUDES[[#This Row],[DW Version]], VERSIONS[], 2)</f>
        <v>59</v>
      </c>
      <c r="M1558" s="4">
        <f>VLOOKUP(FACT_INCLUDES[[#This Row],[DW Version]], VERSIONS[], 3)</f>
        <v>6.5</v>
      </c>
      <c r="N1558" s="4" t="str">
        <f>VLOOKUP(FACT_INCLUDES[[#This Row],[DW Version]], VERSIONS[], 4)</f>
        <v>red</v>
      </c>
      <c r="O1558" s="51">
        <f>VLOOKUP(FACT_INCLUDES[[#This Row],[DW Version]], VERSIONS[], 5)</f>
        <v>145.39019819850856</v>
      </c>
      <c r="P1558" s="4" t="str">
        <f>VLOOKUP(FACT_INCLUDES[[#This Row],[DW Version]], VERSIONS[], 6)</f>
        <v>Hypervenom Phantom</v>
      </c>
      <c r="Q1558" s="4" t="str">
        <f>VLOOKUP(FACT_INCLUDES[[#This Row],[DW Version]], VERSIONS[], 7)</f>
        <v>Shoe</v>
      </c>
      <c r="R1558" s="51">
        <f>FACT_INCLUDES[[#This Row],[Version Price]]*FACT_INCLUDES[[#This Row],[Quantity]]</f>
        <v>726.95099099254276</v>
      </c>
      <c r="S1558" s="51">
        <f>FACT_INCLUDES[[#This Row],[Amount]]*(1-FACT_INCLUDES[[#This Row],[Order Discount]])</f>
        <v>726.95099099254276</v>
      </c>
      <c r="T1558" s="51">
        <f t="shared" si="24"/>
        <v>726.95099099254276</v>
      </c>
      <c r="U1558" s="57">
        <f>FACT_INCLUDES[[#This Row],[Income]]/FACT_INCLUDES[[#This Row],[Total Order Income]]</f>
        <v>1</v>
      </c>
      <c r="V1558" s="33">
        <f>IF(FACT_INCLUDES[[#This Row],[Order Gap]]&gt;10, 1, 0)/COUNTIFS(FACT_INCLUDES[Order ID], FACT_INCLUDES[[#This Row],[Order ID]])</f>
        <v>0</v>
      </c>
      <c r="W1558" s="33">
        <f>IF(FACT_INCLUDES[[#This Row],[Order Type]]="Online", 1, 0)/COUNTIFS(FACT_INCLUDES[Order ID], FACT_INCLUDES[[#This Row],[Order ID]])</f>
        <v>0</v>
      </c>
      <c r="X1558" s="52">
        <v>698.39985569679095</v>
      </c>
      <c r="Y1558" s="52">
        <v>647.83357870407235</v>
      </c>
      <c r="Z1558" s="64">
        <f>IF(FACT_INCLUDES[[#This Row],[Order Type]]="Online", 1, 0)*FACT_INCLUDES[[#This Row],[Income]]</f>
        <v>0</v>
      </c>
    </row>
    <row r="1559" spans="1:26" x14ac:dyDescent="0.3">
      <c r="A1559" s="4">
        <v>1727</v>
      </c>
      <c r="B1559" s="4">
        <v>870</v>
      </c>
      <c r="C1559" s="4">
        <v>195</v>
      </c>
      <c r="D1559" s="58">
        <v>2</v>
      </c>
      <c r="E1559" s="28">
        <f>VLOOKUP(FACT_INCLUDES[[#This Row],[Order ID]], ORDERS[], 2)</f>
        <v>43006.655873307784</v>
      </c>
      <c r="F1559" s="28">
        <f>VLOOKUP(FACT_INCLUDES[[#This Row],[Order ID]], ORDERS[], 3)</f>
        <v>43010.655873307784</v>
      </c>
      <c r="G1559" s="4" t="str">
        <f>VLOOKUP(FACT_INCLUDES[[#This Row],[Order ID]], ORDERS[], 4)</f>
        <v>Online</v>
      </c>
      <c r="H1559" s="4" t="str">
        <f>VLOOKUP(FACT_INCLUDES[[#This Row],[Order ID]], ORDERS[], 5)</f>
        <v>WTU3233@gmail.com</v>
      </c>
      <c r="I1559" s="4">
        <f>VLOOKUP(FACT_INCLUDES[[#This Row],[Order ID]], ORDERS[], 6)</f>
        <v>0</v>
      </c>
      <c r="J1559" s="54">
        <f>VLOOKUP(FACT_INCLUDES[[#This Row],[Order ID]], ORDERS[], 7)</f>
        <v>0</v>
      </c>
      <c r="K1559" s="33">
        <v>4</v>
      </c>
      <c r="L1559" s="4">
        <f>VLOOKUP(FACT_INCLUDES[[#This Row],[DW Version]], VERSIONS[], 2)</f>
        <v>19</v>
      </c>
      <c r="M1559" s="4">
        <f>VLOOKUP(FACT_INCLUDES[[#This Row],[DW Version]], VERSIONS[], 3)</f>
        <v>12.5</v>
      </c>
      <c r="N1559" s="4" t="str">
        <f>VLOOKUP(FACT_INCLUDES[[#This Row],[DW Version]], VERSIONS[], 4)</f>
        <v>white</v>
      </c>
      <c r="O1559" s="51">
        <f>VLOOKUP(FACT_INCLUDES[[#This Row],[DW Version]], VERSIONS[], 5)</f>
        <v>392.51946086525612</v>
      </c>
      <c r="P1559" s="4" t="str">
        <f>VLOOKUP(FACT_INCLUDES[[#This Row],[DW Version]], VERSIONS[], 6)</f>
        <v>Windrunner Jacket</v>
      </c>
      <c r="Q1559" s="4" t="str">
        <f>VLOOKUP(FACT_INCLUDES[[#This Row],[DW Version]], VERSIONS[], 7)</f>
        <v>Apparel</v>
      </c>
      <c r="R1559" s="51">
        <f>FACT_INCLUDES[[#This Row],[Version Price]]*FACT_INCLUDES[[#This Row],[Quantity]]</f>
        <v>785.03892173051224</v>
      </c>
      <c r="S1559" s="51">
        <f>FACT_INCLUDES[[#This Row],[Amount]]*(1-FACT_INCLUDES[[#This Row],[Order Discount]])</f>
        <v>785.03892173051224</v>
      </c>
      <c r="T1559" s="51">
        <f t="shared" si="24"/>
        <v>1119.0256660599243</v>
      </c>
      <c r="U1559" s="57">
        <f>FACT_INCLUDES[[#This Row],[Income]]/FACT_INCLUDES[[#This Row],[Total Order Income]]</f>
        <v>0.70153790528739579</v>
      </c>
      <c r="V1559" s="33">
        <f>IF(FACT_INCLUDES[[#This Row],[Order Gap]]&gt;10, 1, 0)/COUNTIFS(FACT_INCLUDES[Order ID], FACT_INCLUDES[[#This Row],[Order ID]])</f>
        <v>0</v>
      </c>
      <c r="W1559" s="33">
        <f>IF(FACT_INCLUDES[[#This Row],[Order Type]]="Online", 1, 0)/COUNTIFS(FACT_INCLUDES[Order ID], FACT_INCLUDES[[#This Row],[Order ID]])</f>
        <v>0.33333333333333331</v>
      </c>
      <c r="X1559" s="52">
        <v>698.39985569679095</v>
      </c>
      <c r="Y1559" s="52">
        <v>647.83357870407235</v>
      </c>
      <c r="Z1559" s="64">
        <f>IF(FACT_INCLUDES[[#This Row],[Order Type]]="Online", 1, 0)*FACT_INCLUDES[[#This Row],[Income]]</f>
        <v>785.03892173051224</v>
      </c>
    </row>
    <row r="1560" spans="1:26" x14ac:dyDescent="0.3">
      <c r="A1560" s="4">
        <v>1728</v>
      </c>
      <c r="B1560" s="4">
        <v>870</v>
      </c>
      <c r="C1560" s="4">
        <v>241</v>
      </c>
      <c r="D1560" s="58">
        <v>3</v>
      </c>
      <c r="E1560" s="28">
        <f>VLOOKUP(FACT_INCLUDES[[#This Row],[Order ID]], ORDERS[], 2)</f>
        <v>43006.655873307784</v>
      </c>
      <c r="F1560" s="28">
        <f>VLOOKUP(FACT_INCLUDES[[#This Row],[Order ID]], ORDERS[], 3)</f>
        <v>43010.655873307784</v>
      </c>
      <c r="G1560" s="4" t="str">
        <f>VLOOKUP(FACT_INCLUDES[[#This Row],[Order ID]], ORDERS[], 4)</f>
        <v>Online</v>
      </c>
      <c r="H1560" s="4" t="str">
        <f>VLOOKUP(FACT_INCLUDES[[#This Row],[Order ID]], ORDERS[], 5)</f>
        <v>WTU3233@gmail.com</v>
      </c>
      <c r="I1560" s="4">
        <f>VLOOKUP(FACT_INCLUDES[[#This Row],[Order ID]], ORDERS[], 6)</f>
        <v>0</v>
      </c>
      <c r="J1560" s="54">
        <f>VLOOKUP(FACT_INCLUDES[[#This Row],[Order ID]], ORDERS[], 7)</f>
        <v>0</v>
      </c>
      <c r="K1560" s="33">
        <v>4</v>
      </c>
      <c r="L1560" s="4">
        <f>VLOOKUP(FACT_INCLUDES[[#This Row],[DW Version]], VERSIONS[], 2)</f>
        <v>24</v>
      </c>
      <c r="M1560" s="4">
        <f>VLOOKUP(FACT_INCLUDES[[#This Row],[DW Version]], VERSIONS[], 3)</f>
        <v>5</v>
      </c>
      <c r="N1560" s="4" t="str">
        <f>VLOOKUP(FACT_INCLUDES[[#This Row],[DW Version]], VERSIONS[], 4)</f>
        <v>white</v>
      </c>
      <c r="O1560" s="51">
        <f>VLOOKUP(FACT_INCLUDES[[#This Row],[DW Version]], VERSIONS[], 5)</f>
        <v>57.267638414333334</v>
      </c>
      <c r="P1560" s="4" t="str">
        <f>VLOOKUP(FACT_INCLUDES[[#This Row],[DW Version]], VERSIONS[], 6)</f>
        <v>Zoom Fly</v>
      </c>
      <c r="Q1560" s="4" t="str">
        <f>VLOOKUP(FACT_INCLUDES[[#This Row],[DW Version]], VERSIONS[], 7)</f>
        <v>Shoe</v>
      </c>
      <c r="R1560" s="51">
        <f>FACT_INCLUDES[[#This Row],[Version Price]]*FACT_INCLUDES[[#This Row],[Quantity]]</f>
        <v>171.802915243</v>
      </c>
      <c r="S1560" s="51">
        <f>FACT_INCLUDES[[#This Row],[Amount]]*(1-FACT_INCLUDES[[#This Row],[Order Discount]])</f>
        <v>171.802915243</v>
      </c>
      <c r="T1560" s="51">
        <f t="shared" si="24"/>
        <v>1119.0256660599243</v>
      </c>
      <c r="U1560" s="57">
        <f>FACT_INCLUDES[[#This Row],[Income]]/FACT_INCLUDES[[#This Row],[Total Order Income]]</f>
        <v>0.15352902123140388</v>
      </c>
      <c r="V1560" s="33">
        <f>IF(FACT_INCLUDES[[#This Row],[Order Gap]]&gt;10, 1, 0)/COUNTIFS(FACT_INCLUDES[Order ID], FACT_INCLUDES[[#This Row],[Order ID]])</f>
        <v>0</v>
      </c>
      <c r="W1560" s="33">
        <f>IF(FACT_INCLUDES[[#This Row],[Order Type]]="Online", 1, 0)/COUNTIFS(FACT_INCLUDES[Order ID], FACT_INCLUDES[[#This Row],[Order ID]])</f>
        <v>0.33333333333333331</v>
      </c>
      <c r="X1560" s="52">
        <v>698.39985569679095</v>
      </c>
      <c r="Y1560" s="52">
        <v>647.83357870407235</v>
      </c>
      <c r="Z1560" s="64">
        <f>IF(FACT_INCLUDES[[#This Row],[Order Type]]="Online", 1, 0)*FACT_INCLUDES[[#This Row],[Income]]</f>
        <v>171.802915243</v>
      </c>
    </row>
    <row r="1561" spans="1:26" x14ac:dyDescent="0.3">
      <c r="A1561" s="4">
        <v>1729</v>
      </c>
      <c r="B1561" s="4">
        <v>870</v>
      </c>
      <c r="C1561" s="4">
        <v>914</v>
      </c>
      <c r="D1561" s="58">
        <v>4</v>
      </c>
      <c r="E1561" s="28">
        <f>VLOOKUP(FACT_INCLUDES[[#This Row],[Order ID]], ORDERS[], 2)</f>
        <v>43006.655873307784</v>
      </c>
      <c r="F1561" s="28">
        <f>VLOOKUP(FACT_INCLUDES[[#This Row],[Order ID]], ORDERS[], 3)</f>
        <v>43010.655873307784</v>
      </c>
      <c r="G1561" s="4" t="str">
        <f>VLOOKUP(FACT_INCLUDES[[#This Row],[Order ID]], ORDERS[], 4)</f>
        <v>Online</v>
      </c>
      <c r="H1561" s="4" t="str">
        <f>VLOOKUP(FACT_INCLUDES[[#This Row],[Order ID]], ORDERS[], 5)</f>
        <v>WTU3233@gmail.com</v>
      </c>
      <c r="I1561" s="4">
        <f>VLOOKUP(FACT_INCLUDES[[#This Row],[Order ID]], ORDERS[], 6)</f>
        <v>0</v>
      </c>
      <c r="J1561" s="54">
        <f>VLOOKUP(FACT_INCLUDES[[#This Row],[Order ID]], ORDERS[], 7)</f>
        <v>0</v>
      </c>
      <c r="K1561" s="33">
        <v>4</v>
      </c>
      <c r="L1561" s="4">
        <f>VLOOKUP(FACT_INCLUDES[[#This Row],[DW Version]], VERSIONS[], 2)</f>
        <v>93</v>
      </c>
      <c r="M1561" s="4">
        <f>VLOOKUP(FACT_INCLUDES[[#This Row],[DW Version]], VERSIONS[], 3)</f>
        <v>8.5</v>
      </c>
      <c r="N1561" s="4" t="str">
        <f>VLOOKUP(FACT_INCLUDES[[#This Row],[DW Version]], VERSIONS[], 4)</f>
        <v>black</v>
      </c>
      <c r="O1561" s="51">
        <f>VLOOKUP(FACT_INCLUDES[[#This Row],[DW Version]], VERSIONS[], 5)</f>
        <v>40.545957271603044</v>
      </c>
      <c r="P1561" s="4" t="str">
        <f>VLOOKUP(FACT_INCLUDES[[#This Row],[DW Version]], VERSIONS[], 6)</f>
        <v>Therma Training Top</v>
      </c>
      <c r="Q1561" s="4" t="str">
        <f>VLOOKUP(FACT_INCLUDES[[#This Row],[DW Version]], VERSIONS[], 7)</f>
        <v>Apparel</v>
      </c>
      <c r="R1561" s="51">
        <f>FACT_INCLUDES[[#This Row],[Version Price]]*FACT_INCLUDES[[#This Row],[Quantity]]</f>
        <v>162.18382908641217</v>
      </c>
      <c r="S1561" s="51">
        <f>FACT_INCLUDES[[#This Row],[Amount]]*(1-FACT_INCLUDES[[#This Row],[Order Discount]])</f>
        <v>162.18382908641217</v>
      </c>
      <c r="T1561" s="51">
        <f t="shared" si="24"/>
        <v>1119.0256660599243</v>
      </c>
      <c r="U1561" s="57">
        <f>FACT_INCLUDES[[#This Row],[Income]]/FACT_INCLUDES[[#This Row],[Total Order Income]]</f>
        <v>0.14493307348120035</v>
      </c>
      <c r="V1561" s="33">
        <f>IF(FACT_INCLUDES[[#This Row],[Order Gap]]&gt;10, 1, 0)/COUNTIFS(FACT_INCLUDES[Order ID], FACT_INCLUDES[[#This Row],[Order ID]])</f>
        <v>0</v>
      </c>
      <c r="W1561" s="33">
        <f>IF(FACT_INCLUDES[[#This Row],[Order Type]]="Online", 1, 0)/COUNTIFS(FACT_INCLUDES[Order ID], FACT_INCLUDES[[#This Row],[Order ID]])</f>
        <v>0.33333333333333331</v>
      </c>
      <c r="X1561" s="52">
        <v>698.39985569679095</v>
      </c>
      <c r="Y1561" s="52">
        <v>647.83357870407235</v>
      </c>
      <c r="Z1561" s="64">
        <f>IF(FACT_INCLUDES[[#This Row],[Order Type]]="Online", 1, 0)*FACT_INCLUDES[[#This Row],[Income]]</f>
        <v>162.18382908641217</v>
      </c>
    </row>
    <row r="1562" spans="1:26" x14ac:dyDescent="0.3">
      <c r="A1562" s="4">
        <v>1743</v>
      </c>
      <c r="B1562" s="4">
        <v>878</v>
      </c>
      <c r="C1562" s="4">
        <v>591</v>
      </c>
      <c r="D1562" s="58">
        <v>1</v>
      </c>
      <c r="E1562" s="28">
        <f>VLOOKUP(FACT_INCLUDES[[#This Row],[Order ID]], ORDERS[], 2)</f>
        <v>42970.824979191515</v>
      </c>
      <c r="F1562" s="28">
        <f>VLOOKUP(FACT_INCLUDES[[#This Row],[Order ID]], ORDERS[], 3)</f>
        <v>42970.824979191515</v>
      </c>
      <c r="G1562" s="4" t="str">
        <f>VLOOKUP(FACT_INCLUDES[[#This Row],[Order ID]], ORDERS[], 4)</f>
        <v>In-Store</v>
      </c>
      <c r="H1562" s="4" t="str">
        <f>VLOOKUP(FACT_INCLUDES[[#This Row],[Order ID]], ORDERS[], 5)</f>
        <v>AXB3326@gmail.com</v>
      </c>
      <c r="I1562" s="4">
        <f>VLOOKUP(FACT_INCLUDES[[#This Row],[Order ID]], ORDERS[], 6)</f>
        <v>7</v>
      </c>
      <c r="J1562" s="54">
        <f>VLOOKUP(FACT_INCLUDES[[#This Row],[Order ID]], ORDERS[], 7)</f>
        <v>0</v>
      </c>
      <c r="K1562" s="33">
        <v>0</v>
      </c>
      <c r="L1562" s="4">
        <f>VLOOKUP(FACT_INCLUDES[[#This Row],[DW Version]], VERSIONS[], 2)</f>
        <v>60</v>
      </c>
      <c r="M1562" s="4">
        <f>VLOOKUP(FACT_INCLUDES[[#This Row],[DW Version]], VERSIONS[], 3)</f>
        <v>7</v>
      </c>
      <c r="N1562" s="4" t="str">
        <f>VLOOKUP(FACT_INCLUDES[[#This Row],[DW Version]], VERSIONS[], 4)</f>
        <v>dark red</v>
      </c>
      <c r="O1562" s="51">
        <f>VLOOKUP(FACT_INCLUDES[[#This Row],[DW Version]], VERSIONS[], 5)</f>
        <v>304.3566386293798</v>
      </c>
      <c r="P1562" s="4" t="str">
        <f>VLOOKUP(FACT_INCLUDES[[#This Row],[DW Version]], VERSIONS[], 6)</f>
        <v>Magista Obra</v>
      </c>
      <c r="Q1562" s="4" t="str">
        <f>VLOOKUP(FACT_INCLUDES[[#This Row],[DW Version]], VERSIONS[], 7)</f>
        <v>Shoe</v>
      </c>
      <c r="R1562" s="51">
        <f>FACT_INCLUDES[[#This Row],[Version Price]]*FACT_INCLUDES[[#This Row],[Quantity]]</f>
        <v>304.3566386293798</v>
      </c>
      <c r="S1562" s="51">
        <f>FACT_INCLUDES[[#This Row],[Amount]]*(1-FACT_INCLUDES[[#This Row],[Order Discount]])</f>
        <v>304.3566386293798</v>
      </c>
      <c r="T1562" s="51">
        <f t="shared" si="24"/>
        <v>304.3566386293798</v>
      </c>
      <c r="U1562" s="57">
        <f>FACT_INCLUDES[[#This Row],[Income]]/FACT_INCLUDES[[#This Row],[Total Order Income]]</f>
        <v>1</v>
      </c>
      <c r="V1562" s="33">
        <f>IF(FACT_INCLUDES[[#This Row],[Order Gap]]&gt;10, 1, 0)/COUNTIFS(FACT_INCLUDES[Order ID], FACT_INCLUDES[[#This Row],[Order ID]])</f>
        <v>0</v>
      </c>
      <c r="W1562" s="33">
        <f>IF(FACT_INCLUDES[[#This Row],[Order Type]]="Online", 1, 0)/COUNTIFS(FACT_INCLUDES[Order ID], FACT_INCLUDES[[#This Row],[Order ID]])</f>
        <v>0</v>
      </c>
      <c r="X1562" s="52">
        <v>698.39985569679095</v>
      </c>
      <c r="Y1562" s="52">
        <v>647.83357870407235</v>
      </c>
      <c r="Z1562" s="64">
        <f>IF(FACT_INCLUDES[[#This Row],[Order Type]]="Online", 1, 0)*FACT_INCLUDES[[#This Row],[Income]]</f>
        <v>0</v>
      </c>
    </row>
    <row r="1563" spans="1:26" x14ac:dyDescent="0.3">
      <c r="A1563" s="4">
        <v>1793</v>
      </c>
      <c r="B1563" s="4">
        <v>903</v>
      </c>
      <c r="C1563" s="4">
        <v>456</v>
      </c>
      <c r="D1563" s="58">
        <v>2</v>
      </c>
      <c r="E1563" s="28">
        <f>VLOOKUP(FACT_INCLUDES[[#This Row],[Order ID]], ORDERS[], 2)</f>
        <v>42922.779361527297</v>
      </c>
      <c r="F1563" s="28">
        <f>VLOOKUP(FACT_INCLUDES[[#This Row],[Order ID]], ORDERS[], 3)</f>
        <v>42933.779361527297</v>
      </c>
      <c r="G1563" s="4" t="str">
        <f>VLOOKUP(FACT_INCLUDES[[#This Row],[Order ID]], ORDERS[], 4)</f>
        <v>Online</v>
      </c>
      <c r="H1563" s="4" t="str">
        <f>VLOOKUP(FACT_INCLUDES[[#This Row],[Order ID]], ORDERS[], 5)</f>
        <v>GYX9459@gmail.com</v>
      </c>
      <c r="I1563" s="4">
        <f>VLOOKUP(FACT_INCLUDES[[#This Row],[Order ID]], ORDERS[], 6)</f>
        <v>0</v>
      </c>
      <c r="J1563" s="54">
        <f>VLOOKUP(FACT_INCLUDES[[#This Row],[Order ID]], ORDERS[], 7)</f>
        <v>0</v>
      </c>
      <c r="K1563" s="33">
        <v>11</v>
      </c>
      <c r="L1563" s="4">
        <f>VLOOKUP(FACT_INCLUDES[[#This Row],[DW Version]], VERSIONS[], 2)</f>
        <v>47</v>
      </c>
      <c r="M1563" s="4">
        <f>VLOOKUP(FACT_INCLUDES[[#This Row],[DW Version]], VERSIONS[], 3)</f>
        <v>10.5</v>
      </c>
      <c r="N1563" s="4" t="str">
        <f>VLOOKUP(FACT_INCLUDES[[#This Row],[DW Version]], VERSIONS[], 4)</f>
        <v>red</v>
      </c>
      <c r="O1563" s="51">
        <f>VLOOKUP(FACT_INCLUDES[[#This Row],[DW Version]], VERSIONS[], 5)</f>
        <v>42.644484960206775</v>
      </c>
      <c r="P1563" s="4" t="str">
        <f>VLOOKUP(FACT_INCLUDES[[#This Row],[DW Version]], VERSIONS[], 6)</f>
        <v>Court Royale</v>
      </c>
      <c r="Q1563" s="4" t="str">
        <f>VLOOKUP(FACT_INCLUDES[[#This Row],[DW Version]], VERSIONS[], 7)</f>
        <v>Shoe</v>
      </c>
      <c r="R1563" s="51">
        <f>FACT_INCLUDES[[#This Row],[Version Price]]*FACT_INCLUDES[[#This Row],[Quantity]]</f>
        <v>85.28896992041355</v>
      </c>
      <c r="S1563" s="51">
        <f>FACT_INCLUDES[[#This Row],[Amount]]*(1-FACT_INCLUDES[[#This Row],[Order Discount]])</f>
        <v>85.28896992041355</v>
      </c>
      <c r="T1563" s="51">
        <f t="shared" si="24"/>
        <v>85.28896992041355</v>
      </c>
      <c r="U1563" s="57">
        <f>FACT_INCLUDES[[#This Row],[Income]]/FACT_INCLUDES[[#This Row],[Total Order Income]]</f>
        <v>1</v>
      </c>
      <c r="V1563" s="33">
        <f>IF(FACT_INCLUDES[[#This Row],[Order Gap]]&gt;10, 1, 0)/COUNTIFS(FACT_INCLUDES[Order ID], FACT_INCLUDES[[#This Row],[Order ID]])</f>
        <v>1</v>
      </c>
      <c r="W1563" s="33">
        <f>IF(FACT_INCLUDES[[#This Row],[Order Type]]="Online", 1, 0)/COUNTIFS(FACT_INCLUDES[Order ID], FACT_INCLUDES[[#This Row],[Order ID]])</f>
        <v>1</v>
      </c>
      <c r="X1563" s="52">
        <v>698.39985569679095</v>
      </c>
      <c r="Y1563" s="52">
        <v>647.83357870407235</v>
      </c>
      <c r="Z1563" s="64">
        <f>IF(FACT_INCLUDES[[#This Row],[Order Type]]="Online", 1, 0)*FACT_INCLUDES[[#This Row],[Income]]</f>
        <v>85.28896992041355</v>
      </c>
    </row>
    <row r="1564" spans="1:26" x14ac:dyDescent="0.3">
      <c r="A1564" s="4">
        <v>1911</v>
      </c>
      <c r="B1564" s="4">
        <v>960</v>
      </c>
      <c r="C1564" s="4">
        <v>317</v>
      </c>
      <c r="D1564" s="58">
        <v>4</v>
      </c>
      <c r="E1564" s="28">
        <f>VLOOKUP(FACT_INCLUDES[[#This Row],[Order ID]], ORDERS[], 2)</f>
        <v>43022.756793327455</v>
      </c>
      <c r="F1564" s="28">
        <f>VLOOKUP(FACT_INCLUDES[[#This Row],[Order ID]], ORDERS[], 3)</f>
        <v>43037.756793327455</v>
      </c>
      <c r="G1564" s="4" t="str">
        <f>VLOOKUP(FACT_INCLUDES[[#This Row],[Order ID]], ORDERS[], 4)</f>
        <v>Online</v>
      </c>
      <c r="H1564" s="4" t="str">
        <f>VLOOKUP(FACT_INCLUDES[[#This Row],[Order ID]], ORDERS[], 5)</f>
        <v>WTI4246@gmail.com</v>
      </c>
      <c r="I1564" s="4">
        <f>VLOOKUP(FACT_INCLUDES[[#This Row],[Order ID]], ORDERS[], 6)</f>
        <v>0</v>
      </c>
      <c r="J1564" s="54">
        <f>VLOOKUP(FACT_INCLUDES[[#This Row],[Order ID]], ORDERS[], 7)</f>
        <v>0</v>
      </c>
      <c r="K1564" s="33">
        <v>15</v>
      </c>
      <c r="L1564" s="4">
        <f>VLOOKUP(FACT_INCLUDES[[#This Row],[DW Version]], VERSIONS[], 2)</f>
        <v>32</v>
      </c>
      <c r="M1564" s="4">
        <f>VLOOKUP(FACT_INCLUDES[[#This Row],[DW Version]], VERSIONS[], 3)</f>
        <v>6.5</v>
      </c>
      <c r="N1564" s="4" t="str">
        <f>VLOOKUP(FACT_INCLUDES[[#This Row],[DW Version]], VERSIONS[], 4)</f>
        <v>dark green</v>
      </c>
      <c r="O1564" s="51">
        <f>VLOOKUP(FACT_INCLUDES[[#This Row],[DW Version]], VERSIONS[], 5)</f>
        <v>385.32325826153738</v>
      </c>
      <c r="P1564" s="4" t="str">
        <f>VLOOKUP(FACT_INCLUDES[[#This Row],[DW Version]], VERSIONS[], 6)</f>
        <v>SB Dunk</v>
      </c>
      <c r="Q1564" s="4" t="str">
        <f>VLOOKUP(FACT_INCLUDES[[#This Row],[DW Version]], VERSIONS[], 7)</f>
        <v>Shoe</v>
      </c>
      <c r="R1564" s="51">
        <f>FACT_INCLUDES[[#This Row],[Version Price]]*FACT_INCLUDES[[#This Row],[Quantity]]</f>
        <v>1541.2930330461495</v>
      </c>
      <c r="S1564" s="51">
        <f>FACT_INCLUDES[[#This Row],[Amount]]*(1-FACT_INCLUDES[[#This Row],[Order Discount]])</f>
        <v>1541.2930330461495</v>
      </c>
      <c r="T1564" s="51">
        <f t="shared" si="24"/>
        <v>1842.0734803246837</v>
      </c>
      <c r="U1564" s="57">
        <f>FACT_INCLUDES[[#This Row],[Income]]/FACT_INCLUDES[[#This Row],[Total Order Income]]</f>
        <v>0.83671636854273657</v>
      </c>
      <c r="V1564" s="33">
        <f>IF(FACT_INCLUDES[[#This Row],[Order Gap]]&gt;10, 1, 0)/COUNTIFS(FACT_INCLUDES[Order ID], FACT_INCLUDES[[#This Row],[Order ID]])</f>
        <v>0.5</v>
      </c>
      <c r="W1564" s="33">
        <f>IF(FACT_INCLUDES[[#This Row],[Order Type]]="Online", 1, 0)/COUNTIFS(FACT_INCLUDES[Order ID], FACT_INCLUDES[[#This Row],[Order ID]])</f>
        <v>0.5</v>
      </c>
      <c r="X1564" s="52">
        <v>698.39985569679095</v>
      </c>
      <c r="Y1564" s="52">
        <v>647.83357870407235</v>
      </c>
      <c r="Z1564" s="64">
        <f>IF(FACT_INCLUDES[[#This Row],[Order Type]]="Online", 1, 0)*FACT_INCLUDES[[#This Row],[Income]]</f>
        <v>1541.2930330461495</v>
      </c>
    </row>
    <row r="1565" spans="1:26" x14ac:dyDescent="0.3">
      <c r="A1565" s="4">
        <v>1912</v>
      </c>
      <c r="B1565" s="4">
        <v>960</v>
      </c>
      <c r="C1565" s="4">
        <v>867</v>
      </c>
      <c r="D1565" s="58">
        <v>1</v>
      </c>
      <c r="E1565" s="28">
        <f>VLOOKUP(FACT_INCLUDES[[#This Row],[Order ID]], ORDERS[], 2)</f>
        <v>43022.756793327455</v>
      </c>
      <c r="F1565" s="28">
        <f>VLOOKUP(FACT_INCLUDES[[#This Row],[Order ID]], ORDERS[], 3)</f>
        <v>43037.756793327455</v>
      </c>
      <c r="G1565" s="4" t="str">
        <f>VLOOKUP(FACT_INCLUDES[[#This Row],[Order ID]], ORDERS[], 4)</f>
        <v>Online</v>
      </c>
      <c r="H1565" s="4" t="str">
        <f>VLOOKUP(FACT_INCLUDES[[#This Row],[Order ID]], ORDERS[], 5)</f>
        <v>WTI4246@gmail.com</v>
      </c>
      <c r="I1565" s="4">
        <f>VLOOKUP(FACT_INCLUDES[[#This Row],[Order ID]], ORDERS[], 6)</f>
        <v>0</v>
      </c>
      <c r="J1565" s="54">
        <f>VLOOKUP(FACT_INCLUDES[[#This Row],[Order ID]], ORDERS[], 7)</f>
        <v>0</v>
      </c>
      <c r="K1565" s="33">
        <v>15</v>
      </c>
      <c r="L1565" s="4">
        <f>VLOOKUP(FACT_INCLUDES[[#This Row],[DW Version]], VERSIONS[], 2)</f>
        <v>88</v>
      </c>
      <c r="M1565" s="4">
        <f>VLOOKUP(FACT_INCLUDES[[#This Row],[DW Version]], VERSIONS[], 3)</f>
        <v>8.5</v>
      </c>
      <c r="N1565" s="4" t="str">
        <f>VLOOKUP(FACT_INCLUDES[[#This Row],[DW Version]], VERSIONS[], 4)</f>
        <v>dark green</v>
      </c>
      <c r="O1565" s="51">
        <f>VLOOKUP(FACT_INCLUDES[[#This Row],[DW Version]], VERSIONS[], 5)</f>
        <v>300.7804472785341</v>
      </c>
      <c r="P1565" s="4" t="str">
        <f>VLOOKUP(FACT_INCLUDES[[#This Row],[DW Version]], VERSIONS[], 6)</f>
        <v>React Infinity Run</v>
      </c>
      <c r="Q1565" s="4" t="str">
        <f>VLOOKUP(FACT_INCLUDES[[#This Row],[DW Version]], VERSIONS[], 7)</f>
        <v>Shoe</v>
      </c>
      <c r="R1565" s="51">
        <f>FACT_INCLUDES[[#This Row],[Version Price]]*FACT_INCLUDES[[#This Row],[Quantity]]</f>
        <v>300.7804472785341</v>
      </c>
      <c r="S1565" s="51">
        <f>FACT_INCLUDES[[#This Row],[Amount]]*(1-FACT_INCLUDES[[#This Row],[Order Discount]])</f>
        <v>300.7804472785341</v>
      </c>
      <c r="T1565" s="51">
        <f t="shared" si="24"/>
        <v>1842.0734803246837</v>
      </c>
      <c r="U1565" s="57">
        <f>FACT_INCLUDES[[#This Row],[Income]]/FACT_INCLUDES[[#This Row],[Total Order Income]]</f>
        <v>0.16328363145726335</v>
      </c>
      <c r="V1565" s="33">
        <f>IF(FACT_INCLUDES[[#This Row],[Order Gap]]&gt;10, 1, 0)/COUNTIFS(FACT_INCLUDES[Order ID], FACT_INCLUDES[[#This Row],[Order ID]])</f>
        <v>0.5</v>
      </c>
      <c r="W1565" s="33">
        <f>IF(FACT_INCLUDES[[#This Row],[Order Type]]="Online", 1, 0)/COUNTIFS(FACT_INCLUDES[Order ID], FACT_INCLUDES[[#This Row],[Order ID]])</f>
        <v>0.5</v>
      </c>
      <c r="X1565" s="52">
        <v>698.39985569679095</v>
      </c>
      <c r="Y1565" s="52">
        <v>647.83357870407235</v>
      </c>
      <c r="Z1565" s="64">
        <f>IF(FACT_INCLUDES[[#This Row],[Order Type]]="Online", 1, 0)*FACT_INCLUDES[[#This Row],[Income]]</f>
        <v>300.7804472785341</v>
      </c>
    </row>
    <row r="1566" spans="1:26" x14ac:dyDescent="0.3">
      <c r="A1566" s="4">
        <v>1916</v>
      </c>
      <c r="B1566" s="4">
        <v>962</v>
      </c>
      <c r="C1566" s="4">
        <v>237</v>
      </c>
      <c r="D1566" s="58">
        <v>1</v>
      </c>
      <c r="E1566" s="28">
        <f>VLOOKUP(FACT_INCLUDES[[#This Row],[Order ID]], ORDERS[], 2)</f>
        <v>42879.8030342048</v>
      </c>
      <c r="F1566" s="28">
        <f>VLOOKUP(FACT_INCLUDES[[#This Row],[Order ID]], ORDERS[], 3)</f>
        <v>42879.8030342048</v>
      </c>
      <c r="G1566" s="4" t="str">
        <f>VLOOKUP(FACT_INCLUDES[[#This Row],[Order ID]], ORDERS[], 4)</f>
        <v>In-Store</v>
      </c>
      <c r="H1566" s="4" t="str">
        <f>VLOOKUP(FACT_INCLUDES[[#This Row],[Order ID]], ORDERS[], 5)</f>
        <v>TSI4884@gmail.com</v>
      </c>
      <c r="I1566" s="4">
        <f>VLOOKUP(FACT_INCLUDES[[#This Row],[Order ID]], ORDERS[], 6)</f>
        <v>1</v>
      </c>
      <c r="J1566" s="54">
        <f>VLOOKUP(FACT_INCLUDES[[#This Row],[Order ID]], ORDERS[], 7)</f>
        <v>0</v>
      </c>
      <c r="K1566" s="33">
        <v>0</v>
      </c>
      <c r="L1566" s="4">
        <f>VLOOKUP(FACT_INCLUDES[[#This Row],[DW Version]], VERSIONS[], 2)</f>
        <v>24</v>
      </c>
      <c r="M1566" s="4">
        <f>VLOOKUP(FACT_INCLUDES[[#This Row],[DW Version]], VERSIONS[], 3)</f>
        <v>4</v>
      </c>
      <c r="N1566" s="4" t="str">
        <f>VLOOKUP(FACT_INCLUDES[[#This Row],[DW Version]], VERSIONS[], 4)</f>
        <v>dark blue</v>
      </c>
      <c r="O1566" s="51">
        <f>VLOOKUP(FACT_INCLUDES[[#This Row],[DW Version]], VERSIONS[], 5)</f>
        <v>217.38331698470819</v>
      </c>
      <c r="P1566" s="4" t="str">
        <f>VLOOKUP(FACT_INCLUDES[[#This Row],[DW Version]], VERSIONS[], 6)</f>
        <v>Zoom Fly</v>
      </c>
      <c r="Q1566" s="4" t="str">
        <f>VLOOKUP(FACT_INCLUDES[[#This Row],[DW Version]], VERSIONS[], 7)</f>
        <v>Shoe</v>
      </c>
      <c r="R1566" s="51">
        <f>FACT_INCLUDES[[#This Row],[Version Price]]*FACT_INCLUDES[[#This Row],[Quantity]]</f>
        <v>217.38331698470819</v>
      </c>
      <c r="S1566" s="51">
        <f>FACT_INCLUDES[[#This Row],[Amount]]*(1-FACT_INCLUDES[[#This Row],[Order Discount]])</f>
        <v>217.38331698470819</v>
      </c>
      <c r="T1566" s="51">
        <f t="shared" si="24"/>
        <v>217.38331698470819</v>
      </c>
      <c r="U1566" s="57">
        <f>FACT_INCLUDES[[#This Row],[Income]]/FACT_INCLUDES[[#This Row],[Total Order Income]]</f>
        <v>1</v>
      </c>
      <c r="V1566" s="33">
        <f>IF(FACT_INCLUDES[[#This Row],[Order Gap]]&gt;10, 1, 0)/COUNTIFS(FACT_INCLUDES[Order ID], FACT_INCLUDES[[#This Row],[Order ID]])</f>
        <v>0</v>
      </c>
      <c r="W1566" s="33">
        <f>IF(FACT_INCLUDES[[#This Row],[Order Type]]="Online", 1, 0)/COUNTIFS(FACT_INCLUDES[Order ID], FACT_INCLUDES[[#This Row],[Order ID]])</f>
        <v>0</v>
      </c>
      <c r="X1566" s="52">
        <v>698.39985569679095</v>
      </c>
      <c r="Y1566" s="52">
        <v>647.83357870407235</v>
      </c>
      <c r="Z1566" s="64">
        <f>IF(FACT_INCLUDES[[#This Row],[Order Type]]="Online", 1, 0)*FACT_INCLUDES[[#This Row],[Income]]</f>
        <v>0</v>
      </c>
    </row>
    <row r="1567" spans="1:26" x14ac:dyDescent="0.3">
      <c r="A1567" s="4">
        <v>1920</v>
      </c>
      <c r="B1567" s="4">
        <v>965</v>
      </c>
      <c r="C1567" s="4">
        <v>368</v>
      </c>
      <c r="D1567" s="58">
        <v>1</v>
      </c>
      <c r="E1567" s="28">
        <f>VLOOKUP(FACT_INCLUDES[[#This Row],[Order ID]], ORDERS[], 2)</f>
        <v>43029.335244353249</v>
      </c>
      <c r="F1567" s="28">
        <f>VLOOKUP(FACT_INCLUDES[[#This Row],[Order ID]], ORDERS[], 3)</f>
        <v>43029.335244353249</v>
      </c>
      <c r="G1567" s="4" t="str">
        <f>VLOOKUP(FACT_INCLUDES[[#This Row],[Order ID]], ORDERS[], 4)</f>
        <v>In-Store</v>
      </c>
      <c r="H1567" s="4" t="str">
        <f>VLOOKUP(FACT_INCLUDES[[#This Row],[Order ID]], ORDERS[], 5)</f>
        <v>ZYT3322@gmail.com</v>
      </c>
      <c r="I1567" s="4">
        <f>VLOOKUP(FACT_INCLUDES[[#This Row],[Order ID]], ORDERS[], 6)</f>
        <v>42</v>
      </c>
      <c r="J1567" s="54">
        <f>VLOOKUP(FACT_INCLUDES[[#This Row],[Order ID]], ORDERS[], 7)</f>
        <v>0</v>
      </c>
      <c r="K1567" s="33">
        <v>0</v>
      </c>
      <c r="L1567" s="4">
        <f>VLOOKUP(FACT_INCLUDES[[#This Row],[DW Version]], VERSIONS[], 2)</f>
        <v>37</v>
      </c>
      <c r="M1567" s="4">
        <f>VLOOKUP(FACT_INCLUDES[[#This Row],[DW Version]], VERSIONS[], 3)</f>
        <v>6.5</v>
      </c>
      <c r="N1567" s="4" t="str">
        <f>VLOOKUP(FACT_INCLUDES[[#This Row],[DW Version]], VERSIONS[], 4)</f>
        <v>black</v>
      </c>
      <c r="O1567" s="51">
        <f>VLOOKUP(FACT_INCLUDES[[#This Row],[DW Version]], VERSIONS[], 5)</f>
        <v>179.10594300995197</v>
      </c>
      <c r="P1567" s="4" t="str">
        <f>VLOOKUP(FACT_INCLUDES[[#This Row],[DW Version]], VERSIONS[], 6)</f>
        <v>Air Zoom Winflo</v>
      </c>
      <c r="Q1567" s="4" t="str">
        <f>VLOOKUP(FACT_INCLUDES[[#This Row],[DW Version]], VERSIONS[], 7)</f>
        <v>Shoe</v>
      </c>
      <c r="R1567" s="51">
        <f>FACT_INCLUDES[[#This Row],[Version Price]]*FACT_INCLUDES[[#This Row],[Quantity]]</f>
        <v>179.10594300995197</v>
      </c>
      <c r="S1567" s="51">
        <f>FACT_INCLUDES[[#This Row],[Amount]]*(1-FACT_INCLUDES[[#This Row],[Order Discount]])</f>
        <v>179.10594300995197</v>
      </c>
      <c r="T1567" s="51">
        <f t="shared" si="24"/>
        <v>404.33974985694033</v>
      </c>
      <c r="U1567" s="57">
        <f>FACT_INCLUDES[[#This Row],[Income]]/FACT_INCLUDES[[#This Row],[Total Order Income]]</f>
        <v>0.44295902906731666</v>
      </c>
      <c r="V1567" s="33">
        <f>IF(FACT_INCLUDES[[#This Row],[Order Gap]]&gt;10, 1, 0)/COUNTIFS(FACT_INCLUDES[Order ID], FACT_INCLUDES[[#This Row],[Order ID]])</f>
        <v>0</v>
      </c>
      <c r="W1567" s="33">
        <f>IF(FACT_INCLUDES[[#This Row],[Order Type]]="Online", 1, 0)/COUNTIFS(FACT_INCLUDES[Order ID], FACT_INCLUDES[[#This Row],[Order ID]])</f>
        <v>0</v>
      </c>
      <c r="X1567" s="52">
        <v>698.39985569679095</v>
      </c>
      <c r="Y1567" s="52">
        <v>647.83357870407235</v>
      </c>
      <c r="Z1567" s="64">
        <f>IF(FACT_INCLUDES[[#This Row],[Order Type]]="Online", 1, 0)*FACT_INCLUDES[[#This Row],[Income]]</f>
        <v>0</v>
      </c>
    </row>
    <row r="1568" spans="1:26" x14ac:dyDescent="0.3">
      <c r="A1568" s="4">
        <v>1921</v>
      </c>
      <c r="B1568" s="4">
        <v>965</v>
      </c>
      <c r="C1568" s="4">
        <v>812</v>
      </c>
      <c r="D1568" s="58">
        <v>3</v>
      </c>
      <c r="E1568" s="28">
        <f>VLOOKUP(FACT_INCLUDES[[#This Row],[Order ID]], ORDERS[], 2)</f>
        <v>43029.335244353249</v>
      </c>
      <c r="F1568" s="28">
        <f>VLOOKUP(FACT_INCLUDES[[#This Row],[Order ID]], ORDERS[], 3)</f>
        <v>43029.335244353249</v>
      </c>
      <c r="G1568" s="4" t="str">
        <f>VLOOKUP(FACT_INCLUDES[[#This Row],[Order ID]], ORDERS[], 4)</f>
        <v>In-Store</v>
      </c>
      <c r="H1568" s="4" t="str">
        <f>VLOOKUP(FACT_INCLUDES[[#This Row],[Order ID]], ORDERS[], 5)</f>
        <v>ZYT3322@gmail.com</v>
      </c>
      <c r="I1568" s="4">
        <f>VLOOKUP(FACT_INCLUDES[[#This Row],[Order ID]], ORDERS[], 6)</f>
        <v>42</v>
      </c>
      <c r="J1568" s="54">
        <f>VLOOKUP(FACT_INCLUDES[[#This Row],[Order ID]], ORDERS[], 7)</f>
        <v>0</v>
      </c>
      <c r="K1568" s="33">
        <v>0</v>
      </c>
      <c r="L1568" s="4">
        <f>VLOOKUP(FACT_INCLUDES[[#This Row],[DW Version]], VERSIONS[], 2)</f>
        <v>82</v>
      </c>
      <c r="M1568" s="4">
        <f>VLOOKUP(FACT_INCLUDES[[#This Row],[DW Version]], VERSIONS[], 3)</f>
        <v>11.5</v>
      </c>
      <c r="N1568" s="4" t="str">
        <f>VLOOKUP(FACT_INCLUDES[[#This Row],[DW Version]], VERSIONS[], 4)</f>
        <v>red</v>
      </c>
      <c r="O1568" s="51">
        <f>VLOOKUP(FACT_INCLUDES[[#This Row],[DW Version]], VERSIONS[], 5)</f>
        <v>75.077935615662781</v>
      </c>
      <c r="P1568" s="4" t="str">
        <f>VLOOKUP(FACT_INCLUDES[[#This Row],[DW Version]], VERSIONS[], 6)</f>
        <v>Flex 2-in-1 Shorts</v>
      </c>
      <c r="Q1568" s="4" t="str">
        <f>VLOOKUP(FACT_INCLUDES[[#This Row],[DW Version]], VERSIONS[], 7)</f>
        <v>Apparel</v>
      </c>
      <c r="R1568" s="51">
        <f>FACT_INCLUDES[[#This Row],[Version Price]]*FACT_INCLUDES[[#This Row],[Quantity]]</f>
        <v>225.23380684698833</v>
      </c>
      <c r="S1568" s="51">
        <f>FACT_INCLUDES[[#This Row],[Amount]]*(1-FACT_INCLUDES[[#This Row],[Order Discount]])</f>
        <v>225.23380684698833</v>
      </c>
      <c r="T1568" s="51">
        <f t="shared" si="24"/>
        <v>404.33974985694033</v>
      </c>
      <c r="U1568" s="57">
        <f>FACT_INCLUDES[[#This Row],[Income]]/FACT_INCLUDES[[#This Row],[Total Order Income]]</f>
        <v>0.55704097093268323</v>
      </c>
      <c r="V1568" s="33">
        <f>IF(FACT_INCLUDES[[#This Row],[Order Gap]]&gt;10, 1, 0)/COUNTIFS(FACT_INCLUDES[Order ID], FACT_INCLUDES[[#This Row],[Order ID]])</f>
        <v>0</v>
      </c>
      <c r="W1568" s="33">
        <f>IF(FACT_INCLUDES[[#This Row],[Order Type]]="Online", 1, 0)/COUNTIFS(FACT_INCLUDES[Order ID], FACT_INCLUDES[[#This Row],[Order ID]])</f>
        <v>0</v>
      </c>
      <c r="X1568" s="52">
        <v>698.39985569679095</v>
      </c>
      <c r="Y1568" s="52">
        <v>647.83357870407235</v>
      </c>
      <c r="Z1568" s="64">
        <f>IF(FACT_INCLUDES[[#This Row],[Order Type]]="Online", 1, 0)*FACT_INCLUDES[[#This Row],[Income]]</f>
        <v>0</v>
      </c>
    </row>
    <row r="1569" spans="1:26" x14ac:dyDescent="0.3">
      <c r="A1569" s="4">
        <v>1996</v>
      </c>
      <c r="B1569" s="4">
        <v>1001</v>
      </c>
      <c r="C1569" s="4">
        <v>286</v>
      </c>
      <c r="D1569" s="58">
        <v>3</v>
      </c>
      <c r="E1569" s="28">
        <f>VLOOKUP(FACT_INCLUDES[[#This Row],[Order ID]], ORDERS[], 2)</f>
        <v>42920.954206434704</v>
      </c>
      <c r="F1569" s="28">
        <f>VLOOKUP(FACT_INCLUDES[[#This Row],[Order ID]], ORDERS[], 3)</f>
        <v>42920.954206434704</v>
      </c>
      <c r="G1569" s="4" t="str">
        <f>VLOOKUP(FACT_INCLUDES[[#This Row],[Order ID]], ORDERS[], 4)</f>
        <v>In-Store</v>
      </c>
      <c r="H1569" s="4" t="str">
        <f>VLOOKUP(FACT_INCLUDES[[#This Row],[Order ID]], ORDERS[], 5)</f>
        <v>HKY6910@gmail.com</v>
      </c>
      <c r="I1569" s="4">
        <f>VLOOKUP(FACT_INCLUDES[[#This Row],[Order ID]], ORDERS[], 6)</f>
        <v>19</v>
      </c>
      <c r="J1569" s="54">
        <f>VLOOKUP(FACT_INCLUDES[[#This Row],[Order ID]], ORDERS[], 7)</f>
        <v>0</v>
      </c>
      <c r="K1569" s="33">
        <v>0</v>
      </c>
      <c r="L1569" s="4">
        <f>VLOOKUP(FACT_INCLUDES[[#This Row],[DW Version]], VERSIONS[], 2)</f>
        <v>28</v>
      </c>
      <c r="M1569" s="4">
        <f>VLOOKUP(FACT_INCLUDES[[#This Row],[DW Version]], VERSIONS[], 3)</f>
        <v>4</v>
      </c>
      <c r="N1569" s="4" t="str">
        <f>VLOOKUP(FACT_INCLUDES[[#This Row],[DW Version]], VERSIONS[], 4)</f>
        <v>white</v>
      </c>
      <c r="O1569" s="51">
        <f>VLOOKUP(FACT_INCLUDES[[#This Row],[DW Version]], VERSIONS[], 5)</f>
        <v>189.88000785919928</v>
      </c>
      <c r="P1569" s="4" t="str">
        <f>VLOOKUP(FACT_INCLUDES[[#This Row],[DW Version]], VERSIONS[], 6)</f>
        <v>Odyssey React</v>
      </c>
      <c r="Q1569" s="4" t="str">
        <f>VLOOKUP(FACT_INCLUDES[[#This Row],[DW Version]], VERSIONS[], 7)</f>
        <v>Shoe</v>
      </c>
      <c r="R1569" s="51">
        <f>FACT_INCLUDES[[#This Row],[Version Price]]*FACT_INCLUDES[[#This Row],[Quantity]]</f>
        <v>569.64002357759784</v>
      </c>
      <c r="S1569" s="51">
        <f>FACT_INCLUDES[[#This Row],[Amount]]*(1-FACT_INCLUDES[[#This Row],[Order Discount]])</f>
        <v>569.64002357759784</v>
      </c>
      <c r="T1569" s="51">
        <f t="shared" si="24"/>
        <v>569.64002357759784</v>
      </c>
      <c r="U1569" s="57">
        <f>FACT_INCLUDES[[#This Row],[Income]]/FACT_INCLUDES[[#This Row],[Total Order Income]]</f>
        <v>1</v>
      </c>
      <c r="V1569" s="33">
        <f>IF(FACT_INCLUDES[[#This Row],[Order Gap]]&gt;10, 1, 0)/COUNTIFS(FACT_INCLUDES[Order ID], FACT_INCLUDES[[#This Row],[Order ID]])</f>
        <v>0</v>
      </c>
      <c r="W1569" s="33">
        <f>IF(FACT_INCLUDES[[#This Row],[Order Type]]="Online", 1, 0)/COUNTIFS(FACT_INCLUDES[Order ID], FACT_INCLUDES[[#This Row],[Order ID]])</f>
        <v>0</v>
      </c>
      <c r="X1569" s="52">
        <v>698.39985569679095</v>
      </c>
      <c r="Y1569" s="52">
        <v>647.83357870407235</v>
      </c>
      <c r="Z1569" s="64">
        <f>IF(FACT_INCLUDES[[#This Row],[Order Type]]="Online", 1, 0)*FACT_INCLUDES[[#This Row],[Income]]</f>
        <v>0</v>
      </c>
    </row>
    <row r="1570" spans="1:26" x14ac:dyDescent="0.3">
      <c r="A1570" s="4">
        <v>2004</v>
      </c>
      <c r="B1570" s="4">
        <v>1009</v>
      </c>
      <c r="C1570" s="4">
        <v>66</v>
      </c>
      <c r="D1570" s="58">
        <v>3</v>
      </c>
      <c r="E1570" s="28">
        <f>VLOOKUP(FACT_INCLUDES[[#This Row],[Order ID]], ORDERS[], 2)</f>
        <v>42860.411796413799</v>
      </c>
      <c r="F1570" s="28">
        <f>VLOOKUP(FACT_INCLUDES[[#This Row],[Order ID]], ORDERS[], 3)</f>
        <v>42875.411796413799</v>
      </c>
      <c r="G1570" s="4" t="str">
        <f>VLOOKUP(FACT_INCLUDES[[#This Row],[Order ID]], ORDERS[], 4)</f>
        <v>Online</v>
      </c>
      <c r="H1570" s="4" t="str">
        <f>VLOOKUP(FACT_INCLUDES[[#This Row],[Order ID]], ORDERS[], 5)</f>
        <v>OXJ5345@gmail.com</v>
      </c>
      <c r="I1570" s="4">
        <f>VLOOKUP(FACT_INCLUDES[[#This Row],[Order ID]], ORDERS[], 6)</f>
        <v>0</v>
      </c>
      <c r="J1570" s="54">
        <f>VLOOKUP(FACT_INCLUDES[[#This Row],[Order ID]], ORDERS[], 7)</f>
        <v>0</v>
      </c>
      <c r="K1570" s="33">
        <v>15</v>
      </c>
      <c r="L1570" s="4">
        <f>VLOOKUP(FACT_INCLUDES[[#This Row],[DW Version]], VERSIONS[], 2)</f>
        <v>6</v>
      </c>
      <c r="M1570" s="4">
        <f>VLOOKUP(FACT_INCLUDES[[#This Row],[DW Version]], VERSIONS[], 3)</f>
        <v>8.5</v>
      </c>
      <c r="N1570" s="4" t="str">
        <f>VLOOKUP(FACT_INCLUDES[[#This Row],[DW Version]], VERSIONS[], 4)</f>
        <v>white</v>
      </c>
      <c r="O1570" s="51">
        <f>VLOOKUP(FACT_INCLUDES[[#This Row],[DW Version]], VERSIONS[], 5)</f>
        <v>390.28292456192145</v>
      </c>
      <c r="P1570" s="4" t="str">
        <f>VLOOKUP(FACT_INCLUDES[[#This Row],[DW Version]], VERSIONS[], 6)</f>
        <v>Tech Fleece Hoodie</v>
      </c>
      <c r="Q1570" s="4" t="str">
        <f>VLOOKUP(FACT_INCLUDES[[#This Row],[DW Version]], VERSIONS[], 7)</f>
        <v>Apparel</v>
      </c>
      <c r="R1570" s="51">
        <f>FACT_INCLUDES[[#This Row],[Version Price]]*FACT_INCLUDES[[#This Row],[Quantity]]</f>
        <v>1170.8487736857644</v>
      </c>
      <c r="S1570" s="51">
        <f>FACT_INCLUDES[[#This Row],[Amount]]*(1-FACT_INCLUDES[[#This Row],[Order Discount]])</f>
        <v>1170.8487736857644</v>
      </c>
      <c r="T1570" s="51">
        <f t="shared" si="24"/>
        <v>1170.8487736857644</v>
      </c>
      <c r="U1570" s="57">
        <f>FACT_INCLUDES[[#This Row],[Income]]/FACT_INCLUDES[[#This Row],[Total Order Income]]</f>
        <v>1</v>
      </c>
      <c r="V1570" s="33">
        <f>IF(FACT_INCLUDES[[#This Row],[Order Gap]]&gt;10, 1, 0)/COUNTIFS(FACT_INCLUDES[Order ID], FACT_INCLUDES[[#This Row],[Order ID]])</f>
        <v>1</v>
      </c>
      <c r="W1570" s="33">
        <f>IF(FACT_INCLUDES[[#This Row],[Order Type]]="Online", 1, 0)/COUNTIFS(FACT_INCLUDES[Order ID], FACT_INCLUDES[[#This Row],[Order ID]])</f>
        <v>1</v>
      </c>
      <c r="X1570" s="52">
        <v>698.39985569679095</v>
      </c>
      <c r="Y1570" s="52">
        <v>647.83357870407235</v>
      </c>
      <c r="Z1570" s="64">
        <f>IF(FACT_INCLUDES[[#This Row],[Order Type]]="Online", 1, 0)*FACT_INCLUDES[[#This Row],[Income]]</f>
        <v>1170.8487736857644</v>
      </c>
    </row>
    <row r="1571" spans="1:26" x14ac:dyDescent="0.3">
      <c r="A1571" s="4">
        <v>2009</v>
      </c>
      <c r="B1571" s="4">
        <v>1014</v>
      </c>
      <c r="C1571" s="4">
        <v>818</v>
      </c>
      <c r="D1571" s="58">
        <v>3</v>
      </c>
      <c r="E1571" s="28">
        <f>VLOOKUP(FACT_INCLUDES[[#This Row],[Order ID]], ORDERS[], 2)</f>
        <v>42832.88951820237</v>
      </c>
      <c r="F1571" s="28">
        <f>VLOOKUP(FACT_INCLUDES[[#This Row],[Order ID]], ORDERS[], 3)</f>
        <v>42849.88951820237</v>
      </c>
      <c r="G1571" s="4" t="str">
        <f>VLOOKUP(FACT_INCLUDES[[#This Row],[Order ID]], ORDERS[], 4)</f>
        <v>Online</v>
      </c>
      <c r="H1571" s="4" t="str">
        <f>VLOOKUP(FACT_INCLUDES[[#This Row],[Order ID]], ORDERS[], 5)</f>
        <v>OHB3660@gmail.com</v>
      </c>
      <c r="I1571" s="4">
        <f>VLOOKUP(FACT_INCLUDES[[#This Row],[Order ID]], ORDERS[], 6)</f>
        <v>0</v>
      </c>
      <c r="J1571" s="54">
        <f>VLOOKUP(FACT_INCLUDES[[#This Row],[Order ID]], ORDERS[], 7)</f>
        <v>0</v>
      </c>
      <c r="K1571" s="33">
        <v>17</v>
      </c>
      <c r="L1571" s="4">
        <f>VLOOKUP(FACT_INCLUDES[[#This Row],[DW Version]], VERSIONS[], 2)</f>
        <v>83</v>
      </c>
      <c r="M1571" s="4">
        <f>VLOOKUP(FACT_INCLUDES[[#This Row],[DW Version]], VERSIONS[], 3)</f>
        <v>8</v>
      </c>
      <c r="N1571" s="4" t="str">
        <f>VLOOKUP(FACT_INCLUDES[[#This Row],[DW Version]], VERSIONS[], 4)</f>
        <v>gray</v>
      </c>
      <c r="O1571" s="51">
        <f>VLOOKUP(FACT_INCLUDES[[#This Row],[DW Version]], VERSIONS[], 5)</f>
        <v>62.768272330363743</v>
      </c>
      <c r="P1571" s="4" t="str">
        <f>VLOOKUP(FACT_INCLUDES[[#This Row],[DW Version]], VERSIONS[], 6)</f>
        <v>Dri-FIT Academy Pants</v>
      </c>
      <c r="Q1571" s="4" t="str">
        <f>VLOOKUP(FACT_INCLUDES[[#This Row],[DW Version]], VERSIONS[], 7)</f>
        <v>Apparel</v>
      </c>
      <c r="R1571" s="51">
        <f>FACT_INCLUDES[[#This Row],[Version Price]]*FACT_INCLUDES[[#This Row],[Quantity]]</f>
        <v>188.30481699109123</v>
      </c>
      <c r="S1571" s="51">
        <f>FACT_INCLUDES[[#This Row],[Amount]]*(1-FACT_INCLUDES[[#This Row],[Order Discount]])</f>
        <v>188.30481699109123</v>
      </c>
      <c r="T1571" s="51">
        <f t="shared" si="24"/>
        <v>188.30481699109123</v>
      </c>
      <c r="U1571" s="57">
        <f>FACT_INCLUDES[[#This Row],[Income]]/FACT_INCLUDES[[#This Row],[Total Order Income]]</f>
        <v>1</v>
      </c>
      <c r="V1571" s="33">
        <f>IF(FACT_INCLUDES[[#This Row],[Order Gap]]&gt;10, 1, 0)/COUNTIFS(FACT_INCLUDES[Order ID], FACT_INCLUDES[[#This Row],[Order ID]])</f>
        <v>1</v>
      </c>
      <c r="W1571" s="33">
        <f>IF(FACT_INCLUDES[[#This Row],[Order Type]]="Online", 1, 0)/COUNTIFS(FACT_INCLUDES[Order ID], FACT_INCLUDES[[#This Row],[Order ID]])</f>
        <v>1</v>
      </c>
      <c r="X1571" s="52">
        <v>698.39985569679095</v>
      </c>
      <c r="Y1571" s="52">
        <v>647.83357870407235</v>
      </c>
      <c r="Z1571" s="64">
        <f>IF(FACT_INCLUDES[[#This Row],[Order Type]]="Online", 1, 0)*FACT_INCLUDES[[#This Row],[Income]]</f>
        <v>188.30481699109123</v>
      </c>
    </row>
    <row r="1572" spans="1:26" x14ac:dyDescent="0.3">
      <c r="A1572" s="4">
        <v>2040</v>
      </c>
      <c r="B1572" s="4">
        <v>1045</v>
      </c>
      <c r="C1572" s="4">
        <v>423</v>
      </c>
      <c r="D1572" s="58">
        <v>3</v>
      </c>
      <c r="E1572" s="28">
        <f>VLOOKUP(FACT_INCLUDES[[#This Row],[Order ID]], ORDERS[], 2)</f>
        <v>42743.365795413825</v>
      </c>
      <c r="F1572" s="28">
        <f>VLOOKUP(FACT_INCLUDES[[#This Row],[Order ID]], ORDERS[], 3)</f>
        <v>42743.365795413825</v>
      </c>
      <c r="G1572" s="4" t="str">
        <f>VLOOKUP(FACT_INCLUDES[[#This Row],[Order ID]], ORDERS[], 4)</f>
        <v>In-Store</v>
      </c>
      <c r="H1572" s="4" t="str">
        <f>VLOOKUP(FACT_INCLUDES[[#This Row],[Order ID]], ORDERS[], 5)</f>
        <v>CQZ2376@gmail.com</v>
      </c>
      <c r="I1572" s="4">
        <f>VLOOKUP(FACT_INCLUDES[[#This Row],[Order ID]], ORDERS[], 6)</f>
        <v>3</v>
      </c>
      <c r="J1572" s="54">
        <f>VLOOKUP(FACT_INCLUDES[[#This Row],[Order ID]], ORDERS[], 7)</f>
        <v>0</v>
      </c>
      <c r="K1572" s="33">
        <v>0</v>
      </c>
      <c r="L1572" s="4">
        <f>VLOOKUP(FACT_INCLUDES[[#This Row],[DW Version]], VERSIONS[], 2)</f>
        <v>43</v>
      </c>
      <c r="M1572" s="4">
        <f>VLOOKUP(FACT_INCLUDES[[#This Row],[DW Version]], VERSIONS[], 3)</f>
        <v>6.5</v>
      </c>
      <c r="N1572" s="4" t="str">
        <f>VLOOKUP(FACT_INCLUDES[[#This Row],[DW Version]], VERSIONS[], 4)</f>
        <v>white</v>
      </c>
      <c r="O1572" s="51">
        <f>VLOOKUP(FACT_INCLUDES[[#This Row],[DW Version]], VERSIONS[], 5)</f>
        <v>222.2003873233308</v>
      </c>
      <c r="P1572" s="4" t="str">
        <f>VLOOKUP(FACT_INCLUDES[[#This Row],[DW Version]], VERSIONS[], 6)</f>
        <v>Flex Experience</v>
      </c>
      <c r="Q1572" s="4" t="str">
        <f>VLOOKUP(FACT_INCLUDES[[#This Row],[DW Version]], VERSIONS[], 7)</f>
        <v>Apparel</v>
      </c>
      <c r="R1572" s="51">
        <f>FACT_INCLUDES[[#This Row],[Version Price]]*FACT_INCLUDES[[#This Row],[Quantity]]</f>
        <v>666.6011619699924</v>
      </c>
      <c r="S1572" s="51">
        <f>FACT_INCLUDES[[#This Row],[Amount]]*(1-FACT_INCLUDES[[#This Row],[Order Discount]])</f>
        <v>666.6011619699924</v>
      </c>
      <c r="T1572" s="51">
        <f t="shared" si="24"/>
        <v>666.6011619699924</v>
      </c>
      <c r="U1572" s="57">
        <f>FACT_INCLUDES[[#This Row],[Income]]/FACT_INCLUDES[[#This Row],[Total Order Income]]</f>
        <v>1</v>
      </c>
      <c r="V1572" s="33">
        <f>IF(FACT_INCLUDES[[#This Row],[Order Gap]]&gt;10, 1, 0)/COUNTIFS(FACT_INCLUDES[Order ID], FACT_INCLUDES[[#This Row],[Order ID]])</f>
        <v>0</v>
      </c>
      <c r="W1572" s="33">
        <f>IF(FACT_INCLUDES[[#This Row],[Order Type]]="Online", 1, 0)/COUNTIFS(FACT_INCLUDES[Order ID], FACT_INCLUDES[[#This Row],[Order ID]])</f>
        <v>0</v>
      </c>
      <c r="X1572" s="52">
        <v>698.39985569679095</v>
      </c>
      <c r="Y1572" s="52">
        <v>647.83357870407235</v>
      </c>
      <c r="Z1572" s="64">
        <f>IF(FACT_INCLUDES[[#This Row],[Order Type]]="Online", 1, 0)*FACT_INCLUDES[[#This Row],[Income]]</f>
        <v>0</v>
      </c>
    </row>
    <row r="1573" spans="1:26" x14ac:dyDescent="0.3">
      <c r="A1573" s="4">
        <v>2043</v>
      </c>
      <c r="B1573" s="4">
        <v>1048</v>
      </c>
      <c r="C1573" s="4">
        <v>853</v>
      </c>
      <c r="D1573" s="58">
        <v>4</v>
      </c>
      <c r="E1573" s="28">
        <f>VLOOKUP(FACT_INCLUDES[[#This Row],[Order ID]], ORDERS[], 2)</f>
        <v>43049.533882112293</v>
      </c>
      <c r="F1573" s="28">
        <f>VLOOKUP(FACT_INCLUDES[[#This Row],[Order ID]], ORDERS[], 3)</f>
        <v>43065.533882112293</v>
      </c>
      <c r="G1573" s="4" t="str">
        <f>VLOOKUP(FACT_INCLUDES[[#This Row],[Order ID]], ORDERS[], 4)</f>
        <v>Online</v>
      </c>
      <c r="H1573" s="4" t="str">
        <f>VLOOKUP(FACT_INCLUDES[[#This Row],[Order ID]], ORDERS[], 5)</f>
        <v>EIR1428@gmail.com</v>
      </c>
      <c r="I1573" s="4">
        <f>VLOOKUP(FACT_INCLUDES[[#This Row],[Order ID]], ORDERS[], 6)</f>
        <v>0</v>
      </c>
      <c r="J1573" s="54">
        <f>VLOOKUP(FACT_INCLUDES[[#This Row],[Order ID]], ORDERS[], 7)</f>
        <v>0</v>
      </c>
      <c r="K1573" s="33">
        <v>16</v>
      </c>
      <c r="L1573" s="4">
        <f>VLOOKUP(FACT_INCLUDES[[#This Row],[DW Version]], VERSIONS[], 2)</f>
        <v>86</v>
      </c>
      <c r="M1573" s="4">
        <f>VLOOKUP(FACT_INCLUDES[[#This Row],[DW Version]], VERSIONS[], 3)</f>
        <v>10.5</v>
      </c>
      <c r="N1573" s="4" t="str">
        <f>VLOOKUP(FACT_INCLUDES[[#This Row],[DW Version]], VERSIONS[], 4)</f>
        <v>red</v>
      </c>
      <c r="O1573" s="51">
        <f>VLOOKUP(FACT_INCLUDES[[#This Row],[DW Version]], VERSIONS[], 5)</f>
        <v>200.92815122154104</v>
      </c>
      <c r="P1573" s="4" t="str">
        <f>VLOOKUP(FACT_INCLUDES[[#This Row],[DW Version]], VERSIONS[], 6)</f>
        <v>Challenger Long-Sleeve</v>
      </c>
      <c r="Q1573" s="4" t="str">
        <f>VLOOKUP(FACT_INCLUDES[[#This Row],[DW Version]], VERSIONS[], 7)</f>
        <v>Apparel</v>
      </c>
      <c r="R1573" s="51">
        <f>FACT_INCLUDES[[#This Row],[Version Price]]*FACT_INCLUDES[[#This Row],[Quantity]]</f>
        <v>803.71260488616417</v>
      </c>
      <c r="S1573" s="51">
        <f>FACT_INCLUDES[[#This Row],[Amount]]*(1-FACT_INCLUDES[[#This Row],[Order Discount]])</f>
        <v>803.71260488616417</v>
      </c>
      <c r="T1573" s="51">
        <f t="shared" si="24"/>
        <v>803.71260488616417</v>
      </c>
      <c r="U1573" s="57">
        <f>FACT_INCLUDES[[#This Row],[Income]]/FACT_INCLUDES[[#This Row],[Total Order Income]]</f>
        <v>1</v>
      </c>
      <c r="V1573" s="33">
        <f>IF(FACT_INCLUDES[[#This Row],[Order Gap]]&gt;10, 1, 0)/COUNTIFS(FACT_INCLUDES[Order ID], FACT_INCLUDES[[#This Row],[Order ID]])</f>
        <v>1</v>
      </c>
      <c r="W1573" s="33">
        <f>IF(FACT_INCLUDES[[#This Row],[Order Type]]="Online", 1, 0)/COUNTIFS(FACT_INCLUDES[Order ID], FACT_INCLUDES[[#This Row],[Order ID]])</f>
        <v>1</v>
      </c>
      <c r="X1573" s="52">
        <v>698.39985569679095</v>
      </c>
      <c r="Y1573" s="52">
        <v>647.83357870407235</v>
      </c>
      <c r="Z1573" s="64">
        <f>IF(FACT_INCLUDES[[#This Row],[Order Type]]="Online", 1, 0)*FACT_INCLUDES[[#This Row],[Income]]</f>
        <v>803.71260488616417</v>
      </c>
    </row>
    <row r="1574" spans="1:26" x14ac:dyDescent="0.3">
      <c r="A1574" s="4">
        <v>2057</v>
      </c>
      <c r="B1574" s="4">
        <v>1062</v>
      </c>
      <c r="C1574" s="4">
        <v>641</v>
      </c>
      <c r="D1574" s="58">
        <v>2</v>
      </c>
      <c r="E1574" s="28">
        <f>VLOOKUP(FACT_INCLUDES[[#This Row],[Order ID]], ORDERS[], 2)</f>
        <v>42931.411287656469</v>
      </c>
      <c r="F1574" s="28">
        <f>VLOOKUP(FACT_INCLUDES[[#This Row],[Order ID]], ORDERS[], 3)</f>
        <v>42931.411287656469</v>
      </c>
      <c r="G1574" s="4" t="str">
        <f>VLOOKUP(FACT_INCLUDES[[#This Row],[Order ID]], ORDERS[], 4)</f>
        <v>In-Store</v>
      </c>
      <c r="H1574" s="4" t="str">
        <f>VLOOKUP(FACT_INCLUDES[[#This Row],[Order ID]], ORDERS[], 5)</f>
        <v>TTC9045@gmail.com</v>
      </c>
      <c r="I1574" s="4">
        <f>VLOOKUP(FACT_INCLUDES[[#This Row],[Order ID]], ORDERS[], 6)</f>
        <v>6</v>
      </c>
      <c r="J1574" s="54">
        <f>VLOOKUP(FACT_INCLUDES[[#This Row],[Order ID]], ORDERS[], 7)</f>
        <v>0</v>
      </c>
      <c r="K1574" s="33">
        <v>0</v>
      </c>
      <c r="L1574" s="4">
        <f>VLOOKUP(FACT_INCLUDES[[#This Row],[DW Version]], VERSIONS[], 2)</f>
        <v>65</v>
      </c>
      <c r="M1574" s="4">
        <f>VLOOKUP(FACT_INCLUDES[[#This Row],[DW Version]], VERSIONS[], 3)</f>
        <v>6</v>
      </c>
      <c r="N1574" s="4" t="str">
        <f>VLOOKUP(FACT_INCLUDES[[#This Row],[DW Version]], VERSIONS[], 4)</f>
        <v>white</v>
      </c>
      <c r="O1574" s="51">
        <f>VLOOKUP(FACT_INCLUDES[[#This Row],[DW Version]], VERSIONS[], 5)</f>
        <v>399.12738153780992</v>
      </c>
      <c r="P1574" s="4" t="str">
        <f>VLOOKUP(FACT_INCLUDES[[#This Row],[DW Version]], VERSIONS[], 6)</f>
        <v>Flex Shorts</v>
      </c>
      <c r="Q1574" s="4" t="str">
        <f>VLOOKUP(FACT_INCLUDES[[#This Row],[DW Version]], VERSIONS[], 7)</f>
        <v>Apparel</v>
      </c>
      <c r="R1574" s="51">
        <f>FACT_INCLUDES[[#This Row],[Version Price]]*FACT_INCLUDES[[#This Row],[Quantity]]</f>
        <v>798.25476307561985</v>
      </c>
      <c r="S1574" s="51">
        <f>FACT_INCLUDES[[#This Row],[Amount]]*(1-FACT_INCLUDES[[#This Row],[Order Discount]])</f>
        <v>798.25476307561985</v>
      </c>
      <c r="T1574" s="51">
        <f t="shared" si="24"/>
        <v>798.25476307561985</v>
      </c>
      <c r="U1574" s="57">
        <f>FACT_INCLUDES[[#This Row],[Income]]/FACT_INCLUDES[[#This Row],[Total Order Income]]</f>
        <v>1</v>
      </c>
      <c r="V1574" s="33">
        <f>IF(FACT_INCLUDES[[#This Row],[Order Gap]]&gt;10, 1, 0)/COUNTIFS(FACT_INCLUDES[Order ID], FACT_INCLUDES[[#This Row],[Order ID]])</f>
        <v>0</v>
      </c>
      <c r="W1574" s="33">
        <f>IF(FACT_INCLUDES[[#This Row],[Order Type]]="Online", 1, 0)/COUNTIFS(FACT_INCLUDES[Order ID], FACT_INCLUDES[[#This Row],[Order ID]])</f>
        <v>0</v>
      </c>
      <c r="X1574" s="52">
        <v>698.39985569679095</v>
      </c>
      <c r="Y1574" s="52">
        <v>647.83357870407235</v>
      </c>
      <c r="Z1574" s="64">
        <f>IF(FACT_INCLUDES[[#This Row],[Order Type]]="Online", 1, 0)*FACT_INCLUDES[[#This Row],[Income]]</f>
        <v>0</v>
      </c>
    </row>
    <row r="1575" spans="1:26" x14ac:dyDescent="0.3">
      <c r="A1575" s="4">
        <v>2072</v>
      </c>
      <c r="B1575" s="4">
        <v>1077</v>
      </c>
      <c r="C1575" s="4">
        <v>708</v>
      </c>
      <c r="D1575" s="58">
        <v>4</v>
      </c>
      <c r="E1575" s="28">
        <f>VLOOKUP(FACT_INCLUDES[[#This Row],[Order ID]], ORDERS[], 2)</f>
        <v>42911.037454249112</v>
      </c>
      <c r="F1575" s="28">
        <f>VLOOKUP(FACT_INCLUDES[[#This Row],[Order ID]], ORDERS[], 3)</f>
        <v>42911.037454249112</v>
      </c>
      <c r="G1575" s="4" t="str">
        <f>VLOOKUP(FACT_INCLUDES[[#This Row],[Order ID]], ORDERS[], 4)</f>
        <v>In-Store</v>
      </c>
      <c r="H1575" s="4" t="str">
        <f>VLOOKUP(FACT_INCLUDES[[#This Row],[Order ID]], ORDERS[], 5)</f>
        <v>TTC9045@gmail.com</v>
      </c>
      <c r="I1575" s="4">
        <f>VLOOKUP(FACT_INCLUDES[[#This Row],[Order ID]], ORDERS[], 6)</f>
        <v>50</v>
      </c>
      <c r="J1575" s="54">
        <f>VLOOKUP(FACT_INCLUDES[[#This Row],[Order ID]], ORDERS[], 7)</f>
        <v>0</v>
      </c>
      <c r="K1575" s="33">
        <v>0</v>
      </c>
      <c r="L1575" s="4">
        <f>VLOOKUP(FACT_INCLUDES[[#This Row],[DW Version]], VERSIONS[], 2)</f>
        <v>72</v>
      </c>
      <c r="M1575" s="4">
        <f>VLOOKUP(FACT_INCLUDES[[#This Row],[DW Version]], VERSIONS[], 3)</f>
        <v>8.5</v>
      </c>
      <c r="N1575" s="4" t="str">
        <f>VLOOKUP(FACT_INCLUDES[[#This Row],[DW Version]], VERSIONS[], 4)</f>
        <v>black</v>
      </c>
      <c r="O1575" s="51">
        <f>VLOOKUP(FACT_INCLUDES[[#This Row],[DW Version]], VERSIONS[], 5)</f>
        <v>321.54984113368045</v>
      </c>
      <c r="P1575" s="4" t="str">
        <f>VLOOKUP(FACT_INCLUDES[[#This Row],[DW Version]], VERSIONS[], 6)</f>
        <v>Zoom Structure 22</v>
      </c>
      <c r="Q1575" s="4" t="str">
        <f>VLOOKUP(FACT_INCLUDES[[#This Row],[DW Version]], VERSIONS[], 7)</f>
        <v>Shoe</v>
      </c>
      <c r="R1575" s="51">
        <f>FACT_INCLUDES[[#This Row],[Version Price]]*FACT_INCLUDES[[#This Row],[Quantity]]</f>
        <v>1286.1993645347218</v>
      </c>
      <c r="S1575" s="51">
        <f>FACT_INCLUDES[[#This Row],[Amount]]*(1-FACT_INCLUDES[[#This Row],[Order Discount]])</f>
        <v>1286.1993645347218</v>
      </c>
      <c r="T1575" s="51">
        <f t="shared" si="24"/>
        <v>1286.1993645347218</v>
      </c>
      <c r="U1575" s="57">
        <f>FACT_INCLUDES[[#This Row],[Income]]/FACT_INCLUDES[[#This Row],[Total Order Income]]</f>
        <v>1</v>
      </c>
      <c r="V1575" s="33">
        <f>IF(FACT_INCLUDES[[#This Row],[Order Gap]]&gt;10, 1, 0)/COUNTIFS(FACT_INCLUDES[Order ID], FACT_INCLUDES[[#This Row],[Order ID]])</f>
        <v>0</v>
      </c>
      <c r="W1575" s="33">
        <f>IF(FACT_INCLUDES[[#This Row],[Order Type]]="Online", 1, 0)/COUNTIFS(FACT_INCLUDES[Order ID], FACT_INCLUDES[[#This Row],[Order ID]])</f>
        <v>0</v>
      </c>
      <c r="X1575" s="52">
        <v>698.39985569679095</v>
      </c>
      <c r="Y1575" s="52">
        <v>647.83357870407235</v>
      </c>
      <c r="Z1575" s="64">
        <f>IF(FACT_INCLUDES[[#This Row],[Order Type]]="Online", 1, 0)*FACT_INCLUDES[[#This Row],[Income]]</f>
        <v>0</v>
      </c>
    </row>
    <row r="1576" spans="1:26" x14ac:dyDescent="0.3">
      <c r="A1576" s="4">
        <v>2079</v>
      </c>
      <c r="B1576" s="4">
        <v>1084</v>
      </c>
      <c r="C1576" s="4">
        <v>164</v>
      </c>
      <c r="D1576" s="58">
        <v>4</v>
      </c>
      <c r="E1576" s="28">
        <f>VLOOKUP(FACT_INCLUDES[[#This Row],[Order ID]], ORDERS[], 2)</f>
        <v>42900.235877381492</v>
      </c>
      <c r="F1576" s="28">
        <f>VLOOKUP(FACT_INCLUDES[[#This Row],[Order ID]], ORDERS[], 3)</f>
        <v>42900.235877381492</v>
      </c>
      <c r="G1576" s="4" t="str">
        <f>VLOOKUP(FACT_INCLUDES[[#This Row],[Order ID]], ORDERS[], 4)</f>
        <v>In-Store</v>
      </c>
      <c r="H1576" s="4" t="str">
        <f>VLOOKUP(FACT_INCLUDES[[#This Row],[Order ID]], ORDERS[], 5)</f>
        <v>WQV1004@gmail.com</v>
      </c>
      <c r="I1576" s="4">
        <f>VLOOKUP(FACT_INCLUDES[[#This Row],[Order ID]], ORDERS[], 6)</f>
        <v>50</v>
      </c>
      <c r="J1576" s="54">
        <f>VLOOKUP(FACT_INCLUDES[[#This Row],[Order ID]], ORDERS[], 7)</f>
        <v>0</v>
      </c>
      <c r="K1576" s="33">
        <v>0</v>
      </c>
      <c r="L1576" s="4">
        <f>VLOOKUP(FACT_INCLUDES[[#This Row],[DW Version]], VERSIONS[], 2)</f>
        <v>16</v>
      </c>
      <c r="M1576" s="4">
        <f>VLOOKUP(FACT_INCLUDES[[#This Row],[DW Version]], VERSIONS[], 3)</f>
        <v>7</v>
      </c>
      <c r="N1576" s="4" t="str">
        <f>VLOOKUP(FACT_INCLUDES[[#This Row],[DW Version]], VERSIONS[], 4)</f>
        <v>white</v>
      </c>
      <c r="O1576" s="51">
        <f>VLOOKUP(FACT_INCLUDES[[#This Row],[DW Version]], VERSIONS[], 5)</f>
        <v>46.025246452899147</v>
      </c>
      <c r="P1576" s="4" t="str">
        <f>VLOOKUP(FACT_INCLUDES[[#This Row],[DW Version]], VERSIONS[], 6)</f>
        <v>Flyknit</v>
      </c>
      <c r="Q1576" s="4" t="str">
        <f>VLOOKUP(FACT_INCLUDES[[#This Row],[DW Version]], VERSIONS[], 7)</f>
        <v>Shoe</v>
      </c>
      <c r="R1576" s="51">
        <f>FACT_INCLUDES[[#This Row],[Version Price]]*FACT_INCLUDES[[#This Row],[Quantity]]</f>
        <v>184.10098581159659</v>
      </c>
      <c r="S1576" s="51">
        <f>FACT_INCLUDES[[#This Row],[Amount]]*(1-FACT_INCLUDES[[#This Row],[Order Discount]])</f>
        <v>184.10098581159659</v>
      </c>
      <c r="T1576" s="51">
        <f t="shared" si="24"/>
        <v>184.10098581159659</v>
      </c>
      <c r="U1576" s="57">
        <f>FACT_INCLUDES[[#This Row],[Income]]/FACT_INCLUDES[[#This Row],[Total Order Income]]</f>
        <v>1</v>
      </c>
      <c r="V1576" s="33">
        <f>IF(FACT_INCLUDES[[#This Row],[Order Gap]]&gt;10, 1, 0)/COUNTIFS(FACT_INCLUDES[Order ID], FACT_INCLUDES[[#This Row],[Order ID]])</f>
        <v>0</v>
      </c>
      <c r="W1576" s="33">
        <f>IF(FACT_INCLUDES[[#This Row],[Order Type]]="Online", 1, 0)/COUNTIFS(FACT_INCLUDES[Order ID], FACT_INCLUDES[[#This Row],[Order ID]])</f>
        <v>0</v>
      </c>
      <c r="X1576" s="52">
        <v>698.39985569679095</v>
      </c>
      <c r="Y1576" s="52">
        <v>647.83357870407235</v>
      </c>
      <c r="Z1576" s="64">
        <f>IF(FACT_INCLUDES[[#This Row],[Order Type]]="Online", 1, 0)*FACT_INCLUDES[[#This Row],[Income]]</f>
        <v>0</v>
      </c>
    </row>
    <row r="1577" spans="1:26" x14ac:dyDescent="0.3">
      <c r="A1577" s="4">
        <v>2102</v>
      </c>
      <c r="B1577" s="4">
        <v>1107</v>
      </c>
      <c r="C1577" s="4">
        <v>559</v>
      </c>
      <c r="D1577" s="58">
        <v>3</v>
      </c>
      <c r="E1577" s="28">
        <f>VLOOKUP(FACT_INCLUDES[[#This Row],[Order ID]], ORDERS[], 2)</f>
        <v>43068.533436889353</v>
      </c>
      <c r="F1577" s="28">
        <f>VLOOKUP(FACT_INCLUDES[[#This Row],[Order ID]], ORDERS[], 3)</f>
        <v>43068.533436889353</v>
      </c>
      <c r="G1577" s="4" t="str">
        <f>VLOOKUP(FACT_INCLUDES[[#This Row],[Order ID]], ORDERS[], 4)</f>
        <v>In-Store</v>
      </c>
      <c r="H1577" s="4" t="str">
        <f>VLOOKUP(FACT_INCLUDES[[#This Row],[Order ID]], ORDERS[], 5)</f>
        <v>GYX9459@gmail.com</v>
      </c>
      <c r="I1577" s="4">
        <f>VLOOKUP(FACT_INCLUDES[[#This Row],[Order ID]], ORDERS[], 6)</f>
        <v>18</v>
      </c>
      <c r="J1577" s="54">
        <f>VLOOKUP(FACT_INCLUDES[[#This Row],[Order ID]], ORDERS[], 7)</f>
        <v>0</v>
      </c>
      <c r="K1577" s="33">
        <v>0</v>
      </c>
      <c r="L1577" s="4">
        <f>VLOOKUP(FACT_INCLUDES[[#This Row],[DW Version]], VERSIONS[], 2)</f>
        <v>58</v>
      </c>
      <c r="M1577" s="4">
        <f>VLOOKUP(FACT_INCLUDES[[#This Row],[DW Version]], VERSIONS[], 3)</f>
        <v>6.5</v>
      </c>
      <c r="N1577" s="4" t="str">
        <f>VLOOKUP(FACT_INCLUDES[[#This Row],[DW Version]], VERSIONS[], 4)</f>
        <v>white</v>
      </c>
      <c r="O1577" s="51">
        <f>VLOOKUP(FACT_INCLUDES[[#This Row],[DW Version]], VERSIONS[], 5)</f>
        <v>295.48552512082443</v>
      </c>
      <c r="P1577" s="4" t="str">
        <f>VLOOKUP(FACT_INCLUDES[[#This Row],[DW Version]], VERSIONS[], 6)</f>
        <v>Mercurial Superfly</v>
      </c>
      <c r="Q1577" s="4" t="str">
        <f>VLOOKUP(FACT_INCLUDES[[#This Row],[DW Version]], VERSIONS[], 7)</f>
        <v>Shoe</v>
      </c>
      <c r="R1577" s="51">
        <f>FACT_INCLUDES[[#This Row],[Version Price]]*FACT_INCLUDES[[#This Row],[Quantity]]</f>
        <v>886.45657536247336</v>
      </c>
      <c r="S1577" s="51">
        <f>FACT_INCLUDES[[#This Row],[Amount]]*(1-FACT_INCLUDES[[#This Row],[Order Discount]])</f>
        <v>886.45657536247336</v>
      </c>
      <c r="T1577" s="51">
        <f t="shared" si="24"/>
        <v>886.45657536247336</v>
      </c>
      <c r="U1577" s="57">
        <f>FACT_INCLUDES[[#This Row],[Income]]/FACT_INCLUDES[[#This Row],[Total Order Income]]</f>
        <v>1</v>
      </c>
      <c r="V1577" s="33">
        <f>IF(FACT_INCLUDES[[#This Row],[Order Gap]]&gt;10, 1, 0)/COUNTIFS(FACT_INCLUDES[Order ID], FACT_INCLUDES[[#This Row],[Order ID]])</f>
        <v>0</v>
      </c>
      <c r="W1577" s="33">
        <f>IF(FACT_INCLUDES[[#This Row],[Order Type]]="Online", 1, 0)/COUNTIFS(FACT_INCLUDES[Order ID], FACT_INCLUDES[[#This Row],[Order ID]])</f>
        <v>0</v>
      </c>
      <c r="X1577" s="52">
        <v>698.39985569679095</v>
      </c>
      <c r="Y1577" s="52">
        <v>647.83357870407235</v>
      </c>
      <c r="Z1577" s="64">
        <f>IF(FACT_INCLUDES[[#This Row],[Order Type]]="Online", 1, 0)*FACT_INCLUDES[[#This Row],[Income]]</f>
        <v>0</v>
      </c>
    </row>
    <row r="1578" spans="1:26" x14ac:dyDescent="0.3">
      <c r="A1578" s="4">
        <v>2123</v>
      </c>
      <c r="B1578" s="4">
        <v>1128</v>
      </c>
      <c r="C1578" s="4">
        <v>894</v>
      </c>
      <c r="D1578" s="58">
        <v>4</v>
      </c>
      <c r="E1578" s="28">
        <f>VLOOKUP(FACT_INCLUDES[[#This Row],[Order ID]], ORDERS[], 2)</f>
        <v>43086.327686642748</v>
      </c>
      <c r="F1578" s="28">
        <f>VLOOKUP(FACT_INCLUDES[[#This Row],[Order ID]], ORDERS[], 3)</f>
        <v>43086.327686642748</v>
      </c>
      <c r="G1578" s="4" t="str">
        <f>VLOOKUP(FACT_INCLUDES[[#This Row],[Order ID]], ORDERS[], 4)</f>
        <v>In-Store</v>
      </c>
      <c r="H1578" s="4" t="str">
        <f>VLOOKUP(FACT_INCLUDES[[#This Row],[Order ID]], ORDERS[], 5)</f>
        <v>MUG4677@gmail.com</v>
      </c>
      <c r="I1578" s="4">
        <f>VLOOKUP(FACT_INCLUDES[[#This Row],[Order ID]], ORDERS[], 6)</f>
        <v>41</v>
      </c>
      <c r="J1578" s="54">
        <f>VLOOKUP(FACT_INCLUDES[[#This Row],[Order ID]], ORDERS[], 7)</f>
        <v>0</v>
      </c>
      <c r="K1578" s="33">
        <v>0</v>
      </c>
      <c r="L1578" s="4">
        <f>VLOOKUP(FACT_INCLUDES[[#This Row],[DW Version]], VERSIONS[], 2)</f>
        <v>91</v>
      </c>
      <c r="M1578" s="4">
        <f>VLOOKUP(FACT_INCLUDES[[#This Row],[DW Version]], VERSIONS[], 3)</f>
        <v>8</v>
      </c>
      <c r="N1578" s="4" t="str">
        <f>VLOOKUP(FACT_INCLUDES[[#This Row],[DW Version]], VERSIONS[], 4)</f>
        <v>white</v>
      </c>
      <c r="O1578" s="51">
        <f>VLOOKUP(FACT_INCLUDES[[#This Row],[DW Version]], VERSIONS[], 5)</f>
        <v>206.75081531908745</v>
      </c>
      <c r="P1578" s="4" t="str">
        <f>VLOOKUP(FACT_INCLUDES[[#This Row],[DW Version]], VERSIONS[], 6)</f>
        <v>Alphafly NEXT%</v>
      </c>
      <c r="Q1578" s="4" t="str">
        <f>VLOOKUP(FACT_INCLUDES[[#This Row],[DW Version]], VERSIONS[], 7)</f>
        <v>Shoe</v>
      </c>
      <c r="R1578" s="51">
        <f>FACT_INCLUDES[[#This Row],[Version Price]]*FACT_INCLUDES[[#This Row],[Quantity]]</f>
        <v>827.0032612763498</v>
      </c>
      <c r="S1578" s="51">
        <f>FACT_INCLUDES[[#This Row],[Amount]]*(1-FACT_INCLUDES[[#This Row],[Order Discount]])</f>
        <v>827.0032612763498</v>
      </c>
      <c r="T1578" s="51">
        <f t="shared" si="24"/>
        <v>827.0032612763498</v>
      </c>
      <c r="U1578" s="57">
        <f>FACT_INCLUDES[[#This Row],[Income]]/FACT_INCLUDES[[#This Row],[Total Order Income]]</f>
        <v>1</v>
      </c>
      <c r="V1578" s="33">
        <f>IF(FACT_INCLUDES[[#This Row],[Order Gap]]&gt;10, 1, 0)/COUNTIFS(FACT_INCLUDES[Order ID], FACT_INCLUDES[[#This Row],[Order ID]])</f>
        <v>0</v>
      </c>
      <c r="W1578" s="33">
        <f>IF(FACT_INCLUDES[[#This Row],[Order Type]]="Online", 1, 0)/COUNTIFS(FACT_INCLUDES[Order ID], FACT_INCLUDES[[#This Row],[Order ID]])</f>
        <v>0</v>
      </c>
      <c r="X1578" s="52">
        <v>698.39985569679095</v>
      </c>
      <c r="Y1578" s="52">
        <v>647.83357870407235</v>
      </c>
      <c r="Z1578" s="64">
        <f>IF(FACT_INCLUDES[[#This Row],[Order Type]]="Online", 1, 0)*FACT_INCLUDES[[#This Row],[Income]]</f>
        <v>0</v>
      </c>
    </row>
    <row r="1579" spans="1:26" x14ac:dyDescent="0.3">
      <c r="A1579" s="4">
        <v>2132</v>
      </c>
      <c r="B1579" s="4">
        <v>1137</v>
      </c>
      <c r="C1579" s="4">
        <v>353</v>
      </c>
      <c r="D1579" s="58">
        <v>4</v>
      </c>
      <c r="E1579" s="28">
        <f>VLOOKUP(FACT_INCLUDES[[#This Row],[Order ID]], ORDERS[], 2)</f>
        <v>42915.688026099873</v>
      </c>
      <c r="F1579" s="28">
        <f>VLOOKUP(FACT_INCLUDES[[#This Row],[Order ID]], ORDERS[], 3)</f>
        <v>42915.688026099873</v>
      </c>
      <c r="G1579" s="4" t="str">
        <f>VLOOKUP(FACT_INCLUDES[[#This Row],[Order ID]], ORDERS[], 4)</f>
        <v>In-Store</v>
      </c>
      <c r="H1579" s="4" t="str">
        <f>VLOOKUP(FACT_INCLUDES[[#This Row],[Order ID]], ORDERS[], 5)</f>
        <v>WTI4246@gmail.com</v>
      </c>
      <c r="I1579" s="4">
        <f>VLOOKUP(FACT_INCLUDES[[#This Row],[Order ID]], ORDERS[], 6)</f>
        <v>28</v>
      </c>
      <c r="J1579" s="54">
        <f>VLOOKUP(FACT_INCLUDES[[#This Row],[Order ID]], ORDERS[], 7)</f>
        <v>0</v>
      </c>
      <c r="K1579" s="33">
        <v>0</v>
      </c>
      <c r="L1579" s="4">
        <f>VLOOKUP(FACT_INCLUDES[[#This Row],[DW Version]], VERSIONS[], 2)</f>
        <v>36</v>
      </c>
      <c r="M1579" s="4">
        <f>VLOOKUP(FACT_INCLUDES[[#This Row],[DW Version]], VERSIONS[], 3)</f>
        <v>4</v>
      </c>
      <c r="N1579" s="4" t="str">
        <f>VLOOKUP(FACT_INCLUDES[[#This Row],[DW Version]], VERSIONS[], 4)</f>
        <v>black</v>
      </c>
      <c r="O1579" s="51">
        <f>VLOOKUP(FACT_INCLUDES[[#This Row],[DW Version]], VERSIONS[], 5)</f>
        <v>224.85744141516611</v>
      </c>
      <c r="P1579" s="4" t="str">
        <f>VLOOKUP(FACT_INCLUDES[[#This Row],[DW Version]], VERSIONS[], 6)</f>
        <v>Air Max 270</v>
      </c>
      <c r="Q1579" s="4" t="str">
        <f>VLOOKUP(FACT_INCLUDES[[#This Row],[DW Version]], VERSIONS[], 7)</f>
        <v>Shoe</v>
      </c>
      <c r="R1579" s="51">
        <f>FACT_INCLUDES[[#This Row],[Version Price]]*FACT_INCLUDES[[#This Row],[Quantity]]</f>
        <v>899.42976566066443</v>
      </c>
      <c r="S1579" s="51">
        <f>FACT_INCLUDES[[#This Row],[Amount]]*(1-FACT_INCLUDES[[#This Row],[Order Discount]])</f>
        <v>899.42976566066443</v>
      </c>
      <c r="T1579" s="51">
        <f t="shared" si="24"/>
        <v>899.42976566066443</v>
      </c>
      <c r="U1579" s="57">
        <f>FACT_INCLUDES[[#This Row],[Income]]/FACT_INCLUDES[[#This Row],[Total Order Income]]</f>
        <v>1</v>
      </c>
      <c r="V1579" s="33">
        <f>IF(FACT_INCLUDES[[#This Row],[Order Gap]]&gt;10, 1, 0)/COUNTIFS(FACT_INCLUDES[Order ID], FACT_INCLUDES[[#This Row],[Order ID]])</f>
        <v>0</v>
      </c>
      <c r="W1579" s="33">
        <f>IF(FACT_INCLUDES[[#This Row],[Order Type]]="Online", 1, 0)/COUNTIFS(FACT_INCLUDES[Order ID], FACT_INCLUDES[[#This Row],[Order ID]])</f>
        <v>0</v>
      </c>
      <c r="X1579" s="52">
        <v>698.39985569679095</v>
      </c>
      <c r="Y1579" s="52">
        <v>647.83357870407235</v>
      </c>
      <c r="Z1579" s="64">
        <f>IF(FACT_INCLUDES[[#This Row],[Order Type]]="Online", 1, 0)*FACT_INCLUDES[[#This Row],[Income]]</f>
        <v>0</v>
      </c>
    </row>
    <row r="1580" spans="1:26" x14ac:dyDescent="0.3">
      <c r="A1580" s="4">
        <v>2136</v>
      </c>
      <c r="B1580" s="4">
        <v>1141</v>
      </c>
      <c r="C1580" s="4">
        <v>182</v>
      </c>
      <c r="D1580" s="58">
        <v>2</v>
      </c>
      <c r="E1580" s="28">
        <f>VLOOKUP(FACT_INCLUDES[[#This Row],[Order ID]], ORDERS[], 2)</f>
        <v>43051.23786816244</v>
      </c>
      <c r="F1580" s="28">
        <f>VLOOKUP(FACT_INCLUDES[[#This Row],[Order ID]], ORDERS[], 3)</f>
        <v>43051.23786816244</v>
      </c>
      <c r="G1580" s="4" t="str">
        <f>VLOOKUP(FACT_INCLUDES[[#This Row],[Order ID]], ORDERS[], 4)</f>
        <v>In-Store</v>
      </c>
      <c r="H1580" s="4" t="str">
        <f>VLOOKUP(FACT_INCLUDES[[#This Row],[Order ID]], ORDERS[], 5)</f>
        <v>VSY5918@gmail.com</v>
      </c>
      <c r="I1580" s="4">
        <f>VLOOKUP(FACT_INCLUDES[[#This Row],[Order ID]], ORDERS[], 6)</f>
        <v>13</v>
      </c>
      <c r="J1580" s="54">
        <f>VLOOKUP(FACT_INCLUDES[[#This Row],[Order ID]], ORDERS[], 7)</f>
        <v>0</v>
      </c>
      <c r="K1580" s="33">
        <v>0</v>
      </c>
      <c r="L1580" s="4">
        <f>VLOOKUP(FACT_INCLUDES[[#This Row],[DW Version]], VERSIONS[], 2)</f>
        <v>18</v>
      </c>
      <c r="M1580" s="4">
        <f>VLOOKUP(FACT_INCLUDES[[#This Row],[DW Version]], VERSIONS[], 3)</f>
        <v>10.5</v>
      </c>
      <c r="N1580" s="4" t="str">
        <f>VLOOKUP(FACT_INCLUDES[[#This Row],[DW Version]], VERSIONS[], 4)</f>
        <v>blue</v>
      </c>
      <c r="O1580" s="51">
        <f>VLOOKUP(FACT_INCLUDES[[#This Row],[DW Version]], VERSIONS[], 5)</f>
        <v>137.86447372197236</v>
      </c>
      <c r="P1580" s="4" t="str">
        <f>VLOOKUP(FACT_INCLUDES[[#This Row],[DW Version]], VERSIONS[], 6)</f>
        <v>Metcon</v>
      </c>
      <c r="Q1580" s="4" t="str">
        <f>VLOOKUP(FACT_INCLUDES[[#This Row],[DW Version]], VERSIONS[], 7)</f>
        <v>Shoe</v>
      </c>
      <c r="R1580" s="51">
        <f>FACT_INCLUDES[[#This Row],[Version Price]]*FACT_INCLUDES[[#This Row],[Quantity]]</f>
        <v>275.72894744394472</v>
      </c>
      <c r="S1580" s="51">
        <f>FACT_INCLUDES[[#This Row],[Amount]]*(1-FACT_INCLUDES[[#This Row],[Order Discount]])</f>
        <v>275.72894744394472</v>
      </c>
      <c r="T1580" s="51">
        <f t="shared" si="24"/>
        <v>275.72894744394472</v>
      </c>
      <c r="U1580" s="57">
        <f>FACT_INCLUDES[[#This Row],[Income]]/FACT_INCLUDES[[#This Row],[Total Order Income]]</f>
        <v>1</v>
      </c>
      <c r="V1580" s="33">
        <f>IF(FACT_INCLUDES[[#This Row],[Order Gap]]&gt;10, 1, 0)/COUNTIFS(FACT_INCLUDES[Order ID], FACT_INCLUDES[[#This Row],[Order ID]])</f>
        <v>0</v>
      </c>
      <c r="W1580" s="33">
        <f>IF(FACT_INCLUDES[[#This Row],[Order Type]]="Online", 1, 0)/COUNTIFS(FACT_INCLUDES[Order ID], FACT_INCLUDES[[#This Row],[Order ID]])</f>
        <v>0</v>
      </c>
      <c r="X1580" s="52">
        <v>698.39985569679095</v>
      </c>
      <c r="Y1580" s="52">
        <v>647.83357870407235</v>
      </c>
      <c r="Z1580" s="64">
        <f>IF(FACT_INCLUDES[[#This Row],[Order Type]]="Online", 1, 0)*FACT_INCLUDES[[#This Row],[Income]]</f>
        <v>0</v>
      </c>
    </row>
    <row r="1581" spans="1:26" x14ac:dyDescent="0.3">
      <c r="A1581" s="4">
        <v>2146</v>
      </c>
      <c r="B1581" s="4">
        <v>1151</v>
      </c>
      <c r="C1581" s="4">
        <v>340</v>
      </c>
      <c r="D1581" s="58">
        <v>2</v>
      </c>
      <c r="E1581" s="28">
        <f>VLOOKUP(FACT_INCLUDES[[#This Row],[Order ID]], ORDERS[], 2)</f>
        <v>42927.286815070882</v>
      </c>
      <c r="F1581" s="28">
        <f>VLOOKUP(FACT_INCLUDES[[#This Row],[Order ID]], ORDERS[], 3)</f>
        <v>42927.286815070882</v>
      </c>
      <c r="G1581" s="4" t="str">
        <f>VLOOKUP(FACT_INCLUDES[[#This Row],[Order ID]], ORDERS[], 4)</f>
        <v>In-Store</v>
      </c>
      <c r="H1581" s="4" t="str">
        <f>VLOOKUP(FACT_INCLUDES[[#This Row],[Order ID]], ORDERS[], 5)</f>
        <v>GYX9459@gmail.com</v>
      </c>
      <c r="I1581" s="4">
        <f>VLOOKUP(FACT_INCLUDES[[#This Row],[Order ID]], ORDERS[], 6)</f>
        <v>49</v>
      </c>
      <c r="J1581" s="54">
        <f>VLOOKUP(FACT_INCLUDES[[#This Row],[Order ID]], ORDERS[], 7)</f>
        <v>0</v>
      </c>
      <c r="K1581" s="33">
        <v>0</v>
      </c>
      <c r="L1581" s="4">
        <f>VLOOKUP(FACT_INCLUDES[[#This Row],[DW Version]], VERSIONS[], 2)</f>
        <v>34</v>
      </c>
      <c r="M1581" s="4">
        <f>VLOOKUP(FACT_INCLUDES[[#This Row],[DW Version]], VERSIONS[], 3)</f>
        <v>12.5</v>
      </c>
      <c r="N1581" s="4" t="str">
        <f>VLOOKUP(FACT_INCLUDES[[#This Row],[DW Version]], VERSIONS[], 4)</f>
        <v>yellow</v>
      </c>
      <c r="O1581" s="51">
        <f>VLOOKUP(FACT_INCLUDES[[#This Row],[DW Version]], VERSIONS[], 5)</f>
        <v>53.847001232207596</v>
      </c>
      <c r="P1581" s="4" t="str">
        <f>VLOOKUP(FACT_INCLUDES[[#This Row],[DW Version]], VERSIONS[], 6)</f>
        <v>Zoom Vomero</v>
      </c>
      <c r="Q1581" s="4" t="str">
        <f>VLOOKUP(FACT_INCLUDES[[#This Row],[DW Version]], VERSIONS[], 7)</f>
        <v>Shoe</v>
      </c>
      <c r="R1581" s="51">
        <f>FACT_INCLUDES[[#This Row],[Version Price]]*FACT_INCLUDES[[#This Row],[Quantity]]</f>
        <v>107.69400246441519</v>
      </c>
      <c r="S1581" s="51">
        <f>FACT_INCLUDES[[#This Row],[Amount]]*(1-FACT_INCLUDES[[#This Row],[Order Discount]])</f>
        <v>107.69400246441519</v>
      </c>
      <c r="T1581" s="51">
        <f t="shared" si="24"/>
        <v>107.69400246441519</v>
      </c>
      <c r="U1581" s="57">
        <f>FACT_INCLUDES[[#This Row],[Income]]/FACT_INCLUDES[[#This Row],[Total Order Income]]</f>
        <v>1</v>
      </c>
      <c r="V1581" s="33">
        <f>IF(FACT_INCLUDES[[#This Row],[Order Gap]]&gt;10, 1, 0)/COUNTIFS(FACT_INCLUDES[Order ID], FACT_INCLUDES[[#This Row],[Order ID]])</f>
        <v>0</v>
      </c>
      <c r="W1581" s="33">
        <f>IF(FACT_INCLUDES[[#This Row],[Order Type]]="Online", 1, 0)/COUNTIFS(FACT_INCLUDES[Order ID], FACT_INCLUDES[[#This Row],[Order ID]])</f>
        <v>0</v>
      </c>
      <c r="X1581" s="52">
        <v>698.39985569679095</v>
      </c>
      <c r="Y1581" s="52">
        <v>647.83357870407235</v>
      </c>
      <c r="Z1581" s="64">
        <f>IF(FACT_INCLUDES[[#This Row],[Order Type]]="Online", 1, 0)*FACT_INCLUDES[[#This Row],[Income]]</f>
        <v>0</v>
      </c>
    </row>
    <row r="1582" spans="1:26" x14ac:dyDescent="0.3">
      <c r="A1582" s="4">
        <v>2151</v>
      </c>
      <c r="B1582" s="4">
        <v>1156</v>
      </c>
      <c r="C1582" s="4">
        <v>423</v>
      </c>
      <c r="D1582" s="58">
        <v>5</v>
      </c>
      <c r="E1582" s="28">
        <f>VLOOKUP(FACT_INCLUDES[[#This Row],[Order ID]], ORDERS[], 2)</f>
        <v>42830.097564369717</v>
      </c>
      <c r="F1582" s="28">
        <f>VLOOKUP(FACT_INCLUDES[[#This Row],[Order ID]], ORDERS[], 3)</f>
        <v>42830.097564369717</v>
      </c>
      <c r="G1582" s="4" t="str">
        <f>VLOOKUP(FACT_INCLUDES[[#This Row],[Order ID]], ORDERS[], 4)</f>
        <v>In-Store</v>
      </c>
      <c r="H1582" s="4" t="str">
        <f>VLOOKUP(FACT_INCLUDES[[#This Row],[Order ID]], ORDERS[], 5)</f>
        <v>UIC3768@gmail.com</v>
      </c>
      <c r="I1582" s="4">
        <f>VLOOKUP(FACT_INCLUDES[[#This Row],[Order ID]], ORDERS[], 6)</f>
        <v>45</v>
      </c>
      <c r="J1582" s="54">
        <f>VLOOKUP(FACT_INCLUDES[[#This Row],[Order ID]], ORDERS[], 7)</f>
        <v>0</v>
      </c>
      <c r="K1582" s="33">
        <v>0</v>
      </c>
      <c r="L1582" s="4">
        <f>VLOOKUP(FACT_INCLUDES[[#This Row],[DW Version]], VERSIONS[], 2)</f>
        <v>43</v>
      </c>
      <c r="M1582" s="4">
        <f>VLOOKUP(FACT_INCLUDES[[#This Row],[DW Version]], VERSIONS[], 3)</f>
        <v>6.5</v>
      </c>
      <c r="N1582" s="4" t="str">
        <f>VLOOKUP(FACT_INCLUDES[[#This Row],[DW Version]], VERSIONS[], 4)</f>
        <v>white</v>
      </c>
      <c r="O1582" s="51">
        <f>VLOOKUP(FACT_INCLUDES[[#This Row],[DW Version]], VERSIONS[], 5)</f>
        <v>222.2003873233308</v>
      </c>
      <c r="P1582" s="4" t="str">
        <f>VLOOKUP(FACT_INCLUDES[[#This Row],[DW Version]], VERSIONS[], 6)</f>
        <v>Flex Experience</v>
      </c>
      <c r="Q1582" s="4" t="str">
        <f>VLOOKUP(FACT_INCLUDES[[#This Row],[DW Version]], VERSIONS[], 7)</f>
        <v>Apparel</v>
      </c>
      <c r="R1582" s="51">
        <f>FACT_INCLUDES[[#This Row],[Version Price]]*FACT_INCLUDES[[#This Row],[Quantity]]</f>
        <v>1111.0019366166539</v>
      </c>
      <c r="S1582" s="51">
        <f>FACT_INCLUDES[[#This Row],[Amount]]*(1-FACT_INCLUDES[[#This Row],[Order Discount]])</f>
        <v>1111.0019366166539</v>
      </c>
      <c r="T1582" s="51">
        <f t="shared" si="24"/>
        <v>1111.0019366166539</v>
      </c>
      <c r="U1582" s="57">
        <f>FACT_INCLUDES[[#This Row],[Income]]/FACT_INCLUDES[[#This Row],[Total Order Income]]</f>
        <v>1</v>
      </c>
      <c r="V1582" s="33">
        <f>IF(FACT_INCLUDES[[#This Row],[Order Gap]]&gt;10, 1, 0)/COUNTIFS(FACT_INCLUDES[Order ID], FACT_INCLUDES[[#This Row],[Order ID]])</f>
        <v>0</v>
      </c>
      <c r="W1582" s="33">
        <f>IF(FACT_INCLUDES[[#This Row],[Order Type]]="Online", 1, 0)/COUNTIFS(FACT_INCLUDES[Order ID], FACT_INCLUDES[[#This Row],[Order ID]])</f>
        <v>0</v>
      </c>
      <c r="X1582" s="52">
        <v>698.39985569679095</v>
      </c>
      <c r="Y1582" s="52">
        <v>647.83357870407235</v>
      </c>
      <c r="Z1582" s="64">
        <f>IF(FACT_INCLUDES[[#This Row],[Order Type]]="Online", 1, 0)*FACT_INCLUDES[[#This Row],[Income]]</f>
        <v>0</v>
      </c>
    </row>
    <row r="1583" spans="1:26" x14ac:dyDescent="0.3">
      <c r="A1583" s="4">
        <v>2165</v>
      </c>
      <c r="B1583" s="4">
        <v>1170</v>
      </c>
      <c r="C1583" s="4">
        <v>625</v>
      </c>
      <c r="D1583" s="58">
        <v>5</v>
      </c>
      <c r="E1583" s="28">
        <f>VLOOKUP(FACT_INCLUDES[[#This Row],[Order ID]], ORDERS[], 2)</f>
        <v>43078.080440894802</v>
      </c>
      <c r="F1583" s="28">
        <f>VLOOKUP(FACT_INCLUDES[[#This Row],[Order ID]], ORDERS[], 3)</f>
        <v>43078.080440894802</v>
      </c>
      <c r="G1583" s="4" t="str">
        <f>VLOOKUP(FACT_INCLUDES[[#This Row],[Order ID]], ORDERS[], 4)</f>
        <v>In-Store</v>
      </c>
      <c r="H1583" s="4" t="str">
        <f>VLOOKUP(FACT_INCLUDES[[#This Row],[Order ID]], ORDERS[], 5)</f>
        <v>EIQ7173@gmail.com</v>
      </c>
      <c r="I1583" s="4">
        <f>VLOOKUP(FACT_INCLUDES[[#This Row],[Order ID]], ORDERS[], 6)</f>
        <v>46</v>
      </c>
      <c r="J1583" s="54">
        <f>VLOOKUP(FACT_INCLUDES[[#This Row],[Order ID]], ORDERS[], 7)</f>
        <v>0</v>
      </c>
      <c r="K1583" s="33">
        <v>0</v>
      </c>
      <c r="L1583" s="4">
        <f>VLOOKUP(FACT_INCLUDES[[#This Row],[DW Version]], VERSIONS[], 2)</f>
        <v>63</v>
      </c>
      <c r="M1583" s="4">
        <f>VLOOKUP(FACT_INCLUDES[[#This Row],[DW Version]], VERSIONS[], 3)</f>
        <v>12</v>
      </c>
      <c r="N1583" s="4" t="str">
        <f>VLOOKUP(FACT_INCLUDES[[#This Row],[DW Version]], VERSIONS[], 4)</f>
        <v>white</v>
      </c>
      <c r="O1583" s="51">
        <f>VLOOKUP(FACT_INCLUDES[[#This Row],[DW Version]], VERSIONS[], 5)</f>
        <v>394.27985553768713</v>
      </c>
      <c r="P1583" s="4" t="str">
        <f>VLOOKUP(FACT_INCLUDES[[#This Row],[DW Version]], VERSIONS[], 6)</f>
        <v>CTR360</v>
      </c>
      <c r="Q1583" s="4" t="str">
        <f>VLOOKUP(FACT_INCLUDES[[#This Row],[DW Version]], VERSIONS[], 7)</f>
        <v>Shoe</v>
      </c>
      <c r="R1583" s="51">
        <f>FACT_INCLUDES[[#This Row],[Version Price]]*FACT_INCLUDES[[#This Row],[Quantity]]</f>
        <v>1971.3992776884356</v>
      </c>
      <c r="S1583" s="51">
        <f>FACT_INCLUDES[[#This Row],[Amount]]*(1-FACT_INCLUDES[[#This Row],[Order Discount]])</f>
        <v>1971.3992776884356</v>
      </c>
      <c r="T1583" s="51">
        <f t="shared" si="24"/>
        <v>1971.3992776884356</v>
      </c>
      <c r="U1583" s="57">
        <f>FACT_INCLUDES[[#This Row],[Income]]/FACT_INCLUDES[[#This Row],[Total Order Income]]</f>
        <v>1</v>
      </c>
      <c r="V1583" s="33">
        <f>IF(FACT_INCLUDES[[#This Row],[Order Gap]]&gt;10, 1, 0)/COUNTIFS(FACT_INCLUDES[Order ID], FACT_INCLUDES[[#This Row],[Order ID]])</f>
        <v>0</v>
      </c>
      <c r="W1583" s="33">
        <f>IF(FACT_INCLUDES[[#This Row],[Order Type]]="Online", 1, 0)/COUNTIFS(FACT_INCLUDES[Order ID], FACT_INCLUDES[[#This Row],[Order ID]])</f>
        <v>0</v>
      </c>
      <c r="X1583" s="52">
        <v>698.39985569679095</v>
      </c>
      <c r="Y1583" s="52">
        <v>647.83357870407235</v>
      </c>
      <c r="Z1583" s="64">
        <f>IF(FACT_INCLUDES[[#This Row],[Order Type]]="Online", 1, 0)*FACT_INCLUDES[[#This Row],[Income]]</f>
        <v>0</v>
      </c>
    </row>
    <row r="1584" spans="1:26" x14ac:dyDescent="0.3">
      <c r="A1584" s="4">
        <v>2204</v>
      </c>
      <c r="B1584" s="4">
        <v>1209</v>
      </c>
      <c r="C1584" s="4">
        <v>370</v>
      </c>
      <c r="D1584" s="58">
        <v>2</v>
      </c>
      <c r="E1584" s="28">
        <f>VLOOKUP(FACT_INCLUDES[[#This Row],[Order ID]], ORDERS[], 2)</f>
        <v>42853.524155198676</v>
      </c>
      <c r="F1584" s="28">
        <f>VLOOKUP(FACT_INCLUDES[[#This Row],[Order ID]], ORDERS[], 3)</f>
        <v>42853.524155198676</v>
      </c>
      <c r="G1584" s="4" t="str">
        <f>VLOOKUP(FACT_INCLUDES[[#This Row],[Order ID]], ORDERS[], 4)</f>
        <v>In-Store</v>
      </c>
      <c r="H1584" s="4" t="str">
        <f>VLOOKUP(FACT_INCLUDES[[#This Row],[Order ID]], ORDERS[], 5)</f>
        <v>GGI6004@gmail.com</v>
      </c>
      <c r="I1584" s="4">
        <f>VLOOKUP(FACT_INCLUDES[[#This Row],[Order ID]], ORDERS[], 6)</f>
        <v>10</v>
      </c>
      <c r="J1584" s="54">
        <f>VLOOKUP(FACT_INCLUDES[[#This Row],[Order ID]], ORDERS[], 7)</f>
        <v>0</v>
      </c>
      <c r="K1584" s="33">
        <v>0</v>
      </c>
      <c r="L1584" s="4">
        <f>VLOOKUP(FACT_INCLUDES[[#This Row],[DW Version]], VERSIONS[], 2)</f>
        <v>37</v>
      </c>
      <c r="M1584" s="4">
        <f>VLOOKUP(FACT_INCLUDES[[#This Row],[DW Version]], VERSIONS[], 3)</f>
        <v>8</v>
      </c>
      <c r="N1584" s="4" t="str">
        <f>VLOOKUP(FACT_INCLUDES[[#This Row],[DW Version]], VERSIONS[], 4)</f>
        <v>white</v>
      </c>
      <c r="O1584" s="51">
        <f>VLOOKUP(FACT_INCLUDES[[#This Row],[DW Version]], VERSIONS[], 5)</f>
        <v>219.66744683737383</v>
      </c>
      <c r="P1584" s="4" t="str">
        <f>VLOOKUP(FACT_INCLUDES[[#This Row],[DW Version]], VERSIONS[], 6)</f>
        <v>Air Zoom Winflo</v>
      </c>
      <c r="Q1584" s="4" t="str">
        <f>VLOOKUP(FACT_INCLUDES[[#This Row],[DW Version]], VERSIONS[], 7)</f>
        <v>Shoe</v>
      </c>
      <c r="R1584" s="51">
        <f>FACT_INCLUDES[[#This Row],[Version Price]]*FACT_INCLUDES[[#This Row],[Quantity]]</f>
        <v>439.33489367474766</v>
      </c>
      <c r="S1584" s="51">
        <f>FACT_INCLUDES[[#This Row],[Amount]]*(1-FACT_INCLUDES[[#This Row],[Order Discount]])</f>
        <v>439.33489367474766</v>
      </c>
      <c r="T1584" s="51">
        <f t="shared" si="24"/>
        <v>439.33489367474766</v>
      </c>
      <c r="U1584" s="57">
        <f>FACT_INCLUDES[[#This Row],[Income]]/FACT_INCLUDES[[#This Row],[Total Order Income]]</f>
        <v>1</v>
      </c>
      <c r="V1584" s="33">
        <f>IF(FACT_INCLUDES[[#This Row],[Order Gap]]&gt;10, 1, 0)/COUNTIFS(FACT_INCLUDES[Order ID], FACT_INCLUDES[[#This Row],[Order ID]])</f>
        <v>0</v>
      </c>
      <c r="W1584" s="33">
        <f>IF(FACT_INCLUDES[[#This Row],[Order Type]]="Online", 1, 0)/COUNTIFS(FACT_INCLUDES[Order ID], FACT_INCLUDES[[#This Row],[Order ID]])</f>
        <v>0</v>
      </c>
      <c r="X1584" s="52">
        <v>698.39985569679095</v>
      </c>
      <c r="Y1584" s="52">
        <v>647.83357870407235</v>
      </c>
      <c r="Z1584" s="64">
        <f>IF(FACT_INCLUDES[[#This Row],[Order Type]]="Online", 1, 0)*FACT_INCLUDES[[#This Row],[Income]]</f>
        <v>0</v>
      </c>
    </row>
    <row r="1585" spans="1:26" x14ac:dyDescent="0.3">
      <c r="A1585" s="4">
        <v>2212</v>
      </c>
      <c r="B1585" s="4">
        <v>1217</v>
      </c>
      <c r="C1585" s="4">
        <v>633</v>
      </c>
      <c r="D1585" s="58">
        <v>4</v>
      </c>
      <c r="E1585" s="28">
        <f>VLOOKUP(FACT_INCLUDES[[#This Row],[Order ID]], ORDERS[], 2)</f>
        <v>42840.219291932823</v>
      </c>
      <c r="F1585" s="28">
        <f>VLOOKUP(FACT_INCLUDES[[#This Row],[Order ID]], ORDERS[], 3)</f>
        <v>42840.219291932823</v>
      </c>
      <c r="G1585" s="4" t="str">
        <f>VLOOKUP(FACT_INCLUDES[[#This Row],[Order ID]], ORDERS[], 4)</f>
        <v>In-Store</v>
      </c>
      <c r="H1585" s="4" t="str">
        <f>VLOOKUP(FACT_INCLUDES[[#This Row],[Order ID]], ORDERS[], 5)</f>
        <v>RMC9204@gmail.com</v>
      </c>
      <c r="I1585" s="4">
        <f>VLOOKUP(FACT_INCLUDES[[#This Row],[Order ID]], ORDERS[], 6)</f>
        <v>22</v>
      </c>
      <c r="J1585" s="54">
        <f>VLOOKUP(FACT_INCLUDES[[#This Row],[Order ID]], ORDERS[], 7)</f>
        <v>0</v>
      </c>
      <c r="K1585" s="33">
        <v>0</v>
      </c>
      <c r="L1585" s="4">
        <f>VLOOKUP(FACT_INCLUDES[[#This Row],[DW Version]], VERSIONS[], 2)</f>
        <v>64</v>
      </c>
      <c r="M1585" s="4">
        <f>VLOOKUP(FACT_INCLUDES[[#This Row],[DW Version]], VERSIONS[], 3)</f>
        <v>12.5</v>
      </c>
      <c r="N1585" s="4" t="str">
        <f>VLOOKUP(FACT_INCLUDES[[#This Row],[DW Version]], VERSIONS[], 4)</f>
        <v>white</v>
      </c>
      <c r="O1585" s="51">
        <f>VLOOKUP(FACT_INCLUDES[[#This Row],[DW Version]], VERSIONS[], 5)</f>
        <v>129.09700328748275</v>
      </c>
      <c r="P1585" s="4" t="str">
        <f>VLOOKUP(FACT_INCLUDES[[#This Row],[DW Version]], VERSIONS[], 6)</f>
        <v>Hyperdunk</v>
      </c>
      <c r="Q1585" s="4" t="str">
        <f>VLOOKUP(FACT_INCLUDES[[#This Row],[DW Version]], VERSIONS[], 7)</f>
        <v>Shoe</v>
      </c>
      <c r="R1585" s="51">
        <f>FACT_INCLUDES[[#This Row],[Version Price]]*FACT_INCLUDES[[#This Row],[Quantity]]</f>
        <v>516.388013149931</v>
      </c>
      <c r="S1585" s="51">
        <f>FACT_INCLUDES[[#This Row],[Amount]]*(1-FACT_INCLUDES[[#This Row],[Order Discount]])</f>
        <v>516.388013149931</v>
      </c>
      <c r="T1585" s="51">
        <f t="shared" si="24"/>
        <v>516.388013149931</v>
      </c>
      <c r="U1585" s="57">
        <f>FACT_INCLUDES[[#This Row],[Income]]/FACT_INCLUDES[[#This Row],[Total Order Income]]</f>
        <v>1</v>
      </c>
      <c r="V1585" s="33">
        <f>IF(FACT_INCLUDES[[#This Row],[Order Gap]]&gt;10, 1, 0)/COUNTIFS(FACT_INCLUDES[Order ID], FACT_INCLUDES[[#This Row],[Order ID]])</f>
        <v>0</v>
      </c>
      <c r="W1585" s="33">
        <f>IF(FACT_INCLUDES[[#This Row],[Order Type]]="Online", 1, 0)/COUNTIFS(FACT_INCLUDES[Order ID], FACT_INCLUDES[[#This Row],[Order ID]])</f>
        <v>0</v>
      </c>
      <c r="X1585" s="52">
        <v>698.39985569679095</v>
      </c>
      <c r="Y1585" s="52">
        <v>647.83357870407235</v>
      </c>
      <c r="Z1585" s="64">
        <f>IF(FACT_INCLUDES[[#This Row],[Order Type]]="Online", 1, 0)*FACT_INCLUDES[[#This Row],[Income]]</f>
        <v>0</v>
      </c>
    </row>
    <row r="1586" spans="1:26" x14ac:dyDescent="0.3">
      <c r="A1586" s="4">
        <v>2222</v>
      </c>
      <c r="B1586" s="4">
        <v>1227</v>
      </c>
      <c r="C1586" s="4">
        <v>827</v>
      </c>
      <c r="D1586" s="58">
        <v>4</v>
      </c>
      <c r="E1586" s="28">
        <f>VLOOKUP(FACT_INCLUDES[[#This Row],[Order ID]], ORDERS[], 2)</f>
        <v>43005.73612142272</v>
      </c>
      <c r="F1586" s="28">
        <f>VLOOKUP(FACT_INCLUDES[[#This Row],[Order ID]], ORDERS[], 3)</f>
        <v>43005.73612142272</v>
      </c>
      <c r="G1586" s="4" t="str">
        <f>VLOOKUP(FACT_INCLUDES[[#This Row],[Order ID]], ORDERS[], 4)</f>
        <v>In-Store</v>
      </c>
      <c r="H1586" s="4" t="str">
        <f>VLOOKUP(FACT_INCLUDES[[#This Row],[Order ID]], ORDERS[], 5)</f>
        <v>CBQ7824@gmail.com</v>
      </c>
      <c r="I1586" s="4">
        <f>VLOOKUP(FACT_INCLUDES[[#This Row],[Order ID]], ORDERS[], 6)</f>
        <v>47</v>
      </c>
      <c r="J1586" s="54">
        <f>VLOOKUP(FACT_INCLUDES[[#This Row],[Order ID]], ORDERS[], 7)</f>
        <v>0</v>
      </c>
      <c r="K1586" s="33">
        <v>0</v>
      </c>
      <c r="L1586" s="4">
        <f>VLOOKUP(FACT_INCLUDES[[#This Row],[DW Version]], VERSIONS[], 2)</f>
        <v>84</v>
      </c>
      <c r="M1586" s="4">
        <f>VLOOKUP(FACT_INCLUDES[[#This Row],[DW Version]], VERSIONS[], 3)</f>
        <v>6.5</v>
      </c>
      <c r="N1586" s="4" t="str">
        <f>VLOOKUP(FACT_INCLUDES[[#This Row],[DW Version]], VERSIONS[], 4)</f>
        <v>red</v>
      </c>
      <c r="O1586" s="51">
        <f>VLOOKUP(FACT_INCLUDES[[#This Row],[DW Version]], VERSIONS[], 5)</f>
        <v>393.7216070955227</v>
      </c>
      <c r="P1586" s="4" t="str">
        <f>VLOOKUP(FACT_INCLUDES[[#This Row],[DW Version]], VERSIONS[], 6)</f>
        <v>AeroLoft Running Vest</v>
      </c>
      <c r="Q1586" s="4" t="str">
        <f>VLOOKUP(FACT_INCLUDES[[#This Row],[DW Version]], VERSIONS[], 7)</f>
        <v>Apparel</v>
      </c>
      <c r="R1586" s="51">
        <f>FACT_INCLUDES[[#This Row],[Version Price]]*FACT_INCLUDES[[#This Row],[Quantity]]</f>
        <v>1574.8864283820908</v>
      </c>
      <c r="S1586" s="51">
        <f>FACT_INCLUDES[[#This Row],[Amount]]*(1-FACT_INCLUDES[[#This Row],[Order Discount]])</f>
        <v>1574.8864283820908</v>
      </c>
      <c r="T1586" s="51">
        <f t="shared" si="24"/>
        <v>1574.8864283820908</v>
      </c>
      <c r="U1586" s="57">
        <f>FACT_INCLUDES[[#This Row],[Income]]/FACT_INCLUDES[[#This Row],[Total Order Income]]</f>
        <v>1</v>
      </c>
      <c r="V1586" s="33">
        <f>IF(FACT_INCLUDES[[#This Row],[Order Gap]]&gt;10, 1, 0)/COUNTIFS(FACT_INCLUDES[Order ID], FACT_INCLUDES[[#This Row],[Order ID]])</f>
        <v>0</v>
      </c>
      <c r="W1586" s="33">
        <f>IF(FACT_INCLUDES[[#This Row],[Order Type]]="Online", 1, 0)/COUNTIFS(FACT_INCLUDES[Order ID], FACT_INCLUDES[[#This Row],[Order ID]])</f>
        <v>0</v>
      </c>
      <c r="X1586" s="52">
        <v>698.39985569679095</v>
      </c>
      <c r="Y1586" s="52">
        <v>647.83357870407235</v>
      </c>
      <c r="Z1586" s="64">
        <f>IF(FACT_INCLUDES[[#This Row],[Order Type]]="Online", 1, 0)*FACT_INCLUDES[[#This Row],[Income]]</f>
        <v>0</v>
      </c>
    </row>
    <row r="1587" spans="1:26" x14ac:dyDescent="0.3">
      <c r="A1587" s="4">
        <v>2234</v>
      </c>
      <c r="B1587" s="4">
        <v>1239</v>
      </c>
      <c r="C1587" s="4">
        <v>535</v>
      </c>
      <c r="D1587" s="58">
        <v>3</v>
      </c>
      <c r="E1587" s="28">
        <f>VLOOKUP(FACT_INCLUDES[[#This Row],[Order ID]], ORDERS[], 2)</f>
        <v>42937.412678012268</v>
      </c>
      <c r="F1587" s="28">
        <f>VLOOKUP(FACT_INCLUDES[[#This Row],[Order ID]], ORDERS[], 3)</f>
        <v>42946.412678012268</v>
      </c>
      <c r="G1587" s="4" t="str">
        <f>VLOOKUP(FACT_INCLUDES[[#This Row],[Order ID]], ORDERS[], 4)</f>
        <v>Online</v>
      </c>
      <c r="H1587" s="4" t="str">
        <f>VLOOKUP(FACT_INCLUDES[[#This Row],[Order ID]], ORDERS[], 5)</f>
        <v>HDZ6674@gmail.com</v>
      </c>
      <c r="I1587" s="4">
        <f>VLOOKUP(FACT_INCLUDES[[#This Row],[Order ID]], ORDERS[], 6)</f>
        <v>0</v>
      </c>
      <c r="J1587" s="54">
        <f>VLOOKUP(FACT_INCLUDES[[#This Row],[Order ID]], ORDERS[], 7)</f>
        <v>0</v>
      </c>
      <c r="K1587" s="33">
        <v>9</v>
      </c>
      <c r="L1587" s="4">
        <f>VLOOKUP(FACT_INCLUDES[[#This Row],[DW Version]], VERSIONS[], 2)</f>
        <v>56</v>
      </c>
      <c r="M1587" s="4">
        <f>VLOOKUP(FACT_INCLUDES[[#This Row],[DW Version]], VERSIONS[], 3)</f>
        <v>4.5</v>
      </c>
      <c r="N1587" s="4" t="str">
        <f>VLOOKUP(FACT_INCLUDES[[#This Row],[DW Version]], VERSIONS[], 4)</f>
        <v>blue</v>
      </c>
      <c r="O1587" s="51">
        <f>VLOOKUP(FACT_INCLUDES[[#This Row],[DW Version]], VERSIONS[], 5)</f>
        <v>140.63636921327623</v>
      </c>
      <c r="P1587" s="4" t="str">
        <f>VLOOKUP(FACT_INCLUDES[[#This Row],[DW Version]], VERSIONS[], 6)</f>
        <v>Nike Yoga Mat</v>
      </c>
      <c r="Q1587" s="4" t="str">
        <f>VLOOKUP(FACT_INCLUDES[[#This Row],[DW Version]], VERSIONS[], 7)</f>
        <v>Sport Equipment</v>
      </c>
      <c r="R1587" s="51">
        <f>FACT_INCLUDES[[#This Row],[Version Price]]*FACT_INCLUDES[[#This Row],[Quantity]]</f>
        <v>421.90910763982868</v>
      </c>
      <c r="S1587" s="51">
        <f>FACT_INCLUDES[[#This Row],[Amount]]*(1-FACT_INCLUDES[[#This Row],[Order Discount]])</f>
        <v>421.90910763982868</v>
      </c>
      <c r="T1587" s="51">
        <f t="shared" si="24"/>
        <v>421.90910763982868</v>
      </c>
      <c r="U1587" s="57">
        <f>FACT_INCLUDES[[#This Row],[Income]]/FACT_INCLUDES[[#This Row],[Total Order Income]]</f>
        <v>1</v>
      </c>
      <c r="V1587" s="33">
        <f>IF(FACT_INCLUDES[[#This Row],[Order Gap]]&gt;10, 1, 0)/COUNTIFS(FACT_INCLUDES[Order ID], FACT_INCLUDES[[#This Row],[Order ID]])</f>
        <v>0</v>
      </c>
      <c r="W1587" s="33">
        <f>IF(FACT_INCLUDES[[#This Row],[Order Type]]="Online", 1, 0)/COUNTIFS(FACT_INCLUDES[Order ID], FACT_INCLUDES[[#This Row],[Order ID]])</f>
        <v>1</v>
      </c>
      <c r="X1587" s="52">
        <v>698.39985569679095</v>
      </c>
      <c r="Y1587" s="52">
        <v>647.83357870407235</v>
      </c>
      <c r="Z1587" s="64">
        <f>IF(FACT_INCLUDES[[#This Row],[Order Type]]="Online", 1, 0)*FACT_INCLUDES[[#This Row],[Income]]</f>
        <v>421.90910763982868</v>
      </c>
    </row>
    <row r="1588" spans="1:26" x14ac:dyDescent="0.3">
      <c r="A1588" s="4">
        <v>2267</v>
      </c>
      <c r="B1588" s="4">
        <v>1272</v>
      </c>
      <c r="C1588" s="4">
        <v>150</v>
      </c>
      <c r="D1588" s="58">
        <v>4</v>
      </c>
      <c r="E1588" s="28">
        <f>VLOOKUP(FACT_INCLUDES[[#This Row],[Order ID]], ORDERS[], 2)</f>
        <v>42857.56058240655</v>
      </c>
      <c r="F1588" s="28">
        <f>VLOOKUP(FACT_INCLUDES[[#This Row],[Order ID]], ORDERS[], 3)</f>
        <v>42857.56058240655</v>
      </c>
      <c r="G1588" s="4" t="str">
        <f>VLOOKUP(FACT_INCLUDES[[#This Row],[Order ID]], ORDERS[], 4)</f>
        <v>In-Store</v>
      </c>
      <c r="H1588" s="4" t="str">
        <f>VLOOKUP(FACT_INCLUDES[[#This Row],[Order ID]], ORDERS[], 5)</f>
        <v>HQW6378@gmail.com</v>
      </c>
      <c r="I1588" s="4">
        <f>VLOOKUP(FACT_INCLUDES[[#This Row],[Order ID]], ORDERS[], 6)</f>
        <v>16</v>
      </c>
      <c r="J1588" s="54">
        <f>VLOOKUP(FACT_INCLUDES[[#This Row],[Order ID]], ORDERS[], 7)</f>
        <v>0</v>
      </c>
      <c r="K1588" s="33">
        <v>0</v>
      </c>
      <c r="L1588" s="4">
        <f>VLOOKUP(FACT_INCLUDES[[#This Row],[DW Version]], VERSIONS[], 2)</f>
        <v>15</v>
      </c>
      <c r="M1588" s="4">
        <f>VLOOKUP(FACT_INCLUDES[[#This Row],[DW Version]], VERSIONS[], 3)</f>
        <v>5</v>
      </c>
      <c r="N1588" s="4" t="str">
        <f>VLOOKUP(FACT_INCLUDES[[#This Row],[DW Version]], VERSIONS[], 4)</f>
        <v>white</v>
      </c>
      <c r="O1588" s="51">
        <f>VLOOKUP(FACT_INCLUDES[[#This Row],[DW Version]], VERSIONS[], 5)</f>
        <v>381.4918814237447</v>
      </c>
      <c r="P1588" s="4" t="str">
        <f>VLOOKUP(FACT_INCLUDES[[#This Row],[DW Version]], VERSIONS[], 6)</f>
        <v>Sportswear Club Fleece</v>
      </c>
      <c r="Q1588" s="4" t="str">
        <f>VLOOKUP(FACT_INCLUDES[[#This Row],[DW Version]], VERSIONS[], 7)</f>
        <v>Apparel</v>
      </c>
      <c r="R1588" s="51">
        <f>FACT_INCLUDES[[#This Row],[Version Price]]*FACT_INCLUDES[[#This Row],[Quantity]]</f>
        <v>1525.9675256949788</v>
      </c>
      <c r="S1588" s="51">
        <f>FACT_INCLUDES[[#This Row],[Amount]]*(1-FACT_INCLUDES[[#This Row],[Order Discount]])</f>
        <v>1525.9675256949788</v>
      </c>
      <c r="T1588" s="51">
        <f t="shared" si="24"/>
        <v>1525.9675256949788</v>
      </c>
      <c r="U1588" s="57">
        <f>FACT_INCLUDES[[#This Row],[Income]]/FACT_INCLUDES[[#This Row],[Total Order Income]]</f>
        <v>1</v>
      </c>
      <c r="V1588" s="33">
        <f>IF(FACT_INCLUDES[[#This Row],[Order Gap]]&gt;10, 1, 0)/COUNTIFS(FACT_INCLUDES[Order ID], FACT_INCLUDES[[#This Row],[Order ID]])</f>
        <v>0</v>
      </c>
      <c r="W1588" s="33">
        <f>IF(FACT_INCLUDES[[#This Row],[Order Type]]="Online", 1, 0)/COUNTIFS(FACT_INCLUDES[Order ID], FACT_INCLUDES[[#This Row],[Order ID]])</f>
        <v>0</v>
      </c>
      <c r="X1588" s="52">
        <v>698.39985569679095</v>
      </c>
      <c r="Y1588" s="52">
        <v>647.83357870407235</v>
      </c>
      <c r="Z1588" s="64">
        <f>IF(FACT_INCLUDES[[#This Row],[Order Type]]="Online", 1, 0)*FACT_INCLUDES[[#This Row],[Income]]</f>
        <v>0</v>
      </c>
    </row>
    <row r="1589" spans="1:26" x14ac:dyDescent="0.3">
      <c r="A1589" s="4">
        <v>2272</v>
      </c>
      <c r="B1589" s="4">
        <v>1277</v>
      </c>
      <c r="C1589" s="4">
        <v>609</v>
      </c>
      <c r="D1589" s="58">
        <v>1</v>
      </c>
      <c r="E1589" s="28">
        <f>VLOOKUP(FACT_INCLUDES[[#This Row],[Order ID]], ORDERS[], 2)</f>
        <v>42782.784261305191</v>
      </c>
      <c r="F1589" s="28">
        <f>VLOOKUP(FACT_INCLUDES[[#This Row],[Order ID]], ORDERS[], 3)</f>
        <v>42782.784261305191</v>
      </c>
      <c r="G1589" s="4" t="str">
        <f>VLOOKUP(FACT_INCLUDES[[#This Row],[Order ID]], ORDERS[], 4)</f>
        <v>In-Store</v>
      </c>
      <c r="H1589" s="4" t="str">
        <f>VLOOKUP(FACT_INCLUDES[[#This Row],[Order ID]], ORDERS[], 5)</f>
        <v>KMI5704@gmail.com</v>
      </c>
      <c r="I1589" s="4">
        <f>VLOOKUP(FACT_INCLUDES[[#This Row],[Order ID]], ORDERS[], 6)</f>
        <v>30</v>
      </c>
      <c r="J1589" s="54">
        <f>VLOOKUP(FACT_INCLUDES[[#This Row],[Order ID]], ORDERS[], 7)</f>
        <v>0</v>
      </c>
      <c r="K1589" s="33">
        <v>0</v>
      </c>
      <c r="L1589" s="4">
        <f>VLOOKUP(FACT_INCLUDES[[#This Row],[DW Version]], VERSIONS[], 2)</f>
        <v>62</v>
      </c>
      <c r="M1589" s="4">
        <f>VLOOKUP(FACT_INCLUDES[[#This Row],[DW Version]], VERSIONS[], 3)</f>
        <v>7.5</v>
      </c>
      <c r="N1589" s="4" t="str">
        <f>VLOOKUP(FACT_INCLUDES[[#This Row],[DW Version]], VERSIONS[], 4)</f>
        <v>black</v>
      </c>
      <c r="O1589" s="51">
        <f>VLOOKUP(FACT_INCLUDES[[#This Row],[DW Version]], VERSIONS[], 5)</f>
        <v>41.803250602755476</v>
      </c>
      <c r="P1589" s="4" t="str">
        <f>VLOOKUP(FACT_INCLUDES[[#This Row],[DW Version]], VERSIONS[], 6)</f>
        <v>Tiempo Legend</v>
      </c>
      <c r="Q1589" s="4" t="str">
        <f>VLOOKUP(FACT_INCLUDES[[#This Row],[DW Version]], VERSIONS[], 7)</f>
        <v>Shoe</v>
      </c>
      <c r="R1589" s="51">
        <f>FACT_INCLUDES[[#This Row],[Version Price]]*FACT_INCLUDES[[#This Row],[Quantity]]</f>
        <v>41.803250602755476</v>
      </c>
      <c r="S1589" s="51">
        <f>FACT_INCLUDES[[#This Row],[Amount]]*(1-FACT_INCLUDES[[#This Row],[Order Discount]])</f>
        <v>41.803250602755476</v>
      </c>
      <c r="T1589" s="51">
        <f t="shared" si="24"/>
        <v>41.803250602755476</v>
      </c>
      <c r="U1589" s="57">
        <f>FACT_INCLUDES[[#This Row],[Income]]/FACT_INCLUDES[[#This Row],[Total Order Income]]</f>
        <v>1</v>
      </c>
      <c r="V1589" s="33">
        <f>IF(FACT_INCLUDES[[#This Row],[Order Gap]]&gt;10, 1, 0)/COUNTIFS(FACT_INCLUDES[Order ID], FACT_INCLUDES[[#This Row],[Order ID]])</f>
        <v>0</v>
      </c>
      <c r="W1589" s="33">
        <f>IF(FACT_INCLUDES[[#This Row],[Order Type]]="Online", 1, 0)/COUNTIFS(FACT_INCLUDES[Order ID], FACT_INCLUDES[[#This Row],[Order ID]])</f>
        <v>0</v>
      </c>
      <c r="X1589" s="52">
        <v>698.39985569679095</v>
      </c>
      <c r="Y1589" s="52">
        <v>647.83357870407235</v>
      </c>
      <c r="Z1589" s="64">
        <f>IF(FACT_INCLUDES[[#This Row],[Order Type]]="Online", 1, 0)*FACT_INCLUDES[[#This Row],[Income]]</f>
        <v>0</v>
      </c>
    </row>
    <row r="1590" spans="1:26" x14ac:dyDescent="0.3">
      <c r="A1590" s="4">
        <v>2276</v>
      </c>
      <c r="B1590" s="4">
        <v>1281</v>
      </c>
      <c r="C1590" s="4">
        <v>499</v>
      </c>
      <c r="D1590" s="58">
        <v>4</v>
      </c>
      <c r="E1590" s="28">
        <f>VLOOKUP(FACT_INCLUDES[[#This Row],[Order ID]], ORDERS[], 2)</f>
        <v>42849.552445565765</v>
      </c>
      <c r="F1590" s="28">
        <f>VLOOKUP(FACT_INCLUDES[[#This Row],[Order ID]], ORDERS[], 3)</f>
        <v>42849.552445565765</v>
      </c>
      <c r="G1590" s="4" t="str">
        <f>VLOOKUP(FACT_INCLUDES[[#This Row],[Order ID]], ORDERS[], 4)</f>
        <v>In-Store</v>
      </c>
      <c r="H1590" s="4" t="str">
        <f>VLOOKUP(FACT_INCLUDES[[#This Row],[Order ID]], ORDERS[], 5)</f>
        <v>DTY5844@gmail.com</v>
      </c>
      <c r="I1590" s="4">
        <f>VLOOKUP(FACT_INCLUDES[[#This Row],[Order ID]], ORDERS[], 6)</f>
        <v>38</v>
      </c>
      <c r="J1590" s="54">
        <f>VLOOKUP(FACT_INCLUDES[[#This Row],[Order ID]], ORDERS[], 7)</f>
        <v>0</v>
      </c>
      <c r="K1590" s="33">
        <v>0</v>
      </c>
      <c r="L1590" s="4">
        <f>VLOOKUP(FACT_INCLUDES[[#This Row],[DW Version]], VERSIONS[], 2)</f>
        <v>52</v>
      </c>
      <c r="M1590" s="4">
        <f>VLOOKUP(FACT_INCLUDES[[#This Row],[DW Version]], VERSIONS[], 3)</f>
        <v>10</v>
      </c>
      <c r="N1590" s="4" t="str">
        <f>VLOOKUP(FACT_INCLUDES[[#This Row],[DW Version]], VERSIONS[], 4)</f>
        <v>purple</v>
      </c>
      <c r="O1590" s="51">
        <f>VLOOKUP(FACT_INCLUDES[[#This Row],[DW Version]], VERSIONS[], 5)</f>
        <v>32.672599380750057</v>
      </c>
      <c r="P1590" s="4" t="str">
        <f>VLOOKUP(FACT_INCLUDES[[#This Row],[DW Version]], VERSIONS[], 6)</f>
        <v>Tech Fleece Jogger</v>
      </c>
      <c r="Q1590" s="4" t="str">
        <f>VLOOKUP(FACT_INCLUDES[[#This Row],[DW Version]], VERSIONS[], 7)</f>
        <v>Apparel</v>
      </c>
      <c r="R1590" s="51">
        <f>FACT_INCLUDES[[#This Row],[Version Price]]*FACT_INCLUDES[[#This Row],[Quantity]]</f>
        <v>130.69039752300023</v>
      </c>
      <c r="S1590" s="51">
        <f>FACT_INCLUDES[[#This Row],[Amount]]*(1-FACT_INCLUDES[[#This Row],[Order Discount]])</f>
        <v>130.69039752300023</v>
      </c>
      <c r="T1590" s="51">
        <f t="shared" si="24"/>
        <v>130.69039752300023</v>
      </c>
      <c r="U1590" s="57">
        <f>FACT_INCLUDES[[#This Row],[Income]]/FACT_INCLUDES[[#This Row],[Total Order Income]]</f>
        <v>1</v>
      </c>
      <c r="V1590" s="33">
        <f>IF(FACT_INCLUDES[[#This Row],[Order Gap]]&gt;10, 1, 0)/COUNTIFS(FACT_INCLUDES[Order ID], FACT_INCLUDES[[#This Row],[Order ID]])</f>
        <v>0</v>
      </c>
      <c r="W1590" s="33">
        <f>IF(FACT_INCLUDES[[#This Row],[Order Type]]="Online", 1, 0)/COUNTIFS(FACT_INCLUDES[Order ID], FACT_INCLUDES[[#This Row],[Order ID]])</f>
        <v>0</v>
      </c>
      <c r="X1590" s="52">
        <v>698.39985569679095</v>
      </c>
      <c r="Y1590" s="52">
        <v>647.83357870407235</v>
      </c>
      <c r="Z1590" s="64">
        <f>IF(FACT_INCLUDES[[#This Row],[Order Type]]="Online", 1, 0)*FACT_INCLUDES[[#This Row],[Income]]</f>
        <v>0</v>
      </c>
    </row>
    <row r="1591" spans="1:26" x14ac:dyDescent="0.3">
      <c r="A1591" s="4">
        <v>2294</v>
      </c>
      <c r="B1591" s="4">
        <v>1299</v>
      </c>
      <c r="C1591" s="4">
        <v>414</v>
      </c>
      <c r="D1591" s="58">
        <v>3</v>
      </c>
      <c r="E1591" s="28">
        <f>VLOOKUP(FACT_INCLUDES[[#This Row],[Order ID]], ORDERS[], 2)</f>
        <v>42946.714759386858</v>
      </c>
      <c r="F1591" s="28">
        <f>VLOOKUP(FACT_INCLUDES[[#This Row],[Order ID]], ORDERS[], 3)</f>
        <v>42946.714759386858</v>
      </c>
      <c r="G1591" s="4" t="str">
        <f>VLOOKUP(FACT_INCLUDES[[#This Row],[Order ID]], ORDERS[], 4)</f>
        <v>In-Store</v>
      </c>
      <c r="H1591" s="4" t="str">
        <f>VLOOKUP(FACT_INCLUDES[[#This Row],[Order ID]], ORDERS[], 5)</f>
        <v>JZY7000@gmail.com</v>
      </c>
      <c r="I1591" s="4">
        <f>VLOOKUP(FACT_INCLUDES[[#This Row],[Order ID]], ORDERS[], 6)</f>
        <v>48</v>
      </c>
      <c r="J1591" s="54">
        <f>VLOOKUP(FACT_INCLUDES[[#This Row],[Order ID]], ORDERS[], 7)</f>
        <v>0</v>
      </c>
      <c r="K1591" s="33">
        <v>0</v>
      </c>
      <c r="L1591" s="4">
        <f>VLOOKUP(FACT_INCLUDES[[#This Row],[DW Version]], VERSIONS[], 2)</f>
        <v>42</v>
      </c>
      <c r="M1591" s="4">
        <f>VLOOKUP(FACT_INCLUDES[[#This Row],[DW Version]], VERSIONS[], 3)</f>
        <v>4.5</v>
      </c>
      <c r="N1591" s="4" t="str">
        <f>VLOOKUP(FACT_INCLUDES[[#This Row],[DW Version]], VERSIONS[], 4)</f>
        <v>blue</v>
      </c>
      <c r="O1591" s="51">
        <f>VLOOKUP(FACT_INCLUDES[[#This Row],[DW Version]], VERSIONS[], 5)</f>
        <v>229.38118694524525</v>
      </c>
      <c r="P1591" s="4" t="str">
        <f>VLOOKUP(FACT_INCLUDES[[#This Row],[DW Version]], VERSIONS[], 6)</f>
        <v>Air Max Thea</v>
      </c>
      <c r="Q1591" s="4" t="str">
        <f>VLOOKUP(FACT_INCLUDES[[#This Row],[DW Version]], VERSIONS[], 7)</f>
        <v>Shoe</v>
      </c>
      <c r="R1591" s="51">
        <f>FACT_INCLUDES[[#This Row],[Version Price]]*FACT_INCLUDES[[#This Row],[Quantity]]</f>
        <v>688.1435608357358</v>
      </c>
      <c r="S1591" s="51">
        <f>FACT_INCLUDES[[#This Row],[Amount]]*(1-FACT_INCLUDES[[#This Row],[Order Discount]])</f>
        <v>688.1435608357358</v>
      </c>
      <c r="T1591" s="51">
        <f t="shared" si="24"/>
        <v>688.1435608357358</v>
      </c>
      <c r="U1591" s="57">
        <f>FACT_INCLUDES[[#This Row],[Income]]/FACT_INCLUDES[[#This Row],[Total Order Income]]</f>
        <v>1</v>
      </c>
      <c r="V1591" s="33">
        <f>IF(FACT_INCLUDES[[#This Row],[Order Gap]]&gt;10, 1, 0)/COUNTIFS(FACT_INCLUDES[Order ID], FACT_INCLUDES[[#This Row],[Order ID]])</f>
        <v>0</v>
      </c>
      <c r="W1591" s="33">
        <f>IF(FACT_INCLUDES[[#This Row],[Order Type]]="Online", 1, 0)/COUNTIFS(FACT_INCLUDES[Order ID], FACT_INCLUDES[[#This Row],[Order ID]])</f>
        <v>0</v>
      </c>
      <c r="X1591" s="52">
        <v>698.39985569679095</v>
      </c>
      <c r="Y1591" s="52">
        <v>647.83357870407235</v>
      </c>
      <c r="Z1591" s="64">
        <f>IF(FACT_INCLUDES[[#This Row],[Order Type]]="Online", 1, 0)*FACT_INCLUDES[[#This Row],[Income]]</f>
        <v>0</v>
      </c>
    </row>
    <row r="1592" spans="1:26" x14ac:dyDescent="0.3">
      <c r="A1592" s="4">
        <v>2298</v>
      </c>
      <c r="B1592" s="4">
        <v>1303</v>
      </c>
      <c r="C1592" s="4">
        <v>484</v>
      </c>
      <c r="D1592" s="58">
        <v>1</v>
      </c>
      <c r="E1592" s="28">
        <f>VLOOKUP(FACT_INCLUDES[[#This Row],[Order ID]], ORDERS[], 2)</f>
        <v>42798.008230529769</v>
      </c>
      <c r="F1592" s="28">
        <f>VLOOKUP(FACT_INCLUDES[[#This Row],[Order ID]], ORDERS[], 3)</f>
        <v>42798.008230529769</v>
      </c>
      <c r="G1592" s="4" t="str">
        <f>VLOOKUP(FACT_INCLUDES[[#This Row],[Order ID]], ORDERS[], 4)</f>
        <v>In-Store</v>
      </c>
      <c r="H1592" s="4" t="str">
        <f>VLOOKUP(FACT_INCLUDES[[#This Row],[Order ID]], ORDERS[], 5)</f>
        <v>SRK6859@gmail.com</v>
      </c>
      <c r="I1592" s="4">
        <f>VLOOKUP(FACT_INCLUDES[[#This Row],[Order ID]], ORDERS[], 6)</f>
        <v>38</v>
      </c>
      <c r="J1592" s="54">
        <f>VLOOKUP(FACT_INCLUDES[[#This Row],[Order ID]], ORDERS[], 7)</f>
        <v>0</v>
      </c>
      <c r="K1592" s="33">
        <v>0</v>
      </c>
      <c r="L1592" s="4">
        <f>VLOOKUP(FACT_INCLUDES[[#This Row],[DW Version]], VERSIONS[], 2)</f>
        <v>51</v>
      </c>
      <c r="M1592" s="4">
        <f>VLOOKUP(FACT_INCLUDES[[#This Row],[DW Version]], VERSIONS[], 3)</f>
        <v>6</v>
      </c>
      <c r="N1592" s="4" t="str">
        <f>VLOOKUP(FACT_INCLUDES[[#This Row],[DW Version]], VERSIONS[], 4)</f>
        <v>white</v>
      </c>
      <c r="O1592" s="51">
        <f>VLOOKUP(FACT_INCLUDES[[#This Row],[DW Version]], VERSIONS[], 5)</f>
        <v>346.52565618416128</v>
      </c>
      <c r="P1592" s="4" t="str">
        <f>VLOOKUP(FACT_INCLUDES[[#This Row],[DW Version]], VERSIONS[], 6)</f>
        <v>Therma Sphere Hoodie</v>
      </c>
      <c r="Q1592" s="4" t="str">
        <f>VLOOKUP(FACT_INCLUDES[[#This Row],[DW Version]], VERSIONS[], 7)</f>
        <v>Apparel</v>
      </c>
      <c r="R1592" s="51">
        <f>FACT_INCLUDES[[#This Row],[Version Price]]*FACT_INCLUDES[[#This Row],[Quantity]]</f>
        <v>346.52565618416128</v>
      </c>
      <c r="S1592" s="51">
        <f>FACT_INCLUDES[[#This Row],[Amount]]*(1-FACT_INCLUDES[[#This Row],[Order Discount]])</f>
        <v>346.52565618416128</v>
      </c>
      <c r="T1592" s="51">
        <f t="shared" si="24"/>
        <v>346.52565618416128</v>
      </c>
      <c r="U1592" s="57">
        <f>FACT_INCLUDES[[#This Row],[Income]]/FACT_INCLUDES[[#This Row],[Total Order Income]]</f>
        <v>1</v>
      </c>
      <c r="V1592" s="33">
        <f>IF(FACT_INCLUDES[[#This Row],[Order Gap]]&gt;10, 1, 0)/COUNTIFS(FACT_INCLUDES[Order ID], FACT_INCLUDES[[#This Row],[Order ID]])</f>
        <v>0</v>
      </c>
      <c r="W1592" s="33">
        <f>IF(FACT_INCLUDES[[#This Row],[Order Type]]="Online", 1, 0)/COUNTIFS(FACT_INCLUDES[Order ID], FACT_INCLUDES[[#This Row],[Order ID]])</f>
        <v>0</v>
      </c>
      <c r="X1592" s="52">
        <v>698.39985569679095</v>
      </c>
      <c r="Y1592" s="52">
        <v>647.83357870407235</v>
      </c>
      <c r="Z1592" s="64">
        <f>IF(FACT_INCLUDES[[#This Row],[Order Type]]="Online", 1, 0)*FACT_INCLUDES[[#This Row],[Income]]</f>
        <v>0</v>
      </c>
    </row>
    <row r="1593" spans="1:26" x14ac:dyDescent="0.3">
      <c r="A1593" s="4">
        <v>2306</v>
      </c>
      <c r="B1593" s="4">
        <v>1311</v>
      </c>
      <c r="C1593" s="4">
        <v>910</v>
      </c>
      <c r="D1593" s="58">
        <v>4</v>
      </c>
      <c r="E1593" s="28">
        <f>VLOOKUP(FACT_INCLUDES[[#This Row],[Order ID]], ORDERS[], 2)</f>
        <v>42810.041916699971</v>
      </c>
      <c r="F1593" s="28">
        <f>VLOOKUP(FACT_INCLUDES[[#This Row],[Order ID]], ORDERS[], 3)</f>
        <v>42810.041916699971</v>
      </c>
      <c r="G1593" s="4" t="str">
        <f>VLOOKUP(FACT_INCLUDES[[#This Row],[Order ID]], ORDERS[], 4)</f>
        <v>In-Store</v>
      </c>
      <c r="H1593" s="4" t="str">
        <f>VLOOKUP(FACT_INCLUDES[[#This Row],[Order ID]], ORDERS[], 5)</f>
        <v>GJU6117@gmail.com</v>
      </c>
      <c r="I1593" s="4">
        <f>VLOOKUP(FACT_INCLUDES[[#This Row],[Order ID]], ORDERS[], 6)</f>
        <v>47</v>
      </c>
      <c r="J1593" s="54">
        <f>VLOOKUP(FACT_INCLUDES[[#This Row],[Order ID]], ORDERS[], 7)</f>
        <v>0</v>
      </c>
      <c r="K1593" s="33">
        <v>0</v>
      </c>
      <c r="L1593" s="4">
        <f>VLOOKUP(FACT_INCLUDES[[#This Row],[DW Version]], VERSIONS[], 2)</f>
        <v>93</v>
      </c>
      <c r="M1593" s="4">
        <f>VLOOKUP(FACT_INCLUDES[[#This Row],[DW Version]], VERSIONS[], 3)</f>
        <v>5</v>
      </c>
      <c r="N1593" s="4" t="str">
        <f>VLOOKUP(FACT_INCLUDES[[#This Row],[DW Version]], VERSIONS[], 4)</f>
        <v>white</v>
      </c>
      <c r="O1593" s="51">
        <f>VLOOKUP(FACT_INCLUDES[[#This Row],[DW Version]], VERSIONS[], 5)</f>
        <v>313.59292925969328</v>
      </c>
      <c r="P1593" s="4" t="str">
        <f>VLOOKUP(FACT_INCLUDES[[#This Row],[DW Version]], VERSIONS[], 6)</f>
        <v>Therma Training Top</v>
      </c>
      <c r="Q1593" s="4" t="str">
        <f>VLOOKUP(FACT_INCLUDES[[#This Row],[DW Version]], VERSIONS[], 7)</f>
        <v>Apparel</v>
      </c>
      <c r="R1593" s="51">
        <f>FACT_INCLUDES[[#This Row],[Version Price]]*FACT_INCLUDES[[#This Row],[Quantity]]</f>
        <v>1254.3717170387731</v>
      </c>
      <c r="S1593" s="51">
        <f>FACT_INCLUDES[[#This Row],[Amount]]*(1-FACT_INCLUDES[[#This Row],[Order Discount]])</f>
        <v>1254.3717170387731</v>
      </c>
      <c r="T1593" s="51">
        <f t="shared" si="24"/>
        <v>1254.3717170387731</v>
      </c>
      <c r="U1593" s="57">
        <f>FACT_INCLUDES[[#This Row],[Income]]/FACT_INCLUDES[[#This Row],[Total Order Income]]</f>
        <v>1</v>
      </c>
      <c r="V1593" s="33">
        <f>IF(FACT_INCLUDES[[#This Row],[Order Gap]]&gt;10, 1, 0)/COUNTIFS(FACT_INCLUDES[Order ID], FACT_INCLUDES[[#This Row],[Order ID]])</f>
        <v>0</v>
      </c>
      <c r="W1593" s="33">
        <f>IF(FACT_INCLUDES[[#This Row],[Order Type]]="Online", 1, 0)/COUNTIFS(FACT_INCLUDES[Order ID], FACT_INCLUDES[[#This Row],[Order ID]])</f>
        <v>0</v>
      </c>
      <c r="X1593" s="52">
        <v>698.39985569679095</v>
      </c>
      <c r="Y1593" s="52">
        <v>647.83357870407235</v>
      </c>
      <c r="Z1593" s="64">
        <f>IF(FACT_INCLUDES[[#This Row],[Order Type]]="Online", 1, 0)*FACT_INCLUDES[[#This Row],[Income]]</f>
        <v>0</v>
      </c>
    </row>
    <row r="1594" spans="1:26" x14ac:dyDescent="0.3">
      <c r="A1594" s="4">
        <v>2320</v>
      </c>
      <c r="B1594" s="4">
        <v>1325</v>
      </c>
      <c r="C1594" s="4">
        <v>622</v>
      </c>
      <c r="D1594" s="58">
        <v>5</v>
      </c>
      <c r="E1594" s="28">
        <f>VLOOKUP(FACT_INCLUDES[[#This Row],[Order ID]], ORDERS[], 2)</f>
        <v>43004.910190563642</v>
      </c>
      <c r="F1594" s="28">
        <f>VLOOKUP(FACT_INCLUDES[[#This Row],[Order ID]], ORDERS[], 3)</f>
        <v>43004.910190563642</v>
      </c>
      <c r="G1594" s="4" t="str">
        <f>VLOOKUP(FACT_INCLUDES[[#This Row],[Order ID]], ORDERS[], 4)</f>
        <v>In-Store</v>
      </c>
      <c r="H1594" s="4" t="str">
        <f>VLOOKUP(FACT_INCLUDES[[#This Row],[Order ID]], ORDERS[], 5)</f>
        <v>DPQ7685@gmail.com</v>
      </c>
      <c r="I1594" s="4">
        <f>VLOOKUP(FACT_INCLUDES[[#This Row],[Order ID]], ORDERS[], 6)</f>
        <v>26</v>
      </c>
      <c r="J1594" s="54">
        <f>VLOOKUP(FACT_INCLUDES[[#This Row],[Order ID]], ORDERS[], 7)</f>
        <v>0</v>
      </c>
      <c r="K1594" s="33">
        <v>0</v>
      </c>
      <c r="L1594" s="4">
        <f>VLOOKUP(FACT_INCLUDES[[#This Row],[DW Version]], VERSIONS[], 2)</f>
        <v>63</v>
      </c>
      <c r="M1594" s="4">
        <f>VLOOKUP(FACT_INCLUDES[[#This Row],[DW Version]], VERSIONS[], 3)</f>
        <v>11</v>
      </c>
      <c r="N1594" s="4" t="str">
        <f>VLOOKUP(FACT_INCLUDES[[#This Row],[DW Version]], VERSIONS[], 4)</f>
        <v>purple lilac</v>
      </c>
      <c r="O1594" s="51">
        <f>VLOOKUP(FACT_INCLUDES[[#This Row],[DW Version]], VERSIONS[], 5)</f>
        <v>105.73038085035168</v>
      </c>
      <c r="P1594" s="4" t="str">
        <f>VLOOKUP(FACT_INCLUDES[[#This Row],[DW Version]], VERSIONS[], 6)</f>
        <v>CTR360</v>
      </c>
      <c r="Q1594" s="4" t="str">
        <f>VLOOKUP(FACT_INCLUDES[[#This Row],[DW Version]], VERSIONS[], 7)</f>
        <v>Shoe</v>
      </c>
      <c r="R1594" s="51">
        <f>FACT_INCLUDES[[#This Row],[Version Price]]*FACT_INCLUDES[[#This Row],[Quantity]]</f>
        <v>528.65190425175842</v>
      </c>
      <c r="S1594" s="51">
        <f>FACT_INCLUDES[[#This Row],[Amount]]*(1-FACT_INCLUDES[[#This Row],[Order Discount]])</f>
        <v>528.65190425175842</v>
      </c>
      <c r="T1594" s="51">
        <f t="shared" si="24"/>
        <v>528.65190425175842</v>
      </c>
      <c r="U1594" s="57">
        <f>FACT_INCLUDES[[#This Row],[Income]]/FACT_INCLUDES[[#This Row],[Total Order Income]]</f>
        <v>1</v>
      </c>
      <c r="V1594" s="33">
        <f>IF(FACT_INCLUDES[[#This Row],[Order Gap]]&gt;10, 1, 0)/COUNTIFS(FACT_INCLUDES[Order ID], FACT_INCLUDES[[#This Row],[Order ID]])</f>
        <v>0</v>
      </c>
      <c r="W1594" s="33">
        <f>IF(FACT_INCLUDES[[#This Row],[Order Type]]="Online", 1, 0)/COUNTIFS(FACT_INCLUDES[Order ID], FACT_INCLUDES[[#This Row],[Order ID]])</f>
        <v>0</v>
      </c>
      <c r="X1594" s="52">
        <v>698.39985569679095</v>
      </c>
      <c r="Y1594" s="52">
        <v>647.83357870407235</v>
      </c>
      <c r="Z1594" s="64">
        <f>IF(FACT_INCLUDES[[#This Row],[Order Type]]="Online", 1, 0)*FACT_INCLUDES[[#This Row],[Income]]</f>
        <v>0</v>
      </c>
    </row>
    <row r="1595" spans="1:26" x14ac:dyDescent="0.3">
      <c r="A1595" s="4">
        <v>2322</v>
      </c>
      <c r="B1595" s="4">
        <v>1327</v>
      </c>
      <c r="C1595" s="4">
        <v>259</v>
      </c>
      <c r="D1595" s="58">
        <v>5</v>
      </c>
      <c r="E1595" s="28">
        <f>VLOOKUP(FACT_INCLUDES[[#This Row],[Order ID]], ORDERS[], 2)</f>
        <v>42872.494147446021</v>
      </c>
      <c r="F1595" s="28">
        <f>VLOOKUP(FACT_INCLUDES[[#This Row],[Order ID]], ORDERS[], 3)</f>
        <v>42872.494147446021</v>
      </c>
      <c r="G1595" s="4" t="str">
        <f>VLOOKUP(FACT_INCLUDES[[#This Row],[Order ID]], ORDERS[], 4)</f>
        <v>In-Store</v>
      </c>
      <c r="H1595" s="4" t="str">
        <f>VLOOKUP(FACT_INCLUDES[[#This Row],[Order ID]], ORDERS[], 5)</f>
        <v>CAP4633@gmail.com</v>
      </c>
      <c r="I1595" s="4">
        <f>VLOOKUP(FACT_INCLUDES[[#This Row],[Order ID]], ORDERS[], 6)</f>
        <v>46</v>
      </c>
      <c r="J1595" s="54">
        <f>VLOOKUP(FACT_INCLUDES[[#This Row],[Order ID]], ORDERS[], 7)</f>
        <v>0</v>
      </c>
      <c r="K1595" s="33">
        <v>0</v>
      </c>
      <c r="L1595" s="4">
        <f>VLOOKUP(FACT_INCLUDES[[#This Row],[DW Version]], VERSIONS[], 2)</f>
        <v>25</v>
      </c>
      <c r="M1595" s="4">
        <f>VLOOKUP(FACT_INCLUDES[[#This Row],[DW Version]], VERSIONS[], 3)</f>
        <v>11</v>
      </c>
      <c r="N1595" s="4" t="str">
        <f>VLOOKUP(FACT_INCLUDES[[#This Row],[DW Version]], VERSIONS[], 4)</f>
        <v>black</v>
      </c>
      <c r="O1595" s="51">
        <f>VLOOKUP(FACT_INCLUDES[[#This Row],[DW Version]], VERSIONS[], 5)</f>
        <v>349.78449437406579</v>
      </c>
      <c r="P1595" s="4" t="str">
        <f>VLOOKUP(FACT_INCLUDES[[#This Row],[DW Version]], VERSIONS[], 6)</f>
        <v>Shox</v>
      </c>
      <c r="Q1595" s="4" t="str">
        <f>VLOOKUP(FACT_INCLUDES[[#This Row],[DW Version]], VERSIONS[], 7)</f>
        <v>Shoe</v>
      </c>
      <c r="R1595" s="51">
        <f>FACT_INCLUDES[[#This Row],[Version Price]]*FACT_INCLUDES[[#This Row],[Quantity]]</f>
        <v>1748.922471870329</v>
      </c>
      <c r="S1595" s="51">
        <f>FACT_INCLUDES[[#This Row],[Amount]]*(1-FACT_INCLUDES[[#This Row],[Order Discount]])</f>
        <v>1748.922471870329</v>
      </c>
      <c r="T1595" s="51">
        <f t="shared" si="24"/>
        <v>1748.922471870329</v>
      </c>
      <c r="U1595" s="57">
        <f>FACT_INCLUDES[[#This Row],[Income]]/FACT_INCLUDES[[#This Row],[Total Order Income]]</f>
        <v>1</v>
      </c>
      <c r="V1595" s="33">
        <f>IF(FACT_INCLUDES[[#This Row],[Order Gap]]&gt;10, 1, 0)/COUNTIFS(FACT_INCLUDES[Order ID], FACT_INCLUDES[[#This Row],[Order ID]])</f>
        <v>0</v>
      </c>
      <c r="W1595" s="33">
        <f>IF(FACT_INCLUDES[[#This Row],[Order Type]]="Online", 1, 0)/COUNTIFS(FACT_INCLUDES[Order ID], FACT_INCLUDES[[#This Row],[Order ID]])</f>
        <v>0</v>
      </c>
      <c r="X1595" s="52">
        <v>698.39985569679095</v>
      </c>
      <c r="Y1595" s="52">
        <v>647.83357870407235</v>
      </c>
      <c r="Z1595" s="64">
        <f>IF(FACT_INCLUDES[[#This Row],[Order Type]]="Online", 1, 0)*FACT_INCLUDES[[#This Row],[Income]]</f>
        <v>0</v>
      </c>
    </row>
    <row r="1596" spans="1:26" x14ac:dyDescent="0.3">
      <c r="A1596" s="4">
        <v>2330</v>
      </c>
      <c r="B1596" s="4">
        <v>1335</v>
      </c>
      <c r="C1596" s="4">
        <v>64</v>
      </c>
      <c r="D1596" s="58">
        <v>4</v>
      </c>
      <c r="E1596" s="28">
        <f>VLOOKUP(FACT_INCLUDES[[#This Row],[Order ID]], ORDERS[], 2)</f>
        <v>42866.880290224188</v>
      </c>
      <c r="F1596" s="28">
        <f>VLOOKUP(FACT_INCLUDES[[#This Row],[Order ID]], ORDERS[], 3)</f>
        <v>42866.880290224188</v>
      </c>
      <c r="G1596" s="4" t="str">
        <f>VLOOKUP(FACT_INCLUDES[[#This Row],[Order ID]], ORDERS[], 4)</f>
        <v>In-Store</v>
      </c>
      <c r="H1596" s="4" t="str">
        <f>VLOOKUP(FACT_INCLUDES[[#This Row],[Order ID]], ORDERS[], 5)</f>
        <v>VXB7345@gmail.com</v>
      </c>
      <c r="I1596" s="4">
        <f>VLOOKUP(FACT_INCLUDES[[#This Row],[Order ID]], ORDERS[], 6)</f>
        <v>20</v>
      </c>
      <c r="J1596" s="54">
        <f>VLOOKUP(FACT_INCLUDES[[#This Row],[Order ID]], ORDERS[], 7)</f>
        <v>0</v>
      </c>
      <c r="K1596" s="33">
        <v>0</v>
      </c>
      <c r="L1596" s="4">
        <f>VLOOKUP(FACT_INCLUDES[[#This Row],[DW Version]], VERSIONS[], 2)</f>
        <v>6</v>
      </c>
      <c r="M1596" s="4">
        <f>VLOOKUP(FACT_INCLUDES[[#This Row],[DW Version]], VERSIONS[], 3)</f>
        <v>6</v>
      </c>
      <c r="N1596" s="4" t="str">
        <f>VLOOKUP(FACT_INCLUDES[[#This Row],[DW Version]], VERSIONS[], 4)</f>
        <v>white</v>
      </c>
      <c r="O1596" s="51">
        <f>VLOOKUP(FACT_INCLUDES[[#This Row],[DW Version]], VERSIONS[], 5)</f>
        <v>156.20709696131246</v>
      </c>
      <c r="P1596" s="4" t="str">
        <f>VLOOKUP(FACT_INCLUDES[[#This Row],[DW Version]], VERSIONS[], 6)</f>
        <v>Tech Fleece Hoodie</v>
      </c>
      <c r="Q1596" s="4" t="str">
        <f>VLOOKUP(FACT_INCLUDES[[#This Row],[DW Version]], VERSIONS[], 7)</f>
        <v>Apparel</v>
      </c>
      <c r="R1596" s="51">
        <f>FACT_INCLUDES[[#This Row],[Version Price]]*FACT_INCLUDES[[#This Row],[Quantity]]</f>
        <v>624.82838784524984</v>
      </c>
      <c r="S1596" s="51">
        <f>FACT_INCLUDES[[#This Row],[Amount]]*(1-FACT_INCLUDES[[#This Row],[Order Discount]])</f>
        <v>624.82838784524984</v>
      </c>
      <c r="T1596" s="51">
        <f t="shared" si="24"/>
        <v>624.82838784524984</v>
      </c>
      <c r="U1596" s="57">
        <f>FACT_INCLUDES[[#This Row],[Income]]/FACT_INCLUDES[[#This Row],[Total Order Income]]</f>
        <v>1</v>
      </c>
      <c r="V1596" s="33">
        <f>IF(FACT_INCLUDES[[#This Row],[Order Gap]]&gt;10, 1, 0)/COUNTIFS(FACT_INCLUDES[Order ID], FACT_INCLUDES[[#This Row],[Order ID]])</f>
        <v>0</v>
      </c>
      <c r="W1596" s="33">
        <f>IF(FACT_INCLUDES[[#This Row],[Order Type]]="Online", 1, 0)/COUNTIFS(FACT_INCLUDES[Order ID], FACT_INCLUDES[[#This Row],[Order ID]])</f>
        <v>0</v>
      </c>
      <c r="X1596" s="52">
        <v>698.39985569679095</v>
      </c>
      <c r="Y1596" s="52">
        <v>647.83357870407235</v>
      </c>
      <c r="Z1596" s="64">
        <f>IF(FACT_INCLUDES[[#This Row],[Order Type]]="Online", 1, 0)*FACT_INCLUDES[[#This Row],[Income]]</f>
        <v>0</v>
      </c>
    </row>
    <row r="1597" spans="1:26" x14ac:dyDescent="0.3">
      <c r="A1597" s="4">
        <v>2364</v>
      </c>
      <c r="B1597" s="4">
        <v>1369</v>
      </c>
      <c r="C1597" s="4">
        <v>328</v>
      </c>
      <c r="D1597" s="58">
        <v>5</v>
      </c>
      <c r="E1597" s="28">
        <f>VLOOKUP(FACT_INCLUDES[[#This Row],[Order ID]], ORDERS[], 2)</f>
        <v>43071.366828636259</v>
      </c>
      <c r="F1597" s="28">
        <f>VLOOKUP(FACT_INCLUDES[[#This Row],[Order ID]], ORDERS[], 3)</f>
        <v>43071.366828636259</v>
      </c>
      <c r="G1597" s="4" t="str">
        <f>VLOOKUP(FACT_INCLUDES[[#This Row],[Order ID]], ORDERS[], 4)</f>
        <v>In-Store</v>
      </c>
      <c r="H1597" s="4" t="str">
        <f>VLOOKUP(FACT_INCLUDES[[#This Row],[Order ID]], ORDERS[], 5)</f>
        <v>VPD4905@gmail.com</v>
      </c>
      <c r="I1597" s="4">
        <f>VLOOKUP(FACT_INCLUDES[[#This Row],[Order ID]], ORDERS[], 6)</f>
        <v>20</v>
      </c>
      <c r="J1597" s="54">
        <f>VLOOKUP(FACT_INCLUDES[[#This Row],[Order ID]], ORDERS[], 7)</f>
        <v>0</v>
      </c>
      <c r="K1597" s="33">
        <v>0</v>
      </c>
      <c r="L1597" s="4">
        <f>VLOOKUP(FACT_INCLUDES[[#This Row],[DW Version]], VERSIONS[], 2)</f>
        <v>33</v>
      </c>
      <c r="M1597" s="4">
        <f>VLOOKUP(FACT_INCLUDES[[#This Row],[DW Version]], VERSIONS[], 3)</f>
        <v>9</v>
      </c>
      <c r="N1597" s="4" t="str">
        <f>VLOOKUP(FACT_INCLUDES[[#This Row],[DW Version]], VERSIONS[], 4)</f>
        <v>white</v>
      </c>
      <c r="O1597" s="51">
        <f>VLOOKUP(FACT_INCLUDES[[#This Row],[DW Version]], VERSIONS[], 5)</f>
        <v>48.738091652130862</v>
      </c>
      <c r="P1597" s="4" t="str">
        <f>VLOOKUP(FACT_INCLUDES[[#This Row],[DW Version]], VERSIONS[], 6)</f>
        <v>Element Running Top</v>
      </c>
      <c r="Q1597" s="4" t="str">
        <f>VLOOKUP(FACT_INCLUDES[[#This Row],[DW Version]], VERSIONS[], 7)</f>
        <v>Apparel</v>
      </c>
      <c r="R1597" s="51">
        <f>FACT_INCLUDES[[#This Row],[Version Price]]*FACT_INCLUDES[[#This Row],[Quantity]]</f>
        <v>243.69045826065431</v>
      </c>
      <c r="S1597" s="51">
        <f>FACT_INCLUDES[[#This Row],[Amount]]*(1-FACT_INCLUDES[[#This Row],[Order Discount]])</f>
        <v>243.69045826065431</v>
      </c>
      <c r="T1597" s="51">
        <f t="shared" si="24"/>
        <v>243.69045826065431</v>
      </c>
      <c r="U1597" s="57">
        <f>FACT_INCLUDES[[#This Row],[Income]]/FACT_INCLUDES[[#This Row],[Total Order Income]]</f>
        <v>1</v>
      </c>
      <c r="V1597" s="33">
        <f>IF(FACT_INCLUDES[[#This Row],[Order Gap]]&gt;10, 1, 0)/COUNTIFS(FACT_INCLUDES[Order ID], FACT_INCLUDES[[#This Row],[Order ID]])</f>
        <v>0</v>
      </c>
      <c r="W1597" s="33">
        <f>IF(FACT_INCLUDES[[#This Row],[Order Type]]="Online", 1, 0)/COUNTIFS(FACT_INCLUDES[Order ID], FACT_INCLUDES[[#This Row],[Order ID]])</f>
        <v>0</v>
      </c>
      <c r="X1597" s="52">
        <v>698.39985569679095</v>
      </c>
      <c r="Y1597" s="52">
        <v>647.83357870407235</v>
      </c>
      <c r="Z1597" s="64">
        <f>IF(FACT_INCLUDES[[#This Row],[Order Type]]="Online", 1, 0)*FACT_INCLUDES[[#This Row],[Income]]</f>
        <v>0</v>
      </c>
    </row>
    <row r="1598" spans="1:26" x14ac:dyDescent="0.3">
      <c r="A1598" s="4">
        <v>2371</v>
      </c>
      <c r="B1598" s="4">
        <v>1376</v>
      </c>
      <c r="C1598" s="4">
        <v>513</v>
      </c>
      <c r="D1598" s="58">
        <v>3</v>
      </c>
      <c r="E1598" s="28">
        <f>VLOOKUP(FACT_INCLUDES[[#This Row],[Order ID]], ORDERS[], 2)</f>
        <v>42738.076246504294</v>
      </c>
      <c r="F1598" s="28">
        <f>VLOOKUP(FACT_INCLUDES[[#This Row],[Order ID]], ORDERS[], 3)</f>
        <v>42738.076246504294</v>
      </c>
      <c r="G1598" s="4" t="str">
        <f>VLOOKUP(FACT_INCLUDES[[#This Row],[Order ID]], ORDERS[], 4)</f>
        <v>In-Store</v>
      </c>
      <c r="H1598" s="4" t="str">
        <f>VLOOKUP(FACT_INCLUDES[[#This Row],[Order ID]], ORDERS[], 5)</f>
        <v>OMX4387@gmail.com</v>
      </c>
      <c r="I1598" s="4">
        <f>VLOOKUP(FACT_INCLUDES[[#This Row],[Order ID]], ORDERS[], 6)</f>
        <v>45</v>
      </c>
      <c r="J1598" s="54">
        <f>VLOOKUP(FACT_INCLUDES[[#This Row],[Order ID]], ORDERS[], 7)</f>
        <v>0</v>
      </c>
      <c r="K1598" s="33">
        <v>0</v>
      </c>
      <c r="L1598" s="4">
        <f>VLOOKUP(FACT_INCLUDES[[#This Row],[DW Version]], VERSIONS[], 2)</f>
        <v>53</v>
      </c>
      <c r="M1598" s="4">
        <f>VLOOKUP(FACT_INCLUDES[[#This Row],[DW Version]], VERSIONS[], 3)</f>
        <v>12.5</v>
      </c>
      <c r="N1598" s="4" t="str">
        <f>VLOOKUP(FACT_INCLUDES[[#This Row],[DW Version]], VERSIONS[], 4)</f>
        <v>white</v>
      </c>
      <c r="O1598" s="51">
        <f>VLOOKUP(FACT_INCLUDES[[#This Row],[DW Version]], VERSIONS[], 5)</f>
        <v>398.84657204822224</v>
      </c>
      <c r="P1598" s="4" t="str">
        <f>VLOOKUP(FACT_INCLUDES[[#This Row],[DW Version]], VERSIONS[], 6)</f>
        <v>Flex Stride Shorts</v>
      </c>
      <c r="Q1598" s="4" t="str">
        <f>VLOOKUP(FACT_INCLUDES[[#This Row],[DW Version]], VERSIONS[], 7)</f>
        <v>Apparel</v>
      </c>
      <c r="R1598" s="51">
        <f>FACT_INCLUDES[[#This Row],[Version Price]]*FACT_INCLUDES[[#This Row],[Quantity]]</f>
        <v>1196.5397161446667</v>
      </c>
      <c r="S1598" s="51">
        <f>FACT_INCLUDES[[#This Row],[Amount]]*(1-FACT_INCLUDES[[#This Row],[Order Discount]])</f>
        <v>1196.5397161446667</v>
      </c>
      <c r="T1598" s="51">
        <f t="shared" si="24"/>
        <v>1196.5397161446667</v>
      </c>
      <c r="U1598" s="57">
        <f>FACT_INCLUDES[[#This Row],[Income]]/FACT_INCLUDES[[#This Row],[Total Order Income]]</f>
        <v>1</v>
      </c>
      <c r="V1598" s="33">
        <f>IF(FACT_INCLUDES[[#This Row],[Order Gap]]&gt;10, 1, 0)/COUNTIFS(FACT_INCLUDES[Order ID], FACT_INCLUDES[[#This Row],[Order ID]])</f>
        <v>0</v>
      </c>
      <c r="W1598" s="33">
        <f>IF(FACT_INCLUDES[[#This Row],[Order Type]]="Online", 1, 0)/COUNTIFS(FACT_INCLUDES[Order ID], FACT_INCLUDES[[#This Row],[Order ID]])</f>
        <v>0</v>
      </c>
      <c r="X1598" s="52">
        <v>698.39985569679095</v>
      </c>
      <c r="Y1598" s="52">
        <v>647.83357870407235</v>
      </c>
      <c r="Z1598" s="64">
        <f>IF(FACT_INCLUDES[[#This Row],[Order Type]]="Online", 1, 0)*FACT_INCLUDES[[#This Row],[Income]]</f>
        <v>0</v>
      </c>
    </row>
    <row r="1599" spans="1:26" x14ac:dyDescent="0.3">
      <c r="A1599" s="4">
        <v>2385</v>
      </c>
      <c r="B1599" s="4">
        <v>1390</v>
      </c>
      <c r="C1599" s="4">
        <v>429</v>
      </c>
      <c r="D1599" s="58">
        <v>1</v>
      </c>
      <c r="E1599" s="28">
        <f>VLOOKUP(FACT_INCLUDES[[#This Row],[Order ID]], ORDERS[], 2)</f>
        <v>43080.719119185764</v>
      </c>
      <c r="F1599" s="28">
        <f>VLOOKUP(FACT_INCLUDES[[#This Row],[Order ID]], ORDERS[], 3)</f>
        <v>43080.719119185764</v>
      </c>
      <c r="G1599" s="4" t="str">
        <f>VLOOKUP(FACT_INCLUDES[[#This Row],[Order ID]], ORDERS[], 4)</f>
        <v>In-Store</v>
      </c>
      <c r="H1599" s="4" t="str">
        <f>VLOOKUP(FACT_INCLUDES[[#This Row],[Order ID]], ORDERS[], 5)</f>
        <v>PGE9324@gmail.com</v>
      </c>
      <c r="I1599" s="4">
        <f>VLOOKUP(FACT_INCLUDES[[#This Row],[Order ID]], ORDERS[], 6)</f>
        <v>7</v>
      </c>
      <c r="J1599" s="54">
        <f>VLOOKUP(FACT_INCLUDES[[#This Row],[Order ID]], ORDERS[], 7)</f>
        <v>0</v>
      </c>
      <c r="K1599" s="33">
        <v>0</v>
      </c>
      <c r="L1599" s="4">
        <f>VLOOKUP(FACT_INCLUDES[[#This Row],[DW Version]], VERSIONS[], 2)</f>
        <v>44</v>
      </c>
      <c r="M1599" s="4">
        <f>VLOOKUP(FACT_INCLUDES[[#This Row],[DW Version]], VERSIONS[], 3)</f>
        <v>4.5</v>
      </c>
      <c r="N1599" s="4" t="str">
        <f>VLOOKUP(FACT_INCLUDES[[#This Row],[DW Version]], VERSIONS[], 4)</f>
        <v>white</v>
      </c>
      <c r="O1599" s="51">
        <f>VLOOKUP(FACT_INCLUDES[[#This Row],[DW Version]], VERSIONS[], 5)</f>
        <v>138.45752256885288</v>
      </c>
      <c r="P1599" s="4" t="str">
        <f>VLOOKUP(FACT_INCLUDES[[#This Row],[DW Version]], VERSIONS[], 6)</f>
        <v>Zoom Pegasus Turbo</v>
      </c>
      <c r="Q1599" s="4" t="str">
        <f>VLOOKUP(FACT_INCLUDES[[#This Row],[DW Version]], VERSIONS[], 7)</f>
        <v>Shoe</v>
      </c>
      <c r="R1599" s="51">
        <f>FACT_INCLUDES[[#This Row],[Version Price]]*FACT_INCLUDES[[#This Row],[Quantity]]</f>
        <v>138.45752256885288</v>
      </c>
      <c r="S1599" s="51">
        <f>FACT_INCLUDES[[#This Row],[Amount]]*(1-FACT_INCLUDES[[#This Row],[Order Discount]])</f>
        <v>138.45752256885288</v>
      </c>
      <c r="T1599" s="51">
        <f t="shared" si="24"/>
        <v>138.45752256885288</v>
      </c>
      <c r="U1599" s="57">
        <f>FACT_INCLUDES[[#This Row],[Income]]/FACT_INCLUDES[[#This Row],[Total Order Income]]</f>
        <v>1</v>
      </c>
      <c r="V1599" s="33">
        <f>IF(FACT_INCLUDES[[#This Row],[Order Gap]]&gt;10, 1, 0)/COUNTIFS(FACT_INCLUDES[Order ID], FACT_INCLUDES[[#This Row],[Order ID]])</f>
        <v>0</v>
      </c>
      <c r="W1599" s="33">
        <f>IF(FACT_INCLUDES[[#This Row],[Order Type]]="Online", 1, 0)/COUNTIFS(FACT_INCLUDES[Order ID], FACT_INCLUDES[[#This Row],[Order ID]])</f>
        <v>0</v>
      </c>
      <c r="X1599" s="52">
        <v>698.39985569679095</v>
      </c>
      <c r="Y1599" s="52">
        <v>647.83357870407235</v>
      </c>
      <c r="Z1599" s="64">
        <f>IF(FACT_INCLUDES[[#This Row],[Order Type]]="Online", 1, 0)*FACT_INCLUDES[[#This Row],[Income]]</f>
        <v>0</v>
      </c>
    </row>
    <row r="1600" spans="1:26" x14ac:dyDescent="0.3">
      <c r="A1600" s="4">
        <v>2411</v>
      </c>
      <c r="B1600" s="4">
        <v>1416</v>
      </c>
      <c r="C1600" s="4">
        <v>623</v>
      </c>
      <c r="D1600" s="58">
        <v>5</v>
      </c>
      <c r="E1600" s="28">
        <f>VLOOKUP(FACT_INCLUDES[[#This Row],[Order ID]], ORDERS[], 2)</f>
        <v>42849.685453022605</v>
      </c>
      <c r="F1600" s="28">
        <f>VLOOKUP(FACT_INCLUDES[[#This Row],[Order ID]], ORDERS[], 3)</f>
        <v>42849.685453022605</v>
      </c>
      <c r="G1600" s="4" t="str">
        <f>VLOOKUP(FACT_INCLUDES[[#This Row],[Order ID]], ORDERS[], 4)</f>
        <v>In-Store</v>
      </c>
      <c r="H1600" s="4" t="str">
        <f>VLOOKUP(FACT_INCLUDES[[#This Row],[Order ID]], ORDERS[], 5)</f>
        <v>GJU6117@gmail.com</v>
      </c>
      <c r="I1600" s="4">
        <f>VLOOKUP(FACT_INCLUDES[[#This Row],[Order ID]], ORDERS[], 6)</f>
        <v>3</v>
      </c>
      <c r="J1600" s="54">
        <f>VLOOKUP(FACT_INCLUDES[[#This Row],[Order ID]], ORDERS[], 7)</f>
        <v>0</v>
      </c>
      <c r="K1600" s="33">
        <v>0</v>
      </c>
      <c r="L1600" s="4">
        <f>VLOOKUP(FACT_INCLUDES[[#This Row],[DW Version]], VERSIONS[], 2)</f>
        <v>63</v>
      </c>
      <c r="M1600" s="4">
        <f>VLOOKUP(FACT_INCLUDES[[#This Row],[DW Version]], VERSIONS[], 3)</f>
        <v>11.5</v>
      </c>
      <c r="N1600" s="4" t="str">
        <f>VLOOKUP(FACT_INCLUDES[[#This Row],[DW Version]], VERSIONS[], 4)</f>
        <v>white</v>
      </c>
      <c r="O1600" s="51">
        <f>VLOOKUP(FACT_INCLUDES[[#This Row],[DW Version]], VERSIONS[], 5)</f>
        <v>390.54448967500463</v>
      </c>
      <c r="P1600" s="4" t="str">
        <f>VLOOKUP(FACT_INCLUDES[[#This Row],[DW Version]], VERSIONS[], 6)</f>
        <v>CTR360</v>
      </c>
      <c r="Q1600" s="4" t="str">
        <f>VLOOKUP(FACT_INCLUDES[[#This Row],[DW Version]], VERSIONS[], 7)</f>
        <v>Shoe</v>
      </c>
      <c r="R1600" s="51">
        <f>FACT_INCLUDES[[#This Row],[Version Price]]*FACT_INCLUDES[[#This Row],[Quantity]]</f>
        <v>1952.7224483750231</v>
      </c>
      <c r="S1600" s="51">
        <f>FACT_INCLUDES[[#This Row],[Amount]]*(1-FACT_INCLUDES[[#This Row],[Order Discount]])</f>
        <v>1952.7224483750231</v>
      </c>
      <c r="T1600" s="51">
        <f t="shared" si="24"/>
        <v>1952.7224483750231</v>
      </c>
      <c r="U1600" s="57">
        <f>FACT_INCLUDES[[#This Row],[Income]]/FACT_INCLUDES[[#This Row],[Total Order Income]]</f>
        <v>1</v>
      </c>
      <c r="V1600" s="33">
        <f>IF(FACT_INCLUDES[[#This Row],[Order Gap]]&gt;10, 1, 0)/COUNTIFS(FACT_INCLUDES[Order ID], FACT_INCLUDES[[#This Row],[Order ID]])</f>
        <v>0</v>
      </c>
      <c r="W1600" s="33">
        <f>IF(FACT_INCLUDES[[#This Row],[Order Type]]="Online", 1, 0)/COUNTIFS(FACT_INCLUDES[Order ID], FACT_INCLUDES[[#This Row],[Order ID]])</f>
        <v>0</v>
      </c>
      <c r="X1600" s="52">
        <v>698.39985569679095</v>
      </c>
      <c r="Y1600" s="52">
        <v>647.83357870407235</v>
      </c>
      <c r="Z1600" s="64">
        <f>IF(FACT_INCLUDES[[#This Row],[Order Type]]="Online", 1, 0)*FACT_INCLUDES[[#This Row],[Income]]</f>
        <v>0</v>
      </c>
    </row>
    <row r="1601" spans="1:26" x14ac:dyDescent="0.3">
      <c r="A1601" s="4">
        <v>2419</v>
      </c>
      <c r="B1601" s="4">
        <v>1424</v>
      </c>
      <c r="C1601" s="4">
        <v>51</v>
      </c>
      <c r="D1601" s="58">
        <v>4</v>
      </c>
      <c r="E1601" s="28">
        <f>VLOOKUP(FACT_INCLUDES[[#This Row],[Order ID]], ORDERS[], 2)</f>
        <v>43057.493237146358</v>
      </c>
      <c r="F1601" s="28">
        <f>VLOOKUP(FACT_INCLUDES[[#This Row],[Order ID]], ORDERS[], 3)</f>
        <v>43059.493237146358</v>
      </c>
      <c r="G1601" s="4" t="str">
        <f>VLOOKUP(FACT_INCLUDES[[#This Row],[Order ID]], ORDERS[], 4)</f>
        <v>Online</v>
      </c>
      <c r="H1601" s="4" t="str">
        <f>VLOOKUP(FACT_INCLUDES[[#This Row],[Order ID]], ORDERS[], 5)</f>
        <v>ZMT7789@gmail.com</v>
      </c>
      <c r="I1601" s="4">
        <f>VLOOKUP(FACT_INCLUDES[[#This Row],[Order ID]], ORDERS[], 6)</f>
        <v>0</v>
      </c>
      <c r="J1601" s="54">
        <f>VLOOKUP(FACT_INCLUDES[[#This Row],[Order ID]], ORDERS[], 7)</f>
        <v>0</v>
      </c>
      <c r="K1601" s="33">
        <v>2</v>
      </c>
      <c r="L1601" s="4">
        <f>VLOOKUP(FACT_INCLUDES[[#This Row],[DW Version]], VERSIONS[], 2)</f>
        <v>5</v>
      </c>
      <c r="M1601" s="4">
        <f>VLOOKUP(FACT_INCLUDES[[#This Row],[DW Version]], VERSIONS[], 3)</f>
        <v>8</v>
      </c>
      <c r="N1601" s="4" t="str">
        <f>VLOOKUP(FACT_INCLUDES[[#This Row],[DW Version]], VERSIONS[], 4)</f>
        <v>white</v>
      </c>
      <c r="O1601" s="51">
        <f>VLOOKUP(FACT_INCLUDES[[#This Row],[DW Version]], VERSIONS[], 5)</f>
        <v>314.43258620873007</v>
      </c>
      <c r="P1601" s="4" t="str">
        <f>VLOOKUP(FACT_INCLUDES[[#This Row],[DW Version]], VERSIONS[], 6)</f>
        <v>Nike Football</v>
      </c>
      <c r="Q1601" s="4" t="str">
        <f>VLOOKUP(FACT_INCLUDES[[#This Row],[DW Version]], VERSIONS[], 7)</f>
        <v>Sport Equipment</v>
      </c>
      <c r="R1601" s="51">
        <f>FACT_INCLUDES[[#This Row],[Version Price]]*FACT_INCLUDES[[#This Row],[Quantity]]</f>
        <v>1257.7303448349203</v>
      </c>
      <c r="S1601" s="51">
        <f>FACT_INCLUDES[[#This Row],[Amount]]*(1-FACT_INCLUDES[[#This Row],[Order Discount]])</f>
        <v>1257.7303448349203</v>
      </c>
      <c r="T1601" s="51">
        <f t="shared" si="24"/>
        <v>1257.7303448349203</v>
      </c>
      <c r="U1601" s="57">
        <f>FACT_INCLUDES[[#This Row],[Income]]/FACT_INCLUDES[[#This Row],[Total Order Income]]</f>
        <v>1</v>
      </c>
      <c r="V1601" s="33">
        <f>IF(FACT_INCLUDES[[#This Row],[Order Gap]]&gt;10, 1, 0)/COUNTIFS(FACT_INCLUDES[Order ID], FACT_INCLUDES[[#This Row],[Order ID]])</f>
        <v>0</v>
      </c>
      <c r="W1601" s="33">
        <f>IF(FACT_INCLUDES[[#This Row],[Order Type]]="Online", 1, 0)/COUNTIFS(FACT_INCLUDES[Order ID], FACT_INCLUDES[[#This Row],[Order ID]])</f>
        <v>1</v>
      </c>
      <c r="X1601" s="52">
        <v>698.39985569679095</v>
      </c>
      <c r="Y1601" s="52">
        <v>647.83357870407235</v>
      </c>
      <c r="Z1601" s="64">
        <f>IF(FACT_INCLUDES[[#This Row],[Order Type]]="Online", 1, 0)*FACT_INCLUDES[[#This Row],[Income]]</f>
        <v>1257.7303448349203</v>
      </c>
    </row>
    <row r="1602" spans="1:26" x14ac:dyDescent="0.3">
      <c r="A1602" s="4">
        <v>2424</v>
      </c>
      <c r="B1602" s="4">
        <v>1429</v>
      </c>
      <c r="C1602" s="4">
        <v>424</v>
      </c>
      <c r="D1602" s="58">
        <v>2</v>
      </c>
      <c r="E1602" s="28">
        <f>VLOOKUP(FACT_INCLUDES[[#This Row],[Order ID]], ORDERS[], 2)</f>
        <v>42824.143992474936</v>
      </c>
      <c r="F1602" s="28">
        <f>VLOOKUP(FACT_INCLUDES[[#This Row],[Order ID]], ORDERS[], 3)</f>
        <v>42824.143992474936</v>
      </c>
      <c r="G1602" s="4" t="str">
        <f>VLOOKUP(FACT_INCLUDES[[#This Row],[Order ID]], ORDERS[], 4)</f>
        <v>In-Store</v>
      </c>
      <c r="H1602" s="4" t="str">
        <f>VLOOKUP(FACT_INCLUDES[[#This Row],[Order ID]], ORDERS[], 5)</f>
        <v>JXT6631@gmail.com</v>
      </c>
      <c r="I1602" s="4">
        <f>VLOOKUP(FACT_INCLUDES[[#This Row],[Order ID]], ORDERS[], 6)</f>
        <v>6</v>
      </c>
      <c r="J1602" s="54">
        <f>VLOOKUP(FACT_INCLUDES[[#This Row],[Order ID]], ORDERS[], 7)</f>
        <v>0</v>
      </c>
      <c r="K1602" s="33">
        <v>0</v>
      </c>
      <c r="L1602" s="4">
        <f>VLOOKUP(FACT_INCLUDES[[#This Row],[DW Version]], VERSIONS[], 2)</f>
        <v>43</v>
      </c>
      <c r="M1602" s="4">
        <f>VLOOKUP(FACT_INCLUDES[[#This Row],[DW Version]], VERSIONS[], 3)</f>
        <v>8</v>
      </c>
      <c r="N1602" s="4" t="str">
        <f>VLOOKUP(FACT_INCLUDES[[#This Row],[DW Version]], VERSIONS[], 4)</f>
        <v>white</v>
      </c>
      <c r="O1602" s="51">
        <f>VLOOKUP(FACT_INCLUDES[[#This Row],[DW Version]], VERSIONS[], 5)</f>
        <v>233.83271226754209</v>
      </c>
      <c r="P1602" s="4" t="str">
        <f>VLOOKUP(FACT_INCLUDES[[#This Row],[DW Version]], VERSIONS[], 6)</f>
        <v>Flex Experience</v>
      </c>
      <c r="Q1602" s="4" t="str">
        <f>VLOOKUP(FACT_INCLUDES[[#This Row],[DW Version]], VERSIONS[], 7)</f>
        <v>Apparel</v>
      </c>
      <c r="R1602" s="51">
        <f>FACT_INCLUDES[[#This Row],[Version Price]]*FACT_INCLUDES[[#This Row],[Quantity]]</f>
        <v>467.66542453508418</v>
      </c>
      <c r="S1602" s="51">
        <f>FACT_INCLUDES[[#This Row],[Amount]]*(1-FACT_INCLUDES[[#This Row],[Order Discount]])</f>
        <v>467.66542453508418</v>
      </c>
      <c r="T1602" s="51">
        <f t="shared" ref="T1602:T1665" si="25">SUMIFS(S:S, B:B, B1602)</f>
        <v>467.66542453508418</v>
      </c>
      <c r="U1602" s="57">
        <f>FACT_INCLUDES[[#This Row],[Income]]/FACT_INCLUDES[[#This Row],[Total Order Income]]</f>
        <v>1</v>
      </c>
      <c r="V1602" s="33">
        <f>IF(FACT_INCLUDES[[#This Row],[Order Gap]]&gt;10, 1, 0)/COUNTIFS(FACT_INCLUDES[Order ID], FACT_INCLUDES[[#This Row],[Order ID]])</f>
        <v>0</v>
      </c>
      <c r="W1602" s="33">
        <f>IF(FACT_INCLUDES[[#This Row],[Order Type]]="Online", 1, 0)/COUNTIFS(FACT_INCLUDES[Order ID], FACT_INCLUDES[[#This Row],[Order ID]])</f>
        <v>0</v>
      </c>
      <c r="X1602" s="52">
        <v>698.39985569679095</v>
      </c>
      <c r="Y1602" s="52">
        <v>647.83357870407235</v>
      </c>
      <c r="Z1602" s="64">
        <f>IF(FACT_INCLUDES[[#This Row],[Order Type]]="Online", 1, 0)*FACT_INCLUDES[[#This Row],[Income]]</f>
        <v>0</v>
      </c>
    </row>
    <row r="1603" spans="1:26" x14ac:dyDescent="0.3">
      <c r="A1603" s="4">
        <v>2432</v>
      </c>
      <c r="B1603" s="4">
        <v>1437</v>
      </c>
      <c r="C1603" s="4">
        <v>491</v>
      </c>
      <c r="D1603" s="58">
        <v>1</v>
      </c>
      <c r="E1603" s="28">
        <f>VLOOKUP(FACT_INCLUDES[[#This Row],[Order ID]], ORDERS[], 2)</f>
        <v>42971.914074853448</v>
      </c>
      <c r="F1603" s="28">
        <f>VLOOKUP(FACT_INCLUDES[[#This Row],[Order ID]], ORDERS[], 3)</f>
        <v>42971.914074853448</v>
      </c>
      <c r="G1603" s="4" t="str">
        <f>VLOOKUP(FACT_INCLUDES[[#This Row],[Order ID]], ORDERS[], 4)</f>
        <v>In-Store</v>
      </c>
      <c r="H1603" s="4" t="str">
        <f>VLOOKUP(FACT_INCLUDES[[#This Row],[Order ID]], ORDERS[], 5)</f>
        <v>VXB7345@gmail.com</v>
      </c>
      <c r="I1603" s="4">
        <f>VLOOKUP(FACT_INCLUDES[[#This Row],[Order ID]], ORDERS[], 6)</f>
        <v>46</v>
      </c>
      <c r="J1603" s="54">
        <f>VLOOKUP(FACT_INCLUDES[[#This Row],[Order ID]], ORDERS[], 7)</f>
        <v>0</v>
      </c>
      <c r="K1603" s="33">
        <v>0</v>
      </c>
      <c r="L1603" s="4">
        <f>VLOOKUP(FACT_INCLUDES[[#This Row],[DW Version]], VERSIONS[], 2)</f>
        <v>51</v>
      </c>
      <c r="M1603" s="4">
        <f>VLOOKUP(FACT_INCLUDES[[#This Row],[DW Version]], VERSIONS[], 3)</f>
        <v>12</v>
      </c>
      <c r="N1603" s="4" t="str">
        <f>VLOOKUP(FACT_INCLUDES[[#This Row],[DW Version]], VERSIONS[], 4)</f>
        <v>red</v>
      </c>
      <c r="O1603" s="51">
        <f>VLOOKUP(FACT_INCLUDES[[#This Row],[DW Version]], VERSIONS[], 5)</f>
        <v>173.64353855015941</v>
      </c>
      <c r="P1603" s="4" t="str">
        <f>VLOOKUP(FACT_INCLUDES[[#This Row],[DW Version]], VERSIONS[], 6)</f>
        <v>Therma Sphere Hoodie</v>
      </c>
      <c r="Q1603" s="4" t="str">
        <f>VLOOKUP(FACT_INCLUDES[[#This Row],[DW Version]], VERSIONS[], 7)</f>
        <v>Apparel</v>
      </c>
      <c r="R1603" s="51">
        <f>FACT_INCLUDES[[#This Row],[Version Price]]*FACT_INCLUDES[[#This Row],[Quantity]]</f>
        <v>173.64353855015941</v>
      </c>
      <c r="S1603" s="51">
        <f>FACT_INCLUDES[[#This Row],[Amount]]*(1-FACT_INCLUDES[[#This Row],[Order Discount]])</f>
        <v>173.64353855015941</v>
      </c>
      <c r="T1603" s="51">
        <f t="shared" si="25"/>
        <v>173.64353855015941</v>
      </c>
      <c r="U1603" s="57">
        <f>FACT_INCLUDES[[#This Row],[Income]]/FACT_INCLUDES[[#This Row],[Total Order Income]]</f>
        <v>1</v>
      </c>
      <c r="V1603" s="33">
        <f>IF(FACT_INCLUDES[[#This Row],[Order Gap]]&gt;10, 1, 0)/COUNTIFS(FACT_INCLUDES[Order ID], FACT_INCLUDES[[#This Row],[Order ID]])</f>
        <v>0</v>
      </c>
      <c r="W1603" s="33">
        <f>IF(FACT_INCLUDES[[#This Row],[Order Type]]="Online", 1, 0)/COUNTIFS(FACT_INCLUDES[Order ID], FACT_INCLUDES[[#This Row],[Order ID]])</f>
        <v>0</v>
      </c>
      <c r="X1603" s="52">
        <v>698.39985569679095</v>
      </c>
      <c r="Y1603" s="52">
        <v>647.83357870407235</v>
      </c>
      <c r="Z1603" s="64">
        <f>IF(FACT_INCLUDES[[#This Row],[Order Type]]="Online", 1, 0)*FACT_INCLUDES[[#This Row],[Income]]</f>
        <v>0</v>
      </c>
    </row>
    <row r="1604" spans="1:26" x14ac:dyDescent="0.3">
      <c r="A1604" s="4">
        <v>2438</v>
      </c>
      <c r="B1604" s="4">
        <v>1443</v>
      </c>
      <c r="C1604" s="4">
        <v>719</v>
      </c>
      <c r="D1604" s="58">
        <v>2</v>
      </c>
      <c r="E1604" s="28">
        <f>VLOOKUP(FACT_INCLUDES[[#This Row],[Order ID]], ORDERS[], 2)</f>
        <v>42816.579457226537</v>
      </c>
      <c r="F1604" s="28">
        <f>VLOOKUP(FACT_INCLUDES[[#This Row],[Order ID]], ORDERS[], 3)</f>
        <v>42822.579457226537</v>
      </c>
      <c r="G1604" s="4" t="str">
        <f>VLOOKUP(FACT_INCLUDES[[#This Row],[Order ID]], ORDERS[], 4)</f>
        <v>Online</v>
      </c>
      <c r="H1604" s="4" t="str">
        <f>VLOOKUP(FACT_INCLUDES[[#This Row],[Order ID]], ORDERS[], 5)</f>
        <v>WTU3233@gmail.com</v>
      </c>
      <c r="I1604" s="4">
        <f>VLOOKUP(FACT_INCLUDES[[#This Row],[Order ID]], ORDERS[], 6)</f>
        <v>0</v>
      </c>
      <c r="J1604" s="54">
        <f>VLOOKUP(FACT_INCLUDES[[#This Row],[Order ID]], ORDERS[], 7)</f>
        <v>0</v>
      </c>
      <c r="K1604" s="33">
        <v>6</v>
      </c>
      <c r="L1604" s="4">
        <f>VLOOKUP(FACT_INCLUDES[[#This Row],[DW Version]], VERSIONS[], 2)</f>
        <v>74</v>
      </c>
      <c r="M1604" s="4">
        <f>VLOOKUP(FACT_INCLUDES[[#This Row],[DW Version]], VERSIONS[], 3)</f>
        <v>3</v>
      </c>
      <c r="N1604" s="4" t="str">
        <f>VLOOKUP(FACT_INCLUDES[[#This Row],[DW Version]], VERSIONS[], 4)</f>
        <v>white</v>
      </c>
      <c r="O1604" s="51">
        <f>VLOOKUP(FACT_INCLUDES[[#This Row],[DW Version]], VERSIONS[], 5)</f>
        <v>60.044814300644418</v>
      </c>
      <c r="P1604" s="4" t="str">
        <f>VLOOKUP(FACT_INCLUDES[[#This Row],[DW Version]], VERSIONS[], 6)</f>
        <v>Nike Soccer Ball</v>
      </c>
      <c r="Q1604" s="4" t="str">
        <f>VLOOKUP(FACT_INCLUDES[[#This Row],[DW Version]], VERSIONS[], 7)</f>
        <v>Sport Equipment</v>
      </c>
      <c r="R1604" s="51">
        <f>FACT_INCLUDES[[#This Row],[Version Price]]*FACT_INCLUDES[[#This Row],[Quantity]]</f>
        <v>120.08962860128884</v>
      </c>
      <c r="S1604" s="51">
        <f>FACT_INCLUDES[[#This Row],[Amount]]*(1-FACT_INCLUDES[[#This Row],[Order Discount]])</f>
        <v>120.08962860128884</v>
      </c>
      <c r="T1604" s="51">
        <f t="shared" si="25"/>
        <v>120.08962860128884</v>
      </c>
      <c r="U1604" s="57">
        <f>FACT_INCLUDES[[#This Row],[Income]]/FACT_INCLUDES[[#This Row],[Total Order Income]]</f>
        <v>1</v>
      </c>
      <c r="V1604" s="33">
        <f>IF(FACT_INCLUDES[[#This Row],[Order Gap]]&gt;10, 1, 0)/COUNTIFS(FACT_INCLUDES[Order ID], FACT_INCLUDES[[#This Row],[Order ID]])</f>
        <v>0</v>
      </c>
      <c r="W1604" s="33">
        <f>IF(FACT_INCLUDES[[#This Row],[Order Type]]="Online", 1, 0)/COUNTIFS(FACT_INCLUDES[Order ID], FACT_INCLUDES[[#This Row],[Order ID]])</f>
        <v>1</v>
      </c>
      <c r="X1604" s="52">
        <v>698.39985569679095</v>
      </c>
      <c r="Y1604" s="52">
        <v>647.83357870407235</v>
      </c>
      <c r="Z1604" s="64">
        <f>IF(FACT_INCLUDES[[#This Row],[Order Type]]="Online", 1, 0)*FACT_INCLUDES[[#This Row],[Income]]</f>
        <v>120.08962860128884</v>
      </c>
    </row>
    <row r="1605" spans="1:26" x14ac:dyDescent="0.3">
      <c r="A1605" s="4">
        <v>2439</v>
      </c>
      <c r="B1605" s="4">
        <v>1444</v>
      </c>
      <c r="C1605" s="4">
        <v>553</v>
      </c>
      <c r="D1605" s="58">
        <v>2</v>
      </c>
      <c r="E1605" s="28">
        <f>VLOOKUP(FACT_INCLUDES[[#This Row],[Order ID]], ORDERS[], 2)</f>
        <v>42855.302546857136</v>
      </c>
      <c r="F1605" s="28">
        <f>VLOOKUP(FACT_INCLUDES[[#This Row],[Order ID]], ORDERS[], 3)</f>
        <v>42869.302546857136</v>
      </c>
      <c r="G1605" s="4" t="str">
        <f>VLOOKUP(FACT_INCLUDES[[#This Row],[Order ID]], ORDERS[], 4)</f>
        <v>Online</v>
      </c>
      <c r="H1605" s="4" t="str">
        <f>VLOOKUP(FACT_INCLUDES[[#This Row],[Order ID]], ORDERS[], 5)</f>
        <v>JWV6738@gmail.com</v>
      </c>
      <c r="I1605" s="4">
        <f>VLOOKUP(FACT_INCLUDES[[#This Row],[Order ID]], ORDERS[], 6)</f>
        <v>0</v>
      </c>
      <c r="J1605" s="54">
        <f>VLOOKUP(FACT_INCLUDES[[#This Row],[Order ID]], ORDERS[], 7)</f>
        <v>0</v>
      </c>
      <c r="K1605" s="33">
        <v>14</v>
      </c>
      <c r="L1605" s="4">
        <f>VLOOKUP(FACT_INCLUDES[[#This Row],[DW Version]], VERSIONS[], 2)</f>
        <v>57</v>
      </c>
      <c r="M1605" s="4">
        <f>VLOOKUP(FACT_INCLUDES[[#This Row],[DW Version]], VERSIONS[], 3)</f>
        <v>9.5</v>
      </c>
      <c r="N1605" s="4" t="str">
        <f>VLOOKUP(FACT_INCLUDES[[#This Row],[DW Version]], VERSIONS[], 4)</f>
        <v>black</v>
      </c>
      <c r="O1605" s="51">
        <f>VLOOKUP(FACT_INCLUDES[[#This Row],[DW Version]], VERSIONS[], 5)</f>
        <v>292.75097875540837</v>
      </c>
      <c r="P1605" s="4" t="str">
        <f>VLOOKUP(FACT_INCLUDES[[#This Row],[DW Version]], VERSIONS[], 6)</f>
        <v>Phantom Vision</v>
      </c>
      <c r="Q1605" s="4" t="str">
        <f>VLOOKUP(FACT_INCLUDES[[#This Row],[DW Version]], VERSIONS[], 7)</f>
        <v>Shoe</v>
      </c>
      <c r="R1605" s="51">
        <f>FACT_INCLUDES[[#This Row],[Version Price]]*FACT_INCLUDES[[#This Row],[Quantity]]</f>
        <v>585.50195751081674</v>
      </c>
      <c r="S1605" s="51">
        <f>FACT_INCLUDES[[#This Row],[Amount]]*(1-FACT_INCLUDES[[#This Row],[Order Discount]])</f>
        <v>585.50195751081674</v>
      </c>
      <c r="T1605" s="51">
        <f t="shared" si="25"/>
        <v>585.50195751081674</v>
      </c>
      <c r="U1605" s="57">
        <f>FACT_INCLUDES[[#This Row],[Income]]/FACT_INCLUDES[[#This Row],[Total Order Income]]</f>
        <v>1</v>
      </c>
      <c r="V1605" s="33">
        <f>IF(FACT_INCLUDES[[#This Row],[Order Gap]]&gt;10, 1, 0)/COUNTIFS(FACT_INCLUDES[Order ID], FACT_INCLUDES[[#This Row],[Order ID]])</f>
        <v>1</v>
      </c>
      <c r="W1605" s="33">
        <f>IF(FACT_INCLUDES[[#This Row],[Order Type]]="Online", 1, 0)/COUNTIFS(FACT_INCLUDES[Order ID], FACT_INCLUDES[[#This Row],[Order ID]])</f>
        <v>1</v>
      </c>
      <c r="X1605" s="52">
        <v>698.39985569679095</v>
      </c>
      <c r="Y1605" s="52">
        <v>647.83357870407235</v>
      </c>
      <c r="Z1605" s="64">
        <f>IF(FACT_INCLUDES[[#This Row],[Order Type]]="Online", 1, 0)*FACT_INCLUDES[[#This Row],[Income]]</f>
        <v>585.50195751081674</v>
      </c>
    </row>
    <row r="1606" spans="1:26" x14ac:dyDescent="0.3">
      <c r="A1606" s="4">
        <v>2446</v>
      </c>
      <c r="B1606" s="4">
        <v>1451</v>
      </c>
      <c r="C1606" s="4">
        <v>754</v>
      </c>
      <c r="D1606" s="58">
        <v>5</v>
      </c>
      <c r="E1606" s="28">
        <f>VLOOKUP(FACT_INCLUDES[[#This Row],[Order ID]], ORDERS[], 2)</f>
        <v>42798.019081929575</v>
      </c>
      <c r="F1606" s="28">
        <f>VLOOKUP(FACT_INCLUDES[[#This Row],[Order ID]], ORDERS[], 3)</f>
        <v>42798.019081929575</v>
      </c>
      <c r="G1606" s="4" t="str">
        <f>VLOOKUP(FACT_INCLUDES[[#This Row],[Order ID]], ORDERS[], 4)</f>
        <v>In-Store</v>
      </c>
      <c r="H1606" s="4" t="str">
        <f>VLOOKUP(FACT_INCLUDES[[#This Row],[Order ID]], ORDERS[], 5)</f>
        <v>VXB7345@gmail.com</v>
      </c>
      <c r="I1606" s="4">
        <f>VLOOKUP(FACT_INCLUDES[[#This Row],[Order ID]], ORDERS[], 6)</f>
        <v>10</v>
      </c>
      <c r="J1606" s="54">
        <f>VLOOKUP(FACT_INCLUDES[[#This Row],[Order ID]], ORDERS[], 7)</f>
        <v>0</v>
      </c>
      <c r="K1606" s="33">
        <v>0</v>
      </c>
      <c r="L1606" s="4">
        <f>VLOOKUP(FACT_INCLUDES[[#This Row],[DW Version]], VERSIONS[], 2)</f>
        <v>78</v>
      </c>
      <c r="M1606" s="4">
        <f>VLOOKUP(FACT_INCLUDES[[#This Row],[DW Version]], VERSIONS[], 3)</f>
        <v>4</v>
      </c>
      <c r="N1606" s="4" t="str">
        <f>VLOOKUP(FACT_INCLUDES[[#This Row],[DW Version]], VERSIONS[], 4)</f>
        <v>black</v>
      </c>
      <c r="O1606" s="51">
        <f>VLOOKUP(FACT_INCLUDES[[#This Row],[DW Version]], VERSIONS[], 5)</f>
        <v>39.995815920927882</v>
      </c>
      <c r="P1606" s="4" t="str">
        <f>VLOOKUP(FACT_INCLUDES[[#This Row],[DW Version]], VERSIONS[], 6)</f>
        <v>Nike Air Tailwind</v>
      </c>
      <c r="Q1606" s="4" t="str">
        <f>VLOOKUP(FACT_INCLUDES[[#This Row],[DW Version]], VERSIONS[], 7)</f>
        <v>Shoe</v>
      </c>
      <c r="R1606" s="51">
        <f>FACT_INCLUDES[[#This Row],[Version Price]]*FACT_INCLUDES[[#This Row],[Quantity]]</f>
        <v>199.97907960463942</v>
      </c>
      <c r="S1606" s="51">
        <f>FACT_INCLUDES[[#This Row],[Amount]]*(1-FACT_INCLUDES[[#This Row],[Order Discount]])</f>
        <v>199.97907960463942</v>
      </c>
      <c r="T1606" s="51">
        <f t="shared" si="25"/>
        <v>199.97907960463942</v>
      </c>
      <c r="U1606" s="57">
        <f>FACT_INCLUDES[[#This Row],[Income]]/FACT_INCLUDES[[#This Row],[Total Order Income]]</f>
        <v>1</v>
      </c>
      <c r="V1606" s="33">
        <f>IF(FACT_INCLUDES[[#This Row],[Order Gap]]&gt;10, 1, 0)/COUNTIFS(FACT_INCLUDES[Order ID], FACT_INCLUDES[[#This Row],[Order ID]])</f>
        <v>0</v>
      </c>
      <c r="W1606" s="33">
        <f>IF(FACT_INCLUDES[[#This Row],[Order Type]]="Online", 1, 0)/COUNTIFS(FACT_INCLUDES[Order ID], FACT_INCLUDES[[#This Row],[Order ID]])</f>
        <v>0</v>
      </c>
      <c r="X1606" s="52">
        <v>698.39985569679095</v>
      </c>
      <c r="Y1606" s="52">
        <v>647.83357870407235</v>
      </c>
      <c r="Z1606" s="64">
        <f>IF(FACT_INCLUDES[[#This Row],[Order Type]]="Online", 1, 0)*FACT_INCLUDES[[#This Row],[Income]]</f>
        <v>0</v>
      </c>
    </row>
    <row r="1607" spans="1:26" x14ac:dyDescent="0.3">
      <c r="A1607" s="4">
        <v>2449</v>
      </c>
      <c r="B1607" s="4">
        <v>1454</v>
      </c>
      <c r="C1607" s="4">
        <v>299</v>
      </c>
      <c r="D1607" s="58">
        <v>5</v>
      </c>
      <c r="E1607" s="28">
        <f>VLOOKUP(FACT_INCLUDES[[#This Row],[Order ID]], ORDERS[], 2)</f>
        <v>42951.879018410822</v>
      </c>
      <c r="F1607" s="28">
        <f>VLOOKUP(FACT_INCLUDES[[#This Row],[Order ID]], ORDERS[], 3)</f>
        <v>42951.879018410822</v>
      </c>
      <c r="G1607" s="4" t="str">
        <f>VLOOKUP(FACT_INCLUDES[[#This Row],[Order ID]], ORDERS[], 4)</f>
        <v>In-Store</v>
      </c>
      <c r="H1607" s="4" t="str">
        <f>VLOOKUP(FACT_INCLUDES[[#This Row],[Order ID]], ORDERS[], 5)</f>
        <v>WNV9793@gmail.com</v>
      </c>
      <c r="I1607" s="4">
        <f>VLOOKUP(FACT_INCLUDES[[#This Row],[Order ID]], ORDERS[], 6)</f>
        <v>50</v>
      </c>
      <c r="J1607" s="54">
        <f>VLOOKUP(FACT_INCLUDES[[#This Row],[Order ID]], ORDERS[], 7)</f>
        <v>0</v>
      </c>
      <c r="K1607" s="33">
        <v>0</v>
      </c>
      <c r="L1607" s="4">
        <f>VLOOKUP(FACT_INCLUDES[[#This Row],[DW Version]], VERSIONS[], 2)</f>
        <v>30</v>
      </c>
      <c r="M1607" s="4">
        <f>VLOOKUP(FACT_INCLUDES[[#This Row],[DW Version]], VERSIONS[], 3)</f>
        <v>5.5</v>
      </c>
      <c r="N1607" s="4" t="str">
        <f>VLOOKUP(FACT_INCLUDES[[#This Row],[DW Version]], VERSIONS[], 4)</f>
        <v>black</v>
      </c>
      <c r="O1607" s="51">
        <f>VLOOKUP(FACT_INCLUDES[[#This Row],[DW Version]], VERSIONS[], 5)</f>
        <v>231.6727708942939</v>
      </c>
      <c r="P1607" s="4" t="str">
        <f>VLOOKUP(FACT_INCLUDES[[#This Row],[DW Version]], VERSIONS[], 6)</f>
        <v>Air Zoom Terra Kiger</v>
      </c>
      <c r="Q1607" s="4" t="str">
        <f>VLOOKUP(FACT_INCLUDES[[#This Row],[DW Version]], VERSIONS[], 7)</f>
        <v>Shoe</v>
      </c>
      <c r="R1607" s="51">
        <f>FACT_INCLUDES[[#This Row],[Version Price]]*FACT_INCLUDES[[#This Row],[Quantity]]</f>
        <v>1158.3638544714695</v>
      </c>
      <c r="S1607" s="51">
        <f>FACT_INCLUDES[[#This Row],[Amount]]*(1-FACT_INCLUDES[[#This Row],[Order Discount]])</f>
        <v>1158.3638544714695</v>
      </c>
      <c r="T1607" s="51">
        <f t="shared" si="25"/>
        <v>1158.3638544714695</v>
      </c>
      <c r="U1607" s="57">
        <f>FACT_INCLUDES[[#This Row],[Income]]/FACT_INCLUDES[[#This Row],[Total Order Income]]</f>
        <v>1</v>
      </c>
      <c r="V1607" s="33">
        <f>IF(FACT_INCLUDES[[#This Row],[Order Gap]]&gt;10, 1, 0)/COUNTIFS(FACT_INCLUDES[Order ID], FACT_INCLUDES[[#This Row],[Order ID]])</f>
        <v>0</v>
      </c>
      <c r="W1607" s="33">
        <f>IF(FACT_INCLUDES[[#This Row],[Order Type]]="Online", 1, 0)/COUNTIFS(FACT_INCLUDES[Order ID], FACT_INCLUDES[[#This Row],[Order ID]])</f>
        <v>0</v>
      </c>
      <c r="X1607" s="52">
        <v>698.39985569679095</v>
      </c>
      <c r="Y1607" s="52">
        <v>647.83357870407235</v>
      </c>
      <c r="Z1607" s="64">
        <f>IF(FACT_INCLUDES[[#This Row],[Order Type]]="Online", 1, 0)*FACT_INCLUDES[[#This Row],[Income]]</f>
        <v>0</v>
      </c>
    </row>
    <row r="1608" spans="1:26" x14ac:dyDescent="0.3">
      <c r="A1608" s="4">
        <v>2471</v>
      </c>
      <c r="B1608" s="4">
        <v>1476</v>
      </c>
      <c r="C1608" s="4">
        <v>71</v>
      </c>
      <c r="D1608" s="58">
        <v>1</v>
      </c>
      <c r="E1608" s="28">
        <f>VLOOKUP(FACT_INCLUDES[[#This Row],[Order ID]], ORDERS[], 2)</f>
        <v>42787.954837227866</v>
      </c>
      <c r="F1608" s="28">
        <f>VLOOKUP(FACT_INCLUDES[[#This Row],[Order ID]], ORDERS[], 3)</f>
        <v>42795.954837227866</v>
      </c>
      <c r="G1608" s="4" t="str">
        <f>VLOOKUP(FACT_INCLUDES[[#This Row],[Order ID]], ORDERS[], 4)</f>
        <v>Online</v>
      </c>
      <c r="H1608" s="4" t="str">
        <f>VLOOKUP(FACT_INCLUDES[[#This Row],[Order ID]], ORDERS[], 5)</f>
        <v>FZL7058@gmail.com</v>
      </c>
      <c r="I1608" s="4">
        <f>VLOOKUP(FACT_INCLUDES[[#This Row],[Order ID]], ORDERS[], 6)</f>
        <v>0</v>
      </c>
      <c r="J1608" s="54">
        <f>VLOOKUP(FACT_INCLUDES[[#This Row],[Order ID]], ORDERS[], 7)</f>
        <v>0</v>
      </c>
      <c r="K1608" s="33">
        <v>8</v>
      </c>
      <c r="L1608" s="4">
        <f>VLOOKUP(FACT_INCLUDES[[#This Row],[DW Version]], VERSIONS[], 2)</f>
        <v>7</v>
      </c>
      <c r="M1608" s="4">
        <f>VLOOKUP(FACT_INCLUDES[[#This Row],[DW Version]], VERSIONS[], 3)</f>
        <v>6</v>
      </c>
      <c r="N1608" s="4" t="str">
        <f>VLOOKUP(FACT_INCLUDES[[#This Row],[DW Version]], VERSIONS[], 4)</f>
        <v>white</v>
      </c>
      <c r="O1608" s="51">
        <f>VLOOKUP(FACT_INCLUDES[[#This Row],[DW Version]], VERSIONS[], 5)</f>
        <v>265.2174419685486</v>
      </c>
      <c r="P1608" s="4" t="str">
        <f>VLOOKUP(FACT_INCLUDES[[#This Row],[DW Version]], VERSIONS[], 6)</f>
        <v>Blazer</v>
      </c>
      <c r="Q1608" s="4" t="str">
        <f>VLOOKUP(FACT_INCLUDES[[#This Row],[DW Version]], VERSIONS[], 7)</f>
        <v>Shoe</v>
      </c>
      <c r="R1608" s="51">
        <f>FACT_INCLUDES[[#This Row],[Version Price]]*FACT_INCLUDES[[#This Row],[Quantity]]</f>
        <v>265.2174419685486</v>
      </c>
      <c r="S1608" s="51">
        <f>FACT_INCLUDES[[#This Row],[Amount]]*(1-FACT_INCLUDES[[#This Row],[Order Discount]])</f>
        <v>265.2174419685486</v>
      </c>
      <c r="T1608" s="51">
        <f t="shared" si="25"/>
        <v>265.2174419685486</v>
      </c>
      <c r="U1608" s="57">
        <f>FACT_INCLUDES[[#This Row],[Income]]/FACT_INCLUDES[[#This Row],[Total Order Income]]</f>
        <v>1</v>
      </c>
      <c r="V1608" s="33">
        <f>IF(FACT_INCLUDES[[#This Row],[Order Gap]]&gt;10, 1, 0)/COUNTIFS(FACT_INCLUDES[Order ID], FACT_INCLUDES[[#This Row],[Order ID]])</f>
        <v>0</v>
      </c>
      <c r="W1608" s="33">
        <f>IF(FACT_INCLUDES[[#This Row],[Order Type]]="Online", 1, 0)/COUNTIFS(FACT_INCLUDES[Order ID], FACT_INCLUDES[[#This Row],[Order ID]])</f>
        <v>1</v>
      </c>
      <c r="X1608" s="52">
        <v>698.39985569679095</v>
      </c>
      <c r="Y1608" s="52">
        <v>647.83357870407235</v>
      </c>
      <c r="Z1608" s="64">
        <f>IF(FACT_INCLUDES[[#This Row],[Order Type]]="Online", 1, 0)*FACT_INCLUDES[[#This Row],[Income]]</f>
        <v>265.2174419685486</v>
      </c>
    </row>
    <row r="1609" spans="1:26" x14ac:dyDescent="0.3">
      <c r="A1609" s="4">
        <v>2478</v>
      </c>
      <c r="B1609" s="4">
        <v>1483</v>
      </c>
      <c r="C1609" s="4">
        <v>834</v>
      </c>
      <c r="D1609" s="58">
        <v>3</v>
      </c>
      <c r="E1609" s="28">
        <f>VLOOKUP(FACT_INCLUDES[[#This Row],[Order ID]], ORDERS[], 2)</f>
        <v>42884.806742245295</v>
      </c>
      <c r="F1609" s="28">
        <f>VLOOKUP(FACT_INCLUDES[[#This Row],[Order ID]], ORDERS[], 3)</f>
        <v>42884.806742245295</v>
      </c>
      <c r="G1609" s="4" t="str">
        <f>VLOOKUP(FACT_INCLUDES[[#This Row],[Order ID]], ORDERS[], 4)</f>
        <v>In-Store</v>
      </c>
      <c r="H1609" s="4" t="str">
        <f>VLOOKUP(FACT_INCLUDES[[#This Row],[Order ID]], ORDERS[], 5)</f>
        <v>LXO3766@gmail.com</v>
      </c>
      <c r="I1609" s="4">
        <f>VLOOKUP(FACT_INCLUDES[[#This Row],[Order ID]], ORDERS[], 6)</f>
        <v>21</v>
      </c>
      <c r="J1609" s="54">
        <f>VLOOKUP(FACT_INCLUDES[[#This Row],[Order ID]], ORDERS[], 7)</f>
        <v>0</v>
      </c>
      <c r="K1609" s="33">
        <v>0</v>
      </c>
      <c r="L1609" s="4">
        <f>VLOOKUP(FACT_INCLUDES[[#This Row],[DW Version]], VERSIONS[], 2)</f>
        <v>85</v>
      </c>
      <c r="M1609" s="4">
        <f>VLOOKUP(FACT_INCLUDES[[#This Row],[DW Version]], VERSIONS[], 3)</f>
        <v>3.5</v>
      </c>
      <c r="N1609" s="4" t="str">
        <f>VLOOKUP(FACT_INCLUDES[[#This Row],[DW Version]], VERSIONS[], 4)</f>
        <v>black</v>
      </c>
      <c r="O1609" s="51">
        <f>VLOOKUP(FACT_INCLUDES[[#This Row],[DW Version]], VERSIONS[], 5)</f>
        <v>142.71903838350957</v>
      </c>
      <c r="P1609" s="4" t="str">
        <f>VLOOKUP(FACT_INCLUDES[[#This Row],[DW Version]], VERSIONS[], 6)</f>
        <v>Nike Flex Stride</v>
      </c>
      <c r="Q1609" s="4" t="str">
        <f>VLOOKUP(FACT_INCLUDES[[#This Row],[DW Version]], VERSIONS[], 7)</f>
        <v>Apparel</v>
      </c>
      <c r="R1609" s="51">
        <f>FACT_INCLUDES[[#This Row],[Version Price]]*FACT_INCLUDES[[#This Row],[Quantity]]</f>
        <v>428.15711515052874</v>
      </c>
      <c r="S1609" s="51">
        <f>FACT_INCLUDES[[#This Row],[Amount]]*(1-FACT_INCLUDES[[#This Row],[Order Discount]])</f>
        <v>428.15711515052874</v>
      </c>
      <c r="T1609" s="51">
        <f t="shared" si="25"/>
        <v>428.15711515052874</v>
      </c>
      <c r="U1609" s="57">
        <f>FACT_INCLUDES[[#This Row],[Income]]/FACT_INCLUDES[[#This Row],[Total Order Income]]</f>
        <v>1</v>
      </c>
      <c r="V1609" s="33">
        <f>IF(FACT_INCLUDES[[#This Row],[Order Gap]]&gt;10, 1, 0)/COUNTIFS(FACT_INCLUDES[Order ID], FACT_INCLUDES[[#This Row],[Order ID]])</f>
        <v>0</v>
      </c>
      <c r="W1609" s="33">
        <f>IF(FACT_INCLUDES[[#This Row],[Order Type]]="Online", 1, 0)/COUNTIFS(FACT_INCLUDES[Order ID], FACT_INCLUDES[[#This Row],[Order ID]])</f>
        <v>0</v>
      </c>
      <c r="X1609" s="52">
        <v>698.39985569679095</v>
      </c>
      <c r="Y1609" s="52">
        <v>647.83357870407235</v>
      </c>
      <c r="Z1609" s="64">
        <f>IF(FACT_INCLUDES[[#This Row],[Order Type]]="Online", 1, 0)*FACT_INCLUDES[[#This Row],[Income]]</f>
        <v>0</v>
      </c>
    </row>
    <row r="1610" spans="1:26" x14ac:dyDescent="0.3">
      <c r="A1610" s="4">
        <v>26</v>
      </c>
      <c r="B1610" s="4">
        <v>12</v>
      </c>
      <c r="C1610" s="4">
        <v>272</v>
      </c>
      <c r="D1610" s="58">
        <v>5</v>
      </c>
      <c r="E1610" s="28">
        <f>VLOOKUP(FACT_INCLUDES[[#This Row],[Order ID]], ORDERS[], 2)</f>
        <v>43225.404888028403</v>
      </c>
      <c r="F1610" s="28">
        <f>VLOOKUP(FACT_INCLUDES[[#This Row],[Order ID]], ORDERS[], 3)</f>
        <v>43225.404888028403</v>
      </c>
      <c r="G1610" s="4" t="str">
        <f>VLOOKUP(FACT_INCLUDES[[#This Row],[Order ID]], ORDERS[], 4)</f>
        <v>In-Store</v>
      </c>
      <c r="H1610" s="4" t="str">
        <f>VLOOKUP(FACT_INCLUDES[[#This Row],[Order ID]], ORDERS[], 5)</f>
        <v>MER4886@gmail.com</v>
      </c>
      <c r="I1610" s="4">
        <f>VLOOKUP(FACT_INCLUDES[[#This Row],[Order ID]], ORDERS[], 6)</f>
        <v>24</v>
      </c>
      <c r="J1610" s="54">
        <f>VLOOKUP(FACT_INCLUDES[[#This Row],[Order ID]], ORDERS[], 7)</f>
        <v>0</v>
      </c>
      <c r="K1610" s="33">
        <v>0</v>
      </c>
      <c r="L1610" s="4">
        <f>VLOOKUP(FACT_INCLUDES[[#This Row],[DW Version]], VERSIONS[], 2)</f>
        <v>26</v>
      </c>
      <c r="M1610" s="4">
        <f>VLOOKUP(FACT_INCLUDES[[#This Row],[DW Version]], VERSIONS[], 3)</f>
        <v>11</v>
      </c>
      <c r="N1610" s="4" t="str">
        <f>VLOOKUP(FACT_INCLUDES[[#This Row],[DW Version]], VERSIONS[], 4)</f>
        <v>white</v>
      </c>
      <c r="O1610" s="51">
        <f>VLOOKUP(FACT_INCLUDES[[#This Row],[DW Version]], VERSIONS[], 5)</f>
        <v>295.06513283499584</v>
      </c>
      <c r="P1610" s="4" t="str">
        <f>VLOOKUP(FACT_INCLUDES[[#This Row],[DW Version]], VERSIONS[], 6)</f>
        <v>Infinity Run</v>
      </c>
      <c r="Q1610" s="4" t="str">
        <f>VLOOKUP(FACT_INCLUDES[[#This Row],[DW Version]], VERSIONS[], 7)</f>
        <v>Shoe</v>
      </c>
      <c r="R1610" s="51">
        <f>FACT_INCLUDES[[#This Row],[Version Price]]*FACT_INCLUDES[[#This Row],[Quantity]]</f>
        <v>1475.3256641749792</v>
      </c>
      <c r="S1610" s="51">
        <f>FACT_INCLUDES[[#This Row],[Amount]]*(1-FACT_INCLUDES[[#This Row],[Order Discount]])</f>
        <v>1475.3256641749792</v>
      </c>
      <c r="T1610" s="51">
        <f t="shared" si="25"/>
        <v>1680.2355615377207</v>
      </c>
      <c r="U1610" s="57">
        <f>FACT_INCLUDES[[#This Row],[Income]]/FACT_INCLUDES[[#This Row],[Total Order Income]]</f>
        <v>0.87804692267362094</v>
      </c>
      <c r="V1610" s="33">
        <f>IF(FACT_INCLUDES[[#This Row],[Order Gap]]&gt;10, 1, 0)/COUNTIFS(FACT_INCLUDES[Order ID], FACT_INCLUDES[[#This Row],[Order ID]])</f>
        <v>0</v>
      </c>
      <c r="W1610" s="33">
        <f>IF(FACT_INCLUDES[[#This Row],[Order Type]]="Online", 1, 0)/COUNTIFS(FACT_INCLUDES[Order ID], FACT_INCLUDES[[#This Row],[Order ID]])</f>
        <v>0</v>
      </c>
      <c r="X1610" s="52">
        <v>634.64345891354094</v>
      </c>
      <c r="Y1610" s="52">
        <v>772.69771268581133</v>
      </c>
      <c r="Z1610" s="64">
        <f>IF(FACT_INCLUDES[[#This Row],[Order Type]]="Online", 1, 0)*FACT_INCLUDES[[#This Row],[Income]]</f>
        <v>0</v>
      </c>
    </row>
    <row r="1611" spans="1:26" x14ac:dyDescent="0.3">
      <c r="A1611" s="4">
        <v>27</v>
      </c>
      <c r="B1611" s="4">
        <v>12</v>
      </c>
      <c r="C1611" s="4">
        <v>434</v>
      </c>
      <c r="D1611" s="58">
        <v>5</v>
      </c>
      <c r="E1611" s="28">
        <f>VLOOKUP(FACT_INCLUDES[[#This Row],[Order ID]], ORDERS[], 2)</f>
        <v>43225.404888028403</v>
      </c>
      <c r="F1611" s="28">
        <f>VLOOKUP(FACT_INCLUDES[[#This Row],[Order ID]], ORDERS[], 3)</f>
        <v>43225.404888028403</v>
      </c>
      <c r="G1611" s="4" t="str">
        <f>VLOOKUP(FACT_INCLUDES[[#This Row],[Order ID]], ORDERS[], 4)</f>
        <v>In-Store</v>
      </c>
      <c r="H1611" s="4" t="str">
        <f>VLOOKUP(FACT_INCLUDES[[#This Row],[Order ID]], ORDERS[], 5)</f>
        <v>MER4886@gmail.com</v>
      </c>
      <c r="I1611" s="4">
        <f>VLOOKUP(FACT_INCLUDES[[#This Row],[Order ID]], ORDERS[], 6)</f>
        <v>24</v>
      </c>
      <c r="J1611" s="54">
        <f>VLOOKUP(FACT_INCLUDES[[#This Row],[Order ID]], ORDERS[], 7)</f>
        <v>0</v>
      </c>
      <c r="K1611" s="33">
        <v>0</v>
      </c>
      <c r="L1611" s="4">
        <f>VLOOKUP(FACT_INCLUDES[[#This Row],[DW Version]], VERSIONS[], 2)</f>
        <v>45</v>
      </c>
      <c r="M1611" s="4">
        <f>VLOOKUP(FACT_INCLUDES[[#This Row],[DW Version]], VERSIONS[], 3)</f>
        <v>5.5</v>
      </c>
      <c r="N1611" s="4" t="str">
        <f>VLOOKUP(FACT_INCLUDES[[#This Row],[DW Version]], VERSIONS[], 4)</f>
        <v>black</v>
      </c>
      <c r="O1611" s="51">
        <f>VLOOKUP(FACT_INCLUDES[[#This Row],[DW Version]], VERSIONS[], 5)</f>
        <v>40.981979472548282</v>
      </c>
      <c r="P1611" s="4" t="str">
        <f>VLOOKUP(FACT_INCLUDES[[#This Row],[DW Version]], VERSIONS[], 6)</f>
        <v>Vapor Cage 4</v>
      </c>
      <c r="Q1611" s="4" t="str">
        <f>VLOOKUP(FACT_INCLUDES[[#This Row],[DW Version]], VERSIONS[], 7)</f>
        <v>Shoe</v>
      </c>
      <c r="R1611" s="51">
        <f>FACT_INCLUDES[[#This Row],[Version Price]]*FACT_INCLUDES[[#This Row],[Quantity]]</f>
        <v>204.90989736274142</v>
      </c>
      <c r="S1611" s="51">
        <f>FACT_INCLUDES[[#This Row],[Amount]]*(1-FACT_INCLUDES[[#This Row],[Order Discount]])</f>
        <v>204.90989736274142</v>
      </c>
      <c r="T1611" s="51">
        <f t="shared" si="25"/>
        <v>1680.2355615377207</v>
      </c>
      <c r="U1611" s="57">
        <f>FACT_INCLUDES[[#This Row],[Income]]/FACT_INCLUDES[[#This Row],[Total Order Income]]</f>
        <v>0.12195307732637896</v>
      </c>
      <c r="V1611" s="33">
        <f>IF(FACT_INCLUDES[[#This Row],[Order Gap]]&gt;10, 1, 0)/COUNTIFS(FACT_INCLUDES[Order ID], FACT_INCLUDES[[#This Row],[Order ID]])</f>
        <v>0</v>
      </c>
      <c r="W1611" s="33">
        <f>IF(FACT_INCLUDES[[#This Row],[Order Type]]="Online", 1, 0)/COUNTIFS(FACT_INCLUDES[Order ID], FACT_INCLUDES[[#This Row],[Order ID]])</f>
        <v>0</v>
      </c>
      <c r="X1611" s="52">
        <v>634.64345891354094</v>
      </c>
      <c r="Y1611" s="52">
        <v>772.69771268581133</v>
      </c>
      <c r="Z1611" s="64">
        <f>IF(FACT_INCLUDES[[#This Row],[Order Type]]="Online", 1, 0)*FACT_INCLUDES[[#This Row],[Income]]</f>
        <v>0</v>
      </c>
    </row>
    <row r="1612" spans="1:26" x14ac:dyDescent="0.3">
      <c r="A1612" s="4">
        <v>99</v>
      </c>
      <c r="B1612" s="4">
        <v>43</v>
      </c>
      <c r="C1612" s="4">
        <v>44</v>
      </c>
      <c r="D1612" s="58">
        <v>3</v>
      </c>
      <c r="E1612" s="28">
        <f>VLOOKUP(FACT_INCLUDES[[#This Row],[Order ID]], ORDERS[], 2)</f>
        <v>43350.625848458483</v>
      </c>
      <c r="F1612" s="28">
        <f>VLOOKUP(FACT_INCLUDES[[#This Row],[Order ID]], ORDERS[], 3)</f>
        <v>43350.625848458483</v>
      </c>
      <c r="G1612" s="4" t="str">
        <f>VLOOKUP(FACT_INCLUDES[[#This Row],[Order ID]], ORDERS[], 4)</f>
        <v>In-Store</v>
      </c>
      <c r="H1612" s="4" t="str">
        <f>VLOOKUP(FACT_INCLUDES[[#This Row],[Order ID]], ORDERS[], 5)</f>
        <v>HDC9821@gmail.com</v>
      </c>
      <c r="I1612" s="4">
        <f>VLOOKUP(FACT_INCLUDES[[#This Row],[Order ID]], ORDERS[], 6)</f>
        <v>4</v>
      </c>
      <c r="J1612" s="54">
        <f>VLOOKUP(FACT_INCLUDES[[#This Row],[Order ID]], ORDERS[], 7)</f>
        <v>0</v>
      </c>
      <c r="K1612" s="33">
        <v>0</v>
      </c>
      <c r="L1612" s="4">
        <f>VLOOKUP(FACT_INCLUDES[[#This Row],[DW Version]], VERSIONS[], 2)</f>
        <v>4</v>
      </c>
      <c r="M1612" s="4">
        <f>VLOOKUP(FACT_INCLUDES[[#This Row],[DW Version]], VERSIONS[], 3)</f>
        <v>11.5</v>
      </c>
      <c r="N1612" s="4" t="str">
        <f>VLOOKUP(FACT_INCLUDES[[#This Row],[DW Version]], VERSIONS[], 4)</f>
        <v>black</v>
      </c>
      <c r="O1612" s="51">
        <f>VLOOKUP(FACT_INCLUDES[[#This Row],[DW Version]], VERSIONS[], 5)</f>
        <v>124.37273830046206</v>
      </c>
      <c r="P1612" s="4" t="str">
        <f>VLOOKUP(FACT_INCLUDES[[#This Row],[DW Version]], VERSIONS[], 6)</f>
        <v>Cortez</v>
      </c>
      <c r="Q1612" s="4" t="str">
        <f>VLOOKUP(FACT_INCLUDES[[#This Row],[DW Version]], VERSIONS[], 7)</f>
        <v>Shoe</v>
      </c>
      <c r="R1612" s="51">
        <f>FACT_INCLUDES[[#This Row],[Version Price]]*FACT_INCLUDES[[#This Row],[Quantity]]</f>
        <v>373.11821490138618</v>
      </c>
      <c r="S1612" s="51">
        <f>FACT_INCLUDES[[#This Row],[Amount]]*(1-FACT_INCLUDES[[#This Row],[Order Discount]])</f>
        <v>373.11821490138618</v>
      </c>
      <c r="T1612" s="51">
        <f t="shared" si="25"/>
        <v>2942.7423617921086</v>
      </c>
      <c r="U1612" s="57">
        <f>FACT_INCLUDES[[#This Row],[Income]]/FACT_INCLUDES[[#This Row],[Total Order Income]]</f>
        <v>0.12679268825768353</v>
      </c>
      <c r="V1612" s="33">
        <f>IF(FACT_INCLUDES[[#This Row],[Order Gap]]&gt;10, 1, 0)/COUNTIFS(FACT_INCLUDES[Order ID], FACT_INCLUDES[[#This Row],[Order ID]])</f>
        <v>0</v>
      </c>
      <c r="W1612" s="33">
        <f>IF(FACT_INCLUDES[[#This Row],[Order Type]]="Online", 1, 0)/COUNTIFS(FACT_INCLUDES[Order ID], FACT_INCLUDES[[#This Row],[Order ID]])</f>
        <v>0</v>
      </c>
      <c r="X1612" s="52">
        <v>634.64345891354094</v>
      </c>
      <c r="Y1612" s="52">
        <v>772.69771268581133</v>
      </c>
      <c r="Z1612" s="64">
        <f>IF(FACT_INCLUDES[[#This Row],[Order Type]]="Online", 1, 0)*FACT_INCLUDES[[#This Row],[Income]]</f>
        <v>0</v>
      </c>
    </row>
    <row r="1613" spans="1:26" x14ac:dyDescent="0.3">
      <c r="A1613" s="4">
        <v>100</v>
      </c>
      <c r="B1613" s="4">
        <v>43</v>
      </c>
      <c r="C1613" s="4">
        <v>834</v>
      </c>
      <c r="D1613" s="58">
        <v>4</v>
      </c>
      <c r="E1613" s="28">
        <f>VLOOKUP(FACT_INCLUDES[[#This Row],[Order ID]], ORDERS[], 2)</f>
        <v>43350.625848458483</v>
      </c>
      <c r="F1613" s="28">
        <f>VLOOKUP(FACT_INCLUDES[[#This Row],[Order ID]], ORDERS[], 3)</f>
        <v>43350.625848458483</v>
      </c>
      <c r="G1613" s="4" t="str">
        <f>VLOOKUP(FACT_INCLUDES[[#This Row],[Order ID]], ORDERS[], 4)</f>
        <v>In-Store</v>
      </c>
      <c r="H1613" s="4" t="str">
        <f>VLOOKUP(FACT_INCLUDES[[#This Row],[Order ID]], ORDERS[], 5)</f>
        <v>HDC9821@gmail.com</v>
      </c>
      <c r="I1613" s="4">
        <f>VLOOKUP(FACT_INCLUDES[[#This Row],[Order ID]], ORDERS[], 6)</f>
        <v>4</v>
      </c>
      <c r="J1613" s="54">
        <f>VLOOKUP(FACT_INCLUDES[[#This Row],[Order ID]], ORDERS[], 7)</f>
        <v>0</v>
      </c>
      <c r="K1613" s="33">
        <v>0</v>
      </c>
      <c r="L1613" s="4">
        <f>VLOOKUP(FACT_INCLUDES[[#This Row],[DW Version]], VERSIONS[], 2)</f>
        <v>85</v>
      </c>
      <c r="M1613" s="4">
        <f>VLOOKUP(FACT_INCLUDES[[#This Row],[DW Version]], VERSIONS[], 3)</f>
        <v>3.5</v>
      </c>
      <c r="N1613" s="4" t="str">
        <f>VLOOKUP(FACT_INCLUDES[[#This Row],[DW Version]], VERSIONS[], 4)</f>
        <v>black</v>
      </c>
      <c r="O1613" s="51">
        <f>VLOOKUP(FACT_INCLUDES[[#This Row],[DW Version]], VERSIONS[], 5)</f>
        <v>142.71903838350957</v>
      </c>
      <c r="P1613" s="4" t="str">
        <f>VLOOKUP(FACT_INCLUDES[[#This Row],[DW Version]], VERSIONS[], 6)</f>
        <v>Nike Flex Stride</v>
      </c>
      <c r="Q1613" s="4" t="str">
        <f>VLOOKUP(FACT_INCLUDES[[#This Row],[DW Version]], VERSIONS[], 7)</f>
        <v>Apparel</v>
      </c>
      <c r="R1613" s="51">
        <f>FACT_INCLUDES[[#This Row],[Version Price]]*FACT_INCLUDES[[#This Row],[Quantity]]</f>
        <v>570.87615353403828</v>
      </c>
      <c r="S1613" s="51">
        <f>FACT_INCLUDES[[#This Row],[Amount]]*(1-FACT_INCLUDES[[#This Row],[Order Discount]])</f>
        <v>570.87615353403828</v>
      </c>
      <c r="T1613" s="51">
        <f t="shared" si="25"/>
        <v>2942.7423617921086</v>
      </c>
      <c r="U1613" s="57">
        <f>FACT_INCLUDES[[#This Row],[Income]]/FACT_INCLUDES[[#This Row],[Total Order Income]]</f>
        <v>0.19399460888800979</v>
      </c>
      <c r="V1613" s="33">
        <f>IF(FACT_INCLUDES[[#This Row],[Order Gap]]&gt;10, 1, 0)/COUNTIFS(FACT_INCLUDES[Order ID], FACT_INCLUDES[[#This Row],[Order ID]])</f>
        <v>0</v>
      </c>
      <c r="W1613" s="33">
        <f>IF(FACT_INCLUDES[[#This Row],[Order Type]]="Online", 1, 0)/COUNTIFS(FACT_INCLUDES[Order ID], FACT_INCLUDES[[#This Row],[Order ID]])</f>
        <v>0</v>
      </c>
      <c r="X1613" s="52">
        <v>634.64345891354094</v>
      </c>
      <c r="Y1613" s="52">
        <v>772.69771268581133</v>
      </c>
      <c r="Z1613" s="64">
        <f>IF(FACT_INCLUDES[[#This Row],[Order Type]]="Online", 1, 0)*FACT_INCLUDES[[#This Row],[Income]]</f>
        <v>0</v>
      </c>
    </row>
    <row r="1614" spans="1:26" x14ac:dyDescent="0.3">
      <c r="A1614" s="4">
        <v>101</v>
      </c>
      <c r="B1614" s="4">
        <v>43</v>
      </c>
      <c r="C1614" s="4">
        <v>924</v>
      </c>
      <c r="D1614" s="58">
        <v>5</v>
      </c>
      <c r="E1614" s="28">
        <f>VLOOKUP(FACT_INCLUDES[[#This Row],[Order ID]], ORDERS[], 2)</f>
        <v>43350.625848458483</v>
      </c>
      <c r="F1614" s="28">
        <f>VLOOKUP(FACT_INCLUDES[[#This Row],[Order ID]], ORDERS[], 3)</f>
        <v>43350.625848458483</v>
      </c>
      <c r="G1614" s="4" t="str">
        <f>VLOOKUP(FACT_INCLUDES[[#This Row],[Order ID]], ORDERS[], 4)</f>
        <v>In-Store</v>
      </c>
      <c r="H1614" s="4" t="str">
        <f>VLOOKUP(FACT_INCLUDES[[#This Row],[Order ID]], ORDERS[], 5)</f>
        <v>HDC9821@gmail.com</v>
      </c>
      <c r="I1614" s="4">
        <f>VLOOKUP(FACT_INCLUDES[[#This Row],[Order ID]], ORDERS[], 6)</f>
        <v>4</v>
      </c>
      <c r="J1614" s="54">
        <f>VLOOKUP(FACT_INCLUDES[[#This Row],[Order ID]], ORDERS[], 7)</f>
        <v>0</v>
      </c>
      <c r="K1614" s="33">
        <v>0</v>
      </c>
      <c r="L1614" s="4">
        <f>VLOOKUP(FACT_INCLUDES[[#This Row],[DW Version]], VERSIONS[], 2)</f>
        <v>94</v>
      </c>
      <c r="M1614" s="4">
        <f>VLOOKUP(FACT_INCLUDES[[#This Row],[DW Version]], VERSIONS[], 3)</f>
        <v>6.5</v>
      </c>
      <c r="N1614" s="4" t="str">
        <f>VLOOKUP(FACT_INCLUDES[[#This Row],[DW Version]], VERSIONS[], 4)</f>
        <v>white</v>
      </c>
      <c r="O1614" s="51">
        <f>VLOOKUP(FACT_INCLUDES[[#This Row],[DW Version]], VERSIONS[], 5)</f>
        <v>399.74959867133686</v>
      </c>
      <c r="P1614" s="4" t="str">
        <f>VLOOKUP(FACT_INCLUDES[[#This Row],[DW Version]], VERSIONS[], 6)</f>
        <v>Joyride Run Flyknit</v>
      </c>
      <c r="Q1614" s="4" t="str">
        <f>VLOOKUP(FACT_INCLUDES[[#This Row],[DW Version]], VERSIONS[], 7)</f>
        <v>Shoe</v>
      </c>
      <c r="R1614" s="51">
        <f>FACT_INCLUDES[[#This Row],[Version Price]]*FACT_INCLUDES[[#This Row],[Quantity]]</f>
        <v>1998.7479933566842</v>
      </c>
      <c r="S1614" s="51">
        <f>FACT_INCLUDES[[#This Row],[Amount]]*(1-FACT_INCLUDES[[#This Row],[Order Discount]])</f>
        <v>1998.7479933566842</v>
      </c>
      <c r="T1614" s="51">
        <f t="shared" si="25"/>
        <v>2942.7423617921086</v>
      </c>
      <c r="U1614" s="57">
        <f>FACT_INCLUDES[[#This Row],[Income]]/FACT_INCLUDES[[#This Row],[Total Order Income]]</f>
        <v>0.67921270285430668</v>
      </c>
      <c r="V1614" s="33">
        <f>IF(FACT_INCLUDES[[#This Row],[Order Gap]]&gt;10, 1, 0)/COUNTIFS(FACT_INCLUDES[Order ID], FACT_INCLUDES[[#This Row],[Order ID]])</f>
        <v>0</v>
      </c>
      <c r="W1614" s="33">
        <f>IF(FACT_INCLUDES[[#This Row],[Order Type]]="Online", 1, 0)/COUNTIFS(FACT_INCLUDES[Order ID], FACT_INCLUDES[[#This Row],[Order ID]])</f>
        <v>0</v>
      </c>
      <c r="X1614" s="52">
        <v>634.64345891354094</v>
      </c>
      <c r="Y1614" s="52">
        <v>772.69771268581133</v>
      </c>
      <c r="Z1614" s="64">
        <f>IF(FACT_INCLUDES[[#This Row],[Order Type]]="Online", 1, 0)*FACT_INCLUDES[[#This Row],[Income]]</f>
        <v>0</v>
      </c>
    </row>
    <row r="1615" spans="1:26" x14ac:dyDescent="0.3">
      <c r="A1615" s="4">
        <v>153</v>
      </c>
      <c r="B1615" s="4">
        <v>70</v>
      </c>
      <c r="C1615" s="4">
        <v>249</v>
      </c>
      <c r="D1615" s="58">
        <v>5</v>
      </c>
      <c r="E1615" s="28">
        <f>VLOOKUP(FACT_INCLUDES[[#This Row],[Order ID]], ORDERS[], 2)</f>
        <v>43448.819075861473</v>
      </c>
      <c r="F1615" s="28">
        <f>VLOOKUP(FACT_INCLUDES[[#This Row],[Order ID]], ORDERS[], 3)</f>
        <v>43464.819075861473</v>
      </c>
      <c r="G1615" s="4" t="str">
        <f>VLOOKUP(FACT_INCLUDES[[#This Row],[Order ID]], ORDERS[], 4)</f>
        <v>Online</v>
      </c>
      <c r="H1615" s="4" t="str">
        <f>VLOOKUP(FACT_INCLUDES[[#This Row],[Order ID]], ORDERS[], 5)</f>
        <v>OTE1595@gmail.com</v>
      </c>
      <c r="I1615" s="4">
        <f>VLOOKUP(FACT_INCLUDES[[#This Row],[Order ID]], ORDERS[], 6)</f>
        <v>0</v>
      </c>
      <c r="J1615" s="54">
        <f>VLOOKUP(FACT_INCLUDES[[#This Row],[Order ID]], ORDERS[], 7)</f>
        <v>0</v>
      </c>
      <c r="K1615" s="33">
        <v>16</v>
      </c>
      <c r="L1615" s="4">
        <f>VLOOKUP(FACT_INCLUDES[[#This Row],[DW Version]], VERSIONS[], 2)</f>
        <v>24</v>
      </c>
      <c r="M1615" s="4">
        <f>VLOOKUP(FACT_INCLUDES[[#This Row],[DW Version]], VERSIONS[], 3)</f>
        <v>12.5</v>
      </c>
      <c r="N1615" s="4" t="str">
        <f>VLOOKUP(FACT_INCLUDES[[#This Row],[DW Version]], VERSIONS[], 4)</f>
        <v>white</v>
      </c>
      <c r="O1615" s="51">
        <f>VLOOKUP(FACT_INCLUDES[[#This Row],[DW Version]], VERSIONS[], 5)</f>
        <v>145.41073274982034</v>
      </c>
      <c r="P1615" s="4" t="str">
        <f>VLOOKUP(FACT_INCLUDES[[#This Row],[DW Version]], VERSIONS[], 6)</f>
        <v>Zoom Fly</v>
      </c>
      <c r="Q1615" s="4" t="str">
        <f>VLOOKUP(FACT_INCLUDES[[#This Row],[DW Version]], VERSIONS[], 7)</f>
        <v>Shoe</v>
      </c>
      <c r="R1615" s="51">
        <f>FACT_INCLUDES[[#This Row],[Version Price]]*FACT_INCLUDES[[#This Row],[Quantity]]</f>
        <v>727.0536637491017</v>
      </c>
      <c r="S1615" s="51">
        <f>FACT_INCLUDES[[#This Row],[Amount]]*(1-FACT_INCLUDES[[#This Row],[Order Discount]])</f>
        <v>727.0536637491017</v>
      </c>
      <c r="T1615" s="51">
        <f t="shared" si="25"/>
        <v>727.0536637491017</v>
      </c>
      <c r="U1615" s="57">
        <f>FACT_INCLUDES[[#This Row],[Income]]/FACT_INCLUDES[[#This Row],[Total Order Income]]</f>
        <v>1</v>
      </c>
      <c r="V1615" s="33">
        <f>IF(FACT_INCLUDES[[#This Row],[Order Gap]]&gt;10, 1, 0)/COUNTIFS(FACT_INCLUDES[Order ID], FACT_INCLUDES[[#This Row],[Order ID]])</f>
        <v>1</v>
      </c>
      <c r="W1615" s="33">
        <f>IF(FACT_INCLUDES[[#This Row],[Order Type]]="Online", 1, 0)/COUNTIFS(FACT_INCLUDES[Order ID], FACT_INCLUDES[[#This Row],[Order ID]])</f>
        <v>1</v>
      </c>
      <c r="X1615" s="52">
        <v>634.64345891354094</v>
      </c>
      <c r="Y1615" s="52">
        <v>772.69771268581133</v>
      </c>
      <c r="Z1615" s="64">
        <f>IF(FACT_INCLUDES[[#This Row],[Order Type]]="Online", 1, 0)*FACT_INCLUDES[[#This Row],[Income]]</f>
        <v>727.0536637491017</v>
      </c>
    </row>
    <row r="1616" spans="1:26" x14ac:dyDescent="0.3">
      <c r="A1616" s="4">
        <v>188</v>
      </c>
      <c r="B1616" s="4">
        <v>85</v>
      </c>
      <c r="C1616" s="4">
        <v>47</v>
      </c>
      <c r="D1616" s="58">
        <v>5</v>
      </c>
      <c r="E1616" s="28">
        <f>VLOOKUP(FACT_INCLUDES[[#This Row],[Order ID]], ORDERS[], 2)</f>
        <v>43154.365789991039</v>
      </c>
      <c r="F1616" s="28">
        <f>VLOOKUP(FACT_INCLUDES[[#This Row],[Order ID]], ORDERS[], 3)</f>
        <v>43154.365789991039</v>
      </c>
      <c r="G1616" s="4" t="str">
        <f>VLOOKUP(FACT_INCLUDES[[#This Row],[Order ID]], ORDERS[], 4)</f>
        <v>In-Store</v>
      </c>
      <c r="H1616" s="4" t="str">
        <f>VLOOKUP(FACT_INCLUDES[[#This Row],[Order ID]], ORDERS[], 5)</f>
        <v>VSM3811@gmail.com</v>
      </c>
      <c r="I1616" s="4">
        <f>VLOOKUP(FACT_INCLUDES[[#This Row],[Order ID]], ORDERS[], 6)</f>
        <v>39</v>
      </c>
      <c r="J1616" s="54">
        <f>VLOOKUP(FACT_INCLUDES[[#This Row],[Order ID]], ORDERS[], 7)</f>
        <v>0</v>
      </c>
      <c r="K1616" s="33">
        <v>0</v>
      </c>
      <c r="L1616" s="4">
        <f>VLOOKUP(FACT_INCLUDES[[#This Row],[DW Version]], VERSIONS[], 2)</f>
        <v>5</v>
      </c>
      <c r="M1616" s="4">
        <f>VLOOKUP(FACT_INCLUDES[[#This Row],[DW Version]], VERSIONS[], 3)</f>
        <v>3</v>
      </c>
      <c r="N1616" s="4" t="str">
        <f>VLOOKUP(FACT_INCLUDES[[#This Row],[DW Version]], VERSIONS[], 4)</f>
        <v>gold</v>
      </c>
      <c r="O1616" s="51">
        <f>VLOOKUP(FACT_INCLUDES[[#This Row],[DW Version]], VERSIONS[], 5)</f>
        <v>327.38233605084741</v>
      </c>
      <c r="P1616" s="4" t="str">
        <f>VLOOKUP(FACT_INCLUDES[[#This Row],[DW Version]], VERSIONS[], 6)</f>
        <v>Nike Football</v>
      </c>
      <c r="Q1616" s="4" t="str">
        <f>VLOOKUP(FACT_INCLUDES[[#This Row],[DW Version]], VERSIONS[], 7)</f>
        <v>Sport Equipment</v>
      </c>
      <c r="R1616" s="51">
        <f>FACT_INCLUDES[[#This Row],[Version Price]]*FACT_INCLUDES[[#This Row],[Quantity]]</f>
        <v>1636.9116802542371</v>
      </c>
      <c r="S1616" s="51">
        <f>FACT_INCLUDES[[#This Row],[Amount]]*(1-FACT_INCLUDES[[#This Row],[Order Discount]])</f>
        <v>1636.9116802542371</v>
      </c>
      <c r="T1616" s="51">
        <f t="shared" si="25"/>
        <v>1814.8027896144686</v>
      </c>
      <c r="U1616" s="57">
        <f>FACT_INCLUDES[[#This Row],[Income]]/FACT_INCLUDES[[#This Row],[Total Order Income]]</f>
        <v>0.90197771880325239</v>
      </c>
      <c r="V1616" s="33">
        <f>IF(FACT_INCLUDES[[#This Row],[Order Gap]]&gt;10, 1, 0)/COUNTIFS(FACT_INCLUDES[Order ID], FACT_INCLUDES[[#This Row],[Order ID]])</f>
        <v>0</v>
      </c>
      <c r="W1616" s="33">
        <f>IF(FACT_INCLUDES[[#This Row],[Order Type]]="Online", 1, 0)/COUNTIFS(FACT_INCLUDES[Order ID], FACT_INCLUDES[[#This Row],[Order ID]])</f>
        <v>0</v>
      </c>
      <c r="X1616" s="52">
        <v>634.64345891354094</v>
      </c>
      <c r="Y1616" s="52">
        <v>772.69771268581133</v>
      </c>
      <c r="Z1616" s="64">
        <f>IF(FACT_INCLUDES[[#This Row],[Order Type]]="Online", 1, 0)*FACT_INCLUDES[[#This Row],[Income]]</f>
        <v>0</v>
      </c>
    </row>
    <row r="1617" spans="1:26" x14ac:dyDescent="0.3">
      <c r="A1617" s="4">
        <v>189</v>
      </c>
      <c r="B1617" s="4">
        <v>85</v>
      </c>
      <c r="C1617" s="4">
        <v>229</v>
      </c>
      <c r="D1617" s="58">
        <v>1</v>
      </c>
      <c r="E1617" s="28">
        <f>VLOOKUP(FACT_INCLUDES[[#This Row],[Order ID]], ORDERS[], 2)</f>
        <v>43154.365789991039</v>
      </c>
      <c r="F1617" s="28">
        <f>VLOOKUP(FACT_INCLUDES[[#This Row],[Order ID]], ORDERS[], 3)</f>
        <v>43154.365789991039</v>
      </c>
      <c r="G1617" s="4" t="str">
        <f>VLOOKUP(FACT_INCLUDES[[#This Row],[Order ID]], ORDERS[], 4)</f>
        <v>In-Store</v>
      </c>
      <c r="H1617" s="4" t="str">
        <f>VLOOKUP(FACT_INCLUDES[[#This Row],[Order ID]], ORDERS[], 5)</f>
        <v>VSM3811@gmail.com</v>
      </c>
      <c r="I1617" s="4">
        <f>VLOOKUP(FACT_INCLUDES[[#This Row],[Order ID]], ORDERS[], 6)</f>
        <v>39</v>
      </c>
      <c r="J1617" s="54">
        <f>VLOOKUP(FACT_INCLUDES[[#This Row],[Order ID]], ORDERS[], 7)</f>
        <v>0</v>
      </c>
      <c r="K1617" s="33">
        <v>0</v>
      </c>
      <c r="L1617" s="4">
        <f>VLOOKUP(FACT_INCLUDES[[#This Row],[DW Version]], VERSIONS[], 2)</f>
        <v>23</v>
      </c>
      <c r="M1617" s="4">
        <f>VLOOKUP(FACT_INCLUDES[[#This Row],[DW Version]], VERSIONS[], 3)</f>
        <v>10</v>
      </c>
      <c r="N1617" s="4" t="str">
        <f>VLOOKUP(FACT_INCLUDES[[#This Row],[DW Version]], VERSIONS[], 4)</f>
        <v>white</v>
      </c>
      <c r="O1617" s="51">
        <f>VLOOKUP(FACT_INCLUDES[[#This Row],[DW Version]], VERSIONS[], 5)</f>
        <v>177.8911093602315</v>
      </c>
      <c r="P1617" s="4" t="str">
        <f>VLOOKUP(FACT_INCLUDES[[#This Row],[DW Version]], VERSIONS[], 6)</f>
        <v>M2K Tekno</v>
      </c>
      <c r="Q1617" s="4" t="str">
        <f>VLOOKUP(FACT_INCLUDES[[#This Row],[DW Version]], VERSIONS[], 7)</f>
        <v>Shoe</v>
      </c>
      <c r="R1617" s="51">
        <f>FACT_INCLUDES[[#This Row],[Version Price]]*FACT_INCLUDES[[#This Row],[Quantity]]</f>
        <v>177.8911093602315</v>
      </c>
      <c r="S1617" s="51">
        <f>FACT_INCLUDES[[#This Row],[Amount]]*(1-FACT_INCLUDES[[#This Row],[Order Discount]])</f>
        <v>177.8911093602315</v>
      </c>
      <c r="T1617" s="51">
        <f t="shared" si="25"/>
        <v>1814.8027896144686</v>
      </c>
      <c r="U1617" s="57">
        <f>FACT_INCLUDES[[#This Row],[Income]]/FACT_INCLUDES[[#This Row],[Total Order Income]]</f>
        <v>9.8022281196747649E-2</v>
      </c>
      <c r="V1617" s="33">
        <f>IF(FACT_INCLUDES[[#This Row],[Order Gap]]&gt;10, 1, 0)/COUNTIFS(FACT_INCLUDES[Order ID], FACT_INCLUDES[[#This Row],[Order ID]])</f>
        <v>0</v>
      </c>
      <c r="W1617" s="33">
        <f>IF(FACT_INCLUDES[[#This Row],[Order Type]]="Online", 1, 0)/COUNTIFS(FACT_INCLUDES[Order ID], FACT_INCLUDES[[#This Row],[Order ID]])</f>
        <v>0</v>
      </c>
      <c r="X1617" s="52">
        <v>634.64345891354094</v>
      </c>
      <c r="Y1617" s="52">
        <v>772.69771268581133</v>
      </c>
      <c r="Z1617" s="64">
        <f>IF(FACT_INCLUDES[[#This Row],[Order Type]]="Online", 1, 0)*FACT_INCLUDES[[#This Row],[Income]]</f>
        <v>0</v>
      </c>
    </row>
    <row r="1618" spans="1:26" x14ac:dyDescent="0.3">
      <c r="A1618" s="4">
        <v>207</v>
      </c>
      <c r="B1618" s="4">
        <v>94</v>
      </c>
      <c r="C1618" s="4">
        <v>181</v>
      </c>
      <c r="D1618" s="58">
        <v>2</v>
      </c>
      <c r="E1618" s="28">
        <f>VLOOKUP(FACT_INCLUDES[[#This Row],[Order ID]], ORDERS[], 2)</f>
        <v>43228.764724899178</v>
      </c>
      <c r="F1618" s="28">
        <f>VLOOKUP(FACT_INCLUDES[[#This Row],[Order ID]], ORDERS[], 3)</f>
        <v>43228.764724899178</v>
      </c>
      <c r="G1618" s="4" t="str">
        <f>VLOOKUP(FACT_INCLUDES[[#This Row],[Order ID]], ORDERS[], 4)</f>
        <v>In-Store</v>
      </c>
      <c r="H1618" s="4" t="str">
        <f>VLOOKUP(FACT_INCLUDES[[#This Row],[Order ID]], ORDERS[], 5)</f>
        <v>LKS5009@gmail.com</v>
      </c>
      <c r="I1618" s="4">
        <f>VLOOKUP(FACT_INCLUDES[[#This Row],[Order ID]], ORDERS[], 6)</f>
        <v>10</v>
      </c>
      <c r="J1618" s="54">
        <f>VLOOKUP(FACT_INCLUDES[[#This Row],[Order ID]], ORDERS[], 7)</f>
        <v>0</v>
      </c>
      <c r="K1618" s="33">
        <v>0</v>
      </c>
      <c r="L1618" s="4">
        <f>VLOOKUP(FACT_INCLUDES[[#This Row],[DW Version]], VERSIONS[], 2)</f>
        <v>18</v>
      </c>
      <c r="M1618" s="4">
        <f>VLOOKUP(FACT_INCLUDES[[#This Row],[DW Version]], VERSIONS[], 3)</f>
        <v>9.5</v>
      </c>
      <c r="N1618" s="4" t="str">
        <f>VLOOKUP(FACT_INCLUDES[[#This Row],[DW Version]], VERSIONS[], 4)</f>
        <v>gray</v>
      </c>
      <c r="O1618" s="51">
        <f>VLOOKUP(FACT_INCLUDES[[#This Row],[DW Version]], VERSIONS[], 5)</f>
        <v>387.10565284542025</v>
      </c>
      <c r="P1618" s="4" t="str">
        <f>VLOOKUP(FACT_INCLUDES[[#This Row],[DW Version]], VERSIONS[], 6)</f>
        <v>Metcon</v>
      </c>
      <c r="Q1618" s="4" t="str">
        <f>VLOOKUP(FACT_INCLUDES[[#This Row],[DW Version]], VERSIONS[], 7)</f>
        <v>Shoe</v>
      </c>
      <c r="R1618" s="51">
        <f>FACT_INCLUDES[[#This Row],[Version Price]]*FACT_INCLUDES[[#This Row],[Quantity]]</f>
        <v>774.2113056908405</v>
      </c>
      <c r="S1618" s="51">
        <f>FACT_INCLUDES[[#This Row],[Amount]]*(1-FACT_INCLUDES[[#This Row],[Order Discount]])</f>
        <v>774.2113056908405</v>
      </c>
      <c r="T1618" s="51">
        <f t="shared" si="25"/>
        <v>2641.2848808266067</v>
      </c>
      <c r="U1618" s="57">
        <f>FACT_INCLUDES[[#This Row],[Income]]/FACT_INCLUDES[[#This Row],[Total Order Income]]</f>
        <v>0.29311919789907181</v>
      </c>
      <c r="V1618" s="33">
        <f>IF(FACT_INCLUDES[[#This Row],[Order Gap]]&gt;10, 1, 0)/COUNTIFS(FACT_INCLUDES[Order ID], FACT_INCLUDES[[#This Row],[Order ID]])</f>
        <v>0</v>
      </c>
      <c r="W1618" s="33">
        <f>IF(FACT_INCLUDES[[#This Row],[Order Type]]="Online", 1, 0)/COUNTIFS(FACT_INCLUDES[Order ID], FACT_INCLUDES[[#This Row],[Order ID]])</f>
        <v>0</v>
      </c>
      <c r="X1618" s="52">
        <v>634.64345891354094</v>
      </c>
      <c r="Y1618" s="52">
        <v>772.69771268581133</v>
      </c>
      <c r="Z1618" s="64">
        <f>IF(FACT_INCLUDES[[#This Row],[Order Type]]="Online", 1, 0)*FACT_INCLUDES[[#This Row],[Income]]</f>
        <v>0</v>
      </c>
    </row>
    <row r="1619" spans="1:26" x14ac:dyDescent="0.3">
      <c r="A1619" s="4">
        <v>208</v>
      </c>
      <c r="B1619" s="4">
        <v>94</v>
      </c>
      <c r="C1619" s="4">
        <v>422</v>
      </c>
      <c r="D1619" s="58">
        <v>5</v>
      </c>
      <c r="E1619" s="28">
        <f>VLOOKUP(FACT_INCLUDES[[#This Row],[Order ID]], ORDERS[], 2)</f>
        <v>43228.764724899178</v>
      </c>
      <c r="F1619" s="28">
        <f>VLOOKUP(FACT_INCLUDES[[#This Row],[Order ID]], ORDERS[], 3)</f>
        <v>43228.764724899178</v>
      </c>
      <c r="G1619" s="4" t="str">
        <f>VLOOKUP(FACT_INCLUDES[[#This Row],[Order ID]], ORDERS[], 4)</f>
        <v>In-Store</v>
      </c>
      <c r="H1619" s="4" t="str">
        <f>VLOOKUP(FACT_INCLUDES[[#This Row],[Order ID]], ORDERS[], 5)</f>
        <v>LKS5009@gmail.com</v>
      </c>
      <c r="I1619" s="4">
        <f>VLOOKUP(FACT_INCLUDES[[#This Row],[Order ID]], ORDERS[], 6)</f>
        <v>10</v>
      </c>
      <c r="J1619" s="54">
        <f>VLOOKUP(FACT_INCLUDES[[#This Row],[Order ID]], ORDERS[], 7)</f>
        <v>0</v>
      </c>
      <c r="K1619" s="33">
        <v>0</v>
      </c>
      <c r="L1619" s="4">
        <f>VLOOKUP(FACT_INCLUDES[[#This Row],[DW Version]], VERSIONS[], 2)</f>
        <v>43</v>
      </c>
      <c r="M1619" s="4">
        <f>VLOOKUP(FACT_INCLUDES[[#This Row],[DW Version]], VERSIONS[], 3)</f>
        <v>5.5</v>
      </c>
      <c r="N1619" s="4" t="str">
        <f>VLOOKUP(FACT_INCLUDES[[#This Row],[DW Version]], VERSIONS[], 4)</f>
        <v>red</v>
      </c>
      <c r="O1619" s="51">
        <f>VLOOKUP(FACT_INCLUDES[[#This Row],[DW Version]], VERSIONS[], 5)</f>
        <v>373.41471502715325</v>
      </c>
      <c r="P1619" s="4" t="str">
        <f>VLOOKUP(FACT_INCLUDES[[#This Row],[DW Version]], VERSIONS[], 6)</f>
        <v>Flex Experience</v>
      </c>
      <c r="Q1619" s="4" t="str">
        <f>VLOOKUP(FACT_INCLUDES[[#This Row],[DW Version]], VERSIONS[], 7)</f>
        <v>Apparel</v>
      </c>
      <c r="R1619" s="51">
        <f>FACT_INCLUDES[[#This Row],[Version Price]]*FACT_INCLUDES[[#This Row],[Quantity]]</f>
        <v>1867.0735751357663</v>
      </c>
      <c r="S1619" s="51">
        <f>FACT_INCLUDES[[#This Row],[Amount]]*(1-FACT_INCLUDES[[#This Row],[Order Discount]])</f>
        <v>1867.0735751357663</v>
      </c>
      <c r="T1619" s="51">
        <f t="shared" si="25"/>
        <v>2641.2848808266067</v>
      </c>
      <c r="U1619" s="57">
        <f>FACT_INCLUDES[[#This Row],[Income]]/FACT_INCLUDES[[#This Row],[Total Order Income]]</f>
        <v>0.70688080210092819</v>
      </c>
      <c r="V1619" s="33">
        <f>IF(FACT_INCLUDES[[#This Row],[Order Gap]]&gt;10, 1, 0)/COUNTIFS(FACT_INCLUDES[Order ID], FACT_INCLUDES[[#This Row],[Order ID]])</f>
        <v>0</v>
      </c>
      <c r="W1619" s="33">
        <f>IF(FACT_INCLUDES[[#This Row],[Order Type]]="Online", 1, 0)/COUNTIFS(FACT_INCLUDES[Order ID], FACT_INCLUDES[[#This Row],[Order ID]])</f>
        <v>0</v>
      </c>
      <c r="X1619" s="52">
        <v>634.64345891354094</v>
      </c>
      <c r="Y1619" s="52">
        <v>772.69771268581133</v>
      </c>
      <c r="Z1619" s="64">
        <f>IF(FACT_INCLUDES[[#This Row],[Order Type]]="Online", 1, 0)*FACT_INCLUDES[[#This Row],[Income]]</f>
        <v>0</v>
      </c>
    </row>
    <row r="1620" spans="1:26" x14ac:dyDescent="0.3">
      <c r="A1620" s="4">
        <v>212</v>
      </c>
      <c r="B1620" s="4">
        <v>96</v>
      </c>
      <c r="C1620" s="4">
        <v>985</v>
      </c>
      <c r="D1620" s="58">
        <v>5</v>
      </c>
      <c r="E1620" s="28">
        <f>VLOOKUP(FACT_INCLUDES[[#This Row],[Order ID]], ORDERS[], 2)</f>
        <v>43289.312373825742</v>
      </c>
      <c r="F1620" s="28">
        <f>VLOOKUP(FACT_INCLUDES[[#This Row],[Order ID]], ORDERS[], 3)</f>
        <v>43289.312373825742</v>
      </c>
      <c r="G1620" s="4" t="str">
        <f>VLOOKUP(FACT_INCLUDES[[#This Row],[Order ID]], ORDERS[], 4)</f>
        <v>In-Store</v>
      </c>
      <c r="H1620" s="4" t="str">
        <f>VLOOKUP(FACT_INCLUDES[[#This Row],[Order ID]], ORDERS[], 5)</f>
        <v>ZEU9367@gmail.com</v>
      </c>
      <c r="I1620" s="4">
        <f>VLOOKUP(FACT_INCLUDES[[#This Row],[Order ID]], ORDERS[], 6)</f>
        <v>14</v>
      </c>
      <c r="J1620" s="54">
        <f>VLOOKUP(FACT_INCLUDES[[#This Row],[Order ID]], ORDERS[], 7)</f>
        <v>0</v>
      </c>
      <c r="K1620" s="33">
        <v>0</v>
      </c>
      <c r="L1620" s="4">
        <f>VLOOKUP(FACT_INCLUDES[[#This Row],[DW Version]], VERSIONS[], 2)</f>
        <v>100</v>
      </c>
      <c r="M1620" s="4">
        <f>VLOOKUP(FACT_INCLUDES[[#This Row],[DW Version]], VERSIONS[], 3)</f>
        <v>5.5</v>
      </c>
      <c r="N1620" s="4" t="str">
        <f>VLOOKUP(FACT_INCLUDES[[#This Row],[DW Version]], VERSIONS[], 4)</f>
        <v>black</v>
      </c>
      <c r="O1620" s="51">
        <f>VLOOKUP(FACT_INCLUDES[[#This Row],[DW Version]], VERSIONS[], 5)</f>
        <v>311.59922495650636</v>
      </c>
      <c r="P1620" s="4" t="str">
        <f>VLOOKUP(FACT_INCLUDES[[#This Row],[DW Version]], VERSIONS[], 6)</f>
        <v>Nike Kettlebell</v>
      </c>
      <c r="Q1620" s="4" t="str">
        <f>VLOOKUP(FACT_INCLUDES[[#This Row],[DW Version]], VERSIONS[], 7)</f>
        <v>Sport Equipment</v>
      </c>
      <c r="R1620" s="51">
        <f>FACT_INCLUDES[[#This Row],[Version Price]]*FACT_INCLUDES[[#This Row],[Quantity]]</f>
        <v>1557.9961247825318</v>
      </c>
      <c r="S1620" s="51">
        <f>FACT_INCLUDES[[#This Row],[Amount]]*(1-FACT_INCLUDES[[#This Row],[Order Discount]])</f>
        <v>1557.9961247825318</v>
      </c>
      <c r="T1620" s="51">
        <f t="shared" si="25"/>
        <v>1557.9961247825318</v>
      </c>
      <c r="U1620" s="57">
        <f>FACT_INCLUDES[[#This Row],[Income]]/FACT_INCLUDES[[#This Row],[Total Order Income]]</f>
        <v>1</v>
      </c>
      <c r="V1620" s="33">
        <f>IF(FACT_INCLUDES[[#This Row],[Order Gap]]&gt;10, 1, 0)/COUNTIFS(FACT_INCLUDES[Order ID], FACT_INCLUDES[[#This Row],[Order ID]])</f>
        <v>0</v>
      </c>
      <c r="W1620" s="33">
        <f>IF(FACT_INCLUDES[[#This Row],[Order Type]]="Online", 1, 0)/COUNTIFS(FACT_INCLUDES[Order ID], FACT_INCLUDES[[#This Row],[Order ID]])</f>
        <v>0</v>
      </c>
      <c r="X1620" s="52">
        <v>634.64345891354094</v>
      </c>
      <c r="Y1620" s="52">
        <v>772.69771268581133</v>
      </c>
      <c r="Z1620" s="64">
        <f>IF(FACT_INCLUDES[[#This Row],[Order Type]]="Online", 1, 0)*FACT_INCLUDES[[#This Row],[Income]]</f>
        <v>0</v>
      </c>
    </row>
    <row r="1621" spans="1:26" x14ac:dyDescent="0.3">
      <c r="A1621" s="4">
        <v>284</v>
      </c>
      <c r="B1621" s="4">
        <v>135</v>
      </c>
      <c r="C1621" s="4">
        <v>831</v>
      </c>
      <c r="D1621" s="58">
        <v>2</v>
      </c>
      <c r="E1621" s="28">
        <f>VLOOKUP(FACT_INCLUDES[[#This Row],[Order ID]], ORDERS[], 2)</f>
        <v>43224.228966595969</v>
      </c>
      <c r="F1621" s="28">
        <f>VLOOKUP(FACT_INCLUDES[[#This Row],[Order ID]], ORDERS[], 3)</f>
        <v>43224.228966595969</v>
      </c>
      <c r="G1621" s="4" t="str">
        <f>VLOOKUP(FACT_INCLUDES[[#This Row],[Order ID]], ORDERS[], 4)</f>
        <v>In-Store</v>
      </c>
      <c r="H1621" s="4" t="str">
        <f>VLOOKUP(FACT_INCLUDES[[#This Row],[Order ID]], ORDERS[], 5)</f>
        <v>SCH2972@gmail.com</v>
      </c>
      <c r="I1621" s="4">
        <f>VLOOKUP(FACT_INCLUDES[[#This Row],[Order ID]], ORDERS[], 6)</f>
        <v>8</v>
      </c>
      <c r="J1621" s="54">
        <f>VLOOKUP(FACT_INCLUDES[[#This Row],[Order ID]], ORDERS[], 7)</f>
        <v>0</v>
      </c>
      <c r="K1621" s="33">
        <v>0</v>
      </c>
      <c r="L1621" s="4">
        <f>VLOOKUP(FACT_INCLUDES[[#This Row],[DW Version]], VERSIONS[], 2)</f>
        <v>84</v>
      </c>
      <c r="M1621" s="4">
        <f>VLOOKUP(FACT_INCLUDES[[#This Row],[DW Version]], VERSIONS[], 3)</f>
        <v>9</v>
      </c>
      <c r="N1621" s="4" t="str">
        <f>VLOOKUP(FACT_INCLUDES[[#This Row],[DW Version]], VERSIONS[], 4)</f>
        <v>green</v>
      </c>
      <c r="O1621" s="51">
        <f>VLOOKUP(FACT_INCLUDES[[#This Row],[DW Version]], VERSIONS[], 5)</f>
        <v>350.11666465031328</v>
      </c>
      <c r="P1621" s="4" t="str">
        <f>VLOOKUP(FACT_INCLUDES[[#This Row],[DW Version]], VERSIONS[], 6)</f>
        <v>AeroLoft Running Vest</v>
      </c>
      <c r="Q1621" s="4" t="str">
        <f>VLOOKUP(FACT_INCLUDES[[#This Row],[DW Version]], VERSIONS[], 7)</f>
        <v>Apparel</v>
      </c>
      <c r="R1621" s="51">
        <f>FACT_INCLUDES[[#This Row],[Version Price]]*FACT_INCLUDES[[#This Row],[Quantity]]</f>
        <v>700.23332930062656</v>
      </c>
      <c r="S1621" s="51">
        <f>FACT_INCLUDES[[#This Row],[Amount]]*(1-FACT_INCLUDES[[#This Row],[Order Discount]])</f>
        <v>700.23332930062656</v>
      </c>
      <c r="T1621" s="51">
        <f t="shared" si="25"/>
        <v>700.23332930062656</v>
      </c>
      <c r="U1621" s="57">
        <f>FACT_INCLUDES[[#This Row],[Income]]/FACT_INCLUDES[[#This Row],[Total Order Income]]</f>
        <v>1</v>
      </c>
      <c r="V1621" s="33">
        <f>IF(FACT_INCLUDES[[#This Row],[Order Gap]]&gt;10, 1, 0)/COUNTIFS(FACT_INCLUDES[Order ID], FACT_INCLUDES[[#This Row],[Order ID]])</f>
        <v>0</v>
      </c>
      <c r="W1621" s="33">
        <f>IF(FACT_INCLUDES[[#This Row],[Order Type]]="Online", 1, 0)/COUNTIFS(FACT_INCLUDES[Order ID], FACT_INCLUDES[[#This Row],[Order ID]])</f>
        <v>0</v>
      </c>
      <c r="X1621" s="52">
        <v>634.64345891354094</v>
      </c>
      <c r="Y1621" s="52">
        <v>772.69771268581133</v>
      </c>
      <c r="Z1621" s="64">
        <f>IF(FACT_INCLUDES[[#This Row],[Order Type]]="Online", 1, 0)*FACT_INCLUDES[[#This Row],[Income]]</f>
        <v>0</v>
      </c>
    </row>
    <row r="1622" spans="1:26" x14ac:dyDescent="0.3">
      <c r="A1622" s="4">
        <v>302</v>
      </c>
      <c r="B1622" s="4">
        <v>146</v>
      </c>
      <c r="C1622" s="4">
        <v>263</v>
      </c>
      <c r="D1622" s="58">
        <v>1</v>
      </c>
      <c r="E1622" s="28">
        <f>VLOOKUP(FACT_INCLUDES[[#This Row],[Order ID]], ORDERS[], 2)</f>
        <v>43140.23998535682</v>
      </c>
      <c r="F1622" s="28">
        <f>VLOOKUP(FACT_INCLUDES[[#This Row],[Order ID]], ORDERS[], 3)</f>
        <v>43140.23998535682</v>
      </c>
      <c r="G1622" s="4" t="str">
        <f>VLOOKUP(FACT_INCLUDES[[#This Row],[Order ID]], ORDERS[], 4)</f>
        <v>In-Store</v>
      </c>
      <c r="H1622" s="4" t="str">
        <f>VLOOKUP(FACT_INCLUDES[[#This Row],[Order ID]], ORDERS[], 5)</f>
        <v>VSY5918@gmail.com</v>
      </c>
      <c r="I1622" s="4">
        <f>VLOOKUP(FACT_INCLUDES[[#This Row],[Order ID]], ORDERS[], 6)</f>
        <v>20</v>
      </c>
      <c r="J1622" s="54">
        <f>VLOOKUP(FACT_INCLUDES[[#This Row],[Order ID]], ORDERS[], 7)</f>
        <v>0</v>
      </c>
      <c r="K1622" s="33">
        <v>0</v>
      </c>
      <c r="L1622" s="4">
        <f>VLOOKUP(FACT_INCLUDES[[#This Row],[DW Version]], VERSIONS[], 2)</f>
        <v>26</v>
      </c>
      <c r="M1622" s="4">
        <f>VLOOKUP(FACT_INCLUDES[[#This Row],[DW Version]], VERSIONS[], 3)</f>
        <v>3.5</v>
      </c>
      <c r="N1622" s="4" t="str">
        <f>VLOOKUP(FACT_INCLUDES[[#This Row],[DW Version]], VERSIONS[], 4)</f>
        <v>white</v>
      </c>
      <c r="O1622" s="51">
        <f>VLOOKUP(FACT_INCLUDES[[#This Row],[DW Version]], VERSIONS[], 5)</f>
        <v>71.806039802965643</v>
      </c>
      <c r="P1622" s="4" t="str">
        <f>VLOOKUP(FACT_INCLUDES[[#This Row],[DW Version]], VERSIONS[], 6)</f>
        <v>Infinity Run</v>
      </c>
      <c r="Q1622" s="4" t="str">
        <f>VLOOKUP(FACT_INCLUDES[[#This Row],[DW Version]], VERSIONS[], 7)</f>
        <v>Shoe</v>
      </c>
      <c r="R1622" s="51">
        <f>FACT_INCLUDES[[#This Row],[Version Price]]*FACT_INCLUDES[[#This Row],[Quantity]]</f>
        <v>71.806039802965643</v>
      </c>
      <c r="S1622" s="51">
        <f>FACT_INCLUDES[[#This Row],[Amount]]*(1-FACT_INCLUDES[[#This Row],[Order Discount]])</f>
        <v>71.806039802965643</v>
      </c>
      <c r="T1622" s="51">
        <f t="shared" si="25"/>
        <v>284.72532182348158</v>
      </c>
      <c r="U1622" s="57">
        <f>FACT_INCLUDES[[#This Row],[Income]]/FACT_INCLUDES[[#This Row],[Total Order Income]]</f>
        <v>0.25219407723589315</v>
      </c>
      <c r="V1622" s="33">
        <f>IF(FACT_INCLUDES[[#This Row],[Order Gap]]&gt;10, 1, 0)/COUNTIFS(FACT_INCLUDES[Order ID], FACT_INCLUDES[[#This Row],[Order ID]])</f>
        <v>0</v>
      </c>
      <c r="W1622" s="33">
        <f>IF(FACT_INCLUDES[[#This Row],[Order Type]]="Online", 1, 0)/COUNTIFS(FACT_INCLUDES[Order ID], FACT_INCLUDES[[#This Row],[Order ID]])</f>
        <v>0</v>
      </c>
      <c r="X1622" s="52">
        <v>634.64345891354094</v>
      </c>
      <c r="Y1622" s="52">
        <v>772.69771268581133</v>
      </c>
      <c r="Z1622" s="64">
        <f>IF(FACT_INCLUDES[[#This Row],[Order Type]]="Online", 1, 0)*FACT_INCLUDES[[#This Row],[Income]]</f>
        <v>0</v>
      </c>
    </row>
    <row r="1623" spans="1:26" x14ac:dyDescent="0.3">
      <c r="A1623" s="4">
        <v>303</v>
      </c>
      <c r="B1623" s="4">
        <v>146</v>
      </c>
      <c r="C1623" s="4">
        <v>805</v>
      </c>
      <c r="D1623" s="58">
        <v>5</v>
      </c>
      <c r="E1623" s="28">
        <f>VLOOKUP(FACT_INCLUDES[[#This Row],[Order ID]], ORDERS[], 2)</f>
        <v>43140.23998535682</v>
      </c>
      <c r="F1623" s="28">
        <f>VLOOKUP(FACT_INCLUDES[[#This Row],[Order ID]], ORDERS[], 3)</f>
        <v>43140.23998535682</v>
      </c>
      <c r="G1623" s="4" t="str">
        <f>VLOOKUP(FACT_INCLUDES[[#This Row],[Order ID]], ORDERS[], 4)</f>
        <v>In-Store</v>
      </c>
      <c r="H1623" s="4" t="str">
        <f>VLOOKUP(FACT_INCLUDES[[#This Row],[Order ID]], ORDERS[], 5)</f>
        <v>VSY5918@gmail.com</v>
      </c>
      <c r="I1623" s="4">
        <f>VLOOKUP(FACT_INCLUDES[[#This Row],[Order ID]], ORDERS[], 6)</f>
        <v>20</v>
      </c>
      <c r="J1623" s="54">
        <f>VLOOKUP(FACT_INCLUDES[[#This Row],[Order ID]], ORDERS[], 7)</f>
        <v>0</v>
      </c>
      <c r="K1623" s="33">
        <v>0</v>
      </c>
      <c r="L1623" s="4">
        <f>VLOOKUP(FACT_INCLUDES[[#This Row],[DW Version]], VERSIONS[], 2)</f>
        <v>82</v>
      </c>
      <c r="M1623" s="4">
        <f>VLOOKUP(FACT_INCLUDES[[#This Row],[DW Version]], VERSIONS[], 3)</f>
        <v>6</v>
      </c>
      <c r="N1623" s="4" t="str">
        <f>VLOOKUP(FACT_INCLUDES[[#This Row],[DW Version]], VERSIONS[], 4)</f>
        <v>gold</v>
      </c>
      <c r="O1623" s="51">
        <f>VLOOKUP(FACT_INCLUDES[[#This Row],[DW Version]], VERSIONS[], 5)</f>
        <v>42.583856404103187</v>
      </c>
      <c r="P1623" s="4" t="str">
        <f>VLOOKUP(FACT_INCLUDES[[#This Row],[DW Version]], VERSIONS[], 6)</f>
        <v>Flex 2-in-1 Shorts</v>
      </c>
      <c r="Q1623" s="4" t="str">
        <f>VLOOKUP(FACT_INCLUDES[[#This Row],[DW Version]], VERSIONS[], 7)</f>
        <v>Apparel</v>
      </c>
      <c r="R1623" s="51">
        <f>FACT_INCLUDES[[#This Row],[Version Price]]*FACT_INCLUDES[[#This Row],[Quantity]]</f>
        <v>212.91928202051594</v>
      </c>
      <c r="S1623" s="51">
        <f>FACT_INCLUDES[[#This Row],[Amount]]*(1-FACT_INCLUDES[[#This Row],[Order Discount]])</f>
        <v>212.91928202051594</v>
      </c>
      <c r="T1623" s="51">
        <f t="shared" si="25"/>
        <v>284.72532182348158</v>
      </c>
      <c r="U1623" s="57">
        <f>FACT_INCLUDES[[#This Row],[Income]]/FACT_INCLUDES[[#This Row],[Total Order Income]]</f>
        <v>0.74780592276410685</v>
      </c>
      <c r="V1623" s="33">
        <f>IF(FACT_INCLUDES[[#This Row],[Order Gap]]&gt;10, 1, 0)/COUNTIFS(FACT_INCLUDES[Order ID], FACT_INCLUDES[[#This Row],[Order ID]])</f>
        <v>0</v>
      </c>
      <c r="W1623" s="33">
        <f>IF(FACT_INCLUDES[[#This Row],[Order Type]]="Online", 1, 0)/COUNTIFS(FACT_INCLUDES[Order ID], FACT_INCLUDES[[#This Row],[Order ID]])</f>
        <v>0</v>
      </c>
      <c r="X1623" s="52">
        <v>634.64345891354094</v>
      </c>
      <c r="Y1623" s="52">
        <v>772.69771268581133</v>
      </c>
      <c r="Z1623" s="64">
        <f>IF(FACT_INCLUDES[[#This Row],[Order Type]]="Online", 1, 0)*FACT_INCLUDES[[#This Row],[Income]]</f>
        <v>0</v>
      </c>
    </row>
    <row r="1624" spans="1:26" x14ac:dyDescent="0.3">
      <c r="A1624" s="4">
        <v>304</v>
      </c>
      <c r="B1624" s="4">
        <v>147</v>
      </c>
      <c r="C1624" s="4">
        <v>203</v>
      </c>
      <c r="D1624" s="58">
        <v>4</v>
      </c>
      <c r="E1624" s="28">
        <f>VLOOKUP(FACT_INCLUDES[[#This Row],[Order ID]], ORDERS[], 2)</f>
        <v>43393.897006327723</v>
      </c>
      <c r="F1624" s="28">
        <f>VLOOKUP(FACT_INCLUDES[[#This Row],[Order ID]], ORDERS[], 3)</f>
        <v>43393.897006327723</v>
      </c>
      <c r="G1624" s="4" t="str">
        <f>VLOOKUP(FACT_INCLUDES[[#This Row],[Order ID]], ORDERS[], 4)</f>
        <v>In-Store</v>
      </c>
      <c r="H1624" s="4" t="str">
        <f>VLOOKUP(FACT_INCLUDES[[#This Row],[Order ID]], ORDERS[], 5)</f>
        <v>ACE1315@gmail.com</v>
      </c>
      <c r="I1624" s="4">
        <f>VLOOKUP(FACT_INCLUDES[[#This Row],[Order ID]], ORDERS[], 6)</f>
        <v>28</v>
      </c>
      <c r="J1624" s="54">
        <f>VLOOKUP(FACT_INCLUDES[[#This Row],[Order ID]], ORDERS[], 7)</f>
        <v>0</v>
      </c>
      <c r="K1624" s="33">
        <v>0</v>
      </c>
      <c r="L1624" s="4">
        <f>VLOOKUP(FACT_INCLUDES[[#This Row],[DW Version]], VERSIONS[], 2)</f>
        <v>20</v>
      </c>
      <c r="M1624" s="4">
        <f>VLOOKUP(FACT_INCLUDES[[#This Row],[DW Version]], VERSIONS[], 3)</f>
        <v>9</v>
      </c>
      <c r="N1624" s="4" t="str">
        <f>VLOOKUP(FACT_INCLUDES[[#This Row],[DW Version]], VERSIONS[], 4)</f>
        <v>dark purple</v>
      </c>
      <c r="O1624" s="51">
        <f>VLOOKUP(FACT_INCLUDES[[#This Row],[DW Version]], VERSIONS[], 5)</f>
        <v>357.43372721352824</v>
      </c>
      <c r="P1624" s="4" t="str">
        <f>VLOOKUP(FACT_INCLUDES[[#This Row],[DW Version]], VERSIONS[], 6)</f>
        <v>Joyride</v>
      </c>
      <c r="Q1624" s="4" t="str">
        <f>VLOOKUP(FACT_INCLUDES[[#This Row],[DW Version]], VERSIONS[], 7)</f>
        <v>Shoe</v>
      </c>
      <c r="R1624" s="51">
        <f>FACT_INCLUDES[[#This Row],[Version Price]]*FACT_INCLUDES[[#This Row],[Quantity]]</f>
        <v>1429.734908854113</v>
      </c>
      <c r="S1624" s="51">
        <f>FACT_INCLUDES[[#This Row],[Amount]]*(1-FACT_INCLUDES[[#This Row],[Order Discount]])</f>
        <v>1429.734908854113</v>
      </c>
      <c r="T1624" s="51">
        <f t="shared" si="25"/>
        <v>2240.534029557879</v>
      </c>
      <c r="U1624" s="57">
        <f>FACT_INCLUDES[[#This Row],[Income]]/FACT_INCLUDES[[#This Row],[Total Order Income]]</f>
        <v>0.63812238064343985</v>
      </c>
      <c r="V1624" s="33">
        <f>IF(FACT_INCLUDES[[#This Row],[Order Gap]]&gt;10, 1, 0)/COUNTIFS(FACT_INCLUDES[Order ID], FACT_INCLUDES[[#This Row],[Order ID]])</f>
        <v>0</v>
      </c>
      <c r="W1624" s="33">
        <f>IF(FACT_INCLUDES[[#This Row],[Order Type]]="Online", 1, 0)/COUNTIFS(FACT_INCLUDES[Order ID], FACT_INCLUDES[[#This Row],[Order ID]])</f>
        <v>0</v>
      </c>
      <c r="X1624" s="52">
        <v>634.64345891354094</v>
      </c>
      <c r="Y1624" s="52">
        <v>772.69771268581133</v>
      </c>
      <c r="Z1624" s="64">
        <f>IF(FACT_INCLUDES[[#This Row],[Order Type]]="Online", 1, 0)*FACT_INCLUDES[[#This Row],[Income]]</f>
        <v>0</v>
      </c>
    </row>
    <row r="1625" spans="1:26" x14ac:dyDescent="0.3">
      <c r="A1625" s="4">
        <v>305</v>
      </c>
      <c r="B1625" s="4">
        <v>147</v>
      </c>
      <c r="C1625" s="4">
        <v>581</v>
      </c>
      <c r="D1625" s="58">
        <v>3</v>
      </c>
      <c r="E1625" s="28">
        <f>VLOOKUP(FACT_INCLUDES[[#This Row],[Order ID]], ORDERS[], 2)</f>
        <v>43393.897006327723</v>
      </c>
      <c r="F1625" s="28">
        <f>VLOOKUP(FACT_INCLUDES[[#This Row],[Order ID]], ORDERS[], 3)</f>
        <v>43393.897006327723</v>
      </c>
      <c r="G1625" s="4" t="str">
        <f>VLOOKUP(FACT_INCLUDES[[#This Row],[Order ID]], ORDERS[], 4)</f>
        <v>In-Store</v>
      </c>
      <c r="H1625" s="4" t="str">
        <f>VLOOKUP(FACT_INCLUDES[[#This Row],[Order ID]], ORDERS[], 5)</f>
        <v>ACE1315@gmail.com</v>
      </c>
      <c r="I1625" s="4">
        <f>VLOOKUP(FACT_INCLUDES[[#This Row],[Order ID]], ORDERS[], 6)</f>
        <v>28</v>
      </c>
      <c r="J1625" s="54">
        <f>VLOOKUP(FACT_INCLUDES[[#This Row],[Order ID]], ORDERS[], 7)</f>
        <v>0</v>
      </c>
      <c r="K1625" s="33">
        <v>0</v>
      </c>
      <c r="L1625" s="4">
        <f>VLOOKUP(FACT_INCLUDES[[#This Row],[DW Version]], VERSIONS[], 2)</f>
        <v>60</v>
      </c>
      <c r="M1625" s="4">
        <f>VLOOKUP(FACT_INCLUDES[[#This Row],[DW Version]], VERSIONS[], 3)</f>
        <v>3</v>
      </c>
      <c r="N1625" s="4" t="str">
        <f>VLOOKUP(FACT_INCLUDES[[#This Row],[DW Version]], VERSIONS[], 4)</f>
        <v>white</v>
      </c>
      <c r="O1625" s="51">
        <f>VLOOKUP(FACT_INCLUDES[[#This Row],[DW Version]], VERSIONS[], 5)</f>
        <v>270.26637356792202</v>
      </c>
      <c r="P1625" s="4" t="str">
        <f>VLOOKUP(FACT_INCLUDES[[#This Row],[DW Version]], VERSIONS[], 6)</f>
        <v>Magista Obra</v>
      </c>
      <c r="Q1625" s="4" t="str">
        <f>VLOOKUP(FACT_INCLUDES[[#This Row],[DW Version]], VERSIONS[], 7)</f>
        <v>Shoe</v>
      </c>
      <c r="R1625" s="51">
        <f>FACT_INCLUDES[[#This Row],[Version Price]]*FACT_INCLUDES[[#This Row],[Quantity]]</f>
        <v>810.79912070376599</v>
      </c>
      <c r="S1625" s="51">
        <f>FACT_INCLUDES[[#This Row],[Amount]]*(1-FACT_INCLUDES[[#This Row],[Order Discount]])</f>
        <v>810.79912070376599</v>
      </c>
      <c r="T1625" s="51">
        <f t="shared" si="25"/>
        <v>2240.534029557879</v>
      </c>
      <c r="U1625" s="57">
        <f>FACT_INCLUDES[[#This Row],[Income]]/FACT_INCLUDES[[#This Row],[Total Order Income]]</f>
        <v>0.36187761935656015</v>
      </c>
      <c r="V1625" s="33">
        <f>IF(FACT_INCLUDES[[#This Row],[Order Gap]]&gt;10, 1, 0)/COUNTIFS(FACT_INCLUDES[Order ID], FACT_INCLUDES[[#This Row],[Order ID]])</f>
        <v>0</v>
      </c>
      <c r="W1625" s="33">
        <f>IF(FACT_INCLUDES[[#This Row],[Order Type]]="Online", 1, 0)/COUNTIFS(FACT_INCLUDES[Order ID], FACT_INCLUDES[[#This Row],[Order ID]])</f>
        <v>0</v>
      </c>
      <c r="X1625" s="52">
        <v>634.64345891354094</v>
      </c>
      <c r="Y1625" s="52">
        <v>772.69771268581133</v>
      </c>
      <c r="Z1625" s="64">
        <f>IF(FACT_INCLUDES[[#This Row],[Order Type]]="Online", 1, 0)*FACT_INCLUDES[[#This Row],[Income]]</f>
        <v>0</v>
      </c>
    </row>
    <row r="1626" spans="1:26" x14ac:dyDescent="0.3">
      <c r="A1626" s="4">
        <v>308</v>
      </c>
      <c r="B1626" s="4">
        <v>149</v>
      </c>
      <c r="C1626" s="4">
        <v>30</v>
      </c>
      <c r="D1626" s="58">
        <v>1</v>
      </c>
      <c r="E1626" s="28">
        <f>VLOOKUP(FACT_INCLUDES[[#This Row],[Order ID]], ORDERS[], 2)</f>
        <v>43429.616870862468</v>
      </c>
      <c r="F1626" s="28">
        <f>VLOOKUP(FACT_INCLUDES[[#This Row],[Order ID]], ORDERS[], 3)</f>
        <v>43445.616870862468</v>
      </c>
      <c r="G1626" s="4" t="str">
        <f>VLOOKUP(FACT_INCLUDES[[#This Row],[Order ID]], ORDERS[], 4)</f>
        <v>Online</v>
      </c>
      <c r="H1626" s="4" t="str">
        <f>VLOOKUP(FACT_INCLUDES[[#This Row],[Order ID]], ORDERS[], 5)</f>
        <v>BOB7950@gmail.com</v>
      </c>
      <c r="I1626" s="4">
        <f>VLOOKUP(FACT_INCLUDES[[#This Row],[Order ID]], ORDERS[], 6)</f>
        <v>0</v>
      </c>
      <c r="J1626" s="54">
        <f>VLOOKUP(FACT_INCLUDES[[#This Row],[Order ID]], ORDERS[], 7)</f>
        <v>0</v>
      </c>
      <c r="K1626" s="33">
        <v>16</v>
      </c>
      <c r="L1626" s="4">
        <f>VLOOKUP(FACT_INCLUDES[[#This Row],[DW Version]], VERSIONS[], 2)</f>
        <v>3</v>
      </c>
      <c r="M1626" s="4">
        <f>VLOOKUP(FACT_INCLUDES[[#This Row],[DW Version]], VERSIONS[], 3)</f>
        <v>5.5</v>
      </c>
      <c r="N1626" s="4" t="str">
        <f>VLOOKUP(FACT_INCLUDES[[#This Row],[DW Version]], VERSIONS[], 4)</f>
        <v>white</v>
      </c>
      <c r="O1626" s="51">
        <f>VLOOKUP(FACT_INCLUDES[[#This Row],[DW Version]], VERSIONS[], 5)</f>
        <v>287.18471946081041</v>
      </c>
      <c r="P1626" s="4" t="str">
        <f>VLOOKUP(FACT_INCLUDES[[#This Row],[DW Version]], VERSIONS[], 6)</f>
        <v>Dri-FIT Shirt</v>
      </c>
      <c r="Q1626" s="4" t="str">
        <f>VLOOKUP(FACT_INCLUDES[[#This Row],[DW Version]], VERSIONS[], 7)</f>
        <v>Apparel</v>
      </c>
      <c r="R1626" s="51">
        <f>FACT_INCLUDES[[#This Row],[Version Price]]*FACT_INCLUDES[[#This Row],[Quantity]]</f>
        <v>287.18471946081041</v>
      </c>
      <c r="S1626" s="51">
        <f>FACT_INCLUDES[[#This Row],[Amount]]*(1-FACT_INCLUDES[[#This Row],[Order Discount]])</f>
        <v>287.18471946081041</v>
      </c>
      <c r="T1626" s="51">
        <f t="shared" si="25"/>
        <v>1018.0262767340405</v>
      </c>
      <c r="U1626" s="57">
        <f>FACT_INCLUDES[[#This Row],[Income]]/FACT_INCLUDES[[#This Row],[Total Order Income]]</f>
        <v>0.28209951552737522</v>
      </c>
      <c r="V1626" s="33">
        <f>IF(FACT_INCLUDES[[#This Row],[Order Gap]]&gt;10, 1, 0)/COUNTIFS(FACT_INCLUDES[Order ID], FACT_INCLUDES[[#This Row],[Order ID]])</f>
        <v>0.33333333333333331</v>
      </c>
      <c r="W1626" s="33">
        <f>IF(FACT_INCLUDES[[#This Row],[Order Type]]="Online", 1, 0)/COUNTIFS(FACT_INCLUDES[Order ID], FACT_INCLUDES[[#This Row],[Order ID]])</f>
        <v>0.33333333333333331</v>
      </c>
      <c r="X1626" s="52">
        <v>634.64345891354094</v>
      </c>
      <c r="Y1626" s="52">
        <v>772.69771268581133</v>
      </c>
      <c r="Z1626" s="64">
        <f>IF(FACT_INCLUDES[[#This Row],[Order Type]]="Online", 1, 0)*FACT_INCLUDES[[#This Row],[Income]]</f>
        <v>287.18471946081041</v>
      </c>
    </row>
    <row r="1627" spans="1:26" x14ac:dyDescent="0.3">
      <c r="A1627" s="4">
        <v>309</v>
      </c>
      <c r="B1627" s="4">
        <v>149</v>
      </c>
      <c r="C1627" s="4">
        <v>155</v>
      </c>
      <c r="D1627" s="58">
        <v>1</v>
      </c>
      <c r="E1627" s="28">
        <f>VLOOKUP(FACT_INCLUDES[[#This Row],[Order ID]], ORDERS[], 2)</f>
        <v>43429.616870862468</v>
      </c>
      <c r="F1627" s="28">
        <f>VLOOKUP(FACT_INCLUDES[[#This Row],[Order ID]], ORDERS[], 3)</f>
        <v>43445.616870862468</v>
      </c>
      <c r="G1627" s="4" t="str">
        <f>VLOOKUP(FACT_INCLUDES[[#This Row],[Order ID]], ORDERS[], 4)</f>
        <v>Online</v>
      </c>
      <c r="H1627" s="4" t="str">
        <f>VLOOKUP(FACT_INCLUDES[[#This Row],[Order ID]], ORDERS[], 5)</f>
        <v>BOB7950@gmail.com</v>
      </c>
      <c r="I1627" s="4">
        <f>VLOOKUP(FACT_INCLUDES[[#This Row],[Order ID]], ORDERS[], 6)</f>
        <v>0</v>
      </c>
      <c r="J1627" s="54">
        <f>VLOOKUP(FACT_INCLUDES[[#This Row],[Order ID]], ORDERS[], 7)</f>
        <v>0</v>
      </c>
      <c r="K1627" s="33">
        <v>16</v>
      </c>
      <c r="L1627" s="4">
        <f>VLOOKUP(FACT_INCLUDES[[#This Row],[DW Version]], VERSIONS[], 2)</f>
        <v>15</v>
      </c>
      <c r="M1627" s="4">
        <f>VLOOKUP(FACT_INCLUDES[[#This Row],[DW Version]], VERSIONS[], 3)</f>
        <v>9.5</v>
      </c>
      <c r="N1627" s="4" t="str">
        <f>VLOOKUP(FACT_INCLUDES[[#This Row],[DW Version]], VERSIONS[], 4)</f>
        <v>white</v>
      </c>
      <c r="O1627" s="51">
        <f>VLOOKUP(FACT_INCLUDES[[#This Row],[DW Version]], VERSIONS[], 5)</f>
        <v>128.8083662507579</v>
      </c>
      <c r="P1627" s="4" t="str">
        <f>VLOOKUP(FACT_INCLUDES[[#This Row],[DW Version]], VERSIONS[], 6)</f>
        <v>Sportswear Club Fleece</v>
      </c>
      <c r="Q1627" s="4" t="str">
        <f>VLOOKUP(FACT_INCLUDES[[#This Row],[DW Version]], VERSIONS[], 7)</f>
        <v>Apparel</v>
      </c>
      <c r="R1627" s="51">
        <f>FACT_INCLUDES[[#This Row],[Version Price]]*FACT_INCLUDES[[#This Row],[Quantity]]</f>
        <v>128.8083662507579</v>
      </c>
      <c r="S1627" s="51">
        <f>FACT_INCLUDES[[#This Row],[Amount]]*(1-FACT_INCLUDES[[#This Row],[Order Discount]])</f>
        <v>128.8083662507579</v>
      </c>
      <c r="T1627" s="51">
        <f t="shared" si="25"/>
        <v>1018.0262767340405</v>
      </c>
      <c r="U1627" s="57">
        <f>FACT_INCLUDES[[#This Row],[Income]]/FACT_INCLUDES[[#This Row],[Total Order Income]]</f>
        <v>0.12652754569753519</v>
      </c>
      <c r="V1627" s="33">
        <f>IF(FACT_INCLUDES[[#This Row],[Order Gap]]&gt;10, 1, 0)/COUNTIFS(FACT_INCLUDES[Order ID], FACT_INCLUDES[[#This Row],[Order ID]])</f>
        <v>0.33333333333333331</v>
      </c>
      <c r="W1627" s="33">
        <f>IF(FACT_INCLUDES[[#This Row],[Order Type]]="Online", 1, 0)/COUNTIFS(FACT_INCLUDES[Order ID], FACT_INCLUDES[[#This Row],[Order ID]])</f>
        <v>0.33333333333333331</v>
      </c>
      <c r="X1627" s="52">
        <v>634.64345891354094</v>
      </c>
      <c r="Y1627" s="52">
        <v>772.69771268581133</v>
      </c>
      <c r="Z1627" s="64">
        <f>IF(FACT_INCLUDES[[#This Row],[Order Type]]="Online", 1, 0)*FACT_INCLUDES[[#This Row],[Income]]</f>
        <v>128.8083662507579</v>
      </c>
    </row>
    <row r="1628" spans="1:26" x14ac:dyDescent="0.3">
      <c r="A1628" s="4">
        <v>310</v>
      </c>
      <c r="B1628" s="4">
        <v>149</v>
      </c>
      <c r="C1628" s="4">
        <v>372</v>
      </c>
      <c r="D1628" s="58">
        <v>2</v>
      </c>
      <c r="E1628" s="28">
        <f>VLOOKUP(FACT_INCLUDES[[#This Row],[Order ID]], ORDERS[], 2)</f>
        <v>43429.616870862468</v>
      </c>
      <c r="F1628" s="28">
        <f>VLOOKUP(FACT_INCLUDES[[#This Row],[Order ID]], ORDERS[], 3)</f>
        <v>43445.616870862468</v>
      </c>
      <c r="G1628" s="4" t="str">
        <f>VLOOKUP(FACT_INCLUDES[[#This Row],[Order ID]], ORDERS[], 4)</f>
        <v>Online</v>
      </c>
      <c r="H1628" s="4" t="str">
        <f>VLOOKUP(FACT_INCLUDES[[#This Row],[Order ID]], ORDERS[], 5)</f>
        <v>BOB7950@gmail.com</v>
      </c>
      <c r="I1628" s="4">
        <f>VLOOKUP(FACT_INCLUDES[[#This Row],[Order ID]], ORDERS[], 6)</f>
        <v>0</v>
      </c>
      <c r="J1628" s="54">
        <f>VLOOKUP(FACT_INCLUDES[[#This Row],[Order ID]], ORDERS[], 7)</f>
        <v>0</v>
      </c>
      <c r="K1628" s="33">
        <v>16</v>
      </c>
      <c r="L1628" s="4">
        <f>VLOOKUP(FACT_INCLUDES[[#This Row],[DW Version]], VERSIONS[], 2)</f>
        <v>37</v>
      </c>
      <c r="M1628" s="4">
        <f>VLOOKUP(FACT_INCLUDES[[#This Row],[DW Version]], VERSIONS[], 3)</f>
        <v>11</v>
      </c>
      <c r="N1628" s="4" t="str">
        <f>VLOOKUP(FACT_INCLUDES[[#This Row],[DW Version]], VERSIONS[], 4)</f>
        <v>red</v>
      </c>
      <c r="O1628" s="51">
        <f>VLOOKUP(FACT_INCLUDES[[#This Row],[DW Version]], VERSIONS[], 5)</f>
        <v>301.01659551123612</v>
      </c>
      <c r="P1628" s="4" t="str">
        <f>VLOOKUP(FACT_INCLUDES[[#This Row],[DW Version]], VERSIONS[], 6)</f>
        <v>Air Zoom Winflo</v>
      </c>
      <c r="Q1628" s="4" t="str">
        <f>VLOOKUP(FACT_INCLUDES[[#This Row],[DW Version]], VERSIONS[], 7)</f>
        <v>Shoe</v>
      </c>
      <c r="R1628" s="51">
        <f>FACT_INCLUDES[[#This Row],[Version Price]]*FACT_INCLUDES[[#This Row],[Quantity]]</f>
        <v>602.03319102247224</v>
      </c>
      <c r="S1628" s="51">
        <f>FACT_INCLUDES[[#This Row],[Amount]]*(1-FACT_INCLUDES[[#This Row],[Order Discount]])</f>
        <v>602.03319102247224</v>
      </c>
      <c r="T1628" s="51">
        <f t="shared" si="25"/>
        <v>1018.0262767340405</v>
      </c>
      <c r="U1628" s="57">
        <f>FACT_INCLUDES[[#This Row],[Income]]/FACT_INCLUDES[[#This Row],[Total Order Income]]</f>
        <v>0.59137293877508967</v>
      </c>
      <c r="V1628" s="33">
        <f>IF(FACT_INCLUDES[[#This Row],[Order Gap]]&gt;10, 1, 0)/COUNTIFS(FACT_INCLUDES[Order ID], FACT_INCLUDES[[#This Row],[Order ID]])</f>
        <v>0.33333333333333331</v>
      </c>
      <c r="W1628" s="33">
        <f>IF(FACT_INCLUDES[[#This Row],[Order Type]]="Online", 1, 0)/COUNTIFS(FACT_INCLUDES[Order ID], FACT_INCLUDES[[#This Row],[Order ID]])</f>
        <v>0.33333333333333331</v>
      </c>
      <c r="X1628" s="52">
        <v>634.64345891354094</v>
      </c>
      <c r="Y1628" s="52">
        <v>772.69771268581133</v>
      </c>
      <c r="Z1628" s="64">
        <f>IF(FACT_INCLUDES[[#This Row],[Order Type]]="Online", 1, 0)*FACT_INCLUDES[[#This Row],[Income]]</f>
        <v>602.03319102247224</v>
      </c>
    </row>
    <row r="1629" spans="1:26" x14ac:dyDescent="0.3">
      <c r="A1629" s="4">
        <v>342</v>
      </c>
      <c r="B1629" s="4">
        <v>165</v>
      </c>
      <c r="C1629" s="4">
        <v>314</v>
      </c>
      <c r="D1629" s="58">
        <v>4</v>
      </c>
      <c r="E1629" s="28">
        <f>VLOOKUP(FACT_INCLUDES[[#This Row],[Order ID]], ORDERS[], 2)</f>
        <v>43456.407658570621</v>
      </c>
      <c r="F1629" s="28">
        <f>VLOOKUP(FACT_INCLUDES[[#This Row],[Order ID]], ORDERS[], 3)</f>
        <v>43456.407658570621</v>
      </c>
      <c r="G1629" s="4" t="str">
        <f>VLOOKUP(FACT_INCLUDES[[#This Row],[Order ID]], ORDERS[], 4)</f>
        <v>In-Store</v>
      </c>
      <c r="H1629" s="4" t="str">
        <f>VLOOKUP(FACT_INCLUDES[[#This Row],[Order ID]], ORDERS[], 5)</f>
        <v>DXT8392@gmail.com</v>
      </c>
      <c r="I1629" s="4">
        <f>VLOOKUP(FACT_INCLUDES[[#This Row],[Order ID]], ORDERS[], 6)</f>
        <v>5</v>
      </c>
      <c r="J1629" s="54">
        <f>VLOOKUP(FACT_INCLUDES[[#This Row],[Order ID]], ORDERS[], 7)</f>
        <v>0</v>
      </c>
      <c r="K1629" s="33">
        <v>0</v>
      </c>
      <c r="L1629" s="4">
        <f>VLOOKUP(FACT_INCLUDES[[#This Row],[DW Version]], VERSIONS[], 2)</f>
        <v>31</v>
      </c>
      <c r="M1629" s="4">
        <f>VLOOKUP(FACT_INCLUDES[[#This Row],[DW Version]], VERSIONS[], 3)</f>
        <v>10.5</v>
      </c>
      <c r="N1629" s="4" t="str">
        <f>VLOOKUP(FACT_INCLUDES[[#This Row],[DW Version]], VERSIONS[], 4)</f>
        <v>purple</v>
      </c>
      <c r="O1629" s="51">
        <f>VLOOKUP(FACT_INCLUDES[[#This Row],[DW Version]], VERSIONS[], 5)</f>
        <v>285.22069399137052</v>
      </c>
      <c r="P1629" s="4" t="str">
        <f>VLOOKUP(FACT_INCLUDES[[#This Row],[DW Version]], VERSIONS[], 6)</f>
        <v>React Element 55</v>
      </c>
      <c r="Q1629" s="4" t="str">
        <f>VLOOKUP(FACT_INCLUDES[[#This Row],[DW Version]], VERSIONS[], 7)</f>
        <v>Shoe</v>
      </c>
      <c r="R1629" s="51">
        <f>FACT_INCLUDES[[#This Row],[Version Price]]*FACT_INCLUDES[[#This Row],[Quantity]]</f>
        <v>1140.8827759654821</v>
      </c>
      <c r="S1629" s="51">
        <f>FACT_INCLUDES[[#This Row],[Amount]]*(1-FACT_INCLUDES[[#This Row],[Order Discount]])</f>
        <v>1140.8827759654821</v>
      </c>
      <c r="T1629" s="51">
        <f t="shared" si="25"/>
        <v>2759.4399001818647</v>
      </c>
      <c r="U1629" s="57">
        <f>FACT_INCLUDES[[#This Row],[Income]]/FACT_INCLUDES[[#This Row],[Total Order Income]]</f>
        <v>0.41344722742114826</v>
      </c>
      <c r="V1629" s="33">
        <f>IF(FACT_INCLUDES[[#This Row],[Order Gap]]&gt;10, 1, 0)/COUNTIFS(FACT_INCLUDES[Order ID], FACT_INCLUDES[[#This Row],[Order ID]])</f>
        <v>0</v>
      </c>
      <c r="W1629" s="33">
        <f>IF(FACT_INCLUDES[[#This Row],[Order Type]]="Online", 1, 0)/COUNTIFS(FACT_INCLUDES[Order ID], FACT_INCLUDES[[#This Row],[Order ID]])</f>
        <v>0</v>
      </c>
      <c r="X1629" s="52">
        <v>634.64345891354094</v>
      </c>
      <c r="Y1629" s="52">
        <v>772.69771268581133</v>
      </c>
      <c r="Z1629" s="64">
        <f>IF(FACT_INCLUDES[[#This Row],[Order Type]]="Online", 1, 0)*FACT_INCLUDES[[#This Row],[Income]]</f>
        <v>0</v>
      </c>
    </row>
    <row r="1630" spans="1:26" x14ac:dyDescent="0.3">
      <c r="A1630" s="4">
        <v>343</v>
      </c>
      <c r="B1630" s="4">
        <v>165</v>
      </c>
      <c r="C1630" s="4">
        <v>493</v>
      </c>
      <c r="D1630" s="58">
        <v>3</v>
      </c>
      <c r="E1630" s="28">
        <f>VLOOKUP(FACT_INCLUDES[[#This Row],[Order ID]], ORDERS[], 2)</f>
        <v>43456.407658570621</v>
      </c>
      <c r="F1630" s="28">
        <f>VLOOKUP(FACT_INCLUDES[[#This Row],[Order ID]], ORDERS[], 3)</f>
        <v>43456.407658570621</v>
      </c>
      <c r="G1630" s="4" t="str">
        <f>VLOOKUP(FACT_INCLUDES[[#This Row],[Order ID]], ORDERS[], 4)</f>
        <v>In-Store</v>
      </c>
      <c r="H1630" s="4" t="str">
        <f>VLOOKUP(FACT_INCLUDES[[#This Row],[Order ID]], ORDERS[], 5)</f>
        <v>DXT8392@gmail.com</v>
      </c>
      <c r="I1630" s="4">
        <f>VLOOKUP(FACT_INCLUDES[[#This Row],[Order ID]], ORDERS[], 6)</f>
        <v>5</v>
      </c>
      <c r="J1630" s="54">
        <f>VLOOKUP(FACT_INCLUDES[[#This Row],[Order ID]], ORDERS[], 7)</f>
        <v>0</v>
      </c>
      <c r="K1630" s="33">
        <v>0</v>
      </c>
      <c r="L1630" s="4">
        <f>VLOOKUP(FACT_INCLUDES[[#This Row],[DW Version]], VERSIONS[], 2)</f>
        <v>52</v>
      </c>
      <c r="M1630" s="4">
        <f>VLOOKUP(FACT_INCLUDES[[#This Row],[DW Version]], VERSIONS[], 3)</f>
        <v>3.5</v>
      </c>
      <c r="N1630" s="4" t="str">
        <f>VLOOKUP(FACT_INCLUDES[[#This Row],[DW Version]], VERSIONS[], 4)</f>
        <v>white</v>
      </c>
      <c r="O1630" s="51">
        <f>VLOOKUP(FACT_INCLUDES[[#This Row],[DW Version]], VERSIONS[], 5)</f>
        <v>68.177152390016445</v>
      </c>
      <c r="P1630" s="4" t="str">
        <f>VLOOKUP(FACT_INCLUDES[[#This Row],[DW Version]], VERSIONS[], 6)</f>
        <v>Tech Fleece Jogger</v>
      </c>
      <c r="Q1630" s="4" t="str">
        <f>VLOOKUP(FACT_INCLUDES[[#This Row],[DW Version]], VERSIONS[], 7)</f>
        <v>Apparel</v>
      </c>
      <c r="R1630" s="51">
        <f>FACT_INCLUDES[[#This Row],[Version Price]]*FACT_INCLUDES[[#This Row],[Quantity]]</f>
        <v>204.53145717004935</v>
      </c>
      <c r="S1630" s="51">
        <f>FACT_INCLUDES[[#This Row],[Amount]]*(1-FACT_INCLUDES[[#This Row],[Order Discount]])</f>
        <v>204.53145717004935</v>
      </c>
      <c r="T1630" s="51">
        <f t="shared" si="25"/>
        <v>2759.4399001818647</v>
      </c>
      <c r="U1630" s="57">
        <f>FACT_INCLUDES[[#This Row],[Income]]/FACT_INCLUDES[[#This Row],[Total Order Income]]</f>
        <v>7.4120642075433285E-2</v>
      </c>
      <c r="V1630" s="33">
        <f>IF(FACT_INCLUDES[[#This Row],[Order Gap]]&gt;10, 1, 0)/COUNTIFS(FACT_INCLUDES[Order ID], FACT_INCLUDES[[#This Row],[Order ID]])</f>
        <v>0</v>
      </c>
      <c r="W1630" s="33">
        <f>IF(FACT_INCLUDES[[#This Row],[Order Type]]="Online", 1, 0)/COUNTIFS(FACT_INCLUDES[Order ID], FACT_INCLUDES[[#This Row],[Order ID]])</f>
        <v>0</v>
      </c>
      <c r="X1630" s="52">
        <v>634.64345891354094</v>
      </c>
      <c r="Y1630" s="52">
        <v>772.69771268581133</v>
      </c>
      <c r="Z1630" s="64">
        <f>IF(FACT_INCLUDES[[#This Row],[Order Type]]="Online", 1, 0)*FACT_INCLUDES[[#This Row],[Income]]</f>
        <v>0</v>
      </c>
    </row>
    <row r="1631" spans="1:26" x14ac:dyDescent="0.3">
      <c r="A1631" s="4">
        <v>344</v>
      </c>
      <c r="B1631" s="4">
        <v>165</v>
      </c>
      <c r="C1631" s="4">
        <v>988</v>
      </c>
      <c r="D1631" s="58">
        <v>4</v>
      </c>
      <c r="E1631" s="28">
        <f>VLOOKUP(FACT_INCLUDES[[#This Row],[Order ID]], ORDERS[], 2)</f>
        <v>43456.407658570621</v>
      </c>
      <c r="F1631" s="28">
        <f>VLOOKUP(FACT_INCLUDES[[#This Row],[Order ID]], ORDERS[], 3)</f>
        <v>43456.407658570621</v>
      </c>
      <c r="G1631" s="4" t="str">
        <f>VLOOKUP(FACT_INCLUDES[[#This Row],[Order ID]], ORDERS[], 4)</f>
        <v>In-Store</v>
      </c>
      <c r="H1631" s="4" t="str">
        <f>VLOOKUP(FACT_INCLUDES[[#This Row],[Order ID]], ORDERS[], 5)</f>
        <v>DXT8392@gmail.com</v>
      </c>
      <c r="I1631" s="4">
        <f>VLOOKUP(FACT_INCLUDES[[#This Row],[Order ID]], ORDERS[], 6)</f>
        <v>5</v>
      </c>
      <c r="J1631" s="54">
        <f>VLOOKUP(FACT_INCLUDES[[#This Row],[Order ID]], ORDERS[], 7)</f>
        <v>0</v>
      </c>
      <c r="K1631" s="33">
        <v>0</v>
      </c>
      <c r="L1631" s="4">
        <f>VLOOKUP(FACT_INCLUDES[[#This Row],[DW Version]], VERSIONS[], 2)</f>
        <v>100</v>
      </c>
      <c r="M1631" s="4">
        <f>VLOOKUP(FACT_INCLUDES[[#This Row],[DW Version]], VERSIONS[], 3)</f>
        <v>9</v>
      </c>
      <c r="N1631" s="4" t="str">
        <f>VLOOKUP(FACT_INCLUDES[[#This Row],[DW Version]], VERSIONS[], 4)</f>
        <v>white</v>
      </c>
      <c r="O1631" s="51">
        <f>VLOOKUP(FACT_INCLUDES[[#This Row],[DW Version]], VERSIONS[], 5)</f>
        <v>353.50641676158324</v>
      </c>
      <c r="P1631" s="4" t="str">
        <f>VLOOKUP(FACT_INCLUDES[[#This Row],[DW Version]], VERSIONS[], 6)</f>
        <v>Nike Kettlebell</v>
      </c>
      <c r="Q1631" s="4" t="str">
        <f>VLOOKUP(FACT_INCLUDES[[#This Row],[DW Version]], VERSIONS[], 7)</f>
        <v>Sport Equipment</v>
      </c>
      <c r="R1631" s="51">
        <f>FACT_INCLUDES[[#This Row],[Version Price]]*FACT_INCLUDES[[#This Row],[Quantity]]</f>
        <v>1414.025667046333</v>
      </c>
      <c r="S1631" s="51">
        <f>FACT_INCLUDES[[#This Row],[Amount]]*(1-FACT_INCLUDES[[#This Row],[Order Discount]])</f>
        <v>1414.025667046333</v>
      </c>
      <c r="T1631" s="51">
        <f t="shared" si="25"/>
        <v>2759.4399001818647</v>
      </c>
      <c r="U1631" s="57">
        <f>FACT_INCLUDES[[#This Row],[Income]]/FACT_INCLUDES[[#This Row],[Total Order Income]]</f>
        <v>0.51243213050341829</v>
      </c>
      <c r="V1631" s="33">
        <f>IF(FACT_INCLUDES[[#This Row],[Order Gap]]&gt;10, 1, 0)/COUNTIFS(FACT_INCLUDES[Order ID], FACT_INCLUDES[[#This Row],[Order ID]])</f>
        <v>0</v>
      </c>
      <c r="W1631" s="33">
        <f>IF(FACT_INCLUDES[[#This Row],[Order Type]]="Online", 1, 0)/COUNTIFS(FACT_INCLUDES[Order ID], FACT_INCLUDES[[#This Row],[Order ID]])</f>
        <v>0</v>
      </c>
      <c r="X1631" s="52">
        <v>634.64345891354094</v>
      </c>
      <c r="Y1631" s="52">
        <v>772.69771268581133</v>
      </c>
      <c r="Z1631" s="64">
        <f>IF(FACT_INCLUDES[[#This Row],[Order Type]]="Online", 1, 0)*FACT_INCLUDES[[#This Row],[Income]]</f>
        <v>0</v>
      </c>
    </row>
    <row r="1632" spans="1:26" x14ac:dyDescent="0.3">
      <c r="A1632" s="4">
        <v>364</v>
      </c>
      <c r="B1632" s="4">
        <v>174</v>
      </c>
      <c r="C1632" s="4">
        <v>53</v>
      </c>
      <c r="D1632" s="58">
        <v>1</v>
      </c>
      <c r="E1632" s="28">
        <f>VLOOKUP(FACT_INCLUDES[[#This Row],[Order ID]], ORDERS[], 2)</f>
        <v>43387.953556437016</v>
      </c>
      <c r="F1632" s="28">
        <f>VLOOKUP(FACT_INCLUDES[[#This Row],[Order ID]], ORDERS[], 3)</f>
        <v>43392.953556437016</v>
      </c>
      <c r="G1632" s="4" t="str">
        <f>VLOOKUP(FACT_INCLUDES[[#This Row],[Order ID]], ORDERS[], 4)</f>
        <v>Online</v>
      </c>
      <c r="H1632" s="4" t="str">
        <f>VLOOKUP(FACT_INCLUDES[[#This Row],[Order ID]], ORDERS[], 5)</f>
        <v>JEZ2754@gmail.com</v>
      </c>
      <c r="I1632" s="4">
        <f>VLOOKUP(FACT_INCLUDES[[#This Row],[Order ID]], ORDERS[], 6)</f>
        <v>0</v>
      </c>
      <c r="J1632" s="54">
        <f>VLOOKUP(FACT_INCLUDES[[#This Row],[Order ID]], ORDERS[], 7)</f>
        <v>0</v>
      </c>
      <c r="K1632" s="33">
        <v>5</v>
      </c>
      <c r="L1632" s="4">
        <f>VLOOKUP(FACT_INCLUDES[[#This Row],[DW Version]], VERSIONS[], 2)</f>
        <v>5</v>
      </c>
      <c r="M1632" s="4">
        <f>VLOOKUP(FACT_INCLUDES[[#This Row],[DW Version]], VERSIONS[], 3)</f>
        <v>9</v>
      </c>
      <c r="N1632" s="4" t="str">
        <f>VLOOKUP(FACT_INCLUDES[[#This Row],[DW Version]], VERSIONS[], 4)</f>
        <v>white</v>
      </c>
      <c r="O1632" s="51">
        <f>VLOOKUP(FACT_INCLUDES[[#This Row],[DW Version]], VERSIONS[], 5)</f>
        <v>127.76323912585082</v>
      </c>
      <c r="P1632" s="4" t="str">
        <f>VLOOKUP(FACT_INCLUDES[[#This Row],[DW Version]], VERSIONS[], 6)</f>
        <v>Nike Football</v>
      </c>
      <c r="Q1632" s="4" t="str">
        <f>VLOOKUP(FACT_INCLUDES[[#This Row],[DW Version]], VERSIONS[], 7)</f>
        <v>Sport Equipment</v>
      </c>
      <c r="R1632" s="51">
        <f>FACT_INCLUDES[[#This Row],[Version Price]]*FACT_INCLUDES[[#This Row],[Quantity]]</f>
        <v>127.76323912585082</v>
      </c>
      <c r="S1632" s="51">
        <f>FACT_INCLUDES[[#This Row],[Amount]]*(1-FACT_INCLUDES[[#This Row],[Order Discount]])</f>
        <v>127.76323912585082</v>
      </c>
      <c r="T1632" s="51">
        <f t="shared" si="25"/>
        <v>417.98726754615166</v>
      </c>
      <c r="U1632" s="57">
        <f>FACT_INCLUDES[[#This Row],[Income]]/FACT_INCLUDES[[#This Row],[Total Order Income]]</f>
        <v>0.305662992741146</v>
      </c>
      <c r="V1632" s="33">
        <f>IF(FACT_INCLUDES[[#This Row],[Order Gap]]&gt;10, 1, 0)/COUNTIFS(FACT_INCLUDES[Order ID], FACT_INCLUDES[[#This Row],[Order ID]])</f>
        <v>0</v>
      </c>
      <c r="W1632" s="33">
        <f>IF(FACT_INCLUDES[[#This Row],[Order Type]]="Online", 1, 0)/COUNTIFS(FACT_INCLUDES[Order ID], FACT_INCLUDES[[#This Row],[Order ID]])</f>
        <v>0.5</v>
      </c>
      <c r="X1632" s="52">
        <v>634.64345891354094</v>
      </c>
      <c r="Y1632" s="52">
        <v>772.69771268581133</v>
      </c>
      <c r="Z1632" s="64">
        <f>IF(FACT_INCLUDES[[#This Row],[Order Type]]="Online", 1, 0)*FACT_INCLUDES[[#This Row],[Income]]</f>
        <v>127.76323912585082</v>
      </c>
    </row>
    <row r="1633" spans="1:26" x14ac:dyDescent="0.3">
      <c r="A1633" s="4">
        <v>365</v>
      </c>
      <c r="B1633" s="4">
        <v>174</v>
      </c>
      <c r="C1633" s="4">
        <v>573</v>
      </c>
      <c r="D1633" s="58">
        <v>1</v>
      </c>
      <c r="E1633" s="28">
        <f>VLOOKUP(FACT_INCLUDES[[#This Row],[Order ID]], ORDERS[], 2)</f>
        <v>43387.953556437016</v>
      </c>
      <c r="F1633" s="28">
        <f>VLOOKUP(FACT_INCLUDES[[#This Row],[Order ID]], ORDERS[], 3)</f>
        <v>43392.953556437016</v>
      </c>
      <c r="G1633" s="4" t="str">
        <f>VLOOKUP(FACT_INCLUDES[[#This Row],[Order ID]], ORDERS[], 4)</f>
        <v>Online</v>
      </c>
      <c r="H1633" s="4" t="str">
        <f>VLOOKUP(FACT_INCLUDES[[#This Row],[Order ID]], ORDERS[], 5)</f>
        <v>JEZ2754@gmail.com</v>
      </c>
      <c r="I1633" s="4">
        <f>VLOOKUP(FACT_INCLUDES[[#This Row],[Order ID]], ORDERS[], 6)</f>
        <v>0</v>
      </c>
      <c r="J1633" s="54">
        <f>VLOOKUP(FACT_INCLUDES[[#This Row],[Order ID]], ORDERS[], 7)</f>
        <v>0</v>
      </c>
      <c r="K1633" s="33">
        <v>5</v>
      </c>
      <c r="L1633" s="4">
        <f>VLOOKUP(FACT_INCLUDES[[#This Row],[DW Version]], VERSIONS[], 2)</f>
        <v>59</v>
      </c>
      <c r="M1633" s="4">
        <f>VLOOKUP(FACT_INCLUDES[[#This Row],[DW Version]], VERSIONS[], 3)</f>
        <v>6</v>
      </c>
      <c r="N1633" s="4" t="str">
        <f>VLOOKUP(FACT_INCLUDES[[#This Row],[DW Version]], VERSIONS[], 4)</f>
        <v>white</v>
      </c>
      <c r="O1633" s="51">
        <f>VLOOKUP(FACT_INCLUDES[[#This Row],[DW Version]], VERSIONS[], 5)</f>
        <v>290.22402842030084</v>
      </c>
      <c r="P1633" s="4" t="str">
        <f>VLOOKUP(FACT_INCLUDES[[#This Row],[DW Version]], VERSIONS[], 6)</f>
        <v>Hypervenom Phantom</v>
      </c>
      <c r="Q1633" s="4" t="str">
        <f>VLOOKUP(FACT_INCLUDES[[#This Row],[DW Version]], VERSIONS[], 7)</f>
        <v>Shoe</v>
      </c>
      <c r="R1633" s="51">
        <f>FACT_INCLUDES[[#This Row],[Version Price]]*FACT_INCLUDES[[#This Row],[Quantity]]</f>
        <v>290.22402842030084</v>
      </c>
      <c r="S1633" s="51">
        <f>FACT_INCLUDES[[#This Row],[Amount]]*(1-FACT_INCLUDES[[#This Row],[Order Discount]])</f>
        <v>290.22402842030084</v>
      </c>
      <c r="T1633" s="51">
        <f t="shared" si="25"/>
        <v>417.98726754615166</v>
      </c>
      <c r="U1633" s="57">
        <f>FACT_INCLUDES[[#This Row],[Income]]/FACT_INCLUDES[[#This Row],[Total Order Income]]</f>
        <v>0.69433700725885394</v>
      </c>
      <c r="V1633" s="33">
        <f>IF(FACT_INCLUDES[[#This Row],[Order Gap]]&gt;10, 1, 0)/COUNTIFS(FACT_INCLUDES[Order ID], FACT_INCLUDES[[#This Row],[Order ID]])</f>
        <v>0</v>
      </c>
      <c r="W1633" s="33">
        <f>IF(FACT_INCLUDES[[#This Row],[Order Type]]="Online", 1, 0)/COUNTIFS(FACT_INCLUDES[Order ID], FACT_INCLUDES[[#This Row],[Order ID]])</f>
        <v>0.5</v>
      </c>
      <c r="X1633" s="52">
        <v>634.64345891354094</v>
      </c>
      <c r="Y1633" s="52">
        <v>772.69771268581133</v>
      </c>
      <c r="Z1633" s="64">
        <f>IF(FACT_INCLUDES[[#This Row],[Order Type]]="Online", 1, 0)*FACT_INCLUDES[[#This Row],[Income]]</f>
        <v>290.22402842030084</v>
      </c>
    </row>
    <row r="1634" spans="1:26" x14ac:dyDescent="0.3">
      <c r="A1634" s="4">
        <v>428</v>
      </c>
      <c r="B1634" s="4">
        <v>208</v>
      </c>
      <c r="C1634" s="4">
        <v>7</v>
      </c>
      <c r="D1634" s="58">
        <v>2</v>
      </c>
      <c r="E1634" s="28">
        <f>VLOOKUP(FACT_INCLUDES[[#This Row],[Order ID]], ORDERS[], 2)</f>
        <v>43260.036349498943</v>
      </c>
      <c r="F1634" s="28">
        <f>VLOOKUP(FACT_INCLUDES[[#This Row],[Order ID]], ORDERS[], 3)</f>
        <v>43270.036349498943</v>
      </c>
      <c r="G1634" s="4" t="str">
        <f>VLOOKUP(FACT_INCLUDES[[#This Row],[Order ID]], ORDERS[], 4)</f>
        <v>Online</v>
      </c>
      <c r="H1634" s="4" t="str">
        <f>VLOOKUP(FACT_INCLUDES[[#This Row],[Order ID]], ORDERS[], 5)</f>
        <v>XNW7474@gmail.com</v>
      </c>
      <c r="I1634" s="4">
        <f>VLOOKUP(FACT_INCLUDES[[#This Row],[Order ID]], ORDERS[], 6)</f>
        <v>0</v>
      </c>
      <c r="J1634" s="54">
        <f>VLOOKUP(FACT_INCLUDES[[#This Row],[Order ID]], ORDERS[], 7)</f>
        <v>0</v>
      </c>
      <c r="K1634" s="33">
        <v>10</v>
      </c>
      <c r="L1634" s="4">
        <f>VLOOKUP(FACT_INCLUDES[[#This Row],[DW Version]], VERSIONS[], 2)</f>
        <v>1</v>
      </c>
      <c r="M1634" s="4">
        <f>VLOOKUP(FACT_INCLUDES[[#This Row],[DW Version]], VERSIONS[], 3)</f>
        <v>5.5</v>
      </c>
      <c r="N1634" s="4" t="str">
        <f>VLOOKUP(FACT_INCLUDES[[#This Row],[DW Version]], VERSIONS[], 4)</f>
        <v>white</v>
      </c>
      <c r="O1634" s="51">
        <f>VLOOKUP(FACT_INCLUDES[[#This Row],[DW Version]], VERSIONS[], 5)</f>
        <v>271.61398552167179</v>
      </c>
      <c r="P1634" s="4" t="str">
        <f>VLOOKUP(FACT_INCLUDES[[#This Row],[DW Version]], VERSIONS[], 6)</f>
        <v>Air Max</v>
      </c>
      <c r="Q1634" s="4" t="str">
        <f>VLOOKUP(FACT_INCLUDES[[#This Row],[DW Version]], VERSIONS[], 7)</f>
        <v>Shoe</v>
      </c>
      <c r="R1634" s="51">
        <f>FACT_INCLUDES[[#This Row],[Version Price]]*FACT_INCLUDES[[#This Row],[Quantity]]</f>
        <v>543.22797104334359</v>
      </c>
      <c r="S1634" s="51">
        <f>FACT_INCLUDES[[#This Row],[Amount]]*(1-FACT_INCLUDES[[#This Row],[Order Discount]])</f>
        <v>543.22797104334359</v>
      </c>
      <c r="T1634" s="51">
        <f t="shared" si="25"/>
        <v>543.22797104334359</v>
      </c>
      <c r="U1634" s="57">
        <f>FACT_INCLUDES[[#This Row],[Income]]/FACT_INCLUDES[[#This Row],[Total Order Income]]</f>
        <v>1</v>
      </c>
      <c r="V1634" s="33">
        <f>IF(FACT_INCLUDES[[#This Row],[Order Gap]]&gt;10, 1, 0)/COUNTIFS(FACT_INCLUDES[Order ID], FACT_INCLUDES[[#This Row],[Order ID]])</f>
        <v>0</v>
      </c>
      <c r="W1634" s="33">
        <f>IF(FACT_INCLUDES[[#This Row],[Order Type]]="Online", 1, 0)/COUNTIFS(FACT_INCLUDES[Order ID], FACT_INCLUDES[[#This Row],[Order ID]])</f>
        <v>1</v>
      </c>
      <c r="X1634" s="52">
        <v>634.64345891354094</v>
      </c>
      <c r="Y1634" s="52">
        <v>772.69771268581133</v>
      </c>
      <c r="Z1634" s="64">
        <f>IF(FACT_INCLUDES[[#This Row],[Order Type]]="Online", 1, 0)*FACT_INCLUDES[[#This Row],[Income]]</f>
        <v>543.22797104334359</v>
      </c>
    </row>
    <row r="1635" spans="1:26" x14ac:dyDescent="0.3">
      <c r="A1635" s="4">
        <v>489</v>
      </c>
      <c r="B1635" s="4">
        <v>240</v>
      </c>
      <c r="C1635" s="4">
        <v>222</v>
      </c>
      <c r="D1635" s="58">
        <v>2</v>
      </c>
      <c r="E1635" s="28">
        <f>VLOOKUP(FACT_INCLUDES[[#This Row],[Order ID]], ORDERS[], 2)</f>
        <v>43455.660147444803</v>
      </c>
      <c r="F1635" s="28">
        <f>VLOOKUP(FACT_INCLUDES[[#This Row],[Order ID]], ORDERS[], 3)</f>
        <v>43455.660147444803</v>
      </c>
      <c r="G1635" s="4" t="str">
        <f>VLOOKUP(FACT_INCLUDES[[#This Row],[Order ID]], ORDERS[], 4)</f>
        <v>In-Store</v>
      </c>
      <c r="H1635" s="4" t="str">
        <f>VLOOKUP(FACT_INCLUDES[[#This Row],[Order ID]], ORDERS[], 5)</f>
        <v>SZG2030@gmail.com</v>
      </c>
      <c r="I1635" s="4">
        <f>VLOOKUP(FACT_INCLUDES[[#This Row],[Order ID]], ORDERS[], 6)</f>
        <v>8</v>
      </c>
      <c r="J1635" s="54">
        <f>VLOOKUP(FACT_INCLUDES[[#This Row],[Order ID]], ORDERS[], 7)</f>
        <v>0</v>
      </c>
      <c r="K1635" s="33">
        <v>0</v>
      </c>
      <c r="L1635" s="4">
        <f>VLOOKUP(FACT_INCLUDES[[#This Row],[DW Version]], VERSIONS[], 2)</f>
        <v>22</v>
      </c>
      <c r="M1635" s="4">
        <f>VLOOKUP(FACT_INCLUDES[[#This Row],[DW Version]], VERSIONS[], 3)</f>
        <v>7.5</v>
      </c>
      <c r="N1635" s="4" t="str">
        <f>VLOOKUP(FACT_INCLUDES[[#This Row],[DW Version]], VERSIONS[], 4)</f>
        <v>dark purple</v>
      </c>
      <c r="O1635" s="51">
        <f>VLOOKUP(FACT_INCLUDES[[#This Row],[DW Version]], VERSIONS[], 5)</f>
        <v>354.10492826876254</v>
      </c>
      <c r="P1635" s="4" t="str">
        <f>VLOOKUP(FACT_INCLUDES[[#This Row],[DW Version]], VERSIONS[], 6)</f>
        <v>Daybreak</v>
      </c>
      <c r="Q1635" s="4" t="str">
        <f>VLOOKUP(FACT_INCLUDES[[#This Row],[DW Version]], VERSIONS[], 7)</f>
        <v>Shoe</v>
      </c>
      <c r="R1635" s="51">
        <f>FACT_INCLUDES[[#This Row],[Version Price]]*FACT_INCLUDES[[#This Row],[Quantity]]</f>
        <v>708.20985653752507</v>
      </c>
      <c r="S1635" s="51">
        <f>FACT_INCLUDES[[#This Row],[Amount]]*(1-FACT_INCLUDES[[#This Row],[Order Discount]])</f>
        <v>708.20985653752507</v>
      </c>
      <c r="T1635" s="51">
        <f t="shared" si="25"/>
        <v>1757.9963386456216</v>
      </c>
      <c r="U1635" s="57">
        <f>FACT_INCLUDES[[#This Row],[Income]]/FACT_INCLUDES[[#This Row],[Total Order Income]]</f>
        <v>0.40285058675556584</v>
      </c>
      <c r="V1635" s="33">
        <f>IF(FACT_INCLUDES[[#This Row],[Order Gap]]&gt;10, 1, 0)/COUNTIFS(FACT_INCLUDES[Order ID], FACT_INCLUDES[[#This Row],[Order ID]])</f>
        <v>0</v>
      </c>
      <c r="W1635" s="33">
        <f>IF(FACT_INCLUDES[[#This Row],[Order Type]]="Online", 1, 0)/COUNTIFS(FACT_INCLUDES[Order ID], FACT_INCLUDES[[#This Row],[Order ID]])</f>
        <v>0</v>
      </c>
      <c r="X1635" s="52">
        <v>634.64345891354094</v>
      </c>
      <c r="Y1635" s="52">
        <v>772.69771268581133</v>
      </c>
      <c r="Z1635" s="64">
        <f>IF(FACT_INCLUDES[[#This Row],[Order Type]]="Online", 1, 0)*FACT_INCLUDES[[#This Row],[Income]]</f>
        <v>0</v>
      </c>
    </row>
    <row r="1636" spans="1:26" x14ac:dyDescent="0.3">
      <c r="A1636" s="4">
        <v>490</v>
      </c>
      <c r="B1636" s="4">
        <v>240</v>
      </c>
      <c r="C1636" s="4">
        <v>310</v>
      </c>
      <c r="D1636" s="58">
        <v>3</v>
      </c>
      <c r="E1636" s="28">
        <f>VLOOKUP(FACT_INCLUDES[[#This Row],[Order ID]], ORDERS[], 2)</f>
        <v>43455.660147444803</v>
      </c>
      <c r="F1636" s="28">
        <f>VLOOKUP(FACT_INCLUDES[[#This Row],[Order ID]], ORDERS[], 3)</f>
        <v>43455.660147444803</v>
      </c>
      <c r="G1636" s="4" t="str">
        <f>VLOOKUP(FACT_INCLUDES[[#This Row],[Order ID]], ORDERS[], 4)</f>
        <v>In-Store</v>
      </c>
      <c r="H1636" s="4" t="str">
        <f>VLOOKUP(FACT_INCLUDES[[#This Row],[Order ID]], ORDERS[], 5)</f>
        <v>SZG2030@gmail.com</v>
      </c>
      <c r="I1636" s="4">
        <f>VLOOKUP(FACT_INCLUDES[[#This Row],[Order ID]], ORDERS[], 6)</f>
        <v>8</v>
      </c>
      <c r="J1636" s="54">
        <f>VLOOKUP(FACT_INCLUDES[[#This Row],[Order ID]], ORDERS[], 7)</f>
        <v>0</v>
      </c>
      <c r="K1636" s="33">
        <v>0</v>
      </c>
      <c r="L1636" s="4">
        <f>VLOOKUP(FACT_INCLUDES[[#This Row],[DW Version]], VERSIONS[], 2)</f>
        <v>31</v>
      </c>
      <c r="M1636" s="4">
        <f>VLOOKUP(FACT_INCLUDES[[#This Row],[DW Version]], VERSIONS[], 3)</f>
        <v>8.5</v>
      </c>
      <c r="N1636" s="4" t="str">
        <f>VLOOKUP(FACT_INCLUDES[[#This Row],[DW Version]], VERSIONS[], 4)</f>
        <v>white</v>
      </c>
      <c r="O1636" s="51">
        <f>VLOOKUP(FACT_INCLUDES[[#This Row],[DW Version]], VERSIONS[], 5)</f>
        <v>36.210896911189451</v>
      </c>
      <c r="P1636" s="4" t="str">
        <f>VLOOKUP(FACT_INCLUDES[[#This Row],[DW Version]], VERSIONS[], 6)</f>
        <v>React Element 55</v>
      </c>
      <c r="Q1636" s="4" t="str">
        <f>VLOOKUP(FACT_INCLUDES[[#This Row],[DW Version]], VERSIONS[], 7)</f>
        <v>Shoe</v>
      </c>
      <c r="R1636" s="51">
        <f>FACT_INCLUDES[[#This Row],[Version Price]]*FACT_INCLUDES[[#This Row],[Quantity]]</f>
        <v>108.63269073356835</v>
      </c>
      <c r="S1636" s="51">
        <f>FACT_INCLUDES[[#This Row],[Amount]]*(1-FACT_INCLUDES[[#This Row],[Order Discount]])</f>
        <v>108.63269073356835</v>
      </c>
      <c r="T1636" s="51">
        <f t="shared" si="25"/>
        <v>1757.9963386456216</v>
      </c>
      <c r="U1636" s="57">
        <f>FACT_INCLUDES[[#This Row],[Income]]/FACT_INCLUDES[[#This Row],[Total Order Income]]</f>
        <v>6.1793468135013352E-2</v>
      </c>
      <c r="V1636" s="33">
        <f>IF(FACT_INCLUDES[[#This Row],[Order Gap]]&gt;10, 1, 0)/COUNTIFS(FACT_INCLUDES[Order ID], FACT_INCLUDES[[#This Row],[Order ID]])</f>
        <v>0</v>
      </c>
      <c r="W1636" s="33">
        <f>IF(FACT_INCLUDES[[#This Row],[Order Type]]="Online", 1, 0)/COUNTIFS(FACT_INCLUDES[Order ID], FACT_INCLUDES[[#This Row],[Order ID]])</f>
        <v>0</v>
      </c>
      <c r="X1636" s="52">
        <v>634.64345891354094</v>
      </c>
      <c r="Y1636" s="52">
        <v>772.69771268581133</v>
      </c>
      <c r="Z1636" s="64">
        <f>IF(FACT_INCLUDES[[#This Row],[Order Type]]="Online", 1, 0)*FACT_INCLUDES[[#This Row],[Income]]</f>
        <v>0</v>
      </c>
    </row>
    <row r="1637" spans="1:26" x14ac:dyDescent="0.3">
      <c r="A1637" s="4">
        <v>491</v>
      </c>
      <c r="B1637" s="4">
        <v>240</v>
      </c>
      <c r="C1637" s="4">
        <v>767</v>
      </c>
      <c r="D1637" s="58">
        <v>4</v>
      </c>
      <c r="E1637" s="28">
        <f>VLOOKUP(FACT_INCLUDES[[#This Row],[Order ID]], ORDERS[], 2)</f>
        <v>43455.660147444803</v>
      </c>
      <c r="F1637" s="28">
        <f>VLOOKUP(FACT_INCLUDES[[#This Row],[Order ID]], ORDERS[], 3)</f>
        <v>43455.660147444803</v>
      </c>
      <c r="G1637" s="4" t="str">
        <f>VLOOKUP(FACT_INCLUDES[[#This Row],[Order ID]], ORDERS[], 4)</f>
        <v>In-Store</v>
      </c>
      <c r="H1637" s="4" t="str">
        <f>VLOOKUP(FACT_INCLUDES[[#This Row],[Order ID]], ORDERS[], 5)</f>
        <v>SZG2030@gmail.com</v>
      </c>
      <c r="I1637" s="4">
        <f>VLOOKUP(FACT_INCLUDES[[#This Row],[Order ID]], ORDERS[], 6)</f>
        <v>8</v>
      </c>
      <c r="J1637" s="54">
        <f>VLOOKUP(FACT_INCLUDES[[#This Row],[Order ID]], ORDERS[], 7)</f>
        <v>0</v>
      </c>
      <c r="K1637" s="33">
        <v>0</v>
      </c>
      <c r="L1637" s="4">
        <f>VLOOKUP(FACT_INCLUDES[[#This Row],[DW Version]], VERSIONS[], 2)</f>
        <v>79</v>
      </c>
      <c r="M1637" s="4">
        <f>VLOOKUP(FACT_INCLUDES[[#This Row],[DW Version]], VERSIONS[], 3)</f>
        <v>7.5</v>
      </c>
      <c r="N1637" s="4" t="str">
        <f>VLOOKUP(FACT_INCLUDES[[#This Row],[DW Version]], VERSIONS[], 4)</f>
        <v>white</v>
      </c>
      <c r="O1637" s="51">
        <f>VLOOKUP(FACT_INCLUDES[[#This Row],[DW Version]], VERSIONS[], 5)</f>
        <v>235.28844784363207</v>
      </c>
      <c r="P1637" s="4" t="str">
        <f>VLOOKUP(FACT_INCLUDES[[#This Row],[DW Version]], VERSIONS[], 6)</f>
        <v>Zoom Gravity</v>
      </c>
      <c r="Q1637" s="4" t="str">
        <f>VLOOKUP(FACT_INCLUDES[[#This Row],[DW Version]], VERSIONS[], 7)</f>
        <v>Shoe</v>
      </c>
      <c r="R1637" s="51">
        <f>FACT_INCLUDES[[#This Row],[Version Price]]*FACT_INCLUDES[[#This Row],[Quantity]]</f>
        <v>941.15379137452828</v>
      </c>
      <c r="S1637" s="51">
        <f>FACT_INCLUDES[[#This Row],[Amount]]*(1-FACT_INCLUDES[[#This Row],[Order Discount]])</f>
        <v>941.15379137452828</v>
      </c>
      <c r="T1637" s="51">
        <f t="shared" si="25"/>
        <v>1757.9963386456216</v>
      </c>
      <c r="U1637" s="57">
        <f>FACT_INCLUDES[[#This Row],[Income]]/FACT_INCLUDES[[#This Row],[Total Order Income]]</f>
        <v>0.53535594510942086</v>
      </c>
      <c r="V1637" s="33">
        <f>IF(FACT_INCLUDES[[#This Row],[Order Gap]]&gt;10, 1, 0)/COUNTIFS(FACT_INCLUDES[Order ID], FACT_INCLUDES[[#This Row],[Order ID]])</f>
        <v>0</v>
      </c>
      <c r="W1637" s="33">
        <f>IF(FACT_INCLUDES[[#This Row],[Order Type]]="Online", 1, 0)/COUNTIFS(FACT_INCLUDES[Order ID], FACT_INCLUDES[[#This Row],[Order ID]])</f>
        <v>0</v>
      </c>
      <c r="X1637" s="52">
        <v>634.64345891354094</v>
      </c>
      <c r="Y1637" s="52">
        <v>772.69771268581133</v>
      </c>
      <c r="Z1637" s="64">
        <f>IF(FACT_INCLUDES[[#This Row],[Order Type]]="Online", 1, 0)*FACT_INCLUDES[[#This Row],[Income]]</f>
        <v>0</v>
      </c>
    </row>
    <row r="1638" spans="1:26" x14ac:dyDescent="0.3">
      <c r="A1638" s="4">
        <v>501</v>
      </c>
      <c r="B1638" s="4">
        <v>247</v>
      </c>
      <c r="C1638" s="4">
        <v>694</v>
      </c>
      <c r="D1638" s="58">
        <v>3</v>
      </c>
      <c r="E1638" s="28">
        <f>VLOOKUP(FACT_INCLUDES[[#This Row],[Order ID]], ORDERS[], 2)</f>
        <v>43335.647164781352</v>
      </c>
      <c r="F1638" s="28">
        <f>VLOOKUP(FACT_INCLUDES[[#This Row],[Order ID]], ORDERS[], 3)</f>
        <v>43335.647164781352</v>
      </c>
      <c r="G1638" s="4" t="str">
        <f>VLOOKUP(FACT_INCLUDES[[#This Row],[Order ID]], ORDERS[], 4)</f>
        <v>In-Store</v>
      </c>
      <c r="H1638" s="4" t="str">
        <f>VLOOKUP(FACT_INCLUDES[[#This Row],[Order ID]], ORDERS[], 5)</f>
        <v>MYP2105@gmail.com</v>
      </c>
      <c r="I1638" s="4">
        <f>VLOOKUP(FACT_INCLUDES[[#This Row],[Order ID]], ORDERS[], 6)</f>
        <v>41</v>
      </c>
      <c r="J1638" s="54">
        <f>VLOOKUP(FACT_INCLUDES[[#This Row],[Order ID]], ORDERS[], 7)</f>
        <v>0</v>
      </c>
      <c r="K1638" s="33">
        <v>0</v>
      </c>
      <c r="L1638" s="4">
        <f>VLOOKUP(FACT_INCLUDES[[#This Row],[DW Version]], VERSIONS[], 2)</f>
        <v>71</v>
      </c>
      <c r="M1638" s="4">
        <f>VLOOKUP(FACT_INCLUDES[[#This Row],[DW Version]], VERSIONS[], 3)</f>
        <v>6</v>
      </c>
      <c r="N1638" s="4" t="str">
        <f>VLOOKUP(FACT_INCLUDES[[#This Row],[DW Version]], VERSIONS[], 4)</f>
        <v>black</v>
      </c>
      <c r="O1638" s="51">
        <f>VLOOKUP(FACT_INCLUDES[[#This Row],[DW Version]], VERSIONS[], 5)</f>
        <v>327.92702913291731</v>
      </c>
      <c r="P1638" s="4" t="str">
        <f>VLOOKUP(FACT_INCLUDES[[#This Row],[DW Version]], VERSIONS[], 6)</f>
        <v>AeroSwift Running Top</v>
      </c>
      <c r="Q1638" s="4" t="str">
        <f>VLOOKUP(FACT_INCLUDES[[#This Row],[DW Version]], VERSIONS[], 7)</f>
        <v>Apparel</v>
      </c>
      <c r="R1638" s="51">
        <f>FACT_INCLUDES[[#This Row],[Version Price]]*FACT_INCLUDES[[#This Row],[Quantity]]</f>
        <v>983.78108739875188</v>
      </c>
      <c r="S1638" s="51">
        <f>FACT_INCLUDES[[#This Row],[Amount]]*(1-FACT_INCLUDES[[#This Row],[Order Discount]])</f>
        <v>983.78108739875188</v>
      </c>
      <c r="T1638" s="51">
        <f t="shared" si="25"/>
        <v>1081.3133325903634</v>
      </c>
      <c r="U1638" s="57">
        <f>FACT_INCLUDES[[#This Row],[Income]]/FACT_INCLUDES[[#This Row],[Total Order Income]]</f>
        <v>0.90980205066188713</v>
      </c>
      <c r="V1638" s="33">
        <f>IF(FACT_INCLUDES[[#This Row],[Order Gap]]&gt;10, 1, 0)/COUNTIFS(FACT_INCLUDES[Order ID], FACT_INCLUDES[[#This Row],[Order ID]])</f>
        <v>0</v>
      </c>
      <c r="W1638" s="33">
        <f>IF(FACT_INCLUDES[[#This Row],[Order Type]]="Online", 1, 0)/COUNTIFS(FACT_INCLUDES[Order ID], FACT_INCLUDES[[#This Row],[Order ID]])</f>
        <v>0</v>
      </c>
      <c r="X1638" s="52">
        <v>634.64345891354094</v>
      </c>
      <c r="Y1638" s="52">
        <v>772.69771268581133</v>
      </c>
      <c r="Z1638" s="64">
        <f>IF(FACT_INCLUDES[[#This Row],[Order Type]]="Online", 1, 0)*FACT_INCLUDES[[#This Row],[Income]]</f>
        <v>0</v>
      </c>
    </row>
    <row r="1639" spans="1:26" x14ac:dyDescent="0.3">
      <c r="A1639" s="4">
        <v>502</v>
      </c>
      <c r="B1639" s="4">
        <v>247</v>
      </c>
      <c r="C1639" s="4">
        <v>808</v>
      </c>
      <c r="D1639" s="58">
        <v>1</v>
      </c>
      <c r="E1639" s="28">
        <f>VLOOKUP(FACT_INCLUDES[[#This Row],[Order ID]], ORDERS[], 2)</f>
        <v>43335.647164781352</v>
      </c>
      <c r="F1639" s="28">
        <f>VLOOKUP(FACT_INCLUDES[[#This Row],[Order ID]], ORDERS[], 3)</f>
        <v>43335.647164781352</v>
      </c>
      <c r="G1639" s="4" t="str">
        <f>VLOOKUP(FACT_INCLUDES[[#This Row],[Order ID]], ORDERS[], 4)</f>
        <v>In-Store</v>
      </c>
      <c r="H1639" s="4" t="str">
        <f>VLOOKUP(FACT_INCLUDES[[#This Row],[Order ID]], ORDERS[], 5)</f>
        <v>MYP2105@gmail.com</v>
      </c>
      <c r="I1639" s="4">
        <f>VLOOKUP(FACT_INCLUDES[[#This Row],[Order ID]], ORDERS[], 6)</f>
        <v>41</v>
      </c>
      <c r="J1639" s="54">
        <f>VLOOKUP(FACT_INCLUDES[[#This Row],[Order ID]], ORDERS[], 7)</f>
        <v>0</v>
      </c>
      <c r="K1639" s="33">
        <v>0</v>
      </c>
      <c r="L1639" s="4">
        <f>VLOOKUP(FACT_INCLUDES[[#This Row],[DW Version]], VERSIONS[], 2)</f>
        <v>82</v>
      </c>
      <c r="M1639" s="4">
        <f>VLOOKUP(FACT_INCLUDES[[#This Row],[DW Version]], VERSIONS[], 3)</f>
        <v>8.5</v>
      </c>
      <c r="N1639" s="4" t="str">
        <f>VLOOKUP(FACT_INCLUDES[[#This Row],[DW Version]], VERSIONS[], 4)</f>
        <v>white</v>
      </c>
      <c r="O1639" s="51">
        <f>VLOOKUP(FACT_INCLUDES[[#This Row],[DW Version]], VERSIONS[], 5)</f>
        <v>97.532245191611509</v>
      </c>
      <c r="P1639" s="4" t="str">
        <f>VLOOKUP(FACT_INCLUDES[[#This Row],[DW Version]], VERSIONS[], 6)</f>
        <v>Flex 2-in-1 Shorts</v>
      </c>
      <c r="Q1639" s="4" t="str">
        <f>VLOOKUP(FACT_INCLUDES[[#This Row],[DW Version]], VERSIONS[], 7)</f>
        <v>Apparel</v>
      </c>
      <c r="R1639" s="51">
        <f>FACT_INCLUDES[[#This Row],[Version Price]]*FACT_INCLUDES[[#This Row],[Quantity]]</f>
        <v>97.532245191611509</v>
      </c>
      <c r="S1639" s="51">
        <f>FACT_INCLUDES[[#This Row],[Amount]]*(1-FACT_INCLUDES[[#This Row],[Order Discount]])</f>
        <v>97.532245191611509</v>
      </c>
      <c r="T1639" s="51">
        <f t="shared" si="25"/>
        <v>1081.3133325903634</v>
      </c>
      <c r="U1639" s="57">
        <f>FACT_INCLUDES[[#This Row],[Income]]/FACT_INCLUDES[[#This Row],[Total Order Income]]</f>
        <v>9.0197949338112787E-2</v>
      </c>
      <c r="V1639" s="33">
        <f>IF(FACT_INCLUDES[[#This Row],[Order Gap]]&gt;10, 1, 0)/COUNTIFS(FACT_INCLUDES[Order ID], FACT_INCLUDES[[#This Row],[Order ID]])</f>
        <v>0</v>
      </c>
      <c r="W1639" s="33">
        <f>IF(FACT_INCLUDES[[#This Row],[Order Type]]="Online", 1, 0)/COUNTIFS(FACT_INCLUDES[Order ID], FACT_INCLUDES[[#This Row],[Order ID]])</f>
        <v>0</v>
      </c>
      <c r="X1639" s="52">
        <v>634.64345891354094</v>
      </c>
      <c r="Y1639" s="52">
        <v>772.69771268581133</v>
      </c>
      <c r="Z1639" s="64">
        <f>IF(FACT_INCLUDES[[#This Row],[Order Type]]="Online", 1, 0)*FACT_INCLUDES[[#This Row],[Income]]</f>
        <v>0</v>
      </c>
    </row>
    <row r="1640" spans="1:26" x14ac:dyDescent="0.3">
      <c r="A1640" s="4">
        <v>569</v>
      </c>
      <c r="B1640" s="4">
        <v>284</v>
      </c>
      <c r="C1640" s="4">
        <v>167</v>
      </c>
      <c r="D1640" s="58">
        <v>1</v>
      </c>
      <c r="E1640" s="28">
        <f>VLOOKUP(FACT_INCLUDES[[#This Row],[Order ID]], ORDERS[], 2)</f>
        <v>43326.474373859252</v>
      </c>
      <c r="F1640" s="28">
        <f>VLOOKUP(FACT_INCLUDES[[#This Row],[Order ID]], ORDERS[], 3)</f>
        <v>43333.474373859252</v>
      </c>
      <c r="G1640" s="4" t="str">
        <f>VLOOKUP(FACT_INCLUDES[[#This Row],[Order ID]], ORDERS[], 4)</f>
        <v>Online</v>
      </c>
      <c r="H1640" s="4" t="str">
        <f>VLOOKUP(FACT_INCLUDES[[#This Row],[Order ID]], ORDERS[], 5)</f>
        <v>MRP4582@gmail.com</v>
      </c>
      <c r="I1640" s="4">
        <f>VLOOKUP(FACT_INCLUDES[[#This Row],[Order ID]], ORDERS[], 6)</f>
        <v>0</v>
      </c>
      <c r="J1640" s="54">
        <f>VLOOKUP(FACT_INCLUDES[[#This Row],[Order ID]], ORDERS[], 7)</f>
        <v>0</v>
      </c>
      <c r="K1640" s="33">
        <v>7</v>
      </c>
      <c r="L1640" s="4">
        <f>VLOOKUP(FACT_INCLUDES[[#This Row],[DW Version]], VERSIONS[], 2)</f>
        <v>16</v>
      </c>
      <c r="M1640" s="4">
        <f>VLOOKUP(FACT_INCLUDES[[#This Row],[DW Version]], VERSIONS[], 3)</f>
        <v>12.5</v>
      </c>
      <c r="N1640" s="4" t="str">
        <f>VLOOKUP(FACT_INCLUDES[[#This Row],[DW Version]], VERSIONS[], 4)</f>
        <v>white</v>
      </c>
      <c r="O1640" s="51">
        <f>VLOOKUP(FACT_INCLUDES[[#This Row],[DW Version]], VERSIONS[], 5)</f>
        <v>293.17420993636057</v>
      </c>
      <c r="P1640" s="4" t="str">
        <f>VLOOKUP(FACT_INCLUDES[[#This Row],[DW Version]], VERSIONS[], 6)</f>
        <v>Flyknit</v>
      </c>
      <c r="Q1640" s="4" t="str">
        <f>VLOOKUP(FACT_INCLUDES[[#This Row],[DW Version]], VERSIONS[], 7)</f>
        <v>Shoe</v>
      </c>
      <c r="R1640" s="51">
        <f>FACT_INCLUDES[[#This Row],[Version Price]]*FACT_INCLUDES[[#This Row],[Quantity]]</f>
        <v>293.17420993636057</v>
      </c>
      <c r="S1640" s="51">
        <f>FACT_INCLUDES[[#This Row],[Amount]]*(1-FACT_INCLUDES[[#This Row],[Order Discount]])</f>
        <v>293.17420993636057</v>
      </c>
      <c r="T1640" s="51">
        <f t="shared" si="25"/>
        <v>2203.7681859563236</v>
      </c>
      <c r="U1640" s="57">
        <f>FACT_INCLUDES[[#This Row],[Income]]/FACT_INCLUDES[[#This Row],[Total Order Income]]</f>
        <v>0.13303314377829528</v>
      </c>
      <c r="V1640" s="33">
        <f>IF(FACT_INCLUDES[[#This Row],[Order Gap]]&gt;10, 1, 0)/COUNTIFS(FACT_INCLUDES[Order ID], FACT_INCLUDES[[#This Row],[Order ID]])</f>
        <v>0</v>
      </c>
      <c r="W1640" s="33">
        <f>IF(FACT_INCLUDES[[#This Row],[Order Type]]="Online", 1, 0)/COUNTIFS(FACT_INCLUDES[Order ID], FACT_INCLUDES[[#This Row],[Order ID]])</f>
        <v>0.2</v>
      </c>
      <c r="X1640" s="52">
        <v>634.64345891354094</v>
      </c>
      <c r="Y1640" s="52">
        <v>772.69771268581133</v>
      </c>
      <c r="Z1640" s="64">
        <f>IF(FACT_INCLUDES[[#This Row],[Order Type]]="Online", 1, 0)*FACT_INCLUDES[[#This Row],[Income]]</f>
        <v>293.17420993636057</v>
      </c>
    </row>
    <row r="1641" spans="1:26" x14ac:dyDescent="0.3">
      <c r="A1641" s="4">
        <v>570</v>
      </c>
      <c r="B1641" s="4">
        <v>284</v>
      </c>
      <c r="C1641" s="4">
        <v>235</v>
      </c>
      <c r="D1641" s="58">
        <v>1</v>
      </c>
      <c r="E1641" s="28">
        <f>VLOOKUP(FACT_INCLUDES[[#This Row],[Order ID]], ORDERS[], 2)</f>
        <v>43326.474373859252</v>
      </c>
      <c r="F1641" s="28">
        <f>VLOOKUP(FACT_INCLUDES[[#This Row],[Order ID]], ORDERS[], 3)</f>
        <v>43333.474373859252</v>
      </c>
      <c r="G1641" s="4" t="str">
        <f>VLOOKUP(FACT_INCLUDES[[#This Row],[Order ID]], ORDERS[], 4)</f>
        <v>Online</v>
      </c>
      <c r="H1641" s="4" t="str">
        <f>VLOOKUP(FACT_INCLUDES[[#This Row],[Order ID]], ORDERS[], 5)</f>
        <v>MRP4582@gmail.com</v>
      </c>
      <c r="I1641" s="4">
        <f>VLOOKUP(FACT_INCLUDES[[#This Row],[Order ID]], ORDERS[], 6)</f>
        <v>0</v>
      </c>
      <c r="J1641" s="54">
        <f>VLOOKUP(FACT_INCLUDES[[#This Row],[Order ID]], ORDERS[], 7)</f>
        <v>0</v>
      </c>
      <c r="K1641" s="33">
        <v>7</v>
      </c>
      <c r="L1641" s="4">
        <f>VLOOKUP(FACT_INCLUDES[[#This Row],[DW Version]], VERSIONS[], 2)</f>
        <v>24</v>
      </c>
      <c r="M1641" s="4">
        <f>VLOOKUP(FACT_INCLUDES[[#This Row],[DW Version]], VERSIONS[], 3)</f>
        <v>3.5</v>
      </c>
      <c r="N1641" s="4" t="str">
        <f>VLOOKUP(FACT_INCLUDES[[#This Row],[DW Version]], VERSIONS[], 4)</f>
        <v>white</v>
      </c>
      <c r="O1641" s="51">
        <f>VLOOKUP(FACT_INCLUDES[[#This Row],[DW Version]], VERSIONS[], 5)</f>
        <v>143.76872628201221</v>
      </c>
      <c r="P1641" s="4" t="str">
        <f>VLOOKUP(FACT_INCLUDES[[#This Row],[DW Version]], VERSIONS[], 6)</f>
        <v>Zoom Fly</v>
      </c>
      <c r="Q1641" s="4" t="str">
        <f>VLOOKUP(FACT_INCLUDES[[#This Row],[DW Version]], VERSIONS[], 7)</f>
        <v>Shoe</v>
      </c>
      <c r="R1641" s="51">
        <f>FACT_INCLUDES[[#This Row],[Version Price]]*FACT_INCLUDES[[#This Row],[Quantity]]</f>
        <v>143.76872628201221</v>
      </c>
      <c r="S1641" s="51">
        <f>FACT_INCLUDES[[#This Row],[Amount]]*(1-FACT_INCLUDES[[#This Row],[Order Discount]])</f>
        <v>143.76872628201221</v>
      </c>
      <c r="T1641" s="51">
        <f t="shared" si="25"/>
        <v>2203.7681859563236</v>
      </c>
      <c r="U1641" s="57">
        <f>FACT_INCLUDES[[#This Row],[Income]]/FACT_INCLUDES[[#This Row],[Total Order Income]]</f>
        <v>6.5237681167279349E-2</v>
      </c>
      <c r="V1641" s="33">
        <f>IF(FACT_INCLUDES[[#This Row],[Order Gap]]&gt;10, 1, 0)/COUNTIFS(FACT_INCLUDES[Order ID], FACT_INCLUDES[[#This Row],[Order ID]])</f>
        <v>0</v>
      </c>
      <c r="W1641" s="33">
        <f>IF(FACT_INCLUDES[[#This Row],[Order Type]]="Online", 1, 0)/COUNTIFS(FACT_INCLUDES[Order ID], FACT_INCLUDES[[#This Row],[Order ID]])</f>
        <v>0.2</v>
      </c>
      <c r="X1641" s="52">
        <v>634.64345891354094</v>
      </c>
      <c r="Y1641" s="52">
        <v>772.69771268581133</v>
      </c>
      <c r="Z1641" s="64">
        <f>IF(FACT_INCLUDES[[#This Row],[Order Type]]="Online", 1, 0)*FACT_INCLUDES[[#This Row],[Income]]</f>
        <v>143.76872628201221</v>
      </c>
    </row>
    <row r="1642" spans="1:26" x14ac:dyDescent="0.3">
      <c r="A1642" s="4">
        <v>571</v>
      </c>
      <c r="B1642" s="4">
        <v>284</v>
      </c>
      <c r="C1642" s="4">
        <v>542</v>
      </c>
      <c r="D1642" s="58">
        <v>1</v>
      </c>
      <c r="E1642" s="28">
        <f>VLOOKUP(FACT_INCLUDES[[#This Row],[Order ID]], ORDERS[], 2)</f>
        <v>43326.474373859252</v>
      </c>
      <c r="F1642" s="28">
        <f>VLOOKUP(FACT_INCLUDES[[#This Row],[Order ID]], ORDERS[], 3)</f>
        <v>43333.474373859252</v>
      </c>
      <c r="G1642" s="4" t="str">
        <f>VLOOKUP(FACT_INCLUDES[[#This Row],[Order ID]], ORDERS[], 4)</f>
        <v>Online</v>
      </c>
      <c r="H1642" s="4" t="str">
        <f>VLOOKUP(FACT_INCLUDES[[#This Row],[Order ID]], ORDERS[], 5)</f>
        <v>MRP4582@gmail.com</v>
      </c>
      <c r="I1642" s="4">
        <f>VLOOKUP(FACT_INCLUDES[[#This Row],[Order ID]], ORDERS[], 6)</f>
        <v>0</v>
      </c>
      <c r="J1642" s="54">
        <f>VLOOKUP(FACT_INCLUDES[[#This Row],[Order ID]], ORDERS[], 7)</f>
        <v>0</v>
      </c>
      <c r="K1642" s="33">
        <v>7</v>
      </c>
      <c r="L1642" s="4">
        <f>VLOOKUP(FACT_INCLUDES[[#This Row],[DW Version]], VERSIONS[], 2)</f>
        <v>57</v>
      </c>
      <c r="M1642" s="4">
        <f>VLOOKUP(FACT_INCLUDES[[#This Row],[DW Version]], VERSIONS[], 3)</f>
        <v>4.5</v>
      </c>
      <c r="N1642" s="4" t="str">
        <f>VLOOKUP(FACT_INCLUDES[[#This Row],[DW Version]], VERSIONS[], 4)</f>
        <v>white</v>
      </c>
      <c r="O1642" s="51">
        <f>VLOOKUP(FACT_INCLUDES[[#This Row],[DW Version]], VERSIONS[], 5)</f>
        <v>286.57204112981344</v>
      </c>
      <c r="P1642" s="4" t="str">
        <f>VLOOKUP(FACT_INCLUDES[[#This Row],[DW Version]], VERSIONS[], 6)</f>
        <v>Phantom Vision</v>
      </c>
      <c r="Q1642" s="4" t="str">
        <f>VLOOKUP(FACT_INCLUDES[[#This Row],[DW Version]], VERSIONS[], 7)</f>
        <v>Shoe</v>
      </c>
      <c r="R1642" s="51">
        <f>FACT_INCLUDES[[#This Row],[Version Price]]*FACT_INCLUDES[[#This Row],[Quantity]]</f>
        <v>286.57204112981344</v>
      </c>
      <c r="S1642" s="51">
        <f>FACT_INCLUDES[[#This Row],[Amount]]*(1-FACT_INCLUDES[[#This Row],[Order Discount]])</f>
        <v>286.57204112981344</v>
      </c>
      <c r="T1642" s="51">
        <f t="shared" si="25"/>
        <v>2203.7681859563236</v>
      </c>
      <c r="U1642" s="57">
        <f>FACT_INCLUDES[[#This Row],[Income]]/FACT_INCLUDES[[#This Row],[Total Order Income]]</f>
        <v>0.13003728929204761</v>
      </c>
      <c r="V1642" s="33">
        <f>IF(FACT_INCLUDES[[#This Row],[Order Gap]]&gt;10, 1, 0)/COUNTIFS(FACT_INCLUDES[Order ID], FACT_INCLUDES[[#This Row],[Order ID]])</f>
        <v>0</v>
      </c>
      <c r="W1642" s="33">
        <f>IF(FACT_INCLUDES[[#This Row],[Order Type]]="Online", 1, 0)/COUNTIFS(FACT_INCLUDES[Order ID], FACT_INCLUDES[[#This Row],[Order ID]])</f>
        <v>0.2</v>
      </c>
      <c r="X1642" s="52">
        <v>634.64345891354094</v>
      </c>
      <c r="Y1642" s="52">
        <v>772.69771268581133</v>
      </c>
      <c r="Z1642" s="64">
        <f>IF(FACT_INCLUDES[[#This Row],[Order Type]]="Online", 1, 0)*FACT_INCLUDES[[#This Row],[Income]]</f>
        <v>286.57204112981344</v>
      </c>
    </row>
    <row r="1643" spans="1:26" x14ac:dyDescent="0.3">
      <c r="A1643" s="4">
        <v>572</v>
      </c>
      <c r="B1643" s="4">
        <v>284</v>
      </c>
      <c r="C1643" s="4">
        <v>721</v>
      </c>
      <c r="D1643" s="58">
        <v>1</v>
      </c>
      <c r="E1643" s="28">
        <f>VLOOKUP(FACT_INCLUDES[[#This Row],[Order ID]], ORDERS[], 2)</f>
        <v>43326.474373859252</v>
      </c>
      <c r="F1643" s="28">
        <f>VLOOKUP(FACT_INCLUDES[[#This Row],[Order ID]], ORDERS[], 3)</f>
        <v>43333.474373859252</v>
      </c>
      <c r="G1643" s="4" t="str">
        <f>VLOOKUP(FACT_INCLUDES[[#This Row],[Order ID]], ORDERS[], 4)</f>
        <v>Online</v>
      </c>
      <c r="H1643" s="4" t="str">
        <f>VLOOKUP(FACT_INCLUDES[[#This Row],[Order ID]], ORDERS[], 5)</f>
        <v>MRP4582@gmail.com</v>
      </c>
      <c r="I1643" s="4">
        <f>VLOOKUP(FACT_INCLUDES[[#This Row],[Order ID]], ORDERS[], 6)</f>
        <v>0</v>
      </c>
      <c r="J1643" s="54">
        <f>VLOOKUP(FACT_INCLUDES[[#This Row],[Order ID]], ORDERS[], 7)</f>
        <v>0</v>
      </c>
      <c r="K1643" s="33">
        <v>7</v>
      </c>
      <c r="L1643" s="4">
        <f>VLOOKUP(FACT_INCLUDES[[#This Row],[DW Version]], VERSIONS[], 2)</f>
        <v>74</v>
      </c>
      <c r="M1643" s="4">
        <f>VLOOKUP(FACT_INCLUDES[[#This Row],[DW Version]], VERSIONS[], 3)</f>
        <v>4.5</v>
      </c>
      <c r="N1643" s="4" t="str">
        <f>VLOOKUP(FACT_INCLUDES[[#This Row],[DW Version]], VERSIONS[], 4)</f>
        <v>purple lilac</v>
      </c>
      <c r="O1643" s="51">
        <f>VLOOKUP(FACT_INCLUDES[[#This Row],[DW Version]], VERSIONS[], 5)</f>
        <v>69.088783514813059</v>
      </c>
      <c r="P1643" s="4" t="str">
        <f>VLOOKUP(FACT_INCLUDES[[#This Row],[DW Version]], VERSIONS[], 6)</f>
        <v>Nike Soccer Ball</v>
      </c>
      <c r="Q1643" s="4" t="str">
        <f>VLOOKUP(FACT_INCLUDES[[#This Row],[DW Version]], VERSIONS[], 7)</f>
        <v>Sport Equipment</v>
      </c>
      <c r="R1643" s="51">
        <f>FACT_INCLUDES[[#This Row],[Version Price]]*FACT_INCLUDES[[#This Row],[Quantity]]</f>
        <v>69.088783514813059</v>
      </c>
      <c r="S1643" s="51">
        <f>FACT_INCLUDES[[#This Row],[Amount]]*(1-FACT_INCLUDES[[#This Row],[Order Discount]])</f>
        <v>69.088783514813059</v>
      </c>
      <c r="T1643" s="51">
        <f t="shared" si="25"/>
        <v>2203.7681859563236</v>
      </c>
      <c r="U1643" s="57">
        <f>FACT_INCLUDES[[#This Row],[Income]]/FACT_INCLUDES[[#This Row],[Total Order Income]]</f>
        <v>3.1350295350974965E-2</v>
      </c>
      <c r="V1643" s="33">
        <f>IF(FACT_INCLUDES[[#This Row],[Order Gap]]&gt;10, 1, 0)/COUNTIFS(FACT_INCLUDES[Order ID], FACT_INCLUDES[[#This Row],[Order ID]])</f>
        <v>0</v>
      </c>
      <c r="W1643" s="33">
        <f>IF(FACT_INCLUDES[[#This Row],[Order Type]]="Online", 1, 0)/COUNTIFS(FACT_INCLUDES[Order ID], FACT_INCLUDES[[#This Row],[Order ID]])</f>
        <v>0.2</v>
      </c>
      <c r="X1643" s="52">
        <v>634.64345891354094</v>
      </c>
      <c r="Y1643" s="52">
        <v>772.69771268581133</v>
      </c>
      <c r="Z1643" s="64">
        <f>IF(FACT_INCLUDES[[#This Row],[Order Type]]="Online", 1, 0)*FACT_INCLUDES[[#This Row],[Income]]</f>
        <v>69.088783514813059</v>
      </c>
    </row>
    <row r="1644" spans="1:26" x14ac:dyDescent="0.3">
      <c r="A1644" s="4">
        <v>573</v>
      </c>
      <c r="B1644" s="4">
        <v>284</v>
      </c>
      <c r="C1644" s="4">
        <v>871</v>
      </c>
      <c r="D1644" s="58">
        <v>5</v>
      </c>
      <c r="E1644" s="28">
        <f>VLOOKUP(FACT_INCLUDES[[#This Row],[Order ID]], ORDERS[], 2)</f>
        <v>43326.474373859252</v>
      </c>
      <c r="F1644" s="28">
        <f>VLOOKUP(FACT_INCLUDES[[#This Row],[Order ID]], ORDERS[], 3)</f>
        <v>43333.474373859252</v>
      </c>
      <c r="G1644" s="4" t="str">
        <f>VLOOKUP(FACT_INCLUDES[[#This Row],[Order ID]], ORDERS[], 4)</f>
        <v>Online</v>
      </c>
      <c r="H1644" s="4" t="str">
        <f>VLOOKUP(FACT_INCLUDES[[#This Row],[Order ID]], ORDERS[], 5)</f>
        <v>MRP4582@gmail.com</v>
      </c>
      <c r="I1644" s="4">
        <f>VLOOKUP(FACT_INCLUDES[[#This Row],[Order ID]], ORDERS[], 6)</f>
        <v>0</v>
      </c>
      <c r="J1644" s="54">
        <f>VLOOKUP(FACT_INCLUDES[[#This Row],[Order ID]], ORDERS[], 7)</f>
        <v>0</v>
      </c>
      <c r="K1644" s="33">
        <v>7</v>
      </c>
      <c r="L1644" s="4">
        <f>VLOOKUP(FACT_INCLUDES[[#This Row],[DW Version]], VERSIONS[], 2)</f>
        <v>89</v>
      </c>
      <c r="M1644" s="4">
        <f>VLOOKUP(FACT_INCLUDES[[#This Row],[DW Version]], VERSIONS[], 3)</f>
        <v>3.5</v>
      </c>
      <c r="N1644" s="4" t="str">
        <f>VLOOKUP(FACT_INCLUDES[[#This Row],[DW Version]], VERSIONS[], 4)</f>
        <v>white</v>
      </c>
      <c r="O1644" s="51">
        <f>VLOOKUP(FACT_INCLUDES[[#This Row],[DW Version]], VERSIONS[], 5)</f>
        <v>282.23288501866483</v>
      </c>
      <c r="P1644" s="4" t="str">
        <f>VLOOKUP(FACT_INCLUDES[[#This Row],[DW Version]], VERSIONS[], 6)</f>
        <v>Wildhorse 7</v>
      </c>
      <c r="Q1644" s="4" t="str">
        <f>VLOOKUP(FACT_INCLUDES[[#This Row],[DW Version]], VERSIONS[], 7)</f>
        <v>Shoe</v>
      </c>
      <c r="R1644" s="51">
        <f>FACT_INCLUDES[[#This Row],[Version Price]]*FACT_INCLUDES[[#This Row],[Quantity]]</f>
        <v>1411.1644250933241</v>
      </c>
      <c r="S1644" s="51">
        <f>FACT_INCLUDES[[#This Row],[Amount]]*(1-FACT_INCLUDES[[#This Row],[Order Discount]])</f>
        <v>1411.1644250933241</v>
      </c>
      <c r="T1644" s="51">
        <f t="shared" si="25"/>
        <v>2203.7681859563236</v>
      </c>
      <c r="U1644" s="57">
        <f>FACT_INCLUDES[[#This Row],[Income]]/FACT_INCLUDES[[#This Row],[Total Order Income]]</f>
        <v>0.64034159041140271</v>
      </c>
      <c r="V1644" s="33">
        <f>IF(FACT_INCLUDES[[#This Row],[Order Gap]]&gt;10, 1, 0)/COUNTIFS(FACT_INCLUDES[Order ID], FACT_INCLUDES[[#This Row],[Order ID]])</f>
        <v>0</v>
      </c>
      <c r="W1644" s="33">
        <f>IF(FACT_INCLUDES[[#This Row],[Order Type]]="Online", 1, 0)/COUNTIFS(FACT_INCLUDES[Order ID], FACT_INCLUDES[[#This Row],[Order ID]])</f>
        <v>0.2</v>
      </c>
      <c r="X1644" s="52">
        <v>634.64345891354094</v>
      </c>
      <c r="Y1644" s="52">
        <v>772.69771268581133</v>
      </c>
      <c r="Z1644" s="64">
        <f>IF(FACT_INCLUDES[[#This Row],[Order Type]]="Online", 1, 0)*FACT_INCLUDES[[#This Row],[Income]]</f>
        <v>1411.1644250933241</v>
      </c>
    </row>
    <row r="1645" spans="1:26" x14ac:dyDescent="0.3">
      <c r="A1645" s="4">
        <v>577</v>
      </c>
      <c r="B1645" s="4">
        <v>287</v>
      </c>
      <c r="C1645" s="4">
        <v>611</v>
      </c>
      <c r="D1645" s="58">
        <v>1</v>
      </c>
      <c r="E1645" s="28">
        <f>VLOOKUP(FACT_INCLUDES[[#This Row],[Order ID]], ORDERS[], 2)</f>
        <v>43241.214945782478</v>
      </c>
      <c r="F1645" s="28">
        <f>VLOOKUP(FACT_INCLUDES[[#This Row],[Order ID]], ORDERS[], 3)</f>
        <v>43241.214945782478</v>
      </c>
      <c r="G1645" s="4" t="str">
        <f>VLOOKUP(FACT_INCLUDES[[#This Row],[Order ID]], ORDERS[], 4)</f>
        <v>In-Store</v>
      </c>
      <c r="H1645" s="4" t="str">
        <f>VLOOKUP(FACT_INCLUDES[[#This Row],[Order ID]], ORDERS[], 5)</f>
        <v>DKT8834@gmail.com</v>
      </c>
      <c r="I1645" s="4">
        <f>VLOOKUP(FACT_INCLUDES[[#This Row],[Order ID]], ORDERS[], 6)</f>
        <v>44</v>
      </c>
      <c r="J1645" s="54">
        <f>VLOOKUP(FACT_INCLUDES[[#This Row],[Order ID]], ORDERS[], 7)</f>
        <v>0</v>
      </c>
      <c r="K1645" s="33">
        <v>0</v>
      </c>
      <c r="L1645" s="4">
        <f>VLOOKUP(FACT_INCLUDES[[#This Row],[DW Version]], VERSIONS[], 2)</f>
        <v>62</v>
      </c>
      <c r="M1645" s="4">
        <f>VLOOKUP(FACT_INCLUDES[[#This Row],[DW Version]], VERSIONS[], 3)</f>
        <v>8</v>
      </c>
      <c r="N1645" s="4" t="str">
        <f>VLOOKUP(FACT_INCLUDES[[#This Row],[DW Version]], VERSIONS[], 4)</f>
        <v>khaki</v>
      </c>
      <c r="O1645" s="51">
        <f>VLOOKUP(FACT_INCLUDES[[#This Row],[DW Version]], VERSIONS[], 5)</f>
        <v>131.84994295614217</v>
      </c>
      <c r="P1645" s="4" t="str">
        <f>VLOOKUP(FACT_INCLUDES[[#This Row],[DW Version]], VERSIONS[], 6)</f>
        <v>Tiempo Legend</v>
      </c>
      <c r="Q1645" s="4" t="str">
        <f>VLOOKUP(FACT_INCLUDES[[#This Row],[DW Version]], VERSIONS[], 7)</f>
        <v>Shoe</v>
      </c>
      <c r="R1645" s="51">
        <f>FACT_INCLUDES[[#This Row],[Version Price]]*FACT_INCLUDES[[#This Row],[Quantity]]</f>
        <v>131.84994295614217</v>
      </c>
      <c r="S1645" s="51">
        <f>FACT_INCLUDES[[#This Row],[Amount]]*(1-FACT_INCLUDES[[#This Row],[Order Discount]])</f>
        <v>131.84994295614217</v>
      </c>
      <c r="T1645" s="51">
        <f t="shared" si="25"/>
        <v>131.84994295614217</v>
      </c>
      <c r="U1645" s="57">
        <f>FACT_INCLUDES[[#This Row],[Income]]/FACT_INCLUDES[[#This Row],[Total Order Income]]</f>
        <v>1</v>
      </c>
      <c r="V1645" s="33">
        <f>IF(FACT_INCLUDES[[#This Row],[Order Gap]]&gt;10, 1, 0)/COUNTIFS(FACT_INCLUDES[Order ID], FACT_INCLUDES[[#This Row],[Order ID]])</f>
        <v>0</v>
      </c>
      <c r="W1645" s="33">
        <f>IF(FACT_INCLUDES[[#This Row],[Order Type]]="Online", 1, 0)/COUNTIFS(FACT_INCLUDES[Order ID], FACT_INCLUDES[[#This Row],[Order ID]])</f>
        <v>0</v>
      </c>
      <c r="X1645" s="52">
        <v>634.64345891354094</v>
      </c>
      <c r="Y1645" s="52">
        <v>772.69771268581133</v>
      </c>
      <c r="Z1645" s="64">
        <f>IF(FACT_INCLUDES[[#This Row],[Order Type]]="Online", 1, 0)*FACT_INCLUDES[[#This Row],[Income]]</f>
        <v>0</v>
      </c>
    </row>
    <row r="1646" spans="1:26" x14ac:dyDescent="0.3">
      <c r="A1646" s="4">
        <v>607</v>
      </c>
      <c r="B1646" s="4">
        <v>303</v>
      </c>
      <c r="C1646" s="4">
        <v>972</v>
      </c>
      <c r="D1646" s="58">
        <v>4</v>
      </c>
      <c r="E1646" s="28">
        <f>VLOOKUP(FACT_INCLUDES[[#This Row],[Order ID]], ORDERS[], 2)</f>
        <v>43415.407732257285</v>
      </c>
      <c r="F1646" s="28">
        <f>VLOOKUP(FACT_INCLUDES[[#This Row],[Order ID]], ORDERS[], 3)</f>
        <v>43415.407732257285</v>
      </c>
      <c r="G1646" s="4" t="str">
        <f>VLOOKUP(FACT_INCLUDES[[#This Row],[Order ID]], ORDERS[], 4)</f>
        <v>In-Store</v>
      </c>
      <c r="H1646" s="4" t="str">
        <f>VLOOKUP(FACT_INCLUDES[[#This Row],[Order ID]], ORDERS[], 5)</f>
        <v>XAC8398@gmail.com</v>
      </c>
      <c r="I1646" s="4">
        <f>VLOOKUP(FACT_INCLUDES[[#This Row],[Order ID]], ORDERS[], 6)</f>
        <v>47</v>
      </c>
      <c r="J1646" s="54">
        <f>VLOOKUP(FACT_INCLUDES[[#This Row],[Order ID]], ORDERS[], 7)</f>
        <v>0</v>
      </c>
      <c r="K1646" s="33">
        <v>0</v>
      </c>
      <c r="L1646" s="4">
        <f>VLOOKUP(FACT_INCLUDES[[#This Row],[DW Version]], VERSIONS[], 2)</f>
        <v>99</v>
      </c>
      <c r="M1646" s="4">
        <f>VLOOKUP(FACT_INCLUDES[[#This Row],[DW Version]], VERSIONS[], 3)</f>
        <v>5.5</v>
      </c>
      <c r="N1646" s="4" t="str">
        <f>VLOOKUP(FACT_INCLUDES[[#This Row],[DW Version]], VERSIONS[], 4)</f>
        <v>black</v>
      </c>
      <c r="O1646" s="51">
        <f>VLOOKUP(FACT_INCLUDES[[#This Row],[DW Version]], VERSIONS[], 5)</f>
        <v>280.79189963613339</v>
      </c>
      <c r="P1646" s="4" t="str">
        <f>VLOOKUP(FACT_INCLUDES[[#This Row],[DW Version]], VERSIONS[], 6)</f>
        <v>Flex Training Hoodie</v>
      </c>
      <c r="Q1646" s="4" t="str">
        <f>VLOOKUP(FACT_INCLUDES[[#This Row],[DW Version]], VERSIONS[], 7)</f>
        <v>Apparel</v>
      </c>
      <c r="R1646" s="51">
        <f>FACT_INCLUDES[[#This Row],[Version Price]]*FACT_INCLUDES[[#This Row],[Quantity]]</f>
        <v>1123.1675985445336</v>
      </c>
      <c r="S1646" s="51">
        <f>FACT_INCLUDES[[#This Row],[Amount]]*(1-FACT_INCLUDES[[#This Row],[Order Discount]])</f>
        <v>1123.1675985445336</v>
      </c>
      <c r="T1646" s="51">
        <f t="shared" si="25"/>
        <v>1123.1675985445336</v>
      </c>
      <c r="U1646" s="57">
        <f>FACT_INCLUDES[[#This Row],[Income]]/FACT_INCLUDES[[#This Row],[Total Order Income]]</f>
        <v>1</v>
      </c>
      <c r="V1646" s="33">
        <f>IF(FACT_INCLUDES[[#This Row],[Order Gap]]&gt;10, 1, 0)/COUNTIFS(FACT_INCLUDES[Order ID], FACT_INCLUDES[[#This Row],[Order ID]])</f>
        <v>0</v>
      </c>
      <c r="W1646" s="33">
        <f>IF(FACT_INCLUDES[[#This Row],[Order Type]]="Online", 1, 0)/COUNTIFS(FACT_INCLUDES[Order ID], FACT_INCLUDES[[#This Row],[Order ID]])</f>
        <v>0</v>
      </c>
      <c r="X1646" s="52">
        <v>634.64345891354094</v>
      </c>
      <c r="Y1646" s="52">
        <v>772.69771268581133</v>
      </c>
      <c r="Z1646" s="64">
        <f>IF(FACT_INCLUDES[[#This Row],[Order Type]]="Online", 1, 0)*FACT_INCLUDES[[#This Row],[Income]]</f>
        <v>0</v>
      </c>
    </row>
    <row r="1647" spans="1:26" x14ac:dyDescent="0.3">
      <c r="A1647" s="4">
        <v>615</v>
      </c>
      <c r="B1647" s="4">
        <v>307</v>
      </c>
      <c r="C1647" s="4">
        <v>330</v>
      </c>
      <c r="D1647" s="58">
        <v>3</v>
      </c>
      <c r="E1647" s="28">
        <f>VLOOKUP(FACT_INCLUDES[[#This Row],[Order ID]], ORDERS[], 2)</f>
        <v>43145.407954194059</v>
      </c>
      <c r="F1647" s="28">
        <f>VLOOKUP(FACT_INCLUDES[[#This Row],[Order ID]], ORDERS[], 3)</f>
        <v>43158.407954194059</v>
      </c>
      <c r="G1647" s="4" t="str">
        <f>VLOOKUP(FACT_INCLUDES[[#This Row],[Order ID]], ORDERS[], 4)</f>
        <v>Online</v>
      </c>
      <c r="H1647" s="4" t="str">
        <f>VLOOKUP(FACT_INCLUDES[[#This Row],[Order ID]], ORDERS[], 5)</f>
        <v>CBQ7824@gmail.com</v>
      </c>
      <c r="I1647" s="4">
        <f>VLOOKUP(FACT_INCLUDES[[#This Row],[Order ID]], ORDERS[], 6)</f>
        <v>0</v>
      </c>
      <c r="J1647" s="54">
        <f>VLOOKUP(FACT_INCLUDES[[#This Row],[Order ID]], ORDERS[], 7)</f>
        <v>0</v>
      </c>
      <c r="K1647" s="33">
        <v>13</v>
      </c>
      <c r="L1647" s="4">
        <f>VLOOKUP(FACT_INCLUDES[[#This Row],[DW Version]], VERSIONS[], 2)</f>
        <v>34</v>
      </c>
      <c r="M1647" s="4">
        <f>VLOOKUP(FACT_INCLUDES[[#This Row],[DW Version]], VERSIONS[], 3)</f>
        <v>3</v>
      </c>
      <c r="N1647" s="4" t="str">
        <f>VLOOKUP(FACT_INCLUDES[[#This Row],[DW Version]], VERSIONS[], 4)</f>
        <v>white</v>
      </c>
      <c r="O1647" s="51">
        <f>VLOOKUP(FACT_INCLUDES[[#This Row],[DW Version]], VERSIONS[], 5)</f>
        <v>220.83541884753282</v>
      </c>
      <c r="P1647" s="4" t="str">
        <f>VLOOKUP(FACT_INCLUDES[[#This Row],[DW Version]], VERSIONS[], 6)</f>
        <v>Zoom Vomero</v>
      </c>
      <c r="Q1647" s="4" t="str">
        <f>VLOOKUP(FACT_INCLUDES[[#This Row],[DW Version]], VERSIONS[], 7)</f>
        <v>Shoe</v>
      </c>
      <c r="R1647" s="51">
        <f>FACT_INCLUDES[[#This Row],[Version Price]]*FACT_INCLUDES[[#This Row],[Quantity]]</f>
        <v>662.50625654259852</v>
      </c>
      <c r="S1647" s="51">
        <f>FACT_INCLUDES[[#This Row],[Amount]]*(1-FACT_INCLUDES[[#This Row],[Order Discount]])</f>
        <v>662.50625654259852</v>
      </c>
      <c r="T1647" s="51">
        <f t="shared" si="25"/>
        <v>662.50625654259852</v>
      </c>
      <c r="U1647" s="57">
        <f>FACT_INCLUDES[[#This Row],[Income]]/FACT_INCLUDES[[#This Row],[Total Order Income]]</f>
        <v>1</v>
      </c>
      <c r="V1647" s="33">
        <f>IF(FACT_INCLUDES[[#This Row],[Order Gap]]&gt;10, 1, 0)/COUNTIFS(FACT_INCLUDES[Order ID], FACT_INCLUDES[[#This Row],[Order ID]])</f>
        <v>1</v>
      </c>
      <c r="W1647" s="33">
        <f>IF(FACT_INCLUDES[[#This Row],[Order Type]]="Online", 1, 0)/COUNTIFS(FACT_INCLUDES[Order ID], FACT_INCLUDES[[#This Row],[Order ID]])</f>
        <v>1</v>
      </c>
      <c r="X1647" s="52">
        <v>634.64345891354094</v>
      </c>
      <c r="Y1647" s="52">
        <v>772.69771268581133</v>
      </c>
      <c r="Z1647" s="64">
        <f>IF(FACT_INCLUDES[[#This Row],[Order Type]]="Online", 1, 0)*FACT_INCLUDES[[#This Row],[Income]]</f>
        <v>662.50625654259852</v>
      </c>
    </row>
    <row r="1648" spans="1:26" x14ac:dyDescent="0.3">
      <c r="A1648" s="4">
        <v>687</v>
      </c>
      <c r="B1648" s="4">
        <v>346</v>
      </c>
      <c r="C1648" s="4">
        <v>281</v>
      </c>
      <c r="D1648" s="58">
        <v>4</v>
      </c>
      <c r="E1648" s="28">
        <f>VLOOKUP(FACT_INCLUDES[[#This Row],[Order ID]], ORDERS[], 2)</f>
        <v>43225.334492577698</v>
      </c>
      <c r="F1648" s="28">
        <f>VLOOKUP(FACT_INCLUDES[[#This Row],[Order ID]], ORDERS[], 3)</f>
        <v>43225.334492577698</v>
      </c>
      <c r="G1648" s="4" t="str">
        <f>VLOOKUP(FACT_INCLUDES[[#This Row],[Order ID]], ORDERS[], 4)</f>
        <v>In-Store</v>
      </c>
      <c r="H1648" s="4" t="str">
        <f>VLOOKUP(FACT_INCLUDES[[#This Row],[Order ID]], ORDERS[], 5)</f>
        <v>YDY6607@gmail.com</v>
      </c>
      <c r="I1648" s="4">
        <f>VLOOKUP(FACT_INCLUDES[[#This Row],[Order ID]], ORDERS[], 6)</f>
        <v>31</v>
      </c>
      <c r="J1648" s="54">
        <f>VLOOKUP(FACT_INCLUDES[[#This Row],[Order ID]], ORDERS[], 7)</f>
        <v>0</v>
      </c>
      <c r="K1648" s="33">
        <v>0</v>
      </c>
      <c r="L1648" s="4">
        <f>VLOOKUP(FACT_INCLUDES[[#This Row],[DW Version]], VERSIONS[], 2)</f>
        <v>27</v>
      </c>
      <c r="M1648" s="4">
        <f>VLOOKUP(FACT_INCLUDES[[#This Row],[DW Version]], VERSIONS[], 3)</f>
        <v>11</v>
      </c>
      <c r="N1648" s="4" t="str">
        <f>VLOOKUP(FACT_INCLUDES[[#This Row],[DW Version]], VERSIONS[], 4)</f>
        <v>white</v>
      </c>
      <c r="O1648" s="51">
        <f>VLOOKUP(FACT_INCLUDES[[#This Row],[DW Version]], VERSIONS[], 5)</f>
        <v>290.72333893986837</v>
      </c>
      <c r="P1648" s="4" t="str">
        <f>VLOOKUP(FACT_INCLUDES[[#This Row],[DW Version]], VERSIONS[], 6)</f>
        <v>Structure</v>
      </c>
      <c r="Q1648" s="4" t="str">
        <f>VLOOKUP(FACT_INCLUDES[[#This Row],[DW Version]], VERSIONS[], 7)</f>
        <v>Shoe</v>
      </c>
      <c r="R1648" s="51">
        <f>FACT_INCLUDES[[#This Row],[Version Price]]*FACT_INCLUDES[[#This Row],[Quantity]]</f>
        <v>1162.8933557594735</v>
      </c>
      <c r="S1648" s="51">
        <f>FACT_INCLUDES[[#This Row],[Amount]]*(1-FACT_INCLUDES[[#This Row],[Order Discount]])</f>
        <v>1162.8933557594735</v>
      </c>
      <c r="T1648" s="51">
        <f t="shared" si="25"/>
        <v>1242.8849876013292</v>
      </c>
      <c r="U1648" s="57">
        <f>FACT_INCLUDES[[#This Row],[Income]]/FACT_INCLUDES[[#This Row],[Total Order Income]]</f>
        <v>0.93564035881048557</v>
      </c>
      <c r="V1648" s="33">
        <f>IF(FACT_INCLUDES[[#This Row],[Order Gap]]&gt;10, 1, 0)/COUNTIFS(FACT_INCLUDES[Order ID], FACT_INCLUDES[[#This Row],[Order ID]])</f>
        <v>0</v>
      </c>
      <c r="W1648" s="33">
        <f>IF(FACT_INCLUDES[[#This Row],[Order Type]]="Online", 1, 0)/COUNTIFS(FACT_INCLUDES[Order ID], FACT_INCLUDES[[#This Row],[Order ID]])</f>
        <v>0</v>
      </c>
      <c r="X1648" s="52">
        <v>634.64345891354094</v>
      </c>
      <c r="Y1648" s="52">
        <v>772.69771268581133</v>
      </c>
      <c r="Z1648" s="64">
        <f>IF(FACT_INCLUDES[[#This Row],[Order Type]]="Online", 1, 0)*FACT_INCLUDES[[#This Row],[Income]]</f>
        <v>0</v>
      </c>
    </row>
    <row r="1649" spans="1:26" x14ac:dyDescent="0.3">
      <c r="A1649" s="4">
        <v>688</v>
      </c>
      <c r="B1649" s="4">
        <v>346</v>
      </c>
      <c r="C1649" s="4">
        <v>754</v>
      </c>
      <c r="D1649" s="58">
        <v>2</v>
      </c>
      <c r="E1649" s="28">
        <f>VLOOKUP(FACT_INCLUDES[[#This Row],[Order ID]], ORDERS[], 2)</f>
        <v>43225.334492577698</v>
      </c>
      <c r="F1649" s="28">
        <f>VLOOKUP(FACT_INCLUDES[[#This Row],[Order ID]], ORDERS[], 3)</f>
        <v>43225.334492577698</v>
      </c>
      <c r="G1649" s="4" t="str">
        <f>VLOOKUP(FACT_INCLUDES[[#This Row],[Order ID]], ORDERS[], 4)</f>
        <v>In-Store</v>
      </c>
      <c r="H1649" s="4" t="str">
        <f>VLOOKUP(FACT_INCLUDES[[#This Row],[Order ID]], ORDERS[], 5)</f>
        <v>YDY6607@gmail.com</v>
      </c>
      <c r="I1649" s="4">
        <f>VLOOKUP(FACT_INCLUDES[[#This Row],[Order ID]], ORDERS[], 6)</f>
        <v>31</v>
      </c>
      <c r="J1649" s="54">
        <f>VLOOKUP(FACT_INCLUDES[[#This Row],[Order ID]], ORDERS[], 7)</f>
        <v>0</v>
      </c>
      <c r="K1649" s="33">
        <v>0</v>
      </c>
      <c r="L1649" s="4">
        <f>VLOOKUP(FACT_INCLUDES[[#This Row],[DW Version]], VERSIONS[], 2)</f>
        <v>78</v>
      </c>
      <c r="M1649" s="4">
        <f>VLOOKUP(FACT_INCLUDES[[#This Row],[DW Version]], VERSIONS[], 3)</f>
        <v>4</v>
      </c>
      <c r="N1649" s="4" t="str">
        <f>VLOOKUP(FACT_INCLUDES[[#This Row],[DW Version]], VERSIONS[], 4)</f>
        <v>black</v>
      </c>
      <c r="O1649" s="51">
        <f>VLOOKUP(FACT_INCLUDES[[#This Row],[DW Version]], VERSIONS[], 5)</f>
        <v>39.995815920927882</v>
      </c>
      <c r="P1649" s="4" t="str">
        <f>VLOOKUP(FACT_INCLUDES[[#This Row],[DW Version]], VERSIONS[], 6)</f>
        <v>Nike Air Tailwind</v>
      </c>
      <c r="Q1649" s="4" t="str">
        <f>VLOOKUP(FACT_INCLUDES[[#This Row],[DW Version]], VERSIONS[], 7)</f>
        <v>Shoe</v>
      </c>
      <c r="R1649" s="51">
        <f>FACT_INCLUDES[[#This Row],[Version Price]]*FACT_INCLUDES[[#This Row],[Quantity]]</f>
        <v>79.991631841855764</v>
      </c>
      <c r="S1649" s="51">
        <f>FACT_INCLUDES[[#This Row],[Amount]]*(1-FACT_INCLUDES[[#This Row],[Order Discount]])</f>
        <v>79.991631841855764</v>
      </c>
      <c r="T1649" s="51">
        <f t="shared" si="25"/>
        <v>1242.8849876013292</v>
      </c>
      <c r="U1649" s="57">
        <f>FACT_INCLUDES[[#This Row],[Income]]/FACT_INCLUDES[[#This Row],[Total Order Income]]</f>
        <v>6.4359641189514538E-2</v>
      </c>
      <c r="V1649" s="33">
        <f>IF(FACT_INCLUDES[[#This Row],[Order Gap]]&gt;10, 1, 0)/COUNTIFS(FACT_INCLUDES[Order ID], FACT_INCLUDES[[#This Row],[Order ID]])</f>
        <v>0</v>
      </c>
      <c r="W1649" s="33">
        <f>IF(FACT_INCLUDES[[#This Row],[Order Type]]="Online", 1, 0)/COUNTIFS(FACT_INCLUDES[Order ID], FACT_INCLUDES[[#This Row],[Order ID]])</f>
        <v>0</v>
      </c>
      <c r="X1649" s="52">
        <v>634.64345891354094</v>
      </c>
      <c r="Y1649" s="52">
        <v>772.69771268581133</v>
      </c>
      <c r="Z1649" s="64">
        <f>IF(FACT_INCLUDES[[#This Row],[Order Type]]="Online", 1, 0)*FACT_INCLUDES[[#This Row],[Income]]</f>
        <v>0</v>
      </c>
    </row>
    <row r="1650" spans="1:26" x14ac:dyDescent="0.3">
      <c r="A1650" s="4">
        <v>692</v>
      </c>
      <c r="B1650" s="4">
        <v>349</v>
      </c>
      <c r="C1650" s="4">
        <v>95</v>
      </c>
      <c r="D1650" s="58">
        <v>4</v>
      </c>
      <c r="E1650" s="28">
        <f>VLOOKUP(FACT_INCLUDES[[#This Row],[Order ID]], ORDERS[], 2)</f>
        <v>43444.513446393255</v>
      </c>
      <c r="F1650" s="28">
        <f>VLOOKUP(FACT_INCLUDES[[#This Row],[Order ID]], ORDERS[], 3)</f>
        <v>43448.513446393255</v>
      </c>
      <c r="G1650" s="4" t="str">
        <f>VLOOKUP(FACT_INCLUDES[[#This Row],[Order ID]], ORDERS[], 4)</f>
        <v>Online</v>
      </c>
      <c r="H1650" s="4" t="str">
        <f>VLOOKUP(FACT_INCLUDES[[#This Row],[Order ID]], ORDERS[], 5)</f>
        <v>ZEU9367@gmail.com</v>
      </c>
      <c r="I1650" s="4">
        <f>VLOOKUP(FACT_INCLUDES[[#This Row],[Order ID]], ORDERS[], 6)</f>
        <v>0</v>
      </c>
      <c r="J1650" s="54">
        <f>VLOOKUP(FACT_INCLUDES[[#This Row],[Order ID]], ORDERS[], 7)</f>
        <v>0</v>
      </c>
      <c r="K1650" s="33">
        <v>4</v>
      </c>
      <c r="L1650" s="4">
        <f>VLOOKUP(FACT_INCLUDES[[#This Row],[DW Version]], VERSIONS[], 2)</f>
        <v>9</v>
      </c>
      <c r="M1650" s="4">
        <f>VLOOKUP(FACT_INCLUDES[[#This Row],[DW Version]], VERSIONS[], 3)</f>
        <v>11</v>
      </c>
      <c r="N1650" s="4" t="str">
        <f>VLOOKUP(FACT_INCLUDES[[#This Row],[DW Version]], VERSIONS[], 4)</f>
        <v>white</v>
      </c>
      <c r="O1650" s="51">
        <f>VLOOKUP(FACT_INCLUDES[[#This Row],[DW Version]], VERSIONS[], 5)</f>
        <v>274.22676858586681</v>
      </c>
      <c r="P1650" s="4" t="str">
        <f>VLOOKUP(FACT_INCLUDES[[#This Row],[DW Version]], VERSIONS[], 6)</f>
        <v>React</v>
      </c>
      <c r="Q1650" s="4" t="str">
        <f>VLOOKUP(FACT_INCLUDES[[#This Row],[DW Version]], VERSIONS[], 7)</f>
        <v>Shoe</v>
      </c>
      <c r="R1650" s="51">
        <f>FACT_INCLUDES[[#This Row],[Version Price]]*FACT_INCLUDES[[#This Row],[Quantity]]</f>
        <v>1096.9070743434672</v>
      </c>
      <c r="S1650" s="51">
        <f>FACT_INCLUDES[[#This Row],[Amount]]*(1-FACT_INCLUDES[[#This Row],[Order Discount]])</f>
        <v>1096.9070743434672</v>
      </c>
      <c r="T1650" s="51">
        <f t="shared" si="25"/>
        <v>3112.5887381463217</v>
      </c>
      <c r="U1650" s="57">
        <f>FACT_INCLUDES[[#This Row],[Income]]/FACT_INCLUDES[[#This Row],[Total Order Income]]</f>
        <v>0.3524098962706913</v>
      </c>
      <c r="V1650" s="33">
        <f>IF(FACT_INCLUDES[[#This Row],[Order Gap]]&gt;10, 1, 0)/COUNTIFS(FACT_INCLUDES[Order ID], FACT_INCLUDES[[#This Row],[Order ID]])</f>
        <v>0</v>
      </c>
      <c r="W1650" s="33">
        <f>IF(FACT_INCLUDES[[#This Row],[Order Type]]="Online", 1, 0)/COUNTIFS(FACT_INCLUDES[Order ID], FACT_INCLUDES[[#This Row],[Order ID]])</f>
        <v>0.25</v>
      </c>
      <c r="X1650" s="52">
        <v>634.64345891354094</v>
      </c>
      <c r="Y1650" s="52">
        <v>772.69771268581133</v>
      </c>
      <c r="Z1650" s="64">
        <f>IF(FACT_INCLUDES[[#This Row],[Order Type]]="Online", 1, 0)*FACT_INCLUDES[[#This Row],[Income]]</f>
        <v>1096.9070743434672</v>
      </c>
    </row>
    <row r="1651" spans="1:26" x14ac:dyDescent="0.3">
      <c r="A1651" s="4">
        <v>693</v>
      </c>
      <c r="B1651" s="4">
        <v>349</v>
      </c>
      <c r="C1651" s="4">
        <v>108</v>
      </c>
      <c r="D1651" s="58">
        <v>3</v>
      </c>
      <c r="E1651" s="28">
        <f>VLOOKUP(FACT_INCLUDES[[#This Row],[Order ID]], ORDERS[], 2)</f>
        <v>43444.513446393255</v>
      </c>
      <c r="F1651" s="28">
        <f>VLOOKUP(FACT_INCLUDES[[#This Row],[Order ID]], ORDERS[], 3)</f>
        <v>43448.513446393255</v>
      </c>
      <c r="G1651" s="4" t="str">
        <f>VLOOKUP(FACT_INCLUDES[[#This Row],[Order ID]], ORDERS[], 4)</f>
        <v>Online</v>
      </c>
      <c r="H1651" s="4" t="str">
        <f>VLOOKUP(FACT_INCLUDES[[#This Row],[Order ID]], ORDERS[], 5)</f>
        <v>ZEU9367@gmail.com</v>
      </c>
      <c r="I1651" s="4">
        <f>VLOOKUP(FACT_INCLUDES[[#This Row],[Order ID]], ORDERS[], 6)</f>
        <v>0</v>
      </c>
      <c r="J1651" s="54">
        <f>VLOOKUP(FACT_INCLUDES[[#This Row],[Order ID]], ORDERS[], 7)</f>
        <v>0</v>
      </c>
      <c r="K1651" s="33">
        <v>4</v>
      </c>
      <c r="L1651" s="4">
        <f>VLOOKUP(FACT_INCLUDES[[#This Row],[DW Version]], VERSIONS[], 2)</f>
        <v>11</v>
      </c>
      <c r="M1651" s="4">
        <f>VLOOKUP(FACT_INCLUDES[[#This Row],[DW Version]], VERSIONS[], 3)</f>
        <v>3.5</v>
      </c>
      <c r="N1651" s="4" t="str">
        <f>VLOOKUP(FACT_INCLUDES[[#This Row],[DW Version]], VERSIONS[], 4)</f>
        <v>gold</v>
      </c>
      <c r="O1651" s="51">
        <f>VLOOKUP(FACT_INCLUDES[[#This Row],[DW Version]], VERSIONS[], 5)</f>
        <v>116.10783233936073</v>
      </c>
      <c r="P1651" s="4" t="str">
        <f>VLOOKUP(FACT_INCLUDES[[#This Row],[DW Version]], VERSIONS[], 6)</f>
        <v>Pro Compression Tights</v>
      </c>
      <c r="Q1651" s="4" t="str">
        <f>VLOOKUP(FACT_INCLUDES[[#This Row],[DW Version]], VERSIONS[], 7)</f>
        <v>Apparel</v>
      </c>
      <c r="R1651" s="51">
        <f>FACT_INCLUDES[[#This Row],[Version Price]]*FACT_INCLUDES[[#This Row],[Quantity]]</f>
        <v>348.32349701808221</v>
      </c>
      <c r="S1651" s="51">
        <f>FACT_INCLUDES[[#This Row],[Amount]]*(1-FACT_INCLUDES[[#This Row],[Order Discount]])</f>
        <v>348.32349701808221</v>
      </c>
      <c r="T1651" s="51">
        <f t="shared" si="25"/>
        <v>3112.5887381463217</v>
      </c>
      <c r="U1651" s="57">
        <f>FACT_INCLUDES[[#This Row],[Income]]/FACT_INCLUDES[[#This Row],[Total Order Income]]</f>
        <v>0.11190797317654101</v>
      </c>
      <c r="V1651" s="33">
        <f>IF(FACT_INCLUDES[[#This Row],[Order Gap]]&gt;10, 1, 0)/COUNTIFS(FACT_INCLUDES[Order ID], FACT_INCLUDES[[#This Row],[Order ID]])</f>
        <v>0</v>
      </c>
      <c r="W1651" s="33">
        <f>IF(FACT_INCLUDES[[#This Row],[Order Type]]="Online", 1, 0)/COUNTIFS(FACT_INCLUDES[Order ID], FACT_INCLUDES[[#This Row],[Order ID]])</f>
        <v>0.25</v>
      </c>
      <c r="X1651" s="52">
        <v>634.64345891354094</v>
      </c>
      <c r="Y1651" s="52">
        <v>772.69771268581133</v>
      </c>
      <c r="Z1651" s="64">
        <f>IF(FACT_INCLUDES[[#This Row],[Order Type]]="Online", 1, 0)*FACT_INCLUDES[[#This Row],[Income]]</f>
        <v>348.32349701808221</v>
      </c>
    </row>
    <row r="1652" spans="1:26" x14ac:dyDescent="0.3">
      <c r="A1652" s="4">
        <v>694</v>
      </c>
      <c r="B1652" s="4">
        <v>349</v>
      </c>
      <c r="C1652" s="4">
        <v>537</v>
      </c>
      <c r="D1652" s="58">
        <v>4</v>
      </c>
      <c r="E1652" s="28">
        <f>VLOOKUP(FACT_INCLUDES[[#This Row],[Order ID]], ORDERS[], 2)</f>
        <v>43444.513446393255</v>
      </c>
      <c r="F1652" s="28">
        <f>VLOOKUP(FACT_INCLUDES[[#This Row],[Order ID]], ORDERS[], 3)</f>
        <v>43448.513446393255</v>
      </c>
      <c r="G1652" s="4" t="str">
        <f>VLOOKUP(FACT_INCLUDES[[#This Row],[Order ID]], ORDERS[], 4)</f>
        <v>Online</v>
      </c>
      <c r="H1652" s="4" t="str">
        <f>VLOOKUP(FACT_INCLUDES[[#This Row],[Order ID]], ORDERS[], 5)</f>
        <v>ZEU9367@gmail.com</v>
      </c>
      <c r="I1652" s="4">
        <f>VLOOKUP(FACT_INCLUDES[[#This Row],[Order ID]], ORDERS[], 6)</f>
        <v>0</v>
      </c>
      <c r="J1652" s="54">
        <f>VLOOKUP(FACT_INCLUDES[[#This Row],[Order ID]], ORDERS[], 7)</f>
        <v>0</v>
      </c>
      <c r="K1652" s="33">
        <v>4</v>
      </c>
      <c r="L1652" s="4">
        <f>VLOOKUP(FACT_INCLUDES[[#This Row],[DW Version]], VERSIONS[], 2)</f>
        <v>56</v>
      </c>
      <c r="M1652" s="4">
        <f>VLOOKUP(FACT_INCLUDES[[#This Row],[DW Version]], VERSIONS[], 3)</f>
        <v>5</v>
      </c>
      <c r="N1652" s="4" t="str">
        <f>VLOOKUP(FACT_INCLUDES[[#This Row],[DW Version]], VERSIONS[], 4)</f>
        <v>white</v>
      </c>
      <c r="O1652" s="51">
        <f>VLOOKUP(FACT_INCLUDES[[#This Row],[DW Version]], VERSIONS[], 5)</f>
        <v>373.26519645061057</v>
      </c>
      <c r="P1652" s="4" t="str">
        <f>VLOOKUP(FACT_INCLUDES[[#This Row],[DW Version]], VERSIONS[], 6)</f>
        <v>Nike Yoga Mat</v>
      </c>
      <c r="Q1652" s="4" t="str">
        <f>VLOOKUP(FACT_INCLUDES[[#This Row],[DW Version]], VERSIONS[], 7)</f>
        <v>Sport Equipment</v>
      </c>
      <c r="R1652" s="51">
        <f>FACT_INCLUDES[[#This Row],[Version Price]]*FACT_INCLUDES[[#This Row],[Quantity]]</f>
        <v>1493.0607858024423</v>
      </c>
      <c r="S1652" s="51">
        <f>FACT_INCLUDES[[#This Row],[Amount]]*(1-FACT_INCLUDES[[#This Row],[Order Discount]])</f>
        <v>1493.0607858024423</v>
      </c>
      <c r="T1652" s="51">
        <f t="shared" si="25"/>
        <v>3112.5887381463217</v>
      </c>
      <c r="U1652" s="57">
        <f>FACT_INCLUDES[[#This Row],[Income]]/FACT_INCLUDES[[#This Row],[Total Order Income]]</f>
        <v>0.47968456850859881</v>
      </c>
      <c r="V1652" s="33">
        <f>IF(FACT_INCLUDES[[#This Row],[Order Gap]]&gt;10, 1, 0)/COUNTIFS(FACT_INCLUDES[Order ID], FACT_INCLUDES[[#This Row],[Order ID]])</f>
        <v>0</v>
      </c>
      <c r="W1652" s="33">
        <f>IF(FACT_INCLUDES[[#This Row],[Order Type]]="Online", 1, 0)/COUNTIFS(FACT_INCLUDES[Order ID], FACT_INCLUDES[[#This Row],[Order ID]])</f>
        <v>0.25</v>
      </c>
      <c r="X1652" s="52">
        <v>634.64345891354094</v>
      </c>
      <c r="Y1652" s="52">
        <v>772.69771268581133</v>
      </c>
      <c r="Z1652" s="64">
        <f>IF(FACT_INCLUDES[[#This Row],[Order Type]]="Online", 1, 0)*FACT_INCLUDES[[#This Row],[Income]]</f>
        <v>1493.0607858024423</v>
      </c>
    </row>
    <row r="1653" spans="1:26" x14ac:dyDescent="0.3">
      <c r="A1653" s="4">
        <v>695</v>
      </c>
      <c r="B1653" s="4">
        <v>349</v>
      </c>
      <c r="C1653" s="4">
        <v>583</v>
      </c>
      <c r="D1653" s="58">
        <v>5</v>
      </c>
      <c r="E1653" s="28">
        <f>VLOOKUP(FACT_INCLUDES[[#This Row],[Order ID]], ORDERS[], 2)</f>
        <v>43444.513446393255</v>
      </c>
      <c r="F1653" s="28">
        <f>VLOOKUP(FACT_INCLUDES[[#This Row],[Order ID]], ORDERS[], 3)</f>
        <v>43448.513446393255</v>
      </c>
      <c r="G1653" s="4" t="str">
        <f>VLOOKUP(FACT_INCLUDES[[#This Row],[Order ID]], ORDERS[], 4)</f>
        <v>Online</v>
      </c>
      <c r="H1653" s="4" t="str">
        <f>VLOOKUP(FACT_INCLUDES[[#This Row],[Order ID]], ORDERS[], 5)</f>
        <v>ZEU9367@gmail.com</v>
      </c>
      <c r="I1653" s="4">
        <f>VLOOKUP(FACT_INCLUDES[[#This Row],[Order ID]], ORDERS[], 6)</f>
        <v>0</v>
      </c>
      <c r="J1653" s="54">
        <f>VLOOKUP(FACT_INCLUDES[[#This Row],[Order ID]], ORDERS[], 7)</f>
        <v>0</v>
      </c>
      <c r="K1653" s="33">
        <v>4</v>
      </c>
      <c r="L1653" s="4">
        <f>VLOOKUP(FACT_INCLUDES[[#This Row],[DW Version]], VERSIONS[], 2)</f>
        <v>60</v>
      </c>
      <c r="M1653" s="4">
        <f>VLOOKUP(FACT_INCLUDES[[#This Row],[DW Version]], VERSIONS[], 3)</f>
        <v>4</v>
      </c>
      <c r="N1653" s="4" t="str">
        <f>VLOOKUP(FACT_INCLUDES[[#This Row],[DW Version]], VERSIONS[], 4)</f>
        <v>white</v>
      </c>
      <c r="O1653" s="51">
        <f>VLOOKUP(FACT_INCLUDES[[#This Row],[DW Version]], VERSIONS[], 5)</f>
        <v>34.859476196465977</v>
      </c>
      <c r="P1653" s="4" t="str">
        <f>VLOOKUP(FACT_INCLUDES[[#This Row],[DW Version]], VERSIONS[], 6)</f>
        <v>Magista Obra</v>
      </c>
      <c r="Q1653" s="4" t="str">
        <f>VLOOKUP(FACT_INCLUDES[[#This Row],[DW Version]], VERSIONS[], 7)</f>
        <v>Shoe</v>
      </c>
      <c r="R1653" s="51">
        <f>FACT_INCLUDES[[#This Row],[Version Price]]*FACT_INCLUDES[[#This Row],[Quantity]]</f>
        <v>174.29738098232988</v>
      </c>
      <c r="S1653" s="51">
        <f>FACT_INCLUDES[[#This Row],[Amount]]*(1-FACT_INCLUDES[[#This Row],[Order Discount]])</f>
        <v>174.29738098232988</v>
      </c>
      <c r="T1653" s="51">
        <f t="shared" si="25"/>
        <v>3112.5887381463217</v>
      </c>
      <c r="U1653" s="57">
        <f>FACT_INCLUDES[[#This Row],[Income]]/FACT_INCLUDES[[#This Row],[Total Order Income]]</f>
        <v>5.599756204416885E-2</v>
      </c>
      <c r="V1653" s="33">
        <f>IF(FACT_INCLUDES[[#This Row],[Order Gap]]&gt;10, 1, 0)/COUNTIFS(FACT_INCLUDES[Order ID], FACT_INCLUDES[[#This Row],[Order ID]])</f>
        <v>0</v>
      </c>
      <c r="W1653" s="33">
        <f>IF(FACT_INCLUDES[[#This Row],[Order Type]]="Online", 1, 0)/COUNTIFS(FACT_INCLUDES[Order ID], FACT_INCLUDES[[#This Row],[Order ID]])</f>
        <v>0.25</v>
      </c>
      <c r="X1653" s="52">
        <v>634.64345891354094</v>
      </c>
      <c r="Y1653" s="52">
        <v>772.69771268581133</v>
      </c>
      <c r="Z1653" s="64">
        <f>IF(FACT_INCLUDES[[#This Row],[Order Type]]="Online", 1, 0)*FACT_INCLUDES[[#This Row],[Income]]</f>
        <v>174.29738098232988</v>
      </c>
    </row>
    <row r="1654" spans="1:26" x14ac:dyDescent="0.3">
      <c r="A1654" s="4">
        <v>713</v>
      </c>
      <c r="B1654" s="4">
        <v>359</v>
      </c>
      <c r="C1654" s="4">
        <v>545</v>
      </c>
      <c r="D1654" s="58">
        <v>1</v>
      </c>
      <c r="E1654" s="28">
        <f>VLOOKUP(FACT_INCLUDES[[#This Row],[Order ID]], ORDERS[], 2)</f>
        <v>43206.778307492074</v>
      </c>
      <c r="F1654" s="28">
        <f>VLOOKUP(FACT_INCLUDES[[#This Row],[Order ID]], ORDERS[], 3)</f>
        <v>43218.778307492074</v>
      </c>
      <c r="G1654" s="4" t="str">
        <f>VLOOKUP(FACT_INCLUDES[[#This Row],[Order ID]], ORDERS[], 4)</f>
        <v>Online</v>
      </c>
      <c r="H1654" s="4" t="str">
        <f>VLOOKUP(FACT_INCLUDES[[#This Row],[Order ID]], ORDERS[], 5)</f>
        <v>HMT7576@gmail.com</v>
      </c>
      <c r="I1654" s="4">
        <f>VLOOKUP(FACT_INCLUDES[[#This Row],[Order ID]], ORDERS[], 6)</f>
        <v>0</v>
      </c>
      <c r="J1654" s="54">
        <f>VLOOKUP(FACT_INCLUDES[[#This Row],[Order ID]], ORDERS[], 7)</f>
        <v>0</v>
      </c>
      <c r="K1654" s="33">
        <v>12</v>
      </c>
      <c r="L1654" s="4">
        <f>VLOOKUP(FACT_INCLUDES[[#This Row],[DW Version]], VERSIONS[], 2)</f>
        <v>57</v>
      </c>
      <c r="M1654" s="4">
        <f>VLOOKUP(FACT_INCLUDES[[#This Row],[DW Version]], VERSIONS[], 3)</f>
        <v>5.5</v>
      </c>
      <c r="N1654" s="4" t="str">
        <f>VLOOKUP(FACT_INCLUDES[[#This Row],[DW Version]], VERSIONS[], 4)</f>
        <v>yellow</v>
      </c>
      <c r="O1654" s="51">
        <f>VLOOKUP(FACT_INCLUDES[[#This Row],[DW Version]], VERSIONS[], 5)</f>
        <v>262.10220416922027</v>
      </c>
      <c r="P1654" s="4" t="str">
        <f>VLOOKUP(FACT_INCLUDES[[#This Row],[DW Version]], VERSIONS[], 6)</f>
        <v>Phantom Vision</v>
      </c>
      <c r="Q1654" s="4" t="str">
        <f>VLOOKUP(FACT_INCLUDES[[#This Row],[DW Version]], VERSIONS[], 7)</f>
        <v>Shoe</v>
      </c>
      <c r="R1654" s="51">
        <f>FACT_INCLUDES[[#This Row],[Version Price]]*FACT_INCLUDES[[#This Row],[Quantity]]</f>
        <v>262.10220416922027</v>
      </c>
      <c r="S1654" s="51">
        <f>FACT_INCLUDES[[#This Row],[Amount]]*(1-FACT_INCLUDES[[#This Row],[Order Discount]])</f>
        <v>262.10220416922027</v>
      </c>
      <c r="T1654" s="51">
        <f t="shared" si="25"/>
        <v>1396.179010608766</v>
      </c>
      <c r="U1654" s="57">
        <f>FACT_INCLUDES[[#This Row],[Income]]/FACT_INCLUDES[[#This Row],[Total Order Income]]</f>
        <v>0.18772822265458475</v>
      </c>
      <c r="V1654" s="33">
        <f>IF(FACT_INCLUDES[[#This Row],[Order Gap]]&gt;10, 1, 0)/COUNTIFS(FACT_INCLUDES[Order ID], FACT_INCLUDES[[#This Row],[Order ID]])</f>
        <v>0.33333333333333331</v>
      </c>
      <c r="W1654" s="33">
        <f>IF(FACT_INCLUDES[[#This Row],[Order Type]]="Online", 1, 0)/COUNTIFS(FACT_INCLUDES[Order ID], FACT_INCLUDES[[#This Row],[Order ID]])</f>
        <v>0.33333333333333331</v>
      </c>
      <c r="X1654" s="52">
        <v>634.64345891354094</v>
      </c>
      <c r="Y1654" s="52">
        <v>772.69771268581133</v>
      </c>
      <c r="Z1654" s="64">
        <f>IF(FACT_INCLUDES[[#This Row],[Order Type]]="Online", 1, 0)*FACT_INCLUDES[[#This Row],[Income]]</f>
        <v>262.10220416922027</v>
      </c>
    </row>
    <row r="1655" spans="1:26" x14ac:dyDescent="0.3">
      <c r="A1655" s="4">
        <v>714</v>
      </c>
      <c r="B1655" s="4">
        <v>359</v>
      </c>
      <c r="C1655" s="4">
        <v>612</v>
      </c>
      <c r="D1655" s="58">
        <v>2</v>
      </c>
      <c r="E1655" s="28">
        <f>VLOOKUP(FACT_INCLUDES[[#This Row],[Order ID]], ORDERS[], 2)</f>
        <v>43206.778307492074</v>
      </c>
      <c r="F1655" s="28">
        <f>VLOOKUP(FACT_INCLUDES[[#This Row],[Order ID]], ORDERS[], 3)</f>
        <v>43218.778307492074</v>
      </c>
      <c r="G1655" s="4" t="str">
        <f>VLOOKUP(FACT_INCLUDES[[#This Row],[Order ID]], ORDERS[], 4)</f>
        <v>Online</v>
      </c>
      <c r="H1655" s="4" t="str">
        <f>VLOOKUP(FACT_INCLUDES[[#This Row],[Order ID]], ORDERS[], 5)</f>
        <v>HMT7576@gmail.com</v>
      </c>
      <c r="I1655" s="4">
        <f>VLOOKUP(FACT_INCLUDES[[#This Row],[Order ID]], ORDERS[], 6)</f>
        <v>0</v>
      </c>
      <c r="J1655" s="54">
        <f>VLOOKUP(FACT_INCLUDES[[#This Row],[Order ID]], ORDERS[], 7)</f>
        <v>0</v>
      </c>
      <c r="K1655" s="33">
        <v>12</v>
      </c>
      <c r="L1655" s="4">
        <f>VLOOKUP(FACT_INCLUDES[[#This Row],[DW Version]], VERSIONS[], 2)</f>
        <v>62</v>
      </c>
      <c r="M1655" s="4">
        <f>VLOOKUP(FACT_INCLUDES[[#This Row],[DW Version]], VERSIONS[], 3)</f>
        <v>10</v>
      </c>
      <c r="N1655" s="4" t="str">
        <f>VLOOKUP(FACT_INCLUDES[[#This Row],[DW Version]], VERSIONS[], 4)</f>
        <v>white</v>
      </c>
      <c r="O1655" s="51">
        <f>VLOOKUP(FACT_INCLUDES[[#This Row],[DW Version]], VERSIONS[], 5)</f>
        <v>331.74995537614086</v>
      </c>
      <c r="P1655" s="4" t="str">
        <f>VLOOKUP(FACT_INCLUDES[[#This Row],[DW Version]], VERSIONS[], 6)</f>
        <v>Tiempo Legend</v>
      </c>
      <c r="Q1655" s="4" t="str">
        <f>VLOOKUP(FACT_INCLUDES[[#This Row],[DW Version]], VERSIONS[], 7)</f>
        <v>Shoe</v>
      </c>
      <c r="R1655" s="51">
        <f>FACT_INCLUDES[[#This Row],[Version Price]]*FACT_INCLUDES[[#This Row],[Quantity]]</f>
        <v>663.49991075228172</v>
      </c>
      <c r="S1655" s="51">
        <f>FACT_INCLUDES[[#This Row],[Amount]]*(1-FACT_INCLUDES[[#This Row],[Order Discount]])</f>
        <v>663.49991075228172</v>
      </c>
      <c r="T1655" s="51">
        <f t="shared" si="25"/>
        <v>1396.179010608766</v>
      </c>
      <c r="U1655" s="57">
        <f>FACT_INCLUDES[[#This Row],[Income]]/FACT_INCLUDES[[#This Row],[Total Order Income]]</f>
        <v>0.47522553033008325</v>
      </c>
      <c r="V1655" s="33">
        <f>IF(FACT_INCLUDES[[#This Row],[Order Gap]]&gt;10, 1, 0)/COUNTIFS(FACT_INCLUDES[Order ID], FACT_INCLUDES[[#This Row],[Order ID]])</f>
        <v>0.33333333333333331</v>
      </c>
      <c r="W1655" s="33">
        <f>IF(FACT_INCLUDES[[#This Row],[Order Type]]="Online", 1, 0)/COUNTIFS(FACT_INCLUDES[Order ID], FACT_INCLUDES[[#This Row],[Order ID]])</f>
        <v>0.33333333333333331</v>
      </c>
      <c r="X1655" s="52">
        <v>634.64345891354094</v>
      </c>
      <c r="Y1655" s="52">
        <v>772.69771268581133</v>
      </c>
      <c r="Z1655" s="64">
        <f>IF(FACT_INCLUDES[[#This Row],[Order Type]]="Online", 1, 0)*FACT_INCLUDES[[#This Row],[Income]]</f>
        <v>663.49991075228172</v>
      </c>
    </row>
    <row r="1656" spans="1:26" x14ac:dyDescent="0.3">
      <c r="A1656" s="4">
        <v>715</v>
      </c>
      <c r="B1656" s="4">
        <v>359</v>
      </c>
      <c r="C1656" s="4">
        <v>767</v>
      </c>
      <c r="D1656" s="58">
        <v>2</v>
      </c>
      <c r="E1656" s="28">
        <f>VLOOKUP(FACT_INCLUDES[[#This Row],[Order ID]], ORDERS[], 2)</f>
        <v>43206.778307492074</v>
      </c>
      <c r="F1656" s="28">
        <f>VLOOKUP(FACT_INCLUDES[[#This Row],[Order ID]], ORDERS[], 3)</f>
        <v>43218.778307492074</v>
      </c>
      <c r="G1656" s="4" t="str">
        <f>VLOOKUP(FACT_INCLUDES[[#This Row],[Order ID]], ORDERS[], 4)</f>
        <v>Online</v>
      </c>
      <c r="H1656" s="4" t="str">
        <f>VLOOKUP(FACT_INCLUDES[[#This Row],[Order ID]], ORDERS[], 5)</f>
        <v>HMT7576@gmail.com</v>
      </c>
      <c r="I1656" s="4">
        <f>VLOOKUP(FACT_INCLUDES[[#This Row],[Order ID]], ORDERS[], 6)</f>
        <v>0</v>
      </c>
      <c r="J1656" s="54">
        <f>VLOOKUP(FACT_INCLUDES[[#This Row],[Order ID]], ORDERS[], 7)</f>
        <v>0</v>
      </c>
      <c r="K1656" s="33">
        <v>12</v>
      </c>
      <c r="L1656" s="4">
        <f>VLOOKUP(FACT_INCLUDES[[#This Row],[DW Version]], VERSIONS[], 2)</f>
        <v>79</v>
      </c>
      <c r="M1656" s="4">
        <f>VLOOKUP(FACT_INCLUDES[[#This Row],[DW Version]], VERSIONS[], 3)</f>
        <v>7.5</v>
      </c>
      <c r="N1656" s="4" t="str">
        <f>VLOOKUP(FACT_INCLUDES[[#This Row],[DW Version]], VERSIONS[], 4)</f>
        <v>white</v>
      </c>
      <c r="O1656" s="51">
        <f>VLOOKUP(FACT_INCLUDES[[#This Row],[DW Version]], VERSIONS[], 5)</f>
        <v>235.28844784363207</v>
      </c>
      <c r="P1656" s="4" t="str">
        <f>VLOOKUP(FACT_INCLUDES[[#This Row],[DW Version]], VERSIONS[], 6)</f>
        <v>Zoom Gravity</v>
      </c>
      <c r="Q1656" s="4" t="str">
        <f>VLOOKUP(FACT_INCLUDES[[#This Row],[DW Version]], VERSIONS[], 7)</f>
        <v>Shoe</v>
      </c>
      <c r="R1656" s="51">
        <f>FACT_INCLUDES[[#This Row],[Version Price]]*FACT_INCLUDES[[#This Row],[Quantity]]</f>
        <v>470.57689568726414</v>
      </c>
      <c r="S1656" s="51">
        <f>FACT_INCLUDES[[#This Row],[Amount]]*(1-FACT_INCLUDES[[#This Row],[Order Discount]])</f>
        <v>470.57689568726414</v>
      </c>
      <c r="T1656" s="51">
        <f t="shared" si="25"/>
        <v>1396.179010608766</v>
      </c>
      <c r="U1656" s="57">
        <f>FACT_INCLUDES[[#This Row],[Income]]/FACT_INCLUDES[[#This Row],[Total Order Income]]</f>
        <v>0.33704624701533209</v>
      </c>
      <c r="V1656" s="33">
        <f>IF(FACT_INCLUDES[[#This Row],[Order Gap]]&gt;10, 1, 0)/COUNTIFS(FACT_INCLUDES[Order ID], FACT_INCLUDES[[#This Row],[Order ID]])</f>
        <v>0.33333333333333331</v>
      </c>
      <c r="W1656" s="33">
        <f>IF(FACT_INCLUDES[[#This Row],[Order Type]]="Online", 1, 0)/COUNTIFS(FACT_INCLUDES[Order ID], FACT_INCLUDES[[#This Row],[Order ID]])</f>
        <v>0.33333333333333331</v>
      </c>
      <c r="X1656" s="52">
        <v>634.64345891354094</v>
      </c>
      <c r="Y1656" s="52">
        <v>772.69771268581133</v>
      </c>
      <c r="Z1656" s="64">
        <f>IF(FACT_INCLUDES[[#This Row],[Order Type]]="Online", 1, 0)*FACT_INCLUDES[[#This Row],[Income]]</f>
        <v>470.57689568726414</v>
      </c>
    </row>
    <row r="1657" spans="1:26" x14ac:dyDescent="0.3">
      <c r="A1657" s="4">
        <v>722</v>
      </c>
      <c r="B1657" s="4">
        <v>364</v>
      </c>
      <c r="C1657" s="4">
        <v>110</v>
      </c>
      <c r="D1657" s="58">
        <v>3</v>
      </c>
      <c r="E1657" s="28">
        <f>VLOOKUP(FACT_INCLUDES[[#This Row],[Order ID]], ORDERS[], 2)</f>
        <v>43285.576066959191</v>
      </c>
      <c r="F1657" s="28">
        <f>VLOOKUP(FACT_INCLUDES[[#This Row],[Order ID]], ORDERS[], 3)</f>
        <v>43299.576066959191</v>
      </c>
      <c r="G1657" s="4" t="str">
        <f>VLOOKUP(FACT_INCLUDES[[#This Row],[Order ID]], ORDERS[], 4)</f>
        <v>Online</v>
      </c>
      <c r="H1657" s="4" t="str">
        <f>VLOOKUP(FACT_INCLUDES[[#This Row],[Order ID]], ORDERS[], 5)</f>
        <v>ARW6161@gmail.com</v>
      </c>
      <c r="I1657" s="4">
        <f>VLOOKUP(FACT_INCLUDES[[#This Row],[Order ID]], ORDERS[], 6)</f>
        <v>0</v>
      </c>
      <c r="J1657" s="54">
        <f>VLOOKUP(FACT_INCLUDES[[#This Row],[Order ID]], ORDERS[], 7)</f>
        <v>0</v>
      </c>
      <c r="K1657" s="33">
        <v>14</v>
      </c>
      <c r="L1657" s="4">
        <f>VLOOKUP(FACT_INCLUDES[[#This Row],[DW Version]], VERSIONS[], 2)</f>
        <v>11</v>
      </c>
      <c r="M1657" s="4">
        <f>VLOOKUP(FACT_INCLUDES[[#This Row],[DW Version]], VERSIONS[], 3)</f>
        <v>5</v>
      </c>
      <c r="N1657" s="4" t="str">
        <f>VLOOKUP(FACT_INCLUDES[[#This Row],[DW Version]], VERSIONS[], 4)</f>
        <v>white</v>
      </c>
      <c r="O1657" s="51">
        <f>VLOOKUP(FACT_INCLUDES[[#This Row],[DW Version]], VERSIONS[], 5)</f>
        <v>258.22361923399313</v>
      </c>
      <c r="P1657" s="4" t="str">
        <f>VLOOKUP(FACT_INCLUDES[[#This Row],[DW Version]], VERSIONS[], 6)</f>
        <v>Pro Compression Tights</v>
      </c>
      <c r="Q1657" s="4" t="str">
        <f>VLOOKUP(FACT_INCLUDES[[#This Row],[DW Version]], VERSIONS[], 7)</f>
        <v>Apparel</v>
      </c>
      <c r="R1657" s="51">
        <f>FACT_INCLUDES[[#This Row],[Version Price]]*FACT_INCLUDES[[#This Row],[Quantity]]</f>
        <v>774.67085770197946</v>
      </c>
      <c r="S1657" s="51">
        <f>FACT_INCLUDES[[#This Row],[Amount]]*(1-FACT_INCLUDES[[#This Row],[Order Discount]])</f>
        <v>774.67085770197946</v>
      </c>
      <c r="T1657" s="51">
        <f t="shared" si="25"/>
        <v>774.67085770197946</v>
      </c>
      <c r="U1657" s="57">
        <f>FACT_INCLUDES[[#This Row],[Income]]/FACT_INCLUDES[[#This Row],[Total Order Income]]</f>
        <v>1</v>
      </c>
      <c r="V1657" s="33">
        <f>IF(FACT_INCLUDES[[#This Row],[Order Gap]]&gt;10, 1, 0)/COUNTIFS(FACT_INCLUDES[Order ID], FACT_INCLUDES[[#This Row],[Order ID]])</f>
        <v>1</v>
      </c>
      <c r="W1657" s="33">
        <f>IF(FACT_INCLUDES[[#This Row],[Order Type]]="Online", 1, 0)/COUNTIFS(FACT_INCLUDES[Order ID], FACT_INCLUDES[[#This Row],[Order ID]])</f>
        <v>1</v>
      </c>
      <c r="X1657" s="52">
        <v>634.64345891354094</v>
      </c>
      <c r="Y1657" s="52">
        <v>772.69771268581133</v>
      </c>
      <c r="Z1657" s="64">
        <f>IF(FACT_INCLUDES[[#This Row],[Order Type]]="Online", 1, 0)*FACT_INCLUDES[[#This Row],[Income]]</f>
        <v>774.67085770197946</v>
      </c>
    </row>
    <row r="1658" spans="1:26" x14ac:dyDescent="0.3">
      <c r="A1658" s="4">
        <v>790</v>
      </c>
      <c r="B1658" s="4">
        <v>400</v>
      </c>
      <c r="C1658" s="4">
        <v>150</v>
      </c>
      <c r="D1658" s="58">
        <v>3</v>
      </c>
      <c r="E1658" s="28">
        <f>VLOOKUP(FACT_INCLUDES[[#This Row],[Order ID]], ORDERS[], 2)</f>
        <v>43350.163177205082</v>
      </c>
      <c r="F1658" s="28">
        <f>VLOOKUP(FACT_INCLUDES[[#This Row],[Order ID]], ORDERS[], 3)</f>
        <v>43366.163177205082</v>
      </c>
      <c r="G1658" s="4" t="str">
        <f>VLOOKUP(FACT_INCLUDES[[#This Row],[Order ID]], ORDERS[], 4)</f>
        <v>Online</v>
      </c>
      <c r="H1658" s="4" t="str">
        <f>VLOOKUP(FACT_INCLUDES[[#This Row],[Order ID]], ORDERS[], 5)</f>
        <v>SUB3273@gmail.com</v>
      </c>
      <c r="I1658" s="4">
        <f>VLOOKUP(FACT_INCLUDES[[#This Row],[Order ID]], ORDERS[], 6)</f>
        <v>0</v>
      </c>
      <c r="J1658" s="54">
        <f>VLOOKUP(FACT_INCLUDES[[#This Row],[Order ID]], ORDERS[], 7)</f>
        <v>0</v>
      </c>
      <c r="K1658" s="33">
        <v>16</v>
      </c>
      <c r="L1658" s="4">
        <f>VLOOKUP(FACT_INCLUDES[[#This Row],[DW Version]], VERSIONS[], 2)</f>
        <v>15</v>
      </c>
      <c r="M1658" s="4">
        <f>VLOOKUP(FACT_INCLUDES[[#This Row],[DW Version]], VERSIONS[], 3)</f>
        <v>5</v>
      </c>
      <c r="N1658" s="4" t="str">
        <f>VLOOKUP(FACT_INCLUDES[[#This Row],[DW Version]], VERSIONS[], 4)</f>
        <v>white</v>
      </c>
      <c r="O1658" s="51">
        <f>VLOOKUP(FACT_INCLUDES[[#This Row],[DW Version]], VERSIONS[], 5)</f>
        <v>381.4918814237447</v>
      </c>
      <c r="P1658" s="4" t="str">
        <f>VLOOKUP(FACT_INCLUDES[[#This Row],[DW Version]], VERSIONS[], 6)</f>
        <v>Sportswear Club Fleece</v>
      </c>
      <c r="Q1658" s="4" t="str">
        <f>VLOOKUP(FACT_INCLUDES[[#This Row],[DW Version]], VERSIONS[], 7)</f>
        <v>Apparel</v>
      </c>
      <c r="R1658" s="51">
        <f>FACT_INCLUDES[[#This Row],[Version Price]]*FACT_INCLUDES[[#This Row],[Quantity]]</f>
        <v>1144.4756442712342</v>
      </c>
      <c r="S1658" s="51">
        <f>FACT_INCLUDES[[#This Row],[Amount]]*(1-FACT_INCLUDES[[#This Row],[Order Discount]])</f>
        <v>1144.4756442712342</v>
      </c>
      <c r="T1658" s="51">
        <f t="shared" si="25"/>
        <v>2824.3931575197494</v>
      </c>
      <c r="U1658" s="57">
        <f>FACT_INCLUDES[[#This Row],[Income]]/FACT_INCLUDES[[#This Row],[Total Order Income]]</f>
        <v>0.40521116588324391</v>
      </c>
      <c r="V1658" s="33">
        <f>IF(FACT_INCLUDES[[#This Row],[Order Gap]]&gt;10, 1, 0)/COUNTIFS(FACT_INCLUDES[Order ID], FACT_INCLUDES[[#This Row],[Order ID]])</f>
        <v>0.25</v>
      </c>
      <c r="W1658" s="33">
        <f>IF(FACT_INCLUDES[[#This Row],[Order Type]]="Online", 1, 0)/COUNTIFS(FACT_INCLUDES[Order ID], FACT_INCLUDES[[#This Row],[Order ID]])</f>
        <v>0.25</v>
      </c>
      <c r="X1658" s="52">
        <v>634.64345891354094</v>
      </c>
      <c r="Y1658" s="52">
        <v>772.69771268581133</v>
      </c>
      <c r="Z1658" s="64">
        <f>IF(FACT_INCLUDES[[#This Row],[Order Type]]="Online", 1, 0)*FACT_INCLUDES[[#This Row],[Income]]</f>
        <v>1144.4756442712342</v>
      </c>
    </row>
    <row r="1659" spans="1:26" x14ac:dyDescent="0.3">
      <c r="A1659" s="4">
        <v>791</v>
      </c>
      <c r="B1659" s="4">
        <v>400</v>
      </c>
      <c r="C1659" s="4">
        <v>341</v>
      </c>
      <c r="D1659" s="58">
        <v>3</v>
      </c>
      <c r="E1659" s="28">
        <f>VLOOKUP(FACT_INCLUDES[[#This Row],[Order ID]], ORDERS[], 2)</f>
        <v>43350.163177205082</v>
      </c>
      <c r="F1659" s="28">
        <f>VLOOKUP(FACT_INCLUDES[[#This Row],[Order ID]], ORDERS[], 3)</f>
        <v>43366.163177205082</v>
      </c>
      <c r="G1659" s="4" t="str">
        <f>VLOOKUP(FACT_INCLUDES[[#This Row],[Order ID]], ORDERS[], 4)</f>
        <v>Online</v>
      </c>
      <c r="H1659" s="4" t="str">
        <f>VLOOKUP(FACT_INCLUDES[[#This Row],[Order ID]], ORDERS[], 5)</f>
        <v>SUB3273@gmail.com</v>
      </c>
      <c r="I1659" s="4">
        <f>VLOOKUP(FACT_INCLUDES[[#This Row],[Order ID]], ORDERS[], 6)</f>
        <v>0</v>
      </c>
      <c r="J1659" s="54">
        <f>VLOOKUP(FACT_INCLUDES[[#This Row],[Order ID]], ORDERS[], 7)</f>
        <v>0</v>
      </c>
      <c r="K1659" s="33">
        <v>16</v>
      </c>
      <c r="L1659" s="4">
        <f>VLOOKUP(FACT_INCLUDES[[#This Row],[DW Version]], VERSIONS[], 2)</f>
        <v>35</v>
      </c>
      <c r="M1659" s="4">
        <f>VLOOKUP(FACT_INCLUDES[[#This Row],[DW Version]], VERSIONS[], 3)</f>
        <v>3</v>
      </c>
      <c r="N1659" s="4" t="str">
        <f>VLOOKUP(FACT_INCLUDES[[#This Row],[DW Version]], VERSIONS[], 4)</f>
        <v>white</v>
      </c>
      <c r="O1659" s="51">
        <f>VLOOKUP(FACT_INCLUDES[[#This Row],[DW Version]], VERSIONS[], 5)</f>
        <v>142.47460028426758</v>
      </c>
      <c r="P1659" s="4" t="str">
        <f>VLOOKUP(FACT_INCLUDES[[#This Row],[DW Version]], VERSIONS[], 6)</f>
        <v>Alphafly</v>
      </c>
      <c r="Q1659" s="4" t="str">
        <f>VLOOKUP(FACT_INCLUDES[[#This Row],[DW Version]], VERSIONS[], 7)</f>
        <v>Shoe</v>
      </c>
      <c r="R1659" s="51">
        <f>FACT_INCLUDES[[#This Row],[Version Price]]*FACT_INCLUDES[[#This Row],[Quantity]]</f>
        <v>427.42380085280274</v>
      </c>
      <c r="S1659" s="51">
        <f>FACT_INCLUDES[[#This Row],[Amount]]*(1-FACT_INCLUDES[[#This Row],[Order Discount]])</f>
        <v>427.42380085280274</v>
      </c>
      <c r="T1659" s="51">
        <f t="shared" si="25"/>
        <v>2824.3931575197494</v>
      </c>
      <c r="U1659" s="57">
        <f>FACT_INCLUDES[[#This Row],[Income]]/FACT_INCLUDES[[#This Row],[Total Order Income]]</f>
        <v>0.1513329685404515</v>
      </c>
      <c r="V1659" s="33">
        <f>IF(FACT_INCLUDES[[#This Row],[Order Gap]]&gt;10, 1, 0)/COUNTIFS(FACT_INCLUDES[Order ID], FACT_INCLUDES[[#This Row],[Order ID]])</f>
        <v>0.25</v>
      </c>
      <c r="W1659" s="33">
        <f>IF(FACT_INCLUDES[[#This Row],[Order Type]]="Online", 1, 0)/COUNTIFS(FACT_INCLUDES[Order ID], FACT_INCLUDES[[#This Row],[Order ID]])</f>
        <v>0.25</v>
      </c>
      <c r="X1659" s="52">
        <v>634.64345891354094</v>
      </c>
      <c r="Y1659" s="52">
        <v>772.69771268581133</v>
      </c>
      <c r="Z1659" s="64">
        <f>IF(FACT_INCLUDES[[#This Row],[Order Type]]="Online", 1, 0)*FACT_INCLUDES[[#This Row],[Income]]</f>
        <v>427.42380085280274</v>
      </c>
    </row>
    <row r="1660" spans="1:26" x14ac:dyDescent="0.3">
      <c r="A1660" s="4">
        <v>792</v>
      </c>
      <c r="B1660" s="4">
        <v>400</v>
      </c>
      <c r="C1660" s="4">
        <v>521</v>
      </c>
      <c r="D1660" s="58">
        <v>2</v>
      </c>
      <c r="E1660" s="28">
        <f>VLOOKUP(FACT_INCLUDES[[#This Row],[Order ID]], ORDERS[], 2)</f>
        <v>43350.163177205082</v>
      </c>
      <c r="F1660" s="28">
        <f>VLOOKUP(FACT_INCLUDES[[#This Row],[Order ID]], ORDERS[], 3)</f>
        <v>43366.163177205082</v>
      </c>
      <c r="G1660" s="4" t="str">
        <f>VLOOKUP(FACT_INCLUDES[[#This Row],[Order ID]], ORDERS[], 4)</f>
        <v>Online</v>
      </c>
      <c r="H1660" s="4" t="str">
        <f>VLOOKUP(FACT_INCLUDES[[#This Row],[Order ID]], ORDERS[], 5)</f>
        <v>SUB3273@gmail.com</v>
      </c>
      <c r="I1660" s="4">
        <f>VLOOKUP(FACT_INCLUDES[[#This Row],[Order ID]], ORDERS[], 6)</f>
        <v>0</v>
      </c>
      <c r="J1660" s="54">
        <f>VLOOKUP(FACT_INCLUDES[[#This Row],[Order ID]], ORDERS[], 7)</f>
        <v>0</v>
      </c>
      <c r="K1660" s="33">
        <v>16</v>
      </c>
      <c r="L1660" s="4">
        <f>VLOOKUP(FACT_INCLUDES[[#This Row],[DW Version]], VERSIONS[], 2)</f>
        <v>54</v>
      </c>
      <c r="M1660" s="4">
        <f>VLOOKUP(FACT_INCLUDES[[#This Row],[DW Version]], VERSIONS[], 3)</f>
        <v>6.5</v>
      </c>
      <c r="N1660" s="4" t="str">
        <f>VLOOKUP(FACT_INCLUDES[[#This Row],[DW Version]], VERSIONS[], 4)</f>
        <v>white</v>
      </c>
      <c r="O1660" s="51">
        <f>VLOOKUP(FACT_INCLUDES[[#This Row],[DW Version]], VERSIONS[], 5)</f>
        <v>180.12107370056589</v>
      </c>
      <c r="P1660" s="4" t="str">
        <f>VLOOKUP(FACT_INCLUDES[[#This Row],[DW Version]], VERSIONS[], 6)</f>
        <v>Legend React</v>
      </c>
      <c r="Q1660" s="4" t="str">
        <f>VLOOKUP(FACT_INCLUDES[[#This Row],[DW Version]], VERSIONS[], 7)</f>
        <v>Shoe</v>
      </c>
      <c r="R1660" s="51">
        <f>FACT_INCLUDES[[#This Row],[Version Price]]*FACT_INCLUDES[[#This Row],[Quantity]]</f>
        <v>360.24214740113177</v>
      </c>
      <c r="S1660" s="51">
        <f>FACT_INCLUDES[[#This Row],[Amount]]*(1-FACT_INCLUDES[[#This Row],[Order Discount]])</f>
        <v>360.24214740113177</v>
      </c>
      <c r="T1660" s="51">
        <f t="shared" si="25"/>
        <v>2824.3931575197494</v>
      </c>
      <c r="U1660" s="57">
        <f>FACT_INCLUDES[[#This Row],[Income]]/FACT_INCLUDES[[#This Row],[Total Order Income]]</f>
        <v>0.12754674271958641</v>
      </c>
      <c r="V1660" s="33">
        <f>IF(FACT_INCLUDES[[#This Row],[Order Gap]]&gt;10, 1, 0)/COUNTIFS(FACT_INCLUDES[Order ID], FACT_INCLUDES[[#This Row],[Order ID]])</f>
        <v>0.25</v>
      </c>
      <c r="W1660" s="33">
        <f>IF(FACT_INCLUDES[[#This Row],[Order Type]]="Online", 1, 0)/COUNTIFS(FACT_INCLUDES[Order ID], FACT_INCLUDES[[#This Row],[Order ID]])</f>
        <v>0.25</v>
      </c>
      <c r="X1660" s="52">
        <v>634.64345891354094</v>
      </c>
      <c r="Y1660" s="52">
        <v>772.69771268581133</v>
      </c>
      <c r="Z1660" s="64">
        <f>IF(FACT_INCLUDES[[#This Row],[Order Type]]="Online", 1, 0)*FACT_INCLUDES[[#This Row],[Income]]</f>
        <v>360.24214740113177</v>
      </c>
    </row>
    <row r="1661" spans="1:26" x14ac:dyDescent="0.3">
      <c r="A1661" s="4">
        <v>793</v>
      </c>
      <c r="B1661" s="4">
        <v>400</v>
      </c>
      <c r="C1661" s="4">
        <v>870</v>
      </c>
      <c r="D1661" s="58">
        <v>5</v>
      </c>
      <c r="E1661" s="28">
        <f>VLOOKUP(FACT_INCLUDES[[#This Row],[Order ID]], ORDERS[], 2)</f>
        <v>43350.163177205082</v>
      </c>
      <c r="F1661" s="28">
        <f>VLOOKUP(FACT_INCLUDES[[#This Row],[Order ID]], ORDERS[], 3)</f>
        <v>43366.163177205082</v>
      </c>
      <c r="G1661" s="4" t="str">
        <f>VLOOKUP(FACT_INCLUDES[[#This Row],[Order ID]], ORDERS[], 4)</f>
        <v>Online</v>
      </c>
      <c r="H1661" s="4" t="str">
        <f>VLOOKUP(FACT_INCLUDES[[#This Row],[Order ID]], ORDERS[], 5)</f>
        <v>SUB3273@gmail.com</v>
      </c>
      <c r="I1661" s="4">
        <f>VLOOKUP(FACT_INCLUDES[[#This Row],[Order ID]], ORDERS[], 6)</f>
        <v>0</v>
      </c>
      <c r="J1661" s="54">
        <f>VLOOKUP(FACT_INCLUDES[[#This Row],[Order ID]], ORDERS[], 7)</f>
        <v>0</v>
      </c>
      <c r="K1661" s="33">
        <v>16</v>
      </c>
      <c r="L1661" s="4">
        <f>VLOOKUP(FACT_INCLUDES[[#This Row],[DW Version]], VERSIONS[], 2)</f>
        <v>88</v>
      </c>
      <c r="M1661" s="4">
        <f>VLOOKUP(FACT_INCLUDES[[#This Row],[DW Version]], VERSIONS[], 3)</f>
        <v>12</v>
      </c>
      <c r="N1661" s="4" t="str">
        <f>VLOOKUP(FACT_INCLUDES[[#This Row],[DW Version]], VERSIONS[], 4)</f>
        <v>dark blue</v>
      </c>
      <c r="O1661" s="51">
        <f>VLOOKUP(FACT_INCLUDES[[#This Row],[DW Version]], VERSIONS[], 5)</f>
        <v>178.45031299891616</v>
      </c>
      <c r="P1661" s="4" t="str">
        <f>VLOOKUP(FACT_INCLUDES[[#This Row],[DW Version]], VERSIONS[], 6)</f>
        <v>React Infinity Run</v>
      </c>
      <c r="Q1661" s="4" t="str">
        <f>VLOOKUP(FACT_INCLUDES[[#This Row],[DW Version]], VERSIONS[], 7)</f>
        <v>Shoe</v>
      </c>
      <c r="R1661" s="51">
        <f>FACT_INCLUDES[[#This Row],[Version Price]]*FACT_INCLUDES[[#This Row],[Quantity]]</f>
        <v>892.2515649945808</v>
      </c>
      <c r="S1661" s="51">
        <f>FACT_INCLUDES[[#This Row],[Amount]]*(1-FACT_INCLUDES[[#This Row],[Order Discount]])</f>
        <v>892.2515649945808</v>
      </c>
      <c r="T1661" s="51">
        <f t="shared" si="25"/>
        <v>2824.3931575197494</v>
      </c>
      <c r="U1661" s="57">
        <f>FACT_INCLUDES[[#This Row],[Income]]/FACT_INCLUDES[[#This Row],[Total Order Income]]</f>
        <v>0.31590912285671824</v>
      </c>
      <c r="V1661" s="33">
        <f>IF(FACT_INCLUDES[[#This Row],[Order Gap]]&gt;10, 1, 0)/COUNTIFS(FACT_INCLUDES[Order ID], FACT_INCLUDES[[#This Row],[Order ID]])</f>
        <v>0.25</v>
      </c>
      <c r="W1661" s="33">
        <f>IF(FACT_INCLUDES[[#This Row],[Order Type]]="Online", 1, 0)/COUNTIFS(FACT_INCLUDES[Order ID], FACT_INCLUDES[[#This Row],[Order ID]])</f>
        <v>0.25</v>
      </c>
      <c r="X1661" s="52">
        <v>634.64345891354094</v>
      </c>
      <c r="Y1661" s="52">
        <v>772.69771268581133</v>
      </c>
      <c r="Z1661" s="64">
        <f>IF(FACT_INCLUDES[[#This Row],[Order Type]]="Online", 1, 0)*FACT_INCLUDES[[#This Row],[Income]]</f>
        <v>892.2515649945808</v>
      </c>
    </row>
    <row r="1662" spans="1:26" x14ac:dyDescent="0.3">
      <c r="A1662" s="4">
        <v>812</v>
      </c>
      <c r="B1662" s="4">
        <v>411</v>
      </c>
      <c r="C1662" s="4">
        <v>101</v>
      </c>
      <c r="D1662" s="58">
        <v>4</v>
      </c>
      <c r="E1662" s="28">
        <f>VLOOKUP(FACT_INCLUDES[[#This Row],[Order ID]], ORDERS[], 2)</f>
        <v>43232.685009090441</v>
      </c>
      <c r="F1662" s="28">
        <f>VLOOKUP(FACT_INCLUDES[[#This Row],[Order ID]], ORDERS[], 3)</f>
        <v>43232.685009090441</v>
      </c>
      <c r="G1662" s="4" t="str">
        <f>VLOOKUP(FACT_INCLUDES[[#This Row],[Order ID]], ORDERS[], 4)</f>
        <v>In-Store</v>
      </c>
      <c r="H1662" s="4" t="str">
        <f>VLOOKUP(FACT_INCLUDES[[#This Row],[Order ID]], ORDERS[], 5)</f>
        <v>DKT8834@gmail.com</v>
      </c>
      <c r="I1662" s="4">
        <f>VLOOKUP(FACT_INCLUDES[[#This Row],[Order ID]], ORDERS[], 6)</f>
        <v>2</v>
      </c>
      <c r="J1662" s="54">
        <f>VLOOKUP(FACT_INCLUDES[[#This Row],[Order ID]], ORDERS[], 7)</f>
        <v>0</v>
      </c>
      <c r="K1662" s="33">
        <v>0</v>
      </c>
      <c r="L1662" s="4">
        <f>VLOOKUP(FACT_INCLUDES[[#This Row],[DW Version]], VERSIONS[], 2)</f>
        <v>10</v>
      </c>
      <c r="M1662" s="4">
        <f>VLOOKUP(FACT_INCLUDES[[#This Row],[DW Version]], VERSIONS[], 3)</f>
        <v>6</v>
      </c>
      <c r="N1662" s="4" t="str">
        <f>VLOOKUP(FACT_INCLUDES[[#This Row],[DW Version]], VERSIONS[], 4)</f>
        <v>white</v>
      </c>
      <c r="O1662" s="51">
        <f>VLOOKUP(FACT_INCLUDES[[#This Row],[DW Version]], VERSIONS[], 5)</f>
        <v>159.4773279687617</v>
      </c>
      <c r="P1662" s="4" t="str">
        <f>VLOOKUP(FACT_INCLUDES[[#This Row],[DW Version]], VERSIONS[], 6)</f>
        <v>Vapormax</v>
      </c>
      <c r="Q1662" s="4" t="str">
        <f>VLOOKUP(FACT_INCLUDES[[#This Row],[DW Version]], VERSIONS[], 7)</f>
        <v>Shoe</v>
      </c>
      <c r="R1662" s="51">
        <f>FACT_INCLUDES[[#This Row],[Version Price]]*FACT_INCLUDES[[#This Row],[Quantity]]</f>
        <v>637.9093118750468</v>
      </c>
      <c r="S1662" s="51">
        <f>FACT_INCLUDES[[#This Row],[Amount]]*(1-FACT_INCLUDES[[#This Row],[Order Discount]])</f>
        <v>637.9093118750468</v>
      </c>
      <c r="T1662" s="51">
        <f t="shared" si="25"/>
        <v>1078.2278164981051</v>
      </c>
      <c r="U1662" s="57">
        <f>FACT_INCLUDES[[#This Row],[Income]]/FACT_INCLUDES[[#This Row],[Total Order Income]]</f>
        <v>0.59162757824859724</v>
      </c>
      <c r="V1662" s="33">
        <f>IF(FACT_INCLUDES[[#This Row],[Order Gap]]&gt;10, 1, 0)/COUNTIFS(FACT_INCLUDES[Order ID], FACT_INCLUDES[[#This Row],[Order ID]])</f>
        <v>0</v>
      </c>
      <c r="W1662" s="33">
        <f>IF(FACT_INCLUDES[[#This Row],[Order Type]]="Online", 1, 0)/COUNTIFS(FACT_INCLUDES[Order ID], FACT_INCLUDES[[#This Row],[Order ID]])</f>
        <v>0</v>
      </c>
      <c r="X1662" s="52">
        <v>634.64345891354094</v>
      </c>
      <c r="Y1662" s="52">
        <v>772.69771268581133</v>
      </c>
      <c r="Z1662" s="64">
        <f>IF(FACT_INCLUDES[[#This Row],[Order Type]]="Online", 1, 0)*FACT_INCLUDES[[#This Row],[Income]]</f>
        <v>0</v>
      </c>
    </row>
    <row r="1663" spans="1:26" x14ac:dyDescent="0.3">
      <c r="A1663" s="4">
        <v>813</v>
      </c>
      <c r="B1663" s="4">
        <v>411</v>
      </c>
      <c r="C1663" s="4">
        <v>628</v>
      </c>
      <c r="D1663" s="58">
        <v>1</v>
      </c>
      <c r="E1663" s="28">
        <f>VLOOKUP(FACT_INCLUDES[[#This Row],[Order ID]], ORDERS[], 2)</f>
        <v>43232.685009090441</v>
      </c>
      <c r="F1663" s="28">
        <f>VLOOKUP(FACT_INCLUDES[[#This Row],[Order ID]], ORDERS[], 3)</f>
        <v>43232.685009090441</v>
      </c>
      <c r="G1663" s="4" t="str">
        <f>VLOOKUP(FACT_INCLUDES[[#This Row],[Order ID]], ORDERS[], 4)</f>
        <v>In-Store</v>
      </c>
      <c r="H1663" s="4" t="str">
        <f>VLOOKUP(FACT_INCLUDES[[#This Row],[Order ID]], ORDERS[], 5)</f>
        <v>DKT8834@gmail.com</v>
      </c>
      <c r="I1663" s="4">
        <f>VLOOKUP(FACT_INCLUDES[[#This Row],[Order ID]], ORDERS[], 6)</f>
        <v>2</v>
      </c>
      <c r="J1663" s="54">
        <f>VLOOKUP(FACT_INCLUDES[[#This Row],[Order ID]], ORDERS[], 7)</f>
        <v>0</v>
      </c>
      <c r="K1663" s="33">
        <v>0</v>
      </c>
      <c r="L1663" s="4">
        <f>VLOOKUP(FACT_INCLUDES[[#This Row],[DW Version]], VERSIONS[], 2)</f>
        <v>64</v>
      </c>
      <c r="M1663" s="4">
        <f>VLOOKUP(FACT_INCLUDES[[#This Row],[DW Version]], VERSIONS[], 3)</f>
        <v>9.5</v>
      </c>
      <c r="N1663" s="4" t="str">
        <f>VLOOKUP(FACT_INCLUDES[[#This Row],[DW Version]], VERSIONS[], 4)</f>
        <v>white</v>
      </c>
      <c r="O1663" s="51">
        <f>VLOOKUP(FACT_INCLUDES[[#This Row],[DW Version]], VERSIONS[], 5)</f>
        <v>285.5362227997515</v>
      </c>
      <c r="P1663" s="4" t="str">
        <f>VLOOKUP(FACT_INCLUDES[[#This Row],[DW Version]], VERSIONS[], 6)</f>
        <v>Hyperdunk</v>
      </c>
      <c r="Q1663" s="4" t="str">
        <f>VLOOKUP(FACT_INCLUDES[[#This Row],[DW Version]], VERSIONS[], 7)</f>
        <v>Shoe</v>
      </c>
      <c r="R1663" s="51">
        <f>FACT_INCLUDES[[#This Row],[Version Price]]*FACT_INCLUDES[[#This Row],[Quantity]]</f>
        <v>285.5362227997515</v>
      </c>
      <c r="S1663" s="51">
        <f>FACT_INCLUDES[[#This Row],[Amount]]*(1-FACT_INCLUDES[[#This Row],[Order Discount]])</f>
        <v>285.5362227997515</v>
      </c>
      <c r="T1663" s="51">
        <f t="shared" si="25"/>
        <v>1078.2278164981051</v>
      </c>
      <c r="U1663" s="57">
        <f>FACT_INCLUDES[[#This Row],[Income]]/FACT_INCLUDES[[#This Row],[Total Order Income]]</f>
        <v>0.26481993733673381</v>
      </c>
      <c r="V1663" s="33">
        <f>IF(FACT_INCLUDES[[#This Row],[Order Gap]]&gt;10, 1, 0)/COUNTIFS(FACT_INCLUDES[Order ID], FACT_INCLUDES[[#This Row],[Order ID]])</f>
        <v>0</v>
      </c>
      <c r="W1663" s="33">
        <f>IF(FACT_INCLUDES[[#This Row],[Order Type]]="Online", 1, 0)/COUNTIFS(FACT_INCLUDES[Order ID], FACT_INCLUDES[[#This Row],[Order ID]])</f>
        <v>0</v>
      </c>
      <c r="X1663" s="52">
        <v>634.64345891354094</v>
      </c>
      <c r="Y1663" s="52">
        <v>772.69771268581133</v>
      </c>
      <c r="Z1663" s="64">
        <f>IF(FACT_INCLUDES[[#This Row],[Order Type]]="Online", 1, 0)*FACT_INCLUDES[[#This Row],[Income]]</f>
        <v>0</v>
      </c>
    </row>
    <row r="1664" spans="1:26" x14ac:dyDescent="0.3">
      <c r="A1664" s="4">
        <v>814</v>
      </c>
      <c r="B1664" s="4">
        <v>411</v>
      </c>
      <c r="C1664" s="4">
        <v>926</v>
      </c>
      <c r="D1664" s="58">
        <v>1</v>
      </c>
      <c r="E1664" s="28">
        <f>VLOOKUP(FACT_INCLUDES[[#This Row],[Order ID]], ORDERS[], 2)</f>
        <v>43232.685009090441</v>
      </c>
      <c r="F1664" s="28">
        <f>VLOOKUP(FACT_INCLUDES[[#This Row],[Order ID]], ORDERS[], 3)</f>
        <v>43232.685009090441</v>
      </c>
      <c r="G1664" s="4" t="str">
        <f>VLOOKUP(FACT_INCLUDES[[#This Row],[Order ID]], ORDERS[], 4)</f>
        <v>In-Store</v>
      </c>
      <c r="H1664" s="4" t="str">
        <f>VLOOKUP(FACT_INCLUDES[[#This Row],[Order ID]], ORDERS[], 5)</f>
        <v>DKT8834@gmail.com</v>
      </c>
      <c r="I1664" s="4">
        <f>VLOOKUP(FACT_INCLUDES[[#This Row],[Order ID]], ORDERS[], 6)</f>
        <v>2</v>
      </c>
      <c r="J1664" s="54">
        <f>VLOOKUP(FACT_INCLUDES[[#This Row],[Order ID]], ORDERS[], 7)</f>
        <v>0</v>
      </c>
      <c r="K1664" s="33">
        <v>0</v>
      </c>
      <c r="L1664" s="4">
        <f>VLOOKUP(FACT_INCLUDES[[#This Row],[DW Version]], VERSIONS[], 2)</f>
        <v>95</v>
      </c>
      <c r="M1664" s="4">
        <f>VLOOKUP(FACT_INCLUDES[[#This Row],[DW Version]], VERSIONS[], 3)</f>
        <v>3</v>
      </c>
      <c r="N1664" s="4" t="str">
        <f>VLOOKUP(FACT_INCLUDES[[#This Row],[DW Version]], VERSIONS[], 4)</f>
        <v>dark blue</v>
      </c>
      <c r="O1664" s="51">
        <f>VLOOKUP(FACT_INCLUDES[[#This Row],[DW Version]], VERSIONS[], 5)</f>
        <v>154.7822818233067</v>
      </c>
      <c r="P1664" s="4" t="str">
        <f>VLOOKUP(FACT_INCLUDES[[#This Row],[DW Version]], VERSIONS[], 6)</f>
        <v>Nike Backpack</v>
      </c>
      <c r="Q1664" s="4" t="str">
        <f>VLOOKUP(FACT_INCLUDES[[#This Row],[DW Version]], VERSIONS[], 7)</f>
        <v>Accessories</v>
      </c>
      <c r="R1664" s="51">
        <f>FACT_INCLUDES[[#This Row],[Version Price]]*FACT_INCLUDES[[#This Row],[Quantity]]</f>
        <v>154.7822818233067</v>
      </c>
      <c r="S1664" s="51">
        <f>FACT_INCLUDES[[#This Row],[Amount]]*(1-FACT_INCLUDES[[#This Row],[Order Discount]])</f>
        <v>154.7822818233067</v>
      </c>
      <c r="T1664" s="51">
        <f t="shared" si="25"/>
        <v>1078.2278164981051</v>
      </c>
      <c r="U1664" s="57">
        <f>FACT_INCLUDES[[#This Row],[Income]]/FACT_INCLUDES[[#This Row],[Total Order Income]]</f>
        <v>0.14355248441466889</v>
      </c>
      <c r="V1664" s="33">
        <f>IF(FACT_INCLUDES[[#This Row],[Order Gap]]&gt;10, 1, 0)/COUNTIFS(FACT_INCLUDES[Order ID], FACT_INCLUDES[[#This Row],[Order ID]])</f>
        <v>0</v>
      </c>
      <c r="W1664" s="33">
        <f>IF(FACT_INCLUDES[[#This Row],[Order Type]]="Online", 1, 0)/COUNTIFS(FACT_INCLUDES[Order ID], FACT_INCLUDES[[#This Row],[Order ID]])</f>
        <v>0</v>
      </c>
      <c r="X1664" s="52">
        <v>634.64345891354094</v>
      </c>
      <c r="Y1664" s="52">
        <v>772.69771268581133</v>
      </c>
      <c r="Z1664" s="64">
        <f>IF(FACT_INCLUDES[[#This Row],[Order Type]]="Online", 1, 0)*FACT_INCLUDES[[#This Row],[Income]]</f>
        <v>0</v>
      </c>
    </row>
    <row r="1665" spans="1:26" x14ac:dyDescent="0.3">
      <c r="A1665" s="4">
        <v>821</v>
      </c>
      <c r="B1665" s="4">
        <v>415</v>
      </c>
      <c r="C1665" s="4">
        <v>493</v>
      </c>
      <c r="D1665" s="58">
        <v>2</v>
      </c>
      <c r="E1665" s="28">
        <f>VLOOKUP(FACT_INCLUDES[[#This Row],[Order ID]], ORDERS[], 2)</f>
        <v>43208.219224544548</v>
      </c>
      <c r="F1665" s="28">
        <f>VLOOKUP(FACT_INCLUDES[[#This Row],[Order ID]], ORDERS[], 3)</f>
        <v>43210.219224544548</v>
      </c>
      <c r="G1665" s="4" t="str">
        <f>VLOOKUP(FACT_INCLUDES[[#This Row],[Order ID]], ORDERS[], 4)</f>
        <v>Online</v>
      </c>
      <c r="H1665" s="4" t="str">
        <f>VLOOKUP(FACT_INCLUDES[[#This Row],[Order ID]], ORDERS[], 5)</f>
        <v>EIQ7173@gmail.com</v>
      </c>
      <c r="I1665" s="4">
        <f>VLOOKUP(FACT_INCLUDES[[#This Row],[Order ID]], ORDERS[], 6)</f>
        <v>0</v>
      </c>
      <c r="J1665" s="54">
        <f>VLOOKUP(FACT_INCLUDES[[#This Row],[Order ID]], ORDERS[], 7)</f>
        <v>0</v>
      </c>
      <c r="K1665" s="33">
        <v>2</v>
      </c>
      <c r="L1665" s="4">
        <f>VLOOKUP(FACT_INCLUDES[[#This Row],[DW Version]], VERSIONS[], 2)</f>
        <v>52</v>
      </c>
      <c r="M1665" s="4">
        <f>VLOOKUP(FACT_INCLUDES[[#This Row],[DW Version]], VERSIONS[], 3)</f>
        <v>3.5</v>
      </c>
      <c r="N1665" s="4" t="str">
        <f>VLOOKUP(FACT_INCLUDES[[#This Row],[DW Version]], VERSIONS[], 4)</f>
        <v>white</v>
      </c>
      <c r="O1665" s="51">
        <f>VLOOKUP(FACT_INCLUDES[[#This Row],[DW Version]], VERSIONS[], 5)</f>
        <v>68.177152390016445</v>
      </c>
      <c r="P1665" s="4" t="str">
        <f>VLOOKUP(FACT_INCLUDES[[#This Row],[DW Version]], VERSIONS[], 6)</f>
        <v>Tech Fleece Jogger</v>
      </c>
      <c r="Q1665" s="4" t="str">
        <f>VLOOKUP(FACT_INCLUDES[[#This Row],[DW Version]], VERSIONS[], 7)</f>
        <v>Apparel</v>
      </c>
      <c r="R1665" s="51">
        <f>FACT_INCLUDES[[#This Row],[Version Price]]*FACT_INCLUDES[[#This Row],[Quantity]]</f>
        <v>136.35430478003289</v>
      </c>
      <c r="S1665" s="51">
        <f>FACT_INCLUDES[[#This Row],[Amount]]*(1-FACT_INCLUDES[[#This Row],[Order Discount]])</f>
        <v>136.35430478003289</v>
      </c>
      <c r="T1665" s="51">
        <f t="shared" si="25"/>
        <v>136.35430478003289</v>
      </c>
      <c r="U1665" s="57">
        <f>FACT_INCLUDES[[#This Row],[Income]]/FACT_INCLUDES[[#This Row],[Total Order Income]]</f>
        <v>1</v>
      </c>
      <c r="V1665" s="33">
        <f>IF(FACT_INCLUDES[[#This Row],[Order Gap]]&gt;10, 1, 0)/COUNTIFS(FACT_INCLUDES[Order ID], FACT_INCLUDES[[#This Row],[Order ID]])</f>
        <v>0</v>
      </c>
      <c r="W1665" s="33">
        <f>IF(FACT_INCLUDES[[#This Row],[Order Type]]="Online", 1, 0)/COUNTIFS(FACT_INCLUDES[Order ID], FACT_INCLUDES[[#This Row],[Order ID]])</f>
        <v>1</v>
      </c>
      <c r="X1665" s="52">
        <v>634.64345891354094</v>
      </c>
      <c r="Y1665" s="52">
        <v>772.69771268581133</v>
      </c>
      <c r="Z1665" s="64">
        <f>IF(FACT_INCLUDES[[#This Row],[Order Type]]="Online", 1, 0)*FACT_INCLUDES[[#This Row],[Income]]</f>
        <v>136.35430478003289</v>
      </c>
    </row>
    <row r="1666" spans="1:26" x14ac:dyDescent="0.3">
      <c r="A1666" s="4">
        <v>840</v>
      </c>
      <c r="B1666" s="4">
        <v>425</v>
      </c>
      <c r="C1666" s="4">
        <v>11</v>
      </c>
      <c r="D1666" s="58">
        <v>3</v>
      </c>
      <c r="E1666" s="28">
        <f>VLOOKUP(FACT_INCLUDES[[#This Row],[Order ID]], ORDERS[], 2)</f>
        <v>43242.907234677201</v>
      </c>
      <c r="F1666" s="28">
        <f>VLOOKUP(FACT_INCLUDES[[#This Row],[Order ID]], ORDERS[], 3)</f>
        <v>43242.907234677201</v>
      </c>
      <c r="G1666" s="4" t="str">
        <f>VLOOKUP(FACT_INCLUDES[[#This Row],[Order ID]], ORDERS[], 4)</f>
        <v>In-Store</v>
      </c>
      <c r="H1666" s="4" t="str">
        <f>VLOOKUP(FACT_INCLUDES[[#This Row],[Order ID]], ORDERS[], 5)</f>
        <v>WMO6341@gmail.com</v>
      </c>
      <c r="I1666" s="4">
        <f>VLOOKUP(FACT_INCLUDES[[#This Row],[Order ID]], ORDERS[], 6)</f>
        <v>25</v>
      </c>
      <c r="J1666" s="54">
        <f>VLOOKUP(FACT_INCLUDES[[#This Row],[Order ID]], ORDERS[], 7)</f>
        <v>0</v>
      </c>
      <c r="K1666" s="33">
        <v>0</v>
      </c>
      <c r="L1666" s="4">
        <f>VLOOKUP(FACT_INCLUDES[[#This Row],[DW Version]], VERSIONS[], 2)</f>
        <v>1</v>
      </c>
      <c r="M1666" s="4">
        <f>VLOOKUP(FACT_INCLUDES[[#This Row],[DW Version]], VERSIONS[], 3)</f>
        <v>9</v>
      </c>
      <c r="N1666" s="4" t="str">
        <f>VLOOKUP(FACT_INCLUDES[[#This Row],[DW Version]], VERSIONS[], 4)</f>
        <v>white</v>
      </c>
      <c r="O1666" s="51">
        <f>VLOOKUP(FACT_INCLUDES[[#This Row],[DW Version]], VERSIONS[], 5)</f>
        <v>323.07765006556042</v>
      </c>
      <c r="P1666" s="4" t="str">
        <f>VLOOKUP(FACT_INCLUDES[[#This Row],[DW Version]], VERSIONS[], 6)</f>
        <v>Air Max</v>
      </c>
      <c r="Q1666" s="4" t="str">
        <f>VLOOKUP(FACT_INCLUDES[[#This Row],[DW Version]], VERSIONS[], 7)</f>
        <v>Shoe</v>
      </c>
      <c r="R1666" s="51">
        <f>FACT_INCLUDES[[#This Row],[Version Price]]*FACT_INCLUDES[[#This Row],[Quantity]]</f>
        <v>969.23295019668126</v>
      </c>
      <c r="S1666" s="51">
        <f>FACT_INCLUDES[[#This Row],[Amount]]*(1-FACT_INCLUDES[[#This Row],[Order Discount]])</f>
        <v>969.23295019668126</v>
      </c>
      <c r="T1666" s="51">
        <f t="shared" ref="T1666:T1729" si="26">SUMIFS(S:S, B:B, B1666)</f>
        <v>2155.3131044740671</v>
      </c>
      <c r="U1666" s="57">
        <f>FACT_INCLUDES[[#This Row],[Income]]/FACT_INCLUDES[[#This Row],[Total Order Income]]</f>
        <v>0.4496947326050757</v>
      </c>
      <c r="V1666" s="33">
        <f>IF(FACT_INCLUDES[[#This Row],[Order Gap]]&gt;10, 1, 0)/COUNTIFS(FACT_INCLUDES[Order ID], FACT_INCLUDES[[#This Row],[Order ID]])</f>
        <v>0</v>
      </c>
      <c r="W1666" s="33">
        <f>IF(FACT_INCLUDES[[#This Row],[Order Type]]="Online", 1, 0)/COUNTIFS(FACT_INCLUDES[Order ID], FACT_INCLUDES[[#This Row],[Order ID]])</f>
        <v>0</v>
      </c>
      <c r="X1666" s="52">
        <v>634.64345891354094</v>
      </c>
      <c r="Y1666" s="52">
        <v>772.69771268581133</v>
      </c>
      <c r="Z1666" s="64">
        <f>IF(FACT_INCLUDES[[#This Row],[Order Type]]="Online", 1, 0)*FACT_INCLUDES[[#This Row],[Income]]</f>
        <v>0</v>
      </c>
    </row>
    <row r="1667" spans="1:26" x14ac:dyDescent="0.3">
      <c r="A1667" s="4">
        <v>841</v>
      </c>
      <c r="B1667" s="4">
        <v>425</v>
      </c>
      <c r="C1667" s="4">
        <v>357</v>
      </c>
      <c r="D1667" s="58">
        <v>3</v>
      </c>
      <c r="E1667" s="28">
        <f>VLOOKUP(FACT_INCLUDES[[#This Row],[Order ID]], ORDERS[], 2)</f>
        <v>43242.907234677201</v>
      </c>
      <c r="F1667" s="28">
        <f>VLOOKUP(FACT_INCLUDES[[#This Row],[Order ID]], ORDERS[], 3)</f>
        <v>43242.907234677201</v>
      </c>
      <c r="G1667" s="4" t="str">
        <f>VLOOKUP(FACT_INCLUDES[[#This Row],[Order ID]], ORDERS[], 4)</f>
        <v>In-Store</v>
      </c>
      <c r="H1667" s="4" t="str">
        <f>VLOOKUP(FACT_INCLUDES[[#This Row],[Order ID]], ORDERS[], 5)</f>
        <v>WMO6341@gmail.com</v>
      </c>
      <c r="I1667" s="4">
        <f>VLOOKUP(FACT_INCLUDES[[#This Row],[Order ID]], ORDERS[], 6)</f>
        <v>25</v>
      </c>
      <c r="J1667" s="54">
        <f>VLOOKUP(FACT_INCLUDES[[#This Row],[Order ID]], ORDERS[], 7)</f>
        <v>0</v>
      </c>
      <c r="K1667" s="33">
        <v>0</v>
      </c>
      <c r="L1667" s="4">
        <f>VLOOKUP(FACT_INCLUDES[[#This Row],[DW Version]], VERSIONS[], 2)</f>
        <v>36</v>
      </c>
      <c r="M1667" s="4">
        <f>VLOOKUP(FACT_INCLUDES[[#This Row],[DW Version]], VERSIONS[], 3)</f>
        <v>6.5</v>
      </c>
      <c r="N1667" s="4" t="str">
        <f>VLOOKUP(FACT_INCLUDES[[#This Row],[DW Version]], VERSIONS[], 4)</f>
        <v>black</v>
      </c>
      <c r="O1667" s="51">
        <f>VLOOKUP(FACT_INCLUDES[[#This Row],[DW Version]], VERSIONS[], 5)</f>
        <v>395.36005142579529</v>
      </c>
      <c r="P1667" s="4" t="str">
        <f>VLOOKUP(FACT_INCLUDES[[#This Row],[DW Version]], VERSIONS[], 6)</f>
        <v>Air Max 270</v>
      </c>
      <c r="Q1667" s="4" t="str">
        <f>VLOOKUP(FACT_INCLUDES[[#This Row],[DW Version]], VERSIONS[], 7)</f>
        <v>Shoe</v>
      </c>
      <c r="R1667" s="51">
        <f>FACT_INCLUDES[[#This Row],[Version Price]]*FACT_INCLUDES[[#This Row],[Quantity]]</f>
        <v>1186.0801542773859</v>
      </c>
      <c r="S1667" s="51">
        <f>FACT_INCLUDES[[#This Row],[Amount]]*(1-FACT_INCLUDES[[#This Row],[Order Discount]])</f>
        <v>1186.0801542773859</v>
      </c>
      <c r="T1667" s="51">
        <f t="shared" si="26"/>
        <v>2155.3131044740671</v>
      </c>
      <c r="U1667" s="57">
        <f>FACT_INCLUDES[[#This Row],[Income]]/FACT_INCLUDES[[#This Row],[Total Order Income]]</f>
        <v>0.55030526739492425</v>
      </c>
      <c r="V1667" s="33">
        <f>IF(FACT_INCLUDES[[#This Row],[Order Gap]]&gt;10, 1, 0)/COUNTIFS(FACT_INCLUDES[Order ID], FACT_INCLUDES[[#This Row],[Order ID]])</f>
        <v>0</v>
      </c>
      <c r="W1667" s="33">
        <f>IF(FACT_INCLUDES[[#This Row],[Order Type]]="Online", 1, 0)/COUNTIFS(FACT_INCLUDES[Order ID], FACT_INCLUDES[[#This Row],[Order ID]])</f>
        <v>0</v>
      </c>
      <c r="X1667" s="52">
        <v>634.64345891354094</v>
      </c>
      <c r="Y1667" s="52">
        <v>772.69771268581133</v>
      </c>
      <c r="Z1667" s="64">
        <f>IF(FACT_INCLUDES[[#This Row],[Order Type]]="Online", 1, 0)*FACT_INCLUDES[[#This Row],[Income]]</f>
        <v>0</v>
      </c>
    </row>
    <row r="1668" spans="1:26" x14ac:dyDescent="0.3">
      <c r="A1668" s="4">
        <v>849</v>
      </c>
      <c r="B1668" s="4">
        <v>429</v>
      </c>
      <c r="C1668" s="4">
        <v>741</v>
      </c>
      <c r="D1668" s="58">
        <v>5</v>
      </c>
      <c r="E1668" s="28">
        <f>VLOOKUP(FACT_INCLUDES[[#This Row],[Order ID]], ORDERS[], 2)</f>
        <v>43195.563542354605</v>
      </c>
      <c r="F1668" s="28">
        <f>VLOOKUP(FACT_INCLUDES[[#This Row],[Order ID]], ORDERS[], 3)</f>
        <v>43195.563542354605</v>
      </c>
      <c r="G1668" s="4" t="str">
        <f>VLOOKUP(FACT_INCLUDES[[#This Row],[Order ID]], ORDERS[], 4)</f>
        <v>In-Store</v>
      </c>
      <c r="H1668" s="4" t="str">
        <f>VLOOKUP(FACT_INCLUDES[[#This Row],[Order ID]], ORDERS[], 5)</f>
        <v>HDZ6674@gmail.com</v>
      </c>
      <c r="I1668" s="4">
        <f>VLOOKUP(FACT_INCLUDES[[#This Row],[Order ID]], ORDERS[], 6)</f>
        <v>40</v>
      </c>
      <c r="J1668" s="54">
        <f>VLOOKUP(FACT_INCLUDES[[#This Row],[Order ID]], ORDERS[], 7)</f>
        <v>0</v>
      </c>
      <c r="K1668" s="33">
        <v>0</v>
      </c>
      <c r="L1668" s="4">
        <f>VLOOKUP(FACT_INCLUDES[[#This Row],[DW Version]], VERSIONS[], 2)</f>
        <v>76</v>
      </c>
      <c r="M1668" s="4">
        <f>VLOOKUP(FACT_INCLUDES[[#This Row],[DW Version]], VERSIONS[], 3)</f>
        <v>8.5</v>
      </c>
      <c r="N1668" s="4" t="str">
        <f>VLOOKUP(FACT_INCLUDES[[#This Row],[DW Version]], VERSIONS[], 4)</f>
        <v>black</v>
      </c>
      <c r="O1668" s="51">
        <f>VLOOKUP(FACT_INCLUDES[[#This Row],[DW Version]], VERSIONS[], 5)</f>
        <v>282.79542841969845</v>
      </c>
      <c r="P1668" s="4" t="str">
        <f>VLOOKUP(FACT_INCLUDES[[#This Row],[DW Version]], VERSIONS[], 6)</f>
        <v>Challenger Shorts</v>
      </c>
      <c r="Q1668" s="4" t="str">
        <f>VLOOKUP(FACT_INCLUDES[[#This Row],[DW Version]], VERSIONS[], 7)</f>
        <v>Apparel</v>
      </c>
      <c r="R1668" s="51">
        <f>FACT_INCLUDES[[#This Row],[Version Price]]*FACT_INCLUDES[[#This Row],[Quantity]]</f>
        <v>1413.9771420984923</v>
      </c>
      <c r="S1668" s="51">
        <f>FACT_INCLUDES[[#This Row],[Amount]]*(1-FACT_INCLUDES[[#This Row],[Order Discount]])</f>
        <v>1413.9771420984923</v>
      </c>
      <c r="T1668" s="51">
        <f t="shared" si="26"/>
        <v>1413.9771420984923</v>
      </c>
      <c r="U1668" s="57">
        <f>FACT_INCLUDES[[#This Row],[Income]]/FACT_INCLUDES[[#This Row],[Total Order Income]]</f>
        <v>1</v>
      </c>
      <c r="V1668" s="33">
        <f>IF(FACT_INCLUDES[[#This Row],[Order Gap]]&gt;10, 1, 0)/COUNTIFS(FACT_INCLUDES[Order ID], FACT_INCLUDES[[#This Row],[Order ID]])</f>
        <v>0</v>
      </c>
      <c r="W1668" s="33">
        <f>IF(FACT_INCLUDES[[#This Row],[Order Type]]="Online", 1, 0)/COUNTIFS(FACT_INCLUDES[Order ID], FACT_INCLUDES[[#This Row],[Order ID]])</f>
        <v>0</v>
      </c>
      <c r="X1668" s="52">
        <v>634.64345891354094</v>
      </c>
      <c r="Y1668" s="52">
        <v>772.69771268581133</v>
      </c>
      <c r="Z1668" s="64">
        <f>IF(FACT_INCLUDES[[#This Row],[Order Type]]="Online", 1, 0)*FACT_INCLUDES[[#This Row],[Income]]</f>
        <v>0</v>
      </c>
    </row>
    <row r="1669" spans="1:26" x14ac:dyDescent="0.3">
      <c r="A1669" s="4">
        <v>852</v>
      </c>
      <c r="B1669" s="4">
        <v>432</v>
      </c>
      <c r="C1669" s="4">
        <v>249</v>
      </c>
      <c r="D1669" s="58">
        <v>3</v>
      </c>
      <c r="E1669" s="28">
        <f>VLOOKUP(FACT_INCLUDES[[#This Row],[Order ID]], ORDERS[], 2)</f>
        <v>43135.055776363231</v>
      </c>
      <c r="F1669" s="28">
        <f>VLOOKUP(FACT_INCLUDES[[#This Row],[Order ID]], ORDERS[], 3)</f>
        <v>43135.055776363231</v>
      </c>
      <c r="G1669" s="4" t="str">
        <f>VLOOKUP(FACT_INCLUDES[[#This Row],[Order ID]], ORDERS[], 4)</f>
        <v>In-Store</v>
      </c>
      <c r="H1669" s="4" t="str">
        <f>VLOOKUP(FACT_INCLUDES[[#This Row],[Order ID]], ORDERS[], 5)</f>
        <v>AJH2278@gmail.com</v>
      </c>
      <c r="I1669" s="4">
        <f>VLOOKUP(FACT_INCLUDES[[#This Row],[Order ID]], ORDERS[], 6)</f>
        <v>10</v>
      </c>
      <c r="J1669" s="54">
        <f>VLOOKUP(FACT_INCLUDES[[#This Row],[Order ID]], ORDERS[], 7)</f>
        <v>0</v>
      </c>
      <c r="K1669" s="33">
        <v>0</v>
      </c>
      <c r="L1669" s="4">
        <f>VLOOKUP(FACT_INCLUDES[[#This Row],[DW Version]], VERSIONS[], 2)</f>
        <v>24</v>
      </c>
      <c r="M1669" s="4">
        <f>VLOOKUP(FACT_INCLUDES[[#This Row],[DW Version]], VERSIONS[], 3)</f>
        <v>12.5</v>
      </c>
      <c r="N1669" s="4" t="str">
        <f>VLOOKUP(FACT_INCLUDES[[#This Row],[DW Version]], VERSIONS[], 4)</f>
        <v>white</v>
      </c>
      <c r="O1669" s="51">
        <f>VLOOKUP(FACT_INCLUDES[[#This Row],[DW Version]], VERSIONS[], 5)</f>
        <v>145.41073274982034</v>
      </c>
      <c r="P1669" s="4" t="str">
        <f>VLOOKUP(FACT_INCLUDES[[#This Row],[DW Version]], VERSIONS[], 6)</f>
        <v>Zoom Fly</v>
      </c>
      <c r="Q1669" s="4" t="str">
        <f>VLOOKUP(FACT_INCLUDES[[#This Row],[DW Version]], VERSIONS[], 7)</f>
        <v>Shoe</v>
      </c>
      <c r="R1669" s="51">
        <f>FACT_INCLUDES[[#This Row],[Version Price]]*FACT_INCLUDES[[#This Row],[Quantity]]</f>
        <v>436.23219824946102</v>
      </c>
      <c r="S1669" s="51">
        <f>FACT_INCLUDES[[#This Row],[Amount]]*(1-FACT_INCLUDES[[#This Row],[Order Discount]])</f>
        <v>436.23219824946102</v>
      </c>
      <c r="T1669" s="51">
        <f t="shared" si="26"/>
        <v>1745.6913272072943</v>
      </c>
      <c r="U1669" s="57">
        <f>FACT_INCLUDES[[#This Row],[Income]]/FACT_INCLUDES[[#This Row],[Total Order Income]]</f>
        <v>0.24989079767459949</v>
      </c>
      <c r="V1669" s="33">
        <f>IF(FACT_INCLUDES[[#This Row],[Order Gap]]&gt;10, 1, 0)/COUNTIFS(FACT_INCLUDES[Order ID], FACT_INCLUDES[[#This Row],[Order ID]])</f>
        <v>0</v>
      </c>
      <c r="W1669" s="33">
        <f>IF(FACT_INCLUDES[[#This Row],[Order Type]]="Online", 1, 0)/COUNTIFS(FACT_INCLUDES[Order ID], FACT_INCLUDES[[#This Row],[Order ID]])</f>
        <v>0</v>
      </c>
      <c r="X1669" s="52">
        <v>634.64345891354094</v>
      </c>
      <c r="Y1669" s="52">
        <v>772.69771268581133</v>
      </c>
      <c r="Z1669" s="64">
        <f>IF(FACT_INCLUDES[[#This Row],[Order Type]]="Online", 1, 0)*FACT_INCLUDES[[#This Row],[Income]]</f>
        <v>0</v>
      </c>
    </row>
    <row r="1670" spans="1:26" x14ac:dyDescent="0.3">
      <c r="A1670" s="4">
        <v>853</v>
      </c>
      <c r="B1670" s="4">
        <v>432</v>
      </c>
      <c r="C1670" s="4">
        <v>301</v>
      </c>
      <c r="D1670" s="58">
        <v>4</v>
      </c>
      <c r="E1670" s="28">
        <f>VLOOKUP(FACT_INCLUDES[[#This Row],[Order ID]], ORDERS[], 2)</f>
        <v>43135.055776363231</v>
      </c>
      <c r="F1670" s="28">
        <f>VLOOKUP(FACT_INCLUDES[[#This Row],[Order ID]], ORDERS[], 3)</f>
        <v>43135.055776363231</v>
      </c>
      <c r="G1670" s="4" t="str">
        <f>VLOOKUP(FACT_INCLUDES[[#This Row],[Order ID]], ORDERS[], 4)</f>
        <v>In-Store</v>
      </c>
      <c r="H1670" s="4" t="str">
        <f>VLOOKUP(FACT_INCLUDES[[#This Row],[Order ID]], ORDERS[], 5)</f>
        <v>AJH2278@gmail.com</v>
      </c>
      <c r="I1670" s="4">
        <f>VLOOKUP(FACT_INCLUDES[[#This Row],[Order ID]], ORDERS[], 6)</f>
        <v>10</v>
      </c>
      <c r="J1670" s="54">
        <f>VLOOKUP(FACT_INCLUDES[[#This Row],[Order ID]], ORDERS[], 7)</f>
        <v>0</v>
      </c>
      <c r="K1670" s="33">
        <v>0</v>
      </c>
      <c r="L1670" s="4">
        <f>VLOOKUP(FACT_INCLUDES[[#This Row],[DW Version]], VERSIONS[], 2)</f>
        <v>30</v>
      </c>
      <c r="M1670" s="4">
        <f>VLOOKUP(FACT_INCLUDES[[#This Row],[DW Version]], VERSIONS[], 3)</f>
        <v>9.5</v>
      </c>
      <c r="N1670" s="4" t="str">
        <f>VLOOKUP(FACT_INCLUDES[[#This Row],[DW Version]], VERSIONS[], 4)</f>
        <v>black</v>
      </c>
      <c r="O1670" s="51">
        <f>VLOOKUP(FACT_INCLUDES[[#This Row],[DW Version]], VERSIONS[], 5)</f>
        <v>71.00110185948833</v>
      </c>
      <c r="P1670" s="4" t="str">
        <f>VLOOKUP(FACT_INCLUDES[[#This Row],[DW Version]], VERSIONS[], 6)</f>
        <v>Air Zoom Terra Kiger</v>
      </c>
      <c r="Q1670" s="4" t="str">
        <f>VLOOKUP(FACT_INCLUDES[[#This Row],[DW Version]], VERSIONS[], 7)</f>
        <v>Shoe</v>
      </c>
      <c r="R1670" s="51">
        <f>FACT_INCLUDES[[#This Row],[Version Price]]*FACT_INCLUDES[[#This Row],[Quantity]]</f>
        <v>284.00440743795332</v>
      </c>
      <c r="S1670" s="51">
        <f>FACT_INCLUDES[[#This Row],[Amount]]*(1-FACT_INCLUDES[[#This Row],[Order Discount]])</f>
        <v>284.00440743795332</v>
      </c>
      <c r="T1670" s="51">
        <f t="shared" si="26"/>
        <v>1745.6913272072943</v>
      </c>
      <c r="U1670" s="57">
        <f>FACT_INCLUDES[[#This Row],[Income]]/FACT_INCLUDES[[#This Row],[Total Order Income]]</f>
        <v>0.1626887886831031</v>
      </c>
      <c r="V1670" s="33">
        <f>IF(FACT_INCLUDES[[#This Row],[Order Gap]]&gt;10, 1, 0)/COUNTIFS(FACT_INCLUDES[Order ID], FACT_INCLUDES[[#This Row],[Order ID]])</f>
        <v>0</v>
      </c>
      <c r="W1670" s="33">
        <f>IF(FACT_INCLUDES[[#This Row],[Order Type]]="Online", 1, 0)/COUNTIFS(FACT_INCLUDES[Order ID], FACT_INCLUDES[[#This Row],[Order ID]])</f>
        <v>0</v>
      </c>
      <c r="X1670" s="52">
        <v>634.64345891354094</v>
      </c>
      <c r="Y1670" s="52">
        <v>772.69771268581133</v>
      </c>
      <c r="Z1670" s="64">
        <f>IF(FACT_INCLUDES[[#This Row],[Order Type]]="Online", 1, 0)*FACT_INCLUDES[[#This Row],[Income]]</f>
        <v>0</v>
      </c>
    </row>
    <row r="1671" spans="1:26" x14ac:dyDescent="0.3">
      <c r="A1671" s="4">
        <v>854</v>
      </c>
      <c r="B1671" s="4">
        <v>432</v>
      </c>
      <c r="C1671" s="4">
        <v>653</v>
      </c>
      <c r="D1671" s="58">
        <v>5</v>
      </c>
      <c r="E1671" s="28">
        <f>VLOOKUP(FACT_INCLUDES[[#This Row],[Order ID]], ORDERS[], 2)</f>
        <v>43135.055776363231</v>
      </c>
      <c r="F1671" s="28">
        <f>VLOOKUP(FACT_INCLUDES[[#This Row],[Order ID]], ORDERS[], 3)</f>
        <v>43135.055776363231</v>
      </c>
      <c r="G1671" s="4" t="str">
        <f>VLOOKUP(FACT_INCLUDES[[#This Row],[Order ID]], ORDERS[], 4)</f>
        <v>In-Store</v>
      </c>
      <c r="H1671" s="4" t="str">
        <f>VLOOKUP(FACT_INCLUDES[[#This Row],[Order ID]], ORDERS[], 5)</f>
        <v>AJH2278@gmail.com</v>
      </c>
      <c r="I1671" s="4">
        <f>VLOOKUP(FACT_INCLUDES[[#This Row],[Order ID]], ORDERS[], 6)</f>
        <v>10</v>
      </c>
      <c r="J1671" s="54">
        <f>VLOOKUP(FACT_INCLUDES[[#This Row],[Order ID]], ORDERS[], 7)</f>
        <v>0</v>
      </c>
      <c r="K1671" s="33">
        <v>0</v>
      </c>
      <c r="L1671" s="4">
        <f>VLOOKUP(FACT_INCLUDES[[#This Row],[DW Version]], VERSIONS[], 2)</f>
        <v>66</v>
      </c>
      <c r="M1671" s="4">
        <f>VLOOKUP(FACT_INCLUDES[[#This Row],[DW Version]], VERSIONS[], 3)</f>
        <v>7.5</v>
      </c>
      <c r="N1671" s="4" t="str">
        <f>VLOOKUP(FACT_INCLUDES[[#This Row],[DW Version]], VERSIONS[], 4)</f>
        <v>white</v>
      </c>
      <c r="O1671" s="51">
        <f>VLOOKUP(FACT_INCLUDES[[#This Row],[DW Version]], VERSIONS[], 5)</f>
        <v>205.09094430397602</v>
      </c>
      <c r="P1671" s="4" t="str">
        <f>VLOOKUP(FACT_INCLUDES[[#This Row],[DW Version]], VERSIONS[], 6)</f>
        <v>Therma Training Pants</v>
      </c>
      <c r="Q1671" s="4" t="str">
        <f>VLOOKUP(FACT_INCLUDES[[#This Row],[DW Version]], VERSIONS[], 7)</f>
        <v>Apparel</v>
      </c>
      <c r="R1671" s="51">
        <f>FACT_INCLUDES[[#This Row],[Version Price]]*FACT_INCLUDES[[#This Row],[Quantity]]</f>
        <v>1025.45472151988</v>
      </c>
      <c r="S1671" s="51">
        <f>FACT_INCLUDES[[#This Row],[Amount]]*(1-FACT_INCLUDES[[#This Row],[Order Discount]])</f>
        <v>1025.45472151988</v>
      </c>
      <c r="T1671" s="51">
        <f t="shared" si="26"/>
        <v>1745.6913272072943</v>
      </c>
      <c r="U1671" s="57">
        <f>FACT_INCLUDES[[#This Row],[Income]]/FACT_INCLUDES[[#This Row],[Total Order Income]]</f>
        <v>0.58742041364229736</v>
      </c>
      <c r="V1671" s="33">
        <f>IF(FACT_INCLUDES[[#This Row],[Order Gap]]&gt;10, 1, 0)/COUNTIFS(FACT_INCLUDES[Order ID], FACT_INCLUDES[[#This Row],[Order ID]])</f>
        <v>0</v>
      </c>
      <c r="W1671" s="33">
        <f>IF(FACT_INCLUDES[[#This Row],[Order Type]]="Online", 1, 0)/COUNTIFS(FACT_INCLUDES[Order ID], FACT_INCLUDES[[#This Row],[Order ID]])</f>
        <v>0</v>
      </c>
      <c r="X1671" s="52">
        <v>634.64345891354094</v>
      </c>
      <c r="Y1671" s="52">
        <v>772.69771268581133</v>
      </c>
      <c r="Z1671" s="64">
        <f>IF(FACT_INCLUDES[[#This Row],[Order Type]]="Online", 1, 0)*FACT_INCLUDES[[#This Row],[Income]]</f>
        <v>0</v>
      </c>
    </row>
    <row r="1672" spans="1:26" x14ac:dyDescent="0.3">
      <c r="A1672" s="4">
        <v>863</v>
      </c>
      <c r="B1672" s="4">
        <v>438</v>
      </c>
      <c r="C1672" s="4">
        <v>39</v>
      </c>
      <c r="D1672" s="58">
        <v>1</v>
      </c>
      <c r="E1672" s="28">
        <f>VLOOKUP(FACT_INCLUDES[[#This Row],[Order ID]], ORDERS[], 2)</f>
        <v>43417.876027638609</v>
      </c>
      <c r="F1672" s="28">
        <f>VLOOKUP(FACT_INCLUDES[[#This Row],[Order ID]], ORDERS[], 3)</f>
        <v>43417.876027638609</v>
      </c>
      <c r="G1672" s="4" t="str">
        <f>VLOOKUP(FACT_INCLUDES[[#This Row],[Order ID]], ORDERS[], 4)</f>
        <v>In-Store</v>
      </c>
      <c r="H1672" s="4" t="str">
        <f>VLOOKUP(FACT_INCLUDES[[#This Row],[Order ID]], ORDERS[], 5)</f>
        <v>AJH2278@gmail.com</v>
      </c>
      <c r="I1672" s="4">
        <f>VLOOKUP(FACT_INCLUDES[[#This Row],[Order ID]], ORDERS[], 6)</f>
        <v>23</v>
      </c>
      <c r="J1672" s="54">
        <f>VLOOKUP(FACT_INCLUDES[[#This Row],[Order ID]], ORDERS[], 7)</f>
        <v>0</v>
      </c>
      <c r="K1672" s="33">
        <v>0</v>
      </c>
      <c r="L1672" s="4">
        <f>VLOOKUP(FACT_INCLUDES[[#This Row],[DW Version]], VERSIONS[], 2)</f>
        <v>4</v>
      </c>
      <c r="M1672" s="4">
        <f>VLOOKUP(FACT_INCLUDES[[#This Row],[DW Version]], VERSIONS[], 3)</f>
        <v>6</v>
      </c>
      <c r="N1672" s="4" t="str">
        <f>VLOOKUP(FACT_INCLUDES[[#This Row],[DW Version]], VERSIONS[], 4)</f>
        <v>white</v>
      </c>
      <c r="O1672" s="51">
        <f>VLOOKUP(FACT_INCLUDES[[#This Row],[DW Version]], VERSIONS[], 5)</f>
        <v>299.99006419038153</v>
      </c>
      <c r="P1672" s="4" t="str">
        <f>VLOOKUP(FACT_INCLUDES[[#This Row],[DW Version]], VERSIONS[], 6)</f>
        <v>Cortez</v>
      </c>
      <c r="Q1672" s="4" t="str">
        <f>VLOOKUP(FACT_INCLUDES[[#This Row],[DW Version]], VERSIONS[], 7)</f>
        <v>Shoe</v>
      </c>
      <c r="R1672" s="51">
        <f>FACT_INCLUDES[[#This Row],[Version Price]]*FACT_INCLUDES[[#This Row],[Quantity]]</f>
        <v>299.99006419038153</v>
      </c>
      <c r="S1672" s="51">
        <f>FACT_INCLUDES[[#This Row],[Amount]]*(1-FACT_INCLUDES[[#This Row],[Order Discount]])</f>
        <v>299.99006419038153</v>
      </c>
      <c r="T1672" s="51">
        <f t="shared" si="26"/>
        <v>1446.2782287096352</v>
      </c>
      <c r="U1672" s="57">
        <f>FACT_INCLUDES[[#This Row],[Income]]/FACT_INCLUDES[[#This Row],[Total Order Income]]</f>
        <v>0.20742209779236717</v>
      </c>
      <c r="V1672" s="33">
        <f>IF(FACT_INCLUDES[[#This Row],[Order Gap]]&gt;10, 1, 0)/COUNTIFS(FACT_INCLUDES[Order ID], FACT_INCLUDES[[#This Row],[Order ID]])</f>
        <v>0</v>
      </c>
      <c r="W1672" s="33">
        <f>IF(FACT_INCLUDES[[#This Row],[Order Type]]="Online", 1, 0)/COUNTIFS(FACT_INCLUDES[Order ID], FACT_INCLUDES[[#This Row],[Order ID]])</f>
        <v>0</v>
      </c>
      <c r="X1672" s="52">
        <v>634.64345891354094</v>
      </c>
      <c r="Y1672" s="52">
        <v>772.69771268581133</v>
      </c>
      <c r="Z1672" s="64">
        <f>IF(FACT_INCLUDES[[#This Row],[Order Type]]="Online", 1, 0)*FACT_INCLUDES[[#This Row],[Income]]</f>
        <v>0</v>
      </c>
    </row>
    <row r="1673" spans="1:26" x14ac:dyDescent="0.3">
      <c r="A1673" s="4">
        <v>864</v>
      </c>
      <c r="B1673" s="4">
        <v>438</v>
      </c>
      <c r="C1673" s="4">
        <v>542</v>
      </c>
      <c r="D1673" s="58">
        <v>4</v>
      </c>
      <c r="E1673" s="28">
        <f>VLOOKUP(FACT_INCLUDES[[#This Row],[Order ID]], ORDERS[], 2)</f>
        <v>43417.876027638609</v>
      </c>
      <c r="F1673" s="28">
        <f>VLOOKUP(FACT_INCLUDES[[#This Row],[Order ID]], ORDERS[], 3)</f>
        <v>43417.876027638609</v>
      </c>
      <c r="G1673" s="4" t="str">
        <f>VLOOKUP(FACT_INCLUDES[[#This Row],[Order ID]], ORDERS[], 4)</f>
        <v>In-Store</v>
      </c>
      <c r="H1673" s="4" t="str">
        <f>VLOOKUP(FACT_INCLUDES[[#This Row],[Order ID]], ORDERS[], 5)</f>
        <v>AJH2278@gmail.com</v>
      </c>
      <c r="I1673" s="4">
        <f>VLOOKUP(FACT_INCLUDES[[#This Row],[Order ID]], ORDERS[], 6)</f>
        <v>23</v>
      </c>
      <c r="J1673" s="54">
        <f>VLOOKUP(FACT_INCLUDES[[#This Row],[Order ID]], ORDERS[], 7)</f>
        <v>0</v>
      </c>
      <c r="K1673" s="33">
        <v>0</v>
      </c>
      <c r="L1673" s="4">
        <f>VLOOKUP(FACT_INCLUDES[[#This Row],[DW Version]], VERSIONS[], 2)</f>
        <v>57</v>
      </c>
      <c r="M1673" s="4">
        <f>VLOOKUP(FACT_INCLUDES[[#This Row],[DW Version]], VERSIONS[], 3)</f>
        <v>4.5</v>
      </c>
      <c r="N1673" s="4" t="str">
        <f>VLOOKUP(FACT_INCLUDES[[#This Row],[DW Version]], VERSIONS[], 4)</f>
        <v>white</v>
      </c>
      <c r="O1673" s="51">
        <f>VLOOKUP(FACT_INCLUDES[[#This Row],[DW Version]], VERSIONS[], 5)</f>
        <v>286.57204112981344</v>
      </c>
      <c r="P1673" s="4" t="str">
        <f>VLOOKUP(FACT_INCLUDES[[#This Row],[DW Version]], VERSIONS[], 6)</f>
        <v>Phantom Vision</v>
      </c>
      <c r="Q1673" s="4" t="str">
        <f>VLOOKUP(FACT_INCLUDES[[#This Row],[DW Version]], VERSIONS[], 7)</f>
        <v>Shoe</v>
      </c>
      <c r="R1673" s="51">
        <f>FACT_INCLUDES[[#This Row],[Version Price]]*FACT_INCLUDES[[#This Row],[Quantity]]</f>
        <v>1146.2881645192538</v>
      </c>
      <c r="S1673" s="51">
        <f>FACT_INCLUDES[[#This Row],[Amount]]*(1-FACT_INCLUDES[[#This Row],[Order Discount]])</f>
        <v>1146.2881645192538</v>
      </c>
      <c r="T1673" s="51">
        <f t="shared" si="26"/>
        <v>1446.2782287096352</v>
      </c>
      <c r="U1673" s="57">
        <f>FACT_INCLUDES[[#This Row],[Income]]/FACT_INCLUDES[[#This Row],[Total Order Income]]</f>
        <v>0.79257790220763291</v>
      </c>
      <c r="V1673" s="33">
        <f>IF(FACT_INCLUDES[[#This Row],[Order Gap]]&gt;10, 1, 0)/COUNTIFS(FACT_INCLUDES[Order ID], FACT_INCLUDES[[#This Row],[Order ID]])</f>
        <v>0</v>
      </c>
      <c r="W1673" s="33">
        <f>IF(FACT_INCLUDES[[#This Row],[Order Type]]="Online", 1, 0)/COUNTIFS(FACT_INCLUDES[Order ID], FACT_INCLUDES[[#This Row],[Order ID]])</f>
        <v>0</v>
      </c>
      <c r="X1673" s="52">
        <v>634.64345891354094</v>
      </c>
      <c r="Y1673" s="52">
        <v>772.69771268581133</v>
      </c>
      <c r="Z1673" s="64">
        <f>IF(FACT_INCLUDES[[#This Row],[Order Type]]="Online", 1, 0)*FACT_INCLUDES[[#This Row],[Income]]</f>
        <v>0</v>
      </c>
    </row>
    <row r="1674" spans="1:26" x14ac:dyDescent="0.3">
      <c r="A1674" s="4">
        <v>869</v>
      </c>
      <c r="B1674" s="4">
        <v>441</v>
      </c>
      <c r="C1674" s="4">
        <v>287</v>
      </c>
      <c r="D1674" s="58">
        <v>3</v>
      </c>
      <c r="E1674" s="28">
        <f>VLOOKUP(FACT_INCLUDES[[#This Row],[Order ID]], ORDERS[], 2)</f>
        <v>43173.460075322051</v>
      </c>
      <c r="F1674" s="28">
        <f>VLOOKUP(FACT_INCLUDES[[#This Row],[Order ID]], ORDERS[], 3)</f>
        <v>43189.460075322051</v>
      </c>
      <c r="G1674" s="4" t="str">
        <f>VLOOKUP(FACT_INCLUDES[[#This Row],[Order ID]], ORDERS[], 4)</f>
        <v>Online</v>
      </c>
      <c r="H1674" s="4" t="str">
        <f>VLOOKUP(FACT_INCLUDES[[#This Row],[Order ID]], ORDERS[], 5)</f>
        <v>YAZ6170@gmail.com</v>
      </c>
      <c r="I1674" s="4">
        <f>VLOOKUP(FACT_INCLUDES[[#This Row],[Order ID]], ORDERS[], 6)</f>
        <v>0</v>
      </c>
      <c r="J1674" s="54">
        <f>VLOOKUP(FACT_INCLUDES[[#This Row],[Order ID]], ORDERS[], 7)</f>
        <v>0</v>
      </c>
      <c r="K1674" s="33">
        <v>16</v>
      </c>
      <c r="L1674" s="4">
        <f>VLOOKUP(FACT_INCLUDES[[#This Row],[DW Version]], VERSIONS[], 2)</f>
        <v>28</v>
      </c>
      <c r="M1674" s="4">
        <f>VLOOKUP(FACT_INCLUDES[[#This Row],[DW Version]], VERSIONS[], 3)</f>
        <v>5.5</v>
      </c>
      <c r="N1674" s="4" t="str">
        <f>VLOOKUP(FACT_INCLUDES[[#This Row],[DW Version]], VERSIONS[], 4)</f>
        <v>yellow</v>
      </c>
      <c r="O1674" s="51">
        <f>VLOOKUP(FACT_INCLUDES[[#This Row],[DW Version]], VERSIONS[], 5)</f>
        <v>171.44147531987278</v>
      </c>
      <c r="P1674" s="4" t="str">
        <f>VLOOKUP(FACT_INCLUDES[[#This Row],[DW Version]], VERSIONS[], 6)</f>
        <v>Odyssey React</v>
      </c>
      <c r="Q1674" s="4" t="str">
        <f>VLOOKUP(FACT_INCLUDES[[#This Row],[DW Version]], VERSIONS[], 7)</f>
        <v>Shoe</v>
      </c>
      <c r="R1674" s="51">
        <f>FACT_INCLUDES[[#This Row],[Version Price]]*FACT_INCLUDES[[#This Row],[Quantity]]</f>
        <v>514.32442595961834</v>
      </c>
      <c r="S1674" s="51">
        <f>FACT_INCLUDES[[#This Row],[Amount]]*(1-FACT_INCLUDES[[#This Row],[Order Discount]])</f>
        <v>514.32442595961834</v>
      </c>
      <c r="T1674" s="51">
        <f t="shared" si="26"/>
        <v>1171.0852368605176</v>
      </c>
      <c r="U1674" s="57">
        <f>FACT_INCLUDES[[#This Row],[Income]]/FACT_INCLUDES[[#This Row],[Total Order Income]]</f>
        <v>0.43918615807883937</v>
      </c>
      <c r="V1674" s="33">
        <f>IF(FACT_INCLUDES[[#This Row],[Order Gap]]&gt;10, 1, 0)/COUNTIFS(FACT_INCLUDES[Order ID], FACT_INCLUDES[[#This Row],[Order ID]])</f>
        <v>0.5</v>
      </c>
      <c r="W1674" s="33">
        <f>IF(FACT_INCLUDES[[#This Row],[Order Type]]="Online", 1, 0)/COUNTIFS(FACT_INCLUDES[Order ID], FACT_INCLUDES[[#This Row],[Order ID]])</f>
        <v>0.5</v>
      </c>
      <c r="X1674" s="52">
        <v>634.64345891354094</v>
      </c>
      <c r="Y1674" s="52">
        <v>772.69771268581133</v>
      </c>
      <c r="Z1674" s="64">
        <f>IF(FACT_INCLUDES[[#This Row],[Order Type]]="Online", 1, 0)*FACT_INCLUDES[[#This Row],[Income]]</f>
        <v>514.32442595961834</v>
      </c>
    </row>
    <row r="1675" spans="1:26" x14ac:dyDescent="0.3">
      <c r="A1675" s="4">
        <v>870</v>
      </c>
      <c r="B1675" s="4">
        <v>441</v>
      </c>
      <c r="C1675" s="4">
        <v>931</v>
      </c>
      <c r="D1675" s="58">
        <v>3</v>
      </c>
      <c r="E1675" s="28">
        <f>VLOOKUP(FACT_INCLUDES[[#This Row],[Order ID]], ORDERS[], 2)</f>
        <v>43173.460075322051</v>
      </c>
      <c r="F1675" s="28">
        <f>VLOOKUP(FACT_INCLUDES[[#This Row],[Order ID]], ORDERS[], 3)</f>
        <v>43189.460075322051</v>
      </c>
      <c r="G1675" s="4" t="str">
        <f>VLOOKUP(FACT_INCLUDES[[#This Row],[Order ID]], ORDERS[], 4)</f>
        <v>Online</v>
      </c>
      <c r="H1675" s="4" t="str">
        <f>VLOOKUP(FACT_INCLUDES[[#This Row],[Order ID]], ORDERS[], 5)</f>
        <v>YAZ6170@gmail.com</v>
      </c>
      <c r="I1675" s="4">
        <f>VLOOKUP(FACT_INCLUDES[[#This Row],[Order ID]], ORDERS[], 6)</f>
        <v>0</v>
      </c>
      <c r="J1675" s="54">
        <f>VLOOKUP(FACT_INCLUDES[[#This Row],[Order ID]], ORDERS[], 7)</f>
        <v>0</v>
      </c>
      <c r="K1675" s="33">
        <v>16</v>
      </c>
      <c r="L1675" s="4">
        <f>VLOOKUP(FACT_INCLUDES[[#This Row],[DW Version]], VERSIONS[], 2)</f>
        <v>95</v>
      </c>
      <c r="M1675" s="4">
        <f>VLOOKUP(FACT_INCLUDES[[#This Row],[DW Version]], VERSIONS[], 3)</f>
        <v>5</v>
      </c>
      <c r="N1675" s="4" t="str">
        <f>VLOOKUP(FACT_INCLUDES[[#This Row],[DW Version]], VERSIONS[], 4)</f>
        <v>white</v>
      </c>
      <c r="O1675" s="51">
        <f>VLOOKUP(FACT_INCLUDES[[#This Row],[DW Version]], VERSIONS[], 5)</f>
        <v>218.92027030029976</v>
      </c>
      <c r="P1675" s="4" t="str">
        <f>VLOOKUP(FACT_INCLUDES[[#This Row],[DW Version]], VERSIONS[], 6)</f>
        <v>Nike Backpack</v>
      </c>
      <c r="Q1675" s="4" t="str">
        <f>VLOOKUP(FACT_INCLUDES[[#This Row],[DW Version]], VERSIONS[], 7)</f>
        <v>Accessories</v>
      </c>
      <c r="R1675" s="51">
        <f>FACT_INCLUDES[[#This Row],[Version Price]]*FACT_INCLUDES[[#This Row],[Quantity]]</f>
        <v>656.76081090089929</v>
      </c>
      <c r="S1675" s="51">
        <f>FACT_INCLUDES[[#This Row],[Amount]]*(1-FACT_INCLUDES[[#This Row],[Order Discount]])</f>
        <v>656.76081090089929</v>
      </c>
      <c r="T1675" s="51">
        <f t="shared" si="26"/>
        <v>1171.0852368605176</v>
      </c>
      <c r="U1675" s="57">
        <f>FACT_INCLUDES[[#This Row],[Income]]/FACT_INCLUDES[[#This Row],[Total Order Income]]</f>
        <v>0.56081384192116068</v>
      </c>
      <c r="V1675" s="33">
        <f>IF(FACT_INCLUDES[[#This Row],[Order Gap]]&gt;10, 1, 0)/COUNTIFS(FACT_INCLUDES[Order ID], FACT_INCLUDES[[#This Row],[Order ID]])</f>
        <v>0.5</v>
      </c>
      <c r="W1675" s="33">
        <f>IF(FACT_INCLUDES[[#This Row],[Order Type]]="Online", 1, 0)/COUNTIFS(FACT_INCLUDES[Order ID], FACT_INCLUDES[[#This Row],[Order ID]])</f>
        <v>0.5</v>
      </c>
      <c r="X1675" s="52">
        <v>634.64345891354094</v>
      </c>
      <c r="Y1675" s="52">
        <v>772.69771268581133</v>
      </c>
      <c r="Z1675" s="64">
        <f>IF(FACT_INCLUDES[[#This Row],[Order Type]]="Online", 1, 0)*FACT_INCLUDES[[#This Row],[Income]]</f>
        <v>656.76081090089929</v>
      </c>
    </row>
    <row r="1676" spans="1:26" x14ac:dyDescent="0.3">
      <c r="A1676" s="4">
        <v>893</v>
      </c>
      <c r="B1676" s="4">
        <v>452</v>
      </c>
      <c r="C1676" s="4">
        <v>258</v>
      </c>
      <c r="D1676" s="58">
        <v>5</v>
      </c>
      <c r="E1676" s="28">
        <f>VLOOKUP(FACT_INCLUDES[[#This Row],[Order ID]], ORDERS[], 2)</f>
        <v>43331.519510704267</v>
      </c>
      <c r="F1676" s="28">
        <f>VLOOKUP(FACT_INCLUDES[[#This Row],[Order ID]], ORDERS[], 3)</f>
        <v>43331.519510704267</v>
      </c>
      <c r="G1676" s="4" t="str">
        <f>VLOOKUP(FACT_INCLUDES[[#This Row],[Order ID]], ORDERS[], 4)</f>
        <v>In-Store</v>
      </c>
      <c r="H1676" s="4" t="str">
        <f>VLOOKUP(FACT_INCLUDES[[#This Row],[Order ID]], ORDERS[], 5)</f>
        <v>CQZ2376@gmail.com</v>
      </c>
      <c r="I1676" s="4">
        <f>VLOOKUP(FACT_INCLUDES[[#This Row],[Order ID]], ORDERS[], 6)</f>
        <v>38</v>
      </c>
      <c r="J1676" s="54">
        <f>VLOOKUP(FACT_INCLUDES[[#This Row],[Order ID]], ORDERS[], 7)</f>
        <v>0</v>
      </c>
      <c r="K1676" s="33">
        <v>0</v>
      </c>
      <c r="L1676" s="4">
        <f>VLOOKUP(FACT_INCLUDES[[#This Row],[DW Version]], VERSIONS[], 2)</f>
        <v>25</v>
      </c>
      <c r="M1676" s="4">
        <f>VLOOKUP(FACT_INCLUDES[[#This Row],[DW Version]], VERSIONS[], 3)</f>
        <v>8.5</v>
      </c>
      <c r="N1676" s="4" t="str">
        <f>VLOOKUP(FACT_INCLUDES[[#This Row],[DW Version]], VERSIONS[], 4)</f>
        <v>gray</v>
      </c>
      <c r="O1676" s="51">
        <f>VLOOKUP(FACT_INCLUDES[[#This Row],[DW Version]], VERSIONS[], 5)</f>
        <v>68.601010952109505</v>
      </c>
      <c r="P1676" s="4" t="str">
        <f>VLOOKUP(FACT_INCLUDES[[#This Row],[DW Version]], VERSIONS[], 6)</f>
        <v>Shox</v>
      </c>
      <c r="Q1676" s="4" t="str">
        <f>VLOOKUP(FACT_INCLUDES[[#This Row],[DW Version]], VERSIONS[], 7)</f>
        <v>Shoe</v>
      </c>
      <c r="R1676" s="51">
        <f>FACT_INCLUDES[[#This Row],[Version Price]]*FACT_INCLUDES[[#This Row],[Quantity]]</f>
        <v>343.00505476054752</v>
      </c>
      <c r="S1676" s="51">
        <f>FACT_INCLUDES[[#This Row],[Amount]]*(1-FACT_INCLUDES[[#This Row],[Order Discount]])</f>
        <v>343.00505476054752</v>
      </c>
      <c r="T1676" s="51">
        <f t="shared" si="26"/>
        <v>1578.2674394548594</v>
      </c>
      <c r="U1676" s="57">
        <f>FACT_INCLUDES[[#This Row],[Income]]/FACT_INCLUDES[[#This Row],[Total Order Income]]</f>
        <v>0.21733012174351324</v>
      </c>
      <c r="V1676" s="33">
        <f>IF(FACT_INCLUDES[[#This Row],[Order Gap]]&gt;10, 1, 0)/COUNTIFS(FACT_INCLUDES[Order ID], FACT_INCLUDES[[#This Row],[Order ID]])</f>
        <v>0</v>
      </c>
      <c r="W1676" s="33">
        <f>IF(FACT_INCLUDES[[#This Row],[Order Type]]="Online", 1, 0)/COUNTIFS(FACT_INCLUDES[Order ID], FACT_INCLUDES[[#This Row],[Order ID]])</f>
        <v>0</v>
      </c>
      <c r="X1676" s="52">
        <v>634.64345891354094</v>
      </c>
      <c r="Y1676" s="52">
        <v>772.69771268581133</v>
      </c>
      <c r="Z1676" s="64">
        <f>IF(FACT_INCLUDES[[#This Row],[Order Type]]="Online", 1, 0)*FACT_INCLUDES[[#This Row],[Income]]</f>
        <v>0</v>
      </c>
    </row>
    <row r="1677" spans="1:26" x14ac:dyDescent="0.3">
      <c r="A1677" s="4">
        <v>894</v>
      </c>
      <c r="B1677" s="4">
        <v>452</v>
      </c>
      <c r="C1677" s="4">
        <v>417</v>
      </c>
      <c r="D1677" s="58">
        <v>3</v>
      </c>
      <c r="E1677" s="28">
        <f>VLOOKUP(FACT_INCLUDES[[#This Row],[Order ID]], ORDERS[], 2)</f>
        <v>43331.519510704267</v>
      </c>
      <c r="F1677" s="28">
        <f>VLOOKUP(FACT_INCLUDES[[#This Row],[Order ID]], ORDERS[], 3)</f>
        <v>43331.519510704267</v>
      </c>
      <c r="G1677" s="4" t="str">
        <f>VLOOKUP(FACT_INCLUDES[[#This Row],[Order ID]], ORDERS[], 4)</f>
        <v>In-Store</v>
      </c>
      <c r="H1677" s="4" t="str">
        <f>VLOOKUP(FACT_INCLUDES[[#This Row],[Order ID]], ORDERS[], 5)</f>
        <v>CQZ2376@gmail.com</v>
      </c>
      <c r="I1677" s="4">
        <f>VLOOKUP(FACT_INCLUDES[[#This Row],[Order ID]], ORDERS[], 6)</f>
        <v>38</v>
      </c>
      <c r="J1677" s="54">
        <f>VLOOKUP(FACT_INCLUDES[[#This Row],[Order ID]], ORDERS[], 7)</f>
        <v>0</v>
      </c>
      <c r="K1677" s="33">
        <v>0</v>
      </c>
      <c r="L1677" s="4">
        <f>VLOOKUP(FACT_INCLUDES[[#This Row],[DW Version]], VERSIONS[], 2)</f>
        <v>42</v>
      </c>
      <c r="M1677" s="4">
        <f>VLOOKUP(FACT_INCLUDES[[#This Row],[DW Version]], VERSIONS[], 3)</f>
        <v>9.5</v>
      </c>
      <c r="N1677" s="4" t="str">
        <f>VLOOKUP(FACT_INCLUDES[[#This Row],[DW Version]], VERSIONS[], 4)</f>
        <v>white</v>
      </c>
      <c r="O1677" s="51">
        <f>VLOOKUP(FACT_INCLUDES[[#This Row],[DW Version]], VERSIONS[], 5)</f>
        <v>345.7929654139682</v>
      </c>
      <c r="P1677" s="4" t="str">
        <f>VLOOKUP(FACT_INCLUDES[[#This Row],[DW Version]], VERSIONS[], 6)</f>
        <v>Air Max Thea</v>
      </c>
      <c r="Q1677" s="4" t="str">
        <f>VLOOKUP(FACT_INCLUDES[[#This Row],[DW Version]], VERSIONS[], 7)</f>
        <v>Shoe</v>
      </c>
      <c r="R1677" s="51">
        <f>FACT_INCLUDES[[#This Row],[Version Price]]*FACT_INCLUDES[[#This Row],[Quantity]]</f>
        <v>1037.3788962419046</v>
      </c>
      <c r="S1677" s="51">
        <f>FACT_INCLUDES[[#This Row],[Amount]]*(1-FACT_INCLUDES[[#This Row],[Order Discount]])</f>
        <v>1037.3788962419046</v>
      </c>
      <c r="T1677" s="51">
        <f t="shared" si="26"/>
        <v>1578.2674394548594</v>
      </c>
      <c r="U1677" s="57">
        <f>FACT_INCLUDES[[#This Row],[Income]]/FACT_INCLUDES[[#This Row],[Total Order Income]]</f>
        <v>0.65728967747077127</v>
      </c>
      <c r="V1677" s="33">
        <f>IF(FACT_INCLUDES[[#This Row],[Order Gap]]&gt;10, 1, 0)/COUNTIFS(FACT_INCLUDES[Order ID], FACT_INCLUDES[[#This Row],[Order ID]])</f>
        <v>0</v>
      </c>
      <c r="W1677" s="33">
        <f>IF(FACT_INCLUDES[[#This Row],[Order Type]]="Online", 1, 0)/COUNTIFS(FACT_INCLUDES[Order ID], FACT_INCLUDES[[#This Row],[Order ID]])</f>
        <v>0</v>
      </c>
      <c r="X1677" s="52">
        <v>634.64345891354094</v>
      </c>
      <c r="Y1677" s="52">
        <v>772.69771268581133</v>
      </c>
      <c r="Z1677" s="64">
        <f>IF(FACT_INCLUDES[[#This Row],[Order Type]]="Online", 1, 0)*FACT_INCLUDES[[#This Row],[Income]]</f>
        <v>0</v>
      </c>
    </row>
    <row r="1678" spans="1:26" x14ac:dyDescent="0.3">
      <c r="A1678" s="4">
        <v>895</v>
      </c>
      <c r="B1678" s="4">
        <v>452</v>
      </c>
      <c r="C1678" s="4">
        <v>534</v>
      </c>
      <c r="D1678" s="58">
        <v>2</v>
      </c>
      <c r="E1678" s="28">
        <f>VLOOKUP(FACT_INCLUDES[[#This Row],[Order ID]], ORDERS[], 2)</f>
        <v>43331.519510704267</v>
      </c>
      <c r="F1678" s="28">
        <f>VLOOKUP(FACT_INCLUDES[[#This Row],[Order ID]], ORDERS[], 3)</f>
        <v>43331.519510704267</v>
      </c>
      <c r="G1678" s="4" t="str">
        <f>VLOOKUP(FACT_INCLUDES[[#This Row],[Order ID]], ORDERS[], 4)</f>
        <v>In-Store</v>
      </c>
      <c r="H1678" s="4" t="str">
        <f>VLOOKUP(FACT_INCLUDES[[#This Row],[Order ID]], ORDERS[], 5)</f>
        <v>CQZ2376@gmail.com</v>
      </c>
      <c r="I1678" s="4">
        <f>VLOOKUP(FACT_INCLUDES[[#This Row],[Order ID]], ORDERS[], 6)</f>
        <v>38</v>
      </c>
      <c r="J1678" s="54">
        <f>VLOOKUP(FACT_INCLUDES[[#This Row],[Order ID]], ORDERS[], 7)</f>
        <v>0</v>
      </c>
      <c r="K1678" s="33">
        <v>0</v>
      </c>
      <c r="L1678" s="4">
        <f>VLOOKUP(FACT_INCLUDES[[#This Row],[DW Version]], VERSIONS[], 2)</f>
        <v>56</v>
      </c>
      <c r="M1678" s="4">
        <f>VLOOKUP(FACT_INCLUDES[[#This Row],[DW Version]], VERSIONS[], 3)</f>
        <v>4</v>
      </c>
      <c r="N1678" s="4" t="str">
        <f>VLOOKUP(FACT_INCLUDES[[#This Row],[DW Version]], VERSIONS[], 4)</f>
        <v>orange</v>
      </c>
      <c r="O1678" s="51">
        <f>VLOOKUP(FACT_INCLUDES[[#This Row],[DW Version]], VERSIONS[], 5)</f>
        <v>98.94174422620361</v>
      </c>
      <c r="P1678" s="4" t="str">
        <f>VLOOKUP(FACT_INCLUDES[[#This Row],[DW Version]], VERSIONS[], 6)</f>
        <v>Nike Yoga Mat</v>
      </c>
      <c r="Q1678" s="4" t="str">
        <f>VLOOKUP(FACT_INCLUDES[[#This Row],[DW Version]], VERSIONS[], 7)</f>
        <v>Sport Equipment</v>
      </c>
      <c r="R1678" s="51">
        <f>FACT_INCLUDES[[#This Row],[Version Price]]*FACT_INCLUDES[[#This Row],[Quantity]]</f>
        <v>197.88348845240722</v>
      </c>
      <c r="S1678" s="51">
        <f>FACT_INCLUDES[[#This Row],[Amount]]*(1-FACT_INCLUDES[[#This Row],[Order Discount]])</f>
        <v>197.88348845240722</v>
      </c>
      <c r="T1678" s="51">
        <f t="shared" si="26"/>
        <v>1578.2674394548594</v>
      </c>
      <c r="U1678" s="57">
        <f>FACT_INCLUDES[[#This Row],[Income]]/FACT_INCLUDES[[#This Row],[Total Order Income]]</f>
        <v>0.12538020078571541</v>
      </c>
      <c r="V1678" s="33">
        <f>IF(FACT_INCLUDES[[#This Row],[Order Gap]]&gt;10, 1, 0)/COUNTIFS(FACT_INCLUDES[Order ID], FACT_INCLUDES[[#This Row],[Order ID]])</f>
        <v>0</v>
      </c>
      <c r="W1678" s="33">
        <f>IF(FACT_INCLUDES[[#This Row],[Order Type]]="Online", 1, 0)/COUNTIFS(FACT_INCLUDES[Order ID], FACT_INCLUDES[[#This Row],[Order ID]])</f>
        <v>0</v>
      </c>
      <c r="X1678" s="52">
        <v>634.64345891354094</v>
      </c>
      <c r="Y1678" s="52">
        <v>772.69771268581133</v>
      </c>
      <c r="Z1678" s="64">
        <f>IF(FACT_INCLUDES[[#This Row],[Order Type]]="Online", 1, 0)*FACT_INCLUDES[[#This Row],[Income]]</f>
        <v>0</v>
      </c>
    </row>
    <row r="1679" spans="1:26" x14ac:dyDescent="0.3">
      <c r="A1679" s="4">
        <v>904</v>
      </c>
      <c r="B1679" s="4">
        <v>457</v>
      </c>
      <c r="C1679" s="4">
        <v>554</v>
      </c>
      <c r="D1679" s="58">
        <v>2</v>
      </c>
      <c r="E1679" s="28">
        <f>VLOOKUP(FACT_INCLUDES[[#This Row],[Order ID]], ORDERS[], 2)</f>
        <v>43264.355289519015</v>
      </c>
      <c r="F1679" s="28">
        <f>VLOOKUP(FACT_INCLUDES[[#This Row],[Order ID]], ORDERS[], 3)</f>
        <v>43264.355289519015</v>
      </c>
      <c r="G1679" s="4" t="str">
        <f>VLOOKUP(FACT_INCLUDES[[#This Row],[Order ID]], ORDERS[], 4)</f>
        <v>In-Store</v>
      </c>
      <c r="H1679" s="4" t="str">
        <f>VLOOKUP(FACT_INCLUDES[[#This Row],[Order ID]], ORDERS[], 5)</f>
        <v>MZG4046@gmail.com</v>
      </c>
      <c r="I1679" s="4">
        <f>VLOOKUP(FACT_INCLUDES[[#This Row],[Order ID]], ORDERS[], 6)</f>
        <v>33</v>
      </c>
      <c r="J1679" s="54">
        <f>VLOOKUP(FACT_INCLUDES[[#This Row],[Order ID]], ORDERS[], 7)</f>
        <v>0</v>
      </c>
      <c r="K1679" s="33">
        <v>0</v>
      </c>
      <c r="L1679" s="4">
        <f>VLOOKUP(FACT_INCLUDES[[#This Row],[DW Version]], VERSIONS[], 2)</f>
        <v>57</v>
      </c>
      <c r="M1679" s="4">
        <f>VLOOKUP(FACT_INCLUDES[[#This Row],[DW Version]], VERSIONS[], 3)</f>
        <v>10.5</v>
      </c>
      <c r="N1679" s="4" t="str">
        <f>VLOOKUP(FACT_INCLUDES[[#This Row],[DW Version]], VERSIONS[], 4)</f>
        <v>gray</v>
      </c>
      <c r="O1679" s="51">
        <f>VLOOKUP(FACT_INCLUDES[[#This Row],[DW Version]], VERSIONS[], 5)</f>
        <v>294.3809498153442</v>
      </c>
      <c r="P1679" s="4" t="str">
        <f>VLOOKUP(FACT_INCLUDES[[#This Row],[DW Version]], VERSIONS[], 6)</f>
        <v>Phantom Vision</v>
      </c>
      <c r="Q1679" s="4" t="str">
        <f>VLOOKUP(FACT_INCLUDES[[#This Row],[DW Version]], VERSIONS[], 7)</f>
        <v>Shoe</v>
      </c>
      <c r="R1679" s="51">
        <f>FACT_INCLUDES[[#This Row],[Version Price]]*FACT_INCLUDES[[#This Row],[Quantity]]</f>
        <v>588.76189963068839</v>
      </c>
      <c r="S1679" s="51">
        <f>FACT_INCLUDES[[#This Row],[Amount]]*(1-FACT_INCLUDES[[#This Row],[Order Discount]])</f>
        <v>588.76189963068839</v>
      </c>
      <c r="T1679" s="51">
        <f t="shared" si="26"/>
        <v>3283.4702139381934</v>
      </c>
      <c r="U1679" s="57">
        <f>FACT_INCLUDES[[#This Row],[Income]]/FACT_INCLUDES[[#This Row],[Total Order Income]]</f>
        <v>0.17931086968032139</v>
      </c>
      <c r="V1679" s="33">
        <f>IF(FACT_INCLUDES[[#This Row],[Order Gap]]&gt;10, 1, 0)/COUNTIFS(FACT_INCLUDES[Order ID], FACT_INCLUDES[[#This Row],[Order ID]])</f>
        <v>0</v>
      </c>
      <c r="W1679" s="33">
        <f>IF(FACT_INCLUDES[[#This Row],[Order Type]]="Online", 1, 0)/COUNTIFS(FACT_INCLUDES[Order ID], FACT_INCLUDES[[#This Row],[Order ID]])</f>
        <v>0</v>
      </c>
      <c r="X1679" s="52">
        <v>634.64345891354094</v>
      </c>
      <c r="Y1679" s="52">
        <v>772.69771268581133</v>
      </c>
      <c r="Z1679" s="64">
        <f>IF(FACT_INCLUDES[[#This Row],[Order Type]]="Online", 1, 0)*FACT_INCLUDES[[#This Row],[Income]]</f>
        <v>0</v>
      </c>
    </row>
    <row r="1680" spans="1:26" x14ac:dyDescent="0.3">
      <c r="A1680" s="4">
        <v>905</v>
      </c>
      <c r="B1680" s="4">
        <v>457</v>
      </c>
      <c r="C1680" s="4">
        <v>647</v>
      </c>
      <c r="D1680" s="58">
        <v>2</v>
      </c>
      <c r="E1680" s="28">
        <f>VLOOKUP(FACT_INCLUDES[[#This Row],[Order ID]], ORDERS[], 2)</f>
        <v>43264.355289519015</v>
      </c>
      <c r="F1680" s="28">
        <f>VLOOKUP(FACT_INCLUDES[[#This Row],[Order ID]], ORDERS[], 3)</f>
        <v>43264.355289519015</v>
      </c>
      <c r="G1680" s="4" t="str">
        <f>VLOOKUP(FACT_INCLUDES[[#This Row],[Order ID]], ORDERS[], 4)</f>
        <v>In-Store</v>
      </c>
      <c r="H1680" s="4" t="str">
        <f>VLOOKUP(FACT_INCLUDES[[#This Row],[Order ID]], ORDERS[], 5)</f>
        <v>MZG4046@gmail.com</v>
      </c>
      <c r="I1680" s="4">
        <f>VLOOKUP(FACT_INCLUDES[[#This Row],[Order ID]], ORDERS[], 6)</f>
        <v>33</v>
      </c>
      <c r="J1680" s="54">
        <f>VLOOKUP(FACT_INCLUDES[[#This Row],[Order ID]], ORDERS[], 7)</f>
        <v>0</v>
      </c>
      <c r="K1680" s="33">
        <v>0</v>
      </c>
      <c r="L1680" s="4">
        <f>VLOOKUP(FACT_INCLUDES[[#This Row],[DW Version]], VERSIONS[], 2)</f>
        <v>65</v>
      </c>
      <c r="M1680" s="4">
        <f>VLOOKUP(FACT_INCLUDES[[#This Row],[DW Version]], VERSIONS[], 3)</f>
        <v>12</v>
      </c>
      <c r="N1680" s="4" t="str">
        <f>VLOOKUP(FACT_INCLUDES[[#This Row],[DW Version]], VERSIONS[], 4)</f>
        <v>white</v>
      </c>
      <c r="O1680" s="51">
        <f>VLOOKUP(FACT_INCLUDES[[#This Row],[DW Version]], VERSIONS[], 5)</f>
        <v>214.95835906057525</v>
      </c>
      <c r="P1680" s="4" t="str">
        <f>VLOOKUP(FACT_INCLUDES[[#This Row],[DW Version]], VERSIONS[], 6)</f>
        <v>Flex Shorts</v>
      </c>
      <c r="Q1680" s="4" t="str">
        <f>VLOOKUP(FACT_INCLUDES[[#This Row],[DW Version]], VERSIONS[], 7)</f>
        <v>Apparel</v>
      </c>
      <c r="R1680" s="51">
        <f>FACT_INCLUDES[[#This Row],[Version Price]]*FACT_INCLUDES[[#This Row],[Quantity]]</f>
        <v>429.9167181211505</v>
      </c>
      <c r="S1680" s="51">
        <f>FACT_INCLUDES[[#This Row],[Amount]]*(1-FACT_INCLUDES[[#This Row],[Order Discount]])</f>
        <v>429.9167181211505</v>
      </c>
      <c r="T1680" s="51">
        <f t="shared" si="26"/>
        <v>3283.4702139381934</v>
      </c>
      <c r="U1680" s="57">
        <f>FACT_INCLUDES[[#This Row],[Income]]/FACT_INCLUDES[[#This Row],[Total Order Income]]</f>
        <v>0.13093364340452124</v>
      </c>
      <c r="V1680" s="33">
        <f>IF(FACT_INCLUDES[[#This Row],[Order Gap]]&gt;10, 1, 0)/COUNTIFS(FACT_INCLUDES[Order ID], FACT_INCLUDES[[#This Row],[Order ID]])</f>
        <v>0</v>
      </c>
      <c r="W1680" s="33">
        <f>IF(FACT_INCLUDES[[#This Row],[Order Type]]="Online", 1, 0)/COUNTIFS(FACT_INCLUDES[Order ID], FACT_INCLUDES[[#This Row],[Order ID]])</f>
        <v>0</v>
      </c>
      <c r="X1680" s="52">
        <v>634.64345891354094</v>
      </c>
      <c r="Y1680" s="52">
        <v>772.69771268581133</v>
      </c>
      <c r="Z1680" s="64">
        <f>IF(FACT_INCLUDES[[#This Row],[Order Type]]="Online", 1, 0)*FACT_INCLUDES[[#This Row],[Income]]</f>
        <v>0</v>
      </c>
    </row>
    <row r="1681" spans="1:26" x14ac:dyDescent="0.3">
      <c r="A1681" s="4">
        <v>906</v>
      </c>
      <c r="B1681" s="4">
        <v>457</v>
      </c>
      <c r="C1681" s="4">
        <v>883</v>
      </c>
      <c r="D1681" s="58">
        <v>5</v>
      </c>
      <c r="E1681" s="28">
        <f>VLOOKUP(FACT_INCLUDES[[#This Row],[Order ID]], ORDERS[], 2)</f>
        <v>43264.355289519015</v>
      </c>
      <c r="F1681" s="28">
        <f>VLOOKUP(FACT_INCLUDES[[#This Row],[Order ID]], ORDERS[], 3)</f>
        <v>43264.355289519015</v>
      </c>
      <c r="G1681" s="4" t="str">
        <f>VLOOKUP(FACT_INCLUDES[[#This Row],[Order ID]], ORDERS[], 4)</f>
        <v>In-Store</v>
      </c>
      <c r="H1681" s="4" t="str">
        <f>VLOOKUP(FACT_INCLUDES[[#This Row],[Order ID]], ORDERS[], 5)</f>
        <v>MZG4046@gmail.com</v>
      </c>
      <c r="I1681" s="4">
        <f>VLOOKUP(FACT_INCLUDES[[#This Row],[Order ID]], ORDERS[], 6)</f>
        <v>33</v>
      </c>
      <c r="J1681" s="54">
        <f>VLOOKUP(FACT_INCLUDES[[#This Row],[Order ID]], ORDERS[], 7)</f>
        <v>0</v>
      </c>
      <c r="K1681" s="33">
        <v>0</v>
      </c>
      <c r="L1681" s="4">
        <f>VLOOKUP(FACT_INCLUDES[[#This Row],[DW Version]], VERSIONS[], 2)</f>
        <v>90</v>
      </c>
      <c r="M1681" s="4">
        <f>VLOOKUP(FACT_INCLUDES[[#This Row],[DW Version]], VERSIONS[], 3)</f>
        <v>6.5</v>
      </c>
      <c r="N1681" s="4" t="str">
        <f>VLOOKUP(FACT_INCLUDES[[#This Row],[DW Version]], VERSIONS[], 4)</f>
        <v>white</v>
      </c>
      <c r="O1681" s="51">
        <f>VLOOKUP(FACT_INCLUDES[[#This Row],[DW Version]], VERSIONS[], 5)</f>
        <v>203.14343619881478</v>
      </c>
      <c r="P1681" s="4" t="str">
        <f>VLOOKUP(FACT_INCLUDES[[#This Row],[DW Version]], VERSIONS[], 6)</f>
        <v>Air Zoom Terra Kiger 6</v>
      </c>
      <c r="Q1681" s="4" t="str">
        <f>VLOOKUP(FACT_INCLUDES[[#This Row],[DW Version]], VERSIONS[], 7)</f>
        <v>Shoe</v>
      </c>
      <c r="R1681" s="51">
        <f>FACT_INCLUDES[[#This Row],[Version Price]]*FACT_INCLUDES[[#This Row],[Quantity]]</f>
        <v>1015.7171809940739</v>
      </c>
      <c r="S1681" s="51">
        <f>FACT_INCLUDES[[#This Row],[Amount]]*(1-FACT_INCLUDES[[#This Row],[Order Discount]])</f>
        <v>1015.7171809940739</v>
      </c>
      <c r="T1681" s="51">
        <f t="shared" si="26"/>
        <v>3283.4702139381934</v>
      </c>
      <c r="U1681" s="57">
        <f>FACT_INCLUDES[[#This Row],[Income]]/FACT_INCLUDES[[#This Row],[Total Order Income]]</f>
        <v>0.30934259025173949</v>
      </c>
      <c r="V1681" s="33">
        <f>IF(FACT_INCLUDES[[#This Row],[Order Gap]]&gt;10, 1, 0)/COUNTIFS(FACT_INCLUDES[Order ID], FACT_INCLUDES[[#This Row],[Order ID]])</f>
        <v>0</v>
      </c>
      <c r="W1681" s="33">
        <f>IF(FACT_INCLUDES[[#This Row],[Order Type]]="Online", 1, 0)/COUNTIFS(FACT_INCLUDES[Order ID], FACT_INCLUDES[[#This Row],[Order ID]])</f>
        <v>0</v>
      </c>
      <c r="X1681" s="52">
        <v>634.64345891354094</v>
      </c>
      <c r="Y1681" s="52">
        <v>772.69771268581133</v>
      </c>
      <c r="Z1681" s="64">
        <f>IF(FACT_INCLUDES[[#This Row],[Order Type]]="Online", 1, 0)*FACT_INCLUDES[[#This Row],[Income]]</f>
        <v>0</v>
      </c>
    </row>
    <row r="1682" spans="1:26" x14ac:dyDescent="0.3">
      <c r="A1682" s="4">
        <v>907</v>
      </c>
      <c r="B1682" s="4">
        <v>457</v>
      </c>
      <c r="C1682" s="4">
        <v>944</v>
      </c>
      <c r="D1682" s="58">
        <v>5</v>
      </c>
      <c r="E1682" s="28">
        <f>VLOOKUP(FACT_INCLUDES[[#This Row],[Order ID]], ORDERS[], 2)</f>
        <v>43264.355289519015</v>
      </c>
      <c r="F1682" s="28">
        <f>VLOOKUP(FACT_INCLUDES[[#This Row],[Order ID]], ORDERS[], 3)</f>
        <v>43264.355289519015</v>
      </c>
      <c r="G1682" s="4" t="str">
        <f>VLOOKUP(FACT_INCLUDES[[#This Row],[Order ID]], ORDERS[], 4)</f>
        <v>In-Store</v>
      </c>
      <c r="H1682" s="4" t="str">
        <f>VLOOKUP(FACT_INCLUDES[[#This Row],[Order ID]], ORDERS[], 5)</f>
        <v>MZG4046@gmail.com</v>
      </c>
      <c r="I1682" s="4">
        <f>VLOOKUP(FACT_INCLUDES[[#This Row],[Order ID]], ORDERS[], 6)</f>
        <v>33</v>
      </c>
      <c r="J1682" s="54">
        <f>VLOOKUP(FACT_INCLUDES[[#This Row],[Order ID]], ORDERS[], 7)</f>
        <v>0</v>
      </c>
      <c r="K1682" s="33">
        <v>0</v>
      </c>
      <c r="L1682" s="4">
        <f>VLOOKUP(FACT_INCLUDES[[#This Row],[DW Version]], VERSIONS[], 2)</f>
        <v>96</v>
      </c>
      <c r="M1682" s="4">
        <f>VLOOKUP(FACT_INCLUDES[[#This Row],[DW Version]], VERSIONS[], 3)</f>
        <v>6.5</v>
      </c>
      <c r="N1682" s="4" t="str">
        <f>VLOOKUP(FACT_INCLUDES[[#This Row],[DW Version]], VERSIONS[], 4)</f>
        <v>turquoise</v>
      </c>
      <c r="O1682" s="51">
        <f>VLOOKUP(FACT_INCLUDES[[#This Row],[DW Version]], VERSIONS[], 5)</f>
        <v>249.81488303845614</v>
      </c>
      <c r="P1682" s="4" t="str">
        <f>VLOOKUP(FACT_INCLUDES[[#This Row],[DW Version]], VERSIONS[], 6)</f>
        <v>Epic Phantom React</v>
      </c>
      <c r="Q1682" s="4" t="str">
        <f>VLOOKUP(FACT_INCLUDES[[#This Row],[DW Version]], VERSIONS[], 7)</f>
        <v>Shoe</v>
      </c>
      <c r="R1682" s="51">
        <f>FACT_INCLUDES[[#This Row],[Version Price]]*FACT_INCLUDES[[#This Row],[Quantity]]</f>
        <v>1249.0744151922806</v>
      </c>
      <c r="S1682" s="51">
        <f>FACT_INCLUDES[[#This Row],[Amount]]*(1-FACT_INCLUDES[[#This Row],[Order Discount]])</f>
        <v>1249.0744151922806</v>
      </c>
      <c r="T1682" s="51">
        <f t="shared" si="26"/>
        <v>3283.4702139381934</v>
      </c>
      <c r="U1682" s="57">
        <f>FACT_INCLUDES[[#This Row],[Income]]/FACT_INCLUDES[[#This Row],[Total Order Income]]</f>
        <v>0.38041289666341788</v>
      </c>
      <c r="V1682" s="33">
        <f>IF(FACT_INCLUDES[[#This Row],[Order Gap]]&gt;10, 1, 0)/COUNTIFS(FACT_INCLUDES[Order ID], FACT_INCLUDES[[#This Row],[Order ID]])</f>
        <v>0</v>
      </c>
      <c r="W1682" s="33">
        <f>IF(FACT_INCLUDES[[#This Row],[Order Type]]="Online", 1, 0)/COUNTIFS(FACT_INCLUDES[Order ID], FACT_INCLUDES[[#This Row],[Order ID]])</f>
        <v>0</v>
      </c>
      <c r="X1682" s="52">
        <v>634.64345891354094</v>
      </c>
      <c r="Y1682" s="52">
        <v>772.69771268581133</v>
      </c>
      <c r="Z1682" s="64">
        <f>IF(FACT_INCLUDES[[#This Row],[Order Type]]="Online", 1, 0)*FACT_INCLUDES[[#This Row],[Income]]</f>
        <v>0</v>
      </c>
    </row>
    <row r="1683" spans="1:26" x14ac:dyDescent="0.3">
      <c r="A1683" s="4">
        <v>919</v>
      </c>
      <c r="B1683" s="4">
        <v>463</v>
      </c>
      <c r="C1683" s="4">
        <v>469</v>
      </c>
      <c r="D1683" s="58">
        <v>2</v>
      </c>
      <c r="E1683" s="28">
        <f>VLOOKUP(FACT_INCLUDES[[#This Row],[Order ID]], ORDERS[], 2)</f>
        <v>43359.073158620798</v>
      </c>
      <c r="F1683" s="28">
        <f>VLOOKUP(FACT_INCLUDES[[#This Row],[Order ID]], ORDERS[], 3)</f>
        <v>43364.073158620798</v>
      </c>
      <c r="G1683" s="4" t="str">
        <f>VLOOKUP(FACT_INCLUDES[[#This Row],[Order ID]], ORDERS[], 4)</f>
        <v>Online</v>
      </c>
      <c r="H1683" s="4" t="str">
        <f>VLOOKUP(FACT_INCLUDES[[#This Row],[Order ID]], ORDERS[], 5)</f>
        <v>OHB3660@gmail.com</v>
      </c>
      <c r="I1683" s="4">
        <f>VLOOKUP(FACT_INCLUDES[[#This Row],[Order ID]], ORDERS[], 6)</f>
        <v>0</v>
      </c>
      <c r="J1683" s="54">
        <f>VLOOKUP(FACT_INCLUDES[[#This Row],[Order ID]], ORDERS[], 7)</f>
        <v>0</v>
      </c>
      <c r="K1683" s="33">
        <v>5</v>
      </c>
      <c r="L1683" s="4">
        <f>VLOOKUP(FACT_INCLUDES[[#This Row],[DW Version]], VERSIONS[], 2)</f>
        <v>49</v>
      </c>
      <c r="M1683" s="4">
        <f>VLOOKUP(FACT_INCLUDES[[#This Row],[DW Version]], VERSIONS[], 3)</f>
        <v>5</v>
      </c>
      <c r="N1683" s="4" t="str">
        <f>VLOOKUP(FACT_INCLUDES[[#This Row],[DW Version]], VERSIONS[], 4)</f>
        <v>white</v>
      </c>
      <c r="O1683" s="51">
        <f>VLOOKUP(FACT_INCLUDES[[#This Row],[DW Version]], VERSIONS[], 5)</f>
        <v>43.092556909863404</v>
      </c>
      <c r="P1683" s="4" t="str">
        <f>VLOOKUP(FACT_INCLUDES[[#This Row],[DW Version]], VERSIONS[], 6)</f>
        <v>Air Zoom Pegasus</v>
      </c>
      <c r="Q1683" s="4" t="str">
        <f>VLOOKUP(FACT_INCLUDES[[#This Row],[DW Version]], VERSIONS[], 7)</f>
        <v>Shoe</v>
      </c>
      <c r="R1683" s="51">
        <f>FACT_INCLUDES[[#This Row],[Version Price]]*FACT_INCLUDES[[#This Row],[Quantity]]</f>
        <v>86.185113819726809</v>
      </c>
      <c r="S1683" s="51">
        <f>FACT_INCLUDES[[#This Row],[Amount]]*(1-FACT_INCLUDES[[#This Row],[Order Discount]])</f>
        <v>86.185113819726809</v>
      </c>
      <c r="T1683" s="51">
        <f t="shared" si="26"/>
        <v>187.76716894050182</v>
      </c>
      <c r="U1683" s="57">
        <f>FACT_INCLUDES[[#This Row],[Income]]/FACT_INCLUDES[[#This Row],[Total Order Income]]</f>
        <v>0.4589999109324403</v>
      </c>
      <c r="V1683" s="33">
        <f>IF(FACT_INCLUDES[[#This Row],[Order Gap]]&gt;10, 1, 0)/COUNTIFS(FACT_INCLUDES[Order ID], FACT_INCLUDES[[#This Row],[Order ID]])</f>
        <v>0</v>
      </c>
      <c r="W1683" s="33">
        <f>IF(FACT_INCLUDES[[#This Row],[Order Type]]="Online", 1, 0)/COUNTIFS(FACT_INCLUDES[Order ID], FACT_INCLUDES[[#This Row],[Order ID]])</f>
        <v>0.5</v>
      </c>
      <c r="X1683" s="52">
        <v>634.64345891354094</v>
      </c>
      <c r="Y1683" s="52">
        <v>772.69771268581133</v>
      </c>
      <c r="Z1683" s="64">
        <f>IF(FACT_INCLUDES[[#This Row],[Order Type]]="Online", 1, 0)*FACT_INCLUDES[[#This Row],[Income]]</f>
        <v>86.185113819726809</v>
      </c>
    </row>
    <row r="1684" spans="1:26" x14ac:dyDescent="0.3">
      <c r="A1684" s="4">
        <v>920</v>
      </c>
      <c r="B1684" s="4">
        <v>463</v>
      </c>
      <c r="C1684" s="4">
        <v>992</v>
      </c>
      <c r="D1684" s="58">
        <v>2</v>
      </c>
      <c r="E1684" s="28">
        <f>VLOOKUP(FACT_INCLUDES[[#This Row],[Order ID]], ORDERS[], 2)</f>
        <v>43359.073158620798</v>
      </c>
      <c r="F1684" s="28">
        <f>VLOOKUP(FACT_INCLUDES[[#This Row],[Order ID]], ORDERS[], 3)</f>
        <v>43364.073158620798</v>
      </c>
      <c r="G1684" s="4" t="str">
        <f>VLOOKUP(FACT_INCLUDES[[#This Row],[Order ID]], ORDERS[], 4)</f>
        <v>Online</v>
      </c>
      <c r="H1684" s="4" t="str">
        <f>VLOOKUP(FACT_INCLUDES[[#This Row],[Order ID]], ORDERS[], 5)</f>
        <v>OHB3660@gmail.com</v>
      </c>
      <c r="I1684" s="4">
        <f>VLOOKUP(FACT_INCLUDES[[#This Row],[Order ID]], ORDERS[], 6)</f>
        <v>0</v>
      </c>
      <c r="J1684" s="54">
        <f>VLOOKUP(FACT_INCLUDES[[#This Row],[Order ID]], ORDERS[], 7)</f>
        <v>0</v>
      </c>
      <c r="K1684" s="33">
        <v>5</v>
      </c>
      <c r="L1684" s="4">
        <f>VLOOKUP(FACT_INCLUDES[[#This Row],[DW Version]], VERSIONS[], 2)</f>
        <v>100</v>
      </c>
      <c r="M1684" s="4">
        <f>VLOOKUP(FACT_INCLUDES[[#This Row],[DW Version]], VERSIONS[], 3)</f>
        <v>11.5</v>
      </c>
      <c r="N1684" s="4" t="str">
        <f>VLOOKUP(FACT_INCLUDES[[#This Row],[DW Version]], VERSIONS[], 4)</f>
        <v>orange</v>
      </c>
      <c r="O1684" s="51">
        <f>VLOOKUP(FACT_INCLUDES[[#This Row],[DW Version]], VERSIONS[], 5)</f>
        <v>50.791027560387505</v>
      </c>
      <c r="P1684" s="4" t="str">
        <f>VLOOKUP(FACT_INCLUDES[[#This Row],[DW Version]], VERSIONS[], 6)</f>
        <v>Nike Kettlebell</v>
      </c>
      <c r="Q1684" s="4" t="str">
        <f>VLOOKUP(FACT_INCLUDES[[#This Row],[DW Version]], VERSIONS[], 7)</f>
        <v>Sport Equipment</v>
      </c>
      <c r="R1684" s="51">
        <f>FACT_INCLUDES[[#This Row],[Version Price]]*FACT_INCLUDES[[#This Row],[Quantity]]</f>
        <v>101.58205512077501</v>
      </c>
      <c r="S1684" s="51">
        <f>FACT_INCLUDES[[#This Row],[Amount]]*(1-FACT_INCLUDES[[#This Row],[Order Discount]])</f>
        <v>101.58205512077501</v>
      </c>
      <c r="T1684" s="51">
        <f t="shared" si="26"/>
        <v>187.76716894050182</v>
      </c>
      <c r="U1684" s="57">
        <f>FACT_INCLUDES[[#This Row],[Income]]/FACT_INCLUDES[[#This Row],[Total Order Income]]</f>
        <v>0.5410000890675597</v>
      </c>
      <c r="V1684" s="33">
        <f>IF(FACT_INCLUDES[[#This Row],[Order Gap]]&gt;10, 1, 0)/COUNTIFS(FACT_INCLUDES[Order ID], FACT_INCLUDES[[#This Row],[Order ID]])</f>
        <v>0</v>
      </c>
      <c r="W1684" s="33">
        <f>IF(FACT_INCLUDES[[#This Row],[Order Type]]="Online", 1, 0)/COUNTIFS(FACT_INCLUDES[Order ID], FACT_INCLUDES[[#This Row],[Order ID]])</f>
        <v>0.5</v>
      </c>
      <c r="X1684" s="52">
        <v>634.64345891354094</v>
      </c>
      <c r="Y1684" s="52">
        <v>772.69771268581133</v>
      </c>
      <c r="Z1684" s="64">
        <f>IF(FACT_INCLUDES[[#This Row],[Order Type]]="Online", 1, 0)*FACT_INCLUDES[[#This Row],[Income]]</f>
        <v>101.58205512077501</v>
      </c>
    </row>
    <row r="1685" spans="1:26" x14ac:dyDescent="0.3">
      <c r="A1685" s="4">
        <v>1012</v>
      </c>
      <c r="B1685" s="4">
        <v>507</v>
      </c>
      <c r="C1685" s="4">
        <v>928</v>
      </c>
      <c r="D1685" s="58">
        <v>2</v>
      </c>
      <c r="E1685" s="28">
        <f>VLOOKUP(FACT_INCLUDES[[#This Row],[Order ID]], ORDERS[], 2)</f>
        <v>43196.653105916339</v>
      </c>
      <c r="F1685" s="28">
        <f>VLOOKUP(FACT_INCLUDES[[#This Row],[Order ID]], ORDERS[], 3)</f>
        <v>43196.653105916339</v>
      </c>
      <c r="G1685" s="4" t="str">
        <f>VLOOKUP(FACT_INCLUDES[[#This Row],[Order ID]], ORDERS[], 4)</f>
        <v>In-Store</v>
      </c>
      <c r="H1685" s="4" t="str">
        <f>VLOOKUP(FACT_INCLUDES[[#This Row],[Order ID]], ORDERS[], 5)</f>
        <v>TTC9045@gmail.com</v>
      </c>
      <c r="I1685" s="4">
        <f>VLOOKUP(FACT_INCLUDES[[#This Row],[Order ID]], ORDERS[], 6)</f>
        <v>26</v>
      </c>
      <c r="J1685" s="54">
        <f>VLOOKUP(FACT_INCLUDES[[#This Row],[Order ID]], ORDERS[], 7)</f>
        <v>0</v>
      </c>
      <c r="K1685" s="33">
        <v>0</v>
      </c>
      <c r="L1685" s="4">
        <f>VLOOKUP(FACT_INCLUDES[[#This Row],[DW Version]], VERSIONS[], 2)</f>
        <v>95</v>
      </c>
      <c r="M1685" s="4">
        <f>VLOOKUP(FACT_INCLUDES[[#This Row],[DW Version]], VERSIONS[], 3)</f>
        <v>3.5</v>
      </c>
      <c r="N1685" s="4" t="str">
        <f>VLOOKUP(FACT_INCLUDES[[#This Row],[DW Version]], VERSIONS[], 4)</f>
        <v>gold</v>
      </c>
      <c r="O1685" s="51">
        <f>VLOOKUP(FACT_INCLUDES[[#This Row],[DW Version]], VERSIONS[], 5)</f>
        <v>156.57644267159995</v>
      </c>
      <c r="P1685" s="4" t="str">
        <f>VLOOKUP(FACT_INCLUDES[[#This Row],[DW Version]], VERSIONS[], 6)</f>
        <v>Nike Backpack</v>
      </c>
      <c r="Q1685" s="4" t="str">
        <f>VLOOKUP(FACT_INCLUDES[[#This Row],[DW Version]], VERSIONS[], 7)</f>
        <v>Accessories</v>
      </c>
      <c r="R1685" s="51">
        <f>FACT_INCLUDES[[#This Row],[Version Price]]*FACT_INCLUDES[[#This Row],[Quantity]]</f>
        <v>313.1528853431999</v>
      </c>
      <c r="S1685" s="51">
        <f>FACT_INCLUDES[[#This Row],[Amount]]*(1-FACT_INCLUDES[[#This Row],[Order Discount]])</f>
        <v>313.1528853431999</v>
      </c>
      <c r="T1685" s="51">
        <f t="shared" si="26"/>
        <v>313.1528853431999</v>
      </c>
      <c r="U1685" s="57">
        <f>FACT_INCLUDES[[#This Row],[Income]]/FACT_INCLUDES[[#This Row],[Total Order Income]]</f>
        <v>1</v>
      </c>
      <c r="V1685" s="33">
        <f>IF(FACT_INCLUDES[[#This Row],[Order Gap]]&gt;10, 1, 0)/COUNTIFS(FACT_INCLUDES[Order ID], FACT_INCLUDES[[#This Row],[Order ID]])</f>
        <v>0</v>
      </c>
      <c r="W1685" s="33">
        <f>IF(FACT_INCLUDES[[#This Row],[Order Type]]="Online", 1, 0)/COUNTIFS(FACT_INCLUDES[Order ID], FACT_INCLUDES[[#This Row],[Order ID]])</f>
        <v>0</v>
      </c>
      <c r="X1685" s="52">
        <v>634.64345891354094</v>
      </c>
      <c r="Y1685" s="52">
        <v>772.69771268581133</v>
      </c>
      <c r="Z1685" s="64">
        <f>IF(FACT_INCLUDES[[#This Row],[Order Type]]="Online", 1, 0)*FACT_INCLUDES[[#This Row],[Income]]</f>
        <v>0</v>
      </c>
    </row>
    <row r="1686" spans="1:26" x14ac:dyDescent="0.3">
      <c r="A1686" s="4">
        <v>1013</v>
      </c>
      <c r="B1686" s="4">
        <v>508</v>
      </c>
      <c r="C1686" s="4">
        <v>381</v>
      </c>
      <c r="D1686" s="58">
        <v>1</v>
      </c>
      <c r="E1686" s="28">
        <f>VLOOKUP(FACT_INCLUDES[[#This Row],[Order ID]], ORDERS[], 2)</f>
        <v>43263.051722224423</v>
      </c>
      <c r="F1686" s="28">
        <f>VLOOKUP(FACT_INCLUDES[[#This Row],[Order ID]], ORDERS[], 3)</f>
        <v>43263.051722224423</v>
      </c>
      <c r="G1686" s="4" t="str">
        <f>VLOOKUP(FACT_INCLUDES[[#This Row],[Order ID]], ORDERS[], 4)</f>
        <v>In-Store</v>
      </c>
      <c r="H1686" s="4" t="str">
        <f>VLOOKUP(FACT_INCLUDES[[#This Row],[Order ID]], ORDERS[], 5)</f>
        <v>SBI6490@gmail.com</v>
      </c>
      <c r="I1686" s="4">
        <f>VLOOKUP(FACT_INCLUDES[[#This Row],[Order ID]], ORDERS[], 6)</f>
        <v>3</v>
      </c>
      <c r="J1686" s="54">
        <f>VLOOKUP(FACT_INCLUDES[[#This Row],[Order ID]], ORDERS[], 7)</f>
        <v>0</v>
      </c>
      <c r="K1686" s="33">
        <v>0</v>
      </c>
      <c r="L1686" s="4">
        <f>VLOOKUP(FACT_INCLUDES[[#This Row],[DW Version]], VERSIONS[], 2)</f>
        <v>39</v>
      </c>
      <c r="M1686" s="4">
        <f>VLOOKUP(FACT_INCLUDES[[#This Row],[DW Version]], VERSIONS[], 3)</f>
        <v>3</v>
      </c>
      <c r="N1686" s="4" t="str">
        <f>VLOOKUP(FACT_INCLUDES[[#This Row],[DW Version]], VERSIONS[], 4)</f>
        <v>white</v>
      </c>
      <c r="O1686" s="51">
        <f>VLOOKUP(FACT_INCLUDES[[#This Row],[DW Version]], VERSIONS[], 5)</f>
        <v>94.395115704273366</v>
      </c>
      <c r="P1686" s="4" t="str">
        <f>VLOOKUP(FACT_INCLUDES[[#This Row],[DW Version]], VERSIONS[], 6)</f>
        <v>Fast Track Jacket</v>
      </c>
      <c r="Q1686" s="4" t="str">
        <f>VLOOKUP(FACT_INCLUDES[[#This Row],[DW Version]], VERSIONS[], 7)</f>
        <v>Apparel</v>
      </c>
      <c r="R1686" s="51">
        <f>FACT_INCLUDES[[#This Row],[Version Price]]*FACT_INCLUDES[[#This Row],[Quantity]]</f>
        <v>94.395115704273366</v>
      </c>
      <c r="S1686" s="51">
        <f>FACT_INCLUDES[[#This Row],[Amount]]*(1-FACT_INCLUDES[[#This Row],[Order Discount]])</f>
        <v>94.395115704273366</v>
      </c>
      <c r="T1686" s="51">
        <f t="shared" si="26"/>
        <v>1676.5943578565107</v>
      </c>
      <c r="U1686" s="57">
        <f>FACT_INCLUDES[[#This Row],[Income]]/FACT_INCLUDES[[#This Row],[Total Order Income]]</f>
        <v>5.6301701876747018E-2</v>
      </c>
      <c r="V1686" s="33">
        <f>IF(FACT_INCLUDES[[#This Row],[Order Gap]]&gt;10, 1, 0)/COUNTIFS(FACT_INCLUDES[Order ID], FACT_INCLUDES[[#This Row],[Order ID]])</f>
        <v>0</v>
      </c>
      <c r="W1686" s="33">
        <f>IF(FACT_INCLUDES[[#This Row],[Order Type]]="Online", 1, 0)/COUNTIFS(FACT_INCLUDES[Order ID], FACT_INCLUDES[[#This Row],[Order ID]])</f>
        <v>0</v>
      </c>
      <c r="X1686" s="52">
        <v>634.64345891354094</v>
      </c>
      <c r="Y1686" s="52">
        <v>772.69771268581133</v>
      </c>
      <c r="Z1686" s="64">
        <f>IF(FACT_INCLUDES[[#This Row],[Order Type]]="Online", 1, 0)*FACT_INCLUDES[[#This Row],[Income]]</f>
        <v>0</v>
      </c>
    </row>
    <row r="1687" spans="1:26" x14ac:dyDescent="0.3">
      <c r="A1687" s="4">
        <v>1014</v>
      </c>
      <c r="B1687" s="4">
        <v>508</v>
      </c>
      <c r="C1687" s="4">
        <v>900</v>
      </c>
      <c r="D1687" s="58">
        <v>1</v>
      </c>
      <c r="E1687" s="28">
        <f>VLOOKUP(FACT_INCLUDES[[#This Row],[Order ID]], ORDERS[], 2)</f>
        <v>43263.051722224423</v>
      </c>
      <c r="F1687" s="28">
        <f>VLOOKUP(FACT_INCLUDES[[#This Row],[Order ID]], ORDERS[], 3)</f>
        <v>43263.051722224423</v>
      </c>
      <c r="G1687" s="4" t="str">
        <f>VLOOKUP(FACT_INCLUDES[[#This Row],[Order ID]], ORDERS[], 4)</f>
        <v>In-Store</v>
      </c>
      <c r="H1687" s="4" t="str">
        <f>VLOOKUP(FACT_INCLUDES[[#This Row],[Order ID]], ORDERS[], 5)</f>
        <v>SBI6490@gmail.com</v>
      </c>
      <c r="I1687" s="4">
        <f>VLOOKUP(FACT_INCLUDES[[#This Row],[Order ID]], ORDERS[], 6)</f>
        <v>3</v>
      </c>
      <c r="J1687" s="54">
        <f>VLOOKUP(FACT_INCLUDES[[#This Row],[Order ID]], ORDERS[], 7)</f>
        <v>0</v>
      </c>
      <c r="K1687" s="33">
        <v>0</v>
      </c>
      <c r="L1687" s="4">
        <f>VLOOKUP(FACT_INCLUDES[[#This Row],[DW Version]], VERSIONS[], 2)</f>
        <v>92</v>
      </c>
      <c r="M1687" s="4">
        <f>VLOOKUP(FACT_INCLUDES[[#This Row],[DW Version]], VERSIONS[], 3)</f>
        <v>4</v>
      </c>
      <c r="N1687" s="4" t="str">
        <f>VLOOKUP(FACT_INCLUDES[[#This Row],[DW Version]], VERSIONS[], 4)</f>
        <v>black</v>
      </c>
      <c r="O1687" s="51">
        <f>VLOOKUP(FACT_INCLUDES[[#This Row],[DW Version]], VERSIONS[], 5)</f>
        <v>91.40953056879232</v>
      </c>
      <c r="P1687" s="4" t="str">
        <f>VLOOKUP(FACT_INCLUDES[[#This Row],[DW Version]], VERSIONS[], 6)</f>
        <v>Nike Cap</v>
      </c>
      <c r="Q1687" s="4" t="str">
        <f>VLOOKUP(FACT_INCLUDES[[#This Row],[DW Version]], VERSIONS[], 7)</f>
        <v>Accessories</v>
      </c>
      <c r="R1687" s="51">
        <f>FACT_INCLUDES[[#This Row],[Version Price]]*FACT_INCLUDES[[#This Row],[Quantity]]</f>
        <v>91.40953056879232</v>
      </c>
      <c r="S1687" s="51">
        <f>FACT_INCLUDES[[#This Row],[Amount]]*(1-FACT_INCLUDES[[#This Row],[Order Discount]])</f>
        <v>91.40953056879232</v>
      </c>
      <c r="T1687" s="51">
        <f t="shared" si="26"/>
        <v>1676.5943578565107</v>
      </c>
      <c r="U1687" s="57">
        <f>FACT_INCLUDES[[#This Row],[Income]]/FACT_INCLUDES[[#This Row],[Total Order Income]]</f>
        <v>5.4520958000632551E-2</v>
      </c>
      <c r="V1687" s="33">
        <f>IF(FACT_INCLUDES[[#This Row],[Order Gap]]&gt;10, 1, 0)/COUNTIFS(FACT_INCLUDES[Order ID], FACT_INCLUDES[[#This Row],[Order ID]])</f>
        <v>0</v>
      </c>
      <c r="W1687" s="33">
        <f>IF(FACT_INCLUDES[[#This Row],[Order Type]]="Online", 1, 0)/COUNTIFS(FACT_INCLUDES[Order ID], FACT_INCLUDES[[#This Row],[Order ID]])</f>
        <v>0</v>
      </c>
      <c r="X1687" s="52">
        <v>634.64345891354094</v>
      </c>
      <c r="Y1687" s="52">
        <v>772.69771268581133</v>
      </c>
      <c r="Z1687" s="64">
        <f>IF(FACT_INCLUDES[[#This Row],[Order Type]]="Online", 1, 0)*FACT_INCLUDES[[#This Row],[Income]]</f>
        <v>0</v>
      </c>
    </row>
    <row r="1688" spans="1:26" x14ac:dyDescent="0.3">
      <c r="A1688" s="4">
        <v>1015</v>
      </c>
      <c r="B1688" s="4">
        <v>508</v>
      </c>
      <c r="C1688" s="4">
        <v>979</v>
      </c>
      <c r="D1688" s="58">
        <v>5</v>
      </c>
      <c r="E1688" s="28">
        <f>VLOOKUP(FACT_INCLUDES[[#This Row],[Order ID]], ORDERS[], 2)</f>
        <v>43263.051722224423</v>
      </c>
      <c r="F1688" s="28">
        <f>VLOOKUP(FACT_INCLUDES[[#This Row],[Order ID]], ORDERS[], 3)</f>
        <v>43263.051722224423</v>
      </c>
      <c r="G1688" s="4" t="str">
        <f>VLOOKUP(FACT_INCLUDES[[#This Row],[Order ID]], ORDERS[], 4)</f>
        <v>In-Store</v>
      </c>
      <c r="H1688" s="4" t="str">
        <f>VLOOKUP(FACT_INCLUDES[[#This Row],[Order ID]], ORDERS[], 5)</f>
        <v>SBI6490@gmail.com</v>
      </c>
      <c r="I1688" s="4">
        <f>VLOOKUP(FACT_INCLUDES[[#This Row],[Order ID]], ORDERS[], 6)</f>
        <v>3</v>
      </c>
      <c r="J1688" s="54">
        <f>VLOOKUP(FACT_INCLUDES[[#This Row],[Order ID]], ORDERS[], 7)</f>
        <v>0</v>
      </c>
      <c r="K1688" s="33">
        <v>0</v>
      </c>
      <c r="L1688" s="4">
        <f>VLOOKUP(FACT_INCLUDES[[#This Row],[DW Version]], VERSIONS[], 2)</f>
        <v>99</v>
      </c>
      <c r="M1688" s="4">
        <f>VLOOKUP(FACT_INCLUDES[[#This Row],[DW Version]], VERSIONS[], 3)</f>
        <v>12.5</v>
      </c>
      <c r="N1688" s="4" t="str">
        <f>VLOOKUP(FACT_INCLUDES[[#This Row],[DW Version]], VERSIONS[], 4)</f>
        <v>white</v>
      </c>
      <c r="O1688" s="51">
        <f>VLOOKUP(FACT_INCLUDES[[#This Row],[DW Version]], VERSIONS[], 5)</f>
        <v>298.157942316689</v>
      </c>
      <c r="P1688" s="4" t="str">
        <f>VLOOKUP(FACT_INCLUDES[[#This Row],[DW Version]], VERSIONS[], 6)</f>
        <v>Flex Training Hoodie</v>
      </c>
      <c r="Q1688" s="4" t="str">
        <f>VLOOKUP(FACT_INCLUDES[[#This Row],[DW Version]], VERSIONS[], 7)</f>
        <v>Apparel</v>
      </c>
      <c r="R1688" s="51">
        <f>FACT_INCLUDES[[#This Row],[Version Price]]*FACT_INCLUDES[[#This Row],[Quantity]]</f>
        <v>1490.7897115834451</v>
      </c>
      <c r="S1688" s="51">
        <f>FACT_INCLUDES[[#This Row],[Amount]]*(1-FACT_INCLUDES[[#This Row],[Order Discount]])</f>
        <v>1490.7897115834451</v>
      </c>
      <c r="T1688" s="51">
        <f t="shared" si="26"/>
        <v>1676.5943578565107</v>
      </c>
      <c r="U1688" s="57">
        <f>FACT_INCLUDES[[#This Row],[Income]]/FACT_INCLUDES[[#This Row],[Total Order Income]]</f>
        <v>0.88917734012262051</v>
      </c>
      <c r="V1688" s="33">
        <f>IF(FACT_INCLUDES[[#This Row],[Order Gap]]&gt;10, 1, 0)/COUNTIFS(FACT_INCLUDES[Order ID], FACT_INCLUDES[[#This Row],[Order ID]])</f>
        <v>0</v>
      </c>
      <c r="W1688" s="33">
        <f>IF(FACT_INCLUDES[[#This Row],[Order Type]]="Online", 1, 0)/COUNTIFS(FACT_INCLUDES[Order ID], FACT_INCLUDES[[#This Row],[Order ID]])</f>
        <v>0</v>
      </c>
      <c r="X1688" s="52">
        <v>634.64345891354094</v>
      </c>
      <c r="Y1688" s="52">
        <v>772.69771268581133</v>
      </c>
      <c r="Z1688" s="64">
        <f>IF(FACT_INCLUDES[[#This Row],[Order Type]]="Online", 1, 0)*FACT_INCLUDES[[#This Row],[Income]]</f>
        <v>0</v>
      </c>
    </row>
    <row r="1689" spans="1:26" x14ac:dyDescent="0.3">
      <c r="A1689" s="4">
        <v>1068</v>
      </c>
      <c r="B1689" s="4">
        <v>537</v>
      </c>
      <c r="C1689" s="4">
        <v>470</v>
      </c>
      <c r="D1689" s="58">
        <v>1</v>
      </c>
      <c r="E1689" s="28">
        <f>VLOOKUP(FACT_INCLUDES[[#This Row],[Order ID]], ORDERS[], 2)</f>
        <v>43208.725745085176</v>
      </c>
      <c r="F1689" s="28">
        <f>VLOOKUP(FACT_INCLUDES[[#This Row],[Order ID]], ORDERS[], 3)</f>
        <v>43212.725745085176</v>
      </c>
      <c r="G1689" s="4" t="str">
        <f>VLOOKUP(FACT_INCLUDES[[#This Row],[Order ID]], ORDERS[], 4)</f>
        <v>Online</v>
      </c>
      <c r="H1689" s="4" t="str">
        <f>VLOOKUP(FACT_INCLUDES[[#This Row],[Order ID]], ORDERS[], 5)</f>
        <v>SEF5085@gmail.com</v>
      </c>
      <c r="I1689" s="4">
        <f>VLOOKUP(FACT_INCLUDES[[#This Row],[Order ID]], ORDERS[], 6)</f>
        <v>0</v>
      </c>
      <c r="J1689" s="54">
        <f>VLOOKUP(FACT_INCLUDES[[#This Row],[Order ID]], ORDERS[], 7)</f>
        <v>0</v>
      </c>
      <c r="K1689" s="33">
        <v>4</v>
      </c>
      <c r="L1689" s="4">
        <f>VLOOKUP(FACT_INCLUDES[[#This Row],[DW Version]], VERSIONS[], 2)</f>
        <v>49</v>
      </c>
      <c r="M1689" s="4">
        <f>VLOOKUP(FACT_INCLUDES[[#This Row],[DW Version]], VERSIONS[], 3)</f>
        <v>9.5</v>
      </c>
      <c r="N1689" s="4" t="str">
        <f>VLOOKUP(FACT_INCLUDES[[#This Row],[DW Version]], VERSIONS[], 4)</f>
        <v>white</v>
      </c>
      <c r="O1689" s="51">
        <f>VLOOKUP(FACT_INCLUDES[[#This Row],[DW Version]], VERSIONS[], 5)</f>
        <v>111.1362557044996</v>
      </c>
      <c r="P1689" s="4" t="str">
        <f>VLOOKUP(FACT_INCLUDES[[#This Row],[DW Version]], VERSIONS[], 6)</f>
        <v>Air Zoom Pegasus</v>
      </c>
      <c r="Q1689" s="4" t="str">
        <f>VLOOKUP(FACT_INCLUDES[[#This Row],[DW Version]], VERSIONS[], 7)</f>
        <v>Shoe</v>
      </c>
      <c r="R1689" s="51">
        <f>FACT_INCLUDES[[#This Row],[Version Price]]*FACT_INCLUDES[[#This Row],[Quantity]]</f>
        <v>111.1362557044996</v>
      </c>
      <c r="S1689" s="51">
        <f>FACT_INCLUDES[[#This Row],[Amount]]*(1-FACT_INCLUDES[[#This Row],[Order Discount]])</f>
        <v>111.1362557044996</v>
      </c>
      <c r="T1689" s="51">
        <f t="shared" si="26"/>
        <v>263.11173020331955</v>
      </c>
      <c r="U1689" s="57">
        <f>FACT_INCLUDES[[#This Row],[Income]]/FACT_INCLUDES[[#This Row],[Total Order Income]]</f>
        <v>0.42239186986691579</v>
      </c>
      <c r="V1689" s="33">
        <f>IF(FACT_INCLUDES[[#This Row],[Order Gap]]&gt;10, 1, 0)/COUNTIFS(FACT_INCLUDES[Order ID], FACT_INCLUDES[[#This Row],[Order ID]])</f>
        <v>0</v>
      </c>
      <c r="W1689" s="33">
        <f>IF(FACT_INCLUDES[[#This Row],[Order Type]]="Online", 1, 0)/COUNTIFS(FACT_INCLUDES[Order ID], FACT_INCLUDES[[#This Row],[Order ID]])</f>
        <v>0.5</v>
      </c>
      <c r="X1689" s="52">
        <v>634.64345891354094</v>
      </c>
      <c r="Y1689" s="52">
        <v>772.69771268581133</v>
      </c>
      <c r="Z1689" s="64">
        <f>IF(FACT_INCLUDES[[#This Row],[Order Type]]="Online", 1, 0)*FACT_INCLUDES[[#This Row],[Income]]</f>
        <v>111.1362557044996</v>
      </c>
    </row>
    <row r="1690" spans="1:26" x14ac:dyDescent="0.3">
      <c r="A1690" s="4">
        <v>1069</v>
      </c>
      <c r="B1690" s="4">
        <v>537</v>
      </c>
      <c r="C1690" s="4">
        <v>990</v>
      </c>
      <c r="D1690" s="58">
        <v>1</v>
      </c>
      <c r="E1690" s="28">
        <f>VLOOKUP(FACT_INCLUDES[[#This Row],[Order ID]], ORDERS[], 2)</f>
        <v>43208.725745085176</v>
      </c>
      <c r="F1690" s="28">
        <f>VLOOKUP(FACT_INCLUDES[[#This Row],[Order ID]], ORDERS[], 3)</f>
        <v>43212.725745085176</v>
      </c>
      <c r="G1690" s="4" t="str">
        <f>VLOOKUP(FACT_INCLUDES[[#This Row],[Order ID]], ORDERS[], 4)</f>
        <v>Online</v>
      </c>
      <c r="H1690" s="4" t="str">
        <f>VLOOKUP(FACT_INCLUDES[[#This Row],[Order ID]], ORDERS[], 5)</f>
        <v>SEF5085@gmail.com</v>
      </c>
      <c r="I1690" s="4">
        <f>VLOOKUP(FACT_INCLUDES[[#This Row],[Order ID]], ORDERS[], 6)</f>
        <v>0</v>
      </c>
      <c r="J1690" s="54">
        <f>VLOOKUP(FACT_INCLUDES[[#This Row],[Order ID]], ORDERS[], 7)</f>
        <v>0</v>
      </c>
      <c r="K1690" s="33">
        <v>4</v>
      </c>
      <c r="L1690" s="4">
        <f>VLOOKUP(FACT_INCLUDES[[#This Row],[DW Version]], VERSIONS[], 2)</f>
        <v>100</v>
      </c>
      <c r="M1690" s="4">
        <f>VLOOKUP(FACT_INCLUDES[[#This Row],[DW Version]], VERSIONS[], 3)</f>
        <v>11</v>
      </c>
      <c r="N1690" s="4" t="str">
        <f>VLOOKUP(FACT_INCLUDES[[#This Row],[DW Version]], VERSIONS[], 4)</f>
        <v>white</v>
      </c>
      <c r="O1690" s="51">
        <f>VLOOKUP(FACT_INCLUDES[[#This Row],[DW Version]], VERSIONS[], 5)</f>
        <v>151.97547449881998</v>
      </c>
      <c r="P1690" s="4" t="str">
        <f>VLOOKUP(FACT_INCLUDES[[#This Row],[DW Version]], VERSIONS[], 6)</f>
        <v>Nike Kettlebell</v>
      </c>
      <c r="Q1690" s="4" t="str">
        <f>VLOOKUP(FACT_INCLUDES[[#This Row],[DW Version]], VERSIONS[], 7)</f>
        <v>Sport Equipment</v>
      </c>
      <c r="R1690" s="51">
        <f>FACT_INCLUDES[[#This Row],[Version Price]]*FACT_INCLUDES[[#This Row],[Quantity]]</f>
        <v>151.97547449881998</v>
      </c>
      <c r="S1690" s="51">
        <f>FACT_INCLUDES[[#This Row],[Amount]]*(1-FACT_INCLUDES[[#This Row],[Order Discount]])</f>
        <v>151.97547449881998</v>
      </c>
      <c r="T1690" s="51">
        <f t="shared" si="26"/>
        <v>263.11173020331955</v>
      </c>
      <c r="U1690" s="57">
        <f>FACT_INCLUDES[[#This Row],[Income]]/FACT_INCLUDES[[#This Row],[Total Order Income]]</f>
        <v>0.57760813013308432</v>
      </c>
      <c r="V1690" s="33">
        <f>IF(FACT_INCLUDES[[#This Row],[Order Gap]]&gt;10, 1, 0)/COUNTIFS(FACT_INCLUDES[Order ID], FACT_INCLUDES[[#This Row],[Order ID]])</f>
        <v>0</v>
      </c>
      <c r="W1690" s="33">
        <f>IF(FACT_INCLUDES[[#This Row],[Order Type]]="Online", 1, 0)/COUNTIFS(FACT_INCLUDES[Order ID], FACT_INCLUDES[[#This Row],[Order ID]])</f>
        <v>0.5</v>
      </c>
      <c r="X1690" s="52">
        <v>634.64345891354094</v>
      </c>
      <c r="Y1690" s="52">
        <v>772.69771268581133</v>
      </c>
      <c r="Z1690" s="64">
        <f>IF(FACT_INCLUDES[[#This Row],[Order Type]]="Online", 1, 0)*FACT_INCLUDES[[#This Row],[Income]]</f>
        <v>151.97547449881998</v>
      </c>
    </row>
    <row r="1691" spans="1:26" x14ac:dyDescent="0.3">
      <c r="A1691" s="4">
        <v>1085</v>
      </c>
      <c r="B1691" s="4">
        <v>547</v>
      </c>
      <c r="C1691" s="4">
        <v>767</v>
      </c>
      <c r="D1691" s="58">
        <v>5</v>
      </c>
      <c r="E1691" s="28">
        <f>VLOOKUP(FACT_INCLUDES[[#This Row],[Order ID]], ORDERS[], 2)</f>
        <v>43365.017881604515</v>
      </c>
      <c r="F1691" s="28">
        <f>VLOOKUP(FACT_INCLUDES[[#This Row],[Order ID]], ORDERS[], 3)</f>
        <v>43365.017881604515</v>
      </c>
      <c r="G1691" s="4" t="str">
        <f>VLOOKUP(FACT_INCLUDES[[#This Row],[Order ID]], ORDERS[], 4)</f>
        <v>In-Store</v>
      </c>
      <c r="H1691" s="4" t="str">
        <f>VLOOKUP(FACT_INCLUDES[[#This Row],[Order ID]], ORDERS[], 5)</f>
        <v>OBM2086@gmail.com</v>
      </c>
      <c r="I1691" s="4">
        <f>VLOOKUP(FACT_INCLUDES[[#This Row],[Order ID]], ORDERS[], 6)</f>
        <v>15</v>
      </c>
      <c r="J1691" s="54">
        <f>VLOOKUP(FACT_INCLUDES[[#This Row],[Order ID]], ORDERS[], 7)</f>
        <v>0</v>
      </c>
      <c r="K1691" s="33">
        <v>0</v>
      </c>
      <c r="L1691" s="4">
        <f>VLOOKUP(FACT_INCLUDES[[#This Row],[DW Version]], VERSIONS[], 2)</f>
        <v>79</v>
      </c>
      <c r="M1691" s="4">
        <f>VLOOKUP(FACT_INCLUDES[[#This Row],[DW Version]], VERSIONS[], 3)</f>
        <v>7.5</v>
      </c>
      <c r="N1691" s="4" t="str">
        <f>VLOOKUP(FACT_INCLUDES[[#This Row],[DW Version]], VERSIONS[], 4)</f>
        <v>white</v>
      </c>
      <c r="O1691" s="51">
        <f>VLOOKUP(FACT_INCLUDES[[#This Row],[DW Version]], VERSIONS[], 5)</f>
        <v>235.28844784363207</v>
      </c>
      <c r="P1691" s="4" t="str">
        <f>VLOOKUP(FACT_INCLUDES[[#This Row],[DW Version]], VERSIONS[], 6)</f>
        <v>Zoom Gravity</v>
      </c>
      <c r="Q1691" s="4" t="str">
        <f>VLOOKUP(FACT_INCLUDES[[#This Row],[DW Version]], VERSIONS[], 7)</f>
        <v>Shoe</v>
      </c>
      <c r="R1691" s="51">
        <f>FACT_INCLUDES[[#This Row],[Version Price]]*FACT_INCLUDES[[#This Row],[Quantity]]</f>
        <v>1176.4422392181605</v>
      </c>
      <c r="S1691" s="51">
        <f>FACT_INCLUDES[[#This Row],[Amount]]*(1-FACT_INCLUDES[[#This Row],[Order Discount]])</f>
        <v>1176.4422392181605</v>
      </c>
      <c r="T1691" s="51">
        <f t="shared" si="26"/>
        <v>2380.491096740267</v>
      </c>
      <c r="U1691" s="57">
        <f>FACT_INCLUDES[[#This Row],[Income]]/FACT_INCLUDES[[#This Row],[Total Order Income]]</f>
        <v>0.49420148675587378</v>
      </c>
      <c r="V1691" s="33">
        <f>IF(FACT_INCLUDES[[#This Row],[Order Gap]]&gt;10, 1, 0)/COUNTIFS(FACT_INCLUDES[Order ID], FACT_INCLUDES[[#This Row],[Order ID]])</f>
        <v>0</v>
      </c>
      <c r="W1691" s="33">
        <f>IF(FACT_INCLUDES[[#This Row],[Order Type]]="Online", 1, 0)/COUNTIFS(FACT_INCLUDES[Order ID], FACT_INCLUDES[[#This Row],[Order ID]])</f>
        <v>0</v>
      </c>
      <c r="X1691" s="52">
        <v>634.64345891354094</v>
      </c>
      <c r="Y1691" s="52">
        <v>772.69771268581133</v>
      </c>
      <c r="Z1691" s="64">
        <f>IF(FACT_INCLUDES[[#This Row],[Order Type]]="Online", 1, 0)*FACT_INCLUDES[[#This Row],[Income]]</f>
        <v>0</v>
      </c>
    </row>
    <row r="1692" spans="1:26" x14ac:dyDescent="0.3">
      <c r="A1692" s="4">
        <v>1086</v>
      </c>
      <c r="B1692" s="4">
        <v>547</v>
      </c>
      <c r="C1692" s="4">
        <v>821</v>
      </c>
      <c r="D1692" s="58">
        <v>5</v>
      </c>
      <c r="E1692" s="28">
        <f>VLOOKUP(FACT_INCLUDES[[#This Row],[Order ID]], ORDERS[], 2)</f>
        <v>43365.017881604515</v>
      </c>
      <c r="F1692" s="28">
        <f>VLOOKUP(FACT_INCLUDES[[#This Row],[Order ID]], ORDERS[], 3)</f>
        <v>43365.017881604515</v>
      </c>
      <c r="G1692" s="4" t="str">
        <f>VLOOKUP(FACT_INCLUDES[[#This Row],[Order ID]], ORDERS[], 4)</f>
        <v>In-Store</v>
      </c>
      <c r="H1692" s="4" t="str">
        <f>VLOOKUP(FACT_INCLUDES[[#This Row],[Order ID]], ORDERS[], 5)</f>
        <v>OBM2086@gmail.com</v>
      </c>
      <c r="I1692" s="4">
        <f>VLOOKUP(FACT_INCLUDES[[#This Row],[Order ID]], ORDERS[], 6)</f>
        <v>15</v>
      </c>
      <c r="J1692" s="54">
        <f>VLOOKUP(FACT_INCLUDES[[#This Row],[Order ID]], ORDERS[], 7)</f>
        <v>0</v>
      </c>
      <c r="K1692" s="33">
        <v>0</v>
      </c>
      <c r="L1692" s="4">
        <f>VLOOKUP(FACT_INCLUDES[[#This Row],[DW Version]], VERSIONS[], 2)</f>
        <v>83</v>
      </c>
      <c r="M1692" s="4">
        <f>VLOOKUP(FACT_INCLUDES[[#This Row],[DW Version]], VERSIONS[], 3)</f>
        <v>10.5</v>
      </c>
      <c r="N1692" s="4" t="str">
        <f>VLOOKUP(FACT_INCLUDES[[#This Row],[DW Version]], VERSIONS[], 4)</f>
        <v>dark red</v>
      </c>
      <c r="O1692" s="51">
        <f>VLOOKUP(FACT_INCLUDES[[#This Row],[DW Version]], VERSIONS[], 5)</f>
        <v>214.61139512461264</v>
      </c>
      <c r="P1692" s="4" t="str">
        <f>VLOOKUP(FACT_INCLUDES[[#This Row],[DW Version]], VERSIONS[], 6)</f>
        <v>Dri-FIT Academy Pants</v>
      </c>
      <c r="Q1692" s="4" t="str">
        <f>VLOOKUP(FACT_INCLUDES[[#This Row],[DW Version]], VERSIONS[], 7)</f>
        <v>Apparel</v>
      </c>
      <c r="R1692" s="51">
        <f>FACT_INCLUDES[[#This Row],[Version Price]]*FACT_INCLUDES[[#This Row],[Quantity]]</f>
        <v>1073.0569756230632</v>
      </c>
      <c r="S1692" s="51">
        <f>FACT_INCLUDES[[#This Row],[Amount]]*(1-FACT_INCLUDES[[#This Row],[Order Discount]])</f>
        <v>1073.0569756230632</v>
      </c>
      <c r="T1692" s="51">
        <f t="shared" si="26"/>
        <v>2380.491096740267</v>
      </c>
      <c r="U1692" s="57">
        <f>FACT_INCLUDES[[#This Row],[Income]]/FACT_INCLUDES[[#This Row],[Total Order Income]]</f>
        <v>0.4507712619015703</v>
      </c>
      <c r="V1692" s="33">
        <f>IF(FACT_INCLUDES[[#This Row],[Order Gap]]&gt;10, 1, 0)/COUNTIFS(FACT_INCLUDES[Order ID], FACT_INCLUDES[[#This Row],[Order ID]])</f>
        <v>0</v>
      </c>
      <c r="W1692" s="33">
        <f>IF(FACT_INCLUDES[[#This Row],[Order Type]]="Online", 1, 0)/COUNTIFS(FACT_INCLUDES[Order ID], FACT_INCLUDES[[#This Row],[Order ID]])</f>
        <v>0</v>
      </c>
      <c r="X1692" s="52">
        <v>634.64345891354094</v>
      </c>
      <c r="Y1692" s="52">
        <v>772.69771268581133</v>
      </c>
      <c r="Z1692" s="64">
        <f>IF(FACT_INCLUDES[[#This Row],[Order Type]]="Online", 1, 0)*FACT_INCLUDES[[#This Row],[Income]]</f>
        <v>0</v>
      </c>
    </row>
    <row r="1693" spans="1:26" x14ac:dyDescent="0.3">
      <c r="A1693" s="4">
        <v>1087</v>
      </c>
      <c r="B1693" s="4">
        <v>547</v>
      </c>
      <c r="C1693" s="4">
        <v>940</v>
      </c>
      <c r="D1693" s="58">
        <v>3</v>
      </c>
      <c r="E1693" s="28">
        <f>VLOOKUP(FACT_INCLUDES[[#This Row],[Order ID]], ORDERS[], 2)</f>
        <v>43365.017881604515</v>
      </c>
      <c r="F1693" s="28">
        <f>VLOOKUP(FACT_INCLUDES[[#This Row],[Order ID]], ORDERS[], 3)</f>
        <v>43365.017881604515</v>
      </c>
      <c r="G1693" s="4" t="str">
        <f>VLOOKUP(FACT_INCLUDES[[#This Row],[Order ID]], ORDERS[], 4)</f>
        <v>In-Store</v>
      </c>
      <c r="H1693" s="4" t="str">
        <f>VLOOKUP(FACT_INCLUDES[[#This Row],[Order ID]], ORDERS[], 5)</f>
        <v>OBM2086@gmail.com</v>
      </c>
      <c r="I1693" s="4">
        <f>VLOOKUP(FACT_INCLUDES[[#This Row],[Order ID]], ORDERS[], 6)</f>
        <v>15</v>
      </c>
      <c r="J1693" s="54">
        <f>VLOOKUP(FACT_INCLUDES[[#This Row],[Order ID]], ORDERS[], 7)</f>
        <v>0</v>
      </c>
      <c r="K1693" s="33">
        <v>0</v>
      </c>
      <c r="L1693" s="4">
        <f>VLOOKUP(FACT_INCLUDES[[#This Row],[DW Version]], VERSIONS[], 2)</f>
        <v>95</v>
      </c>
      <c r="M1693" s="4">
        <f>VLOOKUP(FACT_INCLUDES[[#This Row],[DW Version]], VERSIONS[], 3)</f>
        <v>12</v>
      </c>
      <c r="N1693" s="4" t="str">
        <f>VLOOKUP(FACT_INCLUDES[[#This Row],[DW Version]], VERSIONS[], 4)</f>
        <v>red</v>
      </c>
      <c r="O1693" s="51">
        <f>VLOOKUP(FACT_INCLUDES[[#This Row],[DW Version]], VERSIONS[], 5)</f>
        <v>43.663960633014327</v>
      </c>
      <c r="P1693" s="4" t="str">
        <f>VLOOKUP(FACT_INCLUDES[[#This Row],[DW Version]], VERSIONS[], 6)</f>
        <v>Nike Backpack</v>
      </c>
      <c r="Q1693" s="4" t="str">
        <f>VLOOKUP(FACT_INCLUDES[[#This Row],[DW Version]], VERSIONS[], 7)</f>
        <v>Accessories</v>
      </c>
      <c r="R1693" s="51">
        <f>FACT_INCLUDES[[#This Row],[Version Price]]*FACT_INCLUDES[[#This Row],[Quantity]]</f>
        <v>130.99188189904299</v>
      </c>
      <c r="S1693" s="51">
        <f>FACT_INCLUDES[[#This Row],[Amount]]*(1-FACT_INCLUDES[[#This Row],[Order Discount]])</f>
        <v>130.99188189904299</v>
      </c>
      <c r="T1693" s="51">
        <f t="shared" si="26"/>
        <v>2380.491096740267</v>
      </c>
      <c r="U1693" s="57">
        <f>FACT_INCLUDES[[#This Row],[Income]]/FACT_INCLUDES[[#This Row],[Total Order Income]]</f>
        <v>5.5027251342555802E-2</v>
      </c>
      <c r="V1693" s="33">
        <f>IF(FACT_INCLUDES[[#This Row],[Order Gap]]&gt;10, 1, 0)/COUNTIFS(FACT_INCLUDES[Order ID], FACT_INCLUDES[[#This Row],[Order ID]])</f>
        <v>0</v>
      </c>
      <c r="W1693" s="33">
        <f>IF(FACT_INCLUDES[[#This Row],[Order Type]]="Online", 1, 0)/COUNTIFS(FACT_INCLUDES[Order ID], FACT_INCLUDES[[#This Row],[Order ID]])</f>
        <v>0</v>
      </c>
      <c r="X1693" s="52">
        <v>634.64345891354094</v>
      </c>
      <c r="Y1693" s="52">
        <v>772.69771268581133</v>
      </c>
      <c r="Z1693" s="64">
        <f>IF(FACT_INCLUDES[[#This Row],[Order Type]]="Online", 1, 0)*FACT_INCLUDES[[#This Row],[Income]]</f>
        <v>0</v>
      </c>
    </row>
    <row r="1694" spans="1:26" x14ac:dyDescent="0.3">
      <c r="A1694" s="4">
        <v>1147</v>
      </c>
      <c r="B1694" s="4">
        <v>578</v>
      </c>
      <c r="C1694" s="4">
        <v>282</v>
      </c>
      <c r="D1694" s="58">
        <v>2</v>
      </c>
      <c r="E1694" s="28">
        <f>VLOOKUP(FACT_INCLUDES[[#This Row],[Order ID]], ORDERS[], 2)</f>
        <v>43213.264082989743</v>
      </c>
      <c r="F1694" s="28">
        <f>VLOOKUP(FACT_INCLUDES[[#This Row],[Order ID]], ORDERS[], 3)</f>
        <v>43213.264082989743</v>
      </c>
      <c r="G1694" s="4" t="str">
        <f>VLOOKUP(FACT_INCLUDES[[#This Row],[Order ID]], ORDERS[], 4)</f>
        <v>In-Store</v>
      </c>
      <c r="H1694" s="4" t="str">
        <f>VLOOKUP(FACT_INCLUDES[[#This Row],[Order ID]], ORDERS[], 5)</f>
        <v>DYJ9671@gmail.com</v>
      </c>
      <c r="I1694" s="4">
        <f>VLOOKUP(FACT_INCLUDES[[#This Row],[Order ID]], ORDERS[], 6)</f>
        <v>10</v>
      </c>
      <c r="J1694" s="54">
        <f>VLOOKUP(FACT_INCLUDES[[#This Row],[Order ID]], ORDERS[], 7)</f>
        <v>0</v>
      </c>
      <c r="K1694" s="33">
        <v>0</v>
      </c>
      <c r="L1694" s="4">
        <f>VLOOKUP(FACT_INCLUDES[[#This Row],[DW Version]], VERSIONS[], 2)</f>
        <v>27</v>
      </c>
      <c r="M1694" s="4">
        <f>VLOOKUP(FACT_INCLUDES[[#This Row],[DW Version]], VERSIONS[], 3)</f>
        <v>11.5</v>
      </c>
      <c r="N1694" s="4" t="str">
        <f>VLOOKUP(FACT_INCLUDES[[#This Row],[DW Version]], VERSIONS[], 4)</f>
        <v>white</v>
      </c>
      <c r="O1694" s="51">
        <f>VLOOKUP(FACT_INCLUDES[[#This Row],[DW Version]], VERSIONS[], 5)</f>
        <v>79.726792777182794</v>
      </c>
      <c r="P1694" s="4" t="str">
        <f>VLOOKUP(FACT_INCLUDES[[#This Row],[DW Version]], VERSIONS[], 6)</f>
        <v>Structure</v>
      </c>
      <c r="Q1694" s="4" t="str">
        <f>VLOOKUP(FACT_INCLUDES[[#This Row],[DW Version]], VERSIONS[], 7)</f>
        <v>Shoe</v>
      </c>
      <c r="R1694" s="51">
        <f>FACT_INCLUDES[[#This Row],[Version Price]]*FACT_INCLUDES[[#This Row],[Quantity]]</f>
        <v>159.45358555436559</v>
      </c>
      <c r="S1694" s="51">
        <f>FACT_INCLUDES[[#This Row],[Amount]]*(1-FACT_INCLUDES[[#This Row],[Order Discount]])</f>
        <v>159.45358555436559</v>
      </c>
      <c r="T1694" s="51">
        <f t="shared" si="26"/>
        <v>159.45358555436559</v>
      </c>
      <c r="U1694" s="57">
        <f>FACT_INCLUDES[[#This Row],[Income]]/FACT_INCLUDES[[#This Row],[Total Order Income]]</f>
        <v>1</v>
      </c>
      <c r="V1694" s="33">
        <f>IF(FACT_INCLUDES[[#This Row],[Order Gap]]&gt;10, 1, 0)/COUNTIFS(FACT_INCLUDES[Order ID], FACT_INCLUDES[[#This Row],[Order ID]])</f>
        <v>0</v>
      </c>
      <c r="W1694" s="33">
        <f>IF(FACT_INCLUDES[[#This Row],[Order Type]]="Online", 1, 0)/COUNTIFS(FACT_INCLUDES[Order ID], FACT_INCLUDES[[#This Row],[Order ID]])</f>
        <v>0</v>
      </c>
      <c r="X1694" s="52">
        <v>634.64345891354094</v>
      </c>
      <c r="Y1694" s="52">
        <v>772.69771268581133</v>
      </c>
      <c r="Z1694" s="64">
        <f>IF(FACT_INCLUDES[[#This Row],[Order Type]]="Online", 1, 0)*FACT_INCLUDES[[#This Row],[Income]]</f>
        <v>0</v>
      </c>
    </row>
    <row r="1695" spans="1:26" x14ac:dyDescent="0.3">
      <c r="A1695" s="4">
        <v>1166</v>
      </c>
      <c r="B1695" s="4">
        <v>587</v>
      </c>
      <c r="C1695" s="4">
        <v>152</v>
      </c>
      <c r="D1695" s="58">
        <v>3</v>
      </c>
      <c r="E1695" s="28">
        <f>VLOOKUP(FACT_INCLUDES[[#This Row],[Order ID]], ORDERS[], 2)</f>
        <v>43214.015901009778</v>
      </c>
      <c r="F1695" s="28">
        <f>VLOOKUP(FACT_INCLUDES[[#This Row],[Order ID]], ORDERS[], 3)</f>
        <v>43214.015901009778</v>
      </c>
      <c r="G1695" s="4" t="str">
        <f>VLOOKUP(FACT_INCLUDES[[#This Row],[Order ID]], ORDERS[], 4)</f>
        <v>In-Store</v>
      </c>
      <c r="H1695" s="4" t="str">
        <f>VLOOKUP(FACT_INCLUDES[[#This Row],[Order ID]], ORDERS[], 5)</f>
        <v>OIQ4624@gmail.com</v>
      </c>
      <c r="I1695" s="4">
        <f>VLOOKUP(FACT_INCLUDES[[#This Row],[Order ID]], ORDERS[], 6)</f>
        <v>37</v>
      </c>
      <c r="J1695" s="54">
        <f>VLOOKUP(FACT_INCLUDES[[#This Row],[Order ID]], ORDERS[], 7)</f>
        <v>0</v>
      </c>
      <c r="K1695" s="33">
        <v>0</v>
      </c>
      <c r="L1695" s="4">
        <f>VLOOKUP(FACT_INCLUDES[[#This Row],[DW Version]], VERSIONS[], 2)</f>
        <v>15</v>
      </c>
      <c r="M1695" s="4">
        <f>VLOOKUP(FACT_INCLUDES[[#This Row],[DW Version]], VERSIONS[], 3)</f>
        <v>6</v>
      </c>
      <c r="N1695" s="4" t="str">
        <f>VLOOKUP(FACT_INCLUDES[[#This Row],[DW Version]], VERSIONS[], 4)</f>
        <v>black</v>
      </c>
      <c r="O1695" s="51">
        <f>VLOOKUP(FACT_INCLUDES[[#This Row],[DW Version]], VERSIONS[], 5)</f>
        <v>99.703921882776768</v>
      </c>
      <c r="P1695" s="4" t="str">
        <f>VLOOKUP(FACT_INCLUDES[[#This Row],[DW Version]], VERSIONS[], 6)</f>
        <v>Sportswear Club Fleece</v>
      </c>
      <c r="Q1695" s="4" t="str">
        <f>VLOOKUP(FACT_INCLUDES[[#This Row],[DW Version]], VERSIONS[], 7)</f>
        <v>Apparel</v>
      </c>
      <c r="R1695" s="51">
        <f>FACT_INCLUDES[[#This Row],[Version Price]]*FACT_INCLUDES[[#This Row],[Quantity]]</f>
        <v>299.11176564833033</v>
      </c>
      <c r="S1695" s="51">
        <f>FACT_INCLUDES[[#This Row],[Amount]]*(1-FACT_INCLUDES[[#This Row],[Order Discount]])</f>
        <v>299.11176564833033</v>
      </c>
      <c r="T1695" s="51">
        <f t="shared" si="26"/>
        <v>539.29102285090801</v>
      </c>
      <c r="U1695" s="57">
        <f>FACT_INCLUDES[[#This Row],[Income]]/FACT_INCLUDES[[#This Row],[Total Order Income]]</f>
        <v>0.55463887395548683</v>
      </c>
      <c r="V1695" s="33">
        <f>IF(FACT_INCLUDES[[#This Row],[Order Gap]]&gt;10, 1, 0)/COUNTIFS(FACT_INCLUDES[Order ID], FACT_INCLUDES[[#This Row],[Order ID]])</f>
        <v>0</v>
      </c>
      <c r="W1695" s="33">
        <f>IF(FACT_INCLUDES[[#This Row],[Order Type]]="Online", 1, 0)/COUNTIFS(FACT_INCLUDES[Order ID], FACT_INCLUDES[[#This Row],[Order ID]])</f>
        <v>0</v>
      </c>
      <c r="X1695" s="52">
        <v>634.64345891354094</v>
      </c>
      <c r="Y1695" s="52">
        <v>772.69771268581133</v>
      </c>
      <c r="Z1695" s="64">
        <f>IF(FACT_INCLUDES[[#This Row],[Order Type]]="Online", 1, 0)*FACT_INCLUDES[[#This Row],[Income]]</f>
        <v>0</v>
      </c>
    </row>
    <row r="1696" spans="1:26" x14ac:dyDescent="0.3">
      <c r="A1696" s="4">
        <v>1167</v>
      </c>
      <c r="B1696" s="4">
        <v>587</v>
      </c>
      <c r="C1696" s="4">
        <v>719</v>
      </c>
      <c r="D1696" s="58">
        <v>4</v>
      </c>
      <c r="E1696" s="28">
        <f>VLOOKUP(FACT_INCLUDES[[#This Row],[Order ID]], ORDERS[], 2)</f>
        <v>43214.015901009778</v>
      </c>
      <c r="F1696" s="28">
        <f>VLOOKUP(FACT_INCLUDES[[#This Row],[Order ID]], ORDERS[], 3)</f>
        <v>43214.015901009778</v>
      </c>
      <c r="G1696" s="4" t="str">
        <f>VLOOKUP(FACT_INCLUDES[[#This Row],[Order ID]], ORDERS[], 4)</f>
        <v>In-Store</v>
      </c>
      <c r="H1696" s="4" t="str">
        <f>VLOOKUP(FACT_INCLUDES[[#This Row],[Order ID]], ORDERS[], 5)</f>
        <v>OIQ4624@gmail.com</v>
      </c>
      <c r="I1696" s="4">
        <f>VLOOKUP(FACT_INCLUDES[[#This Row],[Order ID]], ORDERS[], 6)</f>
        <v>37</v>
      </c>
      <c r="J1696" s="54">
        <f>VLOOKUP(FACT_INCLUDES[[#This Row],[Order ID]], ORDERS[], 7)</f>
        <v>0</v>
      </c>
      <c r="K1696" s="33">
        <v>0</v>
      </c>
      <c r="L1696" s="4">
        <f>VLOOKUP(FACT_INCLUDES[[#This Row],[DW Version]], VERSIONS[], 2)</f>
        <v>74</v>
      </c>
      <c r="M1696" s="4">
        <f>VLOOKUP(FACT_INCLUDES[[#This Row],[DW Version]], VERSIONS[], 3)</f>
        <v>3</v>
      </c>
      <c r="N1696" s="4" t="str">
        <f>VLOOKUP(FACT_INCLUDES[[#This Row],[DW Version]], VERSIONS[], 4)</f>
        <v>white</v>
      </c>
      <c r="O1696" s="51">
        <f>VLOOKUP(FACT_INCLUDES[[#This Row],[DW Version]], VERSIONS[], 5)</f>
        <v>60.044814300644418</v>
      </c>
      <c r="P1696" s="4" t="str">
        <f>VLOOKUP(FACT_INCLUDES[[#This Row],[DW Version]], VERSIONS[], 6)</f>
        <v>Nike Soccer Ball</v>
      </c>
      <c r="Q1696" s="4" t="str">
        <f>VLOOKUP(FACT_INCLUDES[[#This Row],[DW Version]], VERSIONS[], 7)</f>
        <v>Sport Equipment</v>
      </c>
      <c r="R1696" s="51">
        <f>FACT_INCLUDES[[#This Row],[Version Price]]*FACT_INCLUDES[[#This Row],[Quantity]]</f>
        <v>240.17925720257767</v>
      </c>
      <c r="S1696" s="51">
        <f>FACT_INCLUDES[[#This Row],[Amount]]*(1-FACT_INCLUDES[[#This Row],[Order Discount]])</f>
        <v>240.17925720257767</v>
      </c>
      <c r="T1696" s="51">
        <f t="shared" si="26"/>
        <v>539.29102285090801</v>
      </c>
      <c r="U1696" s="57">
        <f>FACT_INCLUDES[[#This Row],[Income]]/FACT_INCLUDES[[#This Row],[Total Order Income]]</f>
        <v>0.44536112604451317</v>
      </c>
      <c r="V1696" s="33">
        <f>IF(FACT_INCLUDES[[#This Row],[Order Gap]]&gt;10, 1, 0)/COUNTIFS(FACT_INCLUDES[Order ID], FACT_INCLUDES[[#This Row],[Order ID]])</f>
        <v>0</v>
      </c>
      <c r="W1696" s="33">
        <f>IF(FACT_INCLUDES[[#This Row],[Order Type]]="Online", 1, 0)/COUNTIFS(FACT_INCLUDES[Order ID], FACT_INCLUDES[[#This Row],[Order ID]])</f>
        <v>0</v>
      </c>
      <c r="X1696" s="52">
        <v>634.64345891354094</v>
      </c>
      <c r="Y1696" s="52">
        <v>772.69771268581133</v>
      </c>
      <c r="Z1696" s="64">
        <f>IF(FACT_INCLUDES[[#This Row],[Order Type]]="Online", 1, 0)*FACT_INCLUDES[[#This Row],[Income]]</f>
        <v>0</v>
      </c>
    </row>
    <row r="1697" spans="1:26" x14ac:dyDescent="0.3">
      <c r="A1697" s="4">
        <v>1198</v>
      </c>
      <c r="B1697" s="4">
        <v>606</v>
      </c>
      <c r="C1697" s="4">
        <v>30</v>
      </c>
      <c r="D1697" s="58">
        <v>2</v>
      </c>
      <c r="E1697" s="28">
        <f>VLOOKUP(FACT_INCLUDES[[#This Row],[Order ID]], ORDERS[], 2)</f>
        <v>43225.394039181789</v>
      </c>
      <c r="F1697" s="28">
        <f>VLOOKUP(FACT_INCLUDES[[#This Row],[Order ID]], ORDERS[], 3)</f>
        <v>43225.394039181789</v>
      </c>
      <c r="G1697" s="4" t="str">
        <f>VLOOKUP(FACT_INCLUDES[[#This Row],[Order ID]], ORDERS[], 4)</f>
        <v>In-Store</v>
      </c>
      <c r="H1697" s="4" t="str">
        <f>VLOOKUP(FACT_INCLUDES[[#This Row],[Order ID]], ORDERS[], 5)</f>
        <v>HDC9821@gmail.com</v>
      </c>
      <c r="I1697" s="4">
        <f>VLOOKUP(FACT_INCLUDES[[#This Row],[Order ID]], ORDERS[], 6)</f>
        <v>28</v>
      </c>
      <c r="J1697" s="54">
        <f>VLOOKUP(FACT_INCLUDES[[#This Row],[Order ID]], ORDERS[], 7)</f>
        <v>0</v>
      </c>
      <c r="K1697" s="33">
        <v>0</v>
      </c>
      <c r="L1697" s="4">
        <f>VLOOKUP(FACT_INCLUDES[[#This Row],[DW Version]], VERSIONS[], 2)</f>
        <v>3</v>
      </c>
      <c r="M1697" s="4">
        <f>VLOOKUP(FACT_INCLUDES[[#This Row],[DW Version]], VERSIONS[], 3)</f>
        <v>5.5</v>
      </c>
      <c r="N1697" s="4" t="str">
        <f>VLOOKUP(FACT_INCLUDES[[#This Row],[DW Version]], VERSIONS[], 4)</f>
        <v>white</v>
      </c>
      <c r="O1697" s="51">
        <f>VLOOKUP(FACT_INCLUDES[[#This Row],[DW Version]], VERSIONS[], 5)</f>
        <v>287.18471946081041</v>
      </c>
      <c r="P1697" s="4" t="str">
        <f>VLOOKUP(FACT_INCLUDES[[#This Row],[DW Version]], VERSIONS[], 6)</f>
        <v>Dri-FIT Shirt</v>
      </c>
      <c r="Q1697" s="4" t="str">
        <f>VLOOKUP(FACT_INCLUDES[[#This Row],[DW Version]], VERSIONS[], 7)</f>
        <v>Apparel</v>
      </c>
      <c r="R1697" s="51">
        <f>FACT_INCLUDES[[#This Row],[Version Price]]*FACT_INCLUDES[[#This Row],[Quantity]]</f>
        <v>574.36943892162083</v>
      </c>
      <c r="S1697" s="51">
        <f>FACT_INCLUDES[[#This Row],[Amount]]*(1-FACT_INCLUDES[[#This Row],[Order Discount]])</f>
        <v>574.36943892162083</v>
      </c>
      <c r="T1697" s="51">
        <f t="shared" si="26"/>
        <v>574.36943892162083</v>
      </c>
      <c r="U1697" s="57">
        <f>FACT_INCLUDES[[#This Row],[Income]]/FACT_INCLUDES[[#This Row],[Total Order Income]]</f>
        <v>1</v>
      </c>
      <c r="V1697" s="33">
        <f>IF(FACT_INCLUDES[[#This Row],[Order Gap]]&gt;10, 1, 0)/COUNTIFS(FACT_INCLUDES[Order ID], FACT_INCLUDES[[#This Row],[Order ID]])</f>
        <v>0</v>
      </c>
      <c r="W1697" s="33">
        <f>IF(FACT_INCLUDES[[#This Row],[Order Type]]="Online", 1, 0)/COUNTIFS(FACT_INCLUDES[Order ID], FACT_INCLUDES[[#This Row],[Order ID]])</f>
        <v>0</v>
      </c>
      <c r="X1697" s="52">
        <v>634.64345891354094</v>
      </c>
      <c r="Y1697" s="52">
        <v>772.69771268581133</v>
      </c>
      <c r="Z1697" s="64">
        <f>IF(FACT_INCLUDES[[#This Row],[Order Type]]="Online", 1, 0)*FACT_INCLUDES[[#This Row],[Income]]</f>
        <v>0</v>
      </c>
    </row>
    <row r="1698" spans="1:26" x14ac:dyDescent="0.3">
      <c r="A1698" s="4">
        <v>1280</v>
      </c>
      <c r="B1698" s="4">
        <v>648</v>
      </c>
      <c r="C1698" s="4">
        <v>447</v>
      </c>
      <c r="D1698" s="58">
        <v>4</v>
      </c>
      <c r="E1698" s="28">
        <f>VLOOKUP(FACT_INCLUDES[[#This Row],[Order ID]], ORDERS[], 2)</f>
        <v>43435.870435023222</v>
      </c>
      <c r="F1698" s="28">
        <f>VLOOKUP(FACT_INCLUDES[[#This Row],[Order ID]], ORDERS[], 3)</f>
        <v>43435.870435023222</v>
      </c>
      <c r="G1698" s="4" t="str">
        <f>VLOOKUP(FACT_INCLUDES[[#This Row],[Order ID]], ORDERS[], 4)</f>
        <v>In-Store</v>
      </c>
      <c r="H1698" s="4" t="str">
        <f>VLOOKUP(FACT_INCLUDES[[#This Row],[Order ID]], ORDERS[], 5)</f>
        <v>MPJ1586@gmail.com</v>
      </c>
      <c r="I1698" s="4">
        <f>VLOOKUP(FACT_INCLUDES[[#This Row],[Order ID]], ORDERS[], 6)</f>
        <v>29</v>
      </c>
      <c r="J1698" s="54">
        <f>VLOOKUP(FACT_INCLUDES[[#This Row],[Order ID]], ORDERS[], 7)</f>
        <v>0</v>
      </c>
      <c r="K1698" s="33">
        <v>0</v>
      </c>
      <c r="L1698" s="4">
        <f>VLOOKUP(FACT_INCLUDES[[#This Row],[DW Version]], VERSIONS[], 2)</f>
        <v>46</v>
      </c>
      <c r="M1698" s="4">
        <f>VLOOKUP(FACT_INCLUDES[[#This Row],[DW Version]], VERSIONS[], 3)</f>
        <v>8.5</v>
      </c>
      <c r="N1698" s="4" t="str">
        <f>VLOOKUP(FACT_INCLUDES[[#This Row],[DW Version]], VERSIONS[], 4)</f>
        <v>white</v>
      </c>
      <c r="O1698" s="51">
        <f>VLOOKUP(FACT_INCLUDES[[#This Row],[DW Version]], VERSIONS[], 5)</f>
        <v>62.673386547023895</v>
      </c>
      <c r="P1698" s="4" t="str">
        <f>VLOOKUP(FACT_INCLUDES[[#This Row],[DW Version]], VERSIONS[], 6)</f>
        <v>Nike Basketball</v>
      </c>
      <c r="Q1698" s="4" t="str">
        <f>VLOOKUP(FACT_INCLUDES[[#This Row],[DW Version]], VERSIONS[], 7)</f>
        <v>Sport Equipment</v>
      </c>
      <c r="R1698" s="51">
        <f>FACT_INCLUDES[[#This Row],[Version Price]]*FACT_INCLUDES[[#This Row],[Quantity]]</f>
        <v>250.69354618809558</v>
      </c>
      <c r="S1698" s="51">
        <f>FACT_INCLUDES[[#This Row],[Amount]]*(1-FACT_INCLUDES[[#This Row],[Order Discount]])</f>
        <v>250.69354618809558</v>
      </c>
      <c r="T1698" s="51">
        <f t="shared" si="26"/>
        <v>320.41249858102753</v>
      </c>
      <c r="U1698" s="57">
        <f>FACT_INCLUDES[[#This Row],[Income]]/FACT_INCLUDES[[#This Row],[Total Order Income]]</f>
        <v>0.78240876151308725</v>
      </c>
      <c r="V1698" s="33">
        <f>IF(FACT_INCLUDES[[#This Row],[Order Gap]]&gt;10, 1, 0)/COUNTIFS(FACT_INCLUDES[Order ID], FACT_INCLUDES[[#This Row],[Order ID]])</f>
        <v>0</v>
      </c>
      <c r="W1698" s="33">
        <f>IF(FACT_INCLUDES[[#This Row],[Order Type]]="Online", 1, 0)/COUNTIFS(FACT_INCLUDES[Order ID], FACT_INCLUDES[[#This Row],[Order ID]])</f>
        <v>0</v>
      </c>
      <c r="X1698" s="52">
        <v>634.64345891354094</v>
      </c>
      <c r="Y1698" s="52">
        <v>772.69771268581133</v>
      </c>
      <c r="Z1698" s="64">
        <f>IF(FACT_INCLUDES[[#This Row],[Order Type]]="Online", 1, 0)*FACT_INCLUDES[[#This Row],[Income]]</f>
        <v>0</v>
      </c>
    </row>
    <row r="1699" spans="1:26" x14ac:dyDescent="0.3">
      <c r="A1699" s="4">
        <v>1281</v>
      </c>
      <c r="B1699" s="4">
        <v>648</v>
      </c>
      <c r="C1699" s="4">
        <v>583</v>
      </c>
      <c r="D1699" s="58">
        <v>2</v>
      </c>
      <c r="E1699" s="28">
        <f>VLOOKUP(FACT_INCLUDES[[#This Row],[Order ID]], ORDERS[], 2)</f>
        <v>43435.870435023222</v>
      </c>
      <c r="F1699" s="28">
        <f>VLOOKUP(FACT_INCLUDES[[#This Row],[Order ID]], ORDERS[], 3)</f>
        <v>43435.870435023222</v>
      </c>
      <c r="G1699" s="4" t="str">
        <f>VLOOKUP(FACT_INCLUDES[[#This Row],[Order ID]], ORDERS[], 4)</f>
        <v>In-Store</v>
      </c>
      <c r="H1699" s="4" t="str">
        <f>VLOOKUP(FACT_INCLUDES[[#This Row],[Order ID]], ORDERS[], 5)</f>
        <v>MPJ1586@gmail.com</v>
      </c>
      <c r="I1699" s="4">
        <f>VLOOKUP(FACT_INCLUDES[[#This Row],[Order ID]], ORDERS[], 6)</f>
        <v>29</v>
      </c>
      <c r="J1699" s="54">
        <f>VLOOKUP(FACT_INCLUDES[[#This Row],[Order ID]], ORDERS[], 7)</f>
        <v>0</v>
      </c>
      <c r="K1699" s="33">
        <v>0</v>
      </c>
      <c r="L1699" s="4">
        <f>VLOOKUP(FACT_INCLUDES[[#This Row],[DW Version]], VERSIONS[], 2)</f>
        <v>60</v>
      </c>
      <c r="M1699" s="4">
        <f>VLOOKUP(FACT_INCLUDES[[#This Row],[DW Version]], VERSIONS[], 3)</f>
        <v>4</v>
      </c>
      <c r="N1699" s="4" t="str">
        <f>VLOOKUP(FACT_INCLUDES[[#This Row],[DW Version]], VERSIONS[], 4)</f>
        <v>white</v>
      </c>
      <c r="O1699" s="51">
        <f>VLOOKUP(FACT_INCLUDES[[#This Row],[DW Version]], VERSIONS[], 5)</f>
        <v>34.859476196465977</v>
      </c>
      <c r="P1699" s="4" t="str">
        <f>VLOOKUP(FACT_INCLUDES[[#This Row],[DW Version]], VERSIONS[], 6)</f>
        <v>Magista Obra</v>
      </c>
      <c r="Q1699" s="4" t="str">
        <f>VLOOKUP(FACT_INCLUDES[[#This Row],[DW Version]], VERSIONS[], 7)</f>
        <v>Shoe</v>
      </c>
      <c r="R1699" s="51">
        <f>FACT_INCLUDES[[#This Row],[Version Price]]*FACT_INCLUDES[[#This Row],[Quantity]]</f>
        <v>69.718952392931953</v>
      </c>
      <c r="S1699" s="51">
        <f>FACT_INCLUDES[[#This Row],[Amount]]*(1-FACT_INCLUDES[[#This Row],[Order Discount]])</f>
        <v>69.718952392931953</v>
      </c>
      <c r="T1699" s="51">
        <f t="shared" si="26"/>
        <v>320.41249858102753</v>
      </c>
      <c r="U1699" s="57">
        <f>FACT_INCLUDES[[#This Row],[Income]]/FACT_INCLUDES[[#This Row],[Total Order Income]]</f>
        <v>0.21759123848691275</v>
      </c>
      <c r="V1699" s="33">
        <f>IF(FACT_INCLUDES[[#This Row],[Order Gap]]&gt;10, 1, 0)/COUNTIFS(FACT_INCLUDES[Order ID], FACT_INCLUDES[[#This Row],[Order ID]])</f>
        <v>0</v>
      </c>
      <c r="W1699" s="33">
        <f>IF(FACT_INCLUDES[[#This Row],[Order Type]]="Online", 1, 0)/COUNTIFS(FACT_INCLUDES[Order ID], FACT_INCLUDES[[#This Row],[Order ID]])</f>
        <v>0</v>
      </c>
      <c r="X1699" s="52">
        <v>634.64345891354094</v>
      </c>
      <c r="Y1699" s="52">
        <v>772.69771268581133</v>
      </c>
      <c r="Z1699" s="64">
        <f>IF(FACT_INCLUDES[[#This Row],[Order Type]]="Online", 1, 0)*FACT_INCLUDES[[#This Row],[Income]]</f>
        <v>0</v>
      </c>
    </row>
    <row r="1700" spans="1:26" x14ac:dyDescent="0.3">
      <c r="A1700" s="4">
        <v>1300</v>
      </c>
      <c r="B1700" s="4">
        <v>657</v>
      </c>
      <c r="C1700" s="4">
        <v>142</v>
      </c>
      <c r="D1700" s="58">
        <v>3</v>
      </c>
      <c r="E1700" s="28">
        <f>VLOOKUP(FACT_INCLUDES[[#This Row],[Order ID]], ORDERS[], 2)</f>
        <v>43382.376415714869</v>
      </c>
      <c r="F1700" s="28">
        <f>VLOOKUP(FACT_INCLUDES[[#This Row],[Order ID]], ORDERS[], 3)</f>
        <v>43383.376415714869</v>
      </c>
      <c r="G1700" s="4" t="str">
        <f>VLOOKUP(FACT_INCLUDES[[#This Row],[Order ID]], ORDERS[], 4)</f>
        <v>Online</v>
      </c>
      <c r="H1700" s="4" t="str">
        <f>VLOOKUP(FACT_INCLUDES[[#This Row],[Order ID]], ORDERS[], 5)</f>
        <v>HEA5800@gmail.com</v>
      </c>
      <c r="I1700" s="4">
        <f>VLOOKUP(FACT_INCLUDES[[#This Row],[Order ID]], ORDERS[], 6)</f>
        <v>0</v>
      </c>
      <c r="J1700" s="54">
        <f>VLOOKUP(FACT_INCLUDES[[#This Row],[Order ID]], ORDERS[], 7)</f>
        <v>0</v>
      </c>
      <c r="K1700" s="33">
        <v>1</v>
      </c>
      <c r="L1700" s="4">
        <f>VLOOKUP(FACT_INCLUDES[[#This Row],[DW Version]], VERSIONS[], 2)</f>
        <v>14</v>
      </c>
      <c r="M1700" s="4">
        <f>VLOOKUP(FACT_INCLUDES[[#This Row],[DW Version]], VERSIONS[], 3)</f>
        <v>9.5</v>
      </c>
      <c r="N1700" s="4" t="str">
        <f>VLOOKUP(FACT_INCLUDES[[#This Row],[DW Version]], VERSIONS[], 4)</f>
        <v>red</v>
      </c>
      <c r="O1700" s="51">
        <f>VLOOKUP(FACT_INCLUDES[[#This Row],[DW Version]], VERSIONS[], 5)</f>
        <v>200.54985790136462</v>
      </c>
      <c r="P1700" s="4" t="str">
        <f>VLOOKUP(FACT_INCLUDES[[#This Row],[DW Version]], VERSIONS[], 6)</f>
        <v>ZoomX</v>
      </c>
      <c r="Q1700" s="4" t="str">
        <f>VLOOKUP(FACT_INCLUDES[[#This Row],[DW Version]], VERSIONS[], 7)</f>
        <v>Shoe</v>
      </c>
      <c r="R1700" s="51">
        <f>FACT_INCLUDES[[#This Row],[Version Price]]*FACT_INCLUDES[[#This Row],[Quantity]]</f>
        <v>601.64957370409388</v>
      </c>
      <c r="S1700" s="51">
        <f>FACT_INCLUDES[[#This Row],[Amount]]*(1-FACT_INCLUDES[[#This Row],[Order Discount]])</f>
        <v>601.64957370409388</v>
      </c>
      <c r="T1700" s="51">
        <f t="shared" si="26"/>
        <v>1866.6621152940413</v>
      </c>
      <c r="U1700" s="57">
        <f>FACT_INCLUDES[[#This Row],[Income]]/FACT_INCLUDES[[#This Row],[Total Order Income]]</f>
        <v>0.3223130575022789</v>
      </c>
      <c r="V1700" s="33">
        <f>IF(FACT_INCLUDES[[#This Row],[Order Gap]]&gt;10, 1, 0)/COUNTIFS(FACT_INCLUDES[Order ID], FACT_INCLUDES[[#This Row],[Order ID]])</f>
        <v>0</v>
      </c>
      <c r="W1700" s="33">
        <f>IF(FACT_INCLUDES[[#This Row],[Order Type]]="Online", 1, 0)/COUNTIFS(FACT_INCLUDES[Order ID], FACT_INCLUDES[[#This Row],[Order ID]])</f>
        <v>0.33333333333333331</v>
      </c>
      <c r="X1700" s="52">
        <v>634.64345891354094</v>
      </c>
      <c r="Y1700" s="52">
        <v>772.69771268581133</v>
      </c>
      <c r="Z1700" s="64">
        <f>IF(FACT_INCLUDES[[#This Row],[Order Type]]="Online", 1, 0)*FACT_INCLUDES[[#This Row],[Income]]</f>
        <v>601.64957370409388</v>
      </c>
    </row>
    <row r="1701" spans="1:26" x14ac:dyDescent="0.3">
      <c r="A1701" s="4">
        <v>1301</v>
      </c>
      <c r="B1701" s="4">
        <v>657</v>
      </c>
      <c r="C1701" s="4">
        <v>168</v>
      </c>
      <c r="D1701" s="58">
        <v>4</v>
      </c>
      <c r="E1701" s="28">
        <f>VLOOKUP(FACT_INCLUDES[[#This Row],[Order ID]], ORDERS[], 2)</f>
        <v>43382.376415714869</v>
      </c>
      <c r="F1701" s="28">
        <f>VLOOKUP(FACT_INCLUDES[[#This Row],[Order ID]], ORDERS[], 3)</f>
        <v>43383.376415714869</v>
      </c>
      <c r="G1701" s="4" t="str">
        <f>VLOOKUP(FACT_INCLUDES[[#This Row],[Order ID]], ORDERS[], 4)</f>
        <v>Online</v>
      </c>
      <c r="H1701" s="4" t="str">
        <f>VLOOKUP(FACT_INCLUDES[[#This Row],[Order ID]], ORDERS[], 5)</f>
        <v>HEA5800@gmail.com</v>
      </c>
      <c r="I1701" s="4">
        <f>VLOOKUP(FACT_INCLUDES[[#This Row],[Order ID]], ORDERS[], 6)</f>
        <v>0</v>
      </c>
      <c r="J1701" s="54">
        <f>VLOOKUP(FACT_INCLUDES[[#This Row],[Order ID]], ORDERS[], 7)</f>
        <v>0</v>
      </c>
      <c r="K1701" s="33">
        <v>1</v>
      </c>
      <c r="L1701" s="4">
        <f>VLOOKUP(FACT_INCLUDES[[#This Row],[DW Version]], VERSIONS[], 2)</f>
        <v>17</v>
      </c>
      <c r="M1701" s="4">
        <f>VLOOKUP(FACT_INCLUDES[[#This Row],[DW Version]], VERSIONS[], 3)</f>
        <v>4</v>
      </c>
      <c r="N1701" s="4" t="str">
        <f>VLOOKUP(FACT_INCLUDES[[#This Row],[DW Version]], VERSIONS[], 4)</f>
        <v>white</v>
      </c>
      <c r="O1701" s="51">
        <f>VLOOKUP(FACT_INCLUDES[[#This Row],[DW Version]], VERSIONS[], 5)</f>
        <v>291.88408957142144</v>
      </c>
      <c r="P1701" s="4" t="str">
        <f>VLOOKUP(FACT_INCLUDES[[#This Row],[DW Version]], VERSIONS[], 6)</f>
        <v>Free Run</v>
      </c>
      <c r="Q1701" s="4" t="str">
        <f>VLOOKUP(FACT_INCLUDES[[#This Row],[DW Version]], VERSIONS[], 7)</f>
        <v>Shoe</v>
      </c>
      <c r="R1701" s="51">
        <f>FACT_INCLUDES[[#This Row],[Version Price]]*FACT_INCLUDES[[#This Row],[Quantity]]</f>
        <v>1167.5363582856858</v>
      </c>
      <c r="S1701" s="51">
        <f>FACT_INCLUDES[[#This Row],[Amount]]*(1-FACT_INCLUDES[[#This Row],[Order Discount]])</f>
        <v>1167.5363582856858</v>
      </c>
      <c r="T1701" s="51">
        <f t="shared" si="26"/>
        <v>1866.6621152940413</v>
      </c>
      <c r="U1701" s="57">
        <f>FACT_INCLUDES[[#This Row],[Income]]/FACT_INCLUDES[[#This Row],[Total Order Income]]</f>
        <v>0.62546743126126636</v>
      </c>
      <c r="V1701" s="33">
        <f>IF(FACT_INCLUDES[[#This Row],[Order Gap]]&gt;10, 1, 0)/COUNTIFS(FACT_INCLUDES[Order ID], FACT_INCLUDES[[#This Row],[Order ID]])</f>
        <v>0</v>
      </c>
      <c r="W1701" s="33">
        <f>IF(FACT_INCLUDES[[#This Row],[Order Type]]="Online", 1, 0)/COUNTIFS(FACT_INCLUDES[Order ID], FACT_INCLUDES[[#This Row],[Order ID]])</f>
        <v>0.33333333333333331</v>
      </c>
      <c r="X1701" s="52">
        <v>634.64345891354094</v>
      </c>
      <c r="Y1701" s="52">
        <v>772.69771268581133</v>
      </c>
      <c r="Z1701" s="64">
        <f>IF(FACT_INCLUDES[[#This Row],[Order Type]]="Online", 1, 0)*FACT_INCLUDES[[#This Row],[Income]]</f>
        <v>1167.5363582856858</v>
      </c>
    </row>
    <row r="1702" spans="1:26" x14ac:dyDescent="0.3">
      <c r="A1702" s="4">
        <v>1302</v>
      </c>
      <c r="B1702" s="4">
        <v>657</v>
      </c>
      <c r="C1702" s="4">
        <v>328</v>
      </c>
      <c r="D1702" s="58">
        <v>2</v>
      </c>
      <c r="E1702" s="28">
        <f>VLOOKUP(FACT_INCLUDES[[#This Row],[Order ID]], ORDERS[], 2)</f>
        <v>43382.376415714869</v>
      </c>
      <c r="F1702" s="28">
        <f>VLOOKUP(FACT_INCLUDES[[#This Row],[Order ID]], ORDERS[], 3)</f>
        <v>43383.376415714869</v>
      </c>
      <c r="G1702" s="4" t="str">
        <f>VLOOKUP(FACT_INCLUDES[[#This Row],[Order ID]], ORDERS[], 4)</f>
        <v>Online</v>
      </c>
      <c r="H1702" s="4" t="str">
        <f>VLOOKUP(FACT_INCLUDES[[#This Row],[Order ID]], ORDERS[], 5)</f>
        <v>HEA5800@gmail.com</v>
      </c>
      <c r="I1702" s="4">
        <f>VLOOKUP(FACT_INCLUDES[[#This Row],[Order ID]], ORDERS[], 6)</f>
        <v>0</v>
      </c>
      <c r="J1702" s="54">
        <f>VLOOKUP(FACT_INCLUDES[[#This Row],[Order ID]], ORDERS[], 7)</f>
        <v>0</v>
      </c>
      <c r="K1702" s="33">
        <v>1</v>
      </c>
      <c r="L1702" s="4">
        <f>VLOOKUP(FACT_INCLUDES[[#This Row],[DW Version]], VERSIONS[], 2)</f>
        <v>33</v>
      </c>
      <c r="M1702" s="4">
        <f>VLOOKUP(FACT_INCLUDES[[#This Row],[DW Version]], VERSIONS[], 3)</f>
        <v>9</v>
      </c>
      <c r="N1702" s="4" t="str">
        <f>VLOOKUP(FACT_INCLUDES[[#This Row],[DW Version]], VERSIONS[], 4)</f>
        <v>white</v>
      </c>
      <c r="O1702" s="51">
        <f>VLOOKUP(FACT_INCLUDES[[#This Row],[DW Version]], VERSIONS[], 5)</f>
        <v>48.738091652130862</v>
      </c>
      <c r="P1702" s="4" t="str">
        <f>VLOOKUP(FACT_INCLUDES[[#This Row],[DW Version]], VERSIONS[], 6)</f>
        <v>Element Running Top</v>
      </c>
      <c r="Q1702" s="4" t="str">
        <f>VLOOKUP(FACT_INCLUDES[[#This Row],[DW Version]], VERSIONS[], 7)</f>
        <v>Apparel</v>
      </c>
      <c r="R1702" s="51">
        <f>FACT_INCLUDES[[#This Row],[Version Price]]*FACT_INCLUDES[[#This Row],[Quantity]]</f>
        <v>97.476183304261724</v>
      </c>
      <c r="S1702" s="51">
        <f>FACT_INCLUDES[[#This Row],[Amount]]*(1-FACT_INCLUDES[[#This Row],[Order Discount]])</f>
        <v>97.476183304261724</v>
      </c>
      <c r="T1702" s="51">
        <f t="shared" si="26"/>
        <v>1866.6621152940413</v>
      </c>
      <c r="U1702" s="57">
        <f>FACT_INCLUDES[[#This Row],[Income]]/FACT_INCLUDES[[#This Row],[Total Order Income]]</f>
        <v>5.2219511236454824E-2</v>
      </c>
      <c r="V1702" s="33">
        <f>IF(FACT_INCLUDES[[#This Row],[Order Gap]]&gt;10, 1, 0)/COUNTIFS(FACT_INCLUDES[Order ID], FACT_INCLUDES[[#This Row],[Order ID]])</f>
        <v>0</v>
      </c>
      <c r="W1702" s="33">
        <f>IF(FACT_INCLUDES[[#This Row],[Order Type]]="Online", 1, 0)/COUNTIFS(FACT_INCLUDES[Order ID], FACT_INCLUDES[[#This Row],[Order ID]])</f>
        <v>0.33333333333333331</v>
      </c>
      <c r="X1702" s="52">
        <v>634.64345891354094</v>
      </c>
      <c r="Y1702" s="52">
        <v>772.69771268581133</v>
      </c>
      <c r="Z1702" s="64">
        <f>IF(FACT_INCLUDES[[#This Row],[Order Type]]="Online", 1, 0)*FACT_INCLUDES[[#This Row],[Income]]</f>
        <v>97.476183304261724</v>
      </c>
    </row>
    <row r="1703" spans="1:26" x14ac:dyDescent="0.3">
      <c r="A1703" s="4">
        <v>1358</v>
      </c>
      <c r="B1703" s="4">
        <v>687</v>
      </c>
      <c r="C1703" s="4">
        <v>384</v>
      </c>
      <c r="D1703" s="58">
        <v>1</v>
      </c>
      <c r="E1703" s="28">
        <f>VLOOKUP(FACT_INCLUDES[[#This Row],[Order ID]], ORDERS[], 2)</f>
        <v>43445.952361195741</v>
      </c>
      <c r="F1703" s="28">
        <f>VLOOKUP(FACT_INCLUDES[[#This Row],[Order ID]], ORDERS[], 3)</f>
        <v>43445.952361195741</v>
      </c>
      <c r="G1703" s="4" t="str">
        <f>VLOOKUP(FACT_INCLUDES[[#This Row],[Order ID]], ORDERS[], 4)</f>
        <v>In-Store</v>
      </c>
      <c r="H1703" s="4" t="str">
        <f>VLOOKUP(FACT_INCLUDES[[#This Row],[Order ID]], ORDERS[], 5)</f>
        <v>YAZ6170@gmail.com</v>
      </c>
      <c r="I1703" s="4">
        <f>VLOOKUP(FACT_INCLUDES[[#This Row],[Order ID]], ORDERS[], 6)</f>
        <v>14</v>
      </c>
      <c r="J1703" s="54">
        <f>VLOOKUP(FACT_INCLUDES[[#This Row],[Order ID]], ORDERS[], 7)</f>
        <v>0</v>
      </c>
      <c r="K1703" s="33">
        <v>0</v>
      </c>
      <c r="L1703" s="4">
        <f>VLOOKUP(FACT_INCLUDES[[#This Row],[DW Version]], VERSIONS[], 2)</f>
        <v>39</v>
      </c>
      <c r="M1703" s="4">
        <f>VLOOKUP(FACT_INCLUDES[[#This Row],[DW Version]], VERSIONS[], 3)</f>
        <v>5.5</v>
      </c>
      <c r="N1703" s="4" t="str">
        <f>VLOOKUP(FACT_INCLUDES[[#This Row],[DW Version]], VERSIONS[], 4)</f>
        <v>white</v>
      </c>
      <c r="O1703" s="51">
        <f>VLOOKUP(FACT_INCLUDES[[#This Row],[DW Version]], VERSIONS[], 5)</f>
        <v>398.77636129992402</v>
      </c>
      <c r="P1703" s="4" t="str">
        <f>VLOOKUP(FACT_INCLUDES[[#This Row],[DW Version]], VERSIONS[], 6)</f>
        <v>Fast Track Jacket</v>
      </c>
      <c r="Q1703" s="4" t="str">
        <f>VLOOKUP(FACT_INCLUDES[[#This Row],[DW Version]], VERSIONS[], 7)</f>
        <v>Apparel</v>
      </c>
      <c r="R1703" s="51">
        <f>FACT_INCLUDES[[#This Row],[Version Price]]*FACT_INCLUDES[[#This Row],[Quantity]]</f>
        <v>398.77636129992402</v>
      </c>
      <c r="S1703" s="51">
        <f>FACT_INCLUDES[[#This Row],[Amount]]*(1-FACT_INCLUDES[[#This Row],[Order Discount]])</f>
        <v>398.77636129992402</v>
      </c>
      <c r="T1703" s="51">
        <f t="shared" si="26"/>
        <v>2221.5502418854294</v>
      </c>
      <c r="U1703" s="57">
        <f>FACT_INCLUDES[[#This Row],[Income]]/FACT_INCLUDES[[#This Row],[Total Order Income]]</f>
        <v>0.17950364289825044</v>
      </c>
      <c r="V1703" s="33">
        <f>IF(FACT_INCLUDES[[#This Row],[Order Gap]]&gt;10, 1, 0)/COUNTIFS(FACT_INCLUDES[Order ID], FACT_INCLUDES[[#This Row],[Order ID]])</f>
        <v>0</v>
      </c>
      <c r="W1703" s="33">
        <f>IF(FACT_INCLUDES[[#This Row],[Order Type]]="Online", 1, 0)/COUNTIFS(FACT_INCLUDES[Order ID], FACT_INCLUDES[[#This Row],[Order ID]])</f>
        <v>0</v>
      </c>
      <c r="X1703" s="52">
        <v>634.64345891354094</v>
      </c>
      <c r="Y1703" s="52">
        <v>772.69771268581133</v>
      </c>
      <c r="Z1703" s="64">
        <f>IF(FACT_INCLUDES[[#This Row],[Order Type]]="Online", 1, 0)*FACT_INCLUDES[[#This Row],[Income]]</f>
        <v>0</v>
      </c>
    </row>
    <row r="1704" spans="1:26" x14ac:dyDescent="0.3">
      <c r="A1704" s="4">
        <v>1359</v>
      </c>
      <c r="B1704" s="4">
        <v>687</v>
      </c>
      <c r="C1704" s="4">
        <v>468</v>
      </c>
      <c r="D1704" s="58">
        <v>3</v>
      </c>
      <c r="E1704" s="28">
        <f>VLOOKUP(FACT_INCLUDES[[#This Row],[Order ID]], ORDERS[], 2)</f>
        <v>43445.952361195741</v>
      </c>
      <c r="F1704" s="28">
        <f>VLOOKUP(FACT_INCLUDES[[#This Row],[Order ID]], ORDERS[], 3)</f>
        <v>43445.952361195741</v>
      </c>
      <c r="G1704" s="4" t="str">
        <f>VLOOKUP(FACT_INCLUDES[[#This Row],[Order ID]], ORDERS[], 4)</f>
        <v>In-Store</v>
      </c>
      <c r="H1704" s="4" t="str">
        <f>VLOOKUP(FACT_INCLUDES[[#This Row],[Order ID]], ORDERS[], 5)</f>
        <v>YAZ6170@gmail.com</v>
      </c>
      <c r="I1704" s="4">
        <f>VLOOKUP(FACT_INCLUDES[[#This Row],[Order ID]], ORDERS[], 6)</f>
        <v>14</v>
      </c>
      <c r="J1704" s="54">
        <f>VLOOKUP(FACT_INCLUDES[[#This Row],[Order ID]], ORDERS[], 7)</f>
        <v>0</v>
      </c>
      <c r="K1704" s="33">
        <v>0</v>
      </c>
      <c r="L1704" s="4">
        <f>VLOOKUP(FACT_INCLUDES[[#This Row],[DW Version]], VERSIONS[], 2)</f>
        <v>49</v>
      </c>
      <c r="M1704" s="4">
        <f>VLOOKUP(FACT_INCLUDES[[#This Row],[DW Version]], VERSIONS[], 3)</f>
        <v>3.5</v>
      </c>
      <c r="N1704" s="4" t="str">
        <f>VLOOKUP(FACT_INCLUDES[[#This Row],[DW Version]], VERSIONS[], 4)</f>
        <v>dark blue</v>
      </c>
      <c r="O1704" s="51">
        <f>VLOOKUP(FACT_INCLUDES[[#This Row],[DW Version]], VERSIONS[], 5)</f>
        <v>264.06575339768011</v>
      </c>
      <c r="P1704" s="4" t="str">
        <f>VLOOKUP(FACT_INCLUDES[[#This Row],[DW Version]], VERSIONS[], 6)</f>
        <v>Air Zoom Pegasus</v>
      </c>
      <c r="Q1704" s="4" t="str">
        <f>VLOOKUP(FACT_INCLUDES[[#This Row],[DW Version]], VERSIONS[], 7)</f>
        <v>Shoe</v>
      </c>
      <c r="R1704" s="51">
        <f>FACT_INCLUDES[[#This Row],[Version Price]]*FACT_INCLUDES[[#This Row],[Quantity]]</f>
        <v>792.19726019304039</v>
      </c>
      <c r="S1704" s="51">
        <f>FACT_INCLUDES[[#This Row],[Amount]]*(1-FACT_INCLUDES[[#This Row],[Order Discount]])</f>
        <v>792.19726019304039</v>
      </c>
      <c r="T1704" s="51">
        <f t="shared" si="26"/>
        <v>2221.5502418854294</v>
      </c>
      <c r="U1704" s="57">
        <f>FACT_INCLUDES[[#This Row],[Income]]/FACT_INCLUDES[[#This Row],[Total Order Income]]</f>
        <v>0.35659659874300331</v>
      </c>
      <c r="V1704" s="33">
        <f>IF(FACT_INCLUDES[[#This Row],[Order Gap]]&gt;10, 1, 0)/COUNTIFS(FACT_INCLUDES[Order ID], FACT_INCLUDES[[#This Row],[Order ID]])</f>
        <v>0</v>
      </c>
      <c r="W1704" s="33">
        <f>IF(FACT_INCLUDES[[#This Row],[Order Type]]="Online", 1, 0)/COUNTIFS(FACT_INCLUDES[Order ID], FACT_INCLUDES[[#This Row],[Order ID]])</f>
        <v>0</v>
      </c>
      <c r="X1704" s="52">
        <v>634.64345891354094</v>
      </c>
      <c r="Y1704" s="52">
        <v>772.69771268581133</v>
      </c>
      <c r="Z1704" s="64">
        <f>IF(FACT_INCLUDES[[#This Row],[Order Type]]="Online", 1, 0)*FACT_INCLUDES[[#This Row],[Income]]</f>
        <v>0</v>
      </c>
    </row>
    <row r="1705" spans="1:26" x14ac:dyDescent="0.3">
      <c r="A1705" s="4">
        <v>1360</v>
      </c>
      <c r="B1705" s="4">
        <v>687</v>
      </c>
      <c r="C1705" s="4">
        <v>881</v>
      </c>
      <c r="D1705" s="58">
        <v>5</v>
      </c>
      <c r="E1705" s="28">
        <f>VLOOKUP(FACT_INCLUDES[[#This Row],[Order ID]], ORDERS[], 2)</f>
        <v>43445.952361195741</v>
      </c>
      <c r="F1705" s="28">
        <f>VLOOKUP(FACT_INCLUDES[[#This Row],[Order ID]], ORDERS[], 3)</f>
        <v>43445.952361195741</v>
      </c>
      <c r="G1705" s="4" t="str">
        <f>VLOOKUP(FACT_INCLUDES[[#This Row],[Order ID]], ORDERS[], 4)</f>
        <v>In-Store</v>
      </c>
      <c r="H1705" s="4" t="str">
        <f>VLOOKUP(FACT_INCLUDES[[#This Row],[Order ID]], ORDERS[], 5)</f>
        <v>YAZ6170@gmail.com</v>
      </c>
      <c r="I1705" s="4">
        <f>VLOOKUP(FACT_INCLUDES[[#This Row],[Order ID]], ORDERS[], 6)</f>
        <v>14</v>
      </c>
      <c r="J1705" s="54">
        <f>VLOOKUP(FACT_INCLUDES[[#This Row],[Order ID]], ORDERS[], 7)</f>
        <v>0</v>
      </c>
      <c r="K1705" s="33">
        <v>0</v>
      </c>
      <c r="L1705" s="4">
        <f>VLOOKUP(FACT_INCLUDES[[#This Row],[DW Version]], VERSIONS[], 2)</f>
        <v>90</v>
      </c>
      <c r="M1705" s="4">
        <f>VLOOKUP(FACT_INCLUDES[[#This Row],[DW Version]], VERSIONS[], 3)</f>
        <v>5</v>
      </c>
      <c r="N1705" s="4" t="str">
        <f>VLOOKUP(FACT_INCLUDES[[#This Row],[DW Version]], VERSIONS[], 4)</f>
        <v>white</v>
      </c>
      <c r="O1705" s="51">
        <f>VLOOKUP(FACT_INCLUDES[[#This Row],[DW Version]], VERSIONS[], 5)</f>
        <v>206.11532407849293</v>
      </c>
      <c r="P1705" s="4" t="str">
        <f>VLOOKUP(FACT_INCLUDES[[#This Row],[DW Version]], VERSIONS[], 6)</f>
        <v>Air Zoom Terra Kiger 6</v>
      </c>
      <c r="Q1705" s="4" t="str">
        <f>VLOOKUP(FACT_INCLUDES[[#This Row],[DW Version]], VERSIONS[], 7)</f>
        <v>Shoe</v>
      </c>
      <c r="R1705" s="51">
        <f>FACT_INCLUDES[[#This Row],[Version Price]]*FACT_INCLUDES[[#This Row],[Quantity]]</f>
        <v>1030.5766203924647</v>
      </c>
      <c r="S1705" s="51">
        <f>FACT_INCLUDES[[#This Row],[Amount]]*(1-FACT_INCLUDES[[#This Row],[Order Discount]])</f>
        <v>1030.5766203924647</v>
      </c>
      <c r="T1705" s="51">
        <f t="shared" si="26"/>
        <v>2221.5502418854294</v>
      </c>
      <c r="U1705" s="57">
        <f>FACT_INCLUDES[[#This Row],[Income]]/FACT_INCLUDES[[#This Row],[Total Order Income]]</f>
        <v>0.46389975835874614</v>
      </c>
      <c r="V1705" s="33">
        <f>IF(FACT_INCLUDES[[#This Row],[Order Gap]]&gt;10, 1, 0)/COUNTIFS(FACT_INCLUDES[Order ID], FACT_INCLUDES[[#This Row],[Order ID]])</f>
        <v>0</v>
      </c>
      <c r="W1705" s="33">
        <f>IF(FACT_INCLUDES[[#This Row],[Order Type]]="Online", 1, 0)/COUNTIFS(FACT_INCLUDES[Order ID], FACT_INCLUDES[[#This Row],[Order ID]])</f>
        <v>0</v>
      </c>
      <c r="X1705" s="52">
        <v>634.64345891354094</v>
      </c>
      <c r="Y1705" s="52">
        <v>772.69771268581133</v>
      </c>
      <c r="Z1705" s="64">
        <f>IF(FACT_INCLUDES[[#This Row],[Order Type]]="Online", 1, 0)*FACT_INCLUDES[[#This Row],[Income]]</f>
        <v>0</v>
      </c>
    </row>
    <row r="1706" spans="1:26" x14ac:dyDescent="0.3">
      <c r="A1706" s="4">
        <v>1439</v>
      </c>
      <c r="B1706" s="4">
        <v>731</v>
      </c>
      <c r="C1706" s="4">
        <v>437</v>
      </c>
      <c r="D1706" s="58">
        <v>2</v>
      </c>
      <c r="E1706" s="28">
        <f>VLOOKUP(FACT_INCLUDES[[#This Row],[Order ID]], ORDERS[], 2)</f>
        <v>43270.376841848956</v>
      </c>
      <c r="F1706" s="28">
        <f>VLOOKUP(FACT_INCLUDES[[#This Row],[Order ID]], ORDERS[], 3)</f>
        <v>43270.376841848956</v>
      </c>
      <c r="G1706" s="4" t="str">
        <f>VLOOKUP(FACT_INCLUDES[[#This Row],[Order ID]], ORDERS[], 4)</f>
        <v>In-Store</v>
      </c>
      <c r="H1706" s="4" t="str">
        <f>VLOOKUP(FACT_INCLUDES[[#This Row],[Order ID]], ORDERS[], 5)</f>
        <v>ZLD5831@gmail.com</v>
      </c>
      <c r="I1706" s="4">
        <f>VLOOKUP(FACT_INCLUDES[[#This Row],[Order ID]], ORDERS[], 6)</f>
        <v>29</v>
      </c>
      <c r="J1706" s="54">
        <f>VLOOKUP(FACT_INCLUDES[[#This Row],[Order ID]], ORDERS[], 7)</f>
        <v>0</v>
      </c>
      <c r="K1706" s="33">
        <v>0</v>
      </c>
      <c r="L1706" s="4">
        <f>VLOOKUP(FACT_INCLUDES[[#This Row],[DW Version]], VERSIONS[], 2)</f>
        <v>45</v>
      </c>
      <c r="M1706" s="4">
        <f>VLOOKUP(FACT_INCLUDES[[#This Row],[DW Version]], VERSIONS[], 3)</f>
        <v>8.5</v>
      </c>
      <c r="N1706" s="4" t="str">
        <f>VLOOKUP(FACT_INCLUDES[[#This Row],[DW Version]], VERSIONS[], 4)</f>
        <v>black</v>
      </c>
      <c r="O1706" s="51">
        <f>VLOOKUP(FACT_INCLUDES[[#This Row],[DW Version]], VERSIONS[], 5)</f>
        <v>387.0577968632457</v>
      </c>
      <c r="P1706" s="4" t="str">
        <f>VLOOKUP(FACT_INCLUDES[[#This Row],[DW Version]], VERSIONS[], 6)</f>
        <v>Vapor Cage 4</v>
      </c>
      <c r="Q1706" s="4" t="str">
        <f>VLOOKUP(FACT_INCLUDES[[#This Row],[DW Version]], VERSIONS[], 7)</f>
        <v>Shoe</v>
      </c>
      <c r="R1706" s="51">
        <f>FACT_INCLUDES[[#This Row],[Version Price]]*FACT_INCLUDES[[#This Row],[Quantity]]</f>
        <v>774.1155937264914</v>
      </c>
      <c r="S1706" s="51">
        <f>FACT_INCLUDES[[#This Row],[Amount]]*(1-FACT_INCLUDES[[#This Row],[Order Discount]])</f>
        <v>774.1155937264914</v>
      </c>
      <c r="T1706" s="51">
        <f t="shared" si="26"/>
        <v>774.1155937264914</v>
      </c>
      <c r="U1706" s="57">
        <f>FACT_INCLUDES[[#This Row],[Income]]/FACT_INCLUDES[[#This Row],[Total Order Income]]</f>
        <v>1</v>
      </c>
      <c r="V1706" s="33">
        <f>IF(FACT_INCLUDES[[#This Row],[Order Gap]]&gt;10, 1, 0)/COUNTIFS(FACT_INCLUDES[Order ID], FACT_INCLUDES[[#This Row],[Order ID]])</f>
        <v>0</v>
      </c>
      <c r="W1706" s="33">
        <f>IF(FACT_INCLUDES[[#This Row],[Order Type]]="Online", 1, 0)/COUNTIFS(FACT_INCLUDES[Order ID], FACT_INCLUDES[[#This Row],[Order ID]])</f>
        <v>0</v>
      </c>
      <c r="X1706" s="52">
        <v>634.64345891354094</v>
      </c>
      <c r="Y1706" s="52">
        <v>772.69771268581133</v>
      </c>
      <c r="Z1706" s="64">
        <f>IF(FACT_INCLUDES[[#This Row],[Order Type]]="Online", 1, 0)*FACT_INCLUDES[[#This Row],[Income]]</f>
        <v>0</v>
      </c>
    </row>
    <row r="1707" spans="1:26" x14ac:dyDescent="0.3">
      <c r="A1707" s="4">
        <v>1505</v>
      </c>
      <c r="B1707" s="4">
        <v>765</v>
      </c>
      <c r="C1707" s="4">
        <v>183</v>
      </c>
      <c r="D1707" s="58">
        <v>4</v>
      </c>
      <c r="E1707" s="28">
        <f>VLOOKUP(FACT_INCLUDES[[#This Row],[Order ID]], ORDERS[], 2)</f>
        <v>43271.66787247204</v>
      </c>
      <c r="F1707" s="28">
        <f>VLOOKUP(FACT_INCLUDES[[#This Row],[Order ID]], ORDERS[], 3)</f>
        <v>43271.66787247204</v>
      </c>
      <c r="G1707" s="4" t="str">
        <f>VLOOKUP(FACT_INCLUDES[[#This Row],[Order ID]], ORDERS[], 4)</f>
        <v>In-Store</v>
      </c>
      <c r="H1707" s="4" t="str">
        <f>VLOOKUP(FACT_INCLUDES[[#This Row],[Order ID]], ORDERS[], 5)</f>
        <v>SUB3273@gmail.com</v>
      </c>
      <c r="I1707" s="4">
        <f>VLOOKUP(FACT_INCLUDES[[#This Row],[Order ID]], ORDERS[], 6)</f>
        <v>36</v>
      </c>
      <c r="J1707" s="54">
        <f>VLOOKUP(FACT_INCLUDES[[#This Row],[Order ID]], ORDERS[], 7)</f>
        <v>0</v>
      </c>
      <c r="K1707" s="33">
        <v>0</v>
      </c>
      <c r="L1707" s="4">
        <f>VLOOKUP(FACT_INCLUDES[[#This Row],[DW Version]], VERSIONS[], 2)</f>
        <v>18</v>
      </c>
      <c r="M1707" s="4">
        <f>VLOOKUP(FACT_INCLUDES[[#This Row],[DW Version]], VERSIONS[], 3)</f>
        <v>12.5</v>
      </c>
      <c r="N1707" s="4" t="str">
        <f>VLOOKUP(FACT_INCLUDES[[#This Row],[DW Version]], VERSIONS[], 4)</f>
        <v>black</v>
      </c>
      <c r="O1707" s="51">
        <f>VLOOKUP(FACT_INCLUDES[[#This Row],[DW Version]], VERSIONS[], 5)</f>
        <v>47.692449201706012</v>
      </c>
      <c r="P1707" s="4" t="str">
        <f>VLOOKUP(FACT_INCLUDES[[#This Row],[DW Version]], VERSIONS[], 6)</f>
        <v>Metcon</v>
      </c>
      <c r="Q1707" s="4" t="str">
        <f>VLOOKUP(FACT_INCLUDES[[#This Row],[DW Version]], VERSIONS[], 7)</f>
        <v>Shoe</v>
      </c>
      <c r="R1707" s="51">
        <f>FACT_INCLUDES[[#This Row],[Version Price]]*FACT_INCLUDES[[#This Row],[Quantity]]</f>
        <v>190.76979680682405</v>
      </c>
      <c r="S1707" s="51">
        <f>FACT_INCLUDES[[#This Row],[Amount]]*(1-FACT_INCLUDES[[#This Row],[Order Discount]])</f>
        <v>190.76979680682405</v>
      </c>
      <c r="T1707" s="51">
        <f t="shared" si="26"/>
        <v>190.76979680682405</v>
      </c>
      <c r="U1707" s="57">
        <f>FACT_INCLUDES[[#This Row],[Income]]/FACT_INCLUDES[[#This Row],[Total Order Income]]</f>
        <v>1</v>
      </c>
      <c r="V1707" s="33">
        <f>IF(FACT_INCLUDES[[#This Row],[Order Gap]]&gt;10, 1, 0)/COUNTIFS(FACT_INCLUDES[Order ID], FACT_INCLUDES[[#This Row],[Order ID]])</f>
        <v>0</v>
      </c>
      <c r="W1707" s="33">
        <f>IF(FACT_INCLUDES[[#This Row],[Order Type]]="Online", 1, 0)/COUNTIFS(FACT_INCLUDES[Order ID], FACT_INCLUDES[[#This Row],[Order ID]])</f>
        <v>0</v>
      </c>
      <c r="X1707" s="52">
        <v>634.64345891354094</v>
      </c>
      <c r="Y1707" s="52">
        <v>772.69771268581133</v>
      </c>
      <c r="Z1707" s="64">
        <f>IF(FACT_INCLUDES[[#This Row],[Order Type]]="Online", 1, 0)*FACT_INCLUDES[[#This Row],[Income]]</f>
        <v>0</v>
      </c>
    </row>
    <row r="1708" spans="1:26" x14ac:dyDescent="0.3">
      <c r="A1708" s="4">
        <v>1514</v>
      </c>
      <c r="B1708" s="4">
        <v>769</v>
      </c>
      <c r="C1708" s="4">
        <v>397</v>
      </c>
      <c r="D1708" s="58">
        <v>1</v>
      </c>
      <c r="E1708" s="28">
        <f>VLOOKUP(FACT_INCLUDES[[#This Row],[Order ID]], ORDERS[], 2)</f>
        <v>43213.023119332051</v>
      </c>
      <c r="F1708" s="28">
        <f>VLOOKUP(FACT_INCLUDES[[#This Row],[Order ID]], ORDERS[], 3)</f>
        <v>43213.023119332051</v>
      </c>
      <c r="G1708" s="4" t="str">
        <f>VLOOKUP(FACT_INCLUDES[[#This Row],[Order ID]], ORDERS[], 4)</f>
        <v>In-Store</v>
      </c>
      <c r="H1708" s="4" t="str">
        <f>VLOOKUP(FACT_INCLUDES[[#This Row],[Order ID]], ORDERS[], 5)</f>
        <v>VRX4292@gmail.com</v>
      </c>
      <c r="I1708" s="4">
        <f>VLOOKUP(FACT_INCLUDES[[#This Row],[Order ID]], ORDERS[], 6)</f>
        <v>3</v>
      </c>
      <c r="J1708" s="54">
        <f>VLOOKUP(FACT_INCLUDES[[#This Row],[Order ID]], ORDERS[], 7)</f>
        <v>0</v>
      </c>
      <c r="K1708" s="33">
        <v>0</v>
      </c>
      <c r="L1708" s="4">
        <f>VLOOKUP(FACT_INCLUDES[[#This Row],[DW Version]], VERSIONS[], 2)</f>
        <v>40</v>
      </c>
      <c r="M1708" s="4">
        <f>VLOOKUP(FACT_INCLUDES[[#This Row],[DW Version]], VERSIONS[], 3)</f>
        <v>12</v>
      </c>
      <c r="N1708" s="4" t="str">
        <f>VLOOKUP(FACT_INCLUDES[[#This Row],[DW Version]], VERSIONS[], 4)</f>
        <v>white</v>
      </c>
      <c r="O1708" s="51">
        <f>VLOOKUP(FACT_INCLUDES[[#This Row],[DW Version]], VERSIONS[], 5)</f>
        <v>39.631343854995443</v>
      </c>
      <c r="P1708" s="4" t="str">
        <f>VLOOKUP(FACT_INCLUDES[[#This Row],[DW Version]], VERSIONS[], 6)</f>
        <v>Zoom Streak</v>
      </c>
      <c r="Q1708" s="4" t="str">
        <f>VLOOKUP(FACT_INCLUDES[[#This Row],[DW Version]], VERSIONS[], 7)</f>
        <v>Shoe</v>
      </c>
      <c r="R1708" s="51">
        <f>FACT_INCLUDES[[#This Row],[Version Price]]*FACT_INCLUDES[[#This Row],[Quantity]]</f>
        <v>39.631343854995443</v>
      </c>
      <c r="S1708" s="51">
        <f>FACT_INCLUDES[[#This Row],[Amount]]*(1-FACT_INCLUDES[[#This Row],[Order Discount]])</f>
        <v>39.631343854995443</v>
      </c>
      <c r="T1708" s="51">
        <f t="shared" si="26"/>
        <v>39.631343854995443</v>
      </c>
      <c r="U1708" s="57">
        <f>FACT_INCLUDES[[#This Row],[Income]]/FACT_INCLUDES[[#This Row],[Total Order Income]]</f>
        <v>1</v>
      </c>
      <c r="V1708" s="33">
        <f>IF(FACT_INCLUDES[[#This Row],[Order Gap]]&gt;10, 1, 0)/COUNTIFS(FACT_INCLUDES[Order ID], FACT_INCLUDES[[#This Row],[Order ID]])</f>
        <v>0</v>
      </c>
      <c r="W1708" s="33">
        <f>IF(FACT_INCLUDES[[#This Row],[Order Type]]="Online", 1, 0)/COUNTIFS(FACT_INCLUDES[Order ID], FACT_INCLUDES[[#This Row],[Order ID]])</f>
        <v>0</v>
      </c>
      <c r="X1708" s="52">
        <v>634.64345891354094</v>
      </c>
      <c r="Y1708" s="52">
        <v>772.69771268581133</v>
      </c>
      <c r="Z1708" s="64">
        <f>IF(FACT_INCLUDES[[#This Row],[Order Type]]="Online", 1, 0)*FACT_INCLUDES[[#This Row],[Income]]</f>
        <v>0</v>
      </c>
    </row>
    <row r="1709" spans="1:26" x14ac:dyDescent="0.3">
      <c r="A1709" s="4">
        <v>1552</v>
      </c>
      <c r="B1709" s="4">
        <v>786</v>
      </c>
      <c r="C1709" s="4">
        <v>77</v>
      </c>
      <c r="D1709" s="58">
        <v>4</v>
      </c>
      <c r="E1709" s="28">
        <f>VLOOKUP(FACT_INCLUDES[[#This Row],[Order ID]], ORDERS[], 2)</f>
        <v>43323.693187520737</v>
      </c>
      <c r="F1709" s="28">
        <f>VLOOKUP(FACT_INCLUDES[[#This Row],[Order ID]], ORDERS[], 3)</f>
        <v>43323.693187520737</v>
      </c>
      <c r="G1709" s="4" t="str">
        <f>VLOOKUP(FACT_INCLUDES[[#This Row],[Order ID]], ORDERS[], 4)</f>
        <v>In-Store</v>
      </c>
      <c r="H1709" s="4" t="str">
        <f>VLOOKUP(FACT_INCLUDES[[#This Row],[Order ID]], ORDERS[], 5)</f>
        <v>EMM4686@gmail.com</v>
      </c>
      <c r="I1709" s="4">
        <f>VLOOKUP(FACT_INCLUDES[[#This Row],[Order ID]], ORDERS[], 6)</f>
        <v>45</v>
      </c>
      <c r="J1709" s="54">
        <f>VLOOKUP(FACT_INCLUDES[[#This Row],[Order ID]], ORDERS[], 7)</f>
        <v>0</v>
      </c>
      <c r="K1709" s="33">
        <v>0</v>
      </c>
      <c r="L1709" s="4">
        <f>VLOOKUP(FACT_INCLUDES[[#This Row],[DW Version]], VERSIONS[], 2)</f>
        <v>8</v>
      </c>
      <c r="M1709" s="4">
        <f>VLOOKUP(FACT_INCLUDES[[#This Row],[DW Version]], VERSIONS[], 3)</f>
        <v>4</v>
      </c>
      <c r="N1709" s="4" t="str">
        <f>VLOOKUP(FACT_INCLUDES[[#This Row],[DW Version]], VERSIONS[], 4)</f>
        <v>white</v>
      </c>
      <c r="O1709" s="51">
        <f>VLOOKUP(FACT_INCLUDES[[#This Row],[DW Version]], VERSIONS[], 5)</f>
        <v>337.20550605511579</v>
      </c>
      <c r="P1709" s="4" t="str">
        <f>VLOOKUP(FACT_INCLUDES[[#This Row],[DW Version]], VERSIONS[], 6)</f>
        <v>Dunk</v>
      </c>
      <c r="Q1709" s="4" t="str">
        <f>VLOOKUP(FACT_INCLUDES[[#This Row],[DW Version]], VERSIONS[], 7)</f>
        <v>Shoe</v>
      </c>
      <c r="R1709" s="51">
        <f>FACT_INCLUDES[[#This Row],[Version Price]]*FACT_INCLUDES[[#This Row],[Quantity]]</f>
        <v>1348.8220242204632</v>
      </c>
      <c r="S1709" s="51">
        <f>FACT_INCLUDES[[#This Row],[Amount]]*(1-FACT_INCLUDES[[#This Row],[Order Discount]])</f>
        <v>1348.8220242204632</v>
      </c>
      <c r="T1709" s="51">
        <f t="shared" si="26"/>
        <v>5125.7440423172502</v>
      </c>
      <c r="U1709" s="57">
        <f>FACT_INCLUDES[[#This Row],[Income]]/FACT_INCLUDES[[#This Row],[Total Order Income]]</f>
        <v>0.26314658185910639</v>
      </c>
      <c r="V1709" s="33">
        <f>IF(FACT_INCLUDES[[#This Row],[Order Gap]]&gt;10, 1, 0)/COUNTIFS(FACT_INCLUDES[Order ID], FACT_INCLUDES[[#This Row],[Order ID]])</f>
        <v>0</v>
      </c>
      <c r="W1709" s="33">
        <f>IF(FACT_INCLUDES[[#This Row],[Order Type]]="Online", 1, 0)/COUNTIFS(FACT_INCLUDES[Order ID], FACT_INCLUDES[[#This Row],[Order ID]])</f>
        <v>0</v>
      </c>
      <c r="X1709" s="52">
        <v>634.64345891354094</v>
      </c>
      <c r="Y1709" s="52">
        <v>772.69771268581133</v>
      </c>
      <c r="Z1709" s="64">
        <f>IF(FACT_INCLUDES[[#This Row],[Order Type]]="Online", 1, 0)*FACT_INCLUDES[[#This Row],[Income]]</f>
        <v>0</v>
      </c>
    </row>
    <row r="1710" spans="1:26" x14ac:dyDescent="0.3">
      <c r="A1710" s="4">
        <v>1553</v>
      </c>
      <c r="B1710" s="4">
        <v>786</v>
      </c>
      <c r="C1710" s="4">
        <v>80</v>
      </c>
      <c r="D1710" s="58">
        <v>2</v>
      </c>
      <c r="E1710" s="28">
        <f>VLOOKUP(FACT_INCLUDES[[#This Row],[Order ID]], ORDERS[], 2)</f>
        <v>43323.693187520737</v>
      </c>
      <c r="F1710" s="28">
        <f>VLOOKUP(FACT_INCLUDES[[#This Row],[Order ID]], ORDERS[], 3)</f>
        <v>43323.693187520737</v>
      </c>
      <c r="G1710" s="4" t="str">
        <f>VLOOKUP(FACT_INCLUDES[[#This Row],[Order ID]], ORDERS[], 4)</f>
        <v>In-Store</v>
      </c>
      <c r="H1710" s="4" t="str">
        <f>VLOOKUP(FACT_INCLUDES[[#This Row],[Order ID]], ORDERS[], 5)</f>
        <v>EMM4686@gmail.com</v>
      </c>
      <c r="I1710" s="4">
        <f>VLOOKUP(FACT_INCLUDES[[#This Row],[Order ID]], ORDERS[], 6)</f>
        <v>45</v>
      </c>
      <c r="J1710" s="54">
        <f>VLOOKUP(FACT_INCLUDES[[#This Row],[Order ID]], ORDERS[], 7)</f>
        <v>0</v>
      </c>
      <c r="K1710" s="33">
        <v>0</v>
      </c>
      <c r="L1710" s="4">
        <f>VLOOKUP(FACT_INCLUDES[[#This Row],[DW Version]], VERSIONS[], 2)</f>
        <v>8</v>
      </c>
      <c r="M1710" s="4">
        <f>VLOOKUP(FACT_INCLUDES[[#This Row],[DW Version]], VERSIONS[], 3)</f>
        <v>8.5</v>
      </c>
      <c r="N1710" s="4" t="str">
        <f>VLOOKUP(FACT_INCLUDES[[#This Row],[DW Version]], VERSIONS[], 4)</f>
        <v>white</v>
      </c>
      <c r="O1710" s="51">
        <f>VLOOKUP(FACT_INCLUDES[[#This Row],[DW Version]], VERSIONS[], 5)</f>
        <v>379.49943524630925</v>
      </c>
      <c r="P1710" s="4" t="str">
        <f>VLOOKUP(FACT_INCLUDES[[#This Row],[DW Version]], VERSIONS[], 6)</f>
        <v>Dunk</v>
      </c>
      <c r="Q1710" s="4" t="str">
        <f>VLOOKUP(FACT_INCLUDES[[#This Row],[DW Version]], VERSIONS[], 7)</f>
        <v>Shoe</v>
      </c>
      <c r="R1710" s="51">
        <f>FACT_INCLUDES[[#This Row],[Version Price]]*FACT_INCLUDES[[#This Row],[Quantity]]</f>
        <v>758.99887049261849</v>
      </c>
      <c r="S1710" s="51">
        <f>FACT_INCLUDES[[#This Row],[Amount]]*(1-FACT_INCLUDES[[#This Row],[Order Discount]])</f>
        <v>758.99887049261849</v>
      </c>
      <c r="T1710" s="51">
        <f t="shared" si="26"/>
        <v>5125.7440423172502</v>
      </c>
      <c r="U1710" s="57">
        <f>FACT_INCLUDES[[#This Row],[Income]]/FACT_INCLUDES[[#This Row],[Total Order Income]]</f>
        <v>0.14807584308277119</v>
      </c>
      <c r="V1710" s="33">
        <f>IF(FACT_INCLUDES[[#This Row],[Order Gap]]&gt;10, 1, 0)/COUNTIFS(FACT_INCLUDES[Order ID], FACT_INCLUDES[[#This Row],[Order ID]])</f>
        <v>0</v>
      </c>
      <c r="W1710" s="33">
        <f>IF(FACT_INCLUDES[[#This Row],[Order Type]]="Online", 1, 0)/COUNTIFS(FACT_INCLUDES[Order ID], FACT_INCLUDES[[#This Row],[Order ID]])</f>
        <v>0</v>
      </c>
      <c r="X1710" s="52">
        <v>634.64345891354094</v>
      </c>
      <c r="Y1710" s="52">
        <v>772.69771268581133</v>
      </c>
      <c r="Z1710" s="64">
        <f>IF(FACT_INCLUDES[[#This Row],[Order Type]]="Online", 1, 0)*FACT_INCLUDES[[#This Row],[Income]]</f>
        <v>0</v>
      </c>
    </row>
    <row r="1711" spans="1:26" x14ac:dyDescent="0.3">
      <c r="A1711" s="4">
        <v>1554</v>
      </c>
      <c r="B1711" s="4">
        <v>786</v>
      </c>
      <c r="C1711" s="4">
        <v>269</v>
      </c>
      <c r="D1711" s="58">
        <v>3</v>
      </c>
      <c r="E1711" s="28">
        <f>VLOOKUP(FACT_INCLUDES[[#This Row],[Order ID]], ORDERS[], 2)</f>
        <v>43323.693187520737</v>
      </c>
      <c r="F1711" s="28">
        <f>VLOOKUP(FACT_INCLUDES[[#This Row],[Order ID]], ORDERS[], 3)</f>
        <v>43323.693187520737</v>
      </c>
      <c r="G1711" s="4" t="str">
        <f>VLOOKUP(FACT_INCLUDES[[#This Row],[Order ID]], ORDERS[], 4)</f>
        <v>In-Store</v>
      </c>
      <c r="H1711" s="4" t="str">
        <f>VLOOKUP(FACT_INCLUDES[[#This Row],[Order ID]], ORDERS[], 5)</f>
        <v>EMM4686@gmail.com</v>
      </c>
      <c r="I1711" s="4">
        <f>VLOOKUP(FACT_INCLUDES[[#This Row],[Order ID]], ORDERS[], 6)</f>
        <v>45</v>
      </c>
      <c r="J1711" s="54">
        <f>VLOOKUP(FACT_INCLUDES[[#This Row],[Order ID]], ORDERS[], 7)</f>
        <v>0</v>
      </c>
      <c r="K1711" s="33">
        <v>0</v>
      </c>
      <c r="L1711" s="4">
        <f>VLOOKUP(FACT_INCLUDES[[#This Row],[DW Version]], VERSIONS[], 2)</f>
        <v>26</v>
      </c>
      <c r="M1711" s="4">
        <f>VLOOKUP(FACT_INCLUDES[[#This Row],[DW Version]], VERSIONS[], 3)</f>
        <v>7.5</v>
      </c>
      <c r="N1711" s="4" t="str">
        <f>VLOOKUP(FACT_INCLUDES[[#This Row],[DW Version]], VERSIONS[], 4)</f>
        <v>black</v>
      </c>
      <c r="O1711" s="51">
        <f>VLOOKUP(FACT_INCLUDES[[#This Row],[DW Version]], VERSIONS[], 5)</f>
        <v>153.66322419755198</v>
      </c>
      <c r="P1711" s="4" t="str">
        <f>VLOOKUP(FACT_INCLUDES[[#This Row],[DW Version]], VERSIONS[], 6)</f>
        <v>Infinity Run</v>
      </c>
      <c r="Q1711" s="4" t="str">
        <f>VLOOKUP(FACT_INCLUDES[[#This Row],[DW Version]], VERSIONS[], 7)</f>
        <v>Shoe</v>
      </c>
      <c r="R1711" s="51">
        <f>FACT_INCLUDES[[#This Row],[Version Price]]*FACT_INCLUDES[[#This Row],[Quantity]]</f>
        <v>460.98967259265595</v>
      </c>
      <c r="S1711" s="51">
        <f>FACT_INCLUDES[[#This Row],[Amount]]*(1-FACT_INCLUDES[[#This Row],[Order Discount]])</f>
        <v>460.98967259265595</v>
      </c>
      <c r="T1711" s="51">
        <f t="shared" si="26"/>
        <v>5125.7440423172502</v>
      </c>
      <c r="U1711" s="57">
        <f>FACT_INCLUDES[[#This Row],[Income]]/FACT_INCLUDES[[#This Row],[Total Order Income]]</f>
        <v>8.993614756936856E-2</v>
      </c>
      <c r="V1711" s="33">
        <f>IF(FACT_INCLUDES[[#This Row],[Order Gap]]&gt;10, 1, 0)/COUNTIFS(FACT_INCLUDES[Order ID], FACT_INCLUDES[[#This Row],[Order ID]])</f>
        <v>0</v>
      </c>
      <c r="W1711" s="33">
        <f>IF(FACT_INCLUDES[[#This Row],[Order Type]]="Online", 1, 0)/COUNTIFS(FACT_INCLUDES[Order ID], FACT_INCLUDES[[#This Row],[Order ID]])</f>
        <v>0</v>
      </c>
      <c r="X1711" s="52">
        <v>634.64345891354094</v>
      </c>
      <c r="Y1711" s="52">
        <v>772.69771268581133</v>
      </c>
      <c r="Z1711" s="64">
        <f>IF(FACT_INCLUDES[[#This Row],[Order Type]]="Online", 1, 0)*FACT_INCLUDES[[#This Row],[Income]]</f>
        <v>0</v>
      </c>
    </row>
    <row r="1712" spans="1:26" x14ac:dyDescent="0.3">
      <c r="A1712" s="4">
        <v>1555</v>
      </c>
      <c r="B1712" s="4">
        <v>786</v>
      </c>
      <c r="C1712" s="4">
        <v>305</v>
      </c>
      <c r="D1712" s="58">
        <v>5</v>
      </c>
      <c r="E1712" s="28">
        <f>VLOOKUP(FACT_INCLUDES[[#This Row],[Order ID]], ORDERS[], 2)</f>
        <v>43323.693187520737</v>
      </c>
      <c r="F1712" s="28">
        <f>VLOOKUP(FACT_INCLUDES[[#This Row],[Order ID]], ORDERS[], 3)</f>
        <v>43323.693187520737</v>
      </c>
      <c r="G1712" s="4" t="str">
        <f>VLOOKUP(FACT_INCLUDES[[#This Row],[Order ID]], ORDERS[], 4)</f>
        <v>In-Store</v>
      </c>
      <c r="H1712" s="4" t="str">
        <f>VLOOKUP(FACT_INCLUDES[[#This Row],[Order ID]], ORDERS[], 5)</f>
        <v>EMM4686@gmail.com</v>
      </c>
      <c r="I1712" s="4">
        <f>VLOOKUP(FACT_INCLUDES[[#This Row],[Order ID]], ORDERS[], 6)</f>
        <v>45</v>
      </c>
      <c r="J1712" s="54">
        <f>VLOOKUP(FACT_INCLUDES[[#This Row],[Order ID]], ORDERS[], 7)</f>
        <v>0</v>
      </c>
      <c r="K1712" s="33">
        <v>0</v>
      </c>
      <c r="L1712" s="4">
        <f>VLOOKUP(FACT_INCLUDES[[#This Row],[DW Version]], VERSIONS[], 2)</f>
        <v>30</v>
      </c>
      <c r="M1712" s="4">
        <f>VLOOKUP(FACT_INCLUDES[[#This Row],[DW Version]], VERSIONS[], 3)</f>
        <v>12.5</v>
      </c>
      <c r="N1712" s="4" t="str">
        <f>VLOOKUP(FACT_INCLUDES[[#This Row],[DW Version]], VERSIONS[], 4)</f>
        <v>white</v>
      </c>
      <c r="O1712" s="51">
        <f>VLOOKUP(FACT_INCLUDES[[#This Row],[DW Version]], VERSIONS[], 5)</f>
        <v>344.95257390536119</v>
      </c>
      <c r="P1712" s="4" t="str">
        <f>VLOOKUP(FACT_INCLUDES[[#This Row],[DW Version]], VERSIONS[], 6)</f>
        <v>Air Zoom Terra Kiger</v>
      </c>
      <c r="Q1712" s="4" t="str">
        <f>VLOOKUP(FACT_INCLUDES[[#This Row],[DW Version]], VERSIONS[], 7)</f>
        <v>Shoe</v>
      </c>
      <c r="R1712" s="51">
        <f>FACT_INCLUDES[[#This Row],[Version Price]]*FACT_INCLUDES[[#This Row],[Quantity]]</f>
        <v>1724.7628695268058</v>
      </c>
      <c r="S1712" s="51">
        <f>FACT_INCLUDES[[#This Row],[Amount]]*(1-FACT_INCLUDES[[#This Row],[Order Discount]])</f>
        <v>1724.7628695268058</v>
      </c>
      <c r="T1712" s="51">
        <f t="shared" si="26"/>
        <v>5125.7440423172502</v>
      </c>
      <c r="U1712" s="57">
        <f>FACT_INCLUDES[[#This Row],[Income]]/FACT_INCLUDES[[#This Row],[Total Order Income]]</f>
        <v>0.33649024517952203</v>
      </c>
      <c r="V1712" s="33">
        <f>IF(FACT_INCLUDES[[#This Row],[Order Gap]]&gt;10, 1, 0)/COUNTIFS(FACT_INCLUDES[Order ID], FACT_INCLUDES[[#This Row],[Order ID]])</f>
        <v>0</v>
      </c>
      <c r="W1712" s="33">
        <f>IF(FACT_INCLUDES[[#This Row],[Order Type]]="Online", 1, 0)/COUNTIFS(FACT_INCLUDES[Order ID], FACT_INCLUDES[[#This Row],[Order ID]])</f>
        <v>0</v>
      </c>
      <c r="X1712" s="52">
        <v>634.64345891354094</v>
      </c>
      <c r="Y1712" s="52">
        <v>772.69771268581133</v>
      </c>
      <c r="Z1712" s="64">
        <f>IF(FACT_INCLUDES[[#This Row],[Order Type]]="Online", 1, 0)*FACT_INCLUDES[[#This Row],[Income]]</f>
        <v>0</v>
      </c>
    </row>
    <row r="1713" spans="1:26" x14ac:dyDescent="0.3">
      <c r="A1713" s="4">
        <v>1556</v>
      </c>
      <c r="B1713" s="4">
        <v>786</v>
      </c>
      <c r="C1713" s="4">
        <v>404</v>
      </c>
      <c r="D1713" s="58">
        <v>3</v>
      </c>
      <c r="E1713" s="28">
        <f>VLOOKUP(FACT_INCLUDES[[#This Row],[Order ID]], ORDERS[], 2)</f>
        <v>43323.693187520737</v>
      </c>
      <c r="F1713" s="28">
        <f>VLOOKUP(FACT_INCLUDES[[#This Row],[Order ID]], ORDERS[], 3)</f>
        <v>43323.693187520737</v>
      </c>
      <c r="G1713" s="4" t="str">
        <f>VLOOKUP(FACT_INCLUDES[[#This Row],[Order ID]], ORDERS[], 4)</f>
        <v>In-Store</v>
      </c>
      <c r="H1713" s="4" t="str">
        <f>VLOOKUP(FACT_INCLUDES[[#This Row],[Order ID]], ORDERS[], 5)</f>
        <v>EMM4686@gmail.com</v>
      </c>
      <c r="I1713" s="4">
        <f>VLOOKUP(FACT_INCLUDES[[#This Row],[Order ID]], ORDERS[], 6)</f>
        <v>45</v>
      </c>
      <c r="J1713" s="54">
        <f>VLOOKUP(FACT_INCLUDES[[#This Row],[Order ID]], ORDERS[], 7)</f>
        <v>0</v>
      </c>
      <c r="K1713" s="33">
        <v>0</v>
      </c>
      <c r="L1713" s="4">
        <f>VLOOKUP(FACT_INCLUDES[[#This Row],[DW Version]], VERSIONS[], 2)</f>
        <v>41</v>
      </c>
      <c r="M1713" s="4">
        <f>VLOOKUP(FACT_INCLUDES[[#This Row],[DW Version]], VERSIONS[], 3)</f>
        <v>6.5</v>
      </c>
      <c r="N1713" s="4" t="str">
        <f>VLOOKUP(FACT_INCLUDES[[#This Row],[DW Version]], VERSIONS[], 4)</f>
        <v>black</v>
      </c>
      <c r="O1713" s="51">
        <f>VLOOKUP(FACT_INCLUDES[[#This Row],[DW Version]], VERSIONS[], 5)</f>
        <v>277.39020182823583</v>
      </c>
      <c r="P1713" s="4" t="str">
        <f>VLOOKUP(FACT_INCLUDES[[#This Row],[DW Version]], VERSIONS[], 6)</f>
        <v>LunarGlide</v>
      </c>
      <c r="Q1713" s="4" t="str">
        <f>VLOOKUP(FACT_INCLUDES[[#This Row],[DW Version]], VERSIONS[], 7)</f>
        <v>Shoe</v>
      </c>
      <c r="R1713" s="51">
        <f>FACT_INCLUDES[[#This Row],[Version Price]]*FACT_INCLUDES[[#This Row],[Quantity]]</f>
        <v>832.17060548470749</v>
      </c>
      <c r="S1713" s="51">
        <f>FACT_INCLUDES[[#This Row],[Amount]]*(1-FACT_INCLUDES[[#This Row],[Order Discount]])</f>
        <v>832.17060548470749</v>
      </c>
      <c r="T1713" s="51">
        <f t="shared" si="26"/>
        <v>5125.7440423172502</v>
      </c>
      <c r="U1713" s="57">
        <f>FACT_INCLUDES[[#This Row],[Income]]/FACT_INCLUDES[[#This Row],[Total Order Income]]</f>
        <v>0.16235118230923196</v>
      </c>
      <c r="V1713" s="33">
        <f>IF(FACT_INCLUDES[[#This Row],[Order Gap]]&gt;10, 1, 0)/COUNTIFS(FACT_INCLUDES[Order ID], FACT_INCLUDES[[#This Row],[Order ID]])</f>
        <v>0</v>
      </c>
      <c r="W1713" s="33">
        <f>IF(FACT_INCLUDES[[#This Row],[Order Type]]="Online", 1, 0)/COUNTIFS(FACT_INCLUDES[Order ID], FACT_INCLUDES[[#This Row],[Order ID]])</f>
        <v>0</v>
      </c>
      <c r="X1713" s="52">
        <v>634.64345891354094</v>
      </c>
      <c r="Y1713" s="52">
        <v>772.69771268581133</v>
      </c>
      <c r="Z1713" s="64">
        <f>IF(FACT_INCLUDES[[#This Row],[Order Type]]="Online", 1, 0)*FACT_INCLUDES[[#This Row],[Income]]</f>
        <v>0</v>
      </c>
    </row>
    <row r="1714" spans="1:26" x14ac:dyDescent="0.3">
      <c r="A1714" s="4">
        <v>1557</v>
      </c>
      <c r="B1714" s="4">
        <v>787</v>
      </c>
      <c r="C1714" s="4">
        <v>78</v>
      </c>
      <c r="D1714" s="58">
        <v>4</v>
      </c>
      <c r="E1714" s="28">
        <f>VLOOKUP(FACT_INCLUDES[[#This Row],[Order ID]], ORDERS[], 2)</f>
        <v>43419.415390673159</v>
      </c>
      <c r="F1714" s="28">
        <f>VLOOKUP(FACT_INCLUDES[[#This Row],[Order ID]], ORDERS[], 3)</f>
        <v>43419.415390673159</v>
      </c>
      <c r="G1714" s="4" t="str">
        <f>VLOOKUP(FACT_INCLUDES[[#This Row],[Order ID]], ORDERS[], 4)</f>
        <v>In-Store</v>
      </c>
      <c r="H1714" s="4" t="str">
        <f>VLOOKUP(FACT_INCLUDES[[#This Row],[Order ID]], ORDERS[], 5)</f>
        <v>WMO6341@gmail.com</v>
      </c>
      <c r="I1714" s="4">
        <f>VLOOKUP(FACT_INCLUDES[[#This Row],[Order ID]], ORDERS[], 6)</f>
        <v>30</v>
      </c>
      <c r="J1714" s="54">
        <f>VLOOKUP(FACT_INCLUDES[[#This Row],[Order ID]], ORDERS[], 7)</f>
        <v>0</v>
      </c>
      <c r="K1714" s="33">
        <v>0</v>
      </c>
      <c r="L1714" s="4">
        <f>VLOOKUP(FACT_INCLUDES[[#This Row],[DW Version]], VERSIONS[], 2)</f>
        <v>8</v>
      </c>
      <c r="M1714" s="4">
        <f>VLOOKUP(FACT_INCLUDES[[#This Row],[DW Version]], VERSIONS[], 3)</f>
        <v>5</v>
      </c>
      <c r="N1714" s="4" t="str">
        <f>VLOOKUP(FACT_INCLUDES[[#This Row],[DW Version]], VERSIONS[], 4)</f>
        <v>white</v>
      </c>
      <c r="O1714" s="51">
        <f>VLOOKUP(FACT_INCLUDES[[#This Row],[DW Version]], VERSIONS[], 5)</f>
        <v>318.64562525536473</v>
      </c>
      <c r="P1714" s="4" t="str">
        <f>VLOOKUP(FACT_INCLUDES[[#This Row],[DW Version]], VERSIONS[], 6)</f>
        <v>Dunk</v>
      </c>
      <c r="Q1714" s="4" t="str">
        <f>VLOOKUP(FACT_INCLUDES[[#This Row],[DW Version]], VERSIONS[], 7)</f>
        <v>Shoe</v>
      </c>
      <c r="R1714" s="51">
        <f>FACT_INCLUDES[[#This Row],[Version Price]]*FACT_INCLUDES[[#This Row],[Quantity]]</f>
        <v>1274.5825010214589</v>
      </c>
      <c r="S1714" s="51">
        <f>FACT_INCLUDES[[#This Row],[Amount]]*(1-FACT_INCLUDES[[#This Row],[Order Discount]])</f>
        <v>1274.5825010214589</v>
      </c>
      <c r="T1714" s="51">
        <f t="shared" si="26"/>
        <v>1274.5825010214589</v>
      </c>
      <c r="U1714" s="57">
        <f>FACT_INCLUDES[[#This Row],[Income]]/FACT_INCLUDES[[#This Row],[Total Order Income]]</f>
        <v>1</v>
      </c>
      <c r="V1714" s="33">
        <f>IF(FACT_INCLUDES[[#This Row],[Order Gap]]&gt;10, 1, 0)/COUNTIFS(FACT_INCLUDES[Order ID], FACT_INCLUDES[[#This Row],[Order ID]])</f>
        <v>0</v>
      </c>
      <c r="W1714" s="33">
        <f>IF(FACT_INCLUDES[[#This Row],[Order Type]]="Online", 1, 0)/COUNTIFS(FACT_INCLUDES[Order ID], FACT_INCLUDES[[#This Row],[Order ID]])</f>
        <v>0</v>
      </c>
      <c r="X1714" s="52">
        <v>634.64345891354094</v>
      </c>
      <c r="Y1714" s="52">
        <v>772.69771268581133</v>
      </c>
      <c r="Z1714" s="64">
        <f>IF(FACT_INCLUDES[[#This Row],[Order Type]]="Online", 1, 0)*FACT_INCLUDES[[#This Row],[Income]]</f>
        <v>0</v>
      </c>
    </row>
    <row r="1715" spans="1:26" x14ac:dyDescent="0.3">
      <c r="A1715" s="4">
        <v>1710</v>
      </c>
      <c r="B1715" s="4">
        <v>861</v>
      </c>
      <c r="C1715" s="4">
        <v>571</v>
      </c>
      <c r="D1715" s="58">
        <v>4</v>
      </c>
      <c r="E1715" s="28">
        <f>VLOOKUP(FACT_INCLUDES[[#This Row],[Order ID]], ORDERS[], 2)</f>
        <v>43211.276692519961</v>
      </c>
      <c r="F1715" s="28">
        <f>VLOOKUP(FACT_INCLUDES[[#This Row],[Order ID]], ORDERS[], 3)</f>
        <v>43211.276692519961</v>
      </c>
      <c r="G1715" s="4" t="str">
        <f>VLOOKUP(FACT_INCLUDES[[#This Row],[Order ID]], ORDERS[], 4)</f>
        <v>In-Store</v>
      </c>
      <c r="H1715" s="4" t="str">
        <f>VLOOKUP(FACT_INCLUDES[[#This Row],[Order ID]], ORDERS[], 5)</f>
        <v>KKI7504@gmail.com</v>
      </c>
      <c r="I1715" s="4">
        <f>VLOOKUP(FACT_INCLUDES[[#This Row],[Order ID]], ORDERS[], 6)</f>
        <v>39</v>
      </c>
      <c r="J1715" s="54">
        <f>VLOOKUP(FACT_INCLUDES[[#This Row],[Order ID]], ORDERS[], 7)</f>
        <v>0</v>
      </c>
      <c r="K1715" s="33">
        <v>0</v>
      </c>
      <c r="L1715" s="4">
        <f>VLOOKUP(FACT_INCLUDES[[#This Row],[DW Version]], VERSIONS[], 2)</f>
        <v>59</v>
      </c>
      <c r="M1715" s="4">
        <f>VLOOKUP(FACT_INCLUDES[[#This Row],[DW Version]], VERSIONS[], 3)</f>
        <v>4.5</v>
      </c>
      <c r="N1715" s="4" t="str">
        <f>VLOOKUP(FACT_INCLUDES[[#This Row],[DW Version]], VERSIONS[], 4)</f>
        <v>black</v>
      </c>
      <c r="O1715" s="51">
        <f>VLOOKUP(FACT_INCLUDES[[#This Row],[DW Version]], VERSIONS[], 5)</f>
        <v>305.94182501778175</v>
      </c>
      <c r="P1715" s="4" t="str">
        <f>VLOOKUP(FACT_INCLUDES[[#This Row],[DW Version]], VERSIONS[], 6)</f>
        <v>Hypervenom Phantom</v>
      </c>
      <c r="Q1715" s="4" t="str">
        <f>VLOOKUP(FACT_INCLUDES[[#This Row],[DW Version]], VERSIONS[], 7)</f>
        <v>Shoe</v>
      </c>
      <c r="R1715" s="51">
        <f>FACT_INCLUDES[[#This Row],[Version Price]]*FACT_INCLUDES[[#This Row],[Quantity]]</f>
        <v>1223.767300071127</v>
      </c>
      <c r="S1715" s="51">
        <f>FACT_INCLUDES[[#This Row],[Amount]]*(1-FACT_INCLUDES[[#This Row],[Order Discount]])</f>
        <v>1223.767300071127</v>
      </c>
      <c r="T1715" s="51">
        <f t="shared" si="26"/>
        <v>1436.686582091643</v>
      </c>
      <c r="U1715" s="57">
        <f>FACT_INCLUDES[[#This Row],[Income]]/FACT_INCLUDES[[#This Row],[Total Order Income]]</f>
        <v>0.85179837782675527</v>
      </c>
      <c r="V1715" s="33">
        <f>IF(FACT_INCLUDES[[#This Row],[Order Gap]]&gt;10, 1, 0)/COUNTIFS(FACT_INCLUDES[Order ID], FACT_INCLUDES[[#This Row],[Order ID]])</f>
        <v>0</v>
      </c>
      <c r="W1715" s="33">
        <f>IF(FACT_INCLUDES[[#This Row],[Order Type]]="Online", 1, 0)/COUNTIFS(FACT_INCLUDES[Order ID], FACT_INCLUDES[[#This Row],[Order ID]])</f>
        <v>0</v>
      </c>
      <c r="X1715" s="52">
        <v>634.64345891354094</v>
      </c>
      <c r="Y1715" s="52">
        <v>772.69771268581133</v>
      </c>
      <c r="Z1715" s="64">
        <f>IF(FACT_INCLUDES[[#This Row],[Order Type]]="Online", 1, 0)*FACT_INCLUDES[[#This Row],[Income]]</f>
        <v>0</v>
      </c>
    </row>
    <row r="1716" spans="1:26" x14ac:dyDescent="0.3">
      <c r="A1716" s="4">
        <v>1711</v>
      </c>
      <c r="B1716" s="4">
        <v>861</v>
      </c>
      <c r="C1716" s="4">
        <v>805</v>
      </c>
      <c r="D1716" s="58">
        <v>5</v>
      </c>
      <c r="E1716" s="28">
        <f>VLOOKUP(FACT_INCLUDES[[#This Row],[Order ID]], ORDERS[], 2)</f>
        <v>43211.276692519961</v>
      </c>
      <c r="F1716" s="28">
        <f>VLOOKUP(FACT_INCLUDES[[#This Row],[Order ID]], ORDERS[], 3)</f>
        <v>43211.276692519961</v>
      </c>
      <c r="G1716" s="4" t="str">
        <f>VLOOKUP(FACT_INCLUDES[[#This Row],[Order ID]], ORDERS[], 4)</f>
        <v>In-Store</v>
      </c>
      <c r="H1716" s="4" t="str">
        <f>VLOOKUP(FACT_INCLUDES[[#This Row],[Order ID]], ORDERS[], 5)</f>
        <v>KKI7504@gmail.com</v>
      </c>
      <c r="I1716" s="4">
        <f>VLOOKUP(FACT_INCLUDES[[#This Row],[Order ID]], ORDERS[], 6)</f>
        <v>39</v>
      </c>
      <c r="J1716" s="54">
        <f>VLOOKUP(FACT_INCLUDES[[#This Row],[Order ID]], ORDERS[], 7)</f>
        <v>0</v>
      </c>
      <c r="K1716" s="33">
        <v>0</v>
      </c>
      <c r="L1716" s="4">
        <f>VLOOKUP(FACT_INCLUDES[[#This Row],[DW Version]], VERSIONS[], 2)</f>
        <v>82</v>
      </c>
      <c r="M1716" s="4">
        <f>VLOOKUP(FACT_INCLUDES[[#This Row],[DW Version]], VERSIONS[], 3)</f>
        <v>6</v>
      </c>
      <c r="N1716" s="4" t="str">
        <f>VLOOKUP(FACT_INCLUDES[[#This Row],[DW Version]], VERSIONS[], 4)</f>
        <v>gold</v>
      </c>
      <c r="O1716" s="51">
        <f>VLOOKUP(FACT_INCLUDES[[#This Row],[DW Version]], VERSIONS[], 5)</f>
        <v>42.583856404103187</v>
      </c>
      <c r="P1716" s="4" t="str">
        <f>VLOOKUP(FACT_INCLUDES[[#This Row],[DW Version]], VERSIONS[], 6)</f>
        <v>Flex 2-in-1 Shorts</v>
      </c>
      <c r="Q1716" s="4" t="str">
        <f>VLOOKUP(FACT_INCLUDES[[#This Row],[DW Version]], VERSIONS[], 7)</f>
        <v>Apparel</v>
      </c>
      <c r="R1716" s="51">
        <f>FACT_INCLUDES[[#This Row],[Version Price]]*FACT_INCLUDES[[#This Row],[Quantity]]</f>
        <v>212.91928202051594</v>
      </c>
      <c r="S1716" s="51">
        <f>FACT_INCLUDES[[#This Row],[Amount]]*(1-FACT_INCLUDES[[#This Row],[Order Discount]])</f>
        <v>212.91928202051594</v>
      </c>
      <c r="T1716" s="51">
        <f t="shared" si="26"/>
        <v>1436.686582091643</v>
      </c>
      <c r="U1716" s="57">
        <f>FACT_INCLUDES[[#This Row],[Income]]/FACT_INCLUDES[[#This Row],[Total Order Income]]</f>
        <v>0.14820162217324467</v>
      </c>
      <c r="V1716" s="33">
        <f>IF(FACT_INCLUDES[[#This Row],[Order Gap]]&gt;10, 1, 0)/COUNTIFS(FACT_INCLUDES[Order ID], FACT_INCLUDES[[#This Row],[Order ID]])</f>
        <v>0</v>
      </c>
      <c r="W1716" s="33">
        <f>IF(FACT_INCLUDES[[#This Row],[Order Type]]="Online", 1, 0)/COUNTIFS(FACT_INCLUDES[Order ID], FACT_INCLUDES[[#This Row],[Order ID]])</f>
        <v>0</v>
      </c>
      <c r="X1716" s="52">
        <v>634.64345891354094</v>
      </c>
      <c r="Y1716" s="52">
        <v>772.69771268581133</v>
      </c>
      <c r="Z1716" s="64">
        <f>IF(FACT_INCLUDES[[#This Row],[Order Type]]="Online", 1, 0)*FACT_INCLUDES[[#This Row],[Income]]</f>
        <v>0</v>
      </c>
    </row>
    <row r="1717" spans="1:26" x14ac:dyDescent="0.3">
      <c r="A1717" s="4">
        <v>1716</v>
      </c>
      <c r="B1717" s="4">
        <v>865</v>
      </c>
      <c r="C1717" s="4">
        <v>232</v>
      </c>
      <c r="D1717" s="58">
        <v>3</v>
      </c>
      <c r="E1717" s="28">
        <f>VLOOKUP(FACT_INCLUDES[[#This Row],[Order ID]], ORDERS[], 2)</f>
        <v>43156.722578721063</v>
      </c>
      <c r="F1717" s="28">
        <f>VLOOKUP(FACT_INCLUDES[[#This Row],[Order ID]], ORDERS[], 3)</f>
        <v>43156.722578721063</v>
      </c>
      <c r="G1717" s="4" t="str">
        <f>VLOOKUP(FACT_INCLUDES[[#This Row],[Order ID]], ORDERS[], 4)</f>
        <v>In-Store</v>
      </c>
      <c r="H1717" s="4" t="str">
        <f>VLOOKUP(FACT_INCLUDES[[#This Row],[Order ID]], ORDERS[], 5)</f>
        <v>HTE7731@gmail.com</v>
      </c>
      <c r="I1717" s="4">
        <f>VLOOKUP(FACT_INCLUDES[[#This Row],[Order ID]], ORDERS[], 6)</f>
        <v>15</v>
      </c>
      <c r="J1717" s="54">
        <f>VLOOKUP(FACT_INCLUDES[[#This Row],[Order ID]], ORDERS[], 7)</f>
        <v>0</v>
      </c>
      <c r="K1717" s="33">
        <v>0</v>
      </c>
      <c r="L1717" s="4">
        <f>VLOOKUP(FACT_INCLUDES[[#This Row],[DW Version]], VERSIONS[], 2)</f>
        <v>23</v>
      </c>
      <c r="M1717" s="4">
        <f>VLOOKUP(FACT_INCLUDES[[#This Row],[DW Version]], VERSIONS[], 3)</f>
        <v>11.5</v>
      </c>
      <c r="N1717" s="4" t="str">
        <f>VLOOKUP(FACT_INCLUDES[[#This Row],[DW Version]], VERSIONS[], 4)</f>
        <v>white</v>
      </c>
      <c r="O1717" s="51">
        <f>VLOOKUP(FACT_INCLUDES[[#This Row],[DW Version]], VERSIONS[], 5)</f>
        <v>67.288876498094737</v>
      </c>
      <c r="P1717" s="4" t="str">
        <f>VLOOKUP(FACT_INCLUDES[[#This Row],[DW Version]], VERSIONS[], 6)</f>
        <v>M2K Tekno</v>
      </c>
      <c r="Q1717" s="4" t="str">
        <f>VLOOKUP(FACT_INCLUDES[[#This Row],[DW Version]], VERSIONS[], 7)</f>
        <v>Shoe</v>
      </c>
      <c r="R1717" s="51">
        <f>FACT_INCLUDES[[#This Row],[Version Price]]*FACT_INCLUDES[[#This Row],[Quantity]]</f>
        <v>201.86662949428421</v>
      </c>
      <c r="S1717" s="51">
        <f>FACT_INCLUDES[[#This Row],[Amount]]*(1-FACT_INCLUDES[[#This Row],[Order Discount]])</f>
        <v>201.86662949428421</v>
      </c>
      <c r="T1717" s="51">
        <f t="shared" si="26"/>
        <v>201.86662949428421</v>
      </c>
      <c r="U1717" s="57">
        <f>FACT_INCLUDES[[#This Row],[Income]]/FACT_INCLUDES[[#This Row],[Total Order Income]]</f>
        <v>1</v>
      </c>
      <c r="V1717" s="33">
        <f>IF(FACT_INCLUDES[[#This Row],[Order Gap]]&gt;10, 1, 0)/COUNTIFS(FACT_INCLUDES[Order ID], FACT_INCLUDES[[#This Row],[Order ID]])</f>
        <v>0</v>
      </c>
      <c r="W1717" s="33">
        <f>IF(FACT_INCLUDES[[#This Row],[Order Type]]="Online", 1, 0)/COUNTIFS(FACT_INCLUDES[Order ID], FACT_INCLUDES[[#This Row],[Order ID]])</f>
        <v>0</v>
      </c>
      <c r="X1717" s="52">
        <v>634.64345891354094</v>
      </c>
      <c r="Y1717" s="52">
        <v>772.69771268581133</v>
      </c>
      <c r="Z1717" s="64">
        <f>IF(FACT_INCLUDES[[#This Row],[Order Type]]="Online", 1, 0)*FACT_INCLUDES[[#This Row],[Income]]</f>
        <v>0</v>
      </c>
    </row>
    <row r="1718" spans="1:26" x14ac:dyDescent="0.3">
      <c r="A1718" s="4">
        <v>1770</v>
      </c>
      <c r="B1718" s="4">
        <v>891</v>
      </c>
      <c r="C1718" s="4">
        <v>752</v>
      </c>
      <c r="D1718" s="58">
        <v>5</v>
      </c>
      <c r="E1718" s="28">
        <f>VLOOKUP(FACT_INCLUDES[[#This Row],[Order ID]], ORDERS[], 2)</f>
        <v>43113.858635507975</v>
      </c>
      <c r="F1718" s="28">
        <f>VLOOKUP(FACT_INCLUDES[[#This Row],[Order ID]], ORDERS[], 3)</f>
        <v>43113.858635507975</v>
      </c>
      <c r="G1718" s="4" t="str">
        <f>VLOOKUP(FACT_INCLUDES[[#This Row],[Order ID]], ORDERS[], 4)</f>
        <v>In-Store</v>
      </c>
      <c r="H1718" s="4" t="str">
        <f>VLOOKUP(FACT_INCLUDES[[#This Row],[Order ID]], ORDERS[], 5)</f>
        <v>DLD7556@gmail.com</v>
      </c>
      <c r="I1718" s="4">
        <f>VLOOKUP(FACT_INCLUDES[[#This Row],[Order ID]], ORDERS[], 6)</f>
        <v>37</v>
      </c>
      <c r="J1718" s="54">
        <f>VLOOKUP(FACT_INCLUDES[[#This Row],[Order ID]], ORDERS[], 7)</f>
        <v>0</v>
      </c>
      <c r="K1718" s="33">
        <v>0</v>
      </c>
      <c r="L1718" s="4">
        <f>VLOOKUP(FACT_INCLUDES[[#This Row],[DW Version]], VERSIONS[], 2)</f>
        <v>77</v>
      </c>
      <c r="M1718" s="4">
        <f>VLOOKUP(FACT_INCLUDES[[#This Row],[DW Version]], VERSIONS[], 3)</f>
        <v>11.5</v>
      </c>
      <c r="N1718" s="4" t="str">
        <f>VLOOKUP(FACT_INCLUDES[[#This Row],[DW Version]], VERSIONS[], 4)</f>
        <v>white</v>
      </c>
      <c r="O1718" s="51">
        <f>VLOOKUP(FACT_INCLUDES[[#This Row],[DW Version]], VERSIONS[], 5)</f>
        <v>63.464601986745549</v>
      </c>
      <c r="P1718" s="4" t="str">
        <f>VLOOKUP(FACT_INCLUDES[[#This Row],[DW Version]], VERSIONS[], 6)</f>
        <v>Nike Court Legacy</v>
      </c>
      <c r="Q1718" s="4" t="str">
        <f>VLOOKUP(FACT_INCLUDES[[#This Row],[DW Version]], VERSIONS[], 7)</f>
        <v>Shoe</v>
      </c>
      <c r="R1718" s="51">
        <f>FACT_INCLUDES[[#This Row],[Version Price]]*FACT_INCLUDES[[#This Row],[Quantity]]</f>
        <v>317.32300993372775</v>
      </c>
      <c r="S1718" s="51">
        <f>FACT_INCLUDES[[#This Row],[Amount]]*(1-FACT_INCLUDES[[#This Row],[Order Discount]])</f>
        <v>317.32300993372775</v>
      </c>
      <c r="T1718" s="51">
        <f t="shared" si="26"/>
        <v>944.76914566004302</v>
      </c>
      <c r="U1718" s="57">
        <f>FACT_INCLUDES[[#This Row],[Income]]/FACT_INCLUDES[[#This Row],[Total Order Income]]</f>
        <v>0.33587359556713375</v>
      </c>
      <c r="V1718" s="33">
        <f>IF(FACT_INCLUDES[[#This Row],[Order Gap]]&gt;10, 1, 0)/COUNTIFS(FACT_INCLUDES[Order ID], FACT_INCLUDES[[#This Row],[Order ID]])</f>
        <v>0</v>
      </c>
      <c r="W1718" s="33">
        <f>IF(FACT_INCLUDES[[#This Row],[Order Type]]="Online", 1, 0)/COUNTIFS(FACT_INCLUDES[Order ID], FACT_INCLUDES[[#This Row],[Order ID]])</f>
        <v>0</v>
      </c>
      <c r="X1718" s="52">
        <v>634.64345891354094</v>
      </c>
      <c r="Y1718" s="52">
        <v>772.69771268581133</v>
      </c>
      <c r="Z1718" s="64">
        <f>IF(FACT_INCLUDES[[#This Row],[Order Type]]="Online", 1, 0)*FACT_INCLUDES[[#This Row],[Income]]</f>
        <v>0</v>
      </c>
    </row>
    <row r="1719" spans="1:26" x14ac:dyDescent="0.3">
      <c r="A1719" s="4">
        <v>1771</v>
      </c>
      <c r="B1719" s="4">
        <v>891</v>
      </c>
      <c r="C1719" s="4">
        <v>761</v>
      </c>
      <c r="D1719" s="58">
        <v>2</v>
      </c>
      <c r="E1719" s="28">
        <f>VLOOKUP(FACT_INCLUDES[[#This Row],[Order ID]], ORDERS[], 2)</f>
        <v>43113.858635507975</v>
      </c>
      <c r="F1719" s="28">
        <f>VLOOKUP(FACT_INCLUDES[[#This Row],[Order ID]], ORDERS[], 3)</f>
        <v>43113.858635507975</v>
      </c>
      <c r="G1719" s="4" t="str">
        <f>VLOOKUP(FACT_INCLUDES[[#This Row],[Order ID]], ORDERS[], 4)</f>
        <v>In-Store</v>
      </c>
      <c r="H1719" s="4" t="str">
        <f>VLOOKUP(FACT_INCLUDES[[#This Row],[Order ID]], ORDERS[], 5)</f>
        <v>DLD7556@gmail.com</v>
      </c>
      <c r="I1719" s="4">
        <f>VLOOKUP(FACT_INCLUDES[[#This Row],[Order ID]], ORDERS[], 6)</f>
        <v>37</v>
      </c>
      <c r="J1719" s="54">
        <f>VLOOKUP(FACT_INCLUDES[[#This Row],[Order ID]], ORDERS[], 7)</f>
        <v>0</v>
      </c>
      <c r="K1719" s="33">
        <v>0</v>
      </c>
      <c r="L1719" s="4">
        <f>VLOOKUP(FACT_INCLUDES[[#This Row],[DW Version]], VERSIONS[], 2)</f>
        <v>78</v>
      </c>
      <c r="M1719" s="4">
        <f>VLOOKUP(FACT_INCLUDES[[#This Row],[DW Version]], VERSIONS[], 3)</f>
        <v>9</v>
      </c>
      <c r="N1719" s="4" t="str">
        <f>VLOOKUP(FACT_INCLUDES[[#This Row],[DW Version]], VERSIONS[], 4)</f>
        <v>white</v>
      </c>
      <c r="O1719" s="51">
        <f>VLOOKUP(FACT_INCLUDES[[#This Row],[DW Version]], VERSIONS[], 5)</f>
        <v>313.72306786315767</v>
      </c>
      <c r="P1719" s="4" t="str">
        <f>VLOOKUP(FACT_INCLUDES[[#This Row],[DW Version]], VERSIONS[], 6)</f>
        <v>Nike Air Tailwind</v>
      </c>
      <c r="Q1719" s="4" t="str">
        <f>VLOOKUP(FACT_INCLUDES[[#This Row],[DW Version]], VERSIONS[], 7)</f>
        <v>Shoe</v>
      </c>
      <c r="R1719" s="51">
        <f>FACT_INCLUDES[[#This Row],[Version Price]]*FACT_INCLUDES[[#This Row],[Quantity]]</f>
        <v>627.44613572631533</v>
      </c>
      <c r="S1719" s="51">
        <f>FACT_INCLUDES[[#This Row],[Amount]]*(1-FACT_INCLUDES[[#This Row],[Order Discount]])</f>
        <v>627.44613572631533</v>
      </c>
      <c r="T1719" s="51">
        <f t="shared" si="26"/>
        <v>944.76914566004302</v>
      </c>
      <c r="U1719" s="57">
        <f>FACT_INCLUDES[[#This Row],[Income]]/FACT_INCLUDES[[#This Row],[Total Order Income]]</f>
        <v>0.6641264044328663</v>
      </c>
      <c r="V1719" s="33">
        <f>IF(FACT_INCLUDES[[#This Row],[Order Gap]]&gt;10, 1, 0)/COUNTIFS(FACT_INCLUDES[Order ID], FACT_INCLUDES[[#This Row],[Order ID]])</f>
        <v>0</v>
      </c>
      <c r="W1719" s="33">
        <f>IF(FACT_INCLUDES[[#This Row],[Order Type]]="Online", 1, 0)/COUNTIFS(FACT_INCLUDES[Order ID], FACT_INCLUDES[[#This Row],[Order ID]])</f>
        <v>0</v>
      </c>
      <c r="X1719" s="52">
        <v>634.64345891354094</v>
      </c>
      <c r="Y1719" s="52">
        <v>772.69771268581133</v>
      </c>
      <c r="Z1719" s="64">
        <f>IF(FACT_INCLUDES[[#This Row],[Order Type]]="Online", 1, 0)*FACT_INCLUDES[[#This Row],[Income]]</f>
        <v>0</v>
      </c>
    </row>
    <row r="1720" spans="1:26" x14ac:dyDescent="0.3">
      <c r="A1720" s="4">
        <v>1839</v>
      </c>
      <c r="B1720" s="4">
        <v>927</v>
      </c>
      <c r="C1720" s="4">
        <v>719</v>
      </c>
      <c r="D1720" s="58">
        <v>3</v>
      </c>
      <c r="E1720" s="28">
        <f>VLOOKUP(FACT_INCLUDES[[#This Row],[Order ID]], ORDERS[], 2)</f>
        <v>43338.991565992757</v>
      </c>
      <c r="F1720" s="28">
        <f>VLOOKUP(FACT_INCLUDES[[#This Row],[Order ID]], ORDERS[], 3)</f>
        <v>43338.991565992757</v>
      </c>
      <c r="G1720" s="4" t="str">
        <f>VLOOKUP(FACT_INCLUDES[[#This Row],[Order ID]], ORDERS[], 4)</f>
        <v>In-Store</v>
      </c>
      <c r="H1720" s="4" t="str">
        <f>VLOOKUP(FACT_INCLUDES[[#This Row],[Order ID]], ORDERS[], 5)</f>
        <v>JMH4952@gmail.com</v>
      </c>
      <c r="I1720" s="4">
        <f>VLOOKUP(FACT_INCLUDES[[#This Row],[Order ID]], ORDERS[], 6)</f>
        <v>43</v>
      </c>
      <c r="J1720" s="54">
        <f>VLOOKUP(FACT_INCLUDES[[#This Row],[Order ID]], ORDERS[], 7)</f>
        <v>0</v>
      </c>
      <c r="K1720" s="33">
        <v>0</v>
      </c>
      <c r="L1720" s="4">
        <f>VLOOKUP(FACT_INCLUDES[[#This Row],[DW Version]], VERSIONS[], 2)</f>
        <v>74</v>
      </c>
      <c r="M1720" s="4">
        <f>VLOOKUP(FACT_INCLUDES[[#This Row],[DW Version]], VERSIONS[], 3)</f>
        <v>3</v>
      </c>
      <c r="N1720" s="4" t="str">
        <f>VLOOKUP(FACT_INCLUDES[[#This Row],[DW Version]], VERSIONS[], 4)</f>
        <v>white</v>
      </c>
      <c r="O1720" s="51">
        <f>VLOOKUP(FACT_INCLUDES[[#This Row],[DW Version]], VERSIONS[], 5)</f>
        <v>60.044814300644418</v>
      </c>
      <c r="P1720" s="4" t="str">
        <f>VLOOKUP(FACT_INCLUDES[[#This Row],[DW Version]], VERSIONS[], 6)</f>
        <v>Nike Soccer Ball</v>
      </c>
      <c r="Q1720" s="4" t="str">
        <f>VLOOKUP(FACT_INCLUDES[[#This Row],[DW Version]], VERSIONS[], 7)</f>
        <v>Sport Equipment</v>
      </c>
      <c r="R1720" s="51">
        <f>FACT_INCLUDES[[#This Row],[Version Price]]*FACT_INCLUDES[[#This Row],[Quantity]]</f>
        <v>180.13444290193326</v>
      </c>
      <c r="S1720" s="51">
        <f>FACT_INCLUDES[[#This Row],[Amount]]*(1-FACT_INCLUDES[[#This Row],[Order Discount]])</f>
        <v>180.13444290193326</v>
      </c>
      <c r="T1720" s="51">
        <f t="shared" si="26"/>
        <v>296.16892276502637</v>
      </c>
      <c r="U1720" s="57">
        <f>FACT_INCLUDES[[#This Row],[Income]]/FACT_INCLUDES[[#This Row],[Total Order Income]]</f>
        <v>0.60821520779493732</v>
      </c>
      <c r="V1720" s="33">
        <f>IF(FACT_INCLUDES[[#This Row],[Order Gap]]&gt;10, 1, 0)/COUNTIFS(FACT_INCLUDES[Order ID], FACT_INCLUDES[[#This Row],[Order ID]])</f>
        <v>0</v>
      </c>
      <c r="W1720" s="33">
        <f>IF(FACT_INCLUDES[[#This Row],[Order Type]]="Online", 1, 0)/COUNTIFS(FACT_INCLUDES[Order ID], FACT_INCLUDES[[#This Row],[Order ID]])</f>
        <v>0</v>
      </c>
      <c r="X1720" s="52">
        <v>634.64345891354094</v>
      </c>
      <c r="Y1720" s="52">
        <v>772.69771268581133</v>
      </c>
      <c r="Z1720" s="64">
        <f>IF(FACT_INCLUDES[[#This Row],[Order Type]]="Online", 1, 0)*FACT_INCLUDES[[#This Row],[Income]]</f>
        <v>0</v>
      </c>
    </row>
    <row r="1721" spans="1:26" x14ac:dyDescent="0.3">
      <c r="A1721" s="4">
        <v>1840</v>
      </c>
      <c r="B1721" s="4">
        <v>927</v>
      </c>
      <c r="C1721" s="4">
        <v>865</v>
      </c>
      <c r="D1721" s="58">
        <v>2</v>
      </c>
      <c r="E1721" s="28">
        <f>VLOOKUP(FACT_INCLUDES[[#This Row],[Order ID]], ORDERS[], 2)</f>
        <v>43338.991565992757</v>
      </c>
      <c r="F1721" s="28">
        <f>VLOOKUP(FACT_INCLUDES[[#This Row],[Order ID]], ORDERS[], 3)</f>
        <v>43338.991565992757</v>
      </c>
      <c r="G1721" s="4" t="str">
        <f>VLOOKUP(FACT_INCLUDES[[#This Row],[Order ID]], ORDERS[], 4)</f>
        <v>In-Store</v>
      </c>
      <c r="H1721" s="4" t="str">
        <f>VLOOKUP(FACT_INCLUDES[[#This Row],[Order ID]], ORDERS[], 5)</f>
        <v>JMH4952@gmail.com</v>
      </c>
      <c r="I1721" s="4">
        <f>VLOOKUP(FACT_INCLUDES[[#This Row],[Order ID]], ORDERS[], 6)</f>
        <v>43</v>
      </c>
      <c r="J1721" s="54">
        <f>VLOOKUP(FACT_INCLUDES[[#This Row],[Order ID]], ORDERS[], 7)</f>
        <v>0</v>
      </c>
      <c r="K1721" s="33">
        <v>0</v>
      </c>
      <c r="L1721" s="4">
        <f>VLOOKUP(FACT_INCLUDES[[#This Row],[DW Version]], VERSIONS[], 2)</f>
        <v>88</v>
      </c>
      <c r="M1721" s="4">
        <f>VLOOKUP(FACT_INCLUDES[[#This Row],[DW Version]], VERSIONS[], 3)</f>
        <v>5.5</v>
      </c>
      <c r="N1721" s="4" t="str">
        <f>VLOOKUP(FACT_INCLUDES[[#This Row],[DW Version]], VERSIONS[], 4)</f>
        <v>purple lilac</v>
      </c>
      <c r="O1721" s="51">
        <f>VLOOKUP(FACT_INCLUDES[[#This Row],[DW Version]], VERSIONS[], 5)</f>
        <v>58.017239931546555</v>
      </c>
      <c r="P1721" s="4" t="str">
        <f>VLOOKUP(FACT_INCLUDES[[#This Row],[DW Version]], VERSIONS[], 6)</f>
        <v>React Infinity Run</v>
      </c>
      <c r="Q1721" s="4" t="str">
        <f>VLOOKUP(FACT_INCLUDES[[#This Row],[DW Version]], VERSIONS[], 7)</f>
        <v>Shoe</v>
      </c>
      <c r="R1721" s="51">
        <f>FACT_INCLUDES[[#This Row],[Version Price]]*FACT_INCLUDES[[#This Row],[Quantity]]</f>
        <v>116.03447986309311</v>
      </c>
      <c r="S1721" s="51">
        <f>FACT_INCLUDES[[#This Row],[Amount]]*(1-FACT_INCLUDES[[#This Row],[Order Discount]])</f>
        <v>116.03447986309311</v>
      </c>
      <c r="T1721" s="51">
        <f t="shared" si="26"/>
        <v>296.16892276502637</v>
      </c>
      <c r="U1721" s="57">
        <f>FACT_INCLUDES[[#This Row],[Income]]/FACT_INCLUDES[[#This Row],[Total Order Income]]</f>
        <v>0.39178479220506268</v>
      </c>
      <c r="V1721" s="33">
        <f>IF(FACT_INCLUDES[[#This Row],[Order Gap]]&gt;10, 1, 0)/COUNTIFS(FACT_INCLUDES[Order ID], FACT_INCLUDES[[#This Row],[Order ID]])</f>
        <v>0</v>
      </c>
      <c r="W1721" s="33">
        <f>IF(FACT_INCLUDES[[#This Row],[Order Type]]="Online", 1, 0)/COUNTIFS(FACT_INCLUDES[Order ID], FACT_INCLUDES[[#This Row],[Order ID]])</f>
        <v>0</v>
      </c>
      <c r="X1721" s="52">
        <v>634.64345891354094</v>
      </c>
      <c r="Y1721" s="52">
        <v>772.69771268581133</v>
      </c>
      <c r="Z1721" s="64">
        <f>IF(FACT_INCLUDES[[#This Row],[Order Type]]="Online", 1, 0)*FACT_INCLUDES[[#This Row],[Income]]</f>
        <v>0</v>
      </c>
    </row>
    <row r="1722" spans="1:26" x14ac:dyDescent="0.3">
      <c r="A1722" s="4">
        <v>1858</v>
      </c>
      <c r="B1722" s="4">
        <v>932</v>
      </c>
      <c r="C1722" s="4">
        <v>243</v>
      </c>
      <c r="D1722" s="58">
        <v>5</v>
      </c>
      <c r="E1722" s="28">
        <f>VLOOKUP(FACT_INCLUDES[[#This Row],[Order ID]], ORDERS[], 2)</f>
        <v>43141.503680866881</v>
      </c>
      <c r="F1722" s="28">
        <f>VLOOKUP(FACT_INCLUDES[[#This Row],[Order ID]], ORDERS[], 3)</f>
        <v>43144.503680866881</v>
      </c>
      <c r="G1722" s="4" t="str">
        <f>VLOOKUP(FACT_INCLUDES[[#This Row],[Order ID]], ORDERS[], 4)</f>
        <v>Online</v>
      </c>
      <c r="H1722" s="4" t="str">
        <f>VLOOKUP(FACT_INCLUDES[[#This Row],[Order ID]], ORDERS[], 5)</f>
        <v>GAB8459@gmail.com</v>
      </c>
      <c r="I1722" s="4">
        <f>VLOOKUP(FACT_INCLUDES[[#This Row],[Order ID]], ORDERS[], 6)</f>
        <v>0</v>
      </c>
      <c r="J1722" s="54">
        <f>VLOOKUP(FACT_INCLUDES[[#This Row],[Order ID]], ORDERS[], 7)</f>
        <v>0</v>
      </c>
      <c r="K1722" s="33">
        <v>3</v>
      </c>
      <c r="L1722" s="4">
        <f>VLOOKUP(FACT_INCLUDES[[#This Row],[DW Version]], VERSIONS[], 2)</f>
        <v>24</v>
      </c>
      <c r="M1722" s="4">
        <f>VLOOKUP(FACT_INCLUDES[[#This Row],[DW Version]], VERSIONS[], 3)</f>
        <v>5.5</v>
      </c>
      <c r="N1722" s="4" t="str">
        <f>VLOOKUP(FACT_INCLUDES[[#This Row],[DW Version]], VERSIONS[], 4)</f>
        <v>white</v>
      </c>
      <c r="O1722" s="51">
        <f>VLOOKUP(FACT_INCLUDES[[#This Row],[DW Version]], VERSIONS[], 5)</f>
        <v>283.54201410880643</v>
      </c>
      <c r="P1722" s="4" t="str">
        <f>VLOOKUP(FACT_INCLUDES[[#This Row],[DW Version]], VERSIONS[], 6)</f>
        <v>Zoom Fly</v>
      </c>
      <c r="Q1722" s="4" t="str">
        <f>VLOOKUP(FACT_INCLUDES[[#This Row],[DW Version]], VERSIONS[], 7)</f>
        <v>Shoe</v>
      </c>
      <c r="R1722" s="51">
        <f>FACT_INCLUDES[[#This Row],[Version Price]]*FACT_INCLUDES[[#This Row],[Quantity]]</f>
        <v>1417.7100705440321</v>
      </c>
      <c r="S1722" s="51">
        <f>FACT_INCLUDES[[#This Row],[Amount]]*(1-FACT_INCLUDES[[#This Row],[Order Discount]])</f>
        <v>1417.7100705440321</v>
      </c>
      <c r="T1722" s="51">
        <f t="shared" si="26"/>
        <v>2329.3712610025659</v>
      </c>
      <c r="U1722" s="57">
        <f>FACT_INCLUDES[[#This Row],[Income]]/FACT_INCLUDES[[#This Row],[Total Order Income]]</f>
        <v>0.60862349178887309</v>
      </c>
      <c r="V1722" s="33">
        <f>IF(FACT_INCLUDES[[#This Row],[Order Gap]]&gt;10, 1, 0)/COUNTIFS(FACT_INCLUDES[Order ID], FACT_INCLUDES[[#This Row],[Order ID]])</f>
        <v>0</v>
      </c>
      <c r="W1722" s="33">
        <f>IF(FACT_INCLUDES[[#This Row],[Order Type]]="Online", 1, 0)/COUNTIFS(FACT_INCLUDES[Order ID], FACT_INCLUDES[[#This Row],[Order ID]])</f>
        <v>0.33333333333333331</v>
      </c>
      <c r="X1722" s="52">
        <v>634.64345891354094</v>
      </c>
      <c r="Y1722" s="52">
        <v>772.69771268581133</v>
      </c>
      <c r="Z1722" s="64">
        <f>IF(FACT_INCLUDES[[#This Row],[Order Type]]="Online", 1, 0)*FACT_INCLUDES[[#This Row],[Income]]</f>
        <v>1417.7100705440321</v>
      </c>
    </row>
    <row r="1723" spans="1:26" x14ac:dyDescent="0.3">
      <c r="A1723" s="4">
        <v>1859</v>
      </c>
      <c r="B1723" s="4">
        <v>932</v>
      </c>
      <c r="C1723" s="4">
        <v>804</v>
      </c>
      <c r="D1723" s="58">
        <v>1</v>
      </c>
      <c r="E1723" s="28">
        <f>VLOOKUP(FACT_INCLUDES[[#This Row],[Order ID]], ORDERS[], 2)</f>
        <v>43141.503680866881</v>
      </c>
      <c r="F1723" s="28">
        <f>VLOOKUP(FACT_INCLUDES[[#This Row],[Order ID]], ORDERS[], 3)</f>
        <v>43144.503680866881</v>
      </c>
      <c r="G1723" s="4" t="str">
        <f>VLOOKUP(FACT_INCLUDES[[#This Row],[Order ID]], ORDERS[], 4)</f>
        <v>Online</v>
      </c>
      <c r="H1723" s="4" t="str">
        <f>VLOOKUP(FACT_INCLUDES[[#This Row],[Order ID]], ORDERS[], 5)</f>
        <v>GAB8459@gmail.com</v>
      </c>
      <c r="I1723" s="4">
        <f>VLOOKUP(FACT_INCLUDES[[#This Row],[Order ID]], ORDERS[], 6)</f>
        <v>0</v>
      </c>
      <c r="J1723" s="54">
        <f>VLOOKUP(FACT_INCLUDES[[#This Row],[Order ID]], ORDERS[], 7)</f>
        <v>0</v>
      </c>
      <c r="K1723" s="33">
        <v>3</v>
      </c>
      <c r="L1723" s="4">
        <f>VLOOKUP(FACT_INCLUDES[[#This Row],[DW Version]], VERSIONS[], 2)</f>
        <v>82</v>
      </c>
      <c r="M1723" s="4">
        <f>VLOOKUP(FACT_INCLUDES[[#This Row],[DW Version]], VERSIONS[], 3)</f>
        <v>5.5</v>
      </c>
      <c r="N1723" s="4" t="str">
        <f>VLOOKUP(FACT_INCLUDES[[#This Row],[DW Version]], VERSIONS[], 4)</f>
        <v>white</v>
      </c>
      <c r="O1723" s="51">
        <f>VLOOKUP(FACT_INCLUDES[[#This Row],[DW Version]], VERSIONS[], 5)</f>
        <v>392.12171389970575</v>
      </c>
      <c r="P1723" s="4" t="str">
        <f>VLOOKUP(FACT_INCLUDES[[#This Row],[DW Version]], VERSIONS[], 6)</f>
        <v>Flex 2-in-1 Shorts</v>
      </c>
      <c r="Q1723" s="4" t="str">
        <f>VLOOKUP(FACT_INCLUDES[[#This Row],[DW Version]], VERSIONS[], 7)</f>
        <v>Apparel</v>
      </c>
      <c r="R1723" s="51">
        <f>FACT_INCLUDES[[#This Row],[Version Price]]*FACT_INCLUDES[[#This Row],[Quantity]]</f>
        <v>392.12171389970575</v>
      </c>
      <c r="S1723" s="51">
        <f>FACT_INCLUDES[[#This Row],[Amount]]*(1-FACT_INCLUDES[[#This Row],[Order Discount]])</f>
        <v>392.12171389970575</v>
      </c>
      <c r="T1723" s="51">
        <f t="shared" si="26"/>
        <v>2329.3712610025659</v>
      </c>
      <c r="U1723" s="57">
        <f>FACT_INCLUDES[[#This Row],[Income]]/FACT_INCLUDES[[#This Row],[Total Order Income]]</f>
        <v>0.16833800625278419</v>
      </c>
      <c r="V1723" s="33">
        <f>IF(FACT_INCLUDES[[#This Row],[Order Gap]]&gt;10, 1, 0)/COUNTIFS(FACT_INCLUDES[Order ID], FACT_INCLUDES[[#This Row],[Order ID]])</f>
        <v>0</v>
      </c>
      <c r="W1723" s="33">
        <f>IF(FACT_INCLUDES[[#This Row],[Order Type]]="Online", 1, 0)/COUNTIFS(FACT_INCLUDES[Order ID], FACT_INCLUDES[[#This Row],[Order ID]])</f>
        <v>0.33333333333333331</v>
      </c>
      <c r="X1723" s="52">
        <v>634.64345891354094</v>
      </c>
      <c r="Y1723" s="52">
        <v>772.69771268581133</v>
      </c>
      <c r="Z1723" s="64">
        <f>IF(FACT_INCLUDES[[#This Row],[Order Type]]="Online", 1, 0)*FACT_INCLUDES[[#This Row],[Income]]</f>
        <v>392.12171389970575</v>
      </c>
    </row>
    <row r="1724" spans="1:26" x14ac:dyDescent="0.3">
      <c r="A1724" s="4">
        <v>1860</v>
      </c>
      <c r="B1724" s="4">
        <v>932</v>
      </c>
      <c r="C1724" s="4">
        <v>906</v>
      </c>
      <c r="D1724" s="58">
        <v>4</v>
      </c>
      <c r="E1724" s="28">
        <f>VLOOKUP(FACT_INCLUDES[[#This Row],[Order ID]], ORDERS[], 2)</f>
        <v>43141.503680866881</v>
      </c>
      <c r="F1724" s="28">
        <f>VLOOKUP(FACT_INCLUDES[[#This Row],[Order ID]], ORDERS[], 3)</f>
        <v>43144.503680866881</v>
      </c>
      <c r="G1724" s="4" t="str">
        <f>VLOOKUP(FACT_INCLUDES[[#This Row],[Order ID]], ORDERS[], 4)</f>
        <v>Online</v>
      </c>
      <c r="H1724" s="4" t="str">
        <f>VLOOKUP(FACT_INCLUDES[[#This Row],[Order ID]], ORDERS[], 5)</f>
        <v>GAB8459@gmail.com</v>
      </c>
      <c r="I1724" s="4">
        <f>VLOOKUP(FACT_INCLUDES[[#This Row],[Order ID]], ORDERS[], 6)</f>
        <v>0</v>
      </c>
      <c r="J1724" s="54">
        <f>VLOOKUP(FACT_INCLUDES[[#This Row],[Order ID]], ORDERS[], 7)</f>
        <v>0</v>
      </c>
      <c r="K1724" s="33">
        <v>3</v>
      </c>
      <c r="L1724" s="4">
        <f>VLOOKUP(FACT_INCLUDES[[#This Row],[DW Version]], VERSIONS[], 2)</f>
        <v>92</v>
      </c>
      <c r="M1724" s="4">
        <f>VLOOKUP(FACT_INCLUDES[[#This Row],[DW Version]], VERSIONS[], 3)</f>
        <v>12</v>
      </c>
      <c r="N1724" s="4" t="str">
        <f>VLOOKUP(FACT_INCLUDES[[#This Row],[DW Version]], VERSIONS[], 4)</f>
        <v>white</v>
      </c>
      <c r="O1724" s="51">
        <f>VLOOKUP(FACT_INCLUDES[[#This Row],[DW Version]], VERSIONS[], 5)</f>
        <v>129.88486913970704</v>
      </c>
      <c r="P1724" s="4" t="str">
        <f>VLOOKUP(FACT_INCLUDES[[#This Row],[DW Version]], VERSIONS[], 6)</f>
        <v>Nike Cap</v>
      </c>
      <c r="Q1724" s="4" t="str">
        <f>VLOOKUP(FACT_INCLUDES[[#This Row],[DW Version]], VERSIONS[], 7)</f>
        <v>Accessories</v>
      </c>
      <c r="R1724" s="51">
        <f>FACT_INCLUDES[[#This Row],[Version Price]]*FACT_INCLUDES[[#This Row],[Quantity]]</f>
        <v>519.53947655882814</v>
      </c>
      <c r="S1724" s="51">
        <f>FACT_INCLUDES[[#This Row],[Amount]]*(1-FACT_INCLUDES[[#This Row],[Order Discount]])</f>
        <v>519.53947655882814</v>
      </c>
      <c r="T1724" s="51">
        <f t="shared" si="26"/>
        <v>2329.3712610025659</v>
      </c>
      <c r="U1724" s="57">
        <f>FACT_INCLUDES[[#This Row],[Income]]/FACT_INCLUDES[[#This Row],[Total Order Income]]</f>
        <v>0.22303850195834277</v>
      </c>
      <c r="V1724" s="33">
        <f>IF(FACT_INCLUDES[[#This Row],[Order Gap]]&gt;10, 1, 0)/COUNTIFS(FACT_INCLUDES[Order ID], FACT_INCLUDES[[#This Row],[Order ID]])</f>
        <v>0</v>
      </c>
      <c r="W1724" s="33">
        <f>IF(FACT_INCLUDES[[#This Row],[Order Type]]="Online", 1, 0)/COUNTIFS(FACT_INCLUDES[Order ID], FACT_INCLUDES[[#This Row],[Order ID]])</f>
        <v>0.33333333333333331</v>
      </c>
      <c r="X1724" s="52">
        <v>634.64345891354094</v>
      </c>
      <c r="Y1724" s="52">
        <v>772.69771268581133</v>
      </c>
      <c r="Z1724" s="64">
        <f>IF(FACT_INCLUDES[[#This Row],[Order Type]]="Online", 1, 0)*FACT_INCLUDES[[#This Row],[Income]]</f>
        <v>519.53947655882814</v>
      </c>
    </row>
    <row r="1725" spans="1:26" x14ac:dyDescent="0.3">
      <c r="A1725" s="4">
        <v>1871</v>
      </c>
      <c r="B1725" s="4">
        <v>938</v>
      </c>
      <c r="C1725" s="4">
        <v>99</v>
      </c>
      <c r="D1725" s="58">
        <v>4</v>
      </c>
      <c r="E1725" s="28">
        <f>VLOOKUP(FACT_INCLUDES[[#This Row],[Order ID]], ORDERS[], 2)</f>
        <v>43356.102367919702</v>
      </c>
      <c r="F1725" s="28">
        <f>VLOOKUP(FACT_INCLUDES[[#This Row],[Order ID]], ORDERS[], 3)</f>
        <v>43356.102367919702</v>
      </c>
      <c r="G1725" s="4" t="str">
        <f>VLOOKUP(FACT_INCLUDES[[#This Row],[Order ID]], ORDERS[], 4)</f>
        <v>In-Store</v>
      </c>
      <c r="H1725" s="4" t="str">
        <f>VLOOKUP(FACT_INCLUDES[[#This Row],[Order ID]], ORDERS[], 5)</f>
        <v>AXN2878@gmail.com</v>
      </c>
      <c r="I1725" s="4">
        <f>VLOOKUP(FACT_INCLUDES[[#This Row],[Order ID]], ORDERS[], 6)</f>
        <v>8</v>
      </c>
      <c r="J1725" s="54">
        <f>VLOOKUP(FACT_INCLUDES[[#This Row],[Order ID]], ORDERS[], 7)</f>
        <v>0</v>
      </c>
      <c r="K1725" s="33">
        <v>0</v>
      </c>
      <c r="L1725" s="4">
        <f>VLOOKUP(FACT_INCLUDES[[#This Row],[DW Version]], VERSIONS[], 2)</f>
        <v>10</v>
      </c>
      <c r="M1725" s="4">
        <f>VLOOKUP(FACT_INCLUDES[[#This Row],[DW Version]], VERSIONS[], 3)</f>
        <v>5</v>
      </c>
      <c r="N1725" s="4" t="str">
        <f>VLOOKUP(FACT_INCLUDES[[#This Row],[DW Version]], VERSIONS[], 4)</f>
        <v>white</v>
      </c>
      <c r="O1725" s="51">
        <f>VLOOKUP(FACT_INCLUDES[[#This Row],[DW Version]], VERSIONS[], 5)</f>
        <v>384.08542539895444</v>
      </c>
      <c r="P1725" s="4" t="str">
        <f>VLOOKUP(FACT_INCLUDES[[#This Row],[DW Version]], VERSIONS[], 6)</f>
        <v>Vapormax</v>
      </c>
      <c r="Q1725" s="4" t="str">
        <f>VLOOKUP(FACT_INCLUDES[[#This Row],[DW Version]], VERSIONS[], 7)</f>
        <v>Shoe</v>
      </c>
      <c r="R1725" s="51">
        <f>FACT_INCLUDES[[#This Row],[Version Price]]*FACT_INCLUDES[[#This Row],[Quantity]]</f>
        <v>1536.3417015958178</v>
      </c>
      <c r="S1725" s="51">
        <f>FACT_INCLUDES[[#This Row],[Amount]]*(1-FACT_INCLUDES[[#This Row],[Order Discount]])</f>
        <v>1536.3417015958178</v>
      </c>
      <c r="T1725" s="51">
        <f t="shared" si="26"/>
        <v>1811.0066542483069</v>
      </c>
      <c r="U1725" s="57">
        <f>FACT_INCLUDES[[#This Row],[Income]]/FACT_INCLUDES[[#This Row],[Total Order Income]]</f>
        <v>0.84833575734900102</v>
      </c>
      <c r="V1725" s="33">
        <f>IF(FACT_INCLUDES[[#This Row],[Order Gap]]&gt;10, 1, 0)/COUNTIFS(FACT_INCLUDES[Order ID], FACT_INCLUDES[[#This Row],[Order ID]])</f>
        <v>0</v>
      </c>
      <c r="W1725" s="33">
        <f>IF(FACT_INCLUDES[[#This Row],[Order Type]]="Online", 1, 0)/COUNTIFS(FACT_INCLUDES[Order ID], FACT_INCLUDES[[#This Row],[Order ID]])</f>
        <v>0</v>
      </c>
      <c r="X1725" s="52">
        <v>634.64345891354094</v>
      </c>
      <c r="Y1725" s="52">
        <v>772.69771268581133</v>
      </c>
      <c r="Z1725" s="64">
        <f>IF(FACT_INCLUDES[[#This Row],[Order Type]]="Online", 1, 0)*FACT_INCLUDES[[#This Row],[Income]]</f>
        <v>0</v>
      </c>
    </row>
    <row r="1726" spans="1:26" x14ac:dyDescent="0.3">
      <c r="A1726" s="4">
        <v>1872</v>
      </c>
      <c r="B1726" s="4">
        <v>938</v>
      </c>
      <c r="C1726" s="4">
        <v>859</v>
      </c>
      <c r="D1726" s="58">
        <v>1</v>
      </c>
      <c r="E1726" s="28">
        <f>VLOOKUP(FACT_INCLUDES[[#This Row],[Order ID]], ORDERS[], 2)</f>
        <v>43356.102367919702</v>
      </c>
      <c r="F1726" s="28">
        <f>VLOOKUP(FACT_INCLUDES[[#This Row],[Order ID]], ORDERS[], 3)</f>
        <v>43356.102367919702</v>
      </c>
      <c r="G1726" s="4" t="str">
        <f>VLOOKUP(FACT_INCLUDES[[#This Row],[Order ID]], ORDERS[], 4)</f>
        <v>In-Store</v>
      </c>
      <c r="H1726" s="4" t="str">
        <f>VLOOKUP(FACT_INCLUDES[[#This Row],[Order ID]], ORDERS[], 5)</f>
        <v>AXN2878@gmail.com</v>
      </c>
      <c r="I1726" s="4">
        <f>VLOOKUP(FACT_INCLUDES[[#This Row],[Order ID]], ORDERS[], 6)</f>
        <v>8</v>
      </c>
      <c r="J1726" s="54">
        <f>VLOOKUP(FACT_INCLUDES[[#This Row],[Order ID]], ORDERS[], 7)</f>
        <v>0</v>
      </c>
      <c r="K1726" s="33">
        <v>0</v>
      </c>
      <c r="L1726" s="4">
        <f>VLOOKUP(FACT_INCLUDES[[#This Row],[DW Version]], VERSIONS[], 2)</f>
        <v>87</v>
      </c>
      <c r="M1726" s="4">
        <f>VLOOKUP(FACT_INCLUDES[[#This Row],[DW Version]], VERSIONS[], 3)</f>
        <v>10.5</v>
      </c>
      <c r="N1726" s="4" t="str">
        <f>VLOOKUP(FACT_INCLUDES[[#This Row],[DW Version]], VERSIONS[], 4)</f>
        <v>red</v>
      </c>
      <c r="O1726" s="51">
        <f>VLOOKUP(FACT_INCLUDES[[#This Row],[DW Version]], VERSIONS[], 5)</f>
        <v>274.66495265248921</v>
      </c>
      <c r="P1726" s="4" t="str">
        <f>VLOOKUP(FACT_INCLUDES[[#This Row],[DW Version]], VERSIONS[], 6)</f>
        <v>Challenger 7</v>
      </c>
      <c r="Q1726" s="4" t="str">
        <f>VLOOKUP(FACT_INCLUDES[[#This Row],[DW Version]], VERSIONS[], 7)</f>
        <v>Shoe</v>
      </c>
      <c r="R1726" s="51">
        <f>FACT_INCLUDES[[#This Row],[Version Price]]*FACT_INCLUDES[[#This Row],[Quantity]]</f>
        <v>274.66495265248921</v>
      </c>
      <c r="S1726" s="51">
        <f>FACT_INCLUDES[[#This Row],[Amount]]*(1-FACT_INCLUDES[[#This Row],[Order Discount]])</f>
        <v>274.66495265248921</v>
      </c>
      <c r="T1726" s="51">
        <f t="shared" si="26"/>
        <v>1811.0066542483069</v>
      </c>
      <c r="U1726" s="57">
        <f>FACT_INCLUDES[[#This Row],[Income]]/FACT_INCLUDES[[#This Row],[Total Order Income]]</f>
        <v>0.15166424265099909</v>
      </c>
      <c r="V1726" s="33">
        <f>IF(FACT_INCLUDES[[#This Row],[Order Gap]]&gt;10, 1, 0)/COUNTIFS(FACT_INCLUDES[Order ID], FACT_INCLUDES[[#This Row],[Order ID]])</f>
        <v>0</v>
      </c>
      <c r="W1726" s="33">
        <f>IF(FACT_INCLUDES[[#This Row],[Order Type]]="Online", 1, 0)/COUNTIFS(FACT_INCLUDES[Order ID], FACT_INCLUDES[[#This Row],[Order ID]])</f>
        <v>0</v>
      </c>
      <c r="X1726" s="52">
        <v>634.64345891354094</v>
      </c>
      <c r="Y1726" s="52">
        <v>772.69771268581133</v>
      </c>
      <c r="Z1726" s="64">
        <f>IF(FACT_INCLUDES[[#This Row],[Order Type]]="Online", 1, 0)*FACT_INCLUDES[[#This Row],[Income]]</f>
        <v>0</v>
      </c>
    </row>
    <row r="1727" spans="1:26" x14ac:dyDescent="0.3">
      <c r="A1727" s="4">
        <v>1963</v>
      </c>
      <c r="B1727" s="4">
        <v>985</v>
      </c>
      <c r="C1727" s="4">
        <v>142</v>
      </c>
      <c r="D1727" s="58">
        <v>2</v>
      </c>
      <c r="E1727" s="28">
        <f>VLOOKUP(FACT_INCLUDES[[#This Row],[Order ID]], ORDERS[], 2)</f>
        <v>43234.9948560716</v>
      </c>
      <c r="F1727" s="28">
        <f>VLOOKUP(FACT_INCLUDES[[#This Row],[Order ID]], ORDERS[], 3)</f>
        <v>43234.9948560716</v>
      </c>
      <c r="G1727" s="4" t="str">
        <f>VLOOKUP(FACT_INCLUDES[[#This Row],[Order ID]], ORDERS[], 4)</f>
        <v>In-Store</v>
      </c>
      <c r="H1727" s="4" t="str">
        <f>VLOOKUP(FACT_INCLUDES[[#This Row],[Order ID]], ORDERS[], 5)</f>
        <v>NDZ8527@gmail.com</v>
      </c>
      <c r="I1727" s="4">
        <f>VLOOKUP(FACT_INCLUDES[[#This Row],[Order ID]], ORDERS[], 6)</f>
        <v>12</v>
      </c>
      <c r="J1727" s="54">
        <f>VLOOKUP(FACT_INCLUDES[[#This Row],[Order ID]], ORDERS[], 7)</f>
        <v>0</v>
      </c>
      <c r="K1727" s="33">
        <v>0</v>
      </c>
      <c r="L1727" s="4">
        <f>VLOOKUP(FACT_INCLUDES[[#This Row],[DW Version]], VERSIONS[], 2)</f>
        <v>14</v>
      </c>
      <c r="M1727" s="4">
        <f>VLOOKUP(FACT_INCLUDES[[#This Row],[DW Version]], VERSIONS[], 3)</f>
        <v>9.5</v>
      </c>
      <c r="N1727" s="4" t="str">
        <f>VLOOKUP(FACT_INCLUDES[[#This Row],[DW Version]], VERSIONS[], 4)</f>
        <v>red</v>
      </c>
      <c r="O1727" s="51">
        <f>VLOOKUP(FACT_INCLUDES[[#This Row],[DW Version]], VERSIONS[], 5)</f>
        <v>200.54985790136462</v>
      </c>
      <c r="P1727" s="4" t="str">
        <f>VLOOKUP(FACT_INCLUDES[[#This Row],[DW Version]], VERSIONS[], 6)</f>
        <v>ZoomX</v>
      </c>
      <c r="Q1727" s="4" t="str">
        <f>VLOOKUP(FACT_INCLUDES[[#This Row],[DW Version]], VERSIONS[], 7)</f>
        <v>Shoe</v>
      </c>
      <c r="R1727" s="51">
        <f>FACT_INCLUDES[[#This Row],[Version Price]]*FACT_INCLUDES[[#This Row],[Quantity]]</f>
        <v>401.09971580272924</v>
      </c>
      <c r="S1727" s="51">
        <f>FACT_INCLUDES[[#This Row],[Amount]]*(1-FACT_INCLUDES[[#This Row],[Order Discount]])</f>
        <v>401.09971580272924</v>
      </c>
      <c r="T1727" s="51">
        <f t="shared" si="26"/>
        <v>1045.974792984455</v>
      </c>
      <c r="U1727" s="57">
        <f>FACT_INCLUDES[[#This Row],[Income]]/FACT_INCLUDES[[#This Row],[Total Order Income]]</f>
        <v>0.3834697724008061</v>
      </c>
      <c r="V1727" s="33">
        <f>IF(FACT_INCLUDES[[#This Row],[Order Gap]]&gt;10, 1, 0)/COUNTIFS(FACT_INCLUDES[Order ID], FACT_INCLUDES[[#This Row],[Order ID]])</f>
        <v>0</v>
      </c>
      <c r="W1727" s="33">
        <f>IF(FACT_INCLUDES[[#This Row],[Order Type]]="Online", 1, 0)/COUNTIFS(FACT_INCLUDES[Order ID], FACT_INCLUDES[[#This Row],[Order ID]])</f>
        <v>0</v>
      </c>
      <c r="X1727" s="52">
        <v>634.64345891354094</v>
      </c>
      <c r="Y1727" s="52">
        <v>772.69771268581133</v>
      </c>
      <c r="Z1727" s="64">
        <f>IF(FACT_INCLUDES[[#This Row],[Order Type]]="Online", 1, 0)*FACT_INCLUDES[[#This Row],[Income]]</f>
        <v>0</v>
      </c>
    </row>
    <row r="1728" spans="1:26" x14ac:dyDescent="0.3">
      <c r="A1728" s="4">
        <v>1964</v>
      </c>
      <c r="B1728" s="4">
        <v>985</v>
      </c>
      <c r="C1728" s="4">
        <v>647</v>
      </c>
      <c r="D1728" s="58">
        <v>3</v>
      </c>
      <c r="E1728" s="28">
        <f>VLOOKUP(FACT_INCLUDES[[#This Row],[Order ID]], ORDERS[], 2)</f>
        <v>43234.9948560716</v>
      </c>
      <c r="F1728" s="28">
        <f>VLOOKUP(FACT_INCLUDES[[#This Row],[Order ID]], ORDERS[], 3)</f>
        <v>43234.9948560716</v>
      </c>
      <c r="G1728" s="4" t="str">
        <f>VLOOKUP(FACT_INCLUDES[[#This Row],[Order ID]], ORDERS[], 4)</f>
        <v>In-Store</v>
      </c>
      <c r="H1728" s="4" t="str">
        <f>VLOOKUP(FACT_INCLUDES[[#This Row],[Order ID]], ORDERS[], 5)</f>
        <v>NDZ8527@gmail.com</v>
      </c>
      <c r="I1728" s="4">
        <f>VLOOKUP(FACT_INCLUDES[[#This Row],[Order ID]], ORDERS[], 6)</f>
        <v>12</v>
      </c>
      <c r="J1728" s="54">
        <f>VLOOKUP(FACT_INCLUDES[[#This Row],[Order ID]], ORDERS[], 7)</f>
        <v>0</v>
      </c>
      <c r="K1728" s="33">
        <v>0</v>
      </c>
      <c r="L1728" s="4">
        <f>VLOOKUP(FACT_INCLUDES[[#This Row],[DW Version]], VERSIONS[], 2)</f>
        <v>65</v>
      </c>
      <c r="M1728" s="4">
        <f>VLOOKUP(FACT_INCLUDES[[#This Row],[DW Version]], VERSIONS[], 3)</f>
        <v>12</v>
      </c>
      <c r="N1728" s="4" t="str">
        <f>VLOOKUP(FACT_INCLUDES[[#This Row],[DW Version]], VERSIONS[], 4)</f>
        <v>white</v>
      </c>
      <c r="O1728" s="51">
        <f>VLOOKUP(FACT_INCLUDES[[#This Row],[DW Version]], VERSIONS[], 5)</f>
        <v>214.95835906057525</v>
      </c>
      <c r="P1728" s="4" t="str">
        <f>VLOOKUP(FACT_INCLUDES[[#This Row],[DW Version]], VERSIONS[], 6)</f>
        <v>Flex Shorts</v>
      </c>
      <c r="Q1728" s="4" t="str">
        <f>VLOOKUP(FACT_INCLUDES[[#This Row],[DW Version]], VERSIONS[], 7)</f>
        <v>Apparel</v>
      </c>
      <c r="R1728" s="51">
        <f>FACT_INCLUDES[[#This Row],[Version Price]]*FACT_INCLUDES[[#This Row],[Quantity]]</f>
        <v>644.87507718172571</v>
      </c>
      <c r="S1728" s="51">
        <f>FACT_INCLUDES[[#This Row],[Amount]]*(1-FACT_INCLUDES[[#This Row],[Order Discount]])</f>
        <v>644.87507718172571</v>
      </c>
      <c r="T1728" s="51">
        <f t="shared" si="26"/>
        <v>1045.974792984455</v>
      </c>
      <c r="U1728" s="57">
        <f>FACT_INCLUDES[[#This Row],[Income]]/FACT_INCLUDES[[#This Row],[Total Order Income]]</f>
        <v>0.61653022759919385</v>
      </c>
      <c r="V1728" s="33">
        <f>IF(FACT_INCLUDES[[#This Row],[Order Gap]]&gt;10, 1, 0)/COUNTIFS(FACT_INCLUDES[Order ID], FACT_INCLUDES[[#This Row],[Order ID]])</f>
        <v>0</v>
      </c>
      <c r="W1728" s="33">
        <f>IF(FACT_INCLUDES[[#This Row],[Order Type]]="Online", 1, 0)/COUNTIFS(FACT_INCLUDES[Order ID], FACT_INCLUDES[[#This Row],[Order ID]])</f>
        <v>0</v>
      </c>
      <c r="X1728" s="52">
        <v>634.64345891354094</v>
      </c>
      <c r="Y1728" s="52">
        <v>772.69771268581133</v>
      </c>
      <c r="Z1728" s="64">
        <f>IF(FACT_INCLUDES[[#This Row],[Order Type]]="Online", 1, 0)*FACT_INCLUDES[[#This Row],[Income]]</f>
        <v>0</v>
      </c>
    </row>
    <row r="1729" spans="1:26" x14ac:dyDescent="0.3">
      <c r="A1729" s="4">
        <v>2024</v>
      </c>
      <c r="B1729" s="4">
        <v>1029</v>
      </c>
      <c r="C1729" s="4">
        <v>790</v>
      </c>
      <c r="D1729" s="58">
        <v>4</v>
      </c>
      <c r="E1729" s="28">
        <f>VLOOKUP(FACT_INCLUDES[[#This Row],[Order ID]], ORDERS[], 2)</f>
        <v>43133.172634176379</v>
      </c>
      <c r="F1729" s="28">
        <f>VLOOKUP(FACT_INCLUDES[[#This Row],[Order ID]], ORDERS[], 3)</f>
        <v>43133.172634176379</v>
      </c>
      <c r="G1729" s="4" t="str">
        <f>VLOOKUP(FACT_INCLUDES[[#This Row],[Order ID]], ORDERS[], 4)</f>
        <v>In-Store</v>
      </c>
      <c r="H1729" s="4" t="str">
        <f>VLOOKUP(FACT_INCLUDES[[#This Row],[Order ID]], ORDERS[], 5)</f>
        <v>ZEU9367@gmail.com</v>
      </c>
      <c r="I1729" s="4">
        <f>VLOOKUP(FACT_INCLUDES[[#This Row],[Order ID]], ORDERS[], 6)</f>
        <v>35</v>
      </c>
      <c r="J1729" s="54">
        <f>VLOOKUP(FACT_INCLUDES[[#This Row],[Order ID]], ORDERS[], 7)</f>
        <v>0</v>
      </c>
      <c r="K1729" s="33">
        <v>0</v>
      </c>
      <c r="L1729" s="4">
        <f>VLOOKUP(FACT_INCLUDES[[#This Row],[DW Version]], VERSIONS[], 2)</f>
        <v>81</v>
      </c>
      <c r="M1729" s="4">
        <f>VLOOKUP(FACT_INCLUDES[[#This Row],[DW Version]], VERSIONS[], 3)</f>
        <v>5</v>
      </c>
      <c r="N1729" s="4" t="str">
        <f>VLOOKUP(FACT_INCLUDES[[#This Row],[DW Version]], VERSIONS[], 4)</f>
        <v>silver</v>
      </c>
      <c r="O1729" s="51">
        <f>VLOOKUP(FACT_INCLUDES[[#This Row],[DW Version]], VERSIONS[], 5)</f>
        <v>283.93270499901377</v>
      </c>
      <c r="P1729" s="4" t="str">
        <f>VLOOKUP(FACT_INCLUDES[[#This Row],[DW Version]], VERSIONS[], 6)</f>
        <v>Air Max Fusion</v>
      </c>
      <c r="Q1729" s="4" t="str">
        <f>VLOOKUP(FACT_INCLUDES[[#This Row],[DW Version]], VERSIONS[], 7)</f>
        <v>Shoe</v>
      </c>
      <c r="R1729" s="51">
        <f>FACT_INCLUDES[[#This Row],[Version Price]]*FACT_INCLUDES[[#This Row],[Quantity]]</f>
        <v>1135.7308199960551</v>
      </c>
      <c r="S1729" s="51">
        <f>FACT_INCLUDES[[#This Row],[Amount]]*(1-FACT_INCLUDES[[#This Row],[Order Discount]])</f>
        <v>1135.7308199960551</v>
      </c>
      <c r="T1729" s="51">
        <f t="shared" si="26"/>
        <v>1135.7308199960551</v>
      </c>
      <c r="U1729" s="57">
        <f>FACT_INCLUDES[[#This Row],[Income]]/FACT_INCLUDES[[#This Row],[Total Order Income]]</f>
        <v>1</v>
      </c>
      <c r="V1729" s="33">
        <f>IF(FACT_INCLUDES[[#This Row],[Order Gap]]&gt;10, 1, 0)/COUNTIFS(FACT_INCLUDES[Order ID], FACT_INCLUDES[[#This Row],[Order ID]])</f>
        <v>0</v>
      </c>
      <c r="W1729" s="33">
        <f>IF(FACT_INCLUDES[[#This Row],[Order Type]]="Online", 1, 0)/COUNTIFS(FACT_INCLUDES[Order ID], FACT_INCLUDES[[#This Row],[Order ID]])</f>
        <v>0</v>
      </c>
      <c r="X1729" s="52">
        <v>634.64345891354094</v>
      </c>
      <c r="Y1729" s="52">
        <v>772.69771268581133</v>
      </c>
      <c r="Z1729" s="64">
        <f>IF(FACT_INCLUDES[[#This Row],[Order Type]]="Online", 1, 0)*FACT_INCLUDES[[#This Row],[Income]]</f>
        <v>0</v>
      </c>
    </row>
    <row r="1730" spans="1:26" x14ac:dyDescent="0.3">
      <c r="A1730" s="4">
        <v>2026</v>
      </c>
      <c r="B1730" s="4">
        <v>1031</v>
      </c>
      <c r="C1730" s="4">
        <v>528</v>
      </c>
      <c r="D1730" s="58">
        <v>3</v>
      </c>
      <c r="E1730" s="28">
        <f>VLOOKUP(FACT_INCLUDES[[#This Row],[Order ID]], ORDERS[], 2)</f>
        <v>43245.447847058065</v>
      </c>
      <c r="F1730" s="28">
        <f>VLOOKUP(FACT_INCLUDES[[#This Row],[Order ID]], ORDERS[], 3)</f>
        <v>43253.447847058065</v>
      </c>
      <c r="G1730" s="4" t="str">
        <f>VLOOKUP(FACT_INCLUDES[[#This Row],[Order ID]], ORDERS[], 4)</f>
        <v>Online</v>
      </c>
      <c r="H1730" s="4" t="str">
        <f>VLOOKUP(FACT_INCLUDES[[#This Row],[Order ID]], ORDERS[], 5)</f>
        <v>WMQ8271@gmail.com</v>
      </c>
      <c r="I1730" s="4">
        <f>VLOOKUP(FACT_INCLUDES[[#This Row],[Order ID]], ORDERS[], 6)</f>
        <v>0</v>
      </c>
      <c r="J1730" s="54">
        <f>VLOOKUP(FACT_INCLUDES[[#This Row],[Order ID]], ORDERS[], 7)</f>
        <v>0</v>
      </c>
      <c r="K1730" s="33">
        <v>8</v>
      </c>
      <c r="L1730" s="4">
        <f>VLOOKUP(FACT_INCLUDES[[#This Row],[DW Version]], VERSIONS[], 2)</f>
        <v>55</v>
      </c>
      <c r="M1730" s="4">
        <f>VLOOKUP(FACT_INCLUDES[[#This Row],[DW Version]], VERSIONS[], 3)</f>
        <v>3</v>
      </c>
      <c r="N1730" s="4" t="str">
        <f>VLOOKUP(FACT_INCLUDES[[#This Row],[DW Version]], VERSIONS[], 4)</f>
        <v>dark red</v>
      </c>
      <c r="O1730" s="51">
        <f>VLOOKUP(FACT_INCLUDES[[#This Row],[DW Version]], VERSIONS[], 5)</f>
        <v>194.26579095660429</v>
      </c>
      <c r="P1730" s="4" t="str">
        <f>VLOOKUP(FACT_INCLUDES[[#This Row],[DW Version]], VERSIONS[], 6)</f>
        <v>Vapor Street</v>
      </c>
      <c r="Q1730" s="4" t="str">
        <f>VLOOKUP(FACT_INCLUDES[[#This Row],[DW Version]], VERSIONS[], 7)</f>
        <v>Shoe</v>
      </c>
      <c r="R1730" s="51">
        <f>FACT_INCLUDES[[#This Row],[Version Price]]*FACT_INCLUDES[[#This Row],[Quantity]]</f>
        <v>582.79737286981288</v>
      </c>
      <c r="S1730" s="51">
        <f>FACT_INCLUDES[[#This Row],[Amount]]*(1-FACT_INCLUDES[[#This Row],[Order Discount]])</f>
        <v>582.79737286981288</v>
      </c>
      <c r="T1730" s="51">
        <f t="shared" ref="T1730:T1793" si="27">SUMIFS(S:S, B:B, B1730)</f>
        <v>582.79737286981288</v>
      </c>
      <c r="U1730" s="57">
        <f>FACT_INCLUDES[[#This Row],[Income]]/FACT_INCLUDES[[#This Row],[Total Order Income]]</f>
        <v>1</v>
      </c>
      <c r="V1730" s="33">
        <f>IF(FACT_INCLUDES[[#This Row],[Order Gap]]&gt;10, 1, 0)/COUNTIFS(FACT_INCLUDES[Order ID], FACT_INCLUDES[[#This Row],[Order ID]])</f>
        <v>0</v>
      </c>
      <c r="W1730" s="33">
        <f>IF(FACT_INCLUDES[[#This Row],[Order Type]]="Online", 1, 0)/COUNTIFS(FACT_INCLUDES[Order ID], FACT_INCLUDES[[#This Row],[Order ID]])</f>
        <v>1</v>
      </c>
      <c r="X1730" s="52">
        <v>634.64345891354094</v>
      </c>
      <c r="Y1730" s="52">
        <v>772.69771268581133</v>
      </c>
      <c r="Z1730" s="64">
        <f>IF(FACT_INCLUDES[[#This Row],[Order Type]]="Online", 1, 0)*FACT_INCLUDES[[#This Row],[Income]]</f>
        <v>582.79737286981288</v>
      </c>
    </row>
    <row r="1731" spans="1:26" x14ac:dyDescent="0.3">
      <c r="A1731" s="4">
        <v>2051</v>
      </c>
      <c r="B1731" s="4">
        <v>1056</v>
      </c>
      <c r="C1731" s="4">
        <v>305</v>
      </c>
      <c r="D1731" s="58">
        <v>4</v>
      </c>
      <c r="E1731" s="28">
        <f>VLOOKUP(FACT_INCLUDES[[#This Row],[Order ID]], ORDERS[], 2)</f>
        <v>43243.237320648725</v>
      </c>
      <c r="F1731" s="28">
        <f>VLOOKUP(FACT_INCLUDES[[#This Row],[Order ID]], ORDERS[], 3)</f>
        <v>43243.237320648725</v>
      </c>
      <c r="G1731" s="4" t="str">
        <f>VLOOKUP(FACT_INCLUDES[[#This Row],[Order ID]], ORDERS[], 4)</f>
        <v>In-Store</v>
      </c>
      <c r="H1731" s="4" t="str">
        <f>VLOOKUP(FACT_INCLUDES[[#This Row],[Order ID]], ORDERS[], 5)</f>
        <v>FLI4124@gmail.com</v>
      </c>
      <c r="I1731" s="4">
        <f>VLOOKUP(FACT_INCLUDES[[#This Row],[Order ID]], ORDERS[], 6)</f>
        <v>30</v>
      </c>
      <c r="J1731" s="54">
        <f>VLOOKUP(FACT_INCLUDES[[#This Row],[Order ID]], ORDERS[], 7)</f>
        <v>0</v>
      </c>
      <c r="K1731" s="33">
        <v>0</v>
      </c>
      <c r="L1731" s="4">
        <f>VLOOKUP(FACT_INCLUDES[[#This Row],[DW Version]], VERSIONS[], 2)</f>
        <v>30</v>
      </c>
      <c r="M1731" s="4">
        <f>VLOOKUP(FACT_INCLUDES[[#This Row],[DW Version]], VERSIONS[], 3)</f>
        <v>12.5</v>
      </c>
      <c r="N1731" s="4" t="str">
        <f>VLOOKUP(FACT_INCLUDES[[#This Row],[DW Version]], VERSIONS[], 4)</f>
        <v>white</v>
      </c>
      <c r="O1731" s="51">
        <f>VLOOKUP(FACT_INCLUDES[[#This Row],[DW Version]], VERSIONS[], 5)</f>
        <v>344.95257390536119</v>
      </c>
      <c r="P1731" s="4" t="str">
        <f>VLOOKUP(FACT_INCLUDES[[#This Row],[DW Version]], VERSIONS[], 6)</f>
        <v>Air Zoom Terra Kiger</v>
      </c>
      <c r="Q1731" s="4" t="str">
        <f>VLOOKUP(FACT_INCLUDES[[#This Row],[DW Version]], VERSIONS[], 7)</f>
        <v>Shoe</v>
      </c>
      <c r="R1731" s="51">
        <f>FACT_INCLUDES[[#This Row],[Version Price]]*FACT_INCLUDES[[#This Row],[Quantity]]</f>
        <v>1379.8102956214448</v>
      </c>
      <c r="S1731" s="51">
        <f>FACT_INCLUDES[[#This Row],[Amount]]*(1-FACT_INCLUDES[[#This Row],[Order Discount]])</f>
        <v>1379.8102956214448</v>
      </c>
      <c r="T1731" s="51">
        <f t="shared" si="27"/>
        <v>1379.8102956214448</v>
      </c>
      <c r="U1731" s="57">
        <f>FACT_INCLUDES[[#This Row],[Income]]/FACT_INCLUDES[[#This Row],[Total Order Income]]</f>
        <v>1</v>
      </c>
      <c r="V1731" s="33">
        <f>IF(FACT_INCLUDES[[#This Row],[Order Gap]]&gt;10, 1, 0)/COUNTIFS(FACT_INCLUDES[Order ID], FACT_INCLUDES[[#This Row],[Order ID]])</f>
        <v>0</v>
      </c>
      <c r="W1731" s="33">
        <f>IF(FACT_INCLUDES[[#This Row],[Order Type]]="Online", 1, 0)/COUNTIFS(FACT_INCLUDES[Order ID], FACT_INCLUDES[[#This Row],[Order ID]])</f>
        <v>0</v>
      </c>
      <c r="X1731" s="52">
        <v>634.64345891354094</v>
      </c>
      <c r="Y1731" s="52">
        <v>772.69771268581133</v>
      </c>
      <c r="Z1731" s="64">
        <f>IF(FACT_INCLUDES[[#This Row],[Order Type]]="Online", 1, 0)*FACT_INCLUDES[[#This Row],[Income]]</f>
        <v>0</v>
      </c>
    </row>
    <row r="1732" spans="1:26" x14ac:dyDescent="0.3">
      <c r="A1732" s="4">
        <v>2087</v>
      </c>
      <c r="B1732" s="4">
        <v>1092</v>
      </c>
      <c r="C1732" s="4">
        <v>369</v>
      </c>
      <c r="D1732" s="58">
        <v>1</v>
      </c>
      <c r="E1732" s="28">
        <f>VLOOKUP(FACT_INCLUDES[[#This Row],[Order ID]], ORDERS[], 2)</f>
        <v>43359.753244874039</v>
      </c>
      <c r="F1732" s="28">
        <f>VLOOKUP(FACT_INCLUDES[[#This Row],[Order ID]], ORDERS[], 3)</f>
        <v>43359.753244874039</v>
      </c>
      <c r="G1732" s="4" t="str">
        <f>VLOOKUP(FACT_INCLUDES[[#This Row],[Order ID]], ORDERS[], 4)</f>
        <v>In-Store</v>
      </c>
      <c r="H1732" s="4" t="str">
        <f>VLOOKUP(FACT_INCLUDES[[#This Row],[Order ID]], ORDERS[], 5)</f>
        <v>SEF5085@gmail.com</v>
      </c>
      <c r="I1732" s="4">
        <f>VLOOKUP(FACT_INCLUDES[[#This Row],[Order ID]], ORDERS[], 6)</f>
        <v>24</v>
      </c>
      <c r="J1732" s="54">
        <f>VLOOKUP(FACT_INCLUDES[[#This Row],[Order ID]], ORDERS[], 7)</f>
        <v>0</v>
      </c>
      <c r="K1732" s="33">
        <v>0</v>
      </c>
      <c r="L1732" s="4">
        <f>VLOOKUP(FACT_INCLUDES[[#This Row],[DW Version]], VERSIONS[], 2)</f>
        <v>37</v>
      </c>
      <c r="M1732" s="4">
        <f>VLOOKUP(FACT_INCLUDES[[#This Row],[DW Version]], VERSIONS[], 3)</f>
        <v>8</v>
      </c>
      <c r="N1732" s="4" t="str">
        <f>VLOOKUP(FACT_INCLUDES[[#This Row],[DW Version]], VERSIONS[], 4)</f>
        <v>black</v>
      </c>
      <c r="O1732" s="51">
        <f>VLOOKUP(FACT_INCLUDES[[#This Row],[DW Version]], VERSIONS[], 5)</f>
        <v>109.60295709062984</v>
      </c>
      <c r="P1732" s="4" t="str">
        <f>VLOOKUP(FACT_INCLUDES[[#This Row],[DW Version]], VERSIONS[], 6)</f>
        <v>Air Zoom Winflo</v>
      </c>
      <c r="Q1732" s="4" t="str">
        <f>VLOOKUP(FACT_INCLUDES[[#This Row],[DW Version]], VERSIONS[], 7)</f>
        <v>Shoe</v>
      </c>
      <c r="R1732" s="51">
        <f>FACT_INCLUDES[[#This Row],[Version Price]]*FACT_INCLUDES[[#This Row],[Quantity]]</f>
        <v>109.60295709062984</v>
      </c>
      <c r="S1732" s="51">
        <f>FACT_INCLUDES[[#This Row],[Amount]]*(1-FACT_INCLUDES[[#This Row],[Order Discount]])</f>
        <v>109.60295709062984</v>
      </c>
      <c r="T1732" s="51">
        <f t="shared" si="27"/>
        <v>109.60295709062984</v>
      </c>
      <c r="U1732" s="57">
        <f>FACT_INCLUDES[[#This Row],[Income]]/FACT_INCLUDES[[#This Row],[Total Order Income]]</f>
        <v>1</v>
      </c>
      <c r="V1732" s="33">
        <f>IF(FACT_INCLUDES[[#This Row],[Order Gap]]&gt;10, 1, 0)/COUNTIFS(FACT_INCLUDES[Order ID], FACT_INCLUDES[[#This Row],[Order ID]])</f>
        <v>0</v>
      </c>
      <c r="W1732" s="33">
        <f>IF(FACT_INCLUDES[[#This Row],[Order Type]]="Online", 1, 0)/COUNTIFS(FACT_INCLUDES[Order ID], FACT_INCLUDES[[#This Row],[Order ID]])</f>
        <v>0</v>
      </c>
      <c r="X1732" s="52">
        <v>634.64345891354094</v>
      </c>
      <c r="Y1732" s="52">
        <v>772.69771268581133</v>
      </c>
      <c r="Z1732" s="64">
        <f>IF(FACT_INCLUDES[[#This Row],[Order Type]]="Online", 1, 0)*FACT_INCLUDES[[#This Row],[Income]]</f>
        <v>0</v>
      </c>
    </row>
    <row r="1733" spans="1:26" x14ac:dyDescent="0.3">
      <c r="A1733" s="4">
        <v>2103</v>
      </c>
      <c r="B1733" s="4">
        <v>1108</v>
      </c>
      <c r="C1733" s="4">
        <v>587</v>
      </c>
      <c r="D1733" s="58">
        <v>5</v>
      </c>
      <c r="E1733" s="28">
        <f>VLOOKUP(FACT_INCLUDES[[#This Row],[Order ID]], ORDERS[], 2)</f>
        <v>43433.019967552253</v>
      </c>
      <c r="F1733" s="28">
        <f>VLOOKUP(FACT_INCLUDES[[#This Row],[Order ID]], ORDERS[], 3)</f>
        <v>43433.019967552253</v>
      </c>
      <c r="G1733" s="4" t="str">
        <f>VLOOKUP(FACT_INCLUDES[[#This Row],[Order ID]], ORDERS[], 4)</f>
        <v>In-Store</v>
      </c>
      <c r="H1733" s="4" t="str">
        <f>VLOOKUP(FACT_INCLUDES[[#This Row],[Order ID]], ORDERS[], 5)</f>
        <v>ALG4925@gmail.com</v>
      </c>
      <c r="I1733" s="4">
        <f>VLOOKUP(FACT_INCLUDES[[#This Row],[Order ID]], ORDERS[], 6)</f>
        <v>29</v>
      </c>
      <c r="J1733" s="54">
        <f>VLOOKUP(FACT_INCLUDES[[#This Row],[Order ID]], ORDERS[], 7)</f>
        <v>0</v>
      </c>
      <c r="K1733" s="33">
        <v>0</v>
      </c>
      <c r="L1733" s="4">
        <f>VLOOKUP(FACT_INCLUDES[[#This Row],[DW Version]], VERSIONS[], 2)</f>
        <v>60</v>
      </c>
      <c r="M1733" s="4">
        <f>VLOOKUP(FACT_INCLUDES[[#This Row],[DW Version]], VERSIONS[], 3)</f>
        <v>6</v>
      </c>
      <c r="N1733" s="4" t="str">
        <f>VLOOKUP(FACT_INCLUDES[[#This Row],[DW Version]], VERSIONS[], 4)</f>
        <v>black</v>
      </c>
      <c r="O1733" s="51">
        <f>VLOOKUP(FACT_INCLUDES[[#This Row],[DW Version]], VERSIONS[], 5)</f>
        <v>311.97120188631033</v>
      </c>
      <c r="P1733" s="4" t="str">
        <f>VLOOKUP(FACT_INCLUDES[[#This Row],[DW Version]], VERSIONS[], 6)</f>
        <v>Magista Obra</v>
      </c>
      <c r="Q1733" s="4" t="str">
        <f>VLOOKUP(FACT_INCLUDES[[#This Row],[DW Version]], VERSIONS[], 7)</f>
        <v>Shoe</v>
      </c>
      <c r="R1733" s="51">
        <f>FACT_INCLUDES[[#This Row],[Version Price]]*FACT_INCLUDES[[#This Row],[Quantity]]</f>
        <v>1559.8560094315517</v>
      </c>
      <c r="S1733" s="51">
        <f>FACT_INCLUDES[[#This Row],[Amount]]*(1-FACT_INCLUDES[[#This Row],[Order Discount]])</f>
        <v>1559.8560094315517</v>
      </c>
      <c r="T1733" s="51">
        <f t="shared" si="27"/>
        <v>1559.8560094315517</v>
      </c>
      <c r="U1733" s="57">
        <f>FACT_INCLUDES[[#This Row],[Income]]/FACT_INCLUDES[[#This Row],[Total Order Income]]</f>
        <v>1</v>
      </c>
      <c r="V1733" s="33">
        <f>IF(FACT_INCLUDES[[#This Row],[Order Gap]]&gt;10, 1, 0)/COUNTIFS(FACT_INCLUDES[Order ID], FACT_INCLUDES[[#This Row],[Order ID]])</f>
        <v>0</v>
      </c>
      <c r="W1733" s="33">
        <f>IF(FACT_INCLUDES[[#This Row],[Order Type]]="Online", 1, 0)/COUNTIFS(FACT_INCLUDES[Order ID], FACT_INCLUDES[[#This Row],[Order ID]])</f>
        <v>0</v>
      </c>
      <c r="X1733" s="52">
        <v>634.64345891354094</v>
      </c>
      <c r="Y1733" s="52">
        <v>772.69771268581133</v>
      </c>
      <c r="Z1733" s="64">
        <f>IF(FACT_INCLUDES[[#This Row],[Order Type]]="Online", 1, 0)*FACT_INCLUDES[[#This Row],[Income]]</f>
        <v>0</v>
      </c>
    </row>
    <row r="1734" spans="1:26" x14ac:dyDescent="0.3">
      <c r="A1734" s="4">
        <v>2124</v>
      </c>
      <c r="B1734" s="4">
        <v>1129</v>
      </c>
      <c r="C1734" s="4">
        <v>40</v>
      </c>
      <c r="D1734" s="58">
        <v>1</v>
      </c>
      <c r="E1734" s="28">
        <f>VLOOKUP(FACT_INCLUDES[[#This Row],[Order ID]], ORDERS[], 2)</f>
        <v>43409.452393895692</v>
      </c>
      <c r="F1734" s="28">
        <f>VLOOKUP(FACT_INCLUDES[[#This Row],[Order ID]], ORDERS[], 3)</f>
        <v>43419.452393895692</v>
      </c>
      <c r="G1734" s="4" t="str">
        <f>VLOOKUP(FACT_INCLUDES[[#This Row],[Order ID]], ORDERS[], 4)</f>
        <v>Online</v>
      </c>
      <c r="H1734" s="4" t="str">
        <f>VLOOKUP(FACT_INCLUDES[[#This Row],[Order ID]], ORDERS[], 5)</f>
        <v>LTP8029@gmail.com</v>
      </c>
      <c r="I1734" s="4">
        <f>VLOOKUP(FACT_INCLUDES[[#This Row],[Order ID]], ORDERS[], 6)</f>
        <v>0</v>
      </c>
      <c r="J1734" s="54">
        <f>VLOOKUP(FACT_INCLUDES[[#This Row],[Order ID]], ORDERS[], 7)</f>
        <v>0</v>
      </c>
      <c r="K1734" s="33">
        <v>10</v>
      </c>
      <c r="L1734" s="4">
        <f>VLOOKUP(FACT_INCLUDES[[#This Row],[DW Version]], VERSIONS[], 2)</f>
        <v>4</v>
      </c>
      <c r="M1734" s="4">
        <f>VLOOKUP(FACT_INCLUDES[[#This Row],[DW Version]], VERSIONS[], 3)</f>
        <v>6.5</v>
      </c>
      <c r="N1734" s="4" t="str">
        <f>VLOOKUP(FACT_INCLUDES[[#This Row],[DW Version]], VERSIONS[], 4)</f>
        <v>black</v>
      </c>
      <c r="O1734" s="51">
        <f>VLOOKUP(FACT_INCLUDES[[#This Row],[DW Version]], VERSIONS[], 5)</f>
        <v>222.33852211205749</v>
      </c>
      <c r="P1734" s="4" t="str">
        <f>VLOOKUP(FACT_INCLUDES[[#This Row],[DW Version]], VERSIONS[], 6)</f>
        <v>Cortez</v>
      </c>
      <c r="Q1734" s="4" t="str">
        <f>VLOOKUP(FACT_INCLUDES[[#This Row],[DW Version]], VERSIONS[], 7)</f>
        <v>Shoe</v>
      </c>
      <c r="R1734" s="51">
        <f>FACT_INCLUDES[[#This Row],[Version Price]]*FACT_INCLUDES[[#This Row],[Quantity]]</f>
        <v>222.33852211205749</v>
      </c>
      <c r="S1734" s="51">
        <f>FACT_INCLUDES[[#This Row],[Amount]]*(1-FACT_INCLUDES[[#This Row],[Order Discount]])</f>
        <v>222.33852211205749</v>
      </c>
      <c r="T1734" s="51">
        <f t="shared" si="27"/>
        <v>222.33852211205749</v>
      </c>
      <c r="U1734" s="57">
        <f>FACT_INCLUDES[[#This Row],[Income]]/FACT_INCLUDES[[#This Row],[Total Order Income]]</f>
        <v>1</v>
      </c>
      <c r="V1734" s="33">
        <f>IF(FACT_INCLUDES[[#This Row],[Order Gap]]&gt;10, 1, 0)/COUNTIFS(FACT_INCLUDES[Order ID], FACT_INCLUDES[[#This Row],[Order ID]])</f>
        <v>0</v>
      </c>
      <c r="W1734" s="33">
        <f>IF(FACT_INCLUDES[[#This Row],[Order Type]]="Online", 1, 0)/COUNTIFS(FACT_INCLUDES[Order ID], FACT_INCLUDES[[#This Row],[Order ID]])</f>
        <v>1</v>
      </c>
      <c r="X1734" s="52">
        <v>634.64345891354094</v>
      </c>
      <c r="Y1734" s="52">
        <v>772.69771268581133</v>
      </c>
      <c r="Z1734" s="64">
        <f>IF(FACT_INCLUDES[[#This Row],[Order Type]]="Online", 1, 0)*FACT_INCLUDES[[#This Row],[Income]]</f>
        <v>222.33852211205749</v>
      </c>
    </row>
    <row r="1735" spans="1:26" x14ac:dyDescent="0.3">
      <c r="A1735" s="4">
        <v>2154</v>
      </c>
      <c r="B1735" s="4">
        <v>1159</v>
      </c>
      <c r="C1735" s="4">
        <v>377</v>
      </c>
      <c r="D1735" s="58">
        <v>3</v>
      </c>
      <c r="E1735" s="28">
        <f>VLOOKUP(FACT_INCLUDES[[#This Row],[Order ID]], ORDERS[], 2)</f>
        <v>43394.370945006107</v>
      </c>
      <c r="F1735" s="28">
        <f>VLOOKUP(FACT_INCLUDES[[#This Row],[Order ID]], ORDERS[], 3)</f>
        <v>43394.370945006107</v>
      </c>
      <c r="G1735" s="4" t="str">
        <f>VLOOKUP(FACT_INCLUDES[[#This Row],[Order ID]], ORDERS[], 4)</f>
        <v>In-Store</v>
      </c>
      <c r="H1735" s="4" t="str">
        <f>VLOOKUP(FACT_INCLUDES[[#This Row],[Order ID]], ORDERS[], 5)</f>
        <v>AJH2278@gmail.com</v>
      </c>
      <c r="I1735" s="4">
        <f>VLOOKUP(FACT_INCLUDES[[#This Row],[Order ID]], ORDERS[], 6)</f>
        <v>10</v>
      </c>
      <c r="J1735" s="54">
        <f>VLOOKUP(FACT_INCLUDES[[#This Row],[Order ID]], ORDERS[], 7)</f>
        <v>0</v>
      </c>
      <c r="K1735" s="33">
        <v>0</v>
      </c>
      <c r="L1735" s="4">
        <f>VLOOKUP(FACT_INCLUDES[[#This Row],[DW Version]], VERSIONS[], 2)</f>
        <v>38</v>
      </c>
      <c r="M1735" s="4">
        <f>VLOOKUP(FACT_INCLUDES[[#This Row],[DW Version]], VERSIONS[], 3)</f>
        <v>6.5</v>
      </c>
      <c r="N1735" s="4" t="str">
        <f>VLOOKUP(FACT_INCLUDES[[#This Row],[DW Version]], VERSIONS[], 4)</f>
        <v>black</v>
      </c>
      <c r="O1735" s="51">
        <f>VLOOKUP(FACT_INCLUDES[[#This Row],[DW Version]], VERSIONS[], 5)</f>
        <v>203.78866316270057</v>
      </c>
      <c r="P1735" s="4" t="str">
        <f>VLOOKUP(FACT_INCLUDES[[#This Row],[DW Version]], VERSIONS[], 6)</f>
        <v>Free RN 5.0</v>
      </c>
      <c r="Q1735" s="4" t="str">
        <f>VLOOKUP(FACT_INCLUDES[[#This Row],[DW Version]], VERSIONS[], 7)</f>
        <v>Shoe</v>
      </c>
      <c r="R1735" s="51">
        <f>FACT_INCLUDES[[#This Row],[Version Price]]*FACT_INCLUDES[[#This Row],[Quantity]]</f>
        <v>611.36598948810172</v>
      </c>
      <c r="S1735" s="51">
        <f>FACT_INCLUDES[[#This Row],[Amount]]*(1-FACT_INCLUDES[[#This Row],[Order Discount]])</f>
        <v>611.36598948810172</v>
      </c>
      <c r="T1735" s="51">
        <f t="shared" si="27"/>
        <v>611.36598948810172</v>
      </c>
      <c r="U1735" s="57">
        <f>FACT_INCLUDES[[#This Row],[Income]]/FACT_INCLUDES[[#This Row],[Total Order Income]]</f>
        <v>1</v>
      </c>
      <c r="V1735" s="33">
        <f>IF(FACT_INCLUDES[[#This Row],[Order Gap]]&gt;10, 1, 0)/COUNTIFS(FACT_INCLUDES[Order ID], FACT_INCLUDES[[#This Row],[Order ID]])</f>
        <v>0</v>
      </c>
      <c r="W1735" s="33">
        <f>IF(FACT_INCLUDES[[#This Row],[Order Type]]="Online", 1, 0)/COUNTIFS(FACT_INCLUDES[Order ID], FACT_INCLUDES[[#This Row],[Order ID]])</f>
        <v>0</v>
      </c>
      <c r="X1735" s="52">
        <v>634.64345891354094</v>
      </c>
      <c r="Y1735" s="52">
        <v>772.69771268581133</v>
      </c>
      <c r="Z1735" s="64">
        <f>IF(FACT_INCLUDES[[#This Row],[Order Type]]="Online", 1, 0)*FACT_INCLUDES[[#This Row],[Income]]</f>
        <v>0</v>
      </c>
    </row>
    <row r="1736" spans="1:26" x14ac:dyDescent="0.3">
      <c r="A1736" s="4">
        <v>2159</v>
      </c>
      <c r="B1736" s="4">
        <v>1164</v>
      </c>
      <c r="C1736" s="4">
        <v>611</v>
      </c>
      <c r="D1736" s="58">
        <v>5</v>
      </c>
      <c r="E1736" s="28">
        <f>VLOOKUP(FACT_INCLUDES[[#This Row],[Order ID]], ORDERS[], 2)</f>
        <v>43394.755490834781</v>
      </c>
      <c r="F1736" s="28">
        <f>VLOOKUP(FACT_INCLUDES[[#This Row],[Order ID]], ORDERS[], 3)</f>
        <v>43394.755490834781</v>
      </c>
      <c r="G1736" s="4" t="str">
        <f>VLOOKUP(FACT_INCLUDES[[#This Row],[Order ID]], ORDERS[], 4)</f>
        <v>In-Store</v>
      </c>
      <c r="H1736" s="4" t="str">
        <f>VLOOKUP(FACT_INCLUDES[[#This Row],[Order ID]], ORDERS[], 5)</f>
        <v>LUB7541@gmail.com</v>
      </c>
      <c r="I1736" s="4">
        <f>VLOOKUP(FACT_INCLUDES[[#This Row],[Order ID]], ORDERS[], 6)</f>
        <v>10</v>
      </c>
      <c r="J1736" s="54">
        <f>VLOOKUP(FACT_INCLUDES[[#This Row],[Order ID]], ORDERS[], 7)</f>
        <v>0</v>
      </c>
      <c r="K1736" s="33">
        <v>0</v>
      </c>
      <c r="L1736" s="4">
        <f>VLOOKUP(FACT_INCLUDES[[#This Row],[DW Version]], VERSIONS[], 2)</f>
        <v>62</v>
      </c>
      <c r="M1736" s="4">
        <f>VLOOKUP(FACT_INCLUDES[[#This Row],[DW Version]], VERSIONS[], 3)</f>
        <v>8</v>
      </c>
      <c r="N1736" s="4" t="str">
        <f>VLOOKUP(FACT_INCLUDES[[#This Row],[DW Version]], VERSIONS[], 4)</f>
        <v>khaki</v>
      </c>
      <c r="O1736" s="51">
        <f>VLOOKUP(FACT_INCLUDES[[#This Row],[DW Version]], VERSIONS[], 5)</f>
        <v>131.84994295614217</v>
      </c>
      <c r="P1736" s="4" t="str">
        <f>VLOOKUP(FACT_INCLUDES[[#This Row],[DW Version]], VERSIONS[], 6)</f>
        <v>Tiempo Legend</v>
      </c>
      <c r="Q1736" s="4" t="str">
        <f>VLOOKUP(FACT_INCLUDES[[#This Row],[DW Version]], VERSIONS[], 7)</f>
        <v>Shoe</v>
      </c>
      <c r="R1736" s="51">
        <f>FACT_INCLUDES[[#This Row],[Version Price]]*FACT_INCLUDES[[#This Row],[Quantity]]</f>
        <v>659.24971478071086</v>
      </c>
      <c r="S1736" s="51">
        <f>FACT_INCLUDES[[#This Row],[Amount]]*(1-FACT_INCLUDES[[#This Row],[Order Discount]])</f>
        <v>659.24971478071086</v>
      </c>
      <c r="T1736" s="51">
        <f t="shared" si="27"/>
        <v>659.24971478071086</v>
      </c>
      <c r="U1736" s="57">
        <f>FACT_INCLUDES[[#This Row],[Income]]/FACT_INCLUDES[[#This Row],[Total Order Income]]</f>
        <v>1</v>
      </c>
      <c r="V1736" s="33">
        <f>IF(FACT_INCLUDES[[#This Row],[Order Gap]]&gt;10, 1, 0)/COUNTIFS(FACT_INCLUDES[Order ID], FACT_INCLUDES[[#This Row],[Order ID]])</f>
        <v>0</v>
      </c>
      <c r="W1736" s="33">
        <f>IF(FACT_INCLUDES[[#This Row],[Order Type]]="Online", 1, 0)/COUNTIFS(FACT_INCLUDES[Order ID], FACT_INCLUDES[[#This Row],[Order ID]])</f>
        <v>0</v>
      </c>
      <c r="X1736" s="52">
        <v>634.64345891354094</v>
      </c>
      <c r="Y1736" s="52">
        <v>772.69771268581133</v>
      </c>
      <c r="Z1736" s="64">
        <f>IF(FACT_INCLUDES[[#This Row],[Order Type]]="Online", 1, 0)*FACT_INCLUDES[[#This Row],[Income]]</f>
        <v>0</v>
      </c>
    </row>
    <row r="1737" spans="1:26" x14ac:dyDescent="0.3">
      <c r="A1737" s="4">
        <v>2161</v>
      </c>
      <c r="B1737" s="4">
        <v>1166</v>
      </c>
      <c r="C1737" s="4">
        <v>420</v>
      </c>
      <c r="D1737" s="58">
        <v>4</v>
      </c>
      <c r="E1737" s="28">
        <f>VLOOKUP(FACT_INCLUDES[[#This Row],[Order ID]], ORDERS[], 2)</f>
        <v>43289.536345891094</v>
      </c>
      <c r="F1737" s="28">
        <f>VLOOKUP(FACT_INCLUDES[[#This Row],[Order ID]], ORDERS[], 3)</f>
        <v>43289.536345891094</v>
      </c>
      <c r="G1737" s="4" t="str">
        <f>VLOOKUP(FACT_INCLUDES[[#This Row],[Order ID]], ORDERS[], 4)</f>
        <v>In-Store</v>
      </c>
      <c r="H1737" s="4" t="str">
        <f>VLOOKUP(FACT_INCLUDES[[#This Row],[Order ID]], ORDERS[], 5)</f>
        <v>MPJ1586@gmail.com</v>
      </c>
      <c r="I1737" s="4">
        <f>VLOOKUP(FACT_INCLUDES[[#This Row],[Order ID]], ORDERS[], 6)</f>
        <v>21</v>
      </c>
      <c r="J1737" s="54">
        <f>VLOOKUP(FACT_INCLUDES[[#This Row],[Order ID]], ORDERS[], 7)</f>
        <v>0</v>
      </c>
      <c r="K1737" s="33">
        <v>0</v>
      </c>
      <c r="L1737" s="4">
        <f>VLOOKUP(FACT_INCLUDES[[#This Row],[DW Version]], VERSIONS[], 2)</f>
        <v>42</v>
      </c>
      <c r="M1737" s="4">
        <f>VLOOKUP(FACT_INCLUDES[[#This Row],[DW Version]], VERSIONS[], 3)</f>
        <v>11</v>
      </c>
      <c r="N1737" s="4" t="str">
        <f>VLOOKUP(FACT_INCLUDES[[#This Row],[DW Version]], VERSIONS[], 4)</f>
        <v>white</v>
      </c>
      <c r="O1737" s="51">
        <f>VLOOKUP(FACT_INCLUDES[[#This Row],[DW Version]], VERSIONS[], 5)</f>
        <v>125.58553349094595</v>
      </c>
      <c r="P1737" s="4" t="str">
        <f>VLOOKUP(FACT_INCLUDES[[#This Row],[DW Version]], VERSIONS[], 6)</f>
        <v>Air Max Thea</v>
      </c>
      <c r="Q1737" s="4" t="str">
        <f>VLOOKUP(FACT_INCLUDES[[#This Row],[DW Version]], VERSIONS[], 7)</f>
        <v>Shoe</v>
      </c>
      <c r="R1737" s="51">
        <f>FACT_INCLUDES[[#This Row],[Version Price]]*FACT_INCLUDES[[#This Row],[Quantity]]</f>
        <v>502.34213396378379</v>
      </c>
      <c r="S1737" s="51">
        <f>FACT_INCLUDES[[#This Row],[Amount]]*(1-FACT_INCLUDES[[#This Row],[Order Discount]])</f>
        <v>502.34213396378379</v>
      </c>
      <c r="T1737" s="51">
        <f t="shared" si="27"/>
        <v>502.34213396378379</v>
      </c>
      <c r="U1737" s="57">
        <f>FACT_INCLUDES[[#This Row],[Income]]/FACT_INCLUDES[[#This Row],[Total Order Income]]</f>
        <v>1</v>
      </c>
      <c r="V1737" s="33">
        <f>IF(FACT_INCLUDES[[#This Row],[Order Gap]]&gt;10, 1, 0)/COUNTIFS(FACT_INCLUDES[Order ID], FACT_INCLUDES[[#This Row],[Order ID]])</f>
        <v>0</v>
      </c>
      <c r="W1737" s="33">
        <f>IF(FACT_INCLUDES[[#This Row],[Order Type]]="Online", 1, 0)/COUNTIFS(FACT_INCLUDES[Order ID], FACT_INCLUDES[[#This Row],[Order ID]])</f>
        <v>0</v>
      </c>
      <c r="X1737" s="52">
        <v>634.64345891354094</v>
      </c>
      <c r="Y1737" s="52">
        <v>772.69771268581133</v>
      </c>
      <c r="Z1737" s="64">
        <f>IF(FACT_INCLUDES[[#This Row],[Order Type]]="Online", 1, 0)*FACT_INCLUDES[[#This Row],[Income]]</f>
        <v>0</v>
      </c>
    </row>
    <row r="1738" spans="1:26" x14ac:dyDescent="0.3">
      <c r="A1738" s="4">
        <v>2167</v>
      </c>
      <c r="B1738" s="4">
        <v>1172</v>
      </c>
      <c r="C1738" s="4">
        <v>592</v>
      </c>
      <c r="D1738" s="58">
        <v>1</v>
      </c>
      <c r="E1738" s="28">
        <f>VLOOKUP(FACT_INCLUDES[[#This Row],[Order ID]], ORDERS[], 2)</f>
        <v>43364.148483218421</v>
      </c>
      <c r="F1738" s="28">
        <f>VLOOKUP(FACT_INCLUDES[[#This Row],[Order ID]], ORDERS[], 3)</f>
        <v>43364.148483218421</v>
      </c>
      <c r="G1738" s="4" t="str">
        <f>VLOOKUP(FACT_INCLUDES[[#This Row],[Order ID]], ORDERS[], 4)</f>
        <v>In-Store</v>
      </c>
      <c r="H1738" s="4" t="str">
        <f>VLOOKUP(FACT_INCLUDES[[#This Row],[Order ID]], ORDERS[], 5)</f>
        <v>OHB3660@gmail.com</v>
      </c>
      <c r="I1738" s="4">
        <f>VLOOKUP(FACT_INCLUDES[[#This Row],[Order ID]], ORDERS[], 6)</f>
        <v>31</v>
      </c>
      <c r="J1738" s="54">
        <f>VLOOKUP(FACT_INCLUDES[[#This Row],[Order ID]], ORDERS[], 7)</f>
        <v>0</v>
      </c>
      <c r="K1738" s="33">
        <v>0</v>
      </c>
      <c r="L1738" s="4">
        <f>VLOOKUP(FACT_INCLUDES[[#This Row],[DW Version]], VERSIONS[], 2)</f>
        <v>60</v>
      </c>
      <c r="M1738" s="4">
        <f>VLOOKUP(FACT_INCLUDES[[#This Row],[DW Version]], VERSIONS[], 3)</f>
        <v>7.5</v>
      </c>
      <c r="N1738" s="4" t="str">
        <f>VLOOKUP(FACT_INCLUDES[[#This Row],[DW Version]], VERSIONS[], 4)</f>
        <v>red</v>
      </c>
      <c r="O1738" s="51">
        <f>VLOOKUP(FACT_INCLUDES[[#This Row],[DW Version]], VERSIONS[], 5)</f>
        <v>277.6008638705971</v>
      </c>
      <c r="P1738" s="4" t="str">
        <f>VLOOKUP(FACT_INCLUDES[[#This Row],[DW Version]], VERSIONS[], 6)</f>
        <v>Magista Obra</v>
      </c>
      <c r="Q1738" s="4" t="str">
        <f>VLOOKUP(FACT_INCLUDES[[#This Row],[DW Version]], VERSIONS[], 7)</f>
        <v>Shoe</v>
      </c>
      <c r="R1738" s="51">
        <f>FACT_INCLUDES[[#This Row],[Version Price]]*FACT_INCLUDES[[#This Row],[Quantity]]</f>
        <v>277.6008638705971</v>
      </c>
      <c r="S1738" s="51">
        <f>FACT_INCLUDES[[#This Row],[Amount]]*(1-FACT_INCLUDES[[#This Row],[Order Discount]])</f>
        <v>277.6008638705971</v>
      </c>
      <c r="T1738" s="51">
        <f t="shared" si="27"/>
        <v>277.6008638705971</v>
      </c>
      <c r="U1738" s="57">
        <f>FACT_INCLUDES[[#This Row],[Income]]/FACT_INCLUDES[[#This Row],[Total Order Income]]</f>
        <v>1</v>
      </c>
      <c r="V1738" s="33">
        <f>IF(FACT_INCLUDES[[#This Row],[Order Gap]]&gt;10, 1, 0)/COUNTIFS(FACT_INCLUDES[Order ID], FACT_INCLUDES[[#This Row],[Order ID]])</f>
        <v>0</v>
      </c>
      <c r="W1738" s="33">
        <f>IF(FACT_INCLUDES[[#This Row],[Order Type]]="Online", 1, 0)/COUNTIFS(FACT_INCLUDES[Order ID], FACT_INCLUDES[[#This Row],[Order ID]])</f>
        <v>0</v>
      </c>
      <c r="X1738" s="52">
        <v>634.64345891354094</v>
      </c>
      <c r="Y1738" s="52">
        <v>772.69771268581133</v>
      </c>
      <c r="Z1738" s="64">
        <f>IF(FACT_INCLUDES[[#This Row],[Order Type]]="Online", 1, 0)*FACT_INCLUDES[[#This Row],[Income]]</f>
        <v>0</v>
      </c>
    </row>
    <row r="1739" spans="1:26" x14ac:dyDescent="0.3">
      <c r="A1739" s="4">
        <v>2181</v>
      </c>
      <c r="B1739" s="4">
        <v>1186</v>
      </c>
      <c r="C1739" s="4">
        <v>33</v>
      </c>
      <c r="D1739" s="58">
        <v>1</v>
      </c>
      <c r="E1739" s="28">
        <f>VLOOKUP(FACT_INCLUDES[[#This Row],[Order ID]], ORDERS[], 2)</f>
        <v>43385.680723609767</v>
      </c>
      <c r="F1739" s="28">
        <f>VLOOKUP(FACT_INCLUDES[[#This Row],[Order ID]], ORDERS[], 3)</f>
        <v>43385.680723609767</v>
      </c>
      <c r="G1739" s="4" t="str">
        <f>VLOOKUP(FACT_INCLUDES[[#This Row],[Order ID]], ORDERS[], 4)</f>
        <v>In-Store</v>
      </c>
      <c r="H1739" s="4" t="str">
        <f>VLOOKUP(FACT_INCLUDES[[#This Row],[Order ID]], ORDERS[], 5)</f>
        <v>RFF7915@gmail.com</v>
      </c>
      <c r="I1739" s="4">
        <f>VLOOKUP(FACT_INCLUDES[[#This Row],[Order ID]], ORDERS[], 6)</f>
        <v>45</v>
      </c>
      <c r="J1739" s="54">
        <f>VLOOKUP(FACT_INCLUDES[[#This Row],[Order ID]], ORDERS[], 7)</f>
        <v>0</v>
      </c>
      <c r="K1739" s="33">
        <v>0</v>
      </c>
      <c r="L1739" s="4">
        <f>VLOOKUP(FACT_INCLUDES[[#This Row],[DW Version]], VERSIONS[], 2)</f>
        <v>3</v>
      </c>
      <c r="M1739" s="4">
        <f>VLOOKUP(FACT_INCLUDES[[#This Row],[DW Version]], VERSIONS[], 3)</f>
        <v>9</v>
      </c>
      <c r="N1739" s="4" t="str">
        <f>VLOOKUP(FACT_INCLUDES[[#This Row],[DW Version]], VERSIONS[], 4)</f>
        <v>black</v>
      </c>
      <c r="O1739" s="51">
        <f>VLOOKUP(FACT_INCLUDES[[#This Row],[DW Version]], VERSIONS[], 5)</f>
        <v>41.972378177199204</v>
      </c>
      <c r="P1739" s="4" t="str">
        <f>VLOOKUP(FACT_INCLUDES[[#This Row],[DW Version]], VERSIONS[], 6)</f>
        <v>Dri-FIT Shirt</v>
      </c>
      <c r="Q1739" s="4" t="str">
        <f>VLOOKUP(FACT_INCLUDES[[#This Row],[DW Version]], VERSIONS[], 7)</f>
        <v>Apparel</v>
      </c>
      <c r="R1739" s="51">
        <f>FACT_INCLUDES[[#This Row],[Version Price]]*FACT_INCLUDES[[#This Row],[Quantity]]</f>
        <v>41.972378177199204</v>
      </c>
      <c r="S1739" s="51">
        <f>FACT_INCLUDES[[#This Row],[Amount]]*(1-FACT_INCLUDES[[#This Row],[Order Discount]])</f>
        <v>41.972378177199204</v>
      </c>
      <c r="T1739" s="51">
        <f t="shared" si="27"/>
        <v>41.972378177199204</v>
      </c>
      <c r="U1739" s="57">
        <f>FACT_INCLUDES[[#This Row],[Income]]/FACT_INCLUDES[[#This Row],[Total Order Income]]</f>
        <v>1</v>
      </c>
      <c r="V1739" s="33">
        <f>IF(FACT_INCLUDES[[#This Row],[Order Gap]]&gt;10, 1, 0)/COUNTIFS(FACT_INCLUDES[Order ID], FACT_INCLUDES[[#This Row],[Order ID]])</f>
        <v>0</v>
      </c>
      <c r="W1739" s="33">
        <f>IF(FACT_INCLUDES[[#This Row],[Order Type]]="Online", 1, 0)/COUNTIFS(FACT_INCLUDES[Order ID], FACT_INCLUDES[[#This Row],[Order ID]])</f>
        <v>0</v>
      </c>
      <c r="X1739" s="52">
        <v>634.64345891354094</v>
      </c>
      <c r="Y1739" s="52">
        <v>772.69771268581133</v>
      </c>
      <c r="Z1739" s="64">
        <f>IF(FACT_INCLUDES[[#This Row],[Order Type]]="Online", 1, 0)*FACT_INCLUDES[[#This Row],[Income]]</f>
        <v>0</v>
      </c>
    </row>
    <row r="1740" spans="1:26" x14ac:dyDescent="0.3">
      <c r="A1740" s="4">
        <v>2184</v>
      </c>
      <c r="B1740" s="4">
        <v>1189</v>
      </c>
      <c r="C1740" s="4">
        <v>867</v>
      </c>
      <c r="D1740" s="58">
        <v>1</v>
      </c>
      <c r="E1740" s="28">
        <f>VLOOKUP(FACT_INCLUDES[[#This Row],[Order ID]], ORDERS[], 2)</f>
        <v>43306.184618448897</v>
      </c>
      <c r="F1740" s="28">
        <f>VLOOKUP(FACT_INCLUDES[[#This Row],[Order ID]], ORDERS[], 3)</f>
        <v>43306.184618448897</v>
      </c>
      <c r="G1740" s="4" t="str">
        <f>VLOOKUP(FACT_INCLUDES[[#This Row],[Order ID]], ORDERS[], 4)</f>
        <v>In-Store</v>
      </c>
      <c r="H1740" s="4" t="str">
        <f>VLOOKUP(FACT_INCLUDES[[#This Row],[Order ID]], ORDERS[], 5)</f>
        <v>OHB3660@gmail.com</v>
      </c>
      <c r="I1740" s="4">
        <f>VLOOKUP(FACT_INCLUDES[[#This Row],[Order ID]], ORDERS[], 6)</f>
        <v>31</v>
      </c>
      <c r="J1740" s="54">
        <f>VLOOKUP(FACT_INCLUDES[[#This Row],[Order ID]], ORDERS[], 7)</f>
        <v>0</v>
      </c>
      <c r="K1740" s="33">
        <v>0</v>
      </c>
      <c r="L1740" s="4">
        <f>VLOOKUP(FACT_INCLUDES[[#This Row],[DW Version]], VERSIONS[], 2)</f>
        <v>88</v>
      </c>
      <c r="M1740" s="4">
        <f>VLOOKUP(FACT_INCLUDES[[#This Row],[DW Version]], VERSIONS[], 3)</f>
        <v>8.5</v>
      </c>
      <c r="N1740" s="4" t="str">
        <f>VLOOKUP(FACT_INCLUDES[[#This Row],[DW Version]], VERSIONS[], 4)</f>
        <v>dark green</v>
      </c>
      <c r="O1740" s="51">
        <f>VLOOKUP(FACT_INCLUDES[[#This Row],[DW Version]], VERSIONS[], 5)</f>
        <v>300.7804472785341</v>
      </c>
      <c r="P1740" s="4" t="str">
        <f>VLOOKUP(FACT_INCLUDES[[#This Row],[DW Version]], VERSIONS[], 6)</f>
        <v>React Infinity Run</v>
      </c>
      <c r="Q1740" s="4" t="str">
        <f>VLOOKUP(FACT_INCLUDES[[#This Row],[DW Version]], VERSIONS[], 7)</f>
        <v>Shoe</v>
      </c>
      <c r="R1740" s="51">
        <f>FACT_INCLUDES[[#This Row],[Version Price]]*FACT_INCLUDES[[#This Row],[Quantity]]</f>
        <v>300.7804472785341</v>
      </c>
      <c r="S1740" s="51">
        <f>FACT_INCLUDES[[#This Row],[Amount]]*(1-FACT_INCLUDES[[#This Row],[Order Discount]])</f>
        <v>300.7804472785341</v>
      </c>
      <c r="T1740" s="51">
        <f t="shared" si="27"/>
        <v>300.7804472785341</v>
      </c>
      <c r="U1740" s="57">
        <f>FACT_INCLUDES[[#This Row],[Income]]/FACT_INCLUDES[[#This Row],[Total Order Income]]</f>
        <v>1</v>
      </c>
      <c r="V1740" s="33">
        <f>IF(FACT_INCLUDES[[#This Row],[Order Gap]]&gt;10, 1, 0)/COUNTIFS(FACT_INCLUDES[Order ID], FACT_INCLUDES[[#This Row],[Order ID]])</f>
        <v>0</v>
      </c>
      <c r="W1740" s="33">
        <f>IF(FACT_INCLUDES[[#This Row],[Order Type]]="Online", 1, 0)/COUNTIFS(FACT_INCLUDES[Order ID], FACT_INCLUDES[[#This Row],[Order ID]])</f>
        <v>0</v>
      </c>
      <c r="X1740" s="52">
        <v>634.64345891354094</v>
      </c>
      <c r="Y1740" s="52">
        <v>772.69771268581133</v>
      </c>
      <c r="Z1740" s="64">
        <f>IF(FACT_INCLUDES[[#This Row],[Order Type]]="Online", 1, 0)*FACT_INCLUDES[[#This Row],[Income]]</f>
        <v>0</v>
      </c>
    </row>
    <row r="1741" spans="1:26" x14ac:dyDescent="0.3">
      <c r="A1741" s="4">
        <v>2199</v>
      </c>
      <c r="B1741" s="4">
        <v>1204</v>
      </c>
      <c r="C1741" s="4">
        <v>235</v>
      </c>
      <c r="D1741" s="58">
        <v>3</v>
      </c>
      <c r="E1741" s="28">
        <f>VLOOKUP(FACT_INCLUDES[[#This Row],[Order ID]], ORDERS[], 2)</f>
        <v>43122.477323037972</v>
      </c>
      <c r="F1741" s="28">
        <f>VLOOKUP(FACT_INCLUDES[[#This Row],[Order ID]], ORDERS[], 3)</f>
        <v>43122.477323037972</v>
      </c>
      <c r="G1741" s="4" t="str">
        <f>VLOOKUP(FACT_INCLUDES[[#This Row],[Order ID]], ORDERS[], 4)</f>
        <v>In-Store</v>
      </c>
      <c r="H1741" s="4" t="str">
        <f>VLOOKUP(FACT_INCLUDES[[#This Row],[Order ID]], ORDERS[], 5)</f>
        <v>HNP9387@gmail.com</v>
      </c>
      <c r="I1741" s="4">
        <f>VLOOKUP(FACT_INCLUDES[[#This Row],[Order ID]], ORDERS[], 6)</f>
        <v>39</v>
      </c>
      <c r="J1741" s="54">
        <f>VLOOKUP(FACT_INCLUDES[[#This Row],[Order ID]], ORDERS[], 7)</f>
        <v>0</v>
      </c>
      <c r="K1741" s="33">
        <v>0</v>
      </c>
      <c r="L1741" s="4">
        <f>VLOOKUP(FACT_INCLUDES[[#This Row],[DW Version]], VERSIONS[], 2)</f>
        <v>24</v>
      </c>
      <c r="M1741" s="4">
        <f>VLOOKUP(FACT_INCLUDES[[#This Row],[DW Version]], VERSIONS[], 3)</f>
        <v>3.5</v>
      </c>
      <c r="N1741" s="4" t="str">
        <f>VLOOKUP(FACT_INCLUDES[[#This Row],[DW Version]], VERSIONS[], 4)</f>
        <v>white</v>
      </c>
      <c r="O1741" s="51">
        <f>VLOOKUP(FACT_INCLUDES[[#This Row],[DW Version]], VERSIONS[], 5)</f>
        <v>143.76872628201221</v>
      </c>
      <c r="P1741" s="4" t="str">
        <f>VLOOKUP(FACT_INCLUDES[[#This Row],[DW Version]], VERSIONS[], 6)</f>
        <v>Zoom Fly</v>
      </c>
      <c r="Q1741" s="4" t="str">
        <f>VLOOKUP(FACT_INCLUDES[[#This Row],[DW Version]], VERSIONS[], 7)</f>
        <v>Shoe</v>
      </c>
      <c r="R1741" s="51">
        <f>FACT_INCLUDES[[#This Row],[Version Price]]*FACT_INCLUDES[[#This Row],[Quantity]]</f>
        <v>431.30617884603663</v>
      </c>
      <c r="S1741" s="51">
        <f>FACT_INCLUDES[[#This Row],[Amount]]*(1-FACT_INCLUDES[[#This Row],[Order Discount]])</f>
        <v>431.30617884603663</v>
      </c>
      <c r="T1741" s="51">
        <f t="shared" si="27"/>
        <v>431.30617884603663</v>
      </c>
      <c r="U1741" s="57">
        <f>FACT_INCLUDES[[#This Row],[Income]]/FACT_INCLUDES[[#This Row],[Total Order Income]]</f>
        <v>1</v>
      </c>
      <c r="V1741" s="33">
        <f>IF(FACT_INCLUDES[[#This Row],[Order Gap]]&gt;10, 1, 0)/COUNTIFS(FACT_INCLUDES[Order ID], FACT_INCLUDES[[#This Row],[Order ID]])</f>
        <v>0</v>
      </c>
      <c r="W1741" s="33">
        <f>IF(FACT_INCLUDES[[#This Row],[Order Type]]="Online", 1, 0)/COUNTIFS(FACT_INCLUDES[Order ID], FACT_INCLUDES[[#This Row],[Order ID]])</f>
        <v>0</v>
      </c>
      <c r="X1741" s="52">
        <v>634.64345891354094</v>
      </c>
      <c r="Y1741" s="52">
        <v>772.69771268581133</v>
      </c>
      <c r="Z1741" s="64">
        <f>IF(FACT_INCLUDES[[#This Row],[Order Type]]="Online", 1, 0)*FACT_INCLUDES[[#This Row],[Income]]</f>
        <v>0</v>
      </c>
    </row>
    <row r="1742" spans="1:26" x14ac:dyDescent="0.3">
      <c r="A1742" s="4">
        <v>2208</v>
      </c>
      <c r="B1742" s="4">
        <v>1213</v>
      </c>
      <c r="C1742" s="4">
        <v>66</v>
      </c>
      <c r="D1742" s="58">
        <v>3</v>
      </c>
      <c r="E1742" s="28">
        <f>VLOOKUP(FACT_INCLUDES[[#This Row],[Order ID]], ORDERS[], 2)</f>
        <v>43139.219691519022</v>
      </c>
      <c r="F1742" s="28">
        <f>VLOOKUP(FACT_INCLUDES[[#This Row],[Order ID]], ORDERS[], 3)</f>
        <v>43144.219691519022</v>
      </c>
      <c r="G1742" s="4" t="str">
        <f>VLOOKUP(FACT_INCLUDES[[#This Row],[Order ID]], ORDERS[], 4)</f>
        <v>Online</v>
      </c>
      <c r="H1742" s="4" t="str">
        <f>VLOOKUP(FACT_INCLUDES[[#This Row],[Order ID]], ORDERS[], 5)</f>
        <v>AQZ7929@gmail.com</v>
      </c>
      <c r="I1742" s="4">
        <f>VLOOKUP(FACT_INCLUDES[[#This Row],[Order ID]], ORDERS[], 6)</f>
        <v>0</v>
      </c>
      <c r="J1742" s="54">
        <f>VLOOKUP(FACT_INCLUDES[[#This Row],[Order ID]], ORDERS[], 7)</f>
        <v>0</v>
      </c>
      <c r="K1742" s="33">
        <v>5</v>
      </c>
      <c r="L1742" s="4">
        <f>VLOOKUP(FACT_INCLUDES[[#This Row],[DW Version]], VERSIONS[], 2)</f>
        <v>6</v>
      </c>
      <c r="M1742" s="4">
        <f>VLOOKUP(FACT_INCLUDES[[#This Row],[DW Version]], VERSIONS[], 3)</f>
        <v>8.5</v>
      </c>
      <c r="N1742" s="4" t="str">
        <f>VLOOKUP(FACT_INCLUDES[[#This Row],[DW Version]], VERSIONS[], 4)</f>
        <v>white</v>
      </c>
      <c r="O1742" s="51">
        <f>VLOOKUP(FACT_INCLUDES[[#This Row],[DW Version]], VERSIONS[], 5)</f>
        <v>390.28292456192145</v>
      </c>
      <c r="P1742" s="4" t="str">
        <f>VLOOKUP(FACT_INCLUDES[[#This Row],[DW Version]], VERSIONS[], 6)</f>
        <v>Tech Fleece Hoodie</v>
      </c>
      <c r="Q1742" s="4" t="str">
        <f>VLOOKUP(FACT_INCLUDES[[#This Row],[DW Version]], VERSIONS[], 7)</f>
        <v>Apparel</v>
      </c>
      <c r="R1742" s="51">
        <f>FACT_INCLUDES[[#This Row],[Version Price]]*FACT_INCLUDES[[#This Row],[Quantity]]</f>
        <v>1170.8487736857644</v>
      </c>
      <c r="S1742" s="51">
        <f>FACT_INCLUDES[[#This Row],[Amount]]*(1-FACT_INCLUDES[[#This Row],[Order Discount]])</f>
        <v>1170.8487736857644</v>
      </c>
      <c r="T1742" s="51">
        <f t="shared" si="27"/>
        <v>1170.8487736857644</v>
      </c>
      <c r="U1742" s="57">
        <f>FACT_INCLUDES[[#This Row],[Income]]/FACT_INCLUDES[[#This Row],[Total Order Income]]</f>
        <v>1</v>
      </c>
      <c r="V1742" s="33">
        <f>IF(FACT_INCLUDES[[#This Row],[Order Gap]]&gt;10, 1, 0)/COUNTIFS(FACT_INCLUDES[Order ID], FACT_INCLUDES[[#This Row],[Order ID]])</f>
        <v>0</v>
      </c>
      <c r="W1742" s="33">
        <f>IF(FACT_INCLUDES[[#This Row],[Order Type]]="Online", 1, 0)/COUNTIFS(FACT_INCLUDES[Order ID], FACT_INCLUDES[[#This Row],[Order ID]])</f>
        <v>1</v>
      </c>
      <c r="X1742" s="52">
        <v>634.64345891354094</v>
      </c>
      <c r="Y1742" s="52">
        <v>772.69771268581133</v>
      </c>
      <c r="Z1742" s="64">
        <f>IF(FACT_INCLUDES[[#This Row],[Order Type]]="Online", 1, 0)*FACT_INCLUDES[[#This Row],[Income]]</f>
        <v>1170.8487736857644</v>
      </c>
    </row>
    <row r="1743" spans="1:26" x14ac:dyDescent="0.3">
      <c r="A1743" s="4">
        <v>2250</v>
      </c>
      <c r="B1743" s="4">
        <v>1255</v>
      </c>
      <c r="C1743" s="4">
        <v>801</v>
      </c>
      <c r="D1743" s="58">
        <v>4</v>
      </c>
      <c r="E1743" s="28">
        <f>VLOOKUP(FACT_INCLUDES[[#This Row],[Order ID]], ORDERS[], 2)</f>
        <v>43111.803794442363</v>
      </c>
      <c r="F1743" s="28">
        <f>VLOOKUP(FACT_INCLUDES[[#This Row],[Order ID]], ORDERS[], 3)</f>
        <v>43111.803794442363</v>
      </c>
      <c r="G1743" s="4" t="str">
        <f>VLOOKUP(FACT_INCLUDES[[#This Row],[Order ID]], ORDERS[], 4)</f>
        <v>In-Store</v>
      </c>
      <c r="H1743" s="4" t="str">
        <f>VLOOKUP(FACT_INCLUDES[[#This Row],[Order ID]], ORDERS[], 5)</f>
        <v>TPP2816@gmail.com</v>
      </c>
      <c r="I1743" s="4">
        <f>VLOOKUP(FACT_INCLUDES[[#This Row],[Order ID]], ORDERS[], 6)</f>
        <v>29</v>
      </c>
      <c r="J1743" s="54">
        <f>VLOOKUP(FACT_INCLUDES[[#This Row],[Order ID]], ORDERS[], 7)</f>
        <v>0</v>
      </c>
      <c r="K1743" s="33">
        <v>0</v>
      </c>
      <c r="L1743" s="4">
        <f>VLOOKUP(FACT_INCLUDES[[#This Row],[DW Version]], VERSIONS[], 2)</f>
        <v>82</v>
      </c>
      <c r="M1743" s="4">
        <f>VLOOKUP(FACT_INCLUDES[[#This Row],[DW Version]], VERSIONS[], 3)</f>
        <v>4.5</v>
      </c>
      <c r="N1743" s="4" t="str">
        <f>VLOOKUP(FACT_INCLUDES[[#This Row],[DW Version]], VERSIONS[], 4)</f>
        <v>white</v>
      </c>
      <c r="O1743" s="51">
        <f>VLOOKUP(FACT_INCLUDES[[#This Row],[DW Version]], VERSIONS[], 5)</f>
        <v>256.76488189885794</v>
      </c>
      <c r="P1743" s="4" t="str">
        <f>VLOOKUP(FACT_INCLUDES[[#This Row],[DW Version]], VERSIONS[], 6)</f>
        <v>Flex 2-in-1 Shorts</v>
      </c>
      <c r="Q1743" s="4" t="str">
        <f>VLOOKUP(FACT_INCLUDES[[#This Row],[DW Version]], VERSIONS[], 7)</f>
        <v>Apparel</v>
      </c>
      <c r="R1743" s="51">
        <f>FACT_INCLUDES[[#This Row],[Version Price]]*FACT_INCLUDES[[#This Row],[Quantity]]</f>
        <v>1027.0595275954317</v>
      </c>
      <c r="S1743" s="51">
        <f>FACT_INCLUDES[[#This Row],[Amount]]*(1-FACT_INCLUDES[[#This Row],[Order Discount]])</f>
        <v>1027.0595275954317</v>
      </c>
      <c r="T1743" s="51">
        <f t="shared" si="27"/>
        <v>1027.0595275954317</v>
      </c>
      <c r="U1743" s="57">
        <f>FACT_INCLUDES[[#This Row],[Income]]/FACT_INCLUDES[[#This Row],[Total Order Income]]</f>
        <v>1</v>
      </c>
      <c r="V1743" s="33">
        <f>IF(FACT_INCLUDES[[#This Row],[Order Gap]]&gt;10, 1, 0)/COUNTIFS(FACT_INCLUDES[Order ID], FACT_INCLUDES[[#This Row],[Order ID]])</f>
        <v>0</v>
      </c>
      <c r="W1743" s="33">
        <f>IF(FACT_INCLUDES[[#This Row],[Order Type]]="Online", 1, 0)/COUNTIFS(FACT_INCLUDES[Order ID], FACT_INCLUDES[[#This Row],[Order ID]])</f>
        <v>0</v>
      </c>
      <c r="X1743" s="52">
        <v>634.64345891354094</v>
      </c>
      <c r="Y1743" s="52">
        <v>772.69771268581133</v>
      </c>
      <c r="Z1743" s="64">
        <f>IF(FACT_INCLUDES[[#This Row],[Order Type]]="Online", 1, 0)*FACT_INCLUDES[[#This Row],[Income]]</f>
        <v>0</v>
      </c>
    </row>
    <row r="1744" spans="1:26" x14ac:dyDescent="0.3">
      <c r="A1744" s="4">
        <v>2280</v>
      </c>
      <c r="B1744" s="4">
        <v>1285</v>
      </c>
      <c r="C1744" s="4">
        <v>714</v>
      </c>
      <c r="D1744" s="58">
        <v>2</v>
      </c>
      <c r="E1744" s="28">
        <f>VLOOKUP(FACT_INCLUDES[[#This Row],[Order ID]], ORDERS[], 2)</f>
        <v>43117.039073570726</v>
      </c>
      <c r="F1744" s="28">
        <f>VLOOKUP(FACT_INCLUDES[[#This Row],[Order ID]], ORDERS[], 3)</f>
        <v>43131.039073570726</v>
      </c>
      <c r="G1744" s="4" t="str">
        <f>VLOOKUP(FACT_INCLUDES[[#This Row],[Order ID]], ORDERS[], 4)</f>
        <v>Online</v>
      </c>
      <c r="H1744" s="4" t="str">
        <f>VLOOKUP(FACT_INCLUDES[[#This Row],[Order ID]], ORDERS[], 5)</f>
        <v>VSM3811@gmail.com</v>
      </c>
      <c r="I1744" s="4">
        <f>VLOOKUP(FACT_INCLUDES[[#This Row],[Order ID]], ORDERS[], 6)</f>
        <v>0</v>
      </c>
      <c r="J1744" s="54">
        <f>VLOOKUP(FACT_INCLUDES[[#This Row],[Order ID]], ORDERS[], 7)</f>
        <v>0</v>
      </c>
      <c r="K1744" s="33">
        <v>14</v>
      </c>
      <c r="L1744" s="4">
        <f>VLOOKUP(FACT_INCLUDES[[#This Row],[DW Version]], VERSIONS[], 2)</f>
        <v>73</v>
      </c>
      <c r="M1744" s="4">
        <f>VLOOKUP(FACT_INCLUDES[[#This Row],[DW Version]], VERSIONS[], 3)</f>
        <v>6.5</v>
      </c>
      <c r="N1744" s="4" t="str">
        <f>VLOOKUP(FACT_INCLUDES[[#This Row],[DW Version]], VERSIONS[], 4)</f>
        <v>silver</v>
      </c>
      <c r="O1744" s="51">
        <f>VLOOKUP(FACT_INCLUDES[[#This Row],[DW Version]], VERSIONS[], 5)</f>
        <v>240.18316162028003</v>
      </c>
      <c r="P1744" s="4" t="str">
        <f>VLOOKUP(FACT_INCLUDES[[#This Row],[DW Version]], VERSIONS[], 6)</f>
        <v>Air Max 720</v>
      </c>
      <c r="Q1744" s="4" t="str">
        <f>VLOOKUP(FACT_INCLUDES[[#This Row],[DW Version]], VERSIONS[], 7)</f>
        <v>Shoe</v>
      </c>
      <c r="R1744" s="51">
        <f>FACT_INCLUDES[[#This Row],[Version Price]]*FACT_INCLUDES[[#This Row],[Quantity]]</f>
        <v>480.36632324056006</v>
      </c>
      <c r="S1744" s="51">
        <f>FACT_INCLUDES[[#This Row],[Amount]]*(1-FACT_INCLUDES[[#This Row],[Order Discount]])</f>
        <v>480.36632324056006</v>
      </c>
      <c r="T1744" s="51">
        <f t="shared" si="27"/>
        <v>480.36632324056006</v>
      </c>
      <c r="U1744" s="57">
        <f>FACT_INCLUDES[[#This Row],[Income]]/FACT_INCLUDES[[#This Row],[Total Order Income]]</f>
        <v>1</v>
      </c>
      <c r="V1744" s="33">
        <f>IF(FACT_INCLUDES[[#This Row],[Order Gap]]&gt;10, 1, 0)/COUNTIFS(FACT_INCLUDES[Order ID], FACT_INCLUDES[[#This Row],[Order ID]])</f>
        <v>1</v>
      </c>
      <c r="W1744" s="33">
        <f>IF(FACT_INCLUDES[[#This Row],[Order Type]]="Online", 1, 0)/COUNTIFS(FACT_INCLUDES[Order ID], FACT_INCLUDES[[#This Row],[Order ID]])</f>
        <v>1</v>
      </c>
      <c r="X1744" s="52">
        <v>634.64345891354094</v>
      </c>
      <c r="Y1744" s="52">
        <v>772.69771268581133</v>
      </c>
      <c r="Z1744" s="64">
        <f>IF(FACT_INCLUDES[[#This Row],[Order Type]]="Online", 1, 0)*FACT_INCLUDES[[#This Row],[Income]]</f>
        <v>480.36632324056006</v>
      </c>
    </row>
    <row r="1745" spans="1:26" x14ac:dyDescent="0.3">
      <c r="A1745" s="4">
        <v>2283</v>
      </c>
      <c r="B1745" s="4">
        <v>1288</v>
      </c>
      <c r="C1745" s="4">
        <v>292</v>
      </c>
      <c r="D1745" s="58">
        <v>4</v>
      </c>
      <c r="E1745" s="28">
        <f>VLOOKUP(FACT_INCLUDES[[#This Row],[Order ID]], ORDERS[], 2)</f>
        <v>43225.492643496757</v>
      </c>
      <c r="F1745" s="28">
        <f>VLOOKUP(FACT_INCLUDES[[#This Row],[Order ID]], ORDERS[], 3)</f>
        <v>43225.492643496757</v>
      </c>
      <c r="G1745" s="4" t="str">
        <f>VLOOKUP(FACT_INCLUDES[[#This Row],[Order ID]], ORDERS[], 4)</f>
        <v>In-Store</v>
      </c>
      <c r="H1745" s="4" t="str">
        <f>VLOOKUP(FACT_INCLUDES[[#This Row],[Order ID]], ORDERS[], 5)</f>
        <v>ISO9511@gmail.com</v>
      </c>
      <c r="I1745" s="4">
        <f>VLOOKUP(FACT_INCLUDES[[#This Row],[Order ID]], ORDERS[], 6)</f>
        <v>1</v>
      </c>
      <c r="J1745" s="54">
        <f>VLOOKUP(FACT_INCLUDES[[#This Row],[Order ID]], ORDERS[], 7)</f>
        <v>0</v>
      </c>
      <c r="K1745" s="33">
        <v>0</v>
      </c>
      <c r="L1745" s="4">
        <f>VLOOKUP(FACT_INCLUDES[[#This Row],[DW Version]], VERSIONS[], 2)</f>
        <v>29</v>
      </c>
      <c r="M1745" s="4">
        <f>VLOOKUP(FACT_INCLUDES[[#This Row],[DW Version]], VERSIONS[], 3)</f>
        <v>3</v>
      </c>
      <c r="N1745" s="4" t="str">
        <f>VLOOKUP(FACT_INCLUDES[[#This Row],[DW Version]], VERSIONS[], 4)</f>
        <v>white</v>
      </c>
      <c r="O1745" s="51">
        <f>VLOOKUP(FACT_INCLUDES[[#This Row],[DW Version]], VERSIONS[], 5)</f>
        <v>239.3705354773505</v>
      </c>
      <c r="P1745" s="4" t="str">
        <f>VLOOKUP(FACT_INCLUDES[[#This Row],[DW Version]], VERSIONS[], 6)</f>
        <v>Wildhorse</v>
      </c>
      <c r="Q1745" s="4" t="str">
        <f>VLOOKUP(FACT_INCLUDES[[#This Row],[DW Version]], VERSIONS[], 7)</f>
        <v>Shoe</v>
      </c>
      <c r="R1745" s="51">
        <f>FACT_INCLUDES[[#This Row],[Version Price]]*FACT_INCLUDES[[#This Row],[Quantity]]</f>
        <v>957.482141909402</v>
      </c>
      <c r="S1745" s="51">
        <f>FACT_INCLUDES[[#This Row],[Amount]]*(1-FACT_INCLUDES[[#This Row],[Order Discount]])</f>
        <v>957.482141909402</v>
      </c>
      <c r="T1745" s="51">
        <f t="shared" si="27"/>
        <v>957.482141909402</v>
      </c>
      <c r="U1745" s="57">
        <f>FACT_INCLUDES[[#This Row],[Income]]/FACT_INCLUDES[[#This Row],[Total Order Income]]</f>
        <v>1</v>
      </c>
      <c r="V1745" s="33">
        <f>IF(FACT_INCLUDES[[#This Row],[Order Gap]]&gt;10, 1, 0)/COUNTIFS(FACT_INCLUDES[Order ID], FACT_INCLUDES[[#This Row],[Order ID]])</f>
        <v>0</v>
      </c>
      <c r="W1745" s="33">
        <f>IF(FACT_INCLUDES[[#This Row],[Order Type]]="Online", 1, 0)/COUNTIFS(FACT_INCLUDES[Order ID], FACT_INCLUDES[[#This Row],[Order ID]])</f>
        <v>0</v>
      </c>
      <c r="X1745" s="52">
        <v>634.64345891354094</v>
      </c>
      <c r="Y1745" s="52">
        <v>772.69771268581133</v>
      </c>
      <c r="Z1745" s="64">
        <f>IF(FACT_INCLUDES[[#This Row],[Order Type]]="Online", 1, 0)*FACT_INCLUDES[[#This Row],[Income]]</f>
        <v>0</v>
      </c>
    </row>
    <row r="1746" spans="1:26" x14ac:dyDescent="0.3">
      <c r="A1746" s="4">
        <v>2310</v>
      </c>
      <c r="B1746" s="4">
        <v>1315</v>
      </c>
      <c r="C1746" s="4">
        <v>759</v>
      </c>
      <c r="D1746" s="58">
        <v>5</v>
      </c>
      <c r="E1746" s="28">
        <f>VLOOKUP(FACT_INCLUDES[[#This Row],[Order ID]], ORDERS[], 2)</f>
        <v>43430.336893048843</v>
      </c>
      <c r="F1746" s="28">
        <f>VLOOKUP(FACT_INCLUDES[[#This Row],[Order ID]], ORDERS[], 3)</f>
        <v>43430.336893048843</v>
      </c>
      <c r="G1746" s="4" t="str">
        <f>VLOOKUP(FACT_INCLUDES[[#This Row],[Order ID]], ORDERS[], 4)</f>
        <v>In-Store</v>
      </c>
      <c r="H1746" s="4" t="str">
        <f>VLOOKUP(FACT_INCLUDES[[#This Row],[Order ID]], ORDERS[], 5)</f>
        <v>SEF5085@gmail.com</v>
      </c>
      <c r="I1746" s="4">
        <f>VLOOKUP(FACT_INCLUDES[[#This Row],[Order ID]], ORDERS[], 6)</f>
        <v>15</v>
      </c>
      <c r="J1746" s="54">
        <f>VLOOKUP(FACT_INCLUDES[[#This Row],[Order ID]], ORDERS[], 7)</f>
        <v>0</v>
      </c>
      <c r="K1746" s="33">
        <v>0</v>
      </c>
      <c r="L1746" s="4">
        <f>VLOOKUP(FACT_INCLUDES[[#This Row],[DW Version]], VERSIONS[], 2)</f>
        <v>78</v>
      </c>
      <c r="M1746" s="4">
        <f>VLOOKUP(FACT_INCLUDES[[#This Row],[DW Version]], VERSIONS[], 3)</f>
        <v>6.5</v>
      </c>
      <c r="N1746" s="4" t="str">
        <f>VLOOKUP(FACT_INCLUDES[[#This Row],[DW Version]], VERSIONS[], 4)</f>
        <v>white</v>
      </c>
      <c r="O1746" s="51">
        <f>VLOOKUP(FACT_INCLUDES[[#This Row],[DW Version]], VERSIONS[], 5)</f>
        <v>318.19782682752532</v>
      </c>
      <c r="P1746" s="4" t="str">
        <f>VLOOKUP(FACT_INCLUDES[[#This Row],[DW Version]], VERSIONS[], 6)</f>
        <v>Nike Air Tailwind</v>
      </c>
      <c r="Q1746" s="4" t="str">
        <f>VLOOKUP(FACT_INCLUDES[[#This Row],[DW Version]], VERSIONS[], 7)</f>
        <v>Shoe</v>
      </c>
      <c r="R1746" s="51">
        <f>FACT_INCLUDES[[#This Row],[Version Price]]*FACT_INCLUDES[[#This Row],[Quantity]]</f>
        <v>1590.9891341376265</v>
      </c>
      <c r="S1746" s="51">
        <f>FACT_INCLUDES[[#This Row],[Amount]]*(1-FACT_INCLUDES[[#This Row],[Order Discount]])</f>
        <v>1590.9891341376265</v>
      </c>
      <c r="T1746" s="51">
        <f t="shared" si="27"/>
        <v>1590.9891341376265</v>
      </c>
      <c r="U1746" s="57">
        <f>FACT_INCLUDES[[#This Row],[Income]]/FACT_INCLUDES[[#This Row],[Total Order Income]]</f>
        <v>1</v>
      </c>
      <c r="V1746" s="33">
        <f>IF(FACT_INCLUDES[[#This Row],[Order Gap]]&gt;10, 1, 0)/COUNTIFS(FACT_INCLUDES[Order ID], FACT_INCLUDES[[#This Row],[Order ID]])</f>
        <v>0</v>
      </c>
      <c r="W1746" s="33">
        <f>IF(FACT_INCLUDES[[#This Row],[Order Type]]="Online", 1, 0)/COUNTIFS(FACT_INCLUDES[Order ID], FACT_INCLUDES[[#This Row],[Order ID]])</f>
        <v>0</v>
      </c>
      <c r="X1746" s="52">
        <v>634.64345891354094</v>
      </c>
      <c r="Y1746" s="52">
        <v>772.69771268581133</v>
      </c>
      <c r="Z1746" s="64">
        <f>IF(FACT_INCLUDES[[#This Row],[Order Type]]="Online", 1, 0)*FACT_INCLUDES[[#This Row],[Income]]</f>
        <v>0</v>
      </c>
    </row>
    <row r="1747" spans="1:26" x14ac:dyDescent="0.3">
      <c r="A1747" s="4">
        <v>2379</v>
      </c>
      <c r="B1747" s="4">
        <v>1384</v>
      </c>
      <c r="C1747" s="4">
        <v>365</v>
      </c>
      <c r="D1747" s="58">
        <v>1</v>
      </c>
      <c r="E1747" s="28">
        <f>VLOOKUP(FACT_INCLUDES[[#This Row],[Order ID]], ORDERS[], 2)</f>
        <v>43201.202819579259</v>
      </c>
      <c r="F1747" s="28">
        <f>VLOOKUP(FACT_INCLUDES[[#This Row],[Order ID]], ORDERS[], 3)</f>
        <v>43219.202819579259</v>
      </c>
      <c r="G1747" s="4" t="str">
        <f>VLOOKUP(FACT_INCLUDES[[#This Row],[Order ID]], ORDERS[], 4)</f>
        <v>Online</v>
      </c>
      <c r="H1747" s="4" t="str">
        <f>VLOOKUP(FACT_INCLUDES[[#This Row],[Order ID]], ORDERS[], 5)</f>
        <v>AQZ7929@gmail.com</v>
      </c>
      <c r="I1747" s="4">
        <f>VLOOKUP(FACT_INCLUDES[[#This Row],[Order ID]], ORDERS[], 6)</f>
        <v>0</v>
      </c>
      <c r="J1747" s="54">
        <f>VLOOKUP(FACT_INCLUDES[[#This Row],[Order ID]], ORDERS[], 7)</f>
        <v>0</v>
      </c>
      <c r="K1747" s="33">
        <v>18</v>
      </c>
      <c r="L1747" s="4">
        <f>VLOOKUP(FACT_INCLUDES[[#This Row],[DW Version]], VERSIONS[], 2)</f>
        <v>37</v>
      </c>
      <c r="M1747" s="4">
        <f>VLOOKUP(FACT_INCLUDES[[#This Row],[DW Version]], VERSIONS[], 3)</f>
        <v>5</v>
      </c>
      <c r="N1747" s="4" t="str">
        <f>VLOOKUP(FACT_INCLUDES[[#This Row],[DW Version]], VERSIONS[], 4)</f>
        <v>white</v>
      </c>
      <c r="O1747" s="51">
        <f>VLOOKUP(FACT_INCLUDES[[#This Row],[DW Version]], VERSIONS[], 5)</f>
        <v>146.85944862451157</v>
      </c>
      <c r="P1747" s="4" t="str">
        <f>VLOOKUP(FACT_INCLUDES[[#This Row],[DW Version]], VERSIONS[], 6)</f>
        <v>Air Zoom Winflo</v>
      </c>
      <c r="Q1747" s="4" t="str">
        <f>VLOOKUP(FACT_INCLUDES[[#This Row],[DW Version]], VERSIONS[], 7)</f>
        <v>Shoe</v>
      </c>
      <c r="R1747" s="51">
        <f>FACT_INCLUDES[[#This Row],[Version Price]]*FACT_INCLUDES[[#This Row],[Quantity]]</f>
        <v>146.85944862451157</v>
      </c>
      <c r="S1747" s="51">
        <f>FACT_INCLUDES[[#This Row],[Amount]]*(1-FACT_INCLUDES[[#This Row],[Order Discount]])</f>
        <v>146.85944862451157</v>
      </c>
      <c r="T1747" s="51">
        <f t="shared" si="27"/>
        <v>146.85944862451157</v>
      </c>
      <c r="U1747" s="57">
        <f>FACT_INCLUDES[[#This Row],[Income]]/FACT_INCLUDES[[#This Row],[Total Order Income]]</f>
        <v>1</v>
      </c>
      <c r="V1747" s="33">
        <f>IF(FACT_INCLUDES[[#This Row],[Order Gap]]&gt;10, 1, 0)/COUNTIFS(FACT_INCLUDES[Order ID], FACT_INCLUDES[[#This Row],[Order ID]])</f>
        <v>1</v>
      </c>
      <c r="W1747" s="33">
        <f>IF(FACT_INCLUDES[[#This Row],[Order Type]]="Online", 1, 0)/COUNTIFS(FACT_INCLUDES[Order ID], FACT_INCLUDES[[#This Row],[Order ID]])</f>
        <v>1</v>
      </c>
      <c r="X1747" s="52">
        <v>634.64345891354094</v>
      </c>
      <c r="Y1747" s="52">
        <v>772.69771268581133</v>
      </c>
      <c r="Z1747" s="64">
        <f>IF(FACT_INCLUDES[[#This Row],[Order Type]]="Online", 1, 0)*FACT_INCLUDES[[#This Row],[Income]]</f>
        <v>146.85944862451157</v>
      </c>
    </row>
    <row r="1748" spans="1:26" x14ac:dyDescent="0.3">
      <c r="A1748" s="4">
        <v>2403</v>
      </c>
      <c r="B1748" s="4">
        <v>1408</v>
      </c>
      <c r="C1748" s="4">
        <v>992</v>
      </c>
      <c r="D1748" s="58">
        <v>3</v>
      </c>
      <c r="E1748" s="28">
        <f>VLOOKUP(FACT_INCLUDES[[#This Row],[Order ID]], ORDERS[], 2)</f>
        <v>43286.053207948375</v>
      </c>
      <c r="F1748" s="28">
        <f>VLOOKUP(FACT_INCLUDES[[#This Row],[Order ID]], ORDERS[], 3)</f>
        <v>43286.053207948375</v>
      </c>
      <c r="G1748" s="4" t="str">
        <f>VLOOKUP(FACT_INCLUDES[[#This Row],[Order ID]], ORDERS[], 4)</f>
        <v>In-Store</v>
      </c>
      <c r="H1748" s="4" t="str">
        <f>VLOOKUP(FACT_INCLUDES[[#This Row],[Order ID]], ORDERS[], 5)</f>
        <v>MUG4677@gmail.com</v>
      </c>
      <c r="I1748" s="4">
        <f>VLOOKUP(FACT_INCLUDES[[#This Row],[Order ID]], ORDERS[], 6)</f>
        <v>19</v>
      </c>
      <c r="J1748" s="54">
        <f>VLOOKUP(FACT_INCLUDES[[#This Row],[Order ID]], ORDERS[], 7)</f>
        <v>0</v>
      </c>
      <c r="K1748" s="33">
        <v>0</v>
      </c>
      <c r="L1748" s="4">
        <f>VLOOKUP(FACT_INCLUDES[[#This Row],[DW Version]], VERSIONS[], 2)</f>
        <v>100</v>
      </c>
      <c r="M1748" s="4">
        <f>VLOOKUP(FACT_INCLUDES[[#This Row],[DW Version]], VERSIONS[], 3)</f>
        <v>11.5</v>
      </c>
      <c r="N1748" s="4" t="str">
        <f>VLOOKUP(FACT_INCLUDES[[#This Row],[DW Version]], VERSIONS[], 4)</f>
        <v>orange</v>
      </c>
      <c r="O1748" s="51">
        <f>VLOOKUP(FACT_INCLUDES[[#This Row],[DW Version]], VERSIONS[], 5)</f>
        <v>50.791027560387505</v>
      </c>
      <c r="P1748" s="4" t="str">
        <f>VLOOKUP(FACT_INCLUDES[[#This Row],[DW Version]], VERSIONS[], 6)</f>
        <v>Nike Kettlebell</v>
      </c>
      <c r="Q1748" s="4" t="str">
        <f>VLOOKUP(FACT_INCLUDES[[#This Row],[DW Version]], VERSIONS[], 7)</f>
        <v>Sport Equipment</v>
      </c>
      <c r="R1748" s="51">
        <f>FACT_INCLUDES[[#This Row],[Version Price]]*FACT_INCLUDES[[#This Row],[Quantity]]</f>
        <v>152.37308268116251</v>
      </c>
      <c r="S1748" s="51">
        <f>FACT_INCLUDES[[#This Row],[Amount]]*(1-FACT_INCLUDES[[#This Row],[Order Discount]])</f>
        <v>152.37308268116251</v>
      </c>
      <c r="T1748" s="51">
        <f t="shared" si="27"/>
        <v>152.37308268116251</v>
      </c>
      <c r="U1748" s="57">
        <f>FACT_INCLUDES[[#This Row],[Income]]/FACT_INCLUDES[[#This Row],[Total Order Income]]</f>
        <v>1</v>
      </c>
      <c r="V1748" s="33">
        <f>IF(FACT_INCLUDES[[#This Row],[Order Gap]]&gt;10, 1, 0)/COUNTIFS(FACT_INCLUDES[Order ID], FACT_INCLUDES[[#This Row],[Order ID]])</f>
        <v>0</v>
      </c>
      <c r="W1748" s="33">
        <f>IF(FACT_INCLUDES[[#This Row],[Order Type]]="Online", 1, 0)/COUNTIFS(FACT_INCLUDES[Order ID], FACT_INCLUDES[[#This Row],[Order ID]])</f>
        <v>0</v>
      </c>
      <c r="X1748" s="52">
        <v>634.64345891354094</v>
      </c>
      <c r="Y1748" s="52">
        <v>772.69771268581133</v>
      </c>
      <c r="Z1748" s="64">
        <f>IF(FACT_INCLUDES[[#This Row],[Order Type]]="Online", 1, 0)*FACT_INCLUDES[[#This Row],[Income]]</f>
        <v>0</v>
      </c>
    </row>
    <row r="1749" spans="1:26" x14ac:dyDescent="0.3">
      <c r="A1749" s="4">
        <v>2410</v>
      </c>
      <c r="B1749" s="4">
        <v>1415</v>
      </c>
      <c r="C1749" s="4">
        <v>778</v>
      </c>
      <c r="D1749" s="58">
        <v>3</v>
      </c>
      <c r="E1749" s="28">
        <f>VLOOKUP(FACT_INCLUDES[[#This Row],[Order ID]], ORDERS[], 2)</f>
        <v>43387.77919163902</v>
      </c>
      <c r="F1749" s="28">
        <f>VLOOKUP(FACT_INCLUDES[[#This Row],[Order ID]], ORDERS[], 3)</f>
        <v>43387.77919163902</v>
      </c>
      <c r="G1749" s="4" t="str">
        <f>VLOOKUP(FACT_INCLUDES[[#This Row],[Order ID]], ORDERS[], 4)</f>
        <v>In-Store</v>
      </c>
      <c r="H1749" s="4" t="str">
        <f>VLOOKUP(FACT_INCLUDES[[#This Row],[Order ID]], ORDERS[], 5)</f>
        <v>ZMT7789@gmail.com</v>
      </c>
      <c r="I1749" s="4">
        <f>VLOOKUP(FACT_INCLUDES[[#This Row],[Order ID]], ORDERS[], 6)</f>
        <v>1</v>
      </c>
      <c r="J1749" s="54">
        <f>VLOOKUP(FACT_INCLUDES[[#This Row],[Order ID]], ORDERS[], 7)</f>
        <v>0</v>
      </c>
      <c r="K1749" s="33">
        <v>0</v>
      </c>
      <c r="L1749" s="4">
        <f>VLOOKUP(FACT_INCLUDES[[#This Row],[DW Version]], VERSIONS[], 2)</f>
        <v>79</v>
      </c>
      <c r="M1749" s="4">
        <f>VLOOKUP(FACT_INCLUDES[[#This Row],[DW Version]], VERSIONS[], 3)</f>
        <v>12.5</v>
      </c>
      <c r="N1749" s="4" t="str">
        <f>VLOOKUP(FACT_INCLUDES[[#This Row],[DW Version]], VERSIONS[], 4)</f>
        <v>white</v>
      </c>
      <c r="O1749" s="51">
        <f>VLOOKUP(FACT_INCLUDES[[#This Row],[DW Version]], VERSIONS[], 5)</f>
        <v>66.876547601740242</v>
      </c>
      <c r="P1749" s="4" t="str">
        <f>VLOOKUP(FACT_INCLUDES[[#This Row],[DW Version]], VERSIONS[], 6)</f>
        <v>Zoom Gravity</v>
      </c>
      <c r="Q1749" s="4" t="str">
        <f>VLOOKUP(FACT_INCLUDES[[#This Row],[DW Version]], VERSIONS[], 7)</f>
        <v>Shoe</v>
      </c>
      <c r="R1749" s="51">
        <f>FACT_INCLUDES[[#This Row],[Version Price]]*FACT_INCLUDES[[#This Row],[Quantity]]</f>
        <v>200.62964280522073</v>
      </c>
      <c r="S1749" s="51">
        <f>FACT_INCLUDES[[#This Row],[Amount]]*(1-FACT_INCLUDES[[#This Row],[Order Discount]])</f>
        <v>200.62964280522073</v>
      </c>
      <c r="T1749" s="51">
        <f t="shared" si="27"/>
        <v>200.62964280522073</v>
      </c>
      <c r="U1749" s="57">
        <f>FACT_INCLUDES[[#This Row],[Income]]/FACT_INCLUDES[[#This Row],[Total Order Income]]</f>
        <v>1</v>
      </c>
      <c r="V1749" s="33">
        <f>IF(FACT_INCLUDES[[#This Row],[Order Gap]]&gt;10, 1, 0)/COUNTIFS(FACT_INCLUDES[Order ID], FACT_INCLUDES[[#This Row],[Order ID]])</f>
        <v>0</v>
      </c>
      <c r="W1749" s="33">
        <f>IF(FACT_INCLUDES[[#This Row],[Order Type]]="Online", 1, 0)/COUNTIFS(FACT_INCLUDES[Order ID], FACT_INCLUDES[[#This Row],[Order ID]])</f>
        <v>0</v>
      </c>
      <c r="X1749" s="52">
        <v>634.64345891354094</v>
      </c>
      <c r="Y1749" s="52">
        <v>772.69771268581133</v>
      </c>
      <c r="Z1749" s="64">
        <f>IF(FACT_INCLUDES[[#This Row],[Order Type]]="Online", 1, 0)*FACT_INCLUDES[[#This Row],[Income]]</f>
        <v>0</v>
      </c>
    </row>
    <row r="1750" spans="1:26" x14ac:dyDescent="0.3">
      <c r="A1750" s="4">
        <v>2473</v>
      </c>
      <c r="B1750" s="4">
        <v>1478</v>
      </c>
      <c r="C1750" s="4">
        <v>708</v>
      </c>
      <c r="D1750" s="58">
        <v>1</v>
      </c>
      <c r="E1750" s="28">
        <f>VLOOKUP(FACT_INCLUDES[[#This Row],[Order ID]], ORDERS[], 2)</f>
        <v>43302.783028062498</v>
      </c>
      <c r="F1750" s="28">
        <f>VLOOKUP(FACT_INCLUDES[[#This Row],[Order ID]], ORDERS[], 3)</f>
        <v>43302.783028062498</v>
      </c>
      <c r="G1750" s="4" t="str">
        <f>VLOOKUP(FACT_INCLUDES[[#This Row],[Order ID]], ORDERS[], 4)</f>
        <v>In-Store</v>
      </c>
      <c r="H1750" s="4" t="str">
        <f>VLOOKUP(FACT_INCLUDES[[#This Row],[Order ID]], ORDERS[], 5)</f>
        <v>VPD4905@gmail.com</v>
      </c>
      <c r="I1750" s="4">
        <f>VLOOKUP(FACT_INCLUDES[[#This Row],[Order ID]], ORDERS[], 6)</f>
        <v>42</v>
      </c>
      <c r="J1750" s="54">
        <f>VLOOKUP(FACT_INCLUDES[[#This Row],[Order ID]], ORDERS[], 7)</f>
        <v>0</v>
      </c>
      <c r="K1750" s="33">
        <v>0</v>
      </c>
      <c r="L1750" s="4">
        <f>VLOOKUP(FACT_INCLUDES[[#This Row],[DW Version]], VERSIONS[], 2)</f>
        <v>72</v>
      </c>
      <c r="M1750" s="4">
        <f>VLOOKUP(FACT_INCLUDES[[#This Row],[DW Version]], VERSIONS[], 3)</f>
        <v>8.5</v>
      </c>
      <c r="N1750" s="4" t="str">
        <f>VLOOKUP(FACT_INCLUDES[[#This Row],[DW Version]], VERSIONS[], 4)</f>
        <v>black</v>
      </c>
      <c r="O1750" s="51">
        <f>VLOOKUP(FACT_INCLUDES[[#This Row],[DW Version]], VERSIONS[], 5)</f>
        <v>321.54984113368045</v>
      </c>
      <c r="P1750" s="4" t="str">
        <f>VLOOKUP(FACT_INCLUDES[[#This Row],[DW Version]], VERSIONS[], 6)</f>
        <v>Zoom Structure 22</v>
      </c>
      <c r="Q1750" s="4" t="str">
        <f>VLOOKUP(FACT_INCLUDES[[#This Row],[DW Version]], VERSIONS[], 7)</f>
        <v>Shoe</v>
      </c>
      <c r="R1750" s="51">
        <f>FACT_INCLUDES[[#This Row],[Version Price]]*FACT_INCLUDES[[#This Row],[Quantity]]</f>
        <v>321.54984113368045</v>
      </c>
      <c r="S1750" s="51">
        <f>FACT_INCLUDES[[#This Row],[Amount]]*(1-FACT_INCLUDES[[#This Row],[Order Discount]])</f>
        <v>321.54984113368045</v>
      </c>
      <c r="T1750" s="51">
        <f t="shared" si="27"/>
        <v>321.54984113368045</v>
      </c>
      <c r="U1750" s="57">
        <f>FACT_INCLUDES[[#This Row],[Income]]/FACT_INCLUDES[[#This Row],[Total Order Income]]</f>
        <v>1</v>
      </c>
      <c r="V1750" s="33">
        <f>IF(FACT_INCLUDES[[#This Row],[Order Gap]]&gt;10, 1, 0)/COUNTIFS(FACT_INCLUDES[Order ID], FACT_INCLUDES[[#This Row],[Order ID]])</f>
        <v>0</v>
      </c>
      <c r="W1750" s="33">
        <f>IF(FACT_INCLUDES[[#This Row],[Order Type]]="Online", 1, 0)/COUNTIFS(FACT_INCLUDES[Order ID], FACT_INCLUDES[[#This Row],[Order ID]])</f>
        <v>0</v>
      </c>
      <c r="X1750" s="52">
        <v>634.64345891354094</v>
      </c>
      <c r="Y1750" s="52">
        <v>772.69771268581133</v>
      </c>
      <c r="Z1750" s="64">
        <f>IF(FACT_INCLUDES[[#This Row],[Order Type]]="Online", 1, 0)*FACT_INCLUDES[[#This Row],[Income]]</f>
        <v>0</v>
      </c>
    </row>
    <row r="1751" spans="1:26" x14ac:dyDescent="0.3">
      <c r="A1751" s="4">
        <v>12</v>
      </c>
      <c r="B1751" s="4">
        <v>5</v>
      </c>
      <c r="C1751" s="4">
        <v>106</v>
      </c>
      <c r="D1751" s="58">
        <v>2</v>
      </c>
      <c r="E1751" s="28">
        <f>VLOOKUP(FACT_INCLUDES[[#This Row],[Order ID]], ORDERS[], 2)</f>
        <v>43608.853023981879</v>
      </c>
      <c r="F1751" s="28">
        <f>VLOOKUP(FACT_INCLUDES[[#This Row],[Order ID]], ORDERS[], 3)</f>
        <v>43608.853023981879</v>
      </c>
      <c r="G1751" s="4" t="str">
        <f>VLOOKUP(FACT_INCLUDES[[#This Row],[Order ID]], ORDERS[], 4)</f>
        <v>In-Store</v>
      </c>
      <c r="H1751" s="4" t="str">
        <f>VLOOKUP(FACT_INCLUDES[[#This Row],[Order ID]], ORDERS[], 5)</f>
        <v>SUB3273@gmail.com</v>
      </c>
      <c r="I1751" s="4">
        <f>VLOOKUP(FACT_INCLUDES[[#This Row],[Order ID]], ORDERS[], 6)</f>
        <v>25</v>
      </c>
      <c r="J1751" s="54">
        <f>VLOOKUP(FACT_INCLUDES[[#This Row],[Order ID]], ORDERS[], 7)</f>
        <v>0</v>
      </c>
      <c r="K1751" s="33">
        <v>0</v>
      </c>
      <c r="L1751" s="4">
        <f>VLOOKUP(FACT_INCLUDES[[#This Row],[DW Version]], VERSIONS[], 2)</f>
        <v>10</v>
      </c>
      <c r="M1751" s="4">
        <f>VLOOKUP(FACT_INCLUDES[[#This Row],[DW Version]], VERSIONS[], 3)</f>
        <v>9</v>
      </c>
      <c r="N1751" s="4" t="str">
        <f>VLOOKUP(FACT_INCLUDES[[#This Row],[DW Version]], VERSIONS[], 4)</f>
        <v>black</v>
      </c>
      <c r="O1751" s="51">
        <f>VLOOKUP(FACT_INCLUDES[[#This Row],[DW Version]], VERSIONS[], 5)</f>
        <v>323.83533252924445</v>
      </c>
      <c r="P1751" s="4" t="str">
        <f>VLOOKUP(FACT_INCLUDES[[#This Row],[DW Version]], VERSIONS[], 6)</f>
        <v>Vapormax</v>
      </c>
      <c r="Q1751" s="4" t="str">
        <f>VLOOKUP(FACT_INCLUDES[[#This Row],[DW Version]], VERSIONS[], 7)</f>
        <v>Shoe</v>
      </c>
      <c r="R1751" s="51">
        <f>FACT_INCLUDES[[#This Row],[Version Price]]*FACT_INCLUDES[[#This Row],[Quantity]]</f>
        <v>647.67066505848891</v>
      </c>
      <c r="S1751" s="51">
        <f>FACT_INCLUDES[[#This Row],[Amount]]*(1-FACT_INCLUDES[[#This Row],[Order Discount]])</f>
        <v>647.67066505848891</v>
      </c>
      <c r="T1751" s="51">
        <f t="shared" si="27"/>
        <v>1412.3324832853536</v>
      </c>
      <c r="U1751" s="57">
        <f>FACT_INCLUDES[[#This Row],[Income]]/FACT_INCLUDES[[#This Row],[Total Order Income]]</f>
        <v>0.45858229044756083</v>
      </c>
      <c r="V1751" s="33">
        <f>IF(FACT_INCLUDES[[#This Row],[Order Gap]]&gt;10, 1, 0)/COUNTIFS(FACT_INCLUDES[Order ID], FACT_INCLUDES[[#This Row],[Order ID]])</f>
        <v>0</v>
      </c>
      <c r="W1751" s="33">
        <f>IF(FACT_INCLUDES[[#This Row],[Order Type]]="Online", 1, 0)/COUNTIFS(FACT_INCLUDES[Order ID], FACT_INCLUDES[[#This Row],[Order ID]])</f>
        <v>0</v>
      </c>
      <c r="X1751" s="52">
        <v>599.78136532904136</v>
      </c>
      <c r="Y1751" s="52">
        <v>532.64718873100753</v>
      </c>
      <c r="Z1751" s="64">
        <f>IF(FACT_INCLUDES[[#This Row],[Order Type]]="Online", 1, 0)*FACT_INCLUDES[[#This Row],[Income]]</f>
        <v>0</v>
      </c>
    </row>
    <row r="1752" spans="1:26" x14ac:dyDescent="0.3">
      <c r="A1752" s="4">
        <v>13</v>
      </c>
      <c r="B1752" s="4">
        <v>5</v>
      </c>
      <c r="C1752" s="4">
        <v>526</v>
      </c>
      <c r="D1752" s="58">
        <v>1</v>
      </c>
      <c r="E1752" s="28">
        <f>VLOOKUP(FACT_INCLUDES[[#This Row],[Order ID]], ORDERS[], 2)</f>
        <v>43608.853023981879</v>
      </c>
      <c r="F1752" s="28">
        <f>VLOOKUP(FACT_INCLUDES[[#This Row],[Order ID]], ORDERS[], 3)</f>
        <v>43608.853023981879</v>
      </c>
      <c r="G1752" s="4" t="str">
        <f>VLOOKUP(FACT_INCLUDES[[#This Row],[Order ID]], ORDERS[], 4)</f>
        <v>In-Store</v>
      </c>
      <c r="H1752" s="4" t="str">
        <f>VLOOKUP(FACT_INCLUDES[[#This Row],[Order ID]], ORDERS[], 5)</f>
        <v>SUB3273@gmail.com</v>
      </c>
      <c r="I1752" s="4">
        <f>VLOOKUP(FACT_INCLUDES[[#This Row],[Order ID]], ORDERS[], 6)</f>
        <v>25</v>
      </c>
      <c r="J1752" s="54">
        <f>VLOOKUP(FACT_INCLUDES[[#This Row],[Order ID]], ORDERS[], 7)</f>
        <v>0</v>
      </c>
      <c r="K1752" s="33">
        <v>0</v>
      </c>
      <c r="L1752" s="4">
        <f>VLOOKUP(FACT_INCLUDES[[#This Row],[DW Version]], VERSIONS[], 2)</f>
        <v>54</v>
      </c>
      <c r="M1752" s="4">
        <f>VLOOKUP(FACT_INCLUDES[[#This Row],[DW Version]], VERSIONS[], 3)</f>
        <v>12</v>
      </c>
      <c r="N1752" s="4" t="str">
        <f>VLOOKUP(FACT_INCLUDES[[#This Row],[DW Version]], VERSIONS[], 4)</f>
        <v>black</v>
      </c>
      <c r="O1752" s="51">
        <f>VLOOKUP(FACT_INCLUDES[[#This Row],[DW Version]], VERSIONS[], 5)</f>
        <v>388.59867249215353</v>
      </c>
      <c r="P1752" s="4" t="str">
        <f>VLOOKUP(FACT_INCLUDES[[#This Row],[DW Version]], VERSIONS[], 6)</f>
        <v>Legend React</v>
      </c>
      <c r="Q1752" s="4" t="str">
        <f>VLOOKUP(FACT_INCLUDES[[#This Row],[DW Version]], VERSIONS[], 7)</f>
        <v>Shoe</v>
      </c>
      <c r="R1752" s="51">
        <f>FACT_INCLUDES[[#This Row],[Version Price]]*FACT_INCLUDES[[#This Row],[Quantity]]</f>
        <v>388.59867249215353</v>
      </c>
      <c r="S1752" s="51">
        <f>FACT_INCLUDES[[#This Row],[Amount]]*(1-FACT_INCLUDES[[#This Row],[Order Discount]])</f>
        <v>388.59867249215353</v>
      </c>
      <c r="T1752" s="51">
        <f t="shared" si="27"/>
        <v>1412.3324832853536</v>
      </c>
      <c r="U1752" s="57">
        <f>FACT_INCLUDES[[#This Row],[Income]]/FACT_INCLUDES[[#This Row],[Total Order Income]]</f>
        <v>0.27514673569512416</v>
      </c>
      <c r="V1752" s="33">
        <f>IF(FACT_INCLUDES[[#This Row],[Order Gap]]&gt;10, 1, 0)/COUNTIFS(FACT_INCLUDES[Order ID], FACT_INCLUDES[[#This Row],[Order ID]])</f>
        <v>0</v>
      </c>
      <c r="W1752" s="33">
        <f>IF(FACT_INCLUDES[[#This Row],[Order Type]]="Online", 1, 0)/COUNTIFS(FACT_INCLUDES[Order ID], FACT_INCLUDES[[#This Row],[Order ID]])</f>
        <v>0</v>
      </c>
      <c r="X1752" s="52">
        <v>599.78136532904136</v>
      </c>
      <c r="Y1752" s="52">
        <v>532.64718873100753</v>
      </c>
      <c r="Z1752" s="64">
        <f>IF(FACT_INCLUDES[[#This Row],[Order Type]]="Online", 1, 0)*FACT_INCLUDES[[#This Row],[Income]]</f>
        <v>0</v>
      </c>
    </row>
    <row r="1753" spans="1:26" x14ac:dyDescent="0.3">
      <c r="A1753" s="4">
        <v>14</v>
      </c>
      <c r="B1753" s="4">
        <v>5</v>
      </c>
      <c r="C1753" s="4">
        <v>683</v>
      </c>
      <c r="D1753" s="58">
        <v>4</v>
      </c>
      <c r="E1753" s="28">
        <f>VLOOKUP(FACT_INCLUDES[[#This Row],[Order ID]], ORDERS[], 2)</f>
        <v>43608.853023981879</v>
      </c>
      <c r="F1753" s="28">
        <f>VLOOKUP(FACT_INCLUDES[[#This Row],[Order ID]], ORDERS[], 3)</f>
        <v>43608.853023981879</v>
      </c>
      <c r="G1753" s="4" t="str">
        <f>VLOOKUP(FACT_INCLUDES[[#This Row],[Order ID]], ORDERS[], 4)</f>
        <v>In-Store</v>
      </c>
      <c r="H1753" s="4" t="str">
        <f>VLOOKUP(FACT_INCLUDES[[#This Row],[Order ID]], ORDERS[], 5)</f>
        <v>SUB3273@gmail.com</v>
      </c>
      <c r="I1753" s="4">
        <f>VLOOKUP(FACT_INCLUDES[[#This Row],[Order ID]], ORDERS[], 6)</f>
        <v>25</v>
      </c>
      <c r="J1753" s="54">
        <f>VLOOKUP(FACT_INCLUDES[[#This Row],[Order ID]], ORDERS[], 7)</f>
        <v>0</v>
      </c>
      <c r="K1753" s="33">
        <v>0</v>
      </c>
      <c r="L1753" s="4">
        <f>VLOOKUP(FACT_INCLUDES[[#This Row],[DW Version]], VERSIONS[], 2)</f>
        <v>69</v>
      </c>
      <c r="M1753" s="4">
        <f>VLOOKUP(FACT_INCLUDES[[#This Row],[DW Version]], VERSIONS[], 3)</f>
        <v>5.5</v>
      </c>
      <c r="N1753" s="4" t="str">
        <f>VLOOKUP(FACT_INCLUDES[[#This Row],[DW Version]], VERSIONS[], 4)</f>
        <v>red</v>
      </c>
      <c r="O1753" s="51">
        <f>VLOOKUP(FACT_INCLUDES[[#This Row],[DW Version]], VERSIONS[], 5)</f>
        <v>94.015786433677818</v>
      </c>
      <c r="P1753" s="4" t="str">
        <f>VLOOKUP(FACT_INCLUDES[[#This Row],[DW Version]], VERSIONS[], 6)</f>
        <v>Mercurial Vapor</v>
      </c>
      <c r="Q1753" s="4" t="str">
        <f>VLOOKUP(FACT_INCLUDES[[#This Row],[DW Version]], VERSIONS[], 7)</f>
        <v>Shoe</v>
      </c>
      <c r="R1753" s="51">
        <f>FACT_INCLUDES[[#This Row],[Version Price]]*FACT_INCLUDES[[#This Row],[Quantity]]</f>
        <v>376.06314573471127</v>
      </c>
      <c r="S1753" s="51">
        <f>FACT_INCLUDES[[#This Row],[Amount]]*(1-FACT_INCLUDES[[#This Row],[Order Discount]])</f>
        <v>376.06314573471127</v>
      </c>
      <c r="T1753" s="51">
        <f t="shared" si="27"/>
        <v>1412.3324832853536</v>
      </c>
      <c r="U1753" s="57">
        <f>FACT_INCLUDES[[#This Row],[Income]]/FACT_INCLUDES[[#This Row],[Total Order Income]]</f>
        <v>0.26627097385731507</v>
      </c>
      <c r="V1753" s="33">
        <f>IF(FACT_INCLUDES[[#This Row],[Order Gap]]&gt;10, 1, 0)/COUNTIFS(FACT_INCLUDES[Order ID], FACT_INCLUDES[[#This Row],[Order ID]])</f>
        <v>0</v>
      </c>
      <c r="W1753" s="33">
        <f>IF(FACT_INCLUDES[[#This Row],[Order Type]]="Online", 1, 0)/COUNTIFS(FACT_INCLUDES[Order ID], FACT_INCLUDES[[#This Row],[Order ID]])</f>
        <v>0</v>
      </c>
      <c r="X1753" s="52">
        <v>599.78136532904136</v>
      </c>
      <c r="Y1753" s="52">
        <v>532.64718873100753</v>
      </c>
      <c r="Z1753" s="64">
        <f>IF(FACT_INCLUDES[[#This Row],[Order Type]]="Online", 1, 0)*FACT_INCLUDES[[#This Row],[Income]]</f>
        <v>0</v>
      </c>
    </row>
    <row r="1754" spans="1:26" x14ac:dyDescent="0.3">
      <c r="A1754" s="4">
        <v>83</v>
      </c>
      <c r="B1754" s="4">
        <v>38</v>
      </c>
      <c r="C1754" s="4">
        <v>93</v>
      </c>
      <c r="D1754" s="58">
        <v>4</v>
      </c>
      <c r="E1754" s="28">
        <f>VLOOKUP(FACT_INCLUDES[[#This Row],[Order ID]], ORDERS[], 2)</f>
        <v>43576.969062091994</v>
      </c>
      <c r="F1754" s="28">
        <f>VLOOKUP(FACT_INCLUDES[[#This Row],[Order ID]], ORDERS[], 3)</f>
        <v>43576.969062091994</v>
      </c>
      <c r="G1754" s="4" t="str">
        <f>VLOOKUP(FACT_INCLUDES[[#This Row],[Order ID]], ORDERS[], 4)</f>
        <v>In-Store</v>
      </c>
      <c r="H1754" s="4" t="str">
        <f>VLOOKUP(FACT_INCLUDES[[#This Row],[Order ID]], ORDERS[], 5)</f>
        <v>OAA9621@gmail.com</v>
      </c>
      <c r="I1754" s="4">
        <f>VLOOKUP(FACT_INCLUDES[[#This Row],[Order ID]], ORDERS[], 6)</f>
        <v>33</v>
      </c>
      <c r="J1754" s="54">
        <f>VLOOKUP(FACT_INCLUDES[[#This Row],[Order ID]], ORDERS[], 7)</f>
        <v>0</v>
      </c>
      <c r="K1754" s="33">
        <v>0</v>
      </c>
      <c r="L1754" s="4">
        <f>VLOOKUP(FACT_INCLUDES[[#This Row],[DW Version]], VERSIONS[], 2)</f>
        <v>9</v>
      </c>
      <c r="M1754" s="4">
        <f>VLOOKUP(FACT_INCLUDES[[#This Row],[DW Version]], VERSIONS[], 3)</f>
        <v>10</v>
      </c>
      <c r="N1754" s="4" t="str">
        <f>VLOOKUP(FACT_INCLUDES[[#This Row],[DW Version]], VERSIONS[], 4)</f>
        <v>white</v>
      </c>
      <c r="O1754" s="51">
        <f>VLOOKUP(FACT_INCLUDES[[#This Row],[DW Version]], VERSIONS[], 5)</f>
        <v>247.04068510573876</v>
      </c>
      <c r="P1754" s="4" t="str">
        <f>VLOOKUP(FACT_INCLUDES[[#This Row],[DW Version]], VERSIONS[], 6)</f>
        <v>React</v>
      </c>
      <c r="Q1754" s="4" t="str">
        <f>VLOOKUP(FACT_INCLUDES[[#This Row],[DW Version]], VERSIONS[], 7)</f>
        <v>Shoe</v>
      </c>
      <c r="R1754" s="51">
        <f>FACT_INCLUDES[[#This Row],[Version Price]]*FACT_INCLUDES[[#This Row],[Quantity]]</f>
        <v>988.16274042295504</v>
      </c>
      <c r="S1754" s="51">
        <f>FACT_INCLUDES[[#This Row],[Amount]]*(1-FACT_INCLUDES[[#This Row],[Order Discount]])</f>
        <v>988.16274042295504</v>
      </c>
      <c r="T1754" s="51">
        <f t="shared" si="27"/>
        <v>3380.9428168913105</v>
      </c>
      <c r="U1754" s="57">
        <f>FACT_INCLUDES[[#This Row],[Income]]/FACT_INCLUDES[[#This Row],[Total Order Income]]</f>
        <v>0.29227431339153648</v>
      </c>
      <c r="V1754" s="33">
        <f>IF(FACT_INCLUDES[[#This Row],[Order Gap]]&gt;10, 1, 0)/COUNTIFS(FACT_INCLUDES[Order ID], FACT_INCLUDES[[#This Row],[Order ID]])</f>
        <v>0</v>
      </c>
      <c r="W1754" s="33">
        <f>IF(FACT_INCLUDES[[#This Row],[Order Type]]="Online", 1, 0)/COUNTIFS(FACT_INCLUDES[Order ID], FACT_INCLUDES[[#This Row],[Order ID]])</f>
        <v>0</v>
      </c>
      <c r="X1754" s="52">
        <v>599.78136532904136</v>
      </c>
      <c r="Y1754" s="52">
        <v>532.64718873100753</v>
      </c>
      <c r="Z1754" s="64">
        <f>IF(FACT_INCLUDES[[#This Row],[Order Type]]="Online", 1, 0)*FACT_INCLUDES[[#This Row],[Income]]</f>
        <v>0</v>
      </c>
    </row>
    <row r="1755" spans="1:26" x14ac:dyDescent="0.3">
      <c r="A1755" s="4">
        <v>84</v>
      </c>
      <c r="B1755" s="4">
        <v>38</v>
      </c>
      <c r="C1755" s="4">
        <v>249</v>
      </c>
      <c r="D1755" s="58">
        <v>4</v>
      </c>
      <c r="E1755" s="28">
        <f>VLOOKUP(FACT_INCLUDES[[#This Row],[Order ID]], ORDERS[], 2)</f>
        <v>43576.969062091994</v>
      </c>
      <c r="F1755" s="28">
        <f>VLOOKUP(FACT_INCLUDES[[#This Row],[Order ID]], ORDERS[], 3)</f>
        <v>43576.969062091994</v>
      </c>
      <c r="G1755" s="4" t="str">
        <f>VLOOKUP(FACT_INCLUDES[[#This Row],[Order ID]], ORDERS[], 4)</f>
        <v>In-Store</v>
      </c>
      <c r="H1755" s="4" t="str">
        <f>VLOOKUP(FACT_INCLUDES[[#This Row],[Order ID]], ORDERS[], 5)</f>
        <v>OAA9621@gmail.com</v>
      </c>
      <c r="I1755" s="4">
        <f>VLOOKUP(FACT_INCLUDES[[#This Row],[Order ID]], ORDERS[], 6)</f>
        <v>33</v>
      </c>
      <c r="J1755" s="54">
        <f>VLOOKUP(FACT_INCLUDES[[#This Row],[Order ID]], ORDERS[], 7)</f>
        <v>0</v>
      </c>
      <c r="K1755" s="33">
        <v>0</v>
      </c>
      <c r="L1755" s="4">
        <f>VLOOKUP(FACT_INCLUDES[[#This Row],[DW Version]], VERSIONS[], 2)</f>
        <v>24</v>
      </c>
      <c r="M1755" s="4">
        <f>VLOOKUP(FACT_INCLUDES[[#This Row],[DW Version]], VERSIONS[], 3)</f>
        <v>12.5</v>
      </c>
      <c r="N1755" s="4" t="str">
        <f>VLOOKUP(FACT_INCLUDES[[#This Row],[DW Version]], VERSIONS[], 4)</f>
        <v>white</v>
      </c>
      <c r="O1755" s="51">
        <f>VLOOKUP(FACT_INCLUDES[[#This Row],[DW Version]], VERSIONS[], 5)</f>
        <v>145.41073274982034</v>
      </c>
      <c r="P1755" s="4" t="str">
        <f>VLOOKUP(FACT_INCLUDES[[#This Row],[DW Version]], VERSIONS[], 6)</f>
        <v>Zoom Fly</v>
      </c>
      <c r="Q1755" s="4" t="str">
        <f>VLOOKUP(FACT_INCLUDES[[#This Row],[DW Version]], VERSIONS[], 7)</f>
        <v>Shoe</v>
      </c>
      <c r="R1755" s="51">
        <f>FACT_INCLUDES[[#This Row],[Version Price]]*FACT_INCLUDES[[#This Row],[Quantity]]</f>
        <v>581.64293099928136</v>
      </c>
      <c r="S1755" s="51">
        <f>FACT_INCLUDES[[#This Row],[Amount]]*(1-FACT_INCLUDES[[#This Row],[Order Discount]])</f>
        <v>581.64293099928136</v>
      </c>
      <c r="T1755" s="51">
        <f t="shared" si="27"/>
        <v>3380.9428168913105</v>
      </c>
      <c r="U1755" s="57">
        <f>FACT_INCLUDES[[#This Row],[Income]]/FACT_INCLUDES[[#This Row],[Total Order Income]]</f>
        <v>0.17203571976827664</v>
      </c>
      <c r="V1755" s="33">
        <f>IF(FACT_INCLUDES[[#This Row],[Order Gap]]&gt;10, 1, 0)/COUNTIFS(FACT_INCLUDES[Order ID], FACT_INCLUDES[[#This Row],[Order ID]])</f>
        <v>0</v>
      </c>
      <c r="W1755" s="33">
        <f>IF(FACT_INCLUDES[[#This Row],[Order Type]]="Online", 1, 0)/COUNTIFS(FACT_INCLUDES[Order ID], FACT_INCLUDES[[#This Row],[Order ID]])</f>
        <v>0</v>
      </c>
      <c r="X1755" s="52">
        <v>599.78136532904136</v>
      </c>
      <c r="Y1755" s="52">
        <v>532.64718873100753</v>
      </c>
      <c r="Z1755" s="64">
        <f>IF(FACT_INCLUDES[[#This Row],[Order Type]]="Online", 1, 0)*FACT_INCLUDES[[#This Row],[Income]]</f>
        <v>0</v>
      </c>
    </row>
    <row r="1756" spans="1:26" x14ac:dyDescent="0.3">
      <c r="A1756" s="4">
        <v>85</v>
      </c>
      <c r="B1756" s="4">
        <v>38</v>
      </c>
      <c r="C1756" s="4">
        <v>707</v>
      </c>
      <c r="D1756" s="58">
        <v>4</v>
      </c>
      <c r="E1756" s="28">
        <f>VLOOKUP(FACT_INCLUDES[[#This Row],[Order ID]], ORDERS[], 2)</f>
        <v>43576.969062091994</v>
      </c>
      <c r="F1756" s="28">
        <f>VLOOKUP(FACT_INCLUDES[[#This Row],[Order ID]], ORDERS[], 3)</f>
        <v>43576.969062091994</v>
      </c>
      <c r="G1756" s="4" t="str">
        <f>VLOOKUP(FACT_INCLUDES[[#This Row],[Order ID]], ORDERS[], 4)</f>
        <v>In-Store</v>
      </c>
      <c r="H1756" s="4" t="str">
        <f>VLOOKUP(FACT_INCLUDES[[#This Row],[Order ID]], ORDERS[], 5)</f>
        <v>OAA9621@gmail.com</v>
      </c>
      <c r="I1756" s="4">
        <f>VLOOKUP(FACT_INCLUDES[[#This Row],[Order ID]], ORDERS[], 6)</f>
        <v>33</v>
      </c>
      <c r="J1756" s="54">
        <f>VLOOKUP(FACT_INCLUDES[[#This Row],[Order ID]], ORDERS[], 7)</f>
        <v>0</v>
      </c>
      <c r="K1756" s="33">
        <v>0</v>
      </c>
      <c r="L1756" s="4">
        <f>VLOOKUP(FACT_INCLUDES[[#This Row],[DW Version]], VERSIONS[], 2)</f>
        <v>72</v>
      </c>
      <c r="M1756" s="4">
        <f>VLOOKUP(FACT_INCLUDES[[#This Row],[DW Version]], VERSIONS[], 3)</f>
        <v>8</v>
      </c>
      <c r="N1756" s="4" t="str">
        <f>VLOOKUP(FACT_INCLUDES[[#This Row],[DW Version]], VERSIONS[], 4)</f>
        <v>white</v>
      </c>
      <c r="O1756" s="51">
        <f>VLOOKUP(FACT_INCLUDES[[#This Row],[DW Version]], VERSIONS[], 5)</f>
        <v>291.10626704417126</v>
      </c>
      <c r="P1756" s="4" t="str">
        <f>VLOOKUP(FACT_INCLUDES[[#This Row],[DW Version]], VERSIONS[], 6)</f>
        <v>Zoom Structure 22</v>
      </c>
      <c r="Q1756" s="4" t="str">
        <f>VLOOKUP(FACT_INCLUDES[[#This Row],[DW Version]], VERSIONS[], 7)</f>
        <v>Shoe</v>
      </c>
      <c r="R1756" s="51">
        <f>FACT_INCLUDES[[#This Row],[Version Price]]*FACT_INCLUDES[[#This Row],[Quantity]]</f>
        <v>1164.425068176685</v>
      </c>
      <c r="S1756" s="51">
        <f>FACT_INCLUDES[[#This Row],[Amount]]*(1-FACT_INCLUDES[[#This Row],[Order Discount]])</f>
        <v>1164.425068176685</v>
      </c>
      <c r="T1756" s="51">
        <f t="shared" si="27"/>
        <v>3380.9428168913105</v>
      </c>
      <c r="U1756" s="57">
        <f>FACT_INCLUDES[[#This Row],[Income]]/FACT_INCLUDES[[#This Row],[Total Order Income]]</f>
        <v>0.34440838879592284</v>
      </c>
      <c r="V1756" s="33">
        <f>IF(FACT_INCLUDES[[#This Row],[Order Gap]]&gt;10, 1, 0)/COUNTIFS(FACT_INCLUDES[Order ID], FACT_INCLUDES[[#This Row],[Order ID]])</f>
        <v>0</v>
      </c>
      <c r="W1756" s="33">
        <f>IF(FACT_INCLUDES[[#This Row],[Order Type]]="Online", 1, 0)/COUNTIFS(FACT_INCLUDES[Order ID], FACT_INCLUDES[[#This Row],[Order ID]])</f>
        <v>0</v>
      </c>
      <c r="X1756" s="52">
        <v>599.78136532904136</v>
      </c>
      <c r="Y1756" s="52">
        <v>532.64718873100753</v>
      </c>
      <c r="Z1756" s="64">
        <f>IF(FACT_INCLUDES[[#This Row],[Order Type]]="Online", 1, 0)*FACT_INCLUDES[[#This Row],[Income]]</f>
        <v>0</v>
      </c>
    </row>
    <row r="1757" spans="1:26" x14ac:dyDescent="0.3">
      <c r="A1757" s="4">
        <v>86</v>
      </c>
      <c r="B1757" s="4">
        <v>38</v>
      </c>
      <c r="C1757" s="4">
        <v>866</v>
      </c>
      <c r="D1757" s="58">
        <v>2</v>
      </c>
      <c r="E1757" s="28">
        <f>VLOOKUP(FACT_INCLUDES[[#This Row],[Order ID]], ORDERS[], 2)</f>
        <v>43576.969062091994</v>
      </c>
      <c r="F1757" s="28">
        <f>VLOOKUP(FACT_INCLUDES[[#This Row],[Order ID]], ORDERS[], 3)</f>
        <v>43576.969062091994</v>
      </c>
      <c r="G1757" s="4" t="str">
        <f>VLOOKUP(FACT_INCLUDES[[#This Row],[Order ID]], ORDERS[], 4)</f>
        <v>In-Store</v>
      </c>
      <c r="H1757" s="4" t="str">
        <f>VLOOKUP(FACT_INCLUDES[[#This Row],[Order ID]], ORDERS[], 5)</f>
        <v>OAA9621@gmail.com</v>
      </c>
      <c r="I1757" s="4">
        <f>VLOOKUP(FACT_INCLUDES[[#This Row],[Order ID]], ORDERS[], 6)</f>
        <v>33</v>
      </c>
      <c r="J1757" s="54">
        <f>VLOOKUP(FACT_INCLUDES[[#This Row],[Order ID]], ORDERS[], 7)</f>
        <v>0</v>
      </c>
      <c r="K1757" s="33">
        <v>0</v>
      </c>
      <c r="L1757" s="4">
        <f>VLOOKUP(FACT_INCLUDES[[#This Row],[DW Version]], VERSIONS[], 2)</f>
        <v>88</v>
      </c>
      <c r="M1757" s="4">
        <f>VLOOKUP(FACT_INCLUDES[[#This Row],[DW Version]], VERSIONS[], 3)</f>
        <v>8.5</v>
      </c>
      <c r="N1757" s="4" t="str">
        <f>VLOOKUP(FACT_INCLUDES[[#This Row],[DW Version]], VERSIONS[], 4)</f>
        <v>white</v>
      </c>
      <c r="O1757" s="51">
        <f>VLOOKUP(FACT_INCLUDES[[#This Row],[DW Version]], VERSIONS[], 5)</f>
        <v>323.35603864619446</v>
      </c>
      <c r="P1757" s="4" t="str">
        <f>VLOOKUP(FACT_INCLUDES[[#This Row],[DW Version]], VERSIONS[], 6)</f>
        <v>React Infinity Run</v>
      </c>
      <c r="Q1757" s="4" t="str">
        <f>VLOOKUP(FACT_INCLUDES[[#This Row],[DW Version]], VERSIONS[], 7)</f>
        <v>Shoe</v>
      </c>
      <c r="R1757" s="51">
        <f>FACT_INCLUDES[[#This Row],[Version Price]]*FACT_INCLUDES[[#This Row],[Quantity]]</f>
        <v>646.71207729238893</v>
      </c>
      <c r="S1757" s="51">
        <f>FACT_INCLUDES[[#This Row],[Amount]]*(1-FACT_INCLUDES[[#This Row],[Order Discount]])</f>
        <v>646.71207729238893</v>
      </c>
      <c r="T1757" s="51">
        <f t="shared" si="27"/>
        <v>3380.9428168913105</v>
      </c>
      <c r="U1757" s="57">
        <f>FACT_INCLUDES[[#This Row],[Income]]/FACT_INCLUDES[[#This Row],[Total Order Income]]</f>
        <v>0.19128157804426399</v>
      </c>
      <c r="V1757" s="33">
        <f>IF(FACT_INCLUDES[[#This Row],[Order Gap]]&gt;10, 1, 0)/COUNTIFS(FACT_INCLUDES[Order ID], FACT_INCLUDES[[#This Row],[Order ID]])</f>
        <v>0</v>
      </c>
      <c r="W1757" s="33">
        <f>IF(FACT_INCLUDES[[#This Row],[Order Type]]="Online", 1, 0)/COUNTIFS(FACT_INCLUDES[Order ID], FACT_INCLUDES[[#This Row],[Order ID]])</f>
        <v>0</v>
      </c>
      <c r="X1757" s="52">
        <v>599.78136532904136</v>
      </c>
      <c r="Y1757" s="52">
        <v>532.64718873100753</v>
      </c>
      <c r="Z1757" s="64">
        <f>IF(FACT_INCLUDES[[#This Row],[Order Type]]="Online", 1, 0)*FACT_INCLUDES[[#This Row],[Income]]</f>
        <v>0</v>
      </c>
    </row>
    <row r="1758" spans="1:26" x14ac:dyDescent="0.3">
      <c r="A1758" s="4">
        <v>182</v>
      </c>
      <c r="B1758" s="4">
        <v>82</v>
      </c>
      <c r="C1758" s="4">
        <v>635</v>
      </c>
      <c r="D1758" s="58">
        <v>1</v>
      </c>
      <c r="E1758" s="28">
        <f>VLOOKUP(FACT_INCLUDES[[#This Row],[Order ID]], ORDERS[], 2)</f>
        <v>43760.349764686995</v>
      </c>
      <c r="F1758" s="28">
        <f>VLOOKUP(FACT_INCLUDES[[#This Row],[Order ID]], ORDERS[], 3)</f>
        <v>43760.349764686995</v>
      </c>
      <c r="G1758" s="4" t="str">
        <f>VLOOKUP(FACT_INCLUDES[[#This Row],[Order ID]], ORDERS[], 4)</f>
        <v>In-Store</v>
      </c>
      <c r="H1758" s="4" t="str">
        <f>VLOOKUP(FACT_INCLUDES[[#This Row],[Order ID]], ORDERS[], 5)</f>
        <v>VRX4292@gmail.com</v>
      </c>
      <c r="I1758" s="4">
        <f>VLOOKUP(FACT_INCLUDES[[#This Row],[Order ID]], ORDERS[], 6)</f>
        <v>37</v>
      </c>
      <c r="J1758" s="54">
        <f>VLOOKUP(FACT_INCLUDES[[#This Row],[Order ID]], ORDERS[], 7)</f>
        <v>0</v>
      </c>
      <c r="K1758" s="33">
        <v>0</v>
      </c>
      <c r="L1758" s="4">
        <f>VLOOKUP(FACT_INCLUDES[[#This Row],[DW Version]], VERSIONS[], 2)</f>
        <v>65</v>
      </c>
      <c r="M1758" s="4">
        <f>VLOOKUP(FACT_INCLUDES[[#This Row],[DW Version]], VERSIONS[], 3)</f>
        <v>3</v>
      </c>
      <c r="N1758" s="4" t="str">
        <f>VLOOKUP(FACT_INCLUDES[[#This Row],[DW Version]], VERSIONS[], 4)</f>
        <v>black</v>
      </c>
      <c r="O1758" s="51">
        <f>VLOOKUP(FACT_INCLUDES[[#This Row],[DW Version]], VERSIONS[], 5)</f>
        <v>242.77410758911469</v>
      </c>
      <c r="P1758" s="4" t="str">
        <f>VLOOKUP(FACT_INCLUDES[[#This Row],[DW Version]], VERSIONS[], 6)</f>
        <v>Flex Shorts</v>
      </c>
      <c r="Q1758" s="4" t="str">
        <f>VLOOKUP(FACT_INCLUDES[[#This Row],[DW Version]], VERSIONS[], 7)</f>
        <v>Apparel</v>
      </c>
      <c r="R1758" s="51">
        <f>FACT_INCLUDES[[#This Row],[Version Price]]*FACT_INCLUDES[[#This Row],[Quantity]]</f>
        <v>242.77410758911469</v>
      </c>
      <c r="S1758" s="51">
        <f>FACT_INCLUDES[[#This Row],[Amount]]*(1-FACT_INCLUDES[[#This Row],[Order Discount]])</f>
        <v>242.77410758911469</v>
      </c>
      <c r="T1758" s="51">
        <f t="shared" si="27"/>
        <v>600.11990220801306</v>
      </c>
      <c r="U1758" s="57">
        <f>FACT_INCLUDES[[#This Row],[Income]]/FACT_INCLUDES[[#This Row],[Total Order Income]]</f>
        <v>0.40454267004956707</v>
      </c>
      <c r="V1758" s="33">
        <f>IF(FACT_INCLUDES[[#This Row],[Order Gap]]&gt;10, 1, 0)/COUNTIFS(FACT_INCLUDES[Order ID], FACT_INCLUDES[[#This Row],[Order ID]])</f>
        <v>0</v>
      </c>
      <c r="W1758" s="33">
        <f>IF(FACT_INCLUDES[[#This Row],[Order Type]]="Online", 1, 0)/COUNTIFS(FACT_INCLUDES[Order ID], FACT_INCLUDES[[#This Row],[Order ID]])</f>
        <v>0</v>
      </c>
      <c r="X1758" s="52">
        <v>599.78136532904136</v>
      </c>
      <c r="Y1758" s="52">
        <v>532.64718873100753</v>
      </c>
      <c r="Z1758" s="64">
        <f>IF(FACT_INCLUDES[[#This Row],[Order Type]]="Online", 1, 0)*FACT_INCLUDES[[#This Row],[Income]]</f>
        <v>0</v>
      </c>
    </row>
    <row r="1759" spans="1:26" x14ac:dyDescent="0.3">
      <c r="A1759" s="4">
        <v>183</v>
      </c>
      <c r="B1759" s="4">
        <v>82</v>
      </c>
      <c r="C1759" s="4">
        <v>956</v>
      </c>
      <c r="D1759" s="58">
        <v>3</v>
      </c>
      <c r="E1759" s="28">
        <f>VLOOKUP(FACT_INCLUDES[[#This Row],[Order ID]], ORDERS[], 2)</f>
        <v>43760.349764686995</v>
      </c>
      <c r="F1759" s="28">
        <f>VLOOKUP(FACT_INCLUDES[[#This Row],[Order ID]], ORDERS[], 3)</f>
        <v>43760.349764686995</v>
      </c>
      <c r="G1759" s="4" t="str">
        <f>VLOOKUP(FACT_INCLUDES[[#This Row],[Order ID]], ORDERS[], 4)</f>
        <v>In-Store</v>
      </c>
      <c r="H1759" s="4" t="str">
        <f>VLOOKUP(FACT_INCLUDES[[#This Row],[Order ID]], ORDERS[], 5)</f>
        <v>VRX4292@gmail.com</v>
      </c>
      <c r="I1759" s="4">
        <f>VLOOKUP(FACT_INCLUDES[[#This Row],[Order ID]], ORDERS[], 6)</f>
        <v>37</v>
      </c>
      <c r="J1759" s="54">
        <f>VLOOKUP(FACT_INCLUDES[[#This Row],[Order ID]], ORDERS[], 7)</f>
        <v>0</v>
      </c>
      <c r="K1759" s="33">
        <v>0</v>
      </c>
      <c r="L1759" s="4">
        <f>VLOOKUP(FACT_INCLUDES[[#This Row],[DW Version]], VERSIONS[], 2)</f>
        <v>97</v>
      </c>
      <c r="M1759" s="4">
        <f>VLOOKUP(FACT_INCLUDES[[#This Row],[DW Version]], VERSIONS[], 3)</f>
        <v>12</v>
      </c>
      <c r="N1759" s="4" t="str">
        <f>VLOOKUP(FACT_INCLUDES[[#This Row],[DW Version]], VERSIONS[], 4)</f>
        <v>orange</v>
      </c>
      <c r="O1759" s="51">
        <f>VLOOKUP(FACT_INCLUDES[[#This Row],[DW Version]], VERSIONS[], 5)</f>
        <v>119.11526487296612</v>
      </c>
      <c r="P1759" s="4" t="str">
        <f>VLOOKUP(FACT_INCLUDES[[#This Row],[DW Version]], VERSIONS[], 6)</f>
        <v>Nike Socks</v>
      </c>
      <c r="Q1759" s="4" t="str">
        <f>VLOOKUP(FACT_INCLUDES[[#This Row],[DW Version]], VERSIONS[], 7)</f>
        <v>Accessories</v>
      </c>
      <c r="R1759" s="51">
        <f>FACT_INCLUDES[[#This Row],[Version Price]]*FACT_INCLUDES[[#This Row],[Quantity]]</f>
        <v>357.34579461889837</v>
      </c>
      <c r="S1759" s="51">
        <f>FACT_INCLUDES[[#This Row],[Amount]]*(1-FACT_INCLUDES[[#This Row],[Order Discount]])</f>
        <v>357.34579461889837</v>
      </c>
      <c r="T1759" s="51">
        <f t="shared" si="27"/>
        <v>600.11990220801306</v>
      </c>
      <c r="U1759" s="57">
        <f>FACT_INCLUDES[[#This Row],[Income]]/FACT_INCLUDES[[#This Row],[Total Order Income]]</f>
        <v>0.59545732995043288</v>
      </c>
      <c r="V1759" s="33">
        <f>IF(FACT_INCLUDES[[#This Row],[Order Gap]]&gt;10, 1, 0)/COUNTIFS(FACT_INCLUDES[Order ID], FACT_INCLUDES[[#This Row],[Order ID]])</f>
        <v>0</v>
      </c>
      <c r="W1759" s="33">
        <f>IF(FACT_INCLUDES[[#This Row],[Order Type]]="Online", 1, 0)/COUNTIFS(FACT_INCLUDES[Order ID], FACT_INCLUDES[[#This Row],[Order ID]])</f>
        <v>0</v>
      </c>
      <c r="X1759" s="52">
        <v>599.78136532904136</v>
      </c>
      <c r="Y1759" s="52">
        <v>532.64718873100753</v>
      </c>
      <c r="Z1759" s="64">
        <f>IF(FACT_INCLUDES[[#This Row],[Order Type]]="Online", 1, 0)*FACT_INCLUDES[[#This Row],[Income]]</f>
        <v>0</v>
      </c>
    </row>
    <row r="1760" spans="1:26" x14ac:dyDescent="0.3">
      <c r="A1760" s="4">
        <v>215</v>
      </c>
      <c r="B1760" s="4">
        <v>99</v>
      </c>
      <c r="C1760" s="4">
        <v>66</v>
      </c>
      <c r="D1760" s="58">
        <v>4</v>
      </c>
      <c r="E1760" s="28">
        <f>VLOOKUP(FACT_INCLUDES[[#This Row],[Order ID]], ORDERS[], 2)</f>
        <v>43726.844967297664</v>
      </c>
      <c r="F1760" s="28">
        <f>VLOOKUP(FACT_INCLUDES[[#This Row],[Order ID]], ORDERS[], 3)</f>
        <v>43733.844967297664</v>
      </c>
      <c r="G1760" s="4" t="str">
        <f>VLOOKUP(FACT_INCLUDES[[#This Row],[Order ID]], ORDERS[], 4)</f>
        <v>Online</v>
      </c>
      <c r="H1760" s="4" t="str">
        <f>VLOOKUP(FACT_INCLUDES[[#This Row],[Order ID]], ORDERS[], 5)</f>
        <v>AXN2878@gmail.com</v>
      </c>
      <c r="I1760" s="4">
        <f>VLOOKUP(FACT_INCLUDES[[#This Row],[Order ID]], ORDERS[], 6)</f>
        <v>0</v>
      </c>
      <c r="J1760" s="54">
        <f>VLOOKUP(FACT_INCLUDES[[#This Row],[Order ID]], ORDERS[], 7)</f>
        <v>0</v>
      </c>
      <c r="K1760" s="33">
        <v>7</v>
      </c>
      <c r="L1760" s="4">
        <f>VLOOKUP(FACT_INCLUDES[[#This Row],[DW Version]], VERSIONS[], 2)</f>
        <v>6</v>
      </c>
      <c r="M1760" s="4">
        <f>VLOOKUP(FACT_INCLUDES[[#This Row],[DW Version]], VERSIONS[], 3)</f>
        <v>8.5</v>
      </c>
      <c r="N1760" s="4" t="str">
        <f>VLOOKUP(FACT_INCLUDES[[#This Row],[DW Version]], VERSIONS[], 4)</f>
        <v>white</v>
      </c>
      <c r="O1760" s="51">
        <f>VLOOKUP(FACT_INCLUDES[[#This Row],[DW Version]], VERSIONS[], 5)</f>
        <v>390.28292456192145</v>
      </c>
      <c r="P1760" s="4" t="str">
        <f>VLOOKUP(FACT_INCLUDES[[#This Row],[DW Version]], VERSIONS[], 6)</f>
        <v>Tech Fleece Hoodie</v>
      </c>
      <c r="Q1760" s="4" t="str">
        <f>VLOOKUP(FACT_INCLUDES[[#This Row],[DW Version]], VERSIONS[], 7)</f>
        <v>Apparel</v>
      </c>
      <c r="R1760" s="51">
        <f>FACT_INCLUDES[[#This Row],[Version Price]]*FACT_INCLUDES[[#This Row],[Quantity]]</f>
        <v>1561.1316982476858</v>
      </c>
      <c r="S1760" s="51">
        <f>FACT_INCLUDES[[#This Row],[Amount]]*(1-FACT_INCLUDES[[#This Row],[Order Discount]])</f>
        <v>1561.1316982476858</v>
      </c>
      <c r="T1760" s="51">
        <f t="shared" si="27"/>
        <v>1561.1316982476858</v>
      </c>
      <c r="U1760" s="57">
        <f>FACT_INCLUDES[[#This Row],[Income]]/FACT_INCLUDES[[#This Row],[Total Order Income]]</f>
        <v>1</v>
      </c>
      <c r="V1760" s="33">
        <f>IF(FACT_INCLUDES[[#This Row],[Order Gap]]&gt;10, 1, 0)/COUNTIFS(FACT_INCLUDES[Order ID], FACT_INCLUDES[[#This Row],[Order ID]])</f>
        <v>0</v>
      </c>
      <c r="W1760" s="33">
        <f>IF(FACT_INCLUDES[[#This Row],[Order Type]]="Online", 1, 0)/COUNTIFS(FACT_INCLUDES[Order ID], FACT_INCLUDES[[#This Row],[Order ID]])</f>
        <v>1</v>
      </c>
      <c r="X1760" s="52">
        <v>599.78136532904136</v>
      </c>
      <c r="Y1760" s="52">
        <v>532.64718873100753</v>
      </c>
      <c r="Z1760" s="64">
        <f>IF(FACT_INCLUDES[[#This Row],[Order Type]]="Online", 1, 0)*FACT_INCLUDES[[#This Row],[Income]]</f>
        <v>1561.1316982476858</v>
      </c>
    </row>
    <row r="1761" spans="1:26" x14ac:dyDescent="0.3">
      <c r="A1761" s="4">
        <v>239</v>
      </c>
      <c r="B1761" s="4">
        <v>111</v>
      </c>
      <c r="C1761" s="4">
        <v>572</v>
      </c>
      <c r="D1761" s="58">
        <v>4</v>
      </c>
      <c r="E1761" s="28">
        <f>VLOOKUP(FACT_INCLUDES[[#This Row],[Order ID]], ORDERS[], 2)</f>
        <v>43802.06350292734</v>
      </c>
      <c r="F1761" s="28">
        <f>VLOOKUP(FACT_INCLUDES[[#This Row],[Order ID]], ORDERS[], 3)</f>
        <v>43819.06350292734</v>
      </c>
      <c r="G1761" s="4" t="str">
        <f>VLOOKUP(FACT_INCLUDES[[#This Row],[Order ID]], ORDERS[], 4)</f>
        <v>Online</v>
      </c>
      <c r="H1761" s="4" t="str">
        <f>VLOOKUP(FACT_INCLUDES[[#This Row],[Order ID]], ORDERS[], 5)</f>
        <v>NBW1070@gmail.com</v>
      </c>
      <c r="I1761" s="4">
        <f>VLOOKUP(FACT_INCLUDES[[#This Row],[Order ID]], ORDERS[], 6)</f>
        <v>0</v>
      </c>
      <c r="J1761" s="54">
        <f>VLOOKUP(FACT_INCLUDES[[#This Row],[Order ID]], ORDERS[], 7)</f>
        <v>0</v>
      </c>
      <c r="K1761" s="33">
        <v>17</v>
      </c>
      <c r="L1761" s="4">
        <f>VLOOKUP(FACT_INCLUDES[[#This Row],[DW Version]], VERSIONS[], 2)</f>
        <v>59</v>
      </c>
      <c r="M1761" s="4">
        <f>VLOOKUP(FACT_INCLUDES[[#This Row],[DW Version]], VERSIONS[], 3)</f>
        <v>4.5</v>
      </c>
      <c r="N1761" s="4" t="str">
        <f>VLOOKUP(FACT_INCLUDES[[#This Row],[DW Version]], VERSIONS[], 4)</f>
        <v>white</v>
      </c>
      <c r="O1761" s="51">
        <f>VLOOKUP(FACT_INCLUDES[[#This Row],[DW Version]], VERSIONS[], 5)</f>
        <v>277.95310020659309</v>
      </c>
      <c r="P1761" s="4" t="str">
        <f>VLOOKUP(FACT_INCLUDES[[#This Row],[DW Version]], VERSIONS[], 6)</f>
        <v>Hypervenom Phantom</v>
      </c>
      <c r="Q1761" s="4" t="str">
        <f>VLOOKUP(FACT_INCLUDES[[#This Row],[DW Version]], VERSIONS[], 7)</f>
        <v>Shoe</v>
      </c>
      <c r="R1761" s="51">
        <f>FACT_INCLUDES[[#This Row],[Version Price]]*FACT_INCLUDES[[#This Row],[Quantity]]</f>
        <v>1111.8124008263724</v>
      </c>
      <c r="S1761" s="51">
        <f>FACT_INCLUDES[[#This Row],[Amount]]*(1-FACT_INCLUDES[[#This Row],[Order Discount]])</f>
        <v>1111.8124008263724</v>
      </c>
      <c r="T1761" s="51">
        <f t="shared" si="27"/>
        <v>1631.2744990912565</v>
      </c>
      <c r="U1761" s="57">
        <f>FACT_INCLUDES[[#This Row],[Income]]/FACT_INCLUDES[[#This Row],[Total Order Income]]</f>
        <v>0.68156058434416533</v>
      </c>
      <c r="V1761" s="33">
        <f>IF(FACT_INCLUDES[[#This Row],[Order Gap]]&gt;10, 1, 0)/COUNTIFS(FACT_INCLUDES[Order ID], FACT_INCLUDES[[#This Row],[Order ID]])</f>
        <v>0.5</v>
      </c>
      <c r="W1761" s="33">
        <f>IF(FACT_INCLUDES[[#This Row],[Order Type]]="Online", 1, 0)/COUNTIFS(FACT_INCLUDES[Order ID], FACT_INCLUDES[[#This Row],[Order ID]])</f>
        <v>0.5</v>
      </c>
      <c r="X1761" s="52">
        <v>599.78136532904136</v>
      </c>
      <c r="Y1761" s="52">
        <v>532.64718873100753</v>
      </c>
      <c r="Z1761" s="64">
        <f>IF(FACT_INCLUDES[[#This Row],[Order Type]]="Online", 1, 0)*FACT_INCLUDES[[#This Row],[Income]]</f>
        <v>1111.8124008263724</v>
      </c>
    </row>
    <row r="1762" spans="1:26" x14ac:dyDescent="0.3">
      <c r="A1762" s="4">
        <v>240</v>
      </c>
      <c r="B1762" s="4">
        <v>111</v>
      </c>
      <c r="C1762" s="4">
        <v>947</v>
      </c>
      <c r="D1762" s="58">
        <v>4</v>
      </c>
      <c r="E1762" s="28">
        <f>VLOOKUP(FACT_INCLUDES[[#This Row],[Order ID]], ORDERS[], 2)</f>
        <v>43802.06350292734</v>
      </c>
      <c r="F1762" s="28">
        <f>VLOOKUP(FACT_INCLUDES[[#This Row],[Order ID]], ORDERS[], 3)</f>
        <v>43819.06350292734</v>
      </c>
      <c r="G1762" s="4" t="str">
        <f>VLOOKUP(FACT_INCLUDES[[#This Row],[Order ID]], ORDERS[], 4)</f>
        <v>Online</v>
      </c>
      <c r="H1762" s="4" t="str">
        <f>VLOOKUP(FACT_INCLUDES[[#This Row],[Order ID]], ORDERS[], 5)</f>
        <v>NBW1070@gmail.com</v>
      </c>
      <c r="I1762" s="4">
        <f>VLOOKUP(FACT_INCLUDES[[#This Row],[Order ID]], ORDERS[], 6)</f>
        <v>0</v>
      </c>
      <c r="J1762" s="54">
        <f>VLOOKUP(FACT_INCLUDES[[#This Row],[Order ID]], ORDERS[], 7)</f>
        <v>0</v>
      </c>
      <c r="K1762" s="33">
        <v>17</v>
      </c>
      <c r="L1762" s="4">
        <f>VLOOKUP(FACT_INCLUDES[[#This Row],[DW Version]], VERSIONS[], 2)</f>
        <v>96</v>
      </c>
      <c r="M1762" s="4">
        <f>VLOOKUP(FACT_INCLUDES[[#This Row],[DW Version]], VERSIONS[], 3)</f>
        <v>8</v>
      </c>
      <c r="N1762" s="4" t="str">
        <f>VLOOKUP(FACT_INCLUDES[[#This Row],[DW Version]], VERSIONS[], 4)</f>
        <v>red</v>
      </c>
      <c r="O1762" s="51">
        <f>VLOOKUP(FACT_INCLUDES[[#This Row],[DW Version]], VERSIONS[], 5)</f>
        <v>129.86552456622107</v>
      </c>
      <c r="P1762" s="4" t="str">
        <f>VLOOKUP(FACT_INCLUDES[[#This Row],[DW Version]], VERSIONS[], 6)</f>
        <v>Epic Phantom React</v>
      </c>
      <c r="Q1762" s="4" t="str">
        <f>VLOOKUP(FACT_INCLUDES[[#This Row],[DW Version]], VERSIONS[], 7)</f>
        <v>Shoe</v>
      </c>
      <c r="R1762" s="51">
        <f>FACT_INCLUDES[[#This Row],[Version Price]]*FACT_INCLUDES[[#This Row],[Quantity]]</f>
        <v>519.46209826488428</v>
      </c>
      <c r="S1762" s="51">
        <f>FACT_INCLUDES[[#This Row],[Amount]]*(1-FACT_INCLUDES[[#This Row],[Order Discount]])</f>
        <v>519.46209826488428</v>
      </c>
      <c r="T1762" s="51">
        <f t="shared" si="27"/>
        <v>1631.2744990912565</v>
      </c>
      <c r="U1762" s="57">
        <f>FACT_INCLUDES[[#This Row],[Income]]/FACT_INCLUDES[[#This Row],[Total Order Income]]</f>
        <v>0.31843941565583478</v>
      </c>
      <c r="V1762" s="33">
        <f>IF(FACT_INCLUDES[[#This Row],[Order Gap]]&gt;10, 1, 0)/COUNTIFS(FACT_INCLUDES[Order ID], FACT_INCLUDES[[#This Row],[Order ID]])</f>
        <v>0.5</v>
      </c>
      <c r="W1762" s="33">
        <f>IF(FACT_INCLUDES[[#This Row],[Order Type]]="Online", 1, 0)/COUNTIFS(FACT_INCLUDES[Order ID], FACT_INCLUDES[[#This Row],[Order ID]])</f>
        <v>0.5</v>
      </c>
      <c r="X1762" s="52">
        <v>599.78136532904136</v>
      </c>
      <c r="Y1762" s="52">
        <v>532.64718873100753</v>
      </c>
      <c r="Z1762" s="64">
        <f>IF(FACT_INCLUDES[[#This Row],[Order Type]]="Online", 1, 0)*FACT_INCLUDES[[#This Row],[Income]]</f>
        <v>519.46209826488428</v>
      </c>
    </row>
    <row r="1763" spans="1:26" x14ac:dyDescent="0.3">
      <c r="A1763" s="4">
        <v>261</v>
      </c>
      <c r="B1763" s="4">
        <v>122</v>
      </c>
      <c r="C1763" s="4">
        <v>708</v>
      </c>
      <c r="D1763" s="58">
        <v>1</v>
      </c>
      <c r="E1763" s="28">
        <f>VLOOKUP(FACT_INCLUDES[[#This Row],[Order ID]], ORDERS[], 2)</f>
        <v>43783.246099805081</v>
      </c>
      <c r="F1763" s="28">
        <f>VLOOKUP(FACT_INCLUDES[[#This Row],[Order ID]], ORDERS[], 3)</f>
        <v>43796.246099805081</v>
      </c>
      <c r="G1763" s="4" t="str">
        <f>VLOOKUP(FACT_INCLUDES[[#This Row],[Order ID]], ORDERS[], 4)</f>
        <v>Online</v>
      </c>
      <c r="H1763" s="4" t="str">
        <f>VLOOKUP(FACT_INCLUDES[[#This Row],[Order ID]], ORDERS[], 5)</f>
        <v>PVR9307@gmail.com</v>
      </c>
      <c r="I1763" s="4">
        <f>VLOOKUP(FACT_INCLUDES[[#This Row],[Order ID]], ORDERS[], 6)</f>
        <v>0</v>
      </c>
      <c r="J1763" s="54">
        <f>VLOOKUP(FACT_INCLUDES[[#This Row],[Order ID]], ORDERS[], 7)</f>
        <v>0</v>
      </c>
      <c r="K1763" s="33">
        <v>13</v>
      </c>
      <c r="L1763" s="4">
        <f>VLOOKUP(FACT_INCLUDES[[#This Row],[DW Version]], VERSIONS[], 2)</f>
        <v>72</v>
      </c>
      <c r="M1763" s="4">
        <f>VLOOKUP(FACT_INCLUDES[[#This Row],[DW Version]], VERSIONS[], 3)</f>
        <v>8.5</v>
      </c>
      <c r="N1763" s="4" t="str">
        <f>VLOOKUP(FACT_INCLUDES[[#This Row],[DW Version]], VERSIONS[], 4)</f>
        <v>black</v>
      </c>
      <c r="O1763" s="51">
        <f>VLOOKUP(FACT_INCLUDES[[#This Row],[DW Version]], VERSIONS[], 5)</f>
        <v>321.54984113368045</v>
      </c>
      <c r="P1763" s="4" t="str">
        <f>VLOOKUP(FACT_INCLUDES[[#This Row],[DW Version]], VERSIONS[], 6)</f>
        <v>Zoom Structure 22</v>
      </c>
      <c r="Q1763" s="4" t="str">
        <f>VLOOKUP(FACT_INCLUDES[[#This Row],[DW Version]], VERSIONS[], 7)</f>
        <v>Shoe</v>
      </c>
      <c r="R1763" s="51">
        <f>FACT_INCLUDES[[#This Row],[Version Price]]*FACT_INCLUDES[[#This Row],[Quantity]]</f>
        <v>321.54984113368045</v>
      </c>
      <c r="S1763" s="51">
        <f>FACT_INCLUDES[[#This Row],[Amount]]*(1-FACT_INCLUDES[[#This Row],[Order Discount]])</f>
        <v>321.54984113368045</v>
      </c>
      <c r="T1763" s="51">
        <f t="shared" si="27"/>
        <v>321.54984113368045</v>
      </c>
      <c r="U1763" s="57">
        <f>FACT_INCLUDES[[#This Row],[Income]]/FACT_INCLUDES[[#This Row],[Total Order Income]]</f>
        <v>1</v>
      </c>
      <c r="V1763" s="33">
        <f>IF(FACT_INCLUDES[[#This Row],[Order Gap]]&gt;10, 1, 0)/COUNTIFS(FACT_INCLUDES[Order ID], FACT_INCLUDES[[#This Row],[Order ID]])</f>
        <v>1</v>
      </c>
      <c r="W1763" s="33">
        <f>IF(FACT_INCLUDES[[#This Row],[Order Type]]="Online", 1, 0)/COUNTIFS(FACT_INCLUDES[Order ID], FACT_INCLUDES[[#This Row],[Order ID]])</f>
        <v>1</v>
      </c>
      <c r="X1763" s="52">
        <v>599.78136532904136</v>
      </c>
      <c r="Y1763" s="52">
        <v>532.64718873100753</v>
      </c>
      <c r="Z1763" s="64">
        <f>IF(FACT_INCLUDES[[#This Row],[Order Type]]="Online", 1, 0)*FACT_INCLUDES[[#This Row],[Income]]</f>
        <v>321.54984113368045</v>
      </c>
    </row>
    <row r="1764" spans="1:26" x14ac:dyDescent="0.3">
      <c r="A1764" s="4">
        <v>263</v>
      </c>
      <c r="B1764" s="4">
        <v>124</v>
      </c>
      <c r="C1764" s="4">
        <v>461</v>
      </c>
      <c r="D1764" s="58">
        <v>2</v>
      </c>
      <c r="E1764" s="28">
        <f>VLOOKUP(FACT_INCLUDES[[#This Row],[Order ID]], ORDERS[], 2)</f>
        <v>43570.993782332924</v>
      </c>
      <c r="F1764" s="28">
        <f>VLOOKUP(FACT_INCLUDES[[#This Row],[Order ID]], ORDERS[], 3)</f>
        <v>43570.993782332924</v>
      </c>
      <c r="G1764" s="4" t="str">
        <f>VLOOKUP(FACT_INCLUDES[[#This Row],[Order ID]], ORDERS[], 4)</f>
        <v>In-Store</v>
      </c>
      <c r="H1764" s="4" t="str">
        <f>VLOOKUP(FACT_INCLUDES[[#This Row],[Order ID]], ORDERS[], 5)</f>
        <v>JWV6738@gmail.com</v>
      </c>
      <c r="I1764" s="4">
        <f>VLOOKUP(FACT_INCLUDES[[#This Row],[Order ID]], ORDERS[], 6)</f>
        <v>33</v>
      </c>
      <c r="J1764" s="54">
        <f>VLOOKUP(FACT_INCLUDES[[#This Row],[Order ID]], ORDERS[], 7)</f>
        <v>0</v>
      </c>
      <c r="K1764" s="33">
        <v>0</v>
      </c>
      <c r="L1764" s="4">
        <f>VLOOKUP(FACT_INCLUDES[[#This Row],[DW Version]], VERSIONS[], 2)</f>
        <v>48</v>
      </c>
      <c r="M1764" s="4">
        <f>VLOOKUP(FACT_INCLUDES[[#This Row],[DW Version]], VERSIONS[], 3)</f>
        <v>7</v>
      </c>
      <c r="N1764" s="4" t="str">
        <f>VLOOKUP(FACT_INCLUDES[[#This Row],[DW Version]], VERSIONS[], 4)</f>
        <v>purple lilac</v>
      </c>
      <c r="O1764" s="51">
        <f>VLOOKUP(FACT_INCLUDES[[#This Row],[DW Version]], VERSIONS[], 5)</f>
        <v>309.74019151704221</v>
      </c>
      <c r="P1764" s="4" t="str">
        <f>VLOOKUP(FACT_INCLUDES[[#This Row],[DW Version]], VERSIONS[], 6)</f>
        <v>Miler Tank</v>
      </c>
      <c r="Q1764" s="4" t="str">
        <f>VLOOKUP(FACT_INCLUDES[[#This Row],[DW Version]], VERSIONS[], 7)</f>
        <v>Apparel</v>
      </c>
      <c r="R1764" s="51">
        <f>FACT_INCLUDES[[#This Row],[Version Price]]*FACT_INCLUDES[[#This Row],[Quantity]]</f>
        <v>619.48038303408441</v>
      </c>
      <c r="S1764" s="51">
        <f>FACT_INCLUDES[[#This Row],[Amount]]*(1-FACT_INCLUDES[[#This Row],[Order Discount]])</f>
        <v>619.48038303408441</v>
      </c>
      <c r="T1764" s="51">
        <f t="shared" si="27"/>
        <v>2625.7444962728614</v>
      </c>
      <c r="U1764" s="57">
        <f>FACT_INCLUDES[[#This Row],[Income]]/FACT_INCLUDES[[#This Row],[Total Order Income]]</f>
        <v>0.23592561420709893</v>
      </c>
      <c r="V1764" s="33">
        <f>IF(FACT_INCLUDES[[#This Row],[Order Gap]]&gt;10, 1, 0)/COUNTIFS(FACT_INCLUDES[Order ID], FACT_INCLUDES[[#This Row],[Order ID]])</f>
        <v>0</v>
      </c>
      <c r="W1764" s="33">
        <f>IF(FACT_INCLUDES[[#This Row],[Order Type]]="Online", 1, 0)/COUNTIFS(FACT_INCLUDES[Order ID], FACT_INCLUDES[[#This Row],[Order ID]])</f>
        <v>0</v>
      </c>
      <c r="X1764" s="52">
        <v>599.78136532904136</v>
      </c>
      <c r="Y1764" s="52">
        <v>532.64718873100753</v>
      </c>
      <c r="Z1764" s="64">
        <f>IF(FACT_INCLUDES[[#This Row],[Order Type]]="Online", 1, 0)*FACT_INCLUDES[[#This Row],[Income]]</f>
        <v>0</v>
      </c>
    </row>
    <row r="1765" spans="1:26" x14ac:dyDescent="0.3">
      <c r="A1765" s="4">
        <v>264</v>
      </c>
      <c r="B1765" s="4">
        <v>124</v>
      </c>
      <c r="C1765" s="4">
        <v>628</v>
      </c>
      <c r="D1765" s="58">
        <v>2</v>
      </c>
      <c r="E1765" s="28">
        <f>VLOOKUP(FACT_INCLUDES[[#This Row],[Order ID]], ORDERS[], 2)</f>
        <v>43570.993782332924</v>
      </c>
      <c r="F1765" s="28">
        <f>VLOOKUP(FACT_INCLUDES[[#This Row],[Order ID]], ORDERS[], 3)</f>
        <v>43570.993782332924</v>
      </c>
      <c r="G1765" s="4" t="str">
        <f>VLOOKUP(FACT_INCLUDES[[#This Row],[Order ID]], ORDERS[], 4)</f>
        <v>In-Store</v>
      </c>
      <c r="H1765" s="4" t="str">
        <f>VLOOKUP(FACT_INCLUDES[[#This Row],[Order ID]], ORDERS[], 5)</f>
        <v>JWV6738@gmail.com</v>
      </c>
      <c r="I1765" s="4">
        <f>VLOOKUP(FACT_INCLUDES[[#This Row],[Order ID]], ORDERS[], 6)</f>
        <v>33</v>
      </c>
      <c r="J1765" s="54">
        <f>VLOOKUP(FACT_INCLUDES[[#This Row],[Order ID]], ORDERS[], 7)</f>
        <v>0</v>
      </c>
      <c r="K1765" s="33">
        <v>0</v>
      </c>
      <c r="L1765" s="4">
        <f>VLOOKUP(FACT_INCLUDES[[#This Row],[DW Version]], VERSIONS[], 2)</f>
        <v>64</v>
      </c>
      <c r="M1765" s="4">
        <f>VLOOKUP(FACT_INCLUDES[[#This Row],[DW Version]], VERSIONS[], 3)</f>
        <v>9.5</v>
      </c>
      <c r="N1765" s="4" t="str">
        <f>VLOOKUP(FACT_INCLUDES[[#This Row],[DW Version]], VERSIONS[], 4)</f>
        <v>white</v>
      </c>
      <c r="O1765" s="51">
        <f>VLOOKUP(FACT_INCLUDES[[#This Row],[DW Version]], VERSIONS[], 5)</f>
        <v>285.5362227997515</v>
      </c>
      <c r="P1765" s="4" t="str">
        <f>VLOOKUP(FACT_INCLUDES[[#This Row],[DW Version]], VERSIONS[], 6)</f>
        <v>Hyperdunk</v>
      </c>
      <c r="Q1765" s="4" t="str">
        <f>VLOOKUP(FACT_INCLUDES[[#This Row],[DW Version]], VERSIONS[], 7)</f>
        <v>Shoe</v>
      </c>
      <c r="R1765" s="51">
        <f>FACT_INCLUDES[[#This Row],[Version Price]]*FACT_INCLUDES[[#This Row],[Quantity]]</f>
        <v>571.072445599503</v>
      </c>
      <c r="S1765" s="51">
        <f>FACT_INCLUDES[[#This Row],[Amount]]*(1-FACT_INCLUDES[[#This Row],[Order Discount]])</f>
        <v>571.072445599503</v>
      </c>
      <c r="T1765" s="51">
        <f t="shared" si="27"/>
        <v>2625.7444962728614</v>
      </c>
      <c r="U1765" s="57">
        <f>FACT_INCLUDES[[#This Row],[Income]]/FACT_INCLUDES[[#This Row],[Total Order Income]]</f>
        <v>0.21748972392786783</v>
      </c>
      <c r="V1765" s="33">
        <f>IF(FACT_INCLUDES[[#This Row],[Order Gap]]&gt;10, 1, 0)/COUNTIFS(FACT_INCLUDES[Order ID], FACT_INCLUDES[[#This Row],[Order ID]])</f>
        <v>0</v>
      </c>
      <c r="W1765" s="33">
        <f>IF(FACT_INCLUDES[[#This Row],[Order Type]]="Online", 1, 0)/COUNTIFS(FACT_INCLUDES[Order ID], FACT_INCLUDES[[#This Row],[Order ID]])</f>
        <v>0</v>
      </c>
      <c r="X1765" s="52">
        <v>599.78136532904136</v>
      </c>
      <c r="Y1765" s="52">
        <v>532.64718873100753</v>
      </c>
      <c r="Z1765" s="64">
        <f>IF(FACT_INCLUDES[[#This Row],[Order Type]]="Online", 1, 0)*FACT_INCLUDES[[#This Row],[Income]]</f>
        <v>0</v>
      </c>
    </row>
    <row r="1766" spans="1:26" x14ac:dyDescent="0.3">
      <c r="A1766" s="4">
        <v>265</v>
      </c>
      <c r="B1766" s="4">
        <v>124</v>
      </c>
      <c r="C1766" s="4">
        <v>695</v>
      </c>
      <c r="D1766" s="58">
        <v>1</v>
      </c>
      <c r="E1766" s="28">
        <f>VLOOKUP(FACT_INCLUDES[[#This Row],[Order ID]], ORDERS[], 2)</f>
        <v>43570.993782332924</v>
      </c>
      <c r="F1766" s="28">
        <f>VLOOKUP(FACT_INCLUDES[[#This Row],[Order ID]], ORDERS[], 3)</f>
        <v>43570.993782332924</v>
      </c>
      <c r="G1766" s="4" t="str">
        <f>VLOOKUP(FACT_INCLUDES[[#This Row],[Order ID]], ORDERS[], 4)</f>
        <v>In-Store</v>
      </c>
      <c r="H1766" s="4" t="str">
        <f>VLOOKUP(FACT_INCLUDES[[#This Row],[Order ID]], ORDERS[], 5)</f>
        <v>JWV6738@gmail.com</v>
      </c>
      <c r="I1766" s="4">
        <f>VLOOKUP(FACT_INCLUDES[[#This Row],[Order ID]], ORDERS[], 6)</f>
        <v>33</v>
      </c>
      <c r="J1766" s="54">
        <f>VLOOKUP(FACT_INCLUDES[[#This Row],[Order ID]], ORDERS[], 7)</f>
        <v>0</v>
      </c>
      <c r="K1766" s="33">
        <v>0</v>
      </c>
      <c r="L1766" s="4">
        <f>VLOOKUP(FACT_INCLUDES[[#This Row],[DW Version]], VERSIONS[], 2)</f>
        <v>71</v>
      </c>
      <c r="M1766" s="4">
        <f>VLOOKUP(FACT_INCLUDES[[#This Row],[DW Version]], VERSIONS[], 3)</f>
        <v>7</v>
      </c>
      <c r="N1766" s="4" t="str">
        <f>VLOOKUP(FACT_INCLUDES[[#This Row],[DW Version]], VERSIONS[], 4)</f>
        <v>white</v>
      </c>
      <c r="O1766" s="51">
        <f>VLOOKUP(FACT_INCLUDES[[#This Row],[DW Version]], VERSIONS[], 5)</f>
        <v>188.79476781324814</v>
      </c>
      <c r="P1766" s="4" t="str">
        <f>VLOOKUP(FACT_INCLUDES[[#This Row],[DW Version]], VERSIONS[], 6)</f>
        <v>AeroSwift Running Top</v>
      </c>
      <c r="Q1766" s="4" t="str">
        <f>VLOOKUP(FACT_INCLUDES[[#This Row],[DW Version]], VERSIONS[], 7)</f>
        <v>Apparel</v>
      </c>
      <c r="R1766" s="51">
        <f>FACT_INCLUDES[[#This Row],[Version Price]]*FACT_INCLUDES[[#This Row],[Quantity]]</f>
        <v>188.79476781324814</v>
      </c>
      <c r="S1766" s="51">
        <f>FACT_INCLUDES[[#This Row],[Amount]]*(1-FACT_INCLUDES[[#This Row],[Order Discount]])</f>
        <v>188.79476781324814</v>
      </c>
      <c r="T1766" s="51">
        <f t="shared" si="27"/>
        <v>2625.7444962728614</v>
      </c>
      <c r="U1766" s="57">
        <f>FACT_INCLUDES[[#This Row],[Income]]/FACT_INCLUDES[[#This Row],[Total Order Income]]</f>
        <v>7.1901423798558739E-2</v>
      </c>
      <c r="V1766" s="33">
        <f>IF(FACT_INCLUDES[[#This Row],[Order Gap]]&gt;10, 1, 0)/COUNTIFS(FACT_INCLUDES[Order ID], FACT_INCLUDES[[#This Row],[Order ID]])</f>
        <v>0</v>
      </c>
      <c r="W1766" s="33">
        <f>IF(FACT_INCLUDES[[#This Row],[Order Type]]="Online", 1, 0)/COUNTIFS(FACT_INCLUDES[Order ID], FACT_INCLUDES[[#This Row],[Order ID]])</f>
        <v>0</v>
      </c>
      <c r="X1766" s="52">
        <v>599.78136532904136</v>
      </c>
      <c r="Y1766" s="52">
        <v>532.64718873100753</v>
      </c>
      <c r="Z1766" s="64">
        <f>IF(FACT_INCLUDES[[#This Row],[Order Type]]="Online", 1, 0)*FACT_INCLUDES[[#This Row],[Income]]</f>
        <v>0</v>
      </c>
    </row>
    <row r="1767" spans="1:26" x14ac:dyDescent="0.3">
      <c r="A1767" s="4">
        <v>266</v>
      </c>
      <c r="B1767" s="4">
        <v>124</v>
      </c>
      <c r="C1767" s="4">
        <v>985</v>
      </c>
      <c r="D1767" s="58">
        <v>4</v>
      </c>
      <c r="E1767" s="28">
        <f>VLOOKUP(FACT_INCLUDES[[#This Row],[Order ID]], ORDERS[], 2)</f>
        <v>43570.993782332924</v>
      </c>
      <c r="F1767" s="28">
        <f>VLOOKUP(FACT_INCLUDES[[#This Row],[Order ID]], ORDERS[], 3)</f>
        <v>43570.993782332924</v>
      </c>
      <c r="G1767" s="4" t="str">
        <f>VLOOKUP(FACT_INCLUDES[[#This Row],[Order ID]], ORDERS[], 4)</f>
        <v>In-Store</v>
      </c>
      <c r="H1767" s="4" t="str">
        <f>VLOOKUP(FACT_INCLUDES[[#This Row],[Order ID]], ORDERS[], 5)</f>
        <v>JWV6738@gmail.com</v>
      </c>
      <c r="I1767" s="4">
        <f>VLOOKUP(FACT_INCLUDES[[#This Row],[Order ID]], ORDERS[], 6)</f>
        <v>33</v>
      </c>
      <c r="J1767" s="54">
        <f>VLOOKUP(FACT_INCLUDES[[#This Row],[Order ID]], ORDERS[], 7)</f>
        <v>0</v>
      </c>
      <c r="K1767" s="33">
        <v>0</v>
      </c>
      <c r="L1767" s="4">
        <f>VLOOKUP(FACT_INCLUDES[[#This Row],[DW Version]], VERSIONS[], 2)</f>
        <v>100</v>
      </c>
      <c r="M1767" s="4">
        <f>VLOOKUP(FACT_INCLUDES[[#This Row],[DW Version]], VERSIONS[], 3)</f>
        <v>5.5</v>
      </c>
      <c r="N1767" s="4" t="str">
        <f>VLOOKUP(FACT_INCLUDES[[#This Row],[DW Version]], VERSIONS[], 4)</f>
        <v>black</v>
      </c>
      <c r="O1767" s="51">
        <f>VLOOKUP(FACT_INCLUDES[[#This Row],[DW Version]], VERSIONS[], 5)</f>
        <v>311.59922495650636</v>
      </c>
      <c r="P1767" s="4" t="str">
        <f>VLOOKUP(FACT_INCLUDES[[#This Row],[DW Version]], VERSIONS[], 6)</f>
        <v>Nike Kettlebell</v>
      </c>
      <c r="Q1767" s="4" t="str">
        <f>VLOOKUP(FACT_INCLUDES[[#This Row],[DW Version]], VERSIONS[], 7)</f>
        <v>Sport Equipment</v>
      </c>
      <c r="R1767" s="51">
        <f>FACT_INCLUDES[[#This Row],[Version Price]]*FACT_INCLUDES[[#This Row],[Quantity]]</f>
        <v>1246.3968998260254</v>
      </c>
      <c r="S1767" s="51">
        <f>FACT_INCLUDES[[#This Row],[Amount]]*(1-FACT_INCLUDES[[#This Row],[Order Discount]])</f>
        <v>1246.3968998260254</v>
      </c>
      <c r="T1767" s="51">
        <f t="shared" si="27"/>
        <v>2625.7444962728614</v>
      </c>
      <c r="U1767" s="57">
        <f>FACT_INCLUDES[[#This Row],[Income]]/FACT_INCLUDES[[#This Row],[Total Order Income]]</f>
        <v>0.47468323806647433</v>
      </c>
      <c r="V1767" s="33">
        <f>IF(FACT_INCLUDES[[#This Row],[Order Gap]]&gt;10, 1, 0)/COUNTIFS(FACT_INCLUDES[Order ID], FACT_INCLUDES[[#This Row],[Order ID]])</f>
        <v>0</v>
      </c>
      <c r="W1767" s="33">
        <f>IF(FACT_INCLUDES[[#This Row],[Order Type]]="Online", 1, 0)/COUNTIFS(FACT_INCLUDES[Order ID], FACT_INCLUDES[[#This Row],[Order ID]])</f>
        <v>0</v>
      </c>
      <c r="X1767" s="52">
        <v>599.78136532904136</v>
      </c>
      <c r="Y1767" s="52">
        <v>532.64718873100753</v>
      </c>
      <c r="Z1767" s="64">
        <f>IF(FACT_INCLUDES[[#This Row],[Order Type]]="Online", 1, 0)*FACT_INCLUDES[[#This Row],[Income]]</f>
        <v>0</v>
      </c>
    </row>
    <row r="1768" spans="1:26" x14ac:dyDescent="0.3">
      <c r="A1768" s="4">
        <v>300</v>
      </c>
      <c r="B1768" s="4">
        <v>145</v>
      </c>
      <c r="C1768" s="4">
        <v>74</v>
      </c>
      <c r="D1768" s="58">
        <v>5</v>
      </c>
      <c r="E1768" s="28">
        <f>VLOOKUP(FACT_INCLUDES[[#This Row],[Order ID]], ORDERS[], 2)</f>
        <v>43685.3701029246</v>
      </c>
      <c r="F1768" s="28">
        <f>VLOOKUP(FACT_INCLUDES[[#This Row],[Order ID]], ORDERS[], 3)</f>
        <v>43685.3701029246</v>
      </c>
      <c r="G1768" s="4" t="str">
        <f>VLOOKUP(FACT_INCLUDES[[#This Row],[Order ID]], ORDERS[], 4)</f>
        <v>In-Store</v>
      </c>
      <c r="H1768" s="4" t="str">
        <f>VLOOKUP(FACT_INCLUDES[[#This Row],[Order ID]], ORDERS[], 5)</f>
        <v>QGP8750@gmail.com</v>
      </c>
      <c r="I1768" s="4">
        <f>VLOOKUP(FACT_INCLUDES[[#This Row],[Order ID]], ORDERS[], 6)</f>
        <v>33</v>
      </c>
      <c r="J1768" s="54">
        <f>VLOOKUP(FACT_INCLUDES[[#This Row],[Order ID]], ORDERS[], 7)</f>
        <v>0</v>
      </c>
      <c r="K1768" s="33">
        <v>0</v>
      </c>
      <c r="L1768" s="4">
        <f>VLOOKUP(FACT_INCLUDES[[#This Row],[DW Version]], VERSIONS[], 2)</f>
        <v>7</v>
      </c>
      <c r="M1768" s="4">
        <f>VLOOKUP(FACT_INCLUDES[[#This Row],[DW Version]], VERSIONS[], 3)</f>
        <v>11.5</v>
      </c>
      <c r="N1768" s="4" t="str">
        <f>VLOOKUP(FACT_INCLUDES[[#This Row],[DW Version]], VERSIONS[], 4)</f>
        <v>purple</v>
      </c>
      <c r="O1768" s="51">
        <f>VLOOKUP(FACT_INCLUDES[[#This Row],[DW Version]], VERSIONS[], 5)</f>
        <v>55.341813645480869</v>
      </c>
      <c r="P1768" s="4" t="str">
        <f>VLOOKUP(FACT_INCLUDES[[#This Row],[DW Version]], VERSIONS[], 6)</f>
        <v>Blazer</v>
      </c>
      <c r="Q1768" s="4" t="str">
        <f>VLOOKUP(FACT_INCLUDES[[#This Row],[DW Version]], VERSIONS[], 7)</f>
        <v>Shoe</v>
      </c>
      <c r="R1768" s="51">
        <f>FACT_INCLUDES[[#This Row],[Version Price]]*FACT_INCLUDES[[#This Row],[Quantity]]</f>
        <v>276.70906822740437</v>
      </c>
      <c r="S1768" s="51">
        <f>FACT_INCLUDES[[#This Row],[Amount]]*(1-FACT_INCLUDES[[#This Row],[Order Discount]])</f>
        <v>276.70906822740437</v>
      </c>
      <c r="T1768" s="51">
        <f t="shared" si="27"/>
        <v>944.92772406578217</v>
      </c>
      <c r="U1768" s="57">
        <f>FACT_INCLUDES[[#This Row],[Income]]/FACT_INCLUDES[[#This Row],[Total Order Income]]</f>
        <v>0.29283622564993234</v>
      </c>
      <c r="V1768" s="33">
        <f>IF(FACT_INCLUDES[[#This Row],[Order Gap]]&gt;10, 1, 0)/COUNTIFS(FACT_INCLUDES[Order ID], FACT_INCLUDES[[#This Row],[Order ID]])</f>
        <v>0</v>
      </c>
      <c r="W1768" s="33">
        <f>IF(FACT_INCLUDES[[#This Row],[Order Type]]="Online", 1, 0)/COUNTIFS(FACT_INCLUDES[Order ID], FACT_INCLUDES[[#This Row],[Order ID]])</f>
        <v>0</v>
      </c>
      <c r="X1768" s="52">
        <v>599.78136532904136</v>
      </c>
      <c r="Y1768" s="52">
        <v>532.64718873100753</v>
      </c>
      <c r="Z1768" s="64">
        <f>IF(FACT_INCLUDES[[#This Row],[Order Type]]="Online", 1, 0)*FACT_INCLUDES[[#This Row],[Income]]</f>
        <v>0</v>
      </c>
    </row>
    <row r="1769" spans="1:26" x14ac:dyDescent="0.3">
      <c r="A1769" s="4">
        <v>301</v>
      </c>
      <c r="B1769" s="4">
        <v>145</v>
      </c>
      <c r="C1769" s="4">
        <v>190</v>
      </c>
      <c r="D1769" s="58">
        <v>2</v>
      </c>
      <c r="E1769" s="28">
        <f>VLOOKUP(FACT_INCLUDES[[#This Row],[Order ID]], ORDERS[], 2)</f>
        <v>43685.3701029246</v>
      </c>
      <c r="F1769" s="28">
        <f>VLOOKUP(FACT_INCLUDES[[#This Row],[Order ID]], ORDERS[], 3)</f>
        <v>43685.3701029246</v>
      </c>
      <c r="G1769" s="4" t="str">
        <f>VLOOKUP(FACT_INCLUDES[[#This Row],[Order ID]], ORDERS[], 4)</f>
        <v>In-Store</v>
      </c>
      <c r="H1769" s="4" t="str">
        <f>VLOOKUP(FACT_INCLUDES[[#This Row],[Order ID]], ORDERS[], 5)</f>
        <v>QGP8750@gmail.com</v>
      </c>
      <c r="I1769" s="4">
        <f>VLOOKUP(FACT_INCLUDES[[#This Row],[Order ID]], ORDERS[], 6)</f>
        <v>33</v>
      </c>
      <c r="J1769" s="54">
        <f>VLOOKUP(FACT_INCLUDES[[#This Row],[Order ID]], ORDERS[], 7)</f>
        <v>0</v>
      </c>
      <c r="K1769" s="33">
        <v>0</v>
      </c>
      <c r="L1769" s="4">
        <f>VLOOKUP(FACT_INCLUDES[[#This Row],[DW Version]], VERSIONS[], 2)</f>
        <v>19</v>
      </c>
      <c r="M1769" s="4">
        <f>VLOOKUP(FACT_INCLUDES[[#This Row],[DW Version]], VERSIONS[], 3)</f>
        <v>8.5</v>
      </c>
      <c r="N1769" s="4" t="str">
        <f>VLOOKUP(FACT_INCLUDES[[#This Row],[DW Version]], VERSIONS[], 4)</f>
        <v>gray</v>
      </c>
      <c r="O1769" s="51">
        <f>VLOOKUP(FACT_INCLUDES[[#This Row],[DW Version]], VERSIONS[], 5)</f>
        <v>334.1093279191889</v>
      </c>
      <c r="P1769" s="4" t="str">
        <f>VLOOKUP(FACT_INCLUDES[[#This Row],[DW Version]], VERSIONS[], 6)</f>
        <v>Windrunner Jacket</v>
      </c>
      <c r="Q1769" s="4" t="str">
        <f>VLOOKUP(FACT_INCLUDES[[#This Row],[DW Version]], VERSIONS[], 7)</f>
        <v>Apparel</v>
      </c>
      <c r="R1769" s="51">
        <f>FACT_INCLUDES[[#This Row],[Version Price]]*FACT_INCLUDES[[#This Row],[Quantity]]</f>
        <v>668.2186558383778</v>
      </c>
      <c r="S1769" s="51">
        <f>FACT_INCLUDES[[#This Row],[Amount]]*(1-FACT_INCLUDES[[#This Row],[Order Discount]])</f>
        <v>668.2186558383778</v>
      </c>
      <c r="T1769" s="51">
        <f t="shared" si="27"/>
        <v>944.92772406578217</v>
      </c>
      <c r="U1769" s="57">
        <f>FACT_INCLUDES[[#This Row],[Income]]/FACT_INCLUDES[[#This Row],[Total Order Income]]</f>
        <v>0.70716377435006772</v>
      </c>
      <c r="V1769" s="33">
        <f>IF(FACT_INCLUDES[[#This Row],[Order Gap]]&gt;10, 1, 0)/COUNTIFS(FACT_INCLUDES[Order ID], FACT_INCLUDES[[#This Row],[Order ID]])</f>
        <v>0</v>
      </c>
      <c r="W1769" s="33">
        <f>IF(FACT_INCLUDES[[#This Row],[Order Type]]="Online", 1, 0)/COUNTIFS(FACT_INCLUDES[Order ID], FACT_INCLUDES[[#This Row],[Order ID]])</f>
        <v>0</v>
      </c>
      <c r="X1769" s="52">
        <v>599.78136532904136</v>
      </c>
      <c r="Y1769" s="52">
        <v>532.64718873100753</v>
      </c>
      <c r="Z1769" s="64">
        <f>IF(FACT_INCLUDES[[#This Row],[Order Type]]="Online", 1, 0)*FACT_INCLUDES[[#This Row],[Income]]</f>
        <v>0</v>
      </c>
    </row>
    <row r="1770" spans="1:26" x14ac:dyDescent="0.3">
      <c r="A1770" s="4">
        <v>323</v>
      </c>
      <c r="B1770" s="4">
        <v>156</v>
      </c>
      <c r="C1770" s="4">
        <v>466</v>
      </c>
      <c r="D1770" s="58">
        <v>5</v>
      </c>
      <c r="E1770" s="28">
        <f>VLOOKUP(FACT_INCLUDES[[#This Row],[Order ID]], ORDERS[], 2)</f>
        <v>43705.641759321159</v>
      </c>
      <c r="F1770" s="28">
        <f>VLOOKUP(FACT_INCLUDES[[#This Row],[Order ID]], ORDERS[], 3)</f>
        <v>43705.641759321159</v>
      </c>
      <c r="G1770" s="4" t="str">
        <f>VLOOKUP(FACT_INCLUDES[[#This Row],[Order ID]], ORDERS[], 4)</f>
        <v>In-Store</v>
      </c>
      <c r="H1770" s="4" t="str">
        <f>VLOOKUP(FACT_INCLUDES[[#This Row],[Order ID]], ORDERS[], 5)</f>
        <v>RRO7454@gmail.com</v>
      </c>
      <c r="I1770" s="4">
        <f>VLOOKUP(FACT_INCLUDES[[#This Row],[Order ID]], ORDERS[], 6)</f>
        <v>17</v>
      </c>
      <c r="J1770" s="54">
        <f>VLOOKUP(FACT_INCLUDES[[#This Row],[Order ID]], ORDERS[], 7)</f>
        <v>0</v>
      </c>
      <c r="K1770" s="33">
        <v>0</v>
      </c>
      <c r="L1770" s="4">
        <f>VLOOKUP(FACT_INCLUDES[[#This Row],[DW Version]], VERSIONS[], 2)</f>
        <v>48</v>
      </c>
      <c r="M1770" s="4">
        <f>VLOOKUP(FACT_INCLUDES[[#This Row],[DW Version]], VERSIONS[], 3)</f>
        <v>11</v>
      </c>
      <c r="N1770" s="4" t="str">
        <f>VLOOKUP(FACT_INCLUDES[[#This Row],[DW Version]], VERSIONS[], 4)</f>
        <v>black</v>
      </c>
      <c r="O1770" s="51">
        <f>VLOOKUP(FACT_INCLUDES[[#This Row],[DW Version]], VERSIONS[], 5)</f>
        <v>171.72290244997404</v>
      </c>
      <c r="P1770" s="4" t="str">
        <f>VLOOKUP(FACT_INCLUDES[[#This Row],[DW Version]], VERSIONS[], 6)</f>
        <v>Miler Tank</v>
      </c>
      <c r="Q1770" s="4" t="str">
        <f>VLOOKUP(FACT_INCLUDES[[#This Row],[DW Version]], VERSIONS[], 7)</f>
        <v>Apparel</v>
      </c>
      <c r="R1770" s="51">
        <f>FACT_INCLUDES[[#This Row],[Version Price]]*FACT_INCLUDES[[#This Row],[Quantity]]</f>
        <v>858.61451224987024</v>
      </c>
      <c r="S1770" s="51">
        <f>FACT_INCLUDES[[#This Row],[Amount]]*(1-FACT_INCLUDES[[#This Row],[Order Discount]])</f>
        <v>858.61451224987024</v>
      </c>
      <c r="T1770" s="51">
        <f t="shared" si="27"/>
        <v>2235.9089527071387</v>
      </c>
      <c r="U1770" s="57">
        <f>FACT_INCLUDES[[#This Row],[Income]]/FACT_INCLUDES[[#This Row],[Total Order Income]]</f>
        <v>0.38401139331290662</v>
      </c>
      <c r="V1770" s="33">
        <f>IF(FACT_INCLUDES[[#This Row],[Order Gap]]&gt;10, 1, 0)/COUNTIFS(FACT_INCLUDES[Order ID], FACT_INCLUDES[[#This Row],[Order ID]])</f>
        <v>0</v>
      </c>
      <c r="W1770" s="33">
        <f>IF(FACT_INCLUDES[[#This Row],[Order Type]]="Online", 1, 0)/COUNTIFS(FACT_INCLUDES[Order ID], FACT_INCLUDES[[#This Row],[Order ID]])</f>
        <v>0</v>
      </c>
      <c r="X1770" s="52">
        <v>599.78136532904136</v>
      </c>
      <c r="Y1770" s="52">
        <v>532.64718873100753</v>
      </c>
      <c r="Z1770" s="64">
        <f>IF(FACT_INCLUDES[[#This Row],[Order Type]]="Online", 1, 0)*FACT_INCLUDES[[#This Row],[Income]]</f>
        <v>0</v>
      </c>
    </row>
    <row r="1771" spans="1:26" x14ac:dyDescent="0.3">
      <c r="A1771" s="4">
        <v>324</v>
      </c>
      <c r="B1771" s="4">
        <v>156</v>
      </c>
      <c r="C1771" s="4">
        <v>486</v>
      </c>
      <c r="D1771" s="58">
        <v>5</v>
      </c>
      <c r="E1771" s="28">
        <f>VLOOKUP(FACT_INCLUDES[[#This Row],[Order ID]], ORDERS[], 2)</f>
        <v>43705.641759321159</v>
      </c>
      <c r="F1771" s="28">
        <f>VLOOKUP(FACT_INCLUDES[[#This Row],[Order ID]], ORDERS[], 3)</f>
        <v>43705.641759321159</v>
      </c>
      <c r="G1771" s="4" t="str">
        <f>VLOOKUP(FACT_INCLUDES[[#This Row],[Order ID]], ORDERS[], 4)</f>
        <v>In-Store</v>
      </c>
      <c r="H1771" s="4" t="str">
        <f>VLOOKUP(FACT_INCLUDES[[#This Row],[Order ID]], ORDERS[], 5)</f>
        <v>RRO7454@gmail.com</v>
      </c>
      <c r="I1771" s="4">
        <f>VLOOKUP(FACT_INCLUDES[[#This Row],[Order ID]], ORDERS[], 6)</f>
        <v>17</v>
      </c>
      <c r="J1771" s="54">
        <f>VLOOKUP(FACT_INCLUDES[[#This Row],[Order ID]], ORDERS[], 7)</f>
        <v>0</v>
      </c>
      <c r="K1771" s="33">
        <v>0</v>
      </c>
      <c r="L1771" s="4">
        <f>VLOOKUP(FACT_INCLUDES[[#This Row],[DW Version]], VERSIONS[], 2)</f>
        <v>51</v>
      </c>
      <c r="M1771" s="4">
        <f>VLOOKUP(FACT_INCLUDES[[#This Row],[DW Version]], VERSIONS[], 3)</f>
        <v>7</v>
      </c>
      <c r="N1771" s="4" t="str">
        <f>VLOOKUP(FACT_INCLUDES[[#This Row],[DW Version]], VERSIONS[], 4)</f>
        <v>white</v>
      </c>
      <c r="O1771" s="51">
        <f>VLOOKUP(FACT_INCLUDES[[#This Row],[DW Version]], VERSIONS[], 5)</f>
        <v>275.45888809145373</v>
      </c>
      <c r="P1771" s="4" t="str">
        <f>VLOOKUP(FACT_INCLUDES[[#This Row],[DW Version]], VERSIONS[], 6)</f>
        <v>Therma Sphere Hoodie</v>
      </c>
      <c r="Q1771" s="4" t="str">
        <f>VLOOKUP(FACT_INCLUDES[[#This Row],[DW Version]], VERSIONS[], 7)</f>
        <v>Apparel</v>
      </c>
      <c r="R1771" s="51">
        <f>FACT_INCLUDES[[#This Row],[Version Price]]*FACT_INCLUDES[[#This Row],[Quantity]]</f>
        <v>1377.2944404572686</v>
      </c>
      <c r="S1771" s="51">
        <f>FACT_INCLUDES[[#This Row],[Amount]]*(1-FACT_INCLUDES[[#This Row],[Order Discount]])</f>
        <v>1377.2944404572686</v>
      </c>
      <c r="T1771" s="51">
        <f t="shared" si="27"/>
        <v>2235.9089527071387</v>
      </c>
      <c r="U1771" s="57">
        <f>FACT_INCLUDES[[#This Row],[Income]]/FACT_INCLUDES[[#This Row],[Total Order Income]]</f>
        <v>0.61598860668709343</v>
      </c>
      <c r="V1771" s="33">
        <f>IF(FACT_INCLUDES[[#This Row],[Order Gap]]&gt;10, 1, 0)/COUNTIFS(FACT_INCLUDES[Order ID], FACT_INCLUDES[[#This Row],[Order ID]])</f>
        <v>0</v>
      </c>
      <c r="W1771" s="33">
        <f>IF(FACT_INCLUDES[[#This Row],[Order Type]]="Online", 1, 0)/COUNTIFS(FACT_INCLUDES[Order ID], FACT_INCLUDES[[#This Row],[Order ID]])</f>
        <v>0</v>
      </c>
      <c r="X1771" s="52">
        <v>599.78136532904136</v>
      </c>
      <c r="Y1771" s="52">
        <v>532.64718873100753</v>
      </c>
      <c r="Z1771" s="64">
        <f>IF(FACT_INCLUDES[[#This Row],[Order Type]]="Online", 1, 0)*FACT_INCLUDES[[#This Row],[Income]]</f>
        <v>0</v>
      </c>
    </row>
    <row r="1772" spans="1:26" x14ac:dyDescent="0.3">
      <c r="A1772" s="4">
        <v>335</v>
      </c>
      <c r="B1772" s="4">
        <v>162</v>
      </c>
      <c r="C1772" s="4">
        <v>258</v>
      </c>
      <c r="D1772" s="58">
        <v>2</v>
      </c>
      <c r="E1772" s="28">
        <f>VLOOKUP(FACT_INCLUDES[[#This Row],[Order ID]], ORDERS[], 2)</f>
        <v>43599.97204506219</v>
      </c>
      <c r="F1772" s="28">
        <f>VLOOKUP(FACT_INCLUDES[[#This Row],[Order ID]], ORDERS[], 3)</f>
        <v>43599.97204506219</v>
      </c>
      <c r="G1772" s="4" t="str">
        <f>VLOOKUP(FACT_INCLUDES[[#This Row],[Order ID]], ORDERS[], 4)</f>
        <v>In-Store</v>
      </c>
      <c r="H1772" s="4" t="str">
        <f>VLOOKUP(FACT_INCLUDES[[#This Row],[Order ID]], ORDERS[], 5)</f>
        <v>WTU3233@gmail.com</v>
      </c>
      <c r="I1772" s="4">
        <f>VLOOKUP(FACT_INCLUDES[[#This Row],[Order ID]], ORDERS[], 6)</f>
        <v>13</v>
      </c>
      <c r="J1772" s="54">
        <f>VLOOKUP(FACT_INCLUDES[[#This Row],[Order ID]], ORDERS[], 7)</f>
        <v>0</v>
      </c>
      <c r="K1772" s="33">
        <v>0</v>
      </c>
      <c r="L1772" s="4">
        <f>VLOOKUP(FACT_INCLUDES[[#This Row],[DW Version]], VERSIONS[], 2)</f>
        <v>25</v>
      </c>
      <c r="M1772" s="4">
        <f>VLOOKUP(FACT_INCLUDES[[#This Row],[DW Version]], VERSIONS[], 3)</f>
        <v>8.5</v>
      </c>
      <c r="N1772" s="4" t="str">
        <f>VLOOKUP(FACT_INCLUDES[[#This Row],[DW Version]], VERSIONS[], 4)</f>
        <v>gray</v>
      </c>
      <c r="O1772" s="51">
        <f>VLOOKUP(FACT_INCLUDES[[#This Row],[DW Version]], VERSIONS[], 5)</f>
        <v>68.601010952109505</v>
      </c>
      <c r="P1772" s="4" t="str">
        <f>VLOOKUP(FACT_INCLUDES[[#This Row],[DW Version]], VERSIONS[], 6)</f>
        <v>Shox</v>
      </c>
      <c r="Q1772" s="4" t="str">
        <f>VLOOKUP(FACT_INCLUDES[[#This Row],[DW Version]], VERSIONS[], 7)</f>
        <v>Shoe</v>
      </c>
      <c r="R1772" s="51">
        <f>FACT_INCLUDES[[#This Row],[Version Price]]*FACT_INCLUDES[[#This Row],[Quantity]]</f>
        <v>137.20202190421901</v>
      </c>
      <c r="S1772" s="51">
        <f>FACT_INCLUDES[[#This Row],[Amount]]*(1-FACT_INCLUDES[[#This Row],[Order Discount]])</f>
        <v>137.20202190421901</v>
      </c>
      <c r="T1772" s="51">
        <f t="shared" si="27"/>
        <v>301.88432570678719</v>
      </c>
      <c r="U1772" s="57">
        <f>FACT_INCLUDES[[#This Row],[Income]]/FACT_INCLUDES[[#This Row],[Total Order Income]]</f>
        <v>0.45448541120177255</v>
      </c>
      <c r="V1772" s="33">
        <f>IF(FACT_INCLUDES[[#This Row],[Order Gap]]&gt;10, 1, 0)/COUNTIFS(FACT_INCLUDES[Order ID], FACT_INCLUDES[[#This Row],[Order ID]])</f>
        <v>0</v>
      </c>
      <c r="W1772" s="33">
        <f>IF(FACT_INCLUDES[[#This Row],[Order Type]]="Online", 1, 0)/COUNTIFS(FACT_INCLUDES[Order ID], FACT_INCLUDES[[#This Row],[Order ID]])</f>
        <v>0</v>
      </c>
      <c r="X1772" s="52">
        <v>599.78136532904136</v>
      </c>
      <c r="Y1772" s="52">
        <v>532.64718873100753</v>
      </c>
      <c r="Z1772" s="64">
        <f>IF(FACT_INCLUDES[[#This Row],[Order Type]]="Online", 1, 0)*FACT_INCLUDES[[#This Row],[Income]]</f>
        <v>0</v>
      </c>
    </row>
    <row r="1773" spans="1:26" x14ac:dyDescent="0.3">
      <c r="A1773" s="4">
        <v>336</v>
      </c>
      <c r="B1773" s="4">
        <v>162</v>
      </c>
      <c r="C1773" s="4">
        <v>556</v>
      </c>
      <c r="D1773" s="58">
        <v>2</v>
      </c>
      <c r="E1773" s="28">
        <f>VLOOKUP(FACT_INCLUDES[[#This Row],[Order ID]], ORDERS[], 2)</f>
        <v>43599.97204506219</v>
      </c>
      <c r="F1773" s="28">
        <f>VLOOKUP(FACT_INCLUDES[[#This Row],[Order ID]], ORDERS[], 3)</f>
        <v>43599.97204506219</v>
      </c>
      <c r="G1773" s="4" t="str">
        <f>VLOOKUP(FACT_INCLUDES[[#This Row],[Order ID]], ORDERS[], 4)</f>
        <v>In-Store</v>
      </c>
      <c r="H1773" s="4" t="str">
        <f>VLOOKUP(FACT_INCLUDES[[#This Row],[Order ID]], ORDERS[], 5)</f>
        <v>WTU3233@gmail.com</v>
      </c>
      <c r="I1773" s="4">
        <f>VLOOKUP(FACT_INCLUDES[[#This Row],[Order ID]], ORDERS[], 6)</f>
        <v>13</v>
      </c>
      <c r="J1773" s="54">
        <f>VLOOKUP(FACT_INCLUDES[[#This Row],[Order ID]], ORDERS[], 7)</f>
        <v>0</v>
      </c>
      <c r="K1773" s="33">
        <v>0</v>
      </c>
      <c r="L1773" s="4">
        <f>VLOOKUP(FACT_INCLUDES[[#This Row],[DW Version]], VERSIONS[], 2)</f>
        <v>58</v>
      </c>
      <c r="M1773" s="4">
        <f>VLOOKUP(FACT_INCLUDES[[#This Row],[DW Version]], VERSIONS[], 3)</f>
        <v>4</v>
      </c>
      <c r="N1773" s="4" t="str">
        <f>VLOOKUP(FACT_INCLUDES[[#This Row],[DW Version]], VERSIONS[], 4)</f>
        <v>turquoise</v>
      </c>
      <c r="O1773" s="51">
        <f>VLOOKUP(FACT_INCLUDES[[#This Row],[DW Version]], VERSIONS[], 5)</f>
        <v>82.341151901284093</v>
      </c>
      <c r="P1773" s="4" t="str">
        <f>VLOOKUP(FACT_INCLUDES[[#This Row],[DW Version]], VERSIONS[], 6)</f>
        <v>Mercurial Superfly</v>
      </c>
      <c r="Q1773" s="4" t="str">
        <f>VLOOKUP(FACT_INCLUDES[[#This Row],[DW Version]], VERSIONS[], 7)</f>
        <v>Shoe</v>
      </c>
      <c r="R1773" s="51">
        <f>FACT_INCLUDES[[#This Row],[Version Price]]*FACT_INCLUDES[[#This Row],[Quantity]]</f>
        <v>164.68230380256819</v>
      </c>
      <c r="S1773" s="51">
        <f>FACT_INCLUDES[[#This Row],[Amount]]*(1-FACT_INCLUDES[[#This Row],[Order Discount]])</f>
        <v>164.68230380256819</v>
      </c>
      <c r="T1773" s="51">
        <f t="shared" si="27"/>
        <v>301.88432570678719</v>
      </c>
      <c r="U1773" s="57">
        <f>FACT_INCLUDES[[#This Row],[Income]]/FACT_INCLUDES[[#This Row],[Total Order Income]]</f>
        <v>0.54551458879822745</v>
      </c>
      <c r="V1773" s="33">
        <f>IF(FACT_INCLUDES[[#This Row],[Order Gap]]&gt;10, 1, 0)/COUNTIFS(FACT_INCLUDES[Order ID], FACT_INCLUDES[[#This Row],[Order ID]])</f>
        <v>0</v>
      </c>
      <c r="W1773" s="33">
        <f>IF(FACT_INCLUDES[[#This Row],[Order Type]]="Online", 1, 0)/COUNTIFS(FACT_INCLUDES[Order ID], FACT_INCLUDES[[#This Row],[Order ID]])</f>
        <v>0</v>
      </c>
      <c r="X1773" s="52">
        <v>599.78136532904136</v>
      </c>
      <c r="Y1773" s="52">
        <v>532.64718873100753</v>
      </c>
      <c r="Z1773" s="64">
        <f>IF(FACT_INCLUDES[[#This Row],[Order Type]]="Online", 1, 0)*FACT_INCLUDES[[#This Row],[Income]]</f>
        <v>0</v>
      </c>
    </row>
    <row r="1774" spans="1:26" x14ac:dyDescent="0.3">
      <c r="A1774" s="4">
        <v>445</v>
      </c>
      <c r="B1774" s="4">
        <v>219</v>
      </c>
      <c r="C1774" s="4">
        <v>336</v>
      </c>
      <c r="D1774" s="58">
        <v>2</v>
      </c>
      <c r="E1774" s="28">
        <f>VLOOKUP(FACT_INCLUDES[[#This Row],[Order ID]], ORDERS[], 2)</f>
        <v>43684.961026663608</v>
      </c>
      <c r="F1774" s="28">
        <f>VLOOKUP(FACT_INCLUDES[[#This Row],[Order ID]], ORDERS[], 3)</f>
        <v>43684.961026663608</v>
      </c>
      <c r="G1774" s="4" t="str">
        <f>VLOOKUP(FACT_INCLUDES[[#This Row],[Order ID]], ORDERS[], 4)</f>
        <v>In-Store</v>
      </c>
      <c r="H1774" s="4" t="str">
        <f>VLOOKUP(FACT_INCLUDES[[#This Row],[Order ID]], ORDERS[], 5)</f>
        <v>VOH6639@gmail.com</v>
      </c>
      <c r="I1774" s="4">
        <f>VLOOKUP(FACT_INCLUDES[[#This Row],[Order ID]], ORDERS[], 6)</f>
        <v>12</v>
      </c>
      <c r="J1774" s="54">
        <f>VLOOKUP(FACT_INCLUDES[[#This Row],[Order ID]], ORDERS[], 7)</f>
        <v>0</v>
      </c>
      <c r="K1774" s="33">
        <v>0</v>
      </c>
      <c r="L1774" s="4">
        <f>VLOOKUP(FACT_INCLUDES[[#This Row],[DW Version]], VERSIONS[], 2)</f>
        <v>34</v>
      </c>
      <c r="M1774" s="4">
        <f>VLOOKUP(FACT_INCLUDES[[#This Row],[DW Version]], VERSIONS[], 3)</f>
        <v>11</v>
      </c>
      <c r="N1774" s="4" t="str">
        <f>VLOOKUP(FACT_INCLUDES[[#This Row],[DW Version]], VERSIONS[], 4)</f>
        <v>black</v>
      </c>
      <c r="O1774" s="51">
        <f>VLOOKUP(FACT_INCLUDES[[#This Row],[DW Version]], VERSIONS[], 5)</f>
        <v>325.94165751351881</v>
      </c>
      <c r="P1774" s="4" t="str">
        <f>VLOOKUP(FACT_INCLUDES[[#This Row],[DW Version]], VERSIONS[], 6)</f>
        <v>Zoom Vomero</v>
      </c>
      <c r="Q1774" s="4" t="str">
        <f>VLOOKUP(FACT_INCLUDES[[#This Row],[DW Version]], VERSIONS[], 7)</f>
        <v>Shoe</v>
      </c>
      <c r="R1774" s="51">
        <f>FACT_INCLUDES[[#This Row],[Version Price]]*FACT_INCLUDES[[#This Row],[Quantity]]</f>
        <v>651.88331502703761</v>
      </c>
      <c r="S1774" s="51">
        <f>FACT_INCLUDES[[#This Row],[Amount]]*(1-FACT_INCLUDES[[#This Row],[Order Discount]])</f>
        <v>651.88331502703761</v>
      </c>
      <c r="T1774" s="51">
        <f t="shared" si="27"/>
        <v>1578.8916169321742</v>
      </c>
      <c r="U1774" s="57">
        <f>FACT_INCLUDES[[#This Row],[Income]]/FACT_INCLUDES[[#This Row],[Total Order Income]]</f>
        <v>0.41287401113298905</v>
      </c>
      <c r="V1774" s="33">
        <f>IF(FACT_INCLUDES[[#This Row],[Order Gap]]&gt;10, 1, 0)/COUNTIFS(FACT_INCLUDES[Order ID], FACT_INCLUDES[[#This Row],[Order ID]])</f>
        <v>0</v>
      </c>
      <c r="W1774" s="33">
        <f>IF(FACT_INCLUDES[[#This Row],[Order Type]]="Online", 1, 0)/COUNTIFS(FACT_INCLUDES[Order ID], FACT_INCLUDES[[#This Row],[Order ID]])</f>
        <v>0</v>
      </c>
      <c r="X1774" s="52">
        <v>599.78136532904136</v>
      </c>
      <c r="Y1774" s="52">
        <v>532.64718873100753</v>
      </c>
      <c r="Z1774" s="64">
        <f>IF(FACT_INCLUDES[[#This Row],[Order Type]]="Online", 1, 0)*FACT_INCLUDES[[#This Row],[Income]]</f>
        <v>0</v>
      </c>
    </row>
    <row r="1775" spans="1:26" x14ac:dyDescent="0.3">
      <c r="A1775" s="4">
        <v>446</v>
      </c>
      <c r="B1775" s="4">
        <v>219</v>
      </c>
      <c r="C1775" s="4">
        <v>824</v>
      </c>
      <c r="D1775" s="58">
        <v>5</v>
      </c>
      <c r="E1775" s="28">
        <f>VLOOKUP(FACT_INCLUDES[[#This Row],[Order ID]], ORDERS[], 2)</f>
        <v>43684.961026663608</v>
      </c>
      <c r="F1775" s="28">
        <f>VLOOKUP(FACT_INCLUDES[[#This Row],[Order ID]], ORDERS[], 3)</f>
        <v>43684.961026663608</v>
      </c>
      <c r="G1775" s="4" t="str">
        <f>VLOOKUP(FACT_INCLUDES[[#This Row],[Order ID]], ORDERS[], 4)</f>
        <v>In-Store</v>
      </c>
      <c r="H1775" s="4" t="str">
        <f>VLOOKUP(FACT_INCLUDES[[#This Row],[Order ID]], ORDERS[], 5)</f>
        <v>VOH6639@gmail.com</v>
      </c>
      <c r="I1775" s="4">
        <f>VLOOKUP(FACT_INCLUDES[[#This Row],[Order ID]], ORDERS[], 6)</f>
        <v>12</v>
      </c>
      <c r="J1775" s="54">
        <f>VLOOKUP(FACT_INCLUDES[[#This Row],[Order ID]], ORDERS[], 7)</f>
        <v>0</v>
      </c>
      <c r="K1775" s="33">
        <v>0</v>
      </c>
      <c r="L1775" s="4">
        <f>VLOOKUP(FACT_INCLUDES[[#This Row],[DW Version]], VERSIONS[], 2)</f>
        <v>83</v>
      </c>
      <c r="M1775" s="4">
        <f>VLOOKUP(FACT_INCLUDES[[#This Row],[DW Version]], VERSIONS[], 3)</f>
        <v>12.5</v>
      </c>
      <c r="N1775" s="4" t="str">
        <f>VLOOKUP(FACT_INCLUDES[[#This Row],[DW Version]], VERSIONS[], 4)</f>
        <v>black</v>
      </c>
      <c r="O1775" s="51">
        <f>VLOOKUP(FACT_INCLUDES[[#This Row],[DW Version]], VERSIONS[], 5)</f>
        <v>185.40166038102728</v>
      </c>
      <c r="P1775" s="4" t="str">
        <f>VLOOKUP(FACT_INCLUDES[[#This Row],[DW Version]], VERSIONS[], 6)</f>
        <v>Dri-FIT Academy Pants</v>
      </c>
      <c r="Q1775" s="4" t="str">
        <f>VLOOKUP(FACT_INCLUDES[[#This Row],[DW Version]], VERSIONS[], 7)</f>
        <v>Apparel</v>
      </c>
      <c r="R1775" s="51">
        <f>FACT_INCLUDES[[#This Row],[Version Price]]*FACT_INCLUDES[[#This Row],[Quantity]]</f>
        <v>927.00830190513648</v>
      </c>
      <c r="S1775" s="51">
        <f>FACT_INCLUDES[[#This Row],[Amount]]*(1-FACT_INCLUDES[[#This Row],[Order Discount]])</f>
        <v>927.00830190513648</v>
      </c>
      <c r="T1775" s="51">
        <f t="shared" si="27"/>
        <v>1578.8916169321742</v>
      </c>
      <c r="U1775" s="57">
        <f>FACT_INCLUDES[[#This Row],[Income]]/FACT_INCLUDES[[#This Row],[Total Order Income]]</f>
        <v>0.58712598886701084</v>
      </c>
      <c r="V1775" s="33">
        <f>IF(FACT_INCLUDES[[#This Row],[Order Gap]]&gt;10, 1, 0)/COUNTIFS(FACT_INCLUDES[Order ID], FACT_INCLUDES[[#This Row],[Order ID]])</f>
        <v>0</v>
      </c>
      <c r="W1775" s="33">
        <f>IF(FACT_INCLUDES[[#This Row],[Order Type]]="Online", 1, 0)/COUNTIFS(FACT_INCLUDES[Order ID], FACT_INCLUDES[[#This Row],[Order ID]])</f>
        <v>0</v>
      </c>
      <c r="X1775" s="52">
        <v>599.78136532904136</v>
      </c>
      <c r="Y1775" s="52">
        <v>532.64718873100753</v>
      </c>
      <c r="Z1775" s="64">
        <f>IF(FACT_INCLUDES[[#This Row],[Order Type]]="Online", 1, 0)*FACT_INCLUDES[[#This Row],[Income]]</f>
        <v>0</v>
      </c>
    </row>
    <row r="1776" spans="1:26" x14ac:dyDescent="0.3">
      <c r="A1776" s="4">
        <v>529</v>
      </c>
      <c r="B1776" s="4">
        <v>262</v>
      </c>
      <c r="C1776" s="4">
        <v>142</v>
      </c>
      <c r="D1776" s="58">
        <v>2</v>
      </c>
      <c r="E1776" s="28">
        <f>VLOOKUP(FACT_INCLUDES[[#This Row],[Order ID]], ORDERS[], 2)</f>
        <v>43709.863878495438</v>
      </c>
      <c r="F1776" s="28">
        <f>VLOOKUP(FACT_INCLUDES[[#This Row],[Order ID]], ORDERS[], 3)</f>
        <v>43718.863878495438</v>
      </c>
      <c r="G1776" s="4" t="str">
        <f>VLOOKUP(FACT_INCLUDES[[#This Row],[Order ID]], ORDERS[], 4)</f>
        <v>Online</v>
      </c>
      <c r="H1776" s="4" t="str">
        <f>VLOOKUP(FACT_INCLUDES[[#This Row],[Order ID]], ORDERS[], 5)</f>
        <v>ABP8789@gmail.com</v>
      </c>
      <c r="I1776" s="4">
        <f>VLOOKUP(FACT_INCLUDES[[#This Row],[Order ID]], ORDERS[], 6)</f>
        <v>0</v>
      </c>
      <c r="J1776" s="54">
        <f>VLOOKUP(FACT_INCLUDES[[#This Row],[Order ID]], ORDERS[], 7)</f>
        <v>0</v>
      </c>
      <c r="K1776" s="33">
        <v>9</v>
      </c>
      <c r="L1776" s="4">
        <f>VLOOKUP(FACT_INCLUDES[[#This Row],[DW Version]], VERSIONS[], 2)</f>
        <v>14</v>
      </c>
      <c r="M1776" s="4">
        <f>VLOOKUP(FACT_INCLUDES[[#This Row],[DW Version]], VERSIONS[], 3)</f>
        <v>9.5</v>
      </c>
      <c r="N1776" s="4" t="str">
        <f>VLOOKUP(FACT_INCLUDES[[#This Row],[DW Version]], VERSIONS[], 4)</f>
        <v>red</v>
      </c>
      <c r="O1776" s="51">
        <f>VLOOKUP(FACT_INCLUDES[[#This Row],[DW Version]], VERSIONS[], 5)</f>
        <v>200.54985790136462</v>
      </c>
      <c r="P1776" s="4" t="str">
        <f>VLOOKUP(FACT_INCLUDES[[#This Row],[DW Version]], VERSIONS[], 6)</f>
        <v>ZoomX</v>
      </c>
      <c r="Q1776" s="4" t="str">
        <f>VLOOKUP(FACT_INCLUDES[[#This Row],[DW Version]], VERSIONS[], 7)</f>
        <v>Shoe</v>
      </c>
      <c r="R1776" s="51">
        <f>FACT_INCLUDES[[#This Row],[Version Price]]*FACT_INCLUDES[[#This Row],[Quantity]]</f>
        <v>401.09971580272924</v>
      </c>
      <c r="S1776" s="51">
        <f>FACT_INCLUDES[[#This Row],[Amount]]*(1-FACT_INCLUDES[[#This Row],[Order Discount]])</f>
        <v>401.09971580272924</v>
      </c>
      <c r="T1776" s="51">
        <f t="shared" si="27"/>
        <v>1178.1628796291463</v>
      </c>
      <c r="U1776" s="57">
        <f>FACT_INCLUDES[[#This Row],[Income]]/FACT_INCLUDES[[#This Row],[Total Order Income]]</f>
        <v>0.34044504604404491</v>
      </c>
      <c r="V1776" s="33">
        <f>IF(FACT_INCLUDES[[#This Row],[Order Gap]]&gt;10, 1, 0)/COUNTIFS(FACT_INCLUDES[Order ID], FACT_INCLUDES[[#This Row],[Order ID]])</f>
        <v>0</v>
      </c>
      <c r="W1776" s="33">
        <f>IF(FACT_INCLUDES[[#This Row],[Order Type]]="Online", 1, 0)/COUNTIFS(FACT_INCLUDES[Order ID], FACT_INCLUDES[[#This Row],[Order ID]])</f>
        <v>0.5</v>
      </c>
      <c r="X1776" s="52">
        <v>599.78136532904136</v>
      </c>
      <c r="Y1776" s="52">
        <v>532.64718873100753</v>
      </c>
      <c r="Z1776" s="64">
        <f>IF(FACT_INCLUDES[[#This Row],[Order Type]]="Online", 1, 0)*FACT_INCLUDES[[#This Row],[Income]]</f>
        <v>401.09971580272924</v>
      </c>
    </row>
    <row r="1777" spans="1:26" x14ac:dyDescent="0.3">
      <c r="A1777" s="4">
        <v>530</v>
      </c>
      <c r="B1777" s="4">
        <v>262</v>
      </c>
      <c r="C1777" s="4">
        <v>528</v>
      </c>
      <c r="D1777" s="58">
        <v>4</v>
      </c>
      <c r="E1777" s="28">
        <f>VLOOKUP(FACT_INCLUDES[[#This Row],[Order ID]], ORDERS[], 2)</f>
        <v>43709.863878495438</v>
      </c>
      <c r="F1777" s="28">
        <f>VLOOKUP(FACT_INCLUDES[[#This Row],[Order ID]], ORDERS[], 3)</f>
        <v>43718.863878495438</v>
      </c>
      <c r="G1777" s="4" t="str">
        <f>VLOOKUP(FACT_INCLUDES[[#This Row],[Order ID]], ORDERS[], 4)</f>
        <v>Online</v>
      </c>
      <c r="H1777" s="4" t="str">
        <f>VLOOKUP(FACT_INCLUDES[[#This Row],[Order ID]], ORDERS[], 5)</f>
        <v>ABP8789@gmail.com</v>
      </c>
      <c r="I1777" s="4">
        <f>VLOOKUP(FACT_INCLUDES[[#This Row],[Order ID]], ORDERS[], 6)</f>
        <v>0</v>
      </c>
      <c r="J1777" s="54">
        <f>VLOOKUP(FACT_INCLUDES[[#This Row],[Order ID]], ORDERS[], 7)</f>
        <v>0</v>
      </c>
      <c r="K1777" s="33">
        <v>9</v>
      </c>
      <c r="L1777" s="4">
        <f>VLOOKUP(FACT_INCLUDES[[#This Row],[DW Version]], VERSIONS[], 2)</f>
        <v>55</v>
      </c>
      <c r="M1777" s="4">
        <f>VLOOKUP(FACT_INCLUDES[[#This Row],[DW Version]], VERSIONS[], 3)</f>
        <v>3</v>
      </c>
      <c r="N1777" s="4" t="str">
        <f>VLOOKUP(FACT_INCLUDES[[#This Row],[DW Version]], VERSIONS[], 4)</f>
        <v>dark red</v>
      </c>
      <c r="O1777" s="51">
        <f>VLOOKUP(FACT_INCLUDES[[#This Row],[DW Version]], VERSIONS[], 5)</f>
        <v>194.26579095660429</v>
      </c>
      <c r="P1777" s="4" t="str">
        <f>VLOOKUP(FACT_INCLUDES[[#This Row],[DW Version]], VERSIONS[], 6)</f>
        <v>Vapor Street</v>
      </c>
      <c r="Q1777" s="4" t="str">
        <f>VLOOKUP(FACT_INCLUDES[[#This Row],[DW Version]], VERSIONS[], 7)</f>
        <v>Shoe</v>
      </c>
      <c r="R1777" s="51">
        <f>FACT_INCLUDES[[#This Row],[Version Price]]*FACT_INCLUDES[[#This Row],[Quantity]]</f>
        <v>777.06316382641717</v>
      </c>
      <c r="S1777" s="51">
        <f>FACT_INCLUDES[[#This Row],[Amount]]*(1-FACT_INCLUDES[[#This Row],[Order Discount]])</f>
        <v>777.06316382641717</v>
      </c>
      <c r="T1777" s="51">
        <f t="shared" si="27"/>
        <v>1178.1628796291463</v>
      </c>
      <c r="U1777" s="57">
        <f>FACT_INCLUDES[[#This Row],[Income]]/FACT_INCLUDES[[#This Row],[Total Order Income]]</f>
        <v>0.6595549539559552</v>
      </c>
      <c r="V1777" s="33">
        <f>IF(FACT_INCLUDES[[#This Row],[Order Gap]]&gt;10, 1, 0)/COUNTIFS(FACT_INCLUDES[Order ID], FACT_INCLUDES[[#This Row],[Order ID]])</f>
        <v>0</v>
      </c>
      <c r="W1777" s="33">
        <f>IF(FACT_INCLUDES[[#This Row],[Order Type]]="Online", 1, 0)/COUNTIFS(FACT_INCLUDES[Order ID], FACT_INCLUDES[[#This Row],[Order ID]])</f>
        <v>0.5</v>
      </c>
      <c r="X1777" s="52">
        <v>599.78136532904136</v>
      </c>
      <c r="Y1777" s="52">
        <v>532.64718873100753</v>
      </c>
      <c r="Z1777" s="64">
        <f>IF(FACT_INCLUDES[[#This Row],[Order Type]]="Online", 1, 0)*FACT_INCLUDES[[#This Row],[Income]]</f>
        <v>777.06316382641717</v>
      </c>
    </row>
    <row r="1778" spans="1:26" x14ac:dyDescent="0.3">
      <c r="A1778" s="4">
        <v>560</v>
      </c>
      <c r="B1778" s="4">
        <v>280</v>
      </c>
      <c r="C1778" s="4">
        <v>319</v>
      </c>
      <c r="D1778" s="58">
        <v>4</v>
      </c>
      <c r="E1778" s="28">
        <f>VLOOKUP(FACT_INCLUDES[[#This Row],[Order ID]], ORDERS[], 2)</f>
        <v>43689.653169424724</v>
      </c>
      <c r="F1778" s="28">
        <f>VLOOKUP(FACT_INCLUDES[[#This Row],[Order ID]], ORDERS[], 3)</f>
        <v>43689.653169424724</v>
      </c>
      <c r="G1778" s="4" t="str">
        <f>VLOOKUP(FACT_INCLUDES[[#This Row],[Order ID]], ORDERS[], 4)</f>
        <v>In-Store</v>
      </c>
      <c r="H1778" s="4" t="str">
        <f>VLOOKUP(FACT_INCLUDES[[#This Row],[Order ID]], ORDERS[], 5)</f>
        <v>FZM2146@gmail.com</v>
      </c>
      <c r="I1778" s="4">
        <f>VLOOKUP(FACT_INCLUDES[[#This Row],[Order ID]], ORDERS[], 6)</f>
        <v>14</v>
      </c>
      <c r="J1778" s="54">
        <f>VLOOKUP(FACT_INCLUDES[[#This Row],[Order ID]], ORDERS[], 7)</f>
        <v>0</v>
      </c>
      <c r="K1778" s="33">
        <v>0</v>
      </c>
      <c r="L1778" s="4">
        <f>VLOOKUP(FACT_INCLUDES[[#This Row],[DW Version]], VERSIONS[], 2)</f>
        <v>32</v>
      </c>
      <c r="M1778" s="4">
        <f>VLOOKUP(FACT_INCLUDES[[#This Row],[DW Version]], VERSIONS[], 3)</f>
        <v>9.5</v>
      </c>
      <c r="N1778" s="4" t="str">
        <f>VLOOKUP(FACT_INCLUDES[[#This Row],[DW Version]], VERSIONS[], 4)</f>
        <v>white</v>
      </c>
      <c r="O1778" s="51">
        <f>VLOOKUP(FACT_INCLUDES[[#This Row],[DW Version]], VERSIONS[], 5)</f>
        <v>37.266460458877447</v>
      </c>
      <c r="P1778" s="4" t="str">
        <f>VLOOKUP(FACT_INCLUDES[[#This Row],[DW Version]], VERSIONS[], 6)</f>
        <v>SB Dunk</v>
      </c>
      <c r="Q1778" s="4" t="str">
        <f>VLOOKUP(FACT_INCLUDES[[#This Row],[DW Version]], VERSIONS[], 7)</f>
        <v>Shoe</v>
      </c>
      <c r="R1778" s="51">
        <f>FACT_INCLUDES[[#This Row],[Version Price]]*FACT_INCLUDES[[#This Row],[Quantity]]</f>
        <v>149.06584183550979</v>
      </c>
      <c r="S1778" s="51">
        <f>FACT_INCLUDES[[#This Row],[Amount]]*(1-FACT_INCLUDES[[#This Row],[Order Discount]])</f>
        <v>149.06584183550979</v>
      </c>
      <c r="T1778" s="51">
        <f t="shared" si="27"/>
        <v>659.82925987876229</v>
      </c>
      <c r="U1778" s="57">
        <f>FACT_INCLUDES[[#This Row],[Income]]/FACT_INCLUDES[[#This Row],[Total Order Income]]</f>
        <v>0.22591577988357064</v>
      </c>
      <c r="V1778" s="33">
        <f>IF(FACT_INCLUDES[[#This Row],[Order Gap]]&gt;10, 1, 0)/COUNTIFS(FACT_INCLUDES[Order ID], FACT_INCLUDES[[#This Row],[Order ID]])</f>
        <v>0</v>
      </c>
      <c r="W1778" s="33">
        <f>IF(FACT_INCLUDES[[#This Row],[Order Type]]="Online", 1, 0)/COUNTIFS(FACT_INCLUDES[Order ID], FACT_INCLUDES[[#This Row],[Order ID]])</f>
        <v>0</v>
      </c>
      <c r="X1778" s="52">
        <v>599.78136532904136</v>
      </c>
      <c r="Y1778" s="52">
        <v>532.64718873100753</v>
      </c>
      <c r="Z1778" s="64">
        <f>IF(FACT_INCLUDES[[#This Row],[Order Type]]="Online", 1, 0)*FACT_INCLUDES[[#This Row],[Income]]</f>
        <v>0</v>
      </c>
    </row>
    <row r="1779" spans="1:26" x14ac:dyDescent="0.3">
      <c r="A1779" s="4">
        <v>561</v>
      </c>
      <c r="B1779" s="4">
        <v>280</v>
      </c>
      <c r="C1779" s="4">
        <v>495</v>
      </c>
      <c r="D1779" s="58">
        <v>2</v>
      </c>
      <c r="E1779" s="28">
        <f>VLOOKUP(FACT_INCLUDES[[#This Row],[Order ID]], ORDERS[], 2)</f>
        <v>43689.653169424724</v>
      </c>
      <c r="F1779" s="28">
        <f>VLOOKUP(FACT_INCLUDES[[#This Row],[Order ID]], ORDERS[], 3)</f>
        <v>43689.653169424724</v>
      </c>
      <c r="G1779" s="4" t="str">
        <f>VLOOKUP(FACT_INCLUDES[[#This Row],[Order ID]], ORDERS[], 4)</f>
        <v>In-Store</v>
      </c>
      <c r="H1779" s="4" t="str">
        <f>VLOOKUP(FACT_INCLUDES[[#This Row],[Order ID]], ORDERS[], 5)</f>
        <v>FZM2146@gmail.com</v>
      </c>
      <c r="I1779" s="4">
        <f>VLOOKUP(FACT_INCLUDES[[#This Row],[Order ID]], ORDERS[], 6)</f>
        <v>14</v>
      </c>
      <c r="J1779" s="54">
        <f>VLOOKUP(FACT_INCLUDES[[#This Row],[Order ID]], ORDERS[], 7)</f>
        <v>0</v>
      </c>
      <c r="K1779" s="33">
        <v>0</v>
      </c>
      <c r="L1779" s="4">
        <f>VLOOKUP(FACT_INCLUDES[[#This Row],[DW Version]], VERSIONS[], 2)</f>
        <v>52</v>
      </c>
      <c r="M1779" s="4">
        <f>VLOOKUP(FACT_INCLUDES[[#This Row],[DW Version]], VERSIONS[], 3)</f>
        <v>4.5</v>
      </c>
      <c r="N1779" s="4" t="str">
        <f>VLOOKUP(FACT_INCLUDES[[#This Row],[DW Version]], VERSIONS[], 4)</f>
        <v>green</v>
      </c>
      <c r="O1779" s="51">
        <f>VLOOKUP(FACT_INCLUDES[[#This Row],[DW Version]], VERSIONS[], 5)</f>
        <v>158.54862056544499</v>
      </c>
      <c r="P1779" s="4" t="str">
        <f>VLOOKUP(FACT_INCLUDES[[#This Row],[DW Version]], VERSIONS[], 6)</f>
        <v>Tech Fleece Jogger</v>
      </c>
      <c r="Q1779" s="4" t="str">
        <f>VLOOKUP(FACT_INCLUDES[[#This Row],[DW Version]], VERSIONS[], 7)</f>
        <v>Apparel</v>
      </c>
      <c r="R1779" s="51">
        <f>FACT_INCLUDES[[#This Row],[Version Price]]*FACT_INCLUDES[[#This Row],[Quantity]]</f>
        <v>317.09724113088998</v>
      </c>
      <c r="S1779" s="51">
        <f>FACT_INCLUDES[[#This Row],[Amount]]*(1-FACT_INCLUDES[[#This Row],[Order Discount]])</f>
        <v>317.09724113088998</v>
      </c>
      <c r="T1779" s="51">
        <f t="shared" si="27"/>
        <v>659.82925987876229</v>
      </c>
      <c r="U1779" s="57">
        <f>FACT_INCLUDES[[#This Row],[Income]]/FACT_INCLUDES[[#This Row],[Total Order Income]]</f>
        <v>0.48057468865377956</v>
      </c>
      <c r="V1779" s="33">
        <f>IF(FACT_INCLUDES[[#This Row],[Order Gap]]&gt;10, 1, 0)/COUNTIFS(FACT_INCLUDES[Order ID], FACT_INCLUDES[[#This Row],[Order ID]])</f>
        <v>0</v>
      </c>
      <c r="W1779" s="33">
        <f>IF(FACT_INCLUDES[[#This Row],[Order Type]]="Online", 1, 0)/COUNTIFS(FACT_INCLUDES[Order ID], FACT_INCLUDES[[#This Row],[Order ID]])</f>
        <v>0</v>
      </c>
      <c r="X1779" s="52">
        <v>599.78136532904136</v>
      </c>
      <c r="Y1779" s="52">
        <v>532.64718873100753</v>
      </c>
      <c r="Z1779" s="64">
        <f>IF(FACT_INCLUDES[[#This Row],[Order Type]]="Online", 1, 0)*FACT_INCLUDES[[#This Row],[Income]]</f>
        <v>0</v>
      </c>
    </row>
    <row r="1780" spans="1:26" x14ac:dyDescent="0.3">
      <c r="A1780" s="4">
        <v>562</v>
      </c>
      <c r="B1780" s="4">
        <v>280</v>
      </c>
      <c r="C1780" s="4">
        <v>511</v>
      </c>
      <c r="D1780" s="58">
        <v>2</v>
      </c>
      <c r="E1780" s="28">
        <f>VLOOKUP(FACT_INCLUDES[[#This Row],[Order ID]], ORDERS[], 2)</f>
        <v>43689.653169424724</v>
      </c>
      <c r="F1780" s="28">
        <f>VLOOKUP(FACT_INCLUDES[[#This Row],[Order ID]], ORDERS[], 3)</f>
        <v>43689.653169424724</v>
      </c>
      <c r="G1780" s="4" t="str">
        <f>VLOOKUP(FACT_INCLUDES[[#This Row],[Order ID]], ORDERS[], 4)</f>
        <v>In-Store</v>
      </c>
      <c r="H1780" s="4" t="str">
        <f>VLOOKUP(FACT_INCLUDES[[#This Row],[Order ID]], ORDERS[], 5)</f>
        <v>FZM2146@gmail.com</v>
      </c>
      <c r="I1780" s="4">
        <f>VLOOKUP(FACT_INCLUDES[[#This Row],[Order ID]], ORDERS[], 6)</f>
        <v>14</v>
      </c>
      <c r="J1780" s="54">
        <f>VLOOKUP(FACT_INCLUDES[[#This Row],[Order ID]], ORDERS[], 7)</f>
        <v>0</v>
      </c>
      <c r="K1780" s="33">
        <v>0</v>
      </c>
      <c r="L1780" s="4">
        <f>VLOOKUP(FACT_INCLUDES[[#This Row],[DW Version]], VERSIONS[], 2)</f>
        <v>53</v>
      </c>
      <c r="M1780" s="4">
        <f>VLOOKUP(FACT_INCLUDES[[#This Row],[DW Version]], VERSIONS[], 3)</f>
        <v>10.5</v>
      </c>
      <c r="N1780" s="4" t="str">
        <f>VLOOKUP(FACT_INCLUDES[[#This Row],[DW Version]], VERSIONS[], 4)</f>
        <v>black</v>
      </c>
      <c r="O1780" s="51">
        <f>VLOOKUP(FACT_INCLUDES[[#This Row],[DW Version]], VERSIONS[], 5)</f>
        <v>96.833088456181287</v>
      </c>
      <c r="P1780" s="4" t="str">
        <f>VLOOKUP(FACT_INCLUDES[[#This Row],[DW Version]], VERSIONS[], 6)</f>
        <v>Flex Stride Shorts</v>
      </c>
      <c r="Q1780" s="4" t="str">
        <f>VLOOKUP(FACT_INCLUDES[[#This Row],[DW Version]], VERSIONS[], 7)</f>
        <v>Apparel</v>
      </c>
      <c r="R1780" s="51">
        <f>FACT_INCLUDES[[#This Row],[Version Price]]*FACT_INCLUDES[[#This Row],[Quantity]]</f>
        <v>193.66617691236257</v>
      </c>
      <c r="S1780" s="51">
        <f>FACT_INCLUDES[[#This Row],[Amount]]*(1-FACT_INCLUDES[[#This Row],[Order Discount]])</f>
        <v>193.66617691236257</v>
      </c>
      <c r="T1780" s="51">
        <f t="shared" si="27"/>
        <v>659.82925987876229</v>
      </c>
      <c r="U1780" s="57">
        <f>FACT_INCLUDES[[#This Row],[Income]]/FACT_INCLUDES[[#This Row],[Total Order Income]]</f>
        <v>0.29350953146264991</v>
      </c>
      <c r="V1780" s="33">
        <f>IF(FACT_INCLUDES[[#This Row],[Order Gap]]&gt;10, 1, 0)/COUNTIFS(FACT_INCLUDES[Order ID], FACT_INCLUDES[[#This Row],[Order ID]])</f>
        <v>0</v>
      </c>
      <c r="W1780" s="33">
        <f>IF(FACT_INCLUDES[[#This Row],[Order Type]]="Online", 1, 0)/COUNTIFS(FACT_INCLUDES[Order ID], FACT_INCLUDES[[#This Row],[Order ID]])</f>
        <v>0</v>
      </c>
      <c r="X1780" s="52">
        <v>599.78136532904136</v>
      </c>
      <c r="Y1780" s="52">
        <v>532.64718873100753</v>
      </c>
      <c r="Z1780" s="64">
        <f>IF(FACT_INCLUDES[[#This Row],[Order Type]]="Online", 1, 0)*FACT_INCLUDES[[#This Row],[Income]]</f>
        <v>0</v>
      </c>
    </row>
    <row r="1781" spans="1:26" x14ac:dyDescent="0.3">
      <c r="A1781" s="4">
        <v>584</v>
      </c>
      <c r="B1781" s="4">
        <v>292</v>
      </c>
      <c r="C1781" s="4">
        <v>49</v>
      </c>
      <c r="D1781" s="58">
        <v>5</v>
      </c>
      <c r="E1781" s="28">
        <f>VLOOKUP(FACT_INCLUDES[[#This Row],[Order ID]], ORDERS[], 2)</f>
        <v>43743.566924308645</v>
      </c>
      <c r="F1781" s="28">
        <f>VLOOKUP(FACT_INCLUDES[[#This Row],[Order ID]], ORDERS[], 3)</f>
        <v>43743.566924308645</v>
      </c>
      <c r="G1781" s="4" t="str">
        <f>VLOOKUP(FACT_INCLUDES[[#This Row],[Order ID]], ORDERS[], 4)</f>
        <v>In-Store</v>
      </c>
      <c r="H1781" s="4" t="str">
        <f>VLOOKUP(FACT_INCLUDES[[#This Row],[Order ID]], ORDERS[], 5)</f>
        <v>VRX4292@gmail.com</v>
      </c>
      <c r="I1781" s="4">
        <f>VLOOKUP(FACT_INCLUDES[[#This Row],[Order ID]], ORDERS[], 6)</f>
        <v>44</v>
      </c>
      <c r="J1781" s="54">
        <f>VLOOKUP(FACT_INCLUDES[[#This Row],[Order ID]], ORDERS[], 7)</f>
        <v>0</v>
      </c>
      <c r="K1781" s="33">
        <v>0</v>
      </c>
      <c r="L1781" s="4">
        <f>VLOOKUP(FACT_INCLUDES[[#This Row],[DW Version]], VERSIONS[], 2)</f>
        <v>5</v>
      </c>
      <c r="M1781" s="4">
        <f>VLOOKUP(FACT_INCLUDES[[#This Row],[DW Version]], VERSIONS[], 3)</f>
        <v>6</v>
      </c>
      <c r="N1781" s="4" t="str">
        <f>VLOOKUP(FACT_INCLUDES[[#This Row],[DW Version]], VERSIONS[], 4)</f>
        <v>blue</v>
      </c>
      <c r="O1781" s="51">
        <f>VLOOKUP(FACT_INCLUDES[[#This Row],[DW Version]], VERSIONS[], 5)</f>
        <v>65.079131145871457</v>
      </c>
      <c r="P1781" s="4" t="str">
        <f>VLOOKUP(FACT_INCLUDES[[#This Row],[DW Version]], VERSIONS[], 6)</f>
        <v>Nike Football</v>
      </c>
      <c r="Q1781" s="4" t="str">
        <f>VLOOKUP(FACT_INCLUDES[[#This Row],[DW Version]], VERSIONS[], 7)</f>
        <v>Sport Equipment</v>
      </c>
      <c r="R1781" s="51">
        <f>FACT_INCLUDES[[#This Row],[Version Price]]*FACT_INCLUDES[[#This Row],[Quantity]]</f>
        <v>325.39565572935726</v>
      </c>
      <c r="S1781" s="51">
        <f>FACT_INCLUDES[[#This Row],[Amount]]*(1-FACT_INCLUDES[[#This Row],[Order Discount]])</f>
        <v>325.39565572935726</v>
      </c>
      <c r="T1781" s="51">
        <f t="shared" si="27"/>
        <v>440.23652003002326</v>
      </c>
      <c r="U1781" s="57">
        <f>FACT_INCLUDES[[#This Row],[Income]]/FACT_INCLUDES[[#This Row],[Total Order Income]]</f>
        <v>0.7391382607403082</v>
      </c>
      <c r="V1781" s="33">
        <f>IF(FACT_INCLUDES[[#This Row],[Order Gap]]&gt;10, 1, 0)/COUNTIFS(FACT_INCLUDES[Order ID], FACT_INCLUDES[[#This Row],[Order ID]])</f>
        <v>0</v>
      </c>
      <c r="W1781" s="33">
        <f>IF(FACT_INCLUDES[[#This Row],[Order Type]]="Online", 1, 0)/COUNTIFS(FACT_INCLUDES[Order ID], FACT_INCLUDES[[#This Row],[Order ID]])</f>
        <v>0</v>
      </c>
      <c r="X1781" s="52">
        <v>599.78136532904136</v>
      </c>
      <c r="Y1781" s="52">
        <v>532.64718873100753</v>
      </c>
      <c r="Z1781" s="64">
        <f>IF(FACT_INCLUDES[[#This Row],[Order Type]]="Online", 1, 0)*FACT_INCLUDES[[#This Row],[Income]]</f>
        <v>0</v>
      </c>
    </row>
    <row r="1782" spans="1:26" x14ac:dyDescent="0.3">
      <c r="A1782" s="4">
        <v>585</v>
      </c>
      <c r="B1782" s="4">
        <v>292</v>
      </c>
      <c r="C1782" s="4">
        <v>698</v>
      </c>
      <c r="D1782" s="58">
        <v>3</v>
      </c>
      <c r="E1782" s="28">
        <f>VLOOKUP(FACT_INCLUDES[[#This Row],[Order ID]], ORDERS[], 2)</f>
        <v>43743.566924308645</v>
      </c>
      <c r="F1782" s="28">
        <f>VLOOKUP(FACT_INCLUDES[[#This Row],[Order ID]], ORDERS[], 3)</f>
        <v>43743.566924308645</v>
      </c>
      <c r="G1782" s="4" t="str">
        <f>VLOOKUP(FACT_INCLUDES[[#This Row],[Order ID]], ORDERS[], 4)</f>
        <v>In-Store</v>
      </c>
      <c r="H1782" s="4" t="str">
        <f>VLOOKUP(FACT_INCLUDES[[#This Row],[Order ID]], ORDERS[], 5)</f>
        <v>VRX4292@gmail.com</v>
      </c>
      <c r="I1782" s="4">
        <f>VLOOKUP(FACT_INCLUDES[[#This Row],[Order ID]], ORDERS[], 6)</f>
        <v>44</v>
      </c>
      <c r="J1782" s="54">
        <f>VLOOKUP(FACT_INCLUDES[[#This Row],[Order ID]], ORDERS[], 7)</f>
        <v>0</v>
      </c>
      <c r="K1782" s="33">
        <v>0</v>
      </c>
      <c r="L1782" s="4">
        <f>VLOOKUP(FACT_INCLUDES[[#This Row],[DW Version]], VERSIONS[], 2)</f>
        <v>71</v>
      </c>
      <c r="M1782" s="4">
        <f>VLOOKUP(FACT_INCLUDES[[#This Row],[DW Version]], VERSIONS[], 3)</f>
        <v>11</v>
      </c>
      <c r="N1782" s="4" t="str">
        <f>VLOOKUP(FACT_INCLUDES[[#This Row],[DW Version]], VERSIONS[], 4)</f>
        <v>white</v>
      </c>
      <c r="O1782" s="51">
        <f>VLOOKUP(FACT_INCLUDES[[#This Row],[DW Version]], VERSIONS[], 5)</f>
        <v>38.280288100222009</v>
      </c>
      <c r="P1782" s="4" t="str">
        <f>VLOOKUP(FACT_INCLUDES[[#This Row],[DW Version]], VERSIONS[], 6)</f>
        <v>AeroSwift Running Top</v>
      </c>
      <c r="Q1782" s="4" t="str">
        <f>VLOOKUP(FACT_INCLUDES[[#This Row],[DW Version]], VERSIONS[], 7)</f>
        <v>Apparel</v>
      </c>
      <c r="R1782" s="51">
        <f>FACT_INCLUDES[[#This Row],[Version Price]]*FACT_INCLUDES[[#This Row],[Quantity]]</f>
        <v>114.84086430066603</v>
      </c>
      <c r="S1782" s="51">
        <f>FACT_INCLUDES[[#This Row],[Amount]]*(1-FACT_INCLUDES[[#This Row],[Order Discount]])</f>
        <v>114.84086430066603</v>
      </c>
      <c r="T1782" s="51">
        <f t="shared" si="27"/>
        <v>440.23652003002326</v>
      </c>
      <c r="U1782" s="57">
        <f>FACT_INCLUDES[[#This Row],[Income]]/FACT_INCLUDES[[#This Row],[Total Order Income]]</f>
        <v>0.2608617392596918</v>
      </c>
      <c r="V1782" s="33">
        <f>IF(FACT_INCLUDES[[#This Row],[Order Gap]]&gt;10, 1, 0)/COUNTIFS(FACT_INCLUDES[Order ID], FACT_INCLUDES[[#This Row],[Order ID]])</f>
        <v>0</v>
      </c>
      <c r="W1782" s="33">
        <f>IF(FACT_INCLUDES[[#This Row],[Order Type]]="Online", 1, 0)/COUNTIFS(FACT_INCLUDES[Order ID], FACT_INCLUDES[[#This Row],[Order ID]])</f>
        <v>0</v>
      </c>
      <c r="X1782" s="52">
        <v>599.78136532904136</v>
      </c>
      <c r="Y1782" s="52">
        <v>532.64718873100753</v>
      </c>
      <c r="Z1782" s="64">
        <f>IF(FACT_INCLUDES[[#This Row],[Order Type]]="Online", 1, 0)*FACT_INCLUDES[[#This Row],[Income]]</f>
        <v>0</v>
      </c>
    </row>
    <row r="1783" spans="1:26" x14ac:dyDescent="0.3">
      <c r="A1783" s="4">
        <v>586</v>
      </c>
      <c r="B1783" s="4">
        <v>293</v>
      </c>
      <c r="C1783" s="4">
        <v>836</v>
      </c>
      <c r="D1783" s="58">
        <v>5</v>
      </c>
      <c r="E1783" s="28">
        <f>VLOOKUP(FACT_INCLUDES[[#This Row],[Order ID]], ORDERS[], 2)</f>
        <v>43719.602532798694</v>
      </c>
      <c r="F1783" s="28">
        <f>VLOOKUP(FACT_INCLUDES[[#This Row],[Order ID]], ORDERS[], 3)</f>
        <v>43719.602532798694</v>
      </c>
      <c r="G1783" s="4" t="str">
        <f>VLOOKUP(FACT_INCLUDES[[#This Row],[Order ID]], ORDERS[], 4)</f>
        <v>In-Store</v>
      </c>
      <c r="H1783" s="4" t="str">
        <f>VLOOKUP(FACT_INCLUDES[[#This Row],[Order ID]], ORDERS[], 5)</f>
        <v>CGH1299@gmail.com</v>
      </c>
      <c r="I1783" s="4">
        <f>VLOOKUP(FACT_INCLUDES[[#This Row],[Order ID]], ORDERS[], 6)</f>
        <v>30</v>
      </c>
      <c r="J1783" s="54">
        <f>VLOOKUP(FACT_INCLUDES[[#This Row],[Order ID]], ORDERS[], 7)</f>
        <v>0</v>
      </c>
      <c r="K1783" s="33">
        <v>0</v>
      </c>
      <c r="L1783" s="4">
        <f>VLOOKUP(FACT_INCLUDES[[#This Row],[DW Version]], VERSIONS[], 2)</f>
        <v>85</v>
      </c>
      <c r="M1783" s="4">
        <f>VLOOKUP(FACT_INCLUDES[[#This Row],[DW Version]], VERSIONS[], 3)</f>
        <v>5</v>
      </c>
      <c r="N1783" s="4" t="str">
        <f>VLOOKUP(FACT_INCLUDES[[#This Row],[DW Version]], VERSIONS[], 4)</f>
        <v>white</v>
      </c>
      <c r="O1783" s="51">
        <f>VLOOKUP(FACT_INCLUDES[[#This Row],[DW Version]], VERSIONS[], 5)</f>
        <v>129.88357183898677</v>
      </c>
      <c r="P1783" s="4" t="str">
        <f>VLOOKUP(FACT_INCLUDES[[#This Row],[DW Version]], VERSIONS[], 6)</f>
        <v>Nike Flex Stride</v>
      </c>
      <c r="Q1783" s="4" t="str">
        <f>VLOOKUP(FACT_INCLUDES[[#This Row],[DW Version]], VERSIONS[], 7)</f>
        <v>Apparel</v>
      </c>
      <c r="R1783" s="51">
        <f>FACT_INCLUDES[[#This Row],[Version Price]]*FACT_INCLUDES[[#This Row],[Quantity]]</f>
        <v>649.41785919493384</v>
      </c>
      <c r="S1783" s="51">
        <f>FACT_INCLUDES[[#This Row],[Amount]]*(1-FACT_INCLUDES[[#This Row],[Order Discount]])</f>
        <v>649.41785919493384</v>
      </c>
      <c r="T1783" s="51">
        <f t="shared" si="27"/>
        <v>649.41785919493384</v>
      </c>
      <c r="U1783" s="57">
        <f>FACT_INCLUDES[[#This Row],[Income]]/FACT_INCLUDES[[#This Row],[Total Order Income]]</f>
        <v>1</v>
      </c>
      <c r="V1783" s="33">
        <f>IF(FACT_INCLUDES[[#This Row],[Order Gap]]&gt;10, 1, 0)/COUNTIFS(FACT_INCLUDES[Order ID], FACT_INCLUDES[[#This Row],[Order ID]])</f>
        <v>0</v>
      </c>
      <c r="W1783" s="33">
        <f>IF(FACT_INCLUDES[[#This Row],[Order Type]]="Online", 1, 0)/COUNTIFS(FACT_INCLUDES[Order ID], FACT_INCLUDES[[#This Row],[Order ID]])</f>
        <v>0</v>
      </c>
      <c r="X1783" s="52">
        <v>599.78136532904136</v>
      </c>
      <c r="Y1783" s="52">
        <v>532.64718873100753</v>
      </c>
      <c r="Z1783" s="64">
        <f>IF(FACT_INCLUDES[[#This Row],[Order Type]]="Online", 1, 0)*FACT_INCLUDES[[#This Row],[Income]]</f>
        <v>0</v>
      </c>
    </row>
    <row r="1784" spans="1:26" x14ac:dyDescent="0.3">
      <c r="A1784" s="4">
        <v>621</v>
      </c>
      <c r="B1784" s="4">
        <v>311</v>
      </c>
      <c r="C1784" s="4">
        <v>26</v>
      </c>
      <c r="D1784" s="58">
        <v>1</v>
      </c>
      <c r="E1784" s="28">
        <f>VLOOKUP(FACT_INCLUDES[[#This Row],[Order ID]], ORDERS[], 2)</f>
        <v>43633.929352328414</v>
      </c>
      <c r="F1784" s="28">
        <f>VLOOKUP(FACT_INCLUDES[[#This Row],[Order ID]], ORDERS[], 3)</f>
        <v>43633.929352328414</v>
      </c>
      <c r="G1784" s="4" t="str">
        <f>VLOOKUP(FACT_INCLUDES[[#This Row],[Order ID]], ORDERS[], 4)</f>
        <v>In-Store</v>
      </c>
      <c r="H1784" s="4" t="str">
        <f>VLOOKUP(FACT_INCLUDES[[#This Row],[Order ID]], ORDERS[], 5)</f>
        <v>ABP8789@gmail.com</v>
      </c>
      <c r="I1784" s="4">
        <f>VLOOKUP(FACT_INCLUDES[[#This Row],[Order ID]], ORDERS[], 6)</f>
        <v>17</v>
      </c>
      <c r="J1784" s="54">
        <f>VLOOKUP(FACT_INCLUDES[[#This Row],[Order ID]], ORDERS[], 7)</f>
        <v>0</v>
      </c>
      <c r="K1784" s="33">
        <v>0</v>
      </c>
      <c r="L1784" s="4">
        <f>VLOOKUP(FACT_INCLUDES[[#This Row],[DW Version]], VERSIONS[], 2)</f>
        <v>2</v>
      </c>
      <c r="M1784" s="4">
        <f>VLOOKUP(FACT_INCLUDES[[#This Row],[DW Version]], VERSIONS[], 3)</f>
        <v>12.5</v>
      </c>
      <c r="N1784" s="4" t="str">
        <f>VLOOKUP(FACT_INCLUDES[[#This Row],[DW Version]], VERSIONS[], 4)</f>
        <v>black</v>
      </c>
      <c r="O1784" s="51">
        <f>VLOOKUP(FACT_INCLUDES[[#This Row],[DW Version]], VERSIONS[], 5)</f>
        <v>335.23041875736544</v>
      </c>
      <c r="P1784" s="4" t="str">
        <f>VLOOKUP(FACT_INCLUDES[[#This Row],[DW Version]], VERSIONS[], 6)</f>
        <v>Air Force 1</v>
      </c>
      <c r="Q1784" s="4" t="str">
        <f>VLOOKUP(FACT_INCLUDES[[#This Row],[DW Version]], VERSIONS[], 7)</f>
        <v>Shoe</v>
      </c>
      <c r="R1784" s="51">
        <f>FACT_INCLUDES[[#This Row],[Version Price]]*FACT_INCLUDES[[#This Row],[Quantity]]</f>
        <v>335.23041875736544</v>
      </c>
      <c r="S1784" s="51">
        <f>FACT_INCLUDES[[#This Row],[Amount]]*(1-FACT_INCLUDES[[#This Row],[Order Discount]])</f>
        <v>335.23041875736544</v>
      </c>
      <c r="T1784" s="51">
        <f t="shared" si="27"/>
        <v>1666.1335411004286</v>
      </c>
      <c r="U1784" s="57">
        <f>FACT_INCLUDES[[#This Row],[Income]]/FACT_INCLUDES[[#This Row],[Total Order Income]]</f>
        <v>0.2012026110079726</v>
      </c>
      <c r="V1784" s="33">
        <f>IF(FACT_INCLUDES[[#This Row],[Order Gap]]&gt;10, 1, 0)/COUNTIFS(FACT_INCLUDES[Order ID], FACT_INCLUDES[[#This Row],[Order ID]])</f>
        <v>0</v>
      </c>
      <c r="W1784" s="33">
        <f>IF(FACT_INCLUDES[[#This Row],[Order Type]]="Online", 1, 0)/COUNTIFS(FACT_INCLUDES[Order ID], FACT_INCLUDES[[#This Row],[Order ID]])</f>
        <v>0</v>
      </c>
      <c r="X1784" s="52">
        <v>599.78136532904136</v>
      </c>
      <c r="Y1784" s="52">
        <v>532.64718873100753</v>
      </c>
      <c r="Z1784" s="64">
        <f>IF(FACT_INCLUDES[[#This Row],[Order Type]]="Online", 1, 0)*FACT_INCLUDES[[#This Row],[Income]]</f>
        <v>0</v>
      </c>
    </row>
    <row r="1785" spans="1:26" x14ac:dyDescent="0.3">
      <c r="A1785" s="4">
        <v>622</v>
      </c>
      <c r="B1785" s="4">
        <v>311</v>
      </c>
      <c r="C1785" s="4">
        <v>652</v>
      </c>
      <c r="D1785" s="58">
        <v>3</v>
      </c>
      <c r="E1785" s="28">
        <f>VLOOKUP(FACT_INCLUDES[[#This Row],[Order ID]], ORDERS[], 2)</f>
        <v>43633.929352328414</v>
      </c>
      <c r="F1785" s="28">
        <f>VLOOKUP(FACT_INCLUDES[[#This Row],[Order ID]], ORDERS[], 3)</f>
        <v>43633.929352328414</v>
      </c>
      <c r="G1785" s="4" t="str">
        <f>VLOOKUP(FACT_INCLUDES[[#This Row],[Order ID]], ORDERS[], 4)</f>
        <v>In-Store</v>
      </c>
      <c r="H1785" s="4" t="str">
        <f>VLOOKUP(FACT_INCLUDES[[#This Row],[Order ID]], ORDERS[], 5)</f>
        <v>ABP8789@gmail.com</v>
      </c>
      <c r="I1785" s="4">
        <f>VLOOKUP(FACT_INCLUDES[[#This Row],[Order ID]], ORDERS[], 6)</f>
        <v>17</v>
      </c>
      <c r="J1785" s="54">
        <f>VLOOKUP(FACT_INCLUDES[[#This Row],[Order ID]], ORDERS[], 7)</f>
        <v>0</v>
      </c>
      <c r="K1785" s="33">
        <v>0</v>
      </c>
      <c r="L1785" s="4">
        <f>VLOOKUP(FACT_INCLUDES[[#This Row],[DW Version]], VERSIONS[], 2)</f>
        <v>66</v>
      </c>
      <c r="M1785" s="4">
        <f>VLOOKUP(FACT_INCLUDES[[#This Row],[DW Version]], VERSIONS[], 3)</f>
        <v>6.5</v>
      </c>
      <c r="N1785" s="4" t="str">
        <f>VLOOKUP(FACT_INCLUDES[[#This Row],[DW Version]], VERSIONS[], 4)</f>
        <v>white</v>
      </c>
      <c r="O1785" s="51">
        <f>VLOOKUP(FACT_INCLUDES[[#This Row],[DW Version]], VERSIONS[], 5)</f>
        <v>145.88557761537254</v>
      </c>
      <c r="P1785" s="4" t="str">
        <f>VLOOKUP(FACT_INCLUDES[[#This Row],[DW Version]], VERSIONS[], 6)</f>
        <v>Therma Training Pants</v>
      </c>
      <c r="Q1785" s="4" t="str">
        <f>VLOOKUP(FACT_INCLUDES[[#This Row],[DW Version]], VERSIONS[], 7)</f>
        <v>Apparel</v>
      </c>
      <c r="R1785" s="51">
        <f>FACT_INCLUDES[[#This Row],[Version Price]]*FACT_INCLUDES[[#This Row],[Quantity]]</f>
        <v>437.65673284611762</v>
      </c>
      <c r="S1785" s="51">
        <f>FACT_INCLUDES[[#This Row],[Amount]]*(1-FACT_INCLUDES[[#This Row],[Order Discount]])</f>
        <v>437.65673284611762</v>
      </c>
      <c r="T1785" s="51">
        <f t="shared" si="27"/>
        <v>1666.1335411004286</v>
      </c>
      <c r="U1785" s="57">
        <f>FACT_INCLUDES[[#This Row],[Income]]/FACT_INCLUDES[[#This Row],[Total Order Income]]</f>
        <v>0.26267806394261722</v>
      </c>
      <c r="V1785" s="33">
        <f>IF(FACT_INCLUDES[[#This Row],[Order Gap]]&gt;10, 1, 0)/COUNTIFS(FACT_INCLUDES[Order ID], FACT_INCLUDES[[#This Row],[Order ID]])</f>
        <v>0</v>
      </c>
      <c r="W1785" s="33">
        <f>IF(FACT_INCLUDES[[#This Row],[Order Type]]="Online", 1, 0)/COUNTIFS(FACT_INCLUDES[Order ID], FACT_INCLUDES[[#This Row],[Order ID]])</f>
        <v>0</v>
      </c>
      <c r="X1785" s="52">
        <v>599.78136532904136</v>
      </c>
      <c r="Y1785" s="52">
        <v>532.64718873100753</v>
      </c>
      <c r="Z1785" s="64">
        <f>IF(FACT_INCLUDES[[#This Row],[Order Type]]="Online", 1, 0)*FACT_INCLUDES[[#This Row],[Income]]</f>
        <v>0</v>
      </c>
    </row>
    <row r="1786" spans="1:26" x14ac:dyDescent="0.3">
      <c r="A1786" s="4">
        <v>623</v>
      </c>
      <c r="B1786" s="4">
        <v>311</v>
      </c>
      <c r="C1786" s="4">
        <v>670</v>
      </c>
      <c r="D1786" s="58">
        <v>3</v>
      </c>
      <c r="E1786" s="28">
        <f>VLOOKUP(FACT_INCLUDES[[#This Row],[Order ID]], ORDERS[], 2)</f>
        <v>43633.929352328414</v>
      </c>
      <c r="F1786" s="28">
        <f>VLOOKUP(FACT_INCLUDES[[#This Row],[Order ID]], ORDERS[], 3)</f>
        <v>43633.929352328414</v>
      </c>
      <c r="G1786" s="4" t="str">
        <f>VLOOKUP(FACT_INCLUDES[[#This Row],[Order ID]], ORDERS[], 4)</f>
        <v>In-Store</v>
      </c>
      <c r="H1786" s="4" t="str">
        <f>VLOOKUP(FACT_INCLUDES[[#This Row],[Order ID]], ORDERS[], 5)</f>
        <v>ABP8789@gmail.com</v>
      </c>
      <c r="I1786" s="4">
        <f>VLOOKUP(FACT_INCLUDES[[#This Row],[Order ID]], ORDERS[], 6)</f>
        <v>17</v>
      </c>
      <c r="J1786" s="54">
        <f>VLOOKUP(FACT_INCLUDES[[#This Row],[Order ID]], ORDERS[], 7)</f>
        <v>0</v>
      </c>
      <c r="K1786" s="33">
        <v>0</v>
      </c>
      <c r="L1786" s="4">
        <f>VLOOKUP(FACT_INCLUDES[[#This Row],[DW Version]], VERSIONS[], 2)</f>
        <v>68</v>
      </c>
      <c r="M1786" s="4">
        <f>VLOOKUP(FACT_INCLUDES[[#This Row],[DW Version]], VERSIONS[], 3)</f>
        <v>4</v>
      </c>
      <c r="N1786" s="4" t="str">
        <f>VLOOKUP(FACT_INCLUDES[[#This Row],[DW Version]], VERSIONS[], 4)</f>
        <v>red</v>
      </c>
      <c r="O1786" s="51">
        <f>VLOOKUP(FACT_INCLUDES[[#This Row],[DW Version]], VERSIONS[], 5)</f>
        <v>297.74879649898185</v>
      </c>
      <c r="P1786" s="4" t="str">
        <f>VLOOKUP(FACT_INCLUDES[[#This Row],[DW Version]], VERSIONS[], 6)</f>
        <v>React Miler</v>
      </c>
      <c r="Q1786" s="4" t="str">
        <f>VLOOKUP(FACT_INCLUDES[[#This Row],[DW Version]], VERSIONS[], 7)</f>
        <v>Shoe</v>
      </c>
      <c r="R1786" s="51">
        <f>FACT_INCLUDES[[#This Row],[Version Price]]*FACT_INCLUDES[[#This Row],[Quantity]]</f>
        <v>893.24638949694554</v>
      </c>
      <c r="S1786" s="51">
        <f>FACT_INCLUDES[[#This Row],[Amount]]*(1-FACT_INCLUDES[[#This Row],[Order Discount]])</f>
        <v>893.24638949694554</v>
      </c>
      <c r="T1786" s="51">
        <f t="shared" si="27"/>
        <v>1666.1335411004286</v>
      </c>
      <c r="U1786" s="57">
        <f>FACT_INCLUDES[[#This Row],[Income]]/FACT_INCLUDES[[#This Row],[Total Order Income]]</f>
        <v>0.53611932504941018</v>
      </c>
      <c r="V1786" s="33">
        <f>IF(FACT_INCLUDES[[#This Row],[Order Gap]]&gt;10, 1, 0)/COUNTIFS(FACT_INCLUDES[Order ID], FACT_INCLUDES[[#This Row],[Order ID]])</f>
        <v>0</v>
      </c>
      <c r="W1786" s="33">
        <f>IF(FACT_INCLUDES[[#This Row],[Order Type]]="Online", 1, 0)/COUNTIFS(FACT_INCLUDES[Order ID], FACT_INCLUDES[[#This Row],[Order ID]])</f>
        <v>0</v>
      </c>
      <c r="X1786" s="52">
        <v>599.78136532904136</v>
      </c>
      <c r="Y1786" s="52">
        <v>532.64718873100753</v>
      </c>
      <c r="Z1786" s="64">
        <f>IF(FACT_INCLUDES[[#This Row],[Order Type]]="Online", 1, 0)*FACT_INCLUDES[[#This Row],[Income]]</f>
        <v>0</v>
      </c>
    </row>
    <row r="1787" spans="1:26" x14ac:dyDescent="0.3">
      <c r="A1787" s="4">
        <v>634</v>
      </c>
      <c r="B1787" s="4">
        <v>316</v>
      </c>
      <c r="C1787" s="4">
        <v>819</v>
      </c>
      <c r="D1787" s="58">
        <v>2</v>
      </c>
      <c r="E1787" s="28">
        <f>VLOOKUP(FACT_INCLUDES[[#This Row],[Order ID]], ORDERS[], 2)</f>
        <v>43796.054249129345</v>
      </c>
      <c r="F1787" s="28">
        <f>VLOOKUP(FACT_INCLUDES[[#This Row],[Order ID]], ORDERS[], 3)</f>
        <v>43809.054249129345</v>
      </c>
      <c r="G1787" s="4" t="str">
        <f>VLOOKUP(FACT_INCLUDES[[#This Row],[Order ID]], ORDERS[], 4)</f>
        <v>Online</v>
      </c>
      <c r="H1787" s="4" t="str">
        <f>VLOOKUP(FACT_INCLUDES[[#This Row],[Order ID]], ORDERS[], 5)</f>
        <v>KKI7504@gmail.com</v>
      </c>
      <c r="I1787" s="4">
        <f>VLOOKUP(FACT_INCLUDES[[#This Row],[Order ID]], ORDERS[], 6)</f>
        <v>0</v>
      </c>
      <c r="J1787" s="54">
        <f>VLOOKUP(FACT_INCLUDES[[#This Row],[Order ID]], ORDERS[], 7)</f>
        <v>0</v>
      </c>
      <c r="K1787" s="33">
        <v>13</v>
      </c>
      <c r="L1787" s="4">
        <f>VLOOKUP(FACT_INCLUDES[[#This Row],[DW Version]], VERSIONS[], 2)</f>
        <v>83</v>
      </c>
      <c r="M1787" s="4">
        <f>VLOOKUP(FACT_INCLUDES[[#This Row],[DW Version]], VERSIONS[], 3)</f>
        <v>8.5</v>
      </c>
      <c r="N1787" s="4" t="str">
        <f>VLOOKUP(FACT_INCLUDES[[#This Row],[DW Version]], VERSIONS[], 4)</f>
        <v>blue</v>
      </c>
      <c r="O1787" s="51">
        <f>VLOOKUP(FACT_INCLUDES[[#This Row],[DW Version]], VERSIONS[], 5)</f>
        <v>261.86010404368301</v>
      </c>
      <c r="P1787" s="4" t="str">
        <f>VLOOKUP(FACT_INCLUDES[[#This Row],[DW Version]], VERSIONS[], 6)</f>
        <v>Dri-FIT Academy Pants</v>
      </c>
      <c r="Q1787" s="4" t="str">
        <f>VLOOKUP(FACT_INCLUDES[[#This Row],[DW Version]], VERSIONS[], 7)</f>
        <v>Apparel</v>
      </c>
      <c r="R1787" s="51">
        <f>FACT_INCLUDES[[#This Row],[Version Price]]*FACT_INCLUDES[[#This Row],[Quantity]]</f>
        <v>523.72020808736602</v>
      </c>
      <c r="S1787" s="51">
        <f>FACT_INCLUDES[[#This Row],[Amount]]*(1-FACT_INCLUDES[[#This Row],[Order Discount]])</f>
        <v>523.72020808736602</v>
      </c>
      <c r="T1787" s="51">
        <f t="shared" si="27"/>
        <v>778.66226931655797</v>
      </c>
      <c r="U1787" s="57">
        <f>FACT_INCLUDES[[#This Row],[Income]]/FACT_INCLUDES[[#This Row],[Total Order Income]]</f>
        <v>0.67258968197732516</v>
      </c>
      <c r="V1787" s="33">
        <f>IF(FACT_INCLUDES[[#This Row],[Order Gap]]&gt;10, 1, 0)/COUNTIFS(FACT_INCLUDES[Order ID], FACT_INCLUDES[[#This Row],[Order ID]])</f>
        <v>0.5</v>
      </c>
      <c r="W1787" s="33">
        <f>IF(FACT_INCLUDES[[#This Row],[Order Type]]="Online", 1, 0)/COUNTIFS(FACT_INCLUDES[Order ID], FACT_INCLUDES[[#This Row],[Order ID]])</f>
        <v>0.5</v>
      </c>
      <c r="X1787" s="52">
        <v>599.78136532904136</v>
      </c>
      <c r="Y1787" s="52">
        <v>532.64718873100753</v>
      </c>
      <c r="Z1787" s="64">
        <f>IF(FACT_INCLUDES[[#This Row],[Order Type]]="Online", 1, 0)*FACT_INCLUDES[[#This Row],[Income]]</f>
        <v>523.72020808736602</v>
      </c>
    </row>
    <row r="1788" spans="1:26" x14ac:dyDescent="0.3">
      <c r="A1788" s="4">
        <v>635</v>
      </c>
      <c r="B1788" s="4">
        <v>316</v>
      </c>
      <c r="C1788" s="4">
        <v>941</v>
      </c>
      <c r="D1788" s="58">
        <v>2</v>
      </c>
      <c r="E1788" s="28">
        <f>VLOOKUP(FACT_INCLUDES[[#This Row],[Order ID]], ORDERS[], 2)</f>
        <v>43796.054249129345</v>
      </c>
      <c r="F1788" s="28">
        <f>VLOOKUP(FACT_INCLUDES[[#This Row],[Order ID]], ORDERS[], 3)</f>
        <v>43809.054249129345</v>
      </c>
      <c r="G1788" s="4" t="str">
        <f>VLOOKUP(FACT_INCLUDES[[#This Row],[Order ID]], ORDERS[], 4)</f>
        <v>Online</v>
      </c>
      <c r="H1788" s="4" t="str">
        <f>VLOOKUP(FACT_INCLUDES[[#This Row],[Order ID]], ORDERS[], 5)</f>
        <v>KKI7504@gmail.com</v>
      </c>
      <c r="I1788" s="4">
        <f>VLOOKUP(FACT_INCLUDES[[#This Row],[Order ID]], ORDERS[], 6)</f>
        <v>0</v>
      </c>
      <c r="J1788" s="54">
        <f>VLOOKUP(FACT_INCLUDES[[#This Row],[Order ID]], ORDERS[], 7)</f>
        <v>0</v>
      </c>
      <c r="K1788" s="33">
        <v>13</v>
      </c>
      <c r="L1788" s="4">
        <f>VLOOKUP(FACT_INCLUDES[[#This Row],[DW Version]], VERSIONS[], 2)</f>
        <v>96</v>
      </c>
      <c r="M1788" s="4">
        <f>VLOOKUP(FACT_INCLUDES[[#This Row],[DW Version]], VERSIONS[], 3)</f>
        <v>3.5</v>
      </c>
      <c r="N1788" s="4" t="str">
        <f>VLOOKUP(FACT_INCLUDES[[#This Row],[DW Version]], VERSIONS[], 4)</f>
        <v>purple lilac</v>
      </c>
      <c r="O1788" s="51">
        <f>VLOOKUP(FACT_INCLUDES[[#This Row],[DW Version]], VERSIONS[], 5)</f>
        <v>127.47103061459597</v>
      </c>
      <c r="P1788" s="4" t="str">
        <f>VLOOKUP(FACT_INCLUDES[[#This Row],[DW Version]], VERSIONS[], 6)</f>
        <v>Epic Phantom React</v>
      </c>
      <c r="Q1788" s="4" t="str">
        <f>VLOOKUP(FACT_INCLUDES[[#This Row],[DW Version]], VERSIONS[], 7)</f>
        <v>Shoe</v>
      </c>
      <c r="R1788" s="51">
        <f>FACT_INCLUDES[[#This Row],[Version Price]]*FACT_INCLUDES[[#This Row],[Quantity]]</f>
        <v>254.94206122919195</v>
      </c>
      <c r="S1788" s="51">
        <f>FACT_INCLUDES[[#This Row],[Amount]]*(1-FACT_INCLUDES[[#This Row],[Order Discount]])</f>
        <v>254.94206122919195</v>
      </c>
      <c r="T1788" s="51">
        <f t="shared" si="27"/>
        <v>778.66226931655797</v>
      </c>
      <c r="U1788" s="57">
        <f>FACT_INCLUDES[[#This Row],[Income]]/FACT_INCLUDES[[#This Row],[Total Order Income]]</f>
        <v>0.32741031802267484</v>
      </c>
      <c r="V1788" s="33">
        <f>IF(FACT_INCLUDES[[#This Row],[Order Gap]]&gt;10, 1, 0)/COUNTIFS(FACT_INCLUDES[Order ID], FACT_INCLUDES[[#This Row],[Order ID]])</f>
        <v>0.5</v>
      </c>
      <c r="W1788" s="33">
        <f>IF(FACT_INCLUDES[[#This Row],[Order Type]]="Online", 1, 0)/COUNTIFS(FACT_INCLUDES[Order ID], FACT_INCLUDES[[#This Row],[Order ID]])</f>
        <v>0.5</v>
      </c>
      <c r="X1788" s="52">
        <v>599.78136532904136</v>
      </c>
      <c r="Y1788" s="52">
        <v>532.64718873100753</v>
      </c>
      <c r="Z1788" s="64">
        <f>IF(FACT_INCLUDES[[#This Row],[Order Type]]="Online", 1, 0)*FACT_INCLUDES[[#This Row],[Income]]</f>
        <v>254.94206122919195</v>
      </c>
    </row>
    <row r="1789" spans="1:26" x14ac:dyDescent="0.3">
      <c r="A1789" s="4">
        <v>644</v>
      </c>
      <c r="B1789" s="4">
        <v>321</v>
      </c>
      <c r="C1789" s="4">
        <v>55</v>
      </c>
      <c r="D1789" s="58">
        <v>2</v>
      </c>
      <c r="E1789" s="28">
        <f>VLOOKUP(FACT_INCLUDES[[#This Row],[Order ID]], ORDERS[], 2)</f>
        <v>43587.687123792668</v>
      </c>
      <c r="F1789" s="28">
        <f>VLOOKUP(FACT_INCLUDES[[#This Row],[Order ID]], ORDERS[], 3)</f>
        <v>43589.687123792668</v>
      </c>
      <c r="G1789" s="4" t="str">
        <f>VLOOKUP(FACT_INCLUDES[[#This Row],[Order ID]], ORDERS[], 4)</f>
        <v>Online</v>
      </c>
      <c r="H1789" s="4" t="str">
        <f>VLOOKUP(FACT_INCLUDES[[#This Row],[Order ID]], ORDERS[], 5)</f>
        <v>UOO3453@gmail.com</v>
      </c>
      <c r="I1789" s="4">
        <f>VLOOKUP(FACT_INCLUDES[[#This Row],[Order ID]], ORDERS[], 6)</f>
        <v>0</v>
      </c>
      <c r="J1789" s="54">
        <f>VLOOKUP(FACT_INCLUDES[[#This Row],[Order ID]], ORDERS[], 7)</f>
        <v>0</v>
      </c>
      <c r="K1789" s="33">
        <v>2</v>
      </c>
      <c r="L1789" s="4">
        <f>VLOOKUP(FACT_INCLUDES[[#This Row],[DW Version]], VERSIONS[], 2)</f>
        <v>5</v>
      </c>
      <c r="M1789" s="4">
        <f>VLOOKUP(FACT_INCLUDES[[#This Row],[DW Version]], VERSIONS[], 3)</f>
        <v>9.5</v>
      </c>
      <c r="N1789" s="4" t="str">
        <f>VLOOKUP(FACT_INCLUDES[[#This Row],[DW Version]], VERSIONS[], 4)</f>
        <v>red</v>
      </c>
      <c r="O1789" s="51">
        <f>VLOOKUP(FACT_INCLUDES[[#This Row],[DW Version]], VERSIONS[], 5)</f>
        <v>253.28812686019467</v>
      </c>
      <c r="P1789" s="4" t="str">
        <f>VLOOKUP(FACT_INCLUDES[[#This Row],[DW Version]], VERSIONS[], 6)</f>
        <v>Nike Football</v>
      </c>
      <c r="Q1789" s="4" t="str">
        <f>VLOOKUP(FACT_INCLUDES[[#This Row],[DW Version]], VERSIONS[], 7)</f>
        <v>Sport Equipment</v>
      </c>
      <c r="R1789" s="51">
        <f>FACT_INCLUDES[[#This Row],[Version Price]]*FACT_INCLUDES[[#This Row],[Quantity]]</f>
        <v>506.57625372038933</v>
      </c>
      <c r="S1789" s="51">
        <f>FACT_INCLUDES[[#This Row],[Amount]]*(1-FACT_INCLUDES[[#This Row],[Order Discount]])</f>
        <v>506.57625372038933</v>
      </c>
      <c r="T1789" s="51">
        <f t="shared" si="27"/>
        <v>2490.1728183210826</v>
      </c>
      <c r="U1789" s="57">
        <f>FACT_INCLUDES[[#This Row],[Income]]/FACT_INCLUDES[[#This Row],[Total Order Income]]</f>
        <v>0.20343015954287533</v>
      </c>
      <c r="V1789" s="33">
        <f>IF(FACT_INCLUDES[[#This Row],[Order Gap]]&gt;10, 1, 0)/COUNTIFS(FACT_INCLUDES[Order ID], FACT_INCLUDES[[#This Row],[Order ID]])</f>
        <v>0</v>
      </c>
      <c r="W1789" s="33">
        <f>IF(FACT_INCLUDES[[#This Row],[Order Type]]="Online", 1, 0)/COUNTIFS(FACT_INCLUDES[Order ID], FACT_INCLUDES[[#This Row],[Order ID]])</f>
        <v>0.33333333333333331</v>
      </c>
      <c r="X1789" s="52">
        <v>599.78136532904136</v>
      </c>
      <c r="Y1789" s="52">
        <v>532.64718873100753</v>
      </c>
      <c r="Z1789" s="64">
        <f>IF(FACT_INCLUDES[[#This Row],[Order Type]]="Online", 1, 0)*FACT_INCLUDES[[#This Row],[Income]]</f>
        <v>506.57625372038933</v>
      </c>
    </row>
    <row r="1790" spans="1:26" x14ac:dyDescent="0.3">
      <c r="A1790" s="4">
        <v>645</v>
      </c>
      <c r="B1790" s="4">
        <v>321</v>
      </c>
      <c r="C1790" s="4">
        <v>744</v>
      </c>
      <c r="D1790" s="58">
        <v>4</v>
      </c>
      <c r="E1790" s="28">
        <f>VLOOKUP(FACT_INCLUDES[[#This Row],[Order ID]], ORDERS[], 2)</f>
        <v>43587.687123792668</v>
      </c>
      <c r="F1790" s="28">
        <f>VLOOKUP(FACT_INCLUDES[[#This Row],[Order ID]], ORDERS[], 3)</f>
        <v>43589.687123792668</v>
      </c>
      <c r="G1790" s="4" t="str">
        <f>VLOOKUP(FACT_INCLUDES[[#This Row],[Order ID]], ORDERS[], 4)</f>
        <v>Online</v>
      </c>
      <c r="H1790" s="4" t="str">
        <f>VLOOKUP(FACT_INCLUDES[[#This Row],[Order ID]], ORDERS[], 5)</f>
        <v>UOO3453@gmail.com</v>
      </c>
      <c r="I1790" s="4">
        <f>VLOOKUP(FACT_INCLUDES[[#This Row],[Order ID]], ORDERS[], 6)</f>
        <v>0</v>
      </c>
      <c r="J1790" s="54">
        <f>VLOOKUP(FACT_INCLUDES[[#This Row],[Order ID]], ORDERS[], 7)</f>
        <v>0</v>
      </c>
      <c r="K1790" s="33">
        <v>2</v>
      </c>
      <c r="L1790" s="4">
        <f>VLOOKUP(FACT_INCLUDES[[#This Row],[DW Version]], VERSIONS[], 2)</f>
        <v>76</v>
      </c>
      <c r="M1790" s="4">
        <f>VLOOKUP(FACT_INCLUDES[[#This Row],[DW Version]], VERSIONS[], 3)</f>
        <v>12.5</v>
      </c>
      <c r="N1790" s="4" t="str">
        <f>VLOOKUP(FACT_INCLUDES[[#This Row],[DW Version]], VERSIONS[], 4)</f>
        <v>black</v>
      </c>
      <c r="O1790" s="51">
        <f>VLOOKUP(FACT_INCLUDES[[#This Row],[DW Version]], VERSIONS[], 5)</f>
        <v>151.65684268683151</v>
      </c>
      <c r="P1790" s="4" t="str">
        <f>VLOOKUP(FACT_INCLUDES[[#This Row],[DW Version]], VERSIONS[], 6)</f>
        <v>Challenger Shorts</v>
      </c>
      <c r="Q1790" s="4" t="str">
        <f>VLOOKUP(FACT_INCLUDES[[#This Row],[DW Version]], VERSIONS[], 7)</f>
        <v>Apparel</v>
      </c>
      <c r="R1790" s="51">
        <f>FACT_INCLUDES[[#This Row],[Version Price]]*FACT_INCLUDES[[#This Row],[Quantity]]</f>
        <v>606.62737074732604</v>
      </c>
      <c r="S1790" s="51">
        <f>FACT_INCLUDES[[#This Row],[Amount]]*(1-FACT_INCLUDES[[#This Row],[Order Discount]])</f>
        <v>606.62737074732604</v>
      </c>
      <c r="T1790" s="51">
        <f t="shared" si="27"/>
        <v>2490.1728183210826</v>
      </c>
      <c r="U1790" s="57">
        <f>FACT_INCLUDES[[#This Row],[Income]]/FACT_INCLUDES[[#This Row],[Total Order Income]]</f>
        <v>0.24360854246105082</v>
      </c>
      <c r="V1790" s="33">
        <f>IF(FACT_INCLUDES[[#This Row],[Order Gap]]&gt;10, 1, 0)/COUNTIFS(FACT_INCLUDES[Order ID], FACT_INCLUDES[[#This Row],[Order ID]])</f>
        <v>0</v>
      </c>
      <c r="W1790" s="33">
        <f>IF(FACT_INCLUDES[[#This Row],[Order Type]]="Online", 1, 0)/COUNTIFS(FACT_INCLUDES[Order ID], FACT_INCLUDES[[#This Row],[Order ID]])</f>
        <v>0.33333333333333331</v>
      </c>
      <c r="X1790" s="52">
        <v>599.78136532904136</v>
      </c>
      <c r="Y1790" s="52">
        <v>532.64718873100753</v>
      </c>
      <c r="Z1790" s="64">
        <f>IF(FACT_INCLUDES[[#This Row],[Order Type]]="Online", 1, 0)*FACT_INCLUDES[[#This Row],[Income]]</f>
        <v>606.62737074732604</v>
      </c>
    </row>
    <row r="1791" spans="1:26" x14ac:dyDescent="0.3">
      <c r="A1791" s="4">
        <v>646</v>
      </c>
      <c r="B1791" s="4">
        <v>321</v>
      </c>
      <c r="C1791" s="4">
        <v>763</v>
      </c>
      <c r="D1791" s="58">
        <v>4</v>
      </c>
      <c r="E1791" s="28">
        <f>VLOOKUP(FACT_INCLUDES[[#This Row],[Order ID]], ORDERS[], 2)</f>
        <v>43587.687123792668</v>
      </c>
      <c r="F1791" s="28">
        <f>VLOOKUP(FACT_INCLUDES[[#This Row],[Order ID]], ORDERS[], 3)</f>
        <v>43589.687123792668</v>
      </c>
      <c r="G1791" s="4" t="str">
        <f>VLOOKUP(FACT_INCLUDES[[#This Row],[Order ID]], ORDERS[], 4)</f>
        <v>Online</v>
      </c>
      <c r="H1791" s="4" t="str">
        <f>VLOOKUP(FACT_INCLUDES[[#This Row],[Order ID]], ORDERS[], 5)</f>
        <v>UOO3453@gmail.com</v>
      </c>
      <c r="I1791" s="4">
        <f>VLOOKUP(FACT_INCLUDES[[#This Row],[Order ID]], ORDERS[], 6)</f>
        <v>0</v>
      </c>
      <c r="J1791" s="54">
        <f>VLOOKUP(FACT_INCLUDES[[#This Row],[Order ID]], ORDERS[], 7)</f>
        <v>0</v>
      </c>
      <c r="K1791" s="33">
        <v>2</v>
      </c>
      <c r="L1791" s="4">
        <f>VLOOKUP(FACT_INCLUDES[[#This Row],[DW Version]], VERSIONS[], 2)</f>
        <v>78</v>
      </c>
      <c r="M1791" s="4">
        <f>VLOOKUP(FACT_INCLUDES[[#This Row],[DW Version]], VERSIONS[], 3)</f>
        <v>11</v>
      </c>
      <c r="N1791" s="4" t="str">
        <f>VLOOKUP(FACT_INCLUDES[[#This Row],[DW Version]], VERSIONS[], 4)</f>
        <v>white</v>
      </c>
      <c r="O1791" s="51">
        <f>VLOOKUP(FACT_INCLUDES[[#This Row],[DW Version]], VERSIONS[], 5)</f>
        <v>344.2422984633418</v>
      </c>
      <c r="P1791" s="4" t="str">
        <f>VLOOKUP(FACT_INCLUDES[[#This Row],[DW Version]], VERSIONS[], 6)</f>
        <v>Nike Air Tailwind</v>
      </c>
      <c r="Q1791" s="4" t="str">
        <f>VLOOKUP(FACT_INCLUDES[[#This Row],[DW Version]], VERSIONS[], 7)</f>
        <v>Shoe</v>
      </c>
      <c r="R1791" s="51">
        <f>FACT_INCLUDES[[#This Row],[Version Price]]*FACT_INCLUDES[[#This Row],[Quantity]]</f>
        <v>1376.9691938533672</v>
      </c>
      <c r="S1791" s="51">
        <f>FACT_INCLUDES[[#This Row],[Amount]]*(1-FACT_INCLUDES[[#This Row],[Order Discount]])</f>
        <v>1376.9691938533672</v>
      </c>
      <c r="T1791" s="51">
        <f t="shared" si="27"/>
        <v>2490.1728183210826</v>
      </c>
      <c r="U1791" s="57">
        <f>FACT_INCLUDES[[#This Row],[Income]]/FACT_INCLUDES[[#This Row],[Total Order Income]]</f>
        <v>0.55296129799607385</v>
      </c>
      <c r="V1791" s="33">
        <f>IF(FACT_INCLUDES[[#This Row],[Order Gap]]&gt;10, 1, 0)/COUNTIFS(FACT_INCLUDES[Order ID], FACT_INCLUDES[[#This Row],[Order ID]])</f>
        <v>0</v>
      </c>
      <c r="W1791" s="33">
        <f>IF(FACT_INCLUDES[[#This Row],[Order Type]]="Online", 1, 0)/COUNTIFS(FACT_INCLUDES[Order ID], FACT_INCLUDES[[#This Row],[Order ID]])</f>
        <v>0.33333333333333331</v>
      </c>
      <c r="X1791" s="52">
        <v>599.78136532904136</v>
      </c>
      <c r="Y1791" s="52">
        <v>532.64718873100753</v>
      </c>
      <c r="Z1791" s="64">
        <f>IF(FACT_INCLUDES[[#This Row],[Order Type]]="Online", 1, 0)*FACT_INCLUDES[[#This Row],[Income]]</f>
        <v>1376.9691938533672</v>
      </c>
    </row>
    <row r="1792" spans="1:26" x14ac:dyDescent="0.3">
      <c r="A1792" s="4">
        <v>680</v>
      </c>
      <c r="B1792" s="4">
        <v>341</v>
      </c>
      <c r="C1792" s="4">
        <v>552</v>
      </c>
      <c r="D1792" s="58">
        <v>3</v>
      </c>
      <c r="E1792" s="28">
        <f>VLOOKUP(FACT_INCLUDES[[#This Row],[Order ID]], ORDERS[], 2)</f>
        <v>43679.939937738935</v>
      </c>
      <c r="F1792" s="28">
        <f>VLOOKUP(FACT_INCLUDES[[#This Row],[Order ID]], ORDERS[], 3)</f>
        <v>43685.939937738935</v>
      </c>
      <c r="G1792" s="4" t="str">
        <f>VLOOKUP(FACT_INCLUDES[[#This Row],[Order ID]], ORDERS[], 4)</f>
        <v>Online</v>
      </c>
      <c r="H1792" s="4" t="str">
        <f>VLOOKUP(FACT_INCLUDES[[#This Row],[Order ID]], ORDERS[], 5)</f>
        <v>DPQ7685@gmail.com</v>
      </c>
      <c r="I1792" s="4">
        <f>VLOOKUP(FACT_INCLUDES[[#This Row],[Order ID]], ORDERS[], 6)</f>
        <v>0</v>
      </c>
      <c r="J1792" s="54">
        <f>VLOOKUP(FACT_INCLUDES[[#This Row],[Order ID]], ORDERS[], 7)</f>
        <v>0</v>
      </c>
      <c r="K1792" s="33">
        <v>6</v>
      </c>
      <c r="L1792" s="4">
        <f>VLOOKUP(FACT_INCLUDES[[#This Row],[DW Version]], VERSIONS[], 2)</f>
        <v>57</v>
      </c>
      <c r="M1792" s="4">
        <f>VLOOKUP(FACT_INCLUDES[[#This Row],[DW Version]], VERSIONS[], 3)</f>
        <v>9</v>
      </c>
      <c r="N1792" s="4" t="str">
        <f>VLOOKUP(FACT_INCLUDES[[#This Row],[DW Version]], VERSIONS[], 4)</f>
        <v>black</v>
      </c>
      <c r="O1792" s="51">
        <f>VLOOKUP(FACT_INCLUDES[[#This Row],[DW Version]], VERSIONS[], 5)</f>
        <v>284.45618474020461</v>
      </c>
      <c r="P1792" s="4" t="str">
        <f>VLOOKUP(FACT_INCLUDES[[#This Row],[DW Version]], VERSIONS[], 6)</f>
        <v>Phantom Vision</v>
      </c>
      <c r="Q1792" s="4" t="str">
        <f>VLOOKUP(FACT_INCLUDES[[#This Row],[DW Version]], VERSIONS[], 7)</f>
        <v>Shoe</v>
      </c>
      <c r="R1792" s="51">
        <f>FACT_INCLUDES[[#This Row],[Version Price]]*FACT_INCLUDES[[#This Row],[Quantity]]</f>
        <v>853.36855422061376</v>
      </c>
      <c r="S1792" s="51">
        <f>FACT_INCLUDES[[#This Row],[Amount]]*(1-FACT_INCLUDES[[#This Row],[Order Discount]])</f>
        <v>853.36855422061376</v>
      </c>
      <c r="T1792" s="51">
        <f t="shared" si="27"/>
        <v>2046.0003234873698</v>
      </c>
      <c r="U1792" s="57">
        <f>FACT_INCLUDES[[#This Row],[Income]]/FACT_INCLUDES[[#This Row],[Total Order Income]]</f>
        <v>0.41709111402585841</v>
      </c>
      <c r="V1792" s="33">
        <f>IF(FACT_INCLUDES[[#This Row],[Order Gap]]&gt;10, 1, 0)/COUNTIFS(FACT_INCLUDES[Order ID], FACT_INCLUDES[[#This Row],[Order ID]])</f>
        <v>0</v>
      </c>
      <c r="W1792" s="33">
        <f>IF(FACT_INCLUDES[[#This Row],[Order Type]]="Online", 1, 0)/COUNTIFS(FACT_INCLUDES[Order ID], FACT_INCLUDES[[#This Row],[Order ID]])</f>
        <v>0.5</v>
      </c>
      <c r="X1792" s="52">
        <v>599.78136532904136</v>
      </c>
      <c r="Y1792" s="52">
        <v>532.64718873100753</v>
      </c>
      <c r="Z1792" s="64">
        <f>IF(FACT_INCLUDES[[#This Row],[Order Type]]="Online", 1, 0)*FACT_INCLUDES[[#This Row],[Income]]</f>
        <v>853.36855422061376</v>
      </c>
    </row>
    <row r="1793" spans="1:26" x14ac:dyDescent="0.3">
      <c r="A1793" s="4">
        <v>681</v>
      </c>
      <c r="B1793" s="4">
        <v>341</v>
      </c>
      <c r="C1793" s="4">
        <v>979</v>
      </c>
      <c r="D1793" s="58">
        <v>4</v>
      </c>
      <c r="E1793" s="28">
        <f>VLOOKUP(FACT_INCLUDES[[#This Row],[Order ID]], ORDERS[], 2)</f>
        <v>43679.939937738935</v>
      </c>
      <c r="F1793" s="28">
        <f>VLOOKUP(FACT_INCLUDES[[#This Row],[Order ID]], ORDERS[], 3)</f>
        <v>43685.939937738935</v>
      </c>
      <c r="G1793" s="4" t="str">
        <f>VLOOKUP(FACT_INCLUDES[[#This Row],[Order ID]], ORDERS[], 4)</f>
        <v>Online</v>
      </c>
      <c r="H1793" s="4" t="str">
        <f>VLOOKUP(FACT_INCLUDES[[#This Row],[Order ID]], ORDERS[], 5)</f>
        <v>DPQ7685@gmail.com</v>
      </c>
      <c r="I1793" s="4">
        <f>VLOOKUP(FACT_INCLUDES[[#This Row],[Order ID]], ORDERS[], 6)</f>
        <v>0</v>
      </c>
      <c r="J1793" s="54">
        <f>VLOOKUP(FACT_INCLUDES[[#This Row],[Order ID]], ORDERS[], 7)</f>
        <v>0</v>
      </c>
      <c r="K1793" s="33">
        <v>6</v>
      </c>
      <c r="L1793" s="4">
        <f>VLOOKUP(FACT_INCLUDES[[#This Row],[DW Version]], VERSIONS[], 2)</f>
        <v>99</v>
      </c>
      <c r="M1793" s="4">
        <f>VLOOKUP(FACT_INCLUDES[[#This Row],[DW Version]], VERSIONS[], 3)</f>
        <v>12.5</v>
      </c>
      <c r="N1793" s="4" t="str">
        <f>VLOOKUP(FACT_INCLUDES[[#This Row],[DW Version]], VERSIONS[], 4)</f>
        <v>white</v>
      </c>
      <c r="O1793" s="51">
        <f>VLOOKUP(FACT_INCLUDES[[#This Row],[DW Version]], VERSIONS[], 5)</f>
        <v>298.157942316689</v>
      </c>
      <c r="P1793" s="4" t="str">
        <f>VLOOKUP(FACT_INCLUDES[[#This Row],[DW Version]], VERSIONS[], 6)</f>
        <v>Flex Training Hoodie</v>
      </c>
      <c r="Q1793" s="4" t="str">
        <f>VLOOKUP(FACT_INCLUDES[[#This Row],[DW Version]], VERSIONS[], 7)</f>
        <v>Apparel</v>
      </c>
      <c r="R1793" s="51">
        <f>FACT_INCLUDES[[#This Row],[Version Price]]*FACT_INCLUDES[[#This Row],[Quantity]]</f>
        <v>1192.631769266756</v>
      </c>
      <c r="S1793" s="51">
        <f>FACT_INCLUDES[[#This Row],[Amount]]*(1-FACT_INCLUDES[[#This Row],[Order Discount]])</f>
        <v>1192.631769266756</v>
      </c>
      <c r="T1793" s="51">
        <f t="shared" si="27"/>
        <v>2046.0003234873698</v>
      </c>
      <c r="U1793" s="57">
        <f>FACT_INCLUDES[[#This Row],[Income]]/FACT_INCLUDES[[#This Row],[Total Order Income]]</f>
        <v>0.58290888597414159</v>
      </c>
      <c r="V1793" s="33">
        <f>IF(FACT_INCLUDES[[#This Row],[Order Gap]]&gt;10, 1, 0)/COUNTIFS(FACT_INCLUDES[Order ID], FACT_INCLUDES[[#This Row],[Order ID]])</f>
        <v>0</v>
      </c>
      <c r="W1793" s="33">
        <f>IF(FACT_INCLUDES[[#This Row],[Order Type]]="Online", 1, 0)/COUNTIFS(FACT_INCLUDES[Order ID], FACT_INCLUDES[[#This Row],[Order ID]])</f>
        <v>0.5</v>
      </c>
      <c r="X1793" s="52">
        <v>599.78136532904136</v>
      </c>
      <c r="Y1793" s="52">
        <v>532.64718873100753</v>
      </c>
      <c r="Z1793" s="64">
        <f>IF(FACT_INCLUDES[[#This Row],[Order Type]]="Online", 1, 0)*FACT_INCLUDES[[#This Row],[Income]]</f>
        <v>1192.631769266756</v>
      </c>
    </row>
    <row r="1794" spans="1:26" x14ac:dyDescent="0.3">
      <c r="A1794" s="4">
        <v>686</v>
      </c>
      <c r="B1794" s="4">
        <v>345</v>
      </c>
      <c r="C1794" s="4">
        <v>579</v>
      </c>
      <c r="D1794" s="58">
        <v>3</v>
      </c>
      <c r="E1794" s="28">
        <f>VLOOKUP(FACT_INCLUDES[[#This Row],[Order ID]], ORDERS[], 2)</f>
        <v>43793.79855759901</v>
      </c>
      <c r="F1794" s="28">
        <f>VLOOKUP(FACT_INCLUDES[[#This Row],[Order ID]], ORDERS[], 3)</f>
        <v>43793.79855759901</v>
      </c>
      <c r="G1794" s="4" t="str">
        <f>VLOOKUP(FACT_INCLUDES[[#This Row],[Order ID]], ORDERS[], 4)</f>
        <v>In-Store</v>
      </c>
      <c r="H1794" s="4" t="str">
        <f>VLOOKUP(FACT_INCLUDES[[#This Row],[Order ID]], ORDERS[], 5)</f>
        <v>OLU8848@gmail.com</v>
      </c>
      <c r="I1794" s="4">
        <f>VLOOKUP(FACT_INCLUDES[[#This Row],[Order ID]], ORDERS[], 6)</f>
        <v>12</v>
      </c>
      <c r="J1794" s="54">
        <f>VLOOKUP(FACT_INCLUDES[[#This Row],[Order ID]], ORDERS[], 7)</f>
        <v>0</v>
      </c>
      <c r="K1794" s="33">
        <v>0</v>
      </c>
      <c r="L1794" s="4">
        <f>VLOOKUP(FACT_INCLUDES[[#This Row],[DW Version]], VERSIONS[], 2)</f>
        <v>59</v>
      </c>
      <c r="M1794" s="4">
        <f>VLOOKUP(FACT_INCLUDES[[#This Row],[DW Version]], VERSIONS[], 3)</f>
        <v>10.5</v>
      </c>
      <c r="N1794" s="4" t="str">
        <f>VLOOKUP(FACT_INCLUDES[[#This Row],[DW Version]], VERSIONS[], 4)</f>
        <v>gray</v>
      </c>
      <c r="O1794" s="51">
        <f>VLOOKUP(FACT_INCLUDES[[#This Row],[DW Version]], VERSIONS[], 5)</f>
        <v>98.919906334393971</v>
      </c>
      <c r="P1794" s="4" t="str">
        <f>VLOOKUP(FACT_INCLUDES[[#This Row],[DW Version]], VERSIONS[], 6)</f>
        <v>Hypervenom Phantom</v>
      </c>
      <c r="Q1794" s="4" t="str">
        <f>VLOOKUP(FACT_INCLUDES[[#This Row],[DW Version]], VERSIONS[], 7)</f>
        <v>Shoe</v>
      </c>
      <c r="R1794" s="51">
        <f>FACT_INCLUDES[[#This Row],[Version Price]]*FACT_INCLUDES[[#This Row],[Quantity]]</f>
        <v>296.75971900318189</v>
      </c>
      <c r="S1794" s="51">
        <f>FACT_INCLUDES[[#This Row],[Amount]]*(1-FACT_INCLUDES[[#This Row],[Order Discount]])</f>
        <v>296.75971900318189</v>
      </c>
      <c r="T1794" s="51">
        <f t="shared" ref="T1794:T1857" si="28">SUMIFS(S:S, B:B, B1794)</f>
        <v>296.75971900318189</v>
      </c>
      <c r="U1794" s="57">
        <f>FACT_INCLUDES[[#This Row],[Income]]/FACT_INCLUDES[[#This Row],[Total Order Income]]</f>
        <v>1</v>
      </c>
      <c r="V1794" s="33">
        <f>IF(FACT_INCLUDES[[#This Row],[Order Gap]]&gt;10, 1, 0)/COUNTIFS(FACT_INCLUDES[Order ID], FACT_INCLUDES[[#This Row],[Order ID]])</f>
        <v>0</v>
      </c>
      <c r="W1794" s="33">
        <f>IF(FACT_INCLUDES[[#This Row],[Order Type]]="Online", 1, 0)/COUNTIFS(FACT_INCLUDES[Order ID], FACT_INCLUDES[[#This Row],[Order ID]])</f>
        <v>0</v>
      </c>
      <c r="X1794" s="52">
        <v>599.78136532904136</v>
      </c>
      <c r="Y1794" s="52">
        <v>532.64718873100753</v>
      </c>
      <c r="Z1794" s="64">
        <f>IF(FACT_INCLUDES[[#This Row],[Order Type]]="Online", 1, 0)*FACT_INCLUDES[[#This Row],[Income]]</f>
        <v>0</v>
      </c>
    </row>
    <row r="1795" spans="1:26" x14ac:dyDescent="0.3">
      <c r="A1795" s="4">
        <v>696</v>
      </c>
      <c r="B1795" s="4">
        <v>350</v>
      </c>
      <c r="C1795" s="4">
        <v>256</v>
      </c>
      <c r="D1795" s="58">
        <v>2</v>
      </c>
      <c r="E1795" s="28">
        <f>VLOOKUP(FACT_INCLUDES[[#This Row],[Order ID]], ORDERS[], 2)</f>
        <v>43682.114175645394</v>
      </c>
      <c r="F1795" s="28">
        <f>VLOOKUP(FACT_INCLUDES[[#This Row],[Order ID]], ORDERS[], 3)</f>
        <v>43682.114175645394</v>
      </c>
      <c r="G1795" s="4" t="str">
        <f>VLOOKUP(FACT_INCLUDES[[#This Row],[Order ID]], ORDERS[], 4)</f>
        <v>In-Store</v>
      </c>
      <c r="H1795" s="4" t="str">
        <f>VLOOKUP(FACT_INCLUDES[[#This Row],[Order ID]], ORDERS[], 5)</f>
        <v>UIC3768@gmail.com</v>
      </c>
      <c r="I1795" s="4">
        <f>VLOOKUP(FACT_INCLUDES[[#This Row],[Order ID]], ORDERS[], 6)</f>
        <v>47</v>
      </c>
      <c r="J1795" s="54">
        <f>VLOOKUP(FACT_INCLUDES[[#This Row],[Order ID]], ORDERS[], 7)</f>
        <v>0</v>
      </c>
      <c r="K1795" s="33">
        <v>0</v>
      </c>
      <c r="L1795" s="4">
        <f>VLOOKUP(FACT_INCLUDES[[#This Row],[DW Version]], VERSIONS[], 2)</f>
        <v>25</v>
      </c>
      <c r="M1795" s="4">
        <f>VLOOKUP(FACT_INCLUDES[[#This Row],[DW Version]], VERSIONS[], 3)</f>
        <v>6</v>
      </c>
      <c r="N1795" s="4" t="str">
        <f>VLOOKUP(FACT_INCLUDES[[#This Row],[DW Version]], VERSIONS[], 4)</f>
        <v>khaki</v>
      </c>
      <c r="O1795" s="51">
        <f>VLOOKUP(FACT_INCLUDES[[#This Row],[DW Version]], VERSIONS[], 5)</f>
        <v>179.49881668471724</v>
      </c>
      <c r="P1795" s="4" t="str">
        <f>VLOOKUP(FACT_INCLUDES[[#This Row],[DW Version]], VERSIONS[], 6)</f>
        <v>Shox</v>
      </c>
      <c r="Q1795" s="4" t="str">
        <f>VLOOKUP(FACT_INCLUDES[[#This Row],[DW Version]], VERSIONS[], 7)</f>
        <v>Shoe</v>
      </c>
      <c r="R1795" s="51">
        <f>FACT_INCLUDES[[#This Row],[Version Price]]*FACT_INCLUDES[[#This Row],[Quantity]]</f>
        <v>358.99763336943448</v>
      </c>
      <c r="S1795" s="51">
        <f>FACT_INCLUDES[[#This Row],[Amount]]*(1-FACT_INCLUDES[[#This Row],[Order Discount]])</f>
        <v>358.99763336943448</v>
      </c>
      <c r="T1795" s="51">
        <f t="shared" si="28"/>
        <v>1168.3567154875773</v>
      </c>
      <c r="U1795" s="57">
        <f>FACT_INCLUDES[[#This Row],[Income]]/FACT_INCLUDES[[#This Row],[Total Order Income]]</f>
        <v>0.30726714590724802</v>
      </c>
      <c r="V1795" s="33">
        <f>IF(FACT_INCLUDES[[#This Row],[Order Gap]]&gt;10, 1, 0)/COUNTIFS(FACT_INCLUDES[Order ID], FACT_INCLUDES[[#This Row],[Order ID]])</f>
        <v>0</v>
      </c>
      <c r="W1795" s="33">
        <f>IF(FACT_INCLUDES[[#This Row],[Order Type]]="Online", 1, 0)/COUNTIFS(FACT_INCLUDES[Order ID], FACT_INCLUDES[[#This Row],[Order ID]])</f>
        <v>0</v>
      </c>
      <c r="X1795" s="52">
        <v>599.78136532904136</v>
      </c>
      <c r="Y1795" s="52">
        <v>532.64718873100753</v>
      </c>
      <c r="Z1795" s="64">
        <f>IF(FACT_INCLUDES[[#This Row],[Order Type]]="Online", 1, 0)*FACT_INCLUDES[[#This Row],[Income]]</f>
        <v>0</v>
      </c>
    </row>
    <row r="1796" spans="1:26" x14ac:dyDescent="0.3">
      <c r="A1796" s="4">
        <v>697</v>
      </c>
      <c r="B1796" s="4">
        <v>350</v>
      </c>
      <c r="C1796" s="4">
        <v>947</v>
      </c>
      <c r="D1796" s="58">
        <v>2</v>
      </c>
      <c r="E1796" s="28">
        <f>VLOOKUP(FACT_INCLUDES[[#This Row],[Order ID]], ORDERS[], 2)</f>
        <v>43682.114175645394</v>
      </c>
      <c r="F1796" s="28">
        <f>VLOOKUP(FACT_INCLUDES[[#This Row],[Order ID]], ORDERS[], 3)</f>
        <v>43682.114175645394</v>
      </c>
      <c r="G1796" s="4" t="str">
        <f>VLOOKUP(FACT_INCLUDES[[#This Row],[Order ID]], ORDERS[], 4)</f>
        <v>In-Store</v>
      </c>
      <c r="H1796" s="4" t="str">
        <f>VLOOKUP(FACT_INCLUDES[[#This Row],[Order ID]], ORDERS[], 5)</f>
        <v>UIC3768@gmail.com</v>
      </c>
      <c r="I1796" s="4">
        <f>VLOOKUP(FACT_INCLUDES[[#This Row],[Order ID]], ORDERS[], 6)</f>
        <v>47</v>
      </c>
      <c r="J1796" s="54">
        <f>VLOOKUP(FACT_INCLUDES[[#This Row],[Order ID]], ORDERS[], 7)</f>
        <v>0</v>
      </c>
      <c r="K1796" s="33">
        <v>0</v>
      </c>
      <c r="L1796" s="4">
        <f>VLOOKUP(FACT_INCLUDES[[#This Row],[DW Version]], VERSIONS[], 2)</f>
        <v>96</v>
      </c>
      <c r="M1796" s="4">
        <f>VLOOKUP(FACT_INCLUDES[[#This Row],[DW Version]], VERSIONS[], 3)</f>
        <v>8</v>
      </c>
      <c r="N1796" s="4" t="str">
        <f>VLOOKUP(FACT_INCLUDES[[#This Row],[DW Version]], VERSIONS[], 4)</f>
        <v>red</v>
      </c>
      <c r="O1796" s="51">
        <f>VLOOKUP(FACT_INCLUDES[[#This Row],[DW Version]], VERSIONS[], 5)</f>
        <v>129.86552456622107</v>
      </c>
      <c r="P1796" s="4" t="str">
        <f>VLOOKUP(FACT_INCLUDES[[#This Row],[DW Version]], VERSIONS[], 6)</f>
        <v>Epic Phantom React</v>
      </c>
      <c r="Q1796" s="4" t="str">
        <f>VLOOKUP(FACT_INCLUDES[[#This Row],[DW Version]], VERSIONS[], 7)</f>
        <v>Shoe</v>
      </c>
      <c r="R1796" s="51">
        <f>FACT_INCLUDES[[#This Row],[Version Price]]*FACT_INCLUDES[[#This Row],[Quantity]]</f>
        <v>259.73104913244214</v>
      </c>
      <c r="S1796" s="51">
        <f>FACT_INCLUDES[[#This Row],[Amount]]*(1-FACT_INCLUDES[[#This Row],[Order Discount]])</f>
        <v>259.73104913244214</v>
      </c>
      <c r="T1796" s="51">
        <f t="shared" si="28"/>
        <v>1168.3567154875773</v>
      </c>
      <c r="U1796" s="57">
        <f>FACT_INCLUDES[[#This Row],[Income]]/FACT_INCLUDES[[#This Row],[Total Order Income]]</f>
        <v>0.22230458017614207</v>
      </c>
      <c r="V1796" s="33">
        <f>IF(FACT_INCLUDES[[#This Row],[Order Gap]]&gt;10, 1, 0)/COUNTIFS(FACT_INCLUDES[Order ID], FACT_INCLUDES[[#This Row],[Order ID]])</f>
        <v>0</v>
      </c>
      <c r="W1796" s="33">
        <f>IF(FACT_INCLUDES[[#This Row],[Order Type]]="Online", 1, 0)/COUNTIFS(FACT_INCLUDES[Order ID], FACT_INCLUDES[[#This Row],[Order ID]])</f>
        <v>0</v>
      </c>
      <c r="X1796" s="52">
        <v>599.78136532904136</v>
      </c>
      <c r="Y1796" s="52">
        <v>532.64718873100753</v>
      </c>
      <c r="Z1796" s="64">
        <f>IF(FACT_INCLUDES[[#This Row],[Order Type]]="Online", 1, 0)*FACT_INCLUDES[[#This Row],[Income]]</f>
        <v>0</v>
      </c>
    </row>
    <row r="1797" spans="1:26" x14ac:dyDescent="0.3">
      <c r="A1797" s="4">
        <v>698</v>
      </c>
      <c r="B1797" s="4">
        <v>350</v>
      </c>
      <c r="C1797" s="4">
        <v>970</v>
      </c>
      <c r="D1797" s="58">
        <v>2</v>
      </c>
      <c r="E1797" s="28">
        <f>VLOOKUP(FACT_INCLUDES[[#This Row],[Order ID]], ORDERS[], 2)</f>
        <v>43682.114175645394</v>
      </c>
      <c r="F1797" s="28">
        <f>VLOOKUP(FACT_INCLUDES[[#This Row],[Order ID]], ORDERS[], 3)</f>
        <v>43682.114175645394</v>
      </c>
      <c r="G1797" s="4" t="str">
        <f>VLOOKUP(FACT_INCLUDES[[#This Row],[Order ID]], ORDERS[], 4)</f>
        <v>In-Store</v>
      </c>
      <c r="H1797" s="4" t="str">
        <f>VLOOKUP(FACT_INCLUDES[[#This Row],[Order ID]], ORDERS[], 5)</f>
        <v>UIC3768@gmail.com</v>
      </c>
      <c r="I1797" s="4">
        <f>VLOOKUP(FACT_INCLUDES[[#This Row],[Order ID]], ORDERS[], 6)</f>
        <v>47</v>
      </c>
      <c r="J1797" s="54">
        <f>VLOOKUP(FACT_INCLUDES[[#This Row],[Order ID]], ORDERS[], 7)</f>
        <v>0</v>
      </c>
      <c r="K1797" s="33">
        <v>0</v>
      </c>
      <c r="L1797" s="4">
        <f>VLOOKUP(FACT_INCLUDES[[#This Row],[DW Version]], VERSIONS[], 2)</f>
        <v>99</v>
      </c>
      <c r="M1797" s="4">
        <f>VLOOKUP(FACT_INCLUDES[[#This Row],[DW Version]], VERSIONS[], 3)</f>
        <v>4.5</v>
      </c>
      <c r="N1797" s="4" t="str">
        <f>VLOOKUP(FACT_INCLUDES[[#This Row],[DW Version]], VERSIONS[], 4)</f>
        <v>white</v>
      </c>
      <c r="O1797" s="51">
        <f>VLOOKUP(FACT_INCLUDES[[#This Row],[DW Version]], VERSIONS[], 5)</f>
        <v>274.81401649285027</v>
      </c>
      <c r="P1797" s="4" t="str">
        <f>VLOOKUP(FACT_INCLUDES[[#This Row],[DW Version]], VERSIONS[], 6)</f>
        <v>Flex Training Hoodie</v>
      </c>
      <c r="Q1797" s="4" t="str">
        <f>VLOOKUP(FACT_INCLUDES[[#This Row],[DW Version]], VERSIONS[], 7)</f>
        <v>Apparel</v>
      </c>
      <c r="R1797" s="51">
        <f>FACT_INCLUDES[[#This Row],[Version Price]]*FACT_INCLUDES[[#This Row],[Quantity]]</f>
        <v>549.62803298570054</v>
      </c>
      <c r="S1797" s="51">
        <f>FACT_INCLUDES[[#This Row],[Amount]]*(1-FACT_INCLUDES[[#This Row],[Order Discount]])</f>
        <v>549.62803298570054</v>
      </c>
      <c r="T1797" s="51">
        <f t="shared" si="28"/>
        <v>1168.3567154875773</v>
      </c>
      <c r="U1797" s="57">
        <f>FACT_INCLUDES[[#This Row],[Income]]/FACT_INCLUDES[[#This Row],[Total Order Income]]</f>
        <v>0.4704282739166098</v>
      </c>
      <c r="V1797" s="33">
        <f>IF(FACT_INCLUDES[[#This Row],[Order Gap]]&gt;10, 1, 0)/COUNTIFS(FACT_INCLUDES[Order ID], FACT_INCLUDES[[#This Row],[Order ID]])</f>
        <v>0</v>
      </c>
      <c r="W1797" s="33">
        <f>IF(FACT_INCLUDES[[#This Row],[Order Type]]="Online", 1, 0)/COUNTIFS(FACT_INCLUDES[Order ID], FACT_INCLUDES[[#This Row],[Order ID]])</f>
        <v>0</v>
      </c>
      <c r="X1797" s="52">
        <v>599.78136532904136</v>
      </c>
      <c r="Y1797" s="52">
        <v>532.64718873100753</v>
      </c>
      <c r="Z1797" s="64">
        <f>IF(FACT_INCLUDES[[#This Row],[Order Type]]="Online", 1, 0)*FACT_INCLUDES[[#This Row],[Income]]</f>
        <v>0</v>
      </c>
    </row>
    <row r="1798" spans="1:26" x14ac:dyDescent="0.3">
      <c r="A1798" s="4">
        <v>700</v>
      </c>
      <c r="B1798" s="4">
        <v>352</v>
      </c>
      <c r="C1798" s="4">
        <v>290</v>
      </c>
      <c r="D1798" s="58">
        <v>4</v>
      </c>
      <c r="E1798" s="28">
        <f>VLOOKUP(FACT_INCLUDES[[#This Row],[Order ID]], ORDERS[], 2)</f>
        <v>43644.597644263951</v>
      </c>
      <c r="F1798" s="28">
        <f>VLOOKUP(FACT_INCLUDES[[#This Row],[Order ID]], ORDERS[], 3)</f>
        <v>43659.597644263951</v>
      </c>
      <c r="G1798" s="4" t="str">
        <f>VLOOKUP(FACT_INCLUDES[[#This Row],[Order ID]], ORDERS[], 4)</f>
        <v>Online</v>
      </c>
      <c r="H1798" s="4" t="str">
        <f>VLOOKUP(FACT_INCLUDES[[#This Row],[Order ID]], ORDERS[], 5)</f>
        <v>AQZ7929@gmail.com</v>
      </c>
      <c r="I1798" s="4">
        <f>VLOOKUP(FACT_INCLUDES[[#This Row],[Order ID]], ORDERS[], 6)</f>
        <v>0</v>
      </c>
      <c r="J1798" s="54">
        <f>VLOOKUP(FACT_INCLUDES[[#This Row],[Order ID]], ORDERS[], 7)</f>
        <v>0</v>
      </c>
      <c r="K1798" s="33">
        <v>15</v>
      </c>
      <c r="L1798" s="4">
        <f>VLOOKUP(FACT_INCLUDES[[#This Row],[DW Version]], VERSIONS[], 2)</f>
        <v>28</v>
      </c>
      <c r="M1798" s="4">
        <f>VLOOKUP(FACT_INCLUDES[[#This Row],[DW Version]], VERSIONS[], 3)</f>
        <v>10</v>
      </c>
      <c r="N1798" s="4" t="str">
        <f>VLOOKUP(FACT_INCLUDES[[#This Row],[DW Version]], VERSIONS[], 4)</f>
        <v>white</v>
      </c>
      <c r="O1798" s="51">
        <f>VLOOKUP(FACT_INCLUDES[[#This Row],[DW Version]], VERSIONS[], 5)</f>
        <v>312.1469409207819</v>
      </c>
      <c r="P1798" s="4" t="str">
        <f>VLOOKUP(FACT_INCLUDES[[#This Row],[DW Version]], VERSIONS[], 6)</f>
        <v>Odyssey React</v>
      </c>
      <c r="Q1798" s="4" t="str">
        <f>VLOOKUP(FACT_INCLUDES[[#This Row],[DW Version]], VERSIONS[], 7)</f>
        <v>Shoe</v>
      </c>
      <c r="R1798" s="51">
        <f>FACT_INCLUDES[[#This Row],[Version Price]]*FACT_INCLUDES[[#This Row],[Quantity]]</f>
        <v>1248.5877636831276</v>
      </c>
      <c r="S1798" s="51">
        <f>FACT_INCLUDES[[#This Row],[Amount]]*(1-FACT_INCLUDES[[#This Row],[Order Discount]])</f>
        <v>1248.5877636831276</v>
      </c>
      <c r="T1798" s="51">
        <f t="shared" si="28"/>
        <v>2396.9763582798673</v>
      </c>
      <c r="U1798" s="57">
        <f>FACT_INCLUDES[[#This Row],[Income]]/FACT_INCLUDES[[#This Row],[Total Order Income]]</f>
        <v>0.52090115923343805</v>
      </c>
      <c r="V1798" s="33">
        <f>IF(FACT_INCLUDES[[#This Row],[Order Gap]]&gt;10, 1, 0)/COUNTIFS(FACT_INCLUDES[Order ID], FACT_INCLUDES[[#This Row],[Order ID]])</f>
        <v>0.33333333333333331</v>
      </c>
      <c r="W1798" s="33">
        <f>IF(FACT_INCLUDES[[#This Row],[Order Type]]="Online", 1, 0)/COUNTIFS(FACT_INCLUDES[Order ID], FACT_INCLUDES[[#This Row],[Order ID]])</f>
        <v>0.33333333333333331</v>
      </c>
      <c r="X1798" s="52">
        <v>599.78136532904136</v>
      </c>
      <c r="Y1798" s="52">
        <v>532.64718873100753</v>
      </c>
      <c r="Z1798" s="64">
        <f>IF(FACT_INCLUDES[[#This Row],[Order Type]]="Online", 1, 0)*FACT_INCLUDES[[#This Row],[Income]]</f>
        <v>1248.5877636831276</v>
      </c>
    </row>
    <row r="1799" spans="1:26" x14ac:dyDescent="0.3">
      <c r="A1799" s="4">
        <v>701</v>
      </c>
      <c r="B1799" s="4">
        <v>352</v>
      </c>
      <c r="C1799" s="4">
        <v>869</v>
      </c>
      <c r="D1799" s="58">
        <v>5</v>
      </c>
      <c r="E1799" s="28">
        <f>VLOOKUP(FACT_INCLUDES[[#This Row],[Order ID]], ORDERS[], 2)</f>
        <v>43644.597644263951</v>
      </c>
      <c r="F1799" s="28">
        <f>VLOOKUP(FACT_INCLUDES[[#This Row],[Order ID]], ORDERS[], 3)</f>
        <v>43659.597644263951</v>
      </c>
      <c r="G1799" s="4" t="str">
        <f>VLOOKUP(FACT_INCLUDES[[#This Row],[Order ID]], ORDERS[], 4)</f>
        <v>Online</v>
      </c>
      <c r="H1799" s="4" t="str">
        <f>VLOOKUP(FACT_INCLUDES[[#This Row],[Order ID]], ORDERS[], 5)</f>
        <v>AQZ7929@gmail.com</v>
      </c>
      <c r="I1799" s="4">
        <f>VLOOKUP(FACT_INCLUDES[[#This Row],[Order ID]], ORDERS[], 6)</f>
        <v>0</v>
      </c>
      <c r="J1799" s="54">
        <f>VLOOKUP(FACT_INCLUDES[[#This Row],[Order ID]], ORDERS[], 7)</f>
        <v>0</v>
      </c>
      <c r="K1799" s="33">
        <v>15</v>
      </c>
      <c r="L1799" s="4">
        <f>VLOOKUP(FACT_INCLUDES[[#This Row],[DW Version]], VERSIONS[], 2)</f>
        <v>88</v>
      </c>
      <c r="M1799" s="4">
        <f>VLOOKUP(FACT_INCLUDES[[#This Row],[DW Version]], VERSIONS[], 3)</f>
        <v>11</v>
      </c>
      <c r="N1799" s="4" t="str">
        <f>VLOOKUP(FACT_INCLUDES[[#This Row],[DW Version]], VERSIONS[], 4)</f>
        <v>black</v>
      </c>
      <c r="O1799" s="51">
        <f>VLOOKUP(FACT_INCLUDES[[#This Row],[DW Version]], VERSIONS[], 5)</f>
        <v>41.521961363531972</v>
      </c>
      <c r="P1799" s="4" t="str">
        <f>VLOOKUP(FACT_INCLUDES[[#This Row],[DW Version]], VERSIONS[], 6)</f>
        <v>React Infinity Run</v>
      </c>
      <c r="Q1799" s="4" t="str">
        <f>VLOOKUP(FACT_INCLUDES[[#This Row],[DW Version]], VERSIONS[], 7)</f>
        <v>Shoe</v>
      </c>
      <c r="R1799" s="51">
        <f>FACT_INCLUDES[[#This Row],[Version Price]]*FACT_INCLUDES[[#This Row],[Quantity]]</f>
        <v>207.60980681765986</v>
      </c>
      <c r="S1799" s="51">
        <f>FACT_INCLUDES[[#This Row],[Amount]]*(1-FACT_INCLUDES[[#This Row],[Order Discount]])</f>
        <v>207.60980681765986</v>
      </c>
      <c r="T1799" s="51">
        <f t="shared" si="28"/>
        <v>2396.9763582798673</v>
      </c>
      <c r="U1799" s="57">
        <f>FACT_INCLUDES[[#This Row],[Income]]/FACT_INCLUDES[[#This Row],[Total Order Income]]</f>
        <v>8.6613205883534897E-2</v>
      </c>
      <c r="V1799" s="33">
        <f>IF(FACT_INCLUDES[[#This Row],[Order Gap]]&gt;10, 1, 0)/COUNTIFS(FACT_INCLUDES[Order ID], FACT_INCLUDES[[#This Row],[Order ID]])</f>
        <v>0.33333333333333331</v>
      </c>
      <c r="W1799" s="33">
        <f>IF(FACT_INCLUDES[[#This Row],[Order Type]]="Online", 1, 0)/COUNTIFS(FACT_INCLUDES[Order ID], FACT_INCLUDES[[#This Row],[Order ID]])</f>
        <v>0.33333333333333331</v>
      </c>
      <c r="X1799" s="52">
        <v>599.78136532904136</v>
      </c>
      <c r="Y1799" s="52">
        <v>532.64718873100753</v>
      </c>
      <c r="Z1799" s="64">
        <f>IF(FACT_INCLUDES[[#This Row],[Order Type]]="Online", 1, 0)*FACT_INCLUDES[[#This Row],[Income]]</f>
        <v>207.60980681765986</v>
      </c>
    </row>
    <row r="1800" spans="1:26" x14ac:dyDescent="0.3">
      <c r="A1800" s="4">
        <v>702</v>
      </c>
      <c r="B1800" s="4">
        <v>352</v>
      </c>
      <c r="C1800" s="4">
        <v>910</v>
      </c>
      <c r="D1800" s="58">
        <v>3</v>
      </c>
      <c r="E1800" s="28">
        <f>VLOOKUP(FACT_INCLUDES[[#This Row],[Order ID]], ORDERS[], 2)</f>
        <v>43644.597644263951</v>
      </c>
      <c r="F1800" s="28">
        <f>VLOOKUP(FACT_INCLUDES[[#This Row],[Order ID]], ORDERS[], 3)</f>
        <v>43659.597644263951</v>
      </c>
      <c r="G1800" s="4" t="str">
        <f>VLOOKUP(FACT_INCLUDES[[#This Row],[Order ID]], ORDERS[], 4)</f>
        <v>Online</v>
      </c>
      <c r="H1800" s="4" t="str">
        <f>VLOOKUP(FACT_INCLUDES[[#This Row],[Order ID]], ORDERS[], 5)</f>
        <v>AQZ7929@gmail.com</v>
      </c>
      <c r="I1800" s="4">
        <f>VLOOKUP(FACT_INCLUDES[[#This Row],[Order ID]], ORDERS[], 6)</f>
        <v>0</v>
      </c>
      <c r="J1800" s="54">
        <f>VLOOKUP(FACT_INCLUDES[[#This Row],[Order ID]], ORDERS[], 7)</f>
        <v>0</v>
      </c>
      <c r="K1800" s="33">
        <v>15</v>
      </c>
      <c r="L1800" s="4">
        <f>VLOOKUP(FACT_INCLUDES[[#This Row],[DW Version]], VERSIONS[], 2)</f>
        <v>93</v>
      </c>
      <c r="M1800" s="4">
        <f>VLOOKUP(FACT_INCLUDES[[#This Row],[DW Version]], VERSIONS[], 3)</f>
        <v>5</v>
      </c>
      <c r="N1800" s="4" t="str">
        <f>VLOOKUP(FACT_INCLUDES[[#This Row],[DW Version]], VERSIONS[], 4)</f>
        <v>white</v>
      </c>
      <c r="O1800" s="51">
        <f>VLOOKUP(FACT_INCLUDES[[#This Row],[DW Version]], VERSIONS[], 5)</f>
        <v>313.59292925969328</v>
      </c>
      <c r="P1800" s="4" t="str">
        <f>VLOOKUP(FACT_INCLUDES[[#This Row],[DW Version]], VERSIONS[], 6)</f>
        <v>Therma Training Top</v>
      </c>
      <c r="Q1800" s="4" t="str">
        <f>VLOOKUP(FACT_INCLUDES[[#This Row],[DW Version]], VERSIONS[], 7)</f>
        <v>Apparel</v>
      </c>
      <c r="R1800" s="51">
        <f>FACT_INCLUDES[[#This Row],[Version Price]]*FACT_INCLUDES[[#This Row],[Quantity]]</f>
        <v>940.77878777907983</v>
      </c>
      <c r="S1800" s="51">
        <f>FACT_INCLUDES[[#This Row],[Amount]]*(1-FACT_INCLUDES[[#This Row],[Order Discount]])</f>
        <v>940.77878777907983</v>
      </c>
      <c r="T1800" s="51">
        <f t="shared" si="28"/>
        <v>2396.9763582798673</v>
      </c>
      <c r="U1800" s="57">
        <f>FACT_INCLUDES[[#This Row],[Income]]/FACT_INCLUDES[[#This Row],[Total Order Income]]</f>
        <v>0.39248563488302707</v>
      </c>
      <c r="V1800" s="33">
        <f>IF(FACT_INCLUDES[[#This Row],[Order Gap]]&gt;10, 1, 0)/COUNTIFS(FACT_INCLUDES[Order ID], FACT_INCLUDES[[#This Row],[Order ID]])</f>
        <v>0.33333333333333331</v>
      </c>
      <c r="W1800" s="33">
        <f>IF(FACT_INCLUDES[[#This Row],[Order Type]]="Online", 1, 0)/COUNTIFS(FACT_INCLUDES[Order ID], FACT_INCLUDES[[#This Row],[Order ID]])</f>
        <v>0.33333333333333331</v>
      </c>
      <c r="X1800" s="52">
        <v>599.78136532904136</v>
      </c>
      <c r="Y1800" s="52">
        <v>532.64718873100753</v>
      </c>
      <c r="Z1800" s="64">
        <f>IF(FACT_INCLUDES[[#This Row],[Order Type]]="Online", 1, 0)*FACT_INCLUDES[[#This Row],[Income]]</f>
        <v>940.77878777907983</v>
      </c>
    </row>
    <row r="1801" spans="1:26" x14ac:dyDescent="0.3">
      <c r="A1801" s="4">
        <v>706</v>
      </c>
      <c r="B1801" s="4">
        <v>354</v>
      </c>
      <c r="C1801" s="4">
        <v>138</v>
      </c>
      <c r="D1801" s="58">
        <v>3</v>
      </c>
      <c r="E1801" s="28">
        <f>VLOOKUP(FACT_INCLUDES[[#This Row],[Order ID]], ORDERS[], 2)</f>
        <v>43796.696038286027</v>
      </c>
      <c r="F1801" s="28">
        <f>VLOOKUP(FACT_INCLUDES[[#This Row],[Order ID]], ORDERS[], 3)</f>
        <v>43796.696038286027</v>
      </c>
      <c r="G1801" s="4" t="str">
        <f>VLOOKUP(FACT_INCLUDES[[#This Row],[Order ID]], ORDERS[], 4)</f>
        <v>In-Store</v>
      </c>
      <c r="H1801" s="4" t="str">
        <f>VLOOKUP(FACT_INCLUDES[[#This Row],[Order ID]], ORDERS[], 5)</f>
        <v>BPW8012@gmail.com</v>
      </c>
      <c r="I1801" s="4">
        <f>VLOOKUP(FACT_INCLUDES[[#This Row],[Order ID]], ORDERS[], 6)</f>
        <v>35</v>
      </c>
      <c r="J1801" s="54">
        <f>VLOOKUP(FACT_INCLUDES[[#This Row],[Order ID]], ORDERS[], 7)</f>
        <v>0</v>
      </c>
      <c r="K1801" s="33">
        <v>0</v>
      </c>
      <c r="L1801" s="4">
        <f>VLOOKUP(FACT_INCLUDES[[#This Row],[DW Version]], VERSIONS[], 2)</f>
        <v>14</v>
      </c>
      <c r="M1801" s="4">
        <f>VLOOKUP(FACT_INCLUDES[[#This Row],[DW Version]], VERSIONS[], 3)</f>
        <v>8</v>
      </c>
      <c r="N1801" s="4" t="str">
        <f>VLOOKUP(FACT_INCLUDES[[#This Row],[DW Version]], VERSIONS[], 4)</f>
        <v>black</v>
      </c>
      <c r="O1801" s="51">
        <f>VLOOKUP(FACT_INCLUDES[[#This Row],[DW Version]], VERSIONS[], 5)</f>
        <v>332.17956525058918</v>
      </c>
      <c r="P1801" s="4" t="str">
        <f>VLOOKUP(FACT_INCLUDES[[#This Row],[DW Version]], VERSIONS[], 6)</f>
        <v>ZoomX</v>
      </c>
      <c r="Q1801" s="4" t="str">
        <f>VLOOKUP(FACT_INCLUDES[[#This Row],[DW Version]], VERSIONS[], 7)</f>
        <v>Shoe</v>
      </c>
      <c r="R1801" s="51">
        <f>FACT_INCLUDES[[#This Row],[Version Price]]*FACT_INCLUDES[[#This Row],[Quantity]]</f>
        <v>996.53869575176759</v>
      </c>
      <c r="S1801" s="51">
        <f>FACT_INCLUDES[[#This Row],[Amount]]*(1-FACT_INCLUDES[[#This Row],[Order Discount]])</f>
        <v>996.53869575176759</v>
      </c>
      <c r="T1801" s="51">
        <f t="shared" si="28"/>
        <v>1241.8828203452667</v>
      </c>
      <c r="U1801" s="57">
        <f>FACT_INCLUDES[[#This Row],[Income]]/FACT_INCLUDES[[#This Row],[Total Order Income]]</f>
        <v>0.80244180805618293</v>
      </c>
      <c r="V1801" s="33">
        <f>IF(FACT_INCLUDES[[#This Row],[Order Gap]]&gt;10, 1, 0)/COUNTIFS(FACT_INCLUDES[Order ID], FACT_INCLUDES[[#This Row],[Order ID]])</f>
        <v>0</v>
      </c>
      <c r="W1801" s="33">
        <f>IF(FACT_INCLUDES[[#This Row],[Order Type]]="Online", 1, 0)/COUNTIFS(FACT_INCLUDES[Order ID], FACT_INCLUDES[[#This Row],[Order ID]])</f>
        <v>0</v>
      </c>
      <c r="X1801" s="52">
        <v>599.78136532904136</v>
      </c>
      <c r="Y1801" s="52">
        <v>532.64718873100753</v>
      </c>
      <c r="Z1801" s="64">
        <f>IF(FACT_INCLUDES[[#This Row],[Order Type]]="Online", 1, 0)*FACT_INCLUDES[[#This Row],[Income]]</f>
        <v>0</v>
      </c>
    </row>
    <row r="1802" spans="1:26" x14ac:dyDescent="0.3">
      <c r="A1802" s="4">
        <v>707</v>
      </c>
      <c r="B1802" s="4">
        <v>354</v>
      </c>
      <c r="C1802" s="4">
        <v>143</v>
      </c>
      <c r="D1802" s="58">
        <v>3</v>
      </c>
      <c r="E1802" s="28">
        <f>VLOOKUP(FACT_INCLUDES[[#This Row],[Order ID]], ORDERS[], 2)</f>
        <v>43796.696038286027</v>
      </c>
      <c r="F1802" s="28">
        <f>VLOOKUP(FACT_INCLUDES[[#This Row],[Order ID]], ORDERS[], 3)</f>
        <v>43796.696038286027</v>
      </c>
      <c r="G1802" s="4" t="str">
        <f>VLOOKUP(FACT_INCLUDES[[#This Row],[Order ID]], ORDERS[], 4)</f>
        <v>In-Store</v>
      </c>
      <c r="H1802" s="4" t="str">
        <f>VLOOKUP(FACT_INCLUDES[[#This Row],[Order ID]], ORDERS[], 5)</f>
        <v>BPW8012@gmail.com</v>
      </c>
      <c r="I1802" s="4">
        <f>VLOOKUP(FACT_INCLUDES[[#This Row],[Order ID]], ORDERS[], 6)</f>
        <v>35</v>
      </c>
      <c r="J1802" s="54">
        <f>VLOOKUP(FACT_INCLUDES[[#This Row],[Order ID]], ORDERS[], 7)</f>
        <v>0</v>
      </c>
      <c r="K1802" s="33">
        <v>0</v>
      </c>
      <c r="L1802" s="4">
        <f>VLOOKUP(FACT_INCLUDES[[#This Row],[DW Version]], VERSIONS[], 2)</f>
        <v>14</v>
      </c>
      <c r="M1802" s="4">
        <f>VLOOKUP(FACT_INCLUDES[[#This Row],[DW Version]], VERSIONS[], 3)</f>
        <v>10</v>
      </c>
      <c r="N1802" s="4" t="str">
        <f>VLOOKUP(FACT_INCLUDES[[#This Row],[DW Version]], VERSIONS[], 4)</f>
        <v>red</v>
      </c>
      <c r="O1802" s="51">
        <f>VLOOKUP(FACT_INCLUDES[[#This Row],[DW Version]], VERSIONS[], 5)</f>
        <v>81.781374864499753</v>
      </c>
      <c r="P1802" s="4" t="str">
        <f>VLOOKUP(FACT_INCLUDES[[#This Row],[DW Version]], VERSIONS[], 6)</f>
        <v>ZoomX</v>
      </c>
      <c r="Q1802" s="4" t="str">
        <f>VLOOKUP(FACT_INCLUDES[[#This Row],[DW Version]], VERSIONS[], 7)</f>
        <v>Shoe</v>
      </c>
      <c r="R1802" s="51">
        <f>FACT_INCLUDES[[#This Row],[Version Price]]*FACT_INCLUDES[[#This Row],[Quantity]]</f>
        <v>245.34412459349926</v>
      </c>
      <c r="S1802" s="51">
        <f>FACT_INCLUDES[[#This Row],[Amount]]*(1-FACT_INCLUDES[[#This Row],[Order Discount]])</f>
        <v>245.34412459349926</v>
      </c>
      <c r="T1802" s="51">
        <f t="shared" si="28"/>
        <v>1241.8828203452667</v>
      </c>
      <c r="U1802" s="57">
        <f>FACT_INCLUDES[[#This Row],[Income]]/FACT_INCLUDES[[#This Row],[Total Order Income]]</f>
        <v>0.19755819194381721</v>
      </c>
      <c r="V1802" s="33">
        <f>IF(FACT_INCLUDES[[#This Row],[Order Gap]]&gt;10, 1, 0)/COUNTIFS(FACT_INCLUDES[Order ID], FACT_INCLUDES[[#This Row],[Order ID]])</f>
        <v>0</v>
      </c>
      <c r="W1802" s="33">
        <f>IF(FACT_INCLUDES[[#This Row],[Order Type]]="Online", 1, 0)/COUNTIFS(FACT_INCLUDES[Order ID], FACT_INCLUDES[[#This Row],[Order ID]])</f>
        <v>0</v>
      </c>
      <c r="X1802" s="52">
        <v>599.78136532904136</v>
      </c>
      <c r="Y1802" s="52">
        <v>532.64718873100753</v>
      </c>
      <c r="Z1802" s="64">
        <f>IF(FACT_INCLUDES[[#This Row],[Order Type]]="Online", 1, 0)*FACT_INCLUDES[[#This Row],[Income]]</f>
        <v>0</v>
      </c>
    </row>
    <row r="1803" spans="1:26" x14ac:dyDescent="0.3">
      <c r="A1803" s="4">
        <v>743</v>
      </c>
      <c r="B1803" s="4">
        <v>375</v>
      </c>
      <c r="C1803" s="4">
        <v>745</v>
      </c>
      <c r="D1803" s="58">
        <v>3</v>
      </c>
      <c r="E1803" s="28">
        <f>VLOOKUP(FACT_INCLUDES[[#This Row],[Order ID]], ORDERS[], 2)</f>
        <v>43682.641884609417</v>
      </c>
      <c r="F1803" s="28">
        <f>VLOOKUP(FACT_INCLUDES[[#This Row],[Order ID]], ORDERS[], 3)</f>
        <v>43682.641884609417</v>
      </c>
      <c r="G1803" s="4" t="str">
        <f>VLOOKUP(FACT_INCLUDES[[#This Row],[Order ID]], ORDERS[], 4)</f>
        <v>In-Store</v>
      </c>
      <c r="H1803" s="4" t="str">
        <f>VLOOKUP(FACT_INCLUDES[[#This Row],[Order ID]], ORDERS[], 5)</f>
        <v>CKS3825@gmail.com</v>
      </c>
      <c r="I1803" s="4">
        <f>VLOOKUP(FACT_INCLUDES[[#This Row],[Order ID]], ORDERS[], 6)</f>
        <v>32</v>
      </c>
      <c r="J1803" s="54">
        <f>VLOOKUP(FACT_INCLUDES[[#This Row],[Order ID]], ORDERS[], 7)</f>
        <v>0</v>
      </c>
      <c r="K1803" s="33">
        <v>0</v>
      </c>
      <c r="L1803" s="4">
        <f>VLOOKUP(FACT_INCLUDES[[#This Row],[DW Version]], VERSIONS[], 2)</f>
        <v>76</v>
      </c>
      <c r="M1803" s="4">
        <f>VLOOKUP(FACT_INCLUDES[[#This Row],[DW Version]], VERSIONS[], 3)</f>
        <v>12.5</v>
      </c>
      <c r="N1803" s="4" t="str">
        <f>VLOOKUP(FACT_INCLUDES[[#This Row],[DW Version]], VERSIONS[], 4)</f>
        <v>purple lilac</v>
      </c>
      <c r="O1803" s="51">
        <f>VLOOKUP(FACT_INCLUDES[[#This Row],[DW Version]], VERSIONS[], 5)</f>
        <v>178.0315839578852</v>
      </c>
      <c r="P1803" s="4" t="str">
        <f>VLOOKUP(FACT_INCLUDES[[#This Row],[DW Version]], VERSIONS[], 6)</f>
        <v>Challenger Shorts</v>
      </c>
      <c r="Q1803" s="4" t="str">
        <f>VLOOKUP(FACT_INCLUDES[[#This Row],[DW Version]], VERSIONS[], 7)</f>
        <v>Apparel</v>
      </c>
      <c r="R1803" s="51">
        <f>FACT_INCLUDES[[#This Row],[Version Price]]*FACT_INCLUDES[[#This Row],[Quantity]]</f>
        <v>534.09475187365558</v>
      </c>
      <c r="S1803" s="51">
        <f>FACT_INCLUDES[[#This Row],[Amount]]*(1-FACT_INCLUDES[[#This Row],[Order Discount]])</f>
        <v>534.09475187365558</v>
      </c>
      <c r="T1803" s="51">
        <f t="shared" si="28"/>
        <v>1384.3762161802133</v>
      </c>
      <c r="U1803" s="57">
        <f>FACT_INCLUDES[[#This Row],[Income]]/FACT_INCLUDES[[#This Row],[Total Order Income]]</f>
        <v>0.38580173917415017</v>
      </c>
      <c r="V1803" s="33">
        <f>IF(FACT_INCLUDES[[#This Row],[Order Gap]]&gt;10, 1, 0)/COUNTIFS(FACT_INCLUDES[Order ID], FACT_INCLUDES[[#This Row],[Order ID]])</f>
        <v>0</v>
      </c>
      <c r="W1803" s="33">
        <f>IF(FACT_INCLUDES[[#This Row],[Order Type]]="Online", 1, 0)/COUNTIFS(FACT_INCLUDES[Order ID], FACT_INCLUDES[[#This Row],[Order ID]])</f>
        <v>0</v>
      </c>
      <c r="X1803" s="52">
        <v>599.78136532904136</v>
      </c>
      <c r="Y1803" s="52">
        <v>532.64718873100753</v>
      </c>
      <c r="Z1803" s="64">
        <f>IF(FACT_INCLUDES[[#This Row],[Order Type]]="Online", 1, 0)*FACT_INCLUDES[[#This Row],[Income]]</f>
        <v>0</v>
      </c>
    </row>
    <row r="1804" spans="1:26" x14ac:dyDescent="0.3">
      <c r="A1804" s="4">
        <v>744</v>
      </c>
      <c r="B1804" s="4">
        <v>375</v>
      </c>
      <c r="C1804" s="4">
        <v>978</v>
      </c>
      <c r="D1804" s="58">
        <v>5</v>
      </c>
      <c r="E1804" s="28">
        <f>VLOOKUP(FACT_INCLUDES[[#This Row],[Order ID]], ORDERS[], 2)</f>
        <v>43682.641884609417</v>
      </c>
      <c r="F1804" s="28">
        <f>VLOOKUP(FACT_INCLUDES[[#This Row],[Order ID]], ORDERS[], 3)</f>
        <v>43682.641884609417</v>
      </c>
      <c r="G1804" s="4" t="str">
        <f>VLOOKUP(FACT_INCLUDES[[#This Row],[Order ID]], ORDERS[], 4)</f>
        <v>In-Store</v>
      </c>
      <c r="H1804" s="4" t="str">
        <f>VLOOKUP(FACT_INCLUDES[[#This Row],[Order ID]], ORDERS[], 5)</f>
        <v>CKS3825@gmail.com</v>
      </c>
      <c r="I1804" s="4">
        <f>VLOOKUP(FACT_INCLUDES[[#This Row],[Order ID]], ORDERS[], 6)</f>
        <v>32</v>
      </c>
      <c r="J1804" s="54">
        <f>VLOOKUP(FACT_INCLUDES[[#This Row],[Order ID]], ORDERS[], 7)</f>
        <v>0</v>
      </c>
      <c r="K1804" s="33">
        <v>0</v>
      </c>
      <c r="L1804" s="4">
        <f>VLOOKUP(FACT_INCLUDES[[#This Row],[DW Version]], VERSIONS[], 2)</f>
        <v>99</v>
      </c>
      <c r="M1804" s="4">
        <f>VLOOKUP(FACT_INCLUDES[[#This Row],[DW Version]], VERSIONS[], 3)</f>
        <v>11.5</v>
      </c>
      <c r="N1804" s="4" t="str">
        <f>VLOOKUP(FACT_INCLUDES[[#This Row],[DW Version]], VERSIONS[], 4)</f>
        <v>white</v>
      </c>
      <c r="O1804" s="51">
        <f>VLOOKUP(FACT_INCLUDES[[#This Row],[DW Version]], VERSIONS[], 5)</f>
        <v>170.05629286131156</v>
      </c>
      <c r="P1804" s="4" t="str">
        <f>VLOOKUP(FACT_INCLUDES[[#This Row],[DW Version]], VERSIONS[], 6)</f>
        <v>Flex Training Hoodie</v>
      </c>
      <c r="Q1804" s="4" t="str">
        <f>VLOOKUP(FACT_INCLUDES[[#This Row],[DW Version]], VERSIONS[], 7)</f>
        <v>Apparel</v>
      </c>
      <c r="R1804" s="51">
        <f>FACT_INCLUDES[[#This Row],[Version Price]]*FACT_INCLUDES[[#This Row],[Quantity]]</f>
        <v>850.28146430655784</v>
      </c>
      <c r="S1804" s="51">
        <f>FACT_INCLUDES[[#This Row],[Amount]]*(1-FACT_INCLUDES[[#This Row],[Order Discount]])</f>
        <v>850.28146430655784</v>
      </c>
      <c r="T1804" s="51">
        <f t="shared" si="28"/>
        <v>1384.3762161802133</v>
      </c>
      <c r="U1804" s="57">
        <f>FACT_INCLUDES[[#This Row],[Income]]/FACT_INCLUDES[[#This Row],[Total Order Income]]</f>
        <v>0.61419826082584994</v>
      </c>
      <c r="V1804" s="33">
        <f>IF(FACT_INCLUDES[[#This Row],[Order Gap]]&gt;10, 1, 0)/COUNTIFS(FACT_INCLUDES[Order ID], FACT_INCLUDES[[#This Row],[Order ID]])</f>
        <v>0</v>
      </c>
      <c r="W1804" s="33">
        <f>IF(FACT_INCLUDES[[#This Row],[Order Type]]="Online", 1, 0)/COUNTIFS(FACT_INCLUDES[Order ID], FACT_INCLUDES[[#This Row],[Order ID]])</f>
        <v>0</v>
      </c>
      <c r="X1804" s="52">
        <v>599.78136532904136</v>
      </c>
      <c r="Y1804" s="52">
        <v>532.64718873100753</v>
      </c>
      <c r="Z1804" s="64">
        <f>IF(FACT_INCLUDES[[#This Row],[Order Type]]="Online", 1, 0)*FACT_INCLUDES[[#This Row],[Income]]</f>
        <v>0</v>
      </c>
    </row>
    <row r="1805" spans="1:26" x14ac:dyDescent="0.3">
      <c r="A1805" s="4">
        <v>748</v>
      </c>
      <c r="B1805" s="4">
        <v>378</v>
      </c>
      <c r="C1805" s="4">
        <v>356</v>
      </c>
      <c r="D1805" s="58">
        <v>2</v>
      </c>
      <c r="E1805" s="28">
        <f>VLOOKUP(FACT_INCLUDES[[#This Row],[Order ID]], ORDERS[], 2)</f>
        <v>43722.257788206363</v>
      </c>
      <c r="F1805" s="28">
        <f>VLOOKUP(FACT_INCLUDES[[#This Row],[Order ID]], ORDERS[], 3)</f>
        <v>43722.257788206363</v>
      </c>
      <c r="G1805" s="4" t="str">
        <f>VLOOKUP(FACT_INCLUDES[[#This Row],[Order ID]], ORDERS[], 4)</f>
        <v>In-Store</v>
      </c>
      <c r="H1805" s="4" t="str">
        <f>VLOOKUP(FACT_INCLUDES[[#This Row],[Order ID]], ORDERS[], 5)</f>
        <v>BBX4752@gmail.com</v>
      </c>
      <c r="I1805" s="4">
        <f>VLOOKUP(FACT_INCLUDES[[#This Row],[Order ID]], ORDERS[], 6)</f>
        <v>34</v>
      </c>
      <c r="J1805" s="54">
        <f>VLOOKUP(FACT_INCLUDES[[#This Row],[Order ID]], ORDERS[], 7)</f>
        <v>0</v>
      </c>
      <c r="K1805" s="33">
        <v>0</v>
      </c>
      <c r="L1805" s="4">
        <f>VLOOKUP(FACT_INCLUDES[[#This Row],[DW Version]], VERSIONS[], 2)</f>
        <v>36</v>
      </c>
      <c r="M1805" s="4">
        <f>VLOOKUP(FACT_INCLUDES[[#This Row],[DW Version]], VERSIONS[], 3)</f>
        <v>5.5</v>
      </c>
      <c r="N1805" s="4" t="str">
        <f>VLOOKUP(FACT_INCLUDES[[#This Row],[DW Version]], VERSIONS[], 4)</f>
        <v>white</v>
      </c>
      <c r="O1805" s="51">
        <f>VLOOKUP(FACT_INCLUDES[[#This Row],[DW Version]], VERSIONS[], 5)</f>
        <v>71.449961286654727</v>
      </c>
      <c r="P1805" s="4" t="str">
        <f>VLOOKUP(FACT_INCLUDES[[#This Row],[DW Version]], VERSIONS[], 6)</f>
        <v>Air Max 270</v>
      </c>
      <c r="Q1805" s="4" t="str">
        <f>VLOOKUP(FACT_INCLUDES[[#This Row],[DW Version]], VERSIONS[], 7)</f>
        <v>Shoe</v>
      </c>
      <c r="R1805" s="51">
        <f>FACT_INCLUDES[[#This Row],[Version Price]]*FACT_INCLUDES[[#This Row],[Quantity]]</f>
        <v>142.89992257330945</v>
      </c>
      <c r="S1805" s="51">
        <f>FACT_INCLUDES[[#This Row],[Amount]]*(1-FACT_INCLUDES[[#This Row],[Order Discount]])</f>
        <v>142.89992257330945</v>
      </c>
      <c r="T1805" s="51">
        <f t="shared" si="28"/>
        <v>142.89992257330945</v>
      </c>
      <c r="U1805" s="57">
        <f>FACT_INCLUDES[[#This Row],[Income]]/FACT_INCLUDES[[#This Row],[Total Order Income]]</f>
        <v>1</v>
      </c>
      <c r="V1805" s="33">
        <f>IF(FACT_INCLUDES[[#This Row],[Order Gap]]&gt;10, 1, 0)/COUNTIFS(FACT_INCLUDES[Order ID], FACT_INCLUDES[[#This Row],[Order ID]])</f>
        <v>0</v>
      </c>
      <c r="W1805" s="33">
        <f>IF(FACT_INCLUDES[[#This Row],[Order Type]]="Online", 1, 0)/COUNTIFS(FACT_INCLUDES[Order ID], FACT_INCLUDES[[#This Row],[Order ID]])</f>
        <v>0</v>
      </c>
      <c r="X1805" s="52">
        <v>599.78136532904136</v>
      </c>
      <c r="Y1805" s="52">
        <v>532.64718873100753</v>
      </c>
      <c r="Z1805" s="64">
        <f>IF(FACT_INCLUDES[[#This Row],[Order Type]]="Online", 1, 0)*FACT_INCLUDES[[#This Row],[Income]]</f>
        <v>0</v>
      </c>
    </row>
    <row r="1806" spans="1:26" x14ac:dyDescent="0.3">
      <c r="A1806" s="4">
        <v>756</v>
      </c>
      <c r="B1806" s="4">
        <v>384</v>
      </c>
      <c r="C1806" s="4">
        <v>166</v>
      </c>
      <c r="D1806" s="58">
        <v>5</v>
      </c>
      <c r="E1806" s="28">
        <f>VLOOKUP(FACT_INCLUDES[[#This Row],[Order ID]], ORDERS[], 2)</f>
        <v>43806.286399675868</v>
      </c>
      <c r="F1806" s="28">
        <f>VLOOKUP(FACT_INCLUDES[[#This Row],[Order ID]], ORDERS[], 3)</f>
        <v>43806.286399675868</v>
      </c>
      <c r="G1806" s="4" t="str">
        <f>VLOOKUP(FACT_INCLUDES[[#This Row],[Order ID]], ORDERS[], 4)</f>
        <v>In-Store</v>
      </c>
      <c r="H1806" s="4" t="str">
        <f>VLOOKUP(FACT_INCLUDES[[#This Row],[Order ID]], ORDERS[], 5)</f>
        <v>ARW6161@gmail.com</v>
      </c>
      <c r="I1806" s="4">
        <f>VLOOKUP(FACT_INCLUDES[[#This Row],[Order ID]], ORDERS[], 6)</f>
        <v>21</v>
      </c>
      <c r="J1806" s="54">
        <f>VLOOKUP(FACT_INCLUDES[[#This Row],[Order ID]], ORDERS[], 7)</f>
        <v>0</v>
      </c>
      <c r="K1806" s="33">
        <v>0</v>
      </c>
      <c r="L1806" s="4">
        <f>VLOOKUP(FACT_INCLUDES[[#This Row],[DW Version]], VERSIONS[], 2)</f>
        <v>16</v>
      </c>
      <c r="M1806" s="4">
        <f>VLOOKUP(FACT_INCLUDES[[#This Row],[DW Version]], VERSIONS[], 3)</f>
        <v>12</v>
      </c>
      <c r="N1806" s="4" t="str">
        <f>VLOOKUP(FACT_INCLUDES[[#This Row],[DW Version]], VERSIONS[], 4)</f>
        <v>red</v>
      </c>
      <c r="O1806" s="51">
        <f>VLOOKUP(FACT_INCLUDES[[#This Row],[DW Version]], VERSIONS[], 5)</f>
        <v>379.95956599482975</v>
      </c>
      <c r="P1806" s="4" t="str">
        <f>VLOOKUP(FACT_INCLUDES[[#This Row],[DW Version]], VERSIONS[], 6)</f>
        <v>Flyknit</v>
      </c>
      <c r="Q1806" s="4" t="str">
        <f>VLOOKUP(FACT_INCLUDES[[#This Row],[DW Version]], VERSIONS[], 7)</f>
        <v>Shoe</v>
      </c>
      <c r="R1806" s="51">
        <f>FACT_INCLUDES[[#This Row],[Version Price]]*FACT_INCLUDES[[#This Row],[Quantity]]</f>
        <v>1899.7978299741487</v>
      </c>
      <c r="S1806" s="51">
        <f>FACT_INCLUDES[[#This Row],[Amount]]*(1-FACT_INCLUDES[[#This Row],[Order Discount]])</f>
        <v>1899.7978299741487</v>
      </c>
      <c r="T1806" s="51">
        <f t="shared" si="28"/>
        <v>2562.4646914599343</v>
      </c>
      <c r="U1806" s="57">
        <f>FACT_INCLUDES[[#This Row],[Income]]/FACT_INCLUDES[[#This Row],[Total Order Income]]</f>
        <v>0.7413947346496943</v>
      </c>
      <c r="V1806" s="33">
        <f>IF(FACT_INCLUDES[[#This Row],[Order Gap]]&gt;10, 1, 0)/COUNTIFS(FACT_INCLUDES[Order ID], FACT_INCLUDES[[#This Row],[Order ID]])</f>
        <v>0</v>
      </c>
      <c r="W1806" s="33">
        <f>IF(FACT_INCLUDES[[#This Row],[Order Type]]="Online", 1, 0)/COUNTIFS(FACT_INCLUDES[Order ID], FACT_INCLUDES[[#This Row],[Order ID]])</f>
        <v>0</v>
      </c>
      <c r="X1806" s="52">
        <v>599.78136532904136</v>
      </c>
      <c r="Y1806" s="52">
        <v>532.64718873100753</v>
      </c>
      <c r="Z1806" s="64">
        <f>IF(FACT_INCLUDES[[#This Row],[Order Type]]="Online", 1, 0)*FACT_INCLUDES[[#This Row],[Income]]</f>
        <v>0</v>
      </c>
    </row>
    <row r="1807" spans="1:26" x14ac:dyDescent="0.3">
      <c r="A1807" s="4">
        <v>757</v>
      </c>
      <c r="B1807" s="4">
        <v>384</v>
      </c>
      <c r="C1807" s="4">
        <v>460</v>
      </c>
      <c r="D1807" s="58">
        <v>3</v>
      </c>
      <c r="E1807" s="28">
        <f>VLOOKUP(FACT_INCLUDES[[#This Row],[Order ID]], ORDERS[], 2)</f>
        <v>43806.286399675868</v>
      </c>
      <c r="F1807" s="28">
        <f>VLOOKUP(FACT_INCLUDES[[#This Row],[Order ID]], ORDERS[], 3)</f>
        <v>43806.286399675868</v>
      </c>
      <c r="G1807" s="4" t="str">
        <f>VLOOKUP(FACT_INCLUDES[[#This Row],[Order ID]], ORDERS[], 4)</f>
        <v>In-Store</v>
      </c>
      <c r="H1807" s="4" t="str">
        <f>VLOOKUP(FACT_INCLUDES[[#This Row],[Order ID]], ORDERS[], 5)</f>
        <v>ARW6161@gmail.com</v>
      </c>
      <c r="I1807" s="4">
        <f>VLOOKUP(FACT_INCLUDES[[#This Row],[Order ID]], ORDERS[], 6)</f>
        <v>21</v>
      </c>
      <c r="J1807" s="54">
        <f>VLOOKUP(FACT_INCLUDES[[#This Row],[Order ID]], ORDERS[], 7)</f>
        <v>0</v>
      </c>
      <c r="K1807" s="33">
        <v>0</v>
      </c>
      <c r="L1807" s="4">
        <f>VLOOKUP(FACT_INCLUDES[[#This Row],[DW Version]], VERSIONS[], 2)</f>
        <v>48</v>
      </c>
      <c r="M1807" s="4">
        <f>VLOOKUP(FACT_INCLUDES[[#This Row],[DW Version]], VERSIONS[], 3)</f>
        <v>6</v>
      </c>
      <c r="N1807" s="4" t="str">
        <f>VLOOKUP(FACT_INCLUDES[[#This Row],[DW Version]], VERSIONS[], 4)</f>
        <v>white</v>
      </c>
      <c r="O1807" s="51">
        <f>VLOOKUP(FACT_INCLUDES[[#This Row],[DW Version]], VERSIONS[], 5)</f>
        <v>35.359185942030564</v>
      </c>
      <c r="P1807" s="4" t="str">
        <f>VLOOKUP(FACT_INCLUDES[[#This Row],[DW Version]], VERSIONS[], 6)</f>
        <v>Miler Tank</v>
      </c>
      <c r="Q1807" s="4" t="str">
        <f>VLOOKUP(FACT_INCLUDES[[#This Row],[DW Version]], VERSIONS[], 7)</f>
        <v>Apparel</v>
      </c>
      <c r="R1807" s="51">
        <f>FACT_INCLUDES[[#This Row],[Version Price]]*FACT_INCLUDES[[#This Row],[Quantity]]</f>
        <v>106.07755782609169</v>
      </c>
      <c r="S1807" s="51">
        <f>FACT_INCLUDES[[#This Row],[Amount]]*(1-FACT_INCLUDES[[#This Row],[Order Discount]])</f>
        <v>106.07755782609169</v>
      </c>
      <c r="T1807" s="51">
        <f t="shared" si="28"/>
        <v>2562.4646914599343</v>
      </c>
      <c r="U1807" s="57">
        <f>FACT_INCLUDES[[#This Row],[Income]]/FACT_INCLUDES[[#This Row],[Total Order Income]]</f>
        <v>4.1396690529872333E-2</v>
      </c>
      <c r="V1807" s="33">
        <f>IF(FACT_INCLUDES[[#This Row],[Order Gap]]&gt;10, 1, 0)/COUNTIFS(FACT_INCLUDES[Order ID], FACT_INCLUDES[[#This Row],[Order ID]])</f>
        <v>0</v>
      </c>
      <c r="W1807" s="33">
        <f>IF(FACT_INCLUDES[[#This Row],[Order Type]]="Online", 1, 0)/COUNTIFS(FACT_INCLUDES[Order ID], FACT_INCLUDES[[#This Row],[Order ID]])</f>
        <v>0</v>
      </c>
      <c r="X1807" s="52">
        <v>599.78136532904136</v>
      </c>
      <c r="Y1807" s="52">
        <v>532.64718873100753</v>
      </c>
      <c r="Z1807" s="64">
        <f>IF(FACT_INCLUDES[[#This Row],[Order Type]]="Online", 1, 0)*FACT_INCLUDES[[#This Row],[Income]]</f>
        <v>0</v>
      </c>
    </row>
    <row r="1808" spans="1:26" x14ac:dyDescent="0.3">
      <c r="A1808" s="4">
        <v>758</v>
      </c>
      <c r="B1808" s="4">
        <v>384</v>
      </c>
      <c r="C1808" s="4">
        <v>702</v>
      </c>
      <c r="D1808" s="58">
        <v>1</v>
      </c>
      <c r="E1808" s="28">
        <f>VLOOKUP(FACT_INCLUDES[[#This Row],[Order ID]], ORDERS[], 2)</f>
        <v>43806.286399675868</v>
      </c>
      <c r="F1808" s="28">
        <f>VLOOKUP(FACT_INCLUDES[[#This Row],[Order ID]], ORDERS[], 3)</f>
        <v>43806.286399675868</v>
      </c>
      <c r="G1808" s="4" t="str">
        <f>VLOOKUP(FACT_INCLUDES[[#This Row],[Order ID]], ORDERS[], 4)</f>
        <v>In-Store</v>
      </c>
      <c r="H1808" s="4" t="str">
        <f>VLOOKUP(FACT_INCLUDES[[#This Row],[Order ID]], ORDERS[], 5)</f>
        <v>ARW6161@gmail.com</v>
      </c>
      <c r="I1808" s="4">
        <f>VLOOKUP(FACT_INCLUDES[[#This Row],[Order ID]], ORDERS[], 6)</f>
        <v>21</v>
      </c>
      <c r="J1808" s="54">
        <f>VLOOKUP(FACT_INCLUDES[[#This Row],[Order ID]], ORDERS[], 7)</f>
        <v>0</v>
      </c>
      <c r="K1808" s="33">
        <v>0</v>
      </c>
      <c r="L1808" s="4">
        <f>VLOOKUP(FACT_INCLUDES[[#This Row],[DW Version]], VERSIONS[], 2)</f>
        <v>72</v>
      </c>
      <c r="M1808" s="4">
        <f>VLOOKUP(FACT_INCLUDES[[#This Row],[DW Version]], VERSIONS[], 3)</f>
        <v>6</v>
      </c>
      <c r="N1808" s="4" t="str">
        <f>VLOOKUP(FACT_INCLUDES[[#This Row],[DW Version]], VERSIONS[], 4)</f>
        <v>white</v>
      </c>
      <c r="O1808" s="51">
        <f>VLOOKUP(FACT_INCLUDES[[#This Row],[DW Version]], VERSIONS[], 5)</f>
        <v>373.77024252210941</v>
      </c>
      <c r="P1808" s="4" t="str">
        <f>VLOOKUP(FACT_INCLUDES[[#This Row],[DW Version]], VERSIONS[], 6)</f>
        <v>Zoom Structure 22</v>
      </c>
      <c r="Q1808" s="4" t="str">
        <f>VLOOKUP(FACT_INCLUDES[[#This Row],[DW Version]], VERSIONS[], 7)</f>
        <v>Shoe</v>
      </c>
      <c r="R1808" s="51">
        <f>FACT_INCLUDES[[#This Row],[Version Price]]*FACT_INCLUDES[[#This Row],[Quantity]]</f>
        <v>373.77024252210941</v>
      </c>
      <c r="S1808" s="51">
        <f>FACT_INCLUDES[[#This Row],[Amount]]*(1-FACT_INCLUDES[[#This Row],[Order Discount]])</f>
        <v>373.77024252210941</v>
      </c>
      <c r="T1808" s="51">
        <f t="shared" si="28"/>
        <v>2562.4646914599343</v>
      </c>
      <c r="U1808" s="57">
        <f>FACT_INCLUDES[[#This Row],[Income]]/FACT_INCLUDES[[#This Row],[Total Order Income]]</f>
        <v>0.14586356790311839</v>
      </c>
      <c r="V1808" s="33">
        <f>IF(FACT_INCLUDES[[#This Row],[Order Gap]]&gt;10, 1, 0)/COUNTIFS(FACT_INCLUDES[Order ID], FACT_INCLUDES[[#This Row],[Order ID]])</f>
        <v>0</v>
      </c>
      <c r="W1808" s="33">
        <f>IF(FACT_INCLUDES[[#This Row],[Order Type]]="Online", 1, 0)/COUNTIFS(FACT_INCLUDES[Order ID], FACT_INCLUDES[[#This Row],[Order ID]])</f>
        <v>0</v>
      </c>
      <c r="X1808" s="52">
        <v>599.78136532904136</v>
      </c>
      <c r="Y1808" s="52">
        <v>532.64718873100753</v>
      </c>
      <c r="Z1808" s="64">
        <f>IF(FACT_INCLUDES[[#This Row],[Order Type]]="Online", 1, 0)*FACT_INCLUDES[[#This Row],[Income]]</f>
        <v>0</v>
      </c>
    </row>
    <row r="1809" spans="1:26" x14ac:dyDescent="0.3">
      <c r="A1809" s="4">
        <v>759</v>
      </c>
      <c r="B1809" s="4">
        <v>384</v>
      </c>
      <c r="C1809" s="4">
        <v>900</v>
      </c>
      <c r="D1809" s="58">
        <v>2</v>
      </c>
      <c r="E1809" s="28">
        <f>VLOOKUP(FACT_INCLUDES[[#This Row],[Order ID]], ORDERS[], 2)</f>
        <v>43806.286399675868</v>
      </c>
      <c r="F1809" s="28">
        <f>VLOOKUP(FACT_INCLUDES[[#This Row],[Order ID]], ORDERS[], 3)</f>
        <v>43806.286399675868</v>
      </c>
      <c r="G1809" s="4" t="str">
        <f>VLOOKUP(FACT_INCLUDES[[#This Row],[Order ID]], ORDERS[], 4)</f>
        <v>In-Store</v>
      </c>
      <c r="H1809" s="4" t="str">
        <f>VLOOKUP(FACT_INCLUDES[[#This Row],[Order ID]], ORDERS[], 5)</f>
        <v>ARW6161@gmail.com</v>
      </c>
      <c r="I1809" s="4">
        <f>VLOOKUP(FACT_INCLUDES[[#This Row],[Order ID]], ORDERS[], 6)</f>
        <v>21</v>
      </c>
      <c r="J1809" s="54">
        <f>VLOOKUP(FACT_INCLUDES[[#This Row],[Order ID]], ORDERS[], 7)</f>
        <v>0</v>
      </c>
      <c r="K1809" s="33">
        <v>0</v>
      </c>
      <c r="L1809" s="4">
        <f>VLOOKUP(FACT_INCLUDES[[#This Row],[DW Version]], VERSIONS[], 2)</f>
        <v>92</v>
      </c>
      <c r="M1809" s="4">
        <f>VLOOKUP(FACT_INCLUDES[[#This Row],[DW Version]], VERSIONS[], 3)</f>
        <v>4</v>
      </c>
      <c r="N1809" s="4" t="str">
        <f>VLOOKUP(FACT_INCLUDES[[#This Row],[DW Version]], VERSIONS[], 4)</f>
        <v>black</v>
      </c>
      <c r="O1809" s="51">
        <f>VLOOKUP(FACT_INCLUDES[[#This Row],[DW Version]], VERSIONS[], 5)</f>
        <v>91.40953056879232</v>
      </c>
      <c r="P1809" s="4" t="str">
        <f>VLOOKUP(FACT_INCLUDES[[#This Row],[DW Version]], VERSIONS[], 6)</f>
        <v>Nike Cap</v>
      </c>
      <c r="Q1809" s="4" t="str">
        <f>VLOOKUP(FACT_INCLUDES[[#This Row],[DW Version]], VERSIONS[], 7)</f>
        <v>Accessories</v>
      </c>
      <c r="R1809" s="51">
        <f>FACT_INCLUDES[[#This Row],[Version Price]]*FACT_INCLUDES[[#This Row],[Quantity]]</f>
        <v>182.81906113758464</v>
      </c>
      <c r="S1809" s="51">
        <f>FACT_INCLUDES[[#This Row],[Amount]]*(1-FACT_INCLUDES[[#This Row],[Order Discount]])</f>
        <v>182.81906113758464</v>
      </c>
      <c r="T1809" s="51">
        <f t="shared" si="28"/>
        <v>2562.4646914599343</v>
      </c>
      <c r="U1809" s="57">
        <f>FACT_INCLUDES[[#This Row],[Income]]/FACT_INCLUDES[[#This Row],[Total Order Income]]</f>
        <v>7.1345006917315074E-2</v>
      </c>
      <c r="V1809" s="33">
        <f>IF(FACT_INCLUDES[[#This Row],[Order Gap]]&gt;10, 1, 0)/COUNTIFS(FACT_INCLUDES[Order ID], FACT_INCLUDES[[#This Row],[Order ID]])</f>
        <v>0</v>
      </c>
      <c r="W1809" s="33">
        <f>IF(FACT_INCLUDES[[#This Row],[Order Type]]="Online", 1, 0)/COUNTIFS(FACT_INCLUDES[Order ID], FACT_INCLUDES[[#This Row],[Order ID]])</f>
        <v>0</v>
      </c>
      <c r="X1809" s="52">
        <v>599.78136532904136</v>
      </c>
      <c r="Y1809" s="52">
        <v>532.64718873100753</v>
      </c>
      <c r="Z1809" s="64">
        <f>IF(FACT_INCLUDES[[#This Row],[Order Type]]="Online", 1, 0)*FACT_INCLUDES[[#This Row],[Income]]</f>
        <v>0</v>
      </c>
    </row>
    <row r="1810" spans="1:26" x14ac:dyDescent="0.3">
      <c r="A1810" s="4">
        <v>761</v>
      </c>
      <c r="B1810" s="4">
        <v>386</v>
      </c>
      <c r="C1810" s="4">
        <v>57</v>
      </c>
      <c r="D1810" s="58">
        <v>5</v>
      </c>
      <c r="E1810" s="28">
        <f>VLOOKUP(FACT_INCLUDES[[#This Row],[Order ID]], ORDERS[], 2)</f>
        <v>43609.391124952672</v>
      </c>
      <c r="F1810" s="28">
        <f>VLOOKUP(FACT_INCLUDES[[#This Row],[Order ID]], ORDERS[], 3)</f>
        <v>43609.391124952672</v>
      </c>
      <c r="G1810" s="4" t="str">
        <f>VLOOKUP(FACT_INCLUDES[[#This Row],[Order ID]], ORDERS[], 4)</f>
        <v>In-Store</v>
      </c>
      <c r="H1810" s="4" t="str">
        <f>VLOOKUP(FACT_INCLUDES[[#This Row],[Order ID]], ORDERS[], 5)</f>
        <v>HKY6910@gmail.com</v>
      </c>
      <c r="I1810" s="4">
        <f>VLOOKUP(FACT_INCLUDES[[#This Row],[Order ID]], ORDERS[], 6)</f>
        <v>27</v>
      </c>
      <c r="J1810" s="54">
        <f>VLOOKUP(FACT_INCLUDES[[#This Row],[Order ID]], ORDERS[], 7)</f>
        <v>0</v>
      </c>
      <c r="K1810" s="33">
        <v>0</v>
      </c>
      <c r="L1810" s="4">
        <f>VLOOKUP(FACT_INCLUDES[[#This Row],[DW Version]], VERSIONS[], 2)</f>
        <v>5</v>
      </c>
      <c r="M1810" s="4">
        <f>VLOOKUP(FACT_INCLUDES[[#This Row],[DW Version]], VERSIONS[], 3)</f>
        <v>12</v>
      </c>
      <c r="N1810" s="4" t="str">
        <f>VLOOKUP(FACT_INCLUDES[[#This Row],[DW Version]], VERSIONS[], 4)</f>
        <v>white</v>
      </c>
      <c r="O1810" s="51">
        <f>VLOOKUP(FACT_INCLUDES[[#This Row],[DW Version]], VERSIONS[], 5)</f>
        <v>244.54463224516559</v>
      </c>
      <c r="P1810" s="4" t="str">
        <f>VLOOKUP(FACT_INCLUDES[[#This Row],[DW Version]], VERSIONS[], 6)</f>
        <v>Nike Football</v>
      </c>
      <c r="Q1810" s="4" t="str">
        <f>VLOOKUP(FACT_INCLUDES[[#This Row],[DW Version]], VERSIONS[], 7)</f>
        <v>Sport Equipment</v>
      </c>
      <c r="R1810" s="51">
        <f>FACT_INCLUDES[[#This Row],[Version Price]]*FACT_INCLUDES[[#This Row],[Quantity]]</f>
        <v>1222.7231612258279</v>
      </c>
      <c r="S1810" s="51">
        <f>FACT_INCLUDES[[#This Row],[Amount]]*(1-FACT_INCLUDES[[#This Row],[Order Discount]])</f>
        <v>1222.7231612258279</v>
      </c>
      <c r="T1810" s="51">
        <f t="shared" si="28"/>
        <v>1222.7231612258279</v>
      </c>
      <c r="U1810" s="57">
        <f>FACT_INCLUDES[[#This Row],[Income]]/FACT_INCLUDES[[#This Row],[Total Order Income]]</f>
        <v>1</v>
      </c>
      <c r="V1810" s="33">
        <f>IF(FACT_INCLUDES[[#This Row],[Order Gap]]&gt;10, 1, 0)/COUNTIFS(FACT_INCLUDES[Order ID], FACT_INCLUDES[[#This Row],[Order ID]])</f>
        <v>0</v>
      </c>
      <c r="W1810" s="33">
        <f>IF(FACT_INCLUDES[[#This Row],[Order Type]]="Online", 1, 0)/COUNTIFS(FACT_INCLUDES[Order ID], FACT_INCLUDES[[#This Row],[Order ID]])</f>
        <v>0</v>
      </c>
      <c r="X1810" s="52">
        <v>599.78136532904136</v>
      </c>
      <c r="Y1810" s="52">
        <v>532.64718873100753</v>
      </c>
      <c r="Z1810" s="64">
        <f>IF(FACT_INCLUDES[[#This Row],[Order Type]]="Online", 1, 0)*FACT_INCLUDES[[#This Row],[Income]]</f>
        <v>0</v>
      </c>
    </row>
    <row r="1811" spans="1:26" x14ac:dyDescent="0.3">
      <c r="A1811" s="4">
        <v>818</v>
      </c>
      <c r="B1811" s="4">
        <v>414</v>
      </c>
      <c r="C1811" s="4">
        <v>240</v>
      </c>
      <c r="D1811" s="58">
        <v>4</v>
      </c>
      <c r="E1811" s="28">
        <f>VLOOKUP(FACT_INCLUDES[[#This Row],[Order ID]], ORDERS[], 2)</f>
        <v>43600.437454192863</v>
      </c>
      <c r="F1811" s="28">
        <f>VLOOKUP(FACT_INCLUDES[[#This Row],[Order ID]], ORDERS[], 3)</f>
        <v>43600.437454192863</v>
      </c>
      <c r="G1811" s="4" t="str">
        <f>VLOOKUP(FACT_INCLUDES[[#This Row],[Order ID]], ORDERS[], 4)</f>
        <v>In-Store</v>
      </c>
      <c r="H1811" s="4" t="str">
        <f>VLOOKUP(FACT_INCLUDES[[#This Row],[Order ID]], ORDERS[], 5)</f>
        <v>WMQ8271@gmail.com</v>
      </c>
      <c r="I1811" s="4">
        <f>VLOOKUP(FACT_INCLUDES[[#This Row],[Order ID]], ORDERS[], 6)</f>
        <v>32</v>
      </c>
      <c r="J1811" s="54">
        <f>VLOOKUP(FACT_INCLUDES[[#This Row],[Order ID]], ORDERS[], 7)</f>
        <v>0</v>
      </c>
      <c r="K1811" s="33">
        <v>0</v>
      </c>
      <c r="L1811" s="4">
        <f>VLOOKUP(FACT_INCLUDES[[#This Row],[DW Version]], VERSIONS[], 2)</f>
        <v>24</v>
      </c>
      <c r="M1811" s="4">
        <f>VLOOKUP(FACT_INCLUDES[[#This Row],[DW Version]], VERSIONS[], 3)</f>
        <v>4.5</v>
      </c>
      <c r="N1811" s="4" t="str">
        <f>VLOOKUP(FACT_INCLUDES[[#This Row],[DW Version]], VERSIONS[], 4)</f>
        <v>white</v>
      </c>
      <c r="O1811" s="51">
        <f>VLOOKUP(FACT_INCLUDES[[#This Row],[DW Version]], VERSIONS[], 5)</f>
        <v>355.82613136130516</v>
      </c>
      <c r="P1811" s="4" t="str">
        <f>VLOOKUP(FACT_INCLUDES[[#This Row],[DW Version]], VERSIONS[], 6)</f>
        <v>Zoom Fly</v>
      </c>
      <c r="Q1811" s="4" t="str">
        <f>VLOOKUP(FACT_INCLUDES[[#This Row],[DW Version]], VERSIONS[], 7)</f>
        <v>Shoe</v>
      </c>
      <c r="R1811" s="51">
        <f>FACT_INCLUDES[[#This Row],[Version Price]]*FACT_INCLUDES[[#This Row],[Quantity]]</f>
        <v>1423.3045254452206</v>
      </c>
      <c r="S1811" s="51">
        <f>FACT_INCLUDES[[#This Row],[Amount]]*(1-FACT_INCLUDES[[#This Row],[Order Discount]])</f>
        <v>1423.3045254452206</v>
      </c>
      <c r="T1811" s="51">
        <f t="shared" si="28"/>
        <v>1899.6132151320289</v>
      </c>
      <c r="U1811" s="57">
        <f>FACT_INCLUDES[[#This Row],[Income]]/FACT_INCLUDES[[#This Row],[Total Order Income]]</f>
        <v>0.74926017260113487</v>
      </c>
      <c r="V1811" s="33">
        <f>IF(FACT_INCLUDES[[#This Row],[Order Gap]]&gt;10, 1, 0)/COUNTIFS(FACT_INCLUDES[Order ID], FACT_INCLUDES[[#This Row],[Order ID]])</f>
        <v>0</v>
      </c>
      <c r="W1811" s="33">
        <f>IF(FACT_INCLUDES[[#This Row],[Order Type]]="Online", 1, 0)/COUNTIFS(FACT_INCLUDES[Order ID], FACT_INCLUDES[[#This Row],[Order ID]])</f>
        <v>0</v>
      </c>
      <c r="X1811" s="52">
        <v>599.78136532904136</v>
      </c>
      <c r="Y1811" s="52">
        <v>532.64718873100753</v>
      </c>
      <c r="Z1811" s="64">
        <f>IF(FACT_INCLUDES[[#This Row],[Order Type]]="Online", 1, 0)*FACT_INCLUDES[[#This Row],[Income]]</f>
        <v>0</v>
      </c>
    </row>
    <row r="1812" spans="1:26" x14ac:dyDescent="0.3">
      <c r="A1812" s="4">
        <v>819</v>
      </c>
      <c r="B1812" s="4">
        <v>414</v>
      </c>
      <c r="C1812" s="4">
        <v>356</v>
      </c>
      <c r="D1812" s="58">
        <v>2</v>
      </c>
      <c r="E1812" s="28">
        <f>VLOOKUP(FACT_INCLUDES[[#This Row],[Order ID]], ORDERS[], 2)</f>
        <v>43600.437454192863</v>
      </c>
      <c r="F1812" s="28">
        <f>VLOOKUP(FACT_INCLUDES[[#This Row],[Order ID]], ORDERS[], 3)</f>
        <v>43600.437454192863</v>
      </c>
      <c r="G1812" s="4" t="str">
        <f>VLOOKUP(FACT_INCLUDES[[#This Row],[Order ID]], ORDERS[], 4)</f>
        <v>In-Store</v>
      </c>
      <c r="H1812" s="4" t="str">
        <f>VLOOKUP(FACT_INCLUDES[[#This Row],[Order ID]], ORDERS[], 5)</f>
        <v>WMQ8271@gmail.com</v>
      </c>
      <c r="I1812" s="4">
        <f>VLOOKUP(FACT_INCLUDES[[#This Row],[Order ID]], ORDERS[], 6)</f>
        <v>32</v>
      </c>
      <c r="J1812" s="54">
        <f>VLOOKUP(FACT_INCLUDES[[#This Row],[Order ID]], ORDERS[], 7)</f>
        <v>0</v>
      </c>
      <c r="K1812" s="33">
        <v>0</v>
      </c>
      <c r="L1812" s="4">
        <f>VLOOKUP(FACT_INCLUDES[[#This Row],[DW Version]], VERSIONS[], 2)</f>
        <v>36</v>
      </c>
      <c r="M1812" s="4">
        <f>VLOOKUP(FACT_INCLUDES[[#This Row],[DW Version]], VERSIONS[], 3)</f>
        <v>5.5</v>
      </c>
      <c r="N1812" s="4" t="str">
        <f>VLOOKUP(FACT_INCLUDES[[#This Row],[DW Version]], VERSIONS[], 4)</f>
        <v>white</v>
      </c>
      <c r="O1812" s="51">
        <f>VLOOKUP(FACT_INCLUDES[[#This Row],[DW Version]], VERSIONS[], 5)</f>
        <v>71.449961286654727</v>
      </c>
      <c r="P1812" s="4" t="str">
        <f>VLOOKUP(FACT_INCLUDES[[#This Row],[DW Version]], VERSIONS[], 6)</f>
        <v>Air Max 270</v>
      </c>
      <c r="Q1812" s="4" t="str">
        <f>VLOOKUP(FACT_INCLUDES[[#This Row],[DW Version]], VERSIONS[], 7)</f>
        <v>Shoe</v>
      </c>
      <c r="R1812" s="51">
        <f>FACT_INCLUDES[[#This Row],[Version Price]]*FACT_INCLUDES[[#This Row],[Quantity]]</f>
        <v>142.89992257330945</v>
      </c>
      <c r="S1812" s="51">
        <f>FACT_INCLUDES[[#This Row],[Amount]]*(1-FACT_INCLUDES[[#This Row],[Order Discount]])</f>
        <v>142.89992257330945</v>
      </c>
      <c r="T1812" s="51">
        <f t="shared" si="28"/>
        <v>1899.6132151320289</v>
      </c>
      <c r="U1812" s="57">
        <f>FACT_INCLUDES[[#This Row],[Income]]/FACT_INCLUDES[[#This Row],[Total Order Income]]</f>
        <v>7.5225799354832062E-2</v>
      </c>
      <c r="V1812" s="33">
        <f>IF(FACT_INCLUDES[[#This Row],[Order Gap]]&gt;10, 1, 0)/COUNTIFS(FACT_INCLUDES[Order ID], FACT_INCLUDES[[#This Row],[Order ID]])</f>
        <v>0</v>
      </c>
      <c r="W1812" s="33">
        <f>IF(FACT_INCLUDES[[#This Row],[Order Type]]="Online", 1, 0)/COUNTIFS(FACT_INCLUDES[Order ID], FACT_INCLUDES[[#This Row],[Order ID]])</f>
        <v>0</v>
      </c>
      <c r="X1812" s="52">
        <v>599.78136532904136</v>
      </c>
      <c r="Y1812" s="52">
        <v>532.64718873100753</v>
      </c>
      <c r="Z1812" s="64">
        <f>IF(FACT_INCLUDES[[#This Row],[Order Type]]="Online", 1, 0)*FACT_INCLUDES[[#This Row],[Income]]</f>
        <v>0</v>
      </c>
    </row>
    <row r="1813" spans="1:26" x14ac:dyDescent="0.3">
      <c r="A1813" s="4">
        <v>820</v>
      </c>
      <c r="B1813" s="4">
        <v>414</v>
      </c>
      <c r="C1813" s="4">
        <v>470</v>
      </c>
      <c r="D1813" s="58">
        <v>3</v>
      </c>
      <c r="E1813" s="28">
        <f>VLOOKUP(FACT_INCLUDES[[#This Row],[Order ID]], ORDERS[], 2)</f>
        <v>43600.437454192863</v>
      </c>
      <c r="F1813" s="28">
        <f>VLOOKUP(FACT_INCLUDES[[#This Row],[Order ID]], ORDERS[], 3)</f>
        <v>43600.437454192863</v>
      </c>
      <c r="G1813" s="4" t="str">
        <f>VLOOKUP(FACT_INCLUDES[[#This Row],[Order ID]], ORDERS[], 4)</f>
        <v>In-Store</v>
      </c>
      <c r="H1813" s="4" t="str">
        <f>VLOOKUP(FACT_INCLUDES[[#This Row],[Order ID]], ORDERS[], 5)</f>
        <v>WMQ8271@gmail.com</v>
      </c>
      <c r="I1813" s="4">
        <f>VLOOKUP(FACT_INCLUDES[[#This Row],[Order ID]], ORDERS[], 6)</f>
        <v>32</v>
      </c>
      <c r="J1813" s="54">
        <f>VLOOKUP(FACT_INCLUDES[[#This Row],[Order ID]], ORDERS[], 7)</f>
        <v>0</v>
      </c>
      <c r="K1813" s="33">
        <v>0</v>
      </c>
      <c r="L1813" s="4">
        <f>VLOOKUP(FACT_INCLUDES[[#This Row],[DW Version]], VERSIONS[], 2)</f>
        <v>49</v>
      </c>
      <c r="M1813" s="4">
        <f>VLOOKUP(FACT_INCLUDES[[#This Row],[DW Version]], VERSIONS[], 3)</f>
        <v>9.5</v>
      </c>
      <c r="N1813" s="4" t="str">
        <f>VLOOKUP(FACT_INCLUDES[[#This Row],[DW Version]], VERSIONS[], 4)</f>
        <v>white</v>
      </c>
      <c r="O1813" s="51">
        <f>VLOOKUP(FACT_INCLUDES[[#This Row],[DW Version]], VERSIONS[], 5)</f>
        <v>111.1362557044996</v>
      </c>
      <c r="P1813" s="4" t="str">
        <f>VLOOKUP(FACT_INCLUDES[[#This Row],[DW Version]], VERSIONS[], 6)</f>
        <v>Air Zoom Pegasus</v>
      </c>
      <c r="Q1813" s="4" t="str">
        <f>VLOOKUP(FACT_INCLUDES[[#This Row],[DW Version]], VERSIONS[], 7)</f>
        <v>Shoe</v>
      </c>
      <c r="R1813" s="51">
        <f>FACT_INCLUDES[[#This Row],[Version Price]]*FACT_INCLUDES[[#This Row],[Quantity]]</f>
        <v>333.40876711349881</v>
      </c>
      <c r="S1813" s="51">
        <f>FACT_INCLUDES[[#This Row],[Amount]]*(1-FACT_INCLUDES[[#This Row],[Order Discount]])</f>
        <v>333.40876711349881</v>
      </c>
      <c r="T1813" s="51">
        <f t="shared" si="28"/>
        <v>1899.6132151320289</v>
      </c>
      <c r="U1813" s="57">
        <f>FACT_INCLUDES[[#This Row],[Income]]/FACT_INCLUDES[[#This Row],[Total Order Income]]</f>
        <v>0.1755140280440331</v>
      </c>
      <c r="V1813" s="33">
        <f>IF(FACT_INCLUDES[[#This Row],[Order Gap]]&gt;10, 1, 0)/COUNTIFS(FACT_INCLUDES[Order ID], FACT_INCLUDES[[#This Row],[Order ID]])</f>
        <v>0</v>
      </c>
      <c r="W1813" s="33">
        <f>IF(FACT_INCLUDES[[#This Row],[Order Type]]="Online", 1, 0)/COUNTIFS(FACT_INCLUDES[Order ID], FACT_INCLUDES[[#This Row],[Order ID]])</f>
        <v>0</v>
      </c>
      <c r="X1813" s="52">
        <v>599.78136532904136</v>
      </c>
      <c r="Y1813" s="52">
        <v>532.64718873100753</v>
      </c>
      <c r="Z1813" s="64">
        <f>IF(FACT_INCLUDES[[#This Row],[Order Type]]="Online", 1, 0)*FACT_INCLUDES[[#This Row],[Income]]</f>
        <v>0</v>
      </c>
    </row>
    <row r="1814" spans="1:26" x14ac:dyDescent="0.3">
      <c r="A1814" s="4">
        <v>842</v>
      </c>
      <c r="B1814" s="4">
        <v>426</v>
      </c>
      <c r="C1814" s="4">
        <v>625</v>
      </c>
      <c r="D1814" s="58">
        <v>5</v>
      </c>
      <c r="E1814" s="28">
        <f>VLOOKUP(FACT_INCLUDES[[#This Row],[Order ID]], ORDERS[], 2)</f>
        <v>43607.516939332781</v>
      </c>
      <c r="F1814" s="28">
        <f>VLOOKUP(FACT_INCLUDES[[#This Row],[Order ID]], ORDERS[], 3)</f>
        <v>43607.516939332781</v>
      </c>
      <c r="G1814" s="4" t="str">
        <f>VLOOKUP(FACT_INCLUDES[[#This Row],[Order ID]], ORDERS[], 4)</f>
        <v>In-Store</v>
      </c>
      <c r="H1814" s="4" t="str">
        <f>VLOOKUP(FACT_INCLUDES[[#This Row],[Order ID]], ORDERS[], 5)</f>
        <v>MUZ1198@gmail.com</v>
      </c>
      <c r="I1814" s="4">
        <f>VLOOKUP(FACT_INCLUDES[[#This Row],[Order ID]], ORDERS[], 6)</f>
        <v>20</v>
      </c>
      <c r="J1814" s="54">
        <f>VLOOKUP(FACT_INCLUDES[[#This Row],[Order ID]], ORDERS[], 7)</f>
        <v>0</v>
      </c>
      <c r="K1814" s="33">
        <v>0</v>
      </c>
      <c r="L1814" s="4">
        <f>VLOOKUP(FACT_INCLUDES[[#This Row],[DW Version]], VERSIONS[], 2)</f>
        <v>63</v>
      </c>
      <c r="M1814" s="4">
        <f>VLOOKUP(FACT_INCLUDES[[#This Row],[DW Version]], VERSIONS[], 3)</f>
        <v>12</v>
      </c>
      <c r="N1814" s="4" t="str">
        <f>VLOOKUP(FACT_INCLUDES[[#This Row],[DW Version]], VERSIONS[], 4)</f>
        <v>white</v>
      </c>
      <c r="O1814" s="51">
        <f>VLOOKUP(FACT_INCLUDES[[#This Row],[DW Version]], VERSIONS[], 5)</f>
        <v>394.27985553768713</v>
      </c>
      <c r="P1814" s="4" t="str">
        <f>VLOOKUP(FACT_INCLUDES[[#This Row],[DW Version]], VERSIONS[], 6)</f>
        <v>CTR360</v>
      </c>
      <c r="Q1814" s="4" t="str">
        <f>VLOOKUP(FACT_INCLUDES[[#This Row],[DW Version]], VERSIONS[], 7)</f>
        <v>Shoe</v>
      </c>
      <c r="R1814" s="51">
        <f>FACT_INCLUDES[[#This Row],[Version Price]]*FACT_INCLUDES[[#This Row],[Quantity]]</f>
        <v>1971.3992776884356</v>
      </c>
      <c r="S1814" s="51">
        <f>FACT_INCLUDES[[#This Row],[Amount]]*(1-FACT_INCLUDES[[#This Row],[Order Discount]])</f>
        <v>1971.3992776884356</v>
      </c>
      <c r="T1814" s="51">
        <f t="shared" si="28"/>
        <v>2586.2339045929157</v>
      </c>
      <c r="U1814" s="57">
        <f>FACT_INCLUDES[[#This Row],[Income]]/FACT_INCLUDES[[#This Row],[Total Order Income]]</f>
        <v>0.76226642694127944</v>
      </c>
      <c r="V1814" s="33">
        <f>IF(FACT_INCLUDES[[#This Row],[Order Gap]]&gt;10, 1, 0)/COUNTIFS(FACT_INCLUDES[Order ID], FACT_INCLUDES[[#This Row],[Order ID]])</f>
        <v>0</v>
      </c>
      <c r="W1814" s="33">
        <f>IF(FACT_INCLUDES[[#This Row],[Order Type]]="Online", 1, 0)/COUNTIFS(FACT_INCLUDES[Order ID], FACT_INCLUDES[[#This Row],[Order ID]])</f>
        <v>0</v>
      </c>
      <c r="X1814" s="52">
        <v>599.78136532904136</v>
      </c>
      <c r="Y1814" s="52">
        <v>532.64718873100753</v>
      </c>
      <c r="Z1814" s="64">
        <f>IF(FACT_INCLUDES[[#This Row],[Order Type]]="Online", 1, 0)*FACT_INCLUDES[[#This Row],[Income]]</f>
        <v>0</v>
      </c>
    </row>
    <row r="1815" spans="1:26" x14ac:dyDescent="0.3">
      <c r="A1815" s="4">
        <v>843</v>
      </c>
      <c r="B1815" s="4">
        <v>426</v>
      </c>
      <c r="C1815" s="4">
        <v>640</v>
      </c>
      <c r="D1815" s="58">
        <v>3</v>
      </c>
      <c r="E1815" s="28">
        <f>VLOOKUP(FACT_INCLUDES[[#This Row],[Order ID]], ORDERS[], 2)</f>
        <v>43607.516939332781</v>
      </c>
      <c r="F1815" s="28">
        <f>VLOOKUP(FACT_INCLUDES[[#This Row],[Order ID]], ORDERS[], 3)</f>
        <v>43607.516939332781</v>
      </c>
      <c r="G1815" s="4" t="str">
        <f>VLOOKUP(FACT_INCLUDES[[#This Row],[Order ID]], ORDERS[], 4)</f>
        <v>In-Store</v>
      </c>
      <c r="H1815" s="4" t="str">
        <f>VLOOKUP(FACT_INCLUDES[[#This Row],[Order ID]], ORDERS[], 5)</f>
        <v>MUZ1198@gmail.com</v>
      </c>
      <c r="I1815" s="4">
        <f>VLOOKUP(FACT_INCLUDES[[#This Row],[Order ID]], ORDERS[], 6)</f>
        <v>20</v>
      </c>
      <c r="J1815" s="54">
        <f>VLOOKUP(FACT_INCLUDES[[#This Row],[Order ID]], ORDERS[], 7)</f>
        <v>0</v>
      </c>
      <c r="K1815" s="33">
        <v>0</v>
      </c>
      <c r="L1815" s="4">
        <f>VLOOKUP(FACT_INCLUDES[[#This Row],[DW Version]], VERSIONS[], 2)</f>
        <v>65</v>
      </c>
      <c r="M1815" s="4">
        <f>VLOOKUP(FACT_INCLUDES[[#This Row],[DW Version]], VERSIONS[], 3)</f>
        <v>5.5</v>
      </c>
      <c r="N1815" s="4" t="str">
        <f>VLOOKUP(FACT_INCLUDES[[#This Row],[DW Version]], VERSIONS[], 4)</f>
        <v>gray</v>
      </c>
      <c r="O1815" s="51">
        <f>VLOOKUP(FACT_INCLUDES[[#This Row],[DW Version]], VERSIONS[], 5)</f>
        <v>123.92064828763051</v>
      </c>
      <c r="P1815" s="4" t="str">
        <f>VLOOKUP(FACT_INCLUDES[[#This Row],[DW Version]], VERSIONS[], 6)</f>
        <v>Flex Shorts</v>
      </c>
      <c r="Q1815" s="4" t="str">
        <f>VLOOKUP(FACT_INCLUDES[[#This Row],[DW Version]], VERSIONS[], 7)</f>
        <v>Apparel</v>
      </c>
      <c r="R1815" s="51">
        <f>FACT_INCLUDES[[#This Row],[Version Price]]*FACT_INCLUDES[[#This Row],[Quantity]]</f>
        <v>371.76194486289154</v>
      </c>
      <c r="S1815" s="51">
        <f>FACT_INCLUDES[[#This Row],[Amount]]*(1-FACT_INCLUDES[[#This Row],[Order Discount]])</f>
        <v>371.76194486289154</v>
      </c>
      <c r="T1815" s="51">
        <f t="shared" si="28"/>
        <v>2586.2339045929157</v>
      </c>
      <c r="U1815" s="57">
        <f>FACT_INCLUDES[[#This Row],[Income]]/FACT_INCLUDES[[#This Row],[Total Order Income]]</f>
        <v>0.14374645085375928</v>
      </c>
      <c r="V1815" s="33">
        <f>IF(FACT_INCLUDES[[#This Row],[Order Gap]]&gt;10, 1, 0)/COUNTIFS(FACT_INCLUDES[Order ID], FACT_INCLUDES[[#This Row],[Order ID]])</f>
        <v>0</v>
      </c>
      <c r="W1815" s="33">
        <f>IF(FACT_INCLUDES[[#This Row],[Order Type]]="Online", 1, 0)/COUNTIFS(FACT_INCLUDES[Order ID], FACT_INCLUDES[[#This Row],[Order ID]])</f>
        <v>0</v>
      </c>
      <c r="X1815" s="52">
        <v>599.78136532904136</v>
      </c>
      <c r="Y1815" s="52">
        <v>532.64718873100753</v>
      </c>
      <c r="Z1815" s="64">
        <f>IF(FACT_INCLUDES[[#This Row],[Order Type]]="Online", 1, 0)*FACT_INCLUDES[[#This Row],[Income]]</f>
        <v>0</v>
      </c>
    </row>
    <row r="1816" spans="1:26" x14ac:dyDescent="0.3">
      <c r="A1816" s="4">
        <v>844</v>
      </c>
      <c r="B1816" s="4">
        <v>426</v>
      </c>
      <c r="C1816" s="4">
        <v>841</v>
      </c>
      <c r="D1816" s="58">
        <v>1</v>
      </c>
      <c r="E1816" s="28">
        <f>VLOOKUP(FACT_INCLUDES[[#This Row],[Order ID]], ORDERS[], 2)</f>
        <v>43607.516939332781</v>
      </c>
      <c r="F1816" s="28">
        <f>VLOOKUP(FACT_INCLUDES[[#This Row],[Order ID]], ORDERS[], 3)</f>
        <v>43607.516939332781</v>
      </c>
      <c r="G1816" s="4" t="str">
        <f>VLOOKUP(FACT_INCLUDES[[#This Row],[Order ID]], ORDERS[], 4)</f>
        <v>In-Store</v>
      </c>
      <c r="H1816" s="4" t="str">
        <f>VLOOKUP(FACT_INCLUDES[[#This Row],[Order ID]], ORDERS[], 5)</f>
        <v>MUZ1198@gmail.com</v>
      </c>
      <c r="I1816" s="4">
        <f>VLOOKUP(FACT_INCLUDES[[#This Row],[Order ID]], ORDERS[], 6)</f>
        <v>20</v>
      </c>
      <c r="J1816" s="54">
        <f>VLOOKUP(FACT_INCLUDES[[#This Row],[Order ID]], ORDERS[], 7)</f>
        <v>0</v>
      </c>
      <c r="K1816" s="33">
        <v>0</v>
      </c>
      <c r="L1816" s="4">
        <f>VLOOKUP(FACT_INCLUDES[[#This Row],[DW Version]], VERSIONS[], 2)</f>
        <v>85</v>
      </c>
      <c r="M1816" s="4">
        <f>VLOOKUP(FACT_INCLUDES[[#This Row],[DW Version]], VERSIONS[], 3)</f>
        <v>9.5</v>
      </c>
      <c r="N1816" s="4" t="str">
        <f>VLOOKUP(FACT_INCLUDES[[#This Row],[DW Version]], VERSIONS[], 4)</f>
        <v>white</v>
      </c>
      <c r="O1816" s="51">
        <f>VLOOKUP(FACT_INCLUDES[[#This Row],[DW Version]], VERSIONS[], 5)</f>
        <v>243.07268204158854</v>
      </c>
      <c r="P1816" s="4" t="str">
        <f>VLOOKUP(FACT_INCLUDES[[#This Row],[DW Version]], VERSIONS[], 6)</f>
        <v>Nike Flex Stride</v>
      </c>
      <c r="Q1816" s="4" t="str">
        <f>VLOOKUP(FACT_INCLUDES[[#This Row],[DW Version]], VERSIONS[], 7)</f>
        <v>Apparel</v>
      </c>
      <c r="R1816" s="51">
        <f>FACT_INCLUDES[[#This Row],[Version Price]]*FACT_INCLUDES[[#This Row],[Quantity]]</f>
        <v>243.07268204158854</v>
      </c>
      <c r="S1816" s="51">
        <f>FACT_INCLUDES[[#This Row],[Amount]]*(1-FACT_INCLUDES[[#This Row],[Order Discount]])</f>
        <v>243.07268204158854</v>
      </c>
      <c r="T1816" s="51">
        <f t="shared" si="28"/>
        <v>2586.2339045929157</v>
      </c>
      <c r="U1816" s="57">
        <f>FACT_INCLUDES[[#This Row],[Income]]/FACT_INCLUDES[[#This Row],[Total Order Income]]</f>
        <v>9.3987122204961276E-2</v>
      </c>
      <c r="V1816" s="33">
        <f>IF(FACT_INCLUDES[[#This Row],[Order Gap]]&gt;10, 1, 0)/COUNTIFS(FACT_INCLUDES[Order ID], FACT_INCLUDES[[#This Row],[Order ID]])</f>
        <v>0</v>
      </c>
      <c r="W1816" s="33">
        <f>IF(FACT_INCLUDES[[#This Row],[Order Type]]="Online", 1, 0)/COUNTIFS(FACT_INCLUDES[Order ID], FACT_INCLUDES[[#This Row],[Order ID]])</f>
        <v>0</v>
      </c>
      <c r="X1816" s="52">
        <v>599.78136532904136</v>
      </c>
      <c r="Y1816" s="52">
        <v>532.64718873100753</v>
      </c>
      <c r="Z1816" s="64">
        <f>IF(FACT_INCLUDES[[#This Row],[Order Type]]="Online", 1, 0)*FACT_INCLUDES[[#This Row],[Income]]</f>
        <v>0</v>
      </c>
    </row>
    <row r="1817" spans="1:26" x14ac:dyDescent="0.3">
      <c r="A1817" s="4">
        <v>865</v>
      </c>
      <c r="B1817" s="4">
        <v>439</v>
      </c>
      <c r="C1817" s="4">
        <v>337</v>
      </c>
      <c r="D1817" s="58">
        <v>1</v>
      </c>
      <c r="E1817" s="28">
        <f>VLOOKUP(FACT_INCLUDES[[#This Row],[Order ID]], ORDERS[], 2)</f>
        <v>43578.756506905658</v>
      </c>
      <c r="F1817" s="28">
        <f>VLOOKUP(FACT_INCLUDES[[#This Row],[Order ID]], ORDERS[], 3)</f>
        <v>43579.756506905658</v>
      </c>
      <c r="G1817" s="4" t="str">
        <f>VLOOKUP(FACT_INCLUDES[[#This Row],[Order ID]], ORDERS[], 4)</f>
        <v>Online</v>
      </c>
      <c r="H1817" s="4" t="str">
        <f>VLOOKUP(FACT_INCLUDES[[#This Row],[Order ID]], ORDERS[], 5)</f>
        <v>ZQF5266@gmail.com</v>
      </c>
      <c r="I1817" s="4">
        <f>VLOOKUP(FACT_INCLUDES[[#This Row],[Order ID]], ORDERS[], 6)</f>
        <v>0</v>
      </c>
      <c r="J1817" s="54">
        <f>VLOOKUP(FACT_INCLUDES[[#This Row],[Order ID]], ORDERS[], 7)</f>
        <v>0</v>
      </c>
      <c r="K1817" s="33">
        <v>1</v>
      </c>
      <c r="L1817" s="4">
        <f>VLOOKUP(FACT_INCLUDES[[#This Row],[DW Version]], VERSIONS[], 2)</f>
        <v>34</v>
      </c>
      <c r="M1817" s="4">
        <f>VLOOKUP(FACT_INCLUDES[[#This Row],[DW Version]], VERSIONS[], 3)</f>
        <v>11</v>
      </c>
      <c r="N1817" s="4" t="str">
        <f>VLOOKUP(FACT_INCLUDES[[#This Row],[DW Version]], VERSIONS[], 4)</f>
        <v>white</v>
      </c>
      <c r="O1817" s="51">
        <f>VLOOKUP(FACT_INCLUDES[[#This Row],[DW Version]], VERSIONS[], 5)</f>
        <v>127.06928805003204</v>
      </c>
      <c r="P1817" s="4" t="str">
        <f>VLOOKUP(FACT_INCLUDES[[#This Row],[DW Version]], VERSIONS[], 6)</f>
        <v>Zoom Vomero</v>
      </c>
      <c r="Q1817" s="4" t="str">
        <f>VLOOKUP(FACT_INCLUDES[[#This Row],[DW Version]], VERSIONS[], 7)</f>
        <v>Shoe</v>
      </c>
      <c r="R1817" s="51">
        <f>FACT_INCLUDES[[#This Row],[Version Price]]*FACT_INCLUDES[[#This Row],[Quantity]]</f>
        <v>127.06928805003204</v>
      </c>
      <c r="S1817" s="51">
        <f>FACT_INCLUDES[[#This Row],[Amount]]*(1-FACT_INCLUDES[[#This Row],[Order Discount]])</f>
        <v>127.06928805003204</v>
      </c>
      <c r="T1817" s="51">
        <f t="shared" si="28"/>
        <v>182.65492654171538</v>
      </c>
      <c r="U1817" s="57">
        <f>FACT_INCLUDES[[#This Row],[Income]]/FACT_INCLUDES[[#This Row],[Total Order Income]]</f>
        <v>0.69567950044321147</v>
      </c>
      <c r="V1817" s="33">
        <f>IF(FACT_INCLUDES[[#This Row],[Order Gap]]&gt;10, 1, 0)/COUNTIFS(FACT_INCLUDES[Order ID], FACT_INCLUDES[[#This Row],[Order ID]])</f>
        <v>0</v>
      </c>
      <c r="W1817" s="33">
        <f>IF(FACT_INCLUDES[[#This Row],[Order Type]]="Online", 1, 0)/COUNTIFS(FACT_INCLUDES[Order ID], FACT_INCLUDES[[#This Row],[Order ID]])</f>
        <v>0.5</v>
      </c>
      <c r="X1817" s="52">
        <v>599.78136532904136</v>
      </c>
      <c r="Y1817" s="52">
        <v>532.64718873100753</v>
      </c>
      <c r="Z1817" s="64">
        <f>IF(FACT_INCLUDES[[#This Row],[Order Type]]="Online", 1, 0)*FACT_INCLUDES[[#This Row],[Income]]</f>
        <v>127.06928805003204</v>
      </c>
    </row>
    <row r="1818" spans="1:26" x14ac:dyDescent="0.3">
      <c r="A1818" s="4">
        <v>866</v>
      </c>
      <c r="B1818" s="4">
        <v>439</v>
      </c>
      <c r="C1818" s="4">
        <v>678</v>
      </c>
      <c r="D1818" s="58">
        <v>1</v>
      </c>
      <c r="E1818" s="28">
        <f>VLOOKUP(FACT_INCLUDES[[#This Row],[Order ID]], ORDERS[], 2)</f>
        <v>43578.756506905658</v>
      </c>
      <c r="F1818" s="28">
        <f>VLOOKUP(FACT_INCLUDES[[#This Row],[Order ID]], ORDERS[], 3)</f>
        <v>43579.756506905658</v>
      </c>
      <c r="G1818" s="4" t="str">
        <f>VLOOKUP(FACT_INCLUDES[[#This Row],[Order ID]], ORDERS[], 4)</f>
        <v>Online</v>
      </c>
      <c r="H1818" s="4" t="str">
        <f>VLOOKUP(FACT_INCLUDES[[#This Row],[Order ID]], ORDERS[], 5)</f>
        <v>ZQF5266@gmail.com</v>
      </c>
      <c r="I1818" s="4">
        <f>VLOOKUP(FACT_INCLUDES[[#This Row],[Order ID]], ORDERS[], 6)</f>
        <v>0</v>
      </c>
      <c r="J1818" s="54">
        <f>VLOOKUP(FACT_INCLUDES[[#This Row],[Order ID]], ORDERS[], 7)</f>
        <v>0</v>
      </c>
      <c r="K1818" s="33">
        <v>1</v>
      </c>
      <c r="L1818" s="4">
        <f>VLOOKUP(FACT_INCLUDES[[#This Row],[DW Version]], VERSIONS[], 2)</f>
        <v>68</v>
      </c>
      <c r="M1818" s="4">
        <f>VLOOKUP(FACT_INCLUDES[[#This Row],[DW Version]], VERSIONS[], 3)</f>
        <v>12</v>
      </c>
      <c r="N1818" s="4" t="str">
        <f>VLOOKUP(FACT_INCLUDES[[#This Row],[DW Version]], VERSIONS[], 4)</f>
        <v>white</v>
      </c>
      <c r="O1818" s="51">
        <f>VLOOKUP(FACT_INCLUDES[[#This Row],[DW Version]], VERSIONS[], 5)</f>
        <v>55.585638491683348</v>
      </c>
      <c r="P1818" s="4" t="str">
        <f>VLOOKUP(FACT_INCLUDES[[#This Row],[DW Version]], VERSIONS[], 6)</f>
        <v>React Miler</v>
      </c>
      <c r="Q1818" s="4" t="str">
        <f>VLOOKUP(FACT_INCLUDES[[#This Row],[DW Version]], VERSIONS[], 7)</f>
        <v>Shoe</v>
      </c>
      <c r="R1818" s="51">
        <f>FACT_INCLUDES[[#This Row],[Version Price]]*FACT_INCLUDES[[#This Row],[Quantity]]</f>
        <v>55.585638491683348</v>
      </c>
      <c r="S1818" s="51">
        <f>FACT_INCLUDES[[#This Row],[Amount]]*(1-FACT_INCLUDES[[#This Row],[Order Discount]])</f>
        <v>55.585638491683348</v>
      </c>
      <c r="T1818" s="51">
        <f t="shared" si="28"/>
        <v>182.65492654171538</v>
      </c>
      <c r="U1818" s="57">
        <f>FACT_INCLUDES[[#This Row],[Income]]/FACT_INCLUDES[[#This Row],[Total Order Income]]</f>
        <v>0.30432049955678858</v>
      </c>
      <c r="V1818" s="33">
        <f>IF(FACT_INCLUDES[[#This Row],[Order Gap]]&gt;10, 1, 0)/COUNTIFS(FACT_INCLUDES[Order ID], FACT_INCLUDES[[#This Row],[Order ID]])</f>
        <v>0</v>
      </c>
      <c r="W1818" s="33">
        <f>IF(FACT_INCLUDES[[#This Row],[Order Type]]="Online", 1, 0)/COUNTIFS(FACT_INCLUDES[Order ID], FACT_INCLUDES[[#This Row],[Order ID]])</f>
        <v>0.5</v>
      </c>
      <c r="X1818" s="52">
        <v>599.78136532904136</v>
      </c>
      <c r="Y1818" s="52">
        <v>532.64718873100753</v>
      </c>
      <c r="Z1818" s="64">
        <f>IF(FACT_INCLUDES[[#This Row],[Order Type]]="Online", 1, 0)*FACT_INCLUDES[[#This Row],[Income]]</f>
        <v>55.585638491683348</v>
      </c>
    </row>
    <row r="1819" spans="1:26" x14ac:dyDescent="0.3">
      <c r="A1819" s="4">
        <v>874</v>
      </c>
      <c r="B1819" s="4">
        <v>444</v>
      </c>
      <c r="C1819" s="4">
        <v>201</v>
      </c>
      <c r="D1819" s="58">
        <v>3</v>
      </c>
      <c r="E1819" s="28">
        <f>VLOOKUP(FACT_INCLUDES[[#This Row],[Order ID]], ORDERS[], 2)</f>
        <v>43610.938837142661</v>
      </c>
      <c r="F1819" s="28">
        <f>VLOOKUP(FACT_INCLUDES[[#This Row],[Order ID]], ORDERS[], 3)</f>
        <v>43621.938837142661</v>
      </c>
      <c r="G1819" s="4" t="str">
        <f>VLOOKUP(FACT_INCLUDES[[#This Row],[Order ID]], ORDERS[], 4)</f>
        <v>Online</v>
      </c>
      <c r="H1819" s="4" t="str">
        <f>VLOOKUP(FACT_INCLUDES[[#This Row],[Order ID]], ORDERS[], 5)</f>
        <v>KDJ3747@gmail.com</v>
      </c>
      <c r="I1819" s="4">
        <f>VLOOKUP(FACT_INCLUDES[[#This Row],[Order ID]], ORDERS[], 6)</f>
        <v>0</v>
      </c>
      <c r="J1819" s="54">
        <f>VLOOKUP(FACT_INCLUDES[[#This Row],[Order ID]], ORDERS[], 7)</f>
        <v>0</v>
      </c>
      <c r="K1819" s="33">
        <v>11</v>
      </c>
      <c r="L1819" s="4">
        <f>VLOOKUP(FACT_INCLUDES[[#This Row],[DW Version]], VERSIONS[], 2)</f>
        <v>20</v>
      </c>
      <c r="M1819" s="4">
        <f>VLOOKUP(FACT_INCLUDES[[#This Row],[DW Version]], VERSIONS[], 3)</f>
        <v>7</v>
      </c>
      <c r="N1819" s="4" t="str">
        <f>VLOOKUP(FACT_INCLUDES[[#This Row],[DW Version]], VERSIONS[], 4)</f>
        <v>white</v>
      </c>
      <c r="O1819" s="51">
        <f>VLOOKUP(FACT_INCLUDES[[#This Row],[DW Version]], VERSIONS[], 5)</f>
        <v>368.8628864749229</v>
      </c>
      <c r="P1819" s="4" t="str">
        <f>VLOOKUP(FACT_INCLUDES[[#This Row],[DW Version]], VERSIONS[], 6)</f>
        <v>Joyride</v>
      </c>
      <c r="Q1819" s="4" t="str">
        <f>VLOOKUP(FACT_INCLUDES[[#This Row],[DW Version]], VERSIONS[], 7)</f>
        <v>Shoe</v>
      </c>
      <c r="R1819" s="51">
        <f>FACT_INCLUDES[[#This Row],[Version Price]]*FACT_INCLUDES[[#This Row],[Quantity]]</f>
        <v>1106.5886594247686</v>
      </c>
      <c r="S1819" s="51">
        <f>FACT_INCLUDES[[#This Row],[Amount]]*(1-FACT_INCLUDES[[#This Row],[Order Discount]])</f>
        <v>1106.5886594247686</v>
      </c>
      <c r="T1819" s="51">
        <f t="shared" si="28"/>
        <v>2112.8671575646636</v>
      </c>
      <c r="U1819" s="57">
        <f>FACT_INCLUDES[[#This Row],[Income]]/FACT_INCLUDES[[#This Row],[Total Order Income]]</f>
        <v>0.52373792430009969</v>
      </c>
      <c r="V1819" s="33">
        <f>IF(FACT_INCLUDES[[#This Row],[Order Gap]]&gt;10, 1, 0)/COUNTIFS(FACT_INCLUDES[Order ID], FACT_INCLUDES[[#This Row],[Order ID]])</f>
        <v>0.5</v>
      </c>
      <c r="W1819" s="33">
        <f>IF(FACT_INCLUDES[[#This Row],[Order Type]]="Online", 1, 0)/COUNTIFS(FACT_INCLUDES[Order ID], FACT_INCLUDES[[#This Row],[Order ID]])</f>
        <v>0.5</v>
      </c>
      <c r="X1819" s="52">
        <v>599.78136532904136</v>
      </c>
      <c r="Y1819" s="52">
        <v>532.64718873100753</v>
      </c>
      <c r="Z1819" s="64">
        <f>IF(FACT_INCLUDES[[#This Row],[Order Type]]="Online", 1, 0)*FACT_INCLUDES[[#This Row],[Income]]</f>
        <v>1106.5886594247686</v>
      </c>
    </row>
    <row r="1820" spans="1:26" x14ac:dyDescent="0.3">
      <c r="A1820" s="4">
        <v>875</v>
      </c>
      <c r="B1820" s="4">
        <v>444</v>
      </c>
      <c r="C1820" s="4">
        <v>279</v>
      </c>
      <c r="D1820" s="58">
        <v>3</v>
      </c>
      <c r="E1820" s="28">
        <f>VLOOKUP(FACT_INCLUDES[[#This Row],[Order ID]], ORDERS[], 2)</f>
        <v>43610.938837142661</v>
      </c>
      <c r="F1820" s="28">
        <f>VLOOKUP(FACT_INCLUDES[[#This Row],[Order ID]], ORDERS[], 3)</f>
        <v>43621.938837142661</v>
      </c>
      <c r="G1820" s="4" t="str">
        <f>VLOOKUP(FACT_INCLUDES[[#This Row],[Order ID]], ORDERS[], 4)</f>
        <v>Online</v>
      </c>
      <c r="H1820" s="4" t="str">
        <f>VLOOKUP(FACT_INCLUDES[[#This Row],[Order ID]], ORDERS[], 5)</f>
        <v>KDJ3747@gmail.com</v>
      </c>
      <c r="I1820" s="4">
        <f>VLOOKUP(FACT_INCLUDES[[#This Row],[Order ID]], ORDERS[], 6)</f>
        <v>0</v>
      </c>
      <c r="J1820" s="54">
        <f>VLOOKUP(FACT_INCLUDES[[#This Row],[Order ID]], ORDERS[], 7)</f>
        <v>0</v>
      </c>
      <c r="K1820" s="33">
        <v>11</v>
      </c>
      <c r="L1820" s="4">
        <f>VLOOKUP(FACT_INCLUDES[[#This Row],[DW Version]], VERSIONS[], 2)</f>
        <v>27</v>
      </c>
      <c r="M1820" s="4">
        <f>VLOOKUP(FACT_INCLUDES[[#This Row],[DW Version]], VERSIONS[], 3)</f>
        <v>10</v>
      </c>
      <c r="N1820" s="4" t="str">
        <f>VLOOKUP(FACT_INCLUDES[[#This Row],[DW Version]], VERSIONS[], 4)</f>
        <v>blue</v>
      </c>
      <c r="O1820" s="51">
        <f>VLOOKUP(FACT_INCLUDES[[#This Row],[DW Version]], VERSIONS[], 5)</f>
        <v>335.42616604663164</v>
      </c>
      <c r="P1820" s="4" t="str">
        <f>VLOOKUP(FACT_INCLUDES[[#This Row],[DW Version]], VERSIONS[], 6)</f>
        <v>Structure</v>
      </c>
      <c r="Q1820" s="4" t="str">
        <f>VLOOKUP(FACT_INCLUDES[[#This Row],[DW Version]], VERSIONS[], 7)</f>
        <v>Shoe</v>
      </c>
      <c r="R1820" s="51">
        <f>FACT_INCLUDES[[#This Row],[Version Price]]*FACT_INCLUDES[[#This Row],[Quantity]]</f>
        <v>1006.278498139895</v>
      </c>
      <c r="S1820" s="51">
        <f>FACT_INCLUDES[[#This Row],[Amount]]*(1-FACT_INCLUDES[[#This Row],[Order Discount]])</f>
        <v>1006.278498139895</v>
      </c>
      <c r="T1820" s="51">
        <f t="shared" si="28"/>
        <v>2112.8671575646636</v>
      </c>
      <c r="U1820" s="57">
        <f>FACT_INCLUDES[[#This Row],[Income]]/FACT_INCLUDES[[#This Row],[Total Order Income]]</f>
        <v>0.47626207569990031</v>
      </c>
      <c r="V1820" s="33">
        <f>IF(FACT_INCLUDES[[#This Row],[Order Gap]]&gt;10, 1, 0)/COUNTIFS(FACT_INCLUDES[Order ID], FACT_INCLUDES[[#This Row],[Order ID]])</f>
        <v>0.5</v>
      </c>
      <c r="W1820" s="33">
        <f>IF(FACT_INCLUDES[[#This Row],[Order Type]]="Online", 1, 0)/COUNTIFS(FACT_INCLUDES[Order ID], FACT_INCLUDES[[#This Row],[Order ID]])</f>
        <v>0.5</v>
      </c>
      <c r="X1820" s="52">
        <v>599.78136532904136</v>
      </c>
      <c r="Y1820" s="52">
        <v>532.64718873100753</v>
      </c>
      <c r="Z1820" s="64">
        <f>IF(FACT_INCLUDES[[#This Row],[Order Type]]="Online", 1, 0)*FACT_INCLUDES[[#This Row],[Income]]</f>
        <v>1006.278498139895</v>
      </c>
    </row>
    <row r="1821" spans="1:26" x14ac:dyDescent="0.3">
      <c r="A1821" s="4">
        <v>941</v>
      </c>
      <c r="B1821" s="4">
        <v>473</v>
      </c>
      <c r="C1821" s="4">
        <v>91</v>
      </c>
      <c r="D1821" s="58">
        <v>2</v>
      </c>
      <c r="E1821" s="28">
        <f>VLOOKUP(FACT_INCLUDES[[#This Row],[Order ID]], ORDERS[], 2)</f>
        <v>43749.813076414612</v>
      </c>
      <c r="F1821" s="28">
        <f>VLOOKUP(FACT_INCLUDES[[#This Row],[Order ID]], ORDERS[], 3)</f>
        <v>43749.813076414612</v>
      </c>
      <c r="G1821" s="4" t="str">
        <f>VLOOKUP(FACT_INCLUDES[[#This Row],[Order ID]], ORDERS[], 4)</f>
        <v>In-Store</v>
      </c>
      <c r="H1821" s="4" t="str">
        <f>VLOOKUP(FACT_INCLUDES[[#This Row],[Order ID]], ORDERS[], 5)</f>
        <v>BPW8012@gmail.com</v>
      </c>
      <c r="I1821" s="4">
        <f>VLOOKUP(FACT_INCLUDES[[#This Row],[Order ID]], ORDERS[], 6)</f>
        <v>20</v>
      </c>
      <c r="J1821" s="54">
        <f>VLOOKUP(FACT_INCLUDES[[#This Row],[Order ID]], ORDERS[], 7)</f>
        <v>0</v>
      </c>
      <c r="K1821" s="33">
        <v>0</v>
      </c>
      <c r="L1821" s="4">
        <f>VLOOKUP(FACT_INCLUDES[[#This Row],[DW Version]], VERSIONS[], 2)</f>
        <v>9</v>
      </c>
      <c r="M1821" s="4">
        <f>VLOOKUP(FACT_INCLUDES[[#This Row],[DW Version]], VERSIONS[], 3)</f>
        <v>9</v>
      </c>
      <c r="N1821" s="4" t="str">
        <f>VLOOKUP(FACT_INCLUDES[[#This Row],[DW Version]], VERSIONS[], 4)</f>
        <v>white</v>
      </c>
      <c r="O1821" s="51">
        <f>VLOOKUP(FACT_INCLUDES[[#This Row],[DW Version]], VERSIONS[], 5)</f>
        <v>94.826672553281099</v>
      </c>
      <c r="P1821" s="4" t="str">
        <f>VLOOKUP(FACT_INCLUDES[[#This Row],[DW Version]], VERSIONS[], 6)</f>
        <v>React</v>
      </c>
      <c r="Q1821" s="4" t="str">
        <f>VLOOKUP(FACT_INCLUDES[[#This Row],[DW Version]], VERSIONS[], 7)</f>
        <v>Shoe</v>
      </c>
      <c r="R1821" s="51">
        <f>FACT_INCLUDES[[#This Row],[Version Price]]*FACT_INCLUDES[[#This Row],[Quantity]]</f>
        <v>189.6533451065622</v>
      </c>
      <c r="S1821" s="51">
        <f>FACT_INCLUDES[[#This Row],[Amount]]*(1-FACT_INCLUDES[[#This Row],[Order Discount]])</f>
        <v>189.6533451065622</v>
      </c>
      <c r="T1821" s="51">
        <f t="shared" si="28"/>
        <v>557.52603192173251</v>
      </c>
      <c r="U1821" s="57">
        <f>FACT_INCLUDES[[#This Row],[Income]]/FACT_INCLUDES[[#This Row],[Total Order Income]]</f>
        <v>0.34016948850414652</v>
      </c>
      <c r="V1821" s="33">
        <f>IF(FACT_INCLUDES[[#This Row],[Order Gap]]&gt;10, 1, 0)/COUNTIFS(FACT_INCLUDES[Order ID], FACT_INCLUDES[[#This Row],[Order ID]])</f>
        <v>0</v>
      </c>
      <c r="W1821" s="33">
        <f>IF(FACT_INCLUDES[[#This Row],[Order Type]]="Online", 1, 0)/COUNTIFS(FACT_INCLUDES[Order ID], FACT_INCLUDES[[#This Row],[Order ID]])</f>
        <v>0</v>
      </c>
      <c r="X1821" s="52">
        <v>599.78136532904136</v>
      </c>
      <c r="Y1821" s="52">
        <v>532.64718873100753</v>
      </c>
      <c r="Z1821" s="64">
        <f>IF(FACT_INCLUDES[[#This Row],[Order Type]]="Online", 1, 0)*FACT_INCLUDES[[#This Row],[Income]]</f>
        <v>0</v>
      </c>
    </row>
    <row r="1822" spans="1:26" x14ac:dyDescent="0.3">
      <c r="A1822" s="4">
        <v>942</v>
      </c>
      <c r="B1822" s="4">
        <v>473</v>
      </c>
      <c r="C1822" s="4">
        <v>517</v>
      </c>
      <c r="D1822" s="58">
        <v>1</v>
      </c>
      <c r="E1822" s="28">
        <f>VLOOKUP(FACT_INCLUDES[[#This Row],[Order ID]], ORDERS[], 2)</f>
        <v>43749.813076414612</v>
      </c>
      <c r="F1822" s="28">
        <f>VLOOKUP(FACT_INCLUDES[[#This Row],[Order ID]], ORDERS[], 3)</f>
        <v>43749.813076414612</v>
      </c>
      <c r="G1822" s="4" t="str">
        <f>VLOOKUP(FACT_INCLUDES[[#This Row],[Order ID]], ORDERS[], 4)</f>
        <v>In-Store</v>
      </c>
      <c r="H1822" s="4" t="str">
        <f>VLOOKUP(FACT_INCLUDES[[#This Row],[Order ID]], ORDERS[], 5)</f>
        <v>BPW8012@gmail.com</v>
      </c>
      <c r="I1822" s="4">
        <f>VLOOKUP(FACT_INCLUDES[[#This Row],[Order ID]], ORDERS[], 6)</f>
        <v>20</v>
      </c>
      <c r="J1822" s="54">
        <f>VLOOKUP(FACT_INCLUDES[[#This Row],[Order ID]], ORDERS[], 7)</f>
        <v>0</v>
      </c>
      <c r="K1822" s="33">
        <v>0</v>
      </c>
      <c r="L1822" s="4">
        <f>VLOOKUP(FACT_INCLUDES[[#This Row],[DW Version]], VERSIONS[], 2)</f>
        <v>54</v>
      </c>
      <c r="M1822" s="4">
        <f>VLOOKUP(FACT_INCLUDES[[#This Row],[DW Version]], VERSIONS[], 3)</f>
        <v>4.5</v>
      </c>
      <c r="N1822" s="4" t="str">
        <f>VLOOKUP(FACT_INCLUDES[[#This Row],[DW Version]], VERSIONS[], 4)</f>
        <v>gold</v>
      </c>
      <c r="O1822" s="51">
        <f>VLOOKUP(FACT_INCLUDES[[#This Row],[DW Version]], VERSIONS[], 5)</f>
        <v>367.87268681517025</v>
      </c>
      <c r="P1822" s="4" t="str">
        <f>VLOOKUP(FACT_INCLUDES[[#This Row],[DW Version]], VERSIONS[], 6)</f>
        <v>Legend React</v>
      </c>
      <c r="Q1822" s="4" t="str">
        <f>VLOOKUP(FACT_INCLUDES[[#This Row],[DW Version]], VERSIONS[], 7)</f>
        <v>Shoe</v>
      </c>
      <c r="R1822" s="51">
        <f>FACT_INCLUDES[[#This Row],[Version Price]]*FACT_INCLUDES[[#This Row],[Quantity]]</f>
        <v>367.87268681517025</v>
      </c>
      <c r="S1822" s="51">
        <f>FACT_INCLUDES[[#This Row],[Amount]]*(1-FACT_INCLUDES[[#This Row],[Order Discount]])</f>
        <v>367.87268681517025</v>
      </c>
      <c r="T1822" s="51">
        <f t="shared" si="28"/>
        <v>557.52603192173251</v>
      </c>
      <c r="U1822" s="57">
        <f>FACT_INCLUDES[[#This Row],[Income]]/FACT_INCLUDES[[#This Row],[Total Order Income]]</f>
        <v>0.65983051149585337</v>
      </c>
      <c r="V1822" s="33">
        <f>IF(FACT_INCLUDES[[#This Row],[Order Gap]]&gt;10, 1, 0)/COUNTIFS(FACT_INCLUDES[Order ID], FACT_INCLUDES[[#This Row],[Order ID]])</f>
        <v>0</v>
      </c>
      <c r="W1822" s="33">
        <f>IF(FACT_INCLUDES[[#This Row],[Order Type]]="Online", 1, 0)/COUNTIFS(FACT_INCLUDES[Order ID], FACT_INCLUDES[[#This Row],[Order ID]])</f>
        <v>0</v>
      </c>
      <c r="X1822" s="52">
        <v>599.78136532904136</v>
      </c>
      <c r="Y1822" s="52">
        <v>532.64718873100753</v>
      </c>
      <c r="Z1822" s="64">
        <f>IF(FACT_INCLUDES[[#This Row],[Order Type]]="Online", 1, 0)*FACT_INCLUDES[[#This Row],[Income]]</f>
        <v>0</v>
      </c>
    </row>
    <row r="1823" spans="1:26" x14ac:dyDescent="0.3">
      <c r="A1823" s="4">
        <v>964</v>
      </c>
      <c r="B1823" s="4">
        <v>483</v>
      </c>
      <c r="C1823" s="4">
        <v>201</v>
      </c>
      <c r="D1823" s="58">
        <v>1</v>
      </c>
      <c r="E1823" s="28">
        <f>VLOOKUP(FACT_INCLUDES[[#This Row],[Order ID]], ORDERS[], 2)</f>
        <v>43546.477596730219</v>
      </c>
      <c r="F1823" s="28">
        <f>VLOOKUP(FACT_INCLUDES[[#This Row],[Order ID]], ORDERS[], 3)</f>
        <v>43546.477596730219</v>
      </c>
      <c r="G1823" s="4" t="str">
        <f>VLOOKUP(FACT_INCLUDES[[#This Row],[Order ID]], ORDERS[], 4)</f>
        <v>In-Store</v>
      </c>
      <c r="H1823" s="4" t="str">
        <f>VLOOKUP(FACT_INCLUDES[[#This Row],[Order ID]], ORDERS[], 5)</f>
        <v>DXT8392@gmail.com</v>
      </c>
      <c r="I1823" s="4">
        <f>VLOOKUP(FACT_INCLUDES[[#This Row],[Order ID]], ORDERS[], 6)</f>
        <v>7</v>
      </c>
      <c r="J1823" s="54">
        <f>VLOOKUP(FACT_INCLUDES[[#This Row],[Order ID]], ORDERS[], 7)</f>
        <v>0</v>
      </c>
      <c r="K1823" s="33">
        <v>0</v>
      </c>
      <c r="L1823" s="4">
        <f>VLOOKUP(FACT_INCLUDES[[#This Row],[DW Version]], VERSIONS[], 2)</f>
        <v>20</v>
      </c>
      <c r="M1823" s="4">
        <f>VLOOKUP(FACT_INCLUDES[[#This Row],[DW Version]], VERSIONS[], 3)</f>
        <v>7</v>
      </c>
      <c r="N1823" s="4" t="str">
        <f>VLOOKUP(FACT_INCLUDES[[#This Row],[DW Version]], VERSIONS[], 4)</f>
        <v>white</v>
      </c>
      <c r="O1823" s="51">
        <f>VLOOKUP(FACT_INCLUDES[[#This Row],[DW Version]], VERSIONS[], 5)</f>
        <v>368.8628864749229</v>
      </c>
      <c r="P1823" s="4" t="str">
        <f>VLOOKUP(FACT_INCLUDES[[#This Row],[DW Version]], VERSIONS[], 6)</f>
        <v>Joyride</v>
      </c>
      <c r="Q1823" s="4" t="str">
        <f>VLOOKUP(FACT_INCLUDES[[#This Row],[DW Version]], VERSIONS[], 7)</f>
        <v>Shoe</v>
      </c>
      <c r="R1823" s="51">
        <f>FACT_INCLUDES[[#This Row],[Version Price]]*FACT_INCLUDES[[#This Row],[Quantity]]</f>
        <v>368.8628864749229</v>
      </c>
      <c r="S1823" s="51">
        <f>FACT_INCLUDES[[#This Row],[Amount]]*(1-FACT_INCLUDES[[#This Row],[Order Discount]])</f>
        <v>368.8628864749229</v>
      </c>
      <c r="T1823" s="51">
        <f t="shared" si="28"/>
        <v>2007.6902957985508</v>
      </c>
      <c r="U1823" s="57">
        <f>FACT_INCLUDES[[#This Row],[Income]]/FACT_INCLUDES[[#This Row],[Total Order Income]]</f>
        <v>0.1837249934647959</v>
      </c>
      <c r="V1823" s="33">
        <f>IF(FACT_INCLUDES[[#This Row],[Order Gap]]&gt;10, 1, 0)/COUNTIFS(FACT_INCLUDES[Order ID], FACT_INCLUDES[[#This Row],[Order ID]])</f>
        <v>0</v>
      </c>
      <c r="W1823" s="33">
        <f>IF(FACT_INCLUDES[[#This Row],[Order Type]]="Online", 1, 0)/COUNTIFS(FACT_INCLUDES[Order ID], FACT_INCLUDES[[#This Row],[Order ID]])</f>
        <v>0</v>
      </c>
      <c r="X1823" s="52">
        <v>599.78136532904136</v>
      </c>
      <c r="Y1823" s="52">
        <v>532.64718873100753</v>
      </c>
      <c r="Z1823" s="64">
        <f>IF(FACT_INCLUDES[[#This Row],[Order Type]]="Online", 1, 0)*FACT_INCLUDES[[#This Row],[Income]]</f>
        <v>0</v>
      </c>
    </row>
    <row r="1824" spans="1:26" x14ac:dyDescent="0.3">
      <c r="A1824" s="4">
        <v>965</v>
      </c>
      <c r="B1824" s="4">
        <v>483</v>
      </c>
      <c r="C1824" s="4">
        <v>207</v>
      </c>
      <c r="D1824" s="58">
        <v>1</v>
      </c>
      <c r="E1824" s="28">
        <f>VLOOKUP(FACT_INCLUDES[[#This Row],[Order ID]], ORDERS[], 2)</f>
        <v>43546.477596730219</v>
      </c>
      <c r="F1824" s="28">
        <f>VLOOKUP(FACT_INCLUDES[[#This Row],[Order ID]], ORDERS[], 3)</f>
        <v>43546.477596730219</v>
      </c>
      <c r="G1824" s="4" t="str">
        <f>VLOOKUP(FACT_INCLUDES[[#This Row],[Order ID]], ORDERS[], 4)</f>
        <v>In-Store</v>
      </c>
      <c r="H1824" s="4" t="str">
        <f>VLOOKUP(FACT_INCLUDES[[#This Row],[Order ID]], ORDERS[], 5)</f>
        <v>DXT8392@gmail.com</v>
      </c>
      <c r="I1824" s="4">
        <f>VLOOKUP(FACT_INCLUDES[[#This Row],[Order ID]], ORDERS[], 6)</f>
        <v>7</v>
      </c>
      <c r="J1824" s="54">
        <f>VLOOKUP(FACT_INCLUDES[[#This Row],[Order ID]], ORDERS[], 7)</f>
        <v>0</v>
      </c>
      <c r="K1824" s="33">
        <v>0</v>
      </c>
      <c r="L1824" s="4">
        <f>VLOOKUP(FACT_INCLUDES[[#This Row],[DW Version]], VERSIONS[], 2)</f>
        <v>20</v>
      </c>
      <c r="M1824" s="4">
        <f>VLOOKUP(FACT_INCLUDES[[#This Row],[DW Version]], VERSIONS[], 3)</f>
        <v>12.5</v>
      </c>
      <c r="N1824" s="4" t="str">
        <f>VLOOKUP(FACT_INCLUDES[[#This Row],[DW Version]], VERSIONS[], 4)</f>
        <v>white</v>
      </c>
      <c r="O1824" s="51">
        <f>VLOOKUP(FACT_INCLUDES[[#This Row],[DW Version]], VERSIONS[], 5)</f>
        <v>98.653367169189522</v>
      </c>
      <c r="P1824" s="4" t="str">
        <f>VLOOKUP(FACT_INCLUDES[[#This Row],[DW Version]], VERSIONS[], 6)</f>
        <v>Joyride</v>
      </c>
      <c r="Q1824" s="4" t="str">
        <f>VLOOKUP(FACT_INCLUDES[[#This Row],[DW Version]], VERSIONS[], 7)</f>
        <v>Shoe</v>
      </c>
      <c r="R1824" s="51">
        <f>FACT_INCLUDES[[#This Row],[Version Price]]*FACT_INCLUDES[[#This Row],[Quantity]]</f>
        <v>98.653367169189522</v>
      </c>
      <c r="S1824" s="51">
        <f>FACT_INCLUDES[[#This Row],[Amount]]*(1-FACT_INCLUDES[[#This Row],[Order Discount]])</f>
        <v>98.653367169189522</v>
      </c>
      <c r="T1824" s="51">
        <f t="shared" si="28"/>
        <v>2007.6902957985508</v>
      </c>
      <c r="U1824" s="57">
        <f>FACT_INCLUDES[[#This Row],[Income]]/FACT_INCLUDES[[#This Row],[Total Order Income]]</f>
        <v>4.9137741700320633E-2</v>
      </c>
      <c r="V1824" s="33">
        <f>IF(FACT_INCLUDES[[#This Row],[Order Gap]]&gt;10, 1, 0)/COUNTIFS(FACT_INCLUDES[Order ID], FACT_INCLUDES[[#This Row],[Order ID]])</f>
        <v>0</v>
      </c>
      <c r="W1824" s="33">
        <f>IF(FACT_INCLUDES[[#This Row],[Order Type]]="Online", 1, 0)/COUNTIFS(FACT_INCLUDES[Order ID], FACT_INCLUDES[[#This Row],[Order ID]])</f>
        <v>0</v>
      </c>
      <c r="X1824" s="52">
        <v>599.78136532904136</v>
      </c>
      <c r="Y1824" s="52">
        <v>532.64718873100753</v>
      </c>
      <c r="Z1824" s="64">
        <f>IF(FACT_INCLUDES[[#This Row],[Order Type]]="Online", 1, 0)*FACT_INCLUDES[[#This Row],[Income]]</f>
        <v>0</v>
      </c>
    </row>
    <row r="1825" spans="1:26" x14ac:dyDescent="0.3">
      <c r="A1825" s="4">
        <v>966</v>
      </c>
      <c r="B1825" s="4">
        <v>483</v>
      </c>
      <c r="C1825" s="4">
        <v>246</v>
      </c>
      <c r="D1825" s="58">
        <v>4</v>
      </c>
      <c r="E1825" s="28">
        <f>VLOOKUP(FACT_INCLUDES[[#This Row],[Order ID]], ORDERS[], 2)</f>
        <v>43546.477596730219</v>
      </c>
      <c r="F1825" s="28">
        <f>VLOOKUP(FACT_INCLUDES[[#This Row],[Order ID]], ORDERS[], 3)</f>
        <v>43546.477596730219</v>
      </c>
      <c r="G1825" s="4" t="str">
        <f>VLOOKUP(FACT_INCLUDES[[#This Row],[Order ID]], ORDERS[], 4)</f>
        <v>In-Store</v>
      </c>
      <c r="H1825" s="4" t="str">
        <f>VLOOKUP(FACT_INCLUDES[[#This Row],[Order ID]], ORDERS[], 5)</f>
        <v>DXT8392@gmail.com</v>
      </c>
      <c r="I1825" s="4">
        <f>VLOOKUP(FACT_INCLUDES[[#This Row],[Order ID]], ORDERS[], 6)</f>
        <v>7</v>
      </c>
      <c r="J1825" s="54">
        <f>VLOOKUP(FACT_INCLUDES[[#This Row],[Order ID]], ORDERS[], 7)</f>
        <v>0</v>
      </c>
      <c r="K1825" s="33">
        <v>0</v>
      </c>
      <c r="L1825" s="4">
        <f>VLOOKUP(FACT_INCLUDES[[#This Row],[DW Version]], VERSIONS[], 2)</f>
        <v>24</v>
      </c>
      <c r="M1825" s="4">
        <f>VLOOKUP(FACT_INCLUDES[[#This Row],[DW Version]], VERSIONS[], 3)</f>
        <v>8</v>
      </c>
      <c r="N1825" s="4" t="str">
        <f>VLOOKUP(FACT_INCLUDES[[#This Row],[DW Version]], VERSIONS[], 4)</f>
        <v>white</v>
      </c>
      <c r="O1825" s="51">
        <f>VLOOKUP(FACT_INCLUDES[[#This Row],[DW Version]], VERSIONS[], 5)</f>
        <v>188.22668060919591</v>
      </c>
      <c r="P1825" s="4" t="str">
        <f>VLOOKUP(FACT_INCLUDES[[#This Row],[DW Version]], VERSIONS[], 6)</f>
        <v>Zoom Fly</v>
      </c>
      <c r="Q1825" s="4" t="str">
        <f>VLOOKUP(FACT_INCLUDES[[#This Row],[DW Version]], VERSIONS[], 7)</f>
        <v>Shoe</v>
      </c>
      <c r="R1825" s="51">
        <f>FACT_INCLUDES[[#This Row],[Version Price]]*FACT_INCLUDES[[#This Row],[Quantity]]</f>
        <v>752.90672243678364</v>
      </c>
      <c r="S1825" s="51">
        <f>FACT_INCLUDES[[#This Row],[Amount]]*(1-FACT_INCLUDES[[#This Row],[Order Discount]])</f>
        <v>752.90672243678364</v>
      </c>
      <c r="T1825" s="51">
        <f t="shared" si="28"/>
        <v>2007.6902957985508</v>
      </c>
      <c r="U1825" s="57">
        <f>FACT_INCLUDES[[#This Row],[Income]]/FACT_INCLUDES[[#This Row],[Total Order Income]]</f>
        <v>0.37501138697157371</v>
      </c>
      <c r="V1825" s="33">
        <f>IF(FACT_INCLUDES[[#This Row],[Order Gap]]&gt;10, 1, 0)/COUNTIFS(FACT_INCLUDES[Order ID], FACT_INCLUDES[[#This Row],[Order ID]])</f>
        <v>0</v>
      </c>
      <c r="W1825" s="33">
        <f>IF(FACT_INCLUDES[[#This Row],[Order Type]]="Online", 1, 0)/COUNTIFS(FACT_INCLUDES[Order ID], FACT_INCLUDES[[#This Row],[Order ID]])</f>
        <v>0</v>
      </c>
      <c r="X1825" s="52">
        <v>599.78136532904136</v>
      </c>
      <c r="Y1825" s="52">
        <v>532.64718873100753</v>
      </c>
      <c r="Z1825" s="64">
        <f>IF(FACT_INCLUDES[[#This Row],[Order Type]]="Online", 1, 0)*FACT_INCLUDES[[#This Row],[Income]]</f>
        <v>0</v>
      </c>
    </row>
    <row r="1826" spans="1:26" x14ac:dyDescent="0.3">
      <c r="A1826" s="4">
        <v>967</v>
      </c>
      <c r="B1826" s="4">
        <v>483</v>
      </c>
      <c r="C1826" s="4">
        <v>598</v>
      </c>
      <c r="D1826" s="58">
        <v>4</v>
      </c>
      <c r="E1826" s="28">
        <f>VLOOKUP(FACT_INCLUDES[[#This Row],[Order ID]], ORDERS[], 2)</f>
        <v>43546.477596730219</v>
      </c>
      <c r="F1826" s="28">
        <f>VLOOKUP(FACT_INCLUDES[[#This Row],[Order ID]], ORDERS[], 3)</f>
        <v>43546.477596730219</v>
      </c>
      <c r="G1826" s="4" t="str">
        <f>VLOOKUP(FACT_INCLUDES[[#This Row],[Order ID]], ORDERS[], 4)</f>
        <v>In-Store</v>
      </c>
      <c r="H1826" s="4" t="str">
        <f>VLOOKUP(FACT_INCLUDES[[#This Row],[Order ID]], ORDERS[], 5)</f>
        <v>DXT8392@gmail.com</v>
      </c>
      <c r="I1826" s="4">
        <f>VLOOKUP(FACT_INCLUDES[[#This Row],[Order ID]], ORDERS[], 6)</f>
        <v>7</v>
      </c>
      <c r="J1826" s="54">
        <f>VLOOKUP(FACT_INCLUDES[[#This Row],[Order ID]], ORDERS[], 7)</f>
        <v>0</v>
      </c>
      <c r="K1826" s="33">
        <v>0</v>
      </c>
      <c r="L1826" s="4">
        <f>VLOOKUP(FACT_INCLUDES[[#This Row],[DW Version]], VERSIONS[], 2)</f>
        <v>60</v>
      </c>
      <c r="M1826" s="4">
        <f>VLOOKUP(FACT_INCLUDES[[#This Row],[DW Version]], VERSIONS[], 3)</f>
        <v>12</v>
      </c>
      <c r="N1826" s="4" t="str">
        <f>VLOOKUP(FACT_INCLUDES[[#This Row],[DW Version]], VERSIONS[], 4)</f>
        <v>red</v>
      </c>
      <c r="O1826" s="51">
        <f>VLOOKUP(FACT_INCLUDES[[#This Row],[DW Version]], VERSIONS[], 5)</f>
        <v>196.81682992941367</v>
      </c>
      <c r="P1826" s="4" t="str">
        <f>VLOOKUP(FACT_INCLUDES[[#This Row],[DW Version]], VERSIONS[], 6)</f>
        <v>Magista Obra</v>
      </c>
      <c r="Q1826" s="4" t="str">
        <f>VLOOKUP(FACT_INCLUDES[[#This Row],[DW Version]], VERSIONS[], 7)</f>
        <v>Shoe</v>
      </c>
      <c r="R1826" s="51">
        <f>FACT_INCLUDES[[#This Row],[Version Price]]*FACT_INCLUDES[[#This Row],[Quantity]]</f>
        <v>787.26731971765469</v>
      </c>
      <c r="S1826" s="51">
        <f>FACT_INCLUDES[[#This Row],[Amount]]*(1-FACT_INCLUDES[[#This Row],[Order Discount]])</f>
        <v>787.26731971765469</v>
      </c>
      <c r="T1826" s="51">
        <f t="shared" si="28"/>
        <v>2007.6902957985508</v>
      </c>
      <c r="U1826" s="57">
        <f>FACT_INCLUDES[[#This Row],[Income]]/FACT_INCLUDES[[#This Row],[Total Order Income]]</f>
        <v>0.39212587786330971</v>
      </c>
      <c r="V1826" s="33">
        <f>IF(FACT_INCLUDES[[#This Row],[Order Gap]]&gt;10, 1, 0)/COUNTIFS(FACT_INCLUDES[Order ID], FACT_INCLUDES[[#This Row],[Order ID]])</f>
        <v>0</v>
      </c>
      <c r="W1826" s="33">
        <f>IF(FACT_INCLUDES[[#This Row],[Order Type]]="Online", 1, 0)/COUNTIFS(FACT_INCLUDES[Order ID], FACT_INCLUDES[[#This Row],[Order ID]])</f>
        <v>0</v>
      </c>
      <c r="X1826" s="52">
        <v>599.78136532904136</v>
      </c>
      <c r="Y1826" s="52">
        <v>532.64718873100753</v>
      </c>
      <c r="Z1826" s="64">
        <f>IF(FACT_INCLUDES[[#This Row],[Order Type]]="Online", 1, 0)*FACT_INCLUDES[[#This Row],[Income]]</f>
        <v>0</v>
      </c>
    </row>
    <row r="1827" spans="1:26" x14ac:dyDescent="0.3">
      <c r="A1827" s="4">
        <v>972</v>
      </c>
      <c r="B1827" s="4">
        <v>487</v>
      </c>
      <c r="C1827" s="4">
        <v>840</v>
      </c>
      <c r="D1827" s="58">
        <v>4</v>
      </c>
      <c r="E1827" s="28">
        <f>VLOOKUP(FACT_INCLUDES[[#This Row],[Order ID]], ORDERS[], 2)</f>
        <v>43613.965279689452</v>
      </c>
      <c r="F1827" s="28">
        <f>VLOOKUP(FACT_INCLUDES[[#This Row],[Order ID]], ORDERS[], 3)</f>
        <v>43623.965279689452</v>
      </c>
      <c r="G1827" s="4" t="str">
        <f>VLOOKUP(FACT_INCLUDES[[#This Row],[Order ID]], ORDERS[], 4)</f>
        <v>Online</v>
      </c>
      <c r="H1827" s="4" t="str">
        <f>VLOOKUP(FACT_INCLUDES[[#This Row],[Order ID]], ORDERS[], 5)</f>
        <v>FZM2146@gmail.com</v>
      </c>
      <c r="I1827" s="4">
        <f>VLOOKUP(FACT_INCLUDES[[#This Row],[Order ID]], ORDERS[], 6)</f>
        <v>0</v>
      </c>
      <c r="J1827" s="54">
        <f>VLOOKUP(FACT_INCLUDES[[#This Row],[Order ID]], ORDERS[], 7)</f>
        <v>0</v>
      </c>
      <c r="K1827" s="33">
        <v>10</v>
      </c>
      <c r="L1827" s="4">
        <f>VLOOKUP(FACT_INCLUDES[[#This Row],[DW Version]], VERSIONS[], 2)</f>
        <v>85</v>
      </c>
      <c r="M1827" s="4">
        <f>VLOOKUP(FACT_INCLUDES[[#This Row],[DW Version]], VERSIONS[], 3)</f>
        <v>7.5</v>
      </c>
      <c r="N1827" s="4" t="str">
        <f>VLOOKUP(FACT_INCLUDES[[#This Row],[DW Version]], VERSIONS[], 4)</f>
        <v>red</v>
      </c>
      <c r="O1827" s="51">
        <f>VLOOKUP(FACT_INCLUDES[[#This Row],[DW Version]], VERSIONS[], 5)</f>
        <v>354.19386340818664</v>
      </c>
      <c r="P1827" s="4" t="str">
        <f>VLOOKUP(FACT_INCLUDES[[#This Row],[DW Version]], VERSIONS[], 6)</f>
        <v>Nike Flex Stride</v>
      </c>
      <c r="Q1827" s="4" t="str">
        <f>VLOOKUP(FACT_INCLUDES[[#This Row],[DW Version]], VERSIONS[], 7)</f>
        <v>Apparel</v>
      </c>
      <c r="R1827" s="51">
        <f>FACT_INCLUDES[[#This Row],[Version Price]]*FACT_INCLUDES[[#This Row],[Quantity]]</f>
        <v>1416.7754536327466</v>
      </c>
      <c r="S1827" s="51">
        <f>FACT_INCLUDES[[#This Row],[Amount]]*(1-FACT_INCLUDES[[#This Row],[Order Discount]])</f>
        <v>1416.7754536327466</v>
      </c>
      <c r="T1827" s="51">
        <f t="shared" si="28"/>
        <v>1416.7754536327466</v>
      </c>
      <c r="U1827" s="57">
        <f>FACT_INCLUDES[[#This Row],[Income]]/FACT_INCLUDES[[#This Row],[Total Order Income]]</f>
        <v>1</v>
      </c>
      <c r="V1827" s="33">
        <f>IF(FACT_INCLUDES[[#This Row],[Order Gap]]&gt;10, 1, 0)/COUNTIFS(FACT_INCLUDES[Order ID], FACT_INCLUDES[[#This Row],[Order ID]])</f>
        <v>0</v>
      </c>
      <c r="W1827" s="33">
        <f>IF(FACT_INCLUDES[[#This Row],[Order Type]]="Online", 1, 0)/COUNTIFS(FACT_INCLUDES[Order ID], FACT_INCLUDES[[#This Row],[Order ID]])</f>
        <v>1</v>
      </c>
      <c r="X1827" s="52">
        <v>599.78136532904136</v>
      </c>
      <c r="Y1827" s="52">
        <v>532.64718873100753</v>
      </c>
      <c r="Z1827" s="64">
        <f>IF(FACT_INCLUDES[[#This Row],[Order Type]]="Online", 1, 0)*FACT_INCLUDES[[#This Row],[Income]]</f>
        <v>1416.7754536327466</v>
      </c>
    </row>
    <row r="1828" spans="1:26" x14ac:dyDescent="0.3">
      <c r="A1828" s="4">
        <v>1020</v>
      </c>
      <c r="B1828" s="4">
        <v>511</v>
      </c>
      <c r="C1828" s="4">
        <v>389</v>
      </c>
      <c r="D1828" s="58">
        <v>1</v>
      </c>
      <c r="E1828" s="28">
        <f>VLOOKUP(FACT_INCLUDES[[#This Row],[Order ID]], ORDERS[], 2)</f>
        <v>43560.717143610527</v>
      </c>
      <c r="F1828" s="28">
        <f>VLOOKUP(FACT_INCLUDES[[#This Row],[Order ID]], ORDERS[], 3)</f>
        <v>43560.717143610527</v>
      </c>
      <c r="G1828" s="4" t="str">
        <f>VLOOKUP(FACT_INCLUDES[[#This Row],[Order ID]], ORDERS[], 4)</f>
        <v>In-Store</v>
      </c>
      <c r="H1828" s="4" t="str">
        <f>VLOOKUP(FACT_INCLUDES[[#This Row],[Order ID]], ORDERS[], 5)</f>
        <v>CKH8365@gmail.com</v>
      </c>
      <c r="I1828" s="4">
        <f>VLOOKUP(FACT_INCLUDES[[#This Row],[Order ID]], ORDERS[], 6)</f>
        <v>44</v>
      </c>
      <c r="J1828" s="54">
        <f>VLOOKUP(FACT_INCLUDES[[#This Row],[Order ID]], ORDERS[], 7)</f>
        <v>0</v>
      </c>
      <c r="K1828" s="33">
        <v>0</v>
      </c>
      <c r="L1828" s="4">
        <f>VLOOKUP(FACT_INCLUDES[[#This Row],[DW Version]], VERSIONS[], 2)</f>
        <v>40</v>
      </c>
      <c r="M1828" s="4">
        <f>VLOOKUP(FACT_INCLUDES[[#This Row],[DW Version]], VERSIONS[], 3)</f>
        <v>4.5</v>
      </c>
      <c r="N1828" s="4" t="str">
        <f>VLOOKUP(FACT_INCLUDES[[#This Row],[DW Version]], VERSIONS[], 4)</f>
        <v>black</v>
      </c>
      <c r="O1828" s="51">
        <f>VLOOKUP(FACT_INCLUDES[[#This Row],[DW Version]], VERSIONS[], 5)</f>
        <v>97.857816632183273</v>
      </c>
      <c r="P1828" s="4" t="str">
        <f>VLOOKUP(FACT_INCLUDES[[#This Row],[DW Version]], VERSIONS[], 6)</f>
        <v>Zoom Streak</v>
      </c>
      <c r="Q1828" s="4" t="str">
        <f>VLOOKUP(FACT_INCLUDES[[#This Row],[DW Version]], VERSIONS[], 7)</f>
        <v>Shoe</v>
      </c>
      <c r="R1828" s="51">
        <f>FACT_INCLUDES[[#This Row],[Version Price]]*FACT_INCLUDES[[#This Row],[Quantity]]</f>
        <v>97.857816632183273</v>
      </c>
      <c r="S1828" s="51">
        <f>FACT_INCLUDES[[#This Row],[Amount]]*(1-FACT_INCLUDES[[#This Row],[Order Discount]])</f>
        <v>97.857816632183273</v>
      </c>
      <c r="T1828" s="51">
        <f t="shared" si="28"/>
        <v>1363.867723247361</v>
      </c>
      <c r="U1828" s="57">
        <f>FACT_INCLUDES[[#This Row],[Income]]/FACT_INCLUDES[[#This Row],[Total Order Income]]</f>
        <v>7.1750225453817748E-2</v>
      </c>
      <c r="V1828" s="33">
        <f>IF(FACT_INCLUDES[[#This Row],[Order Gap]]&gt;10, 1, 0)/COUNTIFS(FACT_INCLUDES[Order ID], FACT_INCLUDES[[#This Row],[Order ID]])</f>
        <v>0</v>
      </c>
      <c r="W1828" s="33">
        <f>IF(FACT_INCLUDES[[#This Row],[Order Type]]="Online", 1, 0)/COUNTIFS(FACT_INCLUDES[Order ID], FACT_INCLUDES[[#This Row],[Order ID]])</f>
        <v>0</v>
      </c>
      <c r="X1828" s="52">
        <v>599.78136532904136</v>
      </c>
      <c r="Y1828" s="52">
        <v>532.64718873100753</v>
      </c>
      <c r="Z1828" s="64">
        <f>IF(FACT_INCLUDES[[#This Row],[Order Type]]="Online", 1, 0)*FACT_INCLUDES[[#This Row],[Income]]</f>
        <v>0</v>
      </c>
    </row>
    <row r="1829" spans="1:26" x14ac:dyDescent="0.3">
      <c r="A1829" s="4">
        <v>1021</v>
      </c>
      <c r="B1829" s="4">
        <v>511</v>
      </c>
      <c r="C1829" s="4">
        <v>438</v>
      </c>
      <c r="D1829" s="58">
        <v>5</v>
      </c>
      <c r="E1829" s="28">
        <f>VLOOKUP(FACT_INCLUDES[[#This Row],[Order ID]], ORDERS[], 2)</f>
        <v>43560.717143610527</v>
      </c>
      <c r="F1829" s="28">
        <f>VLOOKUP(FACT_INCLUDES[[#This Row],[Order ID]], ORDERS[], 3)</f>
        <v>43560.717143610527</v>
      </c>
      <c r="G1829" s="4" t="str">
        <f>VLOOKUP(FACT_INCLUDES[[#This Row],[Order ID]], ORDERS[], 4)</f>
        <v>In-Store</v>
      </c>
      <c r="H1829" s="4" t="str">
        <f>VLOOKUP(FACT_INCLUDES[[#This Row],[Order ID]], ORDERS[], 5)</f>
        <v>CKH8365@gmail.com</v>
      </c>
      <c r="I1829" s="4">
        <f>VLOOKUP(FACT_INCLUDES[[#This Row],[Order ID]], ORDERS[], 6)</f>
        <v>44</v>
      </c>
      <c r="J1829" s="54">
        <f>VLOOKUP(FACT_INCLUDES[[#This Row],[Order ID]], ORDERS[], 7)</f>
        <v>0</v>
      </c>
      <c r="K1829" s="33">
        <v>0</v>
      </c>
      <c r="L1829" s="4">
        <f>VLOOKUP(FACT_INCLUDES[[#This Row],[DW Version]], VERSIONS[], 2)</f>
        <v>45</v>
      </c>
      <c r="M1829" s="4">
        <f>VLOOKUP(FACT_INCLUDES[[#This Row],[DW Version]], VERSIONS[], 3)</f>
        <v>10</v>
      </c>
      <c r="N1829" s="4" t="str">
        <f>VLOOKUP(FACT_INCLUDES[[#This Row],[DW Version]], VERSIONS[], 4)</f>
        <v>black</v>
      </c>
      <c r="O1829" s="51">
        <f>VLOOKUP(FACT_INCLUDES[[#This Row],[DW Version]], VERSIONS[], 5)</f>
        <v>253.20198132303554</v>
      </c>
      <c r="P1829" s="4" t="str">
        <f>VLOOKUP(FACT_INCLUDES[[#This Row],[DW Version]], VERSIONS[], 6)</f>
        <v>Vapor Cage 4</v>
      </c>
      <c r="Q1829" s="4" t="str">
        <f>VLOOKUP(FACT_INCLUDES[[#This Row],[DW Version]], VERSIONS[], 7)</f>
        <v>Shoe</v>
      </c>
      <c r="R1829" s="51">
        <f>FACT_INCLUDES[[#This Row],[Version Price]]*FACT_INCLUDES[[#This Row],[Quantity]]</f>
        <v>1266.0099066151777</v>
      </c>
      <c r="S1829" s="51">
        <f>FACT_INCLUDES[[#This Row],[Amount]]*(1-FACT_INCLUDES[[#This Row],[Order Discount]])</f>
        <v>1266.0099066151777</v>
      </c>
      <c r="T1829" s="51">
        <f t="shared" si="28"/>
        <v>1363.867723247361</v>
      </c>
      <c r="U1829" s="57">
        <f>FACT_INCLUDES[[#This Row],[Income]]/FACT_INCLUDES[[#This Row],[Total Order Income]]</f>
        <v>0.92824977454618218</v>
      </c>
      <c r="V1829" s="33">
        <f>IF(FACT_INCLUDES[[#This Row],[Order Gap]]&gt;10, 1, 0)/COUNTIFS(FACT_INCLUDES[Order ID], FACT_INCLUDES[[#This Row],[Order ID]])</f>
        <v>0</v>
      </c>
      <c r="W1829" s="33">
        <f>IF(FACT_INCLUDES[[#This Row],[Order Type]]="Online", 1, 0)/COUNTIFS(FACT_INCLUDES[Order ID], FACT_INCLUDES[[#This Row],[Order ID]])</f>
        <v>0</v>
      </c>
      <c r="X1829" s="52">
        <v>599.78136532904136</v>
      </c>
      <c r="Y1829" s="52">
        <v>532.64718873100753</v>
      </c>
      <c r="Z1829" s="64">
        <f>IF(FACT_INCLUDES[[#This Row],[Order Type]]="Online", 1, 0)*FACT_INCLUDES[[#This Row],[Income]]</f>
        <v>0</v>
      </c>
    </row>
    <row r="1830" spans="1:26" x14ac:dyDescent="0.3">
      <c r="A1830" s="4">
        <v>1042</v>
      </c>
      <c r="B1830" s="4">
        <v>523</v>
      </c>
      <c r="C1830" s="4">
        <v>272</v>
      </c>
      <c r="D1830" s="58">
        <v>2</v>
      </c>
      <c r="E1830" s="28">
        <f>VLOOKUP(FACT_INCLUDES[[#This Row],[Order ID]], ORDERS[], 2)</f>
        <v>43624.250000735592</v>
      </c>
      <c r="F1830" s="28">
        <f>VLOOKUP(FACT_INCLUDES[[#This Row],[Order ID]], ORDERS[], 3)</f>
        <v>43624.250000735592</v>
      </c>
      <c r="G1830" s="4" t="str">
        <f>VLOOKUP(FACT_INCLUDES[[#This Row],[Order ID]], ORDERS[], 4)</f>
        <v>In-Store</v>
      </c>
      <c r="H1830" s="4" t="str">
        <f>VLOOKUP(FACT_INCLUDES[[#This Row],[Order ID]], ORDERS[], 5)</f>
        <v>XSQ8658@gmail.com</v>
      </c>
      <c r="I1830" s="4">
        <f>VLOOKUP(FACT_INCLUDES[[#This Row],[Order ID]], ORDERS[], 6)</f>
        <v>48</v>
      </c>
      <c r="J1830" s="54">
        <f>VLOOKUP(FACT_INCLUDES[[#This Row],[Order ID]], ORDERS[], 7)</f>
        <v>0</v>
      </c>
      <c r="K1830" s="33">
        <v>0</v>
      </c>
      <c r="L1830" s="4">
        <f>VLOOKUP(FACT_INCLUDES[[#This Row],[DW Version]], VERSIONS[], 2)</f>
        <v>26</v>
      </c>
      <c r="M1830" s="4">
        <f>VLOOKUP(FACT_INCLUDES[[#This Row],[DW Version]], VERSIONS[], 3)</f>
        <v>11</v>
      </c>
      <c r="N1830" s="4" t="str">
        <f>VLOOKUP(FACT_INCLUDES[[#This Row],[DW Version]], VERSIONS[], 4)</f>
        <v>white</v>
      </c>
      <c r="O1830" s="51">
        <f>VLOOKUP(FACT_INCLUDES[[#This Row],[DW Version]], VERSIONS[], 5)</f>
        <v>295.06513283499584</v>
      </c>
      <c r="P1830" s="4" t="str">
        <f>VLOOKUP(FACT_INCLUDES[[#This Row],[DW Version]], VERSIONS[], 6)</f>
        <v>Infinity Run</v>
      </c>
      <c r="Q1830" s="4" t="str">
        <f>VLOOKUP(FACT_INCLUDES[[#This Row],[DW Version]], VERSIONS[], 7)</f>
        <v>Shoe</v>
      </c>
      <c r="R1830" s="51">
        <f>FACT_INCLUDES[[#This Row],[Version Price]]*FACT_INCLUDES[[#This Row],[Quantity]]</f>
        <v>590.13026566999167</v>
      </c>
      <c r="S1830" s="51">
        <f>FACT_INCLUDES[[#This Row],[Amount]]*(1-FACT_INCLUDES[[#This Row],[Order Discount]])</f>
        <v>590.13026566999167</v>
      </c>
      <c r="T1830" s="51">
        <f t="shared" si="28"/>
        <v>652.80365221701561</v>
      </c>
      <c r="U1830" s="57">
        <f>FACT_INCLUDES[[#This Row],[Income]]/FACT_INCLUDES[[#This Row],[Total Order Income]]</f>
        <v>0.90399351116652604</v>
      </c>
      <c r="V1830" s="33">
        <f>IF(FACT_INCLUDES[[#This Row],[Order Gap]]&gt;10, 1, 0)/COUNTIFS(FACT_INCLUDES[Order ID], FACT_INCLUDES[[#This Row],[Order ID]])</f>
        <v>0</v>
      </c>
      <c r="W1830" s="33">
        <f>IF(FACT_INCLUDES[[#This Row],[Order Type]]="Online", 1, 0)/COUNTIFS(FACT_INCLUDES[Order ID], FACT_INCLUDES[[#This Row],[Order ID]])</f>
        <v>0</v>
      </c>
      <c r="X1830" s="52">
        <v>599.78136532904136</v>
      </c>
      <c r="Y1830" s="52">
        <v>532.64718873100753</v>
      </c>
      <c r="Z1830" s="64">
        <f>IF(FACT_INCLUDES[[#This Row],[Order Type]]="Online", 1, 0)*FACT_INCLUDES[[#This Row],[Income]]</f>
        <v>0</v>
      </c>
    </row>
    <row r="1831" spans="1:26" x14ac:dyDescent="0.3">
      <c r="A1831" s="4">
        <v>1043</v>
      </c>
      <c r="B1831" s="4">
        <v>523</v>
      </c>
      <c r="C1831" s="4">
        <v>447</v>
      </c>
      <c r="D1831" s="58">
        <v>1</v>
      </c>
      <c r="E1831" s="28">
        <f>VLOOKUP(FACT_INCLUDES[[#This Row],[Order ID]], ORDERS[], 2)</f>
        <v>43624.250000735592</v>
      </c>
      <c r="F1831" s="28">
        <f>VLOOKUP(FACT_INCLUDES[[#This Row],[Order ID]], ORDERS[], 3)</f>
        <v>43624.250000735592</v>
      </c>
      <c r="G1831" s="4" t="str">
        <f>VLOOKUP(FACT_INCLUDES[[#This Row],[Order ID]], ORDERS[], 4)</f>
        <v>In-Store</v>
      </c>
      <c r="H1831" s="4" t="str">
        <f>VLOOKUP(FACT_INCLUDES[[#This Row],[Order ID]], ORDERS[], 5)</f>
        <v>XSQ8658@gmail.com</v>
      </c>
      <c r="I1831" s="4">
        <f>VLOOKUP(FACT_INCLUDES[[#This Row],[Order ID]], ORDERS[], 6)</f>
        <v>48</v>
      </c>
      <c r="J1831" s="54">
        <f>VLOOKUP(FACT_INCLUDES[[#This Row],[Order ID]], ORDERS[], 7)</f>
        <v>0</v>
      </c>
      <c r="K1831" s="33">
        <v>0</v>
      </c>
      <c r="L1831" s="4">
        <f>VLOOKUP(FACT_INCLUDES[[#This Row],[DW Version]], VERSIONS[], 2)</f>
        <v>46</v>
      </c>
      <c r="M1831" s="4">
        <f>VLOOKUP(FACT_INCLUDES[[#This Row],[DW Version]], VERSIONS[], 3)</f>
        <v>8.5</v>
      </c>
      <c r="N1831" s="4" t="str">
        <f>VLOOKUP(FACT_INCLUDES[[#This Row],[DW Version]], VERSIONS[], 4)</f>
        <v>white</v>
      </c>
      <c r="O1831" s="51">
        <f>VLOOKUP(FACT_INCLUDES[[#This Row],[DW Version]], VERSIONS[], 5)</f>
        <v>62.673386547023895</v>
      </c>
      <c r="P1831" s="4" t="str">
        <f>VLOOKUP(FACT_INCLUDES[[#This Row],[DW Version]], VERSIONS[], 6)</f>
        <v>Nike Basketball</v>
      </c>
      <c r="Q1831" s="4" t="str">
        <f>VLOOKUP(FACT_INCLUDES[[#This Row],[DW Version]], VERSIONS[], 7)</f>
        <v>Sport Equipment</v>
      </c>
      <c r="R1831" s="51">
        <f>FACT_INCLUDES[[#This Row],[Version Price]]*FACT_INCLUDES[[#This Row],[Quantity]]</f>
        <v>62.673386547023895</v>
      </c>
      <c r="S1831" s="51">
        <f>FACT_INCLUDES[[#This Row],[Amount]]*(1-FACT_INCLUDES[[#This Row],[Order Discount]])</f>
        <v>62.673386547023895</v>
      </c>
      <c r="T1831" s="51">
        <f t="shared" si="28"/>
        <v>652.80365221701561</v>
      </c>
      <c r="U1831" s="57">
        <f>FACT_INCLUDES[[#This Row],[Income]]/FACT_INCLUDES[[#This Row],[Total Order Income]]</f>
        <v>9.6006488833473916E-2</v>
      </c>
      <c r="V1831" s="33">
        <f>IF(FACT_INCLUDES[[#This Row],[Order Gap]]&gt;10, 1, 0)/COUNTIFS(FACT_INCLUDES[Order ID], FACT_INCLUDES[[#This Row],[Order ID]])</f>
        <v>0</v>
      </c>
      <c r="W1831" s="33">
        <f>IF(FACT_INCLUDES[[#This Row],[Order Type]]="Online", 1, 0)/COUNTIFS(FACT_INCLUDES[Order ID], FACT_INCLUDES[[#This Row],[Order ID]])</f>
        <v>0</v>
      </c>
      <c r="X1831" s="52">
        <v>599.78136532904136</v>
      </c>
      <c r="Y1831" s="52">
        <v>532.64718873100753</v>
      </c>
      <c r="Z1831" s="64">
        <f>IF(FACT_INCLUDES[[#This Row],[Order Type]]="Online", 1, 0)*FACT_INCLUDES[[#This Row],[Income]]</f>
        <v>0</v>
      </c>
    </row>
    <row r="1832" spans="1:26" x14ac:dyDescent="0.3">
      <c r="A1832" s="4">
        <v>1078</v>
      </c>
      <c r="B1832" s="4">
        <v>543</v>
      </c>
      <c r="C1832" s="4">
        <v>888</v>
      </c>
      <c r="D1832" s="58">
        <v>1</v>
      </c>
      <c r="E1832" s="28">
        <f>VLOOKUP(FACT_INCLUDES[[#This Row],[Order ID]], ORDERS[], 2)</f>
        <v>43541.234340261391</v>
      </c>
      <c r="F1832" s="28">
        <f>VLOOKUP(FACT_INCLUDES[[#This Row],[Order ID]], ORDERS[], 3)</f>
        <v>43541.234340261391</v>
      </c>
      <c r="G1832" s="4" t="str">
        <f>VLOOKUP(FACT_INCLUDES[[#This Row],[Order ID]], ORDERS[], 4)</f>
        <v>In-Store</v>
      </c>
      <c r="H1832" s="4" t="str">
        <f>VLOOKUP(FACT_INCLUDES[[#This Row],[Order ID]], ORDERS[], 5)</f>
        <v>WHY4000@gmail.com</v>
      </c>
      <c r="I1832" s="4">
        <f>VLOOKUP(FACT_INCLUDES[[#This Row],[Order ID]], ORDERS[], 6)</f>
        <v>17</v>
      </c>
      <c r="J1832" s="54">
        <f>VLOOKUP(FACT_INCLUDES[[#This Row],[Order ID]], ORDERS[], 7)</f>
        <v>0</v>
      </c>
      <c r="K1832" s="33">
        <v>0</v>
      </c>
      <c r="L1832" s="4">
        <f>VLOOKUP(FACT_INCLUDES[[#This Row],[DW Version]], VERSIONS[], 2)</f>
        <v>91</v>
      </c>
      <c r="M1832" s="4">
        <f>VLOOKUP(FACT_INCLUDES[[#This Row],[DW Version]], VERSIONS[], 3)</f>
        <v>4</v>
      </c>
      <c r="N1832" s="4" t="str">
        <f>VLOOKUP(FACT_INCLUDES[[#This Row],[DW Version]], VERSIONS[], 4)</f>
        <v>white</v>
      </c>
      <c r="O1832" s="51">
        <f>VLOOKUP(FACT_INCLUDES[[#This Row],[DW Version]], VERSIONS[], 5)</f>
        <v>121.20610250286262</v>
      </c>
      <c r="P1832" s="4" t="str">
        <f>VLOOKUP(FACT_INCLUDES[[#This Row],[DW Version]], VERSIONS[], 6)</f>
        <v>Alphafly NEXT%</v>
      </c>
      <c r="Q1832" s="4" t="str">
        <f>VLOOKUP(FACT_INCLUDES[[#This Row],[DW Version]], VERSIONS[], 7)</f>
        <v>Shoe</v>
      </c>
      <c r="R1832" s="51">
        <f>FACT_INCLUDES[[#This Row],[Version Price]]*FACT_INCLUDES[[#This Row],[Quantity]]</f>
        <v>121.20610250286262</v>
      </c>
      <c r="S1832" s="51">
        <f>FACT_INCLUDES[[#This Row],[Amount]]*(1-FACT_INCLUDES[[#This Row],[Order Discount]])</f>
        <v>121.20610250286262</v>
      </c>
      <c r="T1832" s="51">
        <f t="shared" si="28"/>
        <v>121.20610250286262</v>
      </c>
      <c r="U1832" s="57">
        <f>FACT_INCLUDES[[#This Row],[Income]]/FACT_INCLUDES[[#This Row],[Total Order Income]]</f>
        <v>1</v>
      </c>
      <c r="V1832" s="33">
        <f>IF(FACT_INCLUDES[[#This Row],[Order Gap]]&gt;10, 1, 0)/COUNTIFS(FACT_INCLUDES[Order ID], FACT_INCLUDES[[#This Row],[Order ID]])</f>
        <v>0</v>
      </c>
      <c r="W1832" s="33">
        <f>IF(FACT_INCLUDES[[#This Row],[Order Type]]="Online", 1, 0)/COUNTIFS(FACT_INCLUDES[Order ID], FACT_INCLUDES[[#This Row],[Order ID]])</f>
        <v>0</v>
      </c>
      <c r="X1832" s="52">
        <v>599.78136532904136</v>
      </c>
      <c r="Y1832" s="52">
        <v>532.64718873100753</v>
      </c>
      <c r="Z1832" s="64">
        <f>IF(FACT_INCLUDES[[#This Row],[Order Type]]="Online", 1, 0)*FACT_INCLUDES[[#This Row],[Income]]</f>
        <v>0</v>
      </c>
    </row>
    <row r="1833" spans="1:26" x14ac:dyDescent="0.3">
      <c r="A1833" s="4">
        <v>1114</v>
      </c>
      <c r="B1833" s="4">
        <v>561</v>
      </c>
      <c r="C1833" s="4">
        <v>419</v>
      </c>
      <c r="D1833" s="58">
        <v>1</v>
      </c>
      <c r="E1833" s="28">
        <f>VLOOKUP(FACT_INCLUDES[[#This Row],[Order ID]], ORDERS[], 2)</f>
        <v>43488.97720990143</v>
      </c>
      <c r="F1833" s="28">
        <f>VLOOKUP(FACT_INCLUDES[[#This Row],[Order ID]], ORDERS[], 3)</f>
        <v>43493.97720990143</v>
      </c>
      <c r="G1833" s="4" t="str">
        <f>VLOOKUP(FACT_INCLUDES[[#This Row],[Order ID]], ORDERS[], 4)</f>
        <v>Online</v>
      </c>
      <c r="H1833" s="4" t="str">
        <f>VLOOKUP(FACT_INCLUDES[[#This Row],[Order ID]], ORDERS[], 5)</f>
        <v>NDZ8527@gmail.com</v>
      </c>
      <c r="I1833" s="4">
        <f>VLOOKUP(FACT_INCLUDES[[#This Row],[Order ID]], ORDERS[], 6)</f>
        <v>0</v>
      </c>
      <c r="J1833" s="54">
        <f>VLOOKUP(FACT_INCLUDES[[#This Row],[Order ID]], ORDERS[], 7)</f>
        <v>0</v>
      </c>
      <c r="K1833" s="33">
        <v>5</v>
      </c>
      <c r="L1833" s="4">
        <f>VLOOKUP(FACT_INCLUDES[[#This Row],[DW Version]], VERSIONS[], 2)</f>
        <v>42</v>
      </c>
      <c r="M1833" s="4">
        <f>VLOOKUP(FACT_INCLUDES[[#This Row],[DW Version]], VERSIONS[], 3)</f>
        <v>10</v>
      </c>
      <c r="N1833" s="4" t="str">
        <f>VLOOKUP(FACT_INCLUDES[[#This Row],[DW Version]], VERSIONS[], 4)</f>
        <v>white</v>
      </c>
      <c r="O1833" s="51">
        <f>VLOOKUP(FACT_INCLUDES[[#This Row],[DW Version]], VERSIONS[], 5)</f>
        <v>33.026297143998782</v>
      </c>
      <c r="P1833" s="4" t="str">
        <f>VLOOKUP(FACT_INCLUDES[[#This Row],[DW Version]], VERSIONS[], 6)</f>
        <v>Air Max Thea</v>
      </c>
      <c r="Q1833" s="4" t="str">
        <f>VLOOKUP(FACT_INCLUDES[[#This Row],[DW Version]], VERSIONS[], 7)</f>
        <v>Shoe</v>
      </c>
      <c r="R1833" s="51">
        <f>FACT_INCLUDES[[#This Row],[Version Price]]*FACT_INCLUDES[[#This Row],[Quantity]]</f>
        <v>33.026297143998782</v>
      </c>
      <c r="S1833" s="51">
        <f>FACT_INCLUDES[[#This Row],[Amount]]*(1-FACT_INCLUDES[[#This Row],[Order Discount]])</f>
        <v>33.026297143998782</v>
      </c>
      <c r="T1833" s="51">
        <f t="shared" si="28"/>
        <v>33.026297143998782</v>
      </c>
      <c r="U1833" s="57">
        <f>FACT_INCLUDES[[#This Row],[Income]]/FACT_INCLUDES[[#This Row],[Total Order Income]]</f>
        <v>1</v>
      </c>
      <c r="V1833" s="33">
        <f>IF(FACT_INCLUDES[[#This Row],[Order Gap]]&gt;10, 1, 0)/COUNTIFS(FACT_INCLUDES[Order ID], FACT_INCLUDES[[#This Row],[Order ID]])</f>
        <v>0</v>
      </c>
      <c r="W1833" s="33">
        <f>IF(FACT_INCLUDES[[#This Row],[Order Type]]="Online", 1, 0)/COUNTIFS(FACT_INCLUDES[Order ID], FACT_INCLUDES[[#This Row],[Order ID]])</f>
        <v>1</v>
      </c>
      <c r="X1833" s="52">
        <v>599.78136532904136</v>
      </c>
      <c r="Y1833" s="52">
        <v>532.64718873100753</v>
      </c>
      <c r="Z1833" s="64">
        <f>IF(FACT_INCLUDES[[#This Row],[Order Type]]="Online", 1, 0)*FACT_INCLUDES[[#This Row],[Income]]</f>
        <v>33.026297143998782</v>
      </c>
    </row>
    <row r="1834" spans="1:26" x14ac:dyDescent="0.3">
      <c r="A1834" s="4">
        <v>1148</v>
      </c>
      <c r="B1834" s="4">
        <v>579</v>
      </c>
      <c r="C1834" s="4">
        <v>313</v>
      </c>
      <c r="D1834" s="58">
        <v>3</v>
      </c>
      <c r="E1834" s="28">
        <f>VLOOKUP(FACT_INCLUDES[[#This Row],[Order ID]], ORDERS[], 2)</f>
        <v>43745.678316860816</v>
      </c>
      <c r="F1834" s="28">
        <f>VLOOKUP(FACT_INCLUDES[[#This Row],[Order ID]], ORDERS[], 3)</f>
        <v>43745.678316860816</v>
      </c>
      <c r="G1834" s="4" t="str">
        <f>VLOOKUP(FACT_INCLUDES[[#This Row],[Order ID]], ORDERS[], 4)</f>
        <v>In-Store</v>
      </c>
      <c r="H1834" s="4" t="str">
        <f>VLOOKUP(FACT_INCLUDES[[#This Row],[Order ID]], ORDERS[], 5)</f>
        <v>OFL3225@gmail.com</v>
      </c>
      <c r="I1834" s="4">
        <f>VLOOKUP(FACT_INCLUDES[[#This Row],[Order ID]], ORDERS[], 6)</f>
        <v>32</v>
      </c>
      <c r="J1834" s="54">
        <f>VLOOKUP(FACT_INCLUDES[[#This Row],[Order ID]], ORDERS[], 7)</f>
        <v>0</v>
      </c>
      <c r="K1834" s="33">
        <v>0</v>
      </c>
      <c r="L1834" s="4">
        <f>VLOOKUP(FACT_INCLUDES[[#This Row],[DW Version]], VERSIONS[], 2)</f>
        <v>31</v>
      </c>
      <c r="M1834" s="4">
        <f>VLOOKUP(FACT_INCLUDES[[#This Row],[DW Version]], VERSIONS[], 3)</f>
        <v>9.5</v>
      </c>
      <c r="N1834" s="4" t="str">
        <f>VLOOKUP(FACT_INCLUDES[[#This Row],[DW Version]], VERSIONS[], 4)</f>
        <v>white</v>
      </c>
      <c r="O1834" s="51">
        <f>VLOOKUP(FACT_INCLUDES[[#This Row],[DW Version]], VERSIONS[], 5)</f>
        <v>356.88351143220405</v>
      </c>
      <c r="P1834" s="4" t="str">
        <f>VLOOKUP(FACT_INCLUDES[[#This Row],[DW Version]], VERSIONS[], 6)</f>
        <v>React Element 55</v>
      </c>
      <c r="Q1834" s="4" t="str">
        <f>VLOOKUP(FACT_INCLUDES[[#This Row],[DW Version]], VERSIONS[], 7)</f>
        <v>Shoe</v>
      </c>
      <c r="R1834" s="51">
        <f>FACT_INCLUDES[[#This Row],[Version Price]]*FACT_INCLUDES[[#This Row],[Quantity]]</f>
        <v>1070.650534296612</v>
      </c>
      <c r="S1834" s="51">
        <f>FACT_INCLUDES[[#This Row],[Amount]]*(1-FACT_INCLUDES[[#This Row],[Order Discount]])</f>
        <v>1070.650534296612</v>
      </c>
      <c r="T1834" s="51">
        <f t="shared" si="28"/>
        <v>2522.2252985099431</v>
      </c>
      <c r="U1834" s="57">
        <f>FACT_INCLUDES[[#This Row],[Income]]/FACT_INCLUDES[[#This Row],[Total Order Income]]</f>
        <v>0.42448647824170227</v>
      </c>
      <c r="V1834" s="33">
        <f>IF(FACT_INCLUDES[[#This Row],[Order Gap]]&gt;10, 1, 0)/COUNTIFS(FACT_INCLUDES[Order ID], FACT_INCLUDES[[#This Row],[Order ID]])</f>
        <v>0</v>
      </c>
      <c r="W1834" s="33">
        <f>IF(FACT_INCLUDES[[#This Row],[Order Type]]="Online", 1, 0)/COUNTIFS(FACT_INCLUDES[Order ID], FACT_INCLUDES[[#This Row],[Order ID]])</f>
        <v>0</v>
      </c>
      <c r="X1834" s="52">
        <v>599.78136532904136</v>
      </c>
      <c r="Y1834" s="52">
        <v>532.64718873100753</v>
      </c>
      <c r="Z1834" s="64">
        <f>IF(FACT_INCLUDES[[#This Row],[Order Type]]="Online", 1, 0)*FACT_INCLUDES[[#This Row],[Income]]</f>
        <v>0</v>
      </c>
    </row>
    <row r="1835" spans="1:26" x14ac:dyDescent="0.3">
      <c r="A1835" s="4">
        <v>1149</v>
      </c>
      <c r="B1835" s="4">
        <v>579</v>
      </c>
      <c r="C1835" s="4">
        <v>475</v>
      </c>
      <c r="D1835" s="58">
        <v>3</v>
      </c>
      <c r="E1835" s="28">
        <f>VLOOKUP(FACT_INCLUDES[[#This Row],[Order ID]], ORDERS[], 2)</f>
        <v>43745.678316860816</v>
      </c>
      <c r="F1835" s="28">
        <f>VLOOKUP(FACT_INCLUDES[[#This Row],[Order ID]], ORDERS[], 3)</f>
        <v>43745.678316860816</v>
      </c>
      <c r="G1835" s="4" t="str">
        <f>VLOOKUP(FACT_INCLUDES[[#This Row],[Order ID]], ORDERS[], 4)</f>
        <v>In-Store</v>
      </c>
      <c r="H1835" s="4" t="str">
        <f>VLOOKUP(FACT_INCLUDES[[#This Row],[Order ID]], ORDERS[], 5)</f>
        <v>OFL3225@gmail.com</v>
      </c>
      <c r="I1835" s="4">
        <f>VLOOKUP(FACT_INCLUDES[[#This Row],[Order ID]], ORDERS[], 6)</f>
        <v>32</v>
      </c>
      <c r="J1835" s="54">
        <f>VLOOKUP(FACT_INCLUDES[[#This Row],[Order ID]], ORDERS[], 7)</f>
        <v>0</v>
      </c>
      <c r="K1835" s="33">
        <v>0</v>
      </c>
      <c r="L1835" s="4">
        <f>VLOOKUP(FACT_INCLUDES[[#This Row],[DW Version]], VERSIONS[], 2)</f>
        <v>50</v>
      </c>
      <c r="M1835" s="4">
        <f>VLOOKUP(FACT_INCLUDES[[#This Row],[DW Version]], VERSIONS[], 3)</f>
        <v>6.5</v>
      </c>
      <c r="N1835" s="4" t="str">
        <f>VLOOKUP(FACT_INCLUDES[[#This Row],[DW Version]], VERSIONS[], 4)</f>
        <v>white</v>
      </c>
      <c r="O1835" s="51">
        <f>VLOOKUP(FACT_INCLUDES[[#This Row],[DW Version]], VERSIONS[], 5)</f>
        <v>78.603375708437525</v>
      </c>
      <c r="P1835" s="4" t="str">
        <f>VLOOKUP(FACT_INCLUDES[[#This Row],[DW Version]], VERSIONS[], 6)</f>
        <v>Air Zoom Elite</v>
      </c>
      <c r="Q1835" s="4" t="str">
        <f>VLOOKUP(FACT_INCLUDES[[#This Row],[DW Version]], VERSIONS[], 7)</f>
        <v>Shoe</v>
      </c>
      <c r="R1835" s="51">
        <f>FACT_INCLUDES[[#This Row],[Version Price]]*FACT_INCLUDES[[#This Row],[Quantity]]</f>
        <v>235.81012712531259</v>
      </c>
      <c r="S1835" s="51">
        <f>FACT_INCLUDES[[#This Row],[Amount]]*(1-FACT_INCLUDES[[#This Row],[Order Discount]])</f>
        <v>235.81012712531259</v>
      </c>
      <c r="T1835" s="51">
        <f t="shared" si="28"/>
        <v>2522.2252985099431</v>
      </c>
      <c r="U1835" s="57">
        <f>FACT_INCLUDES[[#This Row],[Income]]/FACT_INCLUDES[[#This Row],[Total Order Income]]</f>
        <v>9.3492887913154438E-2</v>
      </c>
      <c r="V1835" s="33">
        <f>IF(FACT_INCLUDES[[#This Row],[Order Gap]]&gt;10, 1, 0)/COUNTIFS(FACT_INCLUDES[Order ID], FACT_INCLUDES[[#This Row],[Order ID]])</f>
        <v>0</v>
      </c>
      <c r="W1835" s="33">
        <f>IF(FACT_INCLUDES[[#This Row],[Order Type]]="Online", 1, 0)/COUNTIFS(FACT_INCLUDES[Order ID], FACT_INCLUDES[[#This Row],[Order ID]])</f>
        <v>0</v>
      </c>
      <c r="X1835" s="52">
        <v>599.78136532904136</v>
      </c>
      <c r="Y1835" s="52">
        <v>532.64718873100753</v>
      </c>
      <c r="Z1835" s="64">
        <f>IF(FACT_INCLUDES[[#This Row],[Order Type]]="Online", 1, 0)*FACT_INCLUDES[[#This Row],[Income]]</f>
        <v>0</v>
      </c>
    </row>
    <row r="1836" spans="1:26" x14ac:dyDescent="0.3">
      <c r="A1836" s="4">
        <v>1150</v>
      </c>
      <c r="B1836" s="4">
        <v>579</v>
      </c>
      <c r="C1836" s="4">
        <v>795</v>
      </c>
      <c r="D1836" s="58">
        <v>3</v>
      </c>
      <c r="E1836" s="28">
        <f>VLOOKUP(FACT_INCLUDES[[#This Row],[Order ID]], ORDERS[], 2)</f>
        <v>43745.678316860816</v>
      </c>
      <c r="F1836" s="28">
        <f>VLOOKUP(FACT_INCLUDES[[#This Row],[Order ID]], ORDERS[], 3)</f>
        <v>43745.678316860816</v>
      </c>
      <c r="G1836" s="4" t="str">
        <f>VLOOKUP(FACT_INCLUDES[[#This Row],[Order ID]], ORDERS[], 4)</f>
        <v>In-Store</v>
      </c>
      <c r="H1836" s="4" t="str">
        <f>VLOOKUP(FACT_INCLUDES[[#This Row],[Order ID]], ORDERS[], 5)</f>
        <v>OFL3225@gmail.com</v>
      </c>
      <c r="I1836" s="4">
        <f>VLOOKUP(FACT_INCLUDES[[#This Row],[Order ID]], ORDERS[], 6)</f>
        <v>32</v>
      </c>
      <c r="J1836" s="54">
        <f>VLOOKUP(FACT_INCLUDES[[#This Row],[Order ID]], ORDERS[], 7)</f>
        <v>0</v>
      </c>
      <c r="K1836" s="33">
        <v>0</v>
      </c>
      <c r="L1836" s="4">
        <f>VLOOKUP(FACT_INCLUDES[[#This Row],[DW Version]], VERSIONS[], 2)</f>
        <v>81</v>
      </c>
      <c r="M1836" s="4">
        <f>VLOOKUP(FACT_INCLUDES[[#This Row],[DW Version]], VERSIONS[], 3)</f>
        <v>7.5</v>
      </c>
      <c r="N1836" s="4" t="str">
        <f>VLOOKUP(FACT_INCLUDES[[#This Row],[DW Version]], VERSIONS[], 4)</f>
        <v>red</v>
      </c>
      <c r="O1836" s="51">
        <f>VLOOKUP(FACT_INCLUDES[[#This Row],[DW Version]], VERSIONS[], 5)</f>
        <v>216.78545207924466</v>
      </c>
      <c r="P1836" s="4" t="str">
        <f>VLOOKUP(FACT_INCLUDES[[#This Row],[DW Version]], VERSIONS[], 6)</f>
        <v>Air Max Fusion</v>
      </c>
      <c r="Q1836" s="4" t="str">
        <f>VLOOKUP(FACT_INCLUDES[[#This Row],[DW Version]], VERSIONS[], 7)</f>
        <v>Shoe</v>
      </c>
      <c r="R1836" s="51">
        <f>FACT_INCLUDES[[#This Row],[Version Price]]*FACT_INCLUDES[[#This Row],[Quantity]]</f>
        <v>650.35635623773396</v>
      </c>
      <c r="S1836" s="51">
        <f>FACT_INCLUDES[[#This Row],[Amount]]*(1-FACT_INCLUDES[[#This Row],[Order Discount]])</f>
        <v>650.35635623773396</v>
      </c>
      <c r="T1836" s="51">
        <f t="shared" si="28"/>
        <v>2522.2252985099431</v>
      </c>
      <c r="U1836" s="57">
        <f>FACT_INCLUDES[[#This Row],[Income]]/FACT_INCLUDES[[#This Row],[Total Order Income]]</f>
        <v>0.25785022322230511</v>
      </c>
      <c r="V1836" s="33">
        <f>IF(FACT_INCLUDES[[#This Row],[Order Gap]]&gt;10, 1, 0)/COUNTIFS(FACT_INCLUDES[Order ID], FACT_INCLUDES[[#This Row],[Order ID]])</f>
        <v>0</v>
      </c>
      <c r="W1836" s="33">
        <f>IF(FACT_INCLUDES[[#This Row],[Order Type]]="Online", 1, 0)/COUNTIFS(FACT_INCLUDES[Order ID], FACT_INCLUDES[[#This Row],[Order ID]])</f>
        <v>0</v>
      </c>
      <c r="X1836" s="52">
        <v>599.78136532904136</v>
      </c>
      <c r="Y1836" s="52">
        <v>532.64718873100753</v>
      </c>
      <c r="Z1836" s="64">
        <f>IF(FACT_INCLUDES[[#This Row],[Order Type]]="Online", 1, 0)*FACT_INCLUDES[[#This Row],[Income]]</f>
        <v>0</v>
      </c>
    </row>
    <row r="1837" spans="1:26" x14ac:dyDescent="0.3">
      <c r="A1837" s="4">
        <v>1151</v>
      </c>
      <c r="B1837" s="4">
        <v>579</v>
      </c>
      <c r="C1837" s="4">
        <v>892</v>
      </c>
      <c r="D1837" s="58">
        <v>3</v>
      </c>
      <c r="E1837" s="28">
        <f>VLOOKUP(FACT_INCLUDES[[#This Row],[Order ID]], ORDERS[], 2)</f>
        <v>43745.678316860816</v>
      </c>
      <c r="F1837" s="28">
        <f>VLOOKUP(FACT_INCLUDES[[#This Row],[Order ID]], ORDERS[], 3)</f>
        <v>43745.678316860816</v>
      </c>
      <c r="G1837" s="4" t="str">
        <f>VLOOKUP(FACT_INCLUDES[[#This Row],[Order ID]], ORDERS[], 4)</f>
        <v>In-Store</v>
      </c>
      <c r="H1837" s="4" t="str">
        <f>VLOOKUP(FACT_INCLUDES[[#This Row],[Order ID]], ORDERS[], 5)</f>
        <v>OFL3225@gmail.com</v>
      </c>
      <c r="I1837" s="4">
        <f>VLOOKUP(FACT_INCLUDES[[#This Row],[Order ID]], ORDERS[], 6)</f>
        <v>32</v>
      </c>
      <c r="J1837" s="54">
        <f>VLOOKUP(FACT_INCLUDES[[#This Row],[Order ID]], ORDERS[], 7)</f>
        <v>0</v>
      </c>
      <c r="K1837" s="33">
        <v>0</v>
      </c>
      <c r="L1837" s="4">
        <f>VLOOKUP(FACT_INCLUDES[[#This Row],[DW Version]], VERSIONS[], 2)</f>
        <v>91</v>
      </c>
      <c r="M1837" s="4">
        <f>VLOOKUP(FACT_INCLUDES[[#This Row],[DW Version]], VERSIONS[], 3)</f>
        <v>6.5</v>
      </c>
      <c r="N1837" s="4" t="str">
        <f>VLOOKUP(FACT_INCLUDES[[#This Row],[DW Version]], VERSIONS[], 4)</f>
        <v>dark purple</v>
      </c>
      <c r="O1837" s="51">
        <f>VLOOKUP(FACT_INCLUDES[[#This Row],[DW Version]], VERSIONS[], 5)</f>
        <v>188.46942695009488</v>
      </c>
      <c r="P1837" s="4" t="str">
        <f>VLOOKUP(FACT_INCLUDES[[#This Row],[DW Version]], VERSIONS[], 6)</f>
        <v>Alphafly NEXT%</v>
      </c>
      <c r="Q1837" s="4" t="str">
        <f>VLOOKUP(FACT_INCLUDES[[#This Row],[DW Version]], VERSIONS[], 7)</f>
        <v>Shoe</v>
      </c>
      <c r="R1837" s="51">
        <f>FACT_INCLUDES[[#This Row],[Version Price]]*FACT_INCLUDES[[#This Row],[Quantity]]</f>
        <v>565.40828085028465</v>
      </c>
      <c r="S1837" s="51">
        <f>FACT_INCLUDES[[#This Row],[Amount]]*(1-FACT_INCLUDES[[#This Row],[Order Discount]])</f>
        <v>565.40828085028465</v>
      </c>
      <c r="T1837" s="51">
        <f t="shared" si="28"/>
        <v>2522.2252985099431</v>
      </c>
      <c r="U1837" s="57">
        <f>FACT_INCLUDES[[#This Row],[Income]]/FACT_INCLUDES[[#This Row],[Total Order Income]]</f>
        <v>0.22417041062283821</v>
      </c>
      <c r="V1837" s="33">
        <f>IF(FACT_INCLUDES[[#This Row],[Order Gap]]&gt;10, 1, 0)/COUNTIFS(FACT_INCLUDES[Order ID], FACT_INCLUDES[[#This Row],[Order ID]])</f>
        <v>0</v>
      </c>
      <c r="W1837" s="33">
        <f>IF(FACT_INCLUDES[[#This Row],[Order Type]]="Online", 1, 0)/COUNTIFS(FACT_INCLUDES[Order ID], FACT_INCLUDES[[#This Row],[Order ID]])</f>
        <v>0</v>
      </c>
      <c r="X1837" s="52">
        <v>599.78136532904136</v>
      </c>
      <c r="Y1837" s="52">
        <v>532.64718873100753</v>
      </c>
      <c r="Z1837" s="64">
        <f>IF(FACT_INCLUDES[[#This Row],[Order Type]]="Online", 1, 0)*FACT_INCLUDES[[#This Row],[Income]]</f>
        <v>0</v>
      </c>
    </row>
    <row r="1838" spans="1:26" x14ac:dyDescent="0.3">
      <c r="A1838" s="4">
        <v>1179</v>
      </c>
      <c r="B1838" s="4">
        <v>593</v>
      </c>
      <c r="C1838" s="4">
        <v>854</v>
      </c>
      <c r="D1838" s="58">
        <v>2</v>
      </c>
      <c r="E1838" s="28">
        <f>VLOOKUP(FACT_INCLUDES[[#This Row],[Order ID]], ORDERS[], 2)</f>
        <v>43640.858616588746</v>
      </c>
      <c r="F1838" s="28">
        <f>VLOOKUP(FACT_INCLUDES[[#This Row],[Order ID]], ORDERS[], 3)</f>
        <v>43640.858616588746</v>
      </c>
      <c r="G1838" s="4" t="str">
        <f>VLOOKUP(FACT_INCLUDES[[#This Row],[Order ID]], ORDERS[], 4)</f>
        <v>In-Store</v>
      </c>
      <c r="H1838" s="4" t="str">
        <f>VLOOKUP(FACT_INCLUDES[[#This Row],[Order ID]], ORDERS[], 5)</f>
        <v>RUA7376@gmail.com</v>
      </c>
      <c r="I1838" s="4">
        <f>VLOOKUP(FACT_INCLUDES[[#This Row],[Order ID]], ORDERS[], 6)</f>
        <v>40</v>
      </c>
      <c r="J1838" s="54">
        <f>VLOOKUP(FACT_INCLUDES[[#This Row],[Order ID]], ORDERS[], 7)</f>
        <v>0</v>
      </c>
      <c r="K1838" s="33">
        <v>0</v>
      </c>
      <c r="L1838" s="4">
        <f>VLOOKUP(FACT_INCLUDES[[#This Row],[DW Version]], VERSIONS[], 2)</f>
        <v>86</v>
      </c>
      <c r="M1838" s="4">
        <f>VLOOKUP(FACT_INCLUDES[[#This Row],[DW Version]], VERSIONS[], 3)</f>
        <v>10.5</v>
      </c>
      <c r="N1838" s="4" t="str">
        <f>VLOOKUP(FACT_INCLUDES[[#This Row],[DW Version]], VERSIONS[], 4)</f>
        <v>white</v>
      </c>
      <c r="O1838" s="51">
        <f>VLOOKUP(FACT_INCLUDES[[#This Row],[DW Version]], VERSIONS[], 5)</f>
        <v>223.57250824916329</v>
      </c>
      <c r="P1838" s="4" t="str">
        <f>VLOOKUP(FACT_INCLUDES[[#This Row],[DW Version]], VERSIONS[], 6)</f>
        <v>Challenger Long-Sleeve</v>
      </c>
      <c r="Q1838" s="4" t="str">
        <f>VLOOKUP(FACT_INCLUDES[[#This Row],[DW Version]], VERSIONS[], 7)</f>
        <v>Apparel</v>
      </c>
      <c r="R1838" s="51">
        <f>FACT_INCLUDES[[#This Row],[Version Price]]*FACT_INCLUDES[[#This Row],[Quantity]]</f>
        <v>447.14501649832658</v>
      </c>
      <c r="S1838" s="51">
        <f>FACT_INCLUDES[[#This Row],[Amount]]*(1-FACT_INCLUDES[[#This Row],[Order Discount]])</f>
        <v>447.14501649832658</v>
      </c>
      <c r="T1838" s="51">
        <f t="shared" si="28"/>
        <v>447.14501649832658</v>
      </c>
      <c r="U1838" s="57">
        <f>FACT_INCLUDES[[#This Row],[Income]]/FACT_INCLUDES[[#This Row],[Total Order Income]]</f>
        <v>1</v>
      </c>
      <c r="V1838" s="33">
        <f>IF(FACT_INCLUDES[[#This Row],[Order Gap]]&gt;10, 1, 0)/COUNTIFS(FACT_INCLUDES[Order ID], FACT_INCLUDES[[#This Row],[Order ID]])</f>
        <v>0</v>
      </c>
      <c r="W1838" s="33">
        <f>IF(FACT_INCLUDES[[#This Row],[Order Type]]="Online", 1, 0)/COUNTIFS(FACT_INCLUDES[Order ID], FACT_INCLUDES[[#This Row],[Order ID]])</f>
        <v>0</v>
      </c>
      <c r="X1838" s="52">
        <v>599.78136532904136</v>
      </c>
      <c r="Y1838" s="52">
        <v>532.64718873100753</v>
      </c>
      <c r="Z1838" s="64">
        <f>IF(FACT_INCLUDES[[#This Row],[Order Type]]="Online", 1, 0)*FACT_INCLUDES[[#This Row],[Income]]</f>
        <v>0</v>
      </c>
    </row>
    <row r="1839" spans="1:26" x14ac:dyDescent="0.3">
      <c r="A1839" s="4">
        <v>1182</v>
      </c>
      <c r="B1839" s="4">
        <v>596</v>
      </c>
      <c r="C1839" s="4">
        <v>373</v>
      </c>
      <c r="D1839" s="58">
        <v>5</v>
      </c>
      <c r="E1839" s="28">
        <f>VLOOKUP(FACT_INCLUDES[[#This Row],[Order ID]], ORDERS[], 2)</f>
        <v>43717.224746693086</v>
      </c>
      <c r="F1839" s="28">
        <f>VLOOKUP(FACT_INCLUDES[[#This Row],[Order ID]], ORDERS[], 3)</f>
        <v>43730.224746693086</v>
      </c>
      <c r="G1839" s="4" t="str">
        <f>VLOOKUP(FACT_INCLUDES[[#This Row],[Order ID]], ORDERS[], 4)</f>
        <v>Online</v>
      </c>
      <c r="H1839" s="4" t="str">
        <f>VLOOKUP(FACT_INCLUDES[[#This Row],[Order ID]], ORDERS[], 5)</f>
        <v>ACE1315@gmail.com</v>
      </c>
      <c r="I1839" s="4">
        <f>VLOOKUP(FACT_INCLUDES[[#This Row],[Order ID]], ORDERS[], 6)</f>
        <v>0</v>
      </c>
      <c r="J1839" s="54">
        <f>VLOOKUP(FACT_INCLUDES[[#This Row],[Order ID]], ORDERS[], 7)</f>
        <v>0</v>
      </c>
      <c r="K1839" s="33">
        <v>13</v>
      </c>
      <c r="L1839" s="4">
        <f>VLOOKUP(FACT_INCLUDES[[#This Row],[DW Version]], VERSIONS[], 2)</f>
        <v>38</v>
      </c>
      <c r="M1839" s="4">
        <f>VLOOKUP(FACT_INCLUDES[[#This Row],[DW Version]], VERSIONS[], 3)</f>
        <v>3.5</v>
      </c>
      <c r="N1839" s="4" t="str">
        <f>VLOOKUP(FACT_INCLUDES[[#This Row],[DW Version]], VERSIONS[], 4)</f>
        <v>white</v>
      </c>
      <c r="O1839" s="51">
        <f>VLOOKUP(FACT_INCLUDES[[#This Row],[DW Version]], VERSIONS[], 5)</f>
        <v>326.56701692093895</v>
      </c>
      <c r="P1839" s="4" t="str">
        <f>VLOOKUP(FACT_INCLUDES[[#This Row],[DW Version]], VERSIONS[], 6)</f>
        <v>Free RN 5.0</v>
      </c>
      <c r="Q1839" s="4" t="str">
        <f>VLOOKUP(FACT_INCLUDES[[#This Row],[DW Version]], VERSIONS[], 7)</f>
        <v>Shoe</v>
      </c>
      <c r="R1839" s="51">
        <f>FACT_INCLUDES[[#This Row],[Version Price]]*FACT_INCLUDES[[#This Row],[Quantity]]</f>
        <v>1632.8350846046947</v>
      </c>
      <c r="S1839" s="51">
        <f>FACT_INCLUDES[[#This Row],[Amount]]*(1-FACT_INCLUDES[[#This Row],[Order Discount]])</f>
        <v>1632.8350846046947</v>
      </c>
      <c r="T1839" s="51">
        <f t="shared" si="28"/>
        <v>1632.8350846046947</v>
      </c>
      <c r="U1839" s="57">
        <f>FACT_INCLUDES[[#This Row],[Income]]/FACT_INCLUDES[[#This Row],[Total Order Income]]</f>
        <v>1</v>
      </c>
      <c r="V1839" s="33">
        <f>IF(FACT_INCLUDES[[#This Row],[Order Gap]]&gt;10, 1, 0)/COUNTIFS(FACT_INCLUDES[Order ID], FACT_INCLUDES[[#This Row],[Order ID]])</f>
        <v>1</v>
      </c>
      <c r="W1839" s="33">
        <f>IF(FACT_INCLUDES[[#This Row],[Order Type]]="Online", 1, 0)/COUNTIFS(FACT_INCLUDES[Order ID], FACT_INCLUDES[[#This Row],[Order ID]])</f>
        <v>1</v>
      </c>
      <c r="X1839" s="52">
        <v>599.78136532904136</v>
      </c>
      <c r="Y1839" s="52">
        <v>532.64718873100753</v>
      </c>
      <c r="Z1839" s="64">
        <f>IF(FACT_INCLUDES[[#This Row],[Order Type]]="Online", 1, 0)*FACT_INCLUDES[[#This Row],[Income]]</f>
        <v>1632.8350846046947</v>
      </c>
    </row>
    <row r="1840" spans="1:26" x14ac:dyDescent="0.3">
      <c r="A1840" s="4">
        <v>1224</v>
      </c>
      <c r="B1840" s="4">
        <v>619</v>
      </c>
      <c r="C1840" s="4">
        <v>79</v>
      </c>
      <c r="D1840" s="58">
        <v>1</v>
      </c>
      <c r="E1840" s="28">
        <f>VLOOKUP(FACT_INCLUDES[[#This Row],[Order ID]], ORDERS[], 2)</f>
        <v>43617.9946529304</v>
      </c>
      <c r="F1840" s="28">
        <f>VLOOKUP(FACT_INCLUDES[[#This Row],[Order ID]], ORDERS[], 3)</f>
        <v>43617.9946529304</v>
      </c>
      <c r="G1840" s="4" t="str">
        <f>VLOOKUP(FACT_INCLUDES[[#This Row],[Order ID]], ORDERS[], 4)</f>
        <v>In-Store</v>
      </c>
      <c r="H1840" s="4" t="str">
        <f>VLOOKUP(FACT_INCLUDES[[#This Row],[Order ID]], ORDERS[], 5)</f>
        <v>OLU8848@gmail.com</v>
      </c>
      <c r="I1840" s="4">
        <f>VLOOKUP(FACT_INCLUDES[[#This Row],[Order ID]], ORDERS[], 6)</f>
        <v>10</v>
      </c>
      <c r="J1840" s="54">
        <f>VLOOKUP(FACT_INCLUDES[[#This Row],[Order ID]], ORDERS[], 7)</f>
        <v>0</v>
      </c>
      <c r="K1840" s="33">
        <v>0</v>
      </c>
      <c r="L1840" s="4">
        <f>VLOOKUP(FACT_INCLUDES[[#This Row],[DW Version]], VERSIONS[], 2)</f>
        <v>8</v>
      </c>
      <c r="M1840" s="4">
        <f>VLOOKUP(FACT_INCLUDES[[#This Row],[DW Version]], VERSIONS[], 3)</f>
        <v>7.5</v>
      </c>
      <c r="N1840" s="4" t="str">
        <f>VLOOKUP(FACT_INCLUDES[[#This Row],[DW Version]], VERSIONS[], 4)</f>
        <v>white</v>
      </c>
      <c r="O1840" s="51">
        <f>VLOOKUP(FACT_INCLUDES[[#This Row],[DW Version]], VERSIONS[], 5)</f>
        <v>228.59638147280421</v>
      </c>
      <c r="P1840" s="4" t="str">
        <f>VLOOKUP(FACT_INCLUDES[[#This Row],[DW Version]], VERSIONS[], 6)</f>
        <v>Dunk</v>
      </c>
      <c r="Q1840" s="4" t="str">
        <f>VLOOKUP(FACT_INCLUDES[[#This Row],[DW Version]], VERSIONS[], 7)</f>
        <v>Shoe</v>
      </c>
      <c r="R1840" s="51">
        <f>FACT_INCLUDES[[#This Row],[Version Price]]*FACT_INCLUDES[[#This Row],[Quantity]]</f>
        <v>228.59638147280421</v>
      </c>
      <c r="S1840" s="51">
        <f>FACT_INCLUDES[[#This Row],[Amount]]*(1-FACT_INCLUDES[[#This Row],[Order Discount]])</f>
        <v>228.59638147280421</v>
      </c>
      <c r="T1840" s="51">
        <f t="shared" si="28"/>
        <v>1316.9398586769084</v>
      </c>
      <c r="U1840" s="57">
        <f>FACT_INCLUDES[[#This Row],[Income]]/FACT_INCLUDES[[#This Row],[Total Order Income]]</f>
        <v>0.17358148890904435</v>
      </c>
      <c r="V1840" s="33">
        <f>IF(FACT_INCLUDES[[#This Row],[Order Gap]]&gt;10, 1, 0)/COUNTIFS(FACT_INCLUDES[Order ID], FACT_INCLUDES[[#This Row],[Order ID]])</f>
        <v>0</v>
      </c>
      <c r="W1840" s="33">
        <f>IF(FACT_INCLUDES[[#This Row],[Order Type]]="Online", 1, 0)/COUNTIFS(FACT_INCLUDES[Order ID], FACT_INCLUDES[[#This Row],[Order ID]])</f>
        <v>0</v>
      </c>
      <c r="X1840" s="52">
        <v>599.78136532904136</v>
      </c>
      <c r="Y1840" s="52">
        <v>532.64718873100753</v>
      </c>
      <c r="Z1840" s="64">
        <f>IF(FACT_INCLUDES[[#This Row],[Order Type]]="Online", 1, 0)*FACT_INCLUDES[[#This Row],[Income]]</f>
        <v>0</v>
      </c>
    </row>
    <row r="1841" spans="1:26" x14ac:dyDescent="0.3">
      <c r="A1841" s="4">
        <v>1225</v>
      </c>
      <c r="B1841" s="4">
        <v>619</v>
      </c>
      <c r="C1841" s="4">
        <v>936</v>
      </c>
      <c r="D1841" s="58">
        <v>5</v>
      </c>
      <c r="E1841" s="28">
        <f>VLOOKUP(FACT_INCLUDES[[#This Row],[Order ID]], ORDERS[], 2)</f>
        <v>43617.9946529304</v>
      </c>
      <c r="F1841" s="28">
        <f>VLOOKUP(FACT_INCLUDES[[#This Row],[Order ID]], ORDERS[], 3)</f>
        <v>43617.9946529304</v>
      </c>
      <c r="G1841" s="4" t="str">
        <f>VLOOKUP(FACT_INCLUDES[[#This Row],[Order ID]], ORDERS[], 4)</f>
        <v>In-Store</v>
      </c>
      <c r="H1841" s="4" t="str">
        <f>VLOOKUP(FACT_INCLUDES[[#This Row],[Order ID]], ORDERS[], 5)</f>
        <v>OLU8848@gmail.com</v>
      </c>
      <c r="I1841" s="4">
        <f>VLOOKUP(FACT_INCLUDES[[#This Row],[Order ID]], ORDERS[], 6)</f>
        <v>10</v>
      </c>
      <c r="J1841" s="54">
        <f>VLOOKUP(FACT_INCLUDES[[#This Row],[Order ID]], ORDERS[], 7)</f>
        <v>0</v>
      </c>
      <c r="K1841" s="33">
        <v>0</v>
      </c>
      <c r="L1841" s="4">
        <f>VLOOKUP(FACT_INCLUDES[[#This Row],[DW Version]], VERSIONS[], 2)</f>
        <v>95</v>
      </c>
      <c r="M1841" s="4">
        <f>VLOOKUP(FACT_INCLUDES[[#This Row],[DW Version]], VERSIONS[], 3)</f>
        <v>7.5</v>
      </c>
      <c r="N1841" s="4" t="str">
        <f>VLOOKUP(FACT_INCLUDES[[#This Row],[DW Version]], VERSIONS[], 4)</f>
        <v>white</v>
      </c>
      <c r="O1841" s="51">
        <f>VLOOKUP(FACT_INCLUDES[[#This Row],[DW Version]], VERSIONS[], 5)</f>
        <v>217.66869544082081</v>
      </c>
      <c r="P1841" s="4" t="str">
        <f>VLOOKUP(FACT_INCLUDES[[#This Row],[DW Version]], VERSIONS[], 6)</f>
        <v>Nike Backpack</v>
      </c>
      <c r="Q1841" s="4" t="str">
        <f>VLOOKUP(FACT_INCLUDES[[#This Row],[DW Version]], VERSIONS[], 7)</f>
        <v>Accessories</v>
      </c>
      <c r="R1841" s="51">
        <f>FACT_INCLUDES[[#This Row],[Version Price]]*FACT_INCLUDES[[#This Row],[Quantity]]</f>
        <v>1088.3434772041041</v>
      </c>
      <c r="S1841" s="51">
        <f>FACT_INCLUDES[[#This Row],[Amount]]*(1-FACT_INCLUDES[[#This Row],[Order Discount]])</f>
        <v>1088.3434772041041</v>
      </c>
      <c r="T1841" s="51">
        <f t="shared" si="28"/>
        <v>1316.9398586769084</v>
      </c>
      <c r="U1841" s="57">
        <f>FACT_INCLUDES[[#This Row],[Income]]/FACT_INCLUDES[[#This Row],[Total Order Income]]</f>
        <v>0.82641851109095554</v>
      </c>
      <c r="V1841" s="33">
        <f>IF(FACT_INCLUDES[[#This Row],[Order Gap]]&gt;10, 1, 0)/COUNTIFS(FACT_INCLUDES[Order ID], FACT_INCLUDES[[#This Row],[Order ID]])</f>
        <v>0</v>
      </c>
      <c r="W1841" s="33">
        <f>IF(FACT_INCLUDES[[#This Row],[Order Type]]="Online", 1, 0)/COUNTIFS(FACT_INCLUDES[Order ID], FACT_INCLUDES[[#This Row],[Order ID]])</f>
        <v>0</v>
      </c>
      <c r="X1841" s="52">
        <v>599.78136532904136</v>
      </c>
      <c r="Y1841" s="52">
        <v>532.64718873100753</v>
      </c>
      <c r="Z1841" s="64">
        <f>IF(FACT_INCLUDES[[#This Row],[Order Type]]="Online", 1, 0)*FACT_INCLUDES[[#This Row],[Income]]</f>
        <v>0</v>
      </c>
    </row>
    <row r="1842" spans="1:26" x14ac:dyDescent="0.3">
      <c r="A1842" s="4">
        <v>1305</v>
      </c>
      <c r="B1842" s="4">
        <v>659</v>
      </c>
      <c r="C1842" s="4">
        <v>528</v>
      </c>
      <c r="D1842" s="58">
        <v>1</v>
      </c>
      <c r="E1842" s="28">
        <f>VLOOKUP(FACT_INCLUDES[[#This Row],[Order ID]], ORDERS[], 2)</f>
        <v>43793.05819136768</v>
      </c>
      <c r="F1842" s="28">
        <f>VLOOKUP(FACT_INCLUDES[[#This Row],[Order ID]], ORDERS[], 3)</f>
        <v>43793.05819136768</v>
      </c>
      <c r="G1842" s="4" t="str">
        <f>VLOOKUP(FACT_INCLUDES[[#This Row],[Order ID]], ORDERS[], 4)</f>
        <v>In-Store</v>
      </c>
      <c r="H1842" s="4" t="str">
        <f>VLOOKUP(FACT_INCLUDES[[#This Row],[Order ID]], ORDERS[], 5)</f>
        <v>GAB8459@gmail.com</v>
      </c>
      <c r="I1842" s="4">
        <f>VLOOKUP(FACT_INCLUDES[[#This Row],[Order ID]], ORDERS[], 6)</f>
        <v>2</v>
      </c>
      <c r="J1842" s="54">
        <f>VLOOKUP(FACT_INCLUDES[[#This Row],[Order ID]], ORDERS[], 7)</f>
        <v>0</v>
      </c>
      <c r="K1842" s="33">
        <v>0</v>
      </c>
      <c r="L1842" s="4">
        <f>VLOOKUP(FACT_INCLUDES[[#This Row],[DW Version]], VERSIONS[], 2)</f>
        <v>55</v>
      </c>
      <c r="M1842" s="4">
        <f>VLOOKUP(FACT_INCLUDES[[#This Row],[DW Version]], VERSIONS[], 3)</f>
        <v>3</v>
      </c>
      <c r="N1842" s="4" t="str">
        <f>VLOOKUP(FACT_INCLUDES[[#This Row],[DW Version]], VERSIONS[], 4)</f>
        <v>dark red</v>
      </c>
      <c r="O1842" s="51">
        <f>VLOOKUP(FACT_INCLUDES[[#This Row],[DW Version]], VERSIONS[], 5)</f>
        <v>194.26579095660429</v>
      </c>
      <c r="P1842" s="4" t="str">
        <f>VLOOKUP(FACT_INCLUDES[[#This Row],[DW Version]], VERSIONS[], 6)</f>
        <v>Vapor Street</v>
      </c>
      <c r="Q1842" s="4" t="str">
        <f>VLOOKUP(FACT_INCLUDES[[#This Row],[DW Version]], VERSIONS[], 7)</f>
        <v>Shoe</v>
      </c>
      <c r="R1842" s="51">
        <f>FACT_INCLUDES[[#This Row],[Version Price]]*FACT_INCLUDES[[#This Row],[Quantity]]</f>
        <v>194.26579095660429</v>
      </c>
      <c r="S1842" s="51">
        <f>FACT_INCLUDES[[#This Row],[Amount]]*(1-FACT_INCLUDES[[#This Row],[Order Discount]])</f>
        <v>194.26579095660429</v>
      </c>
      <c r="T1842" s="51">
        <f t="shared" si="28"/>
        <v>194.26579095660429</v>
      </c>
      <c r="U1842" s="57">
        <f>FACT_INCLUDES[[#This Row],[Income]]/FACT_INCLUDES[[#This Row],[Total Order Income]]</f>
        <v>1</v>
      </c>
      <c r="V1842" s="33">
        <f>IF(FACT_INCLUDES[[#This Row],[Order Gap]]&gt;10, 1, 0)/COUNTIFS(FACT_INCLUDES[Order ID], FACT_INCLUDES[[#This Row],[Order ID]])</f>
        <v>0</v>
      </c>
      <c r="W1842" s="33">
        <f>IF(FACT_INCLUDES[[#This Row],[Order Type]]="Online", 1, 0)/COUNTIFS(FACT_INCLUDES[Order ID], FACT_INCLUDES[[#This Row],[Order ID]])</f>
        <v>0</v>
      </c>
      <c r="X1842" s="52">
        <v>599.78136532904136</v>
      </c>
      <c r="Y1842" s="52">
        <v>532.64718873100753</v>
      </c>
      <c r="Z1842" s="64">
        <f>IF(FACT_INCLUDES[[#This Row],[Order Type]]="Online", 1, 0)*FACT_INCLUDES[[#This Row],[Income]]</f>
        <v>0</v>
      </c>
    </row>
    <row r="1843" spans="1:26" x14ac:dyDescent="0.3">
      <c r="A1843" s="4">
        <v>1324</v>
      </c>
      <c r="B1843" s="4">
        <v>668</v>
      </c>
      <c r="C1843" s="4">
        <v>34</v>
      </c>
      <c r="D1843" s="58">
        <v>1</v>
      </c>
      <c r="E1843" s="28">
        <f>VLOOKUP(FACT_INCLUDES[[#This Row],[Order ID]], ORDERS[], 2)</f>
        <v>43629.513492955048</v>
      </c>
      <c r="F1843" s="28">
        <f>VLOOKUP(FACT_INCLUDES[[#This Row],[Order ID]], ORDERS[], 3)</f>
        <v>43643.513492955048</v>
      </c>
      <c r="G1843" s="4" t="str">
        <f>VLOOKUP(FACT_INCLUDES[[#This Row],[Order ID]], ORDERS[], 4)</f>
        <v>Online</v>
      </c>
      <c r="H1843" s="4" t="str">
        <f>VLOOKUP(FACT_INCLUDES[[#This Row],[Order ID]], ORDERS[], 5)</f>
        <v>MRP4582@gmail.com</v>
      </c>
      <c r="I1843" s="4">
        <f>VLOOKUP(FACT_INCLUDES[[#This Row],[Order ID]], ORDERS[], 6)</f>
        <v>0</v>
      </c>
      <c r="J1843" s="54">
        <f>VLOOKUP(FACT_INCLUDES[[#This Row],[Order ID]], ORDERS[], 7)</f>
        <v>0</v>
      </c>
      <c r="K1843" s="33">
        <v>14</v>
      </c>
      <c r="L1843" s="4">
        <f>VLOOKUP(FACT_INCLUDES[[#This Row],[DW Version]], VERSIONS[], 2)</f>
        <v>3</v>
      </c>
      <c r="M1843" s="4">
        <f>VLOOKUP(FACT_INCLUDES[[#This Row],[DW Version]], VERSIONS[], 3)</f>
        <v>10.5</v>
      </c>
      <c r="N1843" s="4" t="str">
        <f>VLOOKUP(FACT_INCLUDES[[#This Row],[DW Version]], VERSIONS[], 4)</f>
        <v>dark purple</v>
      </c>
      <c r="O1843" s="51">
        <f>VLOOKUP(FACT_INCLUDES[[#This Row],[DW Version]], VERSIONS[], 5)</f>
        <v>358.91907509182852</v>
      </c>
      <c r="P1843" s="4" t="str">
        <f>VLOOKUP(FACT_INCLUDES[[#This Row],[DW Version]], VERSIONS[], 6)</f>
        <v>Dri-FIT Shirt</v>
      </c>
      <c r="Q1843" s="4" t="str">
        <f>VLOOKUP(FACT_INCLUDES[[#This Row],[DW Version]], VERSIONS[], 7)</f>
        <v>Apparel</v>
      </c>
      <c r="R1843" s="51">
        <f>FACT_INCLUDES[[#This Row],[Version Price]]*FACT_INCLUDES[[#This Row],[Quantity]]</f>
        <v>358.91907509182852</v>
      </c>
      <c r="S1843" s="51">
        <f>FACT_INCLUDES[[#This Row],[Amount]]*(1-FACT_INCLUDES[[#This Row],[Order Discount]])</f>
        <v>358.91907509182852</v>
      </c>
      <c r="T1843" s="51">
        <f t="shared" si="28"/>
        <v>1876.4194182539945</v>
      </c>
      <c r="U1843" s="57">
        <f>FACT_INCLUDES[[#This Row],[Income]]/FACT_INCLUDES[[#This Row],[Total Order Income]]</f>
        <v>0.19127870432389907</v>
      </c>
      <c r="V1843" s="33">
        <f>IF(FACT_INCLUDES[[#This Row],[Order Gap]]&gt;10, 1, 0)/COUNTIFS(FACT_INCLUDES[Order ID], FACT_INCLUDES[[#This Row],[Order ID]])</f>
        <v>0.33333333333333331</v>
      </c>
      <c r="W1843" s="33">
        <f>IF(FACT_INCLUDES[[#This Row],[Order Type]]="Online", 1, 0)/COUNTIFS(FACT_INCLUDES[Order ID], FACT_INCLUDES[[#This Row],[Order ID]])</f>
        <v>0.33333333333333331</v>
      </c>
      <c r="X1843" s="52">
        <v>599.78136532904136</v>
      </c>
      <c r="Y1843" s="52">
        <v>532.64718873100753</v>
      </c>
      <c r="Z1843" s="64">
        <f>IF(FACT_INCLUDES[[#This Row],[Order Type]]="Online", 1, 0)*FACT_INCLUDES[[#This Row],[Income]]</f>
        <v>358.91907509182852</v>
      </c>
    </row>
    <row r="1844" spans="1:26" x14ac:dyDescent="0.3">
      <c r="A1844" s="4">
        <v>1325</v>
      </c>
      <c r="B1844" s="4">
        <v>668</v>
      </c>
      <c r="C1844" s="4">
        <v>308</v>
      </c>
      <c r="D1844" s="58">
        <v>3</v>
      </c>
      <c r="E1844" s="28">
        <f>VLOOKUP(FACT_INCLUDES[[#This Row],[Order ID]], ORDERS[], 2)</f>
        <v>43629.513492955048</v>
      </c>
      <c r="F1844" s="28">
        <f>VLOOKUP(FACT_INCLUDES[[#This Row],[Order ID]], ORDERS[], 3)</f>
        <v>43643.513492955048</v>
      </c>
      <c r="G1844" s="4" t="str">
        <f>VLOOKUP(FACT_INCLUDES[[#This Row],[Order ID]], ORDERS[], 4)</f>
        <v>Online</v>
      </c>
      <c r="H1844" s="4" t="str">
        <f>VLOOKUP(FACT_INCLUDES[[#This Row],[Order ID]], ORDERS[], 5)</f>
        <v>MRP4582@gmail.com</v>
      </c>
      <c r="I1844" s="4">
        <f>VLOOKUP(FACT_INCLUDES[[#This Row],[Order ID]], ORDERS[], 6)</f>
        <v>0</v>
      </c>
      <c r="J1844" s="54">
        <f>VLOOKUP(FACT_INCLUDES[[#This Row],[Order ID]], ORDERS[], 7)</f>
        <v>0</v>
      </c>
      <c r="K1844" s="33">
        <v>14</v>
      </c>
      <c r="L1844" s="4">
        <f>VLOOKUP(FACT_INCLUDES[[#This Row],[DW Version]], VERSIONS[], 2)</f>
        <v>31</v>
      </c>
      <c r="M1844" s="4">
        <f>VLOOKUP(FACT_INCLUDES[[#This Row],[DW Version]], VERSIONS[], 3)</f>
        <v>6.5</v>
      </c>
      <c r="N1844" s="4" t="str">
        <f>VLOOKUP(FACT_INCLUDES[[#This Row],[DW Version]], VERSIONS[], 4)</f>
        <v>black</v>
      </c>
      <c r="O1844" s="51">
        <f>VLOOKUP(FACT_INCLUDES[[#This Row],[DW Version]], VERSIONS[], 5)</f>
        <v>289.04799564147737</v>
      </c>
      <c r="P1844" s="4" t="str">
        <f>VLOOKUP(FACT_INCLUDES[[#This Row],[DW Version]], VERSIONS[], 6)</f>
        <v>React Element 55</v>
      </c>
      <c r="Q1844" s="4" t="str">
        <f>VLOOKUP(FACT_INCLUDES[[#This Row],[DW Version]], VERSIONS[], 7)</f>
        <v>Shoe</v>
      </c>
      <c r="R1844" s="51">
        <f>FACT_INCLUDES[[#This Row],[Version Price]]*FACT_INCLUDES[[#This Row],[Quantity]]</f>
        <v>867.14398692443206</v>
      </c>
      <c r="S1844" s="51">
        <f>FACT_INCLUDES[[#This Row],[Amount]]*(1-FACT_INCLUDES[[#This Row],[Order Discount]])</f>
        <v>867.14398692443206</v>
      </c>
      <c r="T1844" s="51">
        <f t="shared" si="28"/>
        <v>1876.4194182539945</v>
      </c>
      <c r="U1844" s="57">
        <f>FACT_INCLUDES[[#This Row],[Income]]/FACT_INCLUDES[[#This Row],[Total Order Income]]</f>
        <v>0.46212695226278794</v>
      </c>
      <c r="V1844" s="33">
        <f>IF(FACT_INCLUDES[[#This Row],[Order Gap]]&gt;10, 1, 0)/COUNTIFS(FACT_INCLUDES[Order ID], FACT_INCLUDES[[#This Row],[Order ID]])</f>
        <v>0.33333333333333331</v>
      </c>
      <c r="W1844" s="33">
        <f>IF(FACT_INCLUDES[[#This Row],[Order Type]]="Online", 1, 0)/COUNTIFS(FACT_INCLUDES[Order ID], FACT_INCLUDES[[#This Row],[Order ID]])</f>
        <v>0.33333333333333331</v>
      </c>
      <c r="X1844" s="52">
        <v>599.78136532904136</v>
      </c>
      <c r="Y1844" s="52">
        <v>532.64718873100753</v>
      </c>
      <c r="Z1844" s="64">
        <f>IF(FACT_INCLUDES[[#This Row],[Order Type]]="Online", 1, 0)*FACT_INCLUDES[[#This Row],[Income]]</f>
        <v>867.14398692443206</v>
      </c>
    </row>
    <row r="1845" spans="1:26" x14ac:dyDescent="0.3">
      <c r="A1845" s="4">
        <v>1326</v>
      </c>
      <c r="B1845" s="4">
        <v>668</v>
      </c>
      <c r="C1845" s="4">
        <v>795</v>
      </c>
      <c r="D1845" s="58">
        <v>3</v>
      </c>
      <c r="E1845" s="28">
        <f>VLOOKUP(FACT_INCLUDES[[#This Row],[Order ID]], ORDERS[], 2)</f>
        <v>43629.513492955048</v>
      </c>
      <c r="F1845" s="28">
        <f>VLOOKUP(FACT_INCLUDES[[#This Row],[Order ID]], ORDERS[], 3)</f>
        <v>43643.513492955048</v>
      </c>
      <c r="G1845" s="4" t="str">
        <f>VLOOKUP(FACT_INCLUDES[[#This Row],[Order ID]], ORDERS[], 4)</f>
        <v>Online</v>
      </c>
      <c r="H1845" s="4" t="str">
        <f>VLOOKUP(FACT_INCLUDES[[#This Row],[Order ID]], ORDERS[], 5)</f>
        <v>MRP4582@gmail.com</v>
      </c>
      <c r="I1845" s="4">
        <f>VLOOKUP(FACT_INCLUDES[[#This Row],[Order ID]], ORDERS[], 6)</f>
        <v>0</v>
      </c>
      <c r="J1845" s="54">
        <f>VLOOKUP(FACT_INCLUDES[[#This Row],[Order ID]], ORDERS[], 7)</f>
        <v>0</v>
      </c>
      <c r="K1845" s="33">
        <v>14</v>
      </c>
      <c r="L1845" s="4">
        <f>VLOOKUP(FACT_INCLUDES[[#This Row],[DW Version]], VERSIONS[], 2)</f>
        <v>81</v>
      </c>
      <c r="M1845" s="4">
        <f>VLOOKUP(FACT_INCLUDES[[#This Row],[DW Version]], VERSIONS[], 3)</f>
        <v>7.5</v>
      </c>
      <c r="N1845" s="4" t="str">
        <f>VLOOKUP(FACT_INCLUDES[[#This Row],[DW Version]], VERSIONS[], 4)</f>
        <v>red</v>
      </c>
      <c r="O1845" s="51">
        <f>VLOOKUP(FACT_INCLUDES[[#This Row],[DW Version]], VERSIONS[], 5)</f>
        <v>216.78545207924466</v>
      </c>
      <c r="P1845" s="4" t="str">
        <f>VLOOKUP(FACT_INCLUDES[[#This Row],[DW Version]], VERSIONS[], 6)</f>
        <v>Air Max Fusion</v>
      </c>
      <c r="Q1845" s="4" t="str">
        <f>VLOOKUP(FACT_INCLUDES[[#This Row],[DW Version]], VERSIONS[], 7)</f>
        <v>Shoe</v>
      </c>
      <c r="R1845" s="51">
        <f>FACT_INCLUDES[[#This Row],[Version Price]]*FACT_INCLUDES[[#This Row],[Quantity]]</f>
        <v>650.35635623773396</v>
      </c>
      <c r="S1845" s="51">
        <f>FACT_INCLUDES[[#This Row],[Amount]]*(1-FACT_INCLUDES[[#This Row],[Order Discount]])</f>
        <v>650.35635623773396</v>
      </c>
      <c r="T1845" s="51">
        <f t="shared" si="28"/>
        <v>1876.4194182539945</v>
      </c>
      <c r="U1845" s="57">
        <f>FACT_INCLUDES[[#This Row],[Income]]/FACT_INCLUDES[[#This Row],[Total Order Income]]</f>
        <v>0.34659434341331297</v>
      </c>
      <c r="V1845" s="33">
        <f>IF(FACT_INCLUDES[[#This Row],[Order Gap]]&gt;10, 1, 0)/COUNTIFS(FACT_INCLUDES[Order ID], FACT_INCLUDES[[#This Row],[Order ID]])</f>
        <v>0.33333333333333331</v>
      </c>
      <c r="W1845" s="33">
        <f>IF(FACT_INCLUDES[[#This Row],[Order Type]]="Online", 1, 0)/COUNTIFS(FACT_INCLUDES[Order ID], FACT_INCLUDES[[#This Row],[Order ID]])</f>
        <v>0.33333333333333331</v>
      </c>
      <c r="X1845" s="52">
        <v>599.78136532904136</v>
      </c>
      <c r="Y1845" s="52">
        <v>532.64718873100753</v>
      </c>
      <c r="Z1845" s="64">
        <f>IF(FACT_INCLUDES[[#This Row],[Order Type]]="Online", 1, 0)*FACT_INCLUDES[[#This Row],[Income]]</f>
        <v>650.35635623773396</v>
      </c>
    </row>
    <row r="1846" spans="1:26" x14ac:dyDescent="0.3">
      <c r="A1846" s="4">
        <v>1341</v>
      </c>
      <c r="B1846" s="4">
        <v>678</v>
      </c>
      <c r="C1846" s="4">
        <v>38</v>
      </c>
      <c r="D1846" s="58">
        <v>3</v>
      </c>
      <c r="E1846" s="28">
        <f>VLOOKUP(FACT_INCLUDES[[#This Row],[Order ID]], ORDERS[], 2)</f>
        <v>43568.201080734274</v>
      </c>
      <c r="F1846" s="28">
        <f>VLOOKUP(FACT_INCLUDES[[#This Row],[Order ID]], ORDERS[], 3)</f>
        <v>43568.201080734274</v>
      </c>
      <c r="G1846" s="4" t="str">
        <f>VLOOKUP(FACT_INCLUDES[[#This Row],[Order ID]], ORDERS[], 4)</f>
        <v>In-Store</v>
      </c>
      <c r="H1846" s="4" t="str">
        <f>VLOOKUP(FACT_INCLUDES[[#This Row],[Order ID]], ORDERS[], 5)</f>
        <v>BBV6185@gmail.com</v>
      </c>
      <c r="I1846" s="4">
        <f>VLOOKUP(FACT_INCLUDES[[#This Row],[Order ID]], ORDERS[], 6)</f>
        <v>23</v>
      </c>
      <c r="J1846" s="54">
        <f>VLOOKUP(FACT_INCLUDES[[#This Row],[Order ID]], ORDERS[], 7)</f>
        <v>0</v>
      </c>
      <c r="K1846" s="33">
        <v>0</v>
      </c>
      <c r="L1846" s="4">
        <f>VLOOKUP(FACT_INCLUDES[[#This Row],[DW Version]], VERSIONS[], 2)</f>
        <v>4</v>
      </c>
      <c r="M1846" s="4">
        <f>VLOOKUP(FACT_INCLUDES[[#This Row],[DW Version]], VERSIONS[], 3)</f>
        <v>5.5</v>
      </c>
      <c r="N1846" s="4" t="str">
        <f>VLOOKUP(FACT_INCLUDES[[#This Row],[DW Version]], VERSIONS[], 4)</f>
        <v>black</v>
      </c>
      <c r="O1846" s="51">
        <f>VLOOKUP(FACT_INCLUDES[[#This Row],[DW Version]], VERSIONS[], 5)</f>
        <v>387.67746964709232</v>
      </c>
      <c r="P1846" s="4" t="str">
        <f>VLOOKUP(FACT_INCLUDES[[#This Row],[DW Version]], VERSIONS[], 6)</f>
        <v>Cortez</v>
      </c>
      <c r="Q1846" s="4" t="str">
        <f>VLOOKUP(FACT_INCLUDES[[#This Row],[DW Version]], VERSIONS[], 7)</f>
        <v>Shoe</v>
      </c>
      <c r="R1846" s="51">
        <f>FACT_INCLUDES[[#This Row],[Version Price]]*FACT_INCLUDES[[#This Row],[Quantity]]</f>
        <v>1163.032408941277</v>
      </c>
      <c r="S1846" s="51">
        <f>FACT_INCLUDES[[#This Row],[Amount]]*(1-FACT_INCLUDES[[#This Row],[Order Discount]])</f>
        <v>1163.032408941277</v>
      </c>
      <c r="T1846" s="51">
        <f t="shared" si="28"/>
        <v>1348.4340693223044</v>
      </c>
      <c r="U1846" s="57">
        <f>FACT_INCLUDES[[#This Row],[Income]]/FACT_INCLUDES[[#This Row],[Total Order Income]]</f>
        <v>0.86250595071792691</v>
      </c>
      <c r="V1846" s="33">
        <f>IF(FACT_INCLUDES[[#This Row],[Order Gap]]&gt;10, 1, 0)/COUNTIFS(FACT_INCLUDES[Order ID], FACT_INCLUDES[[#This Row],[Order ID]])</f>
        <v>0</v>
      </c>
      <c r="W1846" s="33">
        <f>IF(FACT_INCLUDES[[#This Row],[Order Type]]="Online", 1, 0)/COUNTIFS(FACT_INCLUDES[Order ID], FACT_INCLUDES[[#This Row],[Order ID]])</f>
        <v>0</v>
      </c>
      <c r="X1846" s="52">
        <v>599.78136532904136</v>
      </c>
      <c r="Y1846" s="52">
        <v>532.64718873100753</v>
      </c>
      <c r="Z1846" s="64">
        <f>IF(FACT_INCLUDES[[#This Row],[Order Type]]="Online", 1, 0)*FACT_INCLUDES[[#This Row],[Income]]</f>
        <v>0</v>
      </c>
    </row>
    <row r="1847" spans="1:26" x14ac:dyDescent="0.3">
      <c r="A1847" s="4">
        <v>1342</v>
      </c>
      <c r="B1847" s="4">
        <v>678</v>
      </c>
      <c r="C1847" s="4">
        <v>824</v>
      </c>
      <c r="D1847" s="58">
        <v>1</v>
      </c>
      <c r="E1847" s="28">
        <f>VLOOKUP(FACT_INCLUDES[[#This Row],[Order ID]], ORDERS[], 2)</f>
        <v>43568.201080734274</v>
      </c>
      <c r="F1847" s="28">
        <f>VLOOKUP(FACT_INCLUDES[[#This Row],[Order ID]], ORDERS[], 3)</f>
        <v>43568.201080734274</v>
      </c>
      <c r="G1847" s="4" t="str">
        <f>VLOOKUP(FACT_INCLUDES[[#This Row],[Order ID]], ORDERS[], 4)</f>
        <v>In-Store</v>
      </c>
      <c r="H1847" s="4" t="str">
        <f>VLOOKUP(FACT_INCLUDES[[#This Row],[Order ID]], ORDERS[], 5)</f>
        <v>BBV6185@gmail.com</v>
      </c>
      <c r="I1847" s="4">
        <f>VLOOKUP(FACT_INCLUDES[[#This Row],[Order ID]], ORDERS[], 6)</f>
        <v>23</v>
      </c>
      <c r="J1847" s="54">
        <f>VLOOKUP(FACT_INCLUDES[[#This Row],[Order ID]], ORDERS[], 7)</f>
        <v>0</v>
      </c>
      <c r="K1847" s="33">
        <v>0</v>
      </c>
      <c r="L1847" s="4">
        <f>VLOOKUP(FACT_INCLUDES[[#This Row],[DW Version]], VERSIONS[], 2)</f>
        <v>83</v>
      </c>
      <c r="M1847" s="4">
        <f>VLOOKUP(FACT_INCLUDES[[#This Row],[DW Version]], VERSIONS[], 3)</f>
        <v>12.5</v>
      </c>
      <c r="N1847" s="4" t="str">
        <f>VLOOKUP(FACT_INCLUDES[[#This Row],[DW Version]], VERSIONS[], 4)</f>
        <v>black</v>
      </c>
      <c r="O1847" s="51">
        <f>VLOOKUP(FACT_INCLUDES[[#This Row],[DW Version]], VERSIONS[], 5)</f>
        <v>185.40166038102728</v>
      </c>
      <c r="P1847" s="4" t="str">
        <f>VLOOKUP(FACT_INCLUDES[[#This Row],[DW Version]], VERSIONS[], 6)</f>
        <v>Dri-FIT Academy Pants</v>
      </c>
      <c r="Q1847" s="4" t="str">
        <f>VLOOKUP(FACT_INCLUDES[[#This Row],[DW Version]], VERSIONS[], 7)</f>
        <v>Apparel</v>
      </c>
      <c r="R1847" s="51">
        <f>FACT_INCLUDES[[#This Row],[Version Price]]*FACT_INCLUDES[[#This Row],[Quantity]]</f>
        <v>185.40166038102728</v>
      </c>
      <c r="S1847" s="51">
        <f>FACT_INCLUDES[[#This Row],[Amount]]*(1-FACT_INCLUDES[[#This Row],[Order Discount]])</f>
        <v>185.40166038102728</v>
      </c>
      <c r="T1847" s="51">
        <f t="shared" si="28"/>
        <v>1348.4340693223044</v>
      </c>
      <c r="U1847" s="57">
        <f>FACT_INCLUDES[[#This Row],[Income]]/FACT_INCLUDES[[#This Row],[Total Order Income]]</f>
        <v>0.13749404928207309</v>
      </c>
      <c r="V1847" s="33">
        <f>IF(FACT_INCLUDES[[#This Row],[Order Gap]]&gt;10, 1, 0)/COUNTIFS(FACT_INCLUDES[Order ID], FACT_INCLUDES[[#This Row],[Order ID]])</f>
        <v>0</v>
      </c>
      <c r="W1847" s="33">
        <f>IF(FACT_INCLUDES[[#This Row],[Order Type]]="Online", 1, 0)/COUNTIFS(FACT_INCLUDES[Order ID], FACT_INCLUDES[[#This Row],[Order ID]])</f>
        <v>0</v>
      </c>
      <c r="X1847" s="52">
        <v>599.78136532904136</v>
      </c>
      <c r="Y1847" s="52">
        <v>532.64718873100753</v>
      </c>
      <c r="Z1847" s="64">
        <f>IF(FACT_INCLUDES[[#This Row],[Order Type]]="Online", 1, 0)*FACT_INCLUDES[[#This Row],[Income]]</f>
        <v>0</v>
      </c>
    </row>
    <row r="1848" spans="1:26" x14ac:dyDescent="0.3">
      <c r="A1848" s="4">
        <v>1370</v>
      </c>
      <c r="B1848" s="4">
        <v>693</v>
      </c>
      <c r="C1848" s="4">
        <v>103</v>
      </c>
      <c r="D1848" s="58">
        <v>4</v>
      </c>
      <c r="E1848" s="28">
        <f>VLOOKUP(FACT_INCLUDES[[#This Row],[Order ID]], ORDERS[], 2)</f>
        <v>43638.762091560369</v>
      </c>
      <c r="F1848" s="28">
        <f>VLOOKUP(FACT_INCLUDES[[#This Row],[Order ID]], ORDERS[], 3)</f>
        <v>43638.762091560369</v>
      </c>
      <c r="G1848" s="4" t="str">
        <f>VLOOKUP(FACT_INCLUDES[[#This Row],[Order ID]], ORDERS[], 4)</f>
        <v>In-Store</v>
      </c>
      <c r="H1848" s="4" t="str">
        <f>VLOOKUP(FACT_INCLUDES[[#This Row],[Order ID]], ORDERS[], 5)</f>
        <v>AXN2878@gmail.com</v>
      </c>
      <c r="I1848" s="4">
        <f>VLOOKUP(FACT_INCLUDES[[#This Row],[Order ID]], ORDERS[], 6)</f>
        <v>50</v>
      </c>
      <c r="J1848" s="54">
        <f>VLOOKUP(FACT_INCLUDES[[#This Row],[Order ID]], ORDERS[], 7)</f>
        <v>0</v>
      </c>
      <c r="K1848" s="33">
        <v>0</v>
      </c>
      <c r="L1848" s="4">
        <f>VLOOKUP(FACT_INCLUDES[[#This Row],[DW Version]], VERSIONS[], 2)</f>
        <v>10</v>
      </c>
      <c r="M1848" s="4">
        <f>VLOOKUP(FACT_INCLUDES[[#This Row],[DW Version]], VERSIONS[], 3)</f>
        <v>7.5</v>
      </c>
      <c r="N1848" s="4" t="str">
        <f>VLOOKUP(FACT_INCLUDES[[#This Row],[DW Version]], VERSIONS[], 4)</f>
        <v>black</v>
      </c>
      <c r="O1848" s="51">
        <f>VLOOKUP(FACT_INCLUDES[[#This Row],[DW Version]], VERSIONS[], 5)</f>
        <v>132.14566256581674</v>
      </c>
      <c r="P1848" s="4" t="str">
        <f>VLOOKUP(FACT_INCLUDES[[#This Row],[DW Version]], VERSIONS[], 6)</f>
        <v>Vapormax</v>
      </c>
      <c r="Q1848" s="4" t="str">
        <f>VLOOKUP(FACT_INCLUDES[[#This Row],[DW Version]], VERSIONS[], 7)</f>
        <v>Shoe</v>
      </c>
      <c r="R1848" s="51">
        <f>FACT_INCLUDES[[#This Row],[Version Price]]*FACT_INCLUDES[[#This Row],[Quantity]]</f>
        <v>528.58265026326694</v>
      </c>
      <c r="S1848" s="51">
        <f>FACT_INCLUDES[[#This Row],[Amount]]*(1-FACT_INCLUDES[[#This Row],[Order Discount]])</f>
        <v>528.58265026326694</v>
      </c>
      <c r="T1848" s="51">
        <f t="shared" si="28"/>
        <v>1272.5983282567372</v>
      </c>
      <c r="U1848" s="57">
        <f>FACT_INCLUDES[[#This Row],[Income]]/FACT_INCLUDES[[#This Row],[Total Order Income]]</f>
        <v>0.4153570207713092</v>
      </c>
      <c r="V1848" s="33">
        <f>IF(FACT_INCLUDES[[#This Row],[Order Gap]]&gt;10, 1, 0)/COUNTIFS(FACT_INCLUDES[Order ID], FACT_INCLUDES[[#This Row],[Order ID]])</f>
        <v>0</v>
      </c>
      <c r="W1848" s="33">
        <f>IF(FACT_INCLUDES[[#This Row],[Order Type]]="Online", 1, 0)/COUNTIFS(FACT_INCLUDES[Order ID], FACT_INCLUDES[[#This Row],[Order ID]])</f>
        <v>0</v>
      </c>
      <c r="X1848" s="52">
        <v>599.78136532904136</v>
      </c>
      <c r="Y1848" s="52">
        <v>532.64718873100753</v>
      </c>
      <c r="Z1848" s="64">
        <f>IF(FACT_INCLUDES[[#This Row],[Order Type]]="Online", 1, 0)*FACT_INCLUDES[[#This Row],[Income]]</f>
        <v>0</v>
      </c>
    </row>
    <row r="1849" spans="1:26" x14ac:dyDescent="0.3">
      <c r="A1849" s="4">
        <v>1371</v>
      </c>
      <c r="B1849" s="4">
        <v>693</v>
      </c>
      <c r="C1849" s="4">
        <v>180</v>
      </c>
      <c r="D1849" s="58">
        <v>5</v>
      </c>
      <c r="E1849" s="28">
        <f>VLOOKUP(FACT_INCLUDES[[#This Row],[Order ID]], ORDERS[], 2)</f>
        <v>43638.762091560369</v>
      </c>
      <c r="F1849" s="28">
        <f>VLOOKUP(FACT_INCLUDES[[#This Row],[Order ID]], ORDERS[], 3)</f>
        <v>43638.762091560369</v>
      </c>
      <c r="G1849" s="4" t="str">
        <f>VLOOKUP(FACT_INCLUDES[[#This Row],[Order ID]], ORDERS[], 4)</f>
        <v>In-Store</v>
      </c>
      <c r="H1849" s="4" t="str">
        <f>VLOOKUP(FACT_INCLUDES[[#This Row],[Order ID]], ORDERS[], 5)</f>
        <v>AXN2878@gmail.com</v>
      </c>
      <c r="I1849" s="4">
        <f>VLOOKUP(FACT_INCLUDES[[#This Row],[Order ID]], ORDERS[], 6)</f>
        <v>50</v>
      </c>
      <c r="J1849" s="54">
        <f>VLOOKUP(FACT_INCLUDES[[#This Row],[Order ID]], ORDERS[], 7)</f>
        <v>0</v>
      </c>
      <c r="K1849" s="33">
        <v>0</v>
      </c>
      <c r="L1849" s="4">
        <f>VLOOKUP(FACT_INCLUDES[[#This Row],[DW Version]], VERSIONS[], 2)</f>
        <v>18</v>
      </c>
      <c r="M1849" s="4">
        <f>VLOOKUP(FACT_INCLUDES[[#This Row],[DW Version]], VERSIONS[], 3)</f>
        <v>8.5</v>
      </c>
      <c r="N1849" s="4" t="str">
        <f>VLOOKUP(FACT_INCLUDES[[#This Row],[DW Version]], VERSIONS[], 4)</f>
        <v>black</v>
      </c>
      <c r="O1849" s="51">
        <f>VLOOKUP(FACT_INCLUDES[[#This Row],[DW Version]], VERSIONS[], 5)</f>
        <v>148.80313559869404</v>
      </c>
      <c r="P1849" s="4" t="str">
        <f>VLOOKUP(FACT_INCLUDES[[#This Row],[DW Version]], VERSIONS[], 6)</f>
        <v>Metcon</v>
      </c>
      <c r="Q1849" s="4" t="str">
        <f>VLOOKUP(FACT_INCLUDES[[#This Row],[DW Version]], VERSIONS[], 7)</f>
        <v>Shoe</v>
      </c>
      <c r="R1849" s="51">
        <f>FACT_INCLUDES[[#This Row],[Version Price]]*FACT_INCLUDES[[#This Row],[Quantity]]</f>
        <v>744.01567799347026</v>
      </c>
      <c r="S1849" s="51">
        <f>FACT_INCLUDES[[#This Row],[Amount]]*(1-FACT_INCLUDES[[#This Row],[Order Discount]])</f>
        <v>744.01567799347026</v>
      </c>
      <c r="T1849" s="51">
        <f t="shared" si="28"/>
        <v>1272.5983282567372</v>
      </c>
      <c r="U1849" s="57">
        <f>FACT_INCLUDES[[#This Row],[Income]]/FACT_INCLUDES[[#This Row],[Total Order Income]]</f>
        <v>0.5846429792286908</v>
      </c>
      <c r="V1849" s="33">
        <f>IF(FACT_INCLUDES[[#This Row],[Order Gap]]&gt;10, 1, 0)/COUNTIFS(FACT_INCLUDES[Order ID], FACT_INCLUDES[[#This Row],[Order ID]])</f>
        <v>0</v>
      </c>
      <c r="W1849" s="33">
        <f>IF(FACT_INCLUDES[[#This Row],[Order Type]]="Online", 1, 0)/COUNTIFS(FACT_INCLUDES[Order ID], FACT_INCLUDES[[#This Row],[Order ID]])</f>
        <v>0</v>
      </c>
      <c r="X1849" s="52">
        <v>599.78136532904136</v>
      </c>
      <c r="Y1849" s="52">
        <v>532.64718873100753</v>
      </c>
      <c r="Z1849" s="64">
        <f>IF(FACT_INCLUDES[[#This Row],[Order Type]]="Online", 1, 0)*FACT_INCLUDES[[#This Row],[Income]]</f>
        <v>0</v>
      </c>
    </row>
    <row r="1850" spans="1:26" x14ac:dyDescent="0.3">
      <c r="A1850" s="4">
        <v>1467</v>
      </c>
      <c r="B1850" s="4">
        <v>746</v>
      </c>
      <c r="C1850" s="4">
        <v>440</v>
      </c>
      <c r="D1850" s="58">
        <v>2</v>
      </c>
      <c r="E1850" s="28">
        <f>VLOOKUP(FACT_INCLUDES[[#This Row],[Order ID]], ORDERS[], 2)</f>
        <v>43618.71227555121</v>
      </c>
      <c r="F1850" s="28">
        <f>VLOOKUP(FACT_INCLUDES[[#This Row],[Order ID]], ORDERS[], 3)</f>
        <v>43618.71227555121</v>
      </c>
      <c r="G1850" s="4" t="str">
        <f>VLOOKUP(FACT_INCLUDES[[#This Row],[Order ID]], ORDERS[], 4)</f>
        <v>In-Store</v>
      </c>
      <c r="H1850" s="4" t="str">
        <f>VLOOKUP(FACT_INCLUDES[[#This Row],[Order ID]], ORDERS[], 5)</f>
        <v>JXT6631@gmail.com</v>
      </c>
      <c r="I1850" s="4">
        <f>VLOOKUP(FACT_INCLUDES[[#This Row],[Order ID]], ORDERS[], 6)</f>
        <v>6</v>
      </c>
      <c r="J1850" s="54">
        <f>VLOOKUP(FACT_INCLUDES[[#This Row],[Order ID]], ORDERS[], 7)</f>
        <v>0</v>
      </c>
      <c r="K1850" s="33">
        <v>0</v>
      </c>
      <c r="L1850" s="4">
        <f>VLOOKUP(FACT_INCLUDES[[#This Row],[DW Version]], VERSIONS[], 2)</f>
        <v>46</v>
      </c>
      <c r="M1850" s="4">
        <f>VLOOKUP(FACT_INCLUDES[[#This Row],[DW Version]], VERSIONS[], 3)</f>
        <v>4</v>
      </c>
      <c r="N1850" s="4" t="str">
        <f>VLOOKUP(FACT_INCLUDES[[#This Row],[DW Version]], VERSIONS[], 4)</f>
        <v>gold</v>
      </c>
      <c r="O1850" s="51">
        <f>VLOOKUP(FACT_INCLUDES[[#This Row],[DW Version]], VERSIONS[], 5)</f>
        <v>381.89319043856705</v>
      </c>
      <c r="P1850" s="4" t="str">
        <f>VLOOKUP(FACT_INCLUDES[[#This Row],[DW Version]], VERSIONS[], 6)</f>
        <v>Nike Basketball</v>
      </c>
      <c r="Q1850" s="4" t="str">
        <f>VLOOKUP(FACT_INCLUDES[[#This Row],[DW Version]], VERSIONS[], 7)</f>
        <v>Sport Equipment</v>
      </c>
      <c r="R1850" s="51">
        <f>FACT_INCLUDES[[#This Row],[Version Price]]*FACT_INCLUDES[[#This Row],[Quantity]]</f>
        <v>763.78638087713409</v>
      </c>
      <c r="S1850" s="51">
        <f>FACT_INCLUDES[[#This Row],[Amount]]*(1-FACT_INCLUDES[[#This Row],[Order Discount]])</f>
        <v>763.78638087713409</v>
      </c>
      <c r="T1850" s="51">
        <f t="shared" si="28"/>
        <v>1915.285166530814</v>
      </c>
      <c r="U1850" s="57">
        <f>FACT_INCLUDES[[#This Row],[Income]]/FACT_INCLUDES[[#This Row],[Total Order Income]]</f>
        <v>0.39878467928647532</v>
      </c>
      <c r="V1850" s="33">
        <f>IF(FACT_INCLUDES[[#This Row],[Order Gap]]&gt;10, 1, 0)/COUNTIFS(FACT_INCLUDES[Order ID], FACT_INCLUDES[[#This Row],[Order ID]])</f>
        <v>0</v>
      </c>
      <c r="W1850" s="33">
        <f>IF(FACT_INCLUDES[[#This Row],[Order Type]]="Online", 1, 0)/COUNTIFS(FACT_INCLUDES[Order ID], FACT_INCLUDES[[#This Row],[Order ID]])</f>
        <v>0</v>
      </c>
      <c r="X1850" s="52">
        <v>599.78136532904136</v>
      </c>
      <c r="Y1850" s="52">
        <v>532.64718873100753</v>
      </c>
      <c r="Z1850" s="64">
        <f>IF(FACT_INCLUDES[[#This Row],[Order Type]]="Online", 1, 0)*FACT_INCLUDES[[#This Row],[Income]]</f>
        <v>0</v>
      </c>
    </row>
    <row r="1851" spans="1:26" x14ac:dyDescent="0.3">
      <c r="A1851" s="4">
        <v>1468</v>
      </c>
      <c r="B1851" s="4">
        <v>746</v>
      </c>
      <c r="C1851" s="4">
        <v>667</v>
      </c>
      <c r="D1851" s="58">
        <v>3</v>
      </c>
      <c r="E1851" s="28">
        <f>VLOOKUP(FACT_INCLUDES[[#This Row],[Order ID]], ORDERS[], 2)</f>
        <v>43618.71227555121</v>
      </c>
      <c r="F1851" s="28">
        <f>VLOOKUP(FACT_INCLUDES[[#This Row],[Order ID]], ORDERS[], 3)</f>
        <v>43618.71227555121</v>
      </c>
      <c r="G1851" s="4" t="str">
        <f>VLOOKUP(FACT_INCLUDES[[#This Row],[Order ID]], ORDERS[], 4)</f>
        <v>In-Store</v>
      </c>
      <c r="H1851" s="4" t="str">
        <f>VLOOKUP(FACT_INCLUDES[[#This Row],[Order ID]], ORDERS[], 5)</f>
        <v>JXT6631@gmail.com</v>
      </c>
      <c r="I1851" s="4">
        <f>VLOOKUP(FACT_INCLUDES[[#This Row],[Order ID]], ORDERS[], 6)</f>
        <v>6</v>
      </c>
      <c r="J1851" s="54">
        <f>VLOOKUP(FACT_INCLUDES[[#This Row],[Order ID]], ORDERS[], 7)</f>
        <v>0</v>
      </c>
      <c r="K1851" s="33">
        <v>0</v>
      </c>
      <c r="L1851" s="4">
        <f>VLOOKUP(FACT_INCLUDES[[#This Row],[DW Version]], VERSIONS[], 2)</f>
        <v>67</v>
      </c>
      <c r="M1851" s="4">
        <f>VLOOKUP(FACT_INCLUDES[[#This Row],[DW Version]], VERSIONS[], 3)</f>
        <v>12</v>
      </c>
      <c r="N1851" s="4" t="str">
        <f>VLOOKUP(FACT_INCLUDES[[#This Row],[DW Version]], VERSIONS[], 4)</f>
        <v>black</v>
      </c>
      <c r="O1851" s="51">
        <f>VLOOKUP(FACT_INCLUDES[[#This Row],[DW Version]], VERSIONS[], 5)</f>
        <v>383.83292855122659</v>
      </c>
      <c r="P1851" s="4" t="str">
        <f>VLOOKUP(FACT_INCLUDES[[#This Row],[DW Version]], VERSIONS[], 6)</f>
        <v>Phantom VSN Elite</v>
      </c>
      <c r="Q1851" s="4" t="str">
        <f>VLOOKUP(FACT_INCLUDES[[#This Row],[DW Version]], VERSIONS[], 7)</f>
        <v>Shoe</v>
      </c>
      <c r="R1851" s="51">
        <f>FACT_INCLUDES[[#This Row],[Version Price]]*FACT_INCLUDES[[#This Row],[Quantity]]</f>
        <v>1151.4987856536798</v>
      </c>
      <c r="S1851" s="51">
        <f>FACT_INCLUDES[[#This Row],[Amount]]*(1-FACT_INCLUDES[[#This Row],[Order Discount]])</f>
        <v>1151.4987856536798</v>
      </c>
      <c r="T1851" s="51">
        <f t="shared" si="28"/>
        <v>1915.285166530814</v>
      </c>
      <c r="U1851" s="57">
        <f>FACT_INCLUDES[[#This Row],[Income]]/FACT_INCLUDES[[#This Row],[Total Order Income]]</f>
        <v>0.60121532071352468</v>
      </c>
      <c r="V1851" s="33">
        <f>IF(FACT_INCLUDES[[#This Row],[Order Gap]]&gt;10, 1, 0)/COUNTIFS(FACT_INCLUDES[Order ID], FACT_INCLUDES[[#This Row],[Order ID]])</f>
        <v>0</v>
      </c>
      <c r="W1851" s="33">
        <f>IF(FACT_INCLUDES[[#This Row],[Order Type]]="Online", 1, 0)/COUNTIFS(FACT_INCLUDES[Order ID], FACT_INCLUDES[[#This Row],[Order ID]])</f>
        <v>0</v>
      </c>
      <c r="X1851" s="52">
        <v>599.78136532904136</v>
      </c>
      <c r="Y1851" s="52">
        <v>532.64718873100753</v>
      </c>
      <c r="Z1851" s="64">
        <f>IF(FACT_INCLUDES[[#This Row],[Order Type]]="Online", 1, 0)*FACT_INCLUDES[[#This Row],[Income]]</f>
        <v>0</v>
      </c>
    </row>
    <row r="1852" spans="1:26" x14ac:dyDescent="0.3">
      <c r="A1852" s="4">
        <v>1549</v>
      </c>
      <c r="B1852" s="4">
        <v>785</v>
      </c>
      <c r="C1852" s="4">
        <v>22</v>
      </c>
      <c r="D1852" s="58">
        <v>4</v>
      </c>
      <c r="E1852" s="28">
        <f>VLOOKUP(FACT_INCLUDES[[#This Row],[Order ID]], ORDERS[], 2)</f>
        <v>43689.318845196096</v>
      </c>
      <c r="F1852" s="28">
        <f>VLOOKUP(FACT_INCLUDES[[#This Row],[Order ID]], ORDERS[], 3)</f>
        <v>43696.318845196096</v>
      </c>
      <c r="G1852" s="4" t="str">
        <f>VLOOKUP(FACT_INCLUDES[[#This Row],[Order ID]], ORDERS[], 4)</f>
        <v>Online</v>
      </c>
      <c r="H1852" s="4" t="str">
        <f>VLOOKUP(FACT_INCLUDES[[#This Row],[Order ID]], ORDERS[], 5)</f>
        <v>IEI6018@gmail.com</v>
      </c>
      <c r="I1852" s="4">
        <f>VLOOKUP(FACT_INCLUDES[[#This Row],[Order ID]], ORDERS[], 6)</f>
        <v>0</v>
      </c>
      <c r="J1852" s="54">
        <f>VLOOKUP(FACT_INCLUDES[[#This Row],[Order ID]], ORDERS[], 7)</f>
        <v>0</v>
      </c>
      <c r="K1852" s="33">
        <v>7</v>
      </c>
      <c r="L1852" s="4">
        <f>VLOOKUP(FACT_INCLUDES[[#This Row],[DW Version]], VERSIONS[], 2)</f>
        <v>2</v>
      </c>
      <c r="M1852" s="4">
        <f>VLOOKUP(FACT_INCLUDES[[#This Row],[DW Version]], VERSIONS[], 3)</f>
        <v>8.5</v>
      </c>
      <c r="N1852" s="4" t="str">
        <f>VLOOKUP(FACT_INCLUDES[[#This Row],[DW Version]], VERSIONS[], 4)</f>
        <v>pink</v>
      </c>
      <c r="O1852" s="51">
        <f>VLOOKUP(FACT_INCLUDES[[#This Row],[DW Version]], VERSIONS[], 5)</f>
        <v>82.004928114377378</v>
      </c>
      <c r="P1852" s="4" t="str">
        <f>VLOOKUP(FACT_INCLUDES[[#This Row],[DW Version]], VERSIONS[], 6)</f>
        <v>Air Force 1</v>
      </c>
      <c r="Q1852" s="4" t="str">
        <f>VLOOKUP(FACT_INCLUDES[[#This Row],[DW Version]], VERSIONS[], 7)</f>
        <v>Shoe</v>
      </c>
      <c r="R1852" s="51">
        <f>FACT_INCLUDES[[#This Row],[Version Price]]*FACT_INCLUDES[[#This Row],[Quantity]]</f>
        <v>328.01971245750951</v>
      </c>
      <c r="S1852" s="51">
        <f>FACT_INCLUDES[[#This Row],[Amount]]*(1-FACT_INCLUDES[[#This Row],[Order Discount]])</f>
        <v>328.01971245750951</v>
      </c>
      <c r="T1852" s="51">
        <f t="shared" si="28"/>
        <v>3474.3808329808335</v>
      </c>
      <c r="U1852" s="57">
        <f>FACT_INCLUDES[[#This Row],[Income]]/FACT_INCLUDES[[#This Row],[Total Order Income]]</f>
        <v>9.4410983776952881E-2</v>
      </c>
      <c r="V1852" s="33">
        <f>IF(FACT_INCLUDES[[#This Row],[Order Gap]]&gt;10, 1, 0)/COUNTIFS(FACT_INCLUDES[Order ID], FACT_INCLUDES[[#This Row],[Order ID]])</f>
        <v>0</v>
      </c>
      <c r="W1852" s="33">
        <f>IF(FACT_INCLUDES[[#This Row],[Order Type]]="Online", 1, 0)/COUNTIFS(FACT_INCLUDES[Order ID], FACT_INCLUDES[[#This Row],[Order ID]])</f>
        <v>0.33333333333333331</v>
      </c>
      <c r="X1852" s="52">
        <v>599.78136532904136</v>
      </c>
      <c r="Y1852" s="52">
        <v>532.64718873100753</v>
      </c>
      <c r="Z1852" s="64">
        <f>IF(FACT_INCLUDES[[#This Row],[Order Type]]="Online", 1, 0)*FACT_INCLUDES[[#This Row],[Income]]</f>
        <v>328.01971245750951</v>
      </c>
    </row>
    <row r="1853" spans="1:26" x14ac:dyDescent="0.3">
      <c r="A1853" s="4">
        <v>1550</v>
      </c>
      <c r="B1853" s="4">
        <v>785</v>
      </c>
      <c r="C1853" s="4">
        <v>303</v>
      </c>
      <c r="D1853" s="58">
        <v>4</v>
      </c>
      <c r="E1853" s="28">
        <f>VLOOKUP(FACT_INCLUDES[[#This Row],[Order ID]], ORDERS[], 2)</f>
        <v>43689.318845196096</v>
      </c>
      <c r="F1853" s="28">
        <f>VLOOKUP(FACT_INCLUDES[[#This Row],[Order ID]], ORDERS[], 3)</f>
        <v>43696.318845196096</v>
      </c>
      <c r="G1853" s="4" t="str">
        <f>VLOOKUP(FACT_INCLUDES[[#This Row],[Order ID]], ORDERS[], 4)</f>
        <v>Online</v>
      </c>
      <c r="H1853" s="4" t="str">
        <f>VLOOKUP(FACT_INCLUDES[[#This Row],[Order ID]], ORDERS[], 5)</f>
        <v>IEI6018@gmail.com</v>
      </c>
      <c r="I1853" s="4">
        <f>VLOOKUP(FACT_INCLUDES[[#This Row],[Order ID]], ORDERS[], 6)</f>
        <v>0</v>
      </c>
      <c r="J1853" s="54">
        <f>VLOOKUP(FACT_INCLUDES[[#This Row],[Order ID]], ORDERS[], 7)</f>
        <v>0</v>
      </c>
      <c r="K1853" s="33">
        <v>7</v>
      </c>
      <c r="L1853" s="4">
        <f>VLOOKUP(FACT_INCLUDES[[#This Row],[DW Version]], VERSIONS[], 2)</f>
        <v>30</v>
      </c>
      <c r="M1853" s="4">
        <f>VLOOKUP(FACT_INCLUDES[[#This Row],[DW Version]], VERSIONS[], 3)</f>
        <v>11</v>
      </c>
      <c r="N1853" s="4" t="str">
        <f>VLOOKUP(FACT_INCLUDES[[#This Row],[DW Version]], VERSIONS[], 4)</f>
        <v>blue</v>
      </c>
      <c r="O1853" s="51">
        <f>VLOOKUP(FACT_INCLUDES[[#This Row],[DW Version]], VERSIONS[], 5)</f>
        <v>343.84795087059774</v>
      </c>
      <c r="P1853" s="4" t="str">
        <f>VLOOKUP(FACT_INCLUDES[[#This Row],[DW Version]], VERSIONS[], 6)</f>
        <v>Air Zoom Terra Kiger</v>
      </c>
      <c r="Q1853" s="4" t="str">
        <f>VLOOKUP(FACT_INCLUDES[[#This Row],[DW Version]], VERSIONS[], 7)</f>
        <v>Shoe</v>
      </c>
      <c r="R1853" s="51">
        <f>FACT_INCLUDES[[#This Row],[Version Price]]*FACT_INCLUDES[[#This Row],[Quantity]]</f>
        <v>1375.391803482391</v>
      </c>
      <c r="S1853" s="51">
        <f>FACT_INCLUDES[[#This Row],[Amount]]*(1-FACT_INCLUDES[[#This Row],[Order Discount]])</f>
        <v>1375.391803482391</v>
      </c>
      <c r="T1853" s="51">
        <f t="shared" si="28"/>
        <v>3474.3808329808335</v>
      </c>
      <c r="U1853" s="57">
        <f>FACT_INCLUDES[[#This Row],[Income]]/FACT_INCLUDES[[#This Row],[Total Order Income]]</f>
        <v>0.39586673701005254</v>
      </c>
      <c r="V1853" s="33">
        <f>IF(FACT_INCLUDES[[#This Row],[Order Gap]]&gt;10, 1, 0)/COUNTIFS(FACT_INCLUDES[Order ID], FACT_INCLUDES[[#This Row],[Order ID]])</f>
        <v>0</v>
      </c>
      <c r="W1853" s="33">
        <f>IF(FACT_INCLUDES[[#This Row],[Order Type]]="Online", 1, 0)/COUNTIFS(FACT_INCLUDES[Order ID], FACT_INCLUDES[[#This Row],[Order ID]])</f>
        <v>0.33333333333333331</v>
      </c>
      <c r="X1853" s="52">
        <v>599.78136532904136</v>
      </c>
      <c r="Y1853" s="52">
        <v>532.64718873100753</v>
      </c>
      <c r="Z1853" s="64">
        <f>IF(FACT_INCLUDES[[#This Row],[Order Type]]="Online", 1, 0)*FACT_INCLUDES[[#This Row],[Income]]</f>
        <v>1375.391803482391</v>
      </c>
    </row>
    <row r="1854" spans="1:26" x14ac:dyDescent="0.3">
      <c r="A1854" s="4">
        <v>1551</v>
      </c>
      <c r="B1854" s="4">
        <v>785</v>
      </c>
      <c r="C1854" s="4">
        <v>840</v>
      </c>
      <c r="D1854" s="58">
        <v>5</v>
      </c>
      <c r="E1854" s="28">
        <f>VLOOKUP(FACT_INCLUDES[[#This Row],[Order ID]], ORDERS[], 2)</f>
        <v>43689.318845196096</v>
      </c>
      <c r="F1854" s="28">
        <f>VLOOKUP(FACT_INCLUDES[[#This Row],[Order ID]], ORDERS[], 3)</f>
        <v>43696.318845196096</v>
      </c>
      <c r="G1854" s="4" t="str">
        <f>VLOOKUP(FACT_INCLUDES[[#This Row],[Order ID]], ORDERS[], 4)</f>
        <v>Online</v>
      </c>
      <c r="H1854" s="4" t="str">
        <f>VLOOKUP(FACT_INCLUDES[[#This Row],[Order ID]], ORDERS[], 5)</f>
        <v>IEI6018@gmail.com</v>
      </c>
      <c r="I1854" s="4">
        <f>VLOOKUP(FACT_INCLUDES[[#This Row],[Order ID]], ORDERS[], 6)</f>
        <v>0</v>
      </c>
      <c r="J1854" s="54">
        <f>VLOOKUP(FACT_INCLUDES[[#This Row],[Order ID]], ORDERS[], 7)</f>
        <v>0</v>
      </c>
      <c r="K1854" s="33">
        <v>7</v>
      </c>
      <c r="L1854" s="4">
        <f>VLOOKUP(FACT_INCLUDES[[#This Row],[DW Version]], VERSIONS[], 2)</f>
        <v>85</v>
      </c>
      <c r="M1854" s="4">
        <f>VLOOKUP(FACT_INCLUDES[[#This Row],[DW Version]], VERSIONS[], 3)</f>
        <v>7.5</v>
      </c>
      <c r="N1854" s="4" t="str">
        <f>VLOOKUP(FACT_INCLUDES[[#This Row],[DW Version]], VERSIONS[], 4)</f>
        <v>red</v>
      </c>
      <c r="O1854" s="51">
        <f>VLOOKUP(FACT_INCLUDES[[#This Row],[DW Version]], VERSIONS[], 5)</f>
        <v>354.19386340818664</v>
      </c>
      <c r="P1854" s="4" t="str">
        <f>VLOOKUP(FACT_INCLUDES[[#This Row],[DW Version]], VERSIONS[], 6)</f>
        <v>Nike Flex Stride</v>
      </c>
      <c r="Q1854" s="4" t="str">
        <f>VLOOKUP(FACT_INCLUDES[[#This Row],[DW Version]], VERSIONS[], 7)</f>
        <v>Apparel</v>
      </c>
      <c r="R1854" s="51">
        <f>FACT_INCLUDES[[#This Row],[Version Price]]*FACT_INCLUDES[[#This Row],[Quantity]]</f>
        <v>1770.9693170409332</v>
      </c>
      <c r="S1854" s="51">
        <f>FACT_INCLUDES[[#This Row],[Amount]]*(1-FACT_INCLUDES[[#This Row],[Order Discount]])</f>
        <v>1770.9693170409332</v>
      </c>
      <c r="T1854" s="51">
        <f t="shared" si="28"/>
        <v>3474.3808329808335</v>
      </c>
      <c r="U1854" s="57">
        <f>FACT_INCLUDES[[#This Row],[Income]]/FACT_INCLUDES[[#This Row],[Total Order Income]]</f>
        <v>0.50972227921299462</v>
      </c>
      <c r="V1854" s="33">
        <f>IF(FACT_INCLUDES[[#This Row],[Order Gap]]&gt;10, 1, 0)/COUNTIFS(FACT_INCLUDES[Order ID], FACT_INCLUDES[[#This Row],[Order ID]])</f>
        <v>0</v>
      </c>
      <c r="W1854" s="33">
        <f>IF(FACT_INCLUDES[[#This Row],[Order Type]]="Online", 1, 0)/COUNTIFS(FACT_INCLUDES[Order ID], FACT_INCLUDES[[#This Row],[Order ID]])</f>
        <v>0.33333333333333331</v>
      </c>
      <c r="X1854" s="52">
        <v>599.78136532904136</v>
      </c>
      <c r="Y1854" s="52">
        <v>532.64718873100753</v>
      </c>
      <c r="Z1854" s="64">
        <f>IF(FACT_INCLUDES[[#This Row],[Order Type]]="Online", 1, 0)*FACT_INCLUDES[[#This Row],[Income]]</f>
        <v>1770.9693170409332</v>
      </c>
    </row>
    <row r="1855" spans="1:26" x14ac:dyDescent="0.3">
      <c r="A1855" s="4">
        <v>1619</v>
      </c>
      <c r="B1855" s="4">
        <v>819</v>
      </c>
      <c r="C1855" s="4">
        <v>348</v>
      </c>
      <c r="D1855" s="58">
        <v>3</v>
      </c>
      <c r="E1855" s="28">
        <f>VLOOKUP(FACT_INCLUDES[[#This Row],[Order ID]], ORDERS[], 2)</f>
        <v>43517.447904003493</v>
      </c>
      <c r="F1855" s="28">
        <f>VLOOKUP(FACT_INCLUDES[[#This Row],[Order ID]], ORDERS[], 3)</f>
        <v>43517.447904003493</v>
      </c>
      <c r="G1855" s="4" t="str">
        <f>VLOOKUP(FACT_INCLUDES[[#This Row],[Order ID]], ORDERS[], 4)</f>
        <v>In-Store</v>
      </c>
      <c r="H1855" s="4" t="str">
        <f>VLOOKUP(FACT_INCLUDES[[#This Row],[Order ID]], ORDERS[], 5)</f>
        <v>OOW8006@gmail.com</v>
      </c>
      <c r="I1855" s="4">
        <f>VLOOKUP(FACT_INCLUDES[[#This Row],[Order ID]], ORDERS[], 6)</f>
        <v>15</v>
      </c>
      <c r="J1855" s="54">
        <f>VLOOKUP(FACT_INCLUDES[[#This Row],[Order ID]], ORDERS[], 7)</f>
        <v>0</v>
      </c>
      <c r="K1855" s="33">
        <v>0</v>
      </c>
      <c r="L1855" s="4">
        <f>VLOOKUP(FACT_INCLUDES[[#This Row],[DW Version]], VERSIONS[], 2)</f>
        <v>35</v>
      </c>
      <c r="M1855" s="4">
        <f>VLOOKUP(FACT_INCLUDES[[#This Row],[DW Version]], VERSIONS[], 3)</f>
        <v>9.5</v>
      </c>
      <c r="N1855" s="4" t="str">
        <f>VLOOKUP(FACT_INCLUDES[[#This Row],[DW Version]], VERSIONS[], 4)</f>
        <v>white</v>
      </c>
      <c r="O1855" s="51">
        <f>VLOOKUP(FACT_INCLUDES[[#This Row],[DW Version]], VERSIONS[], 5)</f>
        <v>236.07444683793588</v>
      </c>
      <c r="P1855" s="4" t="str">
        <f>VLOOKUP(FACT_INCLUDES[[#This Row],[DW Version]], VERSIONS[], 6)</f>
        <v>Alphafly</v>
      </c>
      <c r="Q1855" s="4" t="str">
        <f>VLOOKUP(FACT_INCLUDES[[#This Row],[DW Version]], VERSIONS[], 7)</f>
        <v>Shoe</v>
      </c>
      <c r="R1855" s="51">
        <f>FACT_INCLUDES[[#This Row],[Version Price]]*FACT_INCLUDES[[#This Row],[Quantity]]</f>
        <v>708.22334051380767</v>
      </c>
      <c r="S1855" s="51">
        <f>FACT_INCLUDES[[#This Row],[Amount]]*(1-FACT_INCLUDES[[#This Row],[Order Discount]])</f>
        <v>708.22334051380767</v>
      </c>
      <c r="T1855" s="51">
        <f t="shared" si="28"/>
        <v>882.87918304586492</v>
      </c>
      <c r="U1855" s="57">
        <f>FACT_INCLUDES[[#This Row],[Income]]/FACT_INCLUDES[[#This Row],[Total Order Income]]</f>
        <v>0.80217469628232929</v>
      </c>
      <c r="V1855" s="33">
        <f>IF(FACT_INCLUDES[[#This Row],[Order Gap]]&gt;10, 1, 0)/COUNTIFS(FACT_INCLUDES[Order ID], FACT_INCLUDES[[#This Row],[Order ID]])</f>
        <v>0</v>
      </c>
      <c r="W1855" s="33">
        <f>IF(FACT_INCLUDES[[#This Row],[Order Type]]="Online", 1, 0)/COUNTIFS(FACT_INCLUDES[Order ID], FACT_INCLUDES[[#This Row],[Order ID]])</f>
        <v>0</v>
      </c>
      <c r="X1855" s="52">
        <v>599.78136532904136</v>
      </c>
      <c r="Y1855" s="52">
        <v>532.64718873100753</v>
      </c>
      <c r="Z1855" s="64">
        <f>IF(FACT_INCLUDES[[#This Row],[Order Type]]="Online", 1, 0)*FACT_INCLUDES[[#This Row],[Income]]</f>
        <v>0</v>
      </c>
    </row>
    <row r="1856" spans="1:26" x14ac:dyDescent="0.3">
      <c r="A1856" s="4">
        <v>1620</v>
      </c>
      <c r="B1856" s="4">
        <v>819</v>
      </c>
      <c r="C1856" s="4">
        <v>940</v>
      </c>
      <c r="D1856" s="58">
        <v>4</v>
      </c>
      <c r="E1856" s="28">
        <f>VLOOKUP(FACT_INCLUDES[[#This Row],[Order ID]], ORDERS[], 2)</f>
        <v>43517.447904003493</v>
      </c>
      <c r="F1856" s="28">
        <f>VLOOKUP(FACT_INCLUDES[[#This Row],[Order ID]], ORDERS[], 3)</f>
        <v>43517.447904003493</v>
      </c>
      <c r="G1856" s="4" t="str">
        <f>VLOOKUP(FACT_INCLUDES[[#This Row],[Order ID]], ORDERS[], 4)</f>
        <v>In-Store</v>
      </c>
      <c r="H1856" s="4" t="str">
        <f>VLOOKUP(FACT_INCLUDES[[#This Row],[Order ID]], ORDERS[], 5)</f>
        <v>OOW8006@gmail.com</v>
      </c>
      <c r="I1856" s="4">
        <f>VLOOKUP(FACT_INCLUDES[[#This Row],[Order ID]], ORDERS[], 6)</f>
        <v>15</v>
      </c>
      <c r="J1856" s="54">
        <f>VLOOKUP(FACT_INCLUDES[[#This Row],[Order ID]], ORDERS[], 7)</f>
        <v>0</v>
      </c>
      <c r="K1856" s="33">
        <v>0</v>
      </c>
      <c r="L1856" s="4">
        <f>VLOOKUP(FACT_INCLUDES[[#This Row],[DW Version]], VERSIONS[], 2)</f>
        <v>95</v>
      </c>
      <c r="M1856" s="4">
        <f>VLOOKUP(FACT_INCLUDES[[#This Row],[DW Version]], VERSIONS[], 3)</f>
        <v>12</v>
      </c>
      <c r="N1856" s="4" t="str">
        <f>VLOOKUP(FACT_INCLUDES[[#This Row],[DW Version]], VERSIONS[], 4)</f>
        <v>red</v>
      </c>
      <c r="O1856" s="51">
        <f>VLOOKUP(FACT_INCLUDES[[#This Row],[DW Version]], VERSIONS[], 5)</f>
        <v>43.663960633014327</v>
      </c>
      <c r="P1856" s="4" t="str">
        <f>VLOOKUP(FACT_INCLUDES[[#This Row],[DW Version]], VERSIONS[], 6)</f>
        <v>Nike Backpack</v>
      </c>
      <c r="Q1856" s="4" t="str">
        <f>VLOOKUP(FACT_INCLUDES[[#This Row],[DW Version]], VERSIONS[], 7)</f>
        <v>Accessories</v>
      </c>
      <c r="R1856" s="51">
        <f>FACT_INCLUDES[[#This Row],[Version Price]]*FACT_INCLUDES[[#This Row],[Quantity]]</f>
        <v>174.65584253205731</v>
      </c>
      <c r="S1856" s="51">
        <f>FACT_INCLUDES[[#This Row],[Amount]]*(1-FACT_INCLUDES[[#This Row],[Order Discount]])</f>
        <v>174.65584253205731</v>
      </c>
      <c r="T1856" s="51">
        <f t="shared" si="28"/>
        <v>882.87918304586492</v>
      </c>
      <c r="U1856" s="57">
        <f>FACT_INCLUDES[[#This Row],[Income]]/FACT_INCLUDES[[#This Row],[Total Order Income]]</f>
        <v>0.19782530371767082</v>
      </c>
      <c r="V1856" s="33">
        <f>IF(FACT_INCLUDES[[#This Row],[Order Gap]]&gt;10, 1, 0)/COUNTIFS(FACT_INCLUDES[Order ID], FACT_INCLUDES[[#This Row],[Order ID]])</f>
        <v>0</v>
      </c>
      <c r="W1856" s="33">
        <f>IF(FACT_INCLUDES[[#This Row],[Order Type]]="Online", 1, 0)/COUNTIFS(FACT_INCLUDES[Order ID], FACT_INCLUDES[[#This Row],[Order ID]])</f>
        <v>0</v>
      </c>
      <c r="X1856" s="52">
        <v>599.78136532904136</v>
      </c>
      <c r="Y1856" s="52">
        <v>532.64718873100753</v>
      </c>
      <c r="Z1856" s="64">
        <f>IF(FACT_INCLUDES[[#This Row],[Order Type]]="Online", 1, 0)*FACT_INCLUDES[[#This Row],[Income]]</f>
        <v>0</v>
      </c>
    </row>
    <row r="1857" spans="1:26" x14ac:dyDescent="0.3">
      <c r="A1857" s="4">
        <v>1671</v>
      </c>
      <c r="B1857" s="4">
        <v>844</v>
      </c>
      <c r="C1857" s="4">
        <v>348</v>
      </c>
      <c r="D1857" s="58">
        <v>1</v>
      </c>
      <c r="E1857" s="28">
        <f>VLOOKUP(FACT_INCLUDES[[#This Row],[Order ID]], ORDERS[], 2)</f>
        <v>43696.031040129434</v>
      </c>
      <c r="F1857" s="28">
        <f>VLOOKUP(FACT_INCLUDES[[#This Row],[Order ID]], ORDERS[], 3)</f>
        <v>43696.031040129434</v>
      </c>
      <c r="G1857" s="4" t="str">
        <f>VLOOKUP(FACT_INCLUDES[[#This Row],[Order ID]], ORDERS[], 4)</f>
        <v>In-Store</v>
      </c>
      <c r="H1857" s="4" t="str">
        <f>VLOOKUP(FACT_INCLUDES[[#This Row],[Order ID]], ORDERS[], 5)</f>
        <v>CKH8365@gmail.com</v>
      </c>
      <c r="I1857" s="4">
        <f>VLOOKUP(FACT_INCLUDES[[#This Row],[Order ID]], ORDERS[], 6)</f>
        <v>32</v>
      </c>
      <c r="J1857" s="54">
        <f>VLOOKUP(FACT_INCLUDES[[#This Row],[Order ID]], ORDERS[], 7)</f>
        <v>0</v>
      </c>
      <c r="K1857" s="33">
        <v>0</v>
      </c>
      <c r="L1857" s="4">
        <f>VLOOKUP(FACT_INCLUDES[[#This Row],[DW Version]], VERSIONS[], 2)</f>
        <v>35</v>
      </c>
      <c r="M1857" s="4">
        <f>VLOOKUP(FACT_INCLUDES[[#This Row],[DW Version]], VERSIONS[], 3)</f>
        <v>9.5</v>
      </c>
      <c r="N1857" s="4" t="str">
        <f>VLOOKUP(FACT_INCLUDES[[#This Row],[DW Version]], VERSIONS[], 4)</f>
        <v>white</v>
      </c>
      <c r="O1857" s="51">
        <f>VLOOKUP(FACT_INCLUDES[[#This Row],[DW Version]], VERSIONS[], 5)</f>
        <v>236.07444683793588</v>
      </c>
      <c r="P1857" s="4" t="str">
        <f>VLOOKUP(FACT_INCLUDES[[#This Row],[DW Version]], VERSIONS[], 6)</f>
        <v>Alphafly</v>
      </c>
      <c r="Q1857" s="4" t="str">
        <f>VLOOKUP(FACT_INCLUDES[[#This Row],[DW Version]], VERSIONS[], 7)</f>
        <v>Shoe</v>
      </c>
      <c r="R1857" s="51">
        <f>FACT_INCLUDES[[#This Row],[Version Price]]*FACT_INCLUDES[[#This Row],[Quantity]]</f>
        <v>236.07444683793588</v>
      </c>
      <c r="S1857" s="51">
        <f>FACT_INCLUDES[[#This Row],[Amount]]*(1-FACT_INCLUDES[[#This Row],[Order Discount]])</f>
        <v>236.07444683793588</v>
      </c>
      <c r="T1857" s="51">
        <f t="shared" si="28"/>
        <v>419.53422724304511</v>
      </c>
      <c r="U1857" s="57">
        <f>FACT_INCLUDES[[#This Row],[Income]]/FACT_INCLUDES[[#This Row],[Total Order Income]]</f>
        <v>0.56270604758350962</v>
      </c>
      <c r="V1857" s="33">
        <f>IF(FACT_INCLUDES[[#This Row],[Order Gap]]&gt;10, 1, 0)/COUNTIFS(FACT_INCLUDES[Order ID], FACT_INCLUDES[[#This Row],[Order ID]])</f>
        <v>0</v>
      </c>
      <c r="W1857" s="33">
        <f>IF(FACT_INCLUDES[[#This Row],[Order Type]]="Online", 1, 0)/COUNTIFS(FACT_INCLUDES[Order ID], FACT_INCLUDES[[#This Row],[Order ID]])</f>
        <v>0</v>
      </c>
      <c r="X1857" s="52">
        <v>599.78136532904136</v>
      </c>
      <c r="Y1857" s="52">
        <v>532.64718873100753</v>
      </c>
      <c r="Z1857" s="64">
        <f>IF(FACT_INCLUDES[[#This Row],[Order Type]]="Online", 1, 0)*FACT_INCLUDES[[#This Row],[Income]]</f>
        <v>0</v>
      </c>
    </row>
    <row r="1858" spans="1:26" x14ac:dyDescent="0.3">
      <c r="A1858" s="4">
        <v>1672</v>
      </c>
      <c r="B1858" s="4">
        <v>844</v>
      </c>
      <c r="C1858" s="4">
        <v>783</v>
      </c>
      <c r="D1858" s="58">
        <v>4</v>
      </c>
      <c r="E1858" s="28">
        <f>VLOOKUP(FACT_INCLUDES[[#This Row],[Order ID]], ORDERS[], 2)</f>
        <v>43696.031040129434</v>
      </c>
      <c r="F1858" s="28">
        <f>VLOOKUP(FACT_INCLUDES[[#This Row],[Order ID]], ORDERS[], 3)</f>
        <v>43696.031040129434</v>
      </c>
      <c r="G1858" s="4" t="str">
        <f>VLOOKUP(FACT_INCLUDES[[#This Row],[Order ID]], ORDERS[], 4)</f>
        <v>In-Store</v>
      </c>
      <c r="H1858" s="4" t="str">
        <f>VLOOKUP(FACT_INCLUDES[[#This Row],[Order ID]], ORDERS[], 5)</f>
        <v>CKH8365@gmail.com</v>
      </c>
      <c r="I1858" s="4">
        <f>VLOOKUP(FACT_INCLUDES[[#This Row],[Order ID]], ORDERS[], 6)</f>
        <v>32</v>
      </c>
      <c r="J1858" s="54">
        <f>VLOOKUP(FACT_INCLUDES[[#This Row],[Order ID]], ORDERS[], 7)</f>
        <v>0</v>
      </c>
      <c r="K1858" s="33">
        <v>0</v>
      </c>
      <c r="L1858" s="4">
        <f>VLOOKUP(FACT_INCLUDES[[#This Row],[DW Version]], VERSIONS[], 2)</f>
        <v>80</v>
      </c>
      <c r="M1858" s="4">
        <f>VLOOKUP(FACT_INCLUDES[[#This Row],[DW Version]], VERSIONS[], 3)</f>
        <v>7</v>
      </c>
      <c r="N1858" s="4" t="str">
        <f>VLOOKUP(FACT_INCLUDES[[#This Row],[DW Version]], VERSIONS[], 4)</f>
        <v>white</v>
      </c>
      <c r="O1858" s="51">
        <f>VLOOKUP(FACT_INCLUDES[[#This Row],[DW Version]], VERSIONS[], 5)</f>
        <v>45.864945101277307</v>
      </c>
      <c r="P1858" s="4" t="str">
        <f>VLOOKUP(FACT_INCLUDES[[#This Row],[DW Version]], VERSIONS[], 6)</f>
        <v>Quest 3</v>
      </c>
      <c r="Q1858" s="4" t="str">
        <f>VLOOKUP(FACT_INCLUDES[[#This Row],[DW Version]], VERSIONS[], 7)</f>
        <v>Shoe</v>
      </c>
      <c r="R1858" s="51">
        <f>FACT_INCLUDES[[#This Row],[Version Price]]*FACT_INCLUDES[[#This Row],[Quantity]]</f>
        <v>183.45978040510923</v>
      </c>
      <c r="S1858" s="51">
        <f>FACT_INCLUDES[[#This Row],[Amount]]*(1-FACT_INCLUDES[[#This Row],[Order Discount]])</f>
        <v>183.45978040510923</v>
      </c>
      <c r="T1858" s="51">
        <f t="shared" ref="T1858:T1921" si="29">SUMIFS(S:S, B:B, B1858)</f>
        <v>419.53422724304511</v>
      </c>
      <c r="U1858" s="57">
        <f>FACT_INCLUDES[[#This Row],[Income]]/FACT_INCLUDES[[#This Row],[Total Order Income]]</f>
        <v>0.43729395241649038</v>
      </c>
      <c r="V1858" s="33">
        <f>IF(FACT_INCLUDES[[#This Row],[Order Gap]]&gt;10, 1, 0)/COUNTIFS(FACT_INCLUDES[Order ID], FACT_INCLUDES[[#This Row],[Order ID]])</f>
        <v>0</v>
      </c>
      <c r="W1858" s="33">
        <f>IF(FACT_INCLUDES[[#This Row],[Order Type]]="Online", 1, 0)/COUNTIFS(FACT_INCLUDES[Order ID], FACT_INCLUDES[[#This Row],[Order ID]])</f>
        <v>0</v>
      </c>
      <c r="X1858" s="52">
        <v>599.78136532904136</v>
      </c>
      <c r="Y1858" s="52">
        <v>532.64718873100753</v>
      </c>
      <c r="Z1858" s="64">
        <f>IF(FACT_INCLUDES[[#This Row],[Order Type]]="Online", 1, 0)*FACT_INCLUDES[[#This Row],[Income]]</f>
        <v>0</v>
      </c>
    </row>
    <row r="1859" spans="1:26" x14ac:dyDescent="0.3">
      <c r="A1859" s="4">
        <v>1718</v>
      </c>
      <c r="B1859" s="4">
        <v>867</v>
      </c>
      <c r="C1859" s="4">
        <v>11</v>
      </c>
      <c r="D1859" s="58">
        <v>3</v>
      </c>
      <c r="E1859" s="28">
        <f>VLOOKUP(FACT_INCLUDES[[#This Row],[Order ID]], ORDERS[], 2)</f>
        <v>43634.791211105185</v>
      </c>
      <c r="F1859" s="28">
        <f>VLOOKUP(FACT_INCLUDES[[#This Row],[Order ID]], ORDERS[], 3)</f>
        <v>43634.791211105185</v>
      </c>
      <c r="G1859" s="4" t="str">
        <f>VLOOKUP(FACT_INCLUDES[[#This Row],[Order ID]], ORDERS[], 4)</f>
        <v>In-Store</v>
      </c>
      <c r="H1859" s="4" t="str">
        <f>VLOOKUP(FACT_INCLUDES[[#This Row],[Order ID]], ORDERS[], 5)</f>
        <v>XAC8398@gmail.com</v>
      </c>
      <c r="I1859" s="4">
        <f>VLOOKUP(FACT_INCLUDES[[#This Row],[Order ID]], ORDERS[], 6)</f>
        <v>19</v>
      </c>
      <c r="J1859" s="54">
        <f>VLOOKUP(FACT_INCLUDES[[#This Row],[Order ID]], ORDERS[], 7)</f>
        <v>0</v>
      </c>
      <c r="K1859" s="33">
        <v>0</v>
      </c>
      <c r="L1859" s="4">
        <f>VLOOKUP(FACT_INCLUDES[[#This Row],[DW Version]], VERSIONS[], 2)</f>
        <v>1</v>
      </c>
      <c r="M1859" s="4">
        <f>VLOOKUP(FACT_INCLUDES[[#This Row],[DW Version]], VERSIONS[], 3)</f>
        <v>9</v>
      </c>
      <c r="N1859" s="4" t="str">
        <f>VLOOKUP(FACT_INCLUDES[[#This Row],[DW Version]], VERSIONS[], 4)</f>
        <v>white</v>
      </c>
      <c r="O1859" s="51">
        <f>VLOOKUP(FACT_INCLUDES[[#This Row],[DW Version]], VERSIONS[], 5)</f>
        <v>323.07765006556042</v>
      </c>
      <c r="P1859" s="4" t="str">
        <f>VLOOKUP(FACT_INCLUDES[[#This Row],[DW Version]], VERSIONS[], 6)</f>
        <v>Air Max</v>
      </c>
      <c r="Q1859" s="4" t="str">
        <f>VLOOKUP(FACT_INCLUDES[[#This Row],[DW Version]], VERSIONS[], 7)</f>
        <v>Shoe</v>
      </c>
      <c r="R1859" s="51">
        <f>FACT_INCLUDES[[#This Row],[Version Price]]*FACT_INCLUDES[[#This Row],[Quantity]]</f>
        <v>969.23295019668126</v>
      </c>
      <c r="S1859" s="51">
        <f>FACT_INCLUDES[[#This Row],[Amount]]*(1-FACT_INCLUDES[[#This Row],[Order Discount]])</f>
        <v>969.23295019668126</v>
      </c>
      <c r="T1859" s="51">
        <f t="shared" si="29"/>
        <v>1495.6895454151663</v>
      </c>
      <c r="U1859" s="57">
        <f>FACT_INCLUDES[[#This Row],[Income]]/FACT_INCLUDES[[#This Row],[Total Order Income]]</f>
        <v>0.64801746670472726</v>
      </c>
      <c r="V1859" s="33">
        <f>IF(FACT_INCLUDES[[#This Row],[Order Gap]]&gt;10, 1, 0)/COUNTIFS(FACT_INCLUDES[Order ID], FACT_INCLUDES[[#This Row],[Order ID]])</f>
        <v>0</v>
      </c>
      <c r="W1859" s="33">
        <f>IF(FACT_INCLUDES[[#This Row],[Order Type]]="Online", 1, 0)/COUNTIFS(FACT_INCLUDES[Order ID], FACT_INCLUDES[[#This Row],[Order ID]])</f>
        <v>0</v>
      </c>
      <c r="X1859" s="52">
        <v>599.78136532904136</v>
      </c>
      <c r="Y1859" s="52">
        <v>532.64718873100753</v>
      </c>
      <c r="Z1859" s="64">
        <f>IF(FACT_INCLUDES[[#This Row],[Order Type]]="Online", 1, 0)*FACT_INCLUDES[[#This Row],[Income]]</f>
        <v>0</v>
      </c>
    </row>
    <row r="1860" spans="1:26" x14ac:dyDescent="0.3">
      <c r="A1860" s="4">
        <v>1719</v>
      </c>
      <c r="B1860" s="4">
        <v>867</v>
      </c>
      <c r="C1860" s="4">
        <v>257</v>
      </c>
      <c r="D1860" s="58">
        <v>1</v>
      </c>
      <c r="E1860" s="28">
        <f>VLOOKUP(FACT_INCLUDES[[#This Row],[Order ID]], ORDERS[], 2)</f>
        <v>43634.791211105185</v>
      </c>
      <c r="F1860" s="28">
        <f>VLOOKUP(FACT_INCLUDES[[#This Row],[Order ID]], ORDERS[], 3)</f>
        <v>43634.791211105185</v>
      </c>
      <c r="G1860" s="4" t="str">
        <f>VLOOKUP(FACT_INCLUDES[[#This Row],[Order ID]], ORDERS[], 4)</f>
        <v>In-Store</v>
      </c>
      <c r="H1860" s="4" t="str">
        <f>VLOOKUP(FACT_INCLUDES[[#This Row],[Order ID]], ORDERS[], 5)</f>
        <v>XAC8398@gmail.com</v>
      </c>
      <c r="I1860" s="4">
        <f>VLOOKUP(FACT_INCLUDES[[#This Row],[Order ID]], ORDERS[], 6)</f>
        <v>19</v>
      </c>
      <c r="J1860" s="54">
        <f>VLOOKUP(FACT_INCLUDES[[#This Row],[Order ID]], ORDERS[], 7)</f>
        <v>0</v>
      </c>
      <c r="K1860" s="33">
        <v>0</v>
      </c>
      <c r="L1860" s="4">
        <f>VLOOKUP(FACT_INCLUDES[[#This Row],[DW Version]], VERSIONS[], 2)</f>
        <v>25</v>
      </c>
      <c r="M1860" s="4">
        <f>VLOOKUP(FACT_INCLUDES[[#This Row],[DW Version]], VERSIONS[], 3)</f>
        <v>8</v>
      </c>
      <c r="N1860" s="4" t="str">
        <f>VLOOKUP(FACT_INCLUDES[[#This Row],[DW Version]], VERSIONS[], 4)</f>
        <v>white</v>
      </c>
      <c r="O1860" s="51">
        <f>VLOOKUP(FACT_INCLUDES[[#This Row],[DW Version]], VERSIONS[], 5)</f>
        <v>277.52332112522691</v>
      </c>
      <c r="P1860" s="4" t="str">
        <f>VLOOKUP(FACT_INCLUDES[[#This Row],[DW Version]], VERSIONS[], 6)</f>
        <v>Shox</v>
      </c>
      <c r="Q1860" s="4" t="str">
        <f>VLOOKUP(FACT_INCLUDES[[#This Row],[DW Version]], VERSIONS[], 7)</f>
        <v>Shoe</v>
      </c>
      <c r="R1860" s="51">
        <f>FACT_INCLUDES[[#This Row],[Version Price]]*FACT_INCLUDES[[#This Row],[Quantity]]</f>
        <v>277.52332112522691</v>
      </c>
      <c r="S1860" s="51">
        <f>FACT_INCLUDES[[#This Row],[Amount]]*(1-FACT_INCLUDES[[#This Row],[Order Discount]])</f>
        <v>277.52332112522691</v>
      </c>
      <c r="T1860" s="51">
        <f t="shared" si="29"/>
        <v>1495.6895454151663</v>
      </c>
      <c r="U1860" s="57">
        <f>FACT_INCLUDES[[#This Row],[Income]]/FACT_INCLUDES[[#This Row],[Total Order Income]]</f>
        <v>0.18554874704843466</v>
      </c>
      <c r="V1860" s="33">
        <f>IF(FACT_INCLUDES[[#This Row],[Order Gap]]&gt;10, 1, 0)/COUNTIFS(FACT_INCLUDES[Order ID], FACT_INCLUDES[[#This Row],[Order ID]])</f>
        <v>0</v>
      </c>
      <c r="W1860" s="33">
        <f>IF(FACT_INCLUDES[[#This Row],[Order Type]]="Online", 1, 0)/COUNTIFS(FACT_INCLUDES[Order ID], FACT_INCLUDES[[#This Row],[Order ID]])</f>
        <v>0</v>
      </c>
      <c r="X1860" s="52">
        <v>599.78136532904136</v>
      </c>
      <c r="Y1860" s="52">
        <v>532.64718873100753</v>
      </c>
      <c r="Z1860" s="64">
        <f>IF(FACT_INCLUDES[[#This Row],[Order Type]]="Online", 1, 0)*FACT_INCLUDES[[#This Row],[Income]]</f>
        <v>0</v>
      </c>
    </row>
    <row r="1861" spans="1:26" x14ac:dyDescent="0.3">
      <c r="A1861" s="4">
        <v>1720</v>
      </c>
      <c r="B1861" s="4">
        <v>867</v>
      </c>
      <c r="C1861" s="4">
        <v>506</v>
      </c>
      <c r="D1861" s="58">
        <v>2</v>
      </c>
      <c r="E1861" s="28">
        <f>VLOOKUP(FACT_INCLUDES[[#This Row],[Order ID]], ORDERS[], 2)</f>
        <v>43634.791211105185</v>
      </c>
      <c r="F1861" s="28">
        <f>VLOOKUP(FACT_INCLUDES[[#This Row],[Order ID]], ORDERS[], 3)</f>
        <v>43634.791211105185</v>
      </c>
      <c r="G1861" s="4" t="str">
        <f>VLOOKUP(FACT_INCLUDES[[#This Row],[Order ID]], ORDERS[], 4)</f>
        <v>In-Store</v>
      </c>
      <c r="H1861" s="4" t="str">
        <f>VLOOKUP(FACT_INCLUDES[[#This Row],[Order ID]], ORDERS[], 5)</f>
        <v>XAC8398@gmail.com</v>
      </c>
      <c r="I1861" s="4">
        <f>VLOOKUP(FACT_INCLUDES[[#This Row],[Order ID]], ORDERS[], 6)</f>
        <v>19</v>
      </c>
      <c r="J1861" s="54">
        <f>VLOOKUP(FACT_INCLUDES[[#This Row],[Order ID]], ORDERS[], 7)</f>
        <v>0</v>
      </c>
      <c r="K1861" s="33">
        <v>0</v>
      </c>
      <c r="L1861" s="4">
        <f>VLOOKUP(FACT_INCLUDES[[#This Row],[DW Version]], VERSIONS[], 2)</f>
        <v>53</v>
      </c>
      <c r="M1861" s="4">
        <f>VLOOKUP(FACT_INCLUDES[[#This Row],[DW Version]], VERSIONS[], 3)</f>
        <v>6</v>
      </c>
      <c r="N1861" s="4" t="str">
        <f>VLOOKUP(FACT_INCLUDES[[#This Row],[DW Version]], VERSIONS[], 4)</f>
        <v>white</v>
      </c>
      <c r="O1861" s="51">
        <f>VLOOKUP(FACT_INCLUDES[[#This Row],[DW Version]], VERSIONS[], 5)</f>
        <v>124.46663704662905</v>
      </c>
      <c r="P1861" s="4" t="str">
        <f>VLOOKUP(FACT_INCLUDES[[#This Row],[DW Version]], VERSIONS[], 6)</f>
        <v>Flex Stride Shorts</v>
      </c>
      <c r="Q1861" s="4" t="str">
        <f>VLOOKUP(FACT_INCLUDES[[#This Row],[DW Version]], VERSIONS[], 7)</f>
        <v>Apparel</v>
      </c>
      <c r="R1861" s="51">
        <f>FACT_INCLUDES[[#This Row],[Version Price]]*FACT_INCLUDES[[#This Row],[Quantity]]</f>
        <v>248.93327409325809</v>
      </c>
      <c r="S1861" s="51">
        <f>FACT_INCLUDES[[#This Row],[Amount]]*(1-FACT_INCLUDES[[#This Row],[Order Discount]])</f>
        <v>248.93327409325809</v>
      </c>
      <c r="T1861" s="51">
        <f t="shared" si="29"/>
        <v>1495.6895454151663</v>
      </c>
      <c r="U1861" s="57">
        <f>FACT_INCLUDES[[#This Row],[Income]]/FACT_INCLUDES[[#This Row],[Total Order Income]]</f>
        <v>0.16643378624683799</v>
      </c>
      <c r="V1861" s="33">
        <f>IF(FACT_INCLUDES[[#This Row],[Order Gap]]&gt;10, 1, 0)/COUNTIFS(FACT_INCLUDES[Order ID], FACT_INCLUDES[[#This Row],[Order ID]])</f>
        <v>0</v>
      </c>
      <c r="W1861" s="33">
        <f>IF(FACT_INCLUDES[[#This Row],[Order Type]]="Online", 1, 0)/COUNTIFS(FACT_INCLUDES[Order ID], FACT_INCLUDES[[#This Row],[Order ID]])</f>
        <v>0</v>
      </c>
      <c r="X1861" s="52">
        <v>599.78136532904136</v>
      </c>
      <c r="Y1861" s="52">
        <v>532.64718873100753</v>
      </c>
      <c r="Z1861" s="64">
        <f>IF(FACT_INCLUDES[[#This Row],[Order Type]]="Online", 1, 0)*FACT_INCLUDES[[#This Row],[Income]]</f>
        <v>0</v>
      </c>
    </row>
    <row r="1862" spans="1:26" x14ac:dyDescent="0.3">
      <c r="A1862" s="4">
        <v>1734</v>
      </c>
      <c r="B1862" s="4">
        <v>873</v>
      </c>
      <c r="C1862" s="4">
        <v>601</v>
      </c>
      <c r="D1862" s="58">
        <v>2</v>
      </c>
      <c r="E1862" s="28">
        <f>VLOOKUP(FACT_INCLUDES[[#This Row],[Order ID]], ORDERS[], 2)</f>
        <v>43663.418423983501</v>
      </c>
      <c r="F1862" s="28">
        <f>VLOOKUP(FACT_INCLUDES[[#This Row],[Order ID]], ORDERS[], 3)</f>
        <v>43670.418423983501</v>
      </c>
      <c r="G1862" s="4" t="str">
        <f>VLOOKUP(FACT_INCLUDES[[#This Row],[Order ID]], ORDERS[], 4)</f>
        <v>Online</v>
      </c>
      <c r="H1862" s="4" t="str">
        <f>VLOOKUP(FACT_INCLUDES[[#This Row],[Order ID]], ORDERS[], 5)</f>
        <v>BNG2116@gmail.com</v>
      </c>
      <c r="I1862" s="4">
        <f>VLOOKUP(FACT_INCLUDES[[#This Row],[Order ID]], ORDERS[], 6)</f>
        <v>0</v>
      </c>
      <c r="J1862" s="54">
        <f>VLOOKUP(FACT_INCLUDES[[#This Row],[Order ID]], ORDERS[], 7)</f>
        <v>0</v>
      </c>
      <c r="K1862" s="33">
        <v>7</v>
      </c>
      <c r="L1862" s="4">
        <f>VLOOKUP(FACT_INCLUDES[[#This Row],[DW Version]], VERSIONS[], 2)</f>
        <v>61</v>
      </c>
      <c r="M1862" s="4">
        <f>VLOOKUP(FACT_INCLUDES[[#This Row],[DW Version]], VERSIONS[], 3)</f>
        <v>9.5</v>
      </c>
      <c r="N1862" s="4" t="str">
        <f>VLOOKUP(FACT_INCLUDES[[#This Row],[DW Version]], VERSIONS[], 4)</f>
        <v>blue</v>
      </c>
      <c r="O1862" s="51">
        <f>VLOOKUP(FACT_INCLUDES[[#This Row],[DW Version]], VERSIONS[], 5)</f>
        <v>270.04152050608121</v>
      </c>
      <c r="P1862" s="4" t="str">
        <f>VLOOKUP(FACT_INCLUDES[[#This Row],[DW Version]], VERSIONS[], 6)</f>
        <v>Phantom Venom</v>
      </c>
      <c r="Q1862" s="4" t="str">
        <f>VLOOKUP(FACT_INCLUDES[[#This Row],[DW Version]], VERSIONS[], 7)</f>
        <v>Shoe</v>
      </c>
      <c r="R1862" s="51">
        <f>FACT_INCLUDES[[#This Row],[Version Price]]*FACT_INCLUDES[[#This Row],[Quantity]]</f>
        <v>540.08304101216243</v>
      </c>
      <c r="S1862" s="51">
        <f>FACT_INCLUDES[[#This Row],[Amount]]*(1-FACT_INCLUDES[[#This Row],[Order Discount]])</f>
        <v>540.08304101216243</v>
      </c>
      <c r="T1862" s="51">
        <f t="shared" si="29"/>
        <v>1504.7325644132038</v>
      </c>
      <c r="U1862" s="57">
        <f>FACT_INCLUDES[[#This Row],[Income]]/FACT_INCLUDES[[#This Row],[Total Order Income]]</f>
        <v>0.3589229433755074</v>
      </c>
      <c r="V1862" s="33">
        <f>IF(FACT_INCLUDES[[#This Row],[Order Gap]]&gt;10, 1, 0)/COUNTIFS(FACT_INCLUDES[Order ID], FACT_INCLUDES[[#This Row],[Order ID]])</f>
        <v>0</v>
      </c>
      <c r="W1862" s="33">
        <f>IF(FACT_INCLUDES[[#This Row],[Order Type]]="Online", 1, 0)/COUNTIFS(FACT_INCLUDES[Order ID], FACT_INCLUDES[[#This Row],[Order ID]])</f>
        <v>0.5</v>
      </c>
      <c r="X1862" s="52">
        <v>599.78136532904136</v>
      </c>
      <c r="Y1862" s="52">
        <v>532.64718873100753</v>
      </c>
      <c r="Z1862" s="64">
        <f>IF(FACT_INCLUDES[[#This Row],[Order Type]]="Online", 1, 0)*FACT_INCLUDES[[#This Row],[Income]]</f>
        <v>540.08304101216243</v>
      </c>
    </row>
    <row r="1863" spans="1:26" x14ac:dyDescent="0.3">
      <c r="A1863" s="4">
        <v>1735</v>
      </c>
      <c r="B1863" s="4">
        <v>873</v>
      </c>
      <c r="C1863" s="4">
        <v>708</v>
      </c>
      <c r="D1863" s="58">
        <v>3</v>
      </c>
      <c r="E1863" s="28">
        <f>VLOOKUP(FACT_INCLUDES[[#This Row],[Order ID]], ORDERS[], 2)</f>
        <v>43663.418423983501</v>
      </c>
      <c r="F1863" s="28">
        <f>VLOOKUP(FACT_INCLUDES[[#This Row],[Order ID]], ORDERS[], 3)</f>
        <v>43670.418423983501</v>
      </c>
      <c r="G1863" s="4" t="str">
        <f>VLOOKUP(FACT_INCLUDES[[#This Row],[Order ID]], ORDERS[], 4)</f>
        <v>Online</v>
      </c>
      <c r="H1863" s="4" t="str">
        <f>VLOOKUP(FACT_INCLUDES[[#This Row],[Order ID]], ORDERS[], 5)</f>
        <v>BNG2116@gmail.com</v>
      </c>
      <c r="I1863" s="4">
        <f>VLOOKUP(FACT_INCLUDES[[#This Row],[Order ID]], ORDERS[], 6)</f>
        <v>0</v>
      </c>
      <c r="J1863" s="54">
        <f>VLOOKUP(FACT_INCLUDES[[#This Row],[Order ID]], ORDERS[], 7)</f>
        <v>0</v>
      </c>
      <c r="K1863" s="33">
        <v>7</v>
      </c>
      <c r="L1863" s="4">
        <f>VLOOKUP(FACT_INCLUDES[[#This Row],[DW Version]], VERSIONS[], 2)</f>
        <v>72</v>
      </c>
      <c r="M1863" s="4">
        <f>VLOOKUP(FACT_INCLUDES[[#This Row],[DW Version]], VERSIONS[], 3)</f>
        <v>8.5</v>
      </c>
      <c r="N1863" s="4" t="str">
        <f>VLOOKUP(FACT_INCLUDES[[#This Row],[DW Version]], VERSIONS[], 4)</f>
        <v>black</v>
      </c>
      <c r="O1863" s="51">
        <f>VLOOKUP(FACT_INCLUDES[[#This Row],[DW Version]], VERSIONS[], 5)</f>
        <v>321.54984113368045</v>
      </c>
      <c r="P1863" s="4" t="str">
        <f>VLOOKUP(FACT_INCLUDES[[#This Row],[DW Version]], VERSIONS[], 6)</f>
        <v>Zoom Structure 22</v>
      </c>
      <c r="Q1863" s="4" t="str">
        <f>VLOOKUP(FACT_INCLUDES[[#This Row],[DW Version]], VERSIONS[], 7)</f>
        <v>Shoe</v>
      </c>
      <c r="R1863" s="51">
        <f>FACT_INCLUDES[[#This Row],[Version Price]]*FACT_INCLUDES[[#This Row],[Quantity]]</f>
        <v>964.64952340104128</v>
      </c>
      <c r="S1863" s="51">
        <f>FACT_INCLUDES[[#This Row],[Amount]]*(1-FACT_INCLUDES[[#This Row],[Order Discount]])</f>
        <v>964.64952340104128</v>
      </c>
      <c r="T1863" s="51">
        <f t="shared" si="29"/>
        <v>1504.7325644132038</v>
      </c>
      <c r="U1863" s="57">
        <f>FACT_INCLUDES[[#This Row],[Income]]/FACT_INCLUDES[[#This Row],[Total Order Income]]</f>
        <v>0.64107705662449255</v>
      </c>
      <c r="V1863" s="33">
        <f>IF(FACT_INCLUDES[[#This Row],[Order Gap]]&gt;10, 1, 0)/COUNTIFS(FACT_INCLUDES[Order ID], FACT_INCLUDES[[#This Row],[Order ID]])</f>
        <v>0</v>
      </c>
      <c r="W1863" s="33">
        <f>IF(FACT_INCLUDES[[#This Row],[Order Type]]="Online", 1, 0)/COUNTIFS(FACT_INCLUDES[Order ID], FACT_INCLUDES[[#This Row],[Order ID]])</f>
        <v>0.5</v>
      </c>
      <c r="X1863" s="52">
        <v>599.78136532904136</v>
      </c>
      <c r="Y1863" s="52">
        <v>532.64718873100753</v>
      </c>
      <c r="Z1863" s="64">
        <f>IF(FACT_INCLUDES[[#This Row],[Order Type]]="Online", 1, 0)*FACT_INCLUDES[[#This Row],[Income]]</f>
        <v>964.64952340104128</v>
      </c>
    </row>
    <row r="1864" spans="1:26" x14ac:dyDescent="0.3">
      <c r="A1864" s="4">
        <v>1744</v>
      </c>
      <c r="B1864" s="4">
        <v>879</v>
      </c>
      <c r="C1864" s="4">
        <v>404</v>
      </c>
      <c r="D1864" s="58">
        <v>3</v>
      </c>
      <c r="E1864" s="28">
        <f>VLOOKUP(FACT_INCLUDES[[#This Row],[Order ID]], ORDERS[], 2)</f>
        <v>43606.015221798931</v>
      </c>
      <c r="F1864" s="28">
        <f>VLOOKUP(FACT_INCLUDES[[#This Row],[Order ID]], ORDERS[], 3)</f>
        <v>43606.015221798931</v>
      </c>
      <c r="G1864" s="4" t="str">
        <f>VLOOKUP(FACT_INCLUDES[[#This Row],[Order ID]], ORDERS[], 4)</f>
        <v>In-Store</v>
      </c>
      <c r="H1864" s="4" t="str">
        <f>VLOOKUP(FACT_INCLUDES[[#This Row],[Order ID]], ORDERS[], 5)</f>
        <v>RFF7915@gmail.com</v>
      </c>
      <c r="I1864" s="4">
        <f>VLOOKUP(FACT_INCLUDES[[#This Row],[Order ID]], ORDERS[], 6)</f>
        <v>38</v>
      </c>
      <c r="J1864" s="54">
        <f>VLOOKUP(FACT_INCLUDES[[#This Row],[Order ID]], ORDERS[], 7)</f>
        <v>0</v>
      </c>
      <c r="K1864" s="33">
        <v>0</v>
      </c>
      <c r="L1864" s="4">
        <f>VLOOKUP(FACT_INCLUDES[[#This Row],[DW Version]], VERSIONS[], 2)</f>
        <v>41</v>
      </c>
      <c r="M1864" s="4">
        <f>VLOOKUP(FACT_INCLUDES[[#This Row],[DW Version]], VERSIONS[], 3)</f>
        <v>6.5</v>
      </c>
      <c r="N1864" s="4" t="str">
        <f>VLOOKUP(FACT_INCLUDES[[#This Row],[DW Version]], VERSIONS[], 4)</f>
        <v>black</v>
      </c>
      <c r="O1864" s="51">
        <f>VLOOKUP(FACT_INCLUDES[[#This Row],[DW Version]], VERSIONS[], 5)</f>
        <v>277.39020182823583</v>
      </c>
      <c r="P1864" s="4" t="str">
        <f>VLOOKUP(FACT_INCLUDES[[#This Row],[DW Version]], VERSIONS[], 6)</f>
        <v>LunarGlide</v>
      </c>
      <c r="Q1864" s="4" t="str">
        <f>VLOOKUP(FACT_INCLUDES[[#This Row],[DW Version]], VERSIONS[], 7)</f>
        <v>Shoe</v>
      </c>
      <c r="R1864" s="51">
        <f>FACT_INCLUDES[[#This Row],[Version Price]]*FACT_INCLUDES[[#This Row],[Quantity]]</f>
        <v>832.17060548470749</v>
      </c>
      <c r="S1864" s="51">
        <f>FACT_INCLUDES[[#This Row],[Amount]]*(1-FACT_INCLUDES[[#This Row],[Order Discount]])</f>
        <v>832.17060548470749</v>
      </c>
      <c r="T1864" s="51">
        <f t="shared" si="29"/>
        <v>1916.8277437774409</v>
      </c>
      <c r="U1864" s="57">
        <f>FACT_INCLUDES[[#This Row],[Income]]/FACT_INCLUDES[[#This Row],[Total Order Income]]</f>
        <v>0.43413948289624149</v>
      </c>
      <c r="V1864" s="33">
        <f>IF(FACT_INCLUDES[[#This Row],[Order Gap]]&gt;10, 1, 0)/COUNTIFS(FACT_INCLUDES[Order ID], FACT_INCLUDES[[#This Row],[Order ID]])</f>
        <v>0</v>
      </c>
      <c r="W1864" s="33">
        <f>IF(FACT_INCLUDES[[#This Row],[Order Type]]="Online", 1, 0)/COUNTIFS(FACT_INCLUDES[Order ID], FACT_INCLUDES[[#This Row],[Order ID]])</f>
        <v>0</v>
      </c>
      <c r="X1864" s="52">
        <v>599.78136532904136</v>
      </c>
      <c r="Y1864" s="52">
        <v>532.64718873100753</v>
      </c>
      <c r="Z1864" s="64">
        <f>IF(FACT_INCLUDES[[#This Row],[Order Type]]="Online", 1, 0)*FACT_INCLUDES[[#This Row],[Income]]</f>
        <v>0</v>
      </c>
    </row>
    <row r="1865" spans="1:26" x14ac:dyDescent="0.3">
      <c r="A1865" s="4">
        <v>1745</v>
      </c>
      <c r="B1865" s="4">
        <v>879</v>
      </c>
      <c r="C1865" s="4">
        <v>405</v>
      </c>
      <c r="D1865" s="58">
        <v>2</v>
      </c>
      <c r="E1865" s="28">
        <f>VLOOKUP(FACT_INCLUDES[[#This Row],[Order ID]], ORDERS[], 2)</f>
        <v>43606.015221798931</v>
      </c>
      <c r="F1865" s="28">
        <f>VLOOKUP(FACT_INCLUDES[[#This Row],[Order ID]], ORDERS[], 3)</f>
        <v>43606.015221798931</v>
      </c>
      <c r="G1865" s="4" t="str">
        <f>VLOOKUP(FACT_INCLUDES[[#This Row],[Order ID]], ORDERS[], 4)</f>
        <v>In-Store</v>
      </c>
      <c r="H1865" s="4" t="str">
        <f>VLOOKUP(FACT_INCLUDES[[#This Row],[Order ID]], ORDERS[], 5)</f>
        <v>RFF7915@gmail.com</v>
      </c>
      <c r="I1865" s="4">
        <f>VLOOKUP(FACT_INCLUDES[[#This Row],[Order ID]], ORDERS[], 6)</f>
        <v>38</v>
      </c>
      <c r="J1865" s="54">
        <f>VLOOKUP(FACT_INCLUDES[[#This Row],[Order ID]], ORDERS[], 7)</f>
        <v>0</v>
      </c>
      <c r="K1865" s="33">
        <v>0</v>
      </c>
      <c r="L1865" s="4">
        <f>VLOOKUP(FACT_INCLUDES[[#This Row],[DW Version]], VERSIONS[], 2)</f>
        <v>41</v>
      </c>
      <c r="M1865" s="4">
        <f>VLOOKUP(FACT_INCLUDES[[#This Row],[DW Version]], VERSIONS[], 3)</f>
        <v>7</v>
      </c>
      <c r="N1865" s="4" t="str">
        <f>VLOOKUP(FACT_INCLUDES[[#This Row],[DW Version]], VERSIONS[], 4)</f>
        <v>white</v>
      </c>
      <c r="O1865" s="51">
        <f>VLOOKUP(FACT_INCLUDES[[#This Row],[DW Version]], VERSIONS[], 5)</f>
        <v>304.63143002288308</v>
      </c>
      <c r="P1865" s="4" t="str">
        <f>VLOOKUP(FACT_INCLUDES[[#This Row],[DW Version]], VERSIONS[], 6)</f>
        <v>LunarGlide</v>
      </c>
      <c r="Q1865" s="4" t="str">
        <f>VLOOKUP(FACT_INCLUDES[[#This Row],[DW Version]], VERSIONS[], 7)</f>
        <v>Shoe</v>
      </c>
      <c r="R1865" s="51">
        <f>FACT_INCLUDES[[#This Row],[Version Price]]*FACT_INCLUDES[[#This Row],[Quantity]]</f>
        <v>609.26286004576616</v>
      </c>
      <c r="S1865" s="51">
        <f>FACT_INCLUDES[[#This Row],[Amount]]*(1-FACT_INCLUDES[[#This Row],[Order Discount]])</f>
        <v>609.26286004576616</v>
      </c>
      <c r="T1865" s="51">
        <f t="shared" si="29"/>
        <v>1916.8277437774409</v>
      </c>
      <c r="U1865" s="57">
        <f>FACT_INCLUDES[[#This Row],[Income]]/FACT_INCLUDES[[#This Row],[Total Order Income]]</f>
        <v>0.31784956265559272</v>
      </c>
      <c r="V1865" s="33">
        <f>IF(FACT_INCLUDES[[#This Row],[Order Gap]]&gt;10, 1, 0)/COUNTIFS(FACT_INCLUDES[Order ID], FACT_INCLUDES[[#This Row],[Order ID]])</f>
        <v>0</v>
      </c>
      <c r="W1865" s="33">
        <f>IF(FACT_INCLUDES[[#This Row],[Order Type]]="Online", 1, 0)/COUNTIFS(FACT_INCLUDES[Order ID], FACT_INCLUDES[[#This Row],[Order ID]])</f>
        <v>0</v>
      </c>
      <c r="X1865" s="52">
        <v>599.78136532904136</v>
      </c>
      <c r="Y1865" s="52">
        <v>532.64718873100753</v>
      </c>
      <c r="Z1865" s="64">
        <f>IF(FACT_INCLUDES[[#This Row],[Order Type]]="Online", 1, 0)*FACT_INCLUDES[[#This Row],[Income]]</f>
        <v>0</v>
      </c>
    </row>
    <row r="1866" spans="1:26" x14ac:dyDescent="0.3">
      <c r="A1866" s="4">
        <v>1746</v>
      </c>
      <c r="B1866" s="4">
        <v>879</v>
      </c>
      <c r="C1866" s="4">
        <v>454</v>
      </c>
      <c r="D1866" s="58">
        <v>2</v>
      </c>
      <c r="E1866" s="28">
        <f>VLOOKUP(FACT_INCLUDES[[#This Row],[Order ID]], ORDERS[], 2)</f>
        <v>43606.015221798931</v>
      </c>
      <c r="F1866" s="28">
        <f>VLOOKUP(FACT_INCLUDES[[#This Row],[Order ID]], ORDERS[], 3)</f>
        <v>43606.015221798931</v>
      </c>
      <c r="G1866" s="4" t="str">
        <f>VLOOKUP(FACT_INCLUDES[[#This Row],[Order ID]], ORDERS[], 4)</f>
        <v>In-Store</v>
      </c>
      <c r="H1866" s="4" t="str">
        <f>VLOOKUP(FACT_INCLUDES[[#This Row],[Order ID]], ORDERS[], 5)</f>
        <v>RFF7915@gmail.com</v>
      </c>
      <c r="I1866" s="4">
        <f>VLOOKUP(FACT_INCLUDES[[#This Row],[Order ID]], ORDERS[], 6)</f>
        <v>38</v>
      </c>
      <c r="J1866" s="54">
        <f>VLOOKUP(FACT_INCLUDES[[#This Row],[Order ID]], ORDERS[], 7)</f>
        <v>0</v>
      </c>
      <c r="K1866" s="33">
        <v>0</v>
      </c>
      <c r="L1866" s="4">
        <f>VLOOKUP(FACT_INCLUDES[[#This Row],[DW Version]], VERSIONS[], 2)</f>
        <v>47</v>
      </c>
      <c r="M1866" s="4">
        <f>VLOOKUP(FACT_INCLUDES[[#This Row],[DW Version]], VERSIONS[], 3)</f>
        <v>9.5</v>
      </c>
      <c r="N1866" s="4" t="str">
        <f>VLOOKUP(FACT_INCLUDES[[#This Row],[DW Version]], VERSIONS[], 4)</f>
        <v>red</v>
      </c>
      <c r="O1866" s="51">
        <f>VLOOKUP(FACT_INCLUDES[[#This Row],[DW Version]], VERSIONS[], 5)</f>
        <v>73.014835320915353</v>
      </c>
      <c r="P1866" s="4" t="str">
        <f>VLOOKUP(FACT_INCLUDES[[#This Row],[DW Version]], VERSIONS[], 6)</f>
        <v>Court Royale</v>
      </c>
      <c r="Q1866" s="4" t="str">
        <f>VLOOKUP(FACT_INCLUDES[[#This Row],[DW Version]], VERSIONS[], 7)</f>
        <v>Shoe</v>
      </c>
      <c r="R1866" s="51">
        <f>FACT_INCLUDES[[#This Row],[Version Price]]*FACT_INCLUDES[[#This Row],[Quantity]]</f>
        <v>146.02967064183071</v>
      </c>
      <c r="S1866" s="51">
        <f>FACT_INCLUDES[[#This Row],[Amount]]*(1-FACT_INCLUDES[[#This Row],[Order Discount]])</f>
        <v>146.02967064183071</v>
      </c>
      <c r="T1866" s="51">
        <f t="shared" si="29"/>
        <v>1916.8277437774409</v>
      </c>
      <c r="U1866" s="57">
        <f>FACT_INCLUDES[[#This Row],[Income]]/FACT_INCLUDES[[#This Row],[Total Order Income]]</f>
        <v>7.6182990942135445E-2</v>
      </c>
      <c r="V1866" s="33">
        <f>IF(FACT_INCLUDES[[#This Row],[Order Gap]]&gt;10, 1, 0)/COUNTIFS(FACT_INCLUDES[Order ID], FACT_INCLUDES[[#This Row],[Order ID]])</f>
        <v>0</v>
      </c>
      <c r="W1866" s="33">
        <f>IF(FACT_INCLUDES[[#This Row],[Order Type]]="Online", 1, 0)/COUNTIFS(FACT_INCLUDES[Order ID], FACT_INCLUDES[[#This Row],[Order ID]])</f>
        <v>0</v>
      </c>
      <c r="X1866" s="52">
        <v>599.78136532904136</v>
      </c>
      <c r="Y1866" s="52">
        <v>532.64718873100753</v>
      </c>
      <c r="Z1866" s="64">
        <f>IF(FACT_INCLUDES[[#This Row],[Order Type]]="Online", 1, 0)*FACT_INCLUDES[[#This Row],[Income]]</f>
        <v>0</v>
      </c>
    </row>
    <row r="1867" spans="1:26" x14ac:dyDescent="0.3">
      <c r="A1867" s="4">
        <v>1747</v>
      </c>
      <c r="B1867" s="4">
        <v>879</v>
      </c>
      <c r="C1867" s="4">
        <v>556</v>
      </c>
      <c r="D1867" s="58">
        <v>4</v>
      </c>
      <c r="E1867" s="28">
        <f>VLOOKUP(FACT_INCLUDES[[#This Row],[Order ID]], ORDERS[], 2)</f>
        <v>43606.015221798931</v>
      </c>
      <c r="F1867" s="28">
        <f>VLOOKUP(FACT_INCLUDES[[#This Row],[Order ID]], ORDERS[], 3)</f>
        <v>43606.015221798931</v>
      </c>
      <c r="G1867" s="4" t="str">
        <f>VLOOKUP(FACT_INCLUDES[[#This Row],[Order ID]], ORDERS[], 4)</f>
        <v>In-Store</v>
      </c>
      <c r="H1867" s="4" t="str">
        <f>VLOOKUP(FACT_INCLUDES[[#This Row],[Order ID]], ORDERS[], 5)</f>
        <v>RFF7915@gmail.com</v>
      </c>
      <c r="I1867" s="4">
        <f>VLOOKUP(FACT_INCLUDES[[#This Row],[Order ID]], ORDERS[], 6)</f>
        <v>38</v>
      </c>
      <c r="J1867" s="54">
        <f>VLOOKUP(FACT_INCLUDES[[#This Row],[Order ID]], ORDERS[], 7)</f>
        <v>0</v>
      </c>
      <c r="K1867" s="33">
        <v>0</v>
      </c>
      <c r="L1867" s="4">
        <f>VLOOKUP(FACT_INCLUDES[[#This Row],[DW Version]], VERSIONS[], 2)</f>
        <v>58</v>
      </c>
      <c r="M1867" s="4">
        <f>VLOOKUP(FACT_INCLUDES[[#This Row],[DW Version]], VERSIONS[], 3)</f>
        <v>4</v>
      </c>
      <c r="N1867" s="4" t="str">
        <f>VLOOKUP(FACT_INCLUDES[[#This Row],[DW Version]], VERSIONS[], 4)</f>
        <v>turquoise</v>
      </c>
      <c r="O1867" s="51">
        <f>VLOOKUP(FACT_INCLUDES[[#This Row],[DW Version]], VERSIONS[], 5)</f>
        <v>82.341151901284093</v>
      </c>
      <c r="P1867" s="4" t="str">
        <f>VLOOKUP(FACT_INCLUDES[[#This Row],[DW Version]], VERSIONS[], 6)</f>
        <v>Mercurial Superfly</v>
      </c>
      <c r="Q1867" s="4" t="str">
        <f>VLOOKUP(FACT_INCLUDES[[#This Row],[DW Version]], VERSIONS[], 7)</f>
        <v>Shoe</v>
      </c>
      <c r="R1867" s="51">
        <f>FACT_INCLUDES[[#This Row],[Version Price]]*FACT_INCLUDES[[#This Row],[Quantity]]</f>
        <v>329.36460760513637</v>
      </c>
      <c r="S1867" s="51">
        <f>FACT_INCLUDES[[#This Row],[Amount]]*(1-FACT_INCLUDES[[#This Row],[Order Discount]])</f>
        <v>329.36460760513637</v>
      </c>
      <c r="T1867" s="51">
        <f t="shared" si="29"/>
        <v>1916.8277437774409</v>
      </c>
      <c r="U1867" s="57">
        <f>FACT_INCLUDES[[#This Row],[Income]]/FACT_INCLUDES[[#This Row],[Total Order Income]]</f>
        <v>0.17182796350603022</v>
      </c>
      <c r="V1867" s="33">
        <f>IF(FACT_INCLUDES[[#This Row],[Order Gap]]&gt;10, 1, 0)/COUNTIFS(FACT_INCLUDES[Order ID], FACT_INCLUDES[[#This Row],[Order ID]])</f>
        <v>0</v>
      </c>
      <c r="W1867" s="33">
        <f>IF(FACT_INCLUDES[[#This Row],[Order Type]]="Online", 1, 0)/COUNTIFS(FACT_INCLUDES[Order ID], FACT_INCLUDES[[#This Row],[Order ID]])</f>
        <v>0</v>
      </c>
      <c r="X1867" s="52">
        <v>599.78136532904136</v>
      </c>
      <c r="Y1867" s="52">
        <v>532.64718873100753</v>
      </c>
      <c r="Z1867" s="64">
        <f>IF(FACT_INCLUDES[[#This Row],[Order Type]]="Online", 1, 0)*FACT_INCLUDES[[#This Row],[Income]]</f>
        <v>0</v>
      </c>
    </row>
    <row r="1868" spans="1:26" x14ac:dyDescent="0.3">
      <c r="A1868" s="4">
        <v>1785</v>
      </c>
      <c r="B1868" s="4">
        <v>900</v>
      </c>
      <c r="C1868" s="4">
        <v>375</v>
      </c>
      <c r="D1868" s="58">
        <v>1</v>
      </c>
      <c r="E1868" s="28">
        <f>VLOOKUP(FACT_INCLUDES[[#This Row],[Order ID]], ORDERS[], 2)</f>
        <v>43657.595054863064</v>
      </c>
      <c r="F1868" s="28">
        <f>VLOOKUP(FACT_INCLUDES[[#This Row],[Order ID]], ORDERS[], 3)</f>
        <v>43657.595054863064</v>
      </c>
      <c r="G1868" s="4" t="str">
        <f>VLOOKUP(FACT_INCLUDES[[#This Row],[Order ID]], ORDERS[], 4)</f>
        <v>In-Store</v>
      </c>
      <c r="H1868" s="4" t="str">
        <f>VLOOKUP(FACT_INCLUDES[[#This Row],[Order ID]], ORDERS[], 5)</f>
        <v>EMM4686@gmail.com</v>
      </c>
      <c r="I1868" s="4">
        <f>VLOOKUP(FACT_INCLUDES[[#This Row],[Order ID]], ORDERS[], 6)</f>
        <v>37</v>
      </c>
      <c r="J1868" s="54">
        <f>VLOOKUP(FACT_INCLUDES[[#This Row],[Order ID]], ORDERS[], 7)</f>
        <v>0</v>
      </c>
      <c r="K1868" s="33">
        <v>0</v>
      </c>
      <c r="L1868" s="4">
        <f>VLOOKUP(FACT_INCLUDES[[#This Row],[DW Version]], VERSIONS[], 2)</f>
        <v>38</v>
      </c>
      <c r="M1868" s="4">
        <f>VLOOKUP(FACT_INCLUDES[[#This Row],[DW Version]], VERSIONS[], 3)</f>
        <v>4.5</v>
      </c>
      <c r="N1868" s="4" t="str">
        <f>VLOOKUP(FACT_INCLUDES[[#This Row],[DW Version]], VERSIONS[], 4)</f>
        <v>dark blue</v>
      </c>
      <c r="O1868" s="51">
        <f>VLOOKUP(FACT_INCLUDES[[#This Row],[DW Version]], VERSIONS[], 5)</f>
        <v>95.953531704441588</v>
      </c>
      <c r="P1868" s="4" t="str">
        <f>VLOOKUP(FACT_INCLUDES[[#This Row],[DW Version]], VERSIONS[], 6)</f>
        <v>Free RN 5.0</v>
      </c>
      <c r="Q1868" s="4" t="str">
        <f>VLOOKUP(FACT_INCLUDES[[#This Row],[DW Version]], VERSIONS[], 7)</f>
        <v>Shoe</v>
      </c>
      <c r="R1868" s="51">
        <f>FACT_INCLUDES[[#This Row],[Version Price]]*FACT_INCLUDES[[#This Row],[Quantity]]</f>
        <v>95.953531704441588</v>
      </c>
      <c r="S1868" s="51">
        <f>FACT_INCLUDES[[#This Row],[Amount]]*(1-FACT_INCLUDES[[#This Row],[Order Discount]])</f>
        <v>95.953531704441588</v>
      </c>
      <c r="T1868" s="51">
        <f t="shared" si="29"/>
        <v>2010.9568416430525</v>
      </c>
      <c r="U1868" s="57">
        <f>FACT_INCLUDES[[#This Row],[Income]]/FACT_INCLUDES[[#This Row],[Total Order Income]]</f>
        <v>4.7715361024875474E-2</v>
      </c>
      <c r="V1868" s="33">
        <f>IF(FACT_INCLUDES[[#This Row],[Order Gap]]&gt;10, 1, 0)/COUNTIFS(FACT_INCLUDES[Order ID], FACT_INCLUDES[[#This Row],[Order ID]])</f>
        <v>0</v>
      </c>
      <c r="W1868" s="33">
        <f>IF(FACT_INCLUDES[[#This Row],[Order Type]]="Online", 1, 0)/COUNTIFS(FACT_INCLUDES[Order ID], FACT_INCLUDES[[#This Row],[Order ID]])</f>
        <v>0</v>
      </c>
      <c r="X1868" s="52">
        <v>599.78136532904136</v>
      </c>
      <c r="Y1868" s="52">
        <v>532.64718873100753</v>
      </c>
      <c r="Z1868" s="64">
        <f>IF(FACT_INCLUDES[[#This Row],[Order Type]]="Online", 1, 0)*FACT_INCLUDES[[#This Row],[Income]]</f>
        <v>0</v>
      </c>
    </row>
    <row r="1869" spans="1:26" x14ac:dyDescent="0.3">
      <c r="A1869" s="4">
        <v>1786</v>
      </c>
      <c r="B1869" s="4">
        <v>900</v>
      </c>
      <c r="C1869" s="4">
        <v>447</v>
      </c>
      <c r="D1869" s="58">
        <v>5</v>
      </c>
      <c r="E1869" s="28">
        <f>VLOOKUP(FACT_INCLUDES[[#This Row],[Order ID]], ORDERS[], 2)</f>
        <v>43657.595054863064</v>
      </c>
      <c r="F1869" s="28">
        <f>VLOOKUP(FACT_INCLUDES[[#This Row],[Order ID]], ORDERS[], 3)</f>
        <v>43657.595054863064</v>
      </c>
      <c r="G1869" s="4" t="str">
        <f>VLOOKUP(FACT_INCLUDES[[#This Row],[Order ID]], ORDERS[], 4)</f>
        <v>In-Store</v>
      </c>
      <c r="H1869" s="4" t="str">
        <f>VLOOKUP(FACT_INCLUDES[[#This Row],[Order ID]], ORDERS[], 5)</f>
        <v>EMM4686@gmail.com</v>
      </c>
      <c r="I1869" s="4">
        <f>VLOOKUP(FACT_INCLUDES[[#This Row],[Order ID]], ORDERS[], 6)</f>
        <v>37</v>
      </c>
      <c r="J1869" s="54">
        <f>VLOOKUP(FACT_INCLUDES[[#This Row],[Order ID]], ORDERS[], 7)</f>
        <v>0</v>
      </c>
      <c r="K1869" s="33">
        <v>0</v>
      </c>
      <c r="L1869" s="4">
        <f>VLOOKUP(FACT_INCLUDES[[#This Row],[DW Version]], VERSIONS[], 2)</f>
        <v>46</v>
      </c>
      <c r="M1869" s="4">
        <f>VLOOKUP(FACT_INCLUDES[[#This Row],[DW Version]], VERSIONS[], 3)</f>
        <v>8.5</v>
      </c>
      <c r="N1869" s="4" t="str">
        <f>VLOOKUP(FACT_INCLUDES[[#This Row],[DW Version]], VERSIONS[], 4)</f>
        <v>white</v>
      </c>
      <c r="O1869" s="51">
        <f>VLOOKUP(FACT_INCLUDES[[#This Row],[DW Version]], VERSIONS[], 5)</f>
        <v>62.673386547023895</v>
      </c>
      <c r="P1869" s="4" t="str">
        <f>VLOOKUP(FACT_INCLUDES[[#This Row],[DW Version]], VERSIONS[], 6)</f>
        <v>Nike Basketball</v>
      </c>
      <c r="Q1869" s="4" t="str">
        <f>VLOOKUP(FACT_INCLUDES[[#This Row],[DW Version]], VERSIONS[], 7)</f>
        <v>Sport Equipment</v>
      </c>
      <c r="R1869" s="51">
        <f>FACT_INCLUDES[[#This Row],[Version Price]]*FACT_INCLUDES[[#This Row],[Quantity]]</f>
        <v>313.36693273511946</v>
      </c>
      <c r="S1869" s="51">
        <f>FACT_INCLUDES[[#This Row],[Amount]]*(1-FACT_INCLUDES[[#This Row],[Order Discount]])</f>
        <v>313.36693273511946</v>
      </c>
      <c r="T1869" s="51">
        <f t="shared" si="29"/>
        <v>2010.9568416430525</v>
      </c>
      <c r="U1869" s="57">
        <f>FACT_INCLUDES[[#This Row],[Income]]/FACT_INCLUDES[[#This Row],[Total Order Income]]</f>
        <v>0.15582976533652657</v>
      </c>
      <c r="V1869" s="33">
        <f>IF(FACT_INCLUDES[[#This Row],[Order Gap]]&gt;10, 1, 0)/COUNTIFS(FACT_INCLUDES[Order ID], FACT_INCLUDES[[#This Row],[Order ID]])</f>
        <v>0</v>
      </c>
      <c r="W1869" s="33">
        <f>IF(FACT_INCLUDES[[#This Row],[Order Type]]="Online", 1, 0)/COUNTIFS(FACT_INCLUDES[Order ID], FACT_INCLUDES[[#This Row],[Order ID]])</f>
        <v>0</v>
      </c>
      <c r="X1869" s="52">
        <v>599.78136532904136</v>
      </c>
      <c r="Y1869" s="52">
        <v>532.64718873100753</v>
      </c>
      <c r="Z1869" s="64">
        <f>IF(FACT_INCLUDES[[#This Row],[Order Type]]="Online", 1, 0)*FACT_INCLUDES[[#This Row],[Income]]</f>
        <v>0</v>
      </c>
    </row>
    <row r="1870" spans="1:26" x14ac:dyDescent="0.3">
      <c r="A1870" s="4">
        <v>1787</v>
      </c>
      <c r="B1870" s="4">
        <v>900</v>
      </c>
      <c r="C1870" s="4">
        <v>480</v>
      </c>
      <c r="D1870" s="58">
        <v>2</v>
      </c>
      <c r="E1870" s="28">
        <f>VLOOKUP(FACT_INCLUDES[[#This Row],[Order ID]], ORDERS[], 2)</f>
        <v>43657.595054863064</v>
      </c>
      <c r="F1870" s="28">
        <f>VLOOKUP(FACT_INCLUDES[[#This Row],[Order ID]], ORDERS[], 3)</f>
        <v>43657.595054863064</v>
      </c>
      <c r="G1870" s="4" t="str">
        <f>VLOOKUP(FACT_INCLUDES[[#This Row],[Order ID]], ORDERS[], 4)</f>
        <v>In-Store</v>
      </c>
      <c r="H1870" s="4" t="str">
        <f>VLOOKUP(FACT_INCLUDES[[#This Row],[Order ID]], ORDERS[], 5)</f>
        <v>EMM4686@gmail.com</v>
      </c>
      <c r="I1870" s="4">
        <f>VLOOKUP(FACT_INCLUDES[[#This Row],[Order ID]], ORDERS[], 6)</f>
        <v>37</v>
      </c>
      <c r="J1870" s="54">
        <f>VLOOKUP(FACT_INCLUDES[[#This Row],[Order ID]], ORDERS[], 7)</f>
        <v>0</v>
      </c>
      <c r="K1870" s="33">
        <v>0</v>
      </c>
      <c r="L1870" s="4">
        <f>VLOOKUP(FACT_INCLUDES[[#This Row],[DW Version]], VERSIONS[], 2)</f>
        <v>50</v>
      </c>
      <c r="M1870" s="4">
        <f>VLOOKUP(FACT_INCLUDES[[#This Row],[DW Version]], VERSIONS[], 3)</f>
        <v>11</v>
      </c>
      <c r="N1870" s="4" t="str">
        <f>VLOOKUP(FACT_INCLUDES[[#This Row],[DW Version]], VERSIONS[], 4)</f>
        <v>black</v>
      </c>
      <c r="O1870" s="51">
        <f>VLOOKUP(FACT_INCLUDES[[#This Row],[DW Version]], VERSIONS[], 5)</f>
        <v>250.44213724940062</v>
      </c>
      <c r="P1870" s="4" t="str">
        <f>VLOOKUP(FACT_INCLUDES[[#This Row],[DW Version]], VERSIONS[], 6)</f>
        <v>Air Zoom Elite</v>
      </c>
      <c r="Q1870" s="4" t="str">
        <f>VLOOKUP(FACT_INCLUDES[[#This Row],[DW Version]], VERSIONS[], 7)</f>
        <v>Shoe</v>
      </c>
      <c r="R1870" s="51">
        <f>FACT_INCLUDES[[#This Row],[Version Price]]*FACT_INCLUDES[[#This Row],[Quantity]]</f>
        <v>500.88427449880123</v>
      </c>
      <c r="S1870" s="51">
        <f>FACT_INCLUDES[[#This Row],[Amount]]*(1-FACT_INCLUDES[[#This Row],[Order Discount]])</f>
        <v>500.88427449880123</v>
      </c>
      <c r="T1870" s="51">
        <f t="shared" si="29"/>
        <v>2010.9568416430525</v>
      </c>
      <c r="U1870" s="57">
        <f>FACT_INCLUDES[[#This Row],[Income]]/FACT_INCLUDES[[#This Row],[Total Order Income]]</f>
        <v>0.24907758541926422</v>
      </c>
      <c r="V1870" s="33">
        <f>IF(FACT_INCLUDES[[#This Row],[Order Gap]]&gt;10, 1, 0)/COUNTIFS(FACT_INCLUDES[Order ID], FACT_INCLUDES[[#This Row],[Order ID]])</f>
        <v>0</v>
      </c>
      <c r="W1870" s="33">
        <f>IF(FACT_INCLUDES[[#This Row],[Order Type]]="Online", 1, 0)/COUNTIFS(FACT_INCLUDES[Order ID], FACT_INCLUDES[[#This Row],[Order ID]])</f>
        <v>0</v>
      </c>
      <c r="X1870" s="52">
        <v>599.78136532904136</v>
      </c>
      <c r="Y1870" s="52">
        <v>532.64718873100753</v>
      </c>
      <c r="Z1870" s="64">
        <f>IF(FACT_INCLUDES[[#This Row],[Order Type]]="Online", 1, 0)*FACT_INCLUDES[[#This Row],[Income]]</f>
        <v>0</v>
      </c>
    </row>
    <row r="1871" spans="1:26" x14ac:dyDescent="0.3">
      <c r="A1871" s="4">
        <v>1788</v>
      </c>
      <c r="B1871" s="4">
        <v>900</v>
      </c>
      <c r="C1871" s="4">
        <v>986</v>
      </c>
      <c r="D1871" s="58">
        <v>3</v>
      </c>
      <c r="E1871" s="28">
        <f>VLOOKUP(FACT_INCLUDES[[#This Row],[Order ID]], ORDERS[], 2)</f>
        <v>43657.595054863064</v>
      </c>
      <c r="F1871" s="28">
        <f>VLOOKUP(FACT_INCLUDES[[#This Row],[Order ID]], ORDERS[], 3)</f>
        <v>43657.595054863064</v>
      </c>
      <c r="G1871" s="4" t="str">
        <f>VLOOKUP(FACT_INCLUDES[[#This Row],[Order ID]], ORDERS[], 4)</f>
        <v>In-Store</v>
      </c>
      <c r="H1871" s="4" t="str">
        <f>VLOOKUP(FACT_INCLUDES[[#This Row],[Order ID]], ORDERS[], 5)</f>
        <v>EMM4686@gmail.com</v>
      </c>
      <c r="I1871" s="4">
        <f>VLOOKUP(FACT_INCLUDES[[#This Row],[Order ID]], ORDERS[], 6)</f>
        <v>37</v>
      </c>
      <c r="J1871" s="54">
        <f>VLOOKUP(FACT_INCLUDES[[#This Row],[Order ID]], ORDERS[], 7)</f>
        <v>0</v>
      </c>
      <c r="K1871" s="33">
        <v>0</v>
      </c>
      <c r="L1871" s="4">
        <f>VLOOKUP(FACT_INCLUDES[[#This Row],[DW Version]], VERSIONS[], 2)</f>
        <v>100</v>
      </c>
      <c r="M1871" s="4">
        <f>VLOOKUP(FACT_INCLUDES[[#This Row],[DW Version]], VERSIONS[], 3)</f>
        <v>7.5</v>
      </c>
      <c r="N1871" s="4" t="str">
        <f>VLOOKUP(FACT_INCLUDES[[#This Row],[DW Version]], VERSIONS[], 4)</f>
        <v>pink</v>
      </c>
      <c r="O1871" s="51">
        <f>VLOOKUP(FACT_INCLUDES[[#This Row],[DW Version]], VERSIONS[], 5)</f>
        <v>366.91736756823008</v>
      </c>
      <c r="P1871" s="4" t="str">
        <f>VLOOKUP(FACT_INCLUDES[[#This Row],[DW Version]], VERSIONS[], 6)</f>
        <v>Nike Kettlebell</v>
      </c>
      <c r="Q1871" s="4" t="str">
        <f>VLOOKUP(FACT_INCLUDES[[#This Row],[DW Version]], VERSIONS[], 7)</f>
        <v>Sport Equipment</v>
      </c>
      <c r="R1871" s="51">
        <f>FACT_INCLUDES[[#This Row],[Version Price]]*FACT_INCLUDES[[#This Row],[Quantity]]</f>
        <v>1100.7521027046903</v>
      </c>
      <c r="S1871" s="51">
        <f>FACT_INCLUDES[[#This Row],[Amount]]*(1-FACT_INCLUDES[[#This Row],[Order Discount]])</f>
        <v>1100.7521027046903</v>
      </c>
      <c r="T1871" s="51">
        <f t="shared" si="29"/>
        <v>2010.9568416430525</v>
      </c>
      <c r="U1871" s="57">
        <f>FACT_INCLUDES[[#This Row],[Income]]/FACT_INCLUDES[[#This Row],[Total Order Income]]</f>
        <v>0.54737728821933374</v>
      </c>
      <c r="V1871" s="33">
        <f>IF(FACT_INCLUDES[[#This Row],[Order Gap]]&gt;10, 1, 0)/COUNTIFS(FACT_INCLUDES[Order ID], FACT_INCLUDES[[#This Row],[Order ID]])</f>
        <v>0</v>
      </c>
      <c r="W1871" s="33">
        <f>IF(FACT_INCLUDES[[#This Row],[Order Type]]="Online", 1, 0)/COUNTIFS(FACT_INCLUDES[Order ID], FACT_INCLUDES[[#This Row],[Order ID]])</f>
        <v>0</v>
      </c>
      <c r="X1871" s="52">
        <v>599.78136532904136</v>
      </c>
      <c r="Y1871" s="52">
        <v>532.64718873100753</v>
      </c>
      <c r="Z1871" s="64">
        <f>IF(FACT_INCLUDES[[#This Row],[Order Type]]="Online", 1, 0)*FACT_INCLUDES[[#This Row],[Income]]</f>
        <v>0</v>
      </c>
    </row>
    <row r="1872" spans="1:26" x14ac:dyDescent="0.3">
      <c r="A1872" s="4">
        <v>1794</v>
      </c>
      <c r="B1872" s="4">
        <v>904</v>
      </c>
      <c r="C1872" s="4">
        <v>607</v>
      </c>
      <c r="D1872" s="58">
        <v>1</v>
      </c>
      <c r="E1872" s="28">
        <f>VLOOKUP(FACT_INCLUDES[[#This Row],[Order ID]], ORDERS[], 2)</f>
        <v>43682.736059183859</v>
      </c>
      <c r="F1872" s="28">
        <f>VLOOKUP(FACT_INCLUDES[[#This Row],[Order ID]], ORDERS[], 3)</f>
        <v>43682.736059183859</v>
      </c>
      <c r="G1872" s="4" t="str">
        <f>VLOOKUP(FACT_INCLUDES[[#This Row],[Order ID]], ORDERS[], 4)</f>
        <v>In-Store</v>
      </c>
      <c r="H1872" s="4" t="str">
        <f>VLOOKUP(FACT_INCLUDES[[#This Row],[Order ID]], ORDERS[], 5)</f>
        <v>EAA9121@gmail.com</v>
      </c>
      <c r="I1872" s="4">
        <f>VLOOKUP(FACT_INCLUDES[[#This Row],[Order ID]], ORDERS[], 6)</f>
        <v>39</v>
      </c>
      <c r="J1872" s="54">
        <f>VLOOKUP(FACT_INCLUDES[[#This Row],[Order ID]], ORDERS[], 7)</f>
        <v>0</v>
      </c>
      <c r="K1872" s="33">
        <v>0</v>
      </c>
      <c r="L1872" s="4">
        <f>VLOOKUP(FACT_INCLUDES[[#This Row],[DW Version]], VERSIONS[], 2)</f>
        <v>62</v>
      </c>
      <c r="M1872" s="4">
        <f>VLOOKUP(FACT_INCLUDES[[#This Row],[DW Version]], VERSIONS[], 3)</f>
        <v>5.5</v>
      </c>
      <c r="N1872" s="4" t="str">
        <f>VLOOKUP(FACT_INCLUDES[[#This Row],[DW Version]], VERSIONS[], 4)</f>
        <v>black</v>
      </c>
      <c r="O1872" s="51">
        <f>VLOOKUP(FACT_INCLUDES[[#This Row],[DW Version]], VERSIONS[], 5)</f>
        <v>211.78663801890039</v>
      </c>
      <c r="P1872" s="4" t="str">
        <f>VLOOKUP(FACT_INCLUDES[[#This Row],[DW Version]], VERSIONS[], 6)</f>
        <v>Tiempo Legend</v>
      </c>
      <c r="Q1872" s="4" t="str">
        <f>VLOOKUP(FACT_INCLUDES[[#This Row],[DW Version]], VERSIONS[], 7)</f>
        <v>Shoe</v>
      </c>
      <c r="R1872" s="51">
        <f>FACT_INCLUDES[[#This Row],[Version Price]]*FACT_INCLUDES[[#This Row],[Quantity]]</f>
        <v>211.78663801890039</v>
      </c>
      <c r="S1872" s="51">
        <f>FACT_INCLUDES[[#This Row],[Amount]]*(1-FACT_INCLUDES[[#This Row],[Order Discount]])</f>
        <v>211.78663801890039</v>
      </c>
      <c r="T1872" s="51">
        <f t="shared" si="29"/>
        <v>578.18416524741883</v>
      </c>
      <c r="U1872" s="57">
        <f>FACT_INCLUDES[[#This Row],[Income]]/FACT_INCLUDES[[#This Row],[Total Order Income]]</f>
        <v>0.36629615743328398</v>
      </c>
      <c r="V1872" s="33">
        <f>IF(FACT_INCLUDES[[#This Row],[Order Gap]]&gt;10, 1, 0)/COUNTIFS(FACT_INCLUDES[Order ID], FACT_INCLUDES[[#This Row],[Order ID]])</f>
        <v>0</v>
      </c>
      <c r="W1872" s="33">
        <f>IF(FACT_INCLUDES[[#This Row],[Order Type]]="Online", 1, 0)/COUNTIFS(FACT_INCLUDES[Order ID], FACT_INCLUDES[[#This Row],[Order ID]])</f>
        <v>0</v>
      </c>
      <c r="X1872" s="52">
        <v>599.78136532904136</v>
      </c>
      <c r="Y1872" s="52">
        <v>532.64718873100753</v>
      </c>
      <c r="Z1872" s="64">
        <f>IF(FACT_INCLUDES[[#This Row],[Order Type]]="Online", 1, 0)*FACT_INCLUDES[[#This Row],[Income]]</f>
        <v>0</v>
      </c>
    </row>
    <row r="1873" spans="1:26" x14ac:dyDescent="0.3">
      <c r="A1873" s="4">
        <v>1795</v>
      </c>
      <c r="B1873" s="4">
        <v>904</v>
      </c>
      <c r="C1873" s="4">
        <v>957</v>
      </c>
      <c r="D1873" s="58">
        <v>2</v>
      </c>
      <c r="E1873" s="28">
        <f>VLOOKUP(FACT_INCLUDES[[#This Row],[Order ID]], ORDERS[], 2)</f>
        <v>43682.736059183859</v>
      </c>
      <c r="F1873" s="28">
        <f>VLOOKUP(FACT_INCLUDES[[#This Row],[Order ID]], ORDERS[], 3)</f>
        <v>43682.736059183859</v>
      </c>
      <c r="G1873" s="4" t="str">
        <f>VLOOKUP(FACT_INCLUDES[[#This Row],[Order ID]], ORDERS[], 4)</f>
        <v>In-Store</v>
      </c>
      <c r="H1873" s="4" t="str">
        <f>VLOOKUP(FACT_INCLUDES[[#This Row],[Order ID]], ORDERS[], 5)</f>
        <v>EAA9121@gmail.com</v>
      </c>
      <c r="I1873" s="4">
        <f>VLOOKUP(FACT_INCLUDES[[#This Row],[Order ID]], ORDERS[], 6)</f>
        <v>39</v>
      </c>
      <c r="J1873" s="54">
        <f>VLOOKUP(FACT_INCLUDES[[#This Row],[Order ID]], ORDERS[], 7)</f>
        <v>0</v>
      </c>
      <c r="K1873" s="33">
        <v>0</v>
      </c>
      <c r="L1873" s="4">
        <f>VLOOKUP(FACT_INCLUDES[[#This Row],[DW Version]], VERSIONS[], 2)</f>
        <v>97</v>
      </c>
      <c r="M1873" s="4">
        <f>VLOOKUP(FACT_INCLUDES[[#This Row],[DW Version]], VERSIONS[], 3)</f>
        <v>12.5</v>
      </c>
      <c r="N1873" s="4" t="str">
        <f>VLOOKUP(FACT_INCLUDES[[#This Row],[DW Version]], VERSIONS[], 4)</f>
        <v>white</v>
      </c>
      <c r="O1873" s="51">
        <f>VLOOKUP(FACT_INCLUDES[[#This Row],[DW Version]], VERSIONS[], 5)</f>
        <v>183.19876361425921</v>
      </c>
      <c r="P1873" s="4" t="str">
        <f>VLOOKUP(FACT_INCLUDES[[#This Row],[DW Version]], VERSIONS[], 6)</f>
        <v>Nike Socks</v>
      </c>
      <c r="Q1873" s="4" t="str">
        <f>VLOOKUP(FACT_INCLUDES[[#This Row],[DW Version]], VERSIONS[], 7)</f>
        <v>Accessories</v>
      </c>
      <c r="R1873" s="51">
        <f>FACT_INCLUDES[[#This Row],[Version Price]]*FACT_INCLUDES[[#This Row],[Quantity]]</f>
        <v>366.39752722851841</v>
      </c>
      <c r="S1873" s="51">
        <f>FACT_INCLUDES[[#This Row],[Amount]]*(1-FACT_INCLUDES[[#This Row],[Order Discount]])</f>
        <v>366.39752722851841</v>
      </c>
      <c r="T1873" s="51">
        <f t="shared" si="29"/>
        <v>578.18416524741883</v>
      </c>
      <c r="U1873" s="57">
        <f>FACT_INCLUDES[[#This Row],[Income]]/FACT_INCLUDES[[#This Row],[Total Order Income]]</f>
        <v>0.63370384256671597</v>
      </c>
      <c r="V1873" s="33">
        <f>IF(FACT_INCLUDES[[#This Row],[Order Gap]]&gt;10, 1, 0)/COUNTIFS(FACT_INCLUDES[Order ID], FACT_INCLUDES[[#This Row],[Order ID]])</f>
        <v>0</v>
      </c>
      <c r="W1873" s="33">
        <f>IF(FACT_INCLUDES[[#This Row],[Order Type]]="Online", 1, 0)/COUNTIFS(FACT_INCLUDES[Order ID], FACT_INCLUDES[[#This Row],[Order ID]])</f>
        <v>0</v>
      </c>
      <c r="X1873" s="52">
        <v>599.78136532904136</v>
      </c>
      <c r="Y1873" s="52">
        <v>532.64718873100753</v>
      </c>
      <c r="Z1873" s="64">
        <f>IF(FACT_INCLUDES[[#This Row],[Order Type]]="Online", 1, 0)*FACT_INCLUDES[[#This Row],[Income]]</f>
        <v>0</v>
      </c>
    </row>
    <row r="1874" spans="1:26" x14ac:dyDescent="0.3">
      <c r="A1874" s="4">
        <v>1808</v>
      </c>
      <c r="B1874" s="4">
        <v>912</v>
      </c>
      <c r="C1874" s="4">
        <v>726</v>
      </c>
      <c r="D1874" s="58">
        <v>1</v>
      </c>
      <c r="E1874" s="28">
        <f>VLOOKUP(FACT_INCLUDES[[#This Row],[Order ID]], ORDERS[], 2)</f>
        <v>43730.127099005433</v>
      </c>
      <c r="F1874" s="28">
        <f>VLOOKUP(FACT_INCLUDES[[#This Row],[Order ID]], ORDERS[], 3)</f>
        <v>43734.127099005433</v>
      </c>
      <c r="G1874" s="4" t="str">
        <f>VLOOKUP(FACT_INCLUDES[[#This Row],[Order ID]], ORDERS[], 4)</f>
        <v>Online</v>
      </c>
      <c r="H1874" s="4" t="str">
        <f>VLOOKUP(FACT_INCLUDES[[#This Row],[Order ID]], ORDERS[], 5)</f>
        <v>JBW5012@gmail.com</v>
      </c>
      <c r="I1874" s="4">
        <f>VLOOKUP(FACT_INCLUDES[[#This Row],[Order ID]], ORDERS[], 6)</f>
        <v>0</v>
      </c>
      <c r="J1874" s="54">
        <f>VLOOKUP(FACT_INCLUDES[[#This Row],[Order ID]], ORDERS[], 7)</f>
        <v>0</v>
      </c>
      <c r="K1874" s="33">
        <v>4</v>
      </c>
      <c r="L1874" s="4">
        <f>VLOOKUP(FACT_INCLUDES[[#This Row],[DW Version]], VERSIONS[], 2)</f>
        <v>74</v>
      </c>
      <c r="M1874" s="4">
        <f>VLOOKUP(FACT_INCLUDES[[#This Row],[DW Version]], VERSIONS[], 3)</f>
        <v>8.5</v>
      </c>
      <c r="N1874" s="4" t="str">
        <f>VLOOKUP(FACT_INCLUDES[[#This Row],[DW Version]], VERSIONS[], 4)</f>
        <v>white</v>
      </c>
      <c r="O1874" s="51">
        <f>VLOOKUP(FACT_INCLUDES[[#This Row],[DW Version]], VERSIONS[], 5)</f>
        <v>393.00539028141384</v>
      </c>
      <c r="P1874" s="4" t="str">
        <f>VLOOKUP(FACT_INCLUDES[[#This Row],[DW Version]], VERSIONS[], 6)</f>
        <v>Nike Soccer Ball</v>
      </c>
      <c r="Q1874" s="4" t="str">
        <f>VLOOKUP(FACT_INCLUDES[[#This Row],[DW Version]], VERSIONS[], 7)</f>
        <v>Sport Equipment</v>
      </c>
      <c r="R1874" s="51">
        <f>FACT_INCLUDES[[#This Row],[Version Price]]*FACT_INCLUDES[[#This Row],[Quantity]]</f>
        <v>393.00539028141384</v>
      </c>
      <c r="S1874" s="51">
        <f>FACT_INCLUDES[[#This Row],[Amount]]*(1-FACT_INCLUDES[[#This Row],[Order Discount]])</f>
        <v>393.00539028141384</v>
      </c>
      <c r="T1874" s="51">
        <f t="shared" si="29"/>
        <v>393.00539028141384</v>
      </c>
      <c r="U1874" s="57">
        <f>FACT_INCLUDES[[#This Row],[Income]]/FACT_INCLUDES[[#This Row],[Total Order Income]]</f>
        <v>1</v>
      </c>
      <c r="V1874" s="33">
        <f>IF(FACT_INCLUDES[[#This Row],[Order Gap]]&gt;10, 1, 0)/COUNTIFS(FACT_INCLUDES[Order ID], FACT_INCLUDES[[#This Row],[Order ID]])</f>
        <v>0</v>
      </c>
      <c r="W1874" s="33">
        <f>IF(FACT_INCLUDES[[#This Row],[Order Type]]="Online", 1, 0)/COUNTIFS(FACT_INCLUDES[Order ID], FACT_INCLUDES[[#This Row],[Order ID]])</f>
        <v>1</v>
      </c>
      <c r="X1874" s="52">
        <v>599.78136532904136</v>
      </c>
      <c r="Y1874" s="52">
        <v>532.64718873100753</v>
      </c>
      <c r="Z1874" s="64">
        <f>IF(FACT_INCLUDES[[#This Row],[Order Type]]="Online", 1, 0)*FACT_INCLUDES[[#This Row],[Income]]</f>
        <v>393.00539028141384</v>
      </c>
    </row>
    <row r="1875" spans="1:26" x14ac:dyDescent="0.3">
      <c r="A1875" s="4">
        <v>1873</v>
      </c>
      <c r="B1875" s="4">
        <v>939</v>
      </c>
      <c r="C1875" s="4">
        <v>469</v>
      </c>
      <c r="D1875" s="58">
        <v>2</v>
      </c>
      <c r="E1875" s="28">
        <f>VLOOKUP(FACT_INCLUDES[[#This Row],[Order ID]], ORDERS[], 2)</f>
        <v>43698.879043421482</v>
      </c>
      <c r="F1875" s="28">
        <f>VLOOKUP(FACT_INCLUDES[[#This Row],[Order ID]], ORDERS[], 3)</f>
        <v>43698.879043421482</v>
      </c>
      <c r="G1875" s="4" t="str">
        <f>VLOOKUP(FACT_INCLUDES[[#This Row],[Order ID]], ORDERS[], 4)</f>
        <v>In-Store</v>
      </c>
      <c r="H1875" s="4" t="str">
        <f>VLOOKUP(FACT_INCLUDES[[#This Row],[Order ID]], ORDERS[], 5)</f>
        <v>SBR9046@gmail.com</v>
      </c>
      <c r="I1875" s="4">
        <f>VLOOKUP(FACT_INCLUDES[[#This Row],[Order ID]], ORDERS[], 6)</f>
        <v>26</v>
      </c>
      <c r="J1875" s="54">
        <f>VLOOKUP(FACT_INCLUDES[[#This Row],[Order ID]], ORDERS[], 7)</f>
        <v>0</v>
      </c>
      <c r="K1875" s="33">
        <v>0</v>
      </c>
      <c r="L1875" s="4">
        <f>VLOOKUP(FACT_INCLUDES[[#This Row],[DW Version]], VERSIONS[], 2)</f>
        <v>49</v>
      </c>
      <c r="M1875" s="4">
        <f>VLOOKUP(FACT_INCLUDES[[#This Row],[DW Version]], VERSIONS[], 3)</f>
        <v>5</v>
      </c>
      <c r="N1875" s="4" t="str">
        <f>VLOOKUP(FACT_INCLUDES[[#This Row],[DW Version]], VERSIONS[], 4)</f>
        <v>white</v>
      </c>
      <c r="O1875" s="51">
        <f>VLOOKUP(FACT_INCLUDES[[#This Row],[DW Version]], VERSIONS[], 5)</f>
        <v>43.092556909863404</v>
      </c>
      <c r="P1875" s="4" t="str">
        <f>VLOOKUP(FACT_INCLUDES[[#This Row],[DW Version]], VERSIONS[], 6)</f>
        <v>Air Zoom Pegasus</v>
      </c>
      <c r="Q1875" s="4" t="str">
        <f>VLOOKUP(FACT_INCLUDES[[#This Row],[DW Version]], VERSIONS[], 7)</f>
        <v>Shoe</v>
      </c>
      <c r="R1875" s="51">
        <f>FACT_INCLUDES[[#This Row],[Version Price]]*FACT_INCLUDES[[#This Row],[Quantity]]</f>
        <v>86.185113819726809</v>
      </c>
      <c r="S1875" s="51">
        <f>FACT_INCLUDES[[#This Row],[Amount]]*(1-FACT_INCLUDES[[#This Row],[Order Discount]])</f>
        <v>86.185113819726809</v>
      </c>
      <c r="T1875" s="51">
        <f t="shared" si="29"/>
        <v>193.10383579274978</v>
      </c>
      <c r="U1875" s="57">
        <f>FACT_INCLUDES[[#This Row],[Income]]/FACT_INCLUDES[[#This Row],[Total Order Income]]</f>
        <v>0.44631487233752137</v>
      </c>
      <c r="V1875" s="33">
        <f>IF(FACT_INCLUDES[[#This Row],[Order Gap]]&gt;10, 1, 0)/COUNTIFS(FACT_INCLUDES[Order ID], FACT_INCLUDES[[#This Row],[Order ID]])</f>
        <v>0</v>
      </c>
      <c r="W1875" s="33">
        <f>IF(FACT_INCLUDES[[#This Row],[Order Type]]="Online", 1, 0)/COUNTIFS(FACT_INCLUDES[Order ID], FACT_INCLUDES[[#This Row],[Order ID]])</f>
        <v>0</v>
      </c>
      <c r="X1875" s="52">
        <v>599.78136532904136</v>
      </c>
      <c r="Y1875" s="52">
        <v>532.64718873100753</v>
      </c>
      <c r="Z1875" s="64">
        <f>IF(FACT_INCLUDES[[#This Row],[Order Type]]="Online", 1, 0)*FACT_INCLUDES[[#This Row],[Income]]</f>
        <v>0</v>
      </c>
    </row>
    <row r="1876" spans="1:26" x14ac:dyDescent="0.3">
      <c r="A1876" s="4">
        <v>1874</v>
      </c>
      <c r="B1876" s="4">
        <v>939</v>
      </c>
      <c r="C1876" s="4">
        <v>911</v>
      </c>
      <c r="D1876" s="58">
        <v>1</v>
      </c>
      <c r="E1876" s="28">
        <f>VLOOKUP(FACT_INCLUDES[[#This Row],[Order ID]], ORDERS[], 2)</f>
        <v>43698.879043421482</v>
      </c>
      <c r="F1876" s="28">
        <f>VLOOKUP(FACT_INCLUDES[[#This Row],[Order ID]], ORDERS[], 3)</f>
        <v>43698.879043421482</v>
      </c>
      <c r="G1876" s="4" t="str">
        <f>VLOOKUP(FACT_INCLUDES[[#This Row],[Order ID]], ORDERS[], 4)</f>
        <v>In-Store</v>
      </c>
      <c r="H1876" s="4" t="str">
        <f>VLOOKUP(FACT_INCLUDES[[#This Row],[Order ID]], ORDERS[], 5)</f>
        <v>SBR9046@gmail.com</v>
      </c>
      <c r="I1876" s="4">
        <f>VLOOKUP(FACT_INCLUDES[[#This Row],[Order ID]], ORDERS[], 6)</f>
        <v>26</v>
      </c>
      <c r="J1876" s="54">
        <f>VLOOKUP(FACT_INCLUDES[[#This Row],[Order ID]], ORDERS[], 7)</f>
        <v>0</v>
      </c>
      <c r="K1876" s="33">
        <v>0</v>
      </c>
      <c r="L1876" s="4">
        <f>VLOOKUP(FACT_INCLUDES[[#This Row],[DW Version]], VERSIONS[], 2)</f>
        <v>93</v>
      </c>
      <c r="M1876" s="4">
        <f>VLOOKUP(FACT_INCLUDES[[#This Row],[DW Version]], VERSIONS[], 3)</f>
        <v>5.5</v>
      </c>
      <c r="N1876" s="4" t="str">
        <f>VLOOKUP(FACT_INCLUDES[[#This Row],[DW Version]], VERSIONS[], 4)</f>
        <v>black</v>
      </c>
      <c r="O1876" s="51">
        <f>VLOOKUP(FACT_INCLUDES[[#This Row],[DW Version]], VERSIONS[], 5)</f>
        <v>106.91872197302297</v>
      </c>
      <c r="P1876" s="4" t="str">
        <f>VLOOKUP(FACT_INCLUDES[[#This Row],[DW Version]], VERSIONS[], 6)</f>
        <v>Therma Training Top</v>
      </c>
      <c r="Q1876" s="4" t="str">
        <f>VLOOKUP(FACT_INCLUDES[[#This Row],[DW Version]], VERSIONS[], 7)</f>
        <v>Apparel</v>
      </c>
      <c r="R1876" s="51">
        <f>FACT_INCLUDES[[#This Row],[Version Price]]*FACT_INCLUDES[[#This Row],[Quantity]]</f>
        <v>106.91872197302297</v>
      </c>
      <c r="S1876" s="51">
        <f>FACT_INCLUDES[[#This Row],[Amount]]*(1-FACT_INCLUDES[[#This Row],[Order Discount]])</f>
        <v>106.91872197302297</v>
      </c>
      <c r="T1876" s="51">
        <f t="shared" si="29"/>
        <v>193.10383579274978</v>
      </c>
      <c r="U1876" s="57">
        <f>FACT_INCLUDES[[#This Row],[Income]]/FACT_INCLUDES[[#This Row],[Total Order Income]]</f>
        <v>0.55368512766247857</v>
      </c>
      <c r="V1876" s="33">
        <f>IF(FACT_INCLUDES[[#This Row],[Order Gap]]&gt;10, 1, 0)/COUNTIFS(FACT_INCLUDES[Order ID], FACT_INCLUDES[[#This Row],[Order ID]])</f>
        <v>0</v>
      </c>
      <c r="W1876" s="33">
        <f>IF(FACT_INCLUDES[[#This Row],[Order Type]]="Online", 1, 0)/COUNTIFS(FACT_INCLUDES[Order ID], FACT_INCLUDES[[#This Row],[Order ID]])</f>
        <v>0</v>
      </c>
      <c r="X1876" s="52">
        <v>599.78136532904136</v>
      </c>
      <c r="Y1876" s="52">
        <v>532.64718873100753</v>
      </c>
      <c r="Z1876" s="64">
        <f>IF(FACT_INCLUDES[[#This Row],[Order Type]]="Online", 1, 0)*FACT_INCLUDES[[#This Row],[Income]]</f>
        <v>0</v>
      </c>
    </row>
    <row r="1877" spans="1:26" x14ac:dyDescent="0.3">
      <c r="A1877" s="4">
        <v>1894</v>
      </c>
      <c r="B1877" s="4">
        <v>951</v>
      </c>
      <c r="C1877" s="4">
        <v>167</v>
      </c>
      <c r="D1877" s="58">
        <v>2</v>
      </c>
      <c r="E1877" s="28">
        <f>VLOOKUP(FACT_INCLUDES[[#This Row],[Order ID]], ORDERS[], 2)</f>
        <v>43759.423775386451</v>
      </c>
      <c r="F1877" s="28">
        <f>VLOOKUP(FACT_INCLUDES[[#This Row],[Order ID]], ORDERS[], 3)</f>
        <v>43759.423775386451</v>
      </c>
      <c r="G1877" s="4" t="str">
        <f>VLOOKUP(FACT_INCLUDES[[#This Row],[Order ID]], ORDERS[], 4)</f>
        <v>In-Store</v>
      </c>
      <c r="H1877" s="4" t="str">
        <f>VLOOKUP(FACT_INCLUDES[[#This Row],[Order ID]], ORDERS[], 5)</f>
        <v>XNW7474@gmail.com</v>
      </c>
      <c r="I1877" s="4">
        <f>VLOOKUP(FACT_INCLUDES[[#This Row],[Order ID]], ORDERS[], 6)</f>
        <v>22</v>
      </c>
      <c r="J1877" s="54">
        <f>VLOOKUP(FACT_INCLUDES[[#This Row],[Order ID]], ORDERS[], 7)</f>
        <v>0</v>
      </c>
      <c r="K1877" s="33">
        <v>0</v>
      </c>
      <c r="L1877" s="4">
        <f>VLOOKUP(FACT_INCLUDES[[#This Row],[DW Version]], VERSIONS[], 2)</f>
        <v>16</v>
      </c>
      <c r="M1877" s="4">
        <f>VLOOKUP(FACT_INCLUDES[[#This Row],[DW Version]], VERSIONS[], 3)</f>
        <v>12.5</v>
      </c>
      <c r="N1877" s="4" t="str">
        <f>VLOOKUP(FACT_INCLUDES[[#This Row],[DW Version]], VERSIONS[], 4)</f>
        <v>white</v>
      </c>
      <c r="O1877" s="51">
        <f>VLOOKUP(FACT_INCLUDES[[#This Row],[DW Version]], VERSIONS[], 5)</f>
        <v>293.17420993636057</v>
      </c>
      <c r="P1877" s="4" t="str">
        <f>VLOOKUP(FACT_INCLUDES[[#This Row],[DW Version]], VERSIONS[], 6)</f>
        <v>Flyknit</v>
      </c>
      <c r="Q1877" s="4" t="str">
        <f>VLOOKUP(FACT_INCLUDES[[#This Row],[DW Version]], VERSIONS[], 7)</f>
        <v>Shoe</v>
      </c>
      <c r="R1877" s="51">
        <f>FACT_INCLUDES[[#This Row],[Version Price]]*FACT_INCLUDES[[#This Row],[Quantity]]</f>
        <v>586.34841987272114</v>
      </c>
      <c r="S1877" s="51">
        <f>FACT_INCLUDES[[#This Row],[Amount]]*(1-FACT_INCLUDES[[#This Row],[Order Discount]])</f>
        <v>586.34841987272114</v>
      </c>
      <c r="T1877" s="51">
        <f t="shared" si="29"/>
        <v>586.34841987272114</v>
      </c>
      <c r="U1877" s="57">
        <f>FACT_INCLUDES[[#This Row],[Income]]/FACT_INCLUDES[[#This Row],[Total Order Income]]</f>
        <v>1</v>
      </c>
      <c r="V1877" s="33">
        <f>IF(FACT_INCLUDES[[#This Row],[Order Gap]]&gt;10, 1, 0)/COUNTIFS(FACT_INCLUDES[Order ID], FACT_INCLUDES[[#This Row],[Order ID]])</f>
        <v>0</v>
      </c>
      <c r="W1877" s="33">
        <f>IF(FACT_INCLUDES[[#This Row],[Order Type]]="Online", 1, 0)/COUNTIFS(FACT_INCLUDES[Order ID], FACT_INCLUDES[[#This Row],[Order ID]])</f>
        <v>0</v>
      </c>
      <c r="X1877" s="52">
        <v>599.78136532904136</v>
      </c>
      <c r="Y1877" s="52">
        <v>532.64718873100753</v>
      </c>
      <c r="Z1877" s="64">
        <f>IF(FACT_INCLUDES[[#This Row],[Order Type]]="Online", 1, 0)*FACT_INCLUDES[[#This Row],[Income]]</f>
        <v>0</v>
      </c>
    </row>
    <row r="1878" spans="1:26" x14ac:dyDescent="0.3">
      <c r="A1878" s="4">
        <v>1913</v>
      </c>
      <c r="B1878" s="4">
        <v>961</v>
      </c>
      <c r="C1878" s="4">
        <v>147</v>
      </c>
      <c r="D1878" s="58">
        <v>5</v>
      </c>
      <c r="E1878" s="28">
        <f>VLOOKUP(FACT_INCLUDES[[#This Row],[Order ID]], ORDERS[], 2)</f>
        <v>43618.343524168704</v>
      </c>
      <c r="F1878" s="28">
        <f>VLOOKUP(FACT_INCLUDES[[#This Row],[Order ID]], ORDERS[], 3)</f>
        <v>43618.343524168704</v>
      </c>
      <c r="G1878" s="4" t="str">
        <f>VLOOKUP(FACT_INCLUDES[[#This Row],[Order ID]], ORDERS[], 4)</f>
        <v>In-Store</v>
      </c>
      <c r="H1878" s="4" t="str">
        <f>VLOOKUP(FACT_INCLUDES[[#This Row],[Order ID]], ORDERS[], 5)</f>
        <v>TPP2816@gmail.com</v>
      </c>
      <c r="I1878" s="4">
        <f>VLOOKUP(FACT_INCLUDES[[#This Row],[Order ID]], ORDERS[], 6)</f>
        <v>10</v>
      </c>
      <c r="J1878" s="54">
        <f>VLOOKUP(FACT_INCLUDES[[#This Row],[Order ID]], ORDERS[], 7)</f>
        <v>0</v>
      </c>
      <c r="K1878" s="33">
        <v>0</v>
      </c>
      <c r="L1878" s="4">
        <f>VLOOKUP(FACT_INCLUDES[[#This Row],[DW Version]], VERSIONS[], 2)</f>
        <v>14</v>
      </c>
      <c r="M1878" s="4">
        <f>VLOOKUP(FACT_INCLUDES[[#This Row],[DW Version]], VERSIONS[], 3)</f>
        <v>12.5</v>
      </c>
      <c r="N1878" s="4" t="str">
        <f>VLOOKUP(FACT_INCLUDES[[#This Row],[DW Version]], VERSIONS[], 4)</f>
        <v>white</v>
      </c>
      <c r="O1878" s="51">
        <f>VLOOKUP(FACT_INCLUDES[[#This Row],[DW Version]], VERSIONS[], 5)</f>
        <v>298.66753156819686</v>
      </c>
      <c r="P1878" s="4" t="str">
        <f>VLOOKUP(FACT_INCLUDES[[#This Row],[DW Version]], VERSIONS[], 6)</f>
        <v>ZoomX</v>
      </c>
      <c r="Q1878" s="4" t="str">
        <f>VLOOKUP(FACT_INCLUDES[[#This Row],[DW Version]], VERSIONS[], 7)</f>
        <v>Shoe</v>
      </c>
      <c r="R1878" s="51">
        <f>FACT_INCLUDES[[#This Row],[Version Price]]*FACT_INCLUDES[[#This Row],[Quantity]]</f>
        <v>1493.3376578409843</v>
      </c>
      <c r="S1878" s="51">
        <f>FACT_INCLUDES[[#This Row],[Amount]]*(1-FACT_INCLUDES[[#This Row],[Order Discount]])</f>
        <v>1493.3376578409843</v>
      </c>
      <c r="T1878" s="51">
        <f t="shared" si="29"/>
        <v>3341.2969003293115</v>
      </c>
      <c r="U1878" s="57">
        <f>FACT_INCLUDES[[#This Row],[Income]]/FACT_INCLUDES[[#This Row],[Total Order Income]]</f>
        <v>0.4469335417914535</v>
      </c>
      <c r="V1878" s="33">
        <f>IF(FACT_INCLUDES[[#This Row],[Order Gap]]&gt;10, 1, 0)/COUNTIFS(FACT_INCLUDES[Order ID], FACT_INCLUDES[[#This Row],[Order ID]])</f>
        <v>0</v>
      </c>
      <c r="W1878" s="33">
        <f>IF(FACT_INCLUDES[[#This Row],[Order Type]]="Online", 1, 0)/COUNTIFS(FACT_INCLUDES[Order ID], FACT_INCLUDES[[#This Row],[Order ID]])</f>
        <v>0</v>
      </c>
      <c r="X1878" s="52">
        <v>599.78136532904136</v>
      </c>
      <c r="Y1878" s="52">
        <v>532.64718873100753</v>
      </c>
      <c r="Z1878" s="64">
        <f>IF(FACT_INCLUDES[[#This Row],[Order Type]]="Online", 1, 0)*FACT_INCLUDES[[#This Row],[Income]]</f>
        <v>0</v>
      </c>
    </row>
    <row r="1879" spans="1:26" x14ac:dyDescent="0.3">
      <c r="A1879" s="4">
        <v>1914</v>
      </c>
      <c r="B1879" s="4">
        <v>961</v>
      </c>
      <c r="C1879" s="4">
        <v>294</v>
      </c>
      <c r="D1879" s="58">
        <v>1</v>
      </c>
      <c r="E1879" s="28">
        <f>VLOOKUP(FACT_INCLUDES[[#This Row],[Order ID]], ORDERS[], 2)</f>
        <v>43618.343524168704</v>
      </c>
      <c r="F1879" s="28">
        <f>VLOOKUP(FACT_INCLUDES[[#This Row],[Order ID]], ORDERS[], 3)</f>
        <v>43618.343524168704</v>
      </c>
      <c r="G1879" s="4" t="str">
        <f>VLOOKUP(FACT_INCLUDES[[#This Row],[Order ID]], ORDERS[], 4)</f>
        <v>In-Store</v>
      </c>
      <c r="H1879" s="4" t="str">
        <f>VLOOKUP(FACT_INCLUDES[[#This Row],[Order ID]], ORDERS[], 5)</f>
        <v>TPP2816@gmail.com</v>
      </c>
      <c r="I1879" s="4">
        <f>VLOOKUP(FACT_INCLUDES[[#This Row],[Order ID]], ORDERS[], 6)</f>
        <v>10</v>
      </c>
      <c r="J1879" s="54">
        <f>VLOOKUP(FACT_INCLUDES[[#This Row],[Order ID]], ORDERS[], 7)</f>
        <v>0</v>
      </c>
      <c r="K1879" s="33">
        <v>0</v>
      </c>
      <c r="L1879" s="4">
        <f>VLOOKUP(FACT_INCLUDES[[#This Row],[DW Version]], VERSIONS[], 2)</f>
        <v>29</v>
      </c>
      <c r="M1879" s="4">
        <f>VLOOKUP(FACT_INCLUDES[[#This Row],[DW Version]], VERSIONS[], 3)</f>
        <v>5.5</v>
      </c>
      <c r="N1879" s="4" t="str">
        <f>VLOOKUP(FACT_INCLUDES[[#This Row],[DW Version]], VERSIONS[], 4)</f>
        <v>black</v>
      </c>
      <c r="O1879" s="51">
        <f>VLOOKUP(FACT_INCLUDES[[#This Row],[DW Version]], VERSIONS[], 5)</f>
        <v>69.460190079009323</v>
      </c>
      <c r="P1879" s="4" t="str">
        <f>VLOOKUP(FACT_INCLUDES[[#This Row],[DW Version]], VERSIONS[], 6)</f>
        <v>Wildhorse</v>
      </c>
      <c r="Q1879" s="4" t="str">
        <f>VLOOKUP(FACT_INCLUDES[[#This Row],[DW Version]], VERSIONS[], 7)</f>
        <v>Shoe</v>
      </c>
      <c r="R1879" s="51">
        <f>FACT_INCLUDES[[#This Row],[Version Price]]*FACT_INCLUDES[[#This Row],[Quantity]]</f>
        <v>69.460190079009323</v>
      </c>
      <c r="S1879" s="51">
        <f>FACT_INCLUDES[[#This Row],[Amount]]*(1-FACT_INCLUDES[[#This Row],[Order Discount]])</f>
        <v>69.460190079009323</v>
      </c>
      <c r="T1879" s="51">
        <f t="shared" si="29"/>
        <v>3341.2969003293115</v>
      </c>
      <c r="U1879" s="57">
        <f>FACT_INCLUDES[[#This Row],[Income]]/FACT_INCLUDES[[#This Row],[Total Order Income]]</f>
        <v>2.0788392097740093E-2</v>
      </c>
      <c r="V1879" s="33">
        <f>IF(FACT_INCLUDES[[#This Row],[Order Gap]]&gt;10, 1, 0)/COUNTIFS(FACT_INCLUDES[Order ID], FACT_INCLUDES[[#This Row],[Order ID]])</f>
        <v>0</v>
      </c>
      <c r="W1879" s="33">
        <f>IF(FACT_INCLUDES[[#This Row],[Order Type]]="Online", 1, 0)/COUNTIFS(FACT_INCLUDES[Order ID], FACT_INCLUDES[[#This Row],[Order ID]])</f>
        <v>0</v>
      </c>
      <c r="X1879" s="52">
        <v>599.78136532904136</v>
      </c>
      <c r="Y1879" s="52">
        <v>532.64718873100753</v>
      </c>
      <c r="Z1879" s="64">
        <f>IF(FACT_INCLUDES[[#This Row],[Order Type]]="Online", 1, 0)*FACT_INCLUDES[[#This Row],[Income]]</f>
        <v>0</v>
      </c>
    </row>
    <row r="1880" spans="1:26" x14ac:dyDescent="0.3">
      <c r="A1880" s="4">
        <v>1915</v>
      </c>
      <c r="B1880" s="4">
        <v>961</v>
      </c>
      <c r="C1880" s="4">
        <v>473</v>
      </c>
      <c r="D1880" s="58">
        <v>5</v>
      </c>
      <c r="E1880" s="28">
        <f>VLOOKUP(FACT_INCLUDES[[#This Row],[Order ID]], ORDERS[], 2)</f>
        <v>43618.343524168704</v>
      </c>
      <c r="F1880" s="28">
        <f>VLOOKUP(FACT_INCLUDES[[#This Row],[Order ID]], ORDERS[], 3)</f>
        <v>43618.343524168704</v>
      </c>
      <c r="G1880" s="4" t="str">
        <f>VLOOKUP(FACT_INCLUDES[[#This Row],[Order ID]], ORDERS[], 4)</f>
        <v>In-Store</v>
      </c>
      <c r="H1880" s="4" t="str">
        <f>VLOOKUP(FACT_INCLUDES[[#This Row],[Order ID]], ORDERS[], 5)</f>
        <v>TPP2816@gmail.com</v>
      </c>
      <c r="I1880" s="4">
        <f>VLOOKUP(FACT_INCLUDES[[#This Row],[Order ID]], ORDERS[], 6)</f>
        <v>10</v>
      </c>
      <c r="J1880" s="54">
        <f>VLOOKUP(FACT_INCLUDES[[#This Row],[Order ID]], ORDERS[], 7)</f>
        <v>0</v>
      </c>
      <c r="K1880" s="33">
        <v>0</v>
      </c>
      <c r="L1880" s="4">
        <f>VLOOKUP(FACT_INCLUDES[[#This Row],[DW Version]], VERSIONS[], 2)</f>
        <v>50</v>
      </c>
      <c r="M1880" s="4">
        <f>VLOOKUP(FACT_INCLUDES[[#This Row],[DW Version]], VERSIONS[], 3)</f>
        <v>3</v>
      </c>
      <c r="N1880" s="4" t="str">
        <f>VLOOKUP(FACT_INCLUDES[[#This Row],[DW Version]], VERSIONS[], 4)</f>
        <v>blue</v>
      </c>
      <c r="O1880" s="51">
        <f>VLOOKUP(FACT_INCLUDES[[#This Row],[DW Version]], VERSIONS[], 5)</f>
        <v>355.69981048186355</v>
      </c>
      <c r="P1880" s="4" t="str">
        <f>VLOOKUP(FACT_INCLUDES[[#This Row],[DW Version]], VERSIONS[], 6)</f>
        <v>Air Zoom Elite</v>
      </c>
      <c r="Q1880" s="4" t="str">
        <f>VLOOKUP(FACT_INCLUDES[[#This Row],[DW Version]], VERSIONS[], 7)</f>
        <v>Shoe</v>
      </c>
      <c r="R1880" s="51">
        <f>FACT_INCLUDES[[#This Row],[Version Price]]*FACT_INCLUDES[[#This Row],[Quantity]]</f>
        <v>1778.4990524093178</v>
      </c>
      <c r="S1880" s="51">
        <f>FACT_INCLUDES[[#This Row],[Amount]]*(1-FACT_INCLUDES[[#This Row],[Order Discount]])</f>
        <v>1778.4990524093178</v>
      </c>
      <c r="T1880" s="51">
        <f t="shared" si="29"/>
        <v>3341.2969003293115</v>
      </c>
      <c r="U1880" s="57">
        <f>FACT_INCLUDES[[#This Row],[Income]]/FACT_INCLUDES[[#This Row],[Total Order Income]]</f>
        <v>0.53227806611080641</v>
      </c>
      <c r="V1880" s="33">
        <f>IF(FACT_INCLUDES[[#This Row],[Order Gap]]&gt;10, 1, 0)/COUNTIFS(FACT_INCLUDES[Order ID], FACT_INCLUDES[[#This Row],[Order ID]])</f>
        <v>0</v>
      </c>
      <c r="W1880" s="33">
        <f>IF(FACT_INCLUDES[[#This Row],[Order Type]]="Online", 1, 0)/COUNTIFS(FACT_INCLUDES[Order ID], FACT_INCLUDES[[#This Row],[Order ID]])</f>
        <v>0</v>
      </c>
      <c r="X1880" s="52">
        <v>599.78136532904136</v>
      </c>
      <c r="Y1880" s="52">
        <v>532.64718873100753</v>
      </c>
      <c r="Z1880" s="64">
        <f>IF(FACT_INCLUDES[[#This Row],[Order Type]]="Online", 1, 0)*FACT_INCLUDES[[#This Row],[Income]]</f>
        <v>0</v>
      </c>
    </row>
    <row r="1881" spans="1:26" x14ac:dyDescent="0.3">
      <c r="A1881" s="4">
        <v>1940</v>
      </c>
      <c r="B1881" s="4">
        <v>973</v>
      </c>
      <c r="C1881" s="4">
        <v>708</v>
      </c>
      <c r="D1881" s="58">
        <v>2</v>
      </c>
      <c r="E1881" s="28">
        <f>VLOOKUP(FACT_INCLUDES[[#This Row],[Order ID]], ORDERS[], 2)</f>
        <v>43797.07309317933</v>
      </c>
      <c r="F1881" s="28">
        <f>VLOOKUP(FACT_INCLUDES[[#This Row],[Order ID]], ORDERS[], 3)</f>
        <v>43797.07309317933</v>
      </c>
      <c r="G1881" s="4" t="str">
        <f>VLOOKUP(FACT_INCLUDES[[#This Row],[Order ID]], ORDERS[], 4)</f>
        <v>In-Store</v>
      </c>
      <c r="H1881" s="4" t="str">
        <f>VLOOKUP(FACT_INCLUDES[[#This Row],[Order ID]], ORDERS[], 5)</f>
        <v>LTP8029@gmail.com</v>
      </c>
      <c r="I1881" s="4">
        <f>VLOOKUP(FACT_INCLUDES[[#This Row],[Order ID]], ORDERS[], 6)</f>
        <v>6</v>
      </c>
      <c r="J1881" s="54">
        <f>VLOOKUP(FACT_INCLUDES[[#This Row],[Order ID]], ORDERS[], 7)</f>
        <v>0</v>
      </c>
      <c r="K1881" s="33">
        <v>0</v>
      </c>
      <c r="L1881" s="4">
        <f>VLOOKUP(FACT_INCLUDES[[#This Row],[DW Version]], VERSIONS[], 2)</f>
        <v>72</v>
      </c>
      <c r="M1881" s="4">
        <f>VLOOKUP(FACT_INCLUDES[[#This Row],[DW Version]], VERSIONS[], 3)</f>
        <v>8.5</v>
      </c>
      <c r="N1881" s="4" t="str">
        <f>VLOOKUP(FACT_INCLUDES[[#This Row],[DW Version]], VERSIONS[], 4)</f>
        <v>black</v>
      </c>
      <c r="O1881" s="51">
        <f>VLOOKUP(FACT_INCLUDES[[#This Row],[DW Version]], VERSIONS[], 5)</f>
        <v>321.54984113368045</v>
      </c>
      <c r="P1881" s="4" t="str">
        <f>VLOOKUP(FACT_INCLUDES[[#This Row],[DW Version]], VERSIONS[], 6)</f>
        <v>Zoom Structure 22</v>
      </c>
      <c r="Q1881" s="4" t="str">
        <f>VLOOKUP(FACT_INCLUDES[[#This Row],[DW Version]], VERSIONS[], 7)</f>
        <v>Shoe</v>
      </c>
      <c r="R1881" s="51">
        <f>FACT_INCLUDES[[#This Row],[Version Price]]*FACT_INCLUDES[[#This Row],[Quantity]]</f>
        <v>643.09968226736089</v>
      </c>
      <c r="S1881" s="51">
        <f>FACT_INCLUDES[[#This Row],[Amount]]*(1-FACT_INCLUDES[[#This Row],[Order Discount]])</f>
        <v>643.09968226736089</v>
      </c>
      <c r="T1881" s="51">
        <f t="shared" si="29"/>
        <v>1929.7878973773381</v>
      </c>
      <c r="U1881" s="57">
        <f>FACT_INCLUDES[[#This Row],[Income]]/FACT_INCLUDES[[#This Row],[Total Order Income]]</f>
        <v>0.33324889390246465</v>
      </c>
      <c r="V1881" s="33">
        <f>IF(FACT_INCLUDES[[#This Row],[Order Gap]]&gt;10, 1, 0)/COUNTIFS(FACT_INCLUDES[Order ID], FACT_INCLUDES[[#This Row],[Order ID]])</f>
        <v>0</v>
      </c>
      <c r="W1881" s="33">
        <f>IF(FACT_INCLUDES[[#This Row],[Order Type]]="Online", 1, 0)/COUNTIFS(FACT_INCLUDES[Order ID], FACT_INCLUDES[[#This Row],[Order ID]])</f>
        <v>0</v>
      </c>
      <c r="X1881" s="52">
        <v>599.78136532904136</v>
      </c>
      <c r="Y1881" s="52">
        <v>532.64718873100753</v>
      </c>
      <c r="Z1881" s="64">
        <f>IF(FACT_INCLUDES[[#This Row],[Order Type]]="Online", 1, 0)*FACT_INCLUDES[[#This Row],[Income]]</f>
        <v>0</v>
      </c>
    </row>
    <row r="1882" spans="1:26" x14ac:dyDescent="0.3">
      <c r="A1882" s="4">
        <v>1941</v>
      </c>
      <c r="B1882" s="4">
        <v>973</v>
      </c>
      <c r="C1882" s="4">
        <v>816</v>
      </c>
      <c r="D1882" s="58">
        <v>5</v>
      </c>
      <c r="E1882" s="28">
        <f>VLOOKUP(FACT_INCLUDES[[#This Row],[Order ID]], ORDERS[], 2)</f>
        <v>43797.07309317933</v>
      </c>
      <c r="F1882" s="28">
        <f>VLOOKUP(FACT_INCLUDES[[#This Row],[Order ID]], ORDERS[], 3)</f>
        <v>43797.07309317933</v>
      </c>
      <c r="G1882" s="4" t="str">
        <f>VLOOKUP(FACT_INCLUDES[[#This Row],[Order ID]], ORDERS[], 4)</f>
        <v>In-Store</v>
      </c>
      <c r="H1882" s="4" t="str">
        <f>VLOOKUP(FACT_INCLUDES[[#This Row],[Order ID]], ORDERS[], 5)</f>
        <v>LTP8029@gmail.com</v>
      </c>
      <c r="I1882" s="4">
        <f>VLOOKUP(FACT_INCLUDES[[#This Row],[Order ID]], ORDERS[], 6)</f>
        <v>6</v>
      </c>
      <c r="J1882" s="54">
        <f>VLOOKUP(FACT_INCLUDES[[#This Row],[Order ID]], ORDERS[], 7)</f>
        <v>0</v>
      </c>
      <c r="K1882" s="33">
        <v>0</v>
      </c>
      <c r="L1882" s="4">
        <f>VLOOKUP(FACT_INCLUDES[[#This Row],[DW Version]], VERSIONS[], 2)</f>
        <v>83</v>
      </c>
      <c r="M1882" s="4">
        <f>VLOOKUP(FACT_INCLUDES[[#This Row],[DW Version]], VERSIONS[], 3)</f>
        <v>4.5</v>
      </c>
      <c r="N1882" s="4" t="str">
        <f>VLOOKUP(FACT_INCLUDES[[#This Row],[DW Version]], VERSIONS[], 4)</f>
        <v>white</v>
      </c>
      <c r="O1882" s="51">
        <f>VLOOKUP(FACT_INCLUDES[[#This Row],[DW Version]], VERSIONS[], 5)</f>
        <v>257.33764302199546</v>
      </c>
      <c r="P1882" s="4" t="str">
        <f>VLOOKUP(FACT_INCLUDES[[#This Row],[DW Version]], VERSIONS[], 6)</f>
        <v>Dri-FIT Academy Pants</v>
      </c>
      <c r="Q1882" s="4" t="str">
        <f>VLOOKUP(FACT_INCLUDES[[#This Row],[DW Version]], VERSIONS[], 7)</f>
        <v>Apparel</v>
      </c>
      <c r="R1882" s="51">
        <f>FACT_INCLUDES[[#This Row],[Version Price]]*FACT_INCLUDES[[#This Row],[Quantity]]</f>
        <v>1286.6882151099774</v>
      </c>
      <c r="S1882" s="51">
        <f>FACT_INCLUDES[[#This Row],[Amount]]*(1-FACT_INCLUDES[[#This Row],[Order Discount]])</f>
        <v>1286.6882151099774</v>
      </c>
      <c r="T1882" s="51">
        <f t="shared" si="29"/>
        <v>1929.7878973773381</v>
      </c>
      <c r="U1882" s="57">
        <f>FACT_INCLUDES[[#This Row],[Income]]/FACT_INCLUDES[[#This Row],[Total Order Income]]</f>
        <v>0.66675110609753541</v>
      </c>
      <c r="V1882" s="33">
        <f>IF(FACT_INCLUDES[[#This Row],[Order Gap]]&gt;10, 1, 0)/COUNTIFS(FACT_INCLUDES[Order ID], FACT_INCLUDES[[#This Row],[Order ID]])</f>
        <v>0</v>
      </c>
      <c r="W1882" s="33">
        <f>IF(FACT_INCLUDES[[#This Row],[Order Type]]="Online", 1, 0)/COUNTIFS(FACT_INCLUDES[Order ID], FACT_INCLUDES[[#This Row],[Order ID]])</f>
        <v>0</v>
      </c>
      <c r="X1882" s="52">
        <v>599.78136532904136</v>
      </c>
      <c r="Y1882" s="52">
        <v>532.64718873100753</v>
      </c>
      <c r="Z1882" s="64">
        <f>IF(FACT_INCLUDES[[#This Row],[Order Type]]="Online", 1, 0)*FACT_INCLUDES[[#This Row],[Income]]</f>
        <v>0</v>
      </c>
    </row>
    <row r="1883" spans="1:26" x14ac:dyDescent="0.3">
      <c r="A1883" s="4">
        <v>1966</v>
      </c>
      <c r="B1883" s="4">
        <v>987</v>
      </c>
      <c r="C1883" s="4">
        <v>502</v>
      </c>
      <c r="D1883" s="58">
        <v>3</v>
      </c>
      <c r="E1883" s="28">
        <f>VLOOKUP(FACT_INCLUDES[[#This Row],[Order ID]], ORDERS[], 2)</f>
        <v>43516.274562229344</v>
      </c>
      <c r="F1883" s="28">
        <f>VLOOKUP(FACT_INCLUDES[[#This Row],[Order ID]], ORDERS[], 3)</f>
        <v>43516.274562229344</v>
      </c>
      <c r="G1883" s="4" t="str">
        <f>VLOOKUP(FACT_INCLUDES[[#This Row],[Order ID]], ORDERS[], 4)</f>
        <v>In-Store</v>
      </c>
      <c r="H1883" s="4" t="str">
        <f>VLOOKUP(FACT_INCLUDES[[#This Row],[Order ID]], ORDERS[], 5)</f>
        <v>DGH7024@gmail.com</v>
      </c>
      <c r="I1883" s="4">
        <f>VLOOKUP(FACT_INCLUDES[[#This Row],[Order ID]], ORDERS[], 6)</f>
        <v>44</v>
      </c>
      <c r="J1883" s="54">
        <f>VLOOKUP(FACT_INCLUDES[[#This Row],[Order ID]], ORDERS[], 7)</f>
        <v>0</v>
      </c>
      <c r="K1883" s="33">
        <v>0</v>
      </c>
      <c r="L1883" s="4">
        <f>VLOOKUP(FACT_INCLUDES[[#This Row],[DW Version]], VERSIONS[], 2)</f>
        <v>53</v>
      </c>
      <c r="M1883" s="4">
        <f>VLOOKUP(FACT_INCLUDES[[#This Row],[DW Version]], VERSIONS[], 3)</f>
        <v>4.5</v>
      </c>
      <c r="N1883" s="4" t="str">
        <f>VLOOKUP(FACT_INCLUDES[[#This Row],[DW Version]], VERSIONS[], 4)</f>
        <v>black</v>
      </c>
      <c r="O1883" s="51">
        <f>VLOOKUP(FACT_INCLUDES[[#This Row],[DW Version]], VERSIONS[], 5)</f>
        <v>273.17157388692522</v>
      </c>
      <c r="P1883" s="4" t="str">
        <f>VLOOKUP(FACT_INCLUDES[[#This Row],[DW Version]], VERSIONS[], 6)</f>
        <v>Flex Stride Shorts</v>
      </c>
      <c r="Q1883" s="4" t="str">
        <f>VLOOKUP(FACT_INCLUDES[[#This Row],[DW Version]], VERSIONS[], 7)</f>
        <v>Apparel</v>
      </c>
      <c r="R1883" s="51">
        <f>FACT_INCLUDES[[#This Row],[Version Price]]*FACT_INCLUDES[[#This Row],[Quantity]]</f>
        <v>819.51472166077565</v>
      </c>
      <c r="S1883" s="51">
        <f>FACT_INCLUDES[[#This Row],[Amount]]*(1-FACT_INCLUDES[[#This Row],[Order Discount]])</f>
        <v>819.51472166077565</v>
      </c>
      <c r="T1883" s="51">
        <f t="shared" si="29"/>
        <v>819.51472166077565</v>
      </c>
      <c r="U1883" s="57">
        <f>FACT_INCLUDES[[#This Row],[Income]]/FACT_INCLUDES[[#This Row],[Total Order Income]]</f>
        <v>1</v>
      </c>
      <c r="V1883" s="33">
        <f>IF(FACT_INCLUDES[[#This Row],[Order Gap]]&gt;10, 1, 0)/COUNTIFS(FACT_INCLUDES[Order ID], FACT_INCLUDES[[#This Row],[Order ID]])</f>
        <v>0</v>
      </c>
      <c r="W1883" s="33">
        <f>IF(FACT_INCLUDES[[#This Row],[Order Type]]="Online", 1, 0)/COUNTIFS(FACT_INCLUDES[Order ID], FACT_INCLUDES[[#This Row],[Order ID]])</f>
        <v>0</v>
      </c>
      <c r="X1883" s="52">
        <v>599.78136532904136</v>
      </c>
      <c r="Y1883" s="52">
        <v>532.64718873100753</v>
      </c>
      <c r="Z1883" s="64">
        <f>IF(FACT_INCLUDES[[#This Row],[Order Type]]="Online", 1, 0)*FACT_INCLUDES[[#This Row],[Income]]</f>
        <v>0</v>
      </c>
    </row>
    <row r="1884" spans="1:26" x14ac:dyDescent="0.3">
      <c r="A1884" s="4">
        <v>1987</v>
      </c>
      <c r="B1884" s="4">
        <v>996</v>
      </c>
      <c r="C1884" s="4">
        <v>362</v>
      </c>
      <c r="D1884" s="58">
        <v>1</v>
      </c>
      <c r="E1884" s="28">
        <f>VLOOKUP(FACT_INCLUDES[[#This Row],[Order ID]], ORDERS[], 2)</f>
        <v>43754.968919635903</v>
      </c>
      <c r="F1884" s="28">
        <f>VLOOKUP(FACT_INCLUDES[[#This Row],[Order ID]], ORDERS[], 3)</f>
        <v>43754.968919635903</v>
      </c>
      <c r="G1884" s="4" t="str">
        <f>VLOOKUP(FACT_INCLUDES[[#This Row],[Order ID]], ORDERS[], 4)</f>
        <v>In-Store</v>
      </c>
      <c r="H1884" s="4" t="str">
        <f>VLOOKUP(FACT_INCLUDES[[#This Row],[Order ID]], ORDERS[], 5)</f>
        <v>UMO9340@gmail.com</v>
      </c>
      <c r="I1884" s="4">
        <f>VLOOKUP(FACT_INCLUDES[[#This Row],[Order ID]], ORDERS[], 6)</f>
        <v>17</v>
      </c>
      <c r="J1884" s="54">
        <f>VLOOKUP(FACT_INCLUDES[[#This Row],[Order ID]], ORDERS[], 7)</f>
        <v>0</v>
      </c>
      <c r="K1884" s="33">
        <v>0</v>
      </c>
      <c r="L1884" s="4">
        <f>VLOOKUP(FACT_INCLUDES[[#This Row],[DW Version]], VERSIONS[], 2)</f>
        <v>36</v>
      </c>
      <c r="M1884" s="4">
        <f>VLOOKUP(FACT_INCLUDES[[#This Row],[DW Version]], VERSIONS[], 3)</f>
        <v>9.5</v>
      </c>
      <c r="N1884" s="4" t="str">
        <f>VLOOKUP(FACT_INCLUDES[[#This Row],[DW Version]], VERSIONS[], 4)</f>
        <v>green</v>
      </c>
      <c r="O1884" s="51">
        <f>VLOOKUP(FACT_INCLUDES[[#This Row],[DW Version]], VERSIONS[], 5)</f>
        <v>129.92243407925321</v>
      </c>
      <c r="P1884" s="4" t="str">
        <f>VLOOKUP(FACT_INCLUDES[[#This Row],[DW Version]], VERSIONS[], 6)</f>
        <v>Air Max 270</v>
      </c>
      <c r="Q1884" s="4" t="str">
        <f>VLOOKUP(FACT_INCLUDES[[#This Row],[DW Version]], VERSIONS[], 7)</f>
        <v>Shoe</v>
      </c>
      <c r="R1884" s="51">
        <f>FACT_INCLUDES[[#This Row],[Version Price]]*FACT_INCLUDES[[#This Row],[Quantity]]</f>
        <v>129.92243407925321</v>
      </c>
      <c r="S1884" s="51">
        <f>FACT_INCLUDES[[#This Row],[Amount]]*(1-FACT_INCLUDES[[#This Row],[Order Discount]])</f>
        <v>129.92243407925321</v>
      </c>
      <c r="T1884" s="51">
        <f t="shared" si="29"/>
        <v>129.92243407925321</v>
      </c>
      <c r="U1884" s="57">
        <f>FACT_INCLUDES[[#This Row],[Income]]/FACT_INCLUDES[[#This Row],[Total Order Income]]</f>
        <v>1</v>
      </c>
      <c r="V1884" s="33">
        <f>IF(FACT_INCLUDES[[#This Row],[Order Gap]]&gt;10, 1, 0)/COUNTIFS(FACT_INCLUDES[Order ID], FACT_INCLUDES[[#This Row],[Order ID]])</f>
        <v>0</v>
      </c>
      <c r="W1884" s="33">
        <f>IF(FACT_INCLUDES[[#This Row],[Order Type]]="Online", 1, 0)/COUNTIFS(FACT_INCLUDES[Order ID], FACT_INCLUDES[[#This Row],[Order ID]])</f>
        <v>0</v>
      </c>
      <c r="X1884" s="52">
        <v>599.78136532904136</v>
      </c>
      <c r="Y1884" s="52">
        <v>532.64718873100753</v>
      </c>
      <c r="Z1884" s="64">
        <f>IF(FACT_INCLUDES[[#This Row],[Order Type]]="Online", 1, 0)*FACT_INCLUDES[[#This Row],[Income]]</f>
        <v>0</v>
      </c>
    </row>
    <row r="1885" spans="1:26" x14ac:dyDescent="0.3">
      <c r="A1885" s="4">
        <v>2021</v>
      </c>
      <c r="B1885" s="4">
        <v>1026</v>
      </c>
      <c r="C1885" s="4">
        <v>383</v>
      </c>
      <c r="D1885" s="58">
        <v>3</v>
      </c>
      <c r="E1885" s="28">
        <f>VLOOKUP(FACT_INCLUDES[[#This Row],[Order ID]], ORDERS[], 2)</f>
        <v>43750.437851845578</v>
      </c>
      <c r="F1885" s="28">
        <f>VLOOKUP(FACT_INCLUDES[[#This Row],[Order ID]], ORDERS[], 3)</f>
        <v>43750.437851845578</v>
      </c>
      <c r="G1885" s="4" t="str">
        <f>VLOOKUP(FACT_INCLUDES[[#This Row],[Order ID]], ORDERS[], 4)</f>
        <v>In-Store</v>
      </c>
      <c r="H1885" s="4" t="str">
        <f>VLOOKUP(FACT_INCLUDES[[#This Row],[Order ID]], ORDERS[], 5)</f>
        <v>BBX4752@gmail.com</v>
      </c>
      <c r="I1885" s="4">
        <f>VLOOKUP(FACT_INCLUDES[[#This Row],[Order ID]], ORDERS[], 6)</f>
        <v>33</v>
      </c>
      <c r="J1885" s="54">
        <f>VLOOKUP(FACT_INCLUDES[[#This Row],[Order ID]], ORDERS[], 7)</f>
        <v>0</v>
      </c>
      <c r="K1885" s="33">
        <v>0</v>
      </c>
      <c r="L1885" s="4">
        <f>VLOOKUP(FACT_INCLUDES[[#This Row],[DW Version]], VERSIONS[], 2)</f>
        <v>39</v>
      </c>
      <c r="M1885" s="4">
        <f>VLOOKUP(FACT_INCLUDES[[#This Row],[DW Version]], VERSIONS[], 3)</f>
        <v>3.5</v>
      </c>
      <c r="N1885" s="4" t="str">
        <f>VLOOKUP(FACT_INCLUDES[[#This Row],[DW Version]], VERSIONS[], 4)</f>
        <v>white</v>
      </c>
      <c r="O1885" s="51">
        <f>VLOOKUP(FACT_INCLUDES[[#This Row],[DW Version]], VERSIONS[], 5)</f>
        <v>223.69379723861502</v>
      </c>
      <c r="P1885" s="4" t="str">
        <f>VLOOKUP(FACT_INCLUDES[[#This Row],[DW Version]], VERSIONS[], 6)</f>
        <v>Fast Track Jacket</v>
      </c>
      <c r="Q1885" s="4" t="str">
        <f>VLOOKUP(FACT_INCLUDES[[#This Row],[DW Version]], VERSIONS[], 7)</f>
        <v>Apparel</v>
      </c>
      <c r="R1885" s="51">
        <f>FACT_INCLUDES[[#This Row],[Version Price]]*FACT_INCLUDES[[#This Row],[Quantity]]</f>
        <v>671.08139171584503</v>
      </c>
      <c r="S1885" s="51">
        <f>FACT_INCLUDES[[#This Row],[Amount]]*(1-FACT_INCLUDES[[#This Row],[Order Discount]])</f>
        <v>671.08139171584503</v>
      </c>
      <c r="T1885" s="51">
        <f t="shared" si="29"/>
        <v>671.08139171584503</v>
      </c>
      <c r="U1885" s="57">
        <f>FACT_INCLUDES[[#This Row],[Income]]/FACT_INCLUDES[[#This Row],[Total Order Income]]</f>
        <v>1</v>
      </c>
      <c r="V1885" s="33">
        <f>IF(FACT_INCLUDES[[#This Row],[Order Gap]]&gt;10, 1, 0)/COUNTIFS(FACT_INCLUDES[Order ID], FACT_INCLUDES[[#This Row],[Order ID]])</f>
        <v>0</v>
      </c>
      <c r="W1885" s="33">
        <f>IF(FACT_INCLUDES[[#This Row],[Order Type]]="Online", 1, 0)/COUNTIFS(FACT_INCLUDES[Order ID], FACT_INCLUDES[[#This Row],[Order ID]])</f>
        <v>0</v>
      </c>
      <c r="X1885" s="52">
        <v>599.78136532904136</v>
      </c>
      <c r="Y1885" s="52">
        <v>532.64718873100753</v>
      </c>
      <c r="Z1885" s="64">
        <f>IF(FACT_INCLUDES[[#This Row],[Order Type]]="Online", 1, 0)*FACT_INCLUDES[[#This Row],[Income]]</f>
        <v>0</v>
      </c>
    </row>
    <row r="1886" spans="1:26" x14ac:dyDescent="0.3">
      <c r="A1886" s="4">
        <v>2025</v>
      </c>
      <c r="B1886" s="4">
        <v>1030</v>
      </c>
      <c r="C1886" s="4">
        <v>834</v>
      </c>
      <c r="D1886" s="58">
        <v>1</v>
      </c>
      <c r="E1886" s="28">
        <f>VLOOKUP(FACT_INCLUDES[[#This Row],[Order ID]], ORDERS[], 2)</f>
        <v>43800.237585794923</v>
      </c>
      <c r="F1886" s="28">
        <f>VLOOKUP(FACT_INCLUDES[[#This Row],[Order ID]], ORDERS[], 3)</f>
        <v>43803.237585794923</v>
      </c>
      <c r="G1886" s="4" t="str">
        <f>VLOOKUP(FACT_INCLUDES[[#This Row],[Order ID]], ORDERS[], 4)</f>
        <v>Online</v>
      </c>
      <c r="H1886" s="4" t="str">
        <f>VLOOKUP(FACT_INCLUDES[[#This Row],[Order ID]], ORDERS[], 5)</f>
        <v>OHB3660@gmail.com</v>
      </c>
      <c r="I1886" s="4">
        <f>VLOOKUP(FACT_INCLUDES[[#This Row],[Order ID]], ORDERS[], 6)</f>
        <v>0</v>
      </c>
      <c r="J1886" s="54">
        <f>VLOOKUP(FACT_INCLUDES[[#This Row],[Order ID]], ORDERS[], 7)</f>
        <v>0</v>
      </c>
      <c r="K1886" s="33">
        <v>3</v>
      </c>
      <c r="L1886" s="4">
        <f>VLOOKUP(FACT_INCLUDES[[#This Row],[DW Version]], VERSIONS[], 2)</f>
        <v>85</v>
      </c>
      <c r="M1886" s="4">
        <f>VLOOKUP(FACT_INCLUDES[[#This Row],[DW Version]], VERSIONS[], 3)</f>
        <v>3.5</v>
      </c>
      <c r="N1886" s="4" t="str">
        <f>VLOOKUP(FACT_INCLUDES[[#This Row],[DW Version]], VERSIONS[], 4)</f>
        <v>black</v>
      </c>
      <c r="O1886" s="51">
        <f>VLOOKUP(FACT_INCLUDES[[#This Row],[DW Version]], VERSIONS[], 5)</f>
        <v>142.71903838350957</v>
      </c>
      <c r="P1886" s="4" t="str">
        <f>VLOOKUP(FACT_INCLUDES[[#This Row],[DW Version]], VERSIONS[], 6)</f>
        <v>Nike Flex Stride</v>
      </c>
      <c r="Q1886" s="4" t="str">
        <f>VLOOKUP(FACT_INCLUDES[[#This Row],[DW Version]], VERSIONS[], 7)</f>
        <v>Apparel</v>
      </c>
      <c r="R1886" s="51">
        <f>FACT_INCLUDES[[#This Row],[Version Price]]*FACT_INCLUDES[[#This Row],[Quantity]]</f>
        <v>142.71903838350957</v>
      </c>
      <c r="S1886" s="51">
        <f>FACT_INCLUDES[[#This Row],[Amount]]*(1-FACT_INCLUDES[[#This Row],[Order Discount]])</f>
        <v>142.71903838350957</v>
      </c>
      <c r="T1886" s="51">
        <f t="shared" si="29"/>
        <v>142.71903838350957</v>
      </c>
      <c r="U1886" s="57">
        <f>FACT_INCLUDES[[#This Row],[Income]]/FACT_INCLUDES[[#This Row],[Total Order Income]]</f>
        <v>1</v>
      </c>
      <c r="V1886" s="33">
        <f>IF(FACT_INCLUDES[[#This Row],[Order Gap]]&gt;10, 1, 0)/COUNTIFS(FACT_INCLUDES[Order ID], FACT_INCLUDES[[#This Row],[Order ID]])</f>
        <v>0</v>
      </c>
      <c r="W1886" s="33">
        <f>IF(FACT_INCLUDES[[#This Row],[Order Type]]="Online", 1, 0)/COUNTIFS(FACT_INCLUDES[Order ID], FACT_INCLUDES[[#This Row],[Order ID]])</f>
        <v>1</v>
      </c>
      <c r="X1886" s="52">
        <v>599.78136532904136</v>
      </c>
      <c r="Y1886" s="52">
        <v>532.64718873100753</v>
      </c>
      <c r="Z1886" s="64">
        <f>IF(FACT_INCLUDES[[#This Row],[Order Type]]="Online", 1, 0)*FACT_INCLUDES[[#This Row],[Income]]</f>
        <v>142.71903838350957</v>
      </c>
    </row>
    <row r="1887" spans="1:26" x14ac:dyDescent="0.3">
      <c r="A1887" s="4">
        <v>2041</v>
      </c>
      <c r="B1887" s="4">
        <v>1046</v>
      </c>
      <c r="C1887" s="4">
        <v>431</v>
      </c>
      <c r="D1887" s="58">
        <v>3</v>
      </c>
      <c r="E1887" s="28">
        <f>VLOOKUP(FACT_INCLUDES[[#This Row],[Order ID]], ORDERS[], 2)</f>
        <v>43608.177353101521</v>
      </c>
      <c r="F1887" s="28">
        <f>VLOOKUP(FACT_INCLUDES[[#This Row],[Order ID]], ORDERS[], 3)</f>
        <v>43620.177353101521</v>
      </c>
      <c r="G1887" s="4" t="str">
        <f>VLOOKUP(FACT_INCLUDES[[#This Row],[Order ID]], ORDERS[], 4)</f>
        <v>Online</v>
      </c>
      <c r="H1887" s="4" t="str">
        <f>VLOOKUP(FACT_INCLUDES[[#This Row],[Order ID]], ORDERS[], 5)</f>
        <v>JEZ2754@gmail.com</v>
      </c>
      <c r="I1887" s="4">
        <f>VLOOKUP(FACT_INCLUDES[[#This Row],[Order ID]], ORDERS[], 6)</f>
        <v>0</v>
      </c>
      <c r="J1887" s="54">
        <f>VLOOKUP(FACT_INCLUDES[[#This Row],[Order ID]], ORDERS[], 7)</f>
        <v>0</v>
      </c>
      <c r="K1887" s="33">
        <v>12</v>
      </c>
      <c r="L1887" s="4">
        <f>VLOOKUP(FACT_INCLUDES[[#This Row],[DW Version]], VERSIONS[], 2)</f>
        <v>44</v>
      </c>
      <c r="M1887" s="4">
        <f>VLOOKUP(FACT_INCLUDES[[#This Row],[DW Version]], VERSIONS[], 3)</f>
        <v>9</v>
      </c>
      <c r="N1887" s="4" t="str">
        <f>VLOOKUP(FACT_INCLUDES[[#This Row],[DW Version]], VERSIONS[], 4)</f>
        <v>white</v>
      </c>
      <c r="O1887" s="51">
        <f>VLOOKUP(FACT_INCLUDES[[#This Row],[DW Version]], VERSIONS[], 5)</f>
        <v>194.63245945273522</v>
      </c>
      <c r="P1887" s="4" t="str">
        <f>VLOOKUP(FACT_INCLUDES[[#This Row],[DW Version]], VERSIONS[], 6)</f>
        <v>Zoom Pegasus Turbo</v>
      </c>
      <c r="Q1887" s="4" t="str">
        <f>VLOOKUP(FACT_INCLUDES[[#This Row],[DW Version]], VERSIONS[], 7)</f>
        <v>Shoe</v>
      </c>
      <c r="R1887" s="51">
        <f>FACT_INCLUDES[[#This Row],[Version Price]]*FACT_INCLUDES[[#This Row],[Quantity]]</f>
        <v>583.89737835820563</v>
      </c>
      <c r="S1887" s="51">
        <f>FACT_INCLUDES[[#This Row],[Amount]]*(1-FACT_INCLUDES[[#This Row],[Order Discount]])</f>
        <v>583.89737835820563</v>
      </c>
      <c r="T1887" s="51">
        <f t="shared" si="29"/>
        <v>583.89737835820563</v>
      </c>
      <c r="U1887" s="57">
        <f>FACT_INCLUDES[[#This Row],[Income]]/FACT_INCLUDES[[#This Row],[Total Order Income]]</f>
        <v>1</v>
      </c>
      <c r="V1887" s="33">
        <f>IF(FACT_INCLUDES[[#This Row],[Order Gap]]&gt;10, 1, 0)/COUNTIFS(FACT_INCLUDES[Order ID], FACT_INCLUDES[[#This Row],[Order ID]])</f>
        <v>1</v>
      </c>
      <c r="W1887" s="33">
        <f>IF(FACT_INCLUDES[[#This Row],[Order Type]]="Online", 1, 0)/COUNTIFS(FACT_INCLUDES[Order ID], FACT_INCLUDES[[#This Row],[Order ID]])</f>
        <v>1</v>
      </c>
      <c r="X1887" s="52">
        <v>599.78136532904136</v>
      </c>
      <c r="Y1887" s="52">
        <v>532.64718873100753</v>
      </c>
      <c r="Z1887" s="64">
        <f>IF(FACT_INCLUDES[[#This Row],[Order Type]]="Online", 1, 0)*FACT_INCLUDES[[#This Row],[Income]]</f>
        <v>583.89737835820563</v>
      </c>
    </row>
    <row r="1888" spans="1:26" x14ac:dyDescent="0.3">
      <c r="A1888" s="4">
        <v>2048</v>
      </c>
      <c r="B1888" s="4">
        <v>1053</v>
      </c>
      <c r="C1888" s="4">
        <v>582</v>
      </c>
      <c r="D1888" s="58">
        <v>4</v>
      </c>
      <c r="E1888" s="28">
        <f>VLOOKUP(FACT_INCLUDES[[#This Row],[Order ID]], ORDERS[], 2)</f>
        <v>43510.269816946042</v>
      </c>
      <c r="F1888" s="28">
        <f>VLOOKUP(FACT_INCLUDES[[#This Row],[Order ID]], ORDERS[], 3)</f>
        <v>43514.269816946042</v>
      </c>
      <c r="G1888" s="4" t="str">
        <f>VLOOKUP(FACT_INCLUDES[[#This Row],[Order ID]], ORDERS[], 4)</f>
        <v>Online</v>
      </c>
      <c r="H1888" s="4" t="str">
        <f>VLOOKUP(FACT_INCLUDES[[#This Row],[Order ID]], ORDERS[], 5)</f>
        <v>IEI6018@gmail.com</v>
      </c>
      <c r="I1888" s="4">
        <f>VLOOKUP(FACT_INCLUDES[[#This Row],[Order ID]], ORDERS[], 6)</f>
        <v>0</v>
      </c>
      <c r="J1888" s="54">
        <f>VLOOKUP(FACT_INCLUDES[[#This Row],[Order ID]], ORDERS[], 7)</f>
        <v>0</v>
      </c>
      <c r="K1888" s="33">
        <v>4</v>
      </c>
      <c r="L1888" s="4">
        <f>VLOOKUP(FACT_INCLUDES[[#This Row],[DW Version]], VERSIONS[], 2)</f>
        <v>60</v>
      </c>
      <c r="M1888" s="4">
        <f>VLOOKUP(FACT_INCLUDES[[#This Row],[DW Version]], VERSIONS[], 3)</f>
        <v>3.5</v>
      </c>
      <c r="N1888" s="4" t="str">
        <f>VLOOKUP(FACT_INCLUDES[[#This Row],[DW Version]], VERSIONS[], 4)</f>
        <v>red</v>
      </c>
      <c r="O1888" s="51">
        <f>VLOOKUP(FACT_INCLUDES[[#This Row],[DW Version]], VERSIONS[], 5)</f>
        <v>164.70588782512064</v>
      </c>
      <c r="P1888" s="4" t="str">
        <f>VLOOKUP(FACT_INCLUDES[[#This Row],[DW Version]], VERSIONS[], 6)</f>
        <v>Magista Obra</v>
      </c>
      <c r="Q1888" s="4" t="str">
        <f>VLOOKUP(FACT_INCLUDES[[#This Row],[DW Version]], VERSIONS[], 7)</f>
        <v>Shoe</v>
      </c>
      <c r="R1888" s="51">
        <f>FACT_INCLUDES[[#This Row],[Version Price]]*FACT_INCLUDES[[#This Row],[Quantity]]</f>
        <v>658.82355130048256</v>
      </c>
      <c r="S1888" s="51">
        <f>FACT_INCLUDES[[#This Row],[Amount]]*(1-FACT_INCLUDES[[#This Row],[Order Discount]])</f>
        <v>658.82355130048256</v>
      </c>
      <c r="T1888" s="51">
        <f t="shared" si="29"/>
        <v>658.82355130048256</v>
      </c>
      <c r="U1888" s="57">
        <f>FACT_INCLUDES[[#This Row],[Income]]/FACT_INCLUDES[[#This Row],[Total Order Income]]</f>
        <v>1</v>
      </c>
      <c r="V1888" s="33">
        <f>IF(FACT_INCLUDES[[#This Row],[Order Gap]]&gt;10, 1, 0)/COUNTIFS(FACT_INCLUDES[Order ID], FACT_INCLUDES[[#This Row],[Order ID]])</f>
        <v>0</v>
      </c>
      <c r="W1888" s="33">
        <f>IF(FACT_INCLUDES[[#This Row],[Order Type]]="Online", 1, 0)/COUNTIFS(FACT_INCLUDES[Order ID], FACT_INCLUDES[[#This Row],[Order ID]])</f>
        <v>1</v>
      </c>
      <c r="X1888" s="52">
        <v>599.78136532904136</v>
      </c>
      <c r="Y1888" s="52">
        <v>532.64718873100753</v>
      </c>
      <c r="Z1888" s="64">
        <f>IF(FACT_INCLUDES[[#This Row],[Order Type]]="Online", 1, 0)*FACT_INCLUDES[[#This Row],[Income]]</f>
        <v>658.82355130048256</v>
      </c>
    </row>
    <row r="1889" spans="1:26" x14ac:dyDescent="0.3">
      <c r="A1889" s="4">
        <v>2052</v>
      </c>
      <c r="B1889" s="4">
        <v>1057</v>
      </c>
      <c r="C1889" s="4">
        <v>629</v>
      </c>
      <c r="D1889" s="58">
        <v>2</v>
      </c>
      <c r="E1889" s="28">
        <f>VLOOKUP(FACT_INCLUDES[[#This Row],[Order ID]], ORDERS[], 2)</f>
        <v>43498.524770447693</v>
      </c>
      <c r="F1889" s="28">
        <f>VLOOKUP(FACT_INCLUDES[[#This Row],[Order ID]], ORDERS[], 3)</f>
        <v>43509.524770447693</v>
      </c>
      <c r="G1889" s="4" t="str">
        <f>VLOOKUP(FACT_INCLUDES[[#This Row],[Order ID]], ORDERS[], 4)</f>
        <v>Online</v>
      </c>
      <c r="H1889" s="4" t="str">
        <f>VLOOKUP(FACT_INCLUDES[[#This Row],[Order ID]], ORDERS[], 5)</f>
        <v>BNG2116@gmail.com</v>
      </c>
      <c r="I1889" s="4">
        <f>VLOOKUP(FACT_INCLUDES[[#This Row],[Order ID]], ORDERS[], 6)</f>
        <v>0</v>
      </c>
      <c r="J1889" s="54">
        <f>VLOOKUP(FACT_INCLUDES[[#This Row],[Order ID]], ORDERS[], 7)</f>
        <v>0</v>
      </c>
      <c r="K1889" s="33">
        <v>11</v>
      </c>
      <c r="L1889" s="4">
        <f>VLOOKUP(FACT_INCLUDES[[#This Row],[DW Version]], VERSIONS[], 2)</f>
        <v>64</v>
      </c>
      <c r="M1889" s="4">
        <f>VLOOKUP(FACT_INCLUDES[[#This Row],[DW Version]], VERSIONS[], 3)</f>
        <v>9.5</v>
      </c>
      <c r="N1889" s="4" t="str">
        <f>VLOOKUP(FACT_INCLUDES[[#This Row],[DW Version]], VERSIONS[], 4)</f>
        <v>black</v>
      </c>
      <c r="O1889" s="51">
        <f>VLOOKUP(FACT_INCLUDES[[#This Row],[DW Version]], VERSIONS[], 5)</f>
        <v>395.68730921649825</v>
      </c>
      <c r="P1889" s="4" t="str">
        <f>VLOOKUP(FACT_INCLUDES[[#This Row],[DW Version]], VERSIONS[], 6)</f>
        <v>Hyperdunk</v>
      </c>
      <c r="Q1889" s="4" t="str">
        <f>VLOOKUP(FACT_INCLUDES[[#This Row],[DW Version]], VERSIONS[], 7)</f>
        <v>Shoe</v>
      </c>
      <c r="R1889" s="51">
        <f>FACT_INCLUDES[[#This Row],[Version Price]]*FACT_INCLUDES[[#This Row],[Quantity]]</f>
        <v>791.3746184329965</v>
      </c>
      <c r="S1889" s="51">
        <f>FACT_INCLUDES[[#This Row],[Amount]]*(1-FACT_INCLUDES[[#This Row],[Order Discount]])</f>
        <v>791.3746184329965</v>
      </c>
      <c r="T1889" s="51">
        <f t="shared" si="29"/>
        <v>791.3746184329965</v>
      </c>
      <c r="U1889" s="57">
        <f>FACT_INCLUDES[[#This Row],[Income]]/FACT_INCLUDES[[#This Row],[Total Order Income]]</f>
        <v>1</v>
      </c>
      <c r="V1889" s="33">
        <f>IF(FACT_INCLUDES[[#This Row],[Order Gap]]&gt;10, 1, 0)/COUNTIFS(FACT_INCLUDES[Order ID], FACT_INCLUDES[[#This Row],[Order ID]])</f>
        <v>1</v>
      </c>
      <c r="W1889" s="33">
        <f>IF(FACT_INCLUDES[[#This Row],[Order Type]]="Online", 1, 0)/COUNTIFS(FACT_INCLUDES[Order ID], FACT_INCLUDES[[#This Row],[Order ID]])</f>
        <v>1</v>
      </c>
      <c r="X1889" s="52">
        <v>599.78136532904136</v>
      </c>
      <c r="Y1889" s="52">
        <v>532.64718873100753</v>
      </c>
      <c r="Z1889" s="64">
        <f>IF(FACT_INCLUDES[[#This Row],[Order Type]]="Online", 1, 0)*FACT_INCLUDES[[#This Row],[Income]]</f>
        <v>791.3746184329965</v>
      </c>
    </row>
    <row r="1890" spans="1:26" x14ac:dyDescent="0.3">
      <c r="A1890" s="4">
        <v>2054</v>
      </c>
      <c r="B1890" s="4">
        <v>1059</v>
      </c>
      <c r="C1890" s="4">
        <v>579</v>
      </c>
      <c r="D1890" s="58">
        <v>2</v>
      </c>
      <c r="E1890" s="28">
        <f>VLOOKUP(FACT_INCLUDES[[#This Row],[Order ID]], ORDERS[], 2)</f>
        <v>43564.859051632797</v>
      </c>
      <c r="F1890" s="28">
        <f>VLOOKUP(FACT_INCLUDES[[#This Row],[Order ID]], ORDERS[], 3)</f>
        <v>43564.859051632797</v>
      </c>
      <c r="G1890" s="4" t="str">
        <f>VLOOKUP(FACT_INCLUDES[[#This Row],[Order ID]], ORDERS[], 4)</f>
        <v>In-Store</v>
      </c>
      <c r="H1890" s="4" t="str">
        <f>VLOOKUP(FACT_INCLUDES[[#This Row],[Order ID]], ORDERS[], 5)</f>
        <v>SSE3745@gmail.com</v>
      </c>
      <c r="I1890" s="4">
        <f>VLOOKUP(FACT_INCLUDES[[#This Row],[Order ID]], ORDERS[], 6)</f>
        <v>7</v>
      </c>
      <c r="J1890" s="54">
        <f>VLOOKUP(FACT_INCLUDES[[#This Row],[Order ID]], ORDERS[], 7)</f>
        <v>0</v>
      </c>
      <c r="K1890" s="33">
        <v>0</v>
      </c>
      <c r="L1890" s="4">
        <f>VLOOKUP(FACT_INCLUDES[[#This Row],[DW Version]], VERSIONS[], 2)</f>
        <v>59</v>
      </c>
      <c r="M1890" s="4">
        <f>VLOOKUP(FACT_INCLUDES[[#This Row],[DW Version]], VERSIONS[], 3)</f>
        <v>10.5</v>
      </c>
      <c r="N1890" s="4" t="str">
        <f>VLOOKUP(FACT_INCLUDES[[#This Row],[DW Version]], VERSIONS[], 4)</f>
        <v>gray</v>
      </c>
      <c r="O1890" s="51">
        <f>VLOOKUP(FACT_INCLUDES[[#This Row],[DW Version]], VERSIONS[], 5)</f>
        <v>98.919906334393971</v>
      </c>
      <c r="P1890" s="4" t="str">
        <f>VLOOKUP(FACT_INCLUDES[[#This Row],[DW Version]], VERSIONS[], 6)</f>
        <v>Hypervenom Phantom</v>
      </c>
      <c r="Q1890" s="4" t="str">
        <f>VLOOKUP(FACT_INCLUDES[[#This Row],[DW Version]], VERSIONS[], 7)</f>
        <v>Shoe</v>
      </c>
      <c r="R1890" s="51">
        <f>FACT_INCLUDES[[#This Row],[Version Price]]*FACT_INCLUDES[[#This Row],[Quantity]]</f>
        <v>197.83981266878794</v>
      </c>
      <c r="S1890" s="51">
        <f>FACT_INCLUDES[[#This Row],[Amount]]*(1-FACT_INCLUDES[[#This Row],[Order Discount]])</f>
        <v>197.83981266878794</v>
      </c>
      <c r="T1890" s="51">
        <f t="shared" si="29"/>
        <v>197.83981266878794</v>
      </c>
      <c r="U1890" s="57">
        <f>FACT_INCLUDES[[#This Row],[Income]]/FACT_INCLUDES[[#This Row],[Total Order Income]]</f>
        <v>1</v>
      </c>
      <c r="V1890" s="33">
        <f>IF(FACT_INCLUDES[[#This Row],[Order Gap]]&gt;10, 1, 0)/COUNTIFS(FACT_INCLUDES[Order ID], FACT_INCLUDES[[#This Row],[Order ID]])</f>
        <v>0</v>
      </c>
      <c r="W1890" s="33">
        <f>IF(FACT_INCLUDES[[#This Row],[Order Type]]="Online", 1, 0)/COUNTIFS(FACT_INCLUDES[Order ID], FACT_INCLUDES[[#This Row],[Order ID]])</f>
        <v>0</v>
      </c>
      <c r="X1890" s="52">
        <v>599.78136532904136</v>
      </c>
      <c r="Y1890" s="52">
        <v>532.64718873100753</v>
      </c>
      <c r="Z1890" s="64">
        <f>IF(FACT_INCLUDES[[#This Row],[Order Type]]="Online", 1, 0)*FACT_INCLUDES[[#This Row],[Income]]</f>
        <v>0</v>
      </c>
    </row>
    <row r="1891" spans="1:26" x14ac:dyDescent="0.3">
      <c r="A1891" s="4">
        <v>2060</v>
      </c>
      <c r="B1891" s="4">
        <v>1065</v>
      </c>
      <c r="C1891" s="4">
        <v>607</v>
      </c>
      <c r="D1891" s="58">
        <v>4</v>
      </c>
      <c r="E1891" s="28">
        <f>VLOOKUP(FACT_INCLUDES[[#This Row],[Order ID]], ORDERS[], 2)</f>
        <v>43535.609253401119</v>
      </c>
      <c r="F1891" s="28">
        <f>VLOOKUP(FACT_INCLUDES[[#This Row],[Order ID]], ORDERS[], 3)</f>
        <v>43547.609253401119</v>
      </c>
      <c r="G1891" s="4" t="str">
        <f>VLOOKUP(FACT_INCLUDES[[#This Row],[Order ID]], ORDERS[], 4)</f>
        <v>Online</v>
      </c>
      <c r="H1891" s="4" t="str">
        <f>VLOOKUP(FACT_INCLUDES[[#This Row],[Order ID]], ORDERS[], 5)</f>
        <v>DTY5844@gmail.com</v>
      </c>
      <c r="I1891" s="4">
        <f>VLOOKUP(FACT_INCLUDES[[#This Row],[Order ID]], ORDERS[], 6)</f>
        <v>0</v>
      </c>
      <c r="J1891" s="54">
        <f>VLOOKUP(FACT_INCLUDES[[#This Row],[Order ID]], ORDERS[], 7)</f>
        <v>0</v>
      </c>
      <c r="K1891" s="33">
        <v>12</v>
      </c>
      <c r="L1891" s="4">
        <f>VLOOKUP(FACT_INCLUDES[[#This Row],[DW Version]], VERSIONS[], 2)</f>
        <v>62</v>
      </c>
      <c r="M1891" s="4">
        <f>VLOOKUP(FACT_INCLUDES[[#This Row],[DW Version]], VERSIONS[], 3)</f>
        <v>5.5</v>
      </c>
      <c r="N1891" s="4" t="str">
        <f>VLOOKUP(FACT_INCLUDES[[#This Row],[DW Version]], VERSIONS[], 4)</f>
        <v>black</v>
      </c>
      <c r="O1891" s="51">
        <f>VLOOKUP(FACT_INCLUDES[[#This Row],[DW Version]], VERSIONS[], 5)</f>
        <v>211.78663801890039</v>
      </c>
      <c r="P1891" s="4" t="str">
        <f>VLOOKUP(FACT_INCLUDES[[#This Row],[DW Version]], VERSIONS[], 6)</f>
        <v>Tiempo Legend</v>
      </c>
      <c r="Q1891" s="4" t="str">
        <f>VLOOKUP(FACT_INCLUDES[[#This Row],[DW Version]], VERSIONS[], 7)</f>
        <v>Shoe</v>
      </c>
      <c r="R1891" s="51">
        <f>FACT_INCLUDES[[#This Row],[Version Price]]*FACT_INCLUDES[[#This Row],[Quantity]]</f>
        <v>847.14655207560156</v>
      </c>
      <c r="S1891" s="51">
        <f>FACT_INCLUDES[[#This Row],[Amount]]*(1-FACT_INCLUDES[[#This Row],[Order Discount]])</f>
        <v>847.14655207560156</v>
      </c>
      <c r="T1891" s="51">
        <f t="shared" si="29"/>
        <v>847.14655207560156</v>
      </c>
      <c r="U1891" s="57">
        <f>FACT_INCLUDES[[#This Row],[Income]]/FACT_INCLUDES[[#This Row],[Total Order Income]]</f>
        <v>1</v>
      </c>
      <c r="V1891" s="33">
        <f>IF(FACT_INCLUDES[[#This Row],[Order Gap]]&gt;10, 1, 0)/COUNTIFS(FACT_INCLUDES[Order ID], FACT_INCLUDES[[#This Row],[Order ID]])</f>
        <v>1</v>
      </c>
      <c r="W1891" s="33">
        <f>IF(FACT_INCLUDES[[#This Row],[Order Type]]="Online", 1, 0)/COUNTIFS(FACT_INCLUDES[Order ID], FACT_INCLUDES[[#This Row],[Order ID]])</f>
        <v>1</v>
      </c>
      <c r="X1891" s="52">
        <v>599.78136532904136</v>
      </c>
      <c r="Y1891" s="52">
        <v>532.64718873100753</v>
      </c>
      <c r="Z1891" s="64">
        <f>IF(FACT_INCLUDES[[#This Row],[Order Type]]="Online", 1, 0)*FACT_INCLUDES[[#This Row],[Income]]</f>
        <v>847.14655207560156</v>
      </c>
    </row>
    <row r="1892" spans="1:26" x14ac:dyDescent="0.3">
      <c r="A1892" s="4">
        <v>2062</v>
      </c>
      <c r="B1892" s="4">
        <v>1067</v>
      </c>
      <c r="C1892" s="4">
        <v>415</v>
      </c>
      <c r="D1892" s="58">
        <v>2</v>
      </c>
      <c r="E1892" s="28">
        <f>VLOOKUP(FACT_INCLUDES[[#This Row],[Order ID]], ORDERS[], 2)</f>
        <v>43535.727712680935</v>
      </c>
      <c r="F1892" s="28">
        <f>VLOOKUP(FACT_INCLUDES[[#This Row],[Order ID]], ORDERS[], 3)</f>
        <v>43535.727712680935</v>
      </c>
      <c r="G1892" s="4" t="str">
        <f>VLOOKUP(FACT_INCLUDES[[#This Row],[Order ID]], ORDERS[], 4)</f>
        <v>In-Store</v>
      </c>
      <c r="H1892" s="4" t="str">
        <f>VLOOKUP(FACT_INCLUDES[[#This Row],[Order ID]], ORDERS[], 5)</f>
        <v>ZDB4070@gmail.com</v>
      </c>
      <c r="I1892" s="4">
        <f>VLOOKUP(FACT_INCLUDES[[#This Row],[Order ID]], ORDERS[], 6)</f>
        <v>31</v>
      </c>
      <c r="J1892" s="54">
        <f>VLOOKUP(FACT_INCLUDES[[#This Row],[Order ID]], ORDERS[], 7)</f>
        <v>0</v>
      </c>
      <c r="K1892" s="33">
        <v>0</v>
      </c>
      <c r="L1892" s="4">
        <f>VLOOKUP(FACT_INCLUDES[[#This Row],[DW Version]], VERSIONS[], 2)</f>
        <v>42</v>
      </c>
      <c r="M1892" s="4">
        <f>VLOOKUP(FACT_INCLUDES[[#This Row],[DW Version]], VERSIONS[], 3)</f>
        <v>5.5</v>
      </c>
      <c r="N1892" s="4" t="str">
        <f>VLOOKUP(FACT_INCLUDES[[#This Row],[DW Version]], VERSIONS[], 4)</f>
        <v>black</v>
      </c>
      <c r="O1892" s="51">
        <f>VLOOKUP(FACT_INCLUDES[[#This Row],[DW Version]], VERSIONS[], 5)</f>
        <v>195.80872632838273</v>
      </c>
      <c r="P1892" s="4" t="str">
        <f>VLOOKUP(FACT_INCLUDES[[#This Row],[DW Version]], VERSIONS[], 6)</f>
        <v>Air Max Thea</v>
      </c>
      <c r="Q1892" s="4" t="str">
        <f>VLOOKUP(FACT_INCLUDES[[#This Row],[DW Version]], VERSIONS[], 7)</f>
        <v>Shoe</v>
      </c>
      <c r="R1892" s="51">
        <f>FACT_INCLUDES[[#This Row],[Version Price]]*FACT_INCLUDES[[#This Row],[Quantity]]</f>
        <v>391.61745265676547</v>
      </c>
      <c r="S1892" s="51">
        <f>FACT_INCLUDES[[#This Row],[Amount]]*(1-FACT_INCLUDES[[#This Row],[Order Discount]])</f>
        <v>391.61745265676547</v>
      </c>
      <c r="T1892" s="51">
        <f t="shared" si="29"/>
        <v>391.61745265676547</v>
      </c>
      <c r="U1892" s="57">
        <f>FACT_INCLUDES[[#This Row],[Income]]/FACT_INCLUDES[[#This Row],[Total Order Income]]</f>
        <v>1</v>
      </c>
      <c r="V1892" s="33">
        <f>IF(FACT_INCLUDES[[#This Row],[Order Gap]]&gt;10, 1, 0)/COUNTIFS(FACT_INCLUDES[Order ID], FACT_INCLUDES[[#This Row],[Order ID]])</f>
        <v>0</v>
      </c>
      <c r="W1892" s="33">
        <f>IF(FACT_INCLUDES[[#This Row],[Order Type]]="Online", 1, 0)/COUNTIFS(FACT_INCLUDES[Order ID], FACT_INCLUDES[[#This Row],[Order ID]])</f>
        <v>0</v>
      </c>
      <c r="X1892" s="52">
        <v>599.78136532904136</v>
      </c>
      <c r="Y1892" s="52">
        <v>532.64718873100753</v>
      </c>
      <c r="Z1892" s="64">
        <f>IF(FACT_INCLUDES[[#This Row],[Order Type]]="Online", 1, 0)*FACT_INCLUDES[[#This Row],[Income]]</f>
        <v>0</v>
      </c>
    </row>
    <row r="1893" spans="1:26" x14ac:dyDescent="0.3">
      <c r="A1893" s="4">
        <v>2064</v>
      </c>
      <c r="B1893" s="4">
        <v>1069</v>
      </c>
      <c r="C1893" s="4">
        <v>299</v>
      </c>
      <c r="D1893" s="58">
        <v>2</v>
      </c>
      <c r="E1893" s="28">
        <f>VLOOKUP(FACT_INCLUDES[[#This Row],[Order ID]], ORDERS[], 2)</f>
        <v>43518.240425060736</v>
      </c>
      <c r="F1893" s="28">
        <f>VLOOKUP(FACT_INCLUDES[[#This Row],[Order ID]], ORDERS[], 3)</f>
        <v>43518.240425060736</v>
      </c>
      <c r="G1893" s="4" t="str">
        <f>VLOOKUP(FACT_INCLUDES[[#This Row],[Order ID]], ORDERS[], 4)</f>
        <v>In-Store</v>
      </c>
      <c r="H1893" s="4" t="str">
        <f>VLOOKUP(FACT_INCLUDES[[#This Row],[Order ID]], ORDERS[], 5)</f>
        <v>LIL4441@gmail.com</v>
      </c>
      <c r="I1893" s="4">
        <f>VLOOKUP(FACT_INCLUDES[[#This Row],[Order ID]], ORDERS[], 6)</f>
        <v>42</v>
      </c>
      <c r="J1893" s="54">
        <f>VLOOKUP(FACT_INCLUDES[[#This Row],[Order ID]], ORDERS[], 7)</f>
        <v>0</v>
      </c>
      <c r="K1893" s="33">
        <v>0</v>
      </c>
      <c r="L1893" s="4">
        <f>VLOOKUP(FACT_INCLUDES[[#This Row],[DW Version]], VERSIONS[], 2)</f>
        <v>30</v>
      </c>
      <c r="M1893" s="4">
        <f>VLOOKUP(FACT_INCLUDES[[#This Row],[DW Version]], VERSIONS[], 3)</f>
        <v>5.5</v>
      </c>
      <c r="N1893" s="4" t="str">
        <f>VLOOKUP(FACT_INCLUDES[[#This Row],[DW Version]], VERSIONS[], 4)</f>
        <v>black</v>
      </c>
      <c r="O1893" s="51">
        <f>VLOOKUP(FACT_INCLUDES[[#This Row],[DW Version]], VERSIONS[], 5)</f>
        <v>231.6727708942939</v>
      </c>
      <c r="P1893" s="4" t="str">
        <f>VLOOKUP(FACT_INCLUDES[[#This Row],[DW Version]], VERSIONS[], 6)</f>
        <v>Air Zoom Terra Kiger</v>
      </c>
      <c r="Q1893" s="4" t="str">
        <f>VLOOKUP(FACT_INCLUDES[[#This Row],[DW Version]], VERSIONS[], 7)</f>
        <v>Shoe</v>
      </c>
      <c r="R1893" s="51">
        <f>FACT_INCLUDES[[#This Row],[Version Price]]*FACT_INCLUDES[[#This Row],[Quantity]]</f>
        <v>463.34554178858781</v>
      </c>
      <c r="S1893" s="51">
        <f>FACT_INCLUDES[[#This Row],[Amount]]*(1-FACT_INCLUDES[[#This Row],[Order Discount]])</f>
        <v>463.34554178858781</v>
      </c>
      <c r="T1893" s="51">
        <f t="shared" si="29"/>
        <v>463.34554178858781</v>
      </c>
      <c r="U1893" s="57">
        <f>FACT_INCLUDES[[#This Row],[Income]]/FACT_INCLUDES[[#This Row],[Total Order Income]]</f>
        <v>1</v>
      </c>
      <c r="V1893" s="33">
        <f>IF(FACT_INCLUDES[[#This Row],[Order Gap]]&gt;10, 1, 0)/COUNTIFS(FACT_INCLUDES[Order ID], FACT_INCLUDES[[#This Row],[Order ID]])</f>
        <v>0</v>
      </c>
      <c r="W1893" s="33">
        <f>IF(FACT_INCLUDES[[#This Row],[Order Type]]="Online", 1, 0)/COUNTIFS(FACT_INCLUDES[Order ID], FACT_INCLUDES[[#This Row],[Order ID]])</f>
        <v>0</v>
      </c>
      <c r="X1893" s="52">
        <v>599.78136532904136</v>
      </c>
      <c r="Y1893" s="52">
        <v>532.64718873100753</v>
      </c>
      <c r="Z1893" s="64">
        <f>IF(FACT_INCLUDES[[#This Row],[Order Type]]="Online", 1, 0)*FACT_INCLUDES[[#This Row],[Income]]</f>
        <v>0</v>
      </c>
    </row>
    <row r="1894" spans="1:26" x14ac:dyDescent="0.3">
      <c r="A1894" s="4">
        <v>2065</v>
      </c>
      <c r="B1894" s="4">
        <v>1070</v>
      </c>
      <c r="C1894" s="4">
        <v>841</v>
      </c>
      <c r="D1894" s="58">
        <v>2</v>
      </c>
      <c r="E1894" s="28">
        <f>VLOOKUP(FACT_INCLUDES[[#This Row],[Order ID]], ORDERS[], 2)</f>
        <v>43529.405407980812</v>
      </c>
      <c r="F1894" s="28">
        <f>VLOOKUP(FACT_INCLUDES[[#This Row],[Order ID]], ORDERS[], 3)</f>
        <v>43529.405407980812</v>
      </c>
      <c r="G1894" s="4" t="str">
        <f>VLOOKUP(FACT_INCLUDES[[#This Row],[Order ID]], ORDERS[], 4)</f>
        <v>In-Store</v>
      </c>
      <c r="H1894" s="4" t="str">
        <f>VLOOKUP(FACT_INCLUDES[[#This Row],[Order ID]], ORDERS[], 5)</f>
        <v>VSY5918@gmail.com</v>
      </c>
      <c r="I1894" s="4">
        <f>VLOOKUP(FACT_INCLUDES[[#This Row],[Order ID]], ORDERS[], 6)</f>
        <v>40</v>
      </c>
      <c r="J1894" s="54">
        <f>VLOOKUP(FACT_INCLUDES[[#This Row],[Order ID]], ORDERS[], 7)</f>
        <v>0</v>
      </c>
      <c r="K1894" s="33">
        <v>0</v>
      </c>
      <c r="L1894" s="4">
        <f>VLOOKUP(FACT_INCLUDES[[#This Row],[DW Version]], VERSIONS[], 2)</f>
        <v>85</v>
      </c>
      <c r="M1894" s="4">
        <f>VLOOKUP(FACT_INCLUDES[[#This Row],[DW Version]], VERSIONS[], 3)</f>
        <v>9.5</v>
      </c>
      <c r="N1894" s="4" t="str">
        <f>VLOOKUP(FACT_INCLUDES[[#This Row],[DW Version]], VERSIONS[], 4)</f>
        <v>white</v>
      </c>
      <c r="O1894" s="51">
        <f>VLOOKUP(FACT_INCLUDES[[#This Row],[DW Version]], VERSIONS[], 5)</f>
        <v>243.07268204158854</v>
      </c>
      <c r="P1894" s="4" t="str">
        <f>VLOOKUP(FACT_INCLUDES[[#This Row],[DW Version]], VERSIONS[], 6)</f>
        <v>Nike Flex Stride</v>
      </c>
      <c r="Q1894" s="4" t="str">
        <f>VLOOKUP(FACT_INCLUDES[[#This Row],[DW Version]], VERSIONS[], 7)</f>
        <v>Apparel</v>
      </c>
      <c r="R1894" s="51">
        <f>FACT_INCLUDES[[#This Row],[Version Price]]*FACT_INCLUDES[[#This Row],[Quantity]]</f>
        <v>486.14536408317707</v>
      </c>
      <c r="S1894" s="51">
        <f>FACT_INCLUDES[[#This Row],[Amount]]*(1-FACT_INCLUDES[[#This Row],[Order Discount]])</f>
        <v>486.14536408317707</v>
      </c>
      <c r="T1894" s="51">
        <f t="shared" si="29"/>
        <v>486.14536408317707</v>
      </c>
      <c r="U1894" s="57">
        <f>FACT_INCLUDES[[#This Row],[Income]]/FACT_INCLUDES[[#This Row],[Total Order Income]]</f>
        <v>1</v>
      </c>
      <c r="V1894" s="33">
        <f>IF(FACT_INCLUDES[[#This Row],[Order Gap]]&gt;10, 1, 0)/COUNTIFS(FACT_INCLUDES[Order ID], FACT_INCLUDES[[#This Row],[Order ID]])</f>
        <v>0</v>
      </c>
      <c r="W1894" s="33">
        <f>IF(FACT_INCLUDES[[#This Row],[Order Type]]="Online", 1, 0)/COUNTIFS(FACT_INCLUDES[Order ID], FACT_INCLUDES[[#This Row],[Order ID]])</f>
        <v>0</v>
      </c>
      <c r="X1894" s="52">
        <v>599.78136532904136</v>
      </c>
      <c r="Y1894" s="52">
        <v>532.64718873100753</v>
      </c>
      <c r="Z1894" s="64">
        <f>IF(FACT_INCLUDES[[#This Row],[Order Type]]="Online", 1, 0)*FACT_INCLUDES[[#This Row],[Income]]</f>
        <v>0</v>
      </c>
    </row>
    <row r="1895" spans="1:26" x14ac:dyDescent="0.3">
      <c r="A1895" s="4">
        <v>2074</v>
      </c>
      <c r="B1895" s="4">
        <v>1079</v>
      </c>
      <c r="C1895" s="4">
        <v>765</v>
      </c>
      <c r="D1895" s="58">
        <v>1</v>
      </c>
      <c r="E1895" s="28">
        <f>VLOOKUP(FACT_INCLUDES[[#This Row],[Order ID]], ORDERS[], 2)</f>
        <v>43512.871605796412</v>
      </c>
      <c r="F1895" s="28">
        <f>VLOOKUP(FACT_INCLUDES[[#This Row],[Order ID]], ORDERS[], 3)</f>
        <v>43512.871605796412</v>
      </c>
      <c r="G1895" s="4" t="str">
        <f>VLOOKUP(FACT_INCLUDES[[#This Row],[Order ID]], ORDERS[], 4)</f>
        <v>In-Store</v>
      </c>
      <c r="H1895" s="4" t="str">
        <f>VLOOKUP(FACT_INCLUDES[[#This Row],[Order ID]], ORDERS[], 5)</f>
        <v>ZQF5266@gmail.com</v>
      </c>
      <c r="I1895" s="4">
        <f>VLOOKUP(FACT_INCLUDES[[#This Row],[Order ID]], ORDERS[], 6)</f>
        <v>47</v>
      </c>
      <c r="J1895" s="54">
        <f>VLOOKUP(FACT_INCLUDES[[#This Row],[Order ID]], ORDERS[], 7)</f>
        <v>0</v>
      </c>
      <c r="K1895" s="33">
        <v>0</v>
      </c>
      <c r="L1895" s="4">
        <f>VLOOKUP(FACT_INCLUDES[[#This Row],[DW Version]], VERSIONS[], 2)</f>
        <v>79</v>
      </c>
      <c r="M1895" s="4">
        <f>VLOOKUP(FACT_INCLUDES[[#This Row],[DW Version]], VERSIONS[], 3)</f>
        <v>5.5</v>
      </c>
      <c r="N1895" s="4" t="str">
        <f>VLOOKUP(FACT_INCLUDES[[#This Row],[DW Version]], VERSIONS[], 4)</f>
        <v>white</v>
      </c>
      <c r="O1895" s="51">
        <f>VLOOKUP(FACT_INCLUDES[[#This Row],[DW Version]], VERSIONS[], 5)</f>
        <v>142.5403099254502</v>
      </c>
      <c r="P1895" s="4" t="str">
        <f>VLOOKUP(FACT_INCLUDES[[#This Row],[DW Version]], VERSIONS[], 6)</f>
        <v>Zoom Gravity</v>
      </c>
      <c r="Q1895" s="4" t="str">
        <f>VLOOKUP(FACT_INCLUDES[[#This Row],[DW Version]], VERSIONS[], 7)</f>
        <v>Shoe</v>
      </c>
      <c r="R1895" s="51">
        <f>FACT_INCLUDES[[#This Row],[Version Price]]*FACT_INCLUDES[[#This Row],[Quantity]]</f>
        <v>142.5403099254502</v>
      </c>
      <c r="S1895" s="51">
        <f>FACT_INCLUDES[[#This Row],[Amount]]*(1-FACT_INCLUDES[[#This Row],[Order Discount]])</f>
        <v>142.5403099254502</v>
      </c>
      <c r="T1895" s="51">
        <f t="shared" si="29"/>
        <v>142.5403099254502</v>
      </c>
      <c r="U1895" s="57">
        <f>FACT_INCLUDES[[#This Row],[Income]]/FACT_INCLUDES[[#This Row],[Total Order Income]]</f>
        <v>1</v>
      </c>
      <c r="V1895" s="33">
        <f>IF(FACT_INCLUDES[[#This Row],[Order Gap]]&gt;10, 1, 0)/COUNTIFS(FACT_INCLUDES[Order ID], FACT_INCLUDES[[#This Row],[Order ID]])</f>
        <v>0</v>
      </c>
      <c r="W1895" s="33">
        <f>IF(FACT_INCLUDES[[#This Row],[Order Type]]="Online", 1, 0)/COUNTIFS(FACT_INCLUDES[Order ID], FACT_INCLUDES[[#This Row],[Order ID]])</f>
        <v>0</v>
      </c>
      <c r="X1895" s="52">
        <v>599.78136532904136</v>
      </c>
      <c r="Y1895" s="52">
        <v>532.64718873100753</v>
      </c>
      <c r="Z1895" s="64">
        <f>IF(FACT_INCLUDES[[#This Row],[Order Type]]="Online", 1, 0)*FACT_INCLUDES[[#This Row],[Income]]</f>
        <v>0</v>
      </c>
    </row>
    <row r="1896" spans="1:26" x14ac:dyDescent="0.3">
      <c r="A1896" s="4">
        <v>2101</v>
      </c>
      <c r="B1896" s="4">
        <v>1106</v>
      </c>
      <c r="C1896" s="4">
        <v>556</v>
      </c>
      <c r="D1896" s="58">
        <v>5</v>
      </c>
      <c r="E1896" s="28">
        <f>VLOOKUP(FACT_INCLUDES[[#This Row],[Order ID]], ORDERS[], 2)</f>
        <v>43796.824734711066</v>
      </c>
      <c r="F1896" s="28">
        <f>VLOOKUP(FACT_INCLUDES[[#This Row],[Order ID]], ORDERS[], 3)</f>
        <v>43796.824734711066</v>
      </c>
      <c r="G1896" s="4" t="str">
        <f>VLOOKUP(FACT_INCLUDES[[#This Row],[Order ID]], ORDERS[], 4)</f>
        <v>In-Store</v>
      </c>
      <c r="H1896" s="4" t="str">
        <f>VLOOKUP(FACT_INCLUDES[[#This Row],[Order ID]], ORDERS[], 5)</f>
        <v>CKH8365@gmail.com</v>
      </c>
      <c r="I1896" s="4">
        <f>VLOOKUP(FACT_INCLUDES[[#This Row],[Order ID]], ORDERS[], 6)</f>
        <v>8</v>
      </c>
      <c r="J1896" s="54">
        <f>VLOOKUP(FACT_INCLUDES[[#This Row],[Order ID]], ORDERS[], 7)</f>
        <v>0</v>
      </c>
      <c r="K1896" s="33">
        <v>0</v>
      </c>
      <c r="L1896" s="4">
        <f>VLOOKUP(FACT_INCLUDES[[#This Row],[DW Version]], VERSIONS[], 2)</f>
        <v>58</v>
      </c>
      <c r="M1896" s="4">
        <f>VLOOKUP(FACT_INCLUDES[[#This Row],[DW Version]], VERSIONS[], 3)</f>
        <v>4</v>
      </c>
      <c r="N1896" s="4" t="str">
        <f>VLOOKUP(FACT_INCLUDES[[#This Row],[DW Version]], VERSIONS[], 4)</f>
        <v>turquoise</v>
      </c>
      <c r="O1896" s="51">
        <f>VLOOKUP(FACT_INCLUDES[[#This Row],[DW Version]], VERSIONS[], 5)</f>
        <v>82.341151901284093</v>
      </c>
      <c r="P1896" s="4" t="str">
        <f>VLOOKUP(FACT_INCLUDES[[#This Row],[DW Version]], VERSIONS[], 6)</f>
        <v>Mercurial Superfly</v>
      </c>
      <c r="Q1896" s="4" t="str">
        <f>VLOOKUP(FACT_INCLUDES[[#This Row],[DW Version]], VERSIONS[], 7)</f>
        <v>Shoe</v>
      </c>
      <c r="R1896" s="51">
        <f>FACT_INCLUDES[[#This Row],[Version Price]]*FACT_INCLUDES[[#This Row],[Quantity]]</f>
        <v>411.70575950642046</v>
      </c>
      <c r="S1896" s="51">
        <f>FACT_INCLUDES[[#This Row],[Amount]]*(1-FACT_INCLUDES[[#This Row],[Order Discount]])</f>
        <v>411.70575950642046</v>
      </c>
      <c r="T1896" s="51">
        <f t="shared" si="29"/>
        <v>411.70575950642046</v>
      </c>
      <c r="U1896" s="57">
        <f>FACT_INCLUDES[[#This Row],[Income]]/FACT_INCLUDES[[#This Row],[Total Order Income]]</f>
        <v>1</v>
      </c>
      <c r="V1896" s="33">
        <f>IF(FACT_INCLUDES[[#This Row],[Order Gap]]&gt;10, 1, 0)/COUNTIFS(FACT_INCLUDES[Order ID], FACT_INCLUDES[[#This Row],[Order ID]])</f>
        <v>0</v>
      </c>
      <c r="W1896" s="33">
        <f>IF(FACT_INCLUDES[[#This Row],[Order Type]]="Online", 1, 0)/COUNTIFS(FACT_INCLUDES[Order ID], FACT_INCLUDES[[#This Row],[Order ID]])</f>
        <v>0</v>
      </c>
      <c r="X1896" s="52">
        <v>599.78136532904136</v>
      </c>
      <c r="Y1896" s="52">
        <v>532.64718873100753</v>
      </c>
      <c r="Z1896" s="64">
        <f>IF(FACT_INCLUDES[[#This Row],[Order Type]]="Online", 1, 0)*FACT_INCLUDES[[#This Row],[Income]]</f>
        <v>0</v>
      </c>
    </row>
    <row r="1897" spans="1:26" x14ac:dyDescent="0.3">
      <c r="A1897" s="4">
        <v>2108</v>
      </c>
      <c r="B1897" s="4">
        <v>1113</v>
      </c>
      <c r="C1897" s="4">
        <v>812</v>
      </c>
      <c r="D1897" s="58">
        <v>1</v>
      </c>
      <c r="E1897" s="28">
        <f>VLOOKUP(FACT_INCLUDES[[#This Row],[Order ID]], ORDERS[], 2)</f>
        <v>43707.48315499106</v>
      </c>
      <c r="F1897" s="28">
        <f>VLOOKUP(FACT_INCLUDES[[#This Row],[Order ID]], ORDERS[], 3)</f>
        <v>43707.48315499106</v>
      </c>
      <c r="G1897" s="4" t="str">
        <f>VLOOKUP(FACT_INCLUDES[[#This Row],[Order ID]], ORDERS[], 4)</f>
        <v>In-Store</v>
      </c>
      <c r="H1897" s="4" t="str">
        <f>VLOOKUP(FACT_INCLUDES[[#This Row],[Order ID]], ORDERS[], 5)</f>
        <v>GRP1593@gmail.com</v>
      </c>
      <c r="I1897" s="4">
        <f>VLOOKUP(FACT_INCLUDES[[#This Row],[Order ID]], ORDERS[], 6)</f>
        <v>39</v>
      </c>
      <c r="J1897" s="54">
        <f>VLOOKUP(FACT_INCLUDES[[#This Row],[Order ID]], ORDERS[], 7)</f>
        <v>0</v>
      </c>
      <c r="K1897" s="33">
        <v>0</v>
      </c>
      <c r="L1897" s="4">
        <f>VLOOKUP(FACT_INCLUDES[[#This Row],[DW Version]], VERSIONS[], 2)</f>
        <v>82</v>
      </c>
      <c r="M1897" s="4">
        <f>VLOOKUP(FACT_INCLUDES[[#This Row],[DW Version]], VERSIONS[], 3)</f>
        <v>11.5</v>
      </c>
      <c r="N1897" s="4" t="str">
        <f>VLOOKUP(FACT_INCLUDES[[#This Row],[DW Version]], VERSIONS[], 4)</f>
        <v>red</v>
      </c>
      <c r="O1897" s="51">
        <f>VLOOKUP(FACT_INCLUDES[[#This Row],[DW Version]], VERSIONS[], 5)</f>
        <v>75.077935615662781</v>
      </c>
      <c r="P1897" s="4" t="str">
        <f>VLOOKUP(FACT_INCLUDES[[#This Row],[DW Version]], VERSIONS[], 6)</f>
        <v>Flex 2-in-1 Shorts</v>
      </c>
      <c r="Q1897" s="4" t="str">
        <f>VLOOKUP(FACT_INCLUDES[[#This Row],[DW Version]], VERSIONS[], 7)</f>
        <v>Apparel</v>
      </c>
      <c r="R1897" s="51">
        <f>FACT_INCLUDES[[#This Row],[Version Price]]*FACT_INCLUDES[[#This Row],[Quantity]]</f>
        <v>75.077935615662781</v>
      </c>
      <c r="S1897" s="51">
        <f>FACT_INCLUDES[[#This Row],[Amount]]*(1-FACT_INCLUDES[[#This Row],[Order Discount]])</f>
        <v>75.077935615662781</v>
      </c>
      <c r="T1897" s="51">
        <f t="shared" si="29"/>
        <v>75.077935615662781</v>
      </c>
      <c r="U1897" s="57">
        <f>FACT_INCLUDES[[#This Row],[Income]]/FACT_INCLUDES[[#This Row],[Total Order Income]]</f>
        <v>1</v>
      </c>
      <c r="V1897" s="33">
        <f>IF(FACT_INCLUDES[[#This Row],[Order Gap]]&gt;10, 1, 0)/COUNTIFS(FACT_INCLUDES[Order ID], FACT_INCLUDES[[#This Row],[Order ID]])</f>
        <v>0</v>
      </c>
      <c r="W1897" s="33">
        <f>IF(FACT_INCLUDES[[#This Row],[Order Type]]="Online", 1, 0)/COUNTIFS(FACT_INCLUDES[Order ID], FACT_INCLUDES[[#This Row],[Order ID]])</f>
        <v>0</v>
      </c>
      <c r="X1897" s="52">
        <v>599.78136532904136</v>
      </c>
      <c r="Y1897" s="52">
        <v>532.64718873100753</v>
      </c>
      <c r="Z1897" s="64">
        <f>IF(FACT_INCLUDES[[#This Row],[Order Type]]="Online", 1, 0)*FACT_INCLUDES[[#This Row],[Income]]</f>
        <v>0</v>
      </c>
    </row>
    <row r="1898" spans="1:26" x14ac:dyDescent="0.3">
      <c r="A1898" s="4">
        <v>2110</v>
      </c>
      <c r="B1898" s="4">
        <v>1115</v>
      </c>
      <c r="C1898" s="4">
        <v>364</v>
      </c>
      <c r="D1898" s="58">
        <v>2</v>
      </c>
      <c r="E1898" s="28">
        <f>VLOOKUP(FACT_INCLUDES[[#This Row],[Order ID]], ORDERS[], 2)</f>
        <v>43580.640085873187</v>
      </c>
      <c r="F1898" s="28">
        <f>VLOOKUP(FACT_INCLUDES[[#This Row],[Order ID]], ORDERS[], 3)</f>
        <v>43580.640085873187</v>
      </c>
      <c r="G1898" s="4" t="str">
        <f>VLOOKUP(FACT_INCLUDES[[#This Row],[Order ID]], ORDERS[], 4)</f>
        <v>In-Store</v>
      </c>
      <c r="H1898" s="4" t="str">
        <f>VLOOKUP(FACT_INCLUDES[[#This Row],[Order ID]], ORDERS[], 5)</f>
        <v>BNG2116@gmail.com</v>
      </c>
      <c r="I1898" s="4">
        <f>VLOOKUP(FACT_INCLUDES[[#This Row],[Order ID]], ORDERS[], 6)</f>
        <v>24</v>
      </c>
      <c r="J1898" s="54">
        <f>VLOOKUP(FACT_INCLUDES[[#This Row],[Order ID]], ORDERS[], 7)</f>
        <v>0</v>
      </c>
      <c r="K1898" s="33">
        <v>0</v>
      </c>
      <c r="L1898" s="4">
        <f>VLOOKUP(FACT_INCLUDES[[#This Row],[DW Version]], VERSIONS[], 2)</f>
        <v>37</v>
      </c>
      <c r="M1898" s="4">
        <f>VLOOKUP(FACT_INCLUDES[[#This Row],[DW Version]], VERSIONS[], 3)</f>
        <v>4</v>
      </c>
      <c r="N1898" s="4" t="str">
        <f>VLOOKUP(FACT_INCLUDES[[#This Row],[DW Version]], VERSIONS[], 4)</f>
        <v>white</v>
      </c>
      <c r="O1898" s="51">
        <f>VLOOKUP(FACT_INCLUDES[[#This Row],[DW Version]], VERSIONS[], 5)</f>
        <v>120.37392207585134</v>
      </c>
      <c r="P1898" s="4" t="str">
        <f>VLOOKUP(FACT_INCLUDES[[#This Row],[DW Version]], VERSIONS[], 6)</f>
        <v>Air Zoom Winflo</v>
      </c>
      <c r="Q1898" s="4" t="str">
        <f>VLOOKUP(FACT_INCLUDES[[#This Row],[DW Version]], VERSIONS[], 7)</f>
        <v>Shoe</v>
      </c>
      <c r="R1898" s="51">
        <f>FACT_INCLUDES[[#This Row],[Version Price]]*FACT_INCLUDES[[#This Row],[Quantity]]</f>
        <v>240.74784415170268</v>
      </c>
      <c r="S1898" s="51">
        <f>FACT_INCLUDES[[#This Row],[Amount]]*(1-FACT_INCLUDES[[#This Row],[Order Discount]])</f>
        <v>240.74784415170268</v>
      </c>
      <c r="T1898" s="51">
        <f t="shared" si="29"/>
        <v>240.74784415170268</v>
      </c>
      <c r="U1898" s="57">
        <f>FACT_INCLUDES[[#This Row],[Income]]/FACT_INCLUDES[[#This Row],[Total Order Income]]</f>
        <v>1</v>
      </c>
      <c r="V1898" s="33">
        <f>IF(FACT_INCLUDES[[#This Row],[Order Gap]]&gt;10, 1, 0)/COUNTIFS(FACT_INCLUDES[Order ID], FACT_INCLUDES[[#This Row],[Order ID]])</f>
        <v>0</v>
      </c>
      <c r="W1898" s="33">
        <f>IF(FACT_INCLUDES[[#This Row],[Order Type]]="Online", 1, 0)/COUNTIFS(FACT_INCLUDES[Order ID], FACT_INCLUDES[[#This Row],[Order ID]])</f>
        <v>0</v>
      </c>
      <c r="X1898" s="52">
        <v>599.78136532904136</v>
      </c>
      <c r="Y1898" s="52">
        <v>532.64718873100753</v>
      </c>
      <c r="Z1898" s="64">
        <f>IF(FACT_INCLUDES[[#This Row],[Order Type]]="Online", 1, 0)*FACT_INCLUDES[[#This Row],[Income]]</f>
        <v>0</v>
      </c>
    </row>
    <row r="1899" spans="1:26" x14ac:dyDescent="0.3">
      <c r="A1899" s="4">
        <v>2129</v>
      </c>
      <c r="B1899" s="4">
        <v>1134</v>
      </c>
      <c r="C1899" s="4">
        <v>525</v>
      </c>
      <c r="D1899" s="58">
        <v>4</v>
      </c>
      <c r="E1899" s="28">
        <f>VLOOKUP(FACT_INCLUDES[[#This Row],[Order ID]], ORDERS[], 2)</f>
        <v>43780.565416984486</v>
      </c>
      <c r="F1899" s="28">
        <f>VLOOKUP(FACT_INCLUDES[[#This Row],[Order ID]], ORDERS[], 3)</f>
        <v>43794.565416984486</v>
      </c>
      <c r="G1899" s="4" t="str">
        <f>VLOOKUP(FACT_INCLUDES[[#This Row],[Order ID]], ORDERS[], 4)</f>
        <v>Online</v>
      </c>
      <c r="H1899" s="4" t="str">
        <f>VLOOKUP(FACT_INCLUDES[[#This Row],[Order ID]], ORDERS[], 5)</f>
        <v>NKX5706@gmail.com</v>
      </c>
      <c r="I1899" s="4">
        <f>VLOOKUP(FACT_INCLUDES[[#This Row],[Order ID]], ORDERS[], 6)</f>
        <v>0</v>
      </c>
      <c r="J1899" s="54">
        <f>VLOOKUP(FACT_INCLUDES[[#This Row],[Order ID]], ORDERS[], 7)</f>
        <v>0</v>
      </c>
      <c r="K1899" s="33">
        <v>14</v>
      </c>
      <c r="L1899" s="4">
        <f>VLOOKUP(FACT_INCLUDES[[#This Row],[DW Version]], VERSIONS[], 2)</f>
        <v>54</v>
      </c>
      <c r="M1899" s="4">
        <f>VLOOKUP(FACT_INCLUDES[[#This Row],[DW Version]], VERSIONS[], 3)</f>
        <v>11</v>
      </c>
      <c r="N1899" s="4" t="str">
        <f>VLOOKUP(FACT_INCLUDES[[#This Row],[DW Version]], VERSIONS[], 4)</f>
        <v>red</v>
      </c>
      <c r="O1899" s="51">
        <f>VLOOKUP(FACT_INCLUDES[[#This Row],[DW Version]], VERSIONS[], 5)</f>
        <v>191.36353396556581</v>
      </c>
      <c r="P1899" s="4" t="str">
        <f>VLOOKUP(FACT_INCLUDES[[#This Row],[DW Version]], VERSIONS[], 6)</f>
        <v>Legend React</v>
      </c>
      <c r="Q1899" s="4" t="str">
        <f>VLOOKUP(FACT_INCLUDES[[#This Row],[DW Version]], VERSIONS[], 7)</f>
        <v>Shoe</v>
      </c>
      <c r="R1899" s="51">
        <f>FACT_INCLUDES[[#This Row],[Version Price]]*FACT_INCLUDES[[#This Row],[Quantity]]</f>
        <v>765.45413586226323</v>
      </c>
      <c r="S1899" s="51">
        <f>FACT_INCLUDES[[#This Row],[Amount]]*(1-FACT_INCLUDES[[#This Row],[Order Discount]])</f>
        <v>765.45413586226323</v>
      </c>
      <c r="T1899" s="51">
        <f t="shared" si="29"/>
        <v>765.45413586226323</v>
      </c>
      <c r="U1899" s="57">
        <f>FACT_INCLUDES[[#This Row],[Income]]/FACT_INCLUDES[[#This Row],[Total Order Income]]</f>
        <v>1</v>
      </c>
      <c r="V1899" s="33">
        <f>IF(FACT_INCLUDES[[#This Row],[Order Gap]]&gt;10, 1, 0)/COUNTIFS(FACT_INCLUDES[Order ID], FACT_INCLUDES[[#This Row],[Order ID]])</f>
        <v>1</v>
      </c>
      <c r="W1899" s="33">
        <f>IF(FACT_INCLUDES[[#This Row],[Order Type]]="Online", 1, 0)/COUNTIFS(FACT_INCLUDES[Order ID], FACT_INCLUDES[[#This Row],[Order ID]])</f>
        <v>1</v>
      </c>
      <c r="X1899" s="52">
        <v>599.78136532904136</v>
      </c>
      <c r="Y1899" s="52">
        <v>532.64718873100753</v>
      </c>
      <c r="Z1899" s="64">
        <f>IF(FACT_INCLUDES[[#This Row],[Order Type]]="Online", 1, 0)*FACT_INCLUDES[[#This Row],[Income]]</f>
        <v>765.45413586226323</v>
      </c>
    </row>
    <row r="1900" spans="1:26" x14ac:dyDescent="0.3">
      <c r="A1900" s="4">
        <v>2163</v>
      </c>
      <c r="B1900" s="4">
        <v>1168</v>
      </c>
      <c r="C1900" s="4">
        <v>798</v>
      </c>
      <c r="D1900" s="58">
        <v>4</v>
      </c>
      <c r="E1900" s="28">
        <f>VLOOKUP(FACT_INCLUDES[[#This Row],[Order ID]], ORDERS[], 2)</f>
        <v>43589.823315267138</v>
      </c>
      <c r="F1900" s="28">
        <f>VLOOKUP(FACT_INCLUDES[[#This Row],[Order ID]], ORDERS[], 3)</f>
        <v>43600.823315267138</v>
      </c>
      <c r="G1900" s="4" t="str">
        <f>VLOOKUP(FACT_INCLUDES[[#This Row],[Order ID]], ORDERS[], 4)</f>
        <v>Online</v>
      </c>
      <c r="H1900" s="4" t="str">
        <f>VLOOKUP(FACT_INCLUDES[[#This Row],[Order ID]], ORDERS[], 5)</f>
        <v>JEZ2754@gmail.com</v>
      </c>
      <c r="I1900" s="4">
        <f>VLOOKUP(FACT_INCLUDES[[#This Row],[Order ID]], ORDERS[], 6)</f>
        <v>0</v>
      </c>
      <c r="J1900" s="54">
        <f>VLOOKUP(FACT_INCLUDES[[#This Row],[Order ID]], ORDERS[], 7)</f>
        <v>0</v>
      </c>
      <c r="K1900" s="33">
        <v>11</v>
      </c>
      <c r="L1900" s="4">
        <f>VLOOKUP(FACT_INCLUDES[[#This Row],[DW Version]], VERSIONS[], 2)</f>
        <v>81</v>
      </c>
      <c r="M1900" s="4">
        <f>VLOOKUP(FACT_INCLUDES[[#This Row],[DW Version]], VERSIONS[], 3)</f>
        <v>9</v>
      </c>
      <c r="N1900" s="4" t="str">
        <f>VLOOKUP(FACT_INCLUDES[[#This Row],[DW Version]], VERSIONS[], 4)</f>
        <v>white</v>
      </c>
      <c r="O1900" s="51">
        <f>VLOOKUP(FACT_INCLUDES[[#This Row],[DW Version]], VERSIONS[], 5)</f>
        <v>348.89553872044712</v>
      </c>
      <c r="P1900" s="4" t="str">
        <f>VLOOKUP(FACT_INCLUDES[[#This Row],[DW Version]], VERSIONS[], 6)</f>
        <v>Air Max Fusion</v>
      </c>
      <c r="Q1900" s="4" t="str">
        <f>VLOOKUP(FACT_INCLUDES[[#This Row],[DW Version]], VERSIONS[], 7)</f>
        <v>Shoe</v>
      </c>
      <c r="R1900" s="51">
        <f>FACT_INCLUDES[[#This Row],[Version Price]]*FACT_INCLUDES[[#This Row],[Quantity]]</f>
        <v>1395.5821548817885</v>
      </c>
      <c r="S1900" s="51">
        <f>FACT_INCLUDES[[#This Row],[Amount]]*(1-FACT_INCLUDES[[#This Row],[Order Discount]])</f>
        <v>1395.5821548817885</v>
      </c>
      <c r="T1900" s="51">
        <f t="shared" si="29"/>
        <v>1395.5821548817885</v>
      </c>
      <c r="U1900" s="57">
        <f>FACT_INCLUDES[[#This Row],[Income]]/FACT_INCLUDES[[#This Row],[Total Order Income]]</f>
        <v>1</v>
      </c>
      <c r="V1900" s="33">
        <f>IF(FACT_INCLUDES[[#This Row],[Order Gap]]&gt;10, 1, 0)/COUNTIFS(FACT_INCLUDES[Order ID], FACT_INCLUDES[[#This Row],[Order ID]])</f>
        <v>1</v>
      </c>
      <c r="W1900" s="33">
        <f>IF(FACT_INCLUDES[[#This Row],[Order Type]]="Online", 1, 0)/COUNTIFS(FACT_INCLUDES[Order ID], FACT_INCLUDES[[#This Row],[Order ID]])</f>
        <v>1</v>
      </c>
      <c r="X1900" s="52">
        <v>599.78136532904136</v>
      </c>
      <c r="Y1900" s="52">
        <v>532.64718873100753</v>
      </c>
      <c r="Z1900" s="64">
        <f>IF(FACT_INCLUDES[[#This Row],[Order Type]]="Online", 1, 0)*FACT_INCLUDES[[#This Row],[Income]]</f>
        <v>1395.5821548817885</v>
      </c>
    </row>
    <row r="1901" spans="1:26" x14ac:dyDescent="0.3">
      <c r="A1901" s="4">
        <v>2189</v>
      </c>
      <c r="B1901" s="4">
        <v>1194</v>
      </c>
      <c r="C1901" s="4">
        <v>426</v>
      </c>
      <c r="D1901" s="58">
        <v>1</v>
      </c>
      <c r="E1901" s="28">
        <f>VLOOKUP(FACT_INCLUDES[[#This Row],[Order ID]], ORDERS[], 2)</f>
        <v>43568.087247895215</v>
      </c>
      <c r="F1901" s="28">
        <f>VLOOKUP(FACT_INCLUDES[[#This Row],[Order ID]], ORDERS[], 3)</f>
        <v>43568.087247895215</v>
      </c>
      <c r="G1901" s="4" t="str">
        <f>VLOOKUP(FACT_INCLUDES[[#This Row],[Order ID]], ORDERS[], 4)</f>
        <v>In-Store</v>
      </c>
      <c r="H1901" s="4" t="str">
        <f>VLOOKUP(FACT_INCLUDES[[#This Row],[Order ID]], ORDERS[], 5)</f>
        <v>RWQ7529@gmail.com</v>
      </c>
      <c r="I1901" s="4">
        <f>VLOOKUP(FACT_INCLUDES[[#This Row],[Order ID]], ORDERS[], 6)</f>
        <v>28</v>
      </c>
      <c r="J1901" s="54">
        <f>VLOOKUP(FACT_INCLUDES[[#This Row],[Order ID]], ORDERS[], 7)</f>
        <v>0</v>
      </c>
      <c r="K1901" s="33">
        <v>0</v>
      </c>
      <c r="L1901" s="4">
        <f>VLOOKUP(FACT_INCLUDES[[#This Row],[DW Version]], VERSIONS[], 2)</f>
        <v>43</v>
      </c>
      <c r="M1901" s="4">
        <f>VLOOKUP(FACT_INCLUDES[[#This Row],[DW Version]], VERSIONS[], 3)</f>
        <v>12</v>
      </c>
      <c r="N1901" s="4" t="str">
        <f>VLOOKUP(FACT_INCLUDES[[#This Row],[DW Version]], VERSIONS[], 4)</f>
        <v>red</v>
      </c>
      <c r="O1901" s="51">
        <f>VLOOKUP(FACT_INCLUDES[[#This Row],[DW Version]], VERSIONS[], 5)</f>
        <v>265.9694237013374</v>
      </c>
      <c r="P1901" s="4" t="str">
        <f>VLOOKUP(FACT_INCLUDES[[#This Row],[DW Version]], VERSIONS[], 6)</f>
        <v>Flex Experience</v>
      </c>
      <c r="Q1901" s="4" t="str">
        <f>VLOOKUP(FACT_INCLUDES[[#This Row],[DW Version]], VERSIONS[], 7)</f>
        <v>Apparel</v>
      </c>
      <c r="R1901" s="51">
        <f>FACT_INCLUDES[[#This Row],[Version Price]]*FACT_INCLUDES[[#This Row],[Quantity]]</f>
        <v>265.9694237013374</v>
      </c>
      <c r="S1901" s="51">
        <f>FACT_INCLUDES[[#This Row],[Amount]]*(1-FACT_INCLUDES[[#This Row],[Order Discount]])</f>
        <v>265.9694237013374</v>
      </c>
      <c r="T1901" s="51">
        <f t="shared" si="29"/>
        <v>265.9694237013374</v>
      </c>
      <c r="U1901" s="57">
        <f>FACT_INCLUDES[[#This Row],[Income]]/FACT_INCLUDES[[#This Row],[Total Order Income]]</f>
        <v>1</v>
      </c>
      <c r="V1901" s="33">
        <f>IF(FACT_INCLUDES[[#This Row],[Order Gap]]&gt;10, 1, 0)/COUNTIFS(FACT_INCLUDES[Order ID], FACT_INCLUDES[[#This Row],[Order ID]])</f>
        <v>0</v>
      </c>
      <c r="W1901" s="33">
        <f>IF(FACT_INCLUDES[[#This Row],[Order Type]]="Online", 1, 0)/COUNTIFS(FACT_INCLUDES[Order ID], FACT_INCLUDES[[#This Row],[Order ID]])</f>
        <v>0</v>
      </c>
      <c r="X1901" s="52">
        <v>599.78136532904136</v>
      </c>
      <c r="Y1901" s="52">
        <v>532.64718873100753</v>
      </c>
      <c r="Z1901" s="64">
        <f>IF(FACT_INCLUDES[[#This Row],[Order Type]]="Online", 1, 0)*FACT_INCLUDES[[#This Row],[Income]]</f>
        <v>0</v>
      </c>
    </row>
    <row r="1902" spans="1:26" x14ac:dyDescent="0.3">
      <c r="A1902" s="4">
        <v>2200</v>
      </c>
      <c r="B1902" s="4">
        <v>1205</v>
      </c>
      <c r="C1902" s="4">
        <v>509</v>
      </c>
      <c r="D1902" s="58">
        <v>2</v>
      </c>
      <c r="E1902" s="28">
        <f>VLOOKUP(FACT_INCLUDES[[#This Row],[Order ID]], ORDERS[], 2)</f>
        <v>43678.09084910302</v>
      </c>
      <c r="F1902" s="28">
        <f>VLOOKUP(FACT_INCLUDES[[#This Row],[Order ID]], ORDERS[], 3)</f>
        <v>43687.09084910302</v>
      </c>
      <c r="G1902" s="4" t="str">
        <f>VLOOKUP(FACT_INCLUDES[[#This Row],[Order ID]], ORDERS[], 4)</f>
        <v>Online</v>
      </c>
      <c r="H1902" s="4" t="str">
        <f>VLOOKUP(FACT_INCLUDES[[#This Row],[Order ID]], ORDERS[], 5)</f>
        <v>FAN4199@gmail.com</v>
      </c>
      <c r="I1902" s="4">
        <f>VLOOKUP(FACT_INCLUDES[[#This Row],[Order ID]], ORDERS[], 6)</f>
        <v>0</v>
      </c>
      <c r="J1902" s="54">
        <f>VLOOKUP(FACT_INCLUDES[[#This Row],[Order ID]], ORDERS[], 7)</f>
        <v>0</v>
      </c>
      <c r="K1902" s="33">
        <v>9</v>
      </c>
      <c r="L1902" s="4">
        <f>VLOOKUP(FACT_INCLUDES[[#This Row],[DW Version]], VERSIONS[], 2)</f>
        <v>53</v>
      </c>
      <c r="M1902" s="4">
        <f>VLOOKUP(FACT_INCLUDES[[#This Row],[DW Version]], VERSIONS[], 3)</f>
        <v>10</v>
      </c>
      <c r="N1902" s="4" t="str">
        <f>VLOOKUP(FACT_INCLUDES[[#This Row],[DW Version]], VERSIONS[], 4)</f>
        <v>black</v>
      </c>
      <c r="O1902" s="51">
        <f>VLOOKUP(FACT_INCLUDES[[#This Row],[DW Version]], VERSIONS[], 5)</f>
        <v>34.232281074563303</v>
      </c>
      <c r="P1902" s="4" t="str">
        <f>VLOOKUP(FACT_INCLUDES[[#This Row],[DW Version]], VERSIONS[], 6)</f>
        <v>Flex Stride Shorts</v>
      </c>
      <c r="Q1902" s="4" t="str">
        <f>VLOOKUP(FACT_INCLUDES[[#This Row],[DW Version]], VERSIONS[], 7)</f>
        <v>Apparel</v>
      </c>
      <c r="R1902" s="51">
        <f>FACT_INCLUDES[[#This Row],[Version Price]]*FACT_INCLUDES[[#This Row],[Quantity]]</f>
        <v>68.464562149126607</v>
      </c>
      <c r="S1902" s="51">
        <f>FACT_INCLUDES[[#This Row],[Amount]]*(1-FACT_INCLUDES[[#This Row],[Order Discount]])</f>
        <v>68.464562149126607</v>
      </c>
      <c r="T1902" s="51">
        <f t="shared" si="29"/>
        <v>68.464562149126607</v>
      </c>
      <c r="U1902" s="57">
        <f>FACT_INCLUDES[[#This Row],[Income]]/FACT_INCLUDES[[#This Row],[Total Order Income]]</f>
        <v>1</v>
      </c>
      <c r="V1902" s="33">
        <f>IF(FACT_INCLUDES[[#This Row],[Order Gap]]&gt;10, 1, 0)/COUNTIFS(FACT_INCLUDES[Order ID], FACT_INCLUDES[[#This Row],[Order ID]])</f>
        <v>0</v>
      </c>
      <c r="W1902" s="33">
        <f>IF(FACT_INCLUDES[[#This Row],[Order Type]]="Online", 1, 0)/COUNTIFS(FACT_INCLUDES[Order ID], FACT_INCLUDES[[#This Row],[Order ID]])</f>
        <v>1</v>
      </c>
      <c r="X1902" s="52">
        <v>599.78136532904136</v>
      </c>
      <c r="Y1902" s="52">
        <v>532.64718873100753</v>
      </c>
      <c r="Z1902" s="64">
        <f>IF(FACT_INCLUDES[[#This Row],[Order Type]]="Online", 1, 0)*FACT_INCLUDES[[#This Row],[Income]]</f>
        <v>68.464562149126607</v>
      </c>
    </row>
    <row r="1903" spans="1:26" x14ac:dyDescent="0.3">
      <c r="A1903" s="4">
        <v>2209</v>
      </c>
      <c r="B1903" s="4">
        <v>1214</v>
      </c>
      <c r="C1903" s="4">
        <v>863</v>
      </c>
      <c r="D1903" s="58">
        <v>4</v>
      </c>
      <c r="E1903" s="28">
        <f>VLOOKUP(FACT_INCLUDES[[#This Row],[Order ID]], ORDERS[], 2)</f>
        <v>43613.0558212041</v>
      </c>
      <c r="F1903" s="28">
        <f>VLOOKUP(FACT_INCLUDES[[#This Row],[Order ID]], ORDERS[], 3)</f>
        <v>43613.0558212041</v>
      </c>
      <c r="G1903" s="4" t="str">
        <f>VLOOKUP(FACT_INCLUDES[[#This Row],[Order ID]], ORDERS[], 4)</f>
        <v>In-Store</v>
      </c>
      <c r="H1903" s="4" t="str">
        <f>VLOOKUP(FACT_INCLUDES[[#This Row],[Order ID]], ORDERS[], 5)</f>
        <v>LFI8127@gmail.com</v>
      </c>
      <c r="I1903" s="4">
        <f>VLOOKUP(FACT_INCLUDES[[#This Row],[Order ID]], ORDERS[], 6)</f>
        <v>21</v>
      </c>
      <c r="J1903" s="54">
        <f>VLOOKUP(FACT_INCLUDES[[#This Row],[Order ID]], ORDERS[], 7)</f>
        <v>0</v>
      </c>
      <c r="K1903" s="33">
        <v>0</v>
      </c>
      <c r="L1903" s="4">
        <f>VLOOKUP(FACT_INCLUDES[[#This Row],[DW Version]], VERSIONS[], 2)</f>
        <v>88</v>
      </c>
      <c r="M1903" s="4">
        <f>VLOOKUP(FACT_INCLUDES[[#This Row],[DW Version]], VERSIONS[], 3)</f>
        <v>4.5</v>
      </c>
      <c r="N1903" s="4" t="str">
        <f>VLOOKUP(FACT_INCLUDES[[#This Row],[DW Version]], VERSIONS[], 4)</f>
        <v>red</v>
      </c>
      <c r="O1903" s="51">
        <f>VLOOKUP(FACT_INCLUDES[[#This Row],[DW Version]], VERSIONS[], 5)</f>
        <v>206.86367051989598</v>
      </c>
      <c r="P1903" s="4" t="str">
        <f>VLOOKUP(FACT_INCLUDES[[#This Row],[DW Version]], VERSIONS[], 6)</f>
        <v>React Infinity Run</v>
      </c>
      <c r="Q1903" s="4" t="str">
        <f>VLOOKUP(FACT_INCLUDES[[#This Row],[DW Version]], VERSIONS[], 7)</f>
        <v>Shoe</v>
      </c>
      <c r="R1903" s="51">
        <f>FACT_INCLUDES[[#This Row],[Version Price]]*FACT_INCLUDES[[#This Row],[Quantity]]</f>
        <v>827.4546820795839</v>
      </c>
      <c r="S1903" s="51">
        <f>FACT_INCLUDES[[#This Row],[Amount]]*(1-FACT_INCLUDES[[#This Row],[Order Discount]])</f>
        <v>827.4546820795839</v>
      </c>
      <c r="T1903" s="51">
        <f t="shared" si="29"/>
        <v>827.4546820795839</v>
      </c>
      <c r="U1903" s="57">
        <f>FACT_INCLUDES[[#This Row],[Income]]/FACT_INCLUDES[[#This Row],[Total Order Income]]</f>
        <v>1</v>
      </c>
      <c r="V1903" s="33">
        <f>IF(FACT_INCLUDES[[#This Row],[Order Gap]]&gt;10, 1, 0)/COUNTIFS(FACT_INCLUDES[Order ID], FACT_INCLUDES[[#This Row],[Order ID]])</f>
        <v>0</v>
      </c>
      <c r="W1903" s="33">
        <f>IF(FACT_INCLUDES[[#This Row],[Order Type]]="Online", 1, 0)/COUNTIFS(FACT_INCLUDES[Order ID], FACT_INCLUDES[[#This Row],[Order ID]])</f>
        <v>0</v>
      </c>
      <c r="X1903" s="52">
        <v>599.78136532904136</v>
      </c>
      <c r="Y1903" s="52">
        <v>532.64718873100753</v>
      </c>
      <c r="Z1903" s="64">
        <f>IF(FACT_INCLUDES[[#This Row],[Order Type]]="Online", 1, 0)*FACT_INCLUDES[[#This Row],[Income]]</f>
        <v>0</v>
      </c>
    </row>
    <row r="1904" spans="1:26" x14ac:dyDescent="0.3">
      <c r="A1904" s="4">
        <v>2216</v>
      </c>
      <c r="B1904" s="4">
        <v>1221</v>
      </c>
      <c r="C1904" s="4">
        <v>765</v>
      </c>
      <c r="D1904" s="58">
        <v>4</v>
      </c>
      <c r="E1904" s="28">
        <f>VLOOKUP(FACT_INCLUDES[[#This Row],[Order ID]], ORDERS[], 2)</f>
        <v>43698.026890654452</v>
      </c>
      <c r="F1904" s="28">
        <f>VLOOKUP(FACT_INCLUDES[[#This Row],[Order ID]], ORDERS[], 3)</f>
        <v>43700.026890654452</v>
      </c>
      <c r="G1904" s="4" t="str">
        <f>VLOOKUP(FACT_INCLUDES[[#This Row],[Order ID]], ORDERS[], 4)</f>
        <v>Online</v>
      </c>
      <c r="H1904" s="4" t="str">
        <f>VLOOKUP(FACT_INCLUDES[[#This Row],[Order ID]], ORDERS[], 5)</f>
        <v>WMO6341@gmail.com</v>
      </c>
      <c r="I1904" s="4">
        <f>VLOOKUP(FACT_INCLUDES[[#This Row],[Order ID]], ORDERS[], 6)</f>
        <v>0</v>
      </c>
      <c r="J1904" s="54">
        <f>VLOOKUP(FACT_INCLUDES[[#This Row],[Order ID]], ORDERS[], 7)</f>
        <v>0</v>
      </c>
      <c r="K1904" s="33">
        <v>2</v>
      </c>
      <c r="L1904" s="4">
        <f>VLOOKUP(FACT_INCLUDES[[#This Row],[DW Version]], VERSIONS[], 2)</f>
        <v>79</v>
      </c>
      <c r="M1904" s="4">
        <f>VLOOKUP(FACT_INCLUDES[[#This Row],[DW Version]], VERSIONS[], 3)</f>
        <v>5.5</v>
      </c>
      <c r="N1904" s="4" t="str">
        <f>VLOOKUP(FACT_INCLUDES[[#This Row],[DW Version]], VERSIONS[], 4)</f>
        <v>white</v>
      </c>
      <c r="O1904" s="51">
        <f>VLOOKUP(FACT_INCLUDES[[#This Row],[DW Version]], VERSIONS[], 5)</f>
        <v>142.5403099254502</v>
      </c>
      <c r="P1904" s="4" t="str">
        <f>VLOOKUP(FACT_INCLUDES[[#This Row],[DW Version]], VERSIONS[], 6)</f>
        <v>Zoom Gravity</v>
      </c>
      <c r="Q1904" s="4" t="str">
        <f>VLOOKUP(FACT_INCLUDES[[#This Row],[DW Version]], VERSIONS[], 7)</f>
        <v>Shoe</v>
      </c>
      <c r="R1904" s="51">
        <f>FACT_INCLUDES[[#This Row],[Version Price]]*FACT_INCLUDES[[#This Row],[Quantity]]</f>
        <v>570.16123970180081</v>
      </c>
      <c r="S1904" s="51">
        <f>FACT_INCLUDES[[#This Row],[Amount]]*(1-FACT_INCLUDES[[#This Row],[Order Discount]])</f>
        <v>570.16123970180081</v>
      </c>
      <c r="T1904" s="51">
        <f t="shared" si="29"/>
        <v>570.16123970180081</v>
      </c>
      <c r="U1904" s="57">
        <f>FACT_INCLUDES[[#This Row],[Income]]/FACT_INCLUDES[[#This Row],[Total Order Income]]</f>
        <v>1</v>
      </c>
      <c r="V1904" s="33">
        <f>IF(FACT_INCLUDES[[#This Row],[Order Gap]]&gt;10, 1, 0)/COUNTIFS(FACT_INCLUDES[Order ID], FACT_INCLUDES[[#This Row],[Order ID]])</f>
        <v>0</v>
      </c>
      <c r="W1904" s="33">
        <f>IF(FACT_INCLUDES[[#This Row],[Order Type]]="Online", 1, 0)/COUNTIFS(FACT_INCLUDES[Order ID], FACT_INCLUDES[[#This Row],[Order ID]])</f>
        <v>1</v>
      </c>
      <c r="X1904" s="52">
        <v>599.78136532904136</v>
      </c>
      <c r="Y1904" s="52">
        <v>532.64718873100753</v>
      </c>
      <c r="Z1904" s="64">
        <f>IF(FACT_INCLUDES[[#This Row],[Order Type]]="Online", 1, 0)*FACT_INCLUDES[[#This Row],[Income]]</f>
        <v>570.16123970180081</v>
      </c>
    </row>
    <row r="1905" spans="1:26" x14ac:dyDescent="0.3">
      <c r="A1905" s="4">
        <v>2230</v>
      </c>
      <c r="B1905" s="4">
        <v>1235</v>
      </c>
      <c r="C1905" s="4">
        <v>65</v>
      </c>
      <c r="D1905" s="58">
        <v>3</v>
      </c>
      <c r="E1905" s="28">
        <f>VLOOKUP(FACT_INCLUDES[[#This Row],[Order ID]], ORDERS[], 2)</f>
        <v>43710.552207845707</v>
      </c>
      <c r="F1905" s="28">
        <f>VLOOKUP(FACT_INCLUDES[[#This Row],[Order ID]], ORDERS[], 3)</f>
        <v>43721.552207845707</v>
      </c>
      <c r="G1905" s="4" t="str">
        <f>VLOOKUP(FACT_INCLUDES[[#This Row],[Order ID]], ORDERS[], 4)</f>
        <v>Online</v>
      </c>
      <c r="H1905" s="4" t="str">
        <f>VLOOKUP(FACT_INCLUDES[[#This Row],[Order ID]], ORDERS[], 5)</f>
        <v>ISO9511@gmail.com</v>
      </c>
      <c r="I1905" s="4">
        <f>VLOOKUP(FACT_INCLUDES[[#This Row],[Order ID]], ORDERS[], 6)</f>
        <v>0</v>
      </c>
      <c r="J1905" s="54">
        <f>VLOOKUP(FACT_INCLUDES[[#This Row],[Order ID]], ORDERS[], 7)</f>
        <v>0</v>
      </c>
      <c r="K1905" s="33">
        <v>11</v>
      </c>
      <c r="L1905" s="4">
        <f>VLOOKUP(FACT_INCLUDES[[#This Row],[DW Version]], VERSIONS[], 2)</f>
        <v>6</v>
      </c>
      <c r="M1905" s="4">
        <f>VLOOKUP(FACT_INCLUDES[[#This Row],[DW Version]], VERSIONS[], 3)</f>
        <v>7</v>
      </c>
      <c r="N1905" s="4" t="str">
        <f>VLOOKUP(FACT_INCLUDES[[#This Row],[DW Version]], VERSIONS[], 4)</f>
        <v>khaki</v>
      </c>
      <c r="O1905" s="51">
        <f>VLOOKUP(FACT_INCLUDES[[#This Row],[DW Version]], VERSIONS[], 5)</f>
        <v>353.74678039246703</v>
      </c>
      <c r="P1905" s="4" t="str">
        <f>VLOOKUP(FACT_INCLUDES[[#This Row],[DW Version]], VERSIONS[], 6)</f>
        <v>Tech Fleece Hoodie</v>
      </c>
      <c r="Q1905" s="4" t="str">
        <f>VLOOKUP(FACT_INCLUDES[[#This Row],[DW Version]], VERSIONS[], 7)</f>
        <v>Apparel</v>
      </c>
      <c r="R1905" s="51">
        <f>FACT_INCLUDES[[#This Row],[Version Price]]*FACT_INCLUDES[[#This Row],[Quantity]]</f>
        <v>1061.2403411774012</v>
      </c>
      <c r="S1905" s="51">
        <f>FACT_INCLUDES[[#This Row],[Amount]]*(1-FACT_INCLUDES[[#This Row],[Order Discount]])</f>
        <v>1061.2403411774012</v>
      </c>
      <c r="T1905" s="51">
        <f t="shared" si="29"/>
        <v>1061.2403411774012</v>
      </c>
      <c r="U1905" s="57">
        <f>FACT_INCLUDES[[#This Row],[Income]]/FACT_INCLUDES[[#This Row],[Total Order Income]]</f>
        <v>1</v>
      </c>
      <c r="V1905" s="33">
        <f>IF(FACT_INCLUDES[[#This Row],[Order Gap]]&gt;10, 1, 0)/COUNTIFS(FACT_INCLUDES[Order ID], FACT_INCLUDES[[#This Row],[Order ID]])</f>
        <v>1</v>
      </c>
      <c r="W1905" s="33">
        <f>IF(FACT_INCLUDES[[#This Row],[Order Type]]="Online", 1, 0)/COUNTIFS(FACT_INCLUDES[Order ID], FACT_INCLUDES[[#This Row],[Order ID]])</f>
        <v>1</v>
      </c>
      <c r="X1905" s="52">
        <v>599.78136532904136</v>
      </c>
      <c r="Y1905" s="52">
        <v>532.64718873100753</v>
      </c>
      <c r="Z1905" s="64">
        <f>IF(FACT_INCLUDES[[#This Row],[Order Type]]="Online", 1, 0)*FACT_INCLUDES[[#This Row],[Income]]</f>
        <v>1061.2403411774012</v>
      </c>
    </row>
    <row r="1906" spans="1:26" x14ac:dyDescent="0.3">
      <c r="A1906" s="4">
        <v>2263</v>
      </c>
      <c r="B1906" s="4">
        <v>1268</v>
      </c>
      <c r="C1906" s="4">
        <v>841</v>
      </c>
      <c r="D1906" s="58">
        <v>2</v>
      </c>
      <c r="E1906" s="28">
        <f>VLOOKUP(FACT_INCLUDES[[#This Row],[Order ID]], ORDERS[], 2)</f>
        <v>43626.533124767026</v>
      </c>
      <c r="F1906" s="28">
        <f>VLOOKUP(FACT_INCLUDES[[#This Row],[Order ID]], ORDERS[], 3)</f>
        <v>43626.533124767026</v>
      </c>
      <c r="G1906" s="4" t="str">
        <f>VLOOKUP(FACT_INCLUDES[[#This Row],[Order ID]], ORDERS[], 4)</f>
        <v>In-Store</v>
      </c>
      <c r="H1906" s="4" t="str">
        <f>VLOOKUP(FACT_INCLUDES[[#This Row],[Order ID]], ORDERS[], 5)</f>
        <v>CJB2590@gmail.com</v>
      </c>
      <c r="I1906" s="4">
        <f>VLOOKUP(FACT_INCLUDES[[#This Row],[Order ID]], ORDERS[], 6)</f>
        <v>15</v>
      </c>
      <c r="J1906" s="54">
        <f>VLOOKUP(FACT_INCLUDES[[#This Row],[Order ID]], ORDERS[], 7)</f>
        <v>0</v>
      </c>
      <c r="K1906" s="33">
        <v>0</v>
      </c>
      <c r="L1906" s="4">
        <f>VLOOKUP(FACT_INCLUDES[[#This Row],[DW Version]], VERSIONS[], 2)</f>
        <v>85</v>
      </c>
      <c r="M1906" s="4">
        <f>VLOOKUP(FACT_INCLUDES[[#This Row],[DW Version]], VERSIONS[], 3)</f>
        <v>9.5</v>
      </c>
      <c r="N1906" s="4" t="str">
        <f>VLOOKUP(FACT_INCLUDES[[#This Row],[DW Version]], VERSIONS[], 4)</f>
        <v>white</v>
      </c>
      <c r="O1906" s="51">
        <f>VLOOKUP(FACT_INCLUDES[[#This Row],[DW Version]], VERSIONS[], 5)</f>
        <v>243.07268204158854</v>
      </c>
      <c r="P1906" s="4" t="str">
        <f>VLOOKUP(FACT_INCLUDES[[#This Row],[DW Version]], VERSIONS[], 6)</f>
        <v>Nike Flex Stride</v>
      </c>
      <c r="Q1906" s="4" t="str">
        <f>VLOOKUP(FACT_INCLUDES[[#This Row],[DW Version]], VERSIONS[], 7)</f>
        <v>Apparel</v>
      </c>
      <c r="R1906" s="51">
        <f>FACT_INCLUDES[[#This Row],[Version Price]]*FACT_INCLUDES[[#This Row],[Quantity]]</f>
        <v>486.14536408317707</v>
      </c>
      <c r="S1906" s="51">
        <f>FACT_INCLUDES[[#This Row],[Amount]]*(1-FACT_INCLUDES[[#This Row],[Order Discount]])</f>
        <v>486.14536408317707</v>
      </c>
      <c r="T1906" s="51">
        <f t="shared" si="29"/>
        <v>486.14536408317707</v>
      </c>
      <c r="U1906" s="57">
        <f>FACT_INCLUDES[[#This Row],[Income]]/FACT_INCLUDES[[#This Row],[Total Order Income]]</f>
        <v>1</v>
      </c>
      <c r="V1906" s="33">
        <f>IF(FACT_INCLUDES[[#This Row],[Order Gap]]&gt;10, 1, 0)/COUNTIFS(FACT_INCLUDES[Order ID], FACT_INCLUDES[[#This Row],[Order ID]])</f>
        <v>0</v>
      </c>
      <c r="W1906" s="33">
        <f>IF(FACT_INCLUDES[[#This Row],[Order Type]]="Online", 1, 0)/COUNTIFS(FACT_INCLUDES[Order ID], FACT_INCLUDES[[#This Row],[Order ID]])</f>
        <v>0</v>
      </c>
      <c r="X1906" s="52">
        <v>599.78136532904136</v>
      </c>
      <c r="Y1906" s="52">
        <v>532.64718873100753</v>
      </c>
      <c r="Z1906" s="64">
        <f>IF(FACT_INCLUDES[[#This Row],[Order Type]]="Online", 1, 0)*FACT_INCLUDES[[#This Row],[Income]]</f>
        <v>0</v>
      </c>
    </row>
    <row r="1907" spans="1:26" x14ac:dyDescent="0.3">
      <c r="A1907" s="4">
        <v>2285</v>
      </c>
      <c r="B1907" s="4">
        <v>1290</v>
      </c>
      <c r="C1907" s="4">
        <v>636</v>
      </c>
      <c r="D1907" s="58">
        <v>3</v>
      </c>
      <c r="E1907" s="28">
        <f>VLOOKUP(FACT_INCLUDES[[#This Row],[Order ID]], ORDERS[], 2)</f>
        <v>43676.333126545891</v>
      </c>
      <c r="F1907" s="28">
        <f>VLOOKUP(FACT_INCLUDES[[#This Row],[Order ID]], ORDERS[], 3)</f>
        <v>43676.333126545891</v>
      </c>
      <c r="G1907" s="4" t="str">
        <f>VLOOKUP(FACT_INCLUDES[[#This Row],[Order ID]], ORDERS[], 4)</f>
        <v>In-Store</v>
      </c>
      <c r="H1907" s="4" t="str">
        <f>VLOOKUP(FACT_INCLUDES[[#This Row],[Order ID]], ORDERS[], 5)</f>
        <v>QES5843@gmail.com</v>
      </c>
      <c r="I1907" s="4">
        <f>VLOOKUP(FACT_INCLUDES[[#This Row],[Order ID]], ORDERS[], 6)</f>
        <v>46</v>
      </c>
      <c r="J1907" s="54">
        <f>VLOOKUP(FACT_INCLUDES[[#This Row],[Order ID]], ORDERS[], 7)</f>
        <v>0</v>
      </c>
      <c r="K1907" s="33">
        <v>0</v>
      </c>
      <c r="L1907" s="4">
        <f>VLOOKUP(FACT_INCLUDES[[#This Row],[DW Version]], VERSIONS[], 2)</f>
        <v>65</v>
      </c>
      <c r="M1907" s="4">
        <f>VLOOKUP(FACT_INCLUDES[[#This Row],[DW Version]], VERSIONS[], 3)</f>
        <v>4.5</v>
      </c>
      <c r="N1907" s="4" t="str">
        <f>VLOOKUP(FACT_INCLUDES[[#This Row],[DW Version]], VERSIONS[], 4)</f>
        <v>white</v>
      </c>
      <c r="O1907" s="51">
        <f>VLOOKUP(FACT_INCLUDES[[#This Row],[DW Version]], VERSIONS[], 5)</f>
        <v>289.76814087343416</v>
      </c>
      <c r="P1907" s="4" t="str">
        <f>VLOOKUP(FACT_INCLUDES[[#This Row],[DW Version]], VERSIONS[], 6)</f>
        <v>Flex Shorts</v>
      </c>
      <c r="Q1907" s="4" t="str">
        <f>VLOOKUP(FACT_INCLUDES[[#This Row],[DW Version]], VERSIONS[], 7)</f>
        <v>Apparel</v>
      </c>
      <c r="R1907" s="51">
        <f>FACT_INCLUDES[[#This Row],[Version Price]]*FACT_INCLUDES[[#This Row],[Quantity]]</f>
        <v>869.30442262030249</v>
      </c>
      <c r="S1907" s="51">
        <f>FACT_INCLUDES[[#This Row],[Amount]]*(1-FACT_INCLUDES[[#This Row],[Order Discount]])</f>
        <v>869.30442262030249</v>
      </c>
      <c r="T1907" s="51">
        <f t="shared" si="29"/>
        <v>869.30442262030249</v>
      </c>
      <c r="U1907" s="57">
        <f>FACT_INCLUDES[[#This Row],[Income]]/FACT_INCLUDES[[#This Row],[Total Order Income]]</f>
        <v>1</v>
      </c>
      <c r="V1907" s="33">
        <f>IF(FACT_INCLUDES[[#This Row],[Order Gap]]&gt;10, 1, 0)/COUNTIFS(FACT_INCLUDES[Order ID], FACT_INCLUDES[[#This Row],[Order ID]])</f>
        <v>0</v>
      </c>
      <c r="W1907" s="33">
        <f>IF(FACT_INCLUDES[[#This Row],[Order Type]]="Online", 1, 0)/COUNTIFS(FACT_INCLUDES[Order ID], FACT_INCLUDES[[#This Row],[Order ID]])</f>
        <v>0</v>
      </c>
      <c r="X1907" s="52">
        <v>599.78136532904136</v>
      </c>
      <c r="Y1907" s="52">
        <v>532.64718873100753</v>
      </c>
      <c r="Z1907" s="64">
        <f>IF(FACT_INCLUDES[[#This Row],[Order Type]]="Online", 1, 0)*FACT_INCLUDES[[#This Row],[Income]]</f>
        <v>0</v>
      </c>
    </row>
    <row r="1908" spans="1:26" x14ac:dyDescent="0.3">
      <c r="A1908" s="4">
        <v>2289</v>
      </c>
      <c r="B1908" s="4">
        <v>1294</v>
      </c>
      <c r="C1908" s="4">
        <v>708</v>
      </c>
      <c r="D1908" s="58">
        <v>1</v>
      </c>
      <c r="E1908" s="28">
        <f>VLOOKUP(FACT_INCLUDES[[#This Row],[Order ID]], ORDERS[], 2)</f>
        <v>43663.338694736565</v>
      </c>
      <c r="F1908" s="28">
        <f>VLOOKUP(FACT_INCLUDES[[#This Row],[Order ID]], ORDERS[], 3)</f>
        <v>43668.338694736565</v>
      </c>
      <c r="G1908" s="4" t="str">
        <f>VLOOKUP(FACT_INCLUDES[[#This Row],[Order ID]], ORDERS[], 4)</f>
        <v>Online</v>
      </c>
      <c r="H1908" s="4" t="str">
        <f>VLOOKUP(FACT_INCLUDES[[#This Row],[Order ID]], ORDERS[], 5)</f>
        <v>UOO3453@gmail.com</v>
      </c>
      <c r="I1908" s="4">
        <f>VLOOKUP(FACT_INCLUDES[[#This Row],[Order ID]], ORDERS[], 6)</f>
        <v>0</v>
      </c>
      <c r="J1908" s="54">
        <f>VLOOKUP(FACT_INCLUDES[[#This Row],[Order ID]], ORDERS[], 7)</f>
        <v>0</v>
      </c>
      <c r="K1908" s="33">
        <v>5</v>
      </c>
      <c r="L1908" s="4">
        <f>VLOOKUP(FACT_INCLUDES[[#This Row],[DW Version]], VERSIONS[], 2)</f>
        <v>72</v>
      </c>
      <c r="M1908" s="4">
        <f>VLOOKUP(FACT_INCLUDES[[#This Row],[DW Version]], VERSIONS[], 3)</f>
        <v>8.5</v>
      </c>
      <c r="N1908" s="4" t="str">
        <f>VLOOKUP(FACT_INCLUDES[[#This Row],[DW Version]], VERSIONS[], 4)</f>
        <v>black</v>
      </c>
      <c r="O1908" s="51">
        <f>VLOOKUP(FACT_INCLUDES[[#This Row],[DW Version]], VERSIONS[], 5)</f>
        <v>321.54984113368045</v>
      </c>
      <c r="P1908" s="4" t="str">
        <f>VLOOKUP(FACT_INCLUDES[[#This Row],[DW Version]], VERSIONS[], 6)</f>
        <v>Zoom Structure 22</v>
      </c>
      <c r="Q1908" s="4" t="str">
        <f>VLOOKUP(FACT_INCLUDES[[#This Row],[DW Version]], VERSIONS[], 7)</f>
        <v>Shoe</v>
      </c>
      <c r="R1908" s="51">
        <f>FACT_INCLUDES[[#This Row],[Version Price]]*FACT_INCLUDES[[#This Row],[Quantity]]</f>
        <v>321.54984113368045</v>
      </c>
      <c r="S1908" s="51">
        <f>FACT_INCLUDES[[#This Row],[Amount]]*(1-FACT_INCLUDES[[#This Row],[Order Discount]])</f>
        <v>321.54984113368045</v>
      </c>
      <c r="T1908" s="51">
        <f t="shared" si="29"/>
        <v>321.54984113368045</v>
      </c>
      <c r="U1908" s="57">
        <f>FACT_INCLUDES[[#This Row],[Income]]/FACT_INCLUDES[[#This Row],[Total Order Income]]</f>
        <v>1</v>
      </c>
      <c r="V1908" s="33">
        <f>IF(FACT_INCLUDES[[#This Row],[Order Gap]]&gt;10, 1, 0)/COUNTIFS(FACT_INCLUDES[Order ID], FACT_INCLUDES[[#This Row],[Order ID]])</f>
        <v>0</v>
      </c>
      <c r="W1908" s="33">
        <f>IF(FACT_INCLUDES[[#This Row],[Order Type]]="Online", 1, 0)/COUNTIFS(FACT_INCLUDES[Order ID], FACT_INCLUDES[[#This Row],[Order ID]])</f>
        <v>1</v>
      </c>
      <c r="X1908" s="52">
        <v>599.78136532904136</v>
      </c>
      <c r="Y1908" s="52">
        <v>532.64718873100753</v>
      </c>
      <c r="Z1908" s="64">
        <f>IF(FACT_INCLUDES[[#This Row],[Order Type]]="Online", 1, 0)*FACT_INCLUDES[[#This Row],[Income]]</f>
        <v>321.54984113368045</v>
      </c>
    </row>
    <row r="1909" spans="1:26" x14ac:dyDescent="0.3">
      <c r="A1909" s="4">
        <v>2319</v>
      </c>
      <c r="B1909" s="4">
        <v>1324</v>
      </c>
      <c r="C1909" s="4">
        <v>50</v>
      </c>
      <c r="D1909" s="58">
        <v>3</v>
      </c>
      <c r="E1909" s="28">
        <f>VLOOKUP(FACT_INCLUDES[[#This Row],[Order ID]], ORDERS[], 2)</f>
        <v>43515.170270386538</v>
      </c>
      <c r="F1909" s="28">
        <f>VLOOKUP(FACT_INCLUDES[[#This Row],[Order ID]], ORDERS[], 3)</f>
        <v>43515.170270386538</v>
      </c>
      <c r="G1909" s="4" t="str">
        <f>VLOOKUP(FACT_INCLUDES[[#This Row],[Order ID]], ORDERS[], 4)</f>
        <v>In-Store</v>
      </c>
      <c r="H1909" s="4" t="str">
        <f>VLOOKUP(FACT_INCLUDES[[#This Row],[Order ID]], ORDERS[], 5)</f>
        <v>EIQ7173@gmail.com</v>
      </c>
      <c r="I1909" s="4">
        <f>VLOOKUP(FACT_INCLUDES[[#This Row],[Order ID]], ORDERS[], 6)</f>
        <v>5</v>
      </c>
      <c r="J1909" s="54">
        <f>VLOOKUP(FACT_INCLUDES[[#This Row],[Order ID]], ORDERS[], 7)</f>
        <v>0</v>
      </c>
      <c r="K1909" s="33">
        <v>0</v>
      </c>
      <c r="L1909" s="4">
        <f>VLOOKUP(FACT_INCLUDES[[#This Row],[DW Version]], VERSIONS[], 2)</f>
        <v>5</v>
      </c>
      <c r="M1909" s="4">
        <f>VLOOKUP(FACT_INCLUDES[[#This Row],[DW Version]], VERSIONS[], 3)</f>
        <v>7</v>
      </c>
      <c r="N1909" s="4" t="str">
        <f>VLOOKUP(FACT_INCLUDES[[#This Row],[DW Version]], VERSIONS[], 4)</f>
        <v>black</v>
      </c>
      <c r="O1909" s="51">
        <f>VLOOKUP(FACT_INCLUDES[[#This Row],[DW Version]], VERSIONS[], 5)</f>
        <v>85.393125150562241</v>
      </c>
      <c r="P1909" s="4" t="str">
        <f>VLOOKUP(FACT_INCLUDES[[#This Row],[DW Version]], VERSIONS[], 6)</f>
        <v>Nike Football</v>
      </c>
      <c r="Q1909" s="4" t="str">
        <f>VLOOKUP(FACT_INCLUDES[[#This Row],[DW Version]], VERSIONS[], 7)</f>
        <v>Sport Equipment</v>
      </c>
      <c r="R1909" s="51">
        <f>FACT_INCLUDES[[#This Row],[Version Price]]*FACT_INCLUDES[[#This Row],[Quantity]]</f>
        <v>256.17937545168672</v>
      </c>
      <c r="S1909" s="51">
        <f>FACT_INCLUDES[[#This Row],[Amount]]*(1-FACT_INCLUDES[[#This Row],[Order Discount]])</f>
        <v>256.17937545168672</v>
      </c>
      <c r="T1909" s="51">
        <f t="shared" si="29"/>
        <v>256.17937545168672</v>
      </c>
      <c r="U1909" s="57">
        <f>FACT_INCLUDES[[#This Row],[Income]]/FACT_INCLUDES[[#This Row],[Total Order Income]]</f>
        <v>1</v>
      </c>
      <c r="V1909" s="33">
        <f>IF(FACT_INCLUDES[[#This Row],[Order Gap]]&gt;10, 1, 0)/COUNTIFS(FACT_INCLUDES[Order ID], FACT_INCLUDES[[#This Row],[Order ID]])</f>
        <v>0</v>
      </c>
      <c r="W1909" s="33">
        <f>IF(FACT_INCLUDES[[#This Row],[Order Type]]="Online", 1, 0)/COUNTIFS(FACT_INCLUDES[Order ID], FACT_INCLUDES[[#This Row],[Order ID]])</f>
        <v>0</v>
      </c>
      <c r="X1909" s="52">
        <v>599.78136532904136</v>
      </c>
      <c r="Y1909" s="52">
        <v>532.64718873100753</v>
      </c>
      <c r="Z1909" s="64">
        <f>IF(FACT_INCLUDES[[#This Row],[Order Type]]="Online", 1, 0)*FACT_INCLUDES[[#This Row],[Income]]</f>
        <v>0</v>
      </c>
    </row>
    <row r="1910" spans="1:26" x14ac:dyDescent="0.3">
      <c r="A1910" s="4">
        <v>2329</v>
      </c>
      <c r="B1910" s="4">
        <v>1334</v>
      </c>
      <c r="C1910" s="4">
        <v>362</v>
      </c>
      <c r="D1910" s="58">
        <v>2</v>
      </c>
      <c r="E1910" s="28">
        <f>VLOOKUP(FACT_INCLUDES[[#This Row],[Order ID]], ORDERS[], 2)</f>
        <v>43594.719154597529</v>
      </c>
      <c r="F1910" s="28">
        <f>VLOOKUP(FACT_INCLUDES[[#This Row],[Order ID]], ORDERS[], 3)</f>
        <v>43596.719154597529</v>
      </c>
      <c r="G1910" s="4" t="str">
        <f>VLOOKUP(FACT_INCLUDES[[#This Row],[Order ID]], ORDERS[], 4)</f>
        <v>Online</v>
      </c>
      <c r="H1910" s="4" t="str">
        <f>VLOOKUP(FACT_INCLUDES[[#This Row],[Order ID]], ORDERS[], 5)</f>
        <v>LUB7541@gmail.com</v>
      </c>
      <c r="I1910" s="4">
        <f>VLOOKUP(FACT_INCLUDES[[#This Row],[Order ID]], ORDERS[], 6)</f>
        <v>0</v>
      </c>
      <c r="J1910" s="54">
        <f>VLOOKUP(FACT_INCLUDES[[#This Row],[Order ID]], ORDERS[], 7)</f>
        <v>0</v>
      </c>
      <c r="K1910" s="33">
        <v>2</v>
      </c>
      <c r="L1910" s="4">
        <f>VLOOKUP(FACT_INCLUDES[[#This Row],[DW Version]], VERSIONS[], 2)</f>
        <v>36</v>
      </c>
      <c r="M1910" s="4">
        <f>VLOOKUP(FACT_INCLUDES[[#This Row],[DW Version]], VERSIONS[], 3)</f>
        <v>9.5</v>
      </c>
      <c r="N1910" s="4" t="str">
        <f>VLOOKUP(FACT_INCLUDES[[#This Row],[DW Version]], VERSIONS[], 4)</f>
        <v>green</v>
      </c>
      <c r="O1910" s="51">
        <f>VLOOKUP(FACT_INCLUDES[[#This Row],[DW Version]], VERSIONS[], 5)</f>
        <v>129.92243407925321</v>
      </c>
      <c r="P1910" s="4" t="str">
        <f>VLOOKUP(FACT_INCLUDES[[#This Row],[DW Version]], VERSIONS[], 6)</f>
        <v>Air Max 270</v>
      </c>
      <c r="Q1910" s="4" t="str">
        <f>VLOOKUP(FACT_INCLUDES[[#This Row],[DW Version]], VERSIONS[], 7)</f>
        <v>Shoe</v>
      </c>
      <c r="R1910" s="51">
        <f>FACT_INCLUDES[[#This Row],[Version Price]]*FACT_INCLUDES[[#This Row],[Quantity]]</f>
        <v>259.84486815850642</v>
      </c>
      <c r="S1910" s="51">
        <f>FACT_INCLUDES[[#This Row],[Amount]]*(1-FACT_INCLUDES[[#This Row],[Order Discount]])</f>
        <v>259.84486815850642</v>
      </c>
      <c r="T1910" s="51">
        <f t="shared" si="29"/>
        <v>259.84486815850642</v>
      </c>
      <c r="U1910" s="57">
        <f>FACT_INCLUDES[[#This Row],[Income]]/FACT_INCLUDES[[#This Row],[Total Order Income]]</f>
        <v>1</v>
      </c>
      <c r="V1910" s="33">
        <f>IF(FACT_INCLUDES[[#This Row],[Order Gap]]&gt;10, 1, 0)/COUNTIFS(FACT_INCLUDES[Order ID], FACT_INCLUDES[[#This Row],[Order ID]])</f>
        <v>0</v>
      </c>
      <c r="W1910" s="33">
        <f>IF(FACT_INCLUDES[[#This Row],[Order Type]]="Online", 1, 0)/COUNTIFS(FACT_INCLUDES[Order ID], FACT_INCLUDES[[#This Row],[Order ID]])</f>
        <v>1</v>
      </c>
      <c r="X1910" s="52">
        <v>599.78136532904136</v>
      </c>
      <c r="Y1910" s="52">
        <v>532.64718873100753</v>
      </c>
      <c r="Z1910" s="64">
        <f>IF(FACT_INCLUDES[[#This Row],[Order Type]]="Online", 1, 0)*FACT_INCLUDES[[#This Row],[Income]]</f>
        <v>259.84486815850642</v>
      </c>
    </row>
    <row r="1911" spans="1:26" x14ac:dyDescent="0.3">
      <c r="A1911" s="4">
        <v>2347</v>
      </c>
      <c r="B1911" s="4">
        <v>1352</v>
      </c>
      <c r="C1911" s="4">
        <v>787</v>
      </c>
      <c r="D1911" s="58">
        <v>4</v>
      </c>
      <c r="E1911" s="28">
        <f>VLOOKUP(FACT_INCLUDES[[#This Row],[Order ID]], ORDERS[], 2)</f>
        <v>43745.746924305604</v>
      </c>
      <c r="F1911" s="28">
        <f>VLOOKUP(FACT_INCLUDES[[#This Row],[Order ID]], ORDERS[], 3)</f>
        <v>43745.746924305604</v>
      </c>
      <c r="G1911" s="4" t="str">
        <f>VLOOKUP(FACT_INCLUDES[[#This Row],[Order ID]], ORDERS[], 4)</f>
        <v>In-Store</v>
      </c>
      <c r="H1911" s="4" t="str">
        <f>VLOOKUP(FACT_INCLUDES[[#This Row],[Order ID]], ORDERS[], 5)</f>
        <v>CAP4633@gmail.com</v>
      </c>
      <c r="I1911" s="4">
        <f>VLOOKUP(FACT_INCLUDES[[#This Row],[Order ID]], ORDERS[], 6)</f>
        <v>22</v>
      </c>
      <c r="J1911" s="54">
        <f>VLOOKUP(FACT_INCLUDES[[#This Row],[Order ID]], ORDERS[], 7)</f>
        <v>0</v>
      </c>
      <c r="K1911" s="33">
        <v>0</v>
      </c>
      <c r="L1911" s="4">
        <f>VLOOKUP(FACT_INCLUDES[[#This Row],[DW Version]], VERSIONS[], 2)</f>
        <v>80</v>
      </c>
      <c r="M1911" s="4">
        <f>VLOOKUP(FACT_INCLUDES[[#This Row],[DW Version]], VERSIONS[], 3)</f>
        <v>10</v>
      </c>
      <c r="N1911" s="4" t="str">
        <f>VLOOKUP(FACT_INCLUDES[[#This Row],[DW Version]], VERSIONS[], 4)</f>
        <v>white</v>
      </c>
      <c r="O1911" s="51">
        <f>VLOOKUP(FACT_INCLUDES[[#This Row],[DW Version]], VERSIONS[], 5)</f>
        <v>195.94453482271459</v>
      </c>
      <c r="P1911" s="4" t="str">
        <f>VLOOKUP(FACT_INCLUDES[[#This Row],[DW Version]], VERSIONS[], 6)</f>
        <v>Quest 3</v>
      </c>
      <c r="Q1911" s="4" t="str">
        <f>VLOOKUP(FACT_INCLUDES[[#This Row],[DW Version]], VERSIONS[], 7)</f>
        <v>Shoe</v>
      </c>
      <c r="R1911" s="51">
        <f>FACT_INCLUDES[[#This Row],[Version Price]]*FACT_INCLUDES[[#This Row],[Quantity]]</f>
        <v>783.77813929085835</v>
      </c>
      <c r="S1911" s="51">
        <f>FACT_INCLUDES[[#This Row],[Amount]]*(1-FACT_INCLUDES[[#This Row],[Order Discount]])</f>
        <v>783.77813929085835</v>
      </c>
      <c r="T1911" s="51">
        <f t="shared" si="29"/>
        <v>783.77813929085835</v>
      </c>
      <c r="U1911" s="57">
        <f>FACT_INCLUDES[[#This Row],[Income]]/FACT_INCLUDES[[#This Row],[Total Order Income]]</f>
        <v>1</v>
      </c>
      <c r="V1911" s="33">
        <f>IF(FACT_INCLUDES[[#This Row],[Order Gap]]&gt;10, 1, 0)/COUNTIFS(FACT_INCLUDES[Order ID], FACT_INCLUDES[[#This Row],[Order ID]])</f>
        <v>0</v>
      </c>
      <c r="W1911" s="33">
        <f>IF(FACT_INCLUDES[[#This Row],[Order Type]]="Online", 1, 0)/COUNTIFS(FACT_INCLUDES[Order ID], FACT_INCLUDES[[#This Row],[Order ID]])</f>
        <v>0</v>
      </c>
      <c r="X1911" s="52">
        <v>599.78136532904136</v>
      </c>
      <c r="Y1911" s="52">
        <v>532.64718873100753</v>
      </c>
      <c r="Z1911" s="64">
        <f>IF(FACT_INCLUDES[[#This Row],[Order Type]]="Online", 1, 0)*FACT_INCLUDES[[#This Row],[Income]]</f>
        <v>0</v>
      </c>
    </row>
    <row r="1912" spans="1:26" x14ac:dyDescent="0.3">
      <c r="A1912" s="4">
        <v>2388</v>
      </c>
      <c r="B1912" s="4">
        <v>1393</v>
      </c>
      <c r="C1912" s="4">
        <v>856</v>
      </c>
      <c r="D1912" s="58">
        <v>3</v>
      </c>
      <c r="E1912" s="28">
        <f>VLOOKUP(FACT_INCLUDES[[#This Row],[Order ID]], ORDERS[], 2)</f>
        <v>43597.953606395618</v>
      </c>
      <c r="F1912" s="28">
        <f>VLOOKUP(FACT_INCLUDES[[#This Row],[Order ID]], ORDERS[], 3)</f>
        <v>43597.953606395618</v>
      </c>
      <c r="G1912" s="4" t="str">
        <f>VLOOKUP(FACT_INCLUDES[[#This Row],[Order ID]], ORDERS[], 4)</f>
        <v>In-Store</v>
      </c>
      <c r="H1912" s="4" t="str">
        <f>VLOOKUP(FACT_INCLUDES[[#This Row],[Order ID]], ORDERS[], 5)</f>
        <v>RWQ7529@gmail.com</v>
      </c>
      <c r="I1912" s="4">
        <f>VLOOKUP(FACT_INCLUDES[[#This Row],[Order ID]], ORDERS[], 6)</f>
        <v>34</v>
      </c>
      <c r="J1912" s="54">
        <f>VLOOKUP(FACT_INCLUDES[[#This Row],[Order ID]], ORDERS[], 7)</f>
        <v>0</v>
      </c>
      <c r="K1912" s="33">
        <v>0</v>
      </c>
      <c r="L1912" s="4">
        <f>VLOOKUP(FACT_INCLUDES[[#This Row],[DW Version]], VERSIONS[], 2)</f>
        <v>87</v>
      </c>
      <c r="M1912" s="4">
        <f>VLOOKUP(FACT_INCLUDES[[#This Row],[DW Version]], VERSIONS[], 3)</f>
        <v>3</v>
      </c>
      <c r="N1912" s="4" t="str">
        <f>VLOOKUP(FACT_INCLUDES[[#This Row],[DW Version]], VERSIONS[], 4)</f>
        <v>white</v>
      </c>
      <c r="O1912" s="51">
        <f>VLOOKUP(FACT_INCLUDES[[#This Row],[DW Version]], VERSIONS[], 5)</f>
        <v>227.52566810675194</v>
      </c>
      <c r="P1912" s="4" t="str">
        <f>VLOOKUP(FACT_INCLUDES[[#This Row],[DW Version]], VERSIONS[], 6)</f>
        <v>Challenger 7</v>
      </c>
      <c r="Q1912" s="4" t="str">
        <f>VLOOKUP(FACT_INCLUDES[[#This Row],[DW Version]], VERSIONS[], 7)</f>
        <v>Shoe</v>
      </c>
      <c r="R1912" s="51">
        <f>FACT_INCLUDES[[#This Row],[Version Price]]*FACT_INCLUDES[[#This Row],[Quantity]]</f>
        <v>682.57700432025581</v>
      </c>
      <c r="S1912" s="51">
        <f>FACT_INCLUDES[[#This Row],[Amount]]*(1-FACT_INCLUDES[[#This Row],[Order Discount]])</f>
        <v>682.57700432025581</v>
      </c>
      <c r="T1912" s="51">
        <f t="shared" si="29"/>
        <v>682.57700432025581</v>
      </c>
      <c r="U1912" s="57">
        <f>FACT_INCLUDES[[#This Row],[Income]]/FACT_INCLUDES[[#This Row],[Total Order Income]]</f>
        <v>1</v>
      </c>
      <c r="V1912" s="33">
        <f>IF(FACT_INCLUDES[[#This Row],[Order Gap]]&gt;10, 1, 0)/COUNTIFS(FACT_INCLUDES[Order ID], FACT_INCLUDES[[#This Row],[Order ID]])</f>
        <v>0</v>
      </c>
      <c r="W1912" s="33">
        <f>IF(FACT_INCLUDES[[#This Row],[Order Type]]="Online", 1, 0)/COUNTIFS(FACT_INCLUDES[Order ID], FACT_INCLUDES[[#This Row],[Order ID]])</f>
        <v>0</v>
      </c>
      <c r="X1912" s="52">
        <v>599.78136532904136</v>
      </c>
      <c r="Y1912" s="52">
        <v>532.64718873100753</v>
      </c>
      <c r="Z1912" s="64">
        <f>IF(FACT_INCLUDES[[#This Row],[Order Type]]="Online", 1, 0)*FACT_INCLUDES[[#This Row],[Income]]</f>
        <v>0</v>
      </c>
    </row>
    <row r="1913" spans="1:26" x14ac:dyDescent="0.3">
      <c r="A1913" s="4">
        <v>2391</v>
      </c>
      <c r="B1913" s="4">
        <v>1396</v>
      </c>
      <c r="C1913" s="4">
        <v>169</v>
      </c>
      <c r="D1913" s="58">
        <v>1</v>
      </c>
      <c r="E1913" s="28">
        <f>VLOOKUP(FACT_INCLUDES[[#This Row],[Order ID]], ORDERS[], 2)</f>
        <v>43602.651252126692</v>
      </c>
      <c r="F1913" s="28">
        <f>VLOOKUP(FACT_INCLUDES[[#This Row],[Order ID]], ORDERS[], 3)</f>
        <v>43617.651252126692</v>
      </c>
      <c r="G1913" s="4" t="str">
        <f>VLOOKUP(FACT_INCLUDES[[#This Row],[Order ID]], ORDERS[], 4)</f>
        <v>Online</v>
      </c>
      <c r="H1913" s="4" t="str">
        <f>VLOOKUP(FACT_INCLUDES[[#This Row],[Order ID]], ORDERS[], 5)</f>
        <v>ZEU9367@gmail.com</v>
      </c>
      <c r="I1913" s="4">
        <f>VLOOKUP(FACT_INCLUDES[[#This Row],[Order ID]], ORDERS[], 6)</f>
        <v>0</v>
      </c>
      <c r="J1913" s="54">
        <f>VLOOKUP(FACT_INCLUDES[[#This Row],[Order ID]], ORDERS[], 7)</f>
        <v>0</v>
      </c>
      <c r="K1913" s="33">
        <v>15</v>
      </c>
      <c r="L1913" s="4">
        <f>VLOOKUP(FACT_INCLUDES[[#This Row],[DW Version]], VERSIONS[], 2)</f>
        <v>17</v>
      </c>
      <c r="M1913" s="4">
        <f>VLOOKUP(FACT_INCLUDES[[#This Row],[DW Version]], VERSIONS[], 3)</f>
        <v>4.5</v>
      </c>
      <c r="N1913" s="4" t="str">
        <f>VLOOKUP(FACT_INCLUDES[[#This Row],[DW Version]], VERSIONS[], 4)</f>
        <v>purple lilac</v>
      </c>
      <c r="O1913" s="51">
        <f>VLOOKUP(FACT_INCLUDES[[#This Row],[DW Version]], VERSIONS[], 5)</f>
        <v>373.00259784527515</v>
      </c>
      <c r="P1913" s="4" t="str">
        <f>VLOOKUP(FACT_INCLUDES[[#This Row],[DW Version]], VERSIONS[], 6)</f>
        <v>Free Run</v>
      </c>
      <c r="Q1913" s="4" t="str">
        <f>VLOOKUP(FACT_INCLUDES[[#This Row],[DW Version]], VERSIONS[], 7)</f>
        <v>Shoe</v>
      </c>
      <c r="R1913" s="51">
        <f>FACT_INCLUDES[[#This Row],[Version Price]]*FACT_INCLUDES[[#This Row],[Quantity]]</f>
        <v>373.00259784527515</v>
      </c>
      <c r="S1913" s="51">
        <f>FACT_INCLUDES[[#This Row],[Amount]]*(1-FACT_INCLUDES[[#This Row],[Order Discount]])</f>
        <v>373.00259784527515</v>
      </c>
      <c r="T1913" s="51">
        <f t="shared" si="29"/>
        <v>373.00259784527515</v>
      </c>
      <c r="U1913" s="57">
        <f>FACT_INCLUDES[[#This Row],[Income]]/FACT_INCLUDES[[#This Row],[Total Order Income]]</f>
        <v>1</v>
      </c>
      <c r="V1913" s="33">
        <f>IF(FACT_INCLUDES[[#This Row],[Order Gap]]&gt;10, 1, 0)/COUNTIFS(FACT_INCLUDES[Order ID], FACT_INCLUDES[[#This Row],[Order ID]])</f>
        <v>1</v>
      </c>
      <c r="W1913" s="33">
        <f>IF(FACT_INCLUDES[[#This Row],[Order Type]]="Online", 1, 0)/COUNTIFS(FACT_INCLUDES[Order ID], FACT_INCLUDES[[#This Row],[Order ID]])</f>
        <v>1</v>
      </c>
      <c r="X1913" s="52">
        <v>599.78136532904136</v>
      </c>
      <c r="Y1913" s="52">
        <v>532.64718873100753</v>
      </c>
      <c r="Z1913" s="64">
        <f>IF(FACT_INCLUDES[[#This Row],[Order Type]]="Online", 1, 0)*FACT_INCLUDES[[#This Row],[Income]]</f>
        <v>373.00259784527515</v>
      </c>
    </row>
    <row r="1914" spans="1:26" x14ac:dyDescent="0.3">
      <c r="A1914" s="4">
        <v>2415</v>
      </c>
      <c r="B1914" s="4">
        <v>1420</v>
      </c>
      <c r="C1914" s="4">
        <v>815</v>
      </c>
      <c r="D1914" s="58">
        <v>5</v>
      </c>
      <c r="E1914" s="28">
        <f>VLOOKUP(FACT_INCLUDES[[#This Row],[Order ID]], ORDERS[], 2)</f>
        <v>43630.26617048381</v>
      </c>
      <c r="F1914" s="28">
        <f>VLOOKUP(FACT_INCLUDES[[#This Row],[Order ID]], ORDERS[], 3)</f>
        <v>43630.26617048381</v>
      </c>
      <c r="G1914" s="4" t="str">
        <f>VLOOKUP(FACT_INCLUDES[[#This Row],[Order ID]], ORDERS[], 4)</f>
        <v>In-Store</v>
      </c>
      <c r="H1914" s="4" t="str">
        <f>VLOOKUP(FACT_INCLUDES[[#This Row],[Order ID]], ORDERS[], 5)</f>
        <v>FZL7058@gmail.com</v>
      </c>
      <c r="I1914" s="4">
        <f>VLOOKUP(FACT_INCLUDES[[#This Row],[Order ID]], ORDERS[], 6)</f>
        <v>47</v>
      </c>
      <c r="J1914" s="54">
        <f>VLOOKUP(FACT_INCLUDES[[#This Row],[Order ID]], ORDERS[], 7)</f>
        <v>0</v>
      </c>
      <c r="K1914" s="33">
        <v>0</v>
      </c>
      <c r="L1914" s="4">
        <f>VLOOKUP(FACT_INCLUDES[[#This Row],[DW Version]], VERSIONS[], 2)</f>
        <v>83</v>
      </c>
      <c r="M1914" s="4">
        <f>VLOOKUP(FACT_INCLUDES[[#This Row],[DW Version]], VERSIONS[], 3)</f>
        <v>4</v>
      </c>
      <c r="N1914" s="4" t="str">
        <f>VLOOKUP(FACT_INCLUDES[[#This Row],[DW Version]], VERSIONS[], 4)</f>
        <v>white</v>
      </c>
      <c r="O1914" s="51">
        <f>VLOOKUP(FACT_INCLUDES[[#This Row],[DW Version]], VERSIONS[], 5)</f>
        <v>157.88201580501479</v>
      </c>
      <c r="P1914" s="4" t="str">
        <f>VLOOKUP(FACT_INCLUDES[[#This Row],[DW Version]], VERSIONS[], 6)</f>
        <v>Dri-FIT Academy Pants</v>
      </c>
      <c r="Q1914" s="4" t="str">
        <f>VLOOKUP(FACT_INCLUDES[[#This Row],[DW Version]], VERSIONS[], 7)</f>
        <v>Apparel</v>
      </c>
      <c r="R1914" s="51">
        <f>FACT_INCLUDES[[#This Row],[Version Price]]*FACT_INCLUDES[[#This Row],[Quantity]]</f>
        <v>789.41007902507397</v>
      </c>
      <c r="S1914" s="51">
        <f>FACT_INCLUDES[[#This Row],[Amount]]*(1-FACT_INCLUDES[[#This Row],[Order Discount]])</f>
        <v>789.41007902507397</v>
      </c>
      <c r="T1914" s="51">
        <f t="shared" si="29"/>
        <v>789.41007902507397</v>
      </c>
      <c r="U1914" s="57">
        <f>FACT_INCLUDES[[#This Row],[Income]]/FACT_INCLUDES[[#This Row],[Total Order Income]]</f>
        <v>1</v>
      </c>
      <c r="V1914" s="33">
        <f>IF(FACT_INCLUDES[[#This Row],[Order Gap]]&gt;10, 1, 0)/COUNTIFS(FACT_INCLUDES[Order ID], FACT_INCLUDES[[#This Row],[Order ID]])</f>
        <v>0</v>
      </c>
      <c r="W1914" s="33">
        <f>IF(FACT_INCLUDES[[#This Row],[Order Type]]="Online", 1, 0)/COUNTIFS(FACT_INCLUDES[Order ID], FACT_INCLUDES[[#This Row],[Order ID]])</f>
        <v>0</v>
      </c>
      <c r="X1914" s="52">
        <v>599.78136532904136</v>
      </c>
      <c r="Y1914" s="52">
        <v>532.64718873100753</v>
      </c>
      <c r="Z1914" s="64">
        <f>IF(FACT_INCLUDES[[#This Row],[Order Type]]="Online", 1, 0)*FACT_INCLUDES[[#This Row],[Income]]</f>
        <v>0</v>
      </c>
    </row>
    <row r="1915" spans="1:26" x14ac:dyDescent="0.3">
      <c r="A1915" s="4">
        <v>2418</v>
      </c>
      <c r="B1915" s="4">
        <v>1423</v>
      </c>
      <c r="C1915" s="4">
        <v>437</v>
      </c>
      <c r="D1915" s="58">
        <v>5</v>
      </c>
      <c r="E1915" s="28">
        <f>VLOOKUP(FACT_INCLUDES[[#This Row],[Order ID]], ORDERS[], 2)</f>
        <v>43682.69095631464</v>
      </c>
      <c r="F1915" s="28">
        <f>VLOOKUP(FACT_INCLUDES[[#This Row],[Order ID]], ORDERS[], 3)</f>
        <v>43697.69095631464</v>
      </c>
      <c r="G1915" s="4" t="str">
        <f>VLOOKUP(FACT_INCLUDES[[#This Row],[Order ID]], ORDERS[], 4)</f>
        <v>Online</v>
      </c>
      <c r="H1915" s="4" t="str">
        <f>VLOOKUP(FACT_INCLUDES[[#This Row],[Order ID]], ORDERS[], 5)</f>
        <v>OXJ5345@gmail.com</v>
      </c>
      <c r="I1915" s="4">
        <f>VLOOKUP(FACT_INCLUDES[[#This Row],[Order ID]], ORDERS[], 6)</f>
        <v>0</v>
      </c>
      <c r="J1915" s="54">
        <f>VLOOKUP(FACT_INCLUDES[[#This Row],[Order ID]], ORDERS[], 7)</f>
        <v>0</v>
      </c>
      <c r="K1915" s="33">
        <v>15</v>
      </c>
      <c r="L1915" s="4">
        <f>VLOOKUP(FACT_INCLUDES[[#This Row],[DW Version]], VERSIONS[], 2)</f>
        <v>45</v>
      </c>
      <c r="M1915" s="4">
        <f>VLOOKUP(FACT_INCLUDES[[#This Row],[DW Version]], VERSIONS[], 3)</f>
        <v>8.5</v>
      </c>
      <c r="N1915" s="4" t="str">
        <f>VLOOKUP(FACT_INCLUDES[[#This Row],[DW Version]], VERSIONS[], 4)</f>
        <v>black</v>
      </c>
      <c r="O1915" s="51">
        <f>VLOOKUP(FACT_INCLUDES[[#This Row],[DW Version]], VERSIONS[], 5)</f>
        <v>387.0577968632457</v>
      </c>
      <c r="P1915" s="4" t="str">
        <f>VLOOKUP(FACT_INCLUDES[[#This Row],[DW Version]], VERSIONS[], 6)</f>
        <v>Vapor Cage 4</v>
      </c>
      <c r="Q1915" s="4" t="str">
        <f>VLOOKUP(FACT_INCLUDES[[#This Row],[DW Version]], VERSIONS[], 7)</f>
        <v>Shoe</v>
      </c>
      <c r="R1915" s="51">
        <f>FACT_INCLUDES[[#This Row],[Version Price]]*FACT_INCLUDES[[#This Row],[Quantity]]</f>
        <v>1935.2889843162284</v>
      </c>
      <c r="S1915" s="51">
        <f>FACT_INCLUDES[[#This Row],[Amount]]*(1-FACT_INCLUDES[[#This Row],[Order Discount]])</f>
        <v>1935.2889843162284</v>
      </c>
      <c r="T1915" s="51">
        <f t="shared" si="29"/>
        <v>1935.2889843162284</v>
      </c>
      <c r="U1915" s="57">
        <f>FACT_INCLUDES[[#This Row],[Income]]/FACT_INCLUDES[[#This Row],[Total Order Income]]</f>
        <v>1</v>
      </c>
      <c r="V1915" s="33">
        <f>IF(FACT_INCLUDES[[#This Row],[Order Gap]]&gt;10, 1, 0)/COUNTIFS(FACT_INCLUDES[Order ID], FACT_INCLUDES[[#This Row],[Order ID]])</f>
        <v>1</v>
      </c>
      <c r="W1915" s="33">
        <f>IF(FACT_INCLUDES[[#This Row],[Order Type]]="Online", 1, 0)/COUNTIFS(FACT_INCLUDES[Order ID], FACT_INCLUDES[[#This Row],[Order ID]])</f>
        <v>1</v>
      </c>
      <c r="X1915" s="52">
        <v>599.78136532904136</v>
      </c>
      <c r="Y1915" s="52">
        <v>532.64718873100753</v>
      </c>
      <c r="Z1915" s="64">
        <f>IF(FACT_INCLUDES[[#This Row],[Order Type]]="Online", 1, 0)*FACT_INCLUDES[[#This Row],[Income]]</f>
        <v>1935.2889843162284</v>
      </c>
    </row>
    <row r="1916" spans="1:26" x14ac:dyDescent="0.3">
      <c r="A1916" s="4">
        <v>2444</v>
      </c>
      <c r="B1916" s="4">
        <v>1449</v>
      </c>
      <c r="C1916" s="4">
        <v>399</v>
      </c>
      <c r="D1916" s="58">
        <v>3</v>
      </c>
      <c r="E1916" s="28">
        <f>VLOOKUP(FACT_INCLUDES[[#This Row],[Order ID]], ORDERS[], 2)</f>
        <v>43650.248654901305</v>
      </c>
      <c r="F1916" s="28">
        <f>VLOOKUP(FACT_INCLUDES[[#This Row],[Order ID]], ORDERS[], 3)</f>
        <v>43650.248654901305</v>
      </c>
      <c r="G1916" s="4" t="str">
        <f>VLOOKUP(FACT_INCLUDES[[#This Row],[Order ID]], ORDERS[], 4)</f>
        <v>In-Store</v>
      </c>
      <c r="H1916" s="4" t="str">
        <f>VLOOKUP(FACT_INCLUDES[[#This Row],[Order ID]], ORDERS[], 5)</f>
        <v>HAY8749@gmail.com</v>
      </c>
      <c r="I1916" s="4">
        <f>VLOOKUP(FACT_INCLUDES[[#This Row],[Order ID]], ORDERS[], 6)</f>
        <v>40</v>
      </c>
      <c r="J1916" s="54">
        <f>VLOOKUP(FACT_INCLUDES[[#This Row],[Order ID]], ORDERS[], 7)</f>
        <v>0</v>
      </c>
      <c r="K1916" s="33">
        <v>0</v>
      </c>
      <c r="L1916" s="4">
        <f>VLOOKUP(FACT_INCLUDES[[#This Row],[DW Version]], VERSIONS[], 2)</f>
        <v>41</v>
      </c>
      <c r="M1916" s="4">
        <f>VLOOKUP(FACT_INCLUDES[[#This Row],[DW Version]], VERSIONS[], 3)</f>
        <v>3</v>
      </c>
      <c r="N1916" s="4" t="str">
        <f>VLOOKUP(FACT_INCLUDES[[#This Row],[DW Version]], VERSIONS[], 4)</f>
        <v>white</v>
      </c>
      <c r="O1916" s="51">
        <f>VLOOKUP(FACT_INCLUDES[[#This Row],[DW Version]], VERSIONS[], 5)</f>
        <v>113.42063918699432</v>
      </c>
      <c r="P1916" s="4" t="str">
        <f>VLOOKUP(FACT_INCLUDES[[#This Row],[DW Version]], VERSIONS[], 6)</f>
        <v>LunarGlide</v>
      </c>
      <c r="Q1916" s="4" t="str">
        <f>VLOOKUP(FACT_INCLUDES[[#This Row],[DW Version]], VERSIONS[], 7)</f>
        <v>Shoe</v>
      </c>
      <c r="R1916" s="51">
        <f>FACT_INCLUDES[[#This Row],[Version Price]]*FACT_INCLUDES[[#This Row],[Quantity]]</f>
        <v>340.26191756098297</v>
      </c>
      <c r="S1916" s="51">
        <f>FACT_INCLUDES[[#This Row],[Amount]]*(1-FACT_INCLUDES[[#This Row],[Order Discount]])</f>
        <v>340.26191756098297</v>
      </c>
      <c r="T1916" s="51">
        <f t="shared" si="29"/>
        <v>340.26191756098297</v>
      </c>
      <c r="U1916" s="57">
        <f>FACT_INCLUDES[[#This Row],[Income]]/FACT_INCLUDES[[#This Row],[Total Order Income]]</f>
        <v>1</v>
      </c>
      <c r="V1916" s="33">
        <f>IF(FACT_INCLUDES[[#This Row],[Order Gap]]&gt;10, 1, 0)/COUNTIFS(FACT_INCLUDES[Order ID], FACT_INCLUDES[[#This Row],[Order ID]])</f>
        <v>0</v>
      </c>
      <c r="W1916" s="33">
        <f>IF(FACT_INCLUDES[[#This Row],[Order Type]]="Online", 1, 0)/COUNTIFS(FACT_INCLUDES[Order ID], FACT_INCLUDES[[#This Row],[Order ID]])</f>
        <v>0</v>
      </c>
      <c r="X1916" s="52">
        <v>599.78136532904136</v>
      </c>
      <c r="Y1916" s="52">
        <v>532.64718873100753</v>
      </c>
      <c r="Z1916" s="64">
        <f>IF(FACT_INCLUDES[[#This Row],[Order Type]]="Online", 1, 0)*FACT_INCLUDES[[#This Row],[Income]]</f>
        <v>0</v>
      </c>
    </row>
    <row r="1917" spans="1:26" x14ac:dyDescent="0.3">
      <c r="A1917" s="4">
        <v>2460</v>
      </c>
      <c r="B1917" s="4">
        <v>1465</v>
      </c>
      <c r="C1917" s="4">
        <v>297</v>
      </c>
      <c r="D1917" s="58">
        <v>1</v>
      </c>
      <c r="E1917" s="28">
        <f>VLOOKUP(FACT_INCLUDES[[#This Row],[Order ID]], ORDERS[], 2)</f>
        <v>43646.389499125915</v>
      </c>
      <c r="F1917" s="28">
        <f>VLOOKUP(FACT_INCLUDES[[#This Row],[Order ID]], ORDERS[], 3)</f>
        <v>43646.389499125915</v>
      </c>
      <c r="G1917" s="4" t="str">
        <f>VLOOKUP(FACT_INCLUDES[[#This Row],[Order ID]], ORDERS[], 4)</f>
        <v>In-Store</v>
      </c>
      <c r="H1917" s="4" t="str">
        <f>VLOOKUP(FACT_INCLUDES[[#This Row],[Order ID]], ORDERS[], 5)</f>
        <v>OXJ5345@gmail.com</v>
      </c>
      <c r="I1917" s="4">
        <f>VLOOKUP(FACT_INCLUDES[[#This Row],[Order ID]], ORDERS[], 6)</f>
        <v>4</v>
      </c>
      <c r="J1917" s="54">
        <f>VLOOKUP(FACT_INCLUDES[[#This Row],[Order ID]], ORDERS[], 7)</f>
        <v>0</v>
      </c>
      <c r="K1917" s="33">
        <v>0</v>
      </c>
      <c r="L1917" s="4">
        <f>VLOOKUP(FACT_INCLUDES[[#This Row],[DW Version]], VERSIONS[], 2)</f>
        <v>29</v>
      </c>
      <c r="M1917" s="4">
        <f>VLOOKUP(FACT_INCLUDES[[#This Row],[DW Version]], VERSIONS[], 3)</f>
        <v>12</v>
      </c>
      <c r="N1917" s="4" t="str">
        <f>VLOOKUP(FACT_INCLUDES[[#This Row],[DW Version]], VERSIONS[], 4)</f>
        <v>black</v>
      </c>
      <c r="O1917" s="51">
        <f>VLOOKUP(FACT_INCLUDES[[#This Row],[DW Version]], VERSIONS[], 5)</f>
        <v>110.61841826193293</v>
      </c>
      <c r="P1917" s="4" t="str">
        <f>VLOOKUP(FACT_INCLUDES[[#This Row],[DW Version]], VERSIONS[], 6)</f>
        <v>Wildhorse</v>
      </c>
      <c r="Q1917" s="4" t="str">
        <f>VLOOKUP(FACT_INCLUDES[[#This Row],[DW Version]], VERSIONS[], 7)</f>
        <v>Shoe</v>
      </c>
      <c r="R1917" s="51">
        <f>FACT_INCLUDES[[#This Row],[Version Price]]*FACT_INCLUDES[[#This Row],[Quantity]]</f>
        <v>110.61841826193293</v>
      </c>
      <c r="S1917" s="51">
        <f>FACT_INCLUDES[[#This Row],[Amount]]*(1-FACT_INCLUDES[[#This Row],[Order Discount]])</f>
        <v>110.61841826193293</v>
      </c>
      <c r="T1917" s="51">
        <f t="shared" si="29"/>
        <v>110.61841826193293</v>
      </c>
      <c r="U1917" s="57">
        <f>FACT_INCLUDES[[#This Row],[Income]]/FACT_INCLUDES[[#This Row],[Total Order Income]]</f>
        <v>1</v>
      </c>
      <c r="V1917" s="33">
        <f>IF(FACT_INCLUDES[[#This Row],[Order Gap]]&gt;10, 1, 0)/COUNTIFS(FACT_INCLUDES[Order ID], FACT_INCLUDES[[#This Row],[Order ID]])</f>
        <v>0</v>
      </c>
      <c r="W1917" s="33">
        <f>IF(FACT_INCLUDES[[#This Row],[Order Type]]="Online", 1, 0)/COUNTIFS(FACT_INCLUDES[Order ID], FACT_INCLUDES[[#This Row],[Order ID]])</f>
        <v>0</v>
      </c>
      <c r="X1917" s="52">
        <v>599.78136532904136</v>
      </c>
      <c r="Y1917" s="52">
        <v>532.64718873100753</v>
      </c>
      <c r="Z1917" s="64">
        <f>IF(FACT_INCLUDES[[#This Row],[Order Type]]="Online", 1, 0)*FACT_INCLUDES[[#This Row],[Income]]</f>
        <v>0</v>
      </c>
    </row>
    <row r="1918" spans="1:26" x14ac:dyDescent="0.3">
      <c r="A1918" s="4">
        <v>2474</v>
      </c>
      <c r="B1918" s="4">
        <v>1479</v>
      </c>
      <c r="C1918" s="4">
        <v>365</v>
      </c>
      <c r="D1918" s="58">
        <v>3</v>
      </c>
      <c r="E1918" s="28">
        <f>VLOOKUP(FACT_INCLUDES[[#This Row],[Order ID]], ORDERS[], 2)</f>
        <v>43551.494198240565</v>
      </c>
      <c r="F1918" s="28">
        <f>VLOOKUP(FACT_INCLUDES[[#This Row],[Order ID]], ORDERS[], 3)</f>
        <v>43551.494198240565</v>
      </c>
      <c r="G1918" s="4" t="str">
        <f>VLOOKUP(FACT_INCLUDES[[#This Row],[Order ID]], ORDERS[], 4)</f>
        <v>In-Store</v>
      </c>
      <c r="H1918" s="4" t="str">
        <f>VLOOKUP(FACT_INCLUDES[[#This Row],[Order ID]], ORDERS[], 5)</f>
        <v>DKT8834@gmail.com</v>
      </c>
      <c r="I1918" s="4">
        <f>VLOOKUP(FACT_INCLUDES[[#This Row],[Order ID]], ORDERS[], 6)</f>
        <v>31</v>
      </c>
      <c r="J1918" s="54">
        <f>VLOOKUP(FACT_INCLUDES[[#This Row],[Order ID]], ORDERS[], 7)</f>
        <v>0</v>
      </c>
      <c r="K1918" s="33">
        <v>0</v>
      </c>
      <c r="L1918" s="4">
        <f>VLOOKUP(FACT_INCLUDES[[#This Row],[DW Version]], VERSIONS[], 2)</f>
        <v>37</v>
      </c>
      <c r="M1918" s="4">
        <f>VLOOKUP(FACT_INCLUDES[[#This Row],[DW Version]], VERSIONS[], 3)</f>
        <v>5</v>
      </c>
      <c r="N1918" s="4" t="str">
        <f>VLOOKUP(FACT_INCLUDES[[#This Row],[DW Version]], VERSIONS[], 4)</f>
        <v>white</v>
      </c>
      <c r="O1918" s="51">
        <f>VLOOKUP(FACT_INCLUDES[[#This Row],[DW Version]], VERSIONS[], 5)</f>
        <v>146.85944862451157</v>
      </c>
      <c r="P1918" s="4" t="str">
        <f>VLOOKUP(FACT_INCLUDES[[#This Row],[DW Version]], VERSIONS[], 6)</f>
        <v>Air Zoom Winflo</v>
      </c>
      <c r="Q1918" s="4" t="str">
        <f>VLOOKUP(FACT_INCLUDES[[#This Row],[DW Version]], VERSIONS[], 7)</f>
        <v>Shoe</v>
      </c>
      <c r="R1918" s="51">
        <f>FACT_INCLUDES[[#This Row],[Version Price]]*FACT_INCLUDES[[#This Row],[Quantity]]</f>
        <v>440.57834587353472</v>
      </c>
      <c r="S1918" s="51">
        <f>FACT_INCLUDES[[#This Row],[Amount]]*(1-FACT_INCLUDES[[#This Row],[Order Discount]])</f>
        <v>440.57834587353472</v>
      </c>
      <c r="T1918" s="51">
        <f t="shared" si="29"/>
        <v>440.57834587353472</v>
      </c>
      <c r="U1918" s="57">
        <f>FACT_INCLUDES[[#This Row],[Income]]/FACT_INCLUDES[[#This Row],[Total Order Income]]</f>
        <v>1</v>
      </c>
      <c r="V1918" s="33">
        <f>IF(FACT_INCLUDES[[#This Row],[Order Gap]]&gt;10, 1, 0)/COUNTIFS(FACT_INCLUDES[Order ID], FACT_INCLUDES[[#This Row],[Order ID]])</f>
        <v>0</v>
      </c>
      <c r="W1918" s="33">
        <f>IF(FACT_INCLUDES[[#This Row],[Order Type]]="Online", 1, 0)/COUNTIFS(FACT_INCLUDES[Order ID], FACT_INCLUDES[[#This Row],[Order ID]])</f>
        <v>0</v>
      </c>
      <c r="X1918" s="52">
        <v>599.78136532904136</v>
      </c>
      <c r="Y1918" s="52">
        <v>532.64718873100753</v>
      </c>
      <c r="Z1918" s="64">
        <f>IF(FACT_INCLUDES[[#This Row],[Order Type]]="Online", 1, 0)*FACT_INCLUDES[[#This Row],[Income]]</f>
        <v>0</v>
      </c>
    </row>
    <row r="1919" spans="1:26" x14ac:dyDescent="0.3">
      <c r="A1919" s="4">
        <v>137</v>
      </c>
      <c r="B1919" s="4">
        <v>61</v>
      </c>
      <c r="C1919" s="4">
        <v>63</v>
      </c>
      <c r="D1919" s="58">
        <v>4</v>
      </c>
      <c r="E1919" s="28">
        <f>VLOOKUP(FACT_INCLUDES[[#This Row],[Order ID]], ORDERS[], 2)</f>
        <v>43946.455016005209</v>
      </c>
      <c r="F1919" s="28">
        <f>VLOOKUP(FACT_INCLUDES[[#This Row],[Order ID]], ORDERS[], 3)</f>
        <v>43947.455016005209</v>
      </c>
      <c r="G1919" s="4" t="str">
        <f>VLOOKUP(FACT_INCLUDES[[#This Row],[Order ID]], ORDERS[], 4)</f>
        <v>Online</v>
      </c>
      <c r="H1919" s="4" t="str">
        <f>VLOOKUP(FACT_INCLUDES[[#This Row],[Order ID]], ORDERS[], 5)</f>
        <v>XAC8398@gmail.com</v>
      </c>
      <c r="I1919" s="4">
        <f>VLOOKUP(FACT_INCLUDES[[#This Row],[Order ID]], ORDERS[], 6)</f>
        <v>0</v>
      </c>
      <c r="J1919" s="54">
        <f>VLOOKUP(FACT_INCLUDES[[#This Row],[Order ID]], ORDERS[], 7)</f>
        <v>0</v>
      </c>
      <c r="K1919" s="33">
        <v>1</v>
      </c>
      <c r="L1919" s="4">
        <f>VLOOKUP(FACT_INCLUDES[[#This Row],[DW Version]], VERSIONS[], 2)</f>
        <v>6</v>
      </c>
      <c r="M1919" s="4">
        <f>VLOOKUP(FACT_INCLUDES[[#This Row],[DW Version]], VERSIONS[], 3)</f>
        <v>5</v>
      </c>
      <c r="N1919" s="4" t="str">
        <f>VLOOKUP(FACT_INCLUDES[[#This Row],[DW Version]], VERSIONS[], 4)</f>
        <v>black</v>
      </c>
      <c r="O1919" s="51">
        <f>VLOOKUP(FACT_INCLUDES[[#This Row],[DW Version]], VERSIONS[], 5)</f>
        <v>74.255213618797342</v>
      </c>
      <c r="P1919" s="4" t="str">
        <f>VLOOKUP(FACT_INCLUDES[[#This Row],[DW Version]], VERSIONS[], 6)</f>
        <v>Tech Fleece Hoodie</v>
      </c>
      <c r="Q1919" s="4" t="str">
        <f>VLOOKUP(FACT_INCLUDES[[#This Row],[DW Version]], VERSIONS[], 7)</f>
        <v>Apparel</v>
      </c>
      <c r="R1919" s="51">
        <f>FACT_INCLUDES[[#This Row],[Version Price]]*FACT_INCLUDES[[#This Row],[Quantity]]</f>
        <v>297.02085447518937</v>
      </c>
      <c r="S1919" s="51">
        <f>FACT_INCLUDES[[#This Row],[Amount]]*(1-FACT_INCLUDES[[#This Row],[Order Discount]])</f>
        <v>297.02085447518937</v>
      </c>
      <c r="T1919" s="51">
        <f t="shared" si="29"/>
        <v>297.02085447518937</v>
      </c>
      <c r="U1919" s="57">
        <f>FACT_INCLUDES[[#This Row],[Income]]/FACT_INCLUDES[[#This Row],[Total Order Income]]</f>
        <v>1</v>
      </c>
      <c r="V1919" s="33">
        <f>IF(FACT_INCLUDES[[#This Row],[Order Gap]]&gt;10, 1, 0)/COUNTIFS(FACT_INCLUDES[Order ID], FACT_INCLUDES[[#This Row],[Order ID]])</f>
        <v>0</v>
      </c>
      <c r="W1919" s="33">
        <f>IF(FACT_INCLUDES[[#This Row],[Order Type]]="Online", 1, 0)/COUNTIFS(FACT_INCLUDES[Order ID], FACT_INCLUDES[[#This Row],[Order ID]])</f>
        <v>1</v>
      </c>
      <c r="X1919" s="52">
        <v>702.81903296952714</v>
      </c>
      <c r="Y1919" s="52">
        <v>694.91909913985478</v>
      </c>
      <c r="Z1919" s="64">
        <f>IF(FACT_INCLUDES[[#This Row],[Order Type]]="Online", 1, 0)*FACT_INCLUDES[[#This Row],[Income]]</f>
        <v>297.02085447518937</v>
      </c>
    </row>
    <row r="1920" spans="1:26" x14ac:dyDescent="0.3">
      <c r="A1920" s="4">
        <v>160</v>
      </c>
      <c r="B1920" s="4">
        <v>73</v>
      </c>
      <c r="C1920" s="4">
        <v>621</v>
      </c>
      <c r="D1920" s="58">
        <v>2</v>
      </c>
      <c r="E1920" s="28">
        <f>VLOOKUP(FACT_INCLUDES[[#This Row],[Order ID]], ORDERS[], 2)</f>
        <v>44178.201575730251</v>
      </c>
      <c r="F1920" s="28">
        <f>VLOOKUP(FACT_INCLUDES[[#This Row],[Order ID]], ORDERS[], 3)</f>
        <v>44186.201575730251</v>
      </c>
      <c r="G1920" s="4" t="str">
        <f>VLOOKUP(FACT_INCLUDES[[#This Row],[Order ID]], ORDERS[], 4)</f>
        <v>Online</v>
      </c>
      <c r="H1920" s="4" t="str">
        <f>VLOOKUP(FACT_INCLUDES[[#This Row],[Order ID]], ORDERS[], 5)</f>
        <v>CBQ7824@gmail.com</v>
      </c>
      <c r="I1920" s="4">
        <f>VLOOKUP(FACT_INCLUDES[[#This Row],[Order ID]], ORDERS[], 6)</f>
        <v>0</v>
      </c>
      <c r="J1920" s="54">
        <f>VLOOKUP(FACT_INCLUDES[[#This Row],[Order ID]], ORDERS[], 7)</f>
        <v>0</v>
      </c>
      <c r="K1920" s="33">
        <v>8</v>
      </c>
      <c r="L1920" s="4">
        <f>VLOOKUP(FACT_INCLUDES[[#This Row],[DW Version]], VERSIONS[], 2)</f>
        <v>63</v>
      </c>
      <c r="M1920" s="4">
        <f>VLOOKUP(FACT_INCLUDES[[#This Row],[DW Version]], VERSIONS[], 3)</f>
        <v>6</v>
      </c>
      <c r="N1920" s="4" t="str">
        <f>VLOOKUP(FACT_INCLUDES[[#This Row],[DW Version]], VERSIONS[], 4)</f>
        <v>black</v>
      </c>
      <c r="O1920" s="51">
        <f>VLOOKUP(FACT_INCLUDES[[#This Row],[DW Version]], VERSIONS[], 5)</f>
        <v>174.35730643435281</v>
      </c>
      <c r="P1920" s="4" t="str">
        <f>VLOOKUP(FACT_INCLUDES[[#This Row],[DW Version]], VERSIONS[], 6)</f>
        <v>CTR360</v>
      </c>
      <c r="Q1920" s="4" t="str">
        <f>VLOOKUP(FACT_INCLUDES[[#This Row],[DW Version]], VERSIONS[], 7)</f>
        <v>Shoe</v>
      </c>
      <c r="R1920" s="51">
        <f>FACT_INCLUDES[[#This Row],[Version Price]]*FACT_INCLUDES[[#This Row],[Quantity]]</f>
        <v>348.71461286870561</v>
      </c>
      <c r="S1920" s="51">
        <f>FACT_INCLUDES[[#This Row],[Amount]]*(1-FACT_INCLUDES[[#This Row],[Order Discount]])</f>
        <v>348.71461286870561</v>
      </c>
      <c r="T1920" s="51">
        <f t="shared" si="29"/>
        <v>1000.4518457514525</v>
      </c>
      <c r="U1920" s="57">
        <f>FACT_INCLUDES[[#This Row],[Income]]/FACT_INCLUDES[[#This Row],[Total Order Income]]</f>
        <v>0.34855711881543033</v>
      </c>
      <c r="V1920" s="33">
        <f>IF(FACT_INCLUDES[[#This Row],[Order Gap]]&gt;10, 1, 0)/COUNTIFS(FACT_INCLUDES[Order ID], FACT_INCLUDES[[#This Row],[Order ID]])</f>
        <v>0</v>
      </c>
      <c r="W1920" s="33">
        <f>IF(FACT_INCLUDES[[#This Row],[Order Type]]="Online", 1, 0)/COUNTIFS(FACT_INCLUDES[Order ID], FACT_INCLUDES[[#This Row],[Order ID]])</f>
        <v>0.5</v>
      </c>
      <c r="X1920" s="52">
        <v>702.81903296952714</v>
      </c>
      <c r="Y1920" s="52">
        <v>694.91909913985478</v>
      </c>
      <c r="Z1920" s="64">
        <f>IF(FACT_INCLUDES[[#This Row],[Order Type]]="Online", 1, 0)*FACT_INCLUDES[[#This Row],[Income]]</f>
        <v>348.71461286870561</v>
      </c>
    </row>
    <row r="1921" spans="1:26" x14ac:dyDescent="0.3">
      <c r="A1921" s="4">
        <v>161</v>
      </c>
      <c r="B1921" s="4">
        <v>73</v>
      </c>
      <c r="C1921" s="4">
        <v>751</v>
      </c>
      <c r="D1921" s="58">
        <v>2</v>
      </c>
      <c r="E1921" s="28">
        <f>VLOOKUP(FACT_INCLUDES[[#This Row],[Order ID]], ORDERS[], 2)</f>
        <v>44178.201575730251</v>
      </c>
      <c r="F1921" s="28">
        <f>VLOOKUP(FACT_INCLUDES[[#This Row],[Order ID]], ORDERS[], 3)</f>
        <v>44186.201575730251</v>
      </c>
      <c r="G1921" s="4" t="str">
        <f>VLOOKUP(FACT_INCLUDES[[#This Row],[Order ID]], ORDERS[], 4)</f>
        <v>Online</v>
      </c>
      <c r="H1921" s="4" t="str">
        <f>VLOOKUP(FACT_INCLUDES[[#This Row],[Order ID]], ORDERS[], 5)</f>
        <v>CBQ7824@gmail.com</v>
      </c>
      <c r="I1921" s="4">
        <f>VLOOKUP(FACT_INCLUDES[[#This Row],[Order ID]], ORDERS[], 6)</f>
        <v>0</v>
      </c>
      <c r="J1921" s="54">
        <f>VLOOKUP(FACT_INCLUDES[[#This Row],[Order ID]], ORDERS[], 7)</f>
        <v>0</v>
      </c>
      <c r="K1921" s="33">
        <v>8</v>
      </c>
      <c r="L1921" s="4">
        <f>VLOOKUP(FACT_INCLUDES[[#This Row],[DW Version]], VERSIONS[], 2)</f>
        <v>77</v>
      </c>
      <c r="M1921" s="4">
        <f>VLOOKUP(FACT_INCLUDES[[#This Row],[DW Version]], VERSIONS[], 3)</f>
        <v>11.5</v>
      </c>
      <c r="N1921" s="4" t="str">
        <f>VLOOKUP(FACT_INCLUDES[[#This Row],[DW Version]], VERSIONS[], 4)</f>
        <v>black</v>
      </c>
      <c r="O1921" s="51">
        <f>VLOOKUP(FACT_INCLUDES[[#This Row],[DW Version]], VERSIONS[], 5)</f>
        <v>325.86861644137349</v>
      </c>
      <c r="P1921" s="4" t="str">
        <f>VLOOKUP(FACT_INCLUDES[[#This Row],[DW Version]], VERSIONS[], 6)</f>
        <v>Nike Court Legacy</v>
      </c>
      <c r="Q1921" s="4" t="str">
        <f>VLOOKUP(FACT_INCLUDES[[#This Row],[DW Version]], VERSIONS[], 7)</f>
        <v>Shoe</v>
      </c>
      <c r="R1921" s="51">
        <f>FACT_INCLUDES[[#This Row],[Version Price]]*FACT_INCLUDES[[#This Row],[Quantity]]</f>
        <v>651.73723288274698</v>
      </c>
      <c r="S1921" s="51">
        <f>FACT_INCLUDES[[#This Row],[Amount]]*(1-FACT_INCLUDES[[#This Row],[Order Discount]])</f>
        <v>651.73723288274698</v>
      </c>
      <c r="T1921" s="51">
        <f t="shared" si="29"/>
        <v>1000.4518457514525</v>
      </c>
      <c r="U1921" s="57">
        <f>FACT_INCLUDES[[#This Row],[Income]]/FACT_INCLUDES[[#This Row],[Total Order Income]]</f>
        <v>0.65144288118456972</v>
      </c>
      <c r="V1921" s="33">
        <f>IF(FACT_INCLUDES[[#This Row],[Order Gap]]&gt;10, 1, 0)/COUNTIFS(FACT_INCLUDES[Order ID], FACT_INCLUDES[[#This Row],[Order ID]])</f>
        <v>0</v>
      </c>
      <c r="W1921" s="33">
        <f>IF(FACT_INCLUDES[[#This Row],[Order Type]]="Online", 1, 0)/COUNTIFS(FACT_INCLUDES[Order ID], FACT_INCLUDES[[#This Row],[Order ID]])</f>
        <v>0.5</v>
      </c>
      <c r="X1921" s="52">
        <v>702.81903296952714</v>
      </c>
      <c r="Y1921" s="52">
        <v>694.91909913985478</v>
      </c>
      <c r="Z1921" s="64">
        <f>IF(FACT_INCLUDES[[#This Row],[Order Type]]="Online", 1, 0)*FACT_INCLUDES[[#This Row],[Income]]</f>
        <v>651.73723288274698</v>
      </c>
    </row>
    <row r="1922" spans="1:26" x14ac:dyDescent="0.3">
      <c r="A1922" s="4">
        <v>184</v>
      </c>
      <c r="B1922" s="4">
        <v>83</v>
      </c>
      <c r="C1922" s="4">
        <v>394</v>
      </c>
      <c r="D1922" s="58">
        <v>4</v>
      </c>
      <c r="E1922" s="28">
        <f>VLOOKUP(FACT_INCLUDES[[#This Row],[Order ID]], ORDERS[], 2)</f>
        <v>43974.231008459734</v>
      </c>
      <c r="F1922" s="28">
        <f>VLOOKUP(FACT_INCLUDES[[#This Row],[Order ID]], ORDERS[], 3)</f>
        <v>43974.231008459734</v>
      </c>
      <c r="G1922" s="4" t="str">
        <f>VLOOKUP(FACT_INCLUDES[[#This Row],[Order ID]], ORDERS[], 4)</f>
        <v>In-Store</v>
      </c>
      <c r="H1922" s="4" t="str">
        <f>VLOOKUP(FACT_INCLUDES[[#This Row],[Order ID]], ORDERS[], 5)</f>
        <v>RWQ7529@gmail.com</v>
      </c>
      <c r="I1922" s="4">
        <f>VLOOKUP(FACT_INCLUDES[[#This Row],[Order ID]], ORDERS[], 6)</f>
        <v>2</v>
      </c>
      <c r="J1922" s="54">
        <f>VLOOKUP(FACT_INCLUDES[[#This Row],[Order ID]], ORDERS[], 7)</f>
        <v>0</v>
      </c>
      <c r="K1922" s="33">
        <v>0</v>
      </c>
      <c r="L1922" s="4">
        <f>VLOOKUP(FACT_INCLUDES[[#This Row],[DW Version]], VERSIONS[], 2)</f>
        <v>40</v>
      </c>
      <c r="M1922" s="4">
        <f>VLOOKUP(FACT_INCLUDES[[#This Row],[DW Version]], VERSIONS[], 3)</f>
        <v>10.5</v>
      </c>
      <c r="N1922" s="4" t="str">
        <f>VLOOKUP(FACT_INCLUDES[[#This Row],[DW Version]], VERSIONS[], 4)</f>
        <v>white</v>
      </c>
      <c r="O1922" s="51">
        <f>VLOOKUP(FACT_INCLUDES[[#This Row],[DW Version]], VERSIONS[], 5)</f>
        <v>130.87363237395516</v>
      </c>
      <c r="P1922" s="4" t="str">
        <f>VLOOKUP(FACT_INCLUDES[[#This Row],[DW Version]], VERSIONS[], 6)</f>
        <v>Zoom Streak</v>
      </c>
      <c r="Q1922" s="4" t="str">
        <f>VLOOKUP(FACT_INCLUDES[[#This Row],[DW Version]], VERSIONS[], 7)</f>
        <v>Shoe</v>
      </c>
      <c r="R1922" s="51">
        <f>FACT_INCLUDES[[#This Row],[Version Price]]*FACT_INCLUDES[[#This Row],[Quantity]]</f>
        <v>523.49452949582064</v>
      </c>
      <c r="S1922" s="51">
        <f>FACT_INCLUDES[[#This Row],[Amount]]*(1-FACT_INCLUDES[[#This Row],[Order Discount]])</f>
        <v>523.49452949582064</v>
      </c>
      <c r="T1922" s="51">
        <f t="shared" ref="T1922:T1985" si="30">SUMIFS(S:S, B:B, B1922)</f>
        <v>1080.090582794727</v>
      </c>
      <c r="U1922" s="57">
        <f>FACT_INCLUDES[[#This Row],[Income]]/FACT_INCLUDES[[#This Row],[Total Order Income]]</f>
        <v>0.48467650568833043</v>
      </c>
      <c r="V1922" s="33">
        <f>IF(FACT_INCLUDES[[#This Row],[Order Gap]]&gt;10, 1, 0)/COUNTIFS(FACT_INCLUDES[Order ID], FACT_INCLUDES[[#This Row],[Order ID]])</f>
        <v>0</v>
      </c>
      <c r="W1922" s="33">
        <f>IF(FACT_INCLUDES[[#This Row],[Order Type]]="Online", 1, 0)/COUNTIFS(FACT_INCLUDES[Order ID], FACT_INCLUDES[[#This Row],[Order ID]])</f>
        <v>0</v>
      </c>
      <c r="X1922" s="52">
        <v>702.81903296952714</v>
      </c>
      <c r="Y1922" s="52">
        <v>694.91909913985478</v>
      </c>
      <c r="Z1922" s="64">
        <f>IF(FACT_INCLUDES[[#This Row],[Order Type]]="Online", 1, 0)*FACT_INCLUDES[[#This Row],[Income]]</f>
        <v>0</v>
      </c>
    </row>
    <row r="1923" spans="1:26" x14ac:dyDescent="0.3">
      <c r="A1923" s="4">
        <v>185</v>
      </c>
      <c r="B1923" s="4">
        <v>83</v>
      </c>
      <c r="C1923" s="4">
        <v>832</v>
      </c>
      <c r="D1923" s="58">
        <v>4</v>
      </c>
      <c r="E1923" s="28">
        <f>VLOOKUP(FACT_INCLUDES[[#This Row],[Order ID]], ORDERS[], 2)</f>
        <v>43974.231008459734</v>
      </c>
      <c r="F1923" s="28">
        <f>VLOOKUP(FACT_INCLUDES[[#This Row],[Order ID]], ORDERS[], 3)</f>
        <v>43974.231008459734</v>
      </c>
      <c r="G1923" s="4" t="str">
        <f>VLOOKUP(FACT_INCLUDES[[#This Row],[Order ID]], ORDERS[], 4)</f>
        <v>In-Store</v>
      </c>
      <c r="H1923" s="4" t="str">
        <f>VLOOKUP(FACT_INCLUDES[[#This Row],[Order ID]], ORDERS[], 5)</f>
        <v>RWQ7529@gmail.com</v>
      </c>
      <c r="I1923" s="4">
        <f>VLOOKUP(FACT_INCLUDES[[#This Row],[Order ID]], ORDERS[], 6)</f>
        <v>2</v>
      </c>
      <c r="J1923" s="54">
        <f>VLOOKUP(FACT_INCLUDES[[#This Row],[Order ID]], ORDERS[], 7)</f>
        <v>0</v>
      </c>
      <c r="K1923" s="33">
        <v>0</v>
      </c>
      <c r="L1923" s="4">
        <f>VLOOKUP(FACT_INCLUDES[[#This Row],[DW Version]], VERSIONS[], 2)</f>
        <v>84</v>
      </c>
      <c r="M1923" s="4">
        <f>VLOOKUP(FACT_INCLUDES[[#This Row],[DW Version]], VERSIONS[], 3)</f>
        <v>9.5</v>
      </c>
      <c r="N1923" s="4" t="str">
        <f>VLOOKUP(FACT_INCLUDES[[#This Row],[DW Version]], VERSIONS[], 4)</f>
        <v>white</v>
      </c>
      <c r="O1923" s="51">
        <f>VLOOKUP(FACT_INCLUDES[[#This Row],[DW Version]], VERSIONS[], 5)</f>
        <v>139.14901332472658</v>
      </c>
      <c r="P1923" s="4" t="str">
        <f>VLOOKUP(FACT_INCLUDES[[#This Row],[DW Version]], VERSIONS[], 6)</f>
        <v>AeroLoft Running Vest</v>
      </c>
      <c r="Q1923" s="4" t="str">
        <f>VLOOKUP(FACT_INCLUDES[[#This Row],[DW Version]], VERSIONS[], 7)</f>
        <v>Apparel</v>
      </c>
      <c r="R1923" s="51">
        <f>FACT_INCLUDES[[#This Row],[Version Price]]*FACT_INCLUDES[[#This Row],[Quantity]]</f>
        <v>556.59605329890633</v>
      </c>
      <c r="S1923" s="51">
        <f>FACT_INCLUDES[[#This Row],[Amount]]*(1-FACT_INCLUDES[[#This Row],[Order Discount]])</f>
        <v>556.59605329890633</v>
      </c>
      <c r="T1923" s="51">
        <f t="shared" si="30"/>
        <v>1080.090582794727</v>
      </c>
      <c r="U1923" s="57">
        <f>FACT_INCLUDES[[#This Row],[Income]]/FACT_INCLUDES[[#This Row],[Total Order Income]]</f>
        <v>0.51532349431166957</v>
      </c>
      <c r="V1923" s="33">
        <f>IF(FACT_INCLUDES[[#This Row],[Order Gap]]&gt;10, 1, 0)/COUNTIFS(FACT_INCLUDES[Order ID], FACT_INCLUDES[[#This Row],[Order ID]])</f>
        <v>0</v>
      </c>
      <c r="W1923" s="33">
        <f>IF(FACT_INCLUDES[[#This Row],[Order Type]]="Online", 1, 0)/COUNTIFS(FACT_INCLUDES[Order ID], FACT_INCLUDES[[#This Row],[Order ID]])</f>
        <v>0</v>
      </c>
      <c r="X1923" s="52">
        <v>702.81903296952714</v>
      </c>
      <c r="Y1923" s="52">
        <v>694.91909913985478</v>
      </c>
      <c r="Z1923" s="64">
        <f>IF(FACT_INCLUDES[[#This Row],[Order Type]]="Online", 1, 0)*FACT_INCLUDES[[#This Row],[Income]]</f>
        <v>0</v>
      </c>
    </row>
    <row r="1924" spans="1:26" x14ac:dyDescent="0.3">
      <c r="A1924" s="4">
        <v>236</v>
      </c>
      <c r="B1924" s="4">
        <v>109</v>
      </c>
      <c r="C1924" s="4">
        <v>286</v>
      </c>
      <c r="D1924" s="58">
        <v>1</v>
      </c>
      <c r="E1924" s="28">
        <f>VLOOKUP(FACT_INCLUDES[[#This Row],[Order ID]], ORDERS[], 2)</f>
        <v>43865.890380765755</v>
      </c>
      <c r="F1924" s="28">
        <f>VLOOKUP(FACT_INCLUDES[[#This Row],[Order ID]], ORDERS[], 3)</f>
        <v>43867.890380765755</v>
      </c>
      <c r="G1924" s="4" t="str">
        <f>VLOOKUP(FACT_INCLUDES[[#This Row],[Order ID]], ORDERS[], 4)</f>
        <v>Online</v>
      </c>
      <c r="H1924" s="4" t="str">
        <f>VLOOKUP(FACT_INCLUDES[[#This Row],[Order ID]], ORDERS[], 5)</f>
        <v>HEA5800@gmail.com</v>
      </c>
      <c r="I1924" s="4">
        <f>VLOOKUP(FACT_INCLUDES[[#This Row],[Order ID]], ORDERS[], 6)</f>
        <v>0</v>
      </c>
      <c r="J1924" s="54">
        <f>VLOOKUP(FACT_INCLUDES[[#This Row],[Order ID]], ORDERS[], 7)</f>
        <v>0</v>
      </c>
      <c r="K1924" s="33">
        <v>2</v>
      </c>
      <c r="L1924" s="4">
        <f>VLOOKUP(FACT_INCLUDES[[#This Row],[DW Version]], VERSIONS[], 2)</f>
        <v>28</v>
      </c>
      <c r="M1924" s="4">
        <f>VLOOKUP(FACT_INCLUDES[[#This Row],[DW Version]], VERSIONS[], 3)</f>
        <v>4</v>
      </c>
      <c r="N1924" s="4" t="str">
        <f>VLOOKUP(FACT_INCLUDES[[#This Row],[DW Version]], VERSIONS[], 4)</f>
        <v>white</v>
      </c>
      <c r="O1924" s="51">
        <f>VLOOKUP(FACT_INCLUDES[[#This Row],[DW Version]], VERSIONS[], 5)</f>
        <v>189.88000785919928</v>
      </c>
      <c r="P1924" s="4" t="str">
        <f>VLOOKUP(FACT_INCLUDES[[#This Row],[DW Version]], VERSIONS[], 6)</f>
        <v>Odyssey React</v>
      </c>
      <c r="Q1924" s="4" t="str">
        <f>VLOOKUP(FACT_INCLUDES[[#This Row],[DW Version]], VERSIONS[], 7)</f>
        <v>Shoe</v>
      </c>
      <c r="R1924" s="51">
        <f>FACT_INCLUDES[[#This Row],[Version Price]]*FACT_INCLUDES[[#This Row],[Quantity]]</f>
        <v>189.88000785919928</v>
      </c>
      <c r="S1924" s="51">
        <f>FACT_INCLUDES[[#This Row],[Amount]]*(1-FACT_INCLUDES[[#This Row],[Order Discount]])</f>
        <v>189.88000785919928</v>
      </c>
      <c r="T1924" s="51">
        <f t="shared" si="30"/>
        <v>189.88000785919928</v>
      </c>
      <c r="U1924" s="57">
        <f>FACT_INCLUDES[[#This Row],[Income]]/FACT_INCLUDES[[#This Row],[Total Order Income]]</f>
        <v>1</v>
      </c>
      <c r="V1924" s="33">
        <f>IF(FACT_INCLUDES[[#This Row],[Order Gap]]&gt;10, 1, 0)/COUNTIFS(FACT_INCLUDES[Order ID], FACT_INCLUDES[[#This Row],[Order ID]])</f>
        <v>0</v>
      </c>
      <c r="W1924" s="33">
        <f>IF(FACT_INCLUDES[[#This Row],[Order Type]]="Online", 1, 0)/COUNTIFS(FACT_INCLUDES[Order ID], FACT_INCLUDES[[#This Row],[Order ID]])</f>
        <v>1</v>
      </c>
      <c r="X1924" s="52">
        <v>702.81903296952714</v>
      </c>
      <c r="Y1924" s="52">
        <v>694.91909913985478</v>
      </c>
      <c r="Z1924" s="64">
        <f>IF(FACT_INCLUDES[[#This Row],[Order Type]]="Online", 1, 0)*FACT_INCLUDES[[#This Row],[Income]]</f>
        <v>189.88000785919928</v>
      </c>
    </row>
    <row r="1925" spans="1:26" x14ac:dyDescent="0.3">
      <c r="A1925" s="4">
        <v>248</v>
      </c>
      <c r="B1925" s="4">
        <v>114</v>
      </c>
      <c r="C1925" s="4">
        <v>226</v>
      </c>
      <c r="D1925" s="58">
        <v>5</v>
      </c>
      <c r="E1925" s="28">
        <f>VLOOKUP(FACT_INCLUDES[[#This Row],[Order ID]], ORDERS[], 2)</f>
        <v>44156.807540088397</v>
      </c>
      <c r="F1925" s="28">
        <f>VLOOKUP(FACT_INCLUDES[[#This Row],[Order ID]], ORDERS[], 3)</f>
        <v>44156.807540088397</v>
      </c>
      <c r="G1925" s="4" t="str">
        <f>VLOOKUP(FACT_INCLUDES[[#This Row],[Order ID]], ORDERS[], 4)</f>
        <v>In-Store</v>
      </c>
      <c r="H1925" s="4" t="str">
        <f>VLOOKUP(FACT_INCLUDES[[#This Row],[Order ID]], ORDERS[], 5)</f>
        <v>NBW1070@gmail.com</v>
      </c>
      <c r="I1925" s="4">
        <f>VLOOKUP(FACT_INCLUDES[[#This Row],[Order ID]], ORDERS[], 6)</f>
        <v>26</v>
      </c>
      <c r="J1925" s="54">
        <f>VLOOKUP(FACT_INCLUDES[[#This Row],[Order ID]], ORDERS[], 7)</f>
        <v>0</v>
      </c>
      <c r="K1925" s="33">
        <v>0</v>
      </c>
      <c r="L1925" s="4">
        <f>VLOOKUP(FACT_INCLUDES[[#This Row],[DW Version]], VERSIONS[], 2)</f>
        <v>22</v>
      </c>
      <c r="M1925" s="4">
        <f>VLOOKUP(FACT_INCLUDES[[#This Row],[DW Version]], VERSIONS[], 3)</f>
        <v>11</v>
      </c>
      <c r="N1925" s="4" t="str">
        <f>VLOOKUP(FACT_INCLUDES[[#This Row],[DW Version]], VERSIONS[], 4)</f>
        <v>white</v>
      </c>
      <c r="O1925" s="51">
        <f>VLOOKUP(FACT_INCLUDES[[#This Row],[DW Version]], VERSIONS[], 5)</f>
        <v>215.04805251545406</v>
      </c>
      <c r="P1925" s="4" t="str">
        <f>VLOOKUP(FACT_INCLUDES[[#This Row],[DW Version]], VERSIONS[], 6)</f>
        <v>Daybreak</v>
      </c>
      <c r="Q1925" s="4" t="str">
        <f>VLOOKUP(FACT_INCLUDES[[#This Row],[DW Version]], VERSIONS[], 7)</f>
        <v>Shoe</v>
      </c>
      <c r="R1925" s="51">
        <f>FACT_INCLUDES[[#This Row],[Version Price]]*FACT_INCLUDES[[#This Row],[Quantity]]</f>
        <v>1075.2402625772702</v>
      </c>
      <c r="S1925" s="51">
        <f>FACT_INCLUDES[[#This Row],[Amount]]*(1-FACT_INCLUDES[[#This Row],[Order Discount]])</f>
        <v>1075.2402625772702</v>
      </c>
      <c r="T1925" s="51">
        <f t="shared" si="30"/>
        <v>1075.2402625772702</v>
      </c>
      <c r="U1925" s="57">
        <f>FACT_INCLUDES[[#This Row],[Income]]/FACT_INCLUDES[[#This Row],[Total Order Income]]</f>
        <v>1</v>
      </c>
      <c r="V1925" s="33">
        <f>IF(FACT_INCLUDES[[#This Row],[Order Gap]]&gt;10, 1, 0)/COUNTIFS(FACT_INCLUDES[Order ID], FACT_INCLUDES[[#This Row],[Order ID]])</f>
        <v>0</v>
      </c>
      <c r="W1925" s="33">
        <f>IF(FACT_INCLUDES[[#This Row],[Order Type]]="Online", 1, 0)/COUNTIFS(FACT_INCLUDES[Order ID], FACT_INCLUDES[[#This Row],[Order ID]])</f>
        <v>0</v>
      </c>
      <c r="X1925" s="52">
        <v>702.81903296952714</v>
      </c>
      <c r="Y1925" s="52">
        <v>694.91909913985478</v>
      </c>
      <c r="Z1925" s="64">
        <f>IF(FACT_INCLUDES[[#This Row],[Order Type]]="Online", 1, 0)*FACT_INCLUDES[[#This Row],[Income]]</f>
        <v>0</v>
      </c>
    </row>
    <row r="1926" spans="1:26" x14ac:dyDescent="0.3">
      <c r="A1926" s="4">
        <v>286</v>
      </c>
      <c r="B1926" s="4">
        <v>137</v>
      </c>
      <c r="C1926" s="4">
        <v>534</v>
      </c>
      <c r="D1926" s="58">
        <v>3</v>
      </c>
      <c r="E1926" s="28">
        <f>VLOOKUP(FACT_INCLUDES[[#This Row],[Order ID]], ORDERS[], 2)</f>
        <v>43948.707995707453</v>
      </c>
      <c r="F1926" s="28">
        <f>VLOOKUP(FACT_INCLUDES[[#This Row],[Order ID]], ORDERS[], 3)</f>
        <v>43948.707995707453</v>
      </c>
      <c r="G1926" s="4" t="str">
        <f>VLOOKUP(FACT_INCLUDES[[#This Row],[Order ID]], ORDERS[], 4)</f>
        <v>In-Store</v>
      </c>
      <c r="H1926" s="4" t="str">
        <f>VLOOKUP(FACT_INCLUDES[[#This Row],[Order ID]], ORDERS[], 5)</f>
        <v>EMM4686@gmail.com</v>
      </c>
      <c r="I1926" s="4">
        <f>VLOOKUP(FACT_INCLUDES[[#This Row],[Order ID]], ORDERS[], 6)</f>
        <v>47</v>
      </c>
      <c r="J1926" s="54">
        <f>VLOOKUP(FACT_INCLUDES[[#This Row],[Order ID]], ORDERS[], 7)</f>
        <v>0</v>
      </c>
      <c r="K1926" s="33">
        <v>0</v>
      </c>
      <c r="L1926" s="4">
        <f>VLOOKUP(FACT_INCLUDES[[#This Row],[DW Version]], VERSIONS[], 2)</f>
        <v>56</v>
      </c>
      <c r="M1926" s="4">
        <f>VLOOKUP(FACT_INCLUDES[[#This Row],[DW Version]], VERSIONS[], 3)</f>
        <v>4</v>
      </c>
      <c r="N1926" s="4" t="str">
        <f>VLOOKUP(FACT_INCLUDES[[#This Row],[DW Version]], VERSIONS[], 4)</f>
        <v>orange</v>
      </c>
      <c r="O1926" s="51">
        <f>VLOOKUP(FACT_INCLUDES[[#This Row],[DW Version]], VERSIONS[], 5)</f>
        <v>98.94174422620361</v>
      </c>
      <c r="P1926" s="4" t="str">
        <f>VLOOKUP(FACT_INCLUDES[[#This Row],[DW Version]], VERSIONS[], 6)</f>
        <v>Nike Yoga Mat</v>
      </c>
      <c r="Q1926" s="4" t="str">
        <f>VLOOKUP(FACT_INCLUDES[[#This Row],[DW Version]], VERSIONS[], 7)</f>
        <v>Sport Equipment</v>
      </c>
      <c r="R1926" s="51">
        <f>FACT_INCLUDES[[#This Row],[Version Price]]*FACT_INCLUDES[[#This Row],[Quantity]]</f>
        <v>296.82523267861086</v>
      </c>
      <c r="S1926" s="51">
        <f>FACT_INCLUDES[[#This Row],[Amount]]*(1-FACT_INCLUDES[[#This Row],[Order Discount]])</f>
        <v>296.82523267861086</v>
      </c>
      <c r="T1926" s="51">
        <f t="shared" si="30"/>
        <v>296.82523267861086</v>
      </c>
      <c r="U1926" s="57">
        <f>FACT_INCLUDES[[#This Row],[Income]]/FACT_INCLUDES[[#This Row],[Total Order Income]]</f>
        <v>1</v>
      </c>
      <c r="V1926" s="33">
        <f>IF(FACT_INCLUDES[[#This Row],[Order Gap]]&gt;10, 1, 0)/COUNTIFS(FACT_INCLUDES[Order ID], FACT_INCLUDES[[#This Row],[Order ID]])</f>
        <v>0</v>
      </c>
      <c r="W1926" s="33">
        <f>IF(FACT_INCLUDES[[#This Row],[Order Type]]="Online", 1, 0)/COUNTIFS(FACT_INCLUDES[Order ID], FACT_INCLUDES[[#This Row],[Order ID]])</f>
        <v>0</v>
      </c>
      <c r="X1926" s="52">
        <v>702.81903296952714</v>
      </c>
      <c r="Y1926" s="52">
        <v>694.91909913985478</v>
      </c>
      <c r="Z1926" s="64">
        <f>IF(FACT_INCLUDES[[#This Row],[Order Type]]="Online", 1, 0)*FACT_INCLUDES[[#This Row],[Income]]</f>
        <v>0</v>
      </c>
    </row>
    <row r="1927" spans="1:26" x14ac:dyDescent="0.3">
      <c r="A1927" s="4">
        <v>327</v>
      </c>
      <c r="B1927" s="4">
        <v>158</v>
      </c>
      <c r="C1927" s="4">
        <v>698</v>
      </c>
      <c r="D1927" s="58">
        <v>5</v>
      </c>
      <c r="E1927" s="28">
        <f>VLOOKUP(FACT_INCLUDES[[#This Row],[Order ID]], ORDERS[], 2)</f>
        <v>44071.482616629204</v>
      </c>
      <c r="F1927" s="28">
        <f>VLOOKUP(FACT_INCLUDES[[#This Row],[Order ID]], ORDERS[], 3)</f>
        <v>44071.482616629204</v>
      </c>
      <c r="G1927" s="4" t="str">
        <f>VLOOKUP(FACT_INCLUDES[[#This Row],[Order ID]], ORDERS[], 4)</f>
        <v>In-Store</v>
      </c>
      <c r="H1927" s="4" t="str">
        <f>VLOOKUP(FACT_INCLUDES[[#This Row],[Order ID]], ORDERS[], 5)</f>
        <v>EIQ7173@gmail.com</v>
      </c>
      <c r="I1927" s="4">
        <f>VLOOKUP(FACT_INCLUDES[[#This Row],[Order ID]], ORDERS[], 6)</f>
        <v>32</v>
      </c>
      <c r="J1927" s="54">
        <f>VLOOKUP(FACT_INCLUDES[[#This Row],[Order ID]], ORDERS[], 7)</f>
        <v>0</v>
      </c>
      <c r="K1927" s="33">
        <v>0</v>
      </c>
      <c r="L1927" s="4">
        <f>VLOOKUP(FACT_INCLUDES[[#This Row],[DW Version]], VERSIONS[], 2)</f>
        <v>71</v>
      </c>
      <c r="M1927" s="4">
        <f>VLOOKUP(FACT_INCLUDES[[#This Row],[DW Version]], VERSIONS[], 3)</f>
        <v>11</v>
      </c>
      <c r="N1927" s="4" t="str">
        <f>VLOOKUP(FACT_INCLUDES[[#This Row],[DW Version]], VERSIONS[], 4)</f>
        <v>white</v>
      </c>
      <c r="O1927" s="51">
        <f>VLOOKUP(FACT_INCLUDES[[#This Row],[DW Version]], VERSIONS[], 5)</f>
        <v>38.280288100222009</v>
      </c>
      <c r="P1927" s="4" t="str">
        <f>VLOOKUP(FACT_INCLUDES[[#This Row],[DW Version]], VERSIONS[], 6)</f>
        <v>AeroSwift Running Top</v>
      </c>
      <c r="Q1927" s="4" t="str">
        <f>VLOOKUP(FACT_INCLUDES[[#This Row],[DW Version]], VERSIONS[], 7)</f>
        <v>Apparel</v>
      </c>
      <c r="R1927" s="51">
        <f>FACT_INCLUDES[[#This Row],[Version Price]]*FACT_INCLUDES[[#This Row],[Quantity]]</f>
        <v>191.40144050111005</v>
      </c>
      <c r="S1927" s="51">
        <f>FACT_INCLUDES[[#This Row],[Amount]]*(1-FACT_INCLUDES[[#This Row],[Order Discount]])</f>
        <v>191.40144050111005</v>
      </c>
      <c r="T1927" s="51">
        <f t="shared" si="30"/>
        <v>191.40144050111005</v>
      </c>
      <c r="U1927" s="57">
        <f>FACT_INCLUDES[[#This Row],[Income]]/FACT_INCLUDES[[#This Row],[Total Order Income]]</f>
        <v>1</v>
      </c>
      <c r="V1927" s="33">
        <f>IF(FACT_INCLUDES[[#This Row],[Order Gap]]&gt;10, 1, 0)/COUNTIFS(FACT_INCLUDES[Order ID], FACT_INCLUDES[[#This Row],[Order ID]])</f>
        <v>0</v>
      </c>
      <c r="W1927" s="33">
        <f>IF(FACT_INCLUDES[[#This Row],[Order Type]]="Online", 1, 0)/COUNTIFS(FACT_INCLUDES[Order ID], FACT_INCLUDES[[#This Row],[Order ID]])</f>
        <v>0</v>
      </c>
      <c r="X1927" s="52">
        <v>702.81903296952714</v>
      </c>
      <c r="Y1927" s="52">
        <v>694.91909913985478</v>
      </c>
      <c r="Z1927" s="64">
        <f>IF(FACT_INCLUDES[[#This Row],[Order Type]]="Online", 1, 0)*FACT_INCLUDES[[#This Row],[Income]]</f>
        <v>0</v>
      </c>
    </row>
    <row r="1928" spans="1:26" x14ac:dyDescent="0.3">
      <c r="A1928" s="4">
        <v>380</v>
      </c>
      <c r="B1928" s="4">
        <v>182</v>
      </c>
      <c r="C1928" s="4">
        <v>8</v>
      </c>
      <c r="D1928" s="58">
        <v>2</v>
      </c>
      <c r="E1928" s="28">
        <f>VLOOKUP(FACT_INCLUDES[[#This Row],[Order ID]], ORDERS[], 2)</f>
        <v>43987.541235066667</v>
      </c>
      <c r="F1928" s="28">
        <f>VLOOKUP(FACT_INCLUDES[[#This Row],[Order ID]], ORDERS[], 3)</f>
        <v>43987.541235066667</v>
      </c>
      <c r="G1928" s="4" t="str">
        <f>VLOOKUP(FACT_INCLUDES[[#This Row],[Order ID]], ORDERS[], 4)</f>
        <v>In-Store</v>
      </c>
      <c r="H1928" s="4" t="str">
        <f>VLOOKUP(FACT_INCLUDES[[#This Row],[Order ID]], ORDERS[], 5)</f>
        <v>QMX6585@gmail.com</v>
      </c>
      <c r="I1928" s="4">
        <f>VLOOKUP(FACT_INCLUDES[[#This Row],[Order ID]], ORDERS[], 6)</f>
        <v>49</v>
      </c>
      <c r="J1928" s="54">
        <f>VLOOKUP(FACT_INCLUDES[[#This Row],[Order ID]], ORDERS[], 7)</f>
        <v>0</v>
      </c>
      <c r="K1928" s="33">
        <v>0</v>
      </c>
      <c r="L1928" s="4">
        <f>VLOOKUP(FACT_INCLUDES[[#This Row],[DW Version]], VERSIONS[], 2)</f>
        <v>1</v>
      </c>
      <c r="M1928" s="4">
        <f>VLOOKUP(FACT_INCLUDES[[#This Row],[DW Version]], VERSIONS[], 3)</f>
        <v>6</v>
      </c>
      <c r="N1928" s="4" t="str">
        <f>VLOOKUP(FACT_INCLUDES[[#This Row],[DW Version]], VERSIONS[], 4)</f>
        <v>white</v>
      </c>
      <c r="O1928" s="51">
        <f>VLOOKUP(FACT_INCLUDES[[#This Row],[DW Version]], VERSIONS[], 5)</f>
        <v>388.41155819096889</v>
      </c>
      <c r="P1928" s="4" t="str">
        <f>VLOOKUP(FACT_INCLUDES[[#This Row],[DW Version]], VERSIONS[], 6)</f>
        <v>Air Max</v>
      </c>
      <c r="Q1928" s="4" t="str">
        <f>VLOOKUP(FACT_INCLUDES[[#This Row],[DW Version]], VERSIONS[], 7)</f>
        <v>Shoe</v>
      </c>
      <c r="R1928" s="51">
        <f>FACT_INCLUDES[[#This Row],[Version Price]]*FACT_INCLUDES[[#This Row],[Quantity]]</f>
        <v>776.82311638193778</v>
      </c>
      <c r="S1928" s="51">
        <f>FACT_INCLUDES[[#This Row],[Amount]]*(1-FACT_INCLUDES[[#This Row],[Order Discount]])</f>
        <v>776.82311638193778</v>
      </c>
      <c r="T1928" s="51">
        <f t="shared" si="30"/>
        <v>893.46633167014966</v>
      </c>
      <c r="U1928" s="57">
        <f>FACT_INCLUDES[[#This Row],[Income]]/FACT_INCLUDES[[#This Row],[Total Order Income]]</f>
        <v>0.86944867293413097</v>
      </c>
      <c r="V1928" s="33">
        <f>IF(FACT_INCLUDES[[#This Row],[Order Gap]]&gt;10, 1, 0)/COUNTIFS(FACT_INCLUDES[Order ID], FACT_INCLUDES[[#This Row],[Order ID]])</f>
        <v>0</v>
      </c>
      <c r="W1928" s="33">
        <f>IF(FACT_INCLUDES[[#This Row],[Order Type]]="Online", 1, 0)/COUNTIFS(FACT_INCLUDES[Order ID], FACT_INCLUDES[[#This Row],[Order ID]])</f>
        <v>0</v>
      </c>
      <c r="X1928" s="52">
        <v>702.81903296952714</v>
      </c>
      <c r="Y1928" s="52">
        <v>694.91909913985478</v>
      </c>
      <c r="Z1928" s="64">
        <f>IF(FACT_INCLUDES[[#This Row],[Order Type]]="Online", 1, 0)*FACT_INCLUDES[[#This Row],[Income]]</f>
        <v>0</v>
      </c>
    </row>
    <row r="1929" spans="1:26" x14ac:dyDescent="0.3">
      <c r="A1929" s="4">
        <v>381</v>
      </c>
      <c r="B1929" s="4">
        <v>182</v>
      </c>
      <c r="C1929" s="4">
        <v>380</v>
      </c>
      <c r="D1929" s="58">
        <v>3</v>
      </c>
      <c r="E1929" s="28">
        <f>VLOOKUP(FACT_INCLUDES[[#This Row],[Order ID]], ORDERS[], 2)</f>
        <v>43987.541235066667</v>
      </c>
      <c r="F1929" s="28">
        <f>VLOOKUP(FACT_INCLUDES[[#This Row],[Order ID]], ORDERS[], 3)</f>
        <v>43987.541235066667</v>
      </c>
      <c r="G1929" s="4" t="str">
        <f>VLOOKUP(FACT_INCLUDES[[#This Row],[Order ID]], ORDERS[], 4)</f>
        <v>In-Store</v>
      </c>
      <c r="H1929" s="4" t="str">
        <f>VLOOKUP(FACT_INCLUDES[[#This Row],[Order ID]], ORDERS[], 5)</f>
        <v>QMX6585@gmail.com</v>
      </c>
      <c r="I1929" s="4">
        <f>VLOOKUP(FACT_INCLUDES[[#This Row],[Order ID]], ORDERS[], 6)</f>
        <v>49</v>
      </c>
      <c r="J1929" s="54">
        <f>VLOOKUP(FACT_INCLUDES[[#This Row],[Order ID]], ORDERS[], 7)</f>
        <v>0</v>
      </c>
      <c r="K1929" s="33">
        <v>0</v>
      </c>
      <c r="L1929" s="4">
        <f>VLOOKUP(FACT_INCLUDES[[#This Row],[DW Version]], VERSIONS[], 2)</f>
        <v>38</v>
      </c>
      <c r="M1929" s="4">
        <f>VLOOKUP(FACT_INCLUDES[[#This Row],[DW Version]], VERSIONS[], 3)</f>
        <v>12.5</v>
      </c>
      <c r="N1929" s="4" t="str">
        <f>VLOOKUP(FACT_INCLUDES[[#This Row],[DW Version]], VERSIONS[], 4)</f>
        <v>white</v>
      </c>
      <c r="O1929" s="51">
        <f>VLOOKUP(FACT_INCLUDES[[#This Row],[DW Version]], VERSIONS[], 5)</f>
        <v>38.881071762737271</v>
      </c>
      <c r="P1929" s="4" t="str">
        <f>VLOOKUP(FACT_INCLUDES[[#This Row],[DW Version]], VERSIONS[], 6)</f>
        <v>Free RN 5.0</v>
      </c>
      <c r="Q1929" s="4" t="str">
        <f>VLOOKUP(FACT_INCLUDES[[#This Row],[DW Version]], VERSIONS[], 7)</f>
        <v>Shoe</v>
      </c>
      <c r="R1929" s="51">
        <f>FACT_INCLUDES[[#This Row],[Version Price]]*FACT_INCLUDES[[#This Row],[Quantity]]</f>
        <v>116.64321528821182</v>
      </c>
      <c r="S1929" s="51">
        <f>FACT_INCLUDES[[#This Row],[Amount]]*(1-FACT_INCLUDES[[#This Row],[Order Discount]])</f>
        <v>116.64321528821182</v>
      </c>
      <c r="T1929" s="51">
        <f t="shared" si="30"/>
        <v>893.46633167014966</v>
      </c>
      <c r="U1929" s="57">
        <f>FACT_INCLUDES[[#This Row],[Income]]/FACT_INCLUDES[[#This Row],[Total Order Income]]</f>
        <v>0.13055132706586892</v>
      </c>
      <c r="V1929" s="33">
        <f>IF(FACT_INCLUDES[[#This Row],[Order Gap]]&gt;10, 1, 0)/COUNTIFS(FACT_INCLUDES[Order ID], FACT_INCLUDES[[#This Row],[Order ID]])</f>
        <v>0</v>
      </c>
      <c r="W1929" s="33">
        <f>IF(FACT_INCLUDES[[#This Row],[Order Type]]="Online", 1, 0)/COUNTIFS(FACT_INCLUDES[Order ID], FACT_INCLUDES[[#This Row],[Order ID]])</f>
        <v>0</v>
      </c>
      <c r="X1929" s="52">
        <v>702.81903296952714</v>
      </c>
      <c r="Y1929" s="52">
        <v>694.91909913985478</v>
      </c>
      <c r="Z1929" s="64">
        <f>IF(FACT_INCLUDES[[#This Row],[Order Type]]="Online", 1, 0)*FACT_INCLUDES[[#This Row],[Income]]</f>
        <v>0</v>
      </c>
    </row>
    <row r="1930" spans="1:26" x14ac:dyDescent="0.3">
      <c r="A1930" s="4">
        <v>397</v>
      </c>
      <c r="B1930" s="4">
        <v>190</v>
      </c>
      <c r="C1930" s="4">
        <v>593</v>
      </c>
      <c r="D1930" s="58">
        <v>1</v>
      </c>
      <c r="E1930" s="28">
        <f>VLOOKUP(FACT_INCLUDES[[#This Row],[Order ID]], ORDERS[], 2)</f>
        <v>44179.086079568682</v>
      </c>
      <c r="F1930" s="28">
        <f>VLOOKUP(FACT_INCLUDES[[#This Row],[Order ID]], ORDERS[], 3)</f>
        <v>44179.086079568682</v>
      </c>
      <c r="G1930" s="4" t="str">
        <f>VLOOKUP(FACT_INCLUDES[[#This Row],[Order ID]], ORDERS[], 4)</f>
        <v>In-Store</v>
      </c>
      <c r="H1930" s="4" t="str">
        <f>VLOOKUP(FACT_INCLUDES[[#This Row],[Order ID]], ORDERS[], 5)</f>
        <v>CBQ7824@gmail.com</v>
      </c>
      <c r="I1930" s="4">
        <f>VLOOKUP(FACT_INCLUDES[[#This Row],[Order ID]], ORDERS[], 6)</f>
        <v>41</v>
      </c>
      <c r="J1930" s="54">
        <f>VLOOKUP(FACT_INCLUDES[[#This Row],[Order ID]], ORDERS[], 7)</f>
        <v>0</v>
      </c>
      <c r="K1930" s="33">
        <v>0</v>
      </c>
      <c r="L1930" s="4">
        <f>VLOOKUP(FACT_INCLUDES[[#This Row],[DW Version]], VERSIONS[], 2)</f>
        <v>60</v>
      </c>
      <c r="M1930" s="4">
        <f>VLOOKUP(FACT_INCLUDES[[#This Row],[DW Version]], VERSIONS[], 3)</f>
        <v>8.5</v>
      </c>
      <c r="N1930" s="4" t="str">
        <f>VLOOKUP(FACT_INCLUDES[[#This Row],[DW Version]], VERSIONS[], 4)</f>
        <v>white</v>
      </c>
      <c r="O1930" s="51">
        <f>VLOOKUP(FACT_INCLUDES[[#This Row],[DW Version]], VERSIONS[], 5)</f>
        <v>382.10663029240425</v>
      </c>
      <c r="P1930" s="4" t="str">
        <f>VLOOKUP(FACT_INCLUDES[[#This Row],[DW Version]], VERSIONS[], 6)</f>
        <v>Magista Obra</v>
      </c>
      <c r="Q1930" s="4" t="str">
        <f>VLOOKUP(FACT_INCLUDES[[#This Row],[DW Version]], VERSIONS[], 7)</f>
        <v>Shoe</v>
      </c>
      <c r="R1930" s="51">
        <f>FACT_INCLUDES[[#This Row],[Version Price]]*FACT_INCLUDES[[#This Row],[Quantity]]</f>
        <v>382.10663029240425</v>
      </c>
      <c r="S1930" s="51">
        <f>FACT_INCLUDES[[#This Row],[Amount]]*(1-FACT_INCLUDES[[#This Row],[Order Discount]])</f>
        <v>382.10663029240425</v>
      </c>
      <c r="T1930" s="51">
        <f t="shared" si="30"/>
        <v>382.10663029240425</v>
      </c>
      <c r="U1930" s="57">
        <f>FACT_INCLUDES[[#This Row],[Income]]/FACT_INCLUDES[[#This Row],[Total Order Income]]</f>
        <v>1</v>
      </c>
      <c r="V1930" s="33">
        <f>IF(FACT_INCLUDES[[#This Row],[Order Gap]]&gt;10, 1, 0)/COUNTIFS(FACT_INCLUDES[Order ID], FACT_INCLUDES[[#This Row],[Order ID]])</f>
        <v>0</v>
      </c>
      <c r="W1930" s="33">
        <f>IF(FACT_INCLUDES[[#This Row],[Order Type]]="Online", 1, 0)/COUNTIFS(FACT_INCLUDES[Order ID], FACT_INCLUDES[[#This Row],[Order ID]])</f>
        <v>0</v>
      </c>
      <c r="X1930" s="52">
        <v>702.81903296952714</v>
      </c>
      <c r="Y1930" s="52">
        <v>694.91909913985478</v>
      </c>
      <c r="Z1930" s="64">
        <f>IF(FACT_INCLUDES[[#This Row],[Order Type]]="Online", 1, 0)*FACT_INCLUDES[[#This Row],[Income]]</f>
        <v>0</v>
      </c>
    </row>
    <row r="1931" spans="1:26" x14ac:dyDescent="0.3">
      <c r="A1931" s="4">
        <v>471</v>
      </c>
      <c r="B1931" s="4">
        <v>231</v>
      </c>
      <c r="C1931" s="4">
        <v>149</v>
      </c>
      <c r="D1931" s="58">
        <v>2</v>
      </c>
      <c r="E1931" s="28">
        <f>VLOOKUP(FACT_INCLUDES[[#This Row],[Order ID]], ORDERS[], 2)</f>
        <v>44094.26626190573</v>
      </c>
      <c r="F1931" s="28">
        <f>VLOOKUP(FACT_INCLUDES[[#This Row],[Order ID]], ORDERS[], 3)</f>
        <v>44094.26626190573</v>
      </c>
      <c r="G1931" s="4" t="str">
        <f>VLOOKUP(FACT_INCLUDES[[#This Row],[Order ID]], ORDERS[], 4)</f>
        <v>In-Store</v>
      </c>
      <c r="H1931" s="4" t="str">
        <f>VLOOKUP(FACT_INCLUDES[[#This Row],[Order ID]], ORDERS[], 5)</f>
        <v>NCV3536@gmail.com</v>
      </c>
      <c r="I1931" s="4">
        <f>VLOOKUP(FACT_INCLUDES[[#This Row],[Order ID]], ORDERS[], 6)</f>
        <v>34</v>
      </c>
      <c r="J1931" s="54">
        <f>VLOOKUP(FACT_INCLUDES[[#This Row],[Order ID]], ORDERS[], 7)</f>
        <v>0</v>
      </c>
      <c r="K1931" s="33">
        <v>0</v>
      </c>
      <c r="L1931" s="4">
        <f>VLOOKUP(FACT_INCLUDES[[#This Row],[DW Version]], VERSIONS[], 2)</f>
        <v>15</v>
      </c>
      <c r="M1931" s="4">
        <f>VLOOKUP(FACT_INCLUDES[[#This Row],[DW Version]], VERSIONS[], 3)</f>
        <v>4</v>
      </c>
      <c r="N1931" s="4" t="str">
        <f>VLOOKUP(FACT_INCLUDES[[#This Row],[DW Version]], VERSIONS[], 4)</f>
        <v>white</v>
      </c>
      <c r="O1931" s="51">
        <f>VLOOKUP(FACT_INCLUDES[[#This Row],[DW Version]], VERSIONS[], 5)</f>
        <v>230.25622542744242</v>
      </c>
      <c r="P1931" s="4" t="str">
        <f>VLOOKUP(FACT_INCLUDES[[#This Row],[DW Version]], VERSIONS[], 6)</f>
        <v>Sportswear Club Fleece</v>
      </c>
      <c r="Q1931" s="4" t="str">
        <f>VLOOKUP(FACT_INCLUDES[[#This Row],[DW Version]], VERSIONS[], 7)</f>
        <v>Apparel</v>
      </c>
      <c r="R1931" s="51">
        <f>FACT_INCLUDES[[#This Row],[Version Price]]*FACT_INCLUDES[[#This Row],[Quantity]]</f>
        <v>460.51245085488483</v>
      </c>
      <c r="S1931" s="51">
        <f>FACT_INCLUDES[[#This Row],[Amount]]*(1-FACT_INCLUDES[[#This Row],[Order Discount]])</f>
        <v>460.51245085488483</v>
      </c>
      <c r="T1931" s="51">
        <f t="shared" si="30"/>
        <v>3074.7820223090202</v>
      </c>
      <c r="U1931" s="57">
        <f>FACT_INCLUDES[[#This Row],[Income]]/FACT_INCLUDES[[#This Row],[Total Order Income]]</f>
        <v>0.14977076342766604</v>
      </c>
      <c r="V1931" s="33">
        <f>IF(FACT_INCLUDES[[#This Row],[Order Gap]]&gt;10, 1, 0)/COUNTIFS(FACT_INCLUDES[Order ID], FACT_INCLUDES[[#This Row],[Order ID]])</f>
        <v>0</v>
      </c>
      <c r="W1931" s="33">
        <f>IF(FACT_INCLUDES[[#This Row],[Order Type]]="Online", 1, 0)/COUNTIFS(FACT_INCLUDES[Order ID], FACT_INCLUDES[[#This Row],[Order ID]])</f>
        <v>0</v>
      </c>
      <c r="X1931" s="52">
        <v>702.81903296952714</v>
      </c>
      <c r="Y1931" s="52">
        <v>694.91909913985478</v>
      </c>
      <c r="Z1931" s="64">
        <f>IF(FACT_INCLUDES[[#This Row],[Order Type]]="Online", 1, 0)*FACT_INCLUDES[[#This Row],[Income]]</f>
        <v>0</v>
      </c>
    </row>
    <row r="1932" spans="1:26" x14ac:dyDescent="0.3">
      <c r="A1932" s="4">
        <v>472</v>
      </c>
      <c r="B1932" s="4">
        <v>231</v>
      </c>
      <c r="C1932" s="4">
        <v>251</v>
      </c>
      <c r="D1932" s="58">
        <v>5</v>
      </c>
      <c r="E1932" s="28">
        <f>VLOOKUP(FACT_INCLUDES[[#This Row],[Order ID]], ORDERS[], 2)</f>
        <v>44094.26626190573</v>
      </c>
      <c r="F1932" s="28">
        <f>VLOOKUP(FACT_INCLUDES[[#This Row],[Order ID]], ORDERS[], 3)</f>
        <v>44094.26626190573</v>
      </c>
      <c r="G1932" s="4" t="str">
        <f>VLOOKUP(FACT_INCLUDES[[#This Row],[Order ID]], ORDERS[], 4)</f>
        <v>In-Store</v>
      </c>
      <c r="H1932" s="4" t="str">
        <f>VLOOKUP(FACT_INCLUDES[[#This Row],[Order ID]], ORDERS[], 5)</f>
        <v>NCV3536@gmail.com</v>
      </c>
      <c r="I1932" s="4">
        <f>VLOOKUP(FACT_INCLUDES[[#This Row],[Order ID]], ORDERS[], 6)</f>
        <v>34</v>
      </c>
      <c r="J1932" s="54">
        <f>VLOOKUP(FACT_INCLUDES[[#This Row],[Order ID]], ORDERS[], 7)</f>
        <v>0</v>
      </c>
      <c r="K1932" s="33">
        <v>0</v>
      </c>
      <c r="L1932" s="4">
        <f>VLOOKUP(FACT_INCLUDES[[#This Row],[DW Version]], VERSIONS[], 2)</f>
        <v>25</v>
      </c>
      <c r="M1932" s="4">
        <f>VLOOKUP(FACT_INCLUDES[[#This Row],[DW Version]], VERSIONS[], 3)</f>
        <v>3.5</v>
      </c>
      <c r="N1932" s="4" t="str">
        <f>VLOOKUP(FACT_INCLUDES[[#This Row],[DW Version]], VERSIONS[], 4)</f>
        <v>yellow</v>
      </c>
      <c r="O1932" s="51">
        <f>VLOOKUP(FACT_INCLUDES[[#This Row],[DW Version]], VERSIONS[], 5)</f>
        <v>337.45225390979977</v>
      </c>
      <c r="P1932" s="4" t="str">
        <f>VLOOKUP(FACT_INCLUDES[[#This Row],[DW Version]], VERSIONS[], 6)</f>
        <v>Shox</v>
      </c>
      <c r="Q1932" s="4" t="str">
        <f>VLOOKUP(FACT_INCLUDES[[#This Row],[DW Version]], VERSIONS[], 7)</f>
        <v>Shoe</v>
      </c>
      <c r="R1932" s="51">
        <f>FACT_INCLUDES[[#This Row],[Version Price]]*FACT_INCLUDES[[#This Row],[Quantity]]</f>
        <v>1687.2612695489988</v>
      </c>
      <c r="S1932" s="51">
        <f>FACT_INCLUDES[[#This Row],[Amount]]*(1-FACT_INCLUDES[[#This Row],[Order Discount]])</f>
        <v>1687.2612695489988</v>
      </c>
      <c r="T1932" s="51">
        <f t="shared" si="30"/>
        <v>3074.7820223090202</v>
      </c>
      <c r="U1932" s="57">
        <f>FACT_INCLUDES[[#This Row],[Income]]/FACT_INCLUDES[[#This Row],[Total Order Income]]</f>
        <v>0.54874175057194563</v>
      </c>
      <c r="V1932" s="33">
        <f>IF(FACT_INCLUDES[[#This Row],[Order Gap]]&gt;10, 1, 0)/COUNTIFS(FACT_INCLUDES[Order ID], FACT_INCLUDES[[#This Row],[Order ID]])</f>
        <v>0</v>
      </c>
      <c r="W1932" s="33">
        <f>IF(FACT_INCLUDES[[#This Row],[Order Type]]="Online", 1, 0)/COUNTIFS(FACT_INCLUDES[Order ID], FACT_INCLUDES[[#This Row],[Order ID]])</f>
        <v>0</v>
      </c>
      <c r="X1932" s="52">
        <v>702.81903296952714</v>
      </c>
      <c r="Y1932" s="52">
        <v>694.91909913985478</v>
      </c>
      <c r="Z1932" s="64">
        <f>IF(FACT_INCLUDES[[#This Row],[Order Type]]="Online", 1, 0)*FACT_INCLUDES[[#This Row],[Income]]</f>
        <v>0</v>
      </c>
    </row>
    <row r="1933" spans="1:26" x14ac:dyDescent="0.3">
      <c r="A1933" s="4">
        <v>473</v>
      </c>
      <c r="B1933" s="4">
        <v>231</v>
      </c>
      <c r="C1933" s="4">
        <v>824</v>
      </c>
      <c r="D1933" s="58">
        <v>5</v>
      </c>
      <c r="E1933" s="28">
        <f>VLOOKUP(FACT_INCLUDES[[#This Row],[Order ID]], ORDERS[], 2)</f>
        <v>44094.26626190573</v>
      </c>
      <c r="F1933" s="28">
        <f>VLOOKUP(FACT_INCLUDES[[#This Row],[Order ID]], ORDERS[], 3)</f>
        <v>44094.26626190573</v>
      </c>
      <c r="G1933" s="4" t="str">
        <f>VLOOKUP(FACT_INCLUDES[[#This Row],[Order ID]], ORDERS[], 4)</f>
        <v>In-Store</v>
      </c>
      <c r="H1933" s="4" t="str">
        <f>VLOOKUP(FACT_INCLUDES[[#This Row],[Order ID]], ORDERS[], 5)</f>
        <v>NCV3536@gmail.com</v>
      </c>
      <c r="I1933" s="4">
        <f>VLOOKUP(FACT_INCLUDES[[#This Row],[Order ID]], ORDERS[], 6)</f>
        <v>34</v>
      </c>
      <c r="J1933" s="54">
        <f>VLOOKUP(FACT_INCLUDES[[#This Row],[Order ID]], ORDERS[], 7)</f>
        <v>0</v>
      </c>
      <c r="K1933" s="33">
        <v>0</v>
      </c>
      <c r="L1933" s="4">
        <f>VLOOKUP(FACT_INCLUDES[[#This Row],[DW Version]], VERSIONS[], 2)</f>
        <v>83</v>
      </c>
      <c r="M1933" s="4">
        <f>VLOOKUP(FACT_INCLUDES[[#This Row],[DW Version]], VERSIONS[], 3)</f>
        <v>12.5</v>
      </c>
      <c r="N1933" s="4" t="str">
        <f>VLOOKUP(FACT_INCLUDES[[#This Row],[DW Version]], VERSIONS[], 4)</f>
        <v>black</v>
      </c>
      <c r="O1933" s="51">
        <f>VLOOKUP(FACT_INCLUDES[[#This Row],[DW Version]], VERSIONS[], 5)</f>
        <v>185.40166038102728</v>
      </c>
      <c r="P1933" s="4" t="str">
        <f>VLOOKUP(FACT_INCLUDES[[#This Row],[DW Version]], VERSIONS[], 6)</f>
        <v>Dri-FIT Academy Pants</v>
      </c>
      <c r="Q1933" s="4" t="str">
        <f>VLOOKUP(FACT_INCLUDES[[#This Row],[DW Version]], VERSIONS[], 7)</f>
        <v>Apparel</v>
      </c>
      <c r="R1933" s="51">
        <f>FACT_INCLUDES[[#This Row],[Version Price]]*FACT_INCLUDES[[#This Row],[Quantity]]</f>
        <v>927.00830190513648</v>
      </c>
      <c r="S1933" s="51">
        <f>FACT_INCLUDES[[#This Row],[Amount]]*(1-FACT_INCLUDES[[#This Row],[Order Discount]])</f>
        <v>927.00830190513648</v>
      </c>
      <c r="T1933" s="51">
        <f t="shared" si="30"/>
        <v>3074.7820223090202</v>
      </c>
      <c r="U1933" s="57">
        <f>FACT_INCLUDES[[#This Row],[Income]]/FACT_INCLUDES[[#This Row],[Total Order Income]]</f>
        <v>0.30148748600038833</v>
      </c>
      <c r="V1933" s="33">
        <f>IF(FACT_INCLUDES[[#This Row],[Order Gap]]&gt;10, 1, 0)/COUNTIFS(FACT_INCLUDES[Order ID], FACT_INCLUDES[[#This Row],[Order ID]])</f>
        <v>0</v>
      </c>
      <c r="W1933" s="33">
        <f>IF(FACT_INCLUDES[[#This Row],[Order Type]]="Online", 1, 0)/COUNTIFS(FACT_INCLUDES[Order ID], FACT_INCLUDES[[#This Row],[Order ID]])</f>
        <v>0</v>
      </c>
      <c r="X1933" s="52">
        <v>702.81903296952714</v>
      </c>
      <c r="Y1933" s="52">
        <v>694.91909913985478</v>
      </c>
      <c r="Z1933" s="64">
        <f>IF(FACT_INCLUDES[[#This Row],[Order Type]]="Online", 1, 0)*FACT_INCLUDES[[#This Row],[Income]]</f>
        <v>0</v>
      </c>
    </row>
    <row r="1934" spans="1:26" x14ac:dyDescent="0.3">
      <c r="A1934" s="4">
        <v>477</v>
      </c>
      <c r="B1934" s="4">
        <v>234</v>
      </c>
      <c r="C1934" s="4">
        <v>319</v>
      </c>
      <c r="D1934" s="58">
        <v>5</v>
      </c>
      <c r="E1934" s="28">
        <f>VLOOKUP(FACT_INCLUDES[[#This Row],[Order ID]], ORDERS[], 2)</f>
        <v>44157.332104318659</v>
      </c>
      <c r="F1934" s="28">
        <f>VLOOKUP(FACT_INCLUDES[[#This Row],[Order ID]], ORDERS[], 3)</f>
        <v>44157.332104318659</v>
      </c>
      <c r="G1934" s="4" t="str">
        <f>VLOOKUP(FACT_INCLUDES[[#This Row],[Order ID]], ORDERS[], 4)</f>
        <v>In-Store</v>
      </c>
      <c r="H1934" s="4" t="str">
        <f>VLOOKUP(FACT_INCLUDES[[#This Row],[Order ID]], ORDERS[], 5)</f>
        <v>KMI5704@gmail.com</v>
      </c>
      <c r="I1934" s="4">
        <f>VLOOKUP(FACT_INCLUDES[[#This Row],[Order ID]], ORDERS[], 6)</f>
        <v>26</v>
      </c>
      <c r="J1934" s="54">
        <f>VLOOKUP(FACT_INCLUDES[[#This Row],[Order ID]], ORDERS[], 7)</f>
        <v>0</v>
      </c>
      <c r="K1934" s="33">
        <v>0</v>
      </c>
      <c r="L1934" s="4">
        <f>VLOOKUP(FACT_INCLUDES[[#This Row],[DW Version]], VERSIONS[], 2)</f>
        <v>32</v>
      </c>
      <c r="M1934" s="4">
        <f>VLOOKUP(FACT_INCLUDES[[#This Row],[DW Version]], VERSIONS[], 3)</f>
        <v>9.5</v>
      </c>
      <c r="N1934" s="4" t="str">
        <f>VLOOKUP(FACT_INCLUDES[[#This Row],[DW Version]], VERSIONS[], 4)</f>
        <v>white</v>
      </c>
      <c r="O1934" s="51">
        <f>VLOOKUP(FACT_INCLUDES[[#This Row],[DW Version]], VERSIONS[], 5)</f>
        <v>37.266460458877447</v>
      </c>
      <c r="P1934" s="4" t="str">
        <f>VLOOKUP(FACT_INCLUDES[[#This Row],[DW Version]], VERSIONS[], 6)</f>
        <v>SB Dunk</v>
      </c>
      <c r="Q1934" s="4" t="str">
        <f>VLOOKUP(FACT_INCLUDES[[#This Row],[DW Version]], VERSIONS[], 7)</f>
        <v>Shoe</v>
      </c>
      <c r="R1934" s="51">
        <f>FACT_INCLUDES[[#This Row],[Version Price]]*FACT_INCLUDES[[#This Row],[Quantity]]</f>
        <v>186.33230229438723</v>
      </c>
      <c r="S1934" s="51">
        <f>FACT_INCLUDES[[#This Row],[Amount]]*(1-FACT_INCLUDES[[#This Row],[Order Discount]])</f>
        <v>186.33230229438723</v>
      </c>
      <c r="T1934" s="51">
        <f t="shared" si="30"/>
        <v>186.33230229438723</v>
      </c>
      <c r="U1934" s="57">
        <f>FACT_INCLUDES[[#This Row],[Income]]/FACT_INCLUDES[[#This Row],[Total Order Income]]</f>
        <v>1</v>
      </c>
      <c r="V1934" s="33">
        <f>IF(FACT_INCLUDES[[#This Row],[Order Gap]]&gt;10, 1, 0)/COUNTIFS(FACT_INCLUDES[Order ID], FACT_INCLUDES[[#This Row],[Order ID]])</f>
        <v>0</v>
      </c>
      <c r="W1934" s="33">
        <f>IF(FACT_INCLUDES[[#This Row],[Order Type]]="Online", 1, 0)/COUNTIFS(FACT_INCLUDES[Order ID], FACT_INCLUDES[[#This Row],[Order ID]])</f>
        <v>0</v>
      </c>
      <c r="X1934" s="52">
        <v>702.81903296952714</v>
      </c>
      <c r="Y1934" s="52">
        <v>694.91909913985478</v>
      </c>
      <c r="Z1934" s="64">
        <f>IF(FACT_INCLUDES[[#This Row],[Order Type]]="Online", 1, 0)*FACT_INCLUDES[[#This Row],[Income]]</f>
        <v>0</v>
      </c>
    </row>
    <row r="1935" spans="1:26" x14ac:dyDescent="0.3">
      <c r="A1935" s="4">
        <v>533</v>
      </c>
      <c r="B1935" s="4">
        <v>264</v>
      </c>
      <c r="C1935" s="4">
        <v>14</v>
      </c>
      <c r="D1935" s="58">
        <v>4</v>
      </c>
      <c r="E1935" s="28">
        <f>VLOOKUP(FACT_INCLUDES[[#This Row],[Order ID]], ORDERS[], 2)</f>
        <v>44118.293832406947</v>
      </c>
      <c r="F1935" s="28">
        <f>VLOOKUP(FACT_INCLUDES[[#This Row],[Order ID]], ORDERS[], 3)</f>
        <v>44118.293832406947</v>
      </c>
      <c r="G1935" s="4" t="str">
        <f>VLOOKUP(FACT_INCLUDES[[#This Row],[Order ID]], ORDERS[], 4)</f>
        <v>In-Store</v>
      </c>
      <c r="H1935" s="4" t="str">
        <f>VLOOKUP(FACT_INCLUDES[[#This Row],[Order ID]], ORDERS[], 5)</f>
        <v>VPD4905@gmail.com</v>
      </c>
      <c r="I1935" s="4">
        <f>VLOOKUP(FACT_INCLUDES[[#This Row],[Order ID]], ORDERS[], 6)</f>
        <v>30</v>
      </c>
      <c r="J1935" s="54">
        <f>VLOOKUP(FACT_INCLUDES[[#This Row],[Order ID]], ORDERS[], 7)</f>
        <v>0</v>
      </c>
      <c r="K1935" s="33">
        <v>0</v>
      </c>
      <c r="L1935" s="4">
        <f>VLOOKUP(FACT_INCLUDES[[#This Row],[DW Version]], VERSIONS[], 2)</f>
        <v>2</v>
      </c>
      <c r="M1935" s="4">
        <f>VLOOKUP(FACT_INCLUDES[[#This Row],[DW Version]], VERSIONS[], 3)</f>
        <v>4</v>
      </c>
      <c r="N1935" s="4" t="str">
        <f>VLOOKUP(FACT_INCLUDES[[#This Row],[DW Version]], VERSIONS[], 4)</f>
        <v>red</v>
      </c>
      <c r="O1935" s="51">
        <f>VLOOKUP(FACT_INCLUDES[[#This Row],[DW Version]], VERSIONS[], 5)</f>
        <v>239.15106782746207</v>
      </c>
      <c r="P1935" s="4" t="str">
        <f>VLOOKUP(FACT_INCLUDES[[#This Row],[DW Version]], VERSIONS[], 6)</f>
        <v>Air Force 1</v>
      </c>
      <c r="Q1935" s="4" t="str">
        <f>VLOOKUP(FACT_INCLUDES[[#This Row],[DW Version]], VERSIONS[], 7)</f>
        <v>Shoe</v>
      </c>
      <c r="R1935" s="51">
        <f>FACT_INCLUDES[[#This Row],[Version Price]]*FACT_INCLUDES[[#This Row],[Quantity]]</f>
        <v>956.60427130984829</v>
      </c>
      <c r="S1935" s="51">
        <f>FACT_INCLUDES[[#This Row],[Amount]]*(1-FACT_INCLUDES[[#This Row],[Order Discount]])</f>
        <v>956.60427130984829</v>
      </c>
      <c r="T1935" s="51">
        <f t="shared" si="30"/>
        <v>2453.1234866224136</v>
      </c>
      <c r="U1935" s="57">
        <f>FACT_INCLUDES[[#This Row],[Income]]/FACT_INCLUDES[[#This Row],[Total Order Income]]</f>
        <v>0.38995357409705866</v>
      </c>
      <c r="V1935" s="33">
        <f>IF(FACT_INCLUDES[[#This Row],[Order Gap]]&gt;10, 1, 0)/COUNTIFS(FACT_INCLUDES[Order ID], FACT_INCLUDES[[#This Row],[Order ID]])</f>
        <v>0</v>
      </c>
      <c r="W1935" s="33">
        <f>IF(FACT_INCLUDES[[#This Row],[Order Type]]="Online", 1, 0)/COUNTIFS(FACT_INCLUDES[Order ID], FACT_INCLUDES[[#This Row],[Order ID]])</f>
        <v>0</v>
      </c>
      <c r="X1935" s="52">
        <v>702.81903296952714</v>
      </c>
      <c r="Y1935" s="52">
        <v>694.91909913985478</v>
      </c>
      <c r="Z1935" s="64">
        <f>IF(FACT_INCLUDES[[#This Row],[Order Type]]="Online", 1, 0)*FACT_INCLUDES[[#This Row],[Income]]</f>
        <v>0</v>
      </c>
    </row>
    <row r="1936" spans="1:26" x14ac:dyDescent="0.3">
      <c r="A1936" s="4">
        <v>534</v>
      </c>
      <c r="B1936" s="4">
        <v>264</v>
      </c>
      <c r="C1936" s="4">
        <v>15</v>
      </c>
      <c r="D1936" s="58">
        <v>5</v>
      </c>
      <c r="E1936" s="28">
        <f>VLOOKUP(FACT_INCLUDES[[#This Row],[Order ID]], ORDERS[], 2)</f>
        <v>44118.293832406947</v>
      </c>
      <c r="F1936" s="28">
        <f>VLOOKUP(FACT_INCLUDES[[#This Row],[Order ID]], ORDERS[], 3)</f>
        <v>44118.293832406947</v>
      </c>
      <c r="G1936" s="4" t="str">
        <f>VLOOKUP(FACT_INCLUDES[[#This Row],[Order ID]], ORDERS[], 4)</f>
        <v>In-Store</v>
      </c>
      <c r="H1936" s="4" t="str">
        <f>VLOOKUP(FACT_INCLUDES[[#This Row],[Order ID]], ORDERS[], 5)</f>
        <v>VPD4905@gmail.com</v>
      </c>
      <c r="I1936" s="4">
        <f>VLOOKUP(FACT_INCLUDES[[#This Row],[Order ID]], ORDERS[], 6)</f>
        <v>30</v>
      </c>
      <c r="J1936" s="54">
        <f>VLOOKUP(FACT_INCLUDES[[#This Row],[Order ID]], ORDERS[], 7)</f>
        <v>0</v>
      </c>
      <c r="K1936" s="33">
        <v>0</v>
      </c>
      <c r="L1936" s="4">
        <f>VLOOKUP(FACT_INCLUDES[[#This Row],[DW Version]], VERSIONS[], 2)</f>
        <v>2</v>
      </c>
      <c r="M1936" s="4">
        <f>VLOOKUP(FACT_INCLUDES[[#This Row],[DW Version]], VERSIONS[], 3)</f>
        <v>4</v>
      </c>
      <c r="N1936" s="4" t="str">
        <f>VLOOKUP(FACT_INCLUDES[[#This Row],[DW Version]], VERSIONS[], 4)</f>
        <v>white</v>
      </c>
      <c r="O1936" s="51">
        <f>VLOOKUP(FACT_INCLUDES[[#This Row],[DW Version]], VERSIONS[], 5)</f>
        <v>239.67225459917526</v>
      </c>
      <c r="P1936" s="4" t="str">
        <f>VLOOKUP(FACT_INCLUDES[[#This Row],[DW Version]], VERSIONS[], 6)</f>
        <v>Air Force 1</v>
      </c>
      <c r="Q1936" s="4" t="str">
        <f>VLOOKUP(FACT_INCLUDES[[#This Row],[DW Version]], VERSIONS[], 7)</f>
        <v>Shoe</v>
      </c>
      <c r="R1936" s="51">
        <f>FACT_INCLUDES[[#This Row],[Version Price]]*FACT_INCLUDES[[#This Row],[Quantity]]</f>
        <v>1198.3612729958763</v>
      </c>
      <c r="S1936" s="51">
        <f>FACT_INCLUDES[[#This Row],[Amount]]*(1-FACT_INCLUDES[[#This Row],[Order Discount]])</f>
        <v>1198.3612729958763</v>
      </c>
      <c r="T1936" s="51">
        <f t="shared" si="30"/>
        <v>2453.1234866224136</v>
      </c>
      <c r="U1936" s="57">
        <f>FACT_INCLUDES[[#This Row],[Income]]/FACT_INCLUDES[[#This Row],[Total Order Income]]</f>
        <v>0.48850425978589512</v>
      </c>
      <c r="V1936" s="33">
        <f>IF(FACT_INCLUDES[[#This Row],[Order Gap]]&gt;10, 1, 0)/COUNTIFS(FACT_INCLUDES[Order ID], FACT_INCLUDES[[#This Row],[Order ID]])</f>
        <v>0</v>
      </c>
      <c r="W1936" s="33">
        <f>IF(FACT_INCLUDES[[#This Row],[Order Type]]="Online", 1, 0)/COUNTIFS(FACT_INCLUDES[Order ID], FACT_INCLUDES[[#This Row],[Order ID]])</f>
        <v>0</v>
      </c>
      <c r="X1936" s="52">
        <v>702.81903296952714</v>
      </c>
      <c r="Y1936" s="52">
        <v>694.91909913985478</v>
      </c>
      <c r="Z1936" s="64">
        <f>IF(FACT_INCLUDES[[#This Row],[Order Type]]="Online", 1, 0)*FACT_INCLUDES[[#This Row],[Income]]</f>
        <v>0</v>
      </c>
    </row>
    <row r="1937" spans="1:26" x14ac:dyDescent="0.3">
      <c r="A1937" s="4">
        <v>535</v>
      </c>
      <c r="B1937" s="4">
        <v>264</v>
      </c>
      <c r="C1937" s="4">
        <v>979</v>
      </c>
      <c r="D1937" s="58">
        <v>1</v>
      </c>
      <c r="E1937" s="28">
        <f>VLOOKUP(FACT_INCLUDES[[#This Row],[Order ID]], ORDERS[], 2)</f>
        <v>44118.293832406947</v>
      </c>
      <c r="F1937" s="28">
        <f>VLOOKUP(FACT_INCLUDES[[#This Row],[Order ID]], ORDERS[], 3)</f>
        <v>44118.293832406947</v>
      </c>
      <c r="G1937" s="4" t="str">
        <f>VLOOKUP(FACT_INCLUDES[[#This Row],[Order ID]], ORDERS[], 4)</f>
        <v>In-Store</v>
      </c>
      <c r="H1937" s="4" t="str">
        <f>VLOOKUP(FACT_INCLUDES[[#This Row],[Order ID]], ORDERS[], 5)</f>
        <v>VPD4905@gmail.com</v>
      </c>
      <c r="I1937" s="4">
        <f>VLOOKUP(FACT_INCLUDES[[#This Row],[Order ID]], ORDERS[], 6)</f>
        <v>30</v>
      </c>
      <c r="J1937" s="54">
        <f>VLOOKUP(FACT_INCLUDES[[#This Row],[Order ID]], ORDERS[], 7)</f>
        <v>0</v>
      </c>
      <c r="K1937" s="33">
        <v>0</v>
      </c>
      <c r="L1937" s="4">
        <f>VLOOKUP(FACT_INCLUDES[[#This Row],[DW Version]], VERSIONS[], 2)</f>
        <v>99</v>
      </c>
      <c r="M1937" s="4">
        <f>VLOOKUP(FACT_INCLUDES[[#This Row],[DW Version]], VERSIONS[], 3)</f>
        <v>12.5</v>
      </c>
      <c r="N1937" s="4" t="str">
        <f>VLOOKUP(FACT_INCLUDES[[#This Row],[DW Version]], VERSIONS[], 4)</f>
        <v>white</v>
      </c>
      <c r="O1937" s="51">
        <f>VLOOKUP(FACT_INCLUDES[[#This Row],[DW Version]], VERSIONS[], 5)</f>
        <v>298.157942316689</v>
      </c>
      <c r="P1937" s="4" t="str">
        <f>VLOOKUP(FACT_INCLUDES[[#This Row],[DW Version]], VERSIONS[], 6)</f>
        <v>Flex Training Hoodie</v>
      </c>
      <c r="Q1937" s="4" t="str">
        <f>VLOOKUP(FACT_INCLUDES[[#This Row],[DW Version]], VERSIONS[], 7)</f>
        <v>Apparel</v>
      </c>
      <c r="R1937" s="51">
        <f>FACT_INCLUDES[[#This Row],[Version Price]]*FACT_INCLUDES[[#This Row],[Quantity]]</f>
        <v>298.157942316689</v>
      </c>
      <c r="S1937" s="51">
        <f>FACT_INCLUDES[[#This Row],[Amount]]*(1-FACT_INCLUDES[[#This Row],[Order Discount]])</f>
        <v>298.157942316689</v>
      </c>
      <c r="T1937" s="51">
        <f t="shared" si="30"/>
        <v>2453.1234866224136</v>
      </c>
      <c r="U1937" s="57">
        <f>FACT_INCLUDES[[#This Row],[Income]]/FACT_INCLUDES[[#This Row],[Total Order Income]]</f>
        <v>0.12154216611704623</v>
      </c>
      <c r="V1937" s="33">
        <f>IF(FACT_INCLUDES[[#This Row],[Order Gap]]&gt;10, 1, 0)/COUNTIFS(FACT_INCLUDES[Order ID], FACT_INCLUDES[[#This Row],[Order ID]])</f>
        <v>0</v>
      </c>
      <c r="W1937" s="33">
        <f>IF(FACT_INCLUDES[[#This Row],[Order Type]]="Online", 1, 0)/COUNTIFS(FACT_INCLUDES[Order ID], FACT_INCLUDES[[#This Row],[Order ID]])</f>
        <v>0</v>
      </c>
      <c r="X1937" s="52">
        <v>702.81903296952714</v>
      </c>
      <c r="Y1937" s="52">
        <v>694.91909913985478</v>
      </c>
      <c r="Z1937" s="64">
        <f>IF(FACT_INCLUDES[[#This Row],[Order Type]]="Online", 1, 0)*FACT_INCLUDES[[#This Row],[Income]]</f>
        <v>0</v>
      </c>
    </row>
    <row r="1938" spans="1:26" x14ac:dyDescent="0.3">
      <c r="A1938" s="4">
        <v>658</v>
      </c>
      <c r="B1938" s="4">
        <v>328</v>
      </c>
      <c r="C1938" s="4">
        <v>240</v>
      </c>
      <c r="D1938" s="58">
        <v>4</v>
      </c>
      <c r="E1938" s="28">
        <f>VLOOKUP(FACT_INCLUDES[[#This Row],[Order ID]], ORDERS[], 2)</f>
        <v>43884.94884309671</v>
      </c>
      <c r="F1938" s="28">
        <f>VLOOKUP(FACT_INCLUDES[[#This Row],[Order ID]], ORDERS[], 3)</f>
        <v>43884.94884309671</v>
      </c>
      <c r="G1938" s="4" t="str">
        <f>VLOOKUP(FACT_INCLUDES[[#This Row],[Order ID]], ORDERS[], 4)</f>
        <v>In-Store</v>
      </c>
      <c r="H1938" s="4" t="str">
        <f>VLOOKUP(FACT_INCLUDES[[#This Row],[Order ID]], ORDERS[], 5)</f>
        <v>CHW7102@gmail.com</v>
      </c>
      <c r="I1938" s="4">
        <f>VLOOKUP(FACT_INCLUDES[[#This Row],[Order ID]], ORDERS[], 6)</f>
        <v>37</v>
      </c>
      <c r="J1938" s="54">
        <f>VLOOKUP(FACT_INCLUDES[[#This Row],[Order ID]], ORDERS[], 7)</f>
        <v>0</v>
      </c>
      <c r="K1938" s="33">
        <v>0</v>
      </c>
      <c r="L1938" s="4">
        <f>VLOOKUP(FACT_INCLUDES[[#This Row],[DW Version]], VERSIONS[], 2)</f>
        <v>24</v>
      </c>
      <c r="M1938" s="4">
        <f>VLOOKUP(FACT_INCLUDES[[#This Row],[DW Version]], VERSIONS[], 3)</f>
        <v>4.5</v>
      </c>
      <c r="N1938" s="4" t="str">
        <f>VLOOKUP(FACT_INCLUDES[[#This Row],[DW Version]], VERSIONS[], 4)</f>
        <v>white</v>
      </c>
      <c r="O1938" s="51">
        <f>VLOOKUP(FACT_INCLUDES[[#This Row],[DW Version]], VERSIONS[], 5)</f>
        <v>355.82613136130516</v>
      </c>
      <c r="P1938" s="4" t="str">
        <f>VLOOKUP(FACT_INCLUDES[[#This Row],[DW Version]], VERSIONS[], 6)</f>
        <v>Zoom Fly</v>
      </c>
      <c r="Q1938" s="4" t="str">
        <f>VLOOKUP(FACT_INCLUDES[[#This Row],[DW Version]], VERSIONS[], 7)</f>
        <v>Shoe</v>
      </c>
      <c r="R1938" s="51">
        <f>FACT_INCLUDES[[#This Row],[Version Price]]*FACT_INCLUDES[[#This Row],[Quantity]]</f>
        <v>1423.3045254452206</v>
      </c>
      <c r="S1938" s="51">
        <f>FACT_INCLUDES[[#This Row],[Amount]]*(1-FACT_INCLUDES[[#This Row],[Order Discount]])</f>
        <v>1423.3045254452206</v>
      </c>
      <c r="T1938" s="51">
        <f t="shared" si="30"/>
        <v>1423.3045254452206</v>
      </c>
      <c r="U1938" s="57">
        <f>FACT_INCLUDES[[#This Row],[Income]]/FACT_INCLUDES[[#This Row],[Total Order Income]]</f>
        <v>1</v>
      </c>
      <c r="V1938" s="33">
        <f>IF(FACT_INCLUDES[[#This Row],[Order Gap]]&gt;10, 1, 0)/COUNTIFS(FACT_INCLUDES[Order ID], FACT_INCLUDES[[#This Row],[Order ID]])</f>
        <v>0</v>
      </c>
      <c r="W1938" s="33">
        <f>IF(FACT_INCLUDES[[#This Row],[Order Type]]="Online", 1, 0)/COUNTIFS(FACT_INCLUDES[Order ID], FACT_INCLUDES[[#This Row],[Order ID]])</f>
        <v>0</v>
      </c>
      <c r="X1938" s="52">
        <v>702.81903296952714</v>
      </c>
      <c r="Y1938" s="52">
        <v>694.91909913985478</v>
      </c>
      <c r="Z1938" s="64">
        <f>IF(FACT_INCLUDES[[#This Row],[Order Type]]="Online", 1, 0)*FACT_INCLUDES[[#This Row],[Income]]</f>
        <v>0</v>
      </c>
    </row>
    <row r="1939" spans="1:26" x14ac:dyDescent="0.3">
      <c r="A1939" s="4">
        <v>674</v>
      </c>
      <c r="B1939" s="4">
        <v>338</v>
      </c>
      <c r="C1939" s="4">
        <v>541</v>
      </c>
      <c r="D1939" s="58">
        <v>1</v>
      </c>
      <c r="E1939" s="28">
        <f>VLOOKUP(FACT_INCLUDES[[#This Row],[Order ID]], ORDERS[], 2)</f>
        <v>44125.035398193919</v>
      </c>
      <c r="F1939" s="28">
        <f>VLOOKUP(FACT_INCLUDES[[#This Row],[Order ID]], ORDERS[], 3)</f>
        <v>44125.035398193919</v>
      </c>
      <c r="G1939" s="4" t="str">
        <f>VLOOKUP(FACT_INCLUDES[[#This Row],[Order ID]], ORDERS[], 4)</f>
        <v>In-Store</v>
      </c>
      <c r="H1939" s="4" t="str">
        <f>VLOOKUP(FACT_INCLUDES[[#This Row],[Order ID]], ORDERS[], 5)</f>
        <v>HMT7576@gmail.com</v>
      </c>
      <c r="I1939" s="4">
        <f>VLOOKUP(FACT_INCLUDES[[#This Row],[Order ID]], ORDERS[], 6)</f>
        <v>35</v>
      </c>
      <c r="J1939" s="54">
        <f>VLOOKUP(FACT_INCLUDES[[#This Row],[Order ID]], ORDERS[], 7)</f>
        <v>0</v>
      </c>
      <c r="K1939" s="33">
        <v>0</v>
      </c>
      <c r="L1939" s="4">
        <f>VLOOKUP(FACT_INCLUDES[[#This Row],[DW Version]], VERSIONS[], 2)</f>
        <v>57</v>
      </c>
      <c r="M1939" s="4">
        <f>VLOOKUP(FACT_INCLUDES[[#This Row],[DW Version]], VERSIONS[], 3)</f>
        <v>4</v>
      </c>
      <c r="N1939" s="4" t="str">
        <f>VLOOKUP(FACT_INCLUDES[[#This Row],[DW Version]], VERSIONS[], 4)</f>
        <v>khaki</v>
      </c>
      <c r="O1939" s="51">
        <f>VLOOKUP(FACT_INCLUDES[[#This Row],[DW Version]], VERSIONS[], 5)</f>
        <v>230.19999883423981</v>
      </c>
      <c r="P1939" s="4" t="str">
        <f>VLOOKUP(FACT_INCLUDES[[#This Row],[DW Version]], VERSIONS[], 6)</f>
        <v>Phantom Vision</v>
      </c>
      <c r="Q1939" s="4" t="str">
        <f>VLOOKUP(FACT_INCLUDES[[#This Row],[DW Version]], VERSIONS[], 7)</f>
        <v>Shoe</v>
      </c>
      <c r="R1939" s="51">
        <f>FACT_INCLUDES[[#This Row],[Version Price]]*FACT_INCLUDES[[#This Row],[Quantity]]</f>
        <v>230.19999883423981</v>
      </c>
      <c r="S1939" s="51">
        <f>FACT_INCLUDES[[#This Row],[Amount]]*(1-FACT_INCLUDES[[#This Row],[Order Discount]])</f>
        <v>230.19999883423981</v>
      </c>
      <c r="T1939" s="51">
        <f t="shared" si="30"/>
        <v>404.66383972759718</v>
      </c>
      <c r="U1939" s="57">
        <f>FACT_INCLUDES[[#This Row],[Income]]/FACT_INCLUDES[[#This Row],[Total Order Income]]</f>
        <v>0.56886723308215736</v>
      </c>
      <c r="V1939" s="33">
        <f>IF(FACT_INCLUDES[[#This Row],[Order Gap]]&gt;10, 1, 0)/COUNTIFS(FACT_INCLUDES[Order ID], FACT_INCLUDES[[#This Row],[Order ID]])</f>
        <v>0</v>
      </c>
      <c r="W1939" s="33">
        <f>IF(FACT_INCLUDES[[#This Row],[Order Type]]="Online", 1, 0)/COUNTIFS(FACT_INCLUDES[Order ID], FACT_INCLUDES[[#This Row],[Order ID]])</f>
        <v>0</v>
      </c>
      <c r="X1939" s="52">
        <v>702.81903296952714</v>
      </c>
      <c r="Y1939" s="52">
        <v>694.91909913985478</v>
      </c>
      <c r="Z1939" s="64">
        <f>IF(FACT_INCLUDES[[#This Row],[Order Type]]="Online", 1, 0)*FACT_INCLUDES[[#This Row],[Income]]</f>
        <v>0</v>
      </c>
    </row>
    <row r="1940" spans="1:26" x14ac:dyDescent="0.3">
      <c r="A1940" s="4">
        <v>675</v>
      </c>
      <c r="B1940" s="4">
        <v>338</v>
      </c>
      <c r="C1940" s="4">
        <v>668</v>
      </c>
      <c r="D1940" s="58">
        <v>3</v>
      </c>
      <c r="E1940" s="28">
        <f>VLOOKUP(FACT_INCLUDES[[#This Row],[Order ID]], ORDERS[], 2)</f>
        <v>44125.035398193919</v>
      </c>
      <c r="F1940" s="28">
        <f>VLOOKUP(FACT_INCLUDES[[#This Row],[Order ID]], ORDERS[], 3)</f>
        <v>44125.035398193919</v>
      </c>
      <c r="G1940" s="4" t="str">
        <f>VLOOKUP(FACT_INCLUDES[[#This Row],[Order ID]], ORDERS[], 4)</f>
        <v>In-Store</v>
      </c>
      <c r="H1940" s="4" t="str">
        <f>VLOOKUP(FACT_INCLUDES[[#This Row],[Order ID]], ORDERS[], 5)</f>
        <v>HMT7576@gmail.com</v>
      </c>
      <c r="I1940" s="4">
        <f>VLOOKUP(FACT_INCLUDES[[#This Row],[Order ID]], ORDERS[], 6)</f>
        <v>35</v>
      </c>
      <c r="J1940" s="54">
        <f>VLOOKUP(FACT_INCLUDES[[#This Row],[Order ID]], ORDERS[], 7)</f>
        <v>0</v>
      </c>
      <c r="K1940" s="33">
        <v>0</v>
      </c>
      <c r="L1940" s="4">
        <f>VLOOKUP(FACT_INCLUDES[[#This Row],[DW Version]], VERSIONS[], 2)</f>
        <v>67</v>
      </c>
      <c r="M1940" s="4">
        <f>VLOOKUP(FACT_INCLUDES[[#This Row],[DW Version]], VERSIONS[], 3)</f>
        <v>12.5</v>
      </c>
      <c r="N1940" s="4" t="str">
        <f>VLOOKUP(FACT_INCLUDES[[#This Row],[DW Version]], VERSIONS[], 4)</f>
        <v>blue</v>
      </c>
      <c r="O1940" s="51">
        <f>VLOOKUP(FACT_INCLUDES[[#This Row],[DW Version]], VERSIONS[], 5)</f>
        <v>58.154613631119112</v>
      </c>
      <c r="P1940" s="4" t="str">
        <f>VLOOKUP(FACT_INCLUDES[[#This Row],[DW Version]], VERSIONS[], 6)</f>
        <v>Phantom VSN Elite</v>
      </c>
      <c r="Q1940" s="4" t="str">
        <f>VLOOKUP(FACT_INCLUDES[[#This Row],[DW Version]], VERSIONS[], 7)</f>
        <v>Shoe</v>
      </c>
      <c r="R1940" s="51">
        <f>FACT_INCLUDES[[#This Row],[Version Price]]*FACT_INCLUDES[[#This Row],[Quantity]]</f>
        <v>174.46384089335734</v>
      </c>
      <c r="S1940" s="51">
        <f>FACT_INCLUDES[[#This Row],[Amount]]*(1-FACT_INCLUDES[[#This Row],[Order Discount]])</f>
        <v>174.46384089335734</v>
      </c>
      <c r="T1940" s="51">
        <f t="shared" si="30"/>
        <v>404.66383972759718</v>
      </c>
      <c r="U1940" s="57">
        <f>FACT_INCLUDES[[#This Row],[Income]]/FACT_INCLUDES[[#This Row],[Total Order Income]]</f>
        <v>0.43113276691784252</v>
      </c>
      <c r="V1940" s="33">
        <f>IF(FACT_INCLUDES[[#This Row],[Order Gap]]&gt;10, 1, 0)/COUNTIFS(FACT_INCLUDES[Order ID], FACT_INCLUDES[[#This Row],[Order ID]])</f>
        <v>0</v>
      </c>
      <c r="W1940" s="33">
        <f>IF(FACT_INCLUDES[[#This Row],[Order Type]]="Online", 1, 0)/COUNTIFS(FACT_INCLUDES[Order ID], FACT_INCLUDES[[#This Row],[Order ID]])</f>
        <v>0</v>
      </c>
      <c r="X1940" s="52">
        <v>702.81903296952714</v>
      </c>
      <c r="Y1940" s="52">
        <v>694.91909913985478</v>
      </c>
      <c r="Z1940" s="64">
        <f>IF(FACT_INCLUDES[[#This Row],[Order Type]]="Online", 1, 0)*FACT_INCLUDES[[#This Row],[Income]]</f>
        <v>0</v>
      </c>
    </row>
    <row r="1941" spans="1:26" x14ac:dyDescent="0.3">
      <c r="A1941" s="4">
        <v>717</v>
      </c>
      <c r="B1941" s="4">
        <v>361</v>
      </c>
      <c r="C1941" s="4">
        <v>331</v>
      </c>
      <c r="D1941" s="58">
        <v>2</v>
      </c>
      <c r="E1941" s="28">
        <f>VLOOKUP(FACT_INCLUDES[[#This Row],[Order ID]], ORDERS[], 2)</f>
        <v>43907.872987013659</v>
      </c>
      <c r="F1941" s="28">
        <f>VLOOKUP(FACT_INCLUDES[[#This Row],[Order ID]], ORDERS[], 3)</f>
        <v>43911.872987013659</v>
      </c>
      <c r="G1941" s="4" t="str">
        <f>VLOOKUP(FACT_INCLUDES[[#This Row],[Order ID]], ORDERS[], 4)</f>
        <v>Online</v>
      </c>
      <c r="H1941" s="4" t="str">
        <f>VLOOKUP(FACT_INCLUDES[[#This Row],[Order ID]], ORDERS[], 5)</f>
        <v>ZEU9367@gmail.com</v>
      </c>
      <c r="I1941" s="4">
        <f>VLOOKUP(FACT_INCLUDES[[#This Row],[Order ID]], ORDERS[], 6)</f>
        <v>0</v>
      </c>
      <c r="J1941" s="54">
        <f>VLOOKUP(FACT_INCLUDES[[#This Row],[Order ID]], ORDERS[], 7)</f>
        <v>0</v>
      </c>
      <c r="K1941" s="33">
        <v>4</v>
      </c>
      <c r="L1941" s="4">
        <f>VLOOKUP(FACT_INCLUDES[[#This Row],[DW Version]], VERSIONS[], 2)</f>
        <v>34</v>
      </c>
      <c r="M1941" s="4">
        <f>VLOOKUP(FACT_INCLUDES[[#This Row],[DW Version]], VERSIONS[], 3)</f>
        <v>5</v>
      </c>
      <c r="N1941" s="4" t="str">
        <f>VLOOKUP(FACT_INCLUDES[[#This Row],[DW Version]], VERSIONS[], 4)</f>
        <v>black</v>
      </c>
      <c r="O1941" s="51">
        <f>VLOOKUP(FACT_INCLUDES[[#This Row],[DW Version]], VERSIONS[], 5)</f>
        <v>383.15016432562118</v>
      </c>
      <c r="P1941" s="4" t="str">
        <f>VLOOKUP(FACT_INCLUDES[[#This Row],[DW Version]], VERSIONS[], 6)</f>
        <v>Zoom Vomero</v>
      </c>
      <c r="Q1941" s="4" t="str">
        <f>VLOOKUP(FACT_INCLUDES[[#This Row],[DW Version]], VERSIONS[], 7)</f>
        <v>Shoe</v>
      </c>
      <c r="R1941" s="51">
        <f>FACT_INCLUDES[[#This Row],[Version Price]]*FACT_INCLUDES[[#This Row],[Quantity]]</f>
        <v>766.30032865124235</v>
      </c>
      <c r="S1941" s="51">
        <f>FACT_INCLUDES[[#This Row],[Amount]]*(1-FACT_INCLUDES[[#This Row],[Order Discount]])</f>
        <v>766.30032865124235</v>
      </c>
      <c r="T1941" s="51">
        <f t="shared" si="30"/>
        <v>766.30032865124235</v>
      </c>
      <c r="U1941" s="57">
        <f>FACT_INCLUDES[[#This Row],[Income]]/FACT_INCLUDES[[#This Row],[Total Order Income]]</f>
        <v>1</v>
      </c>
      <c r="V1941" s="33">
        <f>IF(FACT_INCLUDES[[#This Row],[Order Gap]]&gt;10, 1, 0)/COUNTIFS(FACT_INCLUDES[Order ID], FACT_INCLUDES[[#This Row],[Order ID]])</f>
        <v>0</v>
      </c>
      <c r="W1941" s="33">
        <f>IF(FACT_INCLUDES[[#This Row],[Order Type]]="Online", 1, 0)/COUNTIFS(FACT_INCLUDES[Order ID], FACT_INCLUDES[[#This Row],[Order ID]])</f>
        <v>1</v>
      </c>
      <c r="X1941" s="52">
        <v>702.81903296952714</v>
      </c>
      <c r="Y1941" s="52">
        <v>694.91909913985478</v>
      </c>
      <c r="Z1941" s="64">
        <f>IF(FACT_INCLUDES[[#This Row],[Order Type]]="Online", 1, 0)*FACT_INCLUDES[[#This Row],[Income]]</f>
        <v>766.30032865124235</v>
      </c>
    </row>
    <row r="1942" spans="1:26" x14ac:dyDescent="0.3">
      <c r="A1942" s="4">
        <v>775</v>
      </c>
      <c r="B1942" s="4">
        <v>393</v>
      </c>
      <c r="C1942" s="4">
        <v>28</v>
      </c>
      <c r="D1942" s="58">
        <v>2</v>
      </c>
      <c r="E1942" s="28">
        <f>VLOOKUP(FACT_INCLUDES[[#This Row],[Order ID]], ORDERS[], 2)</f>
        <v>43840.463253519185</v>
      </c>
      <c r="F1942" s="28">
        <f>VLOOKUP(FACT_INCLUDES[[#This Row],[Order ID]], ORDERS[], 3)</f>
        <v>43840.463253519185</v>
      </c>
      <c r="G1942" s="4" t="str">
        <f>VLOOKUP(FACT_INCLUDES[[#This Row],[Order ID]], ORDERS[], 4)</f>
        <v>In-Store</v>
      </c>
      <c r="H1942" s="4" t="str">
        <f>VLOOKUP(FACT_INCLUDES[[#This Row],[Order ID]], ORDERS[], 5)</f>
        <v>RRO7454@gmail.com</v>
      </c>
      <c r="I1942" s="4">
        <f>VLOOKUP(FACT_INCLUDES[[#This Row],[Order ID]], ORDERS[], 6)</f>
        <v>42</v>
      </c>
      <c r="J1942" s="54">
        <f>VLOOKUP(FACT_INCLUDES[[#This Row],[Order ID]], ORDERS[], 7)</f>
        <v>0</v>
      </c>
      <c r="K1942" s="33">
        <v>0</v>
      </c>
      <c r="L1942" s="4">
        <f>VLOOKUP(FACT_INCLUDES[[#This Row],[DW Version]], VERSIONS[], 2)</f>
        <v>3</v>
      </c>
      <c r="M1942" s="4">
        <f>VLOOKUP(FACT_INCLUDES[[#This Row],[DW Version]], VERSIONS[], 3)</f>
        <v>3.5</v>
      </c>
      <c r="N1942" s="4" t="str">
        <f>VLOOKUP(FACT_INCLUDES[[#This Row],[DW Version]], VERSIONS[], 4)</f>
        <v>white</v>
      </c>
      <c r="O1942" s="51">
        <f>VLOOKUP(FACT_INCLUDES[[#This Row],[DW Version]], VERSIONS[], 5)</f>
        <v>248.63081062992802</v>
      </c>
      <c r="P1942" s="4" t="str">
        <f>VLOOKUP(FACT_INCLUDES[[#This Row],[DW Version]], VERSIONS[], 6)</f>
        <v>Dri-FIT Shirt</v>
      </c>
      <c r="Q1942" s="4" t="str">
        <f>VLOOKUP(FACT_INCLUDES[[#This Row],[DW Version]], VERSIONS[], 7)</f>
        <v>Apparel</v>
      </c>
      <c r="R1942" s="51">
        <f>FACT_INCLUDES[[#This Row],[Version Price]]*FACT_INCLUDES[[#This Row],[Quantity]]</f>
        <v>497.26162125985604</v>
      </c>
      <c r="S1942" s="51">
        <f>FACT_INCLUDES[[#This Row],[Amount]]*(1-FACT_INCLUDES[[#This Row],[Order Discount]])</f>
        <v>497.26162125985604</v>
      </c>
      <c r="T1942" s="51">
        <f t="shared" si="30"/>
        <v>2755.6570541196788</v>
      </c>
      <c r="U1942" s="57">
        <f>FACT_INCLUDES[[#This Row],[Income]]/FACT_INCLUDES[[#This Row],[Total Order Income]]</f>
        <v>0.18045119965724873</v>
      </c>
      <c r="V1942" s="33">
        <f>IF(FACT_INCLUDES[[#This Row],[Order Gap]]&gt;10, 1, 0)/COUNTIFS(FACT_INCLUDES[Order ID], FACT_INCLUDES[[#This Row],[Order ID]])</f>
        <v>0</v>
      </c>
      <c r="W1942" s="33">
        <f>IF(FACT_INCLUDES[[#This Row],[Order Type]]="Online", 1, 0)/COUNTIFS(FACT_INCLUDES[Order ID], FACT_INCLUDES[[#This Row],[Order ID]])</f>
        <v>0</v>
      </c>
      <c r="X1942" s="52">
        <v>702.81903296952714</v>
      </c>
      <c r="Y1942" s="52">
        <v>694.91909913985478</v>
      </c>
      <c r="Z1942" s="64">
        <f>IF(FACT_INCLUDES[[#This Row],[Order Type]]="Online", 1, 0)*FACT_INCLUDES[[#This Row],[Income]]</f>
        <v>0</v>
      </c>
    </row>
    <row r="1943" spans="1:26" x14ac:dyDescent="0.3">
      <c r="A1943" s="4">
        <v>776</v>
      </c>
      <c r="B1943" s="4">
        <v>393</v>
      </c>
      <c r="C1943" s="4">
        <v>539</v>
      </c>
      <c r="D1943" s="58">
        <v>5</v>
      </c>
      <c r="E1943" s="28">
        <f>VLOOKUP(FACT_INCLUDES[[#This Row],[Order ID]], ORDERS[], 2)</f>
        <v>43840.463253519185</v>
      </c>
      <c r="F1943" s="28">
        <f>VLOOKUP(FACT_INCLUDES[[#This Row],[Order ID]], ORDERS[], 3)</f>
        <v>43840.463253519185</v>
      </c>
      <c r="G1943" s="4" t="str">
        <f>VLOOKUP(FACT_INCLUDES[[#This Row],[Order ID]], ORDERS[], 4)</f>
        <v>In-Store</v>
      </c>
      <c r="H1943" s="4" t="str">
        <f>VLOOKUP(FACT_INCLUDES[[#This Row],[Order ID]], ORDERS[], 5)</f>
        <v>RRO7454@gmail.com</v>
      </c>
      <c r="I1943" s="4">
        <f>VLOOKUP(FACT_INCLUDES[[#This Row],[Order ID]], ORDERS[], 6)</f>
        <v>42</v>
      </c>
      <c r="J1943" s="54">
        <f>VLOOKUP(FACT_INCLUDES[[#This Row],[Order ID]], ORDERS[], 7)</f>
        <v>0</v>
      </c>
      <c r="K1943" s="33">
        <v>0</v>
      </c>
      <c r="L1943" s="4">
        <f>VLOOKUP(FACT_INCLUDES[[#This Row],[DW Version]], VERSIONS[], 2)</f>
        <v>56</v>
      </c>
      <c r="M1943" s="4">
        <f>VLOOKUP(FACT_INCLUDES[[#This Row],[DW Version]], VERSIONS[], 3)</f>
        <v>12</v>
      </c>
      <c r="N1943" s="4" t="str">
        <f>VLOOKUP(FACT_INCLUDES[[#This Row],[DW Version]], VERSIONS[], 4)</f>
        <v>dark green</v>
      </c>
      <c r="O1943" s="51">
        <f>VLOOKUP(FACT_INCLUDES[[#This Row],[DW Version]], VERSIONS[], 5)</f>
        <v>239.5711973981449</v>
      </c>
      <c r="P1943" s="4" t="str">
        <f>VLOOKUP(FACT_INCLUDES[[#This Row],[DW Version]], VERSIONS[], 6)</f>
        <v>Nike Yoga Mat</v>
      </c>
      <c r="Q1943" s="4" t="str">
        <f>VLOOKUP(FACT_INCLUDES[[#This Row],[DW Version]], VERSIONS[], 7)</f>
        <v>Sport Equipment</v>
      </c>
      <c r="R1943" s="51">
        <f>FACT_INCLUDES[[#This Row],[Version Price]]*FACT_INCLUDES[[#This Row],[Quantity]]</f>
        <v>1197.8559869907244</v>
      </c>
      <c r="S1943" s="51">
        <f>FACT_INCLUDES[[#This Row],[Amount]]*(1-FACT_INCLUDES[[#This Row],[Order Discount]])</f>
        <v>1197.8559869907244</v>
      </c>
      <c r="T1943" s="51">
        <f t="shared" si="30"/>
        <v>2755.6570541196788</v>
      </c>
      <c r="U1943" s="57">
        <f>FACT_INCLUDES[[#This Row],[Income]]/FACT_INCLUDES[[#This Row],[Total Order Income]]</f>
        <v>0.43468979029881172</v>
      </c>
      <c r="V1943" s="33">
        <f>IF(FACT_INCLUDES[[#This Row],[Order Gap]]&gt;10, 1, 0)/COUNTIFS(FACT_INCLUDES[Order ID], FACT_INCLUDES[[#This Row],[Order ID]])</f>
        <v>0</v>
      </c>
      <c r="W1943" s="33">
        <f>IF(FACT_INCLUDES[[#This Row],[Order Type]]="Online", 1, 0)/COUNTIFS(FACT_INCLUDES[Order ID], FACT_INCLUDES[[#This Row],[Order ID]])</f>
        <v>0</v>
      </c>
      <c r="X1943" s="52">
        <v>702.81903296952714</v>
      </c>
      <c r="Y1943" s="52">
        <v>694.91909913985478</v>
      </c>
      <c r="Z1943" s="64">
        <f>IF(FACT_INCLUDES[[#This Row],[Order Type]]="Online", 1, 0)*FACT_INCLUDES[[#This Row],[Income]]</f>
        <v>0</v>
      </c>
    </row>
    <row r="1944" spans="1:26" x14ac:dyDescent="0.3">
      <c r="A1944" s="4">
        <v>777</v>
      </c>
      <c r="B1944" s="4">
        <v>393</v>
      </c>
      <c r="C1944" s="4">
        <v>974</v>
      </c>
      <c r="D1944" s="58">
        <v>3</v>
      </c>
      <c r="E1944" s="28">
        <f>VLOOKUP(FACT_INCLUDES[[#This Row],[Order ID]], ORDERS[], 2)</f>
        <v>43840.463253519185</v>
      </c>
      <c r="F1944" s="28">
        <f>VLOOKUP(FACT_INCLUDES[[#This Row],[Order ID]], ORDERS[], 3)</f>
        <v>43840.463253519185</v>
      </c>
      <c r="G1944" s="4" t="str">
        <f>VLOOKUP(FACT_INCLUDES[[#This Row],[Order ID]], ORDERS[], 4)</f>
        <v>In-Store</v>
      </c>
      <c r="H1944" s="4" t="str">
        <f>VLOOKUP(FACT_INCLUDES[[#This Row],[Order ID]], ORDERS[], 5)</f>
        <v>RRO7454@gmail.com</v>
      </c>
      <c r="I1944" s="4">
        <f>VLOOKUP(FACT_INCLUDES[[#This Row],[Order ID]], ORDERS[], 6)</f>
        <v>42</v>
      </c>
      <c r="J1944" s="54">
        <f>VLOOKUP(FACT_INCLUDES[[#This Row],[Order ID]], ORDERS[], 7)</f>
        <v>0</v>
      </c>
      <c r="K1944" s="33">
        <v>0</v>
      </c>
      <c r="L1944" s="4">
        <f>VLOOKUP(FACT_INCLUDES[[#This Row],[DW Version]], VERSIONS[], 2)</f>
        <v>99</v>
      </c>
      <c r="M1944" s="4">
        <f>VLOOKUP(FACT_INCLUDES[[#This Row],[DW Version]], VERSIONS[], 3)</f>
        <v>6.5</v>
      </c>
      <c r="N1944" s="4" t="str">
        <f>VLOOKUP(FACT_INCLUDES[[#This Row],[DW Version]], VERSIONS[], 4)</f>
        <v>black</v>
      </c>
      <c r="O1944" s="51">
        <f>VLOOKUP(FACT_INCLUDES[[#This Row],[DW Version]], VERSIONS[], 5)</f>
        <v>353.51314862303292</v>
      </c>
      <c r="P1944" s="4" t="str">
        <f>VLOOKUP(FACT_INCLUDES[[#This Row],[DW Version]], VERSIONS[], 6)</f>
        <v>Flex Training Hoodie</v>
      </c>
      <c r="Q1944" s="4" t="str">
        <f>VLOOKUP(FACT_INCLUDES[[#This Row],[DW Version]], VERSIONS[], 7)</f>
        <v>Apparel</v>
      </c>
      <c r="R1944" s="51">
        <f>FACT_INCLUDES[[#This Row],[Version Price]]*FACT_INCLUDES[[#This Row],[Quantity]]</f>
        <v>1060.5394458690987</v>
      </c>
      <c r="S1944" s="51">
        <f>FACT_INCLUDES[[#This Row],[Amount]]*(1-FACT_INCLUDES[[#This Row],[Order Discount]])</f>
        <v>1060.5394458690987</v>
      </c>
      <c r="T1944" s="51">
        <f t="shared" si="30"/>
        <v>2755.6570541196788</v>
      </c>
      <c r="U1944" s="57">
        <f>FACT_INCLUDES[[#This Row],[Income]]/FACT_INCLUDES[[#This Row],[Total Order Income]]</f>
        <v>0.38485901004393969</v>
      </c>
      <c r="V1944" s="33">
        <f>IF(FACT_INCLUDES[[#This Row],[Order Gap]]&gt;10, 1, 0)/COUNTIFS(FACT_INCLUDES[Order ID], FACT_INCLUDES[[#This Row],[Order ID]])</f>
        <v>0</v>
      </c>
      <c r="W1944" s="33">
        <f>IF(FACT_INCLUDES[[#This Row],[Order Type]]="Online", 1, 0)/COUNTIFS(FACT_INCLUDES[Order ID], FACT_INCLUDES[[#This Row],[Order ID]])</f>
        <v>0</v>
      </c>
      <c r="X1944" s="52">
        <v>702.81903296952714</v>
      </c>
      <c r="Y1944" s="52">
        <v>694.91909913985478</v>
      </c>
      <c r="Z1944" s="64">
        <f>IF(FACT_INCLUDES[[#This Row],[Order Type]]="Online", 1, 0)*FACT_INCLUDES[[#This Row],[Income]]</f>
        <v>0</v>
      </c>
    </row>
    <row r="1945" spans="1:26" x14ac:dyDescent="0.3">
      <c r="A1945" s="4">
        <v>787</v>
      </c>
      <c r="B1945" s="4">
        <v>399</v>
      </c>
      <c r="C1945" s="4">
        <v>110</v>
      </c>
      <c r="D1945" s="58">
        <v>3</v>
      </c>
      <c r="E1945" s="28">
        <f>VLOOKUP(FACT_INCLUDES[[#This Row],[Order ID]], ORDERS[], 2)</f>
        <v>43914.268553397276</v>
      </c>
      <c r="F1945" s="28">
        <f>VLOOKUP(FACT_INCLUDES[[#This Row],[Order ID]], ORDERS[], 3)</f>
        <v>43914.268553397276</v>
      </c>
      <c r="G1945" s="4" t="str">
        <f>VLOOKUP(FACT_INCLUDES[[#This Row],[Order ID]], ORDERS[], 4)</f>
        <v>In-Store</v>
      </c>
      <c r="H1945" s="4" t="str">
        <f>VLOOKUP(FACT_INCLUDES[[#This Row],[Order ID]], ORDERS[], 5)</f>
        <v>QES5843@gmail.com</v>
      </c>
      <c r="I1945" s="4">
        <f>VLOOKUP(FACT_INCLUDES[[#This Row],[Order ID]], ORDERS[], 6)</f>
        <v>27</v>
      </c>
      <c r="J1945" s="54">
        <f>VLOOKUP(FACT_INCLUDES[[#This Row],[Order ID]], ORDERS[], 7)</f>
        <v>0</v>
      </c>
      <c r="K1945" s="33">
        <v>0</v>
      </c>
      <c r="L1945" s="4">
        <f>VLOOKUP(FACT_INCLUDES[[#This Row],[DW Version]], VERSIONS[], 2)</f>
        <v>11</v>
      </c>
      <c r="M1945" s="4">
        <f>VLOOKUP(FACT_INCLUDES[[#This Row],[DW Version]], VERSIONS[], 3)</f>
        <v>5</v>
      </c>
      <c r="N1945" s="4" t="str">
        <f>VLOOKUP(FACT_INCLUDES[[#This Row],[DW Version]], VERSIONS[], 4)</f>
        <v>white</v>
      </c>
      <c r="O1945" s="51">
        <f>VLOOKUP(FACT_INCLUDES[[#This Row],[DW Version]], VERSIONS[], 5)</f>
        <v>258.22361923399313</v>
      </c>
      <c r="P1945" s="4" t="str">
        <f>VLOOKUP(FACT_INCLUDES[[#This Row],[DW Version]], VERSIONS[], 6)</f>
        <v>Pro Compression Tights</v>
      </c>
      <c r="Q1945" s="4" t="str">
        <f>VLOOKUP(FACT_INCLUDES[[#This Row],[DW Version]], VERSIONS[], 7)</f>
        <v>Apparel</v>
      </c>
      <c r="R1945" s="51">
        <f>FACT_INCLUDES[[#This Row],[Version Price]]*FACT_INCLUDES[[#This Row],[Quantity]]</f>
        <v>774.67085770197946</v>
      </c>
      <c r="S1945" s="51">
        <f>FACT_INCLUDES[[#This Row],[Amount]]*(1-FACT_INCLUDES[[#This Row],[Order Discount]])</f>
        <v>774.67085770197946</v>
      </c>
      <c r="T1945" s="51">
        <f t="shared" si="30"/>
        <v>1652.5194487758235</v>
      </c>
      <c r="U1945" s="57">
        <f>FACT_INCLUDES[[#This Row],[Income]]/FACT_INCLUDES[[#This Row],[Total Order Income]]</f>
        <v>0.4687816886366154</v>
      </c>
      <c r="V1945" s="33">
        <f>IF(FACT_INCLUDES[[#This Row],[Order Gap]]&gt;10, 1, 0)/COUNTIFS(FACT_INCLUDES[Order ID], FACT_INCLUDES[[#This Row],[Order ID]])</f>
        <v>0</v>
      </c>
      <c r="W1945" s="33">
        <f>IF(FACT_INCLUDES[[#This Row],[Order Type]]="Online", 1, 0)/COUNTIFS(FACT_INCLUDES[Order ID], FACT_INCLUDES[[#This Row],[Order ID]])</f>
        <v>0</v>
      </c>
      <c r="X1945" s="52">
        <v>702.81903296952714</v>
      </c>
      <c r="Y1945" s="52">
        <v>694.91909913985478</v>
      </c>
      <c r="Z1945" s="64">
        <f>IF(FACT_INCLUDES[[#This Row],[Order Type]]="Online", 1, 0)*FACT_INCLUDES[[#This Row],[Income]]</f>
        <v>0</v>
      </c>
    </row>
    <row r="1946" spans="1:26" x14ac:dyDescent="0.3">
      <c r="A1946" s="4">
        <v>788</v>
      </c>
      <c r="B1946" s="4">
        <v>399</v>
      </c>
      <c r="C1946" s="4">
        <v>723</v>
      </c>
      <c r="D1946" s="58">
        <v>3</v>
      </c>
      <c r="E1946" s="28">
        <f>VLOOKUP(FACT_INCLUDES[[#This Row],[Order ID]], ORDERS[], 2)</f>
        <v>43914.268553397276</v>
      </c>
      <c r="F1946" s="28">
        <f>VLOOKUP(FACT_INCLUDES[[#This Row],[Order ID]], ORDERS[], 3)</f>
        <v>43914.268553397276</v>
      </c>
      <c r="G1946" s="4" t="str">
        <f>VLOOKUP(FACT_INCLUDES[[#This Row],[Order ID]], ORDERS[], 4)</f>
        <v>In-Store</v>
      </c>
      <c r="H1946" s="4" t="str">
        <f>VLOOKUP(FACT_INCLUDES[[#This Row],[Order ID]], ORDERS[], 5)</f>
        <v>QES5843@gmail.com</v>
      </c>
      <c r="I1946" s="4">
        <f>VLOOKUP(FACT_INCLUDES[[#This Row],[Order ID]], ORDERS[], 6)</f>
        <v>27</v>
      </c>
      <c r="J1946" s="54">
        <f>VLOOKUP(FACT_INCLUDES[[#This Row],[Order ID]], ORDERS[], 7)</f>
        <v>0</v>
      </c>
      <c r="K1946" s="33">
        <v>0</v>
      </c>
      <c r="L1946" s="4">
        <f>VLOOKUP(FACT_INCLUDES[[#This Row],[DW Version]], VERSIONS[], 2)</f>
        <v>74</v>
      </c>
      <c r="M1946" s="4">
        <f>VLOOKUP(FACT_INCLUDES[[#This Row],[DW Version]], VERSIONS[], 3)</f>
        <v>5.5</v>
      </c>
      <c r="N1946" s="4" t="str">
        <f>VLOOKUP(FACT_INCLUDES[[#This Row],[DW Version]], VERSIONS[], 4)</f>
        <v>white</v>
      </c>
      <c r="O1946" s="51">
        <f>VLOOKUP(FACT_INCLUDES[[#This Row],[DW Version]], VERSIONS[], 5)</f>
        <v>143.70361110943995</v>
      </c>
      <c r="P1946" s="4" t="str">
        <f>VLOOKUP(FACT_INCLUDES[[#This Row],[DW Version]], VERSIONS[], 6)</f>
        <v>Nike Soccer Ball</v>
      </c>
      <c r="Q1946" s="4" t="str">
        <f>VLOOKUP(FACT_INCLUDES[[#This Row],[DW Version]], VERSIONS[], 7)</f>
        <v>Sport Equipment</v>
      </c>
      <c r="R1946" s="51">
        <f>FACT_INCLUDES[[#This Row],[Version Price]]*FACT_INCLUDES[[#This Row],[Quantity]]</f>
        <v>431.11083332831981</v>
      </c>
      <c r="S1946" s="51">
        <f>FACT_INCLUDES[[#This Row],[Amount]]*(1-FACT_INCLUDES[[#This Row],[Order Discount]])</f>
        <v>431.11083332831981</v>
      </c>
      <c r="T1946" s="51">
        <f t="shared" si="30"/>
        <v>1652.5194487758235</v>
      </c>
      <c r="U1946" s="57">
        <f>FACT_INCLUDES[[#This Row],[Income]]/FACT_INCLUDES[[#This Row],[Total Order Income]]</f>
        <v>0.26088094372969961</v>
      </c>
      <c r="V1946" s="33">
        <f>IF(FACT_INCLUDES[[#This Row],[Order Gap]]&gt;10, 1, 0)/COUNTIFS(FACT_INCLUDES[Order ID], FACT_INCLUDES[[#This Row],[Order ID]])</f>
        <v>0</v>
      </c>
      <c r="W1946" s="33">
        <f>IF(FACT_INCLUDES[[#This Row],[Order Type]]="Online", 1, 0)/COUNTIFS(FACT_INCLUDES[Order ID], FACT_INCLUDES[[#This Row],[Order ID]])</f>
        <v>0</v>
      </c>
      <c r="X1946" s="52">
        <v>702.81903296952714</v>
      </c>
      <c r="Y1946" s="52">
        <v>694.91909913985478</v>
      </c>
      <c r="Z1946" s="64">
        <f>IF(FACT_INCLUDES[[#This Row],[Order Type]]="Online", 1, 0)*FACT_INCLUDES[[#This Row],[Income]]</f>
        <v>0</v>
      </c>
    </row>
    <row r="1947" spans="1:26" x14ac:dyDescent="0.3">
      <c r="A1947" s="4">
        <v>789</v>
      </c>
      <c r="B1947" s="4">
        <v>399</v>
      </c>
      <c r="C1947" s="4">
        <v>823</v>
      </c>
      <c r="D1947" s="58">
        <v>2</v>
      </c>
      <c r="E1947" s="28">
        <f>VLOOKUP(FACT_INCLUDES[[#This Row],[Order ID]], ORDERS[], 2)</f>
        <v>43914.268553397276</v>
      </c>
      <c r="F1947" s="28">
        <f>VLOOKUP(FACT_INCLUDES[[#This Row],[Order ID]], ORDERS[], 3)</f>
        <v>43914.268553397276</v>
      </c>
      <c r="G1947" s="4" t="str">
        <f>VLOOKUP(FACT_INCLUDES[[#This Row],[Order ID]], ORDERS[], 4)</f>
        <v>In-Store</v>
      </c>
      <c r="H1947" s="4" t="str">
        <f>VLOOKUP(FACT_INCLUDES[[#This Row],[Order ID]], ORDERS[], 5)</f>
        <v>QES5843@gmail.com</v>
      </c>
      <c r="I1947" s="4">
        <f>VLOOKUP(FACT_INCLUDES[[#This Row],[Order ID]], ORDERS[], 6)</f>
        <v>27</v>
      </c>
      <c r="J1947" s="54">
        <f>VLOOKUP(FACT_INCLUDES[[#This Row],[Order ID]], ORDERS[], 7)</f>
        <v>0</v>
      </c>
      <c r="K1947" s="33">
        <v>0</v>
      </c>
      <c r="L1947" s="4">
        <f>VLOOKUP(FACT_INCLUDES[[#This Row],[DW Version]], VERSIONS[], 2)</f>
        <v>83</v>
      </c>
      <c r="M1947" s="4">
        <f>VLOOKUP(FACT_INCLUDES[[#This Row],[DW Version]], VERSIONS[], 3)</f>
        <v>11</v>
      </c>
      <c r="N1947" s="4" t="str">
        <f>VLOOKUP(FACT_INCLUDES[[#This Row],[DW Version]], VERSIONS[], 4)</f>
        <v>dark blue</v>
      </c>
      <c r="O1947" s="51">
        <f>VLOOKUP(FACT_INCLUDES[[#This Row],[DW Version]], VERSIONS[], 5)</f>
        <v>223.36887887276208</v>
      </c>
      <c r="P1947" s="4" t="str">
        <f>VLOOKUP(FACT_INCLUDES[[#This Row],[DW Version]], VERSIONS[], 6)</f>
        <v>Dri-FIT Academy Pants</v>
      </c>
      <c r="Q1947" s="4" t="str">
        <f>VLOOKUP(FACT_INCLUDES[[#This Row],[DW Version]], VERSIONS[], 7)</f>
        <v>Apparel</v>
      </c>
      <c r="R1947" s="51">
        <f>FACT_INCLUDES[[#This Row],[Version Price]]*FACT_INCLUDES[[#This Row],[Quantity]]</f>
        <v>446.73775774552416</v>
      </c>
      <c r="S1947" s="51">
        <f>FACT_INCLUDES[[#This Row],[Amount]]*(1-FACT_INCLUDES[[#This Row],[Order Discount]])</f>
        <v>446.73775774552416</v>
      </c>
      <c r="T1947" s="51">
        <f t="shared" si="30"/>
        <v>1652.5194487758235</v>
      </c>
      <c r="U1947" s="57">
        <f>FACT_INCLUDES[[#This Row],[Income]]/FACT_INCLUDES[[#This Row],[Total Order Income]]</f>
        <v>0.27033736763368493</v>
      </c>
      <c r="V1947" s="33">
        <f>IF(FACT_INCLUDES[[#This Row],[Order Gap]]&gt;10, 1, 0)/COUNTIFS(FACT_INCLUDES[Order ID], FACT_INCLUDES[[#This Row],[Order ID]])</f>
        <v>0</v>
      </c>
      <c r="W1947" s="33">
        <f>IF(FACT_INCLUDES[[#This Row],[Order Type]]="Online", 1, 0)/COUNTIFS(FACT_INCLUDES[Order ID], FACT_INCLUDES[[#This Row],[Order ID]])</f>
        <v>0</v>
      </c>
      <c r="X1947" s="52">
        <v>702.81903296952714</v>
      </c>
      <c r="Y1947" s="52">
        <v>694.91909913985478</v>
      </c>
      <c r="Z1947" s="64">
        <f>IF(FACT_INCLUDES[[#This Row],[Order Type]]="Online", 1, 0)*FACT_INCLUDES[[#This Row],[Income]]</f>
        <v>0</v>
      </c>
    </row>
    <row r="1948" spans="1:26" x14ac:dyDescent="0.3">
      <c r="A1948" s="4">
        <v>810</v>
      </c>
      <c r="B1948" s="4">
        <v>409</v>
      </c>
      <c r="C1948" s="4">
        <v>677</v>
      </c>
      <c r="D1948" s="58">
        <v>4</v>
      </c>
      <c r="E1948" s="28">
        <f>VLOOKUP(FACT_INCLUDES[[#This Row],[Order ID]], ORDERS[], 2)</f>
        <v>44000.711313610875</v>
      </c>
      <c r="F1948" s="28">
        <f>VLOOKUP(FACT_INCLUDES[[#This Row],[Order ID]], ORDERS[], 3)</f>
        <v>44000.711313610875</v>
      </c>
      <c r="G1948" s="4" t="str">
        <f>VLOOKUP(FACT_INCLUDES[[#This Row],[Order ID]], ORDERS[], 4)</f>
        <v>In-Store</v>
      </c>
      <c r="H1948" s="4" t="str">
        <f>VLOOKUP(FACT_INCLUDES[[#This Row],[Order ID]], ORDERS[], 5)</f>
        <v>RET3864@gmail.com</v>
      </c>
      <c r="I1948" s="4">
        <f>VLOOKUP(FACT_INCLUDES[[#This Row],[Order ID]], ORDERS[], 6)</f>
        <v>21</v>
      </c>
      <c r="J1948" s="54">
        <f>VLOOKUP(FACT_INCLUDES[[#This Row],[Order ID]], ORDERS[], 7)</f>
        <v>0</v>
      </c>
      <c r="K1948" s="33">
        <v>0</v>
      </c>
      <c r="L1948" s="4">
        <f>VLOOKUP(FACT_INCLUDES[[#This Row],[DW Version]], VERSIONS[], 2)</f>
        <v>68</v>
      </c>
      <c r="M1948" s="4">
        <f>VLOOKUP(FACT_INCLUDES[[#This Row],[DW Version]], VERSIONS[], 3)</f>
        <v>11</v>
      </c>
      <c r="N1948" s="4" t="str">
        <f>VLOOKUP(FACT_INCLUDES[[#This Row],[DW Version]], VERSIONS[], 4)</f>
        <v>dark red</v>
      </c>
      <c r="O1948" s="51">
        <f>VLOOKUP(FACT_INCLUDES[[#This Row],[DW Version]], VERSIONS[], 5)</f>
        <v>136.84588537996109</v>
      </c>
      <c r="P1948" s="4" t="str">
        <f>VLOOKUP(FACT_INCLUDES[[#This Row],[DW Version]], VERSIONS[], 6)</f>
        <v>React Miler</v>
      </c>
      <c r="Q1948" s="4" t="str">
        <f>VLOOKUP(FACT_INCLUDES[[#This Row],[DW Version]], VERSIONS[], 7)</f>
        <v>Shoe</v>
      </c>
      <c r="R1948" s="51">
        <f>FACT_INCLUDES[[#This Row],[Version Price]]*FACT_INCLUDES[[#This Row],[Quantity]]</f>
        <v>547.38354151984436</v>
      </c>
      <c r="S1948" s="51">
        <f>FACT_INCLUDES[[#This Row],[Amount]]*(1-FACT_INCLUDES[[#This Row],[Order Discount]])</f>
        <v>547.38354151984436</v>
      </c>
      <c r="T1948" s="51">
        <f t="shared" si="30"/>
        <v>547.38354151984436</v>
      </c>
      <c r="U1948" s="57">
        <f>FACT_INCLUDES[[#This Row],[Income]]/FACT_INCLUDES[[#This Row],[Total Order Income]]</f>
        <v>1</v>
      </c>
      <c r="V1948" s="33">
        <f>IF(FACT_INCLUDES[[#This Row],[Order Gap]]&gt;10, 1, 0)/COUNTIFS(FACT_INCLUDES[Order ID], FACT_INCLUDES[[#This Row],[Order ID]])</f>
        <v>0</v>
      </c>
      <c r="W1948" s="33">
        <f>IF(FACT_INCLUDES[[#This Row],[Order Type]]="Online", 1, 0)/COUNTIFS(FACT_INCLUDES[Order ID], FACT_INCLUDES[[#This Row],[Order ID]])</f>
        <v>0</v>
      </c>
      <c r="X1948" s="52">
        <v>702.81903296952714</v>
      </c>
      <c r="Y1948" s="52">
        <v>694.91909913985478</v>
      </c>
      <c r="Z1948" s="64">
        <f>IF(FACT_INCLUDES[[#This Row],[Order Type]]="Online", 1, 0)*FACT_INCLUDES[[#This Row],[Income]]</f>
        <v>0</v>
      </c>
    </row>
    <row r="1949" spans="1:26" x14ac:dyDescent="0.3">
      <c r="A1949" s="4">
        <v>954</v>
      </c>
      <c r="B1949" s="4">
        <v>479</v>
      </c>
      <c r="C1949" s="4">
        <v>36</v>
      </c>
      <c r="D1949" s="58">
        <v>3</v>
      </c>
      <c r="E1949" s="28">
        <f>VLOOKUP(FACT_INCLUDES[[#This Row],[Order ID]], ORDERS[], 2)</f>
        <v>43932.564932884496</v>
      </c>
      <c r="F1949" s="28">
        <f>VLOOKUP(FACT_INCLUDES[[#This Row],[Order ID]], ORDERS[], 3)</f>
        <v>43932.564932884496</v>
      </c>
      <c r="G1949" s="4" t="str">
        <f>VLOOKUP(FACT_INCLUDES[[#This Row],[Order ID]], ORDERS[], 4)</f>
        <v>In-Store</v>
      </c>
      <c r="H1949" s="4" t="str">
        <f>VLOOKUP(FACT_INCLUDES[[#This Row],[Order ID]], ORDERS[], 5)</f>
        <v>DXT8392@gmail.com</v>
      </c>
      <c r="I1949" s="4">
        <f>VLOOKUP(FACT_INCLUDES[[#This Row],[Order ID]], ORDERS[], 6)</f>
        <v>29</v>
      </c>
      <c r="J1949" s="54">
        <f>VLOOKUP(FACT_INCLUDES[[#This Row],[Order ID]], ORDERS[], 7)</f>
        <v>0</v>
      </c>
      <c r="K1949" s="33">
        <v>0</v>
      </c>
      <c r="L1949" s="4">
        <f>VLOOKUP(FACT_INCLUDES[[#This Row],[DW Version]], VERSIONS[], 2)</f>
        <v>4</v>
      </c>
      <c r="M1949" s="4">
        <f>VLOOKUP(FACT_INCLUDES[[#This Row],[DW Version]], VERSIONS[], 3)</f>
        <v>4.5</v>
      </c>
      <c r="N1949" s="4" t="str">
        <f>VLOOKUP(FACT_INCLUDES[[#This Row],[DW Version]], VERSIONS[], 4)</f>
        <v>black</v>
      </c>
      <c r="O1949" s="51">
        <f>VLOOKUP(FACT_INCLUDES[[#This Row],[DW Version]], VERSIONS[], 5)</f>
        <v>153.82716206808632</v>
      </c>
      <c r="P1949" s="4" t="str">
        <f>VLOOKUP(FACT_INCLUDES[[#This Row],[DW Version]], VERSIONS[], 6)</f>
        <v>Cortez</v>
      </c>
      <c r="Q1949" s="4" t="str">
        <f>VLOOKUP(FACT_INCLUDES[[#This Row],[DW Version]], VERSIONS[], 7)</f>
        <v>Shoe</v>
      </c>
      <c r="R1949" s="51">
        <f>FACT_INCLUDES[[#This Row],[Version Price]]*FACT_INCLUDES[[#This Row],[Quantity]]</f>
        <v>461.481486204259</v>
      </c>
      <c r="S1949" s="51">
        <f>FACT_INCLUDES[[#This Row],[Amount]]*(1-FACT_INCLUDES[[#This Row],[Order Discount]])</f>
        <v>461.481486204259</v>
      </c>
      <c r="T1949" s="51">
        <f t="shared" si="30"/>
        <v>3515.6247133349407</v>
      </c>
      <c r="U1949" s="57">
        <f>FACT_INCLUDES[[#This Row],[Income]]/FACT_INCLUDES[[#This Row],[Total Order Income]]</f>
        <v>0.1312658556682221</v>
      </c>
      <c r="V1949" s="33">
        <f>IF(FACT_INCLUDES[[#This Row],[Order Gap]]&gt;10, 1, 0)/COUNTIFS(FACT_INCLUDES[Order ID], FACT_INCLUDES[[#This Row],[Order ID]])</f>
        <v>0</v>
      </c>
      <c r="W1949" s="33">
        <f>IF(FACT_INCLUDES[[#This Row],[Order Type]]="Online", 1, 0)/COUNTIFS(FACT_INCLUDES[Order ID], FACT_INCLUDES[[#This Row],[Order ID]])</f>
        <v>0</v>
      </c>
      <c r="X1949" s="52">
        <v>702.81903296952714</v>
      </c>
      <c r="Y1949" s="52">
        <v>694.91909913985478</v>
      </c>
      <c r="Z1949" s="64">
        <f>IF(FACT_INCLUDES[[#This Row],[Order Type]]="Online", 1, 0)*FACT_INCLUDES[[#This Row],[Income]]</f>
        <v>0</v>
      </c>
    </row>
    <row r="1950" spans="1:26" x14ac:dyDescent="0.3">
      <c r="A1950" s="4">
        <v>955</v>
      </c>
      <c r="B1950" s="4">
        <v>479</v>
      </c>
      <c r="C1950" s="4">
        <v>141</v>
      </c>
      <c r="D1950" s="58">
        <v>3</v>
      </c>
      <c r="E1950" s="28">
        <f>VLOOKUP(FACT_INCLUDES[[#This Row],[Order ID]], ORDERS[], 2)</f>
        <v>43932.564932884496</v>
      </c>
      <c r="F1950" s="28">
        <f>VLOOKUP(FACT_INCLUDES[[#This Row],[Order ID]], ORDERS[], 3)</f>
        <v>43932.564932884496</v>
      </c>
      <c r="G1950" s="4" t="str">
        <f>VLOOKUP(FACT_INCLUDES[[#This Row],[Order ID]], ORDERS[], 4)</f>
        <v>In-Store</v>
      </c>
      <c r="H1950" s="4" t="str">
        <f>VLOOKUP(FACT_INCLUDES[[#This Row],[Order ID]], ORDERS[], 5)</f>
        <v>DXT8392@gmail.com</v>
      </c>
      <c r="I1950" s="4">
        <f>VLOOKUP(FACT_INCLUDES[[#This Row],[Order ID]], ORDERS[], 6)</f>
        <v>29</v>
      </c>
      <c r="J1950" s="54">
        <f>VLOOKUP(FACT_INCLUDES[[#This Row],[Order ID]], ORDERS[], 7)</f>
        <v>0</v>
      </c>
      <c r="K1950" s="33">
        <v>0</v>
      </c>
      <c r="L1950" s="4">
        <f>VLOOKUP(FACT_INCLUDES[[#This Row],[DW Version]], VERSIONS[], 2)</f>
        <v>14</v>
      </c>
      <c r="M1950" s="4">
        <f>VLOOKUP(FACT_INCLUDES[[#This Row],[DW Version]], VERSIONS[], 3)</f>
        <v>8.5</v>
      </c>
      <c r="N1950" s="4" t="str">
        <f>VLOOKUP(FACT_INCLUDES[[#This Row],[DW Version]], VERSIONS[], 4)</f>
        <v>orange</v>
      </c>
      <c r="O1950" s="51">
        <f>VLOOKUP(FACT_INCLUDES[[#This Row],[DW Version]], VERSIONS[], 5)</f>
        <v>126.18334199992262</v>
      </c>
      <c r="P1950" s="4" t="str">
        <f>VLOOKUP(FACT_INCLUDES[[#This Row],[DW Version]], VERSIONS[], 6)</f>
        <v>ZoomX</v>
      </c>
      <c r="Q1950" s="4" t="str">
        <f>VLOOKUP(FACT_INCLUDES[[#This Row],[DW Version]], VERSIONS[], 7)</f>
        <v>Shoe</v>
      </c>
      <c r="R1950" s="51">
        <f>FACT_INCLUDES[[#This Row],[Version Price]]*FACT_INCLUDES[[#This Row],[Quantity]]</f>
        <v>378.55002599976785</v>
      </c>
      <c r="S1950" s="51">
        <f>FACT_INCLUDES[[#This Row],[Amount]]*(1-FACT_INCLUDES[[#This Row],[Order Discount]])</f>
        <v>378.55002599976785</v>
      </c>
      <c r="T1950" s="51">
        <f t="shared" si="30"/>
        <v>3515.6247133349407</v>
      </c>
      <c r="U1950" s="57">
        <f>FACT_INCLUDES[[#This Row],[Income]]/FACT_INCLUDES[[#This Row],[Total Order Income]]</f>
        <v>0.1076764606199031</v>
      </c>
      <c r="V1950" s="33">
        <f>IF(FACT_INCLUDES[[#This Row],[Order Gap]]&gt;10, 1, 0)/COUNTIFS(FACT_INCLUDES[Order ID], FACT_INCLUDES[[#This Row],[Order ID]])</f>
        <v>0</v>
      </c>
      <c r="W1950" s="33">
        <f>IF(FACT_INCLUDES[[#This Row],[Order Type]]="Online", 1, 0)/COUNTIFS(FACT_INCLUDES[Order ID], FACT_INCLUDES[[#This Row],[Order ID]])</f>
        <v>0</v>
      </c>
      <c r="X1950" s="52">
        <v>702.81903296952714</v>
      </c>
      <c r="Y1950" s="52">
        <v>694.91909913985478</v>
      </c>
      <c r="Z1950" s="64">
        <f>IF(FACT_INCLUDES[[#This Row],[Order Type]]="Online", 1, 0)*FACT_INCLUDES[[#This Row],[Income]]</f>
        <v>0</v>
      </c>
    </row>
    <row r="1951" spans="1:26" x14ac:dyDescent="0.3">
      <c r="A1951" s="4">
        <v>956</v>
      </c>
      <c r="B1951" s="4">
        <v>479</v>
      </c>
      <c r="C1951" s="4">
        <v>147</v>
      </c>
      <c r="D1951" s="58">
        <v>5</v>
      </c>
      <c r="E1951" s="28">
        <f>VLOOKUP(FACT_INCLUDES[[#This Row],[Order ID]], ORDERS[], 2)</f>
        <v>43932.564932884496</v>
      </c>
      <c r="F1951" s="28">
        <f>VLOOKUP(FACT_INCLUDES[[#This Row],[Order ID]], ORDERS[], 3)</f>
        <v>43932.564932884496</v>
      </c>
      <c r="G1951" s="4" t="str">
        <f>VLOOKUP(FACT_INCLUDES[[#This Row],[Order ID]], ORDERS[], 4)</f>
        <v>In-Store</v>
      </c>
      <c r="H1951" s="4" t="str">
        <f>VLOOKUP(FACT_INCLUDES[[#This Row],[Order ID]], ORDERS[], 5)</f>
        <v>DXT8392@gmail.com</v>
      </c>
      <c r="I1951" s="4">
        <f>VLOOKUP(FACT_INCLUDES[[#This Row],[Order ID]], ORDERS[], 6)</f>
        <v>29</v>
      </c>
      <c r="J1951" s="54">
        <f>VLOOKUP(FACT_INCLUDES[[#This Row],[Order ID]], ORDERS[], 7)</f>
        <v>0</v>
      </c>
      <c r="K1951" s="33">
        <v>0</v>
      </c>
      <c r="L1951" s="4">
        <f>VLOOKUP(FACT_INCLUDES[[#This Row],[DW Version]], VERSIONS[], 2)</f>
        <v>14</v>
      </c>
      <c r="M1951" s="4">
        <f>VLOOKUP(FACT_INCLUDES[[#This Row],[DW Version]], VERSIONS[], 3)</f>
        <v>12.5</v>
      </c>
      <c r="N1951" s="4" t="str">
        <f>VLOOKUP(FACT_INCLUDES[[#This Row],[DW Version]], VERSIONS[], 4)</f>
        <v>white</v>
      </c>
      <c r="O1951" s="51">
        <f>VLOOKUP(FACT_INCLUDES[[#This Row],[DW Version]], VERSIONS[], 5)</f>
        <v>298.66753156819686</v>
      </c>
      <c r="P1951" s="4" t="str">
        <f>VLOOKUP(FACT_INCLUDES[[#This Row],[DW Version]], VERSIONS[], 6)</f>
        <v>ZoomX</v>
      </c>
      <c r="Q1951" s="4" t="str">
        <f>VLOOKUP(FACT_INCLUDES[[#This Row],[DW Version]], VERSIONS[], 7)</f>
        <v>Shoe</v>
      </c>
      <c r="R1951" s="51">
        <f>FACT_INCLUDES[[#This Row],[Version Price]]*FACT_INCLUDES[[#This Row],[Quantity]]</f>
        <v>1493.3376578409843</v>
      </c>
      <c r="S1951" s="51">
        <f>FACT_INCLUDES[[#This Row],[Amount]]*(1-FACT_INCLUDES[[#This Row],[Order Discount]])</f>
        <v>1493.3376578409843</v>
      </c>
      <c r="T1951" s="51">
        <f t="shared" si="30"/>
        <v>3515.6247133349407</v>
      </c>
      <c r="U1951" s="57">
        <f>FACT_INCLUDES[[#This Row],[Income]]/FACT_INCLUDES[[#This Row],[Total Order Income]]</f>
        <v>0.42477163508854621</v>
      </c>
      <c r="V1951" s="33">
        <f>IF(FACT_INCLUDES[[#This Row],[Order Gap]]&gt;10, 1, 0)/COUNTIFS(FACT_INCLUDES[Order ID], FACT_INCLUDES[[#This Row],[Order ID]])</f>
        <v>0</v>
      </c>
      <c r="W1951" s="33">
        <f>IF(FACT_INCLUDES[[#This Row],[Order Type]]="Online", 1, 0)/COUNTIFS(FACT_INCLUDES[Order ID], FACT_INCLUDES[[#This Row],[Order ID]])</f>
        <v>0</v>
      </c>
      <c r="X1951" s="52">
        <v>702.81903296952714</v>
      </c>
      <c r="Y1951" s="52">
        <v>694.91909913985478</v>
      </c>
      <c r="Z1951" s="64">
        <f>IF(FACT_INCLUDES[[#This Row],[Order Type]]="Online", 1, 0)*FACT_INCLUDES[[#This Row],[Income]]</f>
        <v>0</v>
      </c>
    </row>
    <row r="1952" spans="1:26" x14ac:dyDescent="0.3">
      <c r="A1952" s="4">
        <v>957</v>
      </c>
      <c r="B1952" s="4">
        <v>479</v>
      </c>
      <c r="C1952" s="4">
        <v>355</v>
      </c>
      <c r="D1952" s="58">
        <v>3</v>
      </c>
      <c r="E1952" s="28">
        <f>VLOOKUP(FACT_INCLUDES[[#This Row],[Order ID]], ORDERS[], 2)</f>
        <v>43932.564932884496</v>
      </c>
      <c r="F1952" s="28">
        <f>VLOOKUP(FACT_INCLUDES[[#This Row],[Order ID]], ORDERS[], 3)</f>
        <v>43932.564932884496</v>
      </c>
      <c r="G1952" s="4" t="str">
        <f>VLOOKUP(FACT_INCLUDES[[#This Row],[Order ID]], ORDERS[], 4)</f>
        <v>In-Store</v>
      </c>
      <c r="H1952" s="4" t="str">
        <f>VLOOKUP(FACT_INCLUDES[[#This Row],[Order ID]], ORDERS[], 5)</f>
        <v>DXT8392@gmail.com</v>
      </c>
      <c r="I1952" s="4">
        <f>VLOOKUP(FACT_INCLUDES[[#This Row],[Order ID]], ORDERS[], 6)</f>
        <v>29</v>
      </c>
      <c r="J1952" s="54">
        <f>VLOOKUP(FACT_INCLUDES[[#This Row],[Order ID]], ORDERS[], 7)</f>
        <v>0</v>
      </c>
      <c r="K1952" s="33">
        <v>0</v>
      </c>
      <c r="L1952" s="4">
        <f>VLOOKUP(FACT_INCLUDES[[#This Row],[DW Version]], VERSIONS[], 2)</f>
        <v>36</v>
      </c>
      <c r="M1952" s="4">
        <f>VLOOKUP(FACT_INCLUDES[[#This Row],[DW Version]], VERSIONS[], 3)</f>
        <v>5.5</v>
      </c>
      <c r="N1952" s="4" t="str">
        <f>VLOOKUP(FACT_INCLUDES[[#This Row],[DW Version]], VERSIONS[], 4)</f>
        <v>red</v>
      </c>
      <c r="O1952" s="51">
        <f>VLOOKUP(FACT_INCLUDES[[#This Row],[DW Version]], VERSIONS[], 5)</f>
        <v>319.89053879048339</v>
      </c>
      <c r="P1952" s="4" t="str">
        <f>VLOOKUP(FACT_INCLUDES[[#This Row],[DW Version]], VERSIONS[], 6)</f>
        <v>Air Max 270</v>
      </c>
      <c r="Q1952" s="4" t="str">
        <f>VLOOKUP(FACT_INCLUDES[[#This Row],[DW Version]], VERSIONS[], 7)</f>
        <v>Shoe</v>
      </c>
      <c r="R1952" s="51">
        <f>FACT_INCLUDES[[#This Row],[Version Price]]*FACT_INCLUDES[[#This Row],[Quantity]]</f>
        <v>959.67161637145023</v>
      </c>
      <c r="S1952" s="51">
        <f>FACT_INCLUDES[[#This Row],[Amount]]*(1-FACT_INCLUDES[[#This Row],[Order Discount]])</f>
        <v>959.67161637145023</v>
      </c>
      <c r="T1952" s="51">
        <f t="shared" si="30"/>
        <v>3515.6247133349407</v>
      </c>
      <c r="U1952" s="57">
        <f>FACT_INCLUDES[[#This Row],[Income]]/FACT_INCLUDES[[#This Row],[Total Order Income]]</f>
        <v>0.27297328202619797</v>
      </c>
      <c r="V1952" s="33">
        <f>IF(FACT_INCLUDES[[#This Row],[Order Gap]]&gt;10, 1, 0)/COUNTIFS(FACT_INCLUDES[Order ID], FACT_INCLUDES[[#This Row],[Order ID]])</f>
        <v>0</v>
      </c>
      <c r="W1952" s="33">
        <f>IF(FACT_INCLUDES[[#This Row],[Order Type]]="Online", 1, 0)/COUNTIFS(FACT_INCLUDES[Order ID], FACT_INCLUDES[[#This Row],[Order ID]])</f>
        <v>0</v>
      </c>
      <c r="X1952" s="52">
        <v>702.81903296952714</v>
      </c>
      <c r="Y1952" s="52">
        <v>694.91909913985478</v>
      </c>
      <c r="Z1952" s="64">
        <f>IF(FACT_INCLUDES[[#This Row],[Order Type]]="Online", 1, 0)*FACT_INCLUDES[[#This Row],[Income]]</f>
        <v>0</v>
      </c>
    </row>
    <row r="1953" spans="1:26" x14ac:dyDescent="0.3">
      <c r="A1953" s="4">
        <v>958</v>
      </c>
      <c r="B1953" s="4">
        <v>479</v>
      </c>
      <c r="C1953" s="4">
        <v>963</v>
      </c>
      <c r="D1953" s="58">
        <v>3</v>
      </c>
      <c r="E1953" s="28">
        <f>VLOOKUP(FACT_INCLUDES[[#This Row],[Order ID]], ORDERS[], 2)</f>
        <v>43932.564932884496</v>
      </c>
      <c r="F1953" s="28">
        <f>VLOOKUP(FACT_INCLUDES[[#This Row],[Order ID]], ORDERS[], 3)</f>
        <v>43932.564932884496</v>
      </c>
      <c r="G1953" s="4" t="str">
        <f>VLOOKUP(FACT_INCLUDES[[#This Row],[Order ID]], ORDERS[], 4)</f>
        <v>In-Store</v>
      </c>
      <c r="H1953" s="4" t="str">
        <f>VLOOKUP(FACT_INCLUDES[[#This Row],[Order ID]], ORDERS[], 5)</f>
        <v>DXT8392@gmail.com</v>
      </c>
      <c r="I1953" s="4">
        <f>VLOOKUP(FACT_INCLUDES[[#This Row],[Order ID]], ORDERS[], 6)</f>
        <v>29</v>
      </c>
      <c r="J1953" s="54">
        <f>VLOOKUP(FACT_INCLUDES[[#This Row],[Order ID]], ORDERS[], 7)</f>
        <v>0</v>
      </c>
      <c r="K1953" s="33">
        <v>0</v>
      </c>
      <c r="L1953" s="4">
        <f>VLOOKUP(FACT_INCLUDES[[#This Row],[DW Version]], VERSIONS[], 2)</f>
        <v>98</v>
      </c>
      <c r="M1953" s="4">
        <f>VLOOKUP(FACT_INCLUDES[[#This Row],[DW Version]], VERSIONS[], 3)</f>
        <v>5</v>
      </c>
      <c r="N1953" s="4" t="str">
        <f>VLOOKUP(FACT_INCLUDES[[#This Row],[DW Version]], VERSIONS[], 4)</f>
        <v>orange</v>
      </c>
      <c r="O1953" s="51">
        <f>VLOOKUP(FACT_INCLUDES[[#This Row],[DW Version]], VERSIONS[], 5)</f>
        <v>74.194642306159693</v>
      </c>
      <c r="P1953" s="4" t="str">
        <f>VLOOKUP(FACT_INCLUDES[[#This Row],[DW Version]], VERSIONS[], 6)</f>
        <v>Zoom Rival Fly</v>
      </c>
      <c r="Q1953" s="4" t="str">
        <f>VLOOKUP(FACT_INCLUDES[[#This Row],[DW Version]], VERSIONS[], 7)</f>
        <v>Shoe</v>
      </c>
      <c r="R1953" s="51">
        <f>FACT_INCLUDES[[#This Row],[Version Price]]*FACT_INCLUDES[[#This Row],[Quantity]]</f>
        <v>222.58392691847908</v>
      </c>
      <c r="S1953" s="51">
        <f>FACT_INCLUDES[[#This Row],[Amount]]*(1-FACT_INCLUDES[[#This Row],[Order Discount]])</f>
        <v>222.58392691847908</v>
      </c>
      <c r="T1953" s="51">
        <f t="shared" si="30"/>
        <v>3515.6247133349407</v>
      </c>
      <c r="U1953" s="57">
        <f>FACT_INCLUDES[[#This Row],[Income]]/FACT_INCLUDES[[#This Row],[Total Order Income]]</f>
        <v>6.3312766597130546E-2</v>
      </c>
      <c r="V1953" s="33">
        <f>IF(FACT_INCLUDES[[#This Row],[Order Gap]]&gt;10, 1, 0)/COUNTIFS(FACT_INCLUDES[Order ID], FACT_INCLUDES[[#This Row],[Order ID]])</f>
        <v>0</v>
      </c>
      <c r="W1953" s="33">
        <f>IF(FACT_INCLUDES[[#This Row],[Order Type]]="Online", 1, 0)/COUNTIFS(FACT_INCLUDES[Order ID], FACT_INCLUDES[[#This Row],[Order ID]])</f>
        <v>0</v>
      </c>
      <c r="X1953" s="52">
        <v>702.81903296952714</v>
      </c>
      <c r="Y1953" s="52">
        <v>694.91909913985478</v>
      </c>
      <c r="Z1953" s="64">
        <f>IF(FACT_INCLUDES[[#This Row],[Order Type]]="Online", 1, 0)*FACT_INCLUDES[[#This Row],[Income]]</f>
        <v>0</v>
      </c>
    </row>
    <row r="1954" spans="1:26" x14ac:dyDescent="0.3">
      <c r="A1954" s="4">
        <v>973</v>
      </c>
      <c r="B1954" s="4">
        <v>488</v>
      </c>
      <c r="C1954" s="4">
        <v>583</v>
      </c>
      <c r="D1954" s="58">
        <v>1</v>
      </c>
      <c r="E1954" s="28">
        <f>VLOOKUP(FACT_INCLUDES[[#This Row],[Order ID]], ORDERS[], 2)</f>
        <v>43847.794903531154</v>
      </c>
      <c r="F1954" s="28">
        <f>VLOOKUP(FACT_INCLUDES[[#This Row],[Order ID]], ORDERS[], 3)</f>
        <v>43847.794903531154</v>
      </c>
      <c r="G1954" s="4" t="str">
        <f>VLOOKUP(FACT_INCLUDES[[#This Row],[Order ID]], ORDERS[], 4)</f>
        <v>In-Store</v>
      </c>
      <c r="H1954" s="4" t="str">
        <f>VLOOKUP(FACT_INCLUDES[[#This Row],[Order ID]], ORDERS[], 5)</f>
        <v>JLV3698@gmail.com</v>
      </c>
      <c r="I1954" s="4">
        <f>VLOOKUP(FACT_INCLUDES[[#This Row],[Order ID]], ORDERS[], 6)</f>
        <v>14</v>
      </c>
      <c r="J1954" s="54">
        <f>VLOOKUP(FACT_INCLUDES[[#This Row],[Order ID]], ORDERS[], 7)</f>
        <v>0</v>
      </c>
      <c r="K1954" s="33">
        <v>0</v>
      </c>
      <c r="L1954" s="4">
        <f>VLOOKUP(FACT_INCLUDES[[#This Row],[DW Version]], VERSIONS[], 2)</f>
        <v>60</v>
      </c>
      <c r="M1954" s="4">
        <f>VLOOKUP(FACT_INCLUDES[[#This Row],[DW Version]], VERSIONS[], 3)</f>
        <v>4</v>
      </c>
      <c r="N1954" s="4" t="str">
        <f>VLOOKUP(FACT_INCLUDES[[#This Row],[DW Version]], VERSIONS[], 4)</f>
        <v>white</v>
      </c>
      <c r="O1954" s="51">
        <f>VLOOKUP(FACT_INCLUDES[[#This Row],[DW Version]], VERSIONS[], 5)</f>
        <v>34.859476196465977</v>
      </c>
      <c r="P1954" s="4" t="str">
        <f>VLOOKUP(FACT_INCLUDES[[#This Row],[DW Version]], VERSIONS[], 6)</f>
        <v>Magista Obra</v>
      </c>
      <c r="Q1954" s="4" t="str">
        <f>VLOOKUP(FACT_INCLUDES[[#This Row],[DW Version]], VERSIONS[], 7)</f>
        <v>Shoe</v>
      </c>
      <c r="R1954" s="51">
        <f>FACT_INCLUDES[[#This Row],[Version Price]]*FACT_INCLUDES[[#This Row],[Quantity]]</f>
        <v>34.859476196465977</v>
      </c>
      <c r="S1954" s="51">
        <f>FACT_INCLUDES[[#This Row],[Amount]]*(1-FACT_INCLUDES[[#This Row],[Order Discount]])</f>
        <v>34.859476196465977</v>
      </c>
      <c r="T1954" s="51">
        <f t="shared" si="30"/>
        <v>34.859476196465977</v>
      </c>
      <c r="U1954" s="57">
        <f>FACT_INCLUDES[[#This Row],[Income]]/FACT_INCLUDES[[#This Row],[Total Order Income]]</f>
        <v>1</v>
      </c>
      <c r="V1954" s="33">
        <f>IF(FACT_INCLUDES[[#This Row],[Order Gap]]&gt;10, 1, 0)/COUNTIFS(FACT_INCLUDES[Order ID], FACT_INCLUDES[[#This Row],[Order ID]])</f>
        <v>0</v>
      </c>
      <c r="W1954" s="33">
        <f>IF(FACT_INCLUDES[[#This Row],[Order Type]]="Online", 1, 0)/COUNTIFS(FACT_INCLUDES[Order ID], FACT_INCLUDES[[#This Row],[Order ID]])</f>
        <v>0</v>
      </c>
      <c r="X1954" s="52">
        <v>702.81903296952714</v>
      </c>
      <c r="Y1954" s="52">
        <v>694.91909913985478</v>
      </c>
      <c r="Z1954" s="64">
        <f>IF(FACT_INCLUDES[[#This Row],[Order Type]]="Online", 1, 0)*FACT_INCLUDES[[#This Row],[Income]]</f>
        <v>0</v>
      </c>
    </row>
    <row r="1955" spans="1:26" x14ac:dyDescent="0.3">
      <c r="A1955" s="4">
        <v>1006</v>
      </c>
      <c r="B1955" s="4">
        <v>504</v>
      </c>
      <c r="C1955" s="4">
        <v>986</v>
      </c>
      <c r="D1955" s="58">
        <v>5</v>
      </c>
      <c r="E1955" s="28">
        <f>VLOOKUP(FACT_INCLUDES[[#This Row],[Order ID]], ORDERS[], 2)</f>
        <v>43979.709188590918</v>
      </c>
      <c r="F1955" s="28">
        <f>VLOOKUP(FACT_INCLUDES[[#This Row],[Order ID]], ORDERS[], 3)</f>
        <v>43993.709188590918</v>
      </c>
      <c r="G1955" s="4" t="str">
        <f>VLOOKUP(FACT_INCLUDES[[#This Row],[Order ID]], ORDERS[], 4)</f>
        <v>Online</v>
      </c>
      <c r="H1955" s="4" t="str">
        <f>VLOOKUP(FACT_INCLUDES[[#This Row],[Order ID]], ORDERS[], 5)</f>
        <v>TXF4451@gmail.com</v>
      </c>
      <c r="I1955" s="4">
        <f>VLOOKUP(FACT_INCLUDES[[#This Row],[Order ID]], ORDERS[], 6)</f>
        <v>0</v>
      </c>
      <c r="J1955" s="54">
        <f>VLOOKUP(FACT_INCLUDES[[#This Row],[Order ID]], ORDERS[], 7)</f>
        <v>0</v>
      </c>
      <c r="K1955" s="33">
        <v>14</v>
      </c>
      <c r="L1955" s="4">
        <f>VLOOKUP(FACT_INCLUDES[[#This Row],[DW Version]], VERSIONS[], 2)</f>
        <v>100</v>
      </c>
      <c r="M1955" s="4">
        <f>VLOOKUP(FACT_INCLUDES[[#This Row],[DW Version]], VERSIONS[], 3)</f>
        <v>7.5</v>
      </c>
      <c r="N1955" s="4" t="str">
        <f>VLOOKUP(FACT_INCLUDES[[#This Row],[DW Version]], VERSIONS[], 4)</f>
        <v>pink</v>
      </c>
      <c r="O1955" s="51">
        <f>VLOOKUP(FACT_INCLUDES[[#This Row],[DW Version]], VERSIONS[], 5)</f>
        <v>366.91736756823008</v>
      </c>
      <c r="P1955" s="4" t="str">
        <f>VLOOKUP(FACT_INCLUDES[[#This Row],[DW Version]], VERSIONS[], 6)</f>
        <v>Nike Kettlebell</v>
      </c>
      <c r="Q1955" s="4" t="str">
        <f>VLOOKUP(FACT_INCLUDES[[#This Row],[DW Version]], VERSIONS[], 7)</f>
        <v>Sport Equipment</v>
      </c>
      <c r="R1955" s="51">
        <f>FACT_INCLUDES[[#This Row],[Version Price]]*FACT_INCLUDES[[#This Row],[Quantity]]</f>
        <v>1834.5868378411503</v>
      </c>
      <c r="S1955" s="51">
        <f>FACT_INCLUDES[[#This Row],[Amount]]*(1-FACT_INCLUDES[[#This Row],[Order Discount]])</f>
        <v>1834.5868378411503</v>
      </c>
      <c r="T1955" s="51">
        <f t="shared" si="30"/>
        <v>1834.5868378411503</v>
      </c>
      <c r="U1955" s="57">
        <f>FACT_INCLUDES[[#This Row],[Income]]/FACT_INCLUDES[[#This Row],[Total Order Income]]</f>
        <v>1</v>
      </c>
      <c r="V1955" s="33">
        <f>IF(FACT_INCLUDES[[#This Row],[Order Gap]]&gt;10, 1, 0)/COUNTIFS(FACT_INCLUDES[Order ID], FACT_INCLUDES[[#This Row],[Order ID]])</f>
        <v>1</v>
      </c>
      <c r="W1955" s="33">
        <f>IF(FACT_INCLUDES[[#This Row],[Order Type]]="Online", 1, 0)/COUNTIFS(FACT_INCLUDES[Order ID], FACT_INCLUDES[[#This Row],[Order ID]])</f>
        <v>1</v>
      </c>
      <c r="X1955" s="52">
        <v>702.81903296952714</v>
      </c>
      <c r="Y1955" s="52">
        <v>694.91909913985478</v>
      </c>
      <c r="Z1955" s="64">
        <f>IF(FACT_INCLUDES[[#This Row],[Order Type]]="Online", 1, 0)*FACT_INCLUDES[[#This Row],[Income]]</f>
        <v>1834.5868378411503</v>
      </c>
    </row>
    <row r="1956" spans="1:26" x14ac:dyDescent="0.3">
      <c r="A1956" s="4">
        <v>1033</v>
      </c>
      <c r="B1956" s="4">
        <v>518</v>
      </c>
      <c r="C1956" s="4">
        <v>177</v>
      </c>
      <c r="D1956" s="58">
        <v>2</v>
      </c>
      <c r="E1956" s="28">
        <f>VLOOKUP(FACT_INCLUDES[[#This Row],[Order ID]], ORDERS[], 2)</f>
        <v>43997.420737707973</v>
      </c>
      <c r="F1956" s="28">
        <f>VLOOKUP(FACT_INCLUDES[[#This Row],[Order ID]], ORDERS[], 3)</f>
        <v>43997.420737707973</v>
      </c>
      <c r="G1956" s="4" t="str">
        <f>VLOOKUP(FACT_INCLUDES[[#This Row],[Order ID]], ORDERS[], 4)</f>
        <v>In-Store</v>
      </c>
      <c r="H1956" s="4" t="str">
        <f>VLOOKUP(FACT_INCLUDES[[#This Row],[Order ID]], ORDERS[], 5)</f>
        <v>NSN1541@gmail.com</v>
      </c>
      <c r="I1956" s="4">
        <f>VLOOKUP(FACT_INCLUDES[[#This Row],[Order ID]], ORDERS[], 6)</f>
        <v>24</v>
      </c>
      <c r="J1956" s="54">
        <f>VLOOKUP(FACT_INCLUDES[[#This Row],[Order ID]], ORDERS[], 7)</f>
        <v>0</v>
      </c>
      <c r="K1956" s="33">
        <v>0</v>
      </c>
      <c r="L1956" s="4">
        <f>VLOOKUP(FACT_INCLUDES[[#This Row],[DW Version]], VERSIONS[], 2)</f>
        <v>18</v>
      </c>
      <c r="M1956" s="4">
        <f>VLOOKUP(FACT_INCLUDES[[#This Row],[DW Version]], VERSIONS[], 3)</f>
        <v>3.5</v>
      </c>
      <c r="N1956" s="4" t="str">
        <f>VLOOKUP(FACT_INCLUDES[[#This Row],[DW Version]], VERSIONS[], 4)</f>
        <v>black</v>
      </c>
      <c r="O1956" s="51">
        <f>VLOOKUP(FACT_INCLUDES[[#This Row],[DW Version]], VERSIONS[], 5)</f>
        <v>308.02417878533026</v>
      </c>
      <c r="P1956" s="4" t="str">
        <f>VLOOKUP(FACT_INCLUDES[[#This Row],[DW Version]], VERSIONS[], 6)</f>
        <v>Metcon</v>
      </c>
      <c r="Q1956" s="4" t="str">
        <f>VLOOKUP(FACT_INCLUDES[[#This Row],[DW Version]], VERSIONS[], 7)</f>
        <v>Shoe</v>
      </c>
      <c r="R1956" s="51">
        <f>FACT_INCLUDES[[#This Row],[Version Price]]*FACT_INCLUDES[[#This Row],[Quantity]]</f>
        <v>616.04835757066053</v>
      </c>
      <c r="S1956" s="51">
        <f>FACT_INCLUDES[[#This Row],[Amount]]*(1-FACT_INCLUDES[[#This Row],[Order Discount]])</f>
        <v>616.04835757066053</v>
      </c>
      <c r="T1956" s="51">
        <f t="shared" si="30"/>
        <v>616.04835757066053</v>
      </c>
      <c r="U1956" s="57">
        <f>FACT_INCLUDES[[#This Row],[Income]]/FACT_INCLUDES[[#This Row],[Total Order Income]]</f>
        <v>1</v>
      </c>
      <c r="V1956" s="33">
        <f>IF(FACT_INCLUDES[[#This Row],[Order Gap]]&gt;10, 1, 0)/COUNTIFS(FACT_INCLUDES[Order ID], FACT_INCLUDES[[#This Row],[Order ID]])</f>
        <v>0</v>
      </c>
      <c r="W1956" s="33">
        <f>IF(FACT_INCLUDES[[#This Row],[Order Type]]="Online", 1, 0)/COUNTIFS(FACT_INCLUDES[Order ID], FACT_INCLUDES[[#This Row],[Order ID]])</f>
        <v>0</v>
      </c>
      <c r="X1956" s="52">
        <v>702.81903296952714</v>
      </c>
      <c r="Y1956" s="52">
        <v>694.91909913985478</v>
      </c>
      <c r="Z1956" s="64">
        <f>IF(FACT_INCLUDES[[#This Row],[Order Type]]="Online", 1, 0)*FACT_INCLUDES[[#This Row],[Income]]</f>
        <v>0</v>
      </c>
    </row>
    <row r="1957" spans="1:26" x14ac:dyDescent="0.3">
      <c r="A1957" s="4">
        <v>1048</v>
      </c>
      <c r="B1957" s="4">
        <v>527</v>
      </c>
      <c r="C1957" s="4">
        <v>961</v>
      </c>
      <c r="D1957" s="58">
        <v>5</v>
      </c>
      <c r="E1957" s="28">
        <f>VLOOKUP(FACT_INCLUDES[[#This Row],[Order ID]], ORDERS[], 2)</f>
        <v>43893.870683127199</v>
      </c>
      <c r="F1957" s="28">
        <f>VLOOKUP(FACT_INCLUDES[[#This Row],[Order ID]], ORDERS[], 3)</f>
        <v>43898.870683127199</v>
      </c>
      <c r="G1957" s="4" t="str">
        <f>VLOOKUP(FACT_INCLUDES[[#This Row],[Order ID]], ORDERS[], 4)</f>
        <v>Online</v>
      </c>
      <c r="H1957" s="4" t="str">
        <f>VLOOKUP(FACT_INCLUDES[[#This Row],[Order ID]], ORDERS[], 5)</f>
        <v>NKN2056@gmail.com</v>
      </c>
      <c r="I1957" s="4">
        <f>VLOOKUP(FACT_INCLUDES[[#This Row],[Order ID]], ORDERS[], 6)</f>
        <v>0</v>
      </c>
      <c r="J1957" s="54">
        <f>VLOOKUP(FACT_INCLUDES[[#This Row],[Order ID]], ORDERS[], 7)</f>
        <v>0</v>
      </c>
      <c r="K1957" s="33">
        <v>5</v>
      </c>
      <c r="L1957" s="4">
        <f>VLOOKUP(FACT_INCLUDES[[#This Row],[DW Version]], VERSIONS[], 2)</f>
        <v>98</v>
      </c>
      <c r="M1957" s="4">
        <f>VLOOKUP(FACT_INCLUDES[[#This Row],[DW Version]], VERSIONS[], 3)</f>
        <v>4.5</v>
      </c>
      <c r="N1957" s="4" t="str">
        <f>VLOOKUP(FACT_INCLUDES[[#This Row],[DW Version]], VERSIONS[], 4)</f>
        <v>white</v>
      </c>
      <c r="O1957" s="51">
        <f>VLOOKUP(FACT_INCLUDES[[#This Row],[DW Version]], VERSIONS[], 5)</f>
        <v>329.37558849164242</v>
      </c>
      <c r="P1957" s="4" t="str">
        <f>VLOOKUP(FACT_INCLUDES[[#This Row],[DW Version]], VERSIONS[], 6)</f>
        <v>Zoom Rival Fly</v>
      </c>
      <c r="Q1957" s="4" t="str">
        <f>VLOOKUP(FACT_INCLUDES[[#This Row],[DW Version]], VERSIONS[], 7)</f>
        <v>Shoe</v>
      </c>
      <c r="R1957" s="51">
        <f>FACT_INCLUDES[[#This Row],[Version Price]]*FACT_INCLUDES[[#This Row],[Quantity]]</f>
        <v>1646.8779424582121</v>
      </c>
      <c r="S1957" s="51">
        <f>FACT_INCLUDES[[#This Row],[Amount]]*(1-FACT_INCLUDES[[#This Row],[Order Discount]])</f>
        <v>1646.8779424582121</v>
      </c>
      <c r="T1957" s="51">
        <f t="shared" si="30"/>
        <v>1646.8779424582121</v>
      </c>
      <c r="U1957" s="57">
        <f>FACT_INCLUDES[[#This Row],[Income]]/FACT_INCLUDES[[#This Row],[Total Order Income]]</f>
        <v>1</v>
      </c>
      <c r="V1957" s="33">
        <f>IF(FACT_INCLUDES[[#This Row],[Order Gap]]&gt;10, 1, 0)/COUNTIFS(FACT_INCLUDES[Order ID], FACT_INCLUDES[[#This Row],[Order ID]])</f>
        <v>0</v>
      </c>
      <c r="W1957" s="33">
        <f>IF(FACT_INCLUDES[[#This Row],[Order Type]]="Online", 1, 0)/COUNTIFS(FACT_INCLUDES[Order ID], FACT_INCLUDES[[#This Row],[Order ID]])</f>
        <v>1</v>
      </c>
      <c r="X1957" s="52">
        <v>702.81903296952714</v>
      </c>
      <c r="Y1957" s="52">
        <v>694.91909913985478</v>
      </c>
      <c r="Z1957" s="64">
        <f>IF(FACT_INCLUDES[[#This Row],[Order Type]]="Online", 1, 0)*FACT_INCLUDES[[#This Row],[Income]]</f>
        <v>1646.8779424582121</v>
      </c>
    </row>
    <row r="1958" spans="1:26" x14ac:dyDescent="0.3">
      <c r="A1958" s="4">
        <v>1077</v>
      </c>
      <c r="B1958" s="4">
        <v>542</v>
      </c>
      <c r="C1958" s="4">
        <v>929</v>
      </c>
      <c r="D1958" s="58">
        <v>3</v>
      </c>
      <c r="E1958" s="28">
        <f>VLOOKUP(FACT_INCLUDES[[#This Row],[Order ID]], ORDERS[], 2)</f>
        <v>44100.250514185092</v>
      </c>
      <c r="F1958" s="28">
        <f>VLOOKUP(FACT_INCLUDES[[#This Row],[Order ID]], ORDERS[], 3)</f>
        <v>44100.250514185092</v>
      </c>
      <c r="G1958" s="4" t="str">
        <f>VLOOKUP(FACT_INCLUDES[[#This Row],[Order ID]], ORDERS[], 4)</f>
        <v>In-Store</v>
      </c>
      <c r="H1958" s="4" t="str">
        <f>VLOOKUP(FACT_INCLUDES[[#This Row],[Order ID]], ORDERS[], 5)</f>
        <v>BOT4822@gmail.com</v>
      </c>
      <c r="I1958" s="4">
        <f>VLOOKUP(FACT_INCLUDES[[#This Row],[Order ID]], ORDERS[], 6)</f>
        <v>26</v>
      </c>
      <c r="J1958" s="54">
        <f>VLOOKUP(FACT_INCLUDES[[#This Row],[Order ID]], ORDERS[], 7)</f>
        <v>0</v>
      </c>
      <c r="K1958" s="33">
        <v>0</v>
      </c>
      <c r="L1958" s="4">
        <f>VLOOKUP(FACT_INCLUDES[[#This Row],[DW Version]], VERSIONS[], 2)</f>
        <v>95</v>
      </c>
      <c r="M1958" s="4">
        <f>VLOOKUP(FACT_INCLUDES[[#This Row],[DW Version]], VERSIONS[], 3)</f>
        <v>4</v>
      </c>
      <c r="N1958" s="4" t="str">
        <f>VLOOKUP(FACT_INCLUDES[[#This Row],[DW Version]], VERSIONS[], 4)</f>
        <v>black</v>
      </c>
      <c r="O1958" s="51">
        <f>VLOOKUP(FACT_INCLUDES[[#This Row],[DW Version]], VERSIONS[], 5)</f>
        <v>374.67037574717614</v>
      </c>
      <c r="P1958" s="4" t="str">
        <f>VLOOKUP(FACT_INCLUDES[[#This Row],[DW Version]], VERSIONS[], 6)</f>
        <v>Nike Backpack</v>
      </c>
      <c r="Q1958" s="4" t="str">
        <f>VLOOKUP(FACT_INCLUDES[[#This Row],[DW Version]], VERSIONS[], 7)</f>
        <v>Accessories</v>
      </c>
      <c r="R1958" s="51">
        <f>FACT_INCLUDES[[#This Row],[Version Price]]*FACT_INCLUDES[[#This Row],[Quantity]]</f>
        <v>1124.0111272415284</v>
      </c>
      <c r="S1958" s="51">
        <f>FACT_INCLUDES[[#This Row],[Amount]]*(1-FACT_INCLUDES[[#This Row],[Order Discount]])</f>
        <v>1124.0111272415284</v>
      </c>
      <c r="T1958" s="51">
        <f t="shared" si="30"/>
        <v>1124.0111272415284</v>
      </c>
      <c r="U1958" s="57">
        <f>FACT_INCLUDES[[#This Row],[Income]]/FACT_INCLUDES[[#This Row],[Total Order Income]]</f>
        <v>1</v>
      </c>
      <c r="V1958" s="33">
        <f>IF(FACT_INCLUDES[[#This Row],[Order Gap]]&gt;10, 1, 0)/COUNTIFS(FACT_INCLUDES[Order ID], FACT_INCLUDES[[#This Row],[Order ID]])</f>
        <v>0</v>
      </c>
      <c r="W1958" s="33">
        <f>IF(FACT_INCLUDES[[#This Row],[Order Type]]="Online", 1, 0)/COUNTIFS(FACT_INCLUDES[Order ID], FACT_INCLUDES[[#This Row],[Order ID]])</f>
        <v>0</v>
      </c>
      <c r="X1958" s="52">
        <v>702.81903296952714</v>
      </c>
      <c r="Y1958" s="52">
        <v>694.91909913985478</v>
      </c>
      <c r="Z1958" s="64">
        <f>IF(FACT_INCLUDES[[#This Row],[Order Type]]="Online", 1, 0)*FACT_INCLUDES[[#This Row],[Income]]</f>
        <v>0</v>
      </c>
    </row>
    <row r="1959" spans="1:26" x14ac:dyDescent="0.3">
      <c r="A1959" s="4">
        <v>1186</v>
      </c>
      <c r="B1959" s="4">
        <v>599</v>
      </c>
      <c r="C1959" s="4">
        <v>568</v>
      </c>
      <c r="D1959" s="58">
        <v>5</v>
      </c>
      <c r="E1959" s="28">
        <f>VLOOKUP(FACT_INCLUDES[[#This Row],[Order ID]], ORDERS[], 2)</f>
        <v>44181.636604544634</v>
      </c>
      <c r="F1959" s="28">
        <f>VLOOKUP(FACT_INCLUDES[[#This Row],[Order ID]], ORDERS[], 3)</f>
        <v>44181.636604544634</v>
      </c>
      <c r="G1959" s="4" t="str">
        <f>VLOOKUP(FACT_INCLUDES[[#This Row],[Order ID]], ORDERS[], 4)</f>
        <v>In-Store</v>
      </c>
      <c r="H1959" s="4" t="str">
        <f>VLOOKUP(FACT_INCLUDES[[#This Row],[Order ID]], ORDERS[], 5)</f>
        <v>ACD4860@gmail.com</v>
      </c>
      <c r="I1959" s="4">
        <f>VLOOKUP(FACT_INCLUDES[[#This Row],[Order ID]], ORDERS[], 6)</f>
        <v>41</v>
      </c>
      <c r="J1959" s="54">
        <f>VLOOKUP(FACT_INCLUDES[[#This Row],[Order ID]], ORDERS[], 7)</f>
        <v>0</v>
      </c>
      <c r="K1959" s="33">
        <v>0</v>
      </c>
      <c r="L1959" s="4">
        <f>VLOOKUP(FACT_INCLUDES[[#This Row],[DW Version]], VERSIONS[], 2)</f>
        <v>59</v>
      </c>
      <c r="M1959" s="4">
        <f>VLOOKUP(FACT_INCLUDES[[#This Row],[DW Version]], VERSIONS[], 3)</f>
        <v>3.5</v>
      </c>
      <c r="N1959" s="4" t="str">
        <f>VLOOKUP(FACT_INCLUDES[[#This Row],[DW Version]], VERSIONS[], 4)</f>
        <v>white</v>
      </c>
      <c r="O1959" s="51">
        <f>VLOOKUP(FACT_INCLUDES[[#This Row],[DW Version]], VERSIONS[], 5)</f>
        <v>217.88949282630691</v>
      </c>
      <c r="P1959" s="4" t="str">
        <f>VLOOKUP(FACT_INCLUDES[[#This Row],[DW Version]], VERSIONS[], 6)</f>
        <v>Hypervenom Phantom</v>
      </c>
      <c r="Q1959" s="4" t="str">
        <f>VLOOKUP(FACT_INCLUDES[[#This Row],[DW Version]], VERSIONS[], 7)</f>
        <v>Shoe</v>
      </c>
      <c r="R1959" s="51">
        <f>FACT_INCLUDES[[#This Row],[Version Price]]*FACT_INCLUDES[[#This Row],[Quantity]]</f>
        <v>1089.4474641315346</v>
      </c>
      <c r="S1959" s="51">
        <f>FACT_INCLUDES[[#This Row],[Amount]]*(1-FACT_INCLUDES[[#This Row],[Order Discount]])</f>
        <v>1089.4474641315346</v>
      </c>
      <c r="T1959" s="51">
        <f t="shared" si="30"/>
        <v>1089.4474641315346</v>
      </c>
      <c r="U1959" s="57">
        <f>FACT_INCLUDES[[#This Row],[Income]]/FACT_INCLUDES[[#This Row],[Total Order Income]]</f>
        <v>1</v>
      </c>
      <c r="V1959" s="33">
        <f>IF(FACT_INCLUDES[[#This Row],[Order Gap]]&gt;10, 1, 0)/COUNTIFS(FACT_INCLUDES[Order ID], FACT_INCLUDES[[#This Row],[Order ID]])</f>
        <v>0</v>
      </c>
      <c r="W1959" s="33">
        <f>IF(FACT_INCLUDES[[#This Row],[Order Type]]="Online", 1, 0)/COUNTIFS(FACT_INCLUDES[Order ID], FACT_INCLUDES[[#This Row],[Order ID]])</f>
        <v>0</v>
      </c>
      <c r="X1959" s="52">
        <v>702.81903296952714</v>
      </c>
      <c r="Y1959" s="52">
        <v>694.91909913985478</v>
      </c>
      <c r="Z1959" s="64">
        <f>IF(FACT_INCLUDES[[#This Row],[Order Type]]="Online", 1, 0)*FACT_INCLUDES[[#This Row],[Income]]</f>
        <v>0</v>
      </c>
    </row>
    <row r="1960" spans="1:26" x14ac:dyDescent="0.3">
      <c r="A1960" s="4">
        <v>1204</v>
      </c>
      <c r="B1960" s="4">
        <v>610</v>
      </c>
      <c r="C1960" s="4">
        <v>80</v>
      </c>
      <c r="D1960" s="58">
        <v>5</v>
      </c>
      <c r="E1960" s="28">
        <f>VLOOKUP(FACT_INCLUDES[[#This Row],[Order ID]], ORDERS[], 2)</f>
        <v>43927.141083057948</v>
      </c>
      <c r="F1960" s="28">
        <f>VLOOKUP(FACT_INCLUDES[[#This Row],[Order ID]], ORDERS[], 3)</f>
        <v>43927.141083057948</v>
      </c>
      <c r="G1960" s="4" t="str">
        <f>VLOOKUP(FACT_INCLUDES[[#This Row],[Order ID]], ORDERS[], 4)</f>
        <v>In-Store</v>
      </c>
      <c r="H1960" s="4" t="str">
        <f>VLOOKUP(FACT_INCLUDES[[#This Row],[Order ID]], ORDERS[], 5)</f>
        <v>KDJ3747@gmail.com</v>
      </c>
      <c r="I1960" s="4">
        <f>VLOOKUP(FACT_INCLUDES[[#This Row],[Order ID]], ORDERS[], 6)</f>
        <v>41</v>
      </c>
      <c r="J1960" s="54">
        <f>VLOOKUP(FACT_INCLUDES[[#This Row],[Order ID]], ORDERS[], 7)</f>
        <v>0</v>
      </c>
      <c r="K1960" s="33">
        <v>0</v>
      </c>
      <c r="L1960" s="4">
        <f>VLOOKUP(FACT_INCLUDES[[#This Row],[DW Version]], VERSIONS[], 2)</f>
        <v>8</v>
      </c>
      <c r="M1960" s="4">
        <f>VLOOKUP(FACT_INCLUDES[[#This Row],[DW Version]], VERSIONS[], 3)</f>
        <v>8.5</v>
      </c>
      <c r="N1960" s="4" t="str">
        <f>VLOOKUP(FACT_INCLUDES[[#This Row],[DW Version]], VERSIONS[], 4)</f>
        <v>white</v>
      </c>
      <c r="O1960" s="51">
        <f>VLOOKUP(FACT_INCLUDES[[#This Row],[DW Version]], VERSIONS[], 5)</f>
        <v>379.49943524630925</v>
      </c>
      <c r="P1960" s="4" t="str">
        <f>VLOOKUP(FACT_INCLUDES[[#This Row],[DW Version]], VERSIONS[], 6)</f>
        <v>Dunk</v>
      </c>
      <c r="Q1960" s="4" t="str">
        <f>VLOOKUP(FACT_INCLUDES[[#This Row],[DW Version]], VERSIONS[], 7)</f>
        <v>Shoe</v>
      </c>
      <c r="R1960" s="51">
        <f>FACT_INCLUDES[[#This Row],[Version Price]]*FACT_INCLUDES[[#This Row],[Quantity]]</f>
        <v>1897.4971762315463</v>
      </c>
      <c r="S1960" s="51">
        <f>FACT_INCLUDES[[#This Row],[Amount]]*(1-FACT_INCLUDES[[#This Row],[Order Discount]])</f>
        <v>1897.4971762315463</v>
      </c>
      <c r="T1960" s="51">
        <f t="shared" si="30"/>
        <v>4151.661537267506</v>
      </c>
      <c r="U1960" s="57">
        <f>FACT_INCLUDES[[#This Row],[Income]]/FACT_INCLUDES[[#This Row],[Total Order Income]]</f>
        <v>0.45704524783598321</v>
      </c>
      <c r="V1960" s="33">
        <f>IF(FACT_INCLUDES[[#This Row],[Order Gap]]&gt;10, 1, 0)/COUNTIFS(FACT_INCLUDES[Order ID], FACT_INCLUDES[[#This Row],[Order ID]])</f>
        <v>0</v>
      </c>
      <c r="W1960" s="33">
        <f>IF(FACT_INCLUDES[[#This Row],[Order Type]]="Online", 1, 0)/COUNTIFS(FACT_INCLUDES[Order ID], FACT_INCLUDES[[#This Row],[Order ID]])</f>
        <v>0</v>
      </c>
      <c r="X1960" s="52">
        <v>702.81903296952714</v>
      </c>
      <c r="Y1960" s="52">
        <v>694.91909913985478</v>
      </c>
      <c r="Z1960" s="64">
        <f>IF(FACT_INCLUDES[[#This Row],[Order Type]]="Online", 1, 0)*FACT_INCLUDES[[#This Row],[Income]]</f>
        <v>0</v>
      </c>
    </row>
    <row r="1961" spans="1:26" x14ac:dyDescent="0.3">
      <c r="A1961" s="4">
        <v>1205</v>
      </c>
      <c r="B1961" s="4">
        <v>610</v>
      </c>
      <c r="C1961" s="4">
        <v>547</v>
      </c>
      <c r="D1961" s="58">
        <v>5</v>
      </c>
      <c r="E1961" s="28">
        <f>VLOOKUP(FACT_INCLUDES[[#This Row],[Order ID]], ORDERS[], 2)</f>
        <v>43927.141083057948</v>
      </c>
      <c r="F1961" s="28">
        <f>VLOOKUP(FACT_INCLUDES[[#This Row],[Order ID]], ORDERS[], 3)</f>
        <v>43927.141083057948</v>
      </c>
      <c r="G1961" s="4" t="str">
        <f>VLOOKUP(FACT_INCLUDES[[#This Row],[Order ID]], ORDERS[], 4)</f>
        <v>In-Store</v>
      </c>
      <c r="H1961" s="4" t="str">
        <f>VLOOKUP(FACT_INCLUDES[[#This Row],[Order ID]], ORDERS[], 5)</f>
        <v>KDJ3747@gmail.com</v>
      </c>
      <c r="I1961" s="4">
        <f>VLOOKUP(FACT_INCLUDES[[#This Row],[Order ID]], ORDERS[], 6)</f>
        <v>41</v>
      </c>
      <c r="J1961" s="54">
        <f>VLOOKUP(FACT_INCLUDES[[#This Row],[Order ID]], ORDERS[], 7)</f>
        <v>0</v>
      </c>
      <c r="K1961" s="33">
        <v>0</v>
      </c>
      <c r="L1961" s="4">
        <f>VLOOKUP(FACT_INCLUDES[[#This Row],[DW Version]], VERSIONS[], 2)</f>
        <v>57</v>
      </c>
      <c r="M1961" s="4">
        <f>VLOOKUP(FACT_INCLUDES[[#This Row],[DW Version]], VERSIONS[], 3)</f>
        <v>6.5</v>
      </c>
      <c r="N1961" s="4" t="str">
        <f>VLOOKUP(FACT_INCLUDES[[#This Row],[DW Version]], VERSIONS[], 4)</f>
        <v>silver</v>
      </c>
      <c r="O1961" s="51">
        <f>VLOOKUP(FACT_INCLUDES[[#This Row],[DW Version]], VERSIONS[], 5)</f>
        <v>178.56992996570537</v>
      </c>
      <c r="P1961" s="4" t="str">
        <f>VLOOKUP(FACT_INCLUDES[[#This Row],[DW Version]], VERSIONS[], 6)</f>
        <v>Phantom Vision</v>
      </c>
      <c r="Q1961" s="4" t="str">
        <f>VLOOKUP(FACT_INCLUDES[[#This Row],[DW Version]], VERSIONS[], 7)</f>
        <v>Shoe</v>
      </c>
      <c r="R1961" s="51">
        <f>FACT_INCLUDES[[#This Row],[Version Price]]*FACT_INCLUDES[[#This Row],[Quantity]]</f>
        <v>892.84964982852682</v>
      </c>
      <c r="S1961" s="51">
        <f>FACT_INCLUDES[[#This Row],[Amount]]*(1-FACT_INCLUDES[[#This Row],[Order Discount]])</f>
        <v>892.84964982852682</v>
      </c>
      <c r="T1961" s="51">
        <f t="shared" si="30"/>
        <v>4151.661537267506</v>
      </c>
      <c r="U1961" s="57">
        <f>FACT_INCLUDES[[#This Row],[Income]]/FACT_INCLUDES[[#This Row],[Total Order Income]]</f>
        <v>0.21505839091501969</v>
      </c>
      <c r="V1961" s="33">
        <f>IF(FACT_INCLUDES[[#This Row],[Order Gap]]&gt;10, 1, 0)/COUNTIFS(FACT_INCLUDES[Order ID], FACT_INCLUDES[[#This Row],[Order ID]])</f>
        <v>0</v>
      </c>
      <c r="W1961" s="33">
        <f>IF(FACT_INCLUDES[[#This Row],[Order Type]]="Online", 1, 0)/COUNTIFS(FACT_INCLUDES[Order ID], FACT_INCLUDES[[#This Row],[Order ID]])</f>
        <v>0</v>
      </c>
      <c r="X1961" s="52">
        <v>702.81903296952714</v>
      </c>
      <c r="Y1961" s="52">
        <v>694.91909913985478</v>
      </c>
      <c r="Z1961" s="64">
        <f>IF(FACT_INCLUDES[[#This Row],[Order Type]]="Online", 1, 0)*FACT_INCLUDES[[#This Row],[Income]]</f>
        <v>0</v>
      </c>
    </row>
    <row r="1962" spans="1:26" x14ac:dyDescent="0.3">
      <c r="A1962" s="4">
        <v>1206</v>
      </c>
      <c r="B1962" s="4">
        <v>610</v>
      </c>
      <c r="C1962" s="4">
        <v>628</v>
      </c>
      <c r="D1962" s="58">
        <v>3</v>
      </c>
      <c r="E1962" s="28">
        <f>VLOOKUP(FACT_INCLUDES[[#This Row],[Order ID]], ORDERS[], 2)</f>
        <v>43927.141083057948</v>
      </c>
      <c r="F1962" s="28">
        <f>VLOOKUP(FACT_INCLUDES[[#This Row],[Order ID]], ORDERS[], 3)</f>
        <v>43927.141083057948</v>
      </c>
      <c r="G1962" s="4" t="str">
        <f>VLOOKUP(FACT_INCLUDES[[#This Row],[Order ID]], ORDERS[], 4)</f>
        <v>In-Store</v>
      </c>
      <c r="H1962" s="4" t="str">
        <f>VLOOKUP(FACT_INCLUDES[[#This Row],[Order ID]], ORDERS[], 5)</f>
        <v>KDJ3747@gmail.com</v>
      </c>
      <c r="I1962" s="4">
        <f>VLOOKUP(FACT_INCLUDES[[#This Row],[Order ID]], ORDERS[], 6)</f>
        <v>41</v>
      </c>
      <c r="J1962" s="54">
        <f>VLOOKUP(FACT_INCLUDES[[#This Row],[Order ID]], ORDERS[], 7)</f>
        <v>0</v>
      </c>
      <c r="K1962" s="33">
        <v>0</v>
      </c>
      <c r="L1962" s="4">
        <f>VLOOKUP(FACT_INCLUDES[[#This Row],[DW Version]], VERSIONS[], 2)</f>
        <v>64</v>
      </c>
      <c r="M1962" s="4">
        <f>VLOOKUP(FACT_INCLUDES[[#This Row],[DW Version]], VERSIONS[], 3)</f>
        <v>9.5</v>
      </c>
      <c r="N1962" s="4" t="str">
        <f>VLOOKUP(FACT_INCLUDES[[#This Row],[DW Version]], VERSIONS[], 4)</f>
        <v>white</v>
      </c>
      <c r="O1962" s="51">
        <f>VLOOKUP(FACT_INCLUDES[[#This Row],[DW Version]], VERSIONS[], 5)</f>
        <v>285.5362227997515</v>
      </c>
      <c r="P1962" s="4" t="str">
        <f>VLOOKUP(FACT_INCLUDES[[#This Row],[DW Version]], VERSIONS[], 6)</f>
        <v>Hyperdunk</v>
      </c>
      <c r="Q1962" s="4" t="str">
        <f>VLOOKUP(FACT_INCLUDES[[#This Row],[DW Version]], VERSIONS[], 7)</f>
        <v>Shoe</v>
      </c>
      <c r="R1962" s="51">
        <f>FACT_INCLUDES[[#This Row],[Version Price]]*FACT_INCLUDES[[#This Row],[Quantity]]</f>
        <v>856.6086683992545</v>
      </c>
      <c r="S1962" s="51">
        <f>FACT_INCLUDES[[#This Row],[Amount]]*(1-FACT_INCLUDES[[#This Row],[Order Discount]])</f>
        <v>856.6086683992545</v>
      </c>
      <c r="T1962" s="51">
        <f t="shared" si="30"/>
        <v>4151.661537267506</v>
      </c>
      <c r="U1962" s="57">
        <f>FACT_INCLUDES[[#This Row],[Income]]/FACT_INCLUDES[[#This Row],[Total Order Income]]</f>
        <v>0.20632911924777173</v>
      </c>
      <c r="V1962" s="33">
        <f>IF(FACT_INCLUDES[[#This Row],[Order Gap]]&gt;10, 1, 0)/COUNTIFS(FACT_INCLUDES[Order ID], FACT_INCLUDES[[#This Row],[Order ID]])</f>
        <v>0</v>
      </c>
      <c r="W1962" s="33">
        <f>IF(FACT_INCLUDES[[#This Row],[Order Type]]="Online", 1, 0)/COUNTIFS(FACT_INCLUDES[Order ID], FACT_INCLUDES[[#This Row],[Order ID]])</f>
        <v>0</v>
      </c>
      <c r="X1962" s="52">
        <v>702.81903296952714</v>
      </c>
      <c r="Y1962" s="52">
        <v>694.91909913985478</v>
      </c>
      <c r="Z1962" s="64">
        <f>IF(FACT_INCLUDES[[#This Row],[Order Type]]="Online", 1, 0)*FACT_INCLUDES[[#This Row],[Income]]</f>
        <v>0</v>
      </c>
    </row>
    <row r="1963" spans="1:26" x14ac:dyDescent="0.3">
      <c r="A1963" s="4">
        <v>1207</v>
      </c>
      <c r="B1963" s="4">
        <v>610</v>
      </c>
      <c r="C1963" s="4">
        <v>989</v>
      </c>
      <c r="D1963" s="58">
        <v>4</v>
      </c>
      <c r="E1963" s="28">
        <f>VLOOKUP(FACT_INCLUDES[[#This Row],[Order ID]], ORDERS[], 2)</f>
        <v>43927.141083057948</v>
      </c>
      <c r="F1963" s="28">
        <f>VLOOKUP(FACT_INCLUDES[[#This Row],[Order ID]], ORDERS[], 3)</f>
        <v>43927.141083057948</v>
      </c>
      <c r="G1963" s="4" t="str">
        <f>VLOOKUP(FACT_INCLUDES[[#This Row],[Order ID]], ORDERS[], 4)</f>
        <v>In-Store</v>
      </c>
      <c r="H1963" s="4" t="str">
        <f>VLOOKUP(FACT_INCLUDES[[#This Row],[Order ID]], ORDERS[], 5)</f>
        <v>KDJ3747@gmail.com</v>
      </c>
      <c r="I1963" s="4">
        <f>VLOOKUP(FACT_INCLUDES[[#This Row],[Order ID]], ORDERS[], 6)</f>
        <v>41</v>
      </c>
      <c r="J1963" s="54">
        <f>VLOOKUP(FACT_INCLUDES[[#This Row],[Order ID]], ORDERS[], 7)</f>
        <v>0</v>
      </c>
      <c r="K1963" s="33">
        <v>0</v>
      </c>
      <c r="L1963" s="4">
        <f>VLOOKUP(FACT_INCLUDES[[#This Row],[DW Version]], VERSIONS[], 2)</f>
        <v>100</v>
      </c>
      <c r="M1963" s="4">
        <f>VLOOKUP(FACT_INCLUDES[[#This Row],[DW Version]], VERSIONS[], 3)</f>
        <v>10.5</v>
      </c>
      <c r="N1963" s="4" t="str">
        <f>VLOOKUP(FACT_INCLUDES[[#This Row],[DW Version]], VERSIONS[], 4)</f>
        <v>black</v>
      </c>
      <c r="O1963" s="51">
        <f>VLOOKUP(FACT_INCLUDES[[#This Row],[DW Version]], VERSIONS[], 5)</f>
        <v>126.17651070204477</v>
      </c>
      <c r="P1963" s="4" t="str">
        <f>VLOOKUP(FACT_INCLUDES[[#This Row],[DW Version]], VERSIONS[], 6)</f>
        <v>Nike Kettlebell</v>
      </c>
      <c r="Q1963" s="4" t="str">
        <f>VLOOKUP(FACT_INCLUDES[[#This Row],[DW Version]], VERSIONS[], 7)</f>
        <v>Sport Equipment</v>
      </c>
      <c r="R1963" s="51">
        <f>FACT_INCLUDES[[#This Row],[Version Price]]*FACT_INCLUDES[[#This Row],[Quantity]]</f>
        <v>504.70604280817906</v>
      </c>
      <c r="S1963" s="51">
        <f>FACT_INCLUDES[[#This Row],[Amount]]*(1-FACT_INCLUDES[[#This Row],[Order Discount]])</f>
        <v>504.70604280817906</v>
      </c>
      <c r="T1963" s="51">
        <f t="shared" si="30"/>
        <v>4151.661537267506</v>
      </c>
      <c r="U1963" s="57">
        <f>FACT_INCLUDES[[#This Row],[Income]]/FACT_INCLUDES[[#This Row],[Total Order Income]]</f>
        <v>0.12156724200122557</v>
      </c>
      <c r="V1963" s="33">
        <f>IF(FACT_INCLUDES[[#This Row],[Order Gap]]&gt;10, 1, 0)/COUNTIFS(FACT_INCLUDES[Order ID], FACT_INCLUDES[[#This Row],[Order ID]])</f>
        <v>0</v>
      </c>
      <c r="W1963" s="33">
        <f>IF(FACT_INCLUDES[[#This Row],[Order Type]]="Online", 1, 0)/COUNTIFS(FACT_INCLUDES[Order ID], FACT_INCLUDES[[#This Row],[Order ID]])</f>
        <v>0</v>
      </c>
      <c r="X1963" s="52">
        <v>702.81903296952714</v>
      </c>
      <c r="Y1963" s="52">
        <v>694.91909913985478</v>
      </c>
      <c r="Z1963" s="64">
        <f>IF(FACT_INCLUDES[[#This Row],[Order Type]]="Online", 1, 0)*FACT_INCLUDES[[#This Row],[Income]]</f>
        <v>0</v>
      </c>
    </row>
    <row r="1964" spans="1:26" x14ac:dyDescent="0.3">
      <c r="A1964" s="4">
        <v>1231</v>
      </c>
      <c r="B1964" s="4">
        <v>622</v>
      </c>
      <c r="C1964" s="4">
        <v>347</v>
      </c>
      <c r="D1964" s="58">
        <v>1</v>
      </c>
      <c r="E1964" s="28">
        <f>VLOOKUP(FACT_INCLUDES[[#This Row],[Order ID]], ORDERS[], 2)</f>
        <v>44139.414638570386</v>
      </c>
      <c r="F1964" s="28">
        <f>VLOOKUP(FACT_INCLUDES[[#This Row],[Order ID]], ORDERS[], 3)</f>
        <v>44139.414638570386</v>
      </c>
      <c r="G1964" s="4" t="str">
        <f>VLOOKUP(FACT_INCLUDES[[#This Row],[Order ID]], ORDERS[], 4)</f>
        <v>In-Store</v>
      </c>
      <c r="H1964" s="4" t="str">
        <f>VLOOKUP(FACT_INCLUDES[[#This Row],[Order ID]], ORDERS[], 5)</f>
        <v>AOB6671@gmail.com</v>
      </c>
      <c r="I1964" s="4">
        <f>VLOOKUP(FACT_INCLUDES[[#This Row],[Order ID]], ORDERS[], 6)</f>
        <v>38</v>
      </c>
      <c r="J1964" s="54">
        <f>VLOOKUP(FACT_INCLUDES[[#This Row],[Order ID]], ORDERS[], 7)</f>
        <v>0</v>
      </c>
      <c r="K1964" s="33">
        <v>0</v>
      </c>
      <c r="L1964" s="4">
        <f>VLOOKUP(FACT_INCLUDES[[#This Row],[DW Version]], VERSIONS[], 2)</f>
        <v>35</v>
      </c>
      <c r="M1964" s="4">
        <f>VLOOKUP(FACT_INCLUDES[[#This Row],[DW Version]], VERSIONS[], 3)</f>
        <v>7.5</v>
      </c>
      <c r="N1964" s="4" t="str">
        <f>VLOOKUP(FACT_INCLUDES[[#This Row],[DW Version]], VERSIONS[], 4)</f>
        <v>white</v>
      </c>
      <c r="O1964" s="51">
        <f>VLOOKUP(FACT_INCLUDES[[#This Row],[DW Version]], VERSIONS[], 5)</f>
        <v>248.58269141987898</v>
      </c>
      <c r="P1964" s="4" t="str">
        <f>VLOOKUP(FACT_INCLUDES[[#This Row],[DW Version]], VERSIONS[], 6)</f>
        <v>Alphafly</v>
      </c>
      <c r="Q1964" s="4" t="str">
        <f>VLOOKUP(FACT_INCLUDES[[#This Row],[DW Version]], VERSIONS[], 7)</f>
        <v>Shoe</v>
      </c>
      <c r="R1964" s="51">
        <f>FACT_INCLUDES[[#This Row],[Version Price]]*FACT_INCLUDES[[#This Row],[Quantity]]</f>
        <v>248.58269141987898</v>
      </c>
      <c r="S1964" s="51">
        <f>FACT_INCLUDES[[#This Row],[Amount]]*(1-FACT_INCLUDES[[#This Row],[Order Discount]])</f>
        <v>248.58269141987898</v>
      </c>
      <c r="T1964" s="51">
        <f t="shared" si="30"/>
        <v>3089.0842509579788</v>
      </c>
      <c r="U1964" s="57">
        <f>FACT_INCLUDES[[#This Row],[Income]]/FACT_INCLUDES[[#This Row],[Total Order Income]]</f>
        <v>8.0471321344760718E-2</v>
      </c>
      <c r="V1964" s="33">
        <f>IF(FACT_INCLUDES[[#This Row],[Order Gap]]&gt;10, 1, 0)/COUNTIFS(FACT_INCLUDES[Order ID], FACT_INCLUDES[[#This Row],[Order ID]])</f>
        <v>0</v>
      </c>
      <c r="W1964" s="33">
        <f>IF(FACT_INCLUDES[[#This Row],[Order Type]]="Online", 1, 0)/COUNTIFS(FACT_INCLUDES[Order ID], FACT_INCLUDES[[#This Row],[Order ID]])</f>
        <v>0</v>
      </c>
      <c r="X1964" s="52">
        <v>702.81903296952714</v>
      </c>
      <c r="Y1964" s="52">
        <v>694.91909913985478</v>
      </c>
      <c r="Z1964" s="64">
        <f>IF(FACT_INCLUDES[[#This Row],[Order Type]]="Online", 1, 0)*FACT_INCLUDES[[#This Row],[Income]]</f>
        <v>0</v>
      </c>
    </row>
    <row r="1965" spans="1:26" x14ac:dyDescent="0.3">
      <c r="A1965" s="4">
        <v>1232</v>
      </c>
      <c r="B1965" s="4">
        <v>622</v>
      </c>
      <c r="C1965" s="4">
        <v>688</v>
      </c>
      <c r="D1965" s="58">
        <v>4</v>
      </c>
      <c r="E1965" s="28">
        <f>VLOOKUP(FACT_INCLUDES[[#This Row],[Order ID]], ORDERS[], 2)</f>
        <v>44139.414638570386</v>
      </c>
      <c r="F1965" s="28">
        <f>VLOOKUP(FACT_INCLUDES[[#This Row],[Order ID]], ORDERS[], 3)</f>
        <v>44139.414638570386</v>
      </c>
      <c r="G1965" s="4" t="str">
        <f>VLOOKUP(FACT_INCLUDES[[#This Row],[Order ID]], ORDERS[], 4)</f>
        <v>In-Store</v>
      </c>
      <c r="H1965" s="4" t="str">
        <f>VLOOKUP(FACT_INCLUDES[[#This Row],[Order ID]], ORDERS[], 5)</f>
        <v>AOB6671@gmail.com</v>
      </c>
      <c r="I1965" s="4">
        <f>VLOOKUP(FACT_INCLUDES[[#This Row],[Order ID]], ORDERS[], 6)</f>
        <v>38</v>
      </c>
      <c r="J1965" s="54">
        <f>VLOOKUP(FACT_INCLUDES[[#This Row],[Order ID]], ORDERS[], 7)</f>
        <v>0</v>
      </c>
      <c r="K1965" s="33">
        <v>0</v>
      </c>
      <c r="L1965" s="4">
        <f>VLOOKUP(FACT_INCLUDES[[#This Row],[DW Version]], VERSIONS[], 2)</f>
        <v>69</v>
      </c>
      <c r="M1965" s="4">
        <f>VLOOKUP(FACT_INCLUDES[[#This Row],[DW Version]], VERSIONS[], 3)</f>
        <v>8.5</v>
      </c>
      <c r="N1965" s="4" t="str">
        <f>VLOOKUP(FACT_INCLUDES[[#This Row],[DW Version]], VERSIONS[], 4)</f>
        <v>black</v>
      </c>
      <c r="O1965" s="51">
        <f>VLOOKUP(FACT_INCLUDES[[#This Row],[DW Version]], VERSIONS[], 5)</f>
        <v>318.00367598481921</v>
      </c>
      <c r="P1965" s="4" t="str">
        <f>VLOOKUP(FACT_INCLUDES[[#This Row],[DW Version]], VERSIONS[], 6)</f>
        <v>Mercurial Vapor</v>
      </c>
      <c r="Q1965" s="4" t="str">
        <f>VLOOKUP(FACT_INCLUDES[[#This Row],[DW Version]], VERSIONS[], 7)</f>
        <v>Shoe</v>
      </c>
      <c r="R1965" s="51">
        <f>FACT_INCLUDES[[#This Row],[Version Price]]*FACT_INCLUDES[[#This Row],[Quantity]]</f>
        <v>1272.0147039392768</v>
      </c>
      <c r="S1965" s="51">
        <f>FACT_INCLUDES[[#This Row],[Amount]]*(1-FACT_INCLUDES[[#This Row],[Order Discount]])</f>
        <v>1272.0147039392768</v>
      </c>
      <c r="T1965" s="51">
        <f t="shared" si="30"/>
        <v>3089.0842509579788</v>
      </c>
      <c r="U1965" s="57">
        <f>FACT_INCLUDES[[#This Row],[Income]]/FACT_INCLUDES[[#This Row],[Total Order Income]]</f>
        <v>0.41177727785987156</v>
      </c>
      <c r="V1965" s="33">
        <f>IF(FACT_INCLUDES[[#This Row],[Order Gap]]&gt;10, 1, 0)/COUNTIFS(FACT_INCLUDES[Order ID], FACT_INCLUDES[[#This Row],[Order ID]])</f>
        <v>0</v>
      </c>
      <c r="W1965" s="33">
        <f>IF(FACT_INCLUDES[[#This Row],[Order Type]]="Online", 1, 0)/COUNTIFS(FACT_INCLUDES[Order ID], FACT_INCLUDES[[#This Row],[Order ID]])</f>
        <v>0</v>
      </c>
      <c r="X1965" s="52">
        <v>702.81903296952714</v>
      </c>
      <c r="Y1965" s="52">
        <v>694.91909913985478</v>
      </c>
      <c r="Z1965" s="64">
        <f>IF(FACT_INCLUDES[[#This Row],[Order Type]]="Online", 1, 0)*FACT_INCLUDES[[#This Row],[Income]]</f>
        <v>0</v>
      </c>
    </row>
    <row r="1966" spans="1:26" x14ac:dyDescent="0.3">
      <c r="A1966" s="4">
        <v>1233</v>
      </c>
      <c r="B1966" s="4">
        <v>622</v>
      </c>
      <c r="C1966" s="4">
        <v>804</v>
      </c>
      <c r="D1966" s="58">
        <v>4</v>
      </c>
      <c r="E1966" s="28">
        <f>VLOOKUP(FACT_INCLUDES[[#This Row],[Order ID]], ORDERS[], 2)</f>
        <v>44139.414638570386</v>
      </c>
      <c r="F1966" s="28">
        <f>VLOOKUP(FACT_INCLUDES[[#This Row],[Order ID]], ORDERS[], 3)</f>
        <v>44139.414638570386</v>
      </c>
      <c r="G1966" s="4" t="str">
        <f>VLOOKUP(FACT_INCLUDES[[#This Row],[Order ID]], ORDERS[], 4)</f>
        <v>In-Store</v>
      </c>
      <c r="H1966" s="4" t="str">
        <f>VLOOKUP(FACT_INCLUDES[[#This Row],[Order ID]], ORDERS[], 5)</f>
        <v>AOB6671@gmail.com</v>
      </c>
      <c r="I1966" s="4">
        <f>VLOOKUP(FACT_INCLUDES[[#This Row],[Order ID]], ORDERS[], 6)</f>
        <v>38</v>
      </c>
      <c r="J1966" s="54">
        <f>VLOOKUP(FACT_INCLUDES[[#This Row],[Order ID]], ORDERS[], 7)</f>
        <v>0</v>
      </c>
      <c r="K1966" s="33">
        <v>0</v>
      </c>
      <c r="L1966" s="4">
        <f>VLOOKUP(FACT_INCLUDES[[#This Row],[DW Version]], VERSIONS[], 2)</f>
        <v>82</v>
      </c>
      <c r="M1966" s="4">
        <f>VLOOKUP(FACT_INCLUDES[[#This Row],[DW Version]], VERSIONS[], 3)</f>
        <v>5.5</v>
      </c>
      <c r="N1966" s="4" t="str">
        <f>VLOOKUP(FACT_INCLUDES[[#This Row],[DW Version]], VERSIONS[], 4)</f>
        <v>white</v>
      </c>
      <c r="O1966" s="51">
        <f>VLOOKUP(FACT_INCLUDES[[#This Row],[DW Version]], VERSIONS[], 5)</f>
        <v>392.12171389970575</v>
      </c>
      <c r="P1966" s="4" t="str">
        <f>VLOOKUP(FACT_INCLUDES[[#This Row],[DW Version]], VERSIONS[], 6)</f>
        <v>Flex 2-in-1 Shorts</v>
      </c>
      <c r="Q1966" s="4" t="str">
        <f>VLOOKUP(FACT_INCLUDES[[#This Row],[DW Version]], VERSIONS[], 7)</f>
        <v>Apparel</v>
      </c>
      <c r="R1966" s="51">
        <f>FACT_INCLUDES[[#This Row],[Version Price]]*FACT_INCLUDES[[#This Row],[Quantity]]</f>
        <v>1568.486855598823</v>
      </c>
      <c r="S1966" s="51">
        <f>FACT_INCLUDES[[#This Row],[Amount]]*(1-FACT_INCLUDES[[#This Row],[Order Discount]])</f>
        <v>1568.486855598823</v>
      </c>
      <c r="T1966" s="51">
        <f t="shared" si="30"/>
        <v>3089.0842509579788</v>
      </c>
      <c r="U1966" s="57">
        <f>FACT_INCLUDES[[#This Row],[Income]]/FACT_INCLUDES[[#This Row],[Total Order Income]]</f>
        <v>0.50775140079536774</v>
      </c>
      <c r="V1966" s="33">
        <f>IF(FACT_INCLUDES[[#This Row],[Order Gap]]&gt;10, 1, 0)/COUNTIFS(FACT_INCLUDES[Order ID], FACT_INCLUDES[[#This Row],[Order ID]])</f>
        <v>0</v>
      </c>
      <c r="W1966" s="33">
        <f>IF(FACT_INCLUDES[[#This Row],[Order Type]]="Online", 1, 0)/COUNTIFS(FACT_INCLUDES[Order ID], FACT_INCLUDES[[#This Row],[Order ID]])</f>
        <v>0</v>
      </c>
      <c r="X1966" s="52">
        <v>702.81903296952714</v>
      </c>
      <c r="Y1966" s="52">
        <v>694.91909913985478</v>
      </c>
      <c r="Z1966" s="64">
        <f>IF(FACT_INCLUDES[[#This Row],[Order Type]]="Online", 1, 0)*FACT_INCLUDES[[#This Row],[Income]]</f>
        <v>0</v>
      </c>
    </row>
    <row r="1967" spans="1:26" x14ac:dyDescent="0.3">
      <c r="A1967" s="4">
        <v>1234</v>
      </c>
      <c r="B1967" s="4">
        <v>623</v>
      </c>
      <c r="C1967" s="4">
        <v>723</v>
      </c>
      <c r="D1967" s="58">
        <v>1</v>
      </c>
      <c r="E1967" s="28">
        <f>VLOOKUP(FACT_INCLUDES[[#This Row],[Order ID]], ORDERS[], 2)</f>
        <v>44161.74464864465</v>
      </c>
      <c r="F1967" s="28">
        <f>VLOOKUP(FACT_INCLUDES[[#This Row],[Order ID]], ORDERS[], 3)</f>
        <v>44161.74464864465</v>
      </c>
      <c r="G1967" s="4" t="str">
        <f>VLOOKUP(FACT_INCLUDES[[#This Row],[Order ID]], ORDERS[], 4)</f>
        <v>In-Store</v>
      </c>
      <c r="H1967" s="4" t="str">
        <f>VLOOKUP(FACT_INCLUDES[[#This Row],[Order ID]], ORDERS[], 5)</f>
        <v>VOT8616@gmail.com</v>
      </c>
      <c r="I1967" s="4">
        <f>VLOOKUP(FACT_INCLUDES[[#This Row],[Order ID]], ORDERS[], 6)</f>
        <v>16</v>
      </c>
      <c r="J1967" s="54">
        <f>VLOOKUP(FACT_INCLUDES[[#This Row],[Order ID]], ORDERS[], 7)</f>
        <v>0</v>
      </c>
      <c r="K1967" s="33">
        <v>0</v>
      </c>
      <c r="L1967" s="4">
        <f>VLOOKUP(FACT_INCLUDES[[#This Row],[DW Version]], VERSIONS[], 2)</f>
        <v>74</v>
      </c>
      <c r="M1967" s="4">
        <f>VLOOKUP(FACT_INCLUDES[[#This Row],[DW Version]], VERSIONS[], 3)</f>
        <v>5.5</v>
      </c>
      <c r="N1967" s="4" t="str">
        <f>VLOOKUP(FACT_INCLUDES[[#This Row],[DW Version]], VERSIONS[], 4)</f>
        <v>white</v>
      </c>
      <c r="O1967" s="51">
        <f>VLOOKUP(FACT_INCLUDES[[#This Row],[DW Version]], VERSIONS[], 5)</f>
        <v>143.70361110943995</v>
      </c>
      <c r="P1967" s="4" t="str">
        <f>VLOOKUP(FACT_INCLUDES[[#This Row],[DW Version]], VERSIONS[], 6)</f>
        <v>Nike Soccer Ball</v>
      </c>
      <c r="Q1967" s="4" t="str">
        <f>VLOOKUP(FACT_INCLUDES[[#This Row],[DW Version]], VERSIONS[], 7)</f>
        <v>Sport Equipment</v>
      </c>
      <c r="R1967" s="51">
        <f>FACT_INCLUDES[[#This Row],[Version Price]]*FACT_INCLUDES[[#This Row],[Quantity]]</f>
        <v>143.70361110943995</v>
      </c>
      <c r="S1967" s="51">
        <f>FACT_INCLUDES[[#This Row],[Amount]]*(1-FACT_INCLUDES[[#This Row],[Order Discount]])</f>
        <v>143.70361110943995</v>
      </c>
      <c r="T1967" s="51">
        <f t="shared" si="30"/>
        <v>143.70361110943995</v>
      </c>
      <c r="U1967" s="57">
        <f>FACT_INCLUDES[[#This Row],[Income]]/FACT_INCLUDES[[#This Row],[Total Order Income]]</f>
        <v>1</v>
      </c>
      <c r="V1967" s="33">
        <f>IF(FACT_INCLUDES[[#This Row],[Order Gap]]&gt;10, 1, 0)/COUNTIFS(FACT_INCLUDES[Order ID], FACT_INCLUDES[[#This Row],[Order ID]])</f>
        <v>0</v>
      </c>
      <c r="W1967" s="33">
        <f>IF(FACT_INCLUDES[[#This Row],[Order Type]]="Online", 1, 0)/COUNTIFS(FACT_INCLUDES[Order ID], FACT_INCLUDES[[#This Row],[Order ID]])</f>
        <v>0</v>
      </c>
      <c r="X1967" s="52">
        <v>702.81903296952714</v>
      </c>
      <c r="Y1967" s="52">
        <v>694.91909913985478</v>
      </c>
      <c r="Z1967" s="64">
        <f>IF(FACT_INCLUDES[[#This Row],[Order Type]]="Online", 1, 0)*FACT_INCLUDES[[#This Row],[Income]]</f>
        <v>0</v>
      </c>
    </row>
    <row r="1968" spans="1:26" x14ac:dyDescent="0.3">
      <c r="A1968" s="4">
        <v>1246</v>
      </c>
      <c r="B1968" s="4">
        <v>630</v>
      </c>
      <c r="C1968" s="4">
        <v>83</v>
      </c>
      <c r="D1968" s="58">
        <v>4</v>
      </c>
      <c r="E1968" s="28">
        <f>VLOOKUP(FACT_INCLUDES[[#This Row],[Order ID]], ORDERS[], 2)</f>
        <v>44168.627569553748</v>
      </c>
      <c r="F1968" s="28">
        <f>VLOOKUP(FACT_INCLUDES[[#This Row],[Order ID]], ORDERS[], 3)</f>
        <v>44168.627569553748</v>
      </c>
      <c r="G1968" s="4" t="str">
        <f>VLOOKUP(FACT_INCLUDES[[#This Row],[Order ID]], ORDERS[], 4)</f>
        <v>In-Store</v>
      </c>
      <c r="H1968" s="4" t="str">
        <f>VLOOKUP(FACT_INCLUDES[[#This Row],[Order ID]], ORDERS[], 5)</f>
        <v>XAC8398@gmail.com</v>
      </c>
      <c r="I1968" s="4">
        <f>VLOOKUP(FACT_INCLUDES[[#This Row],[Order ID]], ORDERS[], 6)</f>
        <v>33</v>
      </c>
      <c r="J1968" s="54">
        <f>VLOOKUP(FACT_INCLUDES[[#This Row],[Order ID]], ORDERS[], 7)</f>
        <v>0</v>
      </c>
      <c r="K1968" s="33">
        <v>0</v>
      </c>
      <c r="L1968" s="4">
        <f>VLOOKUP(FACT_INCLUDES[[#This Row],[DW Version]], VERSIONS[], 2)</f>
        <v>8</v>
      </c>
      <c r="M1968" s="4">
        <f>VLOOKUP(FACT_INCLUDES[[#This Row],[DW Version]], VERSIONS[], 3)</f>
        <v>12</v>
      </c>
      <c r="N1968" s="4" t="str">
        <f>VLOOKUP(FACT_INCLUDES[[#This Row],[DW Version]], VERSIONS[], 4)</f>
        <v>black</v>
      </c>
      <c r="O1968" s="51">
        <f>VLOOKUP(FACT_INCLUDES[[#This Row],[DW Version]], VERSIONS[], 5)</f>
        <v>248.28858286554996</v>
      </c>
      <c r="P1968" s="4" t="str">
        <f>VLOOKUP(FACT_INCLUDES[[#This Row],[DW Version]], VERSIONS[], 6)</f>
        <v>Dunk</v>
      </c>
      <c r="Q1968" s="4" t="str">
        <f>VLOOKUP(FACT_INCLUDES[[#This Row],[DW Version]], VERSIONS[], 7)</f>
        <v>Shoe</v>
      </c>
      <c r="R1968" s="51">
        <f>FACT_INCLUDES[[#This Row],[Version Price]]*FACT_INCLUDES[[#This Row],[Quantity]]</f>
        <v>993.15433146219982</v>
      </c>
      <c r="S1968" s="51">
        <f>FACT_INCLUDES[[#This Row],[Amount]]*(1-FACT_INCLUDES[[#This Row],[Order Discount]])</f>
        <v>993.15433146219982</v>
      </c>
      <c r="T1968" s="51">
        <f t="shared" si="30"/>
        <v>1940.1911311799688</v>
      </c>
      <c r="U1968" s="57">
        <f>FACT_INCLUDES[[#This Row],[Income]]/FACT_INCLUDES[[#This Row],[Total Order Income]]</f>
        <v>0.51188479088562355</v>
      </c>
      <c r="V1968" s="33">
        <f>IF(FACT_INCLUDES[[#This Row],[Order Gap]]&gt;10, 1, 0)/COUNTIFS(FACT_INCLUDES[Order ID], FACT_INCLUDES[[#This Row],[Order ID]])</f>
        <v>0</v>
      </c>
      <c r="W1968" s="33">
        <f>IF(FACT_INCLUDES[[#This Row],[Order Type]]="Online", 1, 0)/COUNTIFS(FACT_INCLUDES[Order ID], FACT_INCLUDES[[#This Row],[Order ID]])</f>
        <v>0</v>
      </c>
      <c r="X1968" s="52">
        <v>702.81903296952714</v>
      </c>
      <c r="Y1968" s="52">
        <v>694.91909913985478</v>
      </c>
      <c r="Z1968" s="64">
        <f>IF(FACT_INCLUDES[[#This Row],[Order Type]]="Online", 1, 0)*FACT_INCLUDES[[#This Row],[Income]]</f>
        <v>0</v>
      </c>
    </row>
    <row r="1969" spans="1:26" x14ac:dyDescent="0.3">
      <c r="A1969" s="4">
        <v>1247</v>
      </c>
      <c r="B1969" s="4">
        <v>630</v>
      </c>
      <c r="C1969" s="4">
        <v>249</v>
      </c>
      <c r="D1969" s="58">
        <v>2</v>
      </c>
      <c r="E1969" s="28">
        <f>VLOOKUP(FACT_INCLUDES[[#This Row],[Order ID]], ORDERS[], 2)</f>
        <v>44168.627569553748</v>
      </c>
      <c r="F1969" s="28">
        <f>VLOOKUP(FACT_INCLUDES[[#This Row],[Order ID]], ORDERS[], 3)</f>
        <v>44168.627569553748</v>
      </c>
      <c r="G1969" s="4" t="str">
        <f>VLOOKUP(FACT_INCLUDES[[#This Row],[Order ID]], ORDERS[], 4)</f>
        <v>In-Store</v>
      </c>
      <c r="H1969" s="4" t="str">
        <f>VLOOKUP(FACT_INCLUDES[[#This Row],[Order ID]], ORDERS[], 5)</f>
        <v>XAC8398@gmail.com</v>
      </c>
      <c r="I1969" s="4">
        <f>VLOOKUP(FACT_INCLUDES[[#This Row],[Order ID]], ORDERS[], 6)</f>
        <v>33</v>
      </c>
      <c r="J1969" s="54">
        <f>VLOOKUP(FACT_INCLUDES[[#This Row],[Order ID]], ORDERS[], 7)</f>
        <v>0</v>
      </c>
      <c r="K1969" s="33">
        <v>0</v>
      </c>
      <c r="L1969" s="4">
        <f>VLOOKUP(FACT_INCLUDES[[#This Row],[DW Version]], VERSIONS[], 2)</f>
        <v>24</v>
      </c>
      <c r="M1969" s="4">
        <f>VLOOKUP(FACT_INCLUDES[[#This Row],[DW Version]], VERSIONS[], 3)</f>
        <v>12.5</v>
      </c>
      <c r="N1969" s="4" t="str">
        <f>VLOOKUP(FACT_INCLUDES[[#This Row],[DW Version]], VERSIONS[], 4)</f>
        <v>white</v>
      </c>
      <c r="O1969" s="51">
        <f>VLOOKUP(FACT_INCLUDES[[#This Row],[DW Version]], VERSIONS[], 5)</f>
        <v>145.41073274982034</v>
      </c>
      <c r="P1969" s="4" t="str">
        <f>VLOOKUP(FACT_INCLUDES[[#This Row],[DW Version]], VERSIONS[], 6)</f>
        <v>Zoom Fly</v>
      </c>
      <c r="Q1969" s="4" t="str">
        <f>VLOOKUP(FACT_INCLUDES[[#This Row],[DW Version]], VERSIONS[], 7)</f>
        <v>Shoe</v>
      </c>
      <c r="R1969" s="51">
        <f>FACT_INCLUDES[[#This Row],[Version Price]]*FACT_INCLUDES[[#This Row],[Quantity]]</f>
        <v>290.82146549964068</v>
      </c>
      <c r="S1969" s="51">
        <f>FACT_INCLUDES[[#This Row],[Amount]]*(1-FACT_INCLUDES[[#This Row],[Order Discount]])</f>
        <v>290.82146549964068</v>
      </c>
      <c r="T1969" s="51">
        <f t="shared" si="30"/>
        <v>1940.1911311799688</v>
      </c>
      <c r="U1969" s="57">
        <f>FACT_INCLUDES[[#This Row],[Income]]/FACT_INCLUDES[[#This Row],[Total Order Income]]</f>
        <v>0.1498932042446619</v>
      </c>
      <c r="V1969" s="33">
        <f>IF(FACT_INCLUDES[[#This Row],[Order Gap]]&gt;10, 1, 0)/COUNTIFS(FACT_INCLUDES[Order ID], FACT_INCLUDES[[#This Row],[Order ID]])</f>
        <v>0</v>
      </c>
      <c r="W1969" s="33">
        <f>IF(FACT_INCLUDES[[#This Row],[Order Type]]="Online", 1, 0)/COUNTIFS(FACT_INCLUDES[Order ID], FACT_INCLUDES[[#This Row],[Order ID]])</f>
        <v>0</v>
      </c>
      <c r="X1969" s="52">
        <v>702.81903296952714</v>
      </c>
      <c r="Y1969" s="52">
        <v>694.91909913985478</v>
      </c>
      <c r="Z1969" s="64">
        <f>IF(FACT_INCLUDES[[#This Row],[Order Type]]="Online", 1, 0)*FACT_INCLUDES[[#This Row],[Income]]</f>
        <v>0</v>
      </c>
    </row>
    <row r="1970" spans="1:26" x14ac:dyDescent="0.3">
      <c r="A1970" s="4">
        <v>1248</v>
      </c>
      <c r="B1970" s="4">
        <v>630</v>
      </c>
      <c r="C1970" s="4">
        <v>960</v>
      </c>
      <c r="D1970" s="58">
        <v>2</v>
      </c>
      <c r="E1970" s="28">
        <f>VLOOKUP(FACT_INCLUDES[[#This Row],[Order ID]], ORDERS[], 2)</f>
        <v>44168.627569553748</v>
      </c>
      <c r="F1970" s="28">
        <f>VLOOKUP(FACT_INCLUDES[[#This Row],[Order ID]], ORDERS[], 3)</f>
        <v>44168.627569553748</v>
      </c>
      <c r="G1970" s="4" t="str">
        <f>VLOOKUP(FACT_INCLUDES[[#This Row],[Order ID]], ORDERS[], 4)</f>
        <v>In-Store</v>
      </c>
      <c r="H1970" s="4" t="str">
        <f>VLOOKUP(FACT_INCLUDES[[#This Row],[Order ID]], ORDERS[], 5)</f>
        <v>XAC8398@gmail.com</v>
      </c>
      <c r="I1970" s="4">
        <f>VLOOKUP(FACT_INCLUDES[[#This Row],[Order ID]], ORDERS[], 6)</f>
        <v>33</v>
      </c>
      <c r="J1970" s="54">
        <f>VLOOKUP(FACT_INCLUDES[[#This Row],[Order ID]], ORDERS[], 7)</f>
        <v>0</v>
      </c>
      <c r="K1970" s="33">
        <v>0</v>
      </c>
      <c r="L1970" s="4">
        <f>VLOOKUP(FACT_INCLUDES[[#This Row],[DW Version]], VERSIONS[], 2)</f>
        <v>98</v>
      </c>
      <c r="M1970" s="4">
        <f>VLOOKUP(FACT_INCLUDES[[#This Row],[DW Version]], VERSIONS[], 3)</f>
        <v>4</v>
      </c>
      <c r="N1970" s="4" t="str">
        <f>VLOOKUP(FACT_INCLUDES[[#This Row],[DW Version]], VERSIONS[], 4)</f>
        <v>dark green</v>
      </c>
      <c r="O1970" s="51">
        <f>VLOOKUP(FACT_INCLUDES[[#This Row],[DW Version]], VERSIONS[], 5)</f>
        <v>328.10766710906421</v>
      </c>
      <c r="P1970" s="4" t="str">
        <f>VLOOKUP(FACT_INCLUDES[[#This Row],[DW Version]], VERSIONS[], 6)</f>
        <v>Zoom Rival Fly</v>
      </c>
      <c r="Q1970" s="4" t="str">
        <f>VLOOKUP(FACT_INCLUDES[[#This Row],[DW Version]], VERSIONS[], 7)</f>
        <v>Shoe</v>
      </c>
      <c r="R1970" s="51">
        <f>FACT_INCLUDES[[#This Row],[Version Price]]*FACT_INCLUDES[[#This Row],[Quantity]]</f>
        <v>656.21533421812842</v>
      </c>
      <c r="S1970" s="51">
        <f>FACT_INCLUDES[[#This Row],[Amount]]*(1-FACT_INCLUDES[[#This Row],[Order Discount]])</f>
        <v>656.21533421812842</v>
      </c>
      <c r="T1970" s="51">
        <f t="shared" si="30"/>
        <v>1940.1911311799688</v>
      </c>
      <c r="U1970" s="57">
        <f>FACT_INCLUDES[[#This Row],[Income]]/FACT_INCLUDES[[#This Row],[Total Order Income]]</f>
        <v>0.33822200486971454</v>
      </c>
      <c r="V1970" s="33">
        <f>IF(FACT_INCLUDES[[#This Row],[Order Gap]]&gt;10, 1, 0)/COUNTIFS(FACT_INCLUDES[Order ID], FACT_INCLUDES[[#This Row],[Order ID]])</f>
        <v>0</v>
      </c>
      <c r="W1970" s="33">
        <f>IF(FACT_INCLUDES[[#This Row],[Order Type]]="Online", 1, 0)/COUNTIFS(FACT_INCLUDES[Order ID], FACT_INCLUDES[[#This Row],[Order ID]])</f>
        <v>0</v>
      </c>
      <c r="X1970" s="52">
        <v>702.81903296952714</v>
      </c>
      <c r="Y1970" s="52">
        <v>694.91909913985478</v>
      </c>
      <c r="Z1970" s="64">
        <f>IF(FACT_INCLUDES[[#This Row],[Order Type]]="Online", 1, 0)*FACT_INCLUDES[[#This Row],[Income]]</f>
        <v>0</v>
      </c>
    </row>
    <row r="1971" spans="1:26" x14ac:dyDescent="0.3">
      <c r="A1971" s="4">
        <v>1259</v>
      </c>
      <c r="B1971" s="4">
        <v>636</v>
      </c>
      <c r="C1971" s="4">
        <v>130</v>
      </c>
      <c r="D1971" s="58">
        <v>2</v>
      </c>
      <c r="E1971" s="28">
        <f>VLOOKUP(FACT_INCLUDES[[#This Row],[Order ID]], ORDERS[], 2)</f>
        <v>44179.494263704728</v>
      </c>
      <c r="F1971" s="28">
        <f>VLOOKUP(FACT_INCLUDES[[#This Row],[Order ID]], ORDERS[], 3)</f>
        <v>44179.494263704728</v>
      </c>
      <c r="G1971" s="4" t="str">
        <f>VLOOKUP(FACT_INCLUDES[[#This Row],[Order ID]], ORDERS[], 4)</f>
        <v>In-Store</v>
      </c>
      <c r="H1971" s="4" t="str">
        <f>VLOOKUP(FACT_INCLUDES[[#This Row],[Order ID]], ORDERS[], 5)</f>
        <v>UIC3768@gmail.com</v>
      </c>
      <c r="I1971" s="4">
        <f>VLOOKUP(FACT_INCLUDES[[#This Row],[Order ID]], ORDERS[], 6)</f>
        <v>46</v>
      </c>
      <c r="J1971" s="54">
        <f>VLOOKUP(FACT_INCLUDES[[#This Row],[Order ID]], ORDERS[], 7)</f>
        <v>0</v>
      </c>
      <c r="K1971" s="33">
        <v>0</v>
      </c>
      <c r="L1971" s="4">
        <f>VLOOKUP(FACT_INCLUDES[[#This Row],[DW Version]], VERSIONS[], 2)</f>
        <v>13</v>
      </c>
      <c r="M1971" s="4">
        <f>VLOOKUP(FACT_INCLUDES[[#This Row],[DW Version]], VERSIONS[], 3)</f>
        <v>12.5</v>
      </c>
      <c r="N1971" s="4" t="str">
        <f>VLOOKUP(FACT_INCLUDES[[#This Row],[DW Version]], VERSIONS[], 4)</f>
        <v>white</v>
      </c>
      <c r="O1971" s="51">
        <f>VLOOKUP(FACT_INCLUDES[[#This Row],[DW Version]], VERSIONS[], 5)</f>
        <v>144.45971855744716</v>
      </c>
      <c r="P1971" s="4" t="str">
        <f>VLOOKUP(FACT_INCLUDES[[#This Row],[DW Version]], VERSIONS[], 6)</f>
        <v>Therma Pants</v>
      </c>
      <c r="Q1971" s="4" t="str">
        <f>VLOOKUP(FACT_INCLUDES[[#This Row],[DW Version]], VERSIONS[], 7)</f>
        <v>Apparel</v>
      </c>
      <c r="R1971" s="51">
        <f>FACT_INCLUDES[[#This Row],[Version Price]]*FACT_INCLUDES[[#This Row],[Quantity]]</f>
        <v>288.91943711489432</v>
      </c>
      <c r="S1971" s="51">
        <f>FACT_INCLUDES[[#This Row],[Amount]]*(1-FACT_INCLUDES[[#This Row],[Order Discount]])</f>
        <v>288.91943711489432</v>
      </c>
      <c r="T1971" s="51">
        <f t="shared" si="30"/>
        <v>288.91943711489432</v>
      </c>
      <c r="U1971" s="57">
        <f>FACT_INCLUDES[[#This Row],[Income]]/FACT_INCLUDES[[#This Row],[Total Order Income]]</f>
        <v>1</v>
      </c>
      <c r="V1971" s="33">
        <f>IF(FACT_INCLUDES[[#This Row],[Order Gap]]&gt;10, 1, 0)/COUNTIFS(FACT_INCLUDES[Order ID], FACT_INCLUDES[[#This Row],[Order ID]])</f>
        <v>0</v>
      </c>
      <c r="W1971" s="33">
        <f>IF(FACT_INCLUDES[[#This Row],[Order Type]]="Online", 1, 0)/COUNTIFS(FACT_INCLUDES[Order ID], FACT_INCLUDES[[#This Row],[Order ID]])</f>
        <v>0</v>
      </c>
      <c r="X1971" s="52">
        <v>702.81903296952714</v>
      </c>
      <c r="Y1971" s="52">
        <v>694.91909913985478</v>
      </c>
      <c r="Z1971" s="64">
        <f>IF(FACT_INCLUDES[[#This Row],[Order Type]]="Online", 1, 0)*FACT_INCLUDES[[#This Row],[Income]]</f>
        <v>0</v>
      </c>
    </row>
    <row r="1972" spans="1:26" x14ac:dyDescent="0.3">
      <c r="A1972" s="4">
        <v>1266</v>
      </c>
      <c r="B1972" s="4">
        <v>640</v>
      </c>
      <c r="C1972" s="4">
        <v>93</v>
      </c>
      <c r="D1972" s="58">
        <v>2</v>
      </c>
      <c r="E1972" s="28">
        <f>VLOOKUP(FACT_INCLUDES[[#This Row],[Order ID]], ORDERS[], 2)</f>
        <v>43924.22969534713</v>
      </c>
      <c r="F1972" s="28">
        <f>VLOOKUP(FACT_INCLUDES[[#This Row],[Order ID]], ORDERS[], 3)</f>
        <v>43924.22969534713</v>
      </c>
      <c r="G1972" s="4" t="str">
        <f>VLOOKUP(FACT_INCLUDES[[#This Row],[Order ID]], ORDERS[], 4)</f>
        <v>In-Store</v>
      </c>
      <c r="H1972" s="4" t="str">
        <f>VLOOKUP(FACT_INCLUDES[[#This Row],[Order ID]], ORDERS[], 5)</f>
        <v>SUB3273@gmail.com</v>
      </c>
      <c r="I1972" s="4">
        <f>VLOOKUP(FACT_INCLUDES[[#This Row],[Order ID]], ORDERS[], 6)</f>
        <v>22</v>
      </c>
      <c r="J1972" s="54">
        <f>VLOOKUP(FACT_INCLUDES[[#This Row],[Order ID]], ORDERS[], 7)</f>
        <v>0</v>
      </c>
      <c r="K1972" s="33">
        <v>0</v>
      </c>
      <c r="L1972" s="4">
        <f>VLOOKUP(FACT_INCLUDES[[#This Row],[DW Version]], VERSIONS[], 2)</f>
        <v>9</v>
      </c>
      <c r="M1972" s="4">
        <f>VLOOKUP(FACT_INCLUDES[[#This Row],[DW Version]], VERSIONS[], 3)</f>
        <v>10</v>
      </c>
      <c r="N1972" s="4" t="str">
        <f>VLOOKUP(FACT_INCLUDES[[#This Row],[DW Version]], VERSIONS[], 4)</f>
        <v>white</v>
      </c>
      <c r="O1972" s="51">
        <f>VLOOKUP(FACT_INCLUDES[[#This Row],[DW Version]], VERSIONS[], 5)</f>
        <v>247.04068510573876</v>
      </c>
      <c r="P1972" s="4" t="str">
        <f>VLOOKUP(FACT_INCLUDES[[#This Row],[DW Version]], VERSIONS[], 6)</f>
        <v>React</v>
      </c>
      <c r="Q1972" s="4" t="str">
        <f>VLOOKUP(FACT_INCLUDES[[#This Row],[DW Version]], VERSIONS[], 7)</f>
        <v>Shoe</v>
      </c>
      <c r="R1972" s="51">
        <f>FACT_INCLUDES[[#This Row],[Version Price]]*FACT_INCLUDES[[#This Row],[Quantity]]</f>
        <v>494.08137021147752</v>
      </c>
      <c r="S1972" s="51">
        <f>FACT_INCLUDES[[#This Row],[Amount]]*(1-FACT_INCLUDES[[#This Row],[Order Discount]])</f>
        <v>494.08137021147752</v>
      </c>
      <c r="T1972" s="51">
        <f t="shared" si="30"/>
        <v>494.08137021147752</v>
      </c>
      <c r="U1972" s="57">
        <f>FACT_INCLUDES[[#This Row],[Income]]/FACT_INCLUDES[[#This Row],[Total Order Income]]</f>
        <v>1</v>
      </c>
      <c r="V1972" s="33">
        <f>IF(FACT_INCLUDES[[#This Row],[Order Gap]]&gt;10, 1, 0)/COUNTIFS(FACT_INCLUDES[Order ID], FACT_INCLUDES[[#This Row],[Order ID]])</f>
        <v>0</v>
      </c>
      <c r="W1972" s="33">
        <f>IF(FACT_INCLUDES[[#This Row],[Order Type]]="Online", 1, 0)/COUNTIFS(FACT_INCLUDES[Order ID], FACT_INCLUDES[[#This Row],[Order ID]])</f>
        <v>0</v>
      </c>
      <c r="X1972" s="52">
        <v>702.81903296952714</v>
      </c>
      <c r="Y1972" s="52">
        <v>694.91909913985478</v>
      </c>
      <c r="Z1972" s="64">
        <f>IF(FACT_INCLUDES[[#This Row],[Order Type]]="Online", 1, 0)*FACT_INCLUDES[[#This Row],[Income]]</f>
        <v>0</v>
      </c>
    </row>
    <row r="1973" spans="1:26" x14ac:dyDescent="0.3">
      <c r="A1973" s="4">
        <v>1329</v>
      </c>
      <c r="B1973" s="4">
        <v>671</v>
      </c>
      <c r="C1973" s="4">
        <v>348</v>
      </c>
      <c r="D1973" s="58">
        <v>1</v>
      </c>
      <c r="E1973" s="28">
        <f>VLOOKUP(FACT_INCLUDES[[#This Row],[Order ID]], ORDERS[], 2)</f>
        <v>44037.822320871543</v>
      </c>
      <c r="F1973" s="28">
        <f>VLOOKUP(FACT_INCLUDES[[#This Row],[Order ID]], ORDERS[], 3)</f>
        <v>44037.822320871543</v>
      </c>
      <c r="G1973" s="4" t="str">
        <f>VLOOKUP(FACT_INCLUDES[[#This Row],[Order ID]], ORDERS[], 4)</f>
        <v>In-Store</v>
      </c>
      <c r="H1973" s="4" t="str">
        <f>VLOOKUP(FACT_INCLUDES[[#This Row],[Order ID]], ORDERS[], 5)</f>
        <v>ALG4925@gmail.com</v>
      </c>
      <c r="I1973" s="4">
        <f>VLOOKUP(FACT_INCLUDES[[#This Row],[Order ID]], ORDERS[], 6)</f>
        <v>11</v>
      </c>
      <c r="J1973" s="54">
        <f>VLOOKUP(FACT_INCLUDES[[#This Row],[Order ID]], ORDERS[], 7)</f>
        <v>0</v>
      </c>
      <c r="K1973" s="33">
        <v>0</v>
      </c>
      <c r="L1973" s="4">
        <f>VLOOKUP(FACT_INCLUDES[[#This Row],[DW Version]], VERSIONS[], 2)</f>
        <v>35</v>
      </c>
      <c r="M1973" s="4">
        <f>VLOOKUP(FACT_INCLUDES[[#This Row],[DW Version]], VERSIONS[], 3)</f>
        <v>9.5</v>
      </c>
      <c r="N1973" s="4" t="str">
        <f>VLOOKUP(FACT_INCLUDES[[#This Row],[DW Version]], VERSIONS[], 4)</f>
        <v>white</v>
      </c>
      <c r="O1973" s="51">
        <f>VLOOKUP(FACT_INCLUDES[[#This Row],[DW Version]], VERSIONS[], 5)</f>
        <v>236.07444683793588</v>
      </c>
      <c r="P1973" s="4" t="str">
        <f>VLOOKUP(FACT_INCLUDES[[#This Row],[DW Version]], VERSIONS[], 6)</f>
        <v>Alphafly</v>
      </c>
      <c r="Q1973" s="4" t="str">
        <f>VLOOKUP(FACT_INCLUDES[[#This Row],[DW Version]], VERSIONS[], 7)</f>
        <v>Shoe</v>
      </c>
      <c r="R1973" s="51">
        <f>FACT_INCLUDES[[#This Row],[Version Price]]*FACT_INCLUDES[[#This Row],[Quantity]]</f>
        <v>236.07444683793588</v>
      </c>
      <c r="S1973" s="51">
        <f>FACT_INCLUDES[[#This Row],[Amount]]*(1-FACT_INCLUDES[[#This Row],[Order Discount]])</f>
        <v>236.07444683793588</v>
      </c>
      <c r="T1973" s="51">
        <f t="shared" si="30"/>
        <v>1208.36517500429</v>
      </c>
      <c r="U1973" s="57">
        <f>FACT_INCLUDES[[#This Row],[Income]]/FACT_INCLUDES[[#This Row],[Total Order Income]]</f>
        <v>0.19536680775089182</v>
      </c>
      <c r="V1973" s="33">
        <f>IF(FACT_INCLUDES[[#This Row],[Order Gap]]&gt;10, 1, 0)/COUNTIFS(FACT_INCLUDES[Order ID], FACT_INCLUDES[[#This Row],[Order ID]])</f>
        <v>0</v>
      </c>
      <c r="W1973" s="33">
        <f>IF(FACT_INCLUDES[[#This Row],[Order Type]]="Online", 1, 0)/COUNTIFS(FACT_INCLUDES[Order ID], FACT_INCLUDES[[#This Row],[Order ID]])</f>
        <v>0</v>
      </c>
      <c r="X1973" s="52">
        <v>702.81903296952714</v>
      </c>
      <c r="Y1973" s="52">
        <v>694.91909913985478</v>
      </c>
      <c r="Z1973" s="64">
        <f>IF(FACT_INCLUDES[[#This Row],[Order Type]]="Online", 1, 0)*FACT_INCLUDES[[#This Row],[Income]]</f>
        <v>0</v>
      </c>
    </row>
    <row r="1974" spans="1:26" x14ac:dyDescent="0.3">
      <c r="A1974" s="4">
        <v>1330</v>
      </c>
      <c r="B1974" s="4">
        <v>671</v>
      </c>
      <c r="C1974" s="4">
        <v>841</v>
      </c>
      <c r="D1974" s="58">
        <v>4</v>
      </c>
      <c r="E1974" s="28">
        <f>VLOOKUP(FACT_INCLUDES[[#This Row],[Order ID]], ORDERS[], 2)</f>
        <v>44037.822320871543</v>
      </c>
      <c r="F1974" s="28">
        <f>VLOOKUP(FACT_INCLUDES[[#This Row],[Order ID]], ORDERS[], 3)</f>
        <v>44037.822320871543</v>
      </c>
      <c r="G1974" s="4" t="str">
        <f>VLOOKUP(FACT_INCLUDES[[#This Row],[Order ID]], ORDERS[], 4)</f>
        <v>In-Store</v>
      </c>
      <c r="H1974" s="4" t="str">
        <f>VLOOKUP(FACT_INCLUDES[[#This Row],[Order ID]], ORDERS[], 5)</f>
        <v>ALG4925@gmail.com</v>
      </c>
      <c r="I1974" s="4">
        <f>VLOOKUP(FACT_INCLUDES[[#This Row],[Order ID]], ORDERS[], 6)</f>
        <v>11</v>
      </c>
      <c r="J1974" s="54">
        <f>VLOOKUP(FACT_INCLUDES[[#This Row],[Order ID]], ORDERS[], 7)</f>
        <v>0</v>
      </c>
      <c r="K1974" s="33">
        <v>0</v>
      </c>
      <c r="L1974" s="4">
        <f>VLOOKUP(FACT_INCLUDES[[#This Row],[DW Version]], VERSIONS[], 2)</f>
        <v>85</v>
      </c>
      <c r="M1974" s="4">
        <f>VLOOKUP(FACT_INCLUDES[[#This Row],[DW Version]], VERSIONS[], 3)</f>
        <v>9.5</v>
      </c>
      <c r="N1974" s="4" t="str">
        <f>VLOOKUP(FACT_INCLUDES[[#This Row],[DW Version]], VERSIONS[], 4)</f>
        <v>white</v>
      </c>
      <c r="O1974" s="51">
        <f>VLOOKUP(FACT_INCLUDES[[#This Row],[DW Version]], VERSIONS[], 5)</f>
        <v>243.07268204158854</v>
      </c>
      <c r="P1974" s="4" t="str">
        <f>VLOOKUP(FACT_INCLUDES[[#This Row],[DW Version]], VERSIONS[], 6)</f>
        <v>Nike Flex Stride</v>
      </c>
      <c r="Q1974" s="4" t="str">
        <f>VLOOKUP(FACT_INCLUDES[[#This Row],[DW Version]], VERSIONS[], 7)</f>
        <v>Apparel</v>
      </c>
      <c r="R1974" s="51">
        <f>FACT_INCLUDES[[#This Row],[Version Price]]*FACT_INCLUDES[[#This Row],[Quantity]]</f>
        <v>972.29072816635414</v>
      </c>
      <c r="S1974" s="51">
        <f>FACT_INCLUDES[[#This Row],[Amount]]*(1-FACT_INCLUDES[[#This Row],[Order Discount]])</f>
        <v>972.29072816635414</v>
      </c>
      <c r="T1974" s="51">
        <f t="shared" si="30"/>
        <v>1208.36517500429</v>
      </c>
      <c r="U1974" s="57">
        <f>FACT_INCLUDES[[#This Row],[Income]]/FACT_INCLUDES[[#This Row],[Total Order Income]]</f>
        <v>0.80463319224910823</v>
      </c>
      <c r="V1974" s="33">
        <f>IF(FACT_INCLUDES[[#This Row],[Order Gap]]&gt;10, 1, 0)/COUNTIFS(FACT_INCLUDES[Order ID], FACT_INCLUDES[[#This Row],[Order ID]])</f>
        <v>0</v>
      </c>
      <c r="W1974" s="33">
        <f>IF(FACT_INCLUDES[[#This Row],[Order Type]]="Online", 1, 0)/COUNTIFS(FACT_INCLUDES[Order ID], FACT_INCLUDES[[#This Row],[Order ID]])</f>
        <v>0</v>
      </c>
      <c r="X1974" s="52">
        <v>702.81903296952714</v>
      </c>
      <c r="Y1974" s="52">
        <v>694.91909913985478</v>
      </c>
      <c r="Z1974" s="64">
        <f>IF(FACT_INCLUDES[[#This Row],[Order Type]]="Online", 1, 0)*FACT_INCLUDES[[#This Row],[Income]]</f>
        <v>0</v>
      </c>
    </row>
    <row r="1975" spans="1:26" x14ac:dyDescent="0.3">
      <c r="A1975" s="4">
        <v>1343</v>
      </c>
      <c r="B1975" s="4">
        <v>679</v>
      </c>
      <c r="C1975" s="4">
        <v>364</v>
      </c>
      <c r="D1975" s="58">
        <v>5</v>
      </c>
      <c r="E1975" s="28">
        <f>VLOOKUP(FACT_INCLUDES[[#This Row],[Order ID]], ORDERS[], 2)</f>
        <v>43940.987046947601</v>
      </c>
      <c r="F1975" s="28">
        <f>VLOOKUP(FACT_INCLUDES[[#This Row],[Order ID]], ORDERS[], 3)</f>
        <v>43940.987046947601</v>
      </c>
      <c r="G1975" s="4" t="str">
        <f>VLOOKUP(FACT_INCLUDES[[#This Row],[Order ID]], ORDERS[], 4)</f>
        <v>In-Store</v>
      </c>
      <c r="H1975" s="4" t="str">
        <f>VLOOKUP(FACT_INCLUDES[[#This Row],[Order ID]], ORDERS[], 5)</f>
        <v>LTP8029@gmail.com</v>
      </c>
      <c r="I1975" s="4">
        <f>VLOOKUP(FACT_INCLUDES[[#This Row],[Order ID]], ORDERS[], 6)</f>
        <v>35</v>
      </c>
      <c r="J1975" s="54">
        <f>VLOOKUP(FACT_INCLUDES[[#This Row],[Order ID]], ORDERS[], 7)</f>
        <v>0</v>
      </c>
      <c r="K1975" s="33">
        <v>0</v>
      </c>
      <c r="L1975" s="4">
        <f>VLOOKUP(FACT_INCLUDES[[#This Row],[DW Version]], VERSIONS[], 2)</f>
        <v>37</v>
      </c>
      <c r="M1975" s="4">
        <f>VLOOKUP(FACT_INCLUDES[[#This Row],[DW Version]], VERSIONS[], 3)</f>
        <v>4</v>
      </c>
      <c r="N1975" s="4" t="str">
        <f>VLOOKUP(FACT_INCLUDES[[#This Row],[DW Version]], VERSIONS[], 4)</f>
        <v>white</v>
      </c>
      <c r="O1975" s="51">
        <f>VLOOKUP(FACT_INCLUDES[[#This Row],[DW Version]], VERSIONS[], 5)</f>
        <v>120.37392207585134</v>
      </c>
      <c r="P1975" s="4" t="str">
        <f>VLOOKUP(FACT_INCLUDES[[#This Row],[DW Version]], VERSIONS[], 6)</f>
        <v>Air Zoom Winflo</v>
      </c>
      <c r="Q1975" s="4" t="str">
        <f>VLOOKUP(FACT_INCLUDES[[#This Row],[DW Version]], VERSIONS[], 7)</f>
        <v>Shoe</v>
      </c>
      <c r="R1975" s="51">
        <f>FACT_INCLUDES[[#This Row],[Version Price]]*FACT_INCLUDES[[#This Row],[Quantity]]</f>
        <v>601.86961037925676</v>
      </c>
      <c r="S1975" s="51">
        <f>FACT_INCLUDES[[#This Row],[Amount]]*(1-FACT_INCLUDES[[#This Row],[Order Discount]])</f>
        <v>601.86961037925676</v>
      </c>
      <c r="T1975" s="51">
        <f t="shared" si="30"/>
        <v>1428.7184326348206</v>
      </c>
      <c r="U1975" s="57">
        <f>FACT_INCLUDES[[#This Row],[Income]]/FACT_INCLUDES[[#This Row],[Total Order Income]]</f>
        <v>0.42126537785986146</v>
      </c>
      <c r="V1975" s="33">
        <f>IF(FACT_INCLUDES[[#This Row],[Order Gap]]&gt;10, 1, 0)/COUNTIFS(FACT_INCLUDES[Order ID], FACT_INCLUDES[[#This Row],[Order ID]])</f>
        <v>0</v>
      </c>
      <c r="W1975" s="33">
        <f>IF(FACT_INCLUDES[[#This Row],[Order Type]]="Online", 1, 0)/COUNTIFS(FACT_INCLUDES[Order ID], FACT_INCLUDES[[#This Row],[Order ID]])</f>
        <v>0</v>
      </c>
      <c r="X1975" s="52">
        <v>702.81903296952714</v>
      </c>
      <c r="Y1975" s="52">
        <v>694.91909913985478</v>
      </c>
      <c r="Z1975" s="64">
        <f>IF(FACT_INCLUDES[[#This Row],[Order Type]]="Online", 1, 0)*FACT_INCLUDES[[#This Row],[Income]]</f>
        <v>0</v>
      </c>
    </row>
    <row r="1976" spans="1:26" x14ac:dyDescent="0.3">
      <c r="A1976" s="4">
        <v>1344</v>
      </c>
      <c r="B1976" s="4">
        <v>679</v>
      </c>
      <c r="C1976" s="4">
        <v>459</v>
      </c>
      <c r="D1976" s="58">
        <v>5</v>
      </c>
      <c r="E1976" s="28">
        <f>VLOOKUP(FACT_INCLUDES[[#This Row],[Order ID]], ORDERS[], 2)</f>
        <v>43940.987046947601</v>
      </c>
      <c r="F1976" s="28">
        <f>VLOOKUP(FACT_INCLUDES[[#This Row],[Order ID]], ORDERS[], 3)</f>
        <v>43940.987046947601</v>
      </c>
      <c r="G1976" s="4" t="str">
        <f>VLOOKUP(FACT_INCLUDES[[#This Row],[Order ID]], ORDERS[], 4)</f>
        <v>In-Store</v>
      </c>
      <c r="H1976" s="4" t="str">
        <f>VLOOKUP(FACT_INCLUDES[[#This Row],[Order ID]], ORDERS[], 5)</f>
        <v>LTP8029@gmail.com</v>
      </c>
      <c r="I1976" s="4">
        <f>VLOOKUP(FACT_INCLUDES[[#This Row],[Order ID]], ORDERS[], 6)</f>
        <v>35</v>
      </c>
      <c r="J1976" s="54">
        <f>VLOOKUP(FACT_INCLUDES[[#This Row],[Order ID]], ORDERS[], 7)</f>
        <v>0</v>
      </c>
      <c r="K1976" s="33">
        <v>0</v>
      </c>
      <c r="L1976" s="4">
        <f>VLOOKUP(FACT_INCLUDES[[#This Row],[DW Version]], VERSIONS[], 2)</f>
        <v>47</v>
      </c>
      <c r="M1976" s="4">
        <f>VLOOKUP(FACT_INCLUDES[[#This Row],[DW Version]], VERSIONS[], 3)</f>
        <v>12</v>
      </c>
      <c r="N1976" s="4" t="str">
        <f>VLOOKUP(FACT_INCLUDES[[#This Row],[DW Version]], VERSIONS[], 4)</f>
        <v>black</v>
      </c>
      <c r="O1976" s="51">
        <f>VLOOKUP(FACT_INCLUDES[[#This Row],[DW Version]], VERSIONS[], 5)</f>
        <v>152.55369587686562</v>
      </c>
      <c r="P1976" s="4" t="str">
        <f>VLOOKUP(FACT_INCLUDES[[#This Row],[DW Version]], VERSIONS[], 6)</f>
        <v>Court Royale</v>
      </c>
      <c r="Q1976" s="4" t="str">
        <f>VLOOKUP(FACT_INCLUDES[[#This Row],[DW Version]], VERSIONS[], 7)</f>
        <v>Shoe</v>
      </c>
      <c r="R1976" s="51">
        <f>FACT_INCLUDES[[#This Row],[Version Price]]*FACT_INCLUDES[[#This Row],[Quantity]]</f>
        <v>762.76847938432809</v>
      </c>
      <c r="S1976" s="51">
        <f>FACT_INCLUDES[[#This Row],[Amount]]*(1-FACT_INCLUDES[[#This Row],[Order Discount]])</f>
        <v>762.76847938432809</v>
      </c>
      <c r="T1976" s="51">
        <f t="shared" si="30"/>
        <v>1428.7184326348206</v>
      </c>
      <c r="U1976" s="57">
        <f>FACT_INCLUDES[[#This Row],[Income]]/FACT_INCLUDES[[#This Row],[Total Order Income]]</f>
        <v>0.53388299749002477</v>
      </c>
      <c r="V1976" s="33">
        <f>IF(FACT_INCLUDES[[#This Row],[Order Gap]]&gt;10, 1, 0)/COUNTIFS(FACT_INCLUDES[Order ID], FACT_INCLUDES[[#This Row],[Order ID]])</f>
        <v>0</v>
      </c>
      <c r="W1976" s="33">
        <f>IF(FACT_INCLUDES[[#This Row],[Order Type]]="Online", 1, 0)/COUNTIFS(FACT_INCLUDES[Order ID], FACT_INCLUDES[[#This Row],[Order ID]])</f>
        <v>0</v>
      </c>
      <c r="X1976" s="52">
        <v>702.81903296952714</v>
      </c>
      <c r="Y1976" s="52">
        <v>694.91909913985478</v>
      </c>
      <c r="Z1976" s="64">
        <f>IF(FACT_INCLUDES[[#This Row],[Order Type]]="Online", 1, 0)*FACT_INCLUDES[[#This Row],[Income]]</f>
        <v>0</v>
      </c>
    </row>
    <row r="1977" spans="1:26" x14ac:dyDescent="0.3">
      <c r="A1977" s="4">
        <v>1345</v>
      </c>
      <c r="B1977" s="4">
        <v>679</v>
      </c>
      <c r="C1977" s="4">
        <v>696</v>
      </c>
      <c r="D1977" s="58">
        <v>1</v>
      </c>
      <c r="E1977" s="28">
        <f>VLOOKUP(FACT_INCLUDES[[#This Row],[Order ID]], ORDERS[], 2)</f>
        <v>43940.987046947601</v>
      </c>
      <c r="F1977" s="28">
        <f>VLOOKUP(FACT_INCLUDES[[#This Row],[Order ID]], ORDERS[], 3)</f>
        <v>43940.987046947601</v>
      </c>
      <c r="G1977" s="4" t="str">
        <f>VLOOKUP(FACT_INCLUDES[[#This Row],[Order ID]], ORDERS[], 4)</f>
        <v>In-Store</v>
      </c>
      <c r="H1977" s="4" t="str">
        <f>VLOOKUP(FACT_INCLUDES[[#This Row],[Order ID]], ORDERS[], 5)</f>
        <v>LTP8029@gmail.com</v>
      </c>
      <c r="I1977" s="4">
        <f>VLOOKUP(FACT_INCLUDES[[#This Row],[Order ID]], ORDERS[], 6)</f>
        <v>35</v>
      </c>
      <c r="J1977" s="54">
        <f>VLOOKUP(FACT_INCLUDES[[#This Row],[Order ID]], ORDERS[], 7)</f>
        <v>0</v>
      </c>
      <c r="K1977" s="33">
        <v>0</v>
      </c>
      <c r="L1977" s="4">
        <f>VLOOKUP(FACT_INCLUDES[[#This Row],[DW Version]], VERSIONS[], 2)</f>
        <v>71</v>
      </c>
      <c r="M1977" s="4">
        <f>VLOOKUP(FACT_INCLUDES[[#This Row],[DW Version]], VERSIONS[], 3)</f>
        <v>7.5</v>
      </c>
      <c r="N1977" s="4" t="str">
        <f>VLOOKUP(FACT_INCLUDES[[#This Row],[DW Version]], VERSIONS[], 4)</f>
        <v>white</v>
      </c>
      <c r="O1977" s="51">
        <f>VLOOKUP(FACT_INCLUDES[[#This Row],[DW Version]], VERSIONS[], 5)</f>
        <v>64.080342871235544</v>
      </c>
      <c r="P1977" s="4" t="str">
        <f>VLOOKUP(FACT_INCLUDES[[#This Row],[DW Version]], VERSIONS[], 6)</f>
        <v>AeroSwift Running Top</v>
      </c>
      <c r="Q1977" s="4" t="str">
        <f>VLOOKUP(FACT_INCLUDES[[#This Row],[DW Version]], VERSIONS[], 7)</f>
        <v>Apparel</v>
      </c>
      <c r="R1977" s="51">
        <f>FACT_INCLUDES[[#This Row],[Version Price]]*FACT_INCLUDES[[#This Row],[Quantity]]</f>
        <v>64.080342871235544</v>
      </c>
      <c r="S1977" s="51">
        <f>FACT_INCLUDES[[#This Row],[Amount]]*(1-FACT_INCLUDES[[#This Row],[Order Discount]])</f>
        <v>64.080342871235544</v>
      </c>
      <c r="T1977" s="51">
        <f t="shared" si="30"/>
        <v>1428.7184326348206</v>
      </c>
      <c r="U1977" s="57">
        <f>FACT_INCLUDES[[#This Row],[Income]]/FACT_INCLUDES[[#This Row],[Total Order Income]]</f>
        <v>4.4851624650113567E-2</v>
      </c>
      <c r="V1977" s="33">
        <f>IF(FACT_INCLUDES[[#This Row],[Order Gap]]&gt;10, 1, 0)/COUNTIFS(FACT_INCLUDES[Order ID], FACT_INCLUDES[[#This Row],[Order ID]])</f>
        <v>0</v>
      </c>
      <c r="W1977" s="33">
        <f>IF(FACT_INCLUDES[[#This Row],[Order Type]]="Online", 1, 0)/COUNTIFS(FACT_INCLUDES[Order ID], FACT_INCLUDES[[#This Row],[Order ID]])</f>
        <v>0</v>
      </c>
      <c r="X1977" s="52">
        <v>702.81903296952714</v>
      </c>
      <c r="Y1977" s="52">
        <v>694.91909913985478</v>
      </c>
      <c r="Z1977" s="64">
        <f>IF(FACT_INCLUDES[[#This Row],[Order Type]]="Online", 1, 0)*FACT_INCLUDES[[#This Row],[Income]]</f>
        <v>0</v>
      </c>
    </row>
    <row r="1978" spans="1:26" x14ac:dyDescent="0.3">
      <c r="A1978" s="4">
        <v>1381</v>
      </c>
      <c r="B1978" s="4">
        <v>701</v>
      </c>
      <c r="C1978" s="4">
        <v>810</v>
      </c>
      <c r="D1978" s="58">
        <v>4</v>
      </c>
      <c r="E1978" s="28">
        <f>VLOOKUP(FACT_INCLUDES[[#This Row],[Order ID]], ORDERS[], 2)</f>
        <v>44186.332801328113</v>
      </c>
      <c r="F1978" s="28">
        <f>VLOOKUP(FACT_INCLUDES[[#This Row],[Order ID]], ORDERS[], 3)</f>
        <v>44186.332801328113</v>
      </c>
      <c r="G1978" s="4" t="str">
        <f>VLOOKUP(FACT_INCLUDES[[#This Row],[Order ID]], ORDERS[], 4)</f>
        <v>In-Store</v>
      </c>
      <c r="H1978" s="4" t="str">
        <f>VLOOKUP(FACT_INCLUDES[[#This Row],[Order ID]], ORDERS[], 5)</f>
        <v>WNV9793@gmail.com</v>
      </c>
      <c r="I1978" s="4">
        <f>VLOOKUP(FACT_INCLUDES[[#This Row],[Order ID]], ORDERS[], 6)</f>
        <v>2</v>
      </c>
      <c r="J1978" s="54">
        <f>VLOOKUP(FACT_INCLUDES[[#This Row],[Order ID]], ORDERS[], 7)</f>
        <v>0</v>
      </c>
      <c r="K1978" s="33">
        <v>0</v>
      </c>
      <c r="L1978" s="4">
        <f>VLOOKUP(FACT_INCLUDES[[#This Row],[DW Version]], VERSIONS[], 2)</f>
        <v>82</v>
      </c>
      <c r="M1978" s="4">
        <f>VLOOKUP(FACT_INCLUDES[[#This Row],[DW Version]], VERSIONS[], 3)</f>
        <v>10</v>
      </c>
      <c r="N1978" s="4" t="str">
        <f>VLOOKUP(FACT_INCLUDES[[#This Row],[DW Version]], VERSIONS[], 4)</f>
        <v>white</v>
      </c>
      <c r="O1978" s="51">
        <f>VLOOKUP(FACT_INCLUDES[[#This Row],[DW Version]], VERSIONS[], 5)</f>
        <v>328.49548282180928</v>
      </c>
      <c r="P1978" s="4" t="str">
        <f>VLOOKUP(FACT_INCLUDES[[#This Row],[DW Version]], VERSIONS[], 6)</f>
        <v>Flex 2-in-1 Shorts</v>
      </c>
      <c r="Q1978" s="4" t="str">
        <f>VLOOKUP(FACT_INCLUDES[[#This Row],[DW Version]], VERSIONS[], 7)</f>
        <v>Apparel</v>
      </c>
      <c r="R1978" s="51">
        <f>FACT_INCLUDES[[#This Row],[Version Price]]*FACT_INCLUDES[[#This Row],[Quantity]]</f>
        <v>1313.9819312872371</v>
      </c>
      <c r="S1978" s="51">
        <f>FACT_INCLUDES[[#This Row],[Amount]]*(1-FACT_INCLUDES[[#This Row],[Order Discount]])</f>
        <v>1313.9819312872371</v>
      </c>
      <c r="T1978" s="51">
        <f t="shared" si="30"/>
        <v>1313.9819312872371</v>
      </c>
      <c r="U1978" s="57">
        <f>FACT_INCLUDES[[#This Row],[Income]]/FACT_INCLUDES[[#This Row],[Total Order Income]]</f>
        <v>1</v>
      </c>
      <c r="V1978" s="33">
        <f>IF(FACT_INCLUDES[[#This Row],[Order Gap]]&gt;10, 1, 0)/COUNTIFS(FACT_INCLUDES[Order ID], FACT_INCLUDES[[#This Row],[Order ID]])</f>
        <v>0</v>
      </c>
      <c r="W1978" s="33">
        <f>IF(FACT_INCLUDES[[#This Row],[Order Type]]="Online", 1, 0)/COUNTIFS(FACT_INCLUDES[Order ID], FACT_INCLUDES[[#This Row],[Order ID]])</f>
        <v>0</v>
      </c>
      <c r="X1978" s="52">
        <v>702.81903296952714</v>
      </c>
      <c r="Y1978" s="52">
        <v>694.91909913985478</v>
      </c>
      <c r="Z1978" s="64">
        <f>IF(FACT_INCLUDES[[#This Row],[Order Type]]="Online", 1, 0)*FACT_INCLUDES[[#This Row],[Income]]</f>
        <v>0</v>
      </c>
    </row>
    <row r="1979" spans="1:26" x14ac:dyDescent="0.3">
      <c r="A1979" s="4">
        <v>1401</v>
      </c>
      <c r="B1979" s="4">
        <v>711</v>
      </c>
      <c r="C1979" s="4">
        <v>285</v>
      </c>
      <c r="D1979" s="58">
        <v>3</v>
      </c>
      <c r="E1979" s="28">
        <f>VLOOKUP(FACT_INCLUDES[[#This Row],[Order ID]], ORDERS[], 2)</f>
        <v>44084.474186779189</v>
      </c>
      <c r="F1979" s="28">
        <f>VLOOKUP(FACT_INCLUDES[[#This Row],[Order ID]], ORDERS[], 3)</f>
        <v>44091.474186779189</v>
      </c>
      <c r="G1979" s="4" t="str">
        <f>VLOOKUP(FACT_INCLUDES[[#This Row],[Order ID]], ORDERS[], 4)</f>
        <v>Online</v>
      </c>
      <c r="H1979" s="4" t="str">
        <f>VLOOKUP(FACT_INCLUDES[[#This Row],[Order ID]], ORDERS[], 5)</f>
        <v>TPP2816@gmail.com</v>
      </c>
      <c r="I1979" s="4">
        <f>VLOOKUP(FACT_INCLUDES[[#This Row],[Order ID]], ORDERS[], 6)</f>
        <v>0</v>
      </c>
      <c r="J1979" s="54">
        <f>VLOOKUP(FACT_INCLUDES[[#This Row],[Order ID]], ORDERS[], 7)</f>
        <v>0</v>
      </c>
      <c r="K1979" s="33">
        <v>7</v>
      </c>
      <c r="L1979" s="4">
        <f>VLOOKUP(FACT_INCLUDES[[#This Row],[DW Version]], VERSIONS[], 2)</f>
        <v>28</v>
      </c>
      <c r="M1979" s="4">
        <f>VLOOKUP(FACT_INCLUDES[[#This Row],[DW Version]], VERSIONS[], 3)</f>
        <v>3.5</v>
      </c>
      <c r="N1979" s="4" t="str">
        <f>VLOOKUP(FACT_INCLUDES[[#This Row],[DW Version]], VERSIONS[], 4)</f>
        <v>black</v>
      </c>
      <c r="O1979" s="51">
        <f>VLOOKUP(FACT_INCLUDES[[#This Row],[DW Version]], VERSIONS[], 5)</f>
        <v>276.42893442740217</v>
      </c>
      <c r="P1979" s="4" t="str">
        <f>VLOOKUP(FACT_INCLUDES[[#This Row],[DW Version]], VERSIONS[], 6)</f>
        <v>Odyssey React</v>
      </c>
      <c r="Q1979" s="4" t="str">
        <f>VLOOKUP(FACT_INCLUDES[[#This Row],[DW Version]], VERSIONS[], 7)</f>
        <v>Shoe</v>
      </c>
      <c r="R1979" s="51">
        <f>FACT_INCLUDES[[#This Row],[Version Price]]*FACT_INCLUDES[[#This Row],[Quantity]]</f>
        <v>829.28680328220651</v>
      </c>
      <c r="S1979" s="51">
        <f>FACT_INCLUDES[[#This Row],[Amount]]*(1-FACT_INCLUDES[[#This Row],[Order Discount]])</f>
        <v>829.28680328220651</v>
      </c>
      <c r="T1979" s="51">
        <f t="shared" si="30"/>
        <v>2296.9562735551267</v>
      </c>
      <c r="U1979" s="57">
        <f>FACT_INCLUDES[[#This Row],[Income]]/FACT_INCLUDES[[#This Row],[Total Order Income]]</f>
        <v>0.36103726171446587</v>
      </c>
      <c r="V1979" s="33">
        <f>IF(FACT_INCLUDES[[#This Row],[Order Gap]]&gt;10, 1, 0)/COUNTIFS(FACT_INCLUDES[Order ID], FACT_INCLUDES[[#This Row],[Order ID]])</f>
        <v>0</v>
      </c>
      <c r="W1979" s="33">
        <f>IF(FACT_INCLUDES[[#This Row],[Order Type]]="Online", 1, 0)/COUNTIFS(FACT_INCLUDES[Order ID], FACT_INCLUDES[[#This Row],[Order ID]])</f>
        <v>0.5</v>
      </c>
      <c r="X1979" s="52">
        <v>702.81903296952714</v>
      </c>
      <c r="Y1979" s="52">
        <v>694.91909913985478</v>
      </c>
      <c r="Z1979" s="64">
        <f>IF(FACT_INCLUDES[[#This Row],[Order Type]]="Online", 1, 0)*FACT_INCLUDES[[#This Row],[Income]]</f>
        <v>829.28680328220651</v>
      </c>
    </row>
    <row r="1980" spans="1:26" x14ac:dyDescent="0.3">
      <c r="A1980" s="4">
        <v>1402</v>
      </c>
      <c r="B1980" s="4">
        <v>711</v>
      </c>
      <c r="C1980" s="4">
        <v>986</v>
      </c>
      <c r="D1980" s="58">
        <v>4</v>
      </c>
      <c r="E1980" s="28">
        <f>VLOOKUP(FACT_INCLUDES[[#This Row],[Order ID]], ORDERS[], 2)</f>
        <v>44084.474186779189</v>
      </c>
      <c r="F1980" s="28">
        <f>VLOOKUP(FACT_INCLUDES[[#This Row],[Order ID]], ORDERS[], 3)</f>
        <v>44091.474186779189</v>
      </c>
      <c r="G1980" s="4" t="str">
        <f>VLOOKUP(FACT_INCLUDES[[#This Row],[Order ID]], ORDERS[], 4)</f>
        <v>Online</v>
      </c>
      <c r="H1980" s="4" t="str">
        <f>VLOOKUP(FACT_INCLUDES[[#This Row],[Order ID]], ORDERS[], 5)</f>
        <v>TPP2816@gmail.com</v>
      </c>
      <c r="I1980" s="4">
        <f>VLOOKUP(FACT_INCLUDES[[#This Row],[Order ID]], ORDERS[], 6)</f>
        <v>0</v>
      </c>
      <c r="J1980" s="54">
        <f>VLOOKUP(FACT_INCLUDES[[#This Row],[Order ID]], ORDERS[], 7)</f>
        <v>0</v>
      </c>
      <c r="K1980" s="33">
        <v>7</v>
      </c>
      <c r="L1980" s="4">
        <f>VLOOKUP(FACT_INCLUDES[[#This Row],[DW Version]], VERSIONS[], 2)</f>
        <v>100</v>
      </c>
      <c r="M1980" s="4">
        <f>VLOOKUP(FACT_INCLUDES[[#This Row],[DW Version]], VERSIONS[], 3)</f>
        <v>7.5</v>
      </c>
      <c r="N1980" s="4" t="str">
        <f>VLOOKUP(FACT_INCLUDES[[#This Row],[DW Version]], VERSIONS[], 4)</f>
        <v>pink</v>
      </c>
      <c r="O1980" s="51">
        <f>VLOOKUP(FACT_INCLUDES[[#This Row],[DW Version]], VERSIONS[], 5)</f>
        <v>366.91736756823008</v>
      </c>
      <c r="P1980" s="4" t="str">
        <f>VLOOKUP(FACT_INCLUDES[[#This Row],[DW Version]], VERSIONS[], 6)</f>
        <v>Nike Kettlebell</v>
      </c>
      <c r="Q1980" s="4" t="str">
        <f>VLOOKUP(FACT_INCLUDES[[#This Row],[DW Version]], VERSIONS[], 7)</f>
        <v>Sport Equipment</v>
      </c>
      <c r="R1980" s="51">
        <f>FACT_INCLUDES[[#This Row],[Version Price]]*FACT_INCLUDES[[#This Row],[Quantity]]</f>
        <v>1467.6694702729203</v>
      </c>
      <c r="S1980" s="51">
        <f>FACT_INCLUDES[[#This Row],[Amount]]*(1-FACT_INCLUDES[[#This Row],[Order Discount]])</f>
        <v>1467.6694702729203</v>
      </c>
      <c r="T1980" s="51">
        <f t="shared" si="30"/>
        <v>2296.9562735551267</v>
      </c>
      <c r="U1980" s="57">
        <f>FACT_INCLUDES[[#This Row],[Income]]/FACT_INCLUDES[[#This Row],[Total Order Income]]</f>
        <v>0.63896273828553418</v>
      </c>
      <c r="V1980" s="33">
        <f>IF(FACT_INCLUDES[[#This Row],[Order Gap]]&gt;10, 1, 0)/COUNTIFS(FACT_INCLUDES[Order ID], FACT_INCLUDES[[#This Row],[Order ID]])</f>
        <v>0</v>
      </c>
      <c r="W1980" s="33">
        <f>IF(FACT_INCLUDES[[#This Row],[Order Type]]="Online", 1, 0)/COUNTIFS(FACT_INCLUDES[Order ID], FACT_INCLUDES[[#This Row],[Order ID]])</f>
        <v>0.5</v>
      </c>
      <c r="X1980" s="52">
        <v>702.81903296952714</v>
      </c>
      <c r="Y1980" s="52">
        <v>694.91909913985478</v>
      </c>
      <c r="Z1980" s="64">
        <f>IF(FACT_INCLUDES[[#This Row],[Order Type]]="Online", 1, 0)*FACT_INCLUDES[[#This Row],[Income]]</f>
        <v>1467.6694702729203</v>
      </c>
    </row>
    <row r="1981" spans="1:26" x14ac:dyDescent="0.3">
      <c r="A1981" s="4">
        <v>1419</v>
      </c>
      <c r="B1981" s="4">
        <v>720</v>
      </c>
      <c r="C1981" s="4">
        <v>428</v>
      </c>
      <c r="D1981" s="58">
        <v>4</v>
      </c>
      <c r="E1981" s="28">
        <f>VLOOKUP(FACT_INCLUDES[[#This Row],[Order ID]], ORDERS[], 2)</f>
        <v>44059.848731426544</v>
      </c>
      <c r="F1981" s="28">
        <f>VLOOKUP(FACT_INCLUDES[[#This Row],[Order ID]], ORDERS[], 3)</f>
        <v>44061.848731426544</v>
      </c>
      <c r="G1981" s="4" t="str">
        <f>VLOOKUP(FACT_INCLUDES[[#This Row],[Order ID]], ORDERS[], 4)</f>
        <v>Online</v>
      </c>
      <c r="H1981" s="4" t="str">
        <f>VLOOKUP(FACT_INCLUDES[[#This Row],[Order ID]], ORDERS[], 5)</f>
        <v>FLI4124@gmail.com</v>
      </c>
      <c r="I1981" s="4">
        <f>VLOOKUP(FACT_INCLUDES[[#This Row],[Order ID]], ORDERS[], 6)</f>
        <v>0</v>
      </c>
      <c r="J1981" s="54">
        <f>VLOOKUP(FACT_INCLUDES[[#This Row],[Order ID]], ORDERS[], 7)</f>
        <v>0</v>
      </c>
      <c r="K1981" s="33">
        <v>2</v>
      </c>
      <c r="L1981" s="4">
        <f>VLOOKUP(FACT_INCLUDES[[#This Row],[DW Version]], VERSIONS[], 2)</f>
        <v>44</v>
      </c>
      <c r="M1981" s="4">
        <f>VLOOKUP(FACT_INCLUDES[[#This Row],[DW Version]], VERSIONS[], 3)</f>
        <v>4</v>
      </c>
      <c r="N1981" s="4" t="str">
        <f>VLOOKUP(FACT_INCLUDES[[#This Row],[DW Version]], VERSIONS[], 4)</f>
        <v>white</v>
      </c>
      <c r="O1981" s="51">
        <f>VLOOKUP(FACT_INCLUDES[[#This Row],[DW Version]], VERSIONS[], 5)</f>
        <v>340.18100043356827</v>
      </c>
      <c r="P1981" s="4" t="str">
        <f>VLOOKUP(FACT_INCLUDES[[#This Row],[DW Version]], VERSIONS[], 6)</f>
        <v>Zoom Pegasus Turbo</v>
      </c>
      <c r="Q1981" s="4" t="str">
        <f>VLOOKUP(FACT_INCLUDES[[#This Row],[DW Version]], VERSIONS[], 7)</f>
        <v>Shoe</v>
      </c>
      <c r="R1981" s="51">
        <f>FACT_INCLUDES[[#This Row],[Version Price]]*FACT_INCLUDES[[#This Row],[Quantity]]</f>
        <v>1360.7240017342731</v>
      </c>
      <c r="S1981" s="51">
        <f>FACT_INCLUDES[[#This Row],[Amount]]*(1-FACT_INCLUDES[[#This Row],[Order Discount]])</f>
        <v>1360.7240017342731</v>
      </c>
      <c r="T1981" s="51">
        <f t="shared" si="30"/>
        <v>2497.8925647332662</v>
      </c>
      <c r="U1981" s="57">
        <f>FACT_INCLUDES[[#This Row],[Income]]/FACT_INCLUDES[[#This Row],[Total Order Income]]</f>
        <v>0.54474880983505225</v>
      </c>
      <c r="V1981" s="33">
        <f>IF(FACT_INCLUDES[[#This Row],[Order Gap]]&gt;10, 1, 0)/COUNTIFS(FACT_INCLUDES[Order ID], FACT_INCLUDES[[#This Row],[Order ID]])</f>
        <v>0</v>
      </c>
      <c r="W1981" s="33">
        <f>IF(FACT_INCLUDES[[#This Row],[Order Type]]="Online", 1, 0)/COUNTIFS(FACT_INCLUDES[Order ID], FACT_INCLUDES[[#This Row],[Order ID]])</f>
        <v>0.5</v>
      </c>
      <c r="X1981" s="52">
        <v>702.81903296952714</v>
      </c>
      <c r="Y1981" s="52">
        <v>694.91909913985478</v>
      </c>
      <c r="Z1981" s="64">
        <f>IF(FACT_INCLUDES[[#This Row],[Order Type]]="Online", 1, 0)*FACT_INCLUDES[[#This Row],[Income]]</f>
        <v>1360.7240017342731</v>
      </c>
    </row>
    <row r="1982" spans="1:26" x14ac:dyDescent="0.3">
      <c r="A1982" s="4">
        <v>1420</v>
      </c>
      <c r="B1982" s="4">
        <v>720</v>
      </c>
      <c r="C1982" s="4">
        <v>462</v>
      </c>
      <c r="D1982" s="58">
        <v>5</v>
      </c>
      <c r="E1982" s="28">
        <f>VLOOKUP(FACT_INCLUDES[[#This Row],[Order ID]], ORDERS[], 2)</f>
        <v>44059.848731426544</v>
      </c>
      <c r="F1982" s="28">
        <f>VLOOKUP(FACT_INCLUDES[[#This Row],[Order ID]], ORDERS[], 3)</f>
        <v>44061.848731426544</v>
      </c>
      <c r="G1982" s="4" t="str">
        <f>VLOOKUP(FACT_INCLUDES[[#This Row],[Order ID]], ORDERS[], 4)</f>
        <v>Online</v>
      </c>
      <c r="H1982" s="4" t="str">
        <f>VLOOKUP(FACT_INCLUDES[[#This Row],[Order ID]], ORDERS[], 5)</f>
        <v>FLI4124@gmail.com</v>
      </c>
      <c r="I1982" s="4">
        <f>VLOOKUP(FACT_INCLUDES[[#This Row],[Order ID]], ORDERS[], 6)</f>
        <v>0</v>
      </c>
      <c r="J1982" s="54">
        <f>VLOOKUP(FACT_INCLUDES[[#This Row],[Order ID]], ORDERS[], 7)</f>
        <v>0</v>
      </c>
      <c r="K1982" s="33">
        <v>2</v>
      </c>
      <c r="L1982" s="4">
        <f>VLOOKUP(FACT_INCLUDES[[#This Row],[DW Version]], VERSIONS[], 2)</f>
        <v>48</v>
      </c>
      <c r="M1982" s="4">
        <f>VLOOKUP(FACT_INCLUDES[[#This Row],[DW Version]], VERSIONS[], 3)</f>
        <v>8</v>
      </c>
      <c r="N1982" s="4" t="str">
        <f>VLOOKUP(FACT_INCLUDES[[#This Row],[DW Version]], VERSIONS[], 4)</f>
        <v>purple</v>
      </c>
      <c r="O1982" s="51">
        <f>VLOOKUP(FACT_INCLUDES[[#This Row],[DW Version]], VERSIONS[], 5)</f>
        <v>227.43371259979864</v>
      </c>
      <c r="P1982" s="4" t="str">
        <f>VLOOKUP(FACT_INCLUDES[[#This Row],[DW Version]], VERSIONS[], 6)</f>
        <v>Miler Tank</v>
      </c>
      <c r="Q1982" s="4" t="str">
        <f>VLOOKUP(FACT_INCLUDES[[#This Row],[DW Version]], VERSIONS[], 7)</f>
        <v>Apparel</v>
      </c>
      <c r="R1982" s="51">
        <f>FACT_INCLUDES[[#This Row],[Version Price]]*FACT_INCLUDES[[#This Row],[Quantity]]</f>
        <v>1137.1685629989931</v>
      </c>
      <c r="S1982" s="51">
        <f>FACT_INCLUDES[[#This Row],[Amount]]*(1-FACT_INCLUDES[[#This Row],[Order Discount]])</f>
        <v>1137.1685629989931</v>
      </c>
      <c r="T1982" s="51">
        <f t="shared" si="30"/>
        <v>2497.8925647332662</v>
      </c>
      <c r="U1982" s="57">
        <f>FACT_INCLUDES[[#This Row],[Income]]/FACT_INCLUDES[[#This Row],[Total Order Income]]</f>
        <v>0.45525119016494769</v>
      </c>
      <c r="V1982" s="33">
        <f>IF(FACT_INCLUDES[[#This Row],[Order Gap]]&gt;10, 1, 0)/COUNTIFS(FACT_INCLUDES[Order ID], FACT_INCLUDES[[#This Row],[Order ID]])</f>
        <v>0</v>
      </c>
      <c r="W1982" s="33">
        <f>IF(FACT_INCLUDES[[#This Row],[Order Type]]="Online", 1, 0)/COUNTIFS(FACT_INCLUDES[Order ID], FACT_INCLUDES[[#This Row],[Order ID]])</f>
        <v>0.5</v>
      </c>
      <c r="X1982" s="52">
        <v>702.81903296952714</v>
      </c>
      <c r="Y1982" s="52">
        <v>694.91909913985478</v>
      </c>
      <c r="Z1982" s="64">
        <f>IF(FACT_INCLUDES[[#This Row],[Order Type]]="Online", 1, 0)*FACT_INCLUDES[[#This Row],[Income]]</f>
        <v>1137.1685629989931</v>
      </c>
    </row>
    <row r="1983" spans="1:26" x14ac:dyDescent="0.3">
      <c r="A1983" s="4">
        <v>1562</v>
      </c>
      <c r="B1983" s="4">
        <v>789</v>
      </c>
      <c r="C1983" s="4">
        <v>50</v>
      </c>
      <c r="D1983" s="58">
        <v>3</v>
      </c>
      <c r="E1983" s="28">
        <f>VLOOKUP(FACT_INCLUDES[[#This Row],[Order ID]], ORDERS[], 2)</f>
        <v>43872.153003910229</v>
      </c>
      <c r="F1983" s="28">
        <f>VLOOKUP(FACT_INCLUDES[[#This Row],[Order ID]], ORDERS[], 3)</f>
        <v>43872.153003910229</v>
      </c>
      <c r="G1983" s="4" t="str">
        <f>VLOOKUP(FACT_INCLUDES[[#This Row],[Order ID]], ORDERS[], 4)</f>
        <v>In-Store</v>
      </c>
      <c r="H1983" s="4" t="str">
        <f>VLOOKUP(FACT_INCLUDES[[#This Row],[Order ID]], ORDERS[], 5)</f>
        <v>MYP2105@gmail.com</v>
      </c>
      <c r="I1983" s="4">
        <f>VLOOKUP(FACT_INCLUDES[[#This Row],[Order ID]], ORDERS[], 6)</f>
        <v>40</v>
      </c>
      <c r="J1983" s="54">
        <f>VLOOKUP(FACT_INCLUDES[[#This Row],[Order ID]], ORDERS[], 7)</f>
        <v>0</v>
      </c>
      <c r="K1983" s="33">
        <v>0</v>
      </c>
      <c r="L1983" s="4">
        <f>VLOOKUP(FACT_INCLUDES[[#This Row],[DW Version]], VERSIONS[], 2)</f>
        <v>5</v>
      </c>
      <c r="M1983" s="4">
        <f>VLOOKUP(FACT_INCLUDES[[#This Row],[DW Version]], VERSIONS[], 3)</f>
        <v>7</v>
      </c>
      <c r="N1983" s="4" t="str">
        <f>VLOOKUP(FACT_INCLUDES[[#This Row],[DW Version]], VERSIONS[], 4)</f>
        <v>black</v>
      </c>
      <c r="O1983" s="51">
        <f>VLOOKUP(FACT_INCLUDES[[#This Row],[DW Version]], VERSIONS[], 5)</f>
        <v>85.393125150562241</v>
      </c>
      <c r="P1983" s="4" t="str">
        <f>VLOOKUP(FACT_INCLUDES[[#This Row],[DW Version]], VERSIONS[], 6)</f>
        <v>Nike Football</v>
      </c>
      <c r="Q1983" s="4" t="str">
        <f>VLOOKUP(FACT_INCLUDES[[#This Row],[DW Version]], VERSIONS[], 7)</f>
        <v>Sport Equipment</v>
      </c>
      <c r="R1983" s="51">
        <f>FACT_INCLUDES[[#This Row],[Version Price]]*FACT_INCLUDES[[#This Row],[Quantity]]</f>
        <v>256.17937545168672</v>
      </c>
      <c r="S1983" s="51">
        <f>FACT_INCLUDES[[#This Row],[Amount]]*(1-FACT_INCLUDES[[#This Row],[Order Discount]])</f>
        <v>256.17937545168672</v>
      </c>
      <c r="T1983" s="51">
        <f t="shared" si="30"/>
        <v>3213.8448522392014</v>
      </c>
      <c r="U1983" s="57">
        <f>FACT_INCLUDES[[#This Row],[Income]]/FACT_INCLUDES[[#This Row],[Total Order Income]]</f>
        <v>7.9711183093731902E-2</v>
      </c>
      <c r="V1983" s="33">
        <f>IF(FACT_INCLUDES[[#This Row],[Order Gap]]&gt;10, 1, 0)/COUNTIFS(FACT_INCLUDES[Order ID], FACT_INCLUDES[[#This Row],[Order ID]])</f>
        <v>0</v>
      </c>
      <c r="W1983" s="33">
        <f>IF(FACT_INCLUDES[[#This Row],[Order Type]]="Online", 1, 0)/COUNTIFS(FACT_INCLUDES[Order ID], FACT_INCLUDES[[#This Row],[Order ID]])</f>
        <v>0</v>
      </c>
      <c r="X1983" s="52">
        <v>702.81903296952714</v>
      </c>
      <c r="Y1983" s="52">
        <v>694.91909913985478</v>
      </c>
      <c r="Z1983" s="64">
        <f>IF(FACT_INCLUDES[[#This Row],[Order Type]]="Online", 1, 0)*FACT_INCLUDES[[#This Row],[Income]]</f>
        <v>0</v>
      </c>
    </row>
    <row r="1984" spans="1:26" x14ac:dyDescent="0.3">
      <c r="A1984" s="4">
        <v>1563</v>
      </c>
      <c r="B1984" s="4">
        <v>789</v>
      </c>
      <c r="C1984" s="4">
        <v>115</v>
      </c>
      <c r="D1984" s="58">
        <v>3</v>
      </c>
      <c r="E1984" s="28">
        <f>VLOOKUP(FACT_INCLUDES[[#This Row],[Order ID]], ORDERS[], 2)</f>
        <v>43872.153003910229</v>
      </c>
      <c r="F1984" s="28">
        <f>VLOOKUP(FACT_INCLUDES[[#This Row],[Order ID]], ORDERS[], 3)</f>
        <v>43872.153003910229</v>
      </c>
      <c r="G1984" s="4" t="str">
        <f>VLOOKUP(FACT_INCLUDES[[#This Row],[Order ID]], ORDERS[], 4)</f>
        <v>In-Store</v>
      </c>
      <c r="H1984" s="4" t="str">
        <f>VLOOKUP(FACT_INCLUDES[[#This Row],[Order ID]], ORDERS[], 5)</f>
        <v>MYP2105@gmail.com</v>
      </c>
      <c r="I1984" s="4">
        <f>VLOOKUP(FACT_INCLUDES[[#This Row],[Order ID]], ORDERS[], 6)</f>
        <v>40</v>
      </c>
      <c r="J1984" s="54">
        <f>VLOOKUP(FACT_INCLUDES[[#This Row],[Order ID]], ORDERS[], 7)</f>
        <v>0</v>
      </c>
      <c r="K1984" s="33">
        <v>0</v>
      </c>
      <c r="L1984" s="4">
        <f>VLOOKUP(FACT_INCLUDES[[#This Row],[DW Version]], VERSIONS[], 2)</f>
        <v>11</v>
      </c>
      <c r="M1984" s="4">
        <f>VLOOKUP(FACT_INCLUDES[[#This Row],[DW Version]], VERSIONS[], 3)</f>
        <v>12</v>
      </c>
      <c r="N1984" s="4" t="str">
        <f>VLOOKUP(FACT_INCLUDES[[#This Row],[DW Version]], VERSIONS[], 4)</f>
        <v>white</v>
      </c>
      <c r="O1984" s="51">
        <f>VLOOKUP(FACT_INCLUDES[[#This Row],[DW Version]], VERSIONS[], 5)</f>
        <v>201.0680449592748</v>
      </c>
      <c r="P1984" s="4" t="str">
        <f>VLOOKUP(FACT_INCLUDES[[#This Row],[DW Version]], VERSIONS[], 6)</f>
        <v>Pro Compression Tights</v>
      </c>
      <c r="Q1984" s="4" t="str">
        <f>VLOOKUP(FACT_INCLUDES[[#This Row],[DW Version]], VERSIONS[], 7)</f>
        <v>Apparel</v>
      </c>
      <c r="R1984" s="51">
        <f>FACT_INCLUDES[[#This Row],[Version Price]]*FACT_INCLUDES[[#This Row],[Quantity]]</f>
        <v>603.20413487782434</v>
      </c>
      <c r="S1984" s="51">
        <f>FACT_INCLUDES[[#This Row],[Amount]]*(1-FACT_INCLUDES[[#This Row],[Order Discount]])</f>
        <v>603.20413487782434</v>
      </c>
      <c r="T1984" s="51">
        <f t="shared" si="30"/>
        <v>3213.8448522392014</v>
      </c>
      <c r="U1984" s="57">
        <f>FACT_INCLUDES[[#This Row],[Income]]/FACT_INCLUDES[[#This Row],[Total Order Income]]</f>
        <v>0.18768925153855834</v>
      </c>
      <c r="V1984" s="33">
        <f>IF(FACT_INCLUDES[[#This Row],[Order Gap]]&gt;10, 1, 0)/COUNTIFS(FACT_INCLUDES[Order ID], FACT_INCLUDES[[#This Row],[Order ID]])</f>
        <v>0</v>
      </c>
      <c r="W1984" s="33">
        <f>IF(FACT_INCLUDES[[#This Row],[Order Type]]="Online", 1, 0)/COUNTIFS(FACT_INCLUDES[Order ID], FACT_INCLUDES[[#This Row],[Order ID]])</f>
        <v>0</v>
      </c>
      <c r="X1984" s="52">
        <v>702.81903296952714</v>
      </c>
      <c r="Y1984" s="52">
        <v>694.91909913985478</v>
      </c>
      <c r="Z1984" s="64">
        <f>IF(FACT_INCLUDES[[#This Row],[Order Type]]="Online", 1, 0)*FACT_INCLUDES[[#This Row],[Income]]</f>
        <v>0</v>
      </c>
    </row>
    <row r="1985" spans="1:26" x14ac:dyDescent="0.3">
      <c r="A1985" s="4">
        <v>1564</v>
      </c>
      <c r="B1985" s="4">
        <v>789</v>
      </c>
      <c r="C1985" s="4">
        <v>315</v>
      </c>
      <c r="D1985" s="58">
        <v>5</v>
      </c>
      <c r="E1985" s="28">
        <f>VLOOKUP(FACT_INCLUDES[[#This Row],[Order ID]], ORDERS[], 2)</f>
        <v>43872.153003910229</v>
      </c>
      <c r="F1985" s="28">
        <f>VLOOKUP(FACT_INCLUDES[[#This Row],[Order ID]], ORDERS[], 3)</f>
        <v>43872.153003910229</v>
      </c>
      <c r="G1985" s="4" t="str">
        <f>VLOOKUP(FACT_INCLUDES[[#This Row],[Order ID]], ORDERS[], 4)</f>
        <v>In-Store</v>
      </c>
      <c r="H1985" s="4" t="str">
        <f>VLOOKUP(FACT_INCLUDES[[#This Row],[Order ID]], ORDERS[], 5)</f>
        <v>MYP2105@gmail.com</v>
      </c>
      <c r="I1985" s="4">
        <f>VLOOKUP(FACT_INCLUDES[[#This Row],[Order ID]], ORDERS[], 6)</f>
        <v>40</v>
      </c>
      <c r="J1985" s="54">
        <f>VLOOKUP(FACT_INCLUDES[[#This Row],[Order ID]], ORDERS[], 7)</f>
        <v>0</v>
      </c>
      <c r="K1985" s="33">
        <v>0</v>
      </c>
      <c r="L1985" s="4">
        <f>VLOOKUP(FACT_INCLUDES[[#This Row],[DW Version]], VERSIONS[], 2)</f>
        <v>31</v>
      </c>
      <c r="M1985" s="4">
        <f>VLOOKUP(FACT_INCLUDES[[#This Row],[DW Version]], VERSIONS[], 3)</f>
        <v>11</v>
      </c>
      <c r="N1985" s="4" t="str">
        <f>VLOOKUP(FACT_INCLUDES[[#This Row],[DW Version]], VERSIONS[], 4)</f>
        <v>white</v>
      </c>
      <c r="O1985" s="51">
        <f>VLOOKUP(FACT_INCLUDES[[#This Row],[DW Version]], VERSIONS[], 5)</f>
        <v>317.04377197666537</v>
      </c>
      <c r="P1985" s="4" t="str">
        <f>VLOOKUP(FACT_INCLUDES[[#This Row],[DW Version]], VERSIONS[], 6)</f>
        <v>React Element 55</v>
      </c>
      <c r="Q1985" s="4" t="str">
        <f>VLOOKUP(FACT_INCLUDES[[#This Row],[DW Version]], VERSIONS[], 7)</f>
        <v>Shoe</v>
      </c>
      <c r="R1985" s="51">
        <f>FACT_INCLUDES[[#This Row],[Version Price]]*FACT_INCLUDES[[#This Row],[Quantity]]</f>
        <v>1585.2188598833268</v>
      </c>
      <c r="S1985" s="51">
        <f>FACT_INCLUDES[[#This Row],[Amount]]*(1-FACT_INCLUDES[[#This Row],[Order Discount]])</f>
        <v>1585.2188598833268</v>
      </c>
      <c r="T1985" s="51">
        <f t="shared" si="30"/>
        <v>3213.8448522392014</v>
      </c>
      <c r="U1985" s="57">
        <f>FACT_INCLUDES[[#This Row],[Income]]/FACT_INCLUDES[[#This Row],[Total Order Income]]</f>
        <v>0.49324685315124894</v>
      </c>
      <c r="V1985" s="33">
        <f>IF(FACT_INCLUDES[[#This Row],[Order Gap]]&gt;10, 1, 0)/COUNTIFS(FACT_INCLUDES[Order ID], FACT_INCLUDES[[#This Row],[Order ID]])</f>
        <v>0</v>
      </c>
      <c r="W1985" s="33">
        <f>IF(FACT_INCLUDES[[#This Row],[Order Type]]="Online", 1, 0)/COUNTIFS(FACT_INCLUDES[Order ID], FACT_INCLUDES[[#This Row],[Order ID]])</f>
        <v>0</v>
      </c>
      <c r="X1985" s="52">
        <v>702.81903296952714</v>
      </c>
      <c r="Y1985" s="52">
        <v>694.91909913985478</v>
      </c>
      <c r="Z1985" s="64">
        <f>IF(FACT_INCLUDES[[#This Row],[Order Type]]="Online", 1, 0)*FACT_INCLUDES[[#This Row],[Income]]</f>
        <v>0</v>
      </c>
    </row>
    <row r="1986" spans="1:26" x14ac:dyDescent="0.3">
      <c r="A1986" s="4">
        <v>1565</v>
      </c>
      <c r="B1986" s="4">
        <v>789</v>
      </c>
      <c r="C1986" s="4">
        <v>339</v>
      </c>
      <c r="D1986" s="58">
        <v>2</v>
      </c>
      <c r="E1986" s="28">
        <f>VLOOKUP(FACT_INCLUDES[[#This Row],[Order ID]], ORDERS[], 2)</f>
        <v>43872.153003910229</v>
      </c>
      <c r="F1986" s="28">
        <f>VLOOKUP(FACT_INCLUDES[[#This Row],[Order ID]], ORDERS[], 3)</f>
        <v>43872.153003910229</v>
      </c>
      <c r="G1986" s="4" t="str">
        <f>VLOOKUP(FACT_INCLUDES[[#This Row],[Order ID]], ORDERS[], 4)</f>
        <v>In-Store</v>
      </c>
      <c r="H1986" s="4" t="str">
        <f>VLOOKUP(FACT_INCLUDES[[#This Row],[Order ID]], ORDERS[], 5)</f>
        <v>MYP2105@gmail.com</v>
      </c>
      <c r="I1986" s="4">
        <f>VLOOKUP(FACT_INCLUDES[[#This Row],[Order ID]], ORDERS[], 6)</f>
        <v>40</v>
      </c>
      <c r="J1986" s="54">
        <f>VLOOKUP(FACT_INCLUDES[[#This Row],[Order ID]], ORDERS[], 7)</f>
        <v>0</v>
      </c>
      <c r="K1986" s="33">
        <v>0</v>
      </c>
      <c r="L1986" s="4">
        <f>VLOOKUP(FACT_INCLUDES[[#This Row],[DW Version]], VERSIONS[], 2)</f>
        <v>34</v>
      </c>
      <c r="M1986" s="4">
        <f>VLOOKUP(FACT_INCLUDES[[#This Row],[DW Version]], VERSIONS[], 3)</f>
        <v>11.5</v>
      </c>
      <c r="N1986" s="4" t="str">
        <f>VLOOKUP(FACT_INCLUDES[[#This Row],[DW Version]], VERSIONS[], 4)</f>
        <v>silver</v>
      </c>
      <c r="O1986" s="51">
        <f>VLOOKUP(FACT_INCLUDES[[#This Row],[DW Version]], VERSIONS[], 5)</f>
        <v>384.62124101318176</v>
      </c>
      <c r="P1986" s="4" t="str">
        <f>VLOOKUP(FACT_INCLUDES[[#This Row],[DW Version]], VERSIONS[], 6)</f>
        <v>Zoom Vomero</v>
      </c>
      <c r="Q1986" s="4" t="str">
        <f>VLOOKUP(FACT_INCLUDES[[#This Row],[DW Version]], VERSIONS[], 7)</f>
        <v>Shoe</v>
      </c>
      <c r="R1986" s="51">
        <f>FACT_INCLUDES[[#This Row],[Version Price]]*FACT_INCLUDES[[#This Row],[Quantity]]</f>
        <v>769.24248202636352</v>
      </c>
      <c r="S1986" s="51">
        <f>FACT_INCLUDES[[#This Row],[Amount]]*(1-FACT_INCLUDES[[#This Row],[Order Discount]])</f>
        <v>769.24248202636352</v>
      </c>
      <c r="T1986" s="51">
        <f t="shared" ref="T1986:T2049" si="31">SUMIFS(S:S, B:B, B1986)</f>
        <v>3213.8448522392014</v>
      </c>
      <c r="U1986" s="57">
        <f>FACT_INCLUDES[[#This Row],[Income]]/FACT_INCLUDES[[#This Row],[Total Order Income]]</f>
        <v>0.23935271221646079</v>
      </c>
      <c r="V1986" s="33">
        <f>IF(FACT_INCLUDES[[#This Row],[Order Gap]]&gt;10, 1, 0)/COUNTIFS(FACT_INCLUDES[Order ID], FACT_INCLUDES[[#This Row],[Order ID]])</f>
        <v>0</v>
      </c>
      <c r="W1986" s="33">
        <f>IF(FACT_INCLUDES[[#This Row],[Order Type]]="Online", 1, 0)/COUNTIFS(FACT_INCLUDES[Order ID], FACT_INCLUDES[[#This Row],[Order ID]])</f>
        <v>0</v>
      </c>
      <c r="X1986" s="52">
        <v>702.81903296952714</v>
      </c>
      <c r="Y1986" s="52">
        <v>694.91909913985478</v>
      </c>
      <c r="Z1986" s="64">
        <f>IF(FACT_INCLUDES[[#This Row],[Order Type]]="Online", 1, 0)*FACT_INCLUDES[[#This Row],[Income]]</f>
        <v>0</v>
      </c>
    </row>
    <row r="1987" spans="1:26" x14ac:dyDescent="0.3">
      <c r="A1987" s="4">
        <v>1596</v>
      </c>
      <c r="B1987" s="4">
        <v>807</v>
      </c>
      <c r="C1987" s="4">
        <v>294</v>
      </c>
      <c r="D1987" s="58">
        <v>1</v>
      </c>
      <c r="E1987" s="28">
        <f>VLOOKUP(FACT_INCLUDES[[#This Row],[Order ID]], ORDERS[], 2)</f>
        <v>43869.980390065866</v>
      </c>
      <c r="F1987" s="28">
        <f>VLOOKUP(FACT_INCLUDES[[#This Row],[Order ID]], ORDERS[], 3)</f>
        <v>43869.980390065866</v>
      </c>
      <c r="G1987" s="4" t="str">
        <f>VLOOKUP(FACT_INCLUDES[[#This Row],[Order ID]], ORDERS[], 4)</f>
        <v>In-Store</v>
      </c>
      <c r="H1987" s="4" t="str">
        <f>VLOOKUP(FACT_INCLUDES[[#This Row],[Order ID]], ORDERS[], 5)</f>
        <v>BOB7950@gmail.com</v>
      </c>
      <c r="I1987" s="4">
        <f>VLOOKUP(FACT_INCLUDES[[#This Row],[Order ID]], ORDERS[], 6)</f>
        <v>37</v>
      </c>
      <c r="J1987" s="54">
        <f>VLOOKUP(FACT_INCLUDES[[#This Row],[Order ID]], ORDERS[], 7)</f>
        <v>0</v>
      </c>
      <c r="K1987" s="33">
        <v>0</v>
      </c>
      <c r="L1987" s="4">
        <f>VLOOKUP(FACT_INCLUDES[[#This Row],[DW Version]], VERSIONS[], 2)</f>
        <v>29</v>
      </c>
      <c r="M1987" s="4">
        <f>VLOOKUP(FACT_INCLUDES[[#This Row],[DW Version]], VERSIONS[], 3)</f>
        <v>5.5</v>
      </c>
      <c r="N1987" s="4" t="str">
        <f>VLOOKUP(FACT_INCLUDES[[#This Row],[DW Version]], VERSIONS[], 4)</f>
        <v>black</v>
      </c>
      <c r="O1987" s="51">
        <f>VLOOKUP(FACT_INCLUDES[[#This Row],[DW Version]], VERSIONS[], 5)</f>
        <v>69.460190079009323</v>
      </c>
      <c r="P1987" s="4" t="str">
        <f>VLOOKUP(FACT_INCLUDES[[#This Row],[DW Version]], VERSIONS[], 6)</f>
        <v>Wildhorse</v>
      </c>
      <c r="Q1987" s="4" t="str">
        <f>VLOOKUP(FACT_INCLUDES[[#This Row],[DW Version]], VERSIONS[], 7)</f>
        <v>Shoe</v>
      </c>
      <c r="R1987" s="51">
        <f>FACT_INCLUDES[[#This Row],[Version Price]]*FACT_INCLUDES[[#This Row],[Quantity]]</f>
        <v>69.460190079009323</v>
      </c>
      <c r="S1987" s="51">
        <f>FACT_INCLUDES[[#This Row],[Amount]]*(1-FACT_INCLUDES[[#This Row],[Order Discount]])</f>
        <v>69.460190079009323</v>
      </c>
      <c r="T1987" s="51">
        <f t="shared" si="31"/>
        <v>2334.3533892487571</v>
      </c>
      <c r="U1987" s="57">
        <f>FACT_INCLUDES[[#This Row],[Income]]/FACT_INCLUDES[[#This Row],[Total Order Income]]</f>
        <v>2.9755644710402242E-2</v>
      </c>
      <c r="V1987" s="33">
        <f>IF(FACT_INCLUDES[[#This Row],[Order Gap]]&gt;10, 1, 0)/COUNTIFS(FACT_INCLUDES[Order ID], FACT_INCLUDES[[#This Row],[Order ID]])</f>
        <v>0</v>
      </c>
      <c r="W1987" s="33">
        <f>IF(FACT_INCLUDES[[#This Row],[Order Type]]="Online", 1, 0)/COUNTIFS(FACT_INCLUDES[Order ID], FACT_INCLUDES[[#This Row],[Order ID]])</f>
        <v>0</v>
      </c>
      <c r="X1987" s="52">
        <v>702.81903296952714</v>
      </c>
      <c r="Y1987" s="52">
        <v>694.91909913985478</v>
      </c>
      <c r="Z1987" s="64">
        <f>IF(FACT_INCLUDES[[#This Row],[Order Type]]="Online", 1, 0)*FACT_INCLUDES[[#This Row],[Income]]</f>
        <v>0</v>
      </c>
    </row>
    <row r="1988" spans="1:26" x14ac:dyDescent="0.3">
      <c r="A1988" s="4">
        <v>1597</v>
      </c>
      <c r="B1988" s="4">
        <v>807</v>
      </c>
      <c r="C1988" s="4">
        <v>305</v>
      </c>
      <c r="D1988" s="58">
        <v>5</v>
      </c>
      <c r="E1988" s="28">
        <f>VLOOKUP(FACT_INCLUDES[[#This Row],[Order ID]], ORDERS[], 2)</f>
        <v>43869.980390065866</v>
      </c>
      <c r="F1988" s="28">
        <f>VLOOKUP(FACT_INCLUDES[[#This Row],[Order ID]], ORDERS[], 3)</f>
        <v>43869.980390065866</v>
      </c>
      <c r="G1988" s="4" t="str">
        <f>VLOOKUP(FACT_INCLUDES[[#This Row],[Order ID]], ORDERS[], 4)</f>
        <v>In-Store</v>
      </c>
      <c r="H1988" s="4" t="str">
        <f>VLOOKUP(FACT_INCLUDES[[#This Row],[Order ID]], ORDERS[], 5)</f>
        <v>BOB7950@gmail.com</v>
      </c>
      <c r="I1988" s="4">
        <f>VLOOKUP(FACT_INCLUDES[[#This Row],[Order ID]], ORDERS[], 6)</f>
        <v>37</v>
      </c>
      <c r="J1988" s="54">
        <f>VLOOKUP(FACT_INCLUDES[[#This Row],[Order ID]], ORDERS[], 7)</f>
        <v>0</v>
      </c>
      <c r="K1988" s="33">
        <v>0</v>
      </c>
      <c r="L1988" s="4">
        <f>VLOOKUP(FACT_INCLUDES[[#This Row],[DW Version]], VERSIONS[], 2)</f>
        <v>30</v>
      </c>
      <c r="M1988" s="4">
        <f>VLOOKUP(FACT_INCLUDES[[#This Row],[DW Version]], VERSIONS[], 3)</f>
        <v>12.5</v>
      </c>
      <c r="N1988" s="4" t="str">
        <f>VLOOKUP(FACT_INCLUDES[[#This Row],[DW Version]], VERSIONS[], 4)</f>
        <v>white</v>
      </c>
      <c r="O1988" s="51">
        <f>VLOOKUP(FACT_INCLUDES[[#This Row],[DW Version]], VERSIONS[], 5)</f>
        <v>344.95257390536119</v>
      </c>
      <c r="P1988" s="4" t="str">
        <f>VLOOKUP(FACT_INCLUDES[[#This Row],[DW Version]], VERSIONS[], 6)</f>
        <v>Air Zoom Terra Kiger</v>
      </c>
      <c r="Q1988" s="4" t="str">
        <f>VLOOKUP(FACT_INCLUDES[[#This Row],[DW Version]], VERSIONS[], 7)</f>
        <v>Shoe</v>
      </c>
      <c r="R1988" s="51">
        <f>FACT_INCLUDES[[#This Row],[Version Price]]*FACT_INCLUDES[[#This Row],[Quantity]]</f>
        <v>1724.7628695268058</v>
      </c>
      <c r="S1988" s="51">
        <f>FACT_INCLUDES[[#This Row],[Amount]]*(1-FACT_INCLUDES[[#This Row],[Order Discount]])</f>
        <v>1724.7628695268058</v>
      </c>
      <c r="T1988" s="51">
        <f t="shared" si="31"/>
        <v>2334.3533892487571</v>
      </c>
      <c r="U1988" s="57">
        <f>FACT_INCLUDES[[#This Row],[Income]]/FACT_INCLUDES[[#This Row],[Total Order Income]]</f>
        <v>0.7388610813900246</v>
      </c>
      <c r="V1988" s="33">
        <f>IF(FACT_INCLUDES[[#This Row],[Order Gap]]&gt;10, 1, 0)/COUNTIFS(FACT_INCLUDES[Order ID], FACT_INCLUDES[[#This Row],[Order ID]])</f>
        <v>0</v>
      </c>
      <c r="W1988" s="33">
        <f>IF(FACT_INCLUDES[[#This Row],[Order Type]]="Online", 1, 0)/COUNTIFS(FACT_INCLUDES[Order ID], FACT_INCLUDES[[#This Row],[Order ID]])</f>
        <v>0</v>
      </c>
      <c r="X1988" s="52">
        <v>702.81903296952714</v>
      </c>
      <c r="Y1988" s="52">
        <v>694.91909913985478</v>
      </c>
      <c r="Z1988" s="64">
        <f>IF(FACT_INCLUDES[[#This Row],[Order Type]]="Online", 1, 0)*FACT_INCLUDES[[#This Row],[Income]]</f>
        <v>0</v>
      </c>
    </row>
    <row r="1989" spans="1:26" x14ac:dyDescent="0.3">
      <c r="A1989" s="4">
        <v>1598</v>
      </c>
      <c r="B1989" s="4">
        <v>807</v>
      </c>
      <c r="C1989" s="4">
        <v>886</v>
      </c>
      <c r="D1989" s="58">
        <v>2</v>
      </c>
      <c r="E1989" s="28">
        <f>VLOOKUP(FACT_INCLUDES[[#This Row],[Order ID]], ORDERS[], 2)</f>
        <v>43869.980390065866</v>
      </c>
      <c r="F1989" s="28">
        <f>VLOOKUP(FACT_INCLUDES[[#This Row],[Order ID]], ORDERS[], 3)</f>
        <v>43869.980390065866</v>
      </c>
      <c r="G1989" s="4" t="str">
        <f>VLOOKUP(FACT_INCLUDES[[#This Row],[Order ID]], ORDERS[], 4)</f>
        <v>In-Store</v>
      </c>
      <c r="H1989" s="4" t="str">
        <f>VLOOKUP(FACT_INCLUDES[[#This Row],[Order ID]], ORDERS[], 5)</f>
        <v>BOB7950@gmail.com</v>
      </c>
      <c r="I1989" s="4">
        <f>VLOOKUP(FACT_INCLUDES[[#This Row],[Order ID]], ORDERS[], 6)</f>
        <v>37</v>
      </c>
      <c r="J1989" s="54">
        <f>VLOOKUP(FACT_INCLUDES[[#This Row],[Order ID]], ORDERS[], 7)</f>
        <v>0</v>
      </c>
      <c r="K1989" s="33">
        <v>0</v>
      </c>
      <c r="L1989" s="4">
        <f>VLOOKUP(FACT_INCLUDES[[#This Row],[DW Version]], VERSIONS[], 2)</f>
        <v>90</v>
      </c>
      <c r="M1989" s="4">
        <f>VLOOKUP(FACT_INCLUDES[[#This Row],[DW Version]], VERSIONS[], 3)</f>
        <v>10.5</v>
      </c>
      <c r="N1989" s="4" t="str">
        <f>VLOOKUP(FACT_INCLUDES[[#This Row],[DW Version]], VERSIONS[], 4)</f>
        <v>white</v>
      </c>
      <c r="O1989" s="51">
        <f>VLOOKUP(FACT_INCLUDES[[#This Row],[DW Version]], VERSIONS[], 5)</f>
        <v>270.06516482147094</v>
      </c>
      <c r="P1989" s="4" t="str">
        <f>VLOOKUP(FACT_INCLUDES[[#This Row],[DW Version]], VERSIONS[], 6)</f>
        <v>Air Zoom Terra Kiger 6</v>
      </c>
      <c r="Q1989" s="4" t="str">
        <f>VLOOKUP(FACT_INCLUDES[[#This Row],[DW Version]], VERSIONS[], 7)</f>
        <v>Shoe</v>
      </c>
      <c r="R1989" s="51">
        <f>FACT_INCLUDES[[#This Row],[Version Price]]*FACT_INCLUDES[[#This Row],[Quantity]]</f>
        <v>540.13032964294189</v>
      </c>
      <c r="S1989" s="51">
        <f>FACT_INCLUDES[[#This Row],[Amount]]*(1-FACT_INCLUDES[[#This Row],[Order Discount]])</f>
        <v>540.13032964294189</v>
      </c>
      <c r="T1989" s="51">
        <f t="shared" si="31"/>
        <v>2334.3533892487571</v>
      </c>
      <c r="U1989" s="57">
        <f>FACT_INCLUDES[[#This Row],[Income]]/FACT_INCLUDES[[#This Row],[Total Order Income]]</f>
        <v>0.23138327389957308</v>
      </c>
      <c r="V1989" s="33">
        <f>IF(FACT_INCLUDES[[#This Row],[Order Gap]]&gt;10, 1, 0)/COUNTIFS(FACT_INCLUDES[Order ID], FACT_INCLUDES[[#This Row],[Order ID]])</f>
        <v>0</v>
      </c>
      <c r="W1989" s="33">
        <f>IF(FACT_INCLUDES[[#This Row],[Order Type]]="Online", 1, 0)/COUNTIFS(FACT_INCLUDES[Order ID], FACT_INCLUDES[[#This Row],[Order ID]])</f>
        <v>0</v>
      </c>
      <c r="X1989" s="52">
        <v>702.81903296952714</v>
      </c>
      <c r="Y1989" s="52">
        <v>694.91909913985478</v>
      </c>
      <c r="Z1989" s="64">
        <f>IF(FACT_INCLUDES[[#This Row],[Order Type]]="Online", 1, 0)*FACT_INCLUDES[[#This Row],[Income]]</f>
        <v>0</v>
      </c>
    </row>
    <row r="1990" spans="1:26" x14ac:dyDescent="0.3">
      <c r="A1990" s="4">
        <v>1603</v>
      </c>
      <c r="B1990" s="4">
        <v>811</v>
      </c>
      <c r="C1990" s="4">
        <v>536</v>
      </c>
      <c r="D1990" s="58">
        <v>3</v>
      </c>
      <c r="E1990" s="28">
        <f>VLOOKUP(FACT_INCLUDES[[#This Row],[Order ID]], ORDERS[], 2)</f>
        <v>43959.085741086834</v>
      </c>
      <c r="F1990" s="28">
        <f>VLOOKUP(FACT_INCLUDES[[#This Row],[Order ID]], ORDERS[], 3)</f>
        <v>43959.085741086834</v>
      </c>
      <c r="G1990" s="4" t="str">
        <f>VLOOKUP(FACT_INCLUDES[[#This Row],[Order ID]], ORDERS[], 4)</f>
        <v>In-Store</v>
      </c>
      <c r="H1990" s="4" t="str">
        <f>VLOOKUP(FACT_INCLUDES[[#This Row],[Order ID]], ORDERS[], 5)</f>
        <v>LKS5009@gmail.com</v>
      </c>
      <c r="I1990" s="4">
        <f>VLOOKUP(FACT_INCLUDES[[#This Row],[Order ID]], ORDERS[], 6)</f>
        <v>36</v>
      </c>
      <c r="J1990" s="54">
        <f>VLOOKUP(FACT_INCLUDES[[#This Row],[Order ID]], ORDERS[], 7)</f>
        <v>0</v>
      </c>
      <c r="K1990" s="33">
        <v>0</v>
      </c>
      <c r="L1990" s="4">
        <f>VLOOKUP(FACT_INCLUDES[[#This Row],[DW Version]], VERSIONS[], 2)</f>
        <v>56</v>
      </c>
      <c r="M1990" s="4">
        <f>VLOOKUP(FACT_INCLUDES[[#This Row],[DW Version]], VERSIONS[], 3)</f>
        <v>4.5</v>
      </c>
      <c r="N1990" s="4" t="str">
        <f>VLOOKUP(FACT_INCLUDES[[#This Row],[DW Version]], VERSIONS[], 4)</f>
        <v>black</v>
      </c>
      <c r="O1990" s="51">
        <f>VLOOKUP(FACT_INCLUDES[[#This Row],[DW Version]], VERSIONS[], 5)</f>
        <v>34.287104922312594</v>
      </c>
      <c r="P1990" s="4" t="str">
        <f>VLOOKUP(FACT_INCLUDES[[#This Row],[DW Version]], VERSIONS[], 6)</f>
        <v>Nike Yoga Mat</v>
      </c>
      <c r="Q1990" s="4" t="str">
        <f>VLOOKUP(FACT_INCLUDES[[#This Row],[DW Version]], VERSIONS[], 7)</f>
        <v>Sport Equipment</v>
      </c>
      <c r="R1990" s="51">
        <f>FACT_INCLUDES[[#This Row],[Version Price]]*FACT_INCLUDES[[#This Row],[Quantity]]</f>
        <v>102.86131476693778</v>
      </c>
      <c r="S1990" s="51">
        <f>FACT_INCLUDES[[#This Row],[Amount]]*(1-FACT_INCLUDES[[#This Row],[Order Discount]])</f>
        <v>102.86131476693778</v>
      </c>
      <c r="T1990" s="51">
        <f t="shared" si="31"/>
        <v>392.62945564037193</v>
      </c>
      <c r="U1990" s="57">
        <f>FACT_INCLUDES[[#This Row],[Income]]/FACT_INCLUDES[[#This Row],[Total Order Income]]</f>
        <v>0.26198063667732913</v>
      </c>
      <c r="V1990" s="33">
        <f>IF(FACT_INCLUDES[[#This Row],[Order Gap]]&gt;10, 1, 0)/COUNTIFS(FACT_INCLUDES[Order ID], FACT_INCLUDES[[#This Row],[Order ID]])</f>
        <v>0</v>
      </c>
      <c r="W1990" s="33">
        <f>IF(FACT_INCLUDES[[#This Row],[Order Type]]="Online", 1, 0)/COUNTIFS(FACT_INCLUDES[Order ID], FACT_INCLUDES[[#This Row],[Order ID]])</f>
        <v>0</v>
      </c>
      <c r="X1990" s="52">
        <v>702.81903296952714</v>
      </c>
      <c r="Y1990" s="52">
        <v>694.91909913985478</v>
      </c>
      <c r="Z1990" s="64">
        <f>IF(FACT_INCLUDES[[#This Row],[Order Type]]="Online", 1, 0)*FACT_INCLUDES[[#This Row],[Income]]</f>
        <v>0</v>
      </c>
    </row>
    <row r="1991" spans="1:26" x14ac:dyDescent="0.3">
      <c r="A1991" s="4">
        <v>1604</v>
      </c>
      <c r="B1991" s="4">
        <v>811</v>
      </c>
      <c r="C1991" s="4">
        <v>636</v>
      </c>
      <c r="D1991" s="58">
        <v>1</v>
      </c>
      <c r="E1991" s="28">
        <f>VLOOKUP(FACT_INCLUDES[[#This Row],[Order ID]], ORDERS[], 2)</f>
        <v>43959.085741086834</v>
      </c>
      <c r="F1991" s="28">
        <f>VLOOKUP(FACT_INCLUDES[[#This Row],[Order ID]], ORDERS[], 3)</f>
        <v>43959.085741086834</v>
      </c>
      <c r="G1991" s="4" t="str">
        <f>VLOOKUP(FACT_INCLUDES[[#This Row],[Order ID]], ORDERS[], 4)</f>
        <v>In-Store</v>
      </c>
      <c r="H1991" s="4" t="str">
        <f>VLOOKUP(FACT_INCLUDES[[#This Row],[Order ID]], ORDERS[], 5)</f>
        <v>LKS5009@gmail.com</v>
      </c>
      <c r="I1991" s="4">
        <f>VLOOKUP(FACT_INCLUDES[[#This Row],[Order ID]], ORDERS[], 6)</f>
        <v>36</v>
      </c>
      <c r="J1991" s="54">
        <f>VLOOKUP(FACT_INCLUDES[[#This Row],[Order ID]], ORDERS[], 7)</f>
        <v>0</v>
      </c>
      <c r="K1991" s="33">
        <v>0</v>
      </c>
      <c r="L1991" s="4">
        <f>VLOOKUP(FACT_INCLUDES[[#This Row],[DW Version]], VERSIONS[], 2)</f>
        <v>65</v>
      </c>
      <c r="M1991" s="4">
        <f>VLOOKUP(FACT_INCLUDES[[#This Row],[DW Version]], VERSIONS[], 3)</f>
        <v>4.5</v>
      </c>
      <c r="N1991" s="4" t="str">
        <f>VLOOKUP(FACT_INCLUDES[[#This Row],[DW Version]], VERSIONS[], 4)</f>
        <v>white</v>
      </c>
      <c r="O1991" s="51">
        <f>VLOOKUP(FACT_INCLUDES[[#This Row],[DW Version]], VERSIONS[], 5)</f>
        <v>289.76814087343416</v>
      </c>
      <c r="P1991" s="4" t="str">
        <f>VLOOKUP(FACT_INCLUDES[[#This Row],[DW Version]], VERSIONS[], 6)</f>
        <v>Flex Shorts</v>
      </c>
      <c r="Q1991" s="4" t="str">
        <f>VLOOKUP(FACT_INCLUDES[[#This Row],[DW Version]], VERSIONS[], 7)</f>
        <v>Apparel</v>
      </c>
      <c r="R1991" s="51">
        <f>FACT_INCLUDES[[#This Row],[Version Price]]*FACT_INCLUDES[[#This Row],[Quantity]]</f>
        <v>289.76814087343416</v>
      </c>
      <c r="S1991" s="51">
        <f>FACT_INCLUDES[[#This Row],[Amount]]*(1-FACT_INCLUDES[[#This Row],[Order Discount]])</f>
        <v>289.76814087343416</v>
      </c>
      <c r="T1991" s="51">
        <f t="shared" si="31"/>
        <v>392.62945564037193</v>
      </c>
      <c r="U1991" s="57">
        <f>FACT_INCLUDES[[#This Row],[Income]]/FACT_INCLUDES[[#This Row],[Total Order Income]]</f>
        <v>0.73801936332267093</v>
      </c>
      <c r="V1991" s="33">
        <f>IF(FACT_INCLUDES[[#This Row],[Order Gap]]&gt;10, 1, 0)/COUNTIFS(FACT_INCLUDES[Order ID], FACT_INCLUDES[[#This Row],[Order ID]])</f>
        <v>0</v>
      </c>
      <c r="W1991" s="33">
        <f>IF(FACT_INCLUDES[[#This Row],[Order Type]]="Online", 1, 0)/COUNTIFS(FACT_INCLUDES[Order ID], FACT_INCLUDES[[#This Row],[Order ID]])</f>
        <v>0</v>
      </c>
      <c r="X1991" s="52">
        <v>702.81903296952714</v>
      </c>
      <c r="Y1991" s="52">
        <v>694.91909913985478</v>
      </c>
      <c r="Z1991" s="64">
        <f>IF(FACT_INCLUDES[[#This Row],[Order Type]]="Online", 1, 0)*FACT_INCLUDES[[#This Row],[Income]]</f>
        <v>0</v>
      </c>
    </row>
    <row r="1992" spans="1:26" x14ac:dyDescent="0.3">
      <c r="A1992" s="4">
        <v>1621</v>
      </c>
      <c r="B1992" s="4">
        <v>820</v>
      </c>
      <c r="C1992" s="4">
        <v>715</v>
      </c>
      <c r="D1992" s="58">
        <v>5</v>
      </c>
      <c r="E1992" s="28">
        <f>VLOOKUP(FACT_INCLUDES[[#This Row],[Order ID]], ORDERS[], 2)</f>
        <v>43987.325716386724</v>
      </c>
      <c r="F1992" s="28">
        <f>VLOOKUP(FACT_INCLUDES[[#This Row],[Order ID]], ORDERS[], 3)</f>
        <v>43987.325716386724</v>
      </c>
      <c r="G1992" s="4" t="str">
        <f>VLOOKUP(FACT_INCLUDES[[#This Row],[Order ID]], ORDERS[], 4)</f>
        <v>In-Store</v>
      </c>
      <c r="H1992" s="4" t="str">
        <f>VLOOKUP(FACT_INCLUDES[[#This Row],[Order ID]], ORDERS[], 5)</f>
        <v>HKY6910@gmail.com</v>
      </c>
      <c r="I1992" s="4">
        <f>VLOOKUP(FACT_INCLUDES[[#This Row],[Order ID]], ORDERS[], 6)</f>
        <v>36</v>
      </c>
      <c r="J1992" s="54">
        <f>VLOOKUP(FACT_INCLUDES[[#This Row],[Order ID]], ORDERS[], 7)</f>
        <v>0</v>
      </c>
      <c r="K1992" s="33">
        <v>0</v>
      </c>
      <c r="L1992" s="4">
        <f>VLOOKUP(FACT_INCLUDES[[#This Row],[DW Version]], VERSIONS[], 2)</f>
        <v>73</v>
      </c>
      <c r="M1992" s="4">
        <f>VLOOKUP(FACT_INCLUDES[[#This Row],[DW Version]], VERSIONS[], 3)</f>
        <v>6.5</v>
      </c>
      <c r="N1992" s="4" t="str">
        <f>VLOOKUP(FACT_INCLUDES[[#This Row],[DW Version]], VERSIONS[], 4)</f>
        <v>white</v>
      </c>
      <c r="O1992" s="51">
        <f>VLOOKUP(FACT_INCLUDES[[#This Row],[DW Version]], VERSIONS[], 5)</f>
        <v>143.87929014662095</v>
      </c>
      <c r="P1992" s="4" t="str">
        <f>VLOOKUP(FACT_INCLUDES[[#This Row],[DW Version]], VERSIONS[], 6)</f>
        <v>Air Max 720</v>
      </c>
      <c r="Q1992" s="4" t="str">
        <f>VLOOKUP(FACT_INCLUDES[[#This Row],[DW Version]], VERSIONS[], 7)</f>
        <v>Shoe</v>
      </c>
      <c r="R1992" s="51">
        <f>FACT_INCLUDES[[#This Row],[Version Price]]*FACT_INCLUDES[[#This Row],[Quantity]]</f>
        <v>719.39645073310476</v>
      </c>
      <c r="S1992" s="51">
        <f>FACT_INCLUDES[[#This Row],[Amount]]*(1-FACT_INCLUDES[[#This Row],[Order Discount]])</f>
        <v>719.39645073310476</v>
      </c>
      <c r="T1992" s="51">
        <f t="shared" si="31"/>
        <v>719.39645073310476</v>
      </c>
      <c r="U1992" s="57">
        <f>FACT_INCLUDES[[#This Row],[Income]]/FACT_INCLUDES[[#This Row],[Total Order Income]]</f>
        <v>1</v>
      </c>
      <c r="V1992" s="33">
        <f>IF(FACT_INCLUDES[[#This Row],[Order Gap]]&gt;10, 1, 0)/COUNTIFS(FACT_INCLUDES[Order ID], FACT_INCLUDES[[#This Row],[Order ID]])</f>
        <v>0</v>
      </c>
      <c r="W1992" s="33">
        <f>IF(FACT_INCLUDES[[#This Row],[Order Type]]="Online", 1, 0)/COUNTIFS(FACT_INCLUDES[Order ID], FACT_INCLUDES[[#This Row],[Order ID]])</f>
        <v>0</v>
      </c>
      <c r="X1992" s="52">
        <v>702.81903296952714</v>
      </c>
      <c r="Y1992" s="52">
        <v>694.91909913985478</v>
      </c>
      <c r="Z1992" s="64">
        <f>IF(FACT_INCLUDES[[#This Row],[Order Type]]="Online", 1, 0)*FACT_INCLUDES[[#This Row],[Income]]</f>
        <v>0</v>
      </c>
    </row>
    <row r="1993" spans="1:26" x14ac:dyDescent="0.3">
      <c r="A1993" s="4">
        <v>1644</v>
      </c>
      <c r="B1993" s="4">
        <v>830</v>
      </c>
      <c r="C1993" s="4">
        <v>185</v>
      </c>
      <c r="D1993" s="58">
        <v>3</v>
      </c>
      <c r="E1993" s="28">
        <f>VLOOKUP(FACT_INCLUDES[[#This Row],[Order ID]], ORDERS[], 2)</f>
        <v>43988.37171573715</v>
      </c>
      <c r="F1993" s="28">
        <f>VLOOKUP(FACT_INCLUDES[[#This Row],[Order ID]], ORDERS[], 3)</f>
        <v>43988.37171573715</v>
      </c>
      <c r="G1993" s="4" t="str">
        <f>VLOOKUP(FACT_INCLUDES[[#This Row],[Order ID]], ORDERS[], 4)</f>
        <v>In-Store</v>
      </c>
      <c r="H1993" s="4" t="str">
        <f>VLOOKUP(FACT_INCLUDES[[#This Row],[Order ID]], ORDERS[], 5)</f>
        <v>VZX9735@gmail.com</v>
      </c>
      <c r="I1993" s="4">
        <f>VLOOKUP(FACT_INCLUDES[[#This Row],[Order ID]], ORDERS[], 6)</f>
        <v>15</v>
      </c>
      <c r="J1993" s="54">
        <f>VLOOKUP(FACT_INCLUDES[[#This Row],[Order ID]], ORDERS[], 7)</f>
        <v>0</v>
      </c>
      <c r="K1993" s="33">
        <v>0</v>
      </c>
      <c r="L1993" s="4">
        <f>VLOOKUP(FACT_INCLUDES[[#This Row],[DW Version]], VERSIONS[], 2)</f>
        <v>19</v>
      </c>
      <c r="M1993" s="4">
        <f>VLOOKUP(FACT_INCLUDES[[#This Row],[DW Version]], VERSIONS[], 3)</f>
        <v>3.5</v>
      </c>
      <c r="N1993" s="4" t="str">
        <f>VLOOKUP(FACT_INCLUDES[[#This Row],[DW Version]], VERSIONS[], 4)</f>
        <v>gray</v>
      </c>
      <c r="O1993" s="51">
        <f>VLOOKUP(FACT_INCLUDES[[#This Row],[DW Version]], VERSIONS[], 5)</f>
        <v>201.75477447903427</v>
      </c>
      <c r="P1993" s="4" t="str">
        <f>VLOOKUP(FACT_INCLUDES[[#This Row],[DW Version]], VERSIONS[], 6)</f>
        <v>Windrunner Jacket</v>
      </c>
      <c r="Q1993" s="4" t="str">
        <f>VLOOKUP(FACT_INCLUDES[[#This Row],[DW Version]], VERSIONS[], 7)</f>
        <v>Apparel</v>
      </c>
      <c r="R1993" s="51">
        <f>FACT_INCLUDES[[#This Row],[Version Price]]*FACT_INCLUDES[[#This Row],[Quantity]]</f>
        <v>605.2643234371028</v>
      </c>
      <c r="S1993" s="51">
        <f>FACT_INCLUDES[[#This Row],[Amount]]*(1-FACT_INCLUDES[[#This Row],[Order Discount]])</f>
        <v>605.2643234371028</v>
      </c>
      <c r="T1993" s="51">
        <f t="shared" si="31"/>
        <v>744.79342487467807</v>
      </c>
      <c r="U1993" s="57">
        <f>FACT_INCLUDES[[#This Row],[Income]]/FACT_INCLUDES[[#This Row],[Total Order Income]]</f>
        <v>0.81266066968696327</v>
      </c>
      <c r="V1993" s="33">
        <f>IF(FACT_INCLUDES[[#This Row],[Order Gap]]&gt;10, 1, 0)/COUNTIFS(FACT_INCLUDES[Order ID], FACT_INCLUDES[[#This Row],[Order ID]])</f>
        <v>0</v>
      </c>
      <c r="W1993" s="33">
        <f>IF(FACT_INCLUDES[[#This Row],[Order Type]]="Online", 1, 0)/COUNTIFS(FACT_INCLUDES[Order ID], FACT_INCLUDES[[#This Row],[Order ID]])</f>
        <v>0</v>
      </c>
      <c r="X1993" s="52">
        <v>702.81903296952714</v>
      </c>
      <c r="Y1993" s="52">
        <v>694.91909913985478</v>
      </c>
      <c r="Z1993" s="64">
        <f>IF(FACT_INCLUDES[[#This Row],[Order Type]]="Online", 1, 0)*FACT_INCLUDES[[#This Row],[Income]]</f>
        <v>0</v>
      </c>
    </row>
    <row r="1994" spans="1:26" x14ac:dyDescent="0.3">
      <c r="A1994" s="4">
        <v>1645</v>
      </c>
      <c r="B1994" s="4">
        <v>830</v>
      </c>
      <c r="C1994" s="4">
        <v>344</v>
      </c>
      <c r="D1994" s="58">
        <v>1</v>
      </c>
      <c r="E1994" s="28">
        <f>VLOOKUP(FACT_INCLUDES[[#This Row],[Order ID]], ORDERS[], 2)</f>
        <v>43988.37171573715</v>
      </c>
      <c r="F1994" s="28">
        <f>VLOOKUP(FACT_INCLUDES[[#This Row],[Order ID]], ORDERS[], 3)</f>
        <v>43988.37171573715</v>
      </c>
      <c r="G1994" s="4" t="str">
        <f>VLOOKUP(FACT_INCLUDES[[#This Row],[Order ID]], ORDERS[], 4)</f>
        <v>In-Store</v>
      </c>
      <c r="H1994" s="4" t="str">
        <f>VLOOKUP(FACT_INCLUDES[[#This Row],[Order ID]], ORDERS[], 5)</f>
        <v>VZX9735@gmail.com</v>
      </c>
      <c r="I1994" s="4">
        <f>VLOOKUP(FACT_INCLUDES[[#This Row],[Order ID]], ORDERS[], 6)</f>
        <v>15</v>
      </c>
      <c r="J1994" s="54">
        <f>VLOOKUP(FACT_INCLUDES[[#This Row],[Order ID]], ORDERS[], 7)</f>
        <v>0</v>
      </c>
      <c r="K1994" s="33">
        <v>0</v>
      </c>
      <c r="L1994" s="4">
        <f>VLOOKUP(FACT_INCLUDES[[#This Row],[DW Version]], VERSIONS[], 2)</f>
        <v>35</v>
      </c>
      <c r="M1994" s="4">
        <f>VLOOKUP(FACT_INCLUDES[[#This Row],[DW Version]], VERSIONS[], 3)</f>
        <v>6.5</v>
      </c>
      <c r="N1994" s="4" t="str">
        <f>VLOOKUP(FACT_INCLUDES[[#This Row],[DW Version]], VERSIONS[], 4)</f>
        <v>white</v>
      </c>
      <c r="O1994" s="51">
        <f>VLOOKUP(FACT_INCLUDES[[#This Row],[DW Version]], VERSIONS[], 5)</f>
        <v>139.52910143757526</v>
      </c>
      <c r="P1994" s="4" t="str">
        <f>VLOOKUP(FACT_INCLUDES[[#This Row],[DW Version]], VERSIONS[], 6)</f>
        <v>Alphafly</v>
      </c>
      <c r="Q1994" s="4" t="str">
        <f>VLOOKUP(FACT_INCLUDES[[#This Row],[DW Version]], VERSIONS[], 7)</f>
        <v>Shoe</v>
      </c>
      <c r="R1994" s="51">
        <f>FACT_INCLUDES[[#This Row],[Version Price]]*FACT_INCLUDES[[#This Row],[Quantity]]</f>
        <v>139.52910143757526</v>
      </c>
      <c r="S1994" s="51">
        <f>FACT_INCLUDES[[#This Row],[Amount]]*(1-FACT_INCLUDES[[#This Row],[Order Discount]])</f>
        <v>139.52910143757526</v>
      </c>
      <c r="T1994" s="51">
        <f t="shared" si="31"/>
        <v>744.79342487467807</v>
      </c>
      <c r="U1994" s="57">
        <f>FACT_INCLUDES[[#This Row],[Income]]/FACT_INCLUDES[[#This Row],[Total Order Income]]</f>
        <v>0.18733933031303679</v>
      </c>
      <c r="V1994" s="33">
        <f>IF(FACT_INCLUDES[[#This Row],[Order Gap]]&gt;10, 1, 0)/COUNTIFS(FACT_INCLUDES[Order ID], FACT_INCLUDES[[#This Row],[Order ID]])</f>
        <v>0</v>
      </c>
      <c r="W1994" s="33">
        <f>IF(FACT_INCLUDES[[#This Row],[Order Type]]="Online", 1, 0)/COUNTIFS(FACT_INCLUDES[Order ID], FACT_INCLUDES[[#This Row],[Order ID]])</f>
        <v>0</v>
      </c>
      <c r="X1994" s="52">
        <v>702.81903296952714</v>
      </c>
      <c r="Y1994" s="52">
        <v>694.91909913985478</v>
      </c>
      <c r="Z1994" s="64">
        <f>IF(FACT_INCLUDES[[#This Row],[Order Type]]="Online", 1, 0)*FACT_INCLUDES[[#This Row],[Income]]</f>
        <v>0</v>
      </c>
    </row>
    <row r="1995" spans="1:26" x14ac:dyDescent="0.3">
      <c r="A1995" s="4">
        <v>1646</v>
      </c>
      <c r="B1995" s="4">
        <v>831</v>
      </c>
      <c r="C1995" s="4">
        <v>30</v>
      </c>
      <c r="D1995" s="58">
        <v>3</v>
      </c>
      <c r="E1995" s="28">
        <f>VLOOKUP(FACT_INCLUDES[[#This Row],[Order ID]], ORDERS[], 2)</f>
        <v>43904.710245167225</v>
      </c>
      <c r="F1995" s="28">
        <f>VLOOKUP(FACT_INCLUDES[[#This Row],[Order ID]], ORDERS[], 3)</f>
        <v>43904.710245167225</v>
      </c>
      <c r="G1995" s="4" t="str">
        <f>VLOOKUP(FACT_INCLUDES[[#This Row],[Order ID]], ORDERS[], 4)</f>
        <v>In-Store</v>
      </c>
      <c r="H1995" s="4" t="str">
        <f>VLOOKUP(FACT_INCLUDES[[#This Row],[Order ID]], ORDERS[], 5)</f>
        <v>SBI6490@gmail.com</v>
      </c>
      <c r="I1995" s="4">
        <f>VLOOKUP(FACT_INCLUDES[[#This Row],[Order ID]], ORDERS[], 6)</f>
        <v>1</v>
      </c>
      <c r="J1995" s="54">
        <f>VLOOKUP(FACT_INCLUDES[[#This Row],[Order ID]], ORDERS[], 7)</f>
        <v>0</v>
      </c>
      <c r="K1995" s="33">
        <v>0</v>
      </c>
      <c r="L1995" s="4">
        <f>VLOOKUP(FACT_INCLUDES[[#This Row],[DW Version]], VERSIONS[], 2)</f>
        <v>3</v>
      </c>
      <c r="M1995" s="4">
        <f>VLOOKUP(FACT_INCLUDES[[#This Row],[DW Version]], VERSIONS[], 3)</f>
        <v>5.5</v>
      </c>
      <c r="N1995" s="4" t="str">
        <f>VLOOKUP(FACT_INCLUDES[[#This Row],[DW Version]], VERSIONS[], 4)</f>
        <v>white</v>
      </c>
      <c r="O1995" s="51">
        <f>VLOOKUP(FACT_INCLUDES[[#This Row],[DW Version]], VERSIONS[], 5)</f>
        <v>287.18471946081041</v>
      </c>
      <c r="P1995" s="4" t="str">
        <f>VLOOKUP(FACT_INCLUDES[[#This Row],[DW Version]], VERSIONS[], 6)</f>
        <v>Dri-FIT Shirt</v>
      </c>
      <c r="Q1995" s="4" t="str">
        <f>VLOOKUP(FACT_INCLUDES[[#This Row],[DW Version]], VERSIONS[], 7)</f>
        <v>Apparel</v>
      </c>
      <c r="R1995" s="51">
        <f>FACT_INCLUDES[[#This Row],[Version Price]]*FACT_INCLUDES[[#This Row],[Quantity]]</f>
        <v>861.5541583824313</v>
      </c>
      <c r="S1995" s="51">
        <f>FACT_INCLUDES[[#This Row],[Amount]]*(1-FACT_INCLUDES[[#This Row],[Order Discount]])</f>
        <v>861.5541583824313</v>
      </c>
      <c r="T1995" s="51">
        <f t="shared" si="31"/>
        <v>861.5541583824313</v>
      </c>
      <c r="U1995" s="57">
        <f>FACT_INCLUDES[[#This Row],[Income]]/FACT_INCLUDES[[#This Row],[Total Order Income]]</f>
        <v>1</v>
      </c>
      <c r="V1995" s="33">
        <f>IF(FACT_INCLUDES[[#This Row],[Order Gap]]&gt;10, 1, 0)/COUNTIFS(FACT_INCLUDES[Order ID], FACT_INCLUDES[[#This Row],[Order ID]])</f>
        <v>0</v>
      </c>
      <c r="W1995" s="33">
        <f>IF(FACT_INCLUDES[[#This Row],[Order Type]]="Online", 1, 0)/COUNTIFS(FACT_INCLUDES[Order ID], FACT_INCLUDES[[#This Row],[Order ID]])</f>
        <v>0</v>
      </c>
      <c r="X1995" s="52">
        <v>702.81903296952714</v>
      </c>
      <c r="Y1995" s="52">
        <v>694.91909913985478</v>
      </c>
      <c r="Z1995" s="64">
        <f>IF(FACT_INCLUDES[[#This Row],[Order Type]]="Online", 1, 0)*FACT_INCLUDES[[#This Row],[Income]]</f>
        <v>0</v>
      </c>
    </row>
    <row r="1996" spans="1:26" x14ac:dyDescent="0.3">
      <c r="A1996" s="4">
        <v>1767</v>
      </c>
      <c r="B1996" s="4">
        <v>890</v>
      </c>
      <c r="C1996" s="4">
        <v>180</v>
      </c>
      <c r="D1996" s="58">
        <v>4</v>
      </c>
      <c r="E1996" s="28">
        <f>VLOOKUP(FACT_INCLUDES[[#This Row],[Order ID]], ORDERS[], 2)</f>
        <v>44081.764690277712</v>
      </c>
      <c r="F1996" s="28">
        <f>VLOOKUP(FACT_INCLUDES[[#This Row],[Order ID]], ORDERS[], 3)</f>
        <v>44081.764690277712</v>
      </c>
      <c r="G1996" s="4" t="str">
        <f>VLOOKUP(FACT_INCLUDES[[#This Row],[Order ID]], ORDERS[], 4)</f>
        <v>In-Store</v>
      </c>
      <c r="H1996" s="4" t="str">
        <f>VLOOKUP(FACT_INCLUDES[[#This Row],[Order ID]], ORDERS[], 5)</f>
        <v>DKT8834@gmail.com</v>
      </c>
      <c r="I1996" s="4">
        <f>VLOOKUP(FACT_INCLUDES[[#This Row],[Order ID]], ORDERS[], 6)</f>
        <v>50</v>
      </c>
      <c r="J1996" s="54">
        <f>VLOOKUP(FACT_INCLUDES[[#This Row],[Order ID]], ORDERS[], 7)</f>
        <v>0</v>
      </c>
      <c r="K1996" s="33">
        <v>0</v>
      </c>
      <c r="L1996" s="4">
        <f>VLOOKUP(FACT_INCLUDES[[#This Row],[DW Version]], VERSIONS[], 2)</f>
        <v>18</v>
      </c>
      <c r="M1996" s="4">
        <f>VLOOKUP(FACT_INCLUDES[[#This Row],[DW Version]], VERSIONS[], 3)</f>
        <v>8.5</v>
      </c>
      <c r="N1996" s="4" t="str">
        <f>VLOOKUP(FACT_INCLUDES[[#This Row],[DW Version]], VERSIONS[], 4)</f>
        <v>black</v>
      </c>
      <c r="O1996" s="51">
        <f>VLOOKUP(FACT_INCLUDES[[#This Row],[DW Version]], VERSIONS[], 5)</f>
        <v>148.80313559869404</v>
      </c>
      <c r="P1996" s="4" t="str">
        <f>VLOOKUP(FACT_INCLUDES[[#This Row],[DW Version]], VERSIONS[], 6)</f>
        <v>Metcon</v>
      </c>
      <c r="Q1996" s="4" t="str">
        <f>VLOOKUP(FACT_INCLUDES[[#This Row],[DW Version]], VERSIONS[], 7)</f>
        <v>Shoe</v>
      </c>
      <c r="R1996" s="51">
        <f>FACT_INCLUDES[[#This Row],[Version Price]]*FACT_INCLUDES[[#This Row],[Quantity]]</f>
        <v>595.21254239477616</v>
      </c>
      <c r="S1996" s="51">
        <f>FACT_INCLUDES[[#This Row],[Amount]]*(1-FACT_INCLUDES[[#This Row],[Order Discount]])</f>
        <v>595.21254239477616</v>
      </c>
      <c r="T1996" s="51">
        <f t="shared" si="31"/>
        <v>1791.3996213521157</v>
      </c>
      <c r="U1996" s="57">
        <f>FACT_INCLUDES[[#This Row],[Income]]/FACT_INCLUDES[[#This Row],[Total Order Income]]</f>
        <v>0.33226117461469629</v>
      </c>
      <c r="V1996" s="33">
        <f>IF(FACT_INCLUDES[[#This Row],[Order Gap]]&gt;10, 1, 0)/COUNTIFS(FACT_INCLUDES[Order ID], FACT_INCLUDES[[#This Row],[Order ID]])</f>
        <v>0</v>
      </c>
      <c r="W1996" s="33">
        <f>IF(FACT_INCLUDES[[#This Row],[Order Type]]="Online", 1, 0)/COUNTIFS(FACT_INCLUDES[Order ID], FACT_INCLUDES[[#This Row],[Order ID]])</f>
        <v>0</v>
      </c>
      <c r="X1996" s="52">
        <v>702.81903296952714</v>
      </c>
      <c r="Y1996" s="52">
        <v>694.91909913985478</v>
      </c>
      <c r="Z1996" s="64">
        <f>IF(FACT_INCLUDES[[#This Row],[Order Type]]="Online", 1, 0)*FACT_INCLUDES[[#This Row],[Income]]</f>
        <v>0</v>
      </c>
    </row>
    <row r="1997" spans="1:26" x14ac:dyDescent="0.3">
      <c r="A1997" s="4">
        <v>1768</v>
      </c>
      <c r="B1997" s="4">
        <v>890</v>
      </c>
      <c r="C1997" s="4">
        <v>313</v>
      </c>
      <c r="D1997" s="58">
        <v>3</v>
      </c>
      <c r="E1997" s="28">
        <f>VLOOKUP(FACT_INCLUDES[[#This Row],[Order ID]], ORDERS[], 2)</f>
        <v>44081.764690277712</v>
      </c>
      <c r="F1997" s="28">
        <f>VLOOKUP(FACT_INCLUDES[[#This Row],[Order ID]], ORDERS[], 3)</f>
        <v>44081.764690277712</v>
      </c>
      <c r="G1997" s="4" t="str">
        <f>VLOOKUP(FACT_INCLUDES[[#This Row],[Order ID]], ORDERS[], 4)</f>
        <v>In-Store</v>
      </c>
      <c r="H1997" s="4" t="str">
        <f>VLOOKUP(FACT_INCLUDES[[#This Row],[Order ID]], ORDERS[], 5)</f>
        <v>DKT8834@gmail.com</v>
      </c>
      <c r="I1997" s="4">
        <f>VLOOKUP(FACT_INCLUDES[[#This Row],[Order ID]], ORDERS[], 6)</f>
        <v>50</v>
      </c>
      <c r="J1997" s="54">
        <f>VLOOKUP(FACT_INCLUDES[[#This Row],[Order ID]], ORDERS[], 7)</f>
        <v>0</v>
      </c>
      <c r="K1997" s="33">
        <v>0</v>
      </c>
      <c r="L1997" s="4">
        <f>VLOOKUP(FACT_INCLUDES[[#This Row],[DW Version]], VERSIONS[], 2)</f>
        <v>31</v>
      </c>
      <c r="M1997" s="4">
        <f>VLOOKUP(FACT_INCLUDES[[#This Row],[DW Version]], VERSIONS[], 3)</f>
        <v>9.5</v>
      </c>
      <c r="N1997" s="4" t="str">
        <f>VLOOKUP(FACT_INCLUDES[[#This Row],[DW Version]], VERSIONS[], 4)</f>
        <v>white</v>
      </c>
      <c r="O1997" s="51">
        <f>VLOOKUP(FACT_INCLUDES[[#This Row],[DW Version]], VERSIONS[], 5)</f>
        <v>356.88351143220405</v>
      </c>
      <c r="P1997" s="4" t="str">
        <f>VLOOKUP(FACT_INCLUDES[[#This Row],[DW Version]], VERSIONS[], 6)</f>
        <v>React Element 55</v>
      </c>
      <c r="Q1997" s="4" t="str">
        <f>VLOOKUP(FACT_INCLUDES[[#This Row],[DW Version]], VERSIONS[], 7)</f>
        <v>Shoe</v>
      </c>
      <c r="R1997" s="51">
        <f>FACT_INCLUDES[[#This Row],[Version Price]]*FACT_INCLUDES[[#This Row],[Quantity]]</f>
        <v>1070.650534296612</v>
      </c>
      <c r="S1997" s="51">
        <f>FACT_INCLUDES[[#This Row],[Amount]]*(1-FACT_INCLUDES[[#This Row],[Order Discount]])</f>
        <v>1070.650534296612</v>
      </c>
      <c r="T1997" s="51">
        <f t="shared" si="31"/>
        <v>1791.3996213521157</v>
      </c>
      <c r="U1997" s="57">
        <f>FACT_INCLUDES[[#This Row],[Income]]/FACT_INCLUDES[[#This Row],[Total Order Income]]</f>
        <v>0.59766147180968177</v>
      </c>
      <c r="V1997" s="33">
        <f>IF(FACT_INCLUDES[[#This Row],[Order Gap]]&gt;10, 1, 0)/COUNTIFS(FACT_INCLUDES[Order ID], FACT_INCLUDES[[#This Row],[Order ID]])</f>
        <v>0</v>
      </c>
      <c r="W1997" s="33">
        <f>IF(FACT_INCLUDES[[#This Row],[Order Type]]="Online", 1, 0)/COUNTIFS(FACT_INCLUDES[Order ID], FACT_INCLUDES[[#This Row],[Order ID]])</f>
        <v>0</v>
      </c>
      <c r="X1997" s="52">
        <v>702.81903296952714</v>
      </c>
      <c r="Y1997" s="52">
        <v>694.91909913985478</v>
      </c>
      <c r="Z1997" s="64">
        <f>IF(FACT_INCLUDES[[#This Row],[Order Type]]="Online", 1, 0)*FACT_INCLUDES[[#This Row],[Income]]</f>
        <v>0</v>
      </c>
    </row>
    <row r="1998" spans="1:26" x14ac:dyDescent="0.3">
      <c r="A1998" s="4">
        <v>1769</v>
      </c>
      <c r="B1998" s="4">
        <v>890</v>
      </c>
      <c r="C1998" s="4">
        <v>818</v>
      </c>
      <c r="D1998" s="58">
        <v>2</v>
      </c>
      <c r="E1998" s="28">
        <f>VLOOKUP(FACT_INCLUDES[[#This Row],[Order ID]], ORDERS[], 2)</f>
        <v>44081.764690277712</v>
      </c>
      <c r="F1998" s="28">
        <f>VLOOKUP(FACT_INCLUDES[[#This Row],[Order ID]], ORDERS[], 3)</f>
        <v>44081.764690277712</v>
      </c>
      <c r="G1998" s="4" t="str">
        <f>VLOOKUP(FACT_INCLUDES[[#This Row],[Order ID]], ORDERS[], 4)</f>
        <v>In-Store</v>
      </c>
      <c r="H1998" s="4" t="str">
        <f>VLOOKUP(FACT_INCLUDES[[#This Row],[Order ID]], ORDERS[], 5)</f>
        <v>DKT8834@gmail.com</v>
      </c>
      <c r="I1998" s="4">
        <f>VLOOKUP(FACT_INCLUDES[[#This Row],[Order ID]], ORDERS[], 6)</f>
        <v>50</v>
      </c>
      <c r="J1998" s="54">
        <f>VLOOKUP(FACT_INCLUDES[[#This Row],[Order ID]], ORDERS[], 7)</f>
        <v>0</v>
      </c>
      <c r="K1998" s="33">
        <v>0</v>
      </c>
      <c r="L1998" s="4">
        <f>VLOOKUP(FACT_INCLUDES[[#This Row],[DW Version]], VERSIONS[], 2)</f>
        <v>83</v>
      </c>
      <c r="M1998" s="4">
        <f>VLOOKUP(FACT_INCLUDES[[#This Row],[DW Version]], VERSIONS[], 3)</f>
        <v>8</v>
      </c>
      <c r="N1998" s="4" t="str">
        <f>VLOOKUP(FACT_INCLUDES[[#This Row],[DW Version]], VERSIONS[], 4)</f>
        <v>gray</v>
      </c>
      <c r="O1998" s="51">
        <f>VLOOKUP(FACT_INCLUDES[[#This Row],[DW Version]], VERSIONS[], 5)</f>
        <v>62.768272330363743</v>
      </c>
      <c r="P1998" s="4" t="str">
        <f>VLOOKUP(FACT_INCLUDES[[#This Row],[DW Version]], VERSIONS[], 6)</f>
        <v>Dri-FIT Academy Pants</v>
      </c>
      <c r="Q1998" s="4" t="str">
        <f>VLOOKUP(FACT_INCLUDES[[#This Row],[DW Version]], VERSIONS[], 7)</f>
        <v>Apparel</v>
      </c>
      <c r="R1998" s="51">
        <f>FACT_INCLUDES[[#This Row],[Version Price]]*FACT_INCLUDES[[#This Row],[Quantity]]</f>
        <v>125.53654466072749</v>
      </c>
      <c r="S1998" s="51">
        <f>FACT_INCLUDES[[#This Row],[Amount]]*(1-FACT_INCLUDES[[#This Row],[Order Discount]])</f>
        <v>125.53654466072749</v>
      </c>
      <c r="T1998" s="51">
        <f t="shared" si="31"/>
        <v>1791.3996213521157</v>
      </c>
      <c r="U1998" s="57">
        <f>FACT_INCLUDES[[#This Row],[Income]]/FACT_INCLUDES[[#This Row],[Total Order Income]]</f>
        <v>7.0077353575621948E-2</v>
      </c>
      <c r="V1998" s="33">
        <f>IF(FACT_INCLUDES[[#This Row],[Order Gap]]&gt;10, 1, 0)/COUNTIFS(FACT_INCLUDES[Order ID], FACT_INCLUDES[[#This Row],[Order ID]])</f>
        <v>0</v>
      </c>
      <c r="W1998" s="33">
        <f>IF(FACT_INCLUDES[[#This Row],[Order Type]]="Online", 1, 0)/COUNTIFS(FACT_INCLUDES[Order ID], FACT_INCLUDES[[#This Row],[Order ID]])</f>
        <v>0</v>
      </c>
      <c r="X1998" s="52">
        <v>702.81903296952714</v>
      </c>
      <c r="Y1998" s="52">
        <v>694.91909913985478</v>
      </c>
      <c r="Z1998" s="64">
        <f>IF(FACT_INCLUDES[[#This Row],[Order Type]]="Online", 1, 0)*FACT_INCLUDES[[#This Row],[Income]]</f>
        <v>0</v>
      </c>
    </row>
    <row r="1999" spans="1:26" x14ac:dyDescent="0.3">
      <c r="A1999" s="4">
        <v>1848</v>
      </c>
      <c r="B1999" s="4">
        <v>930</v>
      </c>
      <c r="C1999" s="4">
        <v>56</v>
      </c>
      <c r="D1999" s="58">
        <v>1</v>
      </c>
      <c r="E1999" s="28">
        <f>VLOOKUP(FACT_INCLUDES[[#This Row],[Order ID]], ORDERS[], 2)</f>
        <v>43996.468706892338</v>
      </c>
      <c r="F1999" s="28">
        <f>VLOOKUP(FACT_INCLUDES[[#This Row],[Order ID]], ORDERS[], 3)</f>
        <v>43996.468706892338</v>
      </c>
      <c r="G1999" s="4" t="str">
        <f>VLOOKUP(FACT_INCLUDES[[#This Row],[Order ID]], ORDERS[], 4)</f>
        <v>In-Store</v>
      </c>
      <c r="H1999" s="4" t="str">
        <f>VLOOKUP(FACT_INCLUDES[[#This Row],[Order ID]], ORDERS[], 5)</f>
        <v>PGE9324@gmail.com</v>
      </c>
      <c r="I1999" s="4">
        <f>VLOOKUP(FACT_INCLUDES[[#This Row],[Order ID]], ORDERS[], 6)</f>
        <v>7</v>
      </c>
      <c r="J1999" s="54">
        <f>VLOOKUP(FACT_INCLUDES[[#This Row],[Order ID]], ORDERS[], 7)</f>
        <v>0</v>
      </c>
      <c r="K1999" s="33">
        <v>0</v>
      </c>
      <c r="L1999" s="4">
        <f>VLOOKUP(FACT_INCLUDES[[#This Row],[DW Version]], VERSIONS[], 2)</f>
        <v>5</v>
      </c>
      <c r="M1999" s="4">
        <f>VLOOKUP(FACT_INCLUDES[[#This Row],[DW Version]], VERSIONS[], 3)</f>
        <v>11</v>
      </c>
      <c r="N1999" s="4" t="str">
        <f>VLOOKUP(FACT_INCLUDES[[#This Row],[DW Version]], VERSIONS[], 4)</f>
        <v>white</v>
      </c>
      <c r="O1999" s="51">
        <f>VLOOKUP(FACT_INCLUDES[[#This Row],[DW Version]], VERSIONS[], 5)</f>
        <v>338.06917687832419</v>
      </c>
      <c r="P1999" s="4" t="str">
        <f>VLOOKUP(FACT_INCLUDES[[#This Row],[DW Version]], VERSIONS[], 6)</f>
        <v>Nike Football</v>
      </c>
      <c r="Q1999" s="4" t="str">
        <f>VLOOKUP(FACT_INCLUDES[[#This Row],[DW Version]], VERSIONS[], 7)</f>
        <v>Sport Equipment</v>
      </c>
      <c r="R1999" s="51">
        <f>FACT_INCLUDES[[#This Row],[Version Price]]*FACT_INCLUDES[[#This Row],[Quantity]]</f>
        <v>338.06917687832419</v>
      </c>
      <c r="S1999" s="51">
        <f>FACT_INCLUDES[[#This Row],[Amount]]*(1-FACT_INCLUDES[[#This Row],[Order Discount]])</f>
        <v>338.06917687832419</v>
      </c>
      <c r="T1999" s="51">
        <f t="shared" si="31"/>
        <v>5933.1105812594933</v>
      </c>
      <c r="U1999" s="57">
        <f>FACT_INCLUDES[[#This Row],[Income]]/FACT_INCLUDES[[#This Row],[Total Order Income]]</f>
        <v>5.6980090333418013E-2</v>
      </c>
      <c r="V1999" s="33">
        <f>IF(FACT_INCLUDES[[#This Row],[Order Gap]]&gt;10, 1, 0)/COUNTIFS(FACT_INCLUDES[Order ID], FACT_INCLUDES[[#This Row],[Order ID]])</f>
        <v>0</v>
      </c>
      <c r="W1999" s="33">
        <f>IF(FACT_INCLUDES[[#This Row],[Order Type]]="Online", 1, 0)/COUNTIFS(FACT_INCLUDES[Order ID], FACT_INCLUDES[[#This Row],[Order ID]])</f>
        <v>0</v>
      </c>
      <c r="X1999" s="52">
        <v>702.81903296952714</v>
      </c>
      <c r="Y1999" s="52">
        <v>694.91909913985478</v>
      </c>
      <c r="Z1999" s="64">
        <f>IF(FACT_INCLUDES[[#This Row],[Order Type]]="Online", 1, 0)*FACT_INCLUDES[[#This Row],[Income]]</f>
        <v>0</v>
      </c>
    </row>
    <row r="2000" spans="1:26" x14ac:dyDescent="0.3">
      <c r="A2000" s="4">
        <v>1849</v>
      </c>
      <c r="B2000" s="4">
        <v>930</v>
      </c>
      <c r="C2000" s="4">
        <v>264</v>
      </c>
      <c r="D2000" s="58">
        <v>5</v>
      </c>
      <c r="E2000" s="28">
        <f>VLOOKUP(FACT_INCLUDES[[#This Row],[Order ID]], ORDERS[], 2)</f>
        <v>43996.468706892338</v>
      </c>
      <c r="F2000" s="28">
        <f>VLOOKUP(FACT_INCLUDES[[#This Row],[Order ID]], ORDERS[], 3)</f>
        <v>43996.468706892338</v>
      </c>
      <c r="G2000" s="4" t="str">
        <f>VLOOKUP(FACT_INCLUDES[[#This Row],[Order ID]], ORDERS[], 4)</f>
        <v>In-Store</v>
      </c>
      <c r="H2000" s="4" t="str">
        <f>VLOOKUP(FACT_INCLUDES[[#This Row],[Order ID]], ORDERS[], 5)</f>
        <v>PGE9324@gmail.com</v>
      </c>
      <c r="I2000" s="4">
        <f>VLOOKUP(FACT_INCLUDES[[#This Row],[Order ID]], ORDERS[], 6)</f>
        <v>7</v>
      </c>
      <c r="J2000" s="54">
        <f>VLOOKUP(FACT_INCLUDES[[#This Row],[Order ID]], ORDERS[], 7)</f>
        <v>0</v>
      </c>
      <c r="K2000" s="33">
        <v>0</v>
      </c>
      <c r="L2000" s="4">
        <f>VLOOKUP(FACT_INCLUDES[[#This Row],[DW Version]], VERSIONS[], 2)</f>
        <v>26</v>
      </c>
      <c r="M2000" s="4">
        <f>VLOOKUP(FACT_INCLUDES[[#This Row],[DW Version]], VERSIONS[], 3)</f>
        <v>4.5</v>
      </c>
      <c r="N2000" s="4" t="str">
        <f>VLOOKUP(FACT_INCLUDES[[#This Row],[DW Version]], VERSIONS[], 4)</f>
        <v>khaki</v>
      </c>
      <c r="O2000" s="51">
        <f>VLOOKUP(FACT_INCLUDES[[#This Row],[DW Version]], VERSIONS[], 5)</f>
        <v>378.23974946819396</v>
      </c>
      <c r="P2000" s="4" t="str">
        <f>VLOOKUP(FACT_INCLUDES[[#This Row],[DW Version]], VERSIONS[], 6)</f>
        <v>Infinity Run</v>
      </c>
      <c r="Q2000" s="4" t="str">
        <f>VLOOKUP(FACT_INCLUDES[[#This Row],[DW Version]], VERSIONS[], 7)</f>
        <v>Shoe</v>
      </c>
      <c r="R2000" s="51">
        <f>FACT_INCLUDES[[#This Row],[Version Price]]*FACT_INCLUDES[[#This Row],[Quantity]]</f>
        <v>1891.1987473409699</v>
      </c>
      <c r="S2000" s="51">
        <f>FACT_INCLUDES[[#This Row],[Amount]]*(1-FACT_INCLUDES[[#This Row],[Order Discount]])</f>
        <v>1891.1987473409699</v>
      </c>
      <c r="T2000" s="51">
        <f t="shared" si="31"/>
        <v>5933.1105812594933</v>
      </c>
      <c r="U2000" s="57">
        <f>FACT_INCLUDES[[#This Row],[Income]]/FACT_INCLUDES[[#This Row],[Total Order Income]]</f>
        <v>0.3187533287032554</v>
      </c>
      <c r="V2000" s="33">
        <f>IF(FACT_INCLUDES[[#This Row],[Order Gap]]&gt;10, 1, 0)/COUNTIFS(FACT_INCLUDES[Order ID], FACT_INCLUDES[[#This Row],[Order ID]])</f>
        <v>0</v>
      </c>
      <c r="W2000" s="33">
        <f>IF(FACT_INCLUDES[[#This Row],[Order Type]]="Online", 1, 0)/COUNTIFS(FACT_INCLUDES[Order ID], FACT_INCLUDES[[#This Row],[Order ID]])</f>
        <v>0</v>
      </c>
      <c r="X2000" s="52">
        <v>702.81903296952714</v>
      </c>
      <c r="Y2000" s="52">
        <v>694.91909913985478</v>
      </c>
      <c r="Z2000" s="64">
        <f>IF(FACT_INCLUDES[[#This Row],[Order Type]]="Online", 1, 0)*FACT_INCLUDES[[#This Row],[Income]]</f>
        <v>0</v>
      </c>
    </row>
    <row r="2001" spans="1:26" x14ac:dyDescent="0.3">
      <c r="A2001" s="4">
        <v>1850</v>
      </c>
      <c r="B2001" s="4">
        <v>930</v>
      </c>
      <c r="C2001" s="4">
        <v>478</v>
      </c>
      <c r="D2001" s="58">
        <v>2</v>
      </c>
      <c r="E2001" s="28">
        <f>VLOOKUP(FACT_INCLUDES[[#This Row],[Order ID]], ORDERS[], 2)</f>
        <v>43996.468706892338</v>
      </c>
      <c r="F2001" s="28">
        <f>VLOOKUP(FACT_INCLUDES[[#This Row],[Order ID]], ORDERS[], 3)</f>
        <v>43996.468706892338</v>
      </c>
      <c r="G2001" s="4" t="str">
        <f>VLOOKUP(FACT_INCLUDES[[#This Row],[Order ID]], ORDERS[], 4)</f>
        <v>In-Store</v>
      </c>
      <c r="H2001" s="4" t="str">
        <f>VLOOKUP(FACT_INCLUDES[[#This Row],[Order ID]], ORDERS[], 5)</f>
        <v>PGE9324@gmail.com</v>
      </c>
      <c r="I2001" s="4">
        <f>VLOOKUP(FACT_INCLUDES[[#This Row],[Order ID]], ORDERS[], 6)</f>
        <v>7</v>
      </c>
      <c r="J2001" s="54">
        <f>VLOOKUP(FACT_INCLUDES[[#This Row],[Order ID]], ORDERS[], 7)</f>
        <v>0</v>
      </c>
      <c r="K2001" s="33">
        <v>0</v>
      </c>
      <c r="L2001" s="4">
        <f>VLOOKUP(FACT_INCLUDES[[#This Row],[DW Version]], VERSIONS[], 2)</f>
        <v>50</v>
      </c>
      <c r="M2001" s="4">
        <f>VLOOKUP(FACT_INCLUDES[[#This Row],[DW Version]], VERSIONS[], 3)</f>
        <v>9</v>
      </c>
      <c r="N2001" s="4" t="str">
        <f>VLOOKUP(FACT_INCLUDES[[#This Row],[DW Version]], VERSIONS[], 4)</f>
        <v>white</v>
      </c>
      <c r="O2001" s="51">
        <f>VLOOKUP(FACT_INCLUDES[[#This Row],[DW Version]], VERSIONS[], 5)</f>
        <v>255.36547259145192</v>
      </c>
      <c r="P2001" s="4" t="str">
        <f>VLOOKUP(FACT_INCLUDES[[#This Row],[DW Version]], VERSIONS[], 6)</f>
        <v>Air Zoom Elite</v>
      </c>
      <c r="Q2001" s="4" t="str">
        <f>VLOOKUP(FACT_INCLUDES[[#This Row],[DW Version]], VERSIONS[], 7)</f>
        <v>Shoe</v>
      </c>
      <c r="R2001" s="51">
        <f>FACT_INCLUDES[[#This Row],[Version Price]]*FACT_INCLUDES[[#This Row],[Quantity]]</f>
        <v>510.73094518290384</v>
      </c>
      <c r="S2001" s="51">
        <f>FACT_INCLUDES[[#This Row],[Amount]]*(1-FACT_INCLUDES[[#This Row],[Order Discount]])</f>
        <v>510.73094518290384</v>
      </c>
      <c r="T2001" s="51">
        <f t="shared" si="31"/>
        <v>5933.1105812594933</v>
      </c>
      <c r="U2001" s="57">
        <f>FACT_INCLUDES[[#This Row],[Income]]/FACT_INCLUDES[[#This Row],[Total Order Income]]</f>
        <v>8.6081480900779841E-2</v>
      </c>
      <c r="V2001" s="33">
        <f>IF(FACT_INCLUDES[[#This Row],[Order Gap]]&gt;10, 1, 0)/COUNTIFS(FACT_INCLUDES[Order ID], FACT_INCLUDES[[#This Row],[Order ID]])</f>
        <v>0</v>
      </c>
      <c r="W2001" s="33">
        <f>IF(FACT_INCLUDES[[#This Row],[Order Type]]="Online", 1, 0)/COUNTIFS(FACT_INCLUDES[Order ID], FACT_INCLUDES[[#This Row],[Order ID]])</f>
        <v>0</v>
      </c>
      <c r="X2001" s="52">
        <v>702.81903296952714</v>
      </c>
      <c r="Y2001" s="52">
        <v>694.91909913985478</v>
      </c>
      <c r="Z2001" s="64">
        <f>IF(FACT_INCLUDES[[#This Row],[Order Type]]="Online", 1, 0)*FACT_INCLUDES[[#This Row],[Income]]</f>
        <v>0</v>
      </c>
    </row>
    <row r="2002" spans="1:26" x14ac:dyDescent="0.3">
      <c r="A2002" s="4">
        <v>1851</v>
      </c>
      <c r="B2002" s="4">
        <v>930</v>
      </c>
      <c r="C2002" s="4">
        <v>798</v>
      </c>
      <c r="D2002" s="58">
        <v>1</v>
      </c>
      <c r="E2002" s="28">
        <f>VLOOKUP(FACT_INCLUDES[[#This Row],[Order ID]], ORDERS[], 2)</f>
        <v>43996.468706892338</v>
      </c>
      <c r="F2002" s="28">
        <f>VLOOKUP(FACT_INCLUDES[[#This Row],[Order ID]], ORDERS[], 3)</f>
        <v>43996.468706892338</v>
      </c>
      <c r="G2002" s="4" t="str">
        <f>VLOOKUP(FACT_INCLUDES[[#This Row],[Order ID]], ORDERS[], 4)</f>
        <v>In-Store</v>
      </c>
      <c r="H2002" s="4" t="str">
        <f>VLOOKUP(FACT_INCLUDES[[#This Row],[Order ID]], ORDERS[], 5)</f>
        <v>PGE9324@gmail.com</v>
      </c>
      <c r="I2002" s="4">
        <f>VLOOKUP(FACT_INCLUDES[[#This Row],[Order ID]], ORDERS[], 6)</f>
        <v>7</v>
      </c>
      <c r="J2002" s="54">
        <f>VLOOKUP(FACT_INCLUDES[[#This Row],[Order ID]], ORDERS[], 7)</f>
        <v>0</v>
      </c>
      <c r="K2002" s="33">
        <v>0</v>
      </c>
      <c r="L2002" s="4">
        <f>VLOOKUP(FACT_INCLUDES[[#This Row],[DW Version]], VERSIONS[], 2)</f>
        <v>81</v>
      </c>
      <c r="M2002" s="4">
        <f>VLOOKUP(FACT_INCLUDES[[#This Row],[DW Version]], VERSIONS[], 3)</f>
        <v>9</v>
      </c>
      <c r="N2002" s="4" t="str">
        <f>VLOOKUP(FACT_INCLUDES[[#This Row],[DW Version]], VERSIONS[], 4)</f>
        <v>white</v>
      </c>
      <c r="O2002" s="51">
        <f>VLOOKUP(FACT_INCLUDES[[#This Row],[DW Version]], VERSIONS[], 5)</f>
        <v>348.89553872044712</v>
      </c>
      <c r="P2002" s="4" t="str">
        <f>VLOOKUP(FACT_INCLUDES[[#This Row],[DW Version]], VERSIONS[], 6)</f>
        <v>Air Max Fusion</v>
      </c>
      <c r="Q2002" s="4" t="str">
        <f>VLOOKUP(FACT_INCLUDES[[#This Row],[DW Version]], VERSIONS[], 7)</f>
        <v>Shoe</v>
      </c>
      <c r="R2002" s="51">
        <f>FACT_INCLUDES[[#This Row],[Version Price]]*FACT_INCLUDES[[#This Row],[Quantity]]</f>
        <v>348.89553872044712</v>
      </c>
      <c r="S2002" s="51">
        <f>FACT_INCLUDES[[#This Row],[Amount]]*(1-FACT_INCLUDES[[#This Row],[Order Discount]])</f>
        <v>348.89553872044712</v>
      </c>
      <c r="T2002" s="51">
        <f t="shared" si="31"/>
        <v>5933.1105812594933</v>
      </c>
      <c r="U2002" s="57">
        <f>FACT_INCLUDES[[#This Row],[Income]]/FACT_INCLUDES[[#This Row],[Total Order Income]]</f>
        <v>5.8804826564749925E-2</v>
      </c>
      <c r="V2002" s="33">
        <f>IF(FACT_INCLUDES[[#This Row],[Order Gap]]&gt;10, 1, 0)/COUNTIFS(FACT_INCLUDES[Order ID], FACT_INCLUDES[[#This Row],[Order ID]])</f>
        <v>0</v>
      </c>
      <c r="W2002" s="33">
        <f>IF(FACT_INCLUDES[[#This Row],[Order Type]]="Online", 1, 0)/COUNTIFS(FACT_INCLUDES[Order ID], FACT_INCLUDES[[#This Row],[Order ID]])</f>
        <v>0</v>
      </c>
      <c r="X2002" s="52">
        <v>702.81903296952714</v>
      </c>
      <c r="Y2002" s="52">
        <v>694.91909913985478</v>
      </c>
      <c r="Z2002" s="64">
        <f>IF(FACT_INCLUDES[[#This Row],[Order Type]]="Online", 1, 0)*FACT_INCLUDES[[#This Row],[Income]]</f>
        <v>0</v>
      </c>
    </row>
    <row r="2003" spans="1:26" x14ac:dyDescent="0.3">
      <c r="A2003" s="4">
        <v>1852</v>
      </c>
      <c r="B2003" s="4">
        <v>930</v>
      </c>
      <c r="C2003" s="4">
        <v>826</v>
      </c>
      <c r="D2003" s="58">
        <v>1</v>
      </c>
      <c r="E2003" s="28">
        <f>VLOOKUP(FACT_INCLUDES[[#This Row],[Order ID]], ORDERS[], 2)</f>
        <v>43996.468706892338</v>
      </c>
      <c r="F2003" s="28">
        <f>VLOOKUP(FACT_INCLUDES[[#This Row],[Order ID]], ORDERS[], 3)</f>
        <v>43996.468706892338</v>
      </c>
      <c r="G2003" s="4" t="str">
        <f>VLOOKUP(FACT_INCLUDES[[#This Row],[Order ID]], ORDERS[], 4)</f>
        <v>In-Store</v>
      </c>
      <c r="H2003" s="4" t="str">
        <f>VLOOKUP(FACT_INCLUDES[[#This Row],[Order ID]], ORDERS[], 5)</f>
        <v>PGE9324@gmail.com</v>
      </c>
      <c r="I2003" s="4">
        <f>VLOOKUP(FACT_INCLUDES[[#This Row],[Order ID]], ORDERS[], 6)</f>
        <v>7</v>
      </c>
      <c r="J2003" s="54">
        <f>VLOOKUP(FACT_INCLUDES[[#This Row],[Order ID]], ORDERS[], 7)</f>
        <v>0</v>
      </c>
      <c r="K2003" s="33">
        <v>0</v>
      </c>
      <c r="L2003" s="4">
        <f>VLOOKUP(FACT_INCLUDES[[#This Row],[DW Version]], VERSIONS[], 2)</f>
        <v>84</v>
      </c>
      <c r="M2003" s="4">
        <f>VLOOKUP(FACT_INCLUDES[[#This Row],[DW Version]], VERSIONS[], 3)</f>
        <v>5.5</v>
      </c>
      <c r="N2003" s="4" t="str">
        <f>VLOOKUP(FACT_INCLUDES[[#This Row],[DW Version]], VERSIONS[], 4)</f>
        <v>white</v>
      </c>
      <c r="O2003" s="51">
        <f>VLOOKUP(FACT_INCLUDES[[#This Row],[DW Version]], VERSIONS[], 5)</f>
        <v>190.12946217490946</v>
      </c>
      <c r="P2003" s="4" t="str">
        <f>VLOOKUP(FACT_INCLUDES[[#This Row],[DW Version]], VERSIONS[], 6)</f>
        <v>AeroLoft Running Vest</v>
      </c>
      <c r="Q2003" s="4" t="str">
        <f>VLOOKUP(FACT_INCLUDES[[#This Row],[DW Version]], VERSIONS[], 7)</f>
        <v>Apparel</v>
      </c>
      <c r="R2003" s="51">
        <f>FACT_INCLUDES[[#This Row],[Version Price]]*FACT_INCLUDES[[#This Row],[Quantity]]</f>
        <v>190.12946217490946</v>
      </c>
      <c r="S2003" s="51">
        <f>FACT_INCLUDES[[#This Row],[Amount]]*(1-FACT_INCLUDES[[#This Row],[Order Discount]])</f>
        <v>190.12946217490946</v>
      </c>
      <c r="T2003" s="51">
        <f t="shared" si="31"/>
        <v>5933.1105812594933</v>
      </c>
      <c r="U2003" s="57">
        <f>FACT_INCLUDES[[#This Row],[Income]]/FACT_INCLUDES[[#This Row],[Total Order Income]]</f>
        <v>3.2045494445267594E-2</v>
      </c>
      <c r="V2003" s="33">
        <f>IF(FACT_INCLUDES[[#This Row],[Order Gap]]&gt;10, 1, 0)/COUNTIFS(FACT_INCLUDES[Order ID], FACT_INCLUDES[[#This Row],[Order ID]])</f>
        <v>0</v>
      </c>
      <c r="W2003" s="33">
        <f>IF(FACT_INCLUDES[[#This Row],[Order Type]]="Online", 1, 0)/COUNTIFS(FACT_INCLUDES[Order ID], FACT_INCLUDES[[#This Row],[Order ID]])</f>
        <v>0</v>
      </c>
      <c r="X2003" s="52">
        <v>702.81903296952714</v>
      </c>
      <c r="Y2003" s="52">
        <v>694.91909913985478</v>
      </c>
      <c r="Z2003" s="64">
        <f>IF(FACT_INCLUDES[[#This Row],[Order Type]]="Online", 1, 0)*FACT_INCLUDES[[#This Row],[Income]]</f>
        <v>0</v>
      </c>
    </row>
    <row r="2004" spans="1:26" x14ac:dyDescent="0.3">
      <c r="A2004" s="4">
        <v>1853</v>
      </c>
      <c r="B2004" s="4">
        <v>930</v>
      </c>
      <c r="C2004" s="4">
        <v>835</v>
      </c>
      <c r="D2004" s="58">
        <v>2</v>
      </c>
      <c r="E2004" s="28">
        <f>VLOOKUP(FACT_INCLUDES[[#This Row],[Order ID]], ORDERS[], 2)</f>
        <v>43996.468706892338</v>
      </c>
      <c r="F2004" s="28">
        <f>VLOOKUP(FACT_INCLUDES[[#This Row],[Order ID]], ORDERS[], 3)</f>
        <v>43996.468706892338</v>
      </c>
      <c r="G2004" s="4" t="str">
        <f>VLOOKUP(FACT_INCLUDES[[#This Row],[Order ID]], ORDERS[], 4)</f>
        <v>In-Store</v>
      </c>
      <c r="H2004" s="4" t="str">
        <f>VLOOKUP(FACT_INCLUDES[[#This Row],[Order ID]], ORDERS[], 5)</f>
        <v>PGE9324@gmail.com</v>
      </c>
      <c r="I2004" s="4">
        <f>VLOOKUP(FACT_INCLUDES[[#This Row],[Order ID]], ORDERS[], 6)</f>
        <v>7</v>
      </c>
      <c r="J2004" s="54">
        <f>VLOOKUP(FACT_INCLUDES[[#This Row],[Order ID]], ORDERS[], 7)</f>
        <v>0</v>
      </c>
      <c r="K2004" s="33">
        <v>0</v>
      </c>
      <c r="L2004" s="4">
        <f>VLOOKUP(FACT_INCLUDES[[#This Row],[DW Version]], VERSIONS[], 2)</f>
        <v>85</v>
      </c>
      <c r="M2004" s="4">
        <f>VLOOKUP(FACT_INCLUDES[[#This Row],[DW Version]], VERSIONS[], 3)</f>
        <v>4.5</v>
      </c>
      <c r="N2004" s="4" t="str">
        <f>VLOOKUP(FACT_INCLUDES[[#This Row],[DW Version]], VERSIONS[], 4)</f>
        <v>white</v>
      </c>
      <c r="O2004" s="51">
        <f>VLOOKUP(FACT_INCLUDES[[#This Row],[DW Version]], VERSIONS[], 5)</f>
        <v>248.19381616336008</v>
      </c>
      <c r="P2004" s="4" t="str">
        <f>VLOOKUP(FACT_INCLUDES[[#This Row],[DW Version]], VERSIONS[], 6)</f>
        <v>Nike Flex Stride</v>
      </c>
      <c r="Q2004" s="4" t="str">
        <f>VLOOKUP(FACT_INCLUDES[[#This Row],[DW Version]], VERSIONS[], 7)</f>
        <v>Apparel</v>
      </c>
      <c r="R2004" s="51">
        <f>FACT_INCLUDES[[#This Row],[Version Price]]*FACT_INCLUDES[[#This Row],[Quantity]]</f>
        <v>496.38763232672017</v>
      </c>
      <c r="S2004" s="51">
        <f>FACT_INCLUDES[[#This Row],[Amount]]*(1-FACT_INCLUDES[[#This Row],[Order Discount]])</f>
        <v>496.38763232672017</v>
      </c>
      <c r="T2004" s="51">
        <f t="shared" si="31"/>
        <v>5933.1105812594933</v>
      </c>
      <c r="U2004" s="57">
        <f>FACT_INCLUDES[[#This Row],[Income]]/FACT_INCLUDES[[#This Row],[Total Order Income]]</f>
        <v>8.3663977862577774E-2</v>
      </c>
      <c r="V2004" s="33">
        <f>IF(FACT_INCLUDES[[#This Row],[Order Gap]]&gt;10, 1, 0)/COUNTIFS(FACT_INCLUDES[Order ID], FACT_INCLUDES[[#This Row],[Order ID]])</f>
        <v>0</v>
      </c>
      <c r="W2004" s="33">
        <f>IF(FACT_INCLUDES[[#This Row],[Order Type]]="Online", 1, 0)/COUNTIFS(FACT_INCLUDES[Order ID], FACT_INCLUDES[[#This Row],[Order ID]])</f>
        <v>0</v>
      </c>
      <c r="X2004" s="52">
        <v>702.81903296952714</v>
      </c>
      <c r="Y2004" s="52">
        <v>694.91909913985478</v>
      </c>
      <c r="Z2004" s="64">
        <f>IF(FACT_INCLUDES[[#This Row],[Order Type]]="Online", 1, 0)*FACT_INCLUDES[[#This Row],[Income]]</f>
        <v>0</v>
      </c>
    </row>
    <row r="2005" spans="1:26" x14ac:dyDescent="0.3">
      <c r="A2005" s="4">
        <v>1854</v>
      </c>
      <c r="B2005" s="4">
        <v>930</v>
      </c>
      <c r="C2005" s="4">
        <v>910</v>
      </c>
      <c r="D2005" s="58">
        <v>3</v>
      </c>
      <c r="E2005" s="28">
        <f>VLOOKUP(FACT_INCLUDES[[#This Row],[Order ID]], ORDERS[], 2)</f>
        <v>43996.468706892338</v>
      </c>
      <c r="F2005" s="28">
        <f>VLOOKUP(FACT_INCLUDES[[#This Row],[Order ID]], ORDERS[], 3)</f>
        <v>43996.468706892338</v>
      </c>
      <c r="G2005" s="4" t="str">
        <f>VLOOKUP(FACT_INCLUDES[[#This Row],[Order ID]], ORDERS[], 4)</f>
        <v>In-Store</v>
      </c>
      <c r="H2005" s="4" t="str">
        <f>VLOOKUP(FACT_INCLUDES[[#This Row],[Order ID]], ORDERS[], 5)</f>
        <v>PGE9324@gmail.com</v>
      </c>
      <c r="I2005" s="4">
        <f>VLOOKUP(FACT_INCLUDES[[#This Row],[Order ID]], ORDERS[], 6)</f>
        <v>7</v>
      </c>
      <c r="J2005" s="54">
        <f>VLOOKUP(FACT_INCLUDES[[#This Row],[Order ID]], ORDERS[], 7)</f>
        <v>0</v>
      </c>
      <c r="K2005" s="33">
        <v>0</v>
      </c>
      <c r="L2005" s="4">
        <f>VLOOKUP(FACT_INCLUDES[[#This Row],[DW Version]], VERSIONS[], 2)</f>
        <v>93</v>
      </c>
      <c r="M2005" s="4">
        <f>VLOOKUP(FACT_INCLUDES[[#This Row],[DW Version]], VERSIONS[], 3)</f>
        <v>5</v>
      </c>
      <c r="N2005" s="4" t="str">
        <f>VLOOKUP(FACT_INCLUDES[[#This Row],[DW Version]], VERSIONS[], 4)</f>
        <v>white</v>
      </c>
      <c r="O2005" s="51">
        <f>VLOOKUP(FACT_INCLUDES[[#This Row],[DW Version]], VERSIONS[], 5)</f>
        <v>313.59292925969328</v>
      </c>
      <c r="P2005" s="4" t="str">
        <f>VLOOKUP(FACT_INCLUDES[[#This Row],[DW Version]], VERSIONS[], 6)</f>
        <v>Therma Training Top</v>
      </c>
      <c r="Q2005" s="4" t="str">
        <f>VLOOKUP(FACT_INCLUDES[[#This Row],[DW Version]], VERSIONS[], 7)</f>
        <v>Apparel</v>
      </c>
      <c r="R2005" s="51">
        <f>FACT_INCLUDES[[#This Row],[Version Price]]*FACT_INCLUDES[[#This Row],[Quantity]]</f>
        <v>940.77878777907983</v>
      </c>
      <c r="S2005" s="51">
        <f>FACT_INCLUDES[[#This Row],[Amount]]*(1-FACT_INCLUDES[[#This Row],[Order Discount]])</f>
        <v>940.77878777907983</v>
      </c>
      <c r="T2005" s="51">
        <f t="shared" si="31"/>
        <v>5933.1105812594933</v>
      </c>
      <c r="U2005" s="57">
        <f>FACT_INCLUDES[[#This Row],[Income]]/FACT_INCLUDES[[#This Row],[Total Order Income]]</f>
        <v>0.15856417555247543</v>
      </c>
      <c r="V2005" s="33">
        <f>IF(FACT_INCLUDES[[#This Row],[Order Gap]]&gt;10, 1, 0)/COUNTIFS(FACT_INCLUDES[Order ID], FACT_INCLUDES[[#This Row],[Order ID]])</f>
        <v>0</v>
      </c>
      <c r="W2005" s="33">
        <f>IF(FACT_INCLUDES[[#This Row],[Order Type]]="Online", 1, 0)/COUNTIFS(FACT_INCLUDES[Order ID], FACT_INCLUDES[[#This Row],[Order ID]])</f>
        <v>0</v>
      </c>
      <c r="X2005" s="52">
        <v>702.81903296952714</v>
      </c>
      <c r="Y2005" s="52">
        <v>694.91909913985478</v>
      </c>
      <c r="Z2005" s="64">
        <f>IF(FACT_INCLUDES[[#This Row],[Order Type]]="Online", 1, 0)*FACT_INCLUDES[[#This Row],[Income]]</f>
        <v>0</v>
      </c>
    </row>
    <row r="2006" spans="1:26" x14ac:dyDescent="0.3">
      <c r="A2006" s="4">
        <v>1855</v>
      </c>
      <c r="B2006" s="4">
        <v>930</v>
      </c>
      <c r="C2006" s="4">
        <v>939</v>
      </c>
      <c r="D2006" s="58">
        <v>5</v>
      </c>
      <c r="E2006" s="28">
        <f>VLOOKUP(FACT_INCLUDES[[#This Row],[Order ID]], ORDERS[], 2)</f>
        <v>43996.468706892338</v>
      </c>
      <c r="F2006" s="28">
        <f>VLOOKUP(FACT_INCLUDES[[#This Row],[Order ID]], ORDERS[], 3)</f>
        <v>43996.468706892338</v>
      </c>
      <c r="G2006" s="4" t="str">
        <f>VLOOKUP(FACT_INCLUDES[[#This Row],[Order ID]], ORDERS[], 4)</f>
        <v>In-Store</v>
      </c>
      <c r="H2006" s="4" t="str">
        <f>VLOOKUP(FACT_INCLUDES[[#This Row],[Order ID]], ORDERS[], 5)</f>
        <v>PGE9324@gmail.com</v>
      </c>
      <c r="I2006" s="4">
        <f>VLOOKUP(FACT_INCLUDES[[#This Row],[Order ID]], ORDERS[], 6)</f>
        <v>7</v>
      </c>
      <c r="J2006" s="54">
        <f>VLOOKUP(FACT_INCLUDES[[#This Row],[Order ID]], ORDERS[], 7)</f>
        <v>0</v>
      </c>
      <c r="K2006" s="33">
        <v>0</v>
      </c>
      <c r="L2006" s="4">
        <f>VLOOKUP(FACT_INCLUDES[[#This Row],[DW Version]], VERSIONS[], 2)</f>
        <v>95</v>
      </c>
      <c r="M2006" s="4">
        <f>VLOOKUP(FACT_INCLUDES[[#This Row],[DW Version]], VERSIONS[], 3)</f>
        <v>12</v>
      </c>
      <c r="N2006" s="4" t="str">
        <f>VLOOKUP(FACT_INCLUDES[[#This Row],[DW Version]], VERSIONS[], 4)</f>
        <v>green</v>
      </c>
      <c r="O2006" s="51">
        <f>VLOOKUP(FACT_INCLUDES[[#This Row],[DW Version]], VERSIONS[], 5)</f>
        <v>243.38405817122791</v>
      </c>
      <c r="P2006" s="4" t="str">
        <f>VLOOKUP(FACT_INCLUDES[[#This Row],[DW Version]], VERSIONS[], 6)</f>
        <v>Nike Backpack</v>
      </c>
      <c r="Q2006" s="4" t="str">
        <f>VLOOKUP(FACT_INCLUDES[[#This Row],[DW Version]], VERSIONS[], 7)</f>
        <v>Accessories</v>
      </c>
      <c r="R2006" s="51">
        <f>FACT_INCLUDES[[#This Row],[Version Price]]*FACT_INCLUDES[[#This Row],[Quantity]]</f>
        <v>1216.9202908561394</v>
      </c>
      <c r="S2006" s="51">
        <f>FACT_INCLUDES[[#This Row],[Amount]]*(1-FACT_INCLUDES[[#This Row],[Order Discount]])</f>
        <v>1216.9202908561394</v>
      </c>
      <c r="T2006" s="51">
        <f t="shared" si="31"/>
        <v>5933.1105812594933</v>
      </c>
      <c r="U2006" s="57">
        <f>FACT_INCLUDES[[#This Row],[Income]]/FACT_INCLUDES[[#This Row],[Total Order Income]]</f>
        <v>0.20510662563747614</v>
      </c>
      <c r="V2006" s="33">
        <f>IF(FACT_INCLUDES[[#This Row],[Order Gap]]&gt;10, 1, 0)/COUNTIFS(FACT_INCLUDES[Order ID], FACT_INCLUDES[[#This Row],[Order ID]])</f>
        <v>0</v>
      </c>
      <c r="W2006" s="33">
        <f>IF(FACT_INCLUDES[[#This Row],[Order Type]]="Online", 1, 0)/COUNTIFS(FACT_INCLUDES[Order ID], FACT_INCLUDES[[#This Row],[Order ID]])</f>
        <v>0</v>
      </c>
      <c r="X2006" s="52">
        <v>702.81903296952714</v>
      </c>
      <c r="Y2006" s="52">
        <v>694.91909913985478</v>
      </c>
      <c r="Z2006" s="64">
        <f>IF(FACT_INCLUDES[[#This Row],[Order Type]]="Online", 1, 0)*FACT_INCLUDES[[#This Row],[Income]]</f>
        <v>0</v>
      </c>
    </row>
    <row r="2007" spans="1:26" x14ac:dyDescent="0.3">
      <c r="A2007" s="4">
        <v>1926</v>
      </c>
      <c r="B2007" s="4">
        <v>967</v>
      </c>
      <c r="C2007" s="4">
        <v>30</v>
      </c>
      <c r="D2007" s="58">
        <v>1</v>
      </c>
      <c r="E2007" s="28">
        <f>VLOOKUP(FACT_INCLUDES[[#This Row],[Order ID]], ORDERS[], 2)</f>
        <v>44054.009695333196</v>
      </c>
      <c r="F2007" s="28">
        <f>VLOOKUP(FACT_INCLUDES[[#This Row],[Order ID]], ORDERS[], 3)</f>
        <v>44054.009695333196</v>
      </c>
      <c r="G2007" s="4" t="str">
        <f>VLOOKUP(FACT_INCLUDES[[#This Row],[Order ID]], ORDERS[], 4)</f>
        <v>In-Store</v>
      </c>
      <c r="H2007" s="4" t="str">
        <f>VLOOKUP(FACT_INCLUDES[[#This Row],[Order ID]], ORDERS[], 5)</f>
        <v>FAN4199@gmail.com</v>
      </c>
      <c r="I2007" s="4">
        <f>VLOOKUP(FACT_INCLUDES[[#This Row],[Order ID]], ORDERS[], 6)</f>
        <v>39</v>
      </c>
      <c r="J2007" s="54">
        <f>VLOOKUP(FACT_INCLUDES[[#This Row],[Order ID]], ORDERS[], 7)</f>
        <v>0</v>
      </c>
      <c r="K2007" s="33">
        <v>0</v>
      </c>
      <c r="L2007" s="4">
        <f>VLOOKUP(FACT_INCLUDES[[#This Row],[DW Version]], VERSIONS[], 2)</f>
        <v>3</v>
      </c>
      <c r="M2007" s="4">
        <f>VLOOKUP(FACT_INCLUDES[[#This Row],[DW Version]], VERSIONS[], 3)</f>
        <v>5.5</v>
      </c>
      <c r="N2007" s="4" t="str">
        <f>VLOOKUP(FACT_INCLUDES[[#This Row],[DW Version]], VERSIONS[], 4)</f>
        <v>white</v>
      </c>
      <c r="O2007" s="51">
        <f>VLOOKUP(FACT_INCLUDES[[#This Row],[DW Version]], VERSIONS[], 5)</f>
        <v>287.18471946081041</v>
      </c>
      <c r="P2007" s="4" t="str">
        <f>VLOOKUP(FACT_INCLUDES[[#This Row],[DW Version]], VERSIONS[], 6)</f>
        <v>Dri-FIT Shirt</v>
      </c>
      <c r="Q2007" s="4" t="str">
        <f>VLOOKUP(FACT_INCLUDES[[#This Row],[DW Version]], VERSIONS[], 7)</f>
        <v>Apparel</v>
      </c>
      <c r="R2007" s="51">
        <f>FACT_INCLUDES[[#This Row],[Version Price]]*FACT_INCLUDES[[#This Row],[Quantity]]</f>
        <v>287.18471946081041</v>
      </c>
      <c r="S2007" s="51">
        <f>FACT_INCLUDES[[#This Row],[Amount]]*(1-FACT_INCLUDES[[#This Row],[Order Discount]])</f>
        <v>287.18471946081041</v>
      </c>
      <c r="T2007" s="51">
        <f t="shared" si="31"/>
        <v>2703.815710532489</v>
      </c>
      <c r="U2007" s="57">
        <f>FACT_INCLUDES[[#This Row],[Income]]/FACT_INCLUDES[[#This Row],[Total Order Income]]</f>
        <v>0.1062146056560387</v>
      </c>
      <c r="V2007" s="33">
        <f>IF(FACT_INCLUDES[[#This Row],[Order Gap]]&gt;10, 1, 0)/COUNTIFS(FACT_INCLUDES[Order ID], FACT_INCLUDES[[#This Row],[Order ID]])</f>
        <v>0</v>
      </c>
      <c r="W2007" s="33">
        <f>IF(FACT_INCLUDES[[#This Row],[Order Type]]="Online", 1, 0)/COUNTIFS(FACT_INCLUDES[Order ID], FACT_INCLUDES[[#This Row],[Order ID]])</f>
        <v>0</v>
      </c>
      <c r="X2007" s="52">
        <v>702.81903296952714</v>
      </c>
      <c r="Y2007" s="52">
        <v>694.91909913985478</v>
      </c>
      <c r="Z2007" s="64">
        <f>IF(FACT_INCLUDES[[#This Row],[Order Type]]="Online", 1, 0)*FACT_INCLUDES[[#This Row],[Income]]</f>
        <v>0</v>
      </c>
    </row>
    <row r="2008" spans="1:26" x14ac:dyDescent="0.3">
      <c r="A2008" s="4">
        <v>1927</v>
      </c>
      <c r="B2008" s="4">
        <v>967</v>
      </c>
      <c r="C2008" s="4">
        <v>288</v>
      </c>
      <c r="D2008" s="58">
        <v>4</v>
      </c>
      <c r="E2008" s="28">
        <f>VLOOKUP(FACT_INCLUDES[[#This Row],[Order ID]], ORDERS[], 2)</f>
        <v>44054.009695333196</v>
      </c>
      <c r="F2008" s="28">
        <f>VLOOKUP(FACT_INCLUDES[[#This Row],[Order ID]], ORDERS[], 3)</f>
        <v>44054.009695333196</v>
      </c>
      <c r="G2008" s="4" t="str">
        <f>VLOOKUP(FACT_INCLUDES[[#This Row],[Order ID]], ORDERS[], 4)</f>
        <v>In-Store</v>
      </c>
      <c r="H2008" s="4" t="str">
        <f>VLOOKUP(FACT_INCLUDES[[#This Row],[Order ID]], ORDERS[], 5)</f>
        <v>FAN4199@gmail.com</v>
      </c>
      <c r="I2008" s="4">
        <f>VLOOKUP(FACT_INCLUDES[[#This Row],[Order ID]], ORDERS[], 6)</f>
        <v>39</v>
      </c>
      <c r="J2008" s="54">
        <f>VLOOKUP(FACT_INCLUDES[[#This Row],[Order ID]], ORDERS[], 7)</f>
        <v>0</v>
      </c>
      <c r="K2008" s="33">
        <v>0</v>
      </c>
      <c r="L2008" s="4">
        <f>VLOOKUP(FACT_INCLUDES[[#This Row],[DW Version]], VERSIONS[], 2)</f>
        <v>28</v>
      </c>
      <c r="M2008" s="4">
        <f>VLOOKUP(FACT_INCLUDES[[#This Row],[DW Version]], VERSIONS[], 3)</f>
        <v>8.5</v>
      </c>
      <c r="N2008" s="4" t="str">
        <f>VLOOKUP(FACT_INCLUDES[[#This Row],[DW Version]], VERSIONS[], 4)</f>
        <v>white</v>
      </c>
      <c r="O2008" s="51">
        <f>VLOOKUP(FACT_INCLUDES[[#This Row],[DW Version]], VERSIONS[], 5)</f>
        <v>308.80688959873584</v>
      </c>
      <c r="P2008" s="4" t="str">
        <f>VLOOKUP(FACT_INCLUDES[[#This Row],[DW Version]], VERSIONS[], 6)</f>
        <v>Odyssey React</v>
      </c>
      <c r="Q2008" s="4" t="str">
        <f>VLOOKUP(FACT_INCLUDES[[#This Row],[DW Version]], VERSIONS[], 7)</f>
        <v>Shoe</v>
      </c>
      <c r="R2008" s="51">
        <f>FACT_INCLUDES[[#This Row],[Version Price]]*FACT_INCLUDES[[#This Row],[Quantity]]</f>
        <v>1235.2275583949433</v>
      </c>
      <c r="S2008" s="51">
        <f>FACT_INCLUDES[[#This Row],[Amount]]*(1-FACT_INCLUDES[[#This Row],[Order Discount]])</f>
        <v>1235.2275583949433</v>
      </c>
      <c r="T2008" s="51">
        <f t="shared" si="31"/>
        <v>2703.815710532489</v>
      </c>
      <c r="U2008" s="57">
        <f>FACT_INCLUDES[[#This Row],[Income]]/FACT_INCLUDES[[#This Row],[Total Order Income]]</f>
        <v>0.45684606150604762</v>
      </c>
      <c r="V2008" s="33">
        <f>IF(FACT_INCLUDES[[#This Row],[Order Gap]]&gt;10, 1, 0)/COUNTIFS(FACT_INCLUDES[Order ID], FACT_INCLUDES[[#This Row],[Order ID]])</f>
        <v>0</v>
      </c>
      <c r="W2008" s="33">
        <f>IF(FACT_INCLUDES[[#This Row],[Order Type]]="Online", 1, 0)/COUNTIFS(FACT_INCLUDES[Order ID], FACT_INCLUDES[[#This Row],[Order ID]])</f>
        <v>0</v>
      </c>
      <c r="X2008" s="52">
        <v>702.81903296952714</v>
      </c>
      <c r="Y2008" s="52">
        <v>694.91909913985478</v>
      </c>
      <c r="Z2008" s="64">
        <f>IF(FACT_INCLUDES[[#This Row],[Order Type]]="Online", 1, 0)*FACT_INCLUDES[[#This Row],[Income]]</f>
        <v>0</v>
      </c>
    </row>
    <row r="2009" spans="1:26" x14ac:dyDescent="0.3">
      <c r="A2009" s="4">
        <v>1928</v>
      </c>
      <c r="B2009" s="4">
        <v>967</v>
      </c>
      <c r="C2009" s="4">
        <v>958</v>
      </c>
      <c r="D2009" s="58">
        <v>4</v>
      </c>
      <c r="E2009" s="28">
        <f>VLOOKUP(FACT_INCLUDES[[#This Row],[Order ID]], ORDERS[], 2)</f>
        <v>44054.009695333196</v>
      </c>
      <c r="F2009" s="28">
        <f>VLOOKUP(FACT_INCLUDES[[#This Row],[Order ID]], ORDERS[], 3)</f>
        <v>44054.009695333196</v>
      </c>
      <c r="G2009" s="4" t="str">
        <f>VLOOKUP(FACT_INCLUDES[[#This Row],[Order ID]], ORDERS[], 4)</f>
        <v>In-Store</v>
      </c>
      <c r="H2009" s="4" t="str">
        <f>VLOOKUP(FACT_INCLUDES[[#This Row],[Order ID]], ORDERS[], 5)</f>
        <v>FAN4199@gmail.com</v>
      </c>
      <c r="I2009" s="4">
        <f>VLOOKUP(FACT_INCLUDES[[#This Row],[Order ID]], ORDERS[], 6)</f>
        <v>39</v>
      </c>
      <c r="J2009" s="54">
        <f>VLOOKUP(FACT_INCLUDES[[#This Row],[Order ID]], ORDERS[], 7)</f>
        <v>0</v>
      </c>
      <c r="K2009" s="33">
        <v>0</v>
      </c>
      <c r="L2009" s="4">
        <f>VLOOKUP(FACT_INCLUDES[[#This Row],[DW Version]], VERSIONS[], 2)</f>
        <v>98</v>
      </c>
      <c r="M2009" s="4">
        <f>VLOOKUP(FACT_INCLUDES[[#This Row],[DW Version]], VERSIONS[], 3)</f>
        <v>3.5</v>
      </c>
      <c r="N2009" s="4" t="str">
        <f>VLOOKUP(FACT_INCLUDES[[#This Row],[DW Version]], VERSIONS[], 4)</f>
        <v>white</v>
      </c>
      <c r="O2009" s="51">
        <f>VLOOKUP(FACT_INCLUDES[[#This Row],[DW Version]], VERSIONS[], 5)</f>
        <v>295.35085816918377</v>
      </c>
      <c r="P2009" s="4" t="str">
        <f>VLOOKUP(FACT_INCLUDES[[#This Row],[DW Version]], VERSIONS[], 6)</f>
        <v>Zoom Rival Fly</v>
      </c>
      <c r="Q2009" s="4" t="str">
        <f>VLOOKUP(FACT_INCLUDES[[#This Row],[DW Version]], VERSIONS[], 7)</f>
        <v>Shoe</v>
      </c>
      <c r="R2009" s="51">
        <f>FACT_INCLUDES[[#This Row],[Version Price]]*FACT_INCLUDES[[#This Row],[Quantity]]</f>
        <v>1181.4034326767351</v>
      </c>
      <c r="S2009" s="51">
        <f>FACT_INCLUDES[[#This Row],[Amount]]*(1-FACT_INCLUDES[[#This Row],[Order Discount]])</f>
        <v>1181.4034326767351</v>
      </c>
      <c r="T2009" s="51">
        <f t="shared" si="31"/>
        <v>2703.815710532489</v>
      </c>
      <c r="U2009" s="57">
        <f>FACT_INCLUDES[[#This Row],[Income]]/FACT_INCLUDES[[#This Row],[Total Order Income]]</f>
        <v>0.43693933283791359</v>
      </c>
      <c r="V2009" s="33">
        <f>IF(FACT_INCLUDES[[#This Row],[Order Gap]]&gt;10, 1, 0)/COUNTIFS(FACT_INCLUDES[Order ID], FACT_INCLUDES[[#This Row],[Order ID]])</f>
        <v>0</v>
      </c>
      <c r="W2009" s="33">
        <f>IF(FACT_INCLUDES[[#This Row],[Order Type]]="Online", 1, 0)/COUNTIFS(FACT_INCLUDES[Order ID], FACT_INCLUDES[[#This Row],[Order ID]])</f>
        <v>0</v>
      </c>
      <c r="X2009" s="52">
        <v>702.81903296952714</v>
      </c>
      <c r="Y2009" s="52">
        <v>694.91909913985478</v>
      </c>
      <c r="Z2009" s="64">
        <f>IF(FACT_INCLUDES[[#This Row],[Order Type]]="Online", 1, 0)*FACT_INCLUDES[[#This Row],[Income]]</f>
        <v>0</v>
      </c>
    </row>
    <row r="2010" spans="1:26" x14ac:dyDescent="0.3">
      <c r="A2010" s="4">
        <v>1932</v>
      </c>
      <c r="B2010" s="4">
        <v>970</v>
      </c>
      <c r="C2010" s="4">
        <v>279</v>
      </c>
      <c r="D2010" s="58">
        <v>1</v>
      </c>
      <c r="E2010" s="28">
        <f>VLOOKUP(FACT_INCLUDES[[#This Row],[Order ID]], ORDERS[], 2)</f>
        <v>44175.854590975076</v>
      </c>
      <c r="F2010" s="28">
        <f>VLOOKUP(FACT_INCLUDES[[#This Row],[Order ID]], ORDERS[], 3)</f>
        <v>44193.854590975076</v>
      </c>
      <c r="G2010" s="4" t="str">
        <f>VLOOKUP(FACT_INCLUDES[[#This Row],[Order ID]], ORDERS[], 4)</f>
        <v>Online</v>
      </c>
      <c r="H2010" s="4" t="str">
        <f>VLOOKUP(FACT_INCLUDES[[#This Row],[Order ID]], ORDERS[], 5)</f>
        <v>MUZ1198@gmail.com</v>
      </c>
      <c r="I2010" s="4">
        <f>VLOOKUP(FACT_INCLUDES[[#This Row],[Order ID]], ORDERS[], 6)</f>
        <v>0</v>
      </c>
      <c r="J2010" s="54">
        <f>VLOOKUP(FACT_INCLUDES[[#This Row],[Order ID]], ORDERS[], 7)</f>
        <v>0</v>
      </c>
      <c r="K2010" s="33">
        <v>18</v>
      </c>
      <c r="L2010" s="4">
        <f>VLOOKUP(FACT_INCLUDES[[#This Row],[DW Version]], VERSIONS[], 2)</f>
        <v>27</v>
      </c>
      <c r="M2010" s="4">
        <f>VLOOKUP(FACT_INCLUDES[[#This Row],[DW Version]], VERSIONS[], 3)</f>
        <v>10</v>
      </c>
      <c r="N2010" s="4" t="str">
        <f>VLOOKUP(FACT_INCLUDES[[#This Row],[DW Version]], VERSIONS[], 4)</f>
        <v>blue</v>
      </c>
      <c r="O2010" s="51">
        <f>VLOOKUP(FACT_INCLUDES[[#This Row],[DW Version]], VERSIONS[], 5)</f>
        <v>335.42616604663164</v>
      </c>
      <c r="P2010" s="4" t="str">
        <f>VLOOKUP(FACT_INCLUDES[[#This Row],[DW Version]], VERSIONS[], 6)</f>
        <v>Structure</v>
      </c>
      <c r="Q2010" s="4" t="str">
        <f>VLOOKUP(FACT_INCLUDES[[#This Row],[DW Version]], VERSIONS[], 7)</f>
        <v>Shoe</v>
      </c>
      <c r="R2010" s="51">
        <f>FACT_INCLUDES[[#This Row],[Version Price]]*FACT_INCLUDES[[#This Row],[Quantity]]</f>
        <v>335.42616604663164</v>
      </c>
      <c r="S2010" s="51">
        <f>FACT_INCLUDES[[#This Row],[Amount]]*(1-FACT_INCLUDES[[#This Row],[Order Discount]])</f>
        <v>335.42616604663164</v>
      </c>
      <c r="T2010" s="51">
        <f t="shared" si="31"/>
        <v>3341.0276264463109</v>
      </c>
      <c r="U2010" s="57">
        <f>FACT_INCLUDES[[#This Row],[Income]]/FACT_INCLUDES[[#This Row],[Total Order Income]]</f>
        <v>0.10039610669230178</v>
      </c>
      <c r="V2010" s="33">
        <f>IF(FACT_INCLUDES[[#This Row],[Order Gap]]&gt;10, 1, 0)/COUNTIFS(FACT_INCLUDES[Order ID], FACT_INCLUDES[[#This Row],[Order ID]])</f>
        <v>0.25</v>
      </c>
      <c r="W2010" s="33">
        <f>IF(FACT_INCLUDES[[#This Row],[Order Type]]="Online", 1, 0)/COUNTIFS(FACT_INCLUDES[Order ID], FACT_INCLUDES[[#This Row],[Order ID]])</f>
        <v>0.25</v>
      </c>
      <c r="X2010" s="52">
        <v>702.81903296952714</v>
      </c>
      <c r="Y2010" s="52">
        <v>694.91909913985478</v>
      </c>
      <c r="Z2010" s="64">
        <f>IF(FACT_INCLUDES[[#This Row],[Order Type]]="Online", 1, 0)*FACT_INCLUDES[[#This Row],[Income]]</f>
        <v>335.42616604663164</v>
      </c>
    </row>
    <row r="2011" spans="1:26" x14ac:dyDescent="0.3">
      <c r="A2011" s="4">
        <v>1933</v>
      </c>
      <c r="B2011" s="4">
        <v>970</v>
      </c>
      <c r="C2011" s="4">
        <v>385</v>
      </c>
      <c r="D2011" s="58">
        <v>4</v>
      </c>
      <c r="E2011" s="28">
        <f>VLOOKUP(FACT_INCLUDES[[#This Row],[Order ID]], ORDERS[], 2)</f>
        <v>44175.854590975076</v>
      </c>
      <c r="F2011" s="28">
        <f>VLOOKUP(FACT_INCLUDES[[#This Row],[Order ID]], ORDERS[], 3)</f>
        <v>44193.854590975076</v>
      </c>
      <c r="G2011" s="4" t="str">
        <f>VLOOKUP(FACT_INCLUDES[[#This Row],[Order ID]], ORDERS[], 4)</f>
        <v>Online</v>
      </c>
      <c r="H2011" s="4" t="str">
        <f>VLOOKUP(FACT_INCLUDES[[#This Row],[Order ID]], ORDERS[], 5)</f>
        <v>MUZ1198@gmail.com</v>
      </c>
      <c r="I2011" s="4">
        <f>VLOOKUP(FACT_INCLUDES[[#This Row],[Order ID]], ORDERS[], 6)</f>
        <v>0</v>
      </c>
      <c r="J2011" s="54">
        <f>VLOOKUP(FACT_INCLUDES[[#This Row],[Order ID]], ORDERS[], 7)</f>
        <v>0</v>
      </c>
      <c r="K2011" s="33">
        <v>18</v>
      </c>
      <c r="L2011" s="4">
        <f>VLOOKUP(FACT_INCLUDES[[#This Row],[DW Version]], VERSIONS[], 2)</f>
        <v>39</v>
      </c>
      <c r="M2011" s="4">
        <f>VLOOKUP(FACT_INCLUDES[[#This Row],[DW Version]], VERSIONS[], 3)</f>
        <v>7.5</v>
      </c>
      <c r="N2011" s="4" t="str">
        <f>VLOOKUP(FACT_INCLUDES[[#This Row],[DW Version]], VERSIONS[], 4)</f>
        <v>white</v>
      </c>
      <c r="O2011" s="51">
        <f>VLOOKUP(FACT_INCLUDES[[#This Row],[DW Version]], VERSIONS[], 5)</f>
        <v>368.41683492648076</v>
      </c>
      <c r="P2011" s="4" t="str">
        <f>VLOOKUP(FACT_INCLUDES[[#This Row],[DW Version]], VERSIONS[], 6)</f>
        <v>Fast Track Jacket</v>
      </c>
      <c r="Q2011" s="4" t="str">
        <f>VLOOKUP(FACT_INCLUDES[[#This Row],[DW Version]], VERSIONS[], 7)</f>
        <v>Apparel</v>
      </c>
      <c r="R2011" s="51">
        <f>FACT_INCLUDES[[#This Row],[Version Price]]*FACT_INCLUDES[[#This Row],[Quantity]]</f>
        <v>1473.667339705923</v>
      </c>
      <c r="S2011" s="51">
        <f>FACT_INCLUDES[[#This Row],[Amount]]*(1-FACT_INCLUDES[[#This Row],[Order Discount]])</f>
        <v>1473.667339705923</v>
      </c>
      <c r="T2011" s="51">
        <f t="shared" si="31"/>
        <v>3341.0276264463109</v>
      </c>
      <c r="U2011" s="57">
        <f>FACT_INCLUDES[[#This Row],[Income]]/FACT_INCLUDES[[#This Row],[Total Order Income]]</f>
        <v>0.44108205752054541</v>
      </c>
      <c r="V2011" s="33">
        <f>IF(FACT_INCLUDES[[#This Row],[Order Gap]]&gt;10, 1, 0)/COUNTIFS(FACT_INCLUDES[Order ID], FACT_INCLUDES[[#This Row],[Order ID]])</f>
        <v>0.25</v>
      </c>
      <c r="W2011" s="33">
        <f>IF(FACT_INCLUDES[[#This Row],[Order Type]]="Online", 1, 0)/COUNTIFS(FACT_INCLUDES[Order ID], FACT_INCLUDES[[#This Row],[Order ID]])</f>
        <v>0.25</v>
      </c>
      <c r="X2011" s="52">
        <v>702.81903296952714</v>
      </c>
      <c r="Y2011" s="52">
        <v>694.91909913985478</v>
      </c>
      <c r="Z2011" s="64">
        <f>IF(FACT_INCLUDES[[#This Row],[Order Type]]="Online", 1, 0)*FACT_INCLUDES[[#This Row],[Income]]</f>
        <v>1473.667339705923</v>
      </c>
    </row>
    <row r="2012" spans="1:26" x14ac:dyDescent="0.3">
      <c r="A2012" s="4">
        <v>1934</v>
      </c>
      <c r="B2012" s="4">
        <v>970</v>
      </c>
      <c r="C2012" s="4">
        <v>443</v>
      </c>
      <c r="D2012" s="58">
        <v>5</v>
      </c>
      <c r="E2012" s="28">
        <f>VLOOKUP(FACT_INCLUDES[[#This Row],[Order ID]], ORDERS[], 2)</f>
        <v>44175.854590975076</v>
      </c>
      <c r="F2012" s="28">
        <f>VLOOKUP(FACT_INCLUDES[[#This Row],[Order ID]], ORDERS[], 3)</f>
        <v>44193.854590975076</v>
      </c>
      <c r="G2012" s="4" t="str">
        <f>VLOOKUP(FACT_INCLUDES[[#This Row],[Order ID]], ORDERS[], 4)</f>
        <v>Online</v>
      </c>
      <c r="H2012" s="4" t="str">
        <f>VLOOKUP(FACT_INCLUDES[[#This Row],[Order ID]], ORDERS[], 5)</f>
        <v>MUZ1198@gmail.com</v>
      </c>
      <c r="I2012" s="4">
        <f>VLOOKUP(FACT_INCLUDES[[#This Row],[Order ID]], ORDERS[], 6)</f>
        <v>0</v>
      </c>
      <c r="J2012" s="54">
        <f>VLOOKUP(FACT_INCLUDES[[#This Row],[Order ID]], ORDERS[], 7)</f>
        <v>0</v>
      </c>
      <c r="K2012" s="33">
        <v>18</v>
      </c>
      <c r="L2012" s="4">
        <f>VLOOKUP(FACT_INCLUDES[[#This Row],[DW Version]], VERSIONS[], 2)</f>
        <v>46</v>
      </c>
      <c r="M2012" s="4">
        <f>VLOOKUP(FACT_INCLUDES[[#This Row],[DW Version]], VERSIONS[], 3)</f>
        <v>5.5</v>
      </c>
      <c r="N2012" s="4" t="str">
        <f>VLOOKUP(FACT_INCLUDES[[#This Row],[DW Version]], VERSIONS[], 4)</f>
        <v>white</v>
      </c>
      <c r="O2012" s="51">
        <f>VLOOKUP(FACT_INCLUDES[[#This Row],[DW Version]], VERSIONS[], 5)</f>
        <v>90.173725284413678</v>
      </c>
      <c r="P2012" s="4" t="str">
        <f>VLOOKUP(FACT_INCLUDES[[#This Row],[DW Version]], VERSIONS[], 6)</f>
        <v>Nike Basketball</v>
      </c>
      <c r="Q2012" s="4" t="str">
        <f>VLOOKUP(FACT_INCLUDES[[#This Row],[DW Version]], VERSIONS[], 7)</f>
        <v>Sport Equipment</v>
      </c>
      <c r="R2012" s="51">
        <f>FACT_INCLUDES[[#This Row],[Version Price]]*FACT_INCLUDES[[#This Row],[Quantity]]</f>
        <v>450.86862642206836</v>
      </c>
      <c r="S2012" s="51">
        <f>FACT_INCLUDES[[#This Row],[Amount]]*(1-FACT_INCLUDES[[#This Row],[Order Discount]])</f>
        <v>450.86862642206836</v>
      </c>
      <c r="T2012" s="51">
        <f t="shared" si="31"/>
        <v>3341.0276264463109</v>
      </c>
      <c r="U2012" s="57">
        <f>FACT_INCLUDES[[#This Row],[Income]]/FACT_INCLUDES[[#This Row],[Total Order Income]]</f>
        <v>0.1349490865783817</v>
      </c>
      <c r="V2012" s="33">
        <f>IF(FACT_INCLUDES[[#This Row],[Order Gap]]&gt;10, 1, 0)/COUNTIFS(FACT_INCLUDES[Order ID], FACT_INCLUDES[[#This Row],[Order ID]])</f>
        <v>0.25</v>
      </c>
      <c r="W2012" s="33">
        <f>IF(FACT_INCLUDES[[#This Row],[Order Type]]="Online", 1, 0)/COUNTIFS(FACT_INCLUDES[Order ID], FACT_INCLUDES[[#This Row],[Order ID]])</f>
        <v>0.25</v>
      </c>
      <c r="X2012" s="52">
        <v>702.81903296952714</v>
      </c>
      <c r="Y2012" s="52">
        <v>694.91909913985478</v>
      </c>
      <c r="Z2012" s="64">
        <f>IF(FACT_INCLUDES[[#This Row],[Order Type]]="Online", 1, 0)*FACT_INCLUDES[[#This Row],[Income]]</f>
        <v>450.86862642206836</v>
      </c>
    </row>
    <row r="2013" spans="1:26" x14ac:dyDescent="0.3">
      <c r="A2013" s="4">
        <v>1935</v>
      </c>
      <c r="B2013" s="4">
        <v>970</v>
      </c>
      <c r="C2013" s="4">
        <v>581</v>
      </c>
      <c r="D2013" s="58">
        <v>4</v>
      </c>
      <c r="E2013" s="28">
        <f>VLOOKUP(FACT_INCLUDES[[#This Row],[Order ID]], ORDERS[], 2)</f>
        <v>44175.854590975076</v>
      </c>
      <c r="F2013" s="28">
        <f>VLOOKUP(FACT_INCLUDES[[#This Row],[Order ID]], ORDERS[], 3)</f>
        <v>44193.854590975076</v>
      </c>
      <c r="G2013" s="4" t="str">
        <f>VLOOKUP(FACT_INCLUDES[[#This Row],[Order ID]], ORDERS[], 4)</f>
        <v>Online</v>
      </c>
      <c r="H2013" s="4" t="str">
        <f>VLOOKUP(FACT_INCLUDES[[#This Row],[Order ID]], ORDERS[], 5)</f>
        <v>MUZ1198@gmail.com</v>
      </c>
      <c r="I2013" s="4">
        <f>VLOOKUP(FACT_INCLUDES[[#This Row],[Order ID]], ORDERS[], 6)</f>
        <v>0</v>
      </c>
      <c r="J2013" s="54">
        <f>VLOOKUP(FACT_INCLUDES[[#This Row],[Order ID]], ORDERS[], 7)</f>
        <v>0</v>
      </c>
      <c r="K2013" s="33">
        <v>18</v>
      </c>
      <c r="L2013" s="4">
        <f>VLOOKUP(FACT_INCLUDES[[#This Row],[DW Version]], VERSIONS[], 2)</f>
        <v>60</v>
      </c>
      <c r="M2013" s="4">
        <f>VLOOKUP(FACT_INCLUDES[[#This Row],[DW Version]], VERSIONS[], 3)</f>
        <v>3</v>
      </c>
      <c r="N2013" s="4" t="str">
        <f>VLOOKUP(FACT_INCLUDES[[#This Row],[DW Version]], VERSIONS[], 4)</f>
        <v>white</v>
      </c>
      <c r="O2013" s="51">
        <f>VLOOKUP(FACT_INCLUDES[[#This Row],[DW Version]], VERSIONS[], 5)</f>
        <v>270.26637356792202</v>
      </c>
      <c r="P2013" s="4" t="str">
        <f>VLOOKUP(FACT_INCLUDES[[#This Row],[DW Version]], VERSIONS[], 6)</f>
        <v>Magista Obra</v>
      </c>
      <c r="Q2013" s="4" t="str">
        <f>VLOOKUP(FACT_INCLUDES[[#This Row],[DW Version]], VERSIONS[], 7)</f>
        <v>Shoe</v>
      </c>
      <c r="R2013" s="51">
        <f>FACT_INCLUDES[[#This Row],[Version Price]]*FACT_INCLUDES[[#This Row],[Quantity]]</f>
        <v>1081.0654942716881</v>
      </c>
      <c r="S2013" s="51">
        <f>FACT_INCLUDES[[#This Row],[Amount]]*(1-FACT_INCLUDES[[#This Row],[Order Discount]])</f>
        <v>1081.0654942716881</v>
      </c>
      <c r="T2013" s="51">
        <f t="shared" si="31"/>
        <v>3341.0276264463109</v>
      </c>
      <c r="U2013" s="57">
        <f>FACT_INCLUDES[[#This Row],[Income]]/FACT_INCLUDES[[#This Row],[Total Order Income]]</f>
        <v>0.32357274920877116</v>
      </c>
      <c r="V2013" s="33">
        <f>IF(FACT_INCLUDES[[#This Row],[Order Gap]]&gt;10, 1, 0)/COUNTIFS(FACT_INCLUDES[Order ID], FACT_INCLUDES[[#This Row],[Order ID]])</f>
        <v>0.25</v>
      </c>
      <c r="W2013" s="33">
        <f>IF(FACT_INCLUDES[[#This Row],[Order Type]]="Online", 1, 0)/COUNTIFS(FACT_INCLUDES[Order ID], FACT_INCLUDES[[#This Row],[Order ID]])</f>
        <v>0.25</v>
      </c>
      <c r="X2013" s="52">
        <v>702.81903296952714</v>
      </c>
      <c r="Y2013" s="52">
        <v>694.91909913985478</v>
      </c>
      <c r="Z2013" s="64">
        <f>IF(FACT_INCLUDES[[#This Row],[Order Type]]="Online", 1, 0)*FACT_INCLUDES[[#This Row],[Income]]</f>
        <v>1081.0654942716881</v>
      </c>
    </row>
    <row r="2014" spans="1:26" x14ac:dyDescent="0.3">
      <c r="A2014" s="4">
        <v>1973</v>
      </c>
      <c r="B2014" s="4">
        <v>992</v>
      </c>
      <c r="C2014" s="4">
        <v>552</v>
      </c>
      <c r="D2014" s="58">
        <v>1</v>
      </c>
      <c r="E2014" s="28">
        <f>VLOOKUP(FACT_INCLUDES[[#This Row],[Order ID]], ORDERS[], 2)</f>
        <v>44055.682570021563</v>
      </c>
      <c r="F2014" s="28">
        <f>VLOOKUP(FACT_INCLUDES[[#This Row],[Order ID]], ORDERS[], 3)</f>
        <v>44055.682570021563</v>
      </c>
      <c r="G2014" s="4" t="str">
        <f>VLOOKUP(FACT_INCLUDES[[#This Row],[Order ID]], ORDERS[], 4)</f>
        <v>In-Store</v>
      </c>
      <c r="H2014" s="4" t="str">
        <f>VLOOKUP(FACT_INCLUDES[[#This Row],[Order ID]], ORDERS[], 5)</f>
        <v>BVS2753@gmail.com</v>
      </c>
      <c r="I2014" s="4">
        <f>VLOOKUP(FACT_INCLUDES[[#This Row],[Order ID]], ORDERS[], 6)</f>
        <v>33</v>
      </c>
      <c r="J2014" s="54">
        <f>VLOOKUP(FACT_INCLUDES[[#This Row],[Order ID]], ORDERS[], 7)</f>
        <v>0</v>
      </c>
      <c r="K2014" s="33">
        <v>0</v>
      </c>
      <c r="L2014" s="4">
        <f>VLOOKUP(FACT_INCLUDES[[#This Row],[DW Version]], VERSIONS[], 2)</f>
        <v>57</v>
      </c>
      <c r="M2014" s="4">
        <f>VLOOKUP(FACT_INCLUDES[[#This Row],[DW Version]], VERSIONS[], 3)</f>
        <v>9</v>
      </c>
      <c r="N2014" s="4" t="str">
        <f>VLOOKUP(FACT_INCLUDES[[#This Row],[DW Version]], VERSIONS[], 4)</f>
        <v>black</v>
      </c>
      <c r="O2014" s="51">
        <f>VLOOKUP(FACT_INCLUDES[[#This Row],[DW Version]], VERSIONS[], 5)</f>
        <v>284.45618474020461</v>
      </c>
      <c r="P2014" s="4" t="str">
        <f>VLOOKUP(FACT_INCLUDES[[#This Row],[DW Version]], VERSIONS[], 6)</f>
        <v>Phantom Vision</v>
      </c>
      <c r="Q2014" s="4" t="str">
        <f>VLOOKUP(FACT_INCLUDES[[#This Row],[DW Version]], VERSIONS[], 7)</f>
        <v>Shoe</v>
      </c>
      <c r="R2014" s="51">
        <f>FACT_INCLUDES[[#This Row],[Version Price]]*FACT_INCLUDES[[#This Row],[Quantity]]</f>
        <v>284.45618474020461</v>
      </c>
      <c r="S2014" s="51">
        <f>FACT_INCLUDES[[#This Row],[Amount]]*(1-FACT_INCLUDES[[#This Row],[Order Discount]])</f>
        <v>284.45618474020461</v>
      </c>
      <c r="T2014" s="51">
        <f t="shared" si="31"/>
        <v>2309.8558161188867</v>
      </c>
      <c r="U2014" s="57">
        <f>FACT_INCLUDES[[#This Row],[Income]]/FACT_INCLUDES[[#This Row],[Total Order Income]]</f>
        <v>0.1231488921322195</v>
      </c>
      <c r="V2014" s="33">
        <f>IF(FACT_INCLUDES[[#This Row],[Order Gap]]&gt;10, 1, 0)/COUNTIFS(FACT_INCLUDES[Order ID], FACT_INCLUDES[[#This Row],[Order ID]])</f>
        <v>0</v>
      </c>
      <c r="W2014" s="33">
        <f>IF(FACT_INCLUDES[[#This Row],[Order Type]]="Online", 1, 0)/COUNTIFS(FACT_INCLUDES[Order ID], FACT_INCLUDES[[#This Row],[Order ID]])</f>
        <v>0</v>
      </c>
      <c r="X2014" s="52">
        <v>702.81903296952714</v>
      </c>
      <c r="Y2014" s="52">
        <v>694.91909913985478</v>
      </c>
      <c r="Z2014" s="64">
        <f>IF(FACT_INCLUDES[[#This Row],[Order Type]]="Online", 1, 0)*FACT_INCLUDES[[#This Row],[Income]]</f>
        <v>0</v>
      </c>
    </row>
    <row r="2015" spans="1:26" x14ac:dyDescent="0.3">
      <c r="A2015" s="4">
        <v>1974</v>
      </c>
      <c r="B2015" s="4">
        <v>992</v>
      </c>
      <c r="C2015" s="4">
        <v>602</v>
      </c>
      <c r="D2015" s="58">
        <v>3</v>
      </c>
      <c r="E2015" s="28">
        <f>VLOOKUP(FACT_INCLUDES[[#This Row],[Order ID]], ORDERS[], 2)</f>
        <v>44055.682570021563</v>
      </c>
      <c r="F2015" s="28">
        <f>VLOOKUP(FACT_INCLUDES[[#This Row],[Order ID]], ORDERS[], 3)</f>
        <v>44055.682570021563</v>
      </c>
      <c r="G2015" s="4" t="str">
        <f>VLOOKUP(FACT_INCLUDES[[#This Row],[Order ID]], ORDERS[], 4)</f>
        <v>In-Store</v>
      </c>
      <c r="H2015" s="4" t="str">
        <f>VLOOKUP(FACT_INCLUDES[[#This Row],[Order ID]], ORDERS[], 5)</f>
        <v>BVS2753@gmail.com</v>
      </c>
      <c r="I2015" s="4">
        <f>VLOOKUP(FACT_INCLUDES[[#This Row],[Order ID]], ORDERS[], 6)</f>
        <v>33</v>
      </c>
      <c r="J2015" s="54">
        <f>VLOOKUP(FACT_INCLUDES[[#This Row],[Order ID]], ORDERS[], 7)</f>
        <v>0</v>
      </c>
      <c r="K2015" s="33">
        <v>0</v>
      </c>
      <c r="L2015" s="4">
        <f>VLOOKUP(FACT_INCLUDES[[#This Row],[DW Version]], VERSIONS[], 2)</f>
        <v>61</v>
      </c>
      <c r="M2015" s="4">
        <f>VLOOKUP(FACT_INCLUDES[[#This Row],[DW Version]], VERSIONS[], 3)</f>
        <v>11</v>
      </c>
      <c r="N2015" s="4" t="str">
        <f>VLOOKUP(FACT_INCLUDES[[#This Row],[DW Version]], VERSIONS[], 4)</f>
        <v>white</v>
      </c>
      <c r="O2015" s="51">
        <f>VLOOKUP(FACT_INCLUDES[[#This Row],[DW Version]], VERSIONS[], 5)</f>
        <v>390.85688924841253</v>
      </c>
      <c r="P2015" s="4" t="str">
        <f>VLOOKUP(FACT_INCLUDES[[#This Row],[DW Version]], VERSIONS[], 6)</f>
        <v>Phantom Venom</v>
      </c>
      <c r="Q2015" s="4" t="str">
        <f>VLOOKUP(FACT_INCLUDES[[#This Row],[DW Version]], VERSIONS[], 7)</f>
        <v>Shoe</v>
      </c>
      <c r="R2015" s="51">
        <f>FACT_INCLUDES[[#This Row],[Version Price]]*FACT_INCLUDES[[#This Row],[Quantity]]</f>
        <v>1172.5706677452376</v>
      </c>
      <c r="S2015" s="51">
        <f>FACT_INCLUDES[[#This Row],[Amount]]*(1-FACT_INCLUDES[[#This Row],[Order Discount]])</f>
        <v>1172.5706677452376</v>
      </c>
      <c r="T2015" s="51">
        <f t="shared" si="31"/>
        <v>2309.8558161188867</v>
      </c>
      <c r="U2015" s="57">
        <f>FACT_INCLUDES[[#This Row],[Income]]/FACT_INCLUDES[[#This Row],[Total Order Income]]</f>
        <v>0.50763803505079308</v>
      </c>
      <c r="V2015" s="33">
        <f>IF(FACT_INCLUDES[[#This Row],[Order Gap]]&gt;10, 1, 0)/COUNTIFS(FACT_INCLUDES[Order ID], FACT_INCLUDES[[#This Row],[Order ID]])</f>
        <v>0</v>
      </c>
      <c r="W2015" s="33">
        <f>IF(FACT_INCLUDES[[#This Row],[Order Type]]="Online", 1, 0)/COUNTIFS(FACT_INCLUDES[Order ID], FACT_INCLUDES[[#This Row],[Order ID]])</f>
        <v>0</v>
      </c>
      <c r="X2015" s="52">
        <v>702.81903296952714</v>
      </c>
      <c r="Y2015" s="52">
        <v>694.91909913985478</v>
      </c>
      <c r="Z2015" s="64">
        <f>IF(FACT_INCLUDES[[#This Row],[Order Type]]="Online", 1, 0)*FACT_INCLUDES[[#This Row],[Income]]</f>
        <v>0</v>
      </c>
    </row>
    <row r="2016" spans="1:26" x14ac:dyDescent="0.3">
      <c r="A2016" s="4">
        <v>1975</v>
      </c>
      <c r="B2016" s="4">
        <v>992</v>
      </c>
      <c r="C2016" s="4">
        <v>781</v>
      </c>
      <c r="D2016" s="58">
        <v>2</v>
      </c>
      <c r="E2016" s="28">
        <f>VLOOKUP(FACT_INCLUDES[[#This Row],[Order ID]], ORDERS[], 2)</f>
        <v>44055.682570021563</v>
      </c>
      <c r="F2016" s="28">
        <f>VLOOKUP(FACT_INCLUDES[[#This Row],[Order ID]], ORDERS[], 3)</f>
        <v>44055.682570021563</v>
      </c>
      <c r="G2016" s="4" t="str">
        <f>VLOOKUP(FACT_INCLUDES[[#This Row],[Order ID]], ORDERS[], 4)</f>
        <v>In-Store</v>
      </c>
      <c r="H2016" s="4" t="str">
        <f>VLOOKUP(FACT_INCLUDES[[#This Row],[Order ID]], ORDERS[], 5)</f>
        <v>BVS2753@gmail.com</v>
      </c>
      <c r="I2016" s="4">
        <f>VLOOKUP(FACT_INCLUDES[[#This Row],[Order ID]], ORDERS[], 6)</f>
        <v>33</v>
      </c>
      <c r="J2016" s="54">
        <f>VLOOKUP(FACT_INCLUDES[[#This Row],[Order ID]], ORDERS[], 7)</f>
        <v>0</v>
      </c>
      <c r="K2016" s="33">
        <v>0</v>
      </c>
      <c r="L2016" s="4">
        <f>VLOOKUP(FACT_INCLUDES[[#This Row],[DW Version]], VERSIONS[], 2)</f>
        <v>80</v>
      </c>
      <c r="M2016" s="4">
        <f>VLOOKUP(FACT_INCLUDES[[#This Row],[DW Version]], VERSIONS[], 3)</f>
        <v>4</v>
      </c>
      <c r="N2016" s="4" t="str">
        <f>VLOOKUP(FACT_INCLUDES[[#This Row],[DW Version]], VERSIONS[], 4)</f>
        <v>white</v>
      </c>
      <c r="O2016" s="51">
        <f>VLOOKUP(FACT_INCLUDES[[#This Row],[DW Version]], VERSIONS[], 5)</f>
        <v>339.08656055069343</v>
      </c>
      <c r="P2016" s="4" t="str">
        <f>VLOOKUP(FACT_INCLUDES[[#This Row],[DW Version]], VERSIONS[], 6)</f>
        <v>Quest 3</v>
      </c>
      <c r="Q2016" s="4" t="str">
        <f>VLOOKUP(FACT_INCLUDES[[#This Row],[DW Version]], VERSIONS[], 7)</f>
        <v>Shoe</v>
      </c>
      <c r="R2016" s="51">
        <f>FACT_INCLUDES[[#This Row],[Version Price]]*FACT_INCLUDES[[#This Row],[Quantity]]</f>
        <v>678.17312110138687</v>
      </c>
      <c r="S2016" s="51">
        <f>FACT_INCLUDES[[#This Row],[Amount]]*(1-FACT_INCLUDES[[#This Row],[Order Discount]])</f>
        <v>678.17312110138687</v>
      </c>
      <c r="T2016" s="51">
        <f t="shared" si="31"/>
        <v>2309.8558161188867</v>
      </c>
      <c r="U2016" s="57">
        <f>FACT_INCLUDES[[#This Row],[Income]]/FACT_INCLUDES[[#This Row],[Total Order Income]]</f>
        <v>0.29359976340033245</v>
      </c>
      <c r="V2016" s="33">
        <f>IF(FACT_INCLUDES[[#This Row],[Order Gap]]&gt;10, 1, 0)/COUNTIFS(FACT_INCLUDES[Order ID], FACT_INCLUDES[[#This Row],[Order ID]])</f>
        <v>0</v>
      </c>
      <c r="W2016" s="33">
        <f>IF(FACT_INCLUDES[[#This Row],[Order Type]]="Online", 1, 0)/COUNTIFS(FACT_INCLUDES[Order ID], FACT_INCLUDES[[#This Row],[Order ID]])</f>
        <v>0</v>
      </c>
      <c r="X2016" s="52">
        <v>702.81903296952714</v>
      </c>
      <c r="Y2016" s="52">
        <v>694.91909913985478</v>
      </c>
      <c r="Z2016" s="64">
        <f>IF(FACT_INCLUDES[[#This Row],[Order Type]]="Online", 1, 0)*FACT_INCLUDES[[#This Row],[Income]]</f>
        <v>0</v>
      </c>
    </row>
    <row r="2017" spans="1:26" x14ac:dyDescent="0.3">
      <c r="A2017" s="4">
        <v>1976</v>
      </c>
      <c r="B2017" s="4">
        <v>992</v>
      </c>
      <c r="C2017" s="4">
        <v>940</v>
      </c>
      <c r="D2017" s="58">
        <v>4</v>
      </c>
      <c r="E2017" s="28">
        <f>VLOOKUP(FACT_INCLUDES[[#This Row],[Order ID]], ORDERS[], 2)</f>
        <v>44055.682570021563</v>
      </c>
      <c r="F2017" s="28">
        <f>VLOOKUP(FACT_INCLUDES[[#This Row],[Order ID]], ORDERS[], 3)</f>
        <v>44055.682570021563</v>
      </c>
      <c r="G2017" s="4" t="str">
        <f>VLOOKUP(FACT_INCLUDES[[#This Row],[Order ID]], ORDERS[], 4)</f>
        <v>In-Store</v>
      </c>
      <c r="H2017" s="4" t="str">
        <f>VLOOKUP(FACT_INCLUDES[[#This Row],[Order ID]], ORDERS[], 5)</f>
        <v>BVS2753@gmail.com</v>
      </c>
      <c r="I2017" s="4">
        <f>VLOOKUP(FACT_INCLUDES[[#This Row],[Order ID]], ORDERS[], 6)</f>
        <v>33</v>
      </c>
      <c r="J2017" s="54">
        <f>VLOOKUP(FACT_INCLUDES[[#This Row],[Order ID]], ORDERS[], 7)</f>
        <v>0</v>
      </c>
      <c r="K2017" s="33">
        <v>0</v>
      </c>
      <c r="L2017" s="4">
        <f>VLOOKUP(FACT_INCLUDES[[#This Row],[DW Version]], VERSIONS[], 2)</f>
        <v>95</v>
      </c>
      <c r="M2017" s="4">
        <f>VLOOKUP(FACT_INCLUDES[[#This Row],[DW Version]], VERSIONS[], 3)</f>
        <v>12</v>
      </c>
      <c r="N2017" s="4" t="str">
        <f>VLOOKUP(FACT_INCLUDES[[#This Row],[DW Version]], VERSIONS[], 4)</f>
        <v>red</v>
      </c>
      <c r="O2017" s="51">
        <f>VLOOKUP(FACT_INCLUDES[[#This Row],[DW Version]], VERSIONS[], 5)</f>
        <v>43.663960633014327</v>
      </c>
      <c r="P2017" s="4" t="str">
        <f>VLOOKUP(FACT_INCLUDES[[#This Row],[DW Version]], VERSIONS[], 6)</f>
        <v>Nike Backpack</v>
      </c>
      <c r="Q2017" s="4" t="str">
        <f>VLOOKUP(FACT_INCLUDES[[#This Row],[DW Version]], VERSIONS[], 7)</f>
        <v>Accessories</v>
      </c>
      <c r="R2017" s="51">
        <f>FACT_INCLUDES[[#This Row],[Version Price]]*FACT_INCLUDES[[#This Row],[Quantity]]</f>
        <v>174.65584253205731</v>
      </c>
      <c r="S2017" s="51">
        <f>FACT_INCLUDES[[#This Row],[Amount]]*(1-FACT_INCLUDES[[#This Row],[Order Discount]])</f>
        <v>174.65584253205731</v>
      </c>
      <c r="T2017" s="51">
        <f t="shared" si="31"/>
        <v>2309.8558161188867</v>
      </c>
      <c r="U2017" s="57">
        <f>FACT_INCLUDES[[#This Row],[Income]]/FACT_INCLUDES[[#This Row],[Total Order Income]]</f>
        <v>7.5613309416654909E-2</v>
      </c>
      <c r="V2017" s="33">
        <f>IF(FACT_INCLUDES[[#This Row],[Order Gap]]&gt;10, 1, 0)/COUNTIFS(FACT_INCLUDES[Order ID], FACT_INCLUDES[[#This Row],[Order ID]])</f>
        <v>0</v>
      </c>
      <c r="W2017" s="33">
        <f>IF(FACT_INCLUDES[[#This Row],[Order Type]]="Online", 1, 0)/COUNTIFS(FACT_INCLUDES[Order ID], FACT_INCLUDES[[#This Row],[Order ID]])</f>
        <v>0</v>
      </c>
      <c r="X2017" s="52">
        <v>702.81903296952714</v>
      </c>
      <c r="Y2017" s="52">
        <v>694.91909913985478</v>
      </c>
      <c r="Z2017" s="64">
        <f>IF(FACT_INCLUDES[[#This Row],[Order Type]]="Online", 1, 0)*FACT_INCLUDES[[#This Row],[Income]]</f>
        <v>0</v>
      </c>
    </row>
    <row r="2018" spans="1:26" x14ac:dyDescent="0.3">
      <c r="A2018" s="4">
        <v>1999</v>
      </c>
      <c r="B2018" s="4">
        <v>1004</v>
      </c>
      <c r="C2018" s="4">
        <v>142</v>
      </c>
      <c r="D2018" s="58">
        <v>3</v>
      </c>
      <c r="E2018" s="28">
        <f>VLOOKUP(FACT_INCLUDES[[#This Row],[Order ID]], ORDERS[], 2)</f>
        <v>43893.312298098601</v>
      </c>
      <c r="F2018" s="28">
        <f>VLOOKUP(FACT_INCLUDES[[#This Row],[Order ID]], ORDERS[], 3)</f>
        <v>43893.312298098601</v>
      </c>
      <c r="G2018" s="4" t="str">
        <f>VLOOKUP(FACT_INCLUDES[[#This Row],[Order ID]], ORDERS[], 4)</f>
        <v>In-Store</v>
      </c>
      <c r="H2018" s="4" t="str">
        <f>VLOOKUP(FACT_INCLUDES[[#This Row],[Order ID]], ORDERS[], 5)</f>
        <v>JLV3698@gmail.com</v>
      </c>
      <c r="I2018" s="4">
        <f>VLOOKUP(FACT_INCLUDES[[#This Row],[Order ID]], ORDERS[], 6)</f>
        <v>20</v>
      </c>
      <c r="J2018" s="54">
        <f>VLOOKUP(FACT_INCLUDES[[#This Row],[Order ID]], ORDERS[], 7)</f>
        <v>0</v>
      </c>
      <c r="K2018" s="33">
        <v>0</v>
      </c>
      <c r="L2018" s="4">
        <f>VLOOKUP(FACT_INCLUDES[[#This Row],[DW Version]], VERSIONS[], 2)</f>
        <v>14</v>
      </c>
      <c r="M2018" s="4">
        <f>VLOOKUP(FACT_INCLUDES[[#This Row],[DW Version]], VERSIONS[], 3)</f>
        <v>9.5</v>
      </c>
      <c r="N2018" s="4" t="str">
        <f>VLOOKUP(FACT_INCLUDES[[#This Row],[DW Version]], VERSIONS[], 4)</f>
        <v>red</v>
      </c>
      <c r="O2018" s="51">
        <f>VLOOKUP(FACT_INCLUDES[[#This Row],[DW Version]], VERSIONS[], 5)</f>
        <v>200.54985790136462</v>
      </c>
      <c r="P2018" s="4" t="str">
        <f>VLOOKUP(FACT_INCLUDES[[#This Row],[DW Version]], VERSIONS[], 6)</f>
        <v>ZoomX</v>
      </c>
      <c r="Q2018" s="4" t="str">
        <f>VLOOKUP(FACT_INCLUDES[[#This Row],[DW Version]], VERSIONS[], 7)</f>
        <v>Shoe</v>
      </c>
      <c r="R2018" s="51">
        <f>FACT_INCLUDES[[#This Row],[Version Price]]*FACT_INCLUDES[[#This Row],[Quantity]]</f>
        <v>601.64957370409388</v>
      </c>
      <c r="S2018" s="51">
        <f>FACT_INCLUDES[[#This Row],[Amount]]*(1-FACT_INCLUDES[[#This Row],[Order Discount]])</f>
        <v>601.64957370409388</v>
      </c>
      <c r="T2018" s="51">
        <f t="shared" si="31"/>
        <v>601.64957370409388</v>
      </c>
      <c r="U2018" s="57">
        <f>FACT_INCLUDES[[#This Row],[Income]]/FACT_INCLUDES[[#This Row],[Total Order Income]]</f>
        <v>1</v>
      </c>
      <c r="V2018" s="33">
        <f>IF(FACT_INCLUDES[[#This Row],[Order Gap]]&gt;10, 1, 0)/COUNTIFS(FACT_INCLUDES[Order ID], FACT_INCLUDES[[#This Row],[Order ID]])</f>
        <v>0</v>
      </c>
      <c r="W2018" s="33">
        <f>IF(FACT_INCLUDES[[#This Row],[Order Type]]="Online", 1, 0)/COUNTIFS(FACT_INCLUDES[Order ID], FACT_INCLUDES[[#This Row],[Order ID]])</f>
        <v>0</v>
      </c>
      <c r="X2018" s="52">
        <v>702.81903296952714</v>
      </c>
      <c r="Y2018" s="52">
        <v>694.91909913985478</v>
      </c>
      <c r="Z2018" s="64">
        <f>IF(FACT_INCLUDES[[#This Row],[Order Type]]="Online", 1, 0)*FACT_INCLUDES[[#This Row],[Income]]</f>
        <v>0</v>
      </c>
    </row>
    <row r="2019" spans="1:26" x14ac:dyDescent="0.3">
      <c r="A2019" s="4">
        <v>2001</v>
      </c>
      <c r="B2019" s="4">
        <v>1006</v>
      </c>
      <c r="C2019" s="4">
        <v>2</v>
      </c>
      <c r="D2019" s="58">
        <v>4</v>
      </c>
      <c r="E2019" s="28">
        <f>VLOOKUP(FACT_INCLUDES[[#This Row],[Order ID]], ORDERS[], 2)</f>
        <v>43878.699362162894</v>
      </c>
      <c r="F2019" s="28">
        <f>VLOOKUP(FACT_INCLUDES[[#This Row],[Order ID]], ORDERS[], 3)</f>
        <v>43878.699362162894</v>
      </c>
      <c r="G2019" s="4" t="str">
        <f>VLOOKUP(FACT_INCLUDES[[#This Row],[Order ID]], ORDERS[], 4)</f>
        <v>In-Store</v>
      </c>
      <c r="H2019" s="4" t="str">
        <f>VLOOKUP(FACT_INCLUDES[[#This Row],[Order ID]], ORDERS[], 5)</f>
        <v>VRX4292@gmail.com</v>
      </c>
      <c r="I2019" s="4">
        <f>VLOOKUP(FACT_INCLUDES[[#This Row],[Order ID]], ORDERS[], 6)</f>
        <v>38</v>
      </c>
      <c r="J2019" s="54">
        <f>VLOOKUP(FACT_INCLUDES[[#This Row],[Order ID]], ORDERS[], 7)</f>
        <v>0</v>
      </c>
      <c r="K2019" s="33">
        <v>0</v>
      </c>
      <c r="L2019" s="4">
        <f>VLOOKUP(FACT_INCLUDES[[#This Row],[DW Version]], VERSIONS[], 2)</f>
        <v>1</v>
      </c>
      <c r="M2019" s="4">
        <f>VLOOKUP(FACT_INCLUDES[[#This Row],[DW Version]], VERSIONS[], 3)</f>
        <v>3</v>
      </c>
      <c r="N2019" s="4" t="str">
        <f>VLOOKUP(FACT_INCLUDES[[#This Row],[DW Version]], VERSIONS[], 4)</f>
        <v>turquoise</v>
      </c>
      <c r="O2019" s="51">
        <f>VLOOKUP(FACT_INCLUDES[[#This Row],[DW Version]], VERSIONS[], 5)</f>
        <v>275.06882411192424</v>
      </c>
      <c r="P2019" s="4" t="str">
        <f>VLOOKUP(FACT_INCLUDES[[#This Row],[DW Version]], VERSIONS[], 6)</f>
        <v>Air Max</v>
      </c>
      <c r="Q2019" s="4" t="str">
        <f>VLOOKUP(FACT_INCLUDES[[#This Row],[DW Version]], VERSIONS[], 7)</f>
        <v>Shoe</v>
      </c>
      <c r="R2019" s="51">
        <f>FACT_INCLUDES[[#This Row],[Version Price]]*FACT_INCLUDES[[#This Row],[Quantity]]</f>
        <v>1100.275296447697</v>
      </c>
      <c r="S2019" s="51">
        <f>FACT_INCLUDES[[#This Row],[Amount]]*(1-FACT_INCLUDES[[#This Row],[Order Discount]])</f>
        <v>1100.275296447697</v>
      </c>
      <c r="T2019" s="51">
        <f t="shared" si="31"/>
        <v>1100.275296447697</v>
      </c>
      <c r="U2019" s="57">
        <f>FACT_INCLUDES[[#This Row],[Income]]/FACT_INCLUDES[[#This Row],[Total Order Income]]</f>
        <v>1</v>
      </c>
      <c r="V2019" s="33">
        <f>IF(FACT_INCLUDES[[#This Row],[Order Gap]]&gt;10, 1, 0)/COUNTIFS(FACT_INCLUDES[Order ID], FACT_INCLUDES[[#This Row],[Order ID]])</f>
        <v>0</v>
      </c>
      <c r="W2019" s="33">
        <f>IF(FACT_INCLUDES[[#This Row],[Order Type]]="Online", 1, 0)/COUNTIFS(FACT_INCLUDES[Order ID], FACT_INCLUDES[[#This Row],[Order ID]])</f>
        <v>0</v>
      </c>
      <c r="X2019" s="52">
        <v>702.81903296952714</v>
      </c>
      <c r="Y2019" s="52">
        <v>694.91909913985478</v>
      </c>
      <c r="Z2019" s="64">
        <f>IF(FACT_INCLUDES[[#This Row],[Order Type]]="Online", 1, 0)*FACT_INCLUDES[[#This Row],[Income]]</f>
        <v>0</v>
      </c>
    </row>
    <row r="2020" spans="1:26" x14ac:dyDescent="0.3">
      <c r="A2020" s="4">
        <v>2002</v>
      </c>
      <c r="B2020" s="4">
        <v>1007</v>
      </c>
      <c r="C2020" s="4">
        <v>5</v>
      </c>
      <c r="D2020" s="58">
        <v>4</v>
      </c>
      <c r="E2020" s="28">
        <f>VLOOKUP(FACT_INCLUDES[[#This Row],[Order ID]], ORDERS[], 2)</f>
        <v>44017.865487830146</v>
      </c>
      <c r="F2020" s="28">
        <f>VLOOKUP(FACT_INCLUDES[[#This Row],[Order ID]], ORDERS[], 3)</f>
        <v>44017.865487830146</v>
      </c>
      <c r="G2020" s="4" t="str">
        <f>VLOOKUP(FACT_INCLUDES[[#This Row],[Order ID]], ORDERS[], 4)</f>
        <v>In-Store</v>
      </c>
      <c r="H2020" s="4" t="str">
        <f>VLOOKUP(FACT_INCLUDES[[#This Row],[Order ID]], ORDERS[], 5)</f>
        <v>SCH2972@gmail.com</v>
      </c>
      <c r="I2020" s="4">
        <f>VLOOKUP(FACT_INCLUDES[[#This Row],[Order ID]], ORDERS[], 6)</f>
        <v>36</v>
      </c>
      <c r="J2020" s="54">
        <f>VLOOKUP(FACT_INCLUDES[[#This Row],[Order ID]], ORDERS[], 7)</f>
        <v>0</v>
      </c>
      <c r="K2020" s="33">
        <v>0</v>
      </c>
      <c r="L2020" s="4">
        <f>VLOOKUP(FACT_INCLUDES[[#This Row],[DW Version]], VERSIONS[], 2)</f>
        <v>1</v>
      </c>
      <c r="M2020" s="4">
        <f>VLOOKUP(FACT_INCLUDES[[#This Row],[DW Version]], VERSIONS[], 3)</f>
        <v>4.5</v>
      </c>
      <c r="N2020" s="4" t="str">
        <f>VLOOKUP(FACT_INCLUDES[[#This Row],[DW Version]], VERSIONS[], 4)</f>
        <v>white</v>
      </c>
      <c r="O2020" s="51">
        <f>VLOOKUP(FACT_INCLUDES[[#This Row],[DW Version]], VERSIONS[], 5)</f>
        <v>147.63632889058138</v>
      </c>
      <c r="P2020" s="4" t="str">
        <f>VLOOKUP(FACT_INCLUDES[[#This Row],[DW Version]], VERSIONS[], 6)</f>
        <v>Air Max</v>
      </c>
      <c r="Q2020" s="4" t="str">
        <f>VLOOKUP(FACT_INCLUDES[[#This Row],[DW Version]], VERSIONS[], 7)</f>
        <v>Shoe</v>
      </c>
      <c r="R2020" s="51">
        <f>FACT_INCLUDES[[#This Row],[Version Price]]*FACT_INCLUDES[[#This Row],[Quantity]]</f>
        <v>590.54531556232553</v>
      </c>
      <c r="S2020" s="51">
        <f>FACT_INCLUDES[[#This Row],[Amount]]*(1-FACT_INCLUDES[[#This Row],[Order Discount]])</f>
        <v>590.54531556232553</v>
      </c>
      <c r="T2020" s="51">
        <f t="shared" si="31"/>
        <v>590.54531556232553</v>
      </c>
      <c r="U2020" s="57">
        <f>FACT_INCLUDES[[#This Row],[Income]]/FACT_INCLUDES[[#This Row],[Total Order Income]]</f>
        <v>1</v>
      </c>
      <c r="V2020" s="33">
        <f>IF(FACT_INCLUDES[[#This Row],[Order Gap]]&gt;10, 1, 0)/COUNTIFS(FACT_INCLUDES[Order ID], FACT_INCLUDES[[#This Row],[Order ID]])</f>
        <v>0</v>
      </c>
      <c r="W2020" s="33">
        <f>IF(FACT_INCLUDES[[#This Row],[Order Type]]="Online", 1, 0)/COUNTIFS(FACT_INCLUDES[Order ID], FACT_INCLUDES[[#This Row],[Order ID]])</f>
        <v>0</v>
      </c>
      <c r="X2020" s="52">
        <v>702.81903296952714</v>
      </c>
      <c r="Y2020" s="52">
        <v>694.91909913985478</v>
      </c>
      <c r="Z2020" s="64">
        <f>IF(FACT_INCLUDES[[#This Row],[Order Type]]="Online", 1, 0)*FACT_INCLUDES[[#This Row],[Income]]</f>
        <v>0</v>
      </c>
    </row>
    <row r="2021" spans="1:26" x14ac:dyDescent="0.3">
      <c r="A2021" s="4">
        <v>2007</v>
      </c>
      <c r="B2021" s="4">
        <v>1012</v>
      </c>
      <c r="C2021" s="4">
        <v>926</v>
      </c>
      <c r="D2021" s="58">
        <v>5</v>
      </c>
      <c r="E2021" s="28">
        <f>VLOOKUP(FACT_INCLUDES[[#This Row],[Order ID]], ORDERS[], 2)</f>
        <v>43856.571153440163</v>
      </c>
      <c r="F2021" s="28">
        <f>VLOOKUP(FACT_INCLUDES[[#This Row],[Order ID]], ORDERS[], 3)</f>
        <v>43856.571153440163</v>
      </c>
      <c r="G2021" s="4" t="str">
        <f>VLOOKUP(FACT_INCLUDES[[#This Row],[Order ID]], ORDERS[], 4)</f>
        <v>In-Store</v>
      </c>
      <c r="H2021" s="4" t="str">
        <f>VLOOKUP(FACT_INCLUDES[[#This Row],[Order ID]], ORDERS[], 5)</f>
        <v>DAJ4306@gmail.com</v>
      </c>
      <c r="I2021" s="4">
        <f>VLOOKUP(FACT_INCLUDES[[#This Row],[Order ID]], ORDERS[], 6)</f>
        <v>32</v>
      </c>
      <c r="J2021" s="54">
        <f>VLOOKUP(FACT_INCLUDES[[#This Row],[Order ID]], ORDERS[], 7)</f>
        <v>0</v>
      </c>
      <c r="K2021" s="33">
        <v>0</v>
      </c>
      <c r="L2021" s="4">
        <f>VLOOKUP(FACT_INCLUDES[[#This Row],[DW Version]], VERSIONS[], 2)</f>
        <v>95</v>
      </c>
      <c r="M2021" s="4">
        <f>VLOOKUP(FACT_INCLUDES[[#This Row],[DW Version]], VERSIONS[], 3)</f>
        <v>3</v>
      </c>
      <c r="N2021" s="4" t="str">
        <f>VLOOKUP(FACT_INCLUDES[[#This Row],[DW Version]], VERSIONS[], 4)</f>
        <v>dark blue</v>
      </c>
      <c r="O2021" s="51">
        <f>VLOOKUP(FACT_INCLUDES[[#This Row],[DW Version]], VERSIONS[], 5)</f>
        <v>154.7822818233067</v>
      </c>
      <c r="P2021" s="4" t="str">
        <f>VLOOKUP(FACT_INCLUDES[[#This Row],[DW Version]], VERSIONS[], 6)</f>
        <v>Nike Backpack</v>
      </c>
      <c r="Q2021" s="4" t="str">
        <f>VLOOKUP(FACT_INCLUDES[[#This Row],[DW Version]], VERSIONS[], 7)</f>
        <v>Accessories</v>
      </c>
      <c r="R2021" s="51">
        <f>FACT_INCLUDES[[#This Row],[Version Price]]*FACT_INCLUDES[[#This Row],[Quantity]]</f>
        <v>773.91140911653349</v>
      </c>
      <c r="S2021" s="51">
        <f>FACT_INCLUDES[[#This Row],[Amount]]*(1-FACT_INCLUDES[[#This Row],[Order Discount]])</f>
        <v>773.91140911653349</v>
      </c>
      <c r="T2021" s="51">
        <f t="shared" si="31"/>
        <v>773.91140911653349</v>
      </c>
      <c r="U2021" s="57">
        <f>FACT_INCLUDES[[#This Row],[Income]]/FACT_INCLUDES[[#This Row],[Total Order Income]]</f>
        <v>1</v>
      </c>
      <c r="V2021" s="33">
        <f>IF(FACT_INCLUDES[[#This Row],[Order Gap]]&gt;10, 1, 0)/COUNTIFS(FACT_INCLUDES[Order ID], FACT_INCLUDES[[#This Row],[Order ID]])</f>
        <v>0</v>
      </c>
      <c r="W2021" s="33">
        <f>IF(FACT_INCLUDES[[#This Row],[Order Type]]="Online", 1, 0)/COUNTIFS(FACT_INCLUDES[Order ID], FACT_INCLUDES[[#This Row],[Order ID]])</f>
        <v>0</v>
      </c>
      <c r="X2021" s="52">
        <v>702.81903296952714</v>
      </c>
      <c r="Y2021" s="52">
        <v>694.91909913985478</v>
      </c>
      <c r="Z2021" s="64">
        <f>IF(FACT_INCLUDES[[#This Row],[Order Type]]="Online", 1, 0)*FACT_INCLUDES[[#This Row],[Income]]</f>
        <v>0</v>
      </c>
    </row>
    <row r="2022" spans="1:26" x14ac:dyDescent="0.3">
      <c r="A2022" s="4">
        <v>2014</v>
      </c>
      <c r="B2022" s="4">
        <v>1019</v>
      </c>
      <c r="C2022" s="4">
        <v>89</v>
      </c>
      <c r="D2022" s="58">
        <v>5</v>
      </c>
      <c r="E2022" s="28">
        <f>VLOOKUP(FACT_INCLUDES[[#This Row],[Order ID]], ORDERS[], 2)</f>
        <v>44133.391257616837</v>
      </c>
      <c r="F2022" s="28">
        <f>VLOOKUP(FACT_INCLUDES[[#This Row],[Order ID]], ORDERS[], 3)</f>
        <v>44144.391257616837</v>
      </c>
      <c r="G2022" s="4" t="str">
        <f>VLOOKUP(FACT_INCLUDES[[#This Row],[Order ID]], ORDERS[], 4)</f>
        <v>Online</v>
      </c>
      <c r="H2022" s="4" t="str">
        <f>VLOOKUP(FACT_INCLUDES[[#This Row],[Order ID]], ORDERS[], 5)</f>
        <v>RUA7376@gmail.com</v>
      </c>
      <c r="I2022" s="4">
        <f>VLOOKUP(FACT_INCLUDES[[#This Row],[Order ID]], ORDERS[], 6)</f>
        <v>0</v>
      </c>
      <c r="J2022" s="54">
        <f>VLOOKUP(FACT_INCLUDES[[#This Row],[Order ID]], ORDERS[], 7)</f>
        <v>0</v>
      </c>
      <c r="K2022" s="33">
        <v>11</v>
      </c>
      <c r="L2022" s="4">
        <f>VLOOKUP(FACT_INCLUDES[[#This Row],[DW Version]], VERSIONS[], 2)</f>
        <v>9</v>
      </c>
      <c r="M2022" s="4">
        <f>VLOOKUP(FACT_INCLUDES[[#This Row],[DW Version]], VERSIONS[], 3)</f>
        <v>5</v>
      </c>
      <c r="N2022" s="4" t="str">
        <f>VLOOKUP(FACT_INCLUDES[[#This Row],[DW Version]], VERSIONS[], 4)</f>
        <v>red</v>
      </c>
      <c r="O2022" s="51">
        <f>VLOOKUP(FACT_INCLUDES[[#This Row],[DW Version]], VERSIONS[], 5)</f>
        <v>191.20390877511585</v>
      </c>
      <c r="P2022" s="4" t="str">
        <f>VLOOKUP(FACT_INCLUDES[[#This Row],[DW Version]], VERSIONS[], 6)</f>
        <v>React</v>
      </c>
      <c r="Q2022" s="4" t="str">
        <f>VLOOKUP(FACT_INCLUDES[[#This Row],[DW Version]], VERSIONS[], 7)</f>
        <v>Shoe</v>
      </c>
      <c r="R2022" s="51">
        <f>FACT_INCLUDES[[#This Row],[Version Price]]*FACT_INCLUDES[[#This Row],[Quantity]]</f>
        <v>956.0195438755793</v>
      </c>
      <c r="S2022" s="51">
        <f>FACT_INCLUDES[[#This Row],[Amount]]*(1-FACT_INCLUDES[[#This Row],[Order Discount]])</f>
        <v>956.0195438755793</v>
      </c>
      <c r="T2022" s="51">
        <f t="shared" si="31"/>
        <v>956.0195438755793</v>
      </c>
      <c r="U2022" s="57">
        <f>FACT_INCLUDES[[#This Row],[Income]]/FACT_INCLUDES[[#This Row],[Total Order Income]]</f>
        <v>1</v>
      </c>
      <c r="V2022" s="33">
        <f>IF(FACT_INCLUDES[[#This Row],[Order Gap]]&gt;10, 1, 0)/COUNTIFS(FACT_INCLUDES[Order ID], FACT_INCLUDES[[#This Row],[Order ID]])</f>
        <v>1</v>
      </c>
      <c r="W2022" s="33">
        <f>IF(FACT_INCLUDES[[#This Row],[Order Type]]="Online", 1, 0)/COUNTIFS(FACT_INCLUDES[Order ID], FACT_INCLUDES[[#This Row],[Order ID]])</f>
        <v>1</v>
      </c>
      <c r="X2022" s="52">
        <v>702.81903296952714</v>
      </c>
      <c r="Y2022" s="52">
        <v>694.91909913985478</v>
      </c>
      <c r="Z2022" s="64">
        <f>IF(FACT_INCLUDES[[#This Row],[Order Type]]="Online", 1, 0)*FACT_INCLUDES[[#This Row],[Income]]</f>
        <v>956.0195438755793</v>
      </c>
    </row>
    <row r="2023" spans="1:26" x14ac:dyDescent="0.3">
      <c r="A2023" s="4">
        <v>2019</v>
      </c>
      <c r="B2023" s="4">
        <v>1024</v>
      </c>
      <c r="C2023" s="4">
        <v>702</v>
      </c>
      <c r="D2023" s="58">
        <v>2</v>
      </c>
      <c r="E2023" s="28">
        <f>VLOOKUP(FACT_INCLUDES[[#This Row],[Order ID]], ORDERS[], 2)</f>
        <v>43866.889034253545</v>
      </c>
      <c r="F2023" s="28">
        <f>VLOOKUP(FACT_INCLUDES[[#This Row],[Order ID]], ORDERS[], 3)</f>
        <v>43866.889034253545</v>
      </c>
      <c r="G2023" s="4" t="str">
        <f>VLOOKUP(FACT_INCLUDES[[#This Row],[Order ID]], ORDERS[], 4)</f>
        <v>In-Store</v>
      </c>
      <c r="H2023" s="4" t="str">
        <f>VLOOKUP(FACT_INCLUDES[[#This Row],[Order ID]], ORDERS[], 5)</f>
        <v>HTE7731@gmail.com</v>
      </c>
      <c r="I2023" s="4">
        <f>VLOOKUP(FACT_INCLUDES[[#This Row],[Order ID]], ORDERS[], 6)</f>
        <v>17</v>
      </c>
      <c r="J2023" s="54">
        <f>VLOOKUP(FACT_INCLUDES[[#This Row],[Order ID]], ORDERS[], 7)</f>
        <v>0</v>
      </c>
      <c r="K2023" s="33">
        <v>0</v>
      </c>
      <c r="L2023" s="4">
        <f>VLOOKUP(FACT_INCLUDES[[#This Row],[DW Version]], VERSIONS[], 2)</f>
        <v>72</v>
      </c>
      <c r="M2023" s="4">
        <f>VLOOKUP(FACT_INCLUDES[[#This Row],[DW Version]], VERSIONS[], 3)</f>
        <v>6</v>
      </c>
      <c r="N2023" s="4" t="str">
        <f>VLOOKUP(FACT_INCLUDES[[#This Row],[DW Version]], VERSIONS[], 4)</f>
        <v>white</v>
      </c>
      <c r="O2023" s="51">
        <f>VLOOKUP(FACT_INCLUDES[[#This Row],[DW Version]], VERSIONS[], 5)</f>
        <v>373.77024252210941</v>
      </c>
      <c r="P2023" s="4" t="str">
        <f>VLOOKUP(FACT_INCLUDES[[#This Row],[DW Version]], VERSIONS[], 6)</f>
        <v>Zoom Structure 22</v>
      </c>
      <c r="Q2023" s="4" t="str">
        <f>VLOOKUP(FACT_INCLUDES[[#This Row],[DW Version]], VERSIONS[], 7)</f>
        <v>Shoe</v>
      </c>
      <c r="R2023" s="51">
        <f>FACT_INCLUDES[[#This Row],[Version Price]]*FACT_INCLUDES[[#This Row],[Quantity]]</f>
        <v>747.54048504421883</v>
      </c>
      <c r="S2023" s="51">
        <f>FACT_INCLUDES[[#This Row],[Amount]]*(1-FACT_INCLUDES[[#This Row],[Order Discount]])</f>
        <v>747.54048504421883</v>
      </c>
      <c r="T2023" s="51">
        <f t="shared" si="31"/>
        <v>747.54048504421883</v>
      </c>
      <c r="U2023" s="57">
        <f>FACT_INCLUDES[[#This Row],[Income]]/FACT_INCLUDES[[#This Row],[Total Order Income]]</f>
        <v>1</v>
      </c>
      <c r="V2023" s="33">
        <f>IF(FACT_INCLUDES[[#This Row],[Order Gap]]&gt;10, 1, 0)/COUNTIFS(FACT_INCLUDES[Order ID], FACT_INCLUDES[[#This Row],[Order ID]])</f>
        <v>0</v>
      </c>
      <c r="W2023" s="33">
        <f>IF(FACT_INCLUDES[[#This Row],[Order Type]]="Online", 1, 0)/COUNTIFS(FACT_INCLUDES[Order ID], FACT_INCLUDES[[#This Row],[Order ID]])</f>
        <v>0</v>
      </c>
      <c r="X2023" s="52">
        <v>702.81903296952714</v>
      </c>
      <c r="Y2023" s="52">
        <v>694.91909913985478</v>
      </c>
      <c r="Z2023" s="64">
        <f>IF(FACT_INCLUDES[[#This Row],[Order Type]]="Online", 1, 0)*FACT_INCLUDES[[#This Row],[Income]]</f>
        <v>0</v>
      </c>
    </row>
    <row r="2024" spans="1:26" x14ac:dyDescent="0.3">
      <c r="A2024" s="4">
        <v>2020</v>
      </c>
      <c r="B2024" s="4">
        <v>1025</v>
      </c>
      <c r="C2024" s="4">
        <v>366</v>
      </c>
      <c r="D2024" s="58">
        <v>1</v>
      </c>
      <c r="E2024" s="28">
        <f>VLOOKUP(FACT_INCLUDES[[#This Row],[Order ID]], ORDERS[], 2)</f>
        <v>44064.655504085851</v>
      </c>
      <c r="F2024" s="28">
        <f>VLOOKUP(FACT_INCLUDES[[#This Row],[Order ID]], ORDERS[], 3)</f>
        <v>44064.655504085851</v>
      </c>
      <c r="G2024" s="4" t="str">
        <f>VLOOKUP(FACT_INCLUDES[[#This Row],[Order ID]], ORDERS[], 4)</f>
        <v>In-Store</v>
      </c>
      <c r="H2024" s="4" t="str">
        <f>VLOOKUP(FACT_INCLUDES[[#This Row],[Order ID]], ORDERS[], 5)</f>
        <v>IEI6018@gmail.com</v>
      </c>
      <c r="I2024" s="4">
        <f>VLOOKUP(FACT_INCLUDES[[#This Row],[Order ID]], ORDERS[], 6)</f>
        <v>48</v>
      </c>
      <c r="J2024" s="54">
        <f>VLOOKUP(FACT_INCLUDES[[#This Row],[Order ID]], ORDERS[], 7)</f>
        <v>0</v>
      </c>
      <c r="K2024" s="33">
        <v>0</v>
      </c>
      <c r="L2024" s="4">
        <f>VLOOKUP(FACT_INCLUDES[[#This Row],[DW Version]], VERSIONS[], 2)</f>
        <v>37</v>
      </c>
      <c r="M2024" s="4">
        <f>VLOOKUP(FACT_INCLUDES[[#This Row],[DW Version]], VERSIONS[], 3)</f>
        <v>5.5</v>
      </c>
      <c r="N2024" s="4" t="str">
        <f>VLOOKUP(FACT_INCLUDES[[#This Row],[DW Version]], VERSIONS[], 4)</f>
        <v>black</v>
      </c>
      <c r="O2024" s="51">
        <f>VLOOKUP(FACT_INCLUDES[[#This Row],[DW Version]], VERSIONS[], 5)</f>
        <v>215.52053956744146</v>
      </c>
      <c r="P2024" s="4" t="str">
        <f>VLOOKUP(FACT_INCLUDES[[#This Row],[DW Version]], VERSIONS[], 6)</f>
        <v>Air Zoom Winflo</v>
      </c>
      <c r="Q2024" s="4" t="str">
        <f>VLOOKUP(FACT_INCLUDES[[#This Row],[DW Version]], VERSIONS[], 7)</f>
        <v>Shoe</v>
      </c>
      <c r="R2024" s="51">
        <f>FACT_INCLUDES[[#This Row],[Version Price]]*FACT_INCLUDES[[#This Row],[Quantity]]</f>
        <v>215.52053956744146</v>
      </c>
      <c r="S2024" s="51">
        <f>FACT_INCLUDES[[#This Row],[Amount]]*(1-FACT_INCLUDES[[#This Row],[Order Discount]])</f>
        <v>215.52053956744146</v>
      </c>
      <c r="T2024" s="51">
        <f t="shared" si="31"/>
        <v>215.52053956744146</v>
      </c>
      <c r="U2024" s="57">
        <f>FACT_INCLUDES[[#This Row],[Income]]/FACT_INCLUDES[[#This Row],[Total Order Income]]</f>
        <v>1</v>
      </c>
      <c r="V2024" s="33">
        <f>IF(FACT_INCLUDES[[#This Row],[Order Gap]]&gt;10, 1, 0)/COUNTIFS(FACT_INCLUDES[Order ID], FACT_INCLUDES[[#This Row],[Order ID]])</f>
        <v>0</v>
      </c>
      <c r="W2024" s="33">
        <f>IF(FACT_INCLUDES[[#This Row],[Order Type]]="Online", 1, 0)/COUNTIFS(FACT_INCLUDES[Order ID], FACT_INCLUDES[[#This Row],[Order ID]])</f>
        <v>0</v>
      </c>
      <c r="X2024" s="52">
        <v>702.81903296952714</v>
      </c>
      <c r="Y2024" s="52">
        <v>694.91909913985478</v>
      </c>
      <c r="Z2024" s="64">
        <f>IF(FACT_INCLUDES[[#This Row],[Order Type]]="Online", 1, 0)*FACT_INCLUDES[[#This Row],[Income]]</f>
        <v>0</v>
      </c>
    </row>
    <row r="2025" spans="1:26" x14ac:dyDescent="0.3">
      <c r="A2025" s="4">
        <v>2023</v>
      </c>
      <c r="B2025" s="4">
        <v>1028</v>
      </c>
      <c r="C2025" s="4">
        <v>260</v>
      </c>
      <c r="D2025" s="58">
        <v>3</v>
      </c>
      <c r="E2025" s="28">
        <f>VLOOKUP(FACT_INCLUDES[[#This Row],[Order ID]], ORDERS[], 2)</f>
        <v>43842.79552420527</v>
      </c>
      <c r="F2025" s="28">
        <f>VLOOKUP(FACT_INCLUDES[[#This Row],[Order ID]], ORDERS[], 3)</f>
        <v>43842.79552420527</v>
      </c>
      <c r="G2025" s="4" t="str">
        <f>VLOOKUP(FACT_INCLUDES[[#This Row],[Order ID]], ORDERS[], 4)</f>
        <v>In-Store</v>
      </c>
      <c r="H2025" s="4" t="str">
        <f>VLOOKUP(FACT_INCLUDES[[#This Row],[Order ID]], ORDERS[], 5)</f>
        <v>DDR5791@gmail.com</v>
      </c>
      <c r="I2025" s="4">
        <f>VLOOKUP(FACT_INCLUDES[[#This Row],[Order ID]], ORDERS[], 6)</f>
        <v>18</v>
      </c>
      <c r="J2025" s="54">
        <f>VLOOKUP(FACT_INCLUDES[[#This Row],[Order ID]], ORDERS[], 7)</f>
        <v>0</v>
      </c>
      <c r="K2025" s="33">
        <v>0</v>
      </c>
      <c r="L2025" s="4">
        <f>VLOOKUP(FACT_INCLUDES[[#This Row],[DW Version]], VERSIONS[], 2)</f>
        <v>25</v>
      </c>
      <c r="M2025" s="4">
        <f>VLOOKUP(FACT_INCLUDES[[#This Row],[DW Version]], VERSIONS[], 3)</f>
        <v>11.5</v>
      </c>
      <c r="N2025" s="4" t="str">
        <f>VLOOKUP(FACT_INCLUDES[[#This Row],[DW Version]], VERSIONS[], 4)</f>
        <v>purple</v>
      </c>
      <c r="O2025" s="51">
        <f>VLOOKUP(FACT_INCLUDES[[#This Row],[DW Version]], VERSIONS[], 5)</f>
        <v>318.71923884695229</v>
      </c>
      <c r="P2025" s="4" t="str">
        <f>VLOOKUP(FACT_INCLUDES[[#This Row],[DW Version]], VERSIONS[], 6)</f>
        <v>Shox</v>
      </c>
      <c r="Q2025" s="4" t="str">
        <f>VLOOKUP(FACT_INCLUDES[[#This Row],[DW Version]], VERSIONS[], 7)</f>
        <v>Shoe</v>
      </c>
      <c r="R2025" s="51">
        <f>FACT_INCLUDES[[#This Row],[Version Price]]*FACT_INCLUDES[[#This Row],[Quantity]]</f>
        <v>956.15771654085688</v>
      </c>
      <c r="S2025" s="51">
        <f>FACT_INCLUDES[[#This Row],[Amount]]*(1-FACT_INCLUDES[[#This Row],[Order Discount]])</f>
        <v>956.15771654085688</v>
      </c>
      <c r="T2025" s="51">
        <f t="shared" si="31"/>
        <v>956.15771654085688</v>
      </c>
      <c r="U2025" s="57">
        <f>FACT_INCLUDES[[#This Row],[Income]]/FACT_INCLUDES[[#This Row],[Total Order Income]]</f>
        <v>1</v>
      </c>
      <c r="V2025" s="33">
        <f>IF(FACT_INCLUDES[[#This Row],[Order Gap]]&gt;10, 1, 0)/COUNTIFS(FACT_INCLUDES[Order ID], FACT_INCLUDES[[#This Row],[Order ID]])</f>
        <v>0</v>
      </c>
      <c r="W2025" s="33">
        <f>IF(FACT_INCLUDES[[#This Row],[Order Type]]="Online", 1, 0)/COUNTIFS(FACT_INCLUDES[Order ID], FACT_INCLUDES[[#This Row],[Order ID]])</f>
        <v>0</v>
      </c>
      <c r="X2025" s="52">
        <v>702.81903296952714</v>
      </c>
      <c r="Y2025" s="52">
        <v>694.91909913985478</v>
      </c>
      <c r="Z2025" s="64">
        <f>IF(FACT_INCLUDES[[#This Row],[Order Type]]="Online", 1, 0)*FACT_INCLUDES[[#This Row],[Income]]</f>
        <v>0</v>
      </c>
    </row>
    <row r="2026" spans="1:26" x14ac:dyDescent="0.3">
      <c r="A2026" s="4">
        <v>2061</v>
      </c>
      <c r="B2026" s="4">
        <v>1066</v>
      </c>
      <c r="C2026" s="4">
        <v>486</v>
      </c>
      <c r="D2026" s="58">
        <v>2</v>
      </c>
      <c r="E2026" s="28">
        <f>VLOOKUP(FACT_INCLUDES[[#This Row],[Order ID]], ORDERS[], 2)</f>
        <v>44002.772770336007</v>
      </c>
      <c r="F2026" s="28">
        <f>VLOOKUP(FACT_INCLUDES[[#This Row],[Order ID]], ORDERS[], 3)</f>
        <v>44002.772770336007</v>
      </c>
      <c r="G2026" s="4" t="str">
        <f>VLOOKUP(FACT_INCLUDES[[#This Row],[Order ID]], ORDERS[], 4)</f>
        <v>In-Store</v>
      </c>
      <c r="H2026" s="4" t="str">
        <f>VLOOKUP(FACT_INCLUDES[[#This Row],[Order ID]], ORDERS[], 5)</f>
        <v>WMQ8271@gmail.com</v>
      </c>
      <c r="I2026" s="4">
        <f>VLOOKUP(FACT_INCLUDES[[#This Row],[Order ID]], ORDERS[], 6)</f>
        <v>45</v>
      </c>
      <c r="J2026" s="54">
        <f>VLOOKUP(FACT_INCLUDES[[#This Row],[Order ID]], ORDERS[], 7)</f>
        <v>0</v>
      </c>
      <c r="K2026" s="33">
        <v>0</v>
      </c>
      <c r="L2026" s="4">
        <f>VLOOKUP(FACT_INCLUDES[[#This Row],[DW Version]], VERSIONS[], 2)</f>
        <v>51</v>
      </c>
      <c r="M2026" s="4">
        <f>VLOOKUP(FACT_INCLUDES[[#This Row],[DW Version]], VERSIONS[], 3)</f>
        <v>7</v>
      </c>
      <c r="N2026" s="4" t="str">
        <f>VLOOKUP(FACT_INCLUDES[[#This Row],[DW Version]], VERSIONS[], 4)</f>
        <v>white</v>
      </c>
      <c r="O2026" s="51">
        <f>VLOOKUP(FACT_INCLUDES[[#This Row],[DW Version]], VERSIONS[], 5)</f>
        <v>275.45888809145373</v>
      </c>
      <c r="P2026" s="4" t="str">
        <f>VLOOKUP(FACT_INCLUDES[[#This Row],[DW Version]], VERSIONS[], 6)</f>
        <v>Therma Sphere Hoodie</v>
      </c>
      <c r="Q2026" s="4" t="str">
        <f>VLOOKUP(FACT_INCLUDES[[#This Row],[DW Version]], VERSIONS[], 7)</f>
        <v>Apparel</v>
      </c>
      <c r="R2026" s="51">
        <f>FACT_INCLUDES[[#This Row],[Version Price]]*FACT_INCLUDES[[#This Row],[Quantity]]</f>
        <v>550.91777618290746</v>
      </c>
      <c r="S2026" s="51">
        <f>FACT_INCLUDES[[#This Row],[Amount]]*(1-FACT_INCLUDES[[#This Row],[Order Discount]])</f>
        <v>550.91777618290746</v>
      </c>
      <c r="T2026" s="51">
        <f t="shared" si="31"/>
        <v>550.91777618290746</v>
      </c>
      <c r="U2026" s="57">
        <f>FACT_INCLUDES[[#This Row],[Income]]/FACT_INCLUDES[[#This Row],[Total Order Income]]</f>
        <v>1</v>
      </c>
      <c r="V2026" s="33">
        <f>IF(FACT_INCLUDES[[#This Row],[Order Gap]]&gt;10, 1, 0)/COUNTIFS(FACT_INCLUDES[Order ID], FACT_INCLUDES[[#This Row],[Order ID]])</f>
        <v>0</v>
      </c>
      <c r="W2026" s="33">
        <f>IF(FACT_INCLUDES[[#This Row],[Order Type]]="Online", 1, 0)/COUNTIFS(FACT_INCLUDES[Order ID], FACT_INCLUDES[[#This Row],[Order ID]])</f>
        <v>0</v>
      </c>
      <c r="X2026" s="52">
        <v>702.81903296952714</v>
      </c>
      <c r="Y2026" s="52">
        <v>694.91909913985478</v>
      </c>
      <c r="Z2026" s="64">
        <f>IF(FACT_INCLUDES[[#This Row],[Order Type]]="Online", 1, 0)*FACT_INCLUDES[[#This Row],[Income]]</f>
        <v>0</v>
      </c>
    </row>
    <row r="2027" spans="1:26" x14ac:dyDescent="0.3">
      <c r="A2027" s="4">
        <v>2066</v>
      </c>
      <c r="B2027" s="4">
        <v>1071</v>
      </c>
      <c r="C2027" s="4">
        <v>112</v>
      </c>
      <c r="D2027" s="58">
        <v>2</v>
      </c>
      <c r="E2027" s="28">
        <f>VLOOKUP(FACT_INCLUDES[[#This Row],[Order ID]], ORDERS[], 2)</f>
        <v>43957.64792890456</v>
      </c>
      <c r="F2027" s="28">
        <f>VLOOKUP(FACT_INCLUDES[[#This Row],[Order ID]], ORDERS[], 3)</f>
        <v>43957.64792890456</v>
      </c>
      <c r="G2027" s="4" t="str">
        <f>VLOOKUP(FACT_INCLUDES[[#This Row],[Order ID]], ORDERS[], 4)</f>
        <v>In-Store</v>
      </c>
      <c r="H2027" s="4" t="str">
        <f>VLOOKUP(FACT_INCLUDES[[#This Row],[Order ID]], ORDERS[], 5)</f>
        <v>JZY7000@gmail.com</v>
      </c>
      <c r="I2027" s="4">
        <f>VLOOKUP(FACT_INCLUDES[[#This Row],[Order ID]], ORDERS[], 6)</f>
        <v>10</v>
      </c>
      <c r="J2027" s="54">
        <f>VLOOKUP(FACT_INCLUDES[[#This Row],[Order ID]], ORDERS[], 7)</f>
        <v>0</v>
      </c>
      <c r="K2027" s="33">
        <v>0</v>
      </c>
      <c r="L2027" s="4">
        <f>VLOOKUP(FACT_INCLUDES[[#This Row],[DW Version]], VERSIONS[], 2)</f>
        <v>11</v>
      </c>
      <c r="M2027" s="4">
        <f>VLOOKUP(FACT_INCLUDES[[#This Row],[DW Version]], VERSIONS[], 3)</f>
        <v>5.5</v>
      </c>
      <c r="N2027" s="4" t="str">
        <f>VLOOKUP(FACT_INCLUDES[[#This Row],[DW Version]], VERSIONS[], 4)</f>
        <v>white</v>
      </c>
      <c r="O2027" s="51">
        <f>VLOOKUP(FACT_INCLUDES[[#This Row],[DW Version]], VERSIONS[], 5)</f>
        <v>296.24451581188828</v>
      </c>
      <c r="P2027" s="4" t="str">
        <f>VLOOKUP(FACT_INCLUDES[[#This Row],[DW Version]], VERSIONS[], 6)</f>
        <v>Pro Compression Tights</v>
      </c>
      <c r="Q2027" s="4" t="str">
        <f>VLOOKUP(FACT_INCLUDES[[#This Row],[DW Version]], VERSIONS[], 7)</f>
        <v>Apparel</v>
      </c>
      <c r="R2027" s="51">
        <f>FACT_INCLUDES[[#This Row],[Version Price]]*FACT_INCLUDES[[#This Row],[Quantity]]</f>
        <v>592.48903162377655</v>
      </c>
      <c r="S2027" s="51">
        <f>FACT_INCLUDES[[#This Row],[Amount]]*(1-FACT_INCLUDES[[#This Row],[Order Discount]])</f>
        <v>592.48903162377655</v>
      </c>
      <c r="T2027" s="51">
        <f t="shared" si="31"/>
        <v>592.48903162377655</v>
      </c>
      <c r="U2027" s="57">
        <f>FACT_INCLUDES[[#This Row],[Income]]/FACT_INCLUDES[[#This Row],[Total Order Income]]</f>
        <v>1</v>
      </c>
      <c r="V2027" s="33">
        <f>IF(FACT_INCLUDES[[#This Row],[Order Gap]]&gt;10, 1, 0)/COUNTIFS(FACT_INCLUDES[Order ID], FACT_INCLUDES[[#This Row],[Order ID]])</f>
        <v>0</v>
      </c>
      <c r="W2027" s="33">
        <f>IF(FACT_INCLUDES[[#This Row],[Order Type]]="Online", 1, 0)/COUNTIFS(FACT_INCLUDES[Order ID], FACT_INCLUDES[[#This Row],[Order ID]])</f>
        <v>0</v>
      </c>
      <c r="X2027" s="52">
        <v>702.81903296952714</v>
      </c>
      <c r="Y2027" s="52">
        <v>694.91909913985478</v>
      </c>
      <c r="Z2027" s="64">
        <f>IF(FACT_INCLUDES[[#This Row],[Order Type]]="Online", 1, 0)*FACT_INCLUDES[[#This Row],[Income]]</f>
        <v>0</v>
      </c>
    </row>
    <row r="2028" spans="1:26" x14ac:dyDescent="0.3">
      <c r="A2028" s="4">
        <v>2070</v>
      </c>
      <c r="B2028" s="4">
        <v>1075</v>
      </c>
      <c r="C2028" s="4">
        <v>683</v>
      </c>
      <c r="D2028" s="58">
        <v>1</v>
      </c>
      <c r="E2028" s="28">
        <f>VLOOKUP(FACT_INCLUDES[[#This Row],[Order ID]], ORDERS[], 2)</f>
        <v>43956.692814860471</v>
      </c>
      <c r="F2028" s="28">
        <f>VLOOKUP(FACT_INCLUDES[[#This Row],[Order ID]], ORDERS[], 3)</f>
        <v>43956.692814860471</v>
      </c>
      <c r="G2028" s="4" t="str">
        <f>VLOOKUP(FACT_INCLUDES[[#This Row],[Order ID]], ORDERS[], 4)</f>
        <v>In-Store</v>
      </c>
      <c r="H2028" s="4" t="str">
        <f>VLOOKUP(FACT_INCLUDES[[#This Row],[Order ID]], ORDERS[], 5)</f>
        <v>OFL3225@gmail.com</v>
      </c>
      <c r="I2028" s="4">
        <f>VLOOKUP(FACT_INCLUDES[[#This Row],[Order ID]], ORDERS[], 6)</f>
        <v>29</v>
      </c>
      <c r="J2028" s="54">
        <f>VLOOKUP(FACT_INCLUDES[[#This Row],[Order ID]], ORDERS[], 7)</f>
        <v>0</v>
      </c>
      <c r="K2028" s="33">
        <v>0</v>
      </c>
      <c r="L2028" s="4">
        <f>VLOOKUP(FACT_INCLUDES[[#This Row],[DW Version]], VERSIONS[], 2)</f>
        <v>69</v>
      </c>
      <c r="M2028" s="4">
        <f>VLOOKUP(FACT_INCLUDES[[#This Row],[DW Version]], VERSIONS[], 3)</f>
        <v>5.5</v>
      </c>
      <c r="N2028" s="4" t="str">
        <f>VLOOKUP(FACT_INCLUDES[[#This Row],[DW Version]], VERSIONS[], 4)</f>
        <v>red</v>
      </c>
      <c r="O2028" s="51">
        <f>VLOOKUP(FACT_INCLUDES[[#This Row],[DW Version]], VERSIONS[], 5)</f>
        <v>94.015786433677818</v>
      </c>
      <c r="P2028" s="4" t="str">
        <f>VLOOKUP(FACT_INCLUDES[[#This Row],[DW Version]], VERSIONS[], 6)</f>
        <v>Mercurial Vapor</v>
      </c>
      <c r="Q2028" s="4" t="str">
        <f>VLOOKUP(FACT_INCLUDES[[#This Row],[DW Version]], VERSIONS[], 7)</f>
        <v>Shoe</v>
      </c>
      <c r="R2028" s="51">
        <f>FACT_INCLUDES[[#This Row],[Version Price]]*FACT_INCLUDES[[#This Row],[Quantity]]</f>
        <v>94.015786433677818</v>
      </c>
      <c r="S2028" s="51">
        <f>FACT_INCLUDES[[#This Row],[Amount]]*(1-FACT_INCLUDES[[#This Row],[Order Discount]])</f>
        <v>94.015786433677818</v>
      </c>
      <c r="T2028" s="51">
        <f t="shared" si="31"/>
        <v>94.015786433677818</v>
      </c>
      <c r="U2028" s="57">
        <f>FACT_INCLUDES[[#This Row],[Income]]/FACT_INCLUDES[[#This Row],[Total Order Income]]</f>
        <v>1</v>
      </c>
      <c r="V2028" s="33">
        <f>IF(FACT_INCLUDES[[#This Row],[Order Gap]]&gt;10, 1, 0)/COUNTIFS(FACT_INCLUDES[Order ID], FACT_INCLUDES[[#This Row],[Order ID]])</f>
        <v>0</v>
      </c>
      <c r="W2028" s="33">
        <f>IF(FACT_INCLUDES[[#This Row],[Order Type]]="Online", 1, 0)/COUNTIFS(FACT_INCLUDES[Order ID], FACT_INCLUDES[[#This Row],[Order ID]])</f>
        <v>0</v>
      </c>
      <c r="X2028" s="52">
        <v>702.81903296952714</v>
      </c>
      <c r="Y2028" s="52">
        <v>694.91909913985478</v>
      </c>
      <c r="Z2028" s="64">
        <f>IF(FACT_INCLUDES[[#This Row],[Order Type]]="Online", 1, 0)*FACT_INCLUDES[[#This Row],[Income]]</f>
        <v>0</v>
      </c>
    </row>
    <row r="2029" spans="1:26" x14ac:dyDescent="0.3">
      <c r="A2029" s="4">
        <v>2086</v>
      </c>
      <c r="B2029" s="4">
        <v>1091</v>
      </c>
      <c r="C2029" s="4">
        <v>796</v>
      </c>
      <c r="D2029" s="58">
        <v>1</v>
      </c>
      <c r="E2029" s="28">
        <f>VLOOKUP(FACT_INCLUDES[[#This Row],[Order ID]], ORDERS[], 2)</f>
        <v>44059.735562294416</v>
      </c>
      <c r="F2029" s="28">
        <f>VLOOKUP(FACT_INCLUDES[[#This Row],[Order ID]], ORDERS[], 3)</f>
        <v>44059.735562294416</v>
      </c>
      <c r="G2029" s="4" t="str">
        <f>VLOOKUP(FACT_INCLUDES[[#This Row],[Order ID]], ORDERS[], 4)</f>
        <v>In-Store</v>
      </c>
      <c r="H2029" s="4" t="str">
        <f>VLOOKUP(FACT_INCLUDES[[#This Row],[Order ID]], ORDERS[], 5)</f>
        <v>QGP8750@gmail.com</v>
      </c>
      <c r="I2029" s="4">
        <f>VLOOKUP(FACT_INCLUDES[[#This Row],[Order ID]], ORDERS[], 6)</f>
        <v>10</v>
      </c>
      <c r="J2029" s="54">
        <f>VLOOKUP(FACT_INCLUDES[[#This Row],[Order ID]], ORDERS[], 7)</f>
        <v>0</v>
      </c>
      <c r="K2029" s="33">
        <v>0</v>
      </c>
      <c r="L2029" s="4">
        <f>VLOOKUP(FACT_INCLUDES[[#This Row],[DW Version]], VERSIONS[], 2)</f>
        <v>81</v>
      </c>
      <c r="M2029" s="4">
        <f>VLOOKUP(FACT_INCLUDES[[#This Row],[DW Version]], VERSIONS[], 3)</f>
        <v>8</v>
      </c>
      <c r="N2029" s="4" t="str">
        <f>VLOOKUP(FACT_INCLUDES[[#This Row],[DW Version]], VERSIONS[], 4)</f>
        <v>black</v>
      </c>
      <c r="O2029" s="51">
        <f>VLOOKUP(FACT_INCLUDES[[#This Row],[DW Version]], VERSIONS[], 5)</f>
        <v>248.86672447328334</v>
      </c>
      <c r="P2029" s="4" t="str">
        <f>VLOOKUP(FACT_INCLUDES[[#This Row],[DW Version]], VERSIONS[], 6)</f>
        <v>Air Max Fusion</v>
      </c>
      <c r="Q2029" s="4" t="str">
        <f>VLOOKUP(FACT_INCLUDES[[#This Row],[DW Version]], VERSIONS[], 7)</f>
        <v>Shoe</v>
      </c>
      <c r="R2029" s="51">
        <f>FACT_INCLUDES[[#This Row],[Version Price]]*FACT_INCLUDES[[#This Row],[Quantity]]</f>
        <v>248.86672447328334</v>
      </c>
      <c r="S2029" s="51">
        <f>FACT_INCLUDES[[#This Row],[Amount]]*(1-FACT_INCLUDES[[#This Row],[Order Discount]])</f>
        <v>248.86672447328334</v>
      </c>
      <c r="T2029" s="51">
        <f t="shared" si="31"/>
        <v>248.86672447328334</v>
      </c>
      <c r="U2029" s="57">
        <f>FACT_INCLUDES[[#This Row],[Income]]/FACT_INCLUDES[[#This Row],[Total Order Income]]</f>
        <v>1</v>
      </c>
      <c r="V2029" s="33">
        <f>IF(FACT_INCLUDES[[#This Row],[Order Gap]]&gt;10, 1, 0)/COUNTIFS(FACT_INCLUDES[Order ID], FACT_INCLUDES[[#This Row],[Order ID]])</f>
        <v>0</v>
      </c>
      <c r="W2029" s="33">
        <f>IF(FACT_INCLUDES[[#This Row],[Order Type]]="Online", 1, 0)/COUNTIFS(FACT_INCLUDES[Order ID], FACT_INCLUDES[[#This Row],[Order ID]])</f>
        <v>0</v>
      </c>
      <c r="X2029" s="52">
        <v>702.81903296952714</v>
      </c>
      <c r="Y2029" s="52">
        <v>694.91909913985478</v>
      </c>
      <c r="Z2029" s="64">
        <f>IF(FACT_INCLUDES[[#This Row],[Order Type]]="Online", 1, 0)*FACT_INCLUDES[[#This Row],[Income]]</f>
        <v>0</v>
      </c>
    </row>
    <row r="2030" spans="1:26" x14ac:dyDescent="0.3">
      <c r="A2030" s="4">
        <v>2092</v>
      </c>
      <c r="B2030" s="4">
        <v>1097</v>
      </c>
      <c r="C2030" s="4">
        <v>261</v>
      </c>
      <c r="D2030" s="58">
        <v>3</v>
      </c>
      <c r="E2030" s="28">
        <f>VLOOKUP(FACT_INCLUDES[[#This Row],[Order ID]], ORDERS[], 2)</f>
        <v>44060.32331463744</v>
      </c>
      <c r="F2030" s="28">
        <f>VLOOKUP(FACT_INCLUDES[[#This Row],[Order ID]], ORDERS[], 3)</f>
        <v>44060.32331463744</v>
      </c>
      <c r="G2030" s="4" t="str">
        <f>VLOOKUP(FACT_INCLUDES[[#This Row],[Order ID]], ORDERS[], 4)</f>
        <v>In-Store</v>
      </c>
      <c r="H2030" s="4" t="str">
        <f>VLOOKUP(FACT_INCLUDES[[#This Row],[Order ID]], ORDERS[], 5)</f>
        <v>HTE7731@gmail.com</v>
      </c>
      <c r="I2030" s="4">
        <f>VLOOKUP(FACT_INCLUDES[[#This Row],[Order ID]], ORDERS[], 6)</f>
        <v>37</v>
      </c>
      <c r="J2030" s="54">
        <f>VLOOKUP(FACT_INCLUDES[[#This Row],[Order ID]], ORDERS[], 7)</f>
        <v>0</v>
      </c>
      <c r="K2030" s="33">
        <v>0</v>
      </c>
      <c r="L2030" s="4">
        <f>VLOOKUP(FACT_INCLUDES[[#This Row],[DW Version]], VERSIONS[], 2)</f>
        <v>25</v>
      </c>
      <c r="M2030" s="4">
        <f>VLOOKUP(FACT_INCLUDES[[#This Row],[DW Version]], VERSIONS[], 3)</f>
        <v>12</v>
      </c>
      <c r="N2030" s="4" t="str">
        <f>VLOOKUP(FACT_INCLUDES[[#This Row],[DW Version]], VERSIONS[], 4)</f>
        <v>khaki</v>
      </c>
      <c r="O2030" s="51">
        <f>VLOOKUP(FACT_INCLUDES[[#This Row],[DW Version]], VERSIONS[], 5)</f>
        <v>287.76383125564132</v>
      </c>
      <c r="P2030" s="4" t="str">
        <f>VLOOKUP(FACT_INCLUDES[[#This Row],[DW Version]], VERSIONS[], 6)</f>
        <v>Shox</v>
      </c>
      <c r="Q2030" s="4" t="str">
        <f>VLOOKUP(FACT_INCLUDES[[#This Row],[DW Version]], VERSIONS[], 7)</f>
        <v>Shoe</v>
      </c>
      <c r="R2030" s="51">
        <f>FACT_INCLUDES[[#This Row],[Version Price]]*FACT_INCLUDES[[#This Row],[Quantity]]</f>
        <v>863.29149376692396</v>
      </c>
      <c r="S2030" s="51">
        <f>FACT_INCLUDES[[#This Row],[Amount]]*(1-FACT_INCLUDES[[#This Row],[Order Discount]])</f>
        <v>863.29149376692396</v>
      </c>
      <c r="T2030" s="51">
        <f t="shared" si="31"/>
        <v>863.29149376692396</v>
      </c>
      <c r="U2030" s="57">
        <f>FACT_INCLUDES[[#This Row],[Income]]/FACT_INCLUDES[[#This Row],[Total Order Income]]</f>
        <v>1</v>
      </c>
      <c r="V2030" s="33">
        <f>IF(FACT_INCLUDES[[#This Row],[Order Gap]]&gt;10, 1, 0)/COUNTIFS(FACT_INCLUDES[Order ID], FACT_INCLUDES[[#This Row],[Order ID]])</f>
        <v>0</v>
      </c>
      <c r="W2030" s="33">
        <f>IF(FACT_INCLUDES[[#This Row],[Order Type]]="Online", 1, 0)/COUNTIFS(FACT_INCLUDES[Order ID], FACT_INCLUDES[[#This Row],[Order ID]])</f>
        <v>0</v>
      </c>
      <c r="X2030" s="52">
        <v>702.81903296952714</v>
      </c>
      <c r="Y2030" s="52">
        <v>694.91909913985478</v>
      </c>
      <c r="Z2030" s="64">
        <f>IF(FACT_INCLUDES[[#This Row],[Order Type]]="Online", 1, 0)*FACT_INCLUDES[[#This Row],[Income]]</f>
        <v>0</v>
      </c>
    </row>
    <row r="2031" spans="1:26" x14ac:dyDescent="0.3">
      <c r="A2031" s="4">
        <v>2099</v>
      </c>
      <c r="B2031" s="4">
        <v>1104</v>
      </c>
      <c r="C2031" s="4">
        <v>635</v>
      </c>
      <c r="D2031" s="58">
        <v>3</v>
      </c>
      <c r="E2031" s="28">
        <f>VLOOKUP(FACT_INCLUDES[[#This Row],[Order ID]], ORDERS[], 2)</f>
        <v>43849.93085419311</v>
      </c>
      <c r="F2031" s="28">
        <f>VLOOKUP(FACT_INCLUDES[[#This Row],[Order ID]], ORDERS[], 3)</f>
        <v>43849.93085419311</v>
      </c>
      <c r="G2031" s="4" t="str">
        <f>VLOOKUP(FACT_INCLUDES[[#This Row],[Order ID]], ORDERS[], 4)</f>
        <v>In-Store</v>
      </c>
      <c r="H2031" s="4" t="str">
        <f>VLOOKUP(FACT_INCLUDES[[#This Row],[Order ID]], ORDERS[], 5)</f>
        <v>WMO6341@gmail.com</v>
      </c>
      <c r="I2031" s="4">
        <f>VLOOKUP(FACT_INCLUDES[[#This Row],[Order ID]], ORDERS[], 6)</f>
        <v>50</v>
      </c>
      <c r="J2031" s="54">
        <f>VLOOKUP(FACT_INCLUDES[[#This Row],[Order ID]], ORDERS[], 7)</f>
        <v>0</v>
      </c>
      <c r="K2031" s="33">
        <v>0</v>
      </c>
      <c r="L2031" s="4">
        <f>VLOOKUP(FACT_INCLUDES[[#This Row],[DW Version]], VERSIONS[], 2)</f>
        <v>65</v>
      </c>
      <c r="M2031" s="4">
        <f>VLOOKUP(FACT_INCLUDES[[#This Row],[DW Version]], VERSIONS[], 3)</f>
        <v>3</v>
      </c>
      <c r="N2031" s="4" t="str">
        <f>VLOOKUP(FACT_INCLUDES[[#This Row],[DW Version]], VERSIONS[], 4)</f>
        <v>black</v>
      </c>
      <c r="O2031" s="51">
        <f>VLOOKUP(FACT_INCLUDES[[#This Row],[DW Version]], VERSIONS[], 5)</f>
        <v>242.77410758911469</v>
      </c>
      <c r="P2031" s="4" t="str">
        <f>VLOOKUP(FACT_INCLUDES[[#This Row],[DW Version]], VERSIONS[], 6)</f>
        <v>Flex Shorts</v>
      </c>
      <c r="Q2031" s="4" t="str">
        <f>VLOOKUP(FACT_INCLUDES[[#This Row],[DW Version]], VERSIONS[], 7)</f>
        <v>Apparel</v>
      </c>
      <c r="R2031" s="51">
        <f>FACT_INCLUDES[[#This Row],[Version Price]]*FACT_INCLUDES[[#This Row],[Quantity]]</f>
        <v>728.32232276734408</v>
      </c>
      <c r="S2031" s="51">
        <f>FACT_INCLUDES[[#This Row],[Amount]]*(1-FACT_INCLUDES[[#This Row],[Order Discount]])</f>
        <v>728.32232276734408</v>
      </c>
      <c r="T2031" s="51">
        <f t="shared" si="31"/>
        <v>728.32232276734408</v>
      </c>
      <c r="U2031" s="57">
        <f>FACT_INCLUDES[[#This Row],[Income]]/FACT_INCLUDES[[#This Row],[Total Order Income]]</f>
        <v>1</v>
      </c>
      <c r="V2031" s="33">
        <f>IF(FACT_INCLUDES[[#This Row],[Order Gap]]&gt;10, 1, 0)/COUNTIFS(FACT_INCLUDES[Order ID], FACT_INCLUDES[[#This Row],[Order ID]])</f>
        <v>0</v>
      </c>
      <c r="W2031" s="33">
        <f>IF(FACT_INCLUDES[[#This Row],[Order Type]]="Online", 1, 0)/COUNTIFS(FACT_INCLUDES[Order ID], FACT_INCLUDES[[#This Row],[Order ID]])</f>
        <v>0</v>
      </c>
      <c r="X2031" s="52">
        <v>702.81903296952714</v>
      </c>
      <c r="Y2031" s="52">
        <v>694.91909913985478</v>
      </c>
      <c r="Z2031" s="64">
        <f>IF(FACT_INCLUDES[[#This Row],[Order Type]]="Online", 1, 0)*FACT_INCLUDES[[#This Row],[Income]]</f>
        <v>0</v>
      </c>
    </row>
    <row r="2032" spans="1:26" x14ac:dyDescent="0.3">
      <c r="A2032" s="4">
        <v>2105</v>
      </c>
      <c r="B2032" s="4">
        <v>1110</v>
      </c>
      <c r="C2032" s="4">
        <v>54</v>
      </c>
      <c r="D2032" s="58">
        <v>1</v>
      </c>
      <c r="E2032" s="28">
        <f>VLOOKUP(FACT_INCLUDES[[#This Row],[Order ID]], ORDERS[], 2)</f>
        <v>44147.191590382812</v>
      </c>
      <c r="F2032" s="28">
        <f>VLOOKUP(FACT_INCLUDES[[#This Row],[Order ID]], ORDERS[], 3)</f>
        <v>44147.191590382812</v>
      </c>
      <c r="G2032" s="4" t="str">
        <f>VLOOKUP(FACT_INCLUDES[[#This Row],[Order ID]], ORDERS[], 4)</f>
        <v>In-Store</v>
      </c>
      <c r="H2032" s="4" t="str">
        <f>VLOOKUP(FACT_INCLUDES[[#This Row],[Order ID]], ORDERS[], 5)</f>
        <v>TTC9045@gmail.com</v>
      </c>
      <c r="I2032" s="4">
        <f>VLOOKUP(FACT_INCLUDES[[#This Row],[Order ID]], ORDERS[], 6)</f>
        <v>19</v>
      </c>
      <c r="J2032" s="54">
        <f>VLOOKUP(FACT_INCLUDES[[#This Row],[Order ID]], ORDERS[], 7)</f>
        <v>0</v>
      </c>
      <c r="K2032" s="33">
        <v>0</v>
      </c>
      <c r="L2032" s="4">
        <f>VLOOKUP(FACT_INCLUDES[[#This Row],[DW Version]], VERSIONS[], 2)</f>
        <v>5</v>
      </c>
      <c r="M2032" s="4">
        <f>VLOOKUP(FACT_INCLUDES[[#This Row],[DW Version]], VERSIONS[], 3)</f>
        <v>9.5</v>
      </c>
      <c r="N2032" s="4" t="str">
        <f>VLOOKUP(FACT_INCLUDES[[#This Row],[DW Version]], VERSIONS[], 4)</f>
        <v>white</v>
      </c>
      <c r="O2032" s="51">
        <f>VLOOKUP(FACT_INCLUDES[[#This Row],[DW Version]], VERSIONS[], 5)</f>
        <v>181.63120329956297</v>
      </c>
      <c r="P2032" s="4" t="str">
        <f>VLOOKUP(FACT_INCLUDES[[#This Row],[DW Version]], VERSIONS[], 6)</f>
        <v>Nike Football</v>
      </c>
      <c r="Q2032" s="4" t="str">
        <f>VLOOKUP(FACT_INCLUDES[[#This Row],[DW Version]], VERSIONS[], 7)</f>
        <v>Sport Equipment</v>
      </c>
      <c r="R2032" s="51">
        <f>FACT_INCLUDES[[#This Row],[Version Price]]*FACT_INCLUDES[[#This Row],[Quantity]]</f>
        <v>181.63120329956297</v>
      </c>
      <c r="S2032" s="51">
        <f>FACT_INCLUDES[[#This Row],[Amount]]*(1-FACT_INCLUDES[[#This Row],[Order Discount]])</f>
        <v>181.63120329956297</v>
      </c>
      <c r="T2032" s="51">
        <f t="shared" si="31"/>
        <v>181.63120329956297</v>
      </c>
      <c r="U2032" s="57">
        <f>FACT_INCLUDES[[#This Row],[Income]]/FACT_INCLUDES[[#This Row],[Total Order Income]]</f>
        <v>1</v>
      </c>
      <c r="V2032" s="33">
        <f>IF(FACT_INCLUDES[[#This Row],[Order Gap]]&gt;10, 1, 0)/COUNTIFS(FACT_INCLUDES[Order ID], FACT_INCLUDES[[#This Row],[Order ID]])</f>
        <v>0</v>
      </c>
      <c r="W2032" s="33">
        <f>IF(FACT_INCLUDES[[#This Row],[Order Type]]="Online", 1, 0)/COUNTIFS(FACT_INCLUDES[Order ID], FACT_INCLUDES[[#This Row],[Order ID]])</f>
        <v>0</v>
      </c>
      <c r="X2032" s="52">
        <v>702.81903296952714</v>
      </c>
      <c r="Y2032" s="52">
        <v>694.91909913985478</v>
      </c>
      <c r="Z2032" s="64">
        <f>IF(FACT_INCLUDES[[#This Row],[Order Type]]="Online", 1, 0)*FACT_INCLUDES[[#This Row],[Income]]</f>
        <v>0</v>
      </c>
    </row>
    <row r="2033" spans="1:26" x14ac:dyDescent="0.3">
      <c r="A2033" s="4">
        <v>2121</v>
      </c>
      <c r="B2033" s="4">
        <v>1126</v>
      </c>
      <c r="C2033" s="4">
        <v>230</v>
      </c>
      <c r="D2033" s="58">
        <v>4</v>
      </c>
      <c r="E2033" s="28">
        <f>VLOOKUP(FACT_INCLUDES[[#This Row],[Order ID]], ORDERS[], 2)</f>
        <v>44048.797461483802</v>
      </c>
      <c r="F2033" s="28">
        <f>VLOOKUP(FACT_INCLUDES[[#This Row],[Order ID]], ORDERS[], 3)</f>
        <v>44048.797461483802</v>
      </c>
      <c r="G2033" s="4" t="str">
        <f>VLOOKUP(FACT_INCLUDES[[#This Row],[Order ID]], ORDERS[], 4)</f>
        <v>In-Store</v>
      </c>
      <c r="H2033" s="4" t="str">
        <f>VLOOKUP(FACT_INCLUDES[[#This Row],[Order ID]], ORDERS[], 5)</f>
        <v>JLV3698@gmail.com</v>
      </c>
      <c r="I2033" s="4">
        <f>VLOOKUP(FACT_INCLUDES[[#This Row],[Order ID]], ORDERS[], 6)</f>
        <v>27</v>
      </c>
      <c r="J2033" s="54">
        <f>VLOOKUP(FACT_INCLUDES[[#This Row],[Order ID]], ORDERS[], 7)</f>
        <v>0</v>
      </c>
      <c r="K2033" s="33">
        <v>0</v>
      </c>
      <c r="L2033" s="4">
        <f>VLOOKUP(FACT_INCLUDES[[#This Row],[DW Version]], VERSIONS[], 2)</f>
        <v>23</v>
      </c>
      <c r="M2033" s="4">
        <f>VLOOKUP(FACT_INCLUDES[[#This Row],[DW Version]], VERSIONS[], 3)</f>
        <v>10.5</v>
      </c>
      <c r="N2033" s="4" t="str">
        <f>VLOOKUP(FACT_INCLUDES[[#This Row],[DW Version]], VERSIONS[], 4)</f>
        <v>silver</v>
      </c>
      <c r="O2033" s="51">
        <f>VLOOKUP(FACT_INCLUDES[[#This Row],[DW Version]], VERSIONS[], 5)</f>
        <v>198.82169513791547</v>
      </c>
      <c r="P2033" s="4" t="str">
        <f>VLOOKUP(FACT_INCLUDES[[#This Row],[DW Version]], VERSIONS[], 6)</f>
        <v>M2K Tekno</v>
      </c>
      <c r="Q2033" s="4" t="str">
        <f>VLOOKUP(FACT_INCLUDES[[#This Row],[DW Version]], VERSIONS[], 7)</f>
        <v>Shoe</v>
      </c>
      <c r="R2033" s="51">
        <f>FACT_INCLUDES[[#This Row],[Version Price]]*FACT_INCLUDES[[#This Row],[Quantity]]</f>
        <v>795.28678055166188</v>
      </c>
      <c r="S2033" s="51">
        <f>FACT_INCLUDES[[#This Row],[Amount]]*(1-FACT_INCLUDES[[#This Row],[Order Discount]])</f>
        <v>795.28678055166188</v>
      </c>
      <c r="T2033" s="51">
        <f t="shared" si="31"/>
        <v>795.28678055166188</v>
      </c>
      <c r="U2033" s="57">
        <f>FACT_INCLUDES[[#This Row],[Income]]/FACT_INCLUDES[[#This Row],[Total Order Income]]</f>
        <v>1</v>
      </c>
      <c r="V2033" s="33">
        <f>IF(FACT_INCLUDES[[#This Row],[Order Gap]]&gt;10, 1, 0)/COUNTIFS(FACT_INCLUDES[Order ID], FACT_INCLUDES[[#This Row],[Order ID]])</f>
        <v>0</v>
      </c>
      <c r="W2033" s="33">
        <f>IF(FACT_INCLUDES[[#This Row],[Order Type]]="Online", 1, 0)/COUNTIFS(FACT_INCLUDES[Order ID], FACT_INCLUDES[[#This Row],[Order ID]])</f>
        <v>0</v>
      </c>
      <c r="X2033" s="52">
        <v>702.81903296952714</v>
      </c>
      <c r="Y2033" s="52">
        <v>694.91909913985478</v>
      </c>
      <c r="Z2033" s="64">
        <f>IF(FACT_INCLUDES[[#This Row],[Order Type]]="Online", 1, 0)*FACT_INCLUDES[[#This Row],[Income]]</f>
        <v>0</v>
      </c>
    </row>
    <row r="2034" spans="1:26" x14ac:dyDescent="0.3">
      <c r="A2034" s="4">
        <v>2125</v>
      </c>
      <c r="B2034" s="4">
        <v>1130</v>
      </c>
      <c r="C2034" s="4">
        <v>33</v>
      </c>
      <c r="D2034" s="58">
        <v>4</v>
      </c>
      <c r="E2034" s="28">
        <f>VLOOKUP(FACT_INCLUDES[[#This Row],[Order ID]], ORDERS[], 2)</f>
        <v>44173.865394226465</v>
      </c>
      <c r="F2034" s="28">
        <f>VLOOKUP(FACT_INCLUDES[[#This Row],[Order ID]], ORDERS[], 3)</f>
        <v>44184.865394226465</v>
      </c>
      <c r="G2034" s="4" t="str">
        <f>VLOOKUP(FACT_INCLUDES[[#This Row],[Order ID]], ORDERS[], 4)</f>
        <v>Online</v>
      </c>
      <c r="H2034" s="4" t="str">
        <f>VLOOKUP(FACT_INCLUDES[[#This Row],[Order ID]], ORDERS[], 5)</f>
        <v>IEI6018@gmail.com</v>
      </c>
      <c r="I2034" s="4">
        <f>VLOOKUP(FACT_INCLUDES[[#This Row],[Order ID]], ORDERS[], 6)</f>
        <v>0</v>
      </c>
      <c r="J2034" s="54">
        <f>VLOOKUP(FACT_INCLUDES[[#This Row],[Order ID]], ORDERS[], 7)</f>
        <v>0</v>
      </c>
      <c r="K2034" s="33">
        <v>11</v>
      </c>
      <c r="L2034" s="4">
        <f>VLOOKUP(FACT_INCLUDES[[#This Row],[DW Version]], VERSIONS[], 2)</f>
        <v>3</v>
      </c>
      <c r="M2034" s="4">
        <f>VLOOKUP(FACT_INCLUDES[[#This Row],[DW Version]], VERSIONS[], 3)</f>
        <v>9</v>
      </c>
      <c r="N2034" s="4" t="str">
        <f>VLOOKUP(FACT_INCLUDES[[#This Row],[DW Version]], VERSIONS[], 4)</f>
        <v>black</v>
      </c>
      <c r="O2034" s="51">
        <f>VLOOKUP(FACT_INCLUDES[[#This Row],[DW Version]], VERSIONS[], 5)</f>
        <v>41.972378177199204</v>
      </c>
      <c r="P2034" s="4" t="str">
        <f>VLOOKUP(FACT_INCLUDES[[#This Row],[DW Version]], VERSIONS[], 6)</f>
        <v>Dri-FIT Shirt</v>
      </c>
      <c r="Q2034" s="4" t="str">
        <f>VLOOKUP(FACT_INCLUDES[[#This Row],[DW Version]], VERSIONS[], 7)</f>
        <v>Apparel</v>
      </c>
      <c r="R2034" s="51">
        <f>FACT_INCLUDES[[#This Row],[Version Price]]*FACT_INCLUDES[[#This Row],[Quantity]]</f>
        <v>167.88951270879681</v>
      </c>
      <c r="S2034" s="51">
        <f>FACT_INCLUDES[[#This Row],[Amount]]*(1-FACT_INCLUDES[[#This Row],[Order Discount]])</f>
        <v>167.88951270879681</v>
      </c>
      <c r="T2034" s="51">
        <f t="shared" si="31"/>
        <v>167.88951270879681</v>
      </c>
      <c r="U2034" s="57">
        <f>FACT_INCLUDES[[#This Row],[Income]]/FACT_INCLUDES[[#This Row],[Total Order Income]]</f>
        <v>1</v>
      </c>
      <c r="V2034" s="33">
        <f>IF(FACT_INCLUDES[[#This Row],[Order Gap]]&gt;10, 1, 0)/COUNTIFS(FACT_INCLUDES[Order ID], FACT_INCLUDES[[#This Row],[Order ID]])</f>
        <v>1</v>
      </c>
      <c r="W2034" s="33">
        <f>IF(FACT_INCLUDES[[#This Row],[Order Type]]="Online", 1, 0)/COUNTIFS(FACT_INCLUDES[Order ID], FACT_INCLUDES[[#This Row],[Order ID]])</f>
        <v>1</v>
      </c>
      <c r="X2034" s="52">
        <v>702.81903296952714</v>
      </c>
      <c r="Y2034" s="52">
        <v>694.91909913985478</v>
      </c>
      <c r="Z2034" s="64">
        <f>IF(FACT_INCLUDES[[#This Row],[Order Type]]="Online", 1, 0)*FACT_INCLUDES[[#This Row],[Income]]</f>
        <v>167.88951270879681</v>
      </c>
    </row>
    <row r="2035" spans="1:26" x14ac:dyDescent="0.3">
      <c r="A2035" s="4">
        <v>2137</v>
      </c>
      <c r="B2035" s="4">
        <v>1142</v>
      </c>
      <c r="C2035" s="4">
        <v>544</v>
      </c>
      <c r="D2035" s="58">
        <v>4</v>
      </c>
      <c r="E2035" s="28">
        <f>VLOOKUP(FACT_INCLUDES[[#This Row],[Order ID]], ORDERS[], 2)</f>
        <v>44151.504739563476</v>
      </c>
      <c r="F2035" s="28">
        <f>VLOOKUP(FACT_INCLUDES[[#This Row],[Order ID]], ORDERS[], 3)</f>
        <v>44151.504739563476</v>
      </c>
      <c r="G2035" s="4" t="str">
        <f>VLOOKUP(FACT_INCLUDES[[#This Row],[Order ID]], ORDERS[], 4)</f>
        <v>In-Store</v>
      </c>
      <c r="H2035" s="4" t="str">
        <f>VLOOKUP(FACT_INCLUDES[[#This Row],[Order ID]], ORDERS[], 5)</f>
        <v>EAP7369@gmail.com</v>
      </c>
      <c r="I2035" s="4">
        <f>VLOOKUP(FACT_INCLUDES[[#This Row],[Order ID]], ORDERS[], 6)</f>
        <v>27</v>
      </c>
      <c r="J2035" s="54">
        <f>VLOOKUP(FACT_INCLUDES[[#This Row],[Order ID]], ORDERS[], 7)</f>
        <v>0</v>
      </c>
      <c r="K2035" s="33">
        <v>0</v>
      </c>
      <c r="L2035" s="4">
        <f>VLOOKUP(FACT_INCLUDES[[#This Row],[DW Version]], VERSIONS[], 2)</f>
        <v>57</v>
      </c>
      <c r="M2035" s="4">
        <f>VLOOKUP(FACT_INCLUDES[[#This Row],[DW Version]], VERSIONS[], 3)</f>
        <v>5.5</v>
      </c>
      <c r="N2035" s="4" t="str">
        <f>VLOOKUP(FACT_INCLUDES[[#This Row],[DW Version]], VERSIONS[], 4)</f>
        <v>white</v>
      </c>
      <c r="O2035" s="51">
        <f>VLOOKUP(FACT_INCLUDES[[#This Row],[DW Version]], VERSIONS[], 5)</f>
        <v>380.50796760160102</v>
      </c>
      <c r="P2035" s="4" t="str">
        <f>VLOOKUP(FACT_INCLUDES[[#This Row],[DW Version]], VERSIONS[], 6)</f>
        <v>Phantom Vision</v>
      </c>
      <c r="Q2035" s="4" t="str">
        <f>VLOOKUP(FACT_INCLUDES[[#This Row],[DW Version]], VERSIONS[], 7)</f>
        <v>Shoe</v>
      </c>
      <c r="R2035" s="51">
        <f>FACT_INCLUDES[[#This Row],[Version Price]]*FACT_INCLUDES[[#This Row],[Quantity]]</f>
        <v>1522.0318704064041</v>
      </c>
      <c r="S2035" s="51">
        <f>FACT_INCLUDES[[#This Row],[Amount]]*(1-FACT_INCLUDES[[#This Row],[Order Discount]])</f>
        <v>1522.0318704064041</v>
      </c>
      <c r="T2035" s="51">
        <f t="shared" si="31"/>
        <v>1522.0318704064041</v>
      </c>
      <c r="U2035" s="57">
        <f>FACT_INCLUDES[[#This Row],[Income]]/FACT_INCLUDES[[#This Row],[Total Order Income]]</f>
        <v>1</v>
      </c>
      <c r="V2035" s="33">
        <f>IF(FACT_INCLUDES[[#This Row],[Order Gap]]&gt;10, 1, 0)/COUNTIFS(FACT_INCLUDES[Order ID], FACT_INCLUDES[[#This Row],[Order ID]])</f>
        <v>0</v>
      </c>
      <c r="W2035" s="33">
        <f>IF(FACT_INCLUDES[[#This Row],[Order Type]]="Online", 1, 0)/COUNTIFS(FACT_INCLUDES[Order ID], FACT_INCLUDES[[#This Row],[Order ID]])</f>
        <v>0</v>
      </c>
      <c r="X2035" s="52">
        <v>702.81903296952714</v>
      </c>
      <c r="Y2035" s="52">
        <v>694.91909913985478</v>
      </c>
      <c r="Z2035" s="64">
        <f>IF(FACT_INCLUDES[[#This Row],[Order Type]]="Online", 1, 0)*FACT_INCLUDES[[#This Row],[Income]]</f>
        <v>0</v>
      </c>
    </row>
    <row r="2036" spans="1:26" x14ac:dyDescent="0.3">
      <c r="A2036" s="4">
        <v>2155</v>
      </c>
      <c r="B2036" s="4">
        <v>1160</v>
      </c>
      <c r="C2036" s="4">
        <v>605</v>
      </c>
      <c r="D2036" s="58">
        <v>1</v>
      </c>
      <c r="E2036" s="28">
        <f>VLOOKUP(FACT_INCLUDES[[#This Row],[Order ID]], ORDERS[], 2)</f>
        <v>44167.819582764649</v>
      </c>
      <c r="F2036" s="28">
        <f>VLOOKUP(FACT_INCLUDES[[#This Row],[Order ID]], ORDERS[], 3)</f>
        <v>44167.819582764649</v>
      </c>
      <c r="G2036" s="4" t="str">
        <f>VLOOKUP(FACT_INCLUDES[[#This Row],[Order ID]], ORDERS[], 4)</f>
        <v>In-Store</v>
      </c>
      <c r="H2036" s="4" t="str">
        <f>VLOOKUP(FACT_INCLUDES[[#This Row],[Order ID]], ORDERS[], 5)</f>
        <v>RUA7376@gmail.com</v>
      </c>
      <c r="I2036" s="4">
        <f>VLOOKUP(FACT_INCLUDES[[#This Row],[Order ID]], ORDERS[], 6)</f>
        <v>10</v>
      </c>
      <c r="J2036" s="54">
        <f>VLOOKUP(FACT_INCLUDES[[#This Row],[Order ID]], ORDERS[], 7)</f>
        <v>0</v>
      </c>
      <c r="K2036" s="33">
        <v>0</v>
      </c>
      <c r="L2036" s="4">
        <f>VLOOKUP(FACT_INCLUDES[[#This Row],[DW Version]], VERSIONS[], 2)</f>
        <v>62</v>
      </c>
      <c r="M2036" s="4">
        <f>VLOOKUP(FACT_INCLUDES[[#This Row],[DW Version]], VERSIONS[], 3)</f>
        <v>5</v>
      </c>
      <c r="N2036" s="4" t="str">
        <f>VLOOKUP(FACT_INCLUDES[[#This Row],[DW Version]], VERSIONS[], 4)</f>
        <v>khaki</v>
      </c>
      <c r="O2036" s="51">
        <f>VLOOKUP(FACT_INCLUDES[[#This Row],[DW Version]], VERSIONS[], 5)</f>
        <v>132.25781466018972</v>
      </c>
      <c r="P2036" s="4" t="str">
        <f>VLOOKUP(FACT_INCLUDES[[#This Row],[DW Version]], VERSIONS[], 6)</f>
        <v>Tiempo Legend</v>
      </c>
      <c r="Q2036" s="4" t="str">
        <f>VLOOKUP(FACT_INCLUDES[[#This Row],[DW Version]], VERSIONS[], 7)</f>
        <v>Shoe</v>
      </c>
      <c r="R2036" s="51">
        <f>FACT_INCLUDES[[#This Row],[Version Price]]*FACT_INCLUDES[[#This Row],[Quantity]]</f>
        <v>132.25781466018972</v>
      </c>
      <c r="S2036" s="51">
        <f>FACT_INCLUDES[[#This Row],[Amount]]*(1-FACT_INCLUDES[[#This Row],[Order Discount]])</f>
        <v>132.25781466018972</v>
      </c>
      <c r="T2036" s="51">
        <f t="shared" si="31"/>
        <v>132.25781466018972</v>
      </c>
      <c r="U2036" s="57">
        <f>FACT_INCLUDES[[#This Row],[Income]]/FACT_INCLUDES[[#This Row],[Total Order Income]]</f>
        <v>1</v>
      </c>
      <c r="V2036" s="33">
        <f>IF(FACT_INCLUDES[[#This Row],[Order Gap]]&gt;10, 1, 0)/COUNTIFS(FACT_INCLUDES[Order ID], FACT_INCLUDES[[#This Row],[Order ID]])</f>
        <v>0</v>
      </c>
      <c r="W2036" s="33">
        <f>IF(FACT_INCLUDES[[#This Row],[Order Type]]="Online", 1, 0)/COUNTIFS(FACT_INCLUDES[Order ID], FACT_INCLUDES[[#This Row],[Order ID]])</f>
        <v>0</v>
      </c>
      <c r="X2036" s="52">
        <v>702.81903296952714</v>
      </c>
      <c r="Y2036" s="52">
        <v>694.91909913985478</v>
      </c>
      <c r="Z2036" s="64">
        <f>IF(FACT_INCLUDES[[#This Row],[Order Type]]="Online", 1, 0)*FACT_INCLUDES[[#This Row],[Income]]</f>
        <v>0</v>
      </c>
    </row>
    <row r="2037" spans="1:26" x14ac:dyDescent="0.3">
      <c r="A2037" s="4">
        <v>2157</v>
      </c>
      <c r="B2037" s="4">
        <v>1162</v>
      </c>
      <c r="C2037" s="4">
        <v>577</v>
      </c>
      <c r="D2037" s="58">
        <v>1</v>
      </c>
      <c r="E2037" s="28">
        <f>VLOOKUP(FACT_INCLUDES[[#This Row],[Order ID]], ORDERS[], 2)</f>
        <v>43928.640868205046</v>
      </c>
      <c r="F2037" s="28">
        <f>VLOOKUP(FACT_INCLUDES[[#This Row],[Order ID]], ORDERS[], 3)</f>
        <v>43943.640868205046</v>
      </c>
      <c r="G2037" s="4" t="str">
        <f>VLOOKUP(FACT_INCLUDES[[#This Row],[Order ID]], ORDERS[], 4)</f>
        <v>Online</v>
      </c>
      <c r="H2037" s="4" t="str">
        <f>VLOOKUP(FACT_INCLUDES[[#This Row],[Order ID]], ORDERS[], 5)</f>
        <v>FZL7058@gmail.com</v>
      </c>
      <c r="I2037" s="4">
        <f>VLOOKUP(FACT_INCLUDES[[#This Row],[Order ID]], ORDERS[], 6)</f>
        <v>0</v>
      </c>
      <c r="J2037" s="54">
        <f>VLOOKUP(FACT_INCLUDES[[#This Row],[Order ID]], ORDERS[], 7)</f>
        <v>0</v>
      </c>
      <c r="K2037" s="33">
        <v>15</v>
      </c>
      <c r="L2037" s="4">
        <f>VLOOKUP(FACT_INCLUDES[[#This Row],[DW Version]], VERSIONS[], 2)</f>
        <v>59</v>
      </c>
      <c r="M2037" s="4">
        <f>VLOOKUP(FACT_INCLUDES[[#This Row],[DW Version]], VERSIONS[], 3)</f>
        <v>7</v>
      </c>
      <c r="N2037" s="4" t="str">
        <f>VLOOKUP(FACT_INCLUDES[[#This Row],[DW Version]], VERSIONS[], 4)</f>
        <v>black</v>
      </c>
      <c r="O2037" s="51">
        <f>VLOOKUP(FACT_INCLUDES[[#This Row],[DW Version]], VERSIONS[], 5)</f>
        <v>213.21460871390042</v>
      </c>
      <c r="P2037" s="4" t="str">
        <f>VLOOKUP(FACT_INCLUDES[[#This Row],[DW Version]], VERSIONS[], 6)</f>
        <v>Hypervenom Phantom</v>
      </c>
      <c r="Q2037" s="4" t="str">
        <f>VLOOKUP(FACT_INCLUDES[[#This Row],[DW Version]], VERSIONS[], 7)</f>
        <v>Shoe</v>
      </c>
      <c r="R2037" s="51">
        <f>FACT_INCLUDES[[#This Row],[Version Price]]*FACT_INCLUDES[[#This Row],[Quantity]]</f>
        <v>213.21460871390042</v>
      </c>
      <c r="S2037" s="51">
        <f>FACT_INCLUDES[[#This Row],[Amount]]*(1-FACT_INCLUDES[[#This Row],[Order Discount]])</f>
        <v>213.21460871390042</v>
      </c>
      <c r="T2037" s="51">
        <f t="shared" si="31"/>
        <v>213.21460871390042</v>
      </c>
      <c r="U2037" s="57">
        <f>FACT_INCLUDES[[#This Row],[Income]]/FACT_INCLUDES[[#This Row],[Total Order Income]]</f>
        <v>1</v>
      </c>
      <c r="V2037" s="33">
        <f>IF(FACT_INCLUDES[[#This Row],[Order Gap]]&gt;10, 1, 0)/COUNTIFS(FACT_INCLUDES[Order ID], FACT_INCLUDES[[#This Row],[Order ID]])</f>
        <v>1</v>
      </c>
      <c r="W2037" s="33">
        <f>IF(FACT_INCLUDES[[#This Row],[Order Type]]="Online", 1, 0)/COUNTIFS(FACT_INCLUDES[Order ID], FACT_INCLUDES[[#This Row],[Order ID]])</f>
        <v>1</v>
      </c>
      <c r="X2037" s="52">
        <v>702.81903296952714</v>
      </c>
      <c r="Y2037" s="52">
        <v>694.91909913985478</v>
      </c>
      <c r="Z2037" s="64">
        <f>IF(FACT_INCLUDES[[#This Row],[Order Type]]="Online", 1, 0)*FACT_INCLUDES[[#This Row],[Income]]</f>
        <v>213.21460871390042</v>
      </c>
    </row>
    <row r="2038" spans="1:26" x14ac:dyDescent="0.3">
      <c r="A2038" s="4">
        <v>2169</v>
      </c>
      <c r="B2038" s="4">
        <v>1174</v>
      </c>
      <c r="C2038" s="4">
        <v>452</v>
      </c>
      <c r="D2038" s="58">
        <v>5</v>
      </c>
      <c r="E2038" s="28">
        <f>VLOOKUP(FACT_INCLUDES[[#This Row],[Order ID]], ORDERS[], 2)</f>
        <v>43910.064037316661</v>
      </c>
      <c r="F2038" s="28">
        <f>VLOOKUP(FACT_INCLUDES[[#This Row],[Order ID]], ORDERS[], 3)</f>
        <v>43926.064037316661</v>
      </c>
      <c r="G2038" s="4" t="str">
        <f>VLOOKUP(FACT_INCLUDES[[#This Row],[Order ID]], ORDERS[], 4)</f>
        <v>Online</v>
      </c>
      <c r="H2038" s="4" t="str">
        <f>VLOOKUP(FACT_INCLUDES[[#This Row],[Order ID]], ORDERS[], 5)</f>
        <v>PAV5591@gmail.com</v>
      </c>
      <c r="I2038" s="4">
        <f>VLOOKUP(FACT_INCLUDES[[#This Row],[Order ID]], ORDERS[], 6)</f>
        <v>0</v>
      </c>
      <c r="J2038" s="54">
        <f>VLOOKUP(FACT_INCLUDES[[#This Row],[Order ID]], ORDERS[], 7)</f>
        <v>0</v>
      </c>
      <c r="K2038" s="33">
        <v>16</v>
      </c>
      <c r="L2038" s="4">
        <f>VLOOKUP(FACT_INCLUDES[[#This Row],[DW Version]], VERSIONS[], 2)</f>
        <v>47</v>
      </c>
      <c r="M2038" s="4">
        <f>VLOOKUP(FACT_INCLUDES[[#This Row],[DW Version]], VERSIONS[], 3)</f>
        <v>7</v>
      </c>
      <c r="N2038" s="4" t="str">
        <f>VLOOKUP(FACT_INCLUDES[[#This Row],[DW Version]], VERSIONS[], 4)</f>
        <v>white</v>
      </c>
      <c r="O2038" s="51">
        <f>VLOOKUP(FACT_INCLUDES[[#This Row],[DW Version]], VERSIONS[], 5)</f>
        <v>318.1146449046405</v>
      </c>
      <c r="P2038" s="4" t="str">
        <f>VLOOKUP(FACT_INCLUDES[[#This Row],[DW Version]], VERSIONS[], 6)</f>
        <v>Court Royale</v>
      </c>
      <c r="Q2038" s="4" t="str">
        <f>VLOOKUP(FACT_INCLUDES[[#This Row],[DW Version]], VERSIONS[], 7)</f>
        <v>Shoe</v>
      </c>
      <c r="R2038" s="51">
        <f>FACT_INCLUDES[[#This Row],[Version Price]]*FACT_INCLUDES[[#This Row],[Quantity]]</f>
        <v>1590.5732245232025</v>
      </c>
      <c r="S2038" s="51">
        <f>FACT_INCLUDES[[#This Row],[Amount]]*(1-FACT_INCLUDES[[#This Row],[Order Discount]])</f>
        <v>1590.5732245232025</v>
      </c>
      <c r="T2038" s="51">
        <f t="shared" si="31"/>
        <v>1590.5732245232025</v>
      </c>
      <c r="U2038" s="57">
        <f>FACT_INCLUDES[[#This Row],[Income]]/FACT_INCLUDES[[#This Row],[Total Order Income]]</f>
        <v>1</v>
      </c>
      <c r="V2038" s="33">
        <f>IF(FACT_INCLUDES[[#This Row],[Order Gap]]&gt;10, 1, 0)/COUNTIFS(FACT_INCLUDES[Order ID], FACT_INCLUDES[[#This Row],[Order ID]])</f>
        <v>1</v>
      </c>
      <c r="W2038" s="33">
        <f>IF(FACT_INCLUDES[[#This Row],[Order Type]]="Online", 1, 0)/COUNTIFS(FACT_INCLUDES[Order ID], FACT_INCLUDES[[#This Row],[Order ID]])</f>
        <v>1</v>
      </c>
      <c r="X2038" s="52">
        <v>702.81903296952714</v>
      </c>
      <c r="Y2038" s="52">
        <v>694.91909913985478</v>
      </c>
      <c r="Z2038" s="64">
        <f>IF(FACT_INCLUDES[[#This Row],[Order Type]]="Online", 1, 0)*FACT_INCLUDES[[#This Row],[Income]]</f>
        <v>1590.5732245232025</v>
      </c>
    </row>
    <row r="2039" spans="1:26" x14ac:dyDescent="0.3">
      <c r="A2039" s="4">
        <v>2186</v>
      </c>
      <c r="B2039" s="4">
        <v>1191</v>
      </c>
      <c r="C2039" s="4">
        <v>879</v>
      </c>
      <c r="D2039" s="58">
        <v>1</v>
      </c>
      <c r="E2039" s="28">
        <f>VLOOKUP(FACT_INCLUDES[[#This Row],[Order ID]], ORDERS[], 2)</f>
        <v>44165.504507302263</v>
      </c>
      <c r="F2039" s="28">
        <f>VLOOKUP(FACT_INCLUDES[[#This Row],[Order ID]], ORDERS[], 3)</f>
        <v>44165.504507302263</v>
      </c>
      <c r="G2039" s="4" t="str">
        <f>VLOOKUP(FACT_INCLUDES[[#This Row],[Order ID]], ORDERS[], 4)</f>
        <v>In-Store</v>
      </c>
      <c r="H2039" s="4" t="str">
        <f>VLOOKUP(FACT_INCLUDES[[#This Row],[Order ID]], ORDERS[], 5)</f>
        <v>BBX4752@gmail.com</v>
      </c>
      <c r="I2039" s="4">
        <f>VLOOKUP(FACT_INCLUDES[[#This Row],[Order ID]], ORDERS[], 6)</f>
        <v>38</v>
      </c>
      <c r="J2039" s="54">
        <f>VLOOKUP(FACT_INCLUDES[[#This Row],[Order ID]], ORDERS[], 7)</f>
        <v>0</v>
      </c>
      <c r="K2039" s="33">
        <v>0</v>
      </c>
      <c r="L2039" s="4">
        <f>VLOOKUP(FACT_INCLUDES[[#This Row],[DW Version]], VERSIONS[], 2)</f>
        <v>89</v>
      </c>
      <c r="M2039" s="4">
        <f>VLOOKUP(FACT_INCLUDES[[#This Row],[DW Version]], VERSIONS[], 3)</f>
        <v>11</v>
      </c>
      <c r="N2039" s="4" t="str">
        <f>VLOOKUP(FACT_INCLUDES[[#This Row],[DW Version]], VERSIONS[], 4)</f>
        <v>white</v>
      </c>
      <c r="O2039" s="51">
        <f>VLOOKUP(FACT_INCLUDES[[#This Row],[DW Version]], VERSIONS[], 5)</f>
        <v>151.78756875780701</v>
      </c>
      <c r="P2039" s="4" t="str">
        <f>VLOOKUP(FACT_INCLUDES[[#This Row],[DW Version]], VERSIONS[], 6)</f>
        <v>Wildhorse 7</v>
      </c>
      <c r="Q2039" s="4" t="str">
        <f>VLOOKUP(FACT_INCLUDES[[#This Row],[DW Version]], VERSIONS[], 7)</f>
        <v>Shoe</v>
      </c>
      <c r="R2039" s="51">
        <f>FACT_INCLUDES[[#This Row],[Version Price]]*FACT_INCLUDES[[#This Row],[Quantity]]</f>
        <v>151.78756875780701</v>
      </c>
      <c r="S2039" s="51">
        <f>FACT_INCLUDES[[#This Row],[Amount]]*(1-FACT_INCLUDES[[#This Row],[Order Discount]])</f>
        <v>151.78756875780701</v>
      </c>
      <c r="T2039" s="51">
        <f t="shared" si="31"/>
        <v>151.78756875780701</v>
      </c>
      <c r="U2039" s="57">
        <f>FACT_INCLUDES[[#This Row],[Income]]/FACT_INCLUDES[[#This Row],[Total Order Income]]</f>
        <v>1</v>
      </c>
      <c r="V2039" s="33">
        <f>IF(FACT_INCLUDES[[#This Row],[Order Gap]]&gt;10, 1, 0)/COUNTIFS(FACT_INCLUDES[Order ID], FACT_INCLUDES[[#This Row],[Order ID]])</f>
        <v>0</v>
      </c>
      <c r="W2039" s="33">
        <f>IF(FACT_INCLUDES[[#This Row],[Order Type]]="Online", 1, 0)/COUNTIFS(FACT_INCLUDES[Order ID], FACT_INCLUDES[[#This Row],[Order ID]])</f>
        <v>0</v>
      </c>
      <c r="X2039" s="52">
        <v>702.81903296952714</v>
      </c>
      <c r="Y2039" s="52">
        <v>694.91909913985478</v>
      </c>
      <c r="Z2039" s="64">
        <f>IF(FACT_INCLUDES[[#This Row],[Order Type]]="Online", 1, 0)*FACT_INCLUDES[[#This Row],[Income]]</f>
        <v>0</v>
      </c>
    </row>
    <row r="2040" spans="1:26" x14ac:dyDescent="0.3">
      <c r="A2040" s="4">
        <v>2196</v>
      </c>
      <c r="B2040" s="4">
        <v>1201</v>
      </c>
      <c r="C2040" s="4">
        <v>51</v>
      </c>
      <c r="D2040" s="58">
        <v>4</v>
      </c>
      <c r="E2040" s="28">
        <f>VLOOKUP(FACT_INCLUDES[[#This Row],[Order ID]], ORDERS[], 2)</f>
        <v>43924.18803384027</v>
      </c>
      <c r="F2040" s="28">
        <f>VLOOKUP(FACT_INCLUDES[[#This Row],[Order ID]], ORDERS[], 3)</f>
        <v>43924.18803384027</v>
      </c>
      <c r="G2040" s="4" t="str">
        <f>VLOOKUP(FACT_INCLUDES[[#This Row],[Order ID]], ORDERS[], 4)</f>
        <v>In-Store</v>
      </c>
      <c r="H2040" s="4" t="str">
        <f>VLOOKUP(FACT_INCLUDES[[#This Row],[Order ID]], ORDERS[], 5)</f>
        <v>SBI6490@gmail.com</v>
      </c>
      <c r="I2040" s="4">
        <f>VLOOKUP(FACT_INCLUDES[[#This Row],[Order ID]], ORDERS[], 6)</f>
        <v>39</v>
      </c>
      <c r="J2040" s="54">
        <f>VLOOKUP(FACT_INCLUDES[[#This Row],[Order ID]], ORDERS[], 7)</f>
        <v>0</v>
      </c>
      <c r="K2040" s="33">
        <v>0</v>
      </c>
      <c r="L2040" s="4">
        <f>VLOOKUP(FACT_INCLUDES[[#This Row],[DW Version]], VERSIONS[], 2)</f>
        <v>5</v>
      </c>
      <c r="M2040" s="4">
        <f>VLOOKUP(FACT_INCLUDES[[#This Row],[DW Version]], VERSIONS[], 3)</f>
        <v>8</v>
      </c>
      <c r="N2040" s="4" t="str">
        <f>VLOOKUP(FACT_INCLUDES[[#This Row],[DW Version]], VERSIONS[], 4)</f>
        <v>white</v>
      </c>
      <c r="O2040" s="51">
        <f>VLOOKUP(FACT_INCLUDES[[#This Row],[DW Version]], VERSIONS[], 5)</f>
        <v>314.43258620873007</v>
      </c>
      <c r="P2040" s="4" t="str">
        <f>VLOOKUP(FACT_INCLUDES[[#This Row],[DW Version]], VERSIONS[], 6)</f>
        <v>Nike Football</v>
      </c>
      <c r="Q2040" s="4" t="str">
        <f>VLOOKUP(FACT_INCLUDES[[#This Row],[DW Version]], VERSIONS[], 7)</f>
        <v>Sport Equipment</v>
      </c>
      <c r="R2040" s="51">
        <f>FACT_INCLUDES[[#This Row],[Version Price]]*FACT_INCLUDES[[#This Row],[Quantity]]</f>
        <v>1257.7303448349203</v>
      </c>
      <c r="S2040" s="51">
        <f>FACT_INCLUDES[[#This Row],[Amount]]*(1-FACT_INCLUDES[[#This Row],[Order Discount]])</f>
        <v>1257.7303448349203</v>
      </c>
      <c r="T2040" s="51">
        <f t="shared" si="31"/>
        <v>1257.7303448349203</v>
      </c>
      <c r="U2040" s="57">
        <f>FACT_INCLUDES[[#This Row],[Income]]/FACT_INCLUDES[[#This Row],[Total Order Income]]</f>
        <v>1</v>
      </c>
      <c r="V2040" s="33">
        <f>IF(FACT_INCLUDES[[#This Row],[Order Gap]]&gt;10, 1, 0)/COUNTIFS(FACT_INCLUDES[Order ID], FACT_INCLUDES[[#This Row],[Order ID]])</f>
        <v>0</v>
      </c>
      <c r="W2040" s="33">
        <f>IF(FACT_INCLUDES[[#This Row],[Order Type]]="Online", 1, 0)/COUNTIFS(FACT_INCLUDES[Order ID], FACT_INCLUDES[[#This Row],[Order ID]])</f>
        <v>0</v>
      </c>
      <c r="X2040" s="52">
        <v>702.81903296952714</v>
      </c>
      <c r="Y2040" s="52">
        <v>694.91909913985478</v>
      </c>
      <c r="Z2040" s="64">
        <f>IF(FACT_INCLUDES[[#This Row],[Order Type]]="Online", 1, 0)*FACT_INCLUDES[[#This Row],[Income]]</f>
        <v>0</v>
      </c>
    </row>
    <row r="2041" spans="1:26" x14ac:dyDescent="0.3">
      <c r="A2041" s="4">
        <v>2205</v>
      </c>
      <c r="B2041" s="4">
        <v>1210</v>
      </c>
      <c r="C2041" s="4">
        <v>917</v>
      </c>
      <c r="D2041" s="58">
        <v>4</v>
      </c>
      <c r="E2041" s="28">
        <f>VLOOKUP(FACT_INCLUDES[[#This Row],[Order ID]], ORDERS[], 2)</f>
        <v>44046.310227368078</v>
      </c>
      <c r="F2041" s="28">
        <f>VLOOKUP(FACT_INCLUDES[[#This Row],[Order ID]], ORDERS[], 3)</f>
        <v>44046.310227368078</v>
      </c>
      <c r="G2041" s="4" t="str">
        <f>VLOOKUP(FACT_INCLUDES[[#This Row],[Order ID]], ORDERS[], 4)</f>
        <v>In-Store</v>
      </c>
      <c r="H2041" s="4" t="str">
        <f>VLOOKUP(FACT_INCLUDES[[#This Row],[Order ID]], ORDERS[], 5)</f>
        <v>VSM3811@gmail.com</v>
      </c>
      <c r="I2041" s="4">
        <f>VLOOKUP(FACT_INCLUDES[[#This Row],[Order ID]], ORDERS[], 6)</f>
        <v>9</v>
      </c>
      <c r="J2041" s="54">
        <f>VLOOKUP(FACT_INCLUDES[[#This Row],[Order ID]], ORDERS[], 7)</f>
        <v>0</v>
      </c>
      <c r="K2041" s="33">
        <v>0</v>
      </c>
      <c r="L2041" s="4">
        <f>VLOOKUP(FACT_INCLUDES[[#This Row],[DW Version]], VERSIONS[], 2)</f>
        <v>93</v>
      </c>
      <c r="M2041" s="4">
        <f>VLOOKUP(FACT_INCLUDES[[#This Row],[DW Version]], VERSIONS[], 3)</f>
        <v>9.5</v>
      </c>
      <c r="N2041" s="4" t="str">
        <f>VLOOKUP(FACT_INCLUDES[[#This Row],[DW Version]], VERSIONS[], 4)</f>
        <v>white</v>
      </c>
      <c r="O2041" s="51">
        <f>VLOOKUP(FACT_INCLUDES[[#This Row],[DW Version]], VERSIONS[], 5)</f>
        <v>356.40581793793655</v>
      </c>
      <c r="P2041" s="4" t="str">
        <f>VLOOKUP(FACT_INCLUDES[[#This Row],[DW Version]], VERSIONS[], 6)</f>
        <v>Therma Training Top</v>
      </c>
      <c r="Q2041" s="4" t="str">
        <f>VLOOKUP(FACT_INCLUDES[[#This Row],[DW Version]], VERSIONS[], 7)</f>
        <v>Apparel</v>
      </c>
      <c r="R2041" s="51">
        <f>FACT_INCLUDES[[#This Row],[Version Price]]*FACT_INCLUDES[[#This Row],[Quantity]]</f>
        <v>1425.6232717517462</v>
      </c>
      <c r="S2041" s="51">
        <f>FACT_INCLUDES[[#This Row],[Amount]]*(1-FACT_INCLUDES[[#This Row],[Order Discount]])</f>
        <v>1425.6232717517462</v>
      </c>
      <c r="T2041" s="51">
        <f t="shared" si="31"/>
        <v>1425.6232717517462</v>
      </c>
      <c r="U2041" s="57">
        <f>FACT_INCLUDES[[#This Row],[Income]]/FACT_INCLUDES[[#This Row],[Total Order Income]]</f>
        <v>1</v>
      </c>
      <c r="V2041" s="33">
        <f>IF(FACT_INCLUDES[[#This Row],[Order Gap]]&gt;10, 1, 0)/COUNTIFS(FACT_INCLUDES[Order ID], FACT_INCLUDES[[#This Row],[Order ID]])</f>
        <v>0</v>
      </c>
      <c r="W2041" s="33">
        <f>IF(FACT_INCLUDES[[#This Row],[Order Type]]="Online", 1, 0)/COUNTIFS(FACT_INCLUDES[Order ID], FACT_INCLUDES[[#This Row],[Order ID]])</f>
        <v>0</v>
      </c>
      <c r="X2041" s="52">
        <v>702.81903296952714</v>
      </c>
      <c r="Y2041" s="52">
        <v>694.91909913985478</v>
      </c>
      <c r="Z2041" s="64">
        <f>IF(FACT_INCLUDES[[#This Row],[Order Type]]="Online", 1, 0)*FACT_INCLUDES[[#This Row],[Income]]</f>
        <v>0</v>
      </c>
    </row>
    <row r="2042" spans="1:26" x14ac:dyDescent="0.3">
      <c r="A2042" s="4">
        <v>2206</v>
      </c>
      <c r="B2042" s="4">
        <v>1211</v>
      </c>
      <c r="C2042" s="4">
        <v>922</v>
      </c>
      <c r="D2042" s="58">
        <v>1</v>
      </c>
      <c r="E2042" s="28">
        <f>VLOOKUP(FACT_INCLUDES[[#This Row],[Order ID]], ORDERS[], 2)</f>
        <v>44172.391207294626</v>
      </c>
      <c r="F2042" s="28">
        <f>VLOOKUP(FACT_INCLUDES[[#This Row],[Order ID]], ORDERS[], 3)</f>
        <v>44181.391207294626</v>
      </c>
      <c r="G2042" s="4" t="str">
        <f>VLOOKUP(FACT_INCLUDES[[#This Row],[Order ID]], ORDERS[], 4)</f>
        <v>Online</v>
      </c>
      <c r="H2042" s="4" t="str">
        <f>VLOOKUP(FACT_INCLUDES[[#This Row],[Order ID]], ORDERS[], 5)</f>
        <v>MRP4582@gmail.com</v>
      </c>
      <c r="I2042" s="4">
        <f>VLOOKUP(FACT_INCLUDES[[#This Row],[Order ID]], ORDERS[], 6)</f>
        <v>0</v>
      </c>
      <c r="J2042" s="54">
        <f>VLOOKUP(FACT_INCLUDES[[#This Row],[Order ID]], ORDERS[], 7)</f>
        <v>0</v>
      </c>
      <c r="K2042" s="33">
        <v>9</v>
      </c>
      <c r="L2042" s="4">
        <f>VLOOKUP(FACT_INCLUDES[[#This Row],[DW Version]], VERSIONS[], 2)</f>
        <v>94</v>
      </c>
      <c r="M2042" s="4">
        <f>VLOOKUP(FACT_INCLUDES[[#This Row],[DW Version]], VERSIONS[], 3)</f>
        <v>4.5</v>
      </c>
      <c r="N2042" s="4" t="str">
        <f>VLOOKUP(FACT_INCLUDES[[#This Row],[DW Version]], VERSIONS[], 4)</f>
        <v>khaki</v>
      </c>
      <c r="O2042" s="51">
        <f>VLOOKUP(FACT_INCLUDES[[#This Row],[DW Version]], VERSIONS[], 5)</f>
        <v>116.71826454712146</v>
      </c>
      <c r="P2042" s="4" t="str">
        <f>VLOOKUP(FACT_INCLUDES[[#This Row],[DW Version]], VERSIONS[], 6)</f>
        <v>Joyride Run Flyknit</v>
      </c>
      <c r="Q2042" s="4" t="str">
        <f>VLOOKUP(FACT_INCLUDES[[#This Row],[DW Version]], VERSIONS[], 7)</f>
        <v>Shoe</v>
      </c>
      <c r="R2042" s="51">
        <f>FACT_INCLUDES[[#This Row],[Version Price]]*FACT_INCLUDES[[#This Row],[Quantity]]</f>
        <v>116.71826454712146</v>
      </c>
      <c r="S2042" s="51">
        <f>FACT_INCLUDES[[#This Row],[Amount]]*(1-FACT_INCLUDES[[#This Row],[Order Discount]])</f>
        <v>116.71826454712146</v>
      </c>
      <c r="T2042" s="51">
        <f t="shared" si="31"/>
        <v>116.71826454712146</v>
      </c>
      <c r="U2042" s="57">
        <f>FACT_INCLUDES[[#This Row],[Income]]/FACT_INCLUDES[[#This Row],[Total Order Income]]</f>
        <v>1</v>
      </c>
      <c r="V2042" s="33">
        <f>IF(FACT_INCLUDES[[#This Row],[Order Gap]]&gt;10, 1, 0)/COUNTIFS(FACT_INCLUDES[Order ID], FACT_INCLUDES[[#This Row],[Order ID]])</f>
        <v>0</v>
      </c>
      <c r="W2042" s="33">
        <f>IF(FACT_INCLUDES[[#This Row],[Order Type]]="Online", 1, 0)/COUNTIFS(FACT_INCLUDES[Order ID], FACT_INCLUDES[[#This Row],[Order ID]])</f>
        <v>1</v>
      </c>
      <c r="X2042" s="52">
        <v>702.81903296952714</v>
      </c>
      <c r="Y2042" s="52">
        <v>694.91909913985478</v>
      </c>
      <c r="Z2042" s="64">
        <f>IF(FACT_INCLUDES[[#This Row],[Order Type]]="Online", 1, 0)*FACT_INCLUDES[[#This Row],[Income]]</f>
        <v>116.71826454712146</v>
      </c>
    </row>
    <row r="2043" spans="1:26" x14ac:dyDescent="0.3">
      <c r="A2043" s="4">
        <v>2249</v>
      </c>
      <c r="B2043" s="4">
        <v>1254</v>
      </c>
      <c r="C2043" s="4">
        <v>147</v>
      </c>
      <c r="D2043" s="58">
        <v>3</v>
      </c>
      <c r="E2043" s="28">
        <f>VLOOKUP(FACT_INCLUDES[[#This Row],[Order ID]], ORDERS[], 2)</f>
        <v>43891.997602070885</v>
      </c>
      <c r="F2043" s="28">
        <f>VLOOKUP(FACT_INCLUDES[[#This Row],[Order ID]], ORDERS[], 3)</f>
        <v>43891.997602070885</v>
      </c>
      <c r="G2043" s="4" t="str">
        <f>VLOOKUP(FACT_INCLUDES[[#This Row],[Order ID]], ORDERS[], 4)</f>
        <v>In-Store</v>
      </c>
      <c r="H2043" s="4" t="str">
        <f>VLOOKUP(FACT_INCLUDES[[#This Row],[Order ID]], ORDERS[], 5)</f>
        <v>OTE1595@gmail.com</v>
      </c>
      <c r="I2043" s="4">
        <f>VLOOKUP(FACT_INCLUDES[[#This Row],[Order ID]], ORDERS[], 6)</f>
        <v>22</v>
      </c>
      <c r="J2043" s="54">
        <f>VLOOKUP(FACT_INCLUDES[[#This Row],[Order ID]], ORDERS[], 7)</f>
        <v>0</v>
      </c>
      <c r="K2043" s="33">
        <v>0</v>
      </c>
      <c r="L2043" s="4">
        <f>VLOOKUP(FACT_INCLUDES[[#This Row],[DW Version]], VERSIONS[], 2)</f>
        <v>14</v>
      </c>
      <c r="M2043" s="4">
        <f>VLOOKUP(FACT_INCLUDES[[#This Row],[DW Version]], VERSIONS[], 3)</f>
        <v>12.5</v>
      </c>
      <c r="N2043" s="4" t="str">
        <f>VLOOKUP(FACT_INCLUDES[[#This Row],[DW Version]], VERSIONS[], 4)</f>
        <v>white</v>
      </c>
      <c r="O2043" s="51">
        <f>VLOOKUP(FACT_INCLUDES[[#This Row],[DW Version]], VERSIONS[], 5)</f>
        <v>298.66753156819686</v>
      </c>
      <c r="P2043" s="4" t="str">
        <f>VLOOKUP(FACT_INCLUDES[[#This Row],[DW Version]], VERSIONS[], 6)</f>
        <v>ZoomX</v>
      </c>
      <c r="Q2043" s="4" t="str">
        <f>VLOOKUP(FACT_INCLUDES[[#This Row],[DW Version]], VERSIONS[], 7)</f>
        <v>Shoe</v>
      </c>
      <c r="R2043" s="51">
        <f>FACT_INCLUDES[[#This Row],[Version Price]]*FACT_INCLUDES[[#This Row],[Quantity]]</f>
        <v>896.00259470459059</v>
      </c>
      <c r="S2043" s="51">
        <f>FACT_INCLUDES[[#This Row],[Amount]]*(1-FACT_INCLUDES[[#This Row],[Order Discount]])</f>
        <v>896.00259470459059</v>
      </c>
      <c r="T2043" s="51">
        <f t="shared" si="31"/>
        <v>896.00259470459059</v>
      </c>
      <c r="U2043" s="57">
        <f>FACT_INCLUDES[[#This Row],[Income]]/FACT_INCLUDES[[#This Row],[Total Order Income]]</f>
        <v>1</v>
      </c>
      <c r="V2043" s="33">
        <f>IF(FACT_INCLUDES[[#This Row],[Order Gap]]&gt;10, 1, 0)/COUNTIFS(FACT_INCLUDES[Order ID], FACT_INCLUDES[[#This Row],[Order ID]])</f>
        <v>0</v>
      </c>
      <c r="W2043" s="33">
        <f>IF(FACT_INCLUDES[[#This Row],[Order Type]]="Online", 1, 0)/COUNTIFS(FACT_INCLUDES[Order ID], FACT_INCLUDES[[#This Row],[Order ID]])</f>
        <v>0</v>
      </c>
      <c r="X2043" s="52">
        <v>702.81903296952714</v>
      </c>
      <c r="Y2043" s="52">
        <v>694.91909913985478</v>
      </c>
      <c r="Z2043" s="64">
        <f>IF(FACT_INCLUDES[[#This Row],[Order Type]]="Online", 1, 0)*FACT_INCLUDES[[#This Row],[Income]]</f>
        <v>0</v>
      </c>
    </row>
    <row r="2044" spans="1:26" x14ac:dyDescent="0.3">
      <c r="A2044" s="4">
        <v>2253</v>
      </c>
      <c r="B2044" s="4">
        <v>1258</v>
      </c>
      <c r="C2044" s="4">
        <v>413</v>
      </c>
      <c r="D2044" s="58">
        <v>2</v>
      </c>
      <c r="E2044" s="28">
        <f>VLOOKUP(FACT_INCLUDES[[#This Row],[Order ID]], ORDERS[], 2)</f>
        <v>43886.453881390284</v>
      </c>
      <c r="F2044" s="28">
        <f>VLOOKUP(FACT_INCLUDES[[#This Row],[Order ID]], ORDERS[], 3)</f>
        <v>43886.453881390284</v>
      </c>
      <c r="G2044" s="4" t="str">
        <f>VLOOKUP(FACT_INCLUDES[[#This Row],[Order ID]], ORDERS[], 4)</f>
        <v>In-Store</v>
      </c>
      <c r="H2044" s="4" t="str">
        <f>VLOOKUP(FACT_INCLUDES[[#This Row],[Order ID]], ORDERS[], 5)</f>
        <v>UMO9340@gmail.com</v>
      </c>
      <c r="I2044" s="4">
        <f>VLOOKUP(FACT_INCLUDES[[#This Row],[Order ID]], ORDERS[], 6)</f>
        <v>1</v>
      </c>
      <c r="J2044" s="54">
        <f>VLOOKUP(FACT_INCLUDES[[#This Row],[Order ID]], ORDERS[], 7)</f>
        <v>0</v>
      </c>
      <c r="K2044" s="33">
        <v>0</v>
      </c>
      <c r="L2044" s="4">
        <f>VLOOKUP(FACT_INCLUDES[[#This Row],[DW Version]], VERSIONS[], 2)</f>
        <v>42</v>
      </c>
      <c r="M2044" s="4">
        <f>VLOOKUP(FACT_INCLUDES[[#This Row],[DW Version]], VERSIONS[], 3)</f>
        <v>3</v>
      </c>
      <c r="N2044" s="4" t="str">
        <f>VLOOKUP(FACT_INCLUDES[[#This Row],[DW Version]], VERSIONS[], 4)</f>
        <v>red</v>
      </c>
      <c r="O2044" s="51">
        <f>VLOOKUP(FACT_INCLUDES[[#This Row],[DW Version]], VERSIONS[], 5)</f>
        <v>73.115259164650539</v>
      </c>
      <c r="P2044" s="4" t="str">
        <f>VLOOKUP(FACT_INCLUDES[[#This Row],[DW Version]], VERSIONS[], 6)</f>
        <v>Air Max Thea</v>
      </c>
      <c r="Q2044" s="4" t="str">
        <f>VLOOKUP(FACT_INCLUDES[[#This Row],[DW Version]], VERSIONS[], 7)</f>
        <v>Shoe</v>
      </c>
      <c r="R2044" s="51">
        <f>FACT_INCLUDES[[#This Row],[Version Price]]*FACT_INCLUDES[[#This Row],[Quantity]]</f>
        <v>146.23051832930108</v>
      </c>
      <c r="S2044" s="51">
        <f>FACT_INCLUDES[[#This Row],[Amount]]*(1-FACT_INCLUDES[[#This Row],[Order Discount]])</f>
        <v>146.23051832930108</v>
      </c>
      <c r="T2044" s="51">
        <f t="shared" si="31"/>
        <v>146.23051832930108</v>
      </c>
      <c r="U2044" s="57">
        <f>FACT_INCLUDES[[#This Row],[Income]]/FACT_INCLUDES[[#This Row],[Total Order Income]]</f>
        <v>1</v>
      </c>
      <c r="V2044" s="33">
        <f>IF(FACT_INCLUDES[[#This Row],[Order Gap]]&gt;10, 1, 0)/COUNTIFS(FACT_INCLUDES[Order ID], FACT_INCLUDES[[#This Row],[Order ID]])</f>
        <v>0</v>
      </c>
      <c r="W2044" s="33">
        <f>IF(FACT_INCLUDES[[#This Row],[Order Type]]="Online", 1, 0)/COUNTIFS(FACT_INCLUDES[Order ID], FACT_INCLUDES[[#This Row],[Order ID]])</f>
        <v>0</v>
      </c>
      <c r="X2044" s="52">
        <v>702.81903296952714</v>
      </c>
      <c r="Y2044" s="52">
        <v>694.91909913985478</v>
      </c>
      <c r="Z2044" s="64">
        <f>IF(FACT_INCLUDES[[#This Row],[Order Type]]="Online", 1, 0)*FACT_INCLUDES[[#This Row],[Income]]</f>
        <v>0</v>
      </c>
    </row>
    <row r="2045" spans="1:26" x14ac:dyDescent="0.3">
      <c r="A2045" s="4">
        <v>2299</v>
      </c>
      <c r="B2045" s="4">
        <v>1304</v>
      </c>
      <c r="C2045" s="4">
        <v>869</v>
      </c>
      <c r="D2045" s="58">
        <v>4</v>
      </c>
      <c r="E2045" s="28">
        <f>VLOOKUP(FACT_INCLUDES[[#This Row],[Order ID]], ORDERS[], 2)</f>
        <v>44124.662923588337</v>
      </c>
      <c r="F2045" s="28">
        <f>VLOOKUP(FACT_INCLUDES[[#This Row],[Order ID]], ORDERS[], 3)</f>
        <v>44124.662923588337</v>
      </c>
      <c r="G2045" s="4" t="str">
        <f>VLOOKUP(FACT_INCLUDES[[#This Row],[Order ID]], ORDERS[], 4)</f>
        <v>In-Store</v>
      </c>
      <c r="H2045" s="4" t="str">
        <f>VLOOKUP(FACT_INCLUDES[[#This Row],[Order ID]], ORDERS[], 5)</f>
        <v>LXI5234@gmail.com</v>
      </c>
      <c r="I2045" s="4">
        <f>VLOOKUP(FACT_INCLUDES[[#This Row],[Order ID]], ORDERS[], 6)</f>
        <v>19</v>
      </c>
      <c r="J2045" s="54">
        <f>VLOOKUP(FACT_INCLUDES[[#This Row],[Order ID]], ORDERS[], 7)</f>
        <v>0</v>
      </c>
      <c r="K2045" s="33">
        <v>0</v>
      </c>
      <c r="L2045" s="4">
        <f>VLOOKUP(FACT_INCLUDES[[#This Row],[DW Version]], VERSIONS[], 2)</f>
        <v>88</v>
      </c>
      <c r="M2045" s="4">
        <f>VLOOKUP(FACT_INCLUDES[[#This Row],[DW Version]], VERSIONS[], 3)</f>
        <v>11</v>
      </c>
      <c r="N2045" s="4" t="str">
        <f>VLOOKUP(FACT_INCLUDES[[#This Row],[DW Version]], VERSIONS[], 4)</f>
        <v>black</v>
      </c>
      <c r="O2045" s="51">
        <f>VLOOKUP(FACT_INCLUDES[[#This Row],[DW Version]], VERSIONS[], 5)</f>
        <v>41.521961363531972</v>
      </c>
      <c r="P2045" s="4" t="str">
        <f>VLOOKUP(FACT_INCLUDES[[#This Row],[DW Version]], VERSIONS[], 6)</f>
        <v>React Infinity Run</v>
      </c>
      <c r="Q2045" s="4" t="str">
        <f>VLOOKUP(FACT_INCLUDES[[#This Row],[DW Version]], VERSIONS[], 7)</f>
        <v>Shoe</v>
      </c>
      <c r="R2045" s="51">
        <f>FACT_INCLUDES[[#This Row],[Version Price]]*FACT_INCLUDES[[#This Row],[Quantity]]</f>
        <v>166.08784545412789</v>
      </c>
      <c r="S2045" s="51">
        <f>FACT_INCLUDES[[#This Row],[Amount]]*(1-FACT_INCLUDES[[#This Row],[Order Discount]])</f>
        <v>166.08784545412789</v>
      </c>
      <c r="T2045" s="51">
        <f t="shared" si="31"/>
        <v>166.08784545412789</v>
      </c>
      <c r="U2045" s="57">
        <f>FACT_INCLUDES[[#This Row],[Income]]/FACT_INCLUDES[[#This Row],[Total Order Income]]</f>
        <v>1</v>
      </c>
      <c r="V2045" s="33">
        <f>IF(FACT_INCLUDES[[#This Row],[Order Gap]]&gt;10, 1, 0)/COUNTIFS(FACT_INCLUDES[Order ID], FACT_INCLUDES[[#This Row],[Order ID]])</f>
        <v>0</v>
      </c>
      <c r="W2045" s="33">
        <f>IF(FACT_INCLUDES[[#This Row],[Order Type]]="Online", 1, 0)/COUNTIFS(FACT_INCLUDES[Order ID], FACT_INCLUDES[[#This Row],[Order ID]])</f>
        <v>0</v>
      </c>
      <c r="X2045" s="52">
        <v>702.81903296952714</v>
      </c>
      <c r="Y2045" s="52">
        <v>694.91909913985478</v>
      </c>
      <c r="Z2045" s="64">
        <f>IF(FACT_INCLUDES[[#This Row],[Order Type]]="Online", 1, 0)*FACT_INCLUDES[[#This Row],[Income]]</f>
        <v>0</v>
      </c>
    </row>
    <row r="2046" spans="1:26" x14ac:dyDescent="0.3">
      <c r="A2046" s="4">
        <v>2318</v>
      </c>
      <c r="B2046" s="4">
        <v>1323</v>
      </c>
      <c r="C2046" s="4">
        <v>872</v>
      </c>
      <c r="D2046" s="58">
        <v>3</v>
      </c>
      <c r="E2046" s="28">
        <f>VLOOKUP(FACT_INCLUDES[[#This Row],[Order ID]], ORDERS[], 2)</f>
        <v>43872.832253633511</v>
      </c>
      <c r="F2046" s="28">
        <f>VLOOKUP(FACT_INCLUDES[[#This Row],[Order ID]], ORDERS[], 3)</f>
        <v>43872.832253633511</v>
      </c>
      <c r="G2046" s="4" t="str">
        <f>VLOOKUP(FACT_INCLUDES[[#This Row],[Order ID]], ORDERS[], 4)</f>
        <v>In-Store</v>
      </c>
      <c r="H2046" s="4" t="str">
        <f>VLOOKUP(FACT_INCLUDES[[#This Row],[Order ID]], ORDERS[], 5)</f>
        <v>ARW6161@gmail.com</v>
      </c>
      <c r="I2046" s="4">
        <f>VLOOKUP(FACT_INCLUDES[[#This Row],[Order ID]], ORDERS[], 6)</f>
        <v>20</v>
      </c>
      <c r="J2046" s="54">
        <f>VLOOKUP(FACT_INCLUDES[[#This Row],[Order ID]], ORDERS[], 7)</f>
        <v>0</v>
      </c>
      <c r="K2046" s="33">
        <v>0</v>
      </c>
      <c r="L2046" s="4">
        <f>VLOOKUP(FACT_INCLUDES[[#This Row],[DW Version]], VERSIONS[], 2)</f>
        <v>89</v>
      </c>
      <c r="M2046" s="4">
        <f>VLOOKUP(FACT_INCLUDES[[#This Row],[DW Version]], VERSIONS[], 3)</f>
        <v>6</v>
      </c>
      <c r="N2046" s="4" t="str">
        <f>VLOOKUP(FACT_INCLUDES[[#This Row],[DW Version]], VERSIONS[], 4)</f>
        <v>white</v>
      </c>
      <c r="O2046" s="51">
        <f>VLOOKUP(FACT_INCLUDES[[#This Row],[DW Version]], VERSIONS[], 5)</f>
        <v>206.17395449457325</v>
      </c>
      <c r="P2046" s="4" t="str">
        <f>VLOOKUP(FACT_INCLUDES[[#This Row],[DW Version]], VERSIONS[], 6)</f>
        <v>Wildhorse 7</v>
      </c>
      <c r="Q2046" s="4" t="str">
        <f>VLOOKUP(FACT_INCLUDES[[#This Row],[DW Version]], VERSIONS[], 7)</f>
        <v>Shoe</v>
      </c>
      <c r="R2046" s="51">
        <f>FACT_INCLUDES[[#This Row],[Version Price]]*FACT_INCLUDES[[#This Row],[Quantity]]</f>
        <v>618.5218634837197</v>
      </c>
      <c r="S2046" s="51">
        <f>FACT_INCLUDES[[#This Row],[Amount]]*(1-FACT_INCLUDES[[#This Row],[Order Discount]])</f>
        <v>618.5218634837197</v>
      </c>
      <c r="T2046" s="51">
        <f t="shared" si="31"/>
        <v>618.5218634837197</v>
      </c>
      <c r="U2046" s="57">
        <f>FACT_INCLUDES[[#This Row],[Income]]/FACT_INCLUDES[[#This Row],[Total Order Income]]</f>
        <v>1</v>
      </c>
      <c r="V2046" s="33">
        <f>IF(FACT_INCLUDES[[#This Row],[Order Gap]]&gt;10, 1, 0)/COUNTIFS(FACT_INCLUDES[Order ID], FACT_INCLUDES[[#This Row],[Order ID]])</f>
        <v>0</v>
      </c>
      <c r="W2046" s="33">
        <f>IF(FACT_INCLUDES[[#This Row],[Order Type]]="Online", 1, 0)/COUNTIFS(FACT_INCLUDES[Order ID], FACT_INCLUDES[[#This Row],[Order ID]])</f>
        <v>0</v>
      </c>
      <c r="X2046" s="52">
        <v>702.81903296952714</v>
      </c>
      <c r="Y2046" s="52">
        <v>694.91909913985478</v>
      </c>
      <c r="Z2046" s="64">
        <f>IF(FACT_INCLUDES[[#This Row],[Order Type]]="Online", 1, 0)*FACT_INCLUDES[[#This Row],[Income]]</f>
        <v>0</v>
      </c>
    </row>
    <row r="2047" spans="1:26" x14ac:dyDescent="0.3">
      <c r="A2047" s="4">
        <v>2323</v>
      </c>
      <c r="B2047" s="4">
        <v>1328</v>
      </c>
      <c r="C2047" s="4">
        <v>147</v>
      </c>
      <c r="D2047" s="58">
        <v>4</v>
      </c>
      <c r="E2047" s="28">
        <f>VLOOKUP(FACT_INCLUDES[[#This Row],[Order ID]], ORDERS[], 2)</f>
        <v>44127.585634022755</v>
      </c>
      <c r="F2047" s="28">
        <f>VLOOKUP(FACT_INCLUDES[[#This Row],[Order ID]], ORDERS[], 3)</f>
        <v>44143.585634022755</v>
      </c>
      <c r="G2047" s="4" t="str">
        <f>VLOOKUP(FACT_INCLUDES[[#This Row],[Order ID]], ORDERS[], 4)</f>
        <v>Online</v>
      </c>
      <c r="H2047" s="4" t="str">
        <f>VLOOKUP(FACT_INCLUDES[[#This Row],[Order ID]], ORDERS[], 5)</f>
        <v>AYW8695@gmail.com</v>
      </c>
      <c r="I2047" s="4">
        <f>VLOOKUP(FACT_INCLUDES[[#This Row],[Order ID]], ORDERS[], 6)</f>
        <v>0</v>
      </c>
      <c r="J2047" s="54">
        <f>VLOOKUP(FACT_INCLUDES[[#This Row],[Order ID]], ORDERS[], 7)</f>
        <v>0</v>
      </c>
      <c r="K2047" s="33">
        <v>16</v>
      </c>
      <c r="L2047" s="4">
        <f>VLOOKUP(FACT_INCLUDES[[#This Row],[DW Version]], VERSIONS[], 2)</f>
        <v>14</v>
      </c>
      <c r="M2047" s="4">
        <f>VLOOKUP(FACT_INCLUDES[[#This Row],[DW Version]], VERSIONS[], 3)</f>
        <v>12.5</v>
      </c>
      <c r="N2047" s="4" t="str">
        <f>VLOOKUP(FACT_INCLUDES[[#This Row],[DW Version]], VERSIONS[], 4)</f>
        <v>white</v>
      </c>
      <c r="O2047" s="51">
        <f>VLOOKUP(FACT_INCLUDES[[#This Row],[DW Version]], VERSIONS[], 5)</f>
        <v>298.66753156819686</v>
      </c>
      <c r="P2047" s="4" t="str">
        <f>VLOOKUP(FACT_INCLUDES[[#This Row],[DW Version]], VERSIONS[], 6)</f>
        <v>ZoomX</v>
      </c>
      <c r="Q2047" s="4" t="str">
        <f>VLOOKUP(FACT_INCLUDES[[#This Row],[DW Version]], VERSIONS[], 7)</f>
        <v>Shoe</v>
      </c>
      <c r="R2047" s="51">
        <f>FACT_INCLUDES[[#This Row],[Version Price]]*FACT_INCLUDES[[#This Row],[Quantity]]</f>
        <v>1194.6701262727875</v>
      </c>
      <c r="S2047" s="51">
        <f>FACT_INCLUDES[[#This Row],[Amount]]*(1-FACT_INCLUDES[[#This Row],[Order Discount]])</f>
        <v>1194.6701262727875</v>
      </c>
      <c r="T2047" s="51">
        <f t="shared" si="31"/>
        <v>1194.6701262727875</v>
      </c>
      <c r="U2047" s="57">
        <f>FACT_INCLUDES[[#This Row],[Income]]/FACT_INCLUDES[[#This Row],[Total Order Income]]</f>
        <v>1</v>
      </c>
      <c r="V2047" s="33">
        <f>IF(FACT_INCLUDES[[#This Row],[Order Gap]]&gt;10, 1, 0)/COUNTIFS(FACT_INCLUDES[Order ID], FACT_INCLUDES[[#This Row],[Order ID]])</f>
        <v>1</v>
      </c>
      <c r="W2047" s="33">
        <f>IF(FACT_INCLUDES[[#This Row],[Order Type]]="Online", 1, 0)/COUNTIFS(FACT_INCLUDES[Order ID], FACT_INCLUDES[[#This Row],[Order ID]])</f>
        <v>1</v>
      </c>
      <c r="X2047" s="52">
        <v>702.81903296952714</v>
      </c>
      <c r="Y2047" s="52">
        <v>694.91909913985478</v>
      </c>
      <c r="Z2047" s="64">
        <f>IF(FACT_INCLUDES[[#This Row],[Order Type]]="Online", 1, 0)*FACT_INCLUDES[[#This Row],[Income]]</f>
        <v>1194.6701262727875</v>
      </c>
    </row>
    <row r="2048" spans="1:26" x14ac:dyDescent="0.3">
      <c r="A2048" s="4">
        <v>2326</v>
      </c>
      <c r="B2048" s="4">
        <v>1331</v>
      </c>
      <c r="C2048" s="4">
        <v>683</v>
      </c>
      <c r="D2048" s="58">
        <v>1</v>
      </c>
      <c r="E2048" s="28">
        <f>VLOOKUP(FACT_INCLUDES[[#This Row],[Order ID]], ORDERS[], 2)</f>
        <v>43869.806371204359</v>
      </c>
      <c r="F2048" s="28">
        <f>VLOOKUP(FACT_INCLUDES[[#This Row],[Order ID]], ORDERS[], 3)</f>
        <v>43869.806371204359</v>
      </c>
      <c r="G2048" s="4" t="str">
        <f>VLOOKUP(FACT_INCLUDES[[#This Row],[Order ID]], ORDERS[], 4)</f>
        <v>In-Store</v>
      </c>
      <c r="H2048" s="4" t="str">
        <f>VLOOKUP(FACT_INCLUDES[[#This Row],[Order ID]], ORDERS[], 5)</f>
        <v>NCV3536@gmail.com</v>
      </c>
      <c r="I2048" s="4">
        <f>VLOOKUP(FACT_INCLUDES[[#This Row],[Order ID]], ORDERS[], 6)</f>
        <v>29</v>
      </c>
      <c r="J2048" s="54">
        <f>VLOOKUP(FACT_INCLUDES[[#This Row],[Order ID]], ORDERS[], 7)</f>
        <v>0</v>
      </c>
      <c r="K2048" s="33">
        <v>0</v>
      </c>
      <c r="L2048" s="4">
        <f>VLOOKUP(FACT_INCLUDES[[#This Row],[DW Version]], VERSIONS[], 2)</f>
        <v>69</v>
      </c>
      <c r="M2048" s="4">
        <f>VLOOKUP(FACT_INCLUDES[[#This Row],[DW Version]], VERSIONS[], 3)</f>
        <v>5.5</v>
      </c>
      <c r="N2048" s="4" t="str">
        <f>VLOOKUP(FACT_INCLUDES[[#This Row],[DW Version]], VERSIONS[], 4)</f>
        <v>red</v>
      </c>
      <c r="O2048" s="51">
        <f>VLOOKUP(FACT_INCLUDES[[#This Row],[DW Version]], VERSIONS[], 5)</f>
        <v>94.015786433677818</v>
      </c>
      <c r="P2048" s="4" t="str">
        <f>VLOOKUP(FACT_INCLUDES[[#This Row],[DW Version]], VERSIONS[], 6)</f>
        <v>Mercurial Vapor</v>
      </c>
      <c r="Q2048" s="4" t="str">
        <f>VLOOKUP(FACT_INCLUDES[[#This Row],[DW Version]], VERSIONS[], 7)</f>
        <v>Shoe</v>
      </c>
      <c r="R2048" s="51">
        <f>FACT_INCLUDES[[#This Row],[Version Price]]*FACT_INCLUDES[[#This Row],[Quantity]]</f>
        <v>94.015786433677818</v>
      </c>
      <c r="S2048" s="51">
        <f>FACT_INCLUDES[[#This Row],[Amount]]*(1-FACT_INCLUDES[[#This Row],[Order Discount]])</f>
        <v>94.015786433677818</v>
      </c>
      <c r="T2048" s="51">
        <f t="shared" si="31"/>
        <v>94.015786433677818</v>
      </c>
      <c r="U2048" s="57">
        <f>FACT_INCLUDES[[#This Row],[Income]]/FACT_INCLUDES[[#This Row],[Total Order Income]]</f>
        <v>1</v>
      </c>
      <c r="V2048" s="33">
        <f>IF(FACT_INCLUDES[[#This Row],[Order Gap]]&gt;10, 1, 0)/COUNTIFS(FACT_INCLUDES[Order ID], FACT_INCLUDES[[#This Row],[Order ID]])</f>
        <v>0</v>
      </c>
      <c r="W2048" s="33">
        <f>IF(FACT_INCLUDES[[#This Row],[Order Type]]="Online", 1, 0)/COUNTIFS(FACT_INCLUDES[Order ID], FACT_INCLUDES[[#This Row],[Order ID]])</f>
        <v>0</v>
      </c>
      <c r="X2048" s="52">
        <v>702.81903296952714</v>
      </c>
      <c r="Y2048" s="52">
        <v>694.91909913985478</v>
      </c>
      <c r="Z2048" s="64">
        <f>IF(FACT_INCLUDES[[#This Row],[Order Type]]="Online", 1, 0)*FACT_INCLUDES[[#This Row],[Income]]</f>
        <v>0</v>
      </c>
    </row>
    <row r="2049" spans="1:26" x14ac:dyDescent="0.3">
      <c r="A2049" s="4">
        <v>2341</v>
      </c>
      <c r="B2049" s="4">
        <v>1346</v>
      </c>
      <c r="C2049" s="4">
        <v>886</v>
      </c>
      <c r="D2049" s="58">
        <v>1</v>
      </c>
      <c r="E2049" s="28">
        <f>VLOOKUP(FACT_INCLUDES[[#This Row],[Order ID]], ORDERS[], 2)</f>
        <v>44054.921484882019</v>
      </c>
      <c r="F2049" s="28">
        <f>VLOOKUP(FACT_INCLUDES[[#This Row],[Order ID]], ORDERS[], 3)</f>
        <v>44065.921484882019</v>
      </c>
      <c r="G2049" s="4" t="str">
        <f>VLOOKUP(FACT_INCLUDES[[#This Row],[Order ID]], ORDERS[], 4)</f>
        <v>Online</v>
      </c>
      <c r="H2049" s="4" t="str">
        <f>VLOOKUP(FACT_INCLUDES[[#This Row],[Order ID]], ORDERS[], 5)</f>
        <v>MGY2385@gmail.com</v>
      </c>
      <c r="I2049" s="4">
        <f>VLOOKUP(FACT_INCLUDES[[#This Row],[Order ID]], ORDERS[], 6)</f>
        <v>0</v>
      </c>
      <c r="J2049" s="54">
        <f>VLOOKUP(FACT_INCLUDES[[#This Row],[Order ID]], ORDERS[], 7)</f>
        <v>0</v>
      </c>
      <c r="K2049" s="33">
        <v>11</v>
      </c>
      <c r="L2049" s="4">
        <f>VLOOKUP(FACT_INCLUDES[[#This Row],[DW Version]], VERSIONS[], 2)</f>
        <v>90</v>
      </c>
      <c r="M2049" s="4">
        <f>VLOOKUP(FACT_INCLUDES[[#This Row],[DW Version]], VERSIONS[], 3)</f>
        <v>10.5</v>
      </c>
      <c r="N2049" s="4" t="str">
        <f>VLOOKUP(FACT_INCLUDES[[#This Row],[DW Version]], VERSIONS[], 4)</f>
        <v>white</v>
      </c>
      <c r="O2049" s="51">
        <f>VLOOKUP(FACT_INCLUDES[[#This Row],[DW Version]], VERSIONS[], 5)</f>
        <v>270.06516482147094</v>
      </c>
      <c r="P2049" s="4" t="str">
        <f>VLOOKUP(FACT_INCLUDES[[#This Row],[DW Version]], VERSIONS[], 6)</f>
        <v>Air Zoom Terra Kiger 6</v>
      </c>
      <c r="Q2049" s="4" t="str">
        <f>VLOOKUP(FACT_INCLUDES[[#This Row],[DW Version]], VERSIONS[], 7)</f>
        <v>Shoe</v>
      </c>
      <c r="R2049" s="51">
        <f>FACT_INCLUDES[[#This Row],[Version Price]]*FACT_INCLUDES[[#This Row],[Quantity]]</f>
        <v>270.06516482147094</v>
      </c>
      <c r="S2049" s="51">
        <f>FACT_INCLUDES[[#This Row],[Amount]]*(1-FACT_INCLUDES[[#This Row],[Order Discount]])</f>
        <v>270.06516482147094</v>
      </c>
      <c r="T2049" s="51">
        <f t="shared" si="31"/>
        <v>270.06516482147094</v>
      </c>
      <c r="U2049" s="57">
        <f>FACT_INCLUDES[[#This Row],[Income]]/FACT_INCLUDES[[#This Row],[Total Order Income]]</f>
        <v>1</v>
      </c>
      <c r="V2049" s="33">
        <f>IF(FACT_INCLUDES[[#This Row],[Order Gap]]&gt;10, 1, 0)/COUNTIFS(FACT_INCLUDES[Order ID], FACT_INCLUDES[[#This Row],[Order ID]])</f>
        <v>1</v>
      </c>
      <c r="W2049" s="33">
        <f>IF(FACT_INCLUDES[[#This Row],[Order Type]]="Online", 1, 0)/COUNTIFS(FACT_INCLUDES[Order ID], FACT_INCLUDES[[#This Row],[Order ID]])</f>
        <v>1</v>
      </c>
      <c r="X2049" s="52">
        <v>702.81903296952714</v>
      </c>
      <c r="Y2049" s="52">
        <v>694.91909913985478</v>
      </c>
      <c r="Z2049" s="64">
        <f>IF(FACT_INCLUDES[[#This Row],[Order Type]]="Online", 1, 0)*FACT_INCLUDES[[#This Row],[Income]]</f>
        <v>270.06516482147094</v>
      </c>
    </row>
    <row r="2050" spans="1:26" x14ac:dyDescent="0.3">
      <c r="A2050" s="4">
        <v>2352</v>
      </c>
      <c r="B2050" s="4">
        <v>1357</v>
      </c>
      <c r="C2050" s="4">
        <v>917</v>
      </c>
      <c r="D2050" s="58">
        <v>5</v>
      </c>
      <c r="E2050" s="28">
        <f>VLOOKUP(FACT_INCLUDES[[#This Row],[Order ID]], ORDERS[], 2)</f>
        <v>44121.544616636093</v>
      </c>
      <c r="F2050" s="28">
        <f>VLOOKUP(FACT_INCLUDES[[#This Row],[Order ID]], ORDERS[], 3)</f>
        <v>44121.544616636093</v>
      </c>
      <c r="G2050" s="4" t="str">
        <f>VLOOKUP(FACT_INCLUDES[[#This Row],[Order ID]], ORDERS[], 4)</f>
        <v>In-Store</v>
      </c>
      <c r="H2050" s="4" t="str">
        <f>VLOOKUP(FACT_INCLUDES[[#This Row],[Order ID]], ORDERS[], 5)</f>
        <v>VSM3811@gmail.com</v>
      </c>
      <c r="I2050" s="4">
        <f>VLOOKUP(FACT_INCLUDES[[#This Row],[Order ID]], ORDERS[], 6)</f>
        <v>23</v>
      </c>
      <c r="J2050" s="54">
        <f>VLOOKUP(FACT_INCLUDES[[#This Row],[Order ID]], ORDERS[], 7)</f>
        <v>0</v>
      </c>
      <c r="K2050" s="33">
        <v>0</v>
      </c>
      <c r="L2050" s="4">
        <f>VLOOKUP(FACT_INCLUDES[[#This Row],[DW Version]], VERSIONS[], 2)</f>
        <v>93</v>
      </c>
      <c r="M2050" s="4">
        <f>VLOOKUP(FACT_INCLUDES[[#This Row],[DW Version]], VERSIONS[], 3)</f>
        <v>9.5</v>
      </c>
      <c r="N2050" s="4" t="str">
        <f>VLOOKUP(FACT_INCLUDES[[#This Row],[DW Version]], VERSIONS[], 4)</f>
        <v>white</v>
      </c>
      <c r="O2050" s="51">
        <f>VLOOKUP(FACT_INCLUDES[[#This Row],[DW Version]], VERSIONS[], 5)</f>
        <v>356.40581793793655</v>
      </c>
      <c r="P2050" s="4" t="str">
        <f>VLOOKUP(FACT_INCLUDES[[#This Row],[DW Version]], VERSIONS[], 6)</f>
        <v>Therma Training Top</v>
      </c>
      <c r="Q2050" s="4" t="str">
        <f>VLOOKUP(FACT_INCLUDES[[#This Row],[DW Version]], VERSIONS[], 7)</f>
        <v>Apparel</v>
      </c>
      <c r="R2050" s="51">
        <f>FACT_INCLUDES[[#This Row],[Version Price]]*FACT_INCLUDES[[#This Row],[Quantity]]</f>
        <v>1782.0290896896827</v>
      </c>
      <c r="S2050" s="51">
        <f>FACT_INCLUDES[[#This Row],[Amount]]*(1-FACT_INCLUDES[[#This Row],[Order Discount]])</f>
        <v>1782.0290896896827</v>
      </c>
      <c r="T2050" s="51">
        <f t="shared" ref="T2050:T2113" si="32">SUMIFS(S:S, B:B, B2050)</f>
        <v>1782.0290896896827</v>
      </c>
      <c r="U2050" s="57">
        <f>FACT_INCLUDES[[#This Row],[Income]]/FACT_INCLUDES[[#This Row],[Total Order Income]]</f>
        <v>1</v>
      </c>
      <c r="V2050" s="33">
        <f>IF(FACT_INCLUDES[[#This Row],[Order Gap]]&gt;10, 1, 0)/COUNTIFS(FACT_INCLUDES[Order ID], FACT_INCLUDES[[#This Row],[Order ID]])</f>
        <v>0</v>
      </c>
      <c r="W2050" s="33">
        <f>IF(FACT_INCLUDES[[#This Row],[Order Type]]="Online", 1, 0)/COUNTIFS(FACT_INCLUDES[Order ID], FACT_INCLUDES[[#This Row],[Order ID]])</f>
        <v>0</v>
      </c>
      <c r="X2050" s="52">
        <v>702.81903296952714</v>
      </c>
      <c r="Y2050" s="52">
        <v>694.91909913985478</v>
      </c>
      <c r="Z2050" s="64">
        <f>IF(FACT_INCLUDES[[#This Row],[Order Type]]="Online", 1, 0)*FACT_INCLUDES[[#This Row],[Income]]</f>
        <v>0</v>
      </c>
    </row>
    <row r="2051" spans="1:26" x14ac:dyDescent="0.3">
      <c r="A2051" s="4">
        <v>2353</v>
      </c>
      <c r="B2051" s="4">
        <v>1358</v>
      </c>
      <c r="C2051" s="4">
        <v>61</v>
      </c>
      <c r="D2051" s="58">
        <v>2</v>
      </c>
      <c r="E2051" s="28">
        <f>VLOOKUP(FACT_INCLUDES[[#This Row],[Order ID]], ORDERS[], 2)</f>
        <v>44126.265409925385</v>
      </c>
      <c r="F2051" s="28">
        <f>VLOOKUP(FACT_INCLUDES[[#This Row],[Order ID]], ORDERS[], 3)</f>
        <v>44126.265409925385</v>
      </c>
      <c r="G2051" s="4" t="str">
        <f>VLOOKUP(FACT_INCLUDES[[#This Row],[Order ID]], ORDERS[], 4)</f>
        <v>In-Store</v>
      </c>
      <c r="H2051" s="4" t="str">
        <f>VLOOKUP(FACT_INCLUDES[[#This Row],[Order ID]], ORDERS[], 5)</f>
        <v>YAZ6170@gmail.com</v>
      </c>
      <c r="I2051" s="4">
        <f>VLOOKUP(FACT_INCLUDES[[#This Row],[Order ID]], ORDERS[], 6)</f>
        <v>40</v>
      </c>
      <c r="J2051" s="54">
        <f>VLOOKUP(FACT_INCLUDES[[#This Row],[Order ID]], ORDERS[], 7)</f>
        <v>0</v>
      </c>
      <c r="K2051" s="33">
        <v>0</v>
      </c>
      <c r="L2051" s="4">
        <f>VLOOKUP(FACT_INCLUDES[[#This Row],[DW Version]], VERSIONS[], 2)</f>
        <v>6</v>
      </c>
      <c r="M2051" s="4">
        <f>VLOOKUP(FACT_INCLUDES[[#This Row],[DW Version]], VERSIONS[], 3)</f>
        <v>4</v>
      </c>
      <c r="N2051" s="4" t="str">
        <f>VLOOKUP(FACT_INCLUDES[[#This Row],[DW Version]], VERSIONS[], 4)</f>
        <v>white</v>
      </c>
      <c r="O2051" s="51">
        <f>VLOOKUP(FACT_INCLUDES[[#This Row],[DW Version]], VERSIONS[], 5)</f>
        <v>332.90272477631277</v>
      </c>
      <c r="P2051" s="4" t="str">
        <f>VLOOKUP(FACT_INCLUDES[[#This Row],[DW Version]], VERSIONS[], 6)</f>
        <v>Tech Fleece Hoodie</v>
      </c>
      <c r="Q2051" s="4" t="str">
        <f>VLOOKUP(FACT_INCLUDES[[#This Row],[DW Version]], VERSIONS[], 7)</f>
        <v>Apparel</v>
      </c>
      <c r="R2051" s="51">
        <f>FACT_INCLUDES[[#This Row],[Version Price]]*FACT_INCLUDES[[#This Row],[Quantity]]</f>
        <v>665.80544955262553</v>
      </c>
      <c r="S2051" s="51">
        <f>FACT_INCLUDES[[#This Row],[Amount]]*(1-FACT_INCLUDES[[#This Row],[Order Discount]])</f>
        <v>665.80544955262553</v>
      </c>
      <c r="T2051" s="51">
        <f t="shared" si="32"/>
        <v>665.80544955262553</v>
      </c>
      <c r="U2051" s="57">
        <f>FACT_INCLUDES[[#This Row],[Income]]/FACT_INCLUDES[[#This Row],[Total Order Income]]</f>
        <v>1</v>
      </c>
      <c r="V2051" s="33">
        <f>IF(FACT_INCLUDES[[#This Row],[Order Gap]]&gt;10, 1, 0)/COUNTIFS(FACT_INCLUDES[Order ID], FACT_INCLUDES[[#This Row],[Order ID]])</f>
        <v>0</v>
      </c>
      <c r="W2051" s="33">
        <f>IF(FACT_INCLUDES[[#This Row],[Order Type]]="Online", 1, 0)/COUNTIFS(FACT_INCLUDES[Order ID], FACT_INCLUDES[[#This Row],[Order ID]])</f>
        <v>0</v>
      </c>
      <c r="X2051" s="52">
        <v>702.81903296952714</v>
      </c>
      <c r="Y2051" s="52">
        <v>694.91909913985478</v>
      </c>
      <c r="Z2051" s="64">
        <f>IF(FACT_INCLUDES[[#This Row],[Order Type]]="Online", 1, 0)*FACT_INCLUDES[[#This Row],[Income]]</f>
        <v>0</v>
      </c>
    </row>
    <row r="2052" spans="1:26" x14ac:dyDescent="0.3">
      <c r="A2052" s="4">
        <v>2368</v>
      </c>
      <c r="B2052" s="4">
        <v>1373</v>
      </c>
      <c r="C2052" s="4">
        <v>841</v>
      </c>
      <c r="D2052" s="58">
        <v>1</v>
      </c>
      <c r="E2052" s="28">
        <f>VLOOKUP(FACT_INCLUDES[[#This Row],[Order ID]], ORDERS[], 2)</f>
        <v>44046.323030014391</v>
      </c>
      <c r="F2052" s="28">
        <f>VLOOKUP(FACT_INCLUDES[[#This Row],[Order ID]], ORDERS[], 3)</f>
        <v>44046.323030014391</v>
      </c>
      <c r="G2052" s="4" t="str">
        <f>VLOOKUP(FACT_INCLUDES[[#This Row],[Order ID]], ORDERS[], 4)</f>
        <v>In-Store</v>
      </c>
      <c r="H2052" s="4" t="str">
        <f>VLOOKUP(FACT_INCLUDES[[#This Row],[Order ID]], ORDERS[], 5)</f>
        <v>RRO7454@gmail.com</v>
      </c>
      <c r="I2052" s="4">
        <f>VLOOKUP(FACT_INCLUDES[[#This Row],[Order ID]], ORDERS[], 6)</f>
        <v>5</v>
      </c>
      <c r="J2052" s="54">
        <f>VLOOKUP(FACT_INCLUDES[[#This Row],[Order ID]], ORDERS[], 7)</f>
        <v>0</v>
      </c>
      <c r="K2052" s="33">
        <v>0</v>
      </c>
      <c r="L2052" s="4">
        <f>VLOOKUP(FACT_INCLUDES[[#This Row],[DW Version]], VERSIONS[], 2)</f>
        <v>85</v>
      </c>
      <c r="M2052" s="4">
        <f>VLOOKUP(FACT_INCLUDES[[#This Row],[DW Version]], VERSIONS[], 3)</f>
        <v>9.5</v>
      </c>
      <c r="N2052" s="4" t="str">
        <f>VLOOKUP(FACT_INCLUDES[[#This Row],[DW Version]], VERSIONS[], 4)</f>
        <v>white</v>
      </c>
      <c r="O2052" s="51">
        <f>VLOOKUP(FACT_INCLUDES[[#This Row],[DW Version]], VERSIONS[], 5)</f>
        <v>243.07268204158854</v>
      </c>
      <c r="P2052" s="4" t="str">
        <f>VLOOKUP(FACT_INCLUDES[[#This Row],[DW Version]], VERSIONS[], 6)</f>
        <v>Nike Flex Stride</v>
      </c>
      <c r="Q2052" s="4" t="str">
        <f>VLOOKUP(FACT_INCLUDES[[#This Row],[DW Version]], VERSIONS[], 7)</f>
        <v>Apparel</v>
      </c>
      <c r="R2052" s="51">
        <f>FACT_INCLUDES[[#This Row],[Version Price]]*FACT_INCLUDES[[#This Row],[Quantity]]</f>
        <v>243.07268204158854</v>
      </c>
      <c r="S2052" s="51">
        <f>FACT_INCLUDES[[#This Row],[Amount]]*(1-FACT_INCLUDES[[#This Row],[Order Discount]])</f>
        <v>243.07268204158854</v>
      </c>
      <c r="T2052" s="51">
        <f t="shared" si="32"/>
        <v>243.07268204158854</v>
      </c>
      <c r="U2052" s="57">
        <f>FACT_INCLUDES[[#This Row],[Income]]/FACT_INCLUDES[[#This Row],[Total Order Income]]</f>
        <v>1</v>
      </c>
      <c r="V2052" s="33">
        <f>IF(FACT_INCLUDES[[#This Row],[Order Gap]]&gt;10, 1, 0)/COUNTIFS(FACT_INCLUDES[Order ID], FACT_INCLUDES[[#This Row],[Order ID]])</f>
        <v>0</v>
      </c>
      <c r="W2052" s="33">
        <f>IF(FACT_INCLUDES[[#This Row],[Order Type]]="Online", 1, 0)/COUNTIFS(FACT_INCLUDES[Order ID], FACT_INCLUDES[[#This Row],[Order ID]])</f>
        <v>0</v>
      </c>
      <c r="X2052" s="52">
        <v>702.81903296952714</v>
      </c>
      <c r="Y2052" s="52">
        <v>694.91909913985478</v>
      </c>
      <c r="Z2052" s="64">
        <f>IF(FACT_INCLUDES[[#This Row],[Order Type]]="Online", 1, 0)*FACT_INCLUDES[[#This Row],[Income]]</f>
        <v>0</v>
      </c>
    </row>
    <row r="2053" spans="1:26" x14ac:dyDescent="0.3">
      <c r="A2053" s="4">
        <v>2370</v>
      </c>
      <c r="B2053" s="4">
        <v>1375</v>
      </c>
      <c r="C2053" s="4">
        <v>112</v>
      </c>
      <c r="D2053" s="58">
        <v>1</v>
      </c>
      <c r="E2053" s="28">
        <f>VLOOKUP(FACT_INCLUDES[[#This Row],[Order ID]], ORDERS[], 2)</f>
        <v>43885.876987156196</v>
      </c>
      <c r="F2053" s="28">
        <f>VLOOKUP(FACT_INCLUDES[[#This Row],[Order ID]], ORDERS[], 3)</f>
        <v>43885.876987156196</v>
      </c>
      <c r="G2053" s="4" t="str">
        <f>VLOOKUP(FACT_INCLUDES[[#This Row],[Order ID]], ORDERS[], 4)</f>
        <v>In-Store</v>
      </c>
      <c r="H2053" s="4" t="str">
        <f>VLOOKUP(FACT_INCLUDES[[#This Row],[Order ID]], ORDERS[], 5)</f>
        <v>WMO6341@gmail.com</v>
      </c>
      <c r="I2053" s="4">
        <f>VLOOKUP(FACT_INCLUDES[[#This Row],[Order ID]], ORDERS[], 6)</f>
        <v>5</v>
      </c>
      <c r="J2053" s="54">
        <f>VLOOKUP(FACT_INCLUDES[[#This Row],[Order ID]], ORDERS[], 7)</f>
        <v>0</v>
      </c>
      <c r="K2053" s="33">
        <v>0</v>
      </c>
      <c r="L2053" s="4">
        <f>VLOOKUP(FACT_INCLUDES[[#This Row],[DW Version]], VERSIONS[], 2)</f>
        <v>11</v>
      </c>
      <c r="M2053" s="4">
        <f>VLOOKUP(FACT_INCLUDES[[#This Row],[DW Version]], VERSIONS[], 3)</f>
        <v>5.5</v>
      </c>
      <c r="N2053" s="4" t="str">
        <f>VLOOKUP(FACT_INCLUDES[[#This Row],[DW Version]], VERSIONS[], 4)</f>
        <v>white</v>
      </c>
      <c r="O2053" s="51">
        <f>VLOOKUP(FACT_INCLUDES[[#This Row],[DW Version]], VERSIONS[], 5)</f>
        <v>296.24451581188828</v>
      </c>
      <c r="P2053" s="4" t="str">
        <f>VLOOKUP(FACT_INCLUDES[[#This Row],[DW Version]], VERSIONS[], 6)</f>
        <v>Pro Compression Tights</v>
      </c>
      <c r="Q2053" s="4" t="str">
        <f>VLOOKUP(FACT_INCLUDES[[#This Row],[DW Version]], VERSIONS[], 7)</f>
        <v>Apparel</v>
      </c>
      <c r="R2053" s="51">
        <f>FACT_INCLUDES[[#This Row],[Version Price]]*FACT_INCLUDES[[#This Row],[Quantity]]</f>
        <v>296.24451581188828</v>
      </c>
      <c r="S2053" s="51">
        <f>FACT_INCLUDES[[#This Row],[Amount]]*(1-FACT_INCLUDES[[#This Row],[Order Discount]])</f>
        <v>296.24451581188828</v>
      </c>
      <c r="T2053" s="51">
        <f t="shared" si="32"/>
        <v>296.24451581188828</v>
      </c>
      <c r="U2053" s="57">
        <f>FACT_INCLUDES[[#This Row],[Income]]/FACT_INCLUDES[[#This Row],[Total Order Income]]</f>
        <v>1</v>
      </c>
      <c r="V2053" s="33">
        <f>IF(FACT_INCLUDES[[#This Row],[Order Gap]]&gt;10, 1, 0)/COUNTIFS(FACT_INCLUDES[Order ID], FACT_INCLUDES[[#This Row],[Order ID]])</f>
        <v>0</v>
      </c>
      <c r="W2053" s="33">
        <f>IF(FACT_INCLUDES[[#This Row],[Order Type]]="Online", 1, 0)/COUNTIFS(FACT_INCLUDES[Order ID], FACT_INCLUDES[[#This Row],[Order ID]])</f>
        <v>0</v>
      </c>
      <c r="X2053" s="52">
        <v>702.81903296952714</v>
      </c>
      <c r="Y2053" s="52">
        <v>694.91909913985478</v>
      </c>
      <c r="Z2053" s="64">
        <f>IF(FACT_INCLUDES[[#This Row],[Order Type]]="Online", 1, 0)*FACT_INCLUDES[[#This Row],[Income]]</f>
        <v>0</v>
      </c>
    </row>
    <row r="2054" spans="1:26" x14ac:dyDescent="0.3">
      <c r="A2054" s="4">
        <v>2380</v>
      </c>
      <c r="B2054" s="4">
        <v>1385</v>
      </c>
      <c r="C2054" s="4">
        <v>762</v>
      </c>
      <c r="D2054" s="58">
        <v>3</v>
      </c>
      <c r="E2054" s="28">
        <f>VLOOKUP(FACT_INCLUDES[[#This Row],[Order ID]], ORDERS[], 2)</f>
        <v>43879.073166134986</v>
      </c>
      <c r="F2054" s="28">
        <f>VLOOKUP(FACT_INCLUDES[[#This Row],[Order ID]], ORDERS[], 3)</f>
        <v>43879.073166134986</v>
      </c>
      <c r="G2054" s="4" t="str">
        <f>VLOOKUP(FACT_INCLUDES[[#This Row],[Order ID]], ORDERS[], 4)</f>
        <v>In-Store</v>
      </c>
      <c r="H2054" s="4" t="str">
        <f>VLOOKUP(FACT_INCLUDES[[#This Row],[Order ID]], ORDERS[], 5)</f>
        <v>QGP8750@gmail.com</v>
      </c>
      <c r="I2054" s="4">
        <f>VLOOKUP(FACT_INCLUDES[[#This Row],[Order ID]], ORDERS[], 6)</f>
        <v>5</v>
      </c>
      <c r="J2054" s="54">
        <f>VLOOKUP(FACT_INCLUDES[[#This Row],[Order ID]], ORDERS[], 7)</f>
        <v>0</v>
      </c>
      <c r="K2054" s="33">
        <v>0</v>
      </c>
      <c r="L2054" s="4">
        <f>VLOOKUP(FACT_INCLUDES[[#This Row],[DW Version]], VERSIONS[], 2)</f>
        <v>78</v>
      </c>
      <c r="M2054" s="4">
        <f>VLOOKUP(FACT_INCLUDES[[#This Row],[DW Version]], VERSIONS[], 3)</f>
        <v>9</v>
      </c>
      <c r="N2054" s="4" t="str">
        <f>VLOOKUP(FACT_INCLUDES[[#This Row],[DW Version]], VERSIONS[], 4)</f>
        <v>black</v>
      </c>
      <c r="O2054" s="51">
        <f>VLOOKUP(FACT_INCLUDES[[#This Row],[DW Version]], VERSIONS[], 5)</f>
        <v>33.289001169197093</v>
      </c>
      <c r="P2054" s="4" t="str">
        <f>VLOOKUP(FACT_INCLUDES[[#This Row],[DW Version]], VERSIONS[], 6)</f>
        <v>Nike Air Tailwind</v>
      </c>
      <c r="Q2054" s="4" t="str">
        <f>VLOOKUP(FACT_INCLUDES[[#This Row],[DW Version]], VERSIONS[], 7)</f>
        <v>Shoe</v>
      </c>
      <c r="R2054" s="51">
        <f>FACT_INCLUDES[[#This Row],[Version Price]]*FACT_INCLUDES[[#This Row],[Quantity]]</f>
        <v>99.867003507591278</v>
      </c>
      <c r="S2054" s="51">
        <f>FACT_INCLUDES[[#This Row],[Amount]]*(1-FACT_INCLUDES[[#This Row],[Order Discount]])</f>
        <v>99.867003507591278</v>
      </c>
      <c r="T2054" s="51">
        <f t="shared" si="32"/>
        <v>99.867003507591278</v>
      </c>
      <c r="U2054" s="57">
        <f>FACT_INCLUDES[[#This Row],[Income]]/FACT_INCLUDES[[#This Row],[Total Order Income]]</f>
        <v>1</v>
      </c>
      <c r="V2054" s="33">
        <f>IF(FACT_INCLUDES[[#This Row],[Order Gap]]&gt;10, 1, 0)/COUNTIFS(FACT_INCLUDES[Order ID], FACT_INCLUDES[[#This Row],[Order ID]])</f>
        <v>0</v>
      </c>
      <c r="W2054" s="33">
        <f>IF(FACT_INCLUDES[[#This Row],[Order Type]]="Online", 1, 0)/COUNTIFS(FACT_INCLUDES[Order ID], FACT_INCLUDES[[#This Row],[Order ID]])</f>
        <v>0</v>
      </c>
      <c r="X2054" s="52">
        <v>702.81903296952714</v>
      </c>
      <c r="Y2054" s="52">
        <v>694.91909913985478</v>
      </c>
      <c r="Z2054" s="64">
        <f>IF(FACT_INCLUDES[[#This Row],[Order Type]]="Online", 1, 0)*FACT_INCLUDES[[#This Row],[Income]]</f>
        <v>0</v>
      </c>
    </row>
    <row r="2055" spans="1:26" x14ac:dyDescent="0.3">
      <c r="A2055" s="4">
        <v>2405</v>
      </c>
      <c r="B2055" s="4">
        <v>1410</v>
      </c>
      <c r="C2055" s="4">
        <v>841</v>
      </c>
      <c r="D2055" s="58">
        <v>3</v>
      </c>
      <c r="E2055" s="28">
        <f>VLOOKUP(FACT_INCLUDES[[#This Row],[Order ID]], ORDERS[], 2)</f>
        <v>43909.465206898669</v>
      </c>
      <c r="F2055" s="28">
        <f>VLOOKUP(FACT_INCLUDES[[#This Row],[Order ID]], ORDERS[], 3)</f>
        <v>43909.465206898669</v>
      </c>
      <c r="G2055" s="4" t="str">
        <f>VLOOKUP(FACT_INCLUDES[[#This Row],[Order ID]], ORDERS[], 4)</f>
        <v>In-Store</v>
      </c>
      <c r="H2055" s="4" t="str">
        <f>VLOOKUP(FACT_INCLUDES[[#This Row],[Order ID]], ORDERS[], 5)</f>
        <v>BNO3354@gmail.com</v>
      </c>
      <c r="I2055" s="4">
        <f>VLOOKUP(FACT_INCLUDES[[#This Row],[Order ID]], ORDERS[], 6)</f>
        <v>34</v>
      </c>
      <c r="J2055" s="54">
        <f>VLOOKUP(FACT_INCLUDES[[#This Row],[Order ID]], ORDERS[], 7)</f>
        <v>0</v>
      </c>
      <c r="K2055" s="33">
        <v>0</v>
      </c>
      <c r="L2055" s="4">
        <f>VLOOKUP(FACT_INCLUDES[[#This Row],[DW Version]], VERSIONS[], 2)</f>
        <v>85</v>
      </c>
      <c r="M2055" s="4">
        <f>VLOOKUP(FACT_INCLUDES[[#This Row],[DW Version]], VERSIONS[], 3)</f>
        <v>9.5</v>
      </c>
      <c r="N2055" s="4" t="str">
        <f>VLOOKUP(FACT_INCLUDES[[#This Row],[DW Version]], VERSIONS[], 4)</f>
        <v>white</v>
      </c>
      <c r="O2055" s="51">
        <f>VLOOKUP(FACT_INCLUDES[[#This Row],[DW Version]], VERSIONS[], 5)</f>
        <v>243.07268204158854</v>
      </c>
      <c r="P2055" s="4" t="str">
        <f>VLOOKUP(FACT_INCLUDES[[#This Row],[DW Version]], VERSIONS[], 6)</f>
        <v>Nike Flex Stride</v>
      </c>
      <c r="Q2055" s="4" t="str">
        <f>VLOOKUP(FACT_INCLUDES[[#This Row],[DW Version]], VERSIONS[], 7)</f>
        <v>Apparel</v>
      </c>
      <c r="R2055" s="51">
        <f>FACT_INCLUDES[[#This Row],[Version Price]]*FACT_INCLUDES[[#This Row],[Quantity]]</f>
        <v>729.21804612476558</v>
      </c>
      <c r="S2055" s="51">
        <f>FACT_INCLUDES[[#This Row],[Amount]]*(1-FACT_INCLUDES[[#This Row],[Order Discount]])</f>
        <v>729.21804612476558</v>
      </c>
      <c r="T2055" s="51">
        <f t="shared" si="32"/>
        <v>729.21804612476558</v>
      </c>
      <c r="U2055" s="57">
        <f>FACT_INCLUDES[[#This Row],[Income]]/FACT_INCLUDES[[#This Row],[Total Order Income]]</f>
        <v>1</v>
      </c>
      <c r="V2055" s="33">
        <f>IF(FACT_INCLUDES[[#This Row],[Order Gap]]&gt;10, 1, 0)/COUNTIFS(FACT_INCLUDES[Order ID], FACT_INCLUDES[[#This Row],[Order ID]])</f>
        <v>0</v>
      </c>
      <c r="W2055" s="33">
        <f>IF(FACT_INCLUDES[[#This Row],[Order Type]]="Online", 1, 0)/COUNTIFS(FACT_INCLUDES[Order ID], FACT_INCLUDES[[#This Row],[Order ID]])</f>
        <v>0</v>
      </c>
      <c r="X2055" s="52">
        <v>702.81903296952714</v>
      </c>
      <c r="Y2055" s="52">
        <v>694.91909913985478</v>
      </c>
      <c r="Z2055" s="64">
        <f>IF(FACT_INCLUDES[[#This Row],[Order Type]]="Online", 1, 0)*FACT_INCLUDES[[#This Row],[Income]]</f>
        <v>0</v>
      </c>
    </row>
    <row r="2056" spans="1:26" x14ac:dyDescent="0.3">
      <c r="A2056" s="4">
        <v>2406</v>
      </c>
      <c r="B2056" s="4">
        <v>1411</v>
      </c>
      <c r="C2056" s="4">
        <v>858</v>
      </c>
      <c r="D2056" s="58">
        <v>1</v>
      </c>
      <c r="E2056" s="28">
        <f>VLOOKUP(FACT_INCLUDES[[#This Row],[Order ID]], ORDERS[], 2)</f>
        <v>44033.604523944319</v>
      </c>
      <c r="F2056" s="28">
        <f>VLOOKUP(FACT_INCLUDES[[#This Row],[Order ID]], ORDERS[], 3)</f>
        <v>44033.604523944319</v>
      </c>
      <c r="G2056" s="4" t="str">
        <f>VLOOKUP(FACT_INCLUDES[[#This Row],[Order ID]], ORDERS[], 4)</f>
        <v>In-Store</v>
      </c>
      <c r="H2056" s="4" t="str">
        <f>VLOOKUP(FACT_INCLUDES[[#This Row],[Order ID]], ORDERS[], 5)</f>
        <v>NVX7686@gmail.com</v>
      </c>
      <c r="I2056" s="4">
        <f>VLOOKUP(FACT_INCLUDES[[#This Row],[Order ID]], ORDERS[], 6)</f>
        <v>21</v>
      </c>
      <c r="J2056" s="54">
        <f>VLOOKUP(FACT_INCLUDES[[#This Row],[Order ID]], ORDERS[], 7)</f>
        <v>0</v>
      </c>
      <c r="K2056" s="33">
        <v>0</v>
      </c>
      <c r="L2056" s="4">
        <f>VLOOKUP(FACT_INCLUDES[[#This Row],[DW Version]], VERSIONS[], 2)</f>
        <v>87</v>
      </c>
      <c r="M2056" s="4">
        <f>VLOOKUP(FACT_INCLUDES[[#This Row],[DW Version]], VERSIONS[], 3)</f>
        <v>6.5</v>
      </c>
      <c r="N2056" s="4" t="str">
        <f>VLOOKUP(FACT_INCLUDES[[#This Row],[DW Version]], VERSIONS[], 4)</f>
        <v>white</v>
      </c>
      <c r="O2056" s="51">
        <f>VLOOKUP(FACT_INCLUDES[[#This Row],[DW Version]], VERSIONS[], 5)</f>
        <v>366.05480079934165</v>
      </c>
      <c r="P2056" s="4" t="str">
        <f>VLOOKUP(FACT_INCLUDES[[#This Row],[DW Version]], VERSIONS[], 6)</f>
        <v>Challenger 7</v>
      </c>
      <c r="Q2056" s="4" t="str">
        <f>VLOOKUP(FACT_INCLUDES[[#This Row],[DW Version]], VERSIONS[], 7)</f>
        <v>Shoe</v>
      </c>
      <c r="R2056" s="51">
        <f>FACT_INCLUDES[[#This Row],[Version Price]]*FACT_INCLUDES[[#This Row],[Quantity]]</f>
        <v>366.05480079934165</v>
      </c>
      <c r="S2056" s="51">
        <f>FACT_INCLUDES[[#This Row],[Amount]]*(1-FACT_INCLUDES[[#This Row],[Order Discount]])</f>
        <v>366.05480079934165</v>
      </c>
      <c r="T2056" s="51">
        <f t="shared" si="32"/>
        <v>366.05480079934165</v>
      </c>
      <c r="U2056" s="57">
        <f>FACT_INCLUDES[[#This Row],[Income]]/FACT_INCLUDES[[#This Row],[Total Order Income]]</f>
        <v>1</v>
      </c>
      <c r="V2056" s="33">
        <f>IF(FACT_INCLUDES[[#This Row],[Order Gap]]&gt;10, 1, 0)/COUNTIFS(FACT_INCLUDES[Order ID], FACT_INCLUDES[[#This Row],[Order ID]])</f>
        <v>0</v>
      </c>
      <c r="W2056" s="33">
        <f>IF(FACT_INCLUDES[[#This Row],[Order Type]]="Online", 1, 0)/COUNTIFS(FACT_INCLUDES[Order ID], FACT_INCLUDES[[#This Row],[Order ID]])</f>
        <v>0</v>
      </c>
      <c r="X2056" s="52">
        <v>702.81903296952714</v>
      </c>
      <c r="Y2056" s="52">
        <v>694.91909913985478</v>
      </c>
      <c r="Z2056" s="64">
        <f>IF(FACT_INCLUDES[[#This Row],[Order Type]]="Online", 1, 0)*FACT_INCLUDES[[#This Row],[Income]]</f>
        <v>0</v>
      </c>
    </row>
    <row r="2057" spans="1:26" x14ac:dyDescent="0.3">
      <c r="A2057" s="4">
        <v>2414</v>
      </c>
      <c r="B2057" s="4">
        <v>1419</v>
      </c>
      <c r="C2057" s="4">
        <v>323</v>
      </c>
      <c r="D2057" s="58">
        <v>5</v>
      </c>
      <c r="E2057" s="28">
        <f>VLOOKUP(FACT_INCLUDES[[#This Row],[Order ID]], ORDERS[], 2)</f>
        <v>43881.803056325705</v>
      </c>
      <c r="F2057" s="28">
        <f>VLOOKUP(FACT_INCLUDES[[#This Row],[Order ID]], ORDERS[], 3)</f>
        <v>43881.803056325705</v>
      </c>
      <c r="G2057" s="4" t="str">
        <f>VLOOKUP(FACT_INCLUDES[[#This Row],[Order ID]], ORDERS[], 4)</f>
        <v>In-Store</v>
      </c>
      <c r="H2057" s="4" t="str">
        <f>VLOOKUP(FACT_INCLUDES[[#This Row],[Order ID]], ORDERS[], 5)</f>
        <v>LKT9302@gmail.com</v>
      </c>
      <c r="I2057" s="4">
        <f>VLOOKUP(FACT_INCLUDES[[#This Row],[Order ID]], ORDERS[], 6)</f>
        <v>6</v>
      </c>
      <c r="J2057" s="54">
        <f>VLOOKUP(FACT_INCLUDES[[#This Row],[Order ID]], ORDERS[], 7)</f>
        <v>0</v>
      </c>
      <c r="K2057" s="33">
        <v>0</v>
      </c>
      <c r="L2057" s="4">
        <f>VLOOKUP(FACT_INCLUDES[[#This Row],[DW Version]], VERSIONS[], 2)</f>
        <v>33</v>
      </c>
      <c r="M2057" s="4">
        <f>VLOOKUP(FACT_INCLUDES[[#This Row],[DW Version]], VERSIONS[], 3)</f>
        <v>5</v>
      </c>
      <c r="N2057" s="4" t="str">
        <f>VLOOKUP(FACT_INCLUDES[[#This Row],[DW Version]], VERSIONS[], 4)</f>
        <v>white</v>
      </c>
      <c r="O2057" s="51">
        <f>VLOOKUP(FACT_INCLUDES[[#This Row],[DW Version]], VERSIONS[], 5)</f>
        <v>310.26098896177137</v>
      </c>
      <c r="P2057" s="4" t="str">
        <f>VLOOKUP(FACT_INCLUDES[[#This Row],[DW Version]], VERSIONS[], 6)</f>
        <v>Element Running Top</v>
      </c>
      <c r="Q2057" s="4" t="str">
        <f>VLOOKUP(FACT_INCLUDES[[#This Row],[DW Version]], VERSIONS[], 7)</f>
        <v>Apparel</v>
      </c>
      <c r="R2057" s="51">
        <f>FACT_INCLUDES[[#This Row],[Version Price]]*FACT_INCLUDES[[#This Row],[Quantity]]</f>
        <v>1551.3049448088568</v>
      </c>
      <c r="S2057" s="51">
        <f>FACT_INCLUDES[[#This Row],[Amount]]*(1-FACT_INCLUDES[[#This Row],[Order Discount]])</f>
        <v>1551.3049448088568</v>
      </c>
      <c r="T2057" s="51">
        <f t="shared" si="32"/>
        <v>1551.3049448088568</v>
      </c>
      <c r="U2057" s="57">
        <f>FACT_INCLUDES[[#This Row],[Income]]/FACT_INCLUDES[[#This Row],[Total Order Income]]</f>
        <v>1</v>
      </c>
      <c r="V2057" s="33">
        <f>IF(FACT_INCLUDES[[#This Row],[Order Gap]]&gt;10, 1, 0)/COUNTIFS(FACT_INCLUDES[Order ID], FACT_INCLUDES[[#This Row],[Order ID]])</f>
        <v>0</v>
      </c>
      <c r="W2057" s="33">
        <f>IF(FACT_INCLUDES[[#This Row],[Order Type]]="Online", 1, 0)/COUNTIFS(FACT_INCLUDES[Order ID], FACT_INCLUDES[[#This Row],[Order ID]])</f>
        <v>0</v>
      </c>
      <c r="X2057" s="52">
        <v>702.81903296952714</v>
      </c>
      <c r="Y2057" s="52">
        <v>694.91909913985478</v>
      </c>
      <c r="Z2057" s="64">
        <f>IF(FACT_INCLUDES[[#This Row],[Order Type]]="Online", 1, 0)*FACT_INCLUDES[[#This Row],[Income]]</f>
        <v>0</v>
      </c>
    </row>
    <row r="2058" spans="1:26" x14ac:dyDescent="0.3">
      <c r="A2058" s="4">
        <v>2417</v>
      </c>
      <c r="B2058" s="4">
        <v>1422</v>
      </c>
      <c r="C2058" s="4">
        <v>852</v>
      </c>
      <c r="D2058" s="58">
        <v>5</v>
      </c>
      <c r="E2058" s="28">
        <f>VLOOKUP(FACT_INCLUDES[[#This Row],[Order ID]], ORDERS[], 2)</f>
        <v>43980.39526781052</v>
      </c>
      <c r="F2058" s="28">
        <f>VLOOKUP(FACT_INCLUDES[[#This Row],[Order ID]], ORDERS[], 3)</f>
        <v>43986.39526781052</v>
      </c>
      <c r="G2058" s="4" t="str">
        <f>VLOOKUP(FACT_INCLUDES[[#This Row],[Order ID]], ORDERS[], 4)</f>
        <v>Online</v>
      </c>
      <c r="H2058" s="4" t="str">
        <f>VLOOKUP(FACT_INCLUDES[[#This Row],[Order ID]], ORDERS[], 5)</f>
        <v>EIR1428@gmail.com</v>
      </c>
      <c r="I2058" s="4">
        <f>VLOOKUP(FACT_INCLUDES[[#This Row],[Order ID]], ORDERS[], 6)</f>
        <v>0</v>
      </c>
      <c r="J2058" s="54">
        <f>VLOOKUP(FACT_INCLUDES[[#This Row],[Order ID]], ORDERS[], 7)</f>
        <v>0</v>
      </c>
      <c r="K2058" s="33">
        <v>6</v>
      </c>
      <c r="L2058" s="4">
        <f>VLOOKUP(FACT_INCLUDES[[#This Row],[DW Version]], VERSIONS[], 2)</f>
        <v>86</v>
      </c>
      <c r="M2058" s="4">
        <f>VLOOKUP(FACT_INCLUDES[[#This Row],[DW Version]], VERSIONS[], 3)</f>
        <v>10</v>
      </c>
      <c r="N2058" s="4" t="str">
        <f>VLOOKUP(FACT_INCLUDES[[#This Row],[DW Version]], VERSIONS[], 4)</f>
        <v>white</v>
      </c>
      <c r="O2058" s="51">
        <f>VLOOKUP(FACT_INCLUDES[[#This Row],[DW Version]], VERSIONS[], 5)</f>
        <v>302.16244986410089</v>
      </c>
      <c r="P2058" s="4" t="str">
        <f>VLOOKUP(FACT_INCLUDES[[#This Row],[DW Version]], VERSIONS[], 6)</f>
        <v>Challenger Long-Sleeve</v>
      </c>
      <c r="Q2058" s="4" t="str">
        <f>VLOOKUP(FACT_INCLUDES[[#This Row],[DW Version]], VERSIONS[], 7)</f>
        <v>Apparel</v>
      </c>
      <c r="R2058" s="51">
        <f>FACT_INCLUDES[[#This Row],[Version Price]]*FACT_INCLUDES[[#This Row],[Quantity]]</f>
        <v>1510.8122493205044</v>
      </c>
      <c r="S2058" s="51">
        <f>FACT_INCLUDES[[#This Row],[Amount]]*(1-FACT_INCLUDES[[#This Row],[Order Discount]])</f>
        <v>1510.8122493205044</v>
      </c>
      <c r="T2058" s="51">
        <f t="shared" si="32"/>
        <v>1510.8122493205044</v>
      </c>
      <c r="U2058" s="57">
        <f>FACT_INCLUDES[[#This Row],[Income]]/FACT_INCLUDES[[#This Row],[Total Order Income]]</f>
        <v>1</v>
      </c>
      <c r="V2058" s="33">
        <f>IF(FACT_INCLUDES[[#This Row],[Order Gap]]&gt;10, 1, 0)/COUNTIFS(FACT_INCLUDES[Order ID], FACT_INCLUDES[[#This Row],[Order ID]])</f>
        <v>0</v>
      </c>
      <c r="W2058" s="33">
        <f>IF(FACT_INCLUDES[[#This Row],[Order Type]]="Online", 1, 0)/COUNTIFS(FACT_INCLUDES[Order ID], FACT_INCLUDES[[#This Row],[Order ID]])</f>
        <v>1</v>
      </c>
      <c r="X2058" s="52">
        <v>702.81903296952714</v>
      </c>
      <c r="Y2058" s="52">
        <v>694.91909913985478</v>
      </c>
      <c r="Z2058" s="64">
        <f>IF(FACT_INCLUDES[[#This Row],[Order Type]]="Online", 1, 0)*FACT_INCLUDES[[#This Row],[Income]]</f>
        <v>1510.8122493205044</v>
      </c>
    </row>
    <row r="2059" spans="1:26" x14ac:dyDescent="0.3">
      <c r="A2059" s="4">
        <v>2420</v>
      </c>
      <c r="B2059" s="4">
        <v>1425</v>
      </c>
      <c r="C2059" s="4">
        <v>680</v>
      </c>
      <c r="D2059" s="58">
        <v>4</v>
      </c>
      <c r="E2059" s="28">
        <f>VLOOKUP(FACT_INCLUDES[[#This Row],[Order ID]], ORDERS[], 2)</f>
        <v>44002.907181208124</v>
      </c>
      <c r="F2059" s="28">
        <f>VLOOKUP(FACT_INCLUDES[[#This Row],[Order ID]], ORDERS[], 3)</f>
        <v>44002.907181208124</v>
      </c>
      <c r="G2059" s="4" t="str">
        <f>VLOOKUP(FACT_INCLUDES[[#This Row],[Order ID]], ORDERS[], 4)</f>
        <v>In-Store</v>
      </c>
      <c r="H2059" s="4" t="str">
        <f>VLOOKUP(FACT_INCLUDES[[#This Row],[Order ID]], ORDERS[], 5)</f>
        <v>RFF7915@gmail.com</v>
      </c>
      <c r="I2059" s="4">
        <f>VLOOKUP(FACT_INCLUDES[[#This Row],[Order ID]], ORDERS[], 6)</f>
        <v>38</v>
      </c>
      <c r="J2059" s="54">
        <f>VLOOKUP(FACT_INCLUDES[[#This Row],[Order ID]], ORDERS[], 7)</f>
        <v>0</v>
      </c>
      <c r="K2059" s="33">
        <v>0</v>
      </c>
      <c r="L2059" s="4">
        <f>VLOOKUP(FACT_INCLUDES[[#This Row],[DW Version]], VERSIONS[], 2)</f>
        <v>68</v>
      </c>
      <c r="M2059" s="4">
        <f>VLOOKUP(FACT_INCLUDES[[#This Row],[DW Version]], VERSIONS[], 3)</f>
        <v>12.5</v>
      </c>
      <c r="N2059" s="4" t="str">
        <f>VLOOKUP(FACT_INCLUDES[[#This Row],[DW Version]], VERSIONS[], 4)</f>
        <v>white</v>
      </c>
      <c r="O2059" s="51">
        <f>VLOOKUP(FACT_INCLUDES[[#This Row],[DW Version]], VERSIONS[], 5)</f>
        <v>56.5367591564017</v>
      </c>
      <c r="P2059" s="4" t="str">
        <f>VLOOKUP(FACT_INCLUDES[[#This Row],[DW Version]], VERSIONS[], 6)</f>
        <v>React Miler</v>
      </c>
      <c r="Q2059" s="4" t="str">
        <f>VLOOKUP(FACT_INCLUDES[[#This Row],[DW Version]], VERSIONS[], 7)</f>
        <v>Shoe</v>
      </c>
      <c r="R2059" s="51">
        <f>FACT_INCLUDES[[#This Row],[Version Price]]*FACT_INCLUDES[[#This Row],[Quantity]]</f>
        <v>226.1470366256068</v>
      </c>
      <c r="S2059" s="51">
        <f>FACT_INCLUDES[[#This Row],[Amount]]*(1-FACT_INCLUDES[[#This Row],[Order Discount]])</f>
        <v>226.1470366256068</v>
      </c>
      <c r="T2059" s="51">
        <f t="shared" si="32"/>
        <v>226.1470366256068</v>
      </c>
      <c r="U2059" s="57">
        <f>FACT_INCLUDES[[#This Row],[Income]]/FACT_INCLUDES[[#This Row],[Total Order Income]]</f>
        <v>1</v>
      </c>
      <c r="V2059" s="33">
        <f>IF(FACT_INCLUDES[[#This Row],[Order Gap]]&gt;10, 1, 0)/COUNTIFS(FACT_INCLUDES[Order ID], FACT_INCLUDES[[#This Row],[Order ID]])</f>
        <v>0</v>
      </c>
      <c r="W2059" s="33">
        <f>IF(FACT_INCLUDES[[#This Row],[Order Type]]="Online", 1, 0)/COUNTIFS(FACT_INCLUDES[Order ID], FACT_INCLUDES[[#This Row],[Order ID]])</f>
        <v>0</v>
      </c>
      <c r="X2059" s="52">
        <v>702.81903296952714</v>
      </c>
      <c r="Y2059" s="52">
        <v>694.91909913985478</v>
      </c>
      <c r="Z2059" s="64">
        <f>IF(FACT_INCLUDES[[#This Row],[Order Type]]="Online", 1, 0)*FACT_INCLUDES[[#This Row],[Income]]</f>
        <v>0</v>
      </c>
    </row>
    <row r="2060" spans="1:26" x14ac:dyDescent="0.3">
      <c r="A2060" s="4">
        <v>2431</v>
      </c>
      <c r="B2060" s="4">
        <v>1436</v>
      </c>
      <c r="C2060" s="4">
        <v>723</v>
      </c>
      <c r="D2060" s="58">
        <v>2</v>
      </c>
      <c r="E2060" s="28">
        <f>VLOOKUP(FACT_INCLUDES[[#This Row],[Order ID]], ORDERS[], 2)</f>
        <v>43857.170725934098</v>
      </c>
      <c r="F2060" s="28">
        <f>VLOOKUP(FACT_INCLUDES[[#This Row],[Order ID]], ORDERS[], 3)</f>
        <v>43857.170725934098</v>
      </c>
      <c r="G2060" s="4" t="str">
        <f>VLOOKUP(FACT_INCLUDES[[#This Row],[Order ID]], ORDERS[], 4)</f>
        <v>In-Store</v>
      </c>
      <c r="H2060" s="4" t="str">
        <f>VLOOKUP(FACT_INCLUDES[[#This Row],[Order ID]], ORDERS[], 5)</f>
        <v>QES5843@gmail.com</v>
      </c>
      <c r="I2060" s="4">
        <f>VLOOKUP(FACT_INCLUDES[[#This Row],[Order ID]], ORDERS[], 6)</f>
        <v>40</v>
      </c>
      <c r="J2060" s="54">
        <f>VLOOKUP(FACT_INCLUDES[[#This Row],[Order ID]], ORDERS[], 7)</f>
        <v>0</v>
      </c>
      <c r="K2060" s="33">
        <v>0</v>
      </c>
      <c r="L2060" s="4">
        <f>VLOOKUP(FACT_INCLUDES[[#This Row],[DW Version]], VERSIONS[], 2)</f>
        <v>74</v>
      </c>
      <c r="M2060" s="4">
        <f>VLOOKUP(FACT_INCLUDES[[#This Row],[DW Version]], VERSIONS[], 3)</f>
        <v>5.5</v>
      </c>
      <c r="N2060" s="4" t="str">
        <f>VLOOKUP(FACT_INCLUDES[[#This Row],[DW Version]], VERSIONS[], 4)</f>
        <v>white</v>
      </c>
      <c r="O2060" s="51">
        <f>VLOOKUP(FACT_INCLUDES[[#This Row],[DW Version]], VERSIONS[], 5)</f>
        <v>143.70361110943995</v>
      </c>
      <c r="P2060" s="4" t="str">
        <f>VLOOKUP(FACT_INCLUDES[[#This Row],[DW Version]], VERSIONS[], 6)</f>
        <v>Nike Soccer Ball</v>
      </c>
      <c r="Q2060" s="4" t="str">
        <f>VLOOKUP(FACT_INCLUDES[[#This Row],[DW Version]], VERSIONS[], 7)</f>
        <v>Sport Equipment</v>
      </c>
      <c r="R2060" s="51">
        <f>FACT_INCLUDES[[#This Row],[Version Price]]*FACT_INCLUDES[[#This Row],[Quantity]]</f>
        <v>287.40722221887989</v>
      </c>
      <c r="S2060" s="51">
        <f>FACT_INCLUDES[[#This Row],[Amount]]*(1-FACT_INCLUDES[[#This Row],[Order Discount]])</f>
        <v>287.40722221887989</v>
      </c>
      <c r="T2060" s="51">
        <f t="shared" si="32"/>
        <v>287.40722221887989</v>
      </c>
      <c r="U2060" s="57">
        <f>FACT_INCLUDES[[#This Row],[Income]]/FACT_INCLUDES[[#This Row],[Total Order Income]]</f>
        <v>1</v>
      </c>
      <c r="V2060" s="33">
        <f>IF(FACT_INCLUDES[[#This Row],[Order Gap]]&gt;10, 1, 0)/COUNTIFS(FACT_INCLUDES[Order ID], FACT_INCLUDES[[#This Row],[Order ID]])</f>
        <v>0</v>
      </c>
      <c r="W2060" s="33">
        <f>IF(FACT_INCLUDES[[#This Row],[Order Type]]="Online", 1, 0)/COUNTIFS(FACT_INCLUDES[Order ID], FACT_INCLUDES[[#This Row],[Order ID]])</f>
        <v>0</v>
      </c>
      <c r="X2060" s="52">
        <v>702.81903296952714</v>
      </c>
      <c r="Y2060" s="52">
        <v>694.91909913985478</v>
      </c>
      <c r="Z2060" s="64">
        <f>IF(FACT_INCLUDES[[#This Row],[Order Type]]="Online", 1, 0)*FACT_INCLUDES[[#This Row],[Income]]</f>
        <v>0</v>
      </c>
    </row>
    <row r="2061" spans="1:26" x14ac:dyDescent="0.3">
      <c r="A2061" s="4">
        <v>2452</v>
      </c>
      <c r="B2061" s="4">
        <v>1457</v>
      </c>
      <c r="C2061" s="4">
        <v>780</v>
      </c>
      <c r="D2061" s="58">
        <v>2</v>
      </c>
      <c r="E2061" s="28">
        <f>VLOOKUP(FACT_INCLUDES[[#This Row],[Order ID]], ORDERS[], 2)</f>
        <v>44049.041506991613</v>
      </c>
      <c r="F2061" s="28">
        <f>VLOOKUP(FACT_INCLUDES[[#This Row],[Order ID]], ORDERS[], 3)</f>
        <v>44062.041506991613</v>
      </c>
      <c r="G2061" s="4" t="str">
        <f>VLOOKUP(FACT_INCLUDES[[#This Row],[Order ID]], ORDERS[], 4)</f>
        <v>Online</v>
      </c>
      <c r="H2061" s="4" t="str">
        <f>VLOOKUP(FACT_INCLUDES[[#This Row],[Order ID]], ORDERS[], 5)</f>
        <v>KKI7504@gmail.com</v>
      </c>
      <c r="I2061" s="4">
        <f>VLOOKUP(FACT_INCLUDES[[#This Row],[Order ID]], ORDERS[], 6)</f>
        <v>0</v>
      </c>
      <c r="J2061" s="54">
        <f>VLOOKUP(FACT_INCLUDES[[#This Row],[Order ID]], ORDERS[], 7)</f>
        <v>0</v>
      </c>
      <c r="K2061" s="33">
        <v>13</v>
      </c>
      <c r="L2061" s="4">
        <f>VLOOKUP(FACT_INCLUDES[[#This Row],[DW Version]], VERSIONS[], 2)</f>
        <v>80</v>
      </c>
      <c r="M2061" s="4">
        <f>VLOOKUP(FACT_INCLUDES[[#This Row],[DW Version]], VERSIONS[], 3)</f>
        <v>3.5</v>
      </c>
      <c r="N2061" s="4" t="str">
        <f>VLOOKUP(FACT_INCLUDES[[#This Row],[DW Version]], VERSIONS[], 4)</f>
        <v>blue</v>
      </c>
      <c r="O2061" s="51">
        <f>VLOOKUP(FACT_INCLUDES[[#This Row],[DW Version]], VERSIONS[], 5)</f>
        <v>188.39139998887512</v>
      </c>
      <c r="P2061" s="4" t="str">
        <f>VLOOKUP(FACT_INCLUDES[[#This Row],[DW Version]], VERSIONS[], 6)</f>
        <v>Quest 3</v>
      </c>
      <c r="Q2061" s="4" t="str">
        <f>VLOOKUP(FACT_INCLUDES[[#This Row],[DW Version]], VERSIONS[], 7)</f>
        <v>Shoe</v>
      </c>
      <c r="R2061" s="51">
        <f>FACT_INCLUDES[[#This Row],[Version Price]]*FACT_INCLUDES[[#This Row],[Quantity]]</f>
        <v>376.78279997775024</v>
      </c>
      <c r="S2061" s="51">
        <f>FACT_INCLUDES[[#This Row],[Amount]]*(1-FACT_INCLUDES[[#This Row],[Order Discount]])</f>
        <v>376.78279997775024</v>
      </c>
      <c r="T2061" s="51">
        <f t="shared" si="32"/>
        <v>376.78279997775024</v>
      </c>
      <c r="U2061" s="57">
        <f>FACT_INCLUDES[[#This Row],[Income]]/FACT_INCLUDES[[#This Row],[Total Order Income]]</f>
        <v>1</v>
      </c>
      <c r="V2061" s="33">
        <f>IF(FACT_INCLUDES[[#This Row],[Order Gap]]&gt;10, 1, 0)/COUNTIFS(FACT_INCLUDES[Order ID], FACT_INCLUDES[[#This Row],[Order ID]])</f>
        <v>1</v>
      </c>
      <c r="W2061" s="33">
        <f>IF(FACT_INCLUDES[[#This Row],[Order Type]]="Online", 1, 0)/COUNTIFS(FACT_INCLUDES[Order ID], FACT_INCLUDES[[#This Row],[Order ID]])</f>
        <v>1</v>
      </c>
      <c r="X2061" s="52">
        <v>702.81903296952714</v>
      </c>
      <c r="Y2061" s="52">
        <v>694.91909913985478</v>
      </c>
      <c r="Z2061" s="64">
        <f>IF(FACT_INCLUDES[[#This Row],[Order Type]]="Online", 1, 0)*FACT_INCLUDES[[#This Row],[Income]]</f>
        <v>376.78279997775024</v>
      </c>
    </row>
    <row r="2062" spans="1:26" x14ac:dyDescent="0.3">
      <c r="A2062" s="4">
        <v>2457</v>
      </c>
      <c r="B2062" s="4">
        <v>1462</v>
      </c>
      <c r="C2062" s="4">
        <v>798</v>
      </c>
      <c r="D2062" s="58">
        <v>4</v>
      </c>
      <c r="E2062" s="28">
        <f>VLOOKUP(FACT_INCLUDES[[#This Row],[Order ID]], ORDERS[], 2)</f>
        <v>44046.219895470211</v>
      </c>
      <c r="F2062" s="28">
        <f>VLOOKUP(FACT_INCLUDES[[#This Row],[Order ID]], ORDERS[], 3)</f>
        <v>44053.219895470211</v>
      </c>
      <c r="G2062" s="4" t="str">
        <f>VLOOKUP(FACT_INCLUDES[[#This Row],[Order ID]], ORDERS[], 4)</f>
        <v>Online</v>
      </c>
      <c r="H2062" s="4" t="str">
        <f>VLOOKUP(FACT_INCLUDES[[#This Row],[Order ID]], ORDERS[], 5)</f>
        <v>ZQF5266@gmail.com</v>
      </c>
      <c r="I2062" s="4">
        <f>VLOOKUP(FACT_INCLUDES[[#This Row],[Order ID]], ORDERS[], 6)</f>
        <v>0</v>
      </c>
      <c r="J2062" s="54">
        <f>VLOOKUP(FACT_INCLUDES[[#This Row],[Order ID]], ORDERS[], 7)</f>
        <v>0</v>
      </c>
      <c r="K2062" s="33">
        <v>7</v>
      </c>
      <c r="L2062" s="4">
        <f>VLOOKUP(FACT_INCLUDES[[#This Row],[DW Version]], VERSIONS[], 2)</f>
        <v>81</v>
      </c>
      <c r="M2062" s="4">
        <f>VLOOKUP(FACT_INCLUDES[[#This Row],[DW Version]], VERSIONS[], 3)</f>
        <v>9</v>
      </c>
      <c r="N2062" s="4" t="str">
        <f>VLOOKUP(FACT_INCLUDES[[#This Row],[DW Version]], VERSIONS[], 4)</f>
        <v>white</v>
      </c>
      <c r="O2062" s="51">
        <f>VLOOKUP(FACT_INCLUDES[[#This Row],[DW Version]], VERSIONS[], 5)</f>
        <v>348.89553872044712</v>
      </c>
      <c r="P2062" s="4" t="str">
        <f>VLOOKUP(FACT_INCLUDES[[#This Row],[DW Version]], VERSIONS[], 6)</f>
        <v>Air Max Fusion</v>
      </c>
      <c r="Q2062" s="4" t="str">
        <f>VLOOKUP(FACT_INCLUDES[[#This Row],[DW Version]], VERSIONS[], 7)</f>
        <v>Shoe</v>
      </c>
      <c r="R2062" s="51">
        <f>FACT_INCLUDES[[#This Row],[Version Price]]*FACT_INCLUDES[[#This Row],[Quantity]]</f>
        <v>1395.5821548817885</v>
      </c>
      <c r="S2062" s="51">
        <f>FACT_INCLUDES[[#This Row],[Amount]]*(1-FACT_INCLUDES[[#This Row],[Order Discount]])</f>
        <v>1395.5821548817885</v>
      </c>
      <c r="T2062" s="51">
        <f t="shared" si="32"/>
        <v>1395.5821548817885</v>
      </c>
      <c r="U2062" s="57">
        <f>FACT_INCLUDES[[#This Row],[Income]]/FACT_INCLUDES[[#This Row],[Total Order Income]]</f>
        <v>1</v>
      </c>
      <c r="V2062" s="33">
        <f>IF(FACT_INCLUDES[[#This Row],[Order Gap]]&gt;10, 1, 0)/COUNTIFS(FACT_INCLUDES[Order ID], FACT_INCLUDES[[#This Row],[Order ID]])</f>
        <v>0</v>
      </c>
      <c r="W2062" s="33">
        <f>IF(FACT_INCLUDES[[#This Row],[Order Type]]="Online", 1, 0)/COUNTIFS(FACT_INCLUDES[Order ID], FACT_INCLUDES[[#This Row],[Order ID]])</f>
        <v>1</v>
      </c>
      <c r="X2062" s="52">
        <v>702.81903296952714</v>
      </c>
      <c r="Y2062" s="52">
        <v>694.91909913985478</v>
      </c>
      <c r="Z2062" s="64">
        <f>IF(FACT_INCLUDES[[#This Row],[Order Type]]="Online", 1, 0)*FACT_INCLUDES[[#This Row],[Income]]</f>
        <v>1395.5821548817885</v>
      </c>
    </row>
    <row r="2063" spans="1:26" x14ac:dyDescent="0.3">
      <c r="A2063" s="4">
        <v>2468</v>
      </c>
      <c r="B2063" s="4">
        <v>1473</v>
      </c>
      <c r="C2063" s="4">
        <v>291</v>
      </c>
      <c r="D2063" s="58">
        <v>5</v>
      </c>
      <c r="E2063" s="28">
        <f>VLOOKUP(FACT_INCLUDES[[#This Row],[Order ID]], ORDERS[], 2)</f>
        <v>44051.895183413719</v>
      </c>
      <c r="F2063" s="28">
        <f>VLOOKUP(FACT_INCLUDES[[#This Row],[Order ID]], ORDERS[], 3)</f>
        <v>44054.895183413719</v>
      </c>
      <c r="G2063" s="4" t="str">
        <f>VLOOKUP(FACT_INCLUDES[[#This Row],[Order ID]], ORDERS[], 4)</f>
        <v>Online</v>
      </c>
      <c r="H2063" s="4" t="str">
        <f>VLOOKUP(FACT_INCLUDES[[#This Row],[Order ID]], ORDERS[], 5)</f>
        <v>SEF5085@gmail.com</v>
      </c>
      <c r="I2063" s="4">
        <f>VLOOKUP(FACT_INCLUDES[[#This Row],[Order ID]], ORDERS[], 6)</f>
        <v>0</v>
      </c>
      <c r="J2063" s="54">
        <f>VLOOKUP(FACT_INCLUDES[[#This Row],[Order ID]], ORDERS[], 7)</f>
        <v>0</v>
      </c>
      <c r="K2063" s="33">
        <v>3</v>
      </c>
      <c r="L2063" s="4">
        <f>VLOOKUP(FACT_INCLUDES[[#This Row],[DW Version]], VERSIONS[], 2)</f>
        <v>28</v>
      </c>
      <c r="M2063" s="4">
        <f>VLOOKUP(FACT_INCLUDES[[#This Row],[DW Version]], VERSIONS[], 3)</f>
        <v>12</v>
      </c>
      <c r="N2063" s="4" t="str">
        <f>VLOOKUP(FACT_INCLUDES[[#This Row],[DW Version]], VERSIONS[], 4)</f>
        <v>white</v>
      </c>
      <c r="O2063" s="51">
        <f>VLOOKUP(FACT_INCLUDES[[#This Row],[DW Version]], VERSIONS[], 5)</f>
        <v>137.44558942704992</v>
      </c>
      <c r="P2063" s="4" t="str">
        <f>VLOOKUP(FACT_INCLUDES[[#This Row],[DW Version]], VERSIONS[], 6)</f>
        <v>Odyssey React</v>
      </c>
      <c r="Q2063" s="4" t="str">
        <f>VLOOKUP(FACT_INCLUDES[[#This Row],[DW Version]], VERSIONS[], 7)</f>
        <v>Shoe</v>
      </c>
      <c r="R2063" s="51">
        <f>FACT_INCLUDES[[#This Row],[Version Price]]*FACT_INCLUDES[[#This Row],[Quantity]]</f>
        <v>687.22794713524968</v>
      </c>
      <c r="S2063" s="51">
        <f>FACT_INCLUDES[[#This Row],[Amount]]*(1-FACT_INCLUDES[[#This Row],[Order Discount]])</f>
        <v>687.22794713524968</v>
      </c>
      <c r="T2063" s="51">
        <f t="shared" si="32"/>
        <v>687.22794713524968</v>
      </c>
      <c r="U2063" s="57">
        <f>FACT_INCLUDES[[#This Row],[Income]]/FACT_INCLUDES[[#This Row],[Total Order Income]]</f>
        <v>1</v>
      </c>
      <c r="V2063" s="33">
        <f>IF(FACT_INCLUDES[[#This Row],[Order Gap]]&gt;10, 1, 0)/COUNTIFS(FACT_INCLUDES[Order ID], FACT_INCLUDES[[#This Row],[Order ID]])</f>
        <v>0</v>
      </c>
      <c r="W2063" s="33">
        <f>IF(FACT_INCLUDES[[#This Row],[Order Type]]="Online", 1, 0)/COUNTIFS(FACT_INCLUDES[Order ID], FACT_INCLUDES[[#This Row],[Order ID]])</f>
        <v>1</v>
      </c>
      <c r="X2063" s="52">
        <v>702.81903296952714</v>
      </c>
      <c r="Y2063" s="52">
        <v>694.91909913985478</v>
      </c>
      <c r="Z2063" s="64">
        <f>IF(FACT_INCLUDES[[#This Row],[Order Type]]="Online", 1, 0)*FACT_INCLUDES[[#This Row],[Income]]</f>
        <v>687.22794713524968</v>
      </c>
    </row>
    <row r="2064" spans="1:26" x14ac:dyDescent="0.3">
      <c r="A2064" s="4">
        <v>20</v>
      </c>
      <c r="B2064" s="4">
        <v>9</v>
      </c>
      <c r="C2064" s="4">
        <v>891</v>
      </c>
      <c r="D2064" s="58">
        <v>5</v>
      </c>
      <c r="E2064" s="28">
        <f>VLOOKUP(FACT_INCLUDES[[#This Row],[Order ID]], ORDERS[], 2)</f>
        <v>44253.707366570881</v>
      </c>
      <c r="F2064" s="28">
        <f>VLOOKUP(FACT_INCLUDES[[#This Row],[Order ID]], ORDERS[], 3)</f>
        <v>44253.707366570881</v>
      </c>
      <c r="G2064" s="4" t="str">
        <f>VLOOKUP(FACT_INCLUDES[[#This Row],[Order ID]], ORDERS[], 4)</f>
        <v>In-Store</v>
      </c>
      <c r="H2064" s="4" t="str">
        <f>VLOOKUP(FACT_INCLUDES[[#This Row],[Order ID]], ORDERS[], 5)</f>
        <v>BOT4822@gmail.com</v>
      </c>
      <c r="I2064" s="4">
        <f>VLOOKUP(FACT_INCLUDES[[#This Row],[Order ID]], ORDERS[], 6)</f>
        <v>12</v>
      </c>
      <c r="J2064" s="54">
        <f>VLOOKUP(FACT_INCLUDES[[#This Row],[Order ID]], ORDERS[], 7)</f>
        <v>0</v>
      </c>
      <c r="K2064" s="33">
        <v>0</v>
      </c>
      <c r="L2064" s="4">
        <f>VLOOKUP(FACT_INCLUDES[[#This Row],[DW Version]], VERSIONS[], 2)</f>
        <v>91</v>
      </c>
      <c r="M2064" s="4">
        <f>VLOOKUP(FACT_INCLUDES[[#This Row],[DW Version]], VERSIONS[], 3)</f>
        <v>6.5</v>
      </c>
      <c r="N2064" s="4" t="str">
        <f>VLOOKUP(FACT_INCLUDES[[#This Row],[DW Version]], VERSIONS[], 4)</f>
        <v>turquoise</v>
      </c>
      <c r="O2064" s="51">
        <f>VLOOKUP(FACT_INCLUDES[[#This Row],[DW Version]], VERSIONS[], 5)</f>
        <v>69.428290533744246</v>
      </c>
      <c r="P2064" s="4" t="str">
        <f>VLOOKUP(FACT_INCLUDES[[#This Row],[DW Version]], VERSIONS[], 6)</f>
        <v>Alphafly NEXT%</v>
      </c>
      <c r="Q2064" s="4" t="str">
        <f>VLOOKUP(FACT_INCLUDES[[#This Row],[DW Version]], VERSIONS[], 7)</f>
        <v>Shoe</v>
      </c>
      <c r="R2064" s="51">
        <f>FACT_INCLUDES[[#This Row],[Version Price]]*FACT_INCLUDES[[#This Row],[Quantity]]</f>
        <v>347.14145266872123</v>
      </c>
      <c r="S2064" s="51">
        <f>FACT_INCLUDES[[#This Row],[Amount]]*(1-FACT_INCLUDES[[#This Row],[Order Discount]])</f>
        <v>347.14145266872123</v>
      </c>
      <c r="T2064" s="51">
        <f t="shared" si="32"/>
        <v>347.14145266872123</v>
      </c>
      <c r="U2064" s="57">
        <f>FACT_INCLUDES[[#This Row],[Income]]/FACT_INCLUDES[[#This Row],[Total Order Income]]</f>
        <v>1</v>
      </c>
      <c r="V2064" s="33">
        <f>IF(FACT_INCLUDES[[#This Row],[Order Gap]]&gt;10, 1, 0)/COUNTIFS(FACT_INCLUDES[Order ID], FACT_INCLUDES[[#This Row],[Order ID]])</f>
        <v>0</v>
      </c>
      <c r="W2064" s="33">
        <f>IF(FACT_INCLUDES[[#This Row],[Order Type]]="Online", 1, 0)/COUNTIFS(FACT_INCLUDES[Order ID], FACT_INCLUDES[[#This Row],[Order ID]])</f>
        <v>0</v>
      </c>
      <c r="X2064" s="52">
        <v>687.24572574662341</v>
      </c>
      <c r="Y2064" s="52">
        <v>670.45236697750954</v>
      </c>
      <c r="Z2064" s="64">
        <f>IF(FACT_INCLUDES[[#This Row],[Order Type]]="Online", 1, 0)*FACT_INCLUDES[[#This Row],[Income]]</f>
        <v>0</v>
      </c>
    </row>
    <row r="2065" spans="1:26" x14ac:dyDescent="0.3">
      <c r="A2065" s="4">
        <v>21</v>
      </c>
      <c r="B2065" s="4">
        <v>10</v>
      </c>
      <c r="C2065" s="4">
        <v>328</v>
      </c>
      <c r="D2065" s="58">
        <v>4</v>
      </c>
      <c r="E2065" s="28">
        <f>VLOOKUP(FACT_INCLUDES[[#This Row],[Order ID]], ORDERS[], 2)</f>
        <v>44403.569450960444</v>
      </c>
      <c r="F2065" s="28">
        <f>VLOOKUP(FACT_INCLUDES[[#This Row],[Order ID]], ORDERS[], 3)</f>
        <v>44403.569450960444</v>
      </c>
      <c r="G2065" s="4" t="str">
        <f>VLOOKUP(FACT_INCLUDES[[#This Row],[Order ID]], ORDERS[], 4)</f>
        <v>In-Store</v>
      </c>
      <c r="H2065" s="4" t="str">
        <f>VLOOKUP(FACT_INCLUDES[[#This Row],[Order ID]], ORDERS[], 5)</f>
        <v>VZX9735@gmail.com</v>
      </c>
      <c r="I2065" s="4">
        <f>VLOOKUP(FACT_INCLUDES[[#This Row],[Order ID]], ORDERS[], 6)</f>
        <v>10</v>
      </c>
      <c r="J2065" s="54">
        <f>VLOOKUP(FACT_INCLUDES[[#This Row],[Order ID]], ORDERS[], 7)</f>
        <v>0</v>
      </c>
      <c r="K2065" s="33">
        <v>0</v>
      </c>
      <c r="L2065" s="4">
        <f>VLOOKUP(FACT_INCLUDES[[#This Row],[DW Version]], VERSIONS[], 2)</f>
        <v>33</v>
      </c>
      <c r="M2065" s="4">
        <f>VLOOKUP(FACT_INCLUDES[[#This Row],[DW Version]], VERSIONS[], 3)</f>
        <v>9</v>
      </c>
      <c r="N2065" s="4" t="str">
        <f>VLOOKUP(FACT_INCLUDES[[#This Row],[DW Version]], VERSIONS[], 4)</f>
        <v>white</v>
      </c>
      <c r="O2065" s="51">
        <f>VLOOKUP(FACT_INCLUDES[[#This Row],[DW Version]], VERSIONS[], 5)</f>
        <v>48.738091652130862</v>
      </c>
      <c r="P2065" s="4" t="str">
        <f>VLOOKUP(FACT_INCLUDES[[#This Row],[DW Version]], VERSIONS[], 6)</f>
        <v>Element Running Top</v>
      </c>
      <c r="Q2065" s="4" t="str">
        <f>VLOOKUP(FACT_INCLUDES[[#This Row],[DW Version]], VERSIONS[], 7)</f>
        <v>Apparel</v>
      </c>
      <c r="R2065" s="51">
        <f>FACT_INCLUDES[[#This Row],[Version Price]]*FACT_INCLUDES[[#This Row],[Quantity]]</f>
        <v>194.95236660852345</v>
      </c>
      <c r="S2065" s="51">
        <f>FACT_INCLUDES[[#This Row],[Amount]]*(1-FACT_INCLUDES[[#This Row],[Order Discount]])</f>
        <v>194.95236660852345</v>
      </c>
      <c r="T2065" s="51">
        <f t="shared" si="32"/>
        <v>1955.0158300778123</v>
      </c>
      <c r="U2065" s="57">
        <f>FACT_INCLUDES[[#This Row],[Income]]/FACT_INCLUDES[[#This Row],[Total Order Income]]</f>
        <v>9.9719073170248487E-2</v>
      </c>
      <c r="V2065" s="33">
        <f>IF(FACT_INCLUDES[[#This Row],[Order Gap]]&gt;10, 1, 0)/COUNTIFS(FACT_INCLUDES[Order ID], FACT_INCLUDES[[#This Row],[Order ID]])</f>
        <v>0</v>
      </c>
      <c r="W2065" s="33">
        <f>IF(FACT_INCLUDES[[#This Row],[Order Type]]="Online", 1, 0)/COUNTIFS(FACT_INCLUDES[Order ID], FACT_INCLUDES[[#This Row],[Order ID]])</f>
        <v>0</v>
      </c>
      <c r="X2065" s="52">
        <v>687.24572574662341</v>
      </c>
      <c r="Y2065" s="52">
        <v>670.45236697750954</v>
      </c>
      <c r="Z2065" s="64">
        <f>IF(FACT_INCLUDES[[#This Row],[Order Type]]="Online", 1, 0)*FACT_INCLUDES[[#This Row],[Income]]</f>
        <v>0</v>
      </c>
    </row>
    <row r="2066" spans="1:26" x14ac:dyDescent="0.3">
      <c r="A2066" s="4">
        <v>22</v>
      </c>
      <c r="B2066" s="4">
        <v>10</v>
      </c>
      <c r="C2066" s="4">
        <v>348</v>
      </c>
      <c r="D2066" s="58">
        <v>4</v>
      </c>
      <c r="E2066" s="28">
        <f>VLOOKUP(FACT_INCLUDES[[#This Row],[Order ID]], ORDERS[], 2)</f>
        <v>44403.569450960444</v>
      </c>
      <c r="F2066" s="28">
        <f>VLOOKUP(FACT_INCLUDES[[#This Row],[Order ID]], ORDERS[], 3)</f>
        <v>44403.569450960444</v>
      </c>
      <c r="G2066" s="4" t="str">
        <f>VLOOKUP(FACT_INCLUDES[[#This Row],[Order ID]], ORDERS[], 4)</f>
        <v>In-Store</v>
      </c>
      <c r="H2066" s="4" t="str">
        <f>VLOOKUP(FACT_INCLUDES[[#This Row],[Order ID]], ORDERS[], 5)</f>
        <v>VZX9735@gmail.com</v>
      </c>
      <c r="I2066" s="4">
        <f>VLOOKUP(FACT_INCLUDES[[#This Row],[Order ID]], ORDERS[], 6)</f>
        <v>10</v>
      </c>
      <c r="J2066" s="54">
        <f>VLOOKUP(FACT_INCLUDES[[#This Row],[Order ID]], ORDERS[], 7)</f>
        <v>0</v>
      </c>
      <c r="K2066" s="33">
        <v>0</v>
      </c>
      <c r="L2066" s="4">
        <f>VLOOKUP(FACT_INCLUDES[[#This Row],[DW Version]], VERSIONS[], 2)</f>
        <v>35</v>
      </c>
      <c r="M2066" s="4">
        <f>VLOOKUP(FACT_INCLUDES[[#This Row],[DW Version]], VERSIONS[], 3)</f>
        <v>9.5</v>
      </c>
      <c r="N2066" s="4" t="str">
        <f>VLOOKUP(FACT_INCLUDES[[#This Row],[DW Version]], VERSIONS[], 4)</f>
        <v>white</v>
      </c>
      <c r="O2066" s="51">
        <f>VLOOKUP(FACT_INCLUDES[[#This Row],[DW Version]], VERSIONS[], 5)</f>
        <v>236.07444683793588</v>
      </c>
      <c r="P2066" s="4" t="str">
        <f>VLOOKUP(FACT_INCLUDES[[#This Row],[DW Version]], VERSIONS[], 6)</f>
        <v>Alphafly</v>
      </c>
      <c r="Q2066" s="4" t="str">
        <f>VLOOKUP(FACT_INCLUDES[[#This Row],[DW Version]], VERSIONS[], 7)</f>
        <v>Shoe</v>
      </c>
      <c r="R2066" s="51">
        <f>FACT_INCLUDES[[#This Row],[Version Price]]*FACT_INCLUDES[[#This Row],[Quantity]]</f>
        <v>944.29778735174352</v>
      </c>
      <c r="S2066" s="51">
        <f>FACT_INCLUDES[[#This Row],[Amount]]*(1-FACT_INCLUDES[[#This Row],[Order Discount]])</f>
        <v>944.29778735174352</v>
      </c>
      <c r="T2066" s="51">
        <f t="shared" si="32"/>
        <v>1955.0158300778123</v>
      </c>
      <c r="U2066" s="57">
        <f>FACT_INCLUDES[[#This Row],[Income]]/FACT_INCLUDES[[#This Row],[Total Order Income]]</f>
        <v>0.48301285995937904</v>
      </c>
      <c r="V2066" s="33">
        <f>IF(FACT_INCLUDES[[#This Row],[Order Gap]]&gt;10, 1, 0)/COUNTIFS(FACT_INCLUDES[Order ID], FACT_INCLUDES[[#This Row],[Order ID]])</f>
        <v>0</v>
      </c>
      <c r="W2066" s="33">
        <f>IF(FACT_INCLUDES[[#This Row],[Order Type]]="Online", 1, 0)/COUNTIFS(FACT_INCLUDES[Order ID], FACT_INCLUDES[[#This Row],[Order ID]])</f>
        <v>0</v>
      </c>
      <c r="X2066" s="52">
        <v>687.24572574662341</v>
      </c>
      <c r="Y2066" s="52">
        <v>670.45236697750954</v>
      </c>
      <c r="Z2066" s="64">
        <f>IF(FACT_INCLUDES[[#This Row],[Order Type]]="Online", 1, 0)*FACT_INCLUDES[[#This Row],[Income]]</f>
        <v>0</v>
      </c>
    </row>
    <row r="2067" spans="1:26" x14ac:dyDescent="0.3">
      <c r="A2067" s="4">
        <v>23</v>
      </c>
      <c r="B2067" s="4">
        <v>10</v>
      </c>
      <c r="C2067" s="4">
        <v>447</v>
      </c>
      <c r="D2067" s="58">
        <v>2</v>
      </c>
      <c r="E2067" s="28">
        <f>VLOOKUP(FACT_INCLUDES[[#This Row],[Order ID]], ORDERS[], 2)</f>
        <v>44403.569450960444</v>
      </c>
      <c r="F2067" s="28">
        <f>VLOOKUP(FACT_INCLUDES[[#This Row],[Order ID]], ORDERS[], 3)</f>
        <v>44403.569450960444</v>
      </c>
      <c r="G2067" s="4" t="str">
        <f>VLOOKUP(FACT_INCLUDES[[#This Row],[Order ID]], ORDERS[], 4)</f>
        <v>In-Store</v>
      </c>
      <c r="H2067" s="4" t="str">
        <f>VLOOKUP(FACT_INCLUDES[[#This Row],[Order ID]], ORDERS[], 5)</f>
        <v>VZX9735@gmail.com</v>
      </c>
      <c r="I2067" s="4">
        <f>VLOOKUP(FACT_INCLUDES[[#This Row],[Order ID]], ORDERS[], 6)</f>
        <v>10</v>
      </c>
      <c r="J2067" s="54">
        <f>VLOOKUP(FACT_INCLUDES[[#This Row],[Order ID]], ORDERS[], 7)</f>
        <v>0</v>
      </c>
      <c r="K2067" s="33">
        <v>0</v>
      </c>
      <c r="L2067" s="4">
        <f>VLOOKUP(FACT_INCLUDES[[#This Row],[DW Version]], VERSIONS[], 2)</f>
        <v>46</v>
      </c>
      <c r="M2067" s="4">
        <f>VLOOKUP(FACT_INCLUDES[[#This Row],[DW Version]], VERSIONS[], 3)</f>
        <v>8.5</v>
      </c>
      <c r="N2067" s="4" t="str">
        <f>VLOOKUP(FACT_INCLUDES[[#This Row],[DW Version]], VERSIONS[], 4)</f>
        <v>white</v>
      </c>
      <c r="O2067" s="51">
        <f>VLOOKUP(FACT_INCLUDES[[#This Row],[DW Version]], VERSIONS[], 5)</f>
        <v>62.673386547023895</v>
      </c>
      <c r="P2067" s="4" t="str">
        <f>VLOOKUP(FACT_INCLUDES[[#This Row],[DW Version]], VERSIONS[], 6)</f>
        <v>Nike Basketball</v>
      </c>
      <c r="Q2067" s="4" t="str">
        <f>VLOOKUP(FACT_INCLUDES[[#This Row],[DW Version]], VERSIONS[], 7)</f>
        <v>Sport Equipment</v>
      </c>
      <c r="R2067" s="51">
        <f>FACT_INCLUDES[[#This Row],[Version Price]]*FACT_INCLUDES[[#This Row],[Quantity]]</f>
        <v>125.34677309404779</v>
      </c>
      <c r="S2067" s="51">
        <f>FACT_INCLUDES[[#This Row],[Amount]]*(1-FACT_INCLUDES[[#This Row],[Order Discount]])</f>
        <v>125.34677309404779</v>
      </c>
      <c r="T2067" s="51">
        <f t="shared" si="32"/>
        <v>1955.0158300778123</v>
      </c>
      <c r="U2067" s="57">
        <f>FACT_INCLUDES[[#This Row],[Income]]/FACT_INCLUDES[[#This Row],[Total Order Income]]</f>
        <v>6.4115477310001528E-2</v>
      </c>
      <c r="V2067" s="33">
        <f>IF(FACT_INCLUDES[[#This Row],[Order Gap]]&gt;10, 1, 0)/COUNTIFS(FACT_INCLUDES[Order ID], FACT_INCLUDES[[#This Row],[Order ID]])</f>
        <v>0</v>
      </c>
      <c r="W2067" s="33">
        <f>IF(FACT_INCLUDES[[#This Row],[Order Type]]="Online", 1, 0)/COUNTIFS(FACT_INCLUDES[Order ID], FACT_INCLUDES[[#This Row],[Order ID]])</f>
        <v>0</v>
      </c>
      <c r="X2067" s="52">
        <v>687.24572574662341</v>
      </c>
      <c r="Y2067" s="52">
        <v>670.45236697750954</v>
      </c>
      <c r="Z2067" s="64">
        <f>IF(FACT_INCLUDES[[#This Row],[Order Type]]="Online", 1, 0)*FACT_INCLUDES[[#This Row],[Income]]</f>
        <v>0</v>
      </c>
    </row>
    <row r="2068" spans="1:26" x14ac:dyDescent="0.3">
      <c r="A2068" s="4">
        <v>24</v>
      </c>
      <c r="B2068" s="4">
        <v>10</v>
      </c>
      <c r="C2068" s="4">
        <v>489</v>
      </c>
      <c r="D2068" s="58">
        <v>3</v>
      </c>
      <c r="E2068" s="28">
        <f>VLOOKUP(FACT_INCLUDES[[#This Row],[Order ID]], ORDERS[], 2)</f>
        <v>44403.569450960444</v>
      </c>
      <c r="F2068" s="28">
        <f>VLOOKUP(FACT_INCLUDES[[#This Row],[Order ID]], ORDERS[], 3)</f>
        <v>44403.569450960444</v>
      </c>
      <c r="G2068" s="4" t="str">
        <f>VLOOKUP(FACT_INCLUDES[[#This Row],[Order ID]], ORDERS[], 4)</f>
        <v>In-Store</v>
      </c>
      <c r="H2068" s="4" t="str">
        <f>VLOOKUP(FACT_INCLUDES[[#This Row],[Order ID]], ORDERS[], 5)</f>
        <v>VZX9735@gmail.com</v>
      </c>
      <c r="I2068" s="4">
        <f>VLOOKUP(FACT_INCLUDES[[#This Row],[Order ID]], ORDERS[], 6)</f>
        <v>10</v>
      </c>
      <c r="J2068" s="54">
        <f>VLOOKUP(FACT_INCLUDES[[#This Row],[Order ID]], ORDERS[], 7)</f>
        <v>0</v>
      </c>
      <c r="K2068" s="33">
        <v>0</v>
      </c>
      <c r="L2068" s="4">
        <f>VLOOKUP(FACT_INCLUDES[[#This Row],[DW Version]], VERSIONS[], 2)</f>
        <v>51</v>
      </c>
      <c r="M2068" s="4">
        <f>VLOOKUP(FACT_INCLUDES[[#This Row],[DW Version]], VERSIONS[], 3)</f>
        <v>10.5</v>
      </c>
      <c r="N2068" s="4" t="str">
        <f>VLOOKUP(FACT_INCLUDES[[#This Row],[DW Version]], VERSIONS[], 4)</f>
        <v>white</v>
      </c>
      <c r="O2068" s="51">
        <f>VLOOKUP(FACT_INCLUDES[[#This Row],[DW Version]], VERSIONS[], 5)</f>
        <v>230.13963434116584</v>
      </c>
      <c r="P2068" s="4" t="str">
        <f>VLOOKUP(FACT_INCLUDES[[#This Row],[DW Version]], VERSIONS[], 6)</f>
        <v>Therma Sphere Hoodie</v>
      </c>
      <c r="Q2068" s="4" t="str">
        <f>VLOOKUP(FACT_INCLUDES[[#This Row],[DW Version]], VERSIONS[], 7)</f>
        <v>Apparel</v>
      </c>
      <c r="R2068" s="51">
        <f>FACT_INCLUDES[[#This Row],[Version Price]]*FACT_INCLUDES[[#This Row],[Quantity]]</f>
        <v>690.41890302349748</v>
      </c>
      <c r="S2068" s="51">
        <f>FACT_INCLUDES[[#This Row],[Amount]]*(1-FACT_INCLUDES[[#This Row],[Order Discount]])</f>
        <v>690.41890302349748</v>
      </c>
      <c r="T2068" s="51">
        <f t="shared" si="32"/>
        <v>1955.0158300778123</v>
      </c>
      <c r="U2068" s="57">
        <f>FACT_INCLUDES[[#This Row],[Income]]/FACT_INCLUDES[[#This Row],[Total Order Income]]</f>
        <v>0.35315258956037088</v>
      </c>
      <c r="V2068" s="33">
        <f>IF(FACT_INCLUDES[[#This Row],[Order Gap]]&gt;10, 1, 0)/COUNTIFS(FACT_INCLUDES[Order ID], FACT_INCLUDES[[#This Row],[Order ID]])</f>
        <v>0</v>
      </c>
      <c r="W2068" s="33">
        <f>IF(FACT_INCLUDES[[#This Row],[Order Type]]="Online", 1, 0)/COUNTIFS(FACT_INCLUDES[Order ID], FACT_INCLUDES[[#This Row],[Order ID]])</f>
        <v>0</v>
      </c>
      <c r="X2068" s="52">
        <v>687.24572574662341</v>
      </c>
      <c r="Y2068" s="52">
        <v>670.45236697750954</v>
      </c>
      <c r="Z2068" s="64">
        <f>IF(FACT_INCLUDES[[#This Row],[Order Type]]="Online", 1, 0)*FACT_INCLUDES[[#This Row],[Income]]</f>
        <v>0</v>
      </c>
    </row>
    <row r="2069" spans="1:26" x14ac:dyDescent="0.3">
      <c r="A2069" s="4">
        <v>30</v>
      </c>
      <c r="B2069" s="4">
        <v>14</v>
      </c>
      <c r="C2069" s="4">
        <v>15</v>
      </c>
      <c r="D2069" s="58">
        <v>2</v>
      </c>
      <c r="E2069" s="28">
        <f>VLOOKUP(FACT_INCLUDES[[#This Row],[Order ID]], ORDERS[], 2)</f>
        <v>44479.377456461763</v>
      </c>
      <c r="F2069" s="28">
        <f>VLOOKUP(FACT_INCLUDES[[#This Row],[Order ID]], ORDERS[], 3)</f>
        <v>44479.377456461763</v>
      </c>
      <c r="G2069" s="4" t="str">
        <f>VLOOKUP(FACT_INCLUDES[[#This Row],[Order ID]], ORDERS[], 4)</f>
        <v>In-Store</v>
      </c>
      <c r="H2069" s="4" t="str">
        <f>VLOOKUP(FACT_INCLUDES[[#This Row],[Order ID]], ORDERS[], 5)</f>
        <v>OAA9621@gmail.com</v>
      </c>
      <c r="I2069" s="4">
        <f>VLOOKUP(FACT_INCLUDES[[#This Row],[Order ID]], ORDERS[], 6)</f>
        <v>18</v>
      </c>
      <c r="J2069" s="54">
        <f>VLOOKUP(FACT_INCLUDES[[#This Row],[Order ID]], ORDERS[], 7)</f>
        <v>0</v>
      </c>
      <c r="K2069" s="33">
        <v>0</v>
      </c>
      <c r="L2069" s="4">
        <f>VLOOKUP(FACT_INCLUDES[[#This Row],[DW Version]], VERSIONS[], 2)</f>
        <v>2</v>
      </c>
      <c r="M2069" s="4">
        <f>VLOOKUP(FACT_INCLUDES[[#This Row],[DW Version]], VERSIONS[], 3)</f>
        <v>4</v>
      </c>
      <c r="N2069" s="4" t="str">
        <f>VLOOKUP(FACT_INCLUDES[[#This Row],[DW Version]], VERSIONS[], 4)</f>
        <v>white</v>
      </c>
      <c r="O2069" s="51">
        <f>VLOOKUP(FACT_INCLUDES[[#This Row],[DW Version]], VERSIONS[], 5)</f>
        <v>239.67225459917526</v>
      </c>
      <c r="P2069" s="4" t="str">
        <f>VLOOKUP(FACT_INCLUDES[[#This Row],[DW Version]], VERSIONS[], 6)</f>
        <v>Air Force 1</v>
      </c>
      <c r="Q2069" s="4" t="str">
        <f>VLOOKUP(FACT_INCLUDES[[#This Row],[DW Version]], VERSIONS[], 7)</f>
        <v>Shoe</v>
      </c>
      <c r="R2069" s="51">
        <f>FACT_INCLUDES[[#This Row],[Version Price]]*FACT_INCLUDES[[#This Row],[Quantity]]</f>
        <v>479.34450919835052</v>
      </c>
      <c r="S2069" s="51">
        <f>FACT_INCLUDES[[#This Row],[Amount]]*(1-FACT_INCLUDES[[#This Row],[Order Discount]])</f>
        <v>479.34450919835052</v>
      </c>
      <c r="T2069" s="51">
        <f t="shared" si="32"/>
        <v>2899.3588104070222</v>
      </c>
      <c r="U2069" s="57">
        <f>FACT_INCLUDES[[#This Row],[Income]]/FACT_INCLUDES[[#This Row],[Total Order Income]]</f>
        <v>0.16532776401381602</v>
      </c>
      <c r="V2069" s="33">
        <f>IF(FACT_INCLUDES[[#This Row],[Order Gap]]&gt;10, 1, 0)/COUNTIFS(FACT_INCLUDES[Order ID], FACT_INCLUDES[[#This Row],[Order ID]])</f>
        <v>0</v>
      </c>
      <c r="W2069" s="33">
        <f>IF(FACT_INCLUDES[[#This Row],[Order Type]]="Online", 1, 0)/COUNTIFS(FACT_INCLUDES[Order ID], FACT_INCLUDES[[#This Row],[Order ID]])</f>
        <v>0</v>
      </c>
      <c r="X2069" s="52">
        <v>687.24572574662341</v>
      </c>
      <c r="Y2069" s="52">
        <v>670.45236697750954</v>
      </c>
      <c r="Z2069" s="64">
        <f>IF(FACT_INCLUDES[[#This Row],[Order Type]]="Online", 1, 0)*FACT_INCLUDES[[#This Row],[Income]]</f>
        <v>0</v>
      </c>
    </row>
    <row r="2070" spans="1:26" x14ac:dyDescent="0.3">
      <c r="A2070" s="4">
        <v>31</v>
      </c>
      <c r="B2070" s="4">
        <v>14</v>
      </c>
      <c r="C2070" s="4">
        <v>38</v>
      </c>
      <c r="D2070" s="58">
        <v>4</v>
      </c>
      <c r="E2070" s="28">
        <f>VLOOKUP(FACT_INCLUDES[[#This Row],[Order ID]], ORDERS[], 2)</f>
        <v>44479.377456461763</v>
      </c>
      <c r="F2070" s="28">
        <f>VLOOKUP(FACT_INCLUDES[[#This Row],[Order ID]], ORDERS[], 3)</f>
        <v>44479.377456461763</v>
      </c>
      <c r="G2070" s="4" t="str">
        <f>VLOOKUP(FACT_INCLUDES[[#This Row],[Order ID]], ORDERS[], 4)</f>
        <v>In-Store</v>
      </c>
      <c r="H2070" s="4" t="str">
        <f>VLOOKUP(FACT_INCLUDES[[#This Row],[Order ID]], ORDERS[], 5)</f>
        <v>OAA9621@gmail.com</v>
      </c>
      <c r="I2070" s="4">
        <f>VLOOKUP(FACT_INCLUDES[[#This Row],[Order ID]], ORDERS[], 6)</f>
        <v>18</v>
      </c>
      <c r="J2070" s="54">
        <f>VLOOKUP(FACT_INCLUDES[[#This Row],[Order ID]], ORDERS[], 7)</f>
        <v>0</v>
      </c>
      <c r="K2070" s="33">
        <v>0</v>
      </c>
      <c r="L2070" s="4">
        <f>VLOOKUP(FACT_INCLUDES[[#This Row],[DW Version]], VERSIONS[], 2)</f>
        <v>4</v>
      </c>
      <c r="M2070" s="4">
        <f>VLOOKUP(FACT_INCLUDES[[#This Row],[DW Version]], VERSIONS[], 3)</f>
        <v>5.5</v>
      </c>
      <c r="N2070" s="4" t="str">
        <f>VLOOKUP(FACT_INCLUDES[[#This Row],[DW Version]], VERSIONS[], 4)</f>
        <v>black</v>
      </c>
      <c r="O2070" s="51">
        <f>VLOOKUP(FACT_INCLUDES[[#This Row],[DW Version]], VERSIONS[], 5)</f>
        <v>387.67746964709232</v>
      </c>
      <c r="P2070" s="4" t="str">
        <f>VLOOKUP(FACT_INCLUDES[[#This Row],[DW Version]], VERSIONS[], 6)</f>
        <v>Cortez</v>
      </c>
      <c r="Q2070" s="4" t="str">
        <f>VLOOKUP(FACT_INCLUDES[[#This Row],[DW Version]], VERSIONS[], 7)</f>
        <v>Shoe</v>
      </c>
      <c r="R2070" s="51">
        <f>FACT_INCLUDES[[#This Row],[Version Price]]*FACT_INCLUDES[[#This Row],[Quantity]]</f>
        <v>1550.7098785883693</v>
      </c>
      <c r="S2070" s="51">
        <f>FACT_INCLUDES[[#This Row],[Amount]]*(1-FACT_INCLUDES[[#This Row],[Order Discount]])</f>
        <v>1550.7098785883693</v>
      </c>
      <c r="T2070" s="51">
        <f t="shared" si="32"/>
        <v>2899.3588104070222</v>
      </c>
      <c r="U2070" s="57">
        <f>FACT_INCLUDES[[#This Row],[Income]]/FACT_INCLUDES[[#This Row],[Total Order Income]]</f>
        <v>0.53484579867183635</v>
      </c>
      <c r="V2070" s="33">
        <f>IF(FACT_INCLUDES[[#This Row],[Order Gap]]&gt;10, 1, 0)/COUNTIFS(FACT_INCLUDES[Order ID], FACT_INCLUDES[[#This Row],[Order ID]])</f>
        <v>0</v>
      </c>
      <c r="W2070" s="33">
        <f>IF(FACT_INCLUDES[[#This Row],[Order Type]]="Online", 1, 0)/COUNTIFS(FACT_INCLUDES[Order ID], FACT_INCLUDES[[#This Row],[Order ID]])</f>
        <v>0</v>
      </c>
      <c r="X2070" s="52">
        <v>687.24572574662341</v>
      </c>
      <c r="Y2070" s="52">
        <v>670.45236697750954</v>
      </c>
      <c r="Z2070" s="64">
        <f>IF(FACT_INCLUDES[[#This Row],[Order Type]]="Online", 1, 0)*FACT_INCLUDES[[#This Row],[Income]]</f>
        <v>0</v>
      </c>
    </row>
    <row r="2071" spans="1:26" x14ac:dyDescent="0.3">
      <c r="A2071" s="4">
        <v>32</v>
      </c>
      <c r="B2071" s="4">
        <v>14</v>
      </c>
      <c r="C2071" s="4">
        <v>636</v>
      </c>
      <c r="D2071" s="58">
        <v>3</v>
      </c>
      <c r="E2071" s="28">
        <f>VLOOKUP(FACT_INCLUDES[[#This Row],[Order ID]], ORDERS[], 2)</f>
        <v>44479.377456461763</v>
      </c>
      <c r="F2071" s="28">
        <f>VLOOKUP(FACT_INCLUDES[[#This Row],[Order ID]], ORDERS[], 3)</f>
        <v>44479.377456461763</v>
      </c>
      <c r="G2071" s="4" t="str">
        <f>VLOOKUP(FACT_INCLUDES[[#This Row],[Order ID]], ORDERS[], 4)</f>
        <v>In-Store</v>
      </c>
      <c r="H2071" s="4" t="str">
        <f>VLOOKUP(FACT_INCLUDES[[#This Row],[Order ID]], ORDERS[], 5)</f>
        <v>OAA9621@gmail.com</v>
      </c>
      <c r="I2071" s="4">
        <f>VLOOKUP(FACT_INCLUDES[[#This Row],[Order ID]], ORDERS[], 6)</f>
        <v>18</v>
      </c>
      <c r="J2071" s="54">
        <f>VLOOKUP(FACT_INCLUDES[[#This Row],[Order ID]], ORDERS[], 7)</f>
        <v>0</v>
      </c>
      <c r="K2071" s="33">
        <v>0</v>
      </c>
      <c r="L2071" s="4">
        <f>VLOOKUP(FACT_INCLUDES[[#This Row],[DW Version]], VERSIONS[], 2)</f>
        <v>65</v>
      </c>
      <c r="M2071" s="4">
        <f>VLOOKUP(FACT_INCLUDES[[#This Row],[DW Version]], VERSIONS[], 3)</f>
        <v>4.5</v>
      </c>
      <c r="N2071" s="4" t="str">
        <f>VLOOKUP(FACT_INCLUDES[[#This Row],[DW Version]], VERSIONS[], 4)</f>
        <v>white</v>
      </c>
      <c r="O2071" s="51">
        <f>VLOOKUP(FACT_INCLUDES[[#This Row],[DW Version]], VERSIONS[], 5)</f>
        <v>289.76814087343416</v>
      </c>
      <c r="P2071" s="4" t="str">
        <f>VLOOKUP(FACT_INCLUDES[[#This Row],[DW Version]], VERSIONS[], 6)</f>
        <v>Flex Shorts</v>
      </c>
      <c r="Q2071" s="4" t="str">
        <f>VLOOKUP(FACT_INCLUDES[[#This Row],[DW Version]], VERSIONS[], 7)</f>
        <v>Apparel</v>
      </c>
      <c r="R2071" s="51">
        <f>FACT_INCLUDES[[#This Row],[Version Price]]*FACT_INCLUDES[[#This Row],[Quantity]]</f>
        <v>869.30442262030249</v>
      </c>
      <c r="S2071" s="51">
        <f>FACT_INCLUDES[[#This Row],[Amount]]*(1-FACT_INCLUDES[[#This Row],[Order Discount]])</f>
        <v>869.30442262030249</v>
      </c>
      <c r="T2071" s="51">
        <f t="shared" si="32"/>
        <v>2899.3588104070222</v>
      </c>
      <c r="U2071" s="57">
        <f>FACT_INCLUDES[[#This Row],[Income]]/FACT_INCLUDES[[#This Row],[Total Order Income]]</f>
        <v>0.2998264373143476</v>
      </c>
      <c r="V2071" s="33">
        <f>IF(FACT_INCLUDES[[#This Row],[Order Gap]]&gt;10, 1, 0)/COUNTIFS(FACT_INCLUDES[Order ID], FACT_INCLUDES[[#This Row],[Order ID]])</f>
        <v>0</v>
      </c>
      <c r="W2071" s="33">
        <f>IF(FACT_INCLUDES[[#This Row],[Order Type]]="Online", 1, 0)/COUNTIFS(FACT_INCLUDES[Order ID], FACT_INCLUDES[[#This Row],[Order ID]])</f>
        <v>0</v>
      </c>
      <c r="X2071" s="52">
        <v>687.24572574662341</v>
      </c>
      <c r="Y2071" s="52">
        <v>670.45236697750954</v>
      </c>
      <c r="Z2071" s="64">
        <f>IF(FACT_INCLUDES[[#This Row],[Order Type]]="Online", 1, 0)*FACT_INCLUDES[[#This Row],[Income]]</f>
        <v>0</v>
      </c>
    </row>
    <row r="2072" spans="1:26" x14ac:dyDescent="0.3">
      <c r="A2072" s="4">
        <v>33</v>
      </c>
      <c r="B2072" s="4">
        <v>15</v>
      </c>
      <c r="C2072" s="4">
        <v>515</v>
      </c>
      <c r="D2072" s="58">
        <v>5</v>
      </c>
      <c r="E2072" s="28">
        <f>VLOOKUP(FACT_INCLUDES[[#This Row],[Order ID]], ORDERS[], 2)</f>
        <v>44370.993007004145</v>
      </c>
      <c r="F2072" s="28">
        <f>VLOOKUP(FACT_INCLUDES[[#This Row],[Order ID]], ORDERS[], 3)</f>
        <v>44370.993007004145</v>
      </c>
      <c r="G2072" s="4" t="str">
        <f>VLOOKUP(FACT_INCLUDES[[#This Row],[Order ID]], ORDERS[], 4)</f>
        <v>In-Store</v>
      </c>
      <c r="H2072" s="4" t="str">
        <f>VLOOKUP(FACT_INCLUDES[[#This Row],[Order ID]], ORDERS[], 5)</f>
        <v>PVR9307@gmail.com</v>
      </c>
      <c r="I2072" s="4">
        <f>VLOOKUP(FACT_INCLUDES[[#This Row],[Order ID]], ORDERS[], 6)</f>
        <v>20</v>
      </c>
      <c r="J2072" s="54">
        <f>VLOOKUP(FACT_INCLUDES[[#This Row],[Order ID]], ORDERS[], 7)</f>
        <v>0</v>
      </c>
      <c r="K2072" s="33">
        <v>0</v>
      </c>
      <c r="L2072" s="4">
        <f>VLOOKUP(FACT_INCLUDES[[#This Row],[DW Version]], VERSIONS[], 2)</f>
        <v>54</v>
      </c>
      <c r="M2072" s="4">
        <f>VLOOKUP(FACT_INCLUDES[[#This Row],[DW Version]], VERSIONS[], 3)</f>
        <v>3.5</v>
      </c>
      <c r="N2072" s="4" t="str">
        <f>VLOOKUP(FACT_INCLUDES[[#This Row],[DW Version]], VERSIONS[], 4)</f>
        <v>white</v>
      </c>
      <c r="O2072" s="51">
        <f>VLOOKUP(FACT_INCLUDES[[#This Row],[DW Version]], VERSIONS[], 5)</f>
        <v>128.52776431713534</v>
      </c>
      <c r="P2072" s="4" t="str">
        <f>VLOOKUP(FACT_INCLUDES[[#This Row],[DW Version]], VERSIONS[], 6)</f>
        <v>Legend React</v>
      </c>
      <c r="Q2072" s="4" t="str">
        <f>VLOOKUP(FACT_INCLUDES[[#This Row],[DW Version]], VERSIONS[], 7)</f>
        <v>Shoe</v>
      </c>
      <c r="R2072" s="51">
        <f>FACT_INCLUDES[[#This Row],[Version Price]]*FACT_INCLUDES[[#This Row],[Quantity]]</f>
        <v>642.63882158567662</v>
      </c>
      <c r="S2072" s="51">
        <f>FACT_INCLUDES[[#This Row],[Amount]]*(1-FACT_INCLUDES[[#This Row],[Order Discount]])</f>
        <v>642.63882158567662</v>
      </c>
      <c r="T2072" s="51">
        <f t="shared" si="32"/>
        <v>977.31883060268888</v>
      </c>
      <c r="U2072" s="57">
        <f>FACT_INCLUDES[[#This Row],[Income]]/FACT_INCLUDES[[#This Row],[Total Order Income]]</f>
        <v>0.65755289007311646</v>
      </c>
      <c r="V2072" s="33">
        <f>IF(FACT_INCLUDES[[#This Row],[Order Gap]]&gt;10, 1, 0)/COUNTIFS(FACT_INCLUDES[Order ID], FACT_INCLUDES[[#This Row],[Order ID]])</f>
        <v>0</v>
      </c>
      <c r="W2072" s="33">
        <f>IF(FACT_INCLUDES[[#This Row],[Order Type]]="Online", 1, 0)/COUNTIFS(FACT_INCLUDES[Order ID], FACT_INCLUDES[[#This Row],[Order ID]])</f>
        <v>0</v>
      </c>
      <c r="X2072" s="52">
        <v>687.24572574662341</v>
      </c>
      <c r="Y2072" s="52">
        <v>670.45236697750954</v>
      </c>
      <c r="Z2072" s="64">
        <f>IF(FACT_INCLUDES[[#This Row],[Order Type]]="Online", 1, 0)*FACT_INCLUDES[[#This Row],[Income]]</f>
        <v>0</v>
      </c>
    </row>
    <row r="2073" spans="1:26" x14ac:dyDescent="0.3">
      <c r="A2073" s="4">
        <v>34</v>
      </c>
      <c r="B2073" s="4">
        <v>15</v>
      </c>
      <c r="C2073" s="4">
        <v>727</v>
      </c>
      <c r="D2073" s="58">
        <v>4</v>
      </c>
      <c r="E2073" s="28">
        <f>VLOOKUP(FACT_INCLUDES[[#This Row],[Order ID]], ORDERS[], 2)</f>
        <v>44370.993007004145</v>
      </c>
      <c r="F2073" s="28">
        <f>VLOOKUP(FACT_INCLUDES[[#This Row],[Order ID]], ORDERS[], 3)</f>
        <v>44370.993007004145</v>
      </c>
      <c r="G2073" s="4" t="str">
        <f>VLOOKUP(FACT_INCLUDES[[#This Row],[Order ID]], ORDERS[], 4)</f>
        <v>In-Store</v>
      </c>
      <c r="H2073" s="4" t="str">
        <f>VLOOKUP(FACT_INCLUDES[[#This Row],[Order ID]], ORDERS[], 5)</f>
        <v>PVR9307@gmail.com</v>
      </c>
      <c r="I2073" s="4">
        <f>VLOOKUP(FACT_INCLUDES[[#This Row],[Order ID]], ORDERS[], 6)</f>
        <v>20</v>
      </c>
      <c r="J2073" s="54">
        <f>VLOOKUP(FACT_INCLUDES[[#This Row],[Order ID]], ORDERS[], 7)</f>
        <v>0</v>
      </c>
      <c r="K2073" s="33">
        <v>0</v>
      </c>
      <c r="L2073" s="4">
        <f>VLOOKUP(FACT_INCLUDES[[#This Row],[DW Version]], VERSIONS[], 2)</f>
        <v>74</v>
      </c>
      <c r="M2073" s="4">
        <f>VLOOKUP(FACT_INCLUDES[[#This Row],[DW Version]], VERSIONS[], 3)</f>
        <v>9.5</v>
      </c>
      <c r="N2073" s="4" t="str">
        <f>VLOOKUP(FACT_INCLUDES[[#This Row],[DW Version]], VERSIONS[], 4)</f>
        <v>black</v>
      </c>
      <c r="O2073" s="51">
        <f>VLOOKUP(FACT_INCLUDES[[#This Row],[DW Version]], VERSIONS[], 5)</f>
        <v>83.670002254253063</v>
      </c>
      <c r="P2073" s="4" t="str">
        <f>VLOOKUP(FACT_INCLUDES[[#This Row],[DW Version]], VERSIONS[], 6)</f>
        <v>Nike Soccer Ball</v>
      </c>
      <c r="Q2073" s="4" t="str">
        <f>VLOOKUP(FACT_INCLUDES[[#This Row],[DW Version]], VERSIONS[], 7)</f>
        <v>Sport Equipment</v>
      </c>
      <c r="R2073" s="51">
        <f>FACT_INCLUDES[[#This Row],[Version Price]]*FACT_INCLUDES[[#This Row],[Quantity]]</f>
        <v>334.68000901701225</v>
      </c>
      <c r="S2073" s="51">
        <f>FACT_INCLUDES[[#This Row],[Amount]]*(1-FACT_INCLUDES[[#This Row],[Order Discount]])</f>
        <v>334.68000901701225</v>
      </c>
      <c r="T2073" s="51">
        <f t="shared" si="32"/>
        <v>977.31883060268888</v>
      </c>
      <c r="U2073" s="57">
        <f>FACT_INCLUDES[[#This Row],[Income]]/FACT_INCLUDES[[#This Row],[Total Order Income]]</f>
        <v>0.34244710992688354</v>
      </c>
      <c r="V2073" s="33">
        <f>IF(FACT_INCLUDES[[#This Row],[Order Gap]]&gt;10, 1, 0)/COUNTIFS(FACT_INCLUDES[Order ID], FACT_INCLUDES[[#This Row],[Order ID]])</f>
        <v>0</v>
      </c>
      <c r="W2073" s="33">
        <f>IF(FACT_INCLUDES[[#This Row],[Order Type]]="Online", 1, 0)/COUNTIFS(FACT_INCLUDES[Order ID], FACT_INCLUDES[[#This Row],[Order ID]])</f>
        <v>0</v>
      </c>
      <c r="X2073" s="52">
        <v>687.24572574662341</v>
      </c>
      <c r="Y2073" s="52">
        <v>670.45236697750954</v>
      </c>
      <c r="Z2073" s="64">
        <f>IF(FACT_INCLUDES[[#This Row],[Order Type]]="Online", 1, 0)*FACT_INCLUDES[[#This Row],[Income]]</f>
        <v>0</v>
      </c>
    </row>
    <row r="2074" spans="1:26" x14ac:dyDescent="0.3">
      <c r="A2074" s="4">
        <v>115</v>
      </c>
      <c r="B2074" s="4">
        <v>50</v>
      </c>
      <c r="C2074" s="4">
        <v>388</v>
      </c>
      <c r="D2074" s="58">
        <v>2</v>
      </c>
      <c r="E2074" s="28">
        <f>VLOOKUP(FACT_INCLUDES[[#This Row],[Order ID]], ORDERS[], 2)</f>
        <v>44250.089250588229</v>
      </c>
      <c r="F2074" s="28">
        <f>VLOOKUP(FACT_INCLUDES[[#This Row],[Order ID]], ORDERS[], 3)</f>
        <v>44250.089250588229</v>
      </c>
      <c r="G2074" s="4" t="str">
        <f>VLOOKUP(FACT_INCLUDES[[#This Row],[Order ID]], ORDERS[], 4)</f>
        <v>In-Store</v>
      </c>
      <c r="H2074" s="4" t="str">
        <f>VLOOKUP(FACT_INCLUDES[[#This Row],[Order ID]], ORDERS[], 5)</f>
        <v>EAA9121@gmail.com</v>
      </c>
      <c r="I2074" s="4">
        <f>VLOOKUP(FACT_INCLUDES[[#This Row],[Order ID]], ORDERS[], 6)</f>
        <v>38</v>
      </c>
      <c r="J2074" s="54">
        <f>VLOOKUP(FACT_INCLUDES[[#This Row],[Order ID]], ORDERS[], 7)</f>
        <v>0</v>
      </c>
      <c r="K2074" s="33">
        <v>0</v>
      </c>
      <c r="L2074" s="4">
        <f>VLOOKUP(FACT_INCLUDES[[#This Row],[DW Version]], VERSIONS[], 2)</f>
        <v>40</v>
      </c>
      <c r="M2074" s="4">
        <f>VLOOKUP(FACT_INCLUDES[[#This Row],[DW Version]], VERSIONS[], 3)</f>
        <v>3</v>
      </c>
      <c r="N2074" s="4" t="str">
        <f>VLOOKUP(FACT_INCLUDES[[#This Row],[DW Version]], VERSIONS[], 4)</f>
        <v>white</v>
      </c>
      <c r="O2074" s="51">
        <f>VLOOKUP(FACT_INCLUDES[[#This Row],[DW Version]], VERSIONS[], 5)</f>
        <v>397.77856898784813</v>
      </c>
      <c r="P2074" s="4" t="str">
        <f>VLOOKUP(FACT_INCLUDES[[#This Row],[DW Version]], VERSIONS[], 6)</f>
        <v>Zoom Streak</v>
      </c>
      <c r="Q2074" s="4" t="str">
        <f>VLOOKUP(FACT_INCLUDES[[#This Row],[DW Version]], VERSIONS[], 7)</f>
        <v>Shoe</v>
      </c>
      <c r="R2074" s="51">
        <f>FACT_INCLUDES[[#This Row],[Version Price]]*FACT_INCLUDES[[#This Row],[Quantity]]</f>
        <v>795.55713797569626</v>
      </c>
      <c r="S2074" s="51">
        <f>FACT_INCLUDES[[#This Row],[Amount]]*(1-FACT_INCLUDES[[#This Row],[Order Discount]])</f>
        <v>795.55713797569626</v>
      </c>
      <c r="T2074" s="51">
        <f t="shared" si="32"/>
        <v>1893.806307064624</v>
      </c>
      <c r="U2074" s="57">
        <f>FACT_INCLUDES[[#This Row],[Income]]/FACT_INCLUDES[[#This Row],[Total Order Income]]</f>
        <v>0.42008368807726693</v>
      </c>
      <c r="V2074" s="33">
        <f>IF(FACT_INCLUDES[[#This Row],[Order Gap]]&gt;10, 1, 0)/COUNTIFS(FACT_INCLUDES[Order ID], FACT_INCLUDES[[#This Row],[Order ID]])</f>
        <v>0</v>
      </c>
      <c r="W2074" s="33">
        <f>IF(FACT_INCLUDES[[#This Row],[Order Type]]="Online", 1, 0)/COUNTIFS(FACT_INCLUDES[Order ID], FACT_INCLUDES[[#This Row],[Order ID]])</f>
        <v>0</v>
      </c>
      <c r="X2074" s="52">
        <v>687.24572574662341</v>
      </c>
      <c r="Y2074" s="52">
        <v>670.45236697750954</v>
      </c>
      <c r="Z2074" s="64">
        <f>IF(FACT_INCLUDES[[#This Row],[Order Type]]="Online", 1, 0)*FACT_INCLUDES[[#This Row],[Income]]</f>
        <v>0</v>
      </c>
    </row>
    <row r="2075" spans="1:26" x14ac:dyDescent="0.3">
      <c r="A2075" s="4">
        <v>116</v>
      </c>
      <c r="B2075" s="4">
        <v>50</v>
      </c>
      <c r="C2075" s="4">
        <v>578</v>
      </c>
      <c r="D2075" s="58">
        <v>4</v>
      </c>
      <c r="E2075" s="28">
        <f>VLOOKUP(FACT_INCLUDES[[#This Row],[Order ID]], ORDERS[], 2)</f>
        <v>44250.089250588229</v>
      </c>
      <c r="F2075" s="28">
        <f>VLOOKUP(FACT_INCLUDES[[#This Row],[Order ID]], ORDERS[], 3)</f>
        <v>44250.089250588229</v>
      </c>
      <c r="G2075" s="4" t="str">
        <f>VLOOKUP(FACT_INCLUDES[[#This Row],[Order ID]], ORDERS[], 4)</f>
        <v>In-Store</v>
      </c>
      <c r="H2075" s="4" t="str">
        <f>VLOOKUP(FACT_INCLUDES[[#This Row],[Order ID]], ORDERS[], 5)</f>
        <v>EAA9121@gmail.com</v>
      </c>
      <c r="I2075" s="4">
        <f>VLOOKUP(FACT_INCLUDES[[#This Row],[Order ID]], ORDERS[], 6)</f>
        <v>38</v>
      </c>
      <c r="J2075" s="54">
        <f>VLOOKUP(FACT_INCLUDES[[#This Row],[Order ID]], ORDERS[], 7)</f>
        <v>0</v>
      </c>
      <c r="K2075" s="33">
        <v>0</v>
      </c>
      <c r="L2075" s="4">
        <f>VLOOKUP(FACT_INCLUDES[[#This Row],[DW Version]], VERSIONS[], 2)</f>
        <v>59</v>
      </c>
      <c r="M2075" s="4">
        <f>VLOOKUP(FACT_INCLUDES[[#This Row],[DW Version]], VERSIONS[], 3)</f>
        <v>7.5</v>
      </c>
      <c r="N2075" s="4" t="str">
        <f>VLOOKUP(FACT_INCLUDES[[#This Row],[DW Version]], VERSIONS[], 4)</f>
        <v>white</v>
      </c>
      <c r="O2075" s="51">
        <f>VLOOKUP(FACT_INCLUDES[[#This Row],[DW Version]], VERSIONS[], 5)</f>
        <v>274.56229227223196</v>
      </c>
      <c r="P2075" s="4" t="str">
        <f>VLOOKUP(FACT_INCLUDES[[#This Row],[DW Version]], VERSIONS[], 6)</f>
        <v>Hypervenom Phantom</v>
      </c>
      <c r="Q2075" s="4" t="str">
        <f>VLOOKUP(FACT_INCLUDES[[#This Row],[DW Version]], VERSIONS[], 7)</f>
        <v>Shoe</v>
      </c>
      <c r="R2075" s="51">
        <f>FACT_INCLUDES[[#This Row],[Version Price]]*FACT_INCLUDES[[#This Row],[Quantity]]</f>
        <v>1098.2491690889278</v>
      </c>
      <c r="S2075" s="51">
        <f>FACT_INCLUDES[[#This Row],[Amount]]*(1-FACT_INCLUDES[[#This Row],[Order Discount]])</f>
        <v>1098.2491690889278</v>
      </c>
      <c r="T2075" s="51">
        <f t="shared" si="32"/>
        <v>1893.806307064624</v>
      </c>
      <c r="U2075" s="57">
        <f>FACT_INCLUDES[[#This Row],[Income]]/FACT_INCLUDES[[#This Row],[Total Order Income]]</f>
        <v>0.57991631192273319</v>
      </c>
      <c r="V2075" s="33">
        <f>IF(FACT_INCLUDES[[#This Row],[Order Gap]]&gt;10, 1, 0)/COUNTIFS(FACT_INCLUDES[Order ID], FACT_INCLUDES[[#This Row],[Order ID]])</f>
        <v>0</v>
      </c>
      <c r="W2075" s="33">
        <f>IF(FACT_INCLUDES[[#This Row],[Order Type]]="Online", 1, 0)/COUNTIFS(FACT_INCLUDES[Order ID], FACT_INCLUDES[[#This Row],[Order ID]])</f>
        <v>0</v>
      </c>
      <c r="X2075" s="52">
        <v>687.24572574662341</v>
      </c>
      <c r="Y2075" s="52">
        <v>670.45236697750954</v>
      </c>
      <c r="Z2075" s="64">
        <f>IF(FACT_INCLUDES[[#This Row],[Order Type]]="Online", 1, 0)*FACT_INCLUDES[[#This Row],[Income]]</f>
        <v>0</v>
      </c>
    </row>
    <row r="2076" spans="1:26" x14ac:dyDescent="0.3">
      <c r="A2076" s="4">
        <v>117</v>
      </c>
      <c r="B2076" s="4">
        <v>51</v>
      </c>
      <c r="C2076" s="4">
        <v>866</v>
      </c>
      <c r="D2076" s="58">
        <v>2</v>
      </c>
      <c r="E2076" s="28">
        <f>VLOOKUP(FACT_INCLUDES[[#This Row],[Order ID]], ORDERS[], 2)</f>
        <v>44424.164442304238</v>
      </c>
      <c r="F2076" s="28">
        <f>VLOOKUP(FACT_INCLUDES[[#This Row],[Order ID]], ORDERS[], 3)</f>
        <v>44424.164442304238</v>
      </c>
      <c r="G2076" s="4" t="str">
        <f>VLOOKUP(FACT_INCLUDES[[#This Row],[Order ID]], ORDERS[], 4)</f>
        <v>In-Store</v>
      </c>
      <c r="H2076" s="4" t="str">
        <f>VLOOKUP(FACT_INCLUDES[[#This Row],[Order ID]], ORDERS[], 5)</f>
        <v>DYJ9671@gmail.com</v>
      </c>
      <c r="I2076" s="4">
        <f>VLOOKUP(FACT_INCLUDES[[#This Row],[Order ID]], ORDERS[], 6)</f>
        <v>26</v>
      </c>
      <c r="J2076" s="54">
        <f>VLOOKUP(FACT_INCLUDES[[#This Row],[Order ID]], ORDERS[], 7)</f>
        <v>0</v>
      </c>
      <c r="K2076" s="33">
        <v>0</v>
      </c>
      <c r="L2076" s="4">
        <f>VLOOKUP(FACT_INCLUDES[[#This Row],[DW Version]], VERSIONS[], 2)</f>
        <v>88</v>
      </c>
      <c r="M2076" s="4">
        <f>VLOOKUP(FACT_INCLUDES[[#This Row],[DW Version]], VERSIONS[], 3)</f>
        <v>8.5</v>
      </c>
      <c r="N2076" s="4" t="str">
        <f>VLOOKUP(FACT_INCLUDES[[#This Row],[DW Version]], VERSIONS[], 4)</f>
        <v>white</v>
      </c>
      <c r="O2076" s="51">
        <f>VLOOKUP(FACT_INCLUDES[[#This Row],[DW Version]], VERSIONS[], 5)</f>
        <v>323.35603864619446</v>
      </c>
      <c r="P2076" s="4" t="str">
        <f>VLOOKUP(FACT_INCLUDES[[#This Row],[DW Version]], VERSIONS[], 6)</f>
        <v>React Infinity Run</v>
      </c>
      <c r="Q2076" s="4" t="str">
        <f>VLOOKUP(FACT_INCLUDES[[#This Row],[DW Version]], VERSIONS[], 7)</f>
        <v>Shoe</v>
      </c>
      <c r="R2076" s="51">
        <f>FACT_INCLUDES[[#This Row],[Version Price]]*FACT_INCLUDES[[#This Row],[Quantity]]</f>
        <v>646.71207729238893</v>
      </c>
      <c r="S2076" s="51">
        <f>FACT_INCLUDES[[#This Row],[Amount]]*(1-FACT_INCLUDES[[#This Row],[Order Discount]])</f>
        <v>646.71207729238893</v>
      </c>
      <c r="T2076" s="51">
        <f t="shared" si="32"/>
        <v>646.71207729238893</v>
      </c>
      <c r="U2076" s="57">
        <f>FACT_INCLUDES[[#This Row],[Income]]/FACT_INCLUDES[[#This Row],[Total Order Income]]</f>
        <v>1</v>
      </c>
      <c r="V2076" s="33">
        <f>IF(FACT_INCLUDES[[#This Row],[Order Gap]]&gt;10, 1, 0)/COUNTIFS(FACT_INCLUDES[Order ID], FACT_INCLUDES[[#This Row],[Order ID]])</f>
        <v>0</v>
      </c>
      <c r="W2076" s="33">
        <f>IF(FACT_INCLUDES[[#This Row],[Order Type]]="Online", 1, 0)/COUNTIFS(FACT_INCLUDES[Order ID], FACT_INCLUDES[[#This Row],[Order ID]])</f>
        <v>0</v>
      </c>
      <c r="X2076" s="52">
        <v>687.24572574662341</v>
      </c>
      <c r="Y2076" s="52">
        <v>670.45236697750954</v>
      </c>
      <c r="Z2076" s="64">
        <f>IF(FACT_INCLUDES[[#This Row],[Order Type]]="Online", 1, 0)*FACT_INCLUDES[[#This Row],[Income]]</f>
        <v>0</v>
      </c>
    </row>
    <row r="2077" spans="1:26" x14ac:dyDescent="0.3">
      <c r="A2077" s="4">
        <v>128</v>
      </c>
      <c r="B2077" s="4">
        <v>57</v>
      </c>
      <c r="C2077" s="4">
        <v>344</v>
      </c>
      <c r="D2077" s="58">
        <v>2</v>
      </c>
      <c r="E2077" s="28">
        <f>VLOOKUP(FACT_INCLUDES[[#This Row],[Order ID]], ORDERS[], 2)</f>
        <v>44297.879591015648</v>
      </c>
      <c r="F2077" s="28">
        <f>VLOOKUP(FACT_INCLUDES[[#This Row],[Order ID]], ORDERS[], 3)</f>
        <v>44297.879591015648</v>
      </c>
      <c r="G2077" s="4" t="str">
        <f>VLOOKUP(FACT_INCLUDES[[#This Row],[Order ID]], ORDERS[], 4)</f>
        <v>In-Store</v>
      </c>
      <c r="H2077" s="4" t="str">
        <f>VLOOKUP(FACT_INCLUDES[[#This Row],[Order ID]], ORDERS[], 5)</f>
        <v>DLD7556@gmail.com</v>
      </c>
      <c r="I2077" s="4">
        <f>VLOOKUP(FACT_INCLUDES[[#This Row],[Order ID]], ORDERS[], 6)</f>
        <v>46</v>
      </c>
      <c r="J2077" s="54">
        <f>VLOOKUP(FACT_INCLUDES[[#This Row],[Order ID]], ORDERS[], 7)</f>
        <v>0</v>
      </c>
      <c r="K2077" s="33">
        <v>0</v>
      </c>
      <c r="L2077" s="4">
        <f>VLOOKUP(FACT_INCLUDES[[#This Row],[DW Version]], VERSIONS[], 2)</f>
        <v>35</v>
      </c>
      <c r="M2077" s="4">
        <f>VLOOKUP(FACT_INCLUDES[[#This Row],[DW Version]], VERSIONS[], 3)</f>
        <v>6.5</v>
      </c>
      <c r="N2077" s="4" t="str">
        <f>VLOOKUP(FACT_INCLUDES[[#This Row],[DW Version]], VERSIONS[], 4)</f>
        <v>white</v>
      </c>
      <c r="O2077" s="51">
        <f>VLOOKUP(FACT_INCLUDES[[#This Row],[DW Version]], VERSIONS[], 5)</f>
        <v>139.52910143757526</v>
      </c>
      <c r="P2077" s="4" t="str">
        <f>VLOOKUP(FACT_INCLUDES[[#This Row],[DW Version]], VERSIONS[], 6)</f>
        <v>Alphafly</v>
      </c>
      <c r="Q2077" s="4" t="str">
        <f>VLOOKUP(FACT_INCLUDES[[#This Row],[DW Version]], VERSIONS[], 7)</f>
        <v>Shoe</v>
      </c>
      <c r="R2077" s="51">
        <f>FACT_INCLUDES[[#This Row],[Version Price]]*FACT_INCLUDES[[#This Row],[Quantity]]</f>
        <v>279.05820287515053</v>
      </c>
      <c r="S2077" s="51">
        <f>FACT_INCLUDES[[#This Row],[Amount]]*(1-FACT_INCLUDES[[#This Row],[Order Discount]])</f>
        <v>279.05820287515053</v>
      </c>
      <c r="T2077" s="51">
        <f t="shared" si="32"/>
        <v>1451.7540326070471</v>
      </c>
      <c r="U2077" s="57">
        <f>FACT_INCLUDES[[#This Row],[Income]]/FACT_INCLUDES[[#This Row],[Total Order Income]]</f>
        <v>0.19222140707542604</v>
      </c>
      <c r="V2077" s="33">
        <f>IF(FACT_INCLUDES[[#This Row],[Order Gap]]&gt;10, 1, 0)/COUNTIFS(FACT_INCLUDES[Order ID], FACT_INCLUDES[[#This Row],[Order ID]])</f>
        <v>0</v>
      </c>
      <c r="W2077" s="33">
        <f>IF(FACT_INCLUDES[[#This Row],[Order Type]]="Online", 1, 0)/COUNTIFS(FACT_INCLUDES[Order ID], FACT_INCLUDES[[#This Row],[Order ID]])</f>
        <v>0</v>
      </c>
      <c r="X2077" s="52">
        <v>687.24572574662341</v>
      </c>
      <c r="Y2077" s="52">
        <v>670.45236697750954</v>
      </c>
      <c r="Z2077" s="64">
        <f>IF(FACT_INCLUDES[[#This Row],[Order Type]]="Online", 1, 0)*FACT_INCLUDES[[#This Row],[Income]]</f>
        <v>0</v>
      </c>
    </row>
    <row r="2078" spans="1:26" x14ac:dyDescent="0.3">
      <c r="A2078" s="4">
        <v>129</v>
      </c>
      <c r="B2078" s="4">
        <v>57</v>
      </c>
      <c r="C2078" s="4">
        <v>810</v>
      </c>
      <c r="D2078" s="58">
        <v>2</v>
      </c>
      <c r="E2078" s="28">
        <f>VLOOKUP(FACT_INCLUDES[[#This Row],[Order ID]], ORDERS[], 2)</f>
        <v>44297.879591015648</v>
      </c>
      <c r="F2078" s="28">
        <f>VLOOKUP(FACT_INCLUDES[[#This Row],[Order ID]], ORDERS[], 3)</f>
        <v>44297.879591015648</v>
      </c>
      <c r="G2078" s="4" t="str">
        <f>VLOOKUP(FACT_INCLUDES[[#This Row],[Order ID]], ORDERS[], 4)</f>
        <v>In-Store</v>
      </c>
      <c r="H2078" s="4" t="str">
        <f>VLOOKUP(FACT_INCLUDES[[#This Row],[Order ID]], ORDERS[], 5)</f>
        <v>DLD7556@gmail.com</v>
      </c>
      <c r="I2078" s="4">
        <f>VLOOKUP(FACT_INCLUDES[[#This Row],[Order ID]], ORDERS[], 6)</f>
        <v>46</v>
      </c>
      <c r="J2078" s="54">
        <f>VLOOKUP(FACT_INCLUDES[[#This Row],[Order ID]], ORDERS[], 7)</f>
        <v>0</v>
      </c>
      <c r="K2078" s="33">
        <v>0</v>
      </c>
      <c r="L2078" s="4">
        <f>VLOOKUP(FACT_INCLUDES[[#This Row],[DW Version]], VERSIONS[], 2)</f>
        <v>82</v>
      </c>
      <c r="M2078" s="4">
        <f>VLOOKUP(FACT_INCLUDES[[#This Row],[DW Version]], VERSIONS[], 3)</f>
        <v>10</v>
      </c>
      <c r="N2078" s="4" t="str">
        <f>VLOOKUP(FACT_INCLUDES[[#This Row],[DW Version]], VERSIONS[], 4)</f>
        <v>white</v>
      </c>
      <c r="O2078" s="51">
        <f>VLOOKUP(FACT_INCLUDES[[#This Row],[DW Version]], VERSIONS[], 5)</f>
        <v>328.49548282180928</v>
      </c>
      <c r="P2078" s="4" t="str">
        <f>VLOOKUP(FACT_INCLUDES[[#This Row],[DW Version]], VERSIONS[], 6)</f>
        <v>Flex 2-in-1 Shorts</v>
      </c>
      <c r="Q2078" s="4" t="str">
        <f>VLOOKUP(FACT_INCLUDES[[#This Row],[DW Version]], VERSIONS[], 7)</f>
        <v>Apparel</v>
      </c>
      <c r="R2078" s="51">
        <f>FACT_INCLUDES[[#This Row],[Version Price]]*FACT_INCLUDES[[#This Row],[Quantity]]</f>
        <v>656.99096564361855</v>
      </c>
      <c r="S2078" s="51">
        <f>FACT_INCLUDES[[#This Row],[Amount]]*(1-FACT_INCLUDES[[#This Row],[Order Discount]])</f>
        <v>656.99096564361855</v>
      </c>
      <c r="T2078" s="51">
        <f t="shared" si="32"/>
        <v>1451.7540326070471</v>
      </c>
      <c r="U2078" s="57">
        <f>FACT_INCLUDES[[#This Row],[Income]]/FACT_INCLUDES[[#This Row],[Total Order Income]]</f>
        <v>0.45254977832835774</v>
      </c>
      <c r="V2078" s="33">
        <f>IF(FACT_INCLUDES[[#This Row],[Order Gap]]&gt;10, 1, 0)/COUNTIFS(FACT_INCLUDES[Order ID], FACT_INCLUDES[[#This Row],[Order ID]])</f>
        <v>0</v>
      </c>
      <c r="W2078" s="33">
        <f>IF(FACT_INCLUDES[[#This Row],[Order Type]]="Online", 1, 0)/COUNTIFS(FACT_INCLUDES[Order ID], FACT_INCLUDES[[#This Row],[Order ID]])</f>
        <v>0</v>
      </c>
      <c r="X2078" s="52">
        <v>687.24572574662341</v>
      </c>
      <c r="Y2078" s="52">
        <v>670.45236697750954</v>
      </c>
      <c r="Z2078" s="64">
        <f>IF(FACT_INCLUDES[[#This Row],[Order Type]]="Online", 1, 0)*FACT_INCLUDES[[#This Row],[Income]]</f>
        <v>0</v>
      </c>
    </row>
    <row r="2079" spans="1:26" x14ac:dyDescent="0.3">
      <c r="A2079" s="4">
        <v>130</v>
      </c>
      <c r="B2079" s="4">
        <v>57</v>
      </c>
      <c r="C2079" s="4">
        <v>862</v>
      </c>
      <c r="D2079" s="58">
        <v>2</v>
      </c>
      <c r="E2079" s="28">
        <f>VLOOKUP(FACT_INCLUDES[[#This Row],[Order ID]], ORDERS[], 2)</f>
        <v>44297.879591015648</v>
      </c>
      <c r="F2079" s="28">
        <f>VLOOKUP(FACT_INCLUDES[[#This Row],[Order ID]], ORDERS[], 3)</f>
        <v>44297.879591015648</v>
      </c>
      <c r="G2079" s="4" t="str">
        <f>VLOOKUP(FACT_INCLUDES[[#This Row],[Order ID]], ORDERS[], 4)</f>
        <v>In-Store</v>
      </c>
      <c r="H2079" s="4" t="str">
        <f>VLOOKUP(FACT_INCLUDES[[#This Row],[Order ID]], ORDERS[], 5)</f>
        <v>DLD7556@gmail.com</v>
      </c>
      <c r="I2079" s="4">
        <f>VLOOKUP(FACT_INCLUDES[[#This Row],[Order ID]], ORDERS[], 6)</f>
        <v>46</v>
      </c>
      <c r="J2079" s="54">
        <f>VLOOKUP(FACT_INCLUDES[[#This Row],[Order ID]], ORDERS[], 7)</f>
        <v>0</v>
      </c>
      <c r="K2079" s="33">
        <v>0</v>
      </c>
      <c r="L2079" s="4">
        <f>VLOOKUP(FACT_INCLUDES[[#This Row],[DW Version]], VERSIONS[], 2)</f>
        <v>88</v>
      </c>
      <c r="M2079" s="4">
        <f>VLOOKUP(FACT_INCLUDES[[#This Row],[DW Version]], VERSIONS[], 3)</f>
        <v>4.5</v>
      </c>
      <c r="N2079" s="4" t="str">
        <f>VLOOKUP(FACT_INCLUDES[[#This Row],[DW Version]], VERSIONS[], 4)</f>
        <v>silver</v>
      </c>
      <c r="O2079" s="51">
        <f>VLOOKUP(FACT_INCLUDES[[#This Row],[DW Version]], VERSIONS[], 5)</f>
        <v>257.85243204413905</v>
      </c>
      <c r="P2079" s="4" t="str">
        <f>VLOOKUP(FACT_INCLUDES[[#This Row],[DW Version]], VERSIONS[], 6)</f>
        <v>React Infinity Run</v>
      </c>
      <c r="Q2079" s="4" t="str">
        <f>VLOOKUP(FACT_INCLUDES[[#This Row],[DW Version]], VERSIONS[], 7)</f>
        <v>Shoe</v>
      </c>
      <c r="R2079" s="51">
        <f>FACT_INCLUDES[[#This Row],[Version Price]]*FACT_INCLUDES[[#This Row],[Quantity]]</f>
        <v>515.7048640882781</v>
      </c>
      <c r="S2079" s="51">
        <f>FACT_INCLUDES[[#This Row],[Amount]]*(1-FACT_INCLUDES[[#This Row],[Order Discount]])</f>
        <v>515.7048640882781</v>
      </c>
      <c r="T2079" s="51">
        <f t="shared" si="32"/>
        <v>1451.7540326070471</v>
      </c>
      <c r="U2079" s="57">
        <f>FACT_INCLUDES[[#This Row],[Income]]/FACT_INCLUDES[[#This Row],[Total Order Income]]</f>
        <v>0.3552288145962163</v>
      </c>
      <c r="V2079" s="33">
        <f>IF(FACT_INCLUDES[[#This Row],[Order Gap]]&gt;10, 1, 0)/COUNTIFS(FACT_INCLUDES[Order ID], FACT_INCLUDES[[#This Row],[Order ID]])</f>
        <v>0</v>
      </c>
      <c r="W2079" s="33">
        <f>IF(FACT_INCLUDES[[#This Row],[Order Type]]="Online", 1, 0)/COUNTIFS(FACT_INCLUDES[Order ID], FACT_INCLUDES[[#This Row],[Order ID]])</f>
        <v>0</v>
      </c>
      <c r="X2079" s="52">
        <v>687.24572574662341</v>
      </c>
      <c r="Y2079" s="52">
        <v>670.45236697750954</v>
      </c>
      <c r="Z2079" s="64">
        <f>IF(FACT_INCLUDES[[#This Row],[Order Type]]="Online", 1, 0)*FACT_INCLUDES[[#This Row],[Income]]</f>
        <v>0</v>
      </c>
    </row>
    <row r="2080" spans="1:26" x14ac:dyDescent="0.3">
      <c r="A2080" s="4">
        <v>151</v>
      </c>
      <c r="B2080" s="4">
        <v>69</v>
      </c>
      <c r="C2080" s="4">
        <v>56</v>
      </c>
      <c r="D2080" s="58">
        <v>3</v>
      </c>
      <c r="E2080" s="28">
        <f>VLOOKUP(FACT_INCLUDES[[#This Row],[Order ID]], ORDERS[], 2)</f>
        <v>44298.655810143791</v>
      </c>
      <c r="F2080" s="28">
        <f>VLOOKUP(FACT_INCLUDES[[#This Row],[Order ID]], ORDERS[], 3)</f>
        <v>44307.655810143791</v>
      </c>
      <c r="G2080" s="4" t="str">
        <f>VLOOKUP(FACT_INCLUDES[[#This Row],[Order ID]], ORDERS[], 4)</f>
        <v>Online</v>
      </c>
      <c r="H2080" s="4" t="str">
        <f>VLOOKUP(FACT_INCLUDES[[#This Row],[Order ID]], ORDERS[], 5)</f>
        <v>NDZ8527@gmail.com</v>
      </c>
      <c r="I2080" s="4">
        <f>VLOOKUP(FACT_INCLUDES[[#This Row],[Order ID]], ORDERS[], 6)</f>
        <v>0</v>
      </c>
      <c r="J2080" s="54">
        <f>VLOOKUP(FACT_INCLUDES[[#This Row],[Order ID]], ORDERS[], 7)</f>
        <v>0</v>
      </c>
      <c r="K2080" s="33">
        <v>9</v>
      </c>
      <c r="L2080" s="4">
        <f>VLOOKUP(FACT_INCLUDES[[#This Row],[DW Version]], VERSIONS[], 2)</f>
        <v>5</v>
      </c>
      <c r="M2080" s="4">
        <f>VLOOKUP(FACT_INCLUDES[[#This Row],[DW Version]], VERSIONS[], 3)</f>
        <v>11</v>
      </c>
      <c r="N2080" s="4" t="str">
        <f>VLOOKUP(FACT_INCLUDES[[#This Row],[DW Version]], VERSIONS[], 4)</f>
        <v>white</v>
      </c>
      <c r="O2080" s="51">
        <f>VLOOKUP(FACT_INCLUDES[[#This Row],[DW Version]], VERSIONS[], 5)</f>
        <v>338.06917687832419</v>
      </c>
      <c r="P2080" s="4" t="str">
        <f>VLOOKUP(FACT_INCLUDES[[#This Row],[DW Version]], VERSIONS[], 6)</f>
        <v>Nike Football</v>
      </c>
      <c r="Q2080" s="4" t="str">
        <f>VLOOKUP(FACT_INCLUDES[[#This Row],[DW Version]], VERSIONS[], 7)</f>
        <v>Sport Equipment</v>
      </c>
      <c r="R2080" s="51">
        <f>FACT_INCLUDES[[#This Row],[Version Price]]*FACT_INCLUDES[[#This Row],[Quantity]]</f>
        <v>1014.2075306349725</v>
      </c>
      <c r="S2080" s="51">
        <f>FACT_INCLUDES[[#This Row],[Amount]]*(1-FACT_INCLUDES[[#This Row],[Order Discount]])</f>
        <v>1014.2075306349725</v>
      </c>
      <c r="T2080" s="51">
        <f t="shared" si="32"/>
        <v>2397.3793922908453</v>
      </c>
      <c r="U2080" s="57">
        <f>FACT_INCLUDES[[#This Row],[Income]]/FACT_INCLUDES[[#This Row],[Total Order Income]]</f>
        <v>0.4230484060621853</v>
      </c>
      <c r="V2080" s="33">
        <f>IF(FACT_INCLUDES[[#This Row],[Order Gap]]&gt;10, 1, 0)/COUNTIFS(FACT_INCLUDES[Order ID], FACT_INCLUDES[[#This Row],[Order ID]])</f>
        <v>0</v>
      </c>
      <c r="W2080" s="33">
        <f>IF(FACT_INCLUDES[[#This Row],[Order Type]]="Online", 1, 0)/COUNTIFS(FACT_INCLUDES[Order ID], FACT_INCLUDES[[#This Row],[Order ID]])</f>
        <v>0.5</v>
      </c>
      <c r="X2080" s="52">
        <v>687.24572574662341</v>
      </c>
      <c r="Y2080" s="52">
        <v>670.45236697750954</v>
      </c>
      <c r="Z2080" s="64">
        <f>IF(FACT_INCLUDES[[#This Row],[Order Type]]="Online", 1, 0)*FACT_INCLUDES[[#This Row],[Income]]</f>
        <v>1014.2075306349725</v>
      </c>
    </row>
    <row r="2081" spans="1:26" x14ac:dyDescent="0.3">
      <c r="A2081" s="4">
        <v>152</v>
      </c>
      <c r="B2081" s="4">
        <v>69</v>
      </c>
      <c r="C2081" s="4">
        <v>417</v>
      </c>
      <c r="D2081" s="58">
        <v>4</v>
      </c>
      <c r="E2081" s="28">
        <f>VLOOKUP(FACT_INCLUDES[[#This Row],[Order ID]], ORDERS[], 2)</f>
        <v>44298.655810143791</v>
      </c>
      <c r="F2081" s="28">
        <f>VLOOKUP(FACT_INCLUDES[[#This Row],[Order ID]], ORDERS[], 3)</f>
        <v>44307.655810143791</v>
      </c>
      <c r="G2081" s="4" t="str">
        <f>VLOOKUP(FACT_INCLUDES[[#This Row],[Order ID]], ORDERS[], 4)</f>
        <v>Online</v>
      </c>
      <c r="H2081" s="4" t="str">
        <f>VLOOKUP(FACT_INCLUDES[[#This Row],[Order ID]], ORDERS[], 5)</f>
        <v>NDZ8527@gmail.com</v>
      </c>
      <c r="I2081" s="4">
        <f>VLOOKUP(FACT_INCLUDES[[#This Row],[Order ID]], ORDERS[], 6)</f>
        <v>0</v>
      </c>
      <c r="J2081" s="54">
        <f>VLOOKUP(FACT_INCLUDES[[#This Row],[Order ID]], ORDERS[], 7)</f>
        <v>0</v>
      </c>
      <c r="K2081" s="33">
        <v>9</v>
      </c>
      <c r="L2081" s="4">
        <f>VLOOKUP(FACT_INCLUDES[[#This Row],[DW Version]], VERSIONS[], 2)</f>
        <v>42</v>
      </c>
      <c r="M2081" s="4">
        <f>VLOOKUP(FACT_INCLUDES[[#This Row],[DW Version]], VERSIONS[], 3)</f>
        <v>9.5</v>
      </c>
      <c r="N2081" s="4" t="str">
        <f>VLOOKUP(FACT_INCLUDES[[#This Row],[DW Version]], VERSIONS[], 4)</f>
        <v>white</v>
      </c>
      <c r="O2081" s="51">
        <f>VLOOKUP(FACT_INCLUDES[[#This Row],[DW Version]], VERSIONS[], 5)</f>
        <v>345.7929654139682</v>
      </c>
      <c r="P2081" s="4" t="str">
        <f>VLOOKUP(FACT_INCLUDES[[#This Row],[DW Version]], VERSIONS[], 6)</f>
        <v>Air Max Thea</v>
      </c>
      <c r="Q2081" s="4" t="str">
        <f>VLOOKUP(FACT_INCLUDES[[#This Row],[DW Version]], VERSIONS[], 7)</f>
        <v>Shoe</v>
      </c>
      <c r="R2081" s="51">
        <f>FACT_INCLUDES[[#This Row],[Version Price]]*FACT_INCLUDES[[#This Row],[Quantity]]</f>
        <v>1383.1718616558728</v>
      </c>
      <c r="S2081" s="51">
        <f>FACT_INCLUDES[[#This Row],[Amount]]*(1-FACT_INCLUDES[[#This Row],[Order Discount]])</f>
        <v>1383.1718616558728</v>
      </c>
      <c r="T2081" s="51">
        <f t="shared" si="32"/>
        <v>2397.3793922908453</v>
      </c>
      <c r="U2081" s="57">
        <f>FACT_INCLUDES[[#This Row],[Income]]/FACT_INCLUDES[[#This Row],[Total Order Income]]</f>
        <v>0.5769515939378147</v>
      </c>
      <c r="V2081" s="33">
        <f>IF(FACT_INCLUDES[[#This Row],[Order Gap]]&gt;10, 1, 0)/COUNTIFS(FACT_INCLUDES[Order ID], FACT_INCLUDES[[#This Row],[Order ID]])</f>
        <v>0</v>
      </c>
      <c r="W2081" s="33">
        <f>IF(FACT_INCLUDES[[#This Row],[Order Type]]="Online", 1, 0)/COUNTIFS(FACT_INCLUDES[Order ID], FACT_INCLUDES[[#This Row],[Order ID]])</f>
        <v>0.5</v>
      </c>
      <c r="X2081" s="52">
        <v>687.24572574662341</v>
      </c>
      <c r="Y2081" s="52">
        <v>670.45236697750954</v>
      </c>
      <c r="Z2081" s="64">
        <f>IF(FACT_INCLUDES[[#This Row],[Order Type]]="Online", 1, 0)*FACT_INCLUDES[[#This Row],[Income]]</f>
        <v>1383.1718616558728</v>
      </c>
    </row>
    <row r="2082" spans="1:26" x14ac:dyDescent="0.3">
      <c r="A2082" s="4">
        <v>167</v>
      </c>
      <c r="B2082" s="4">
        <v>76</v>
      </c>
      <c r="C2082" s="4">
        <v>75</v>
      </c>
      <c r="D2082" s="58">
        <v>1</v>
      </c>
      <c r="E2082" s="28">
        <f>VLOOKUP(FACT_INCLUDES[[#This Row],[Order ID]], ORDERS[], 2)</f>
        <v>44210.401998173969</v>
      </c>
      <c r="F2082" s="28">
        <f>VLOOKUP(FACT_INCLUDES[[#This Row],[Order ID]], ORDERS[], 3)</f>
        <v>44210.401998173969</v>
      </c>
      <c r="G2082" s="4" t="str">
        <f>VLOOKUP(FACT_INCLUDES[[#This Row],[Order ID]], ORDERS[], 4)</f>
        <v>In-Store</v>
      </c>
      <c r="H2082" s="4" t="str">
        <f>VLOOKUP(FACT_INCLUDES[[#This Row],[Order ID]], ORDERS[], 5)</f>
        <v>XNK8231@gmail.com</v>
      </c>
      <c r="I2082" s="4">
        <f>VLOOKUP(FACT_INCLUDES[[#This Row],[Order ID]], ORDERS[], 6)</f>
        <v>26</v>
      </c>
      <c r="J2082" s="54">
        <f>VLOOKUP(FACT_INCLUDES[[#This Row],[Order ID]], ORDERS[], 7)</f>
        <v>0</v>
      </c>
      <c r="K2082" s="33">
        <v>0</v>
      </c>
      <c r="L2082" s="4">
        <f>VLOOKUP(FACT_INCLUDES[[#This Row],[DW Version]], VERSIONS[], 2)</f>
        <v>7</v>
      </c>
      <c r="M2082" s="4">
        <f>VLOOKUP(FACT_INCLUDES[[#This Row],[DW Version]], VERSIONS[], 3)</f>
        <v>11.5</v>
      </c>
      <c r="N2082" s="4" t="str">
        <f>VLOOKUP(FACT_INCLUDES[[#This Row],[DW Version]], VERSIONS[], 4)</f>
        <v>white</v>
      </c>
      <c r="O2082" s="51">
        <f>VLOOKUP(FACT_INCLUDES[[#This Row],[DW Version]], VERSIONS[], 5)</f>
        <v>158.5272062608835</v>
      </c>
      <c r="P2082" s="4" t="str">
        <f>VLOOKUP(FACT_INCLUDES[[#This Row],[DW Version]], VERSIONS[], 6)</f>
        <v>Blazer</v>
      </c>
      <c r="Q2082" s="4" t="str">
        <f>VLOOKUP(FACT_INCLUDES[[#This Row],[DW Version]], VERSIONS[], 7)</f>
        <v>Shoe</v>
      </c>
      <c r="R2082" s="51">
        <f>FACT_INCLUDES[[#This Row],[Version Price]]*FACT_INCLUDES[[#This Row],[Quantity]]</f>
        <v>158.5272062608835</v>
      </c>
      <c r="S2082" s="51">
        <f>FACT_INCLUDES[[#This Row],[Amount]]*(1-FACT_INCLUDES[[#This Row],[Order Discount]])</f>
        <v>158.5272062608835</v>
      </c>
      <c r="T2082" s="51">
        <f t="shared" si="32"/>
        <v>1050.3496830363079</v>
      </c>
      <c r="U2082" s="57">
        <f>FACT_INCLUDES[[#This Row],[Income]]/FACT_INCLUDES[[#This Row],[Total Order Income]]</f>
        <v>0.15092802789507162</v>
      </c>
      <c r="V2082" s="33">
        <f>IF(FACT_INCLUDES[[#This Row],[Order Gap]]&gt;10, 1, 0)/COUNTIFS(FACT_INCLUDES[Order ID], FACT_INCLUDES[[#This Row],[Order ID]])</f>
        <v>0</v>
      </c>
      <c r="W2082" s="33">
        <f>IF(FACT_INCLUDES[[#This Row],[Order Type]]="Online", 1, 0)/COUNTIFS(FACT_INCLUDES[Order ID], FACT_INCLUDES[[#This Row],[Order ID]])</f>
        <v>0</v>
      </c>
      <c r="X2082" s="52">
        <v>687.24572574662341</v>
      </c>
      <c r="Y2082" s="52">
        <v>670.45236697750954</v>
      </c>
      <c r="Z2082" s="64">
        <f>IF(FACT_INCLUDES[[#This Row],[Order Type]]="Online", 1, 0)*FACT_INCLUDES[[#This Row],[Income]]</f>
        <v>0</v>
      </c>
    </row>
    <row r="2083" spans="1:26" x14ac:dyDescent="0.3">
      <c r="A2083" s="4">
        <v>168</v>
      </c>
      <c r="B2083" s="4">
        <v>76</v>
      </c>
      <c r="C2083" s="4">
        <v>88</v>
      </c>
      <c r="D2083" s="58">
        <v>1</v>
      </c>
      <c r="E2083" s="28">
        <f>VLOOKUP(FACT_INCLUDES[[#This Row],[Order ID]], ORDERS[], 2)</f>
        <v>44210.401998173969</v>
      </c>
      <c r="F2083" s="28">
        <f>VLOOKUP(FACT_INCLUDES[[#This Row],[Order ID]], ORDERS[], 3)</f>
        <v>44210.401998173969</v>
      </c>
      <c r="G2083" s="4" t="str">
        <f>VLOOKUP(FACT_INCLUDES[[#This Row],[Order ID]], ORDERS[], 4)</f>
        <v>In-Store</v>
      </c>
      <c r="H2083" s="4" t="str">
        <f>VLOOKUP(FACT_INCLUDES[[#This Row],[Order ID]], ORDERS[], 5)</f>
        <v>XNK8231@gmail.com</v>
      </c>
      <c r="I2083" s="4">
        <f>VLOOKUP(FACT_INCLUDES[[#This Row],[Order ID]], ORDERS[], 6)</f>
        <v>26</v>
      </c>
      <c r="J2083" s="54">
        <f>VLOOKUP(FACT_INCLUDES[[#This Row],[Order ID]], ORDERS[], 7)</f>
        <v>0</v>
      </c>
      <c r="K2083" s="33">
        <v>0</v>
      </c>
      <c r="L2083" s="4">
        <f>VLOOKUP(FACT_INCLUDES[[#This Row],[DW Version]], VERSIONS[], 2)</f>
        <v>9</v>
      </c>
      <c r="M2083" s="4">
        <f>VLOOKUP(FACT_INCLUDES[[#This Row],[DW Version]], VERSIONS[], 3)</f>
        <v>5</v>
      </c>
      <c r="N2083" s="4" t="str">
        <f>VLOOKUP(FACT_INCLUDES[[#This Row],[DW Version]], VERSIONS[], 4)</f>
        <v>black</v>
      </c>
      <c r="O2083" s="51">
        <f>VLOOKUP(FACT_INCLUDES[[#This Row],[DW Version]], VERSIONS[], 5)</f>
        <v>294.21057996401777</v>
      </c>
      <c r="P2083" s="4" t="str">
        <f>VLOOKUP(FACT_INCLUDES[[#This Row],[DW Version]], VERSIONS[], 6)</f>
        <v>React</v>
      </c>
      <c r="Q2083" s="4" t="str">
        <f>VLOOKUP(FACT_INCLUDES[[#This Row],[DW Version]], VERSIONS[], 7)</f>
        <v>Shoe</v>
      </c>
      <c r="R2083" s="51">
        <f>FACT_INCLUDES[[#This Row],[Version Price]]*FACT_INCLUDES[[#This Row],[Quantity]]</f>
        <v>294.21057996401777</v>
      </c>
      <c r="S2083" s="51">
        <f>FACT_INCLUDES[[#This Row],[Amount]]*(1-FACT_INCLUDES[[#This Row],[Order Discount]])</f>
        <v>294.21057996401777</v>
      </c>
      <c r="T2083" s="51">
        <f t="shared" si="32"/>
        <v>1050.3496830363079</v>
      </c>
      <c r="U2083" s="57">
        <f>FACT_INCLUDES[[#This Row],[Income]]/FACT_INCLUDES[[#This Row],[Total Order Income]]</f>
        <v>0.28010726781344464</v>
      </c>
      <c r="V2083" s="33">
        <f>IF(FACT_INCLUDES[[#This Row],[Order Gap]]&gt;10, 1, 0)/COUNTIFS(FACT_INCLUDES[Order ID], FACT_INCLUDES[[#This Row],[Order ID]])</f>
        <v>0</v>
      </c>
      <c r="W2083" s="33">
        <f>IF(FACT_INCLUDES[[#This Row],[Order Type]]="Online", 1, 0)/COUNTIFS(FACT_INCLUDES[Order ID], FACT_INCLUDES[[#This Row],[Order ID]])</f>
        <v>0</v>
      </c>
      <c r="X2083" s="52">
        <v>687.24572574662341</v>
      </c>
      <c r="Y2083" s="52">
        <v>670.45236697750954</v>
      </c>
      <c r="Z2083" s="64">
        <f>IF(FACT_INCLUDES[[#This Row],[Order Type]]="Online", 1, 0)*FACT_INCLUDES[[#This Row],[Income]]</f>
        <v>0</v>
      </c>
    </row>
    <row r="2084" spans="1:26" x14ac:dyDescent="0.3">
      <c r="A2084" s="4">
        <v>169</v>
      </c>
      <c r="B2084" s="4">
        <v>76</v>
      </c>
      <c r="C2084" s="4">
        <v>868</v>
      </c>
      <c r="D2084" s="58">
        <v>2</v>
      </c>
      <c r="E2084" s="28">
        <f>VLOOKUP(FACT_INCLUDES[[#This Row],[Order ID]], ORDERS[], 2)</f>
        <v>44210.401998173969</v>
      </c>
      <c r="F2084" s="28">
        <f>VLOOKUP(FACT_INCLUDES[[#This Row],[Order ID]], ORDERS[], 3)</f>
        <v>44210.401998173969</v>
      </c>
      <c r="G2084" s="4" t="str">
        <f>VLOOKUP(FACT_INCLUDES[[#This Row],[Order ID]], ORDERS[], 4)</f>
        <v>In-Store</v>
      </c>
      <c r="H2084" s="4" t="str">
        <f>VLOOKUP(FACT_INCLUDES[[#This Row],[Order ID]], ORDERS[], 5)</f>
        <v>XNK8231@gmail.com</v>
      </c>
      <c r="I2084" s="4">
        <f>VLOOKUP(FACT_INCLUDES[[#This Row],[Order ID]], ORDERS[], 6)</f>
        <v>26</v>
      </c>
      <c r="J2084" s="54">
        <f>VLOOKUP(FACT_INCLUDES[[#This Row],[Order ID]], ORDERS[], 7)</f>
        <v>0</v>
      </c>
      <c r="K2084" s="33">
        <v>0</v>
      </c>
      <c r="L2084" s="4">
        <f>VLOOKUP(FACT_INCLUDES[[#This Row],[DW Version]], VERSIONS[], 2)</f>
        <v>88</v>
      </c>
      <c r="M2084" s="4">
        <f>VLOOKUP(FACT_INCLUDES[[#This Row],[DW Version]], VERSIONS[], 3)</f>
        <v>9.5</v>
      </c>
      <c r="N2084" s="4" t="str">
        <f>VLOOKUP(FACT_INCLUDES[[#This Row],[DW Version]], VERSIONS[], 4)</f>
        <v>white</v>
      </c>
      <c r="O2084" s="51">
        <f>VLOOKUP(FACT_INCLUDES[[#This Row],[DW Version]], VERSIONS[], 5)</f>
        <v>298.8059484057033</v>
      </c>
      <c r="P2084" s="4" t="str">
        <f>VLOOKUP(FACT_INCLUDES[[#This Row],[DW Version]], VERSIONS[], 6)</f>
        <v>React Infinity Run</v>
      </c>
      <c r="Q2084" s="4" t="str">
        <f>VLOOKUP(FACT_INCLUDES[[#This Row],[DW Version]], VERSIONS[], 7)</f>
        <v>Shoe</v>
      </c>
      <c r="R2084" s="51">
        <f>FACT_INCLUDES[[#This Row],[Version Price]]*FACT_INCLUDES[[#This Row],[Quantity]]</f>
        <v>597.61189681140661</v>
      </c>
      <c r="S2084" s="51">
        <f>FACT_INCLUDES[[#This Row],[Amount]]*(1-FACT_INCLUDES[[#This Row],[Order Discount]])</f>
        <v>597.61189681140661</v>
      </c>
      <c r="T2084" s="51">
        <f t="shared" si="32"/>
        <v>1050.3496830363079</v>
      </c>
      <c r="U2084" s="57">
        <f>FACT_INCLUDES[[#This Row],[Income]]/FACT_INCLUDES[[#This Row],[Total Order Income]]</f>
        <v>0.56896470429148382</v>
      </c>
      <c r="V2084" s="33">
        <f>IF(FACT_INCLUDES[[#This Row],[Order Gap]]&gt;10, 1, 0)/COUNTIFS(FACT_INCLUDES[Order ID], FACT_INCLUDES[[#This Row],[Order ID]])</f>
        <v>0</v>
      </c>
      <c r="W2084" s="33">
        <f>IF(FACT_INCLUDES[[#This Row],[Order Type]]="Online", 1, 0)/COUNTIFS(FACT_INCLUDES[Order ID], FACT_INCLUDES[[#This Row],[Order ID]])</f>
        <v>0</v>
      </c>
      <c r="X2084" s="52">
        <v>687.24572574662341</v>
      </c>
      <c r="Y2084" s="52">
        <v>670.45236697750954</v>
      </c>
      <c r="Z2084" s="64">
        <f>IF(FACT_INCLUDES[[#This Row],[Order Type]]="Online", 1, 0)*FACT_INCLUDES[[#This Row],[Income]]</f>
        <v>0</v>
      </c>
    </row>
    <row r="2085" spans="1:26" x14ac:dyDescent="0.3">
      <c r="A2085" s="4">
        <v>209</v>
      </c>
      <c r="B2085" s="4">
        <v>95</v>
      </c>
      <c r="C2085" s="4">
        <v>164</v>
      </c>
      <c r="D2085" s="58">
        <v>4</v>
      </c>
      <c r="E2085" s="28">
        <f>VLOOKUP(FACT_INCLUDES[[#This Row],[Order ID]], ORDERS[], 2)</f>
        <v>44470.914987191769</v>
      </c>
      <c r="F2085" s="28">
        <f>VLOOKUP(FACT_INCLUDES[[#This Row],[Order ID]], ORDERS[], 3)</f>
        <v>44484.914987191769</v>
      </c>
      <c r="G2085" s="4" t="str">
        <f>VLOOKUP(FACT_INCLUDES[[#This Row],[Order ID]], ORDERS[], 4)</f>
        <v>Online</v>
      </c>
      <c r="H2085" s="4" t="str">
        <f>VLOOKUP(FACT_INCLUDES[[#This Row],[Order ID]], ORDERS[], 5)</f>
        <v>NBH4430@gmail.com</v>
      </c>
      <c r="I2085" s="4">
        <f>VLOOKUP(FACT_INCLUDES[[#This Row],[Order ID]], ORDERS[], 6)</f>
        <v>0</v>
      </c>
      <c r="J2085" s="54">
        <f>VLOOKUP(FACT_INCLUDES[[#This Row],[Order ID]], ORDERS[], 7)</f>
        <v>0</v>
      </c>
      <c r="K2085" s="33">
        <v>14</v>
      </c>
      <c r="L2085" s="4">
        <f>VLOOKUP(FACT_INCLUDES[[#This Row],[DW Version]], VERSIONS[], 2)</f>
        <v>16</v>
      </c>
      <c r="M2085" s="4">
        <f>VLOOKUP(FACT_INCLUDES[[#This Row],[DW Version]], VERSIONS[], 3)</f>
        <v>7</v>
      </c>
      <c r="N2085" s="4" t="str">
        <f>VLOOKUP(FACT_INCLUDES[[#This Row],[DW Version]], VERSIONS[], 4)</f>
        <v>white</v>
      </c>
      <c r="O2085" s="51">
        <f>VLOOKUP(FACT_INCLUDES[[#This Row],[DW Version]], VERSIONS[], 5)</f>
        <v>46.025246452899147</v>
      </c>
      <c r="P2085" s="4" t="str">
        <f>VLOOKUP(FACT_INCLUDES[[#This Row],[DW Version]], VERSIONS[], 6)</f>
        <v>Flyknit</v>
      </c>
      <c r="Q2085" s="4" t="str">
        <f>VLOOKUP(FACT_INCLUDES[[#This Row],[DW Version]], VERSIONS[], 7)</f>
        <v>Shoe</v>
      </c>
      <c r="R2085" s="51">
        <f>FACT_INCLUDES[[#This Row],[Version Price]]*FACT_INCLUDES[[#This Row],[Quantity]]</f>
        <v>184.10098581159659</v>
      </c>
      <c r="S2085" s="51">
        <f>FACT_INCLUDES[[#This Row],[Amount]]*(1-FACT_INCLUDES[[#This Row],[Order Discount]])</f>
        <v>184.10098581159659</v>
      </c>
      <c r="T2085" s="51">
        <f t="shared" si="32"/>
        <v>1650.4557800462121</v>
      </c>
      <c r="U2085" s="57">
        <f>FACT_INCLUDES[[#This Row],[Income]]/FACT_INCLUDES[[#This Row],[Total Order Income]]</f>
        <v>0.11154554277512471</v>
      </c>
      <c r="V2085" s="33">
        <f>IF(FACT_INCLUDES[[#This Row],[Order Gap]]&gt;10, 1, 0)/COUNTIFS(FACT_INCLUDES[Order ID], FACT_INCLUDES[[#This Row],[Order ID]])</f>
        <v>0.33333333333333331</v>
      </c>
      <c r="W2085" s="33">
        <f>IF(FACT_INCLUDES[[#This Row],[Order Type]]="Online", 1, 0)/COUNTIFS(FACT_INCLUDES[Order ID], FACT_INCLUDES[[#This Row],[Order ID]])</f>
        <v>0.33333333333333331</v>
      </c>
      <c r="X2085" s="52">
        <v>687.24572574662341</v>
      </c>
      <c r="Y2085" s="52">
        <v>670.45236697750954</v>
      </c>
      <c r="Z2085" s="64">
        <f>IF(FACT_INCLUDES[[#This Row],[Order Type]]="Online", 1, 0)*FACT_INCLUDES[[#This Row],[Income]]</f>
        <v>184.10098581159659</v>
      </c>
    </row>
    <row r="2086" spans="1:26" x14ac:dyDescent="0.3">
      <c r="A2086" s="4">
        <v>210</v>
      </c>
      <c r="B2086" s="4">
        <v>95</v>
      </c>
      <c r="C2086" s="4">
        <v>765</v>
      </c>
      <c r="D2086" s="58">
        <v>5</v>
      </c>
      <c r="E2086" s="28">
        <f>VLOOKUP(FACT_INCLUDES[[#This Row],[Order ID]], ORDERS[], 2)</f>
        <v>44470.914987191769</v>
      </c>
      <c r="F2086" s="28">
        <f>VLOOKUP(FACT_INCLUDES[[#This Row],[Order ID]], ORDERS[], 3)</f>
        <v>44484.914987191769</v>
      </c>
      <c r="G2086" s="4" t="str">
        <f>VLOOKUP(FACT_INCLUDES[[#This Row],[Order ID]], ORDERS[], 4)</f>
        <v>Online</v>
      </c>
      <c r="H2086" s="4" t="str">
        <f>VLOOKUP(FACT_INCLUDES[[#This Row],[Order ID]], ORDERS[], 5)</f>
        <v>NBH4430@gmail.com</v>
      </c>
      <c r="I2086" s="4">
        <f>VLOOKUP(FACT_INCLUDES[[#This Row],[Order ID]], ORDERS[], 6)</f>
        <v>0</v>
      </c>
      <c r="J2086" s="54">
        <f>VLOOKUP(FACT_INCLUDES[[#This Row],[Order ID]], ORDERS[], 7)</f>
        <v>0</v>
      </c>
      <c r="K2086" s="33">
        <v>14</v>
      </c>
      <c r="L2086" s="4">
        <f>VLOOKUP(FACT_INCLUDES[[#This Row],[DW Version]], VERSIONS[], 2)</f>
        <v>79</v>
      </c>
      <c r="M2086" s="4">
        <f>VLOOKUP(FACT_INCLUDES[[#This Row],[DW Version]], VERSIONS[], 3)</f>
        <v>5.5</v>
      </c>
      <c r="N2086" s="4" t="str">
        <f>VLOOKUP(FACT_INCLUDES[[#This Row],[DW Version]], VERSIONS[], 4)</f>
        <v>white</v>
      </c>
      <c r="O2086" s="51">
        <f>VLOOKUP(FACT_INCLUDES[[#This Row],[DW Version]], VERSIONS[], 5)</f>
        <v>142.5403099254502</v>
      </c>
      <c r="P2086" s="4" t="str">
        <f>VLOOKUP(FACT_INCLUDES[[#This Row],[DW Version]], VERSIONS[], 6)</f>
        <v>Zoom Gravity</v>
      </c>
      <c r="Q2086" s="4" t="str">
        <f>VLOOKUP(FACT_INCLUDES[[#This Row],[DW Version]], VERSIONS[], 7)</f>
        <v>Shoe</v>
      </c>
      <c r="R2086" s="51">
        <f>FACT_INCLUDES[[#This Row],[Version Price]]*FACT_INCLUDES[[#This Row],[Quantity]]</f>
        <v>712.70154962725098</v>
      </c>
      <c r="S2086" s="51">
        <f>FACT_INCLUDES[[#This Row],[Amount]]*(1-FACT_INCLUDES[[#This Row],[Order Discount]])</f>
        <v>712.70154962725098</v>
      </c>
      <c r="T2086" s="51">
        <f t="shared" si="32"/>
        <v>1650.4557800462121</v>
      </c>
      <c r="U2086" s="57">
        <f>FACT_INCLUDES[[#This Row],[Income]]/FACT_INCLUDES[[#This Row],[Total Order Income]]</f>
        <v>0.43182105103554824</v>
      </c>
      <c r="V2086" s="33">
        <f>IF(FACT_INCLUDES[[#This Row],[Order Gap]]&gt;10, 1, 0)/COUNTIFS(FACT_INCLUDES[Order ID], FACT_INCLUDES[[#This Row],[Order ID]])</f>
        <v>0.33333333333333331</v>
      </c>
      <c r="W2086" s="33">
        <f>IF(FACT_INCLUDES[[#This Row],[Order Type]]="Online", 1, 0)/COUNTIFS(FACT_INCLUDES[Order ID], FACT_INCLUDES[[#This Row],[Order ID]])</f>
        <v>0.33333333333333331</v>
      </c>
      <c r="X2086" s="52">
        <v>687.24572574662341</v>
      </c>
      <c r="Y2086" s="52">
        <v>670.45236697750954</v>
      </c>
      <c r="Z2086" s="64">
        <f>IF(FACT_INCLUDES[[#This Row],[Order Type]]="Online", 1, 0)*FACT_INCLUDES[[#This Row],[Income]]</f>
        <v>712.70154962725098</v>
      </c>
    </row>
    <row r="2087" spans="1:26" x14ac:dyDescent="0.3">
      <c r="A2087" s="4">
        <v>211</v>
      </c>
      <c r="B2087" s="4">
        <v>95</v>
      </c>
      <c r="C2087" s="4">
        <v>964</v>
      </c>
      <c r="D2087" s="58">
        <v>4</v>
      </c>
      <c r="E2087" s="28">
        <f>VLOOKUP(FACT_INCLUDES[[#This Row],[Order ID]], ORDERS[], 2)</f>
        <v>44470.914987191769</v>
      </c>
      <c r="F2087" s="28">
        <f>VLOOKUP(FACT_INCLUDES[[#This Row],[Order ID]], ORDERS[], 3)</f>
        <v>44484.914987191769</v>
      </c>
      <c r="G2087" s="4" t="str">
        <f>VLOOKUP(FACT_INCLUDES[[#This Row],[Order ID]], ORDERS[], 4)</f>
        <v>Online</v>
      </c>
      <c r="H2087" s="4" t="str">
        <f>VLOOKUP(FACT_INCLUDES[[#This Row],[Order ID]], ORDERS[], 5)</f>
        <v>NBH4430@gmail.com</v>
      </c>
      <c r="I2087" s="4">
        <f>VLOOKUP(FACT_INCLUDES[[#This Row],[Order ID]], ORDERS[], 6)</f>
        <v>0</v>
      </c>
      <c r="J2087" s="54">
        <f>VLOOKUP(FACT_INCLUDES[[#This Row],[Order ID]], ORDERS[], 7)</f>
        <v>0</v>
      </c>
      <c r="K2087" s="33">
        <v>14</v>
      </c>
      <c r="L2087" s="4">
        <f>VLOOKUP(FACT_INCLUDES[[#This Row],[DW Version]], VERSIONS[], 2)</f>
        <v>98</v>
      </c>
      <c r="M2087" s="4">
        <f>VLOOKUP(FACT_INCLUDES[[#This Row],[DW Version]], VERSIONS[], 3)</f>
        <v>7</v>
      </c>
      <c r="N2087" s="4" t="str">
        <f>VLOOKUP(FACT_INCLUDES[[#This Row],[DW Version]], VERSIONS[], 4)</f>
        <v>white</v>
      </c>
      <c r="O2087" s="51">
        <f>VLOOKUP(FACT_INCLUDES[[#This Row],[DW Version]], VERSIONS[], 5)</f>
        <v>188.41331115184113</v>
      </c>
      <c r="P2087" s="4" t="str">
        <f>VLOOKUP(FACT_INCLUDES[[#This Row],[DW Version]], VERSIONS[], 6)</f>
        <v>Zoom Rival Fly</v>
      </c>
      <c r="Q2087" s="4" t="str">
        <f>VLOOKUP(FACT_INCLUDES[[#This Row],[DW Version]], VERSIONS[], 7)</f>
        <v>Shoe</v>
      </c>
      <c r="R2087" s="51">
        <f>FACT_INCLUDES[[#This Row],[Version Price]]*FACT_INCLUDES[[#This Row],[Quantity]]</f>
        <v>753.65324460736451</v>
      </c>
      <c r="S2087" s="51">
        <f>FACT_INCLUDES[[#This Row],[Amount]]*(1-FACT_INCLUDES[[#This Row],[Order Discount]])</f>
        <v>753.65324460736451</v>
      </c>
      <c r="T2087" s="51">
        <f t="shared" si="32"/>
        <v>1650.4557800462121</v>
      </c>
      <c r="U2087" s="57">
        <f>FACT_INCLUDES[[#This Row],[Income]]/FACT_INCLUDES[[#This Row],[Total Order Income]]</f>
        <v>0.45663340618932702</v>
      </c>
      <c r="V2087" s="33">
        <f>IF(FACT_INCLUDES[[#This Row],[Order Gap]]&gt;10, 1, 0)/COUNTIFS(FACT_INCLUDES[Order ID], FACT_INCLUDES[[#This Row],[Order ID]])</f>
        <v>0.33333333333333331</v>
      </c>
      <c r="W2087" s="33">
        <f>IF(FACT_INCLUDES[[#This Row],[Order Type]]="Online", 1, 0)/COUNTIFS(FACT_INCLUDES[Order ID], FACT_INCLUDES[[#This Row],[Order ID]])</f>
        <v>0.33333333333333331</v>
      </c>
      <c r="X2087" s="52">
        <v>687.24572574662341</v>
      </c>
      <c r="Y2087" s="52">
        <v>670.45236697750954</v>
      </c>
      <c r="Z2087" s="64">
        <f>IF(FACT_INCLUDES[[#This Row],[Order Type]]="Online", 1, 0)*FACT_INCLUDES[[#This Row],[Income]]</f>
        <v>753.65324460736451</v>
      </c>
    </row>
    <row r="2088" spans="1:26" x14ac:dyDescent="0.3">
      <c r="A2088" s="4">
        <v>227</v>
      </c>
      <c r="B2088" s="4">
        <v>106</v>
      </c>
      <c r="C2088" s="4">
        <v>656</v>
      </c>
      <c r="D2088" s="58">
        <v>3</v>
      </c>
      <c r="E2088" s="28">
        <f>VLOOKUP(FACT_INCLUDES[[#This Row],[Order ID]], ORDERS[], 2)</f>
        <v>44502.830787933133</v>
      </c>
      <c r="F2088" s="28">
        <f>VLOOKUP(FACT_INCLUDES[[#This Row],[Order ID]], ORDERS[], 3)</f>
        <v>44502.830787933133</v>
      </c>
      <c r="G2088" s="4" t="str">
        <f>VLOOKUP(FACT_INCLUDES[[#This Row],[Order ID]], ORDERS[], 4)</f>
        <v>In-Store</v>
      </c>
      <c r="H2088" s="4" t="str">
        <f>VLOOKUP(FACT_INCLUDES[[#This Row],[Order ID]], ORDERS[], 5)</f>
        <v>EIR1428@gmail.com</v>
      </c>
      <c r="I2088" s="4">
        <f>VLOOKUP(FACT_INCLUDES[[#This Row],[Order ID]], ORDERS[], 6)</f>
        <v>39</v>
      </c>
      <c r="J2088" s="54">
        <f>VLOOKUP(FACT_INCLUDES[[#This Row],[Order ID]], ORDERS[], 7)</f>
        <v>0</v>
      </c>
      <c r="K2088" s="33">
        <v>0</v>
      </c>
      <c r="L2088" s="4">
        <f>VLOOKUP(FACT_INCLUDES[[#This Row],[DW Version]], VERSIONS[], 2)</f>
        <v>66</v>
      </c>
      <c r="M2088" s="4">
        <f>VLOOKUP(FACT_INCLUDES[[#This Row],[DW Version]], VERSIONS[], 3)</f>
        <v>10.5</v>
      </c>
      <c r="N2088" s="4" t="str">
        <f>VLOOKUP(FACT_INCLUDES[[#This Row],[DW Version]], VERSIONS[], 4)</f>
        <v>white</v>
      </c>
      <c r="O2088" s="51">
        <f>VLOOKUP(FACT_INCLUDES[[#This Row],[DW Version]], VERSIONS[], 5)</f>
        <v>208.65941458025733</v>
      </c>
      <c r="P2088" s="4" t="str">
        <f>VLOOKUP(FACT_INCLUDES[[#This Row],[DW Version]], VERSIONS[], 6)</f>
        <v>Therma Training Pants</v>
      </c>
      <c r="Q2088" s="4" t="str">
        <f>VLOOKUP(FACT_INCLUDES[[#This Row],[DW Version]], VERSIONS[], 7)</f>
        <v>Apparel</v>
      </c>
      <c r="R2088" s="51">
        <f>FACT_INCLUDES[[#This Row],[Version Price]]*FACT_INCLUDES[[#This Row],[Quantity]]</f>
        <v>625.97824374077197</v>
      </c>
      <c r="S2088" s="51">
        <f>FACT_INCLUDES[[#This Row],[Amount]]*(1-FACT_INCLUDES[[#This Row],[Order Discount]])</f>
        <v>625.97824374077197</v>
      </c>
      <c r="T2088" s="51">
        <f t="shared" si="32"/>
        <v>1532.4655933330746</v>
      </c>
      <c r="U2088" s="57">
        <f>FACT_INCLUDES[[#This Row],[Income]]/FACT_INCLUDES[[#This Row],[Total Order Income]]</f>
        <v>0.40847784541725657</v>
      </c>
      <c r="V2088" s="33">
        <f>IF(FACT_INCLUDES[[#This Row],[Order Gap]]&gt;10, 1, 0)/COUNTIFS(FACT_INCLUDES[Order ID], FACT_INCLUDES[[#This Row],[Order ID]])</f>
        <v>0</v>
      </c>
      <c r="W2088" s="33">
        <f>IF(FACT_INCLUDES[[#This Row],[Order Type]]="Online", 1, 0)/COUNTIFS(FACT_INCLUDES[Order ID], FACT_INCLUDES[[#This Row],[Order ID]])</f>
        <v>0</v>
      </c>
      <c r="X2088" s="52">
        <v>687.24572574662341</v>
      </c>
      <c r="Y2088" s="52">
        <v>670.45236697750954</v>
      </c>
      <c r="Z2088" s="64">
        <f>IF(FACT_INCLUDES[[#This Row],[Order Type]]="Online", 1, 0)*FACT_INCLUDES[[#This Row],[Income]]</f>
        <v>0</v>
      </c>
    </row>
    <row r="2089" spans="1:26" x14ac:dyDescent="0.3">
      <c r="A2089" s="4">
        <v>228</v>
      </c>
      <c r="B2089" s="4">
        <v>106</v>
      </c>
      <c r="C2089" s="4">
        <v>852</v>
      </c>
      <c r="D2089" s="58">
        <v>3</v>
      </c>
      <c r="E2089" s="28">
        <f>VLOOKUP(FACT_INCLUDES[[#This Row],[Order ID]], ORDERS[], 2)</f>
        <v>44502.830787933133</v>
      </c>
      <c r="F2089" s="28">
        <f>VLOOKUP(FACT_INCLUDES[[#This Row],[Order ID]], ORDERS[], 3)</f>
        <v>44502.830787933133</v>
      </c>
      <c r="G2089" s="4" t="str">
        <f>VLOOKUP(FACT_INCLUDES[[#This Row],[Order ID]], ORDERS[], 4)</f>
        <v>In-Store</v>
      </c>
      <c r="H2089" s="4" t="str">
        <f>VLOOKUP(FACT_INCLUDES[[#This Row],[Order ID]], ORDERS[], 5)</f>
        <v>EIR1428@gmail.com</v>
      </c>
      <c r="I2089" s="4">
        <f>VLOOKUP(FACT_INCLUDES[[#This Row],[Order ID]], ORDERS[], 6)</f>
        <v>39</v>
      </c>
      <c r="J2089" s="54">
        <f>VLOOKUP(FACT_INCLUDES[[#This Row],[Order ID]], ORDERS[], 7)</f>
        <v>0</v>
      </c>
      <c r="K2089" s="33">
        <v>0</v>
      </c>
      <c r="L2089" s="4">
        <f>VLOOKUP(FACT_INCLUDES[[#This Row],[DW Version]], VERSIONS[], 2)</f>
        <v>86</v>
      </c>
      <c r="M2089" s="4">
        <f>VLOOKUP(FACT_INCLUDES[[#This Row],[DW Version]], VERSIONS[], 3)</f>
        <v>10</v>
      </c>
      <c r="N2089" s="4" t="str">
        <f>VLOOKUP(FACT_INCLUDES[[#This Row],[DW Version]], VERSIONS[], 4)</f>
        <v>white</v>
      </c>
      <c r="O2089" s="51">
        <f>VLOOKUP(FACT_INCLUDES[[#This Row],[DW Version]], VERSIONS[], 5)</f>
        <v>302.16244986410089</v>
      </c>
      <c r="P2089" s="4" t="str">
        <f>VLOOKUP(FACT_INCLUDES[[#This Row],[DW Version]], VERSIONS[], 6)</f>
        <v>Challenger Long-Sleeve</v>
      </c>
      <c r="Q2089" s="4" t="str">
        <f>VLOOKUP(FACT_INCLUDES[[#This Row],[DW Version]], VERSIONS[], 7)</f>
        <v>Apparel</v>
      </c>
      <c r="R2089" s="51">
        <f>FACT_INCLUDES[[#This Row],[Version Price]]*FACT_INCLUDES[[#This Row],[Quantity]]</f>
        <v>906.48734959230273</v>
      </c>
      <c r="S2089" s="51">
        <f>FACT_INCLUDES[[#This Row],[Amount]]*(1-FACT_INCLUDES[[#This Row],[Order Discount]])</f>
        <v>906.48734959230273</v>
      </c>
      <c r="T2089" s="51">
        <f t="shared" si="32"/>
        <v>1532.4655933330746</v>
      </c>
      <c r="U2089" s="57">
        <f>FACT_INCLUDES[[#This Row],[Income]]/FACT_INCLUDES[[#This Row],[Total Order Income]]</f>
        <v>0.59152215458274349</v>
      </c>
      <c r="V2089" s="33">
        <f>IF(FACT_INCLUDES[[#This Row],[Order Gap]]&gt;10, 1, 0)/COUNTIFS(FACT_INCLUDES[Order ID], FACT_INCLUDES[[#This Row],[Order ID]])</f>
        <v>0</v>
      </c>
      <c r="W2089" s="33">
        <f>IF(FACT_INCLUDES[[#This Row],[Order Type]]="Online", 1, 0)/COUNTIFS(FACT_INCLUDES[Order ID], FACT_INCLUDES[[#This Row],[Order ID]])</f>
        <v>0</v>
      </c>
      <c r="X2089" s="52">
        <v>687.24572574662341</v>
      </c>
      <c r="Y2089" s="52">
        <v>670.45236697750954</v>
      </c>
      <c r="Z2089" s="64">
        <f>IF(FACT_INCLUDES[[#This Row],[Order Type]]="Online", 1, 0)*FACT_INCLUDES[[#This Row],[Income]]</f>
        <v>0</v>
      </c>
    </row>
    <row r="2090" spans="1:26" x14ac:dyDescent="0.3">
      <c r="A2090" s="4">
        <v>233</v>
      </c>
      <c r="B2090" s="4">
        <v>108</v>
      </c>
      <c r="C2090" s="4">
        <v>257</v>
      </c>
      <c r="D2090" s="58">
        <v>5</v>
      </c>
      <c r="E2090" s="28">
        <f>VLOOKUP(FACT_INCLUDES[[#This Row],[Order ID]], ORDERS[], 2)</f>
        <v>44223.487931029878</v>
      </c>
      <c r="F2090" s="28">
        <f>VLOOKUP(FACT_INCLUDES[[#This Row],[Order ID]], ORDERS[], 3)</f>
        <v>44223.487931029878</v>
      </c>
      <c r="G2090" s="4" t="str">
        <f>VLOOKUP(FACT_INCLUDES[[#This Row],[Order ID]], ORDERS[], 4)</f>
        <v>In-Store</v>
      </c>
      <c r="H2090" s="4" t="str">
        <f>VLOOKUP(FACT_INCLUDES[[#This Row],[Order ID]], ORDERS[], 5)</f>
        <v>TMS6860@gmail.com</v>
      </c>
      <c r="I2090" s="4">
        <f>VLOOKUP(FACT_INCLUDES[[#This Row],[Order ID]], ORDERS[], 6)</f>
        <v>2</v>
      </c>
      <c r="J2090" s="54">
        <f>VLOOKUP(FACT_INCLUDES[[#This Row],[Order ID]], ORDERS[], 7)</f>
        <v>0</v>
      </c>
      <c r="K2090" s="33">
        <v>0</v>
      </c>
      <c r="L2090" s="4">
        <f>VLOOKUP(FACT_INCLUDES[[#This Row],[DW Version]], VERSIONS[], 2)</f>
        <v>25</v>
      </c>
      <c r="M2090" s="4">
        <f>VLOOKUP(FACT_INCLUDES[[#This Row],[DW Version]], VERSIONS[], 3)</f>
        <v>8</v>
      </c>
      <c r="N2090" s="4" t="str">
        <f>VLOOKUP(FACT_INCLUDES[[#This Row],[DW Version]], VERSIONS[], 4)</f>
        <v>white</v>
      </c>
      <c r="O2090" s="51">
        <f>VLOOKUP(FACT_INCLUDES[[#This Row],[DW Version]], VERSIONS[], 5)</f>
        <v>277.52332112522691</v>
      </c>
      <c r="P2090" s="4" t="str">
        <f>VLOOKUP(FACT_INCLUDES[[#This Row],[DW Version]], VERSIONS[], 6)</f>
        <v>Shox</v>
      </c>
      <c r="Q2090" s="4" t="str">
        <f>VLOOKUP(FACT_INCLUDES[[#This Row],[DW Version]], VERSIONS[], 7)</f>
        <v>Shoe</v>
      </c>
      <c r="R2090" s="51">
        <f>FACT_INCLUDES[[#This Row],[Version Price]]*FACT_INCLUDES[[#This Row],[Quantity]]</f>
        <v>1387.6166056261345</v>
      </c>
      <c r="S2090" s="51">
        <f>FACT_INCLUDES[[#This Row],[Amount]]*(1-FACT_INCLUDES[[#This Row],[Order Discount]])</f>
        <v>1387.6166056261345</v>
      </c>
      <c r="T2090" s="51">
        <f t="shared" si="32"/>
        <v>2977.4977856166497</v>
      </c>
      <c r="U2090" s="57">
        <f>FACT_INCLUDES[[#This Row],[Income]]/FACT_INCLUDES[[#This Row],[Total Order Income]]</f>
        <v>0.4660344710680463</v>
      </c>
      <c r="V2090" s="33">
        <f>IF(FACT_INCLUDES[[#This Row],[Order Gap]]&gt;10, 1, 0)/COUNTIFS(FACT_INCLUDES[Order ID], FACT_INCLUDES[[#This Row],[Order ID]])</f>
        <v>0</v>
      </c>
      <c r="W2090" s="33">
        <f>IF(FACT_INCLUDES[[#This Row],[Order Type]]="Online", 1, 0)/COUNTIFS(FACT_INCLUDES[Order ID], FACT_INCLUDES[[#This Row],[Order ID]])</f>
        <v>0</v>
      </c>
      <c r="X2090" s="52">
        <v>687.24572574662341</v>
      </c>
      <c r="Y2090" s="52">
        <v>670.45236697750954</v>
      </c>
      <c r="Z2090" s="64">
        <f>IF(FACT_INCLUDES[[#This Row],[Order Type]]="Online", 1, 0)*FACT_INCLUDES[[#This Row],[Income]]</f>
        <v>0</v>
      </c>
    </row>
    <row r="2091" spans="1:26" x14ac:dyDescent="0.3">
      <c r="A2091" s="4">
        <v>234</v>
      </c>
      <c r="B2091" s="4">
        <v>108</v>
      </c>
      <c r="C2091" s="4">
        <v>285</v>
      </c>
      <c r="D2091" s="58">
        <v>4</v>
      </c>
      <c r="E2091" s="28">
        <f>VLOOKUP(FACT_INCLUDES[[#This Row],[Order ID]], ORDERS[], 2)</f>
        <v>44223.487931029878</v>
      </c>
      <c r="F2091" s="28">
        <f>VLOOKUP(FACT_INCLUDES[[#This Row],[Order ID]], ORDERS[], 3)</f>
        <v>44223.487931029878</v>
      </c>
      <c r="G2091" s="4" t="str">
        <f>VLOOKUP(FACT_INCLUDES[[#This Row],[Order ID]], ORDERS[], 4)</f>
        <v>In-Store</v>
      </c>
      <c r="H2091" s="4" t="str">
        <f>VLOOKUP(FACT_INCLUDES[[#This Row],[Order ID]], ORDERS[], 5)</f>
        <v>TMS6860@gmail.com</v>
      </c>
      <c r="I2091" s="4">
        <f>VLOOKUP(FACT_INCLUDES[[#This Row],[Order ID]], ORDERS[], 6)</f>
        <v>2</v>
      </c>
      <c r="J2091" s="54">
        <f>VLOOKUP(FACT_INCLUDES[[#This Row],[Order ID]], ORDERS[], 7)</f>
        <v>0</v>
      </c>
      <c r="K2091" s="33">
        <v>0</v>
      </c>
      <c r="L2091" s="4">
        <f>VLOOKUP(FACT_INCLUDES[[#This Row],[DW Version]], VERSIONS[], 2)</f>
        <v>28</v>
      </c>
      <c r="M2091" s="4">
        <f>VLOOKUP(FACT_INCLUDES[[#This Row],[DW Version]], VERSIONS[], 3)</f>
        <v>3.5</v>
      </c>
      <c r="N2091" s="4" t="str">
        <f>VLOOKUP(FACT_INCLUDES[[#This Row],[DW Version]], VERSIONS[], 4)</f>
        <v>black</v>
      </c>
      <c r="O2091" s="51">
        <f>VLOOKUP(FACT_INCLUDES[[#This Row],[DW Version]], VERSIONS[], 5)</f>
        <v>276.42893442740217</v>
      </c>
      <c r="P2091" s="4" t="str">
        <f>VLOOKUP(FACT_INCLUDES[[#This Row],[DW Version]], VERSIONS[], 6)</f>
        <v>Odyssey React</v>
      </c>
      <c r="Q2091" s="4" t="str">
        <f>VLOOKUP(FACT_INCLUDES[[#This Row],[DW Version]], VERSIONS[], 7)</f>
        <v>Shoe</v>
      </c>
      <c r="R2091" s="51">
        <f>FACT_INCLUDES[[#This Row],[Version Price]]*FACT_INCLUDES[[#This Row],[Quantity]]</f>
        <v>1105.7157377096087</v>
      </c>
      <c r="S2091" s="51">
        <f>FACT_INCLUDES[[#This Row],[Amount]]*(1-FACT_INCLUDES[[#This Row],[Order Discount]])</f>
        <v>1105.7157377096087</v>
      </c>
      <c r="T2091" s="51">
        <f t="shared" si="32"/>
        <v>2977.4977856166497</v>
      </c>
      <c r="U2091" s="57">
        <f>FACT_INCLUDES[[#This Row],[Income]]/FACT_INCLUDES[[#This Row],[Total Order Income]]</f>
        <v>0.37135736693104249</v>
      </c>
      <c r="V2091" s="33">
        <f>IF(FACT_INCLUDES[[#This Row],[Order Gap]]&gt;10, 1, 0)/COUNTIFS(FACT_INCLUDES[Order ID], FACT_INCLUDES[[#This Row],[Order ID]])</f>
        <v>0</v>
      </c>
      <c r="W2091" s="33">
        <f>IF(FACT_INCLUDES[[#This Row],[Order Type]]="Online", 1, 0)/COUNTIFS(FACT_INCLUDES[Order ID], FACT_INCLUDES[[#This Row],[Order ID]])</f>
        <v>0</v>
      </c>
      <c r="X2091" s="52">
        <v>687.24572574662341</v>
      </c>
      <c r="Y2091" s="52">
        <v>670.45236697750954</v>
      </c>
      <c r="Z2091" s="64">
        <f>IF(FACT_INCLUDES[[#This Row],[Order Type]]="Online", 1, 0)*FACT_INCLUDES[[#This Row],[Income]]</f>
        <v>0</v>
      </c>
    </row>
    <row r="2092" spans="1:26" x14ac:dyDescent="0.3">
      <c r="A2092" s="4">
        <v>235</v>
      </c>
      <c r="B2092" s="4">
        <v>108</v>
      </c>
      <c r="C2092" s="4">
        <v>511</v>
      </c>
      <c r="D2092" s="58">
        <v>5</v>
      </c>
      <c r="E2092" s="28">
        <f>VLOOKUP(FACT_INCLUDES[[#This Row],[Order ID]], ORDERS[], 2)</f>
        <v>44223.487931029878</v>
      </c>
      <c r="F2092" s="28">
        <f>VLOOKUP(FACT_INCLUDES[[#This Row],[Order ID]], ORDERS[], 3)</f>
        <v>44223.487931029878</v>
      </c>
      <c r="G2092" s="4" t="str">
        <f>VLOOKUP(FACT_INCLUDES[[#This Row],[Order ID]], ORDERS[], 4)</f>
        <v>In-Store</v>
      </c>
      <c r="H2092" s="4" t="str">
        <f>VLOOKUP(FACT_INCLUDES[[#This Row],[Order ID]], ORDERS[], 5)</f>
        <v>TMS6860@gmail.com</v>
      </c>
      <c r="I2092" s="4">
        <f>VLOOKUP(FACT_INCLUDES[[#This Row],[Order ID]], ORDERS[], 6)</f>
        <v>2</v>
      </c>
      <c r="J2092" s="54">
        <f>VLOOKUP(FACT_INCLUDES[[#This Row],[Order ID]], ORDERS[], 7)</f>
        <v>0</v>
      </c>
      <c r="K2092" s="33">
        <v>0</v>
      </c>
      <c r="L2092" s="4">
        <f>VLOOKUP(FACT_INCLUDES[[#This Row],[DW Version]], VERSIONS[], 2)</f>
        <v>53</v>
      </c>
      <c r="M2092" s="4">
        <f>VLOOKUP(FACT_INCLUDES[[#This Row],[DW Version]], VERSIONS[], 3)</f>
        <v>10.5</v>
      </c>
      <c r="N2092" s="4" t="str">
        <f>VLOOKUP(FACT_INCLUDES[[#This Row],[DW Version]], VERSIONS[], 4)</f>
        <v>black</v>
      </c>
      <c r="O2092" s="51">
        <f>VLOOKUP(FACT_INCLUDES[[#This Row],[DW Version]], VERSIONS[], 5)</f>
        <v>96.833088456181287</v>
      </c>
      <c r="P2092" s="4" t="str">
        <f>VLOOKUP(FACT_INCLUDES[[#This Row],[DW Version]], VERSIONS[], 6)</f>
        <v>Flex Stride Shorts</v>
      </c>
      <c r="Q2092" s="4" t="str">
        <f>VLOOKUP(FACT_INCLUDES[[#This Row],[DW Version]], VERSIONS[], 7)</f>
        <v>Apparel</v>
      </c>
      <c r="R2092" s="51">
        <f>FACT_INCLUDES[[#This Row],[Version Price]]*FACT_INCLUDES[[#This Row],[Quantity]]</f>
        <v>484.1654422809064</v>
      </c>
      <c r="S2092" s="51">
        <f>FACT_INCLUDES[[#This Row],[Amount]]*(1-FACT_INCLUDES[[#This Row],[Order Discount]])</f>
        <v>484.1654422809064</v>
      </c>
      <c r="T2092" s="51">
        <f t="shared" si="32"/>
        <v>2977.4977856166497</v>
      </c>
      <c r="U2092" s="57">
        <f>FACT_INCLUDES[[#This Row],[Income]]/FACT_INCLUDES[[#This Row],[Total Order Income]]</f>
        <v>0.16260816200091116</v>
      </c>
      <c r="V2092" s="33">
        <f>IF(FACT_INCLUDES[[#This Row],[Order Gap]]&gt;10, 1, 0)/COUNTIFS(FACT_INCLUDES[Order ID], FACT_INCLUDES[[#This Row],[Order ID]])</f>
        <v>0</v>
      </c>
      <c r="W2092" s="33">
        <f>IF(FACT_INCLUDES[[#This Row],[Order Type]]="Online", 1, 0)/COUNTIFS(FACT_INCLUDES[Order ID], FACT_INCLUDES[[#This Row],[Order ID]])</f>
        <v>0</v>
      </c>
      <c r="X2092" s="52">
        <v>687.24572574662341</v>
      </c>
      <c r="Y2092" s="52">
        <v>670.45236697750954</v>
      </c>
      <c r="Z2092" s="64">
        <f>IF(FACT_INCLUDES[[#This Row],[Order Type]]="Online", 1, 0)*FACT_INCLUDES[[#This Row],[Income]]</f>
        <v>0</v>
      </c>
    </row>
    <row r="2093" spans="1:26" x14ac:dyDescent="0.3">
      <c r="A2093" s="4">
        <v>250</v>
      </c>
      <c r="B2093" s="4">
        <v>116</v>
      </c>
      <c r="C2093" s="4">
        <v>440</v>
      </c>
      <c r="D2093" s="58">
        <v>4</v>
      </c>
      <c r="E2093" s="28">
        <f>VLOOKUP(FACT_INCLUDES[[#This Row],[Order ID]], ORDERS[], 2)</f>
        <v>44307.971111796367</v>
      </c>
      <c r="F2093" s="28">
        <f>VLOOKUP(FACT_INCLUDES[[#This Row],[Order ID]], ORDERS[], 3)</f>
        <v>44307.971111796367</v>
      </c>
      <c r="G2093" s="4" t="str">
        <f>VLOOKUP(FACT_INCLUDES[[#This Row],[Order ID]], ORDERS[], 4)</f>
        <v>In-Store</v>
      </c>
      <c r="H2093" s="4" t="str">
        <f>VLOOKUP(FACT_INCLUDES[[#This Row],[Order ID]], ORDERS[], 5)</f>
        <v>BPW8012@gmail.com</v>
      </c>
      <c r="I2093" s="4">
        <f>VLOOKUP(FACT_INCLUDES[[#This Row],[Order ID]], ORDERS[], 6)</f>
        <v>38</v>
      </c>
      <c r="J2093" s="54">
        <f>VLOOKUP(FACT_INCLUDES[[#This Row],[Order ID]], ORDERS[], 7)</f>
        <v>0</v>
      </c>
      <c r="K2093" s="33">
        <v>0</v>
      </c>
      <c r="L2093" s="4">
        <f>VLOOKUP(FACT_INCLUDES[[#This Row],[DW Version]], VERSIONS[], 2)</f>
        <v>46</v>
      </c>
      <c r="M2093" s="4">
        <f>VLOOKUP(FACT_INCLUDES[[#This Row],[DW Version]], VERSIONS[], 3)</f>
        <v>4</v>
      </c>
      <c r="N2093" s="4" t="str">
        <f>VLOOKUP(FACT_INCLUDES[[#This Row],[DW Version]], VERSIONS[], 4)</f>
        <v>gold</v>
      </c>
      <c r="O2093" s="51">
        <f>VLOOKUP(FACT_INCLUDES[[#This Row],[DW Version]], VERSIONS[], 5)</f>
        <v>381.89319043856705</v>
      </c>
      <c r="P2093" s="4" t="str">
        <f>VLOOKUP(FACT_INCLUDES[[#This Row],[DW Version]], VERSIONS[], 6)</f>
        <v>Nike Basketball</v>
      </c>
      <c r="Q2093" s="4" t="str">
        <f>VLOOKUP(FACT_INCLUDES[[#This Row],[DW Version]], VERSIONS[], 7)</f>
        <v>Sport Equipment</v>
      </c>
      <c r="R2093" s="51">
        <f>FACT_INCLUDES[[#This Row],[Version Price]]*FACT_INCLUDES[[#This Row],[Quantity]]</f>
        <v>1527.5727617542682</v>
      </c>
      <c r="S2093" s="51">
        <f>FACT_INCLUDES[[#This Row],[Amount]]*(1-FACT_INCLUDES[[#This Row],[Order Discount]])</f>
        <v>1527.5727617542682</v>
      </c>
      <c r="T2093" s="51">
        <f t="shared" si="32"/>
        <v>2825.9714071029011</v>
      </c>
      <c r="U2093" s="57">
        <f>FACT_INCLUDES[[#This Row],[Income]]/FACT_INCLUDES[[#This Row],[Total Order Income]]</f>
        <v>0.54054784769400366</v>
      </c>
      <c r="V2093" s="33">
        <f>IF(FACT_INCLUDES[[#This Row],[Order Gap]]&gt;10, 1, 0)/COUNTIFS(FACT_INCLUDES[Order ID], FACT_INCLUDES[[#This Row],[Order ID]])</f>
        <v>0</v>
      </c>
      <c r="W2093" s="33">
        <f>IF(FACT_INCLUDES[[#This Row],[Order Type]]="Online", 1, 0)/COUNTIFS(FACT_INCLUDES[Order ID], FACT_INCLUDES[[#This Row],[Order ID]])</f>
        <v>0</v>
      </c>
      <c r="X2093" s="52">
        <v>687.24572574662341</v>
      </c>
      <c r="Y2093" s="52">
        <v>670.45236697750954</v>
      </c>
      <c r="Z2093" s="64">
        <f>IF(FACT_INCLUDES[[#This Row],[Order Type]]="Online", 1, 0)*FACT_INCLUDES[[#This Row],[Income]]</f>
        <v>0</v>
      </c>
    </row>
    <row r="2094" spans="1:26" x14ac:dyDescent="0.3">
      <c r="A2094" s="4">
        <v>251</v>
      </c>
      <c r="B2094" s="4">
        <v>116</v>
      </c>
      <c r="C2094" s="4">
        <v>720</v>
      </c>
      <c r="D2094" s="58">
        <v>4</v>
      </c>
      <c r="E2094" s="28">
        <f>VLOOKUP(FACT_INCLUDES[[#This Row],[Order ID]], ORDERS[], 2)</f>
        <v>44307.971111796367</v>
      </c>
      <c r="F2094" s="28">
        <f>VLOOKUP(FACT_INCLUDES[[#This Row],[Order ID]], ORDERS[], 3)</f>
        <v>44307.971111796367</v>
      </c>
      <c r="G2094" s="4" t="str">
        <f>VLOOKUP(FACT_INCLUDES[[#This Row],[Order ID]], ORDERS[], 4)</f>
        <v>In-Store</v>
      </c>
      <c r="H2094" s="4" t="str">
        <f>VLOOKUP(FACT_INCLUDES[[#This Row],[Order ID]], ORDERS[], 5)</f>
        <v>BPW8012@gmail.com</v>
      </c>
      <c r="I2094" s="4">
        <f>VLOOKUP(FACT_INCLUDES[[#This Row],[Order ID]], ORDERS[], 6)</f>
        <v>38</v>
      </c>
      <c r="J2094" s="54">
        <f>VLOOKUP(FACT_INCLUDES[[#This Row],[Order ID]], ORDERS[], 7)</f>
        <v>0</v>
      </c>
      <c r="K2094" s="33">
        <v>0</v>
      </c>
      <c r="L2094" s="4">
        <f>VLOOKUP(FACT_INCLUDES[[#This Row],[DW Version]], VERSIONS[], 2)</f>
        <v>74</v>
      </c>
      <c r="M2094" s="4">
        <f>VLOOKUP(FACT_INCLUDES[[#This Row],[DW Version]], VERSIONS[], 3)</f>
        <v>4</v>
      </c>
      <c r="N2094" s="4" t="str">
        <f>VLOOKUP(FACT_INCLUDES[[#This Row],[DW Version]], VERSIONS[], 4)</f>
        <v>dark green</v>
      </c>
      <c r="O2094" s="51">
        <f>VLOOKUP(FACT_INCLUDES[[#This Row],[DW Version]], VERSIONS[], 5)</f>
        <v>324.5996613371583</v>
      </c>
      <c r="P2094" s="4" t="str">
        <f>VLOOKUP(FACT_INCLUDES[[#This Row],[DW Version]], VERSIONS[], 6)</f>
        <v>Nike Soccer Ball</v>
      </c>
      <c r="Q2094" s="4" t="str">
        <f>VLOOKUP(FACT_INCLUDES[[#This Row],[DW Version]], VERSIONS[], 7)</f>
        <v>Sport Equipment</v>
      </c>
      <c r="R2094" s="51">
        <f>FACT_INCLUDES[[#This Row],[Version Price]]*FACT_INCLUDES[[#This Row],[Quantity]]</f>
        <v>1298.3986453486332</v>
      </c>
      <c r="S2094" s="51">
        <f>FACT_INCLUDES[[#This Row],[Amount]]*(1-FACT_INCLUDES[[#This Row],[Order Discount]])</f>
        <v>1298.3986453486332</v>
      </c>
      <c r="T2094" s="51">
        <f t="shared" si="32"/>
        <v>2825.9714071029011</v>
      </c>
      <c r="U2094" s="57">
        <f>FACT_INCLUDES[[#This Row],[Income]]/FACT_INCLUDES[[#This Row],[Total Order Income]]</f>
        <v>0.45945215230599645</v>
      </c>
      <c r="V2094" s="33">
        <f>IF(FACT_INCLUDES[[#This Row],[Order Gap]]&gt;10, 1, 0)/COUNTIFS(FACT_INCLUDES[Order ID], FACT_INCLUDES[[#This Row],[Order ID]])</f>
        <v>0</v>
      </c>
      <c r="W2094" s="33">
        <f>IF(FACT_INCLUDES[[#This Row],[Order Type]]="Online", 1, 0)/COUNTIFS(FACT_INCLUDES[Order ID], FACT_INCLUDES[[#This Row],[Order ID]])</f>
        <v>0</v>
      </c>
      <c r="X2094" s="52">
        <v>687.24572574662341</v>
      </c>
      <c r="Y2094" s="52">
        <v>670.45236697750954</v>
      </c>
      <c r="Z2094" s="64">
        <f>IF(FACT_INCLUDES[[#This Row],[Order Type]]="Online", 1, 0)*FACT_INCLUDES[[#This Row],[Income]]</f>
        <v>0</v>
      </c>
    </row>
    <row r="2095" spans="1:26" x14ac:dyDescent="0.3">
      <c r="A2095" s="4">
        <v>255</v>
      </c>
      <c r="B2095" s="4">
        <v>119</v>
      </c>
      <c r="C2095" s="4">
        <v>347</v>
      </c>
      <c r="D2095" s="58">
        <v>5</v>
      </c>
      <c r="E2095" s="28">
        <f>VLOOKUP(FACT_INCLUDES[[#This Row],[Order ID]], ORDERS[], 2)</f>
        <v>44379.39828544786</v>
      </c>
      <c r="F2095" s="28">
        <f>VLOOKUP(FACT_INCLUDES[[#This Row],[Order ID]], ORDERS[], 3)</f>
        <v>44379.39828544786</v>
      </c>
      <c r="G2095" s="4" t="str">
        <f>VLOOKUP(FACT_INCLUDES[[#This Row],[Order ID]], ORDERS[], 4)</f>
        <v>In-Store</v>
      </c>
      <c r="H2095" s="4" t="str">
        <f>VLOOKUP(FACT_INCLUDES[[#This Row],[Order ID]], ORDERS[], 5)</f>
        <v>LXO3766@gmail.com</v>
      </c>
      <c r="I2095" s="4">
        <f>VLOOKUP(FACT_INCLUDES[[#This Row],[Order ID]], ORDERS[], 6)</f>
        <v>46</v>
      </c>
      <c r="J2095" s="54">
        <f>VLOOKUP(FACT_INCLUDES[[#This Row],[Order ID]], ORDERS[], 7)</f>
        <v>0</v>
      </c>
      <c r="K2095" s="33">
        <v>0</v>
      </c>
      <c r="L2095" s="4">
        <f>VLOOKUP(FACT_INCLUDES[[#This Row],[DW Version]], VERSIONS[], 2)</f>
        <v>35</v>
      </c>
      <c r="M2095" s="4">
        <f>VLOOKUP(FACT_INCLUDES[[#This Row],[DW Version]], VERSIONS[], 3)</f>
        <v>7.5</v>
      </c>
      <c r="N2095" s="4" t="str">
        <f>VLOOKUP(FACT_INCLUDES[[#This Row],[DW Version]], VERSIONS[], 4)</f>
        <v>white</v>
      </c>
      <c r="O2095" s="51">
        <f>VLOOKUP(FACT_INCLUDES[[#This Row],[DW Version]], VERSIONS[], 5)</f>
        <v>248.58269141987898</v>
      </c>
      <c r="P2095" s="4" t="str">
        <f>VLOOKUP(FACT_INCLUDES[[#This Row],[DW Version]], VERSIONS[], 6)</f>
        <v>Alphafly</v>
      </c>
      <c r="Q2095" s="4" t="str">
        <f>VLOOKUP(FACT_INCLUDES[[#This Row],[DW Version]], VERSIONS[], 7)</f>
        <v>Shoe</v>
      </c>
      <c r="R2095" s="51">
        <f>FACT_INCLUDES[[#This Row],[Version Price]]*FACT_INCLUDES[[#This Row],[Quantity]]</f>
        <v>1242.9134570993949</v>
      </c>
      <c r="S2095" s="51">
        <f>FACT_INCLUDES[[#This Row],[Amount]]*(1-FACT_INCLUDES[[#This Row],[Order Discount]])</f>
        <v>1242.9134570993949</v>
      </c>
      <c r="T2095" s="51">
        <f t="shared" si="32"/>
        <v>2070.3681391789787</v>
      </c>
      <c r="U2095" s="57">
        <f>FACT_INCLUDES[[#This Row],[Income]]/FACT_INCLUDES[[#This Row],[Total Order Income]]</f>
        <v>0.60033451712229413</v>
      </c>
      <c r="V2095" s="33">
        <f>IF(FACT_INCLUDES[[#This Row],[Order Gap]]&gt;10, 1, 0)/COUNTIFS(FACT_INCLUDES[Order ID], FACT_INCLUDES[[#This Row],[Order ID]])</f>
        <v>0</v>
      </c>
      <c r="W2095" s="33">
        <f>IF(FACT_INCLUDES[[#This Row],[Order Type]]="Online", 1, 0)/COUNTIFS(FACT_INCLUDES[Order ID], FACT_INCLUDES[[#This Row],[Order ID]])</f>
        <v>0</v>
      </c>
      <c r="X2095" s="52">
        <v>687.24572574662341</v>
      </c>
      <c r="Y2095" s="52">
        <v>670.45236697750954</v>
      </c>
      <c r="Z2095" s="64">
        <f>IF(FACT_INCLUDES[[#This Row],[Order Type]]="Online", 1, 0)*FACT_INCLUDES[[#This Row],[Income]]</f>
        <v>0</v>
      </c>
    </row>
    <row r="2096" spans="1:26" x14ac:dyDescent="0.3">
      <c r="A2096" s="4">
        <v>256</v>
      </c>
      <c r="B2096" s="4">
        <v>119</v>
      </c>
      <c r="C2096" s="4">
        <v>863</v>
      </c>
      <c r="D2096" s="58">
        <v>4</v>
      </c>
      <c r="E2096" s="28">
        <f>VLOOKUP(FACT_INCLUDES[[#This Row],[Order ID]], ORDERS[], 2)</f>
        <v>44379.39828544786</v>
      </c>
      <c r="F2096" s="28">
        <f>VLOOKUP(FACT_INCLUDES[[#This Row],[Order ID]], ORDERS[], 3)</f>
        <v>44379.39828544786</v>
      </c>
      <c r="G2096" s="4" t="str">
        <f>VLOOKUP(FACT_INCLUDES[[#This Row],[Order ID]], ORDERS[], 4)</f>
        <v>In-Store</v>
      </c>
      <c r="H2096" s="4" t="str">
        <f>VLOOKUP(FACT_INCLUDES[[#This Row],[Order ID]], ORDERS[], 5)</f>
        <v>LXO3766@gmail.com</v>
      </c>
      <c r="I2096" s="4">
        <f>VLOOKUP(FACT_INCLUDES[[#This Row],[Order ID]], ORDERS[], 6)</f>
        <v>46</v>
      </c>
      <c r="J2096" s="54">
        <f>VLOOKUP(FACT_INCLUDES[[#This Row],[Order ID]], ORDERS[], 7)</f>
        <v>0</v>
      </c>
      <c r="K2096" s="33">
        <v>0</v>
      </c>
      <c r="L2096" s="4">
        <f>VLOOKUP(FACT_INCLUDES[[#This Row],[DW Version]], VERSIONS[], 2)</f>
        <v>88</v>
      </c>
      <c r="M2096" s="4">
        <f>VLOOKUP(FACT_INCLUDES[[#This Row],[DW Version]], VERSIONS[], 3)</f>
        <v>4.5</v>
      </c>
      <c r="N2096" s="4" t="str">
        <f>VLOOKUP(FACT_INCLUDES[[#This Row],[DW Version]], VERSIONS[], 4)</f>
        <v>red</v>
      </c>
      <c r="O2096" s="51">
        <f>VLOOKUP(FACT_INCLUDES[[#This Row],[DW Version]], VERSIONS[], 5)</f>
        <v>206.86367051989598</v>
      </c>
      <c r="P2096" s="4" t="str">
        <f>VLOOKUP(FACT_INCLUDES[[#This Row],[DW Version]], VERSIONS[], 6)</f>
        <v>React Infinity Run</v>
      </c>
      <c r="Q2096" s="4" t="str">
        <f>VLOOKUP(FACT_INCLUDES[[#This Row],[DW Version]], VERSIONS[], 7)</f>
        <v>Shoe</v>
      </c>
      <c r="R2096" s="51">
        <f>FACT_INCLUDES[[#This Row],[Version Price]]*FACT_INCLUDES[[#This Row],[Quantity]]</f>
        <v>827.4546820795839</v>
      </c>
      <c r="S2096" s="51">
        <f>FACT_INCLUDES[[#This Row],[Amount]]*(1-FACT_INCLUDES[[#This Row],[Order Discount]])</f>
        <v>827.4546820795839</v>
      </c>
      <c r="T2096" s="51">
        <f t="shared" si="32"/>
        <v>2070.3681391789787</v>
      </c>
      <c r="U2096" s="57">
        <f>FACT_INCLUDES[[#This Row],[Income]]/FACT_INCLUDES[[#This Row],[Total Order Income]]</f>
        <v>0.39966548287770587</v>
      </c>
      <c r="V2096" s="33">
        <f>IF(FACT_INCLUDES[[#This Row],[Order Gap]]&gt;10, 1, 0)/COUNTIFS(FACT_INCLUDES[Order ID], FACT_INCLUDES[[#This Row],[Order ID]])</f>
        <v>0</v>
      </c>
      <c r="W2096" s="33">
        <f>IF(FACT_INCLUDES[[#This Row],[Order Type]]="Online", 1, 0)/COUNTIFS(FACT_INCLUDES[Order ID], FACT_INCLUDES[[#This Row],[Order ID]])</f>
        <v>0</v>
      </c>
      <c r="X2096" s="52">
        <v>687.24572574662341</v>
      </c>
      <c r="Y2096" s="52">
        <v>670.45236697750954</v>
      </c>
      <c r="Z2096" s="64">
        <f>IF(FACT_INCLUDES[[#This Row],[Order Type]]="Online", 1, 0)*FACT_INCLUDES[[#This Row],[Income]]</f>
        <v>0</v>
      </c>
    </row>
    <row r="2097" spans="1:26" x14ac:dyDescent="0.3">
      <c r="A2097" s="4">
        <v>314</v>
      </c>
      <c r="B2097" s="4">
        <v>151</v>
      </c>
      <c r="C2097" s="4">
        <v>633</v>
      </c>
      <c r="D2097" s="58">
        <v>5</v>
      </c>
      <c r="E2097" s="28">
        <f>VLOOKUP(FACT_INCLUDES[[#This Row],[Order ID]], ORDERS[], 2)</f>
        <v>44259.089075005286</v>
      </c>
      <c r="F2097" s="28">
        <f>VLOOKUP(FACT_INCLUDES[[#This Row],[Order ID]], ORDERS[], 3)</f>
        <v>44259.089075005286</v>
      </c>
      <c r="G2097" s="4" t="str">
        <f>VLOOKUP(FACT_INCLUDES[[#This Row],[Order ID]], ORDERS[], 4)</f>
        <v>In-Store</v>
      </c>
      <c r="H2097" s="4" t="str">
        <f>VLOOKUP(FACT_INCLUDES[[#This Row],[Order ID]], ORDERS[], 5)</f>
        <v>MYP2105@gmail.com</v>
      </c>
      <c r="I2097" s="4">
        <f>VLOOKUP(FACT_INCLUDES[[#This Row],[Order ID]], ORDERS[], 6)</f>
        <v>9</v>
      </c>
      <c r="J2097" s="54">
        <f>VLOOKUP(FACT_INCLUDES[[#This Row],[Order ID]], ORDERS[], 7)</f>
        <v>0</v>
      </c>
      <c r="K2097" s="33">
        <v>0</v>
      </c>
      <c r="L2097" s="4">
        <f>VLOOKUP(FACT_INCLUDES[[#This Row],[DW Version]], VERSIONS[], 2)</f>
        <v>64</v>
      </c>
      <c r="M2097" s="4">
        <f>VLOOKUP(FACT_INCLUDES[[#This Row],[DW Version]], VERSIONS[], 3)</f>
        <v>12.5</v>
      </c>
      <c r="N2097" s="4" t="str">
        <f>VLOOKUP(FACT_INCLUDES[[#This Row],[DW Version]], VERSIONS[], 4)</f>
        <v>white</v>
      </c>
      <c r="O2097" s="51">
        <f>VLOOKUP(FACT_INCLUDES[[#This Row],[DW Version]], VERSIONS[], 5)</f>
        <v>129.09700328748275</v>
      </c>
      <c r="P2097" s="4" t="str">
        <f>VLOOKUP(FACT_INCLUDES[[#This Row],[DW Version]], VERSIONS[], 6)</f>
        <v>Hyperdunk</v>
      </c>
      <c r="Q2097" s="4" t="str">
        <f>VLOOKUP(FACT_INCLUDES[[#This Row],[DW Version]], VERSIONS[], 7)</f>
        <v>Shoe</v>
      </c>
      <c r="R2097" s="51">
        <f>FACT_INCLUDES[[#This Row],[Version Price]]*FACT_INCLUDES[[#This Row],[Quantity]]</f>
        <v>645.48501643741372</v>
      </c>
      <c r="S2097" s="51">
        <f>FACT_INCLUDES[[#This Row],[Amount]]*(1-FACT_INCLUDES[[#This Row],[Order Discount]])</f>
        <v>645.48501643741372</v>
      </c>
      <c r="T2097" s="51">
        <f t="shared" si="32"/>
        <v>645.48501643741372</v>
      </c>
      <c r="U2097" s="57">
        <f>FACT_INCLUDES[[#This Row],[Income]]/FACT_INCLUDES[[#This Row],[Total Order Income]]</f>
        <v>1</v>
      </c>
      <c r="V2097" s="33">
        <f>IF(FACT_INCLUDES[[#This Row],[Order Gap]]&gt;10, 1, 0)/COUNTIFS(FACT_INCLUDES[Order ID], FACT_INCLUDES[[#This Row],[Order ID]])</f>
        <v>0</v>
      </c>
      <c r="W2097" s="33">
        <f>IF(FACT_INCLUDES[[#This Row],[Order Type]]="Online", 1, 0)/COUNTIFS(FACT_INCLUDES[Order ID], FACT_INCLUDES[[#This Row],[Order ID]])</f>
        <v>0</v>
      </c>
      <c r="X2097" s="52">
        <v>687.24572574662341</v>
      </c>
      <c r="Y2097" s="52">
        <v>670.45236697750954</v>
      </c>
      <c r="Z2097" s="64">
        <f>IF(FACT_INCLUDES[[#This Row],[Order Type]]="Online", 1, 0)*FACT_INCLUDES[[#This Row],[Income]]</f>
        <v>0</v>
      </c>
    </row>
    <row r="2098" spans="1:26" x14ac:dyDescent="0.3">
      <c r="A2098" s="4">
        <v>361</v>
      </c>
      <c r="B2098" s="4">
        <v>172</v>
      </c>
      <c r="C2098" s="4">
        <v>991</v>
      </c>
      <c r="D2098" s="58">
        <v>4</v>
      </c>
      <c r="E2098" s="28">
        <f>VLOOKUP(FACT_INCLUDES[[#This Row],[Order ID]], ORDERS[], 2)</f>
        <v>44537.638269688425</v>
      </c>
      <c r="F2098" s="28">
        <f>VLOOKUP(FACT_INCLUDES[[#This Row],[Order ID]], ORDERS[], 3)</f>
        <v>44537.638269688425</v>
      </c>
      <c r="G2098" s="4" t="str">
        <f>VLOOKUP(FACT_INCLUDES[[#This Row],[Order ID]], ORDERS[], 4)</f>
        <v>In-Store</v>
      </c>
      <c r="H2098" s="4" t="str">
        <f>VLOOKUP(FACT_INCLUDES[[#This Row],[Order ID]], ORDERS[], 5)</f>
        <v>WMQ8271@gmail.com</v>
      </c>
      <c r="I2098" s="4">
        <f>VLOOKUP(FACT_INCLUDES[[#This Row],[Order ID]], ORDERS[], 6)</f>
        <v>37</v>
      </c>
      <c r="J2098" s="54">
        <f>VLOOKUP(FACT_INCLUDES[[#This Row],[Order ID]], ORDERS[], 7)</f>
        <v>0</v>
      </c>
      <c r="K2098" s="33">
        <v>0</v>
      </c>
      <c r="L2098" s="4">
        <f>VLOOKUP(FACT_INCLUDES[[#This Row],[DW Version]], VERSIONS[], 2)</f>
        <v>100</v>
      </c>
      <c r="M2098" s="4">
        <f>VLOOKUP(FACT_INCLUDES[[#This Row],[DW Version]], VERSIONS[], 3)</f>
        <v>11.5</v>
      </c>
      <c r="N2098" s="4" t="str">
        <f>VLOOKUP(FACT_INCLUDES[[#This Row],[DW Version]], VERSIONS[], 4)</f>
        <v>blue</v>
      </c>
      <c r="O2098" s="51">
        <f>VLOOKUP(FACT_INCLUDES[[#This Row],[DW Version]], VERSIONS[], 5)</f>
        <v>269.89707503632974</v>
      </c>
      <c r="P2098" s="4" t="str">
        <f>VLOOKUP(FACT_INCLUDES[[#This Row],[DW Version]], VERSIONS[], 6)</f>
        <v>Nike Kettlebell</v>
      </c>
      <c r="Q2098" s="4" t="str">
        <f>VLOOKUP(FACT_INCLUDES[[#This Row],[DW Version]], VERSIONS[], 7)</f>
        <v>Sport Equipment</v>
      </c>
      <c r="R2098" s="51">
        <f>FACT_INCLUDES[[#This Row],[Version Price]]*FACT_INCLUDES[[#This Row],[Quantity]]</f>
        <v>1079.588300145319</v>
      </c>
      <c r="S2098" s="51">
        <f>FACT_INCLUDES[[#This Row],[Amount]]*(1-FACT_INCLUDES[[#This Row],[Order Discount]])</f>
        <v>1079.588300145319</v>
      </c>
      <c r="T2098" s="51">
        <f t="shared" si="32"/>
        <v>1079.588300145319</v>
      </c>
      <c r="U2098" s="57">
        <f>FACT_INCLUDES[[#This Row],[Income]]/FACT_INCLUDES[[#This Row],[Total Order Income]]</f>
        <v>1</v>
      </c>
      <c r="V2098" s="33">
        <f>IF(FACT_INCLUDES[[#This Row],[Order Gap]]&gt;10, 1, 0)/COUNTIFS(FACT_INCLUDES[Order ID], FACT_INCLUDES[[#This Row],[Order ID]])</f>
        <v>0</v>
      </c>
      <c r="W2098" s="33">
        <f>IF(FACT_INCLUDES[[#This Row],[Order Type]]="Online", 1, 0)/COUNTIFS(FACT_INCLUDES[Order ID], FACT_INCLUDES[[#This Row],[Order ID]])</f>
        <v>0</v>
      </c>
      <c r="X2098" s="52">
        <v>687.24572574662341</v>
      </c>
      <c r="Y2098" s="52">
        <v>670.45236697750954</v>
      </c>
      <c r="Z2098" s="64">
        <f>IF(FACT_INCLUDES[[#This Row],[Order Type]]="Online", 1, 0)*FACT_INCLUDES[[#This Row],[Income]]</f>
        <v>0</v>
      </c>
    </row>
    <row r="2099" spans="1:26" x14ac:dyDescent="0.3">
      <c r="A2099" s="4">
        <v>390</v>
      </c>
      <c r="B2099" s="4">
        <v>187</v>
      </c>
      <c r="C2099" s="4">
        <v>333</v>
      </c>
      <c r="D2099" s="58">
        <v>3</v>
      </c>
      <c r="E2099" s="28">
        <f>VLOOKUP(FACT_INCLUDES[[#This Row],[Order ID]], ORDERS[], 2)</f>
        <v>44303.510422879292</v>
      </c>
      <c r="F2099" s="28">
        <f>VLOOKUP(FACT_INCLUDES[[#This Row],[Order ID]], ORDERS[], 3)</f>
        <v>44303.510422879292</v>
      </c>
      <c r="G2099" s="4" t="str">
        <f>VLOOKUP(FACT_INCLUDES[[#This Row],[Order ID]], ORDERS[], 4)</f>
        <v>In-Store</v>
      </c>
      <c r="H2099" s="4" t="str">
        <f>VLOOKUP(FACT_INCLUDES[[#This Row],[Order ID]], ORDERS[], 5)</f>
        <v>TEC5705@gmail.com</v>
      </c>
      <c r="I2099" s="4">
        <f>VLOOKUP(FACT_INCLUDES[[#This Row],[Order ID]], ORDERS[], 6)</f>
        <v>50</v>
      </c>
      <c r="J2099" s="54">
        <f>VLOOKUP(FACT_INCLUDES[[#This Row],[Order ID]], ORDERS[], 7)</f>
        <v>0</v>
      </c>
      <c r="K2099" s="33">
        <v>0</v>
      </c>
      <c r="L2099" s="4">
        <f>VLOOKUP(FACT_INCLUDES[[#This Row],[DW Version]], VERSIONS[], 2)</f>
        <v>34</v>
      </c>
      <c r="M2099" s="4">
        <f>VLOOKUP(FACT_INCLUDES[[#This Row],[DW Version]], VERSIONS[], 3)</f>
        <v>8</v>
      </c>
      <c r="N2099" s="4" t="str">
        <f>VLOOKUP(FACT_INCLUDES[[#This Row],[DW Version]], VERSIONS[], 4)</f>
        <v>white</v>
      </c>
      <c r="O2099" s="51">
        <f>VLOOKUP(FACT_INCLUDES[[#This Row],[DW Version]], VERSIONS[], 5)</f>
        <v>328.54955975135073</v>
      </c>
      <c r="P2099" s="4" t="str">
        <f>VLOOKUP(FACT_INCLUDES[[#This Row],[DW Version]], VERSIONS[], 6)</f>
        <v>Zoom Vomero</v>
      </c>
      <c r="Q2099" s="4" t="str">
        <f>VLOOKUP(FACT_INCLUDES[[#This Row],[DW Version]], VERSIONS[], 7)</f>
        <v>Shoe</v>
      </c>
      <c r="R2099" s="51">
        <f>FACT_INCLUDES[[#This Row],[Version Price]]*FACT_INCLUDES[[#This Row],[Quantity]]</f>
        <v>985.64867925405224</v>
      </c>
      <c r="S2099" s="51">
        <f>FACT_INCLUDES[[#This Row],[Amount]]*(1-FACT_INCLUDES[[#This Row],[Order Discount]])</f>
        <v>985.64867925405224</v>
      </c>
      <c r="T2099" s="51">
        <f t="shared" si="32"/>
        <v>1494.5312829107172</v>
      </c>
      <c r="U2099" s="57">
        <f>FACT_INCLUDES[[#This Row],[Income]]/FACT_INCLUDES[[#This Row],[Total Order Income]]</f>
        <v>0.65950354504083974</v>
      </c>
      <c r="V2099" s="33">
        <f>IF(FACT_INCLUDES[[#This Row],[Order Gap]]&gt;10, 1, 0)/COUNTIFS(FACT_INCLUDES[Order ID], FACT_INCLUDES[[#This Row],[Order ID]])</f>
        <v>0</v>
      </c>
      <c r="W2099" s="33">
        <f>IF(FACT_INCLUDES[[#This Row],[Order Type]]="Online", 1, 0)/COUNTIFS(FACT_INCLUDES[Order ID], FACT_INCLUDES[[#This Row],[Order ID]])</f>
        <v>0</v>
      </c>
      <c r="X2099" s="52">
        <v>687.24572574662341</v>
      </c>
      <c r="Y2099" s="52">
        <v>670.45236697750954</v>
      </c>
      <c r="Z2099" s="64">
        <f>IF(FACT_INCLUDES[[#This Row],[Order Type]]="Online", 1, 0)*FACT_INCLUDES[[#This Row],[Income]]</f>
        <v>0</v>
      </c>
    </row>
    <row r="2100" spans="1:26" x14ac:dyDescent="0.3">
      <c r="A2100" s="4">
        <v>391</v>
      </c>
      <c r="B2100" s="4">
        <v>187</v>
      </c>
      <c r="C2100" s="4">
        <v>786</v>
      </c>
      <c r="D2100" s="58">
        <v>5</v>
      </c>
      <c r="E2100" s="28">
        <f>VLOOKUP(FACT_INCLUDES[[#This Row],[Order ID]], ORDERS[], 2)</f>
        <v>44303.510422879292</v>
      </c>
      <c r="F2100" s="28">
        <f>VLOOKUP(FACT_INCLUDES[[#This Row],[Order ID]], ORDERS[], 3)</f>
        <v>44303.510422879292</v>
      </c>
      <c r="G2100" s="4" t="str">
        <f>VLOOKUP(FACT_INCLUDES[[#This Row],[Order ID]], ORDERS[], 4)</f>
        <v>In-Store</v>
      </c>
      <c r="H2100" s="4" t="str">
        <f>VLOOKUP(FACT_INCLUDES[[#This Row],[Order ID]], ORDERS[], 5)</f>
        <v>TEC5705@gmail.com</v>
      </c>
      <c r="I2100" s="4">
        <f>VLOOKUP(FACT_INCLUDES[[#This Row],[Order ID]], ORDERS[], 6)</f>
        <v>50</v>
      </c>
      <c r="J2100" s="54">
        <f>VLOOKUP(FACT_INCLUDES[[#This Row],[Order ID]], ORDERS[], 7)</f>
        <v>0</v>
      </c>
      <c r="K2100" s="33">
        <v>0</v>
      </c>
      <c r="L2100" s="4">
        <f>VLOOKUP(FACT_INCLUDES[[#This Row],[DW Version]], VERSIONS[], 2)</f>
        <v>80</v>
      </c>
      <c r="M2100" s="4">
        <f>VLOOKUP(FACT_INCLUDES[[#This Row],[DW Version]], VERSIONS[], 3)</f>
        <v>9</v>
      </c>
      <c r="N2100" s="4" t="str">
        <f>VLOOKUP(FACT_INCLUDES[[#This Row],[DW Version]], VERSIONS[], 4)</f>
        <v>red</v>
      </c>
      <c r="O2100" s="51">
        <f>VLOOKUP(FACT_INCLUDES[[#This Row],[DW Version]], VERSIONS[], 5)</f>
        <v>101.77652073133299</v>
      </c>
      <c r="P2100" s="4" t="str">
        <f>VLOOKUP(FACT_INCLUDES[[#This Row],[DW Version]], VERSIONS[], 6)</f>
        <v>Quest 3</v>
      </c>
      <c r="Q2100" s="4" t="str">
        <f>VLOOKUP(FACT_INCLUDES[[#This Row],[DW Version]], VERSIONS[], 7)</f>
        <v>Shoe</v>
      </c>
      <c r="R2100" s="51">
        <f>FACT_INCLUDES[[#This Row],[Version Price]]*FACT_INCLUDES[[#This Row],[Quantity]]</f>
        <v>508.88260365666497</v>
      </c>
      <c r="S2100" s="51">
        <f>FACT_INCLUDES[[#This Row],[Amount]]*(1-FACT_INCLUDES[[#This Row],[Order Discount]])</f>
        <v>508.88260365666497</v>
      </c>
      <c r="T2100" s="51">
        <f t="shared" si="32"/>
        <v>1494.5312829107172</v>
      </c>
      <c r="U2100" s="57">
        <f>FACT_INCLUDES[[#This Row],[Income]]/FACT_INCLUDES[[#This Row],[Total Order Income]]</f>
        <v>0.3404964549591602</v>
      </c>
      <c r="V2100" s="33">
        <f>IF(FACT_INCLUDES[[#This Row],[Order Gap]]&gt;10, 1, 0)/COUNTIFS(FACT_INCLUDES[Order ID], FACT_INCLUDES[[#This Row],[Order ID]])</f>
        <v>0</v>
      </c>
      <c r="W2100" s="33">
        <f>IF(FACT_INCLUDES[[#This Row],[Order Type]]="Online", 1, 0)/COUNTIFS(FACT_INCLUDES[Order ID], FACT_INCLUDES[[#This Row],[Order ID]])</f>
        <v>0</v>
      </c>
      <c r="X2100" s="52">
        <v>687.24572574662341</v>
      </c>
      <c r="Y2100" s="52">
        <v>670.45236697750954</v>
      </c>
      <c r="Z2100" s="64">
        <f>IF(FACT_INCLUDES[[#This Row],[Order Type]]="Online", 1, 0)*FACT_INCLUDES[[#This Row],[Income]]</f>
        <v>0</v>
      </c>
    </row>
    <row r="2101" spans="1:26" x14ac:dyDescent="0.3">
      <c r="A2101" s="4">
        <v>444</v>
      </c>
      <c r="B2101" s="4">
        <v>218</v>
      </c>
      <c r="C2101" s="4">
        <v>636</v>
      </c>
      <c r="D2101" s="58">
        <v>2</v>
      </c>
      <c r="E2101" s="28">
        <f>VLOOKUP(FACT_INCLUDES[[#This Row],[Order ID]], ORDERS[], 2)</f>
        <v>44446.521739018019</v>
      </c>
      <c r="F2101" s="28">
        <f>VLOOKUP(FACT_INCLUDES[[#This Row],[Order ID]], ORDERS[], 3)</f>
        <v>44446.521739018019</v>
      </c>
      <c r="G2101" s="4" t="str">
        <f>VLOOKUP(FACT_INCLUDES[[#This Row],[Order ID]], ORDERS[], 4)</f>
        <v>In-Store</v>
      </c>
      <c r="H2101" s="4" t="str">
        <f>VLOOKUP(FACT_INCLUDES[[#This Row],[Order ID]], ORDERS[], 5)</f>
        <v>GGI6004@gmail.com</v>
      </c>
      <c r="I2101" s="4">
        <f>VLOOKUP(FACT_INCLUDES[[#This Row],[Order ID]], ORDERS[], 6)</f>
        <v>29</v>
      </c>
      <c r="J2101" s="54">
        <f>VLOOKUP(FACT_INCLUDES[[#This Row],[Order ID]], ORDERS[], 7)</f>
        <v>0</v>
      </c>
      <c r="K2101" s="33">
        <v>0</v>
      </c>
      <c r="L2101" s="4">
        <f>VLOOKUP(FACT_INCLUDES[[#This Row],[DW Version]], VERSIONS[], 2)</f>
        <v>65</v>
      </c>
      <c r="M2101" s="4">
        <f>VLOOKUP(FACT_INCLUDES[[#This Row],[DW Version]], VERSIONS[], 3)</f>
        <v>4.5</v>
      </c>
      <c r="N2101" s="4" t="str">
        <f>VLOOKUP(FACT_INCLUDES[[#This Row],[DW Version]], VERSIONS[], 4)</f>
        <v>white</v>
      </c>
      <c r="O2101" s="51">
        <f>VLOOKUP(FACT_INCLUDES[[#This Row],[DW Version]], VERSIONS[], 5)</f>
        <v>289.76814087343416</v>
      </c>
      <c r="P2101" s="4" t="str">
        <f>VLOOKUP(FACT_INCLUDES[[#This Row],[DW Version]], VERSIONS[], 6)</f>
        <v>Flex Shorts</v>
      </c>
      <c r="Q2101" s="4" t="str">
        <f>VLOOKUP(FACT_INCLUDES[[#This Row],[DW Version]], VERSIONS[], 7)</f>
        <v>Apparel</v>
      </c>
      <c r="R2101" s="51">
        <f>FACT_INCLUDES[[#This Row],[Version Price]]*FACT_INCLUDES[[#This Row],[Quantity]]</f>
        <v>579.53628174686833</v>
      </c>
      <c r="S2101" s="51">
        <f>FACT_INCLUDES[[#This Row],[Amount]]*(1-FACT_INCLUDES[[#This Row],[Order Discount]])</f>
        <v>579.53628174686833</v>
      </c>
      <c r="T2101" s="51">
        <f t="shared" si="32"/>
        <v>579.53628174686833</v>
      </c>
      <c r="U2101" s="57">
        <f>FACT_INCLUDES[[#This Row],[Income]]/FACT_INCLUDES[[#This Row],[Total Order Income]]</f>
        <v>1</v>
      </c>
      <c r="V2101" s="33">
        <f>IF(FACT_INCLUDES[[#This Row],[Order Gap]]&gt;10, 1, 0)/COUNTIFS(FACT_INCLUDES[Order ID], FACT_INCLUDES[[#This Row],[Order ID]])</f>
        <v>0</v>
      </c>
      <c r="W2101" s="33">
        <f>IF(FACT_INCLUDES[[#This Row],[Order Type]]="Online", 1, 0)/COUNTIFS(FACT_INCLUDES[Order ID], FACT_INCLUDES[[#This Row],[Order ID]])</f>
        <v>0</v>
      </c>
      <c r="X2101" s="52">
        <v>687.24572574662341</v>
      </c>
      <c r="Y2101" s="52">
        <v>670.45236697750954</v>
      </c>
      <c r="Z2101" s="64">
        <f>IF(FACT_INCLUDES[[#This Row],[Order Type]]="Online", 1, 0)*FACT_INCLUDES[[#This Row],[Income]]</f>
        <v>0</v>
      </c>
    </row>
    <row r="2102" spans="1:26" x14ac:dyDescent="0.3">
      <c r="A2102" s="4">
        <v>456</v>
      </c>
      <c r="B2102" s="4">
        <v>223</v>
      </c>
      <c r="C2102" s="4">
        <v>658</v>
      </c>
      <c r="D2102" s="58">
        <v>5</v>
      </c>
      <c r="E2102" s="28">
        <f>VLOOKUP(FACT_INCLUDES[[#This Row],[Order ID]], ORDERS[], 2)</f>
        <v>44474.340768995404</v>
      </c>
      <c r="F2102" s="28">
        <f>VLOOKUP(FACT_INCLUDES[[#This Row],[Order ID]], ORDERS[], 3)</f>
        <v>44484.340768995404</v>
      </c>
      <c r="G2102" s="4" t="str">
        <f>VLOOKUP(FACT_INCLUDES[[#This Row],[Order ID]], ORDERS[], 4)</f>
        <v>Online</v>
      </c>
      <c r="H2102" s="4" t="str">
        <f>VLOOKUP(FACT_INCLUDES[[#This Row],[Order ID]], ORDERS[], 5)</f>
        <v>RRO7454@gmail.com</v>
      </c>
      <c r="I2102" s="4">
        <f>VLOOKUP(FACT_INCLUDES[[#This Row],[Order ID]], ORDERS[], 6)</f>
        <v>0</v>
      </c>
      <c r="J2102" s="54">
        <f>VLOOKUP(FACT_INCLUDES[[#This Row],[Order ID]], ORDERS[], 7)</f>
        <v>0</v>
      </c>
      <c r="K2102" s="33">
        <v>10</v>
      </c>
      <c r="L2102" s="4">
        <f>VLOOKUP(FACT_INCLUDES[[#This Row],[DW Version]], VERSIONS[], 2)</f>
        <v>66</v>
      </c>
      <c r="M2102" s="4">
        <f>VLOOKUP(FACT_INCLUDES[[#This Row],[DW Version]], VERSIONS[], 3)</f>
        <v>12.5</v>
      </c>
      <c r="N2102" s="4" t="str">
        <f>VLOOKUP(FACT_INCLUDES[[#This Row],[DW Version]], VERSIONS[], 4)</f>
        <v>black</v>
      </c>
      <c r="O2102" s="51">
        <f>VLOOKUP(FACT_INCLUDES[[#This Row],[DW Version]], VERSIONS[], 5)</f>
        <v>380.35841853511306</v>
      </c>
      <c r="P2102" s="4" t="str">
        <f>VLOOKUP(FACT_INCLUDES[[#This Row],[DW Version]], VERSIONS[], 6)</f>
        <v>Therma Training Pants</v>
      </c>
      <c r="Q2102" s="4" t="str">
        <f>VLOOKUP(FACT_INCLUDES[[#This Row],[DW Version]], VERSIONS[], 7)</f>
        <v>Apparel</v>
      </c>
      <c r="R2102" s="51">
        <f>FACT_INCLUDES[[#This Row],[Version Price]]*FACT_INCLUDES[[#This Row],[Quantity]]</f>
        <v>1901.7920926755653</v>
      </c>
      <c r="S2102" s="51">
        <f>FACT_INCLUDES[[#This Row],[Amount]]*(1-FACT_INCLUDES[[#This Row],[Order Discount]])</f>
        <v>1901.7920926755653</v>
      </c>
      <c r="T2102" s="51">
        <f t="shared" si="32"/>
        <v>1901.7920926755653</v>
      </c>
      <c r="U2102" s="57">
        <f>FACT_INCLUDES[[#This Row],[Income]]/FACT_INCLUDES[[#This Row],[Total Order Income]]</f>
        <v>1</v>
      </c>
      <c r="V2102" s="33">
        <f>IF(FACT_INCLUDES[[#This Row],[Order Gap]]&gt;10, 1, 0)/COUNTIFS(FACT_INCLUDES[Order ID], FACT_INCLUDES[[#This Row],[Order ID]])</f>
        <v>0</v>
      </c>
      <c r="W2102" s="33">
        <f>IF(FACT_INCLUDES[[#This Row],[Order Type]]="Online", 1, 0)/COUNTIFS(FACT_INCLUDES[Order ID], FACT_INCLUDES[[#This Row],[Order ID]])</f>
        <v>1</v>
      </c>
      <c r="X2102" s="52">
        <v>687.24572574662341</v>
      </c>
      <c r="Y2102" s="52">
        <v>670.45236697750954</v>
      </c>
      <c r="Z2102" s="64">
        <f>IF(FACT_INCLUDES[[#This Row],[Order Type]]="Online", 1, 0)*FACT_INCLUDES[[#This Row],[Income]]</f>
        <v>1901.7920926755653</v>
      </c>
    </row>
    <row r="2103" spans="1:26" x14ac:dyDescent="0.3">
      <c r="A2103" s="4">
        <v>474</v>
      </c>
      <c r="B2103" s="4">
        <v>232</v>
      </c>
      <c r="C2103" s="4">
        <v>764</v>
      </c>
      <c r="D2103" s="58">
        <v>5</v>
      </c>
      <c r="E2103" s="28">
        <f>VLOOKUP(FACT_INCLUDES[[#This Row],[Order ID]], ORDERS[], 2)</f>
        <v>44496.61357084979</v>
      </c>
      <c r="F2103" s="28">
        <f>VLOOKUP(FACT_INCLUDES[[#This Row],[Order ID]], ORDERS[], 3)</f>
        <v>44496.61357084979</v>
      </c>
      <c r="G2103" s="4" t="str">
        <f>VLOOKUP(FACT_INCLUDES[[#This Row],[Order ID]], ORDERS[], 4)</f>
        <v>In-Store</v>
      </c>
      <c r="H2103" s="4" t="str">
        <f>VLOOKUP(FACT_INCLUDES[[#This Row],[Order ID]], ORDERS[], 5)</f>
        <v>AQZ7929@gmail.com</v>
      </c>
      <c r="I2103" s="4">
        <f>VLOOKUP(FACT_INCLUDES[[#This Row],[Order ID]], ORDERS[], 6)</f>
        <v>7</v>
      </c>
      <c r="J2103" s="54">
        <f>VLOOKUP(FACT_INCLUDES[[#This Row],[Order ID]], ORDERS[], 7)</f>
        <v>0</v>
      </c>
      <c r="K2103" s="33">
        <v>0</v>
      </c>
      <c r="L2103" s="4">
        <f>VLOOKUP(FACT_INCLUDES[[#This Row],[DW Version]], VERSIONS[], 2)</f>
        <v>79</v>
      </c>
      <c r="M2103" s="4">
        <f>VLOOKUP(FACT_INCLUDES[[#This Row],[DW Version]], VERSIONS[], 3)</f>
        <v>5</v>
      </c>
      <c r="N2103" s="4" t="str">
        <f>VLOOKUP(FACT_INCLUDES[[#This Row],[DW Version]], VERSIONS[], 4)</f>
        <v>black</v>
      </c>
      <c r="O2103" s="51">
        <f>VLOOKUP(FACT_INCLUDES[[#This Row],[DW Version]], VERSIONS[], 5)</f>
        <v>221.4040193162798</v>
      </c>
      <c r="P2103" s="4" t="str">
        <f>VLOOKUP(FACT_INCLUDES[[#This Row],[DW Version]], VERSIONS[], 6)</f>
        <v>Zoom Gravity</v>
      </c>
      <c r="Q2103" s="4" t="str">
        <f>VLOOKUP(FACT_INCLUDES[[#This Row],[DW Version]], VERSIONS[], 7)</f>
        <v>Shoe</v>
      </c>
      <c r="R2103" s="51">
        <f>FACT_INCLUDES[[#This Row],[Version Price]]*FACT_INCLUDES[[#This Row],[Quantity]]</f>
        <v>1107.020096581399</v>
      </c>
      <c r="S2103" s="51">
        <f>FACT_INCLUDES[[#This Row],[Amount]]*(1-FACT_INCLUDES[[#This Row],[Order Discount]])</f>
        <v>1107.020096581399</v>
      </c>
      <c r="T2103" s="51">
        <f t="shared" si="32"/>
        <v>2306.2688925954099</v>
      </c>
      <c r="U2103" s="57">
        <f>FACT_INCLUDES[[#This Row],[Income]]/FACT_INCLUDES[[#This Row],[Total Order Income]]</f>
        <v>0.48000478180824346</v>
      </c>
      <c r="V2103" s="33">
        <f>IF(FACT_INCLUDES[[#This Row],[Order Gap]]&gt;10, 1, 0)/COUNTIFS(FACT_INCLUDES[Order ID], FACT_INCLUDES[[#This Row],[Order ID]])</f>
        <v>0</v>
      </c>
      <c r="W2103" s="33">
        <f>IF(FACT_INCLUDES[[#This Row],[Order Type]]="Online", 1, 0)/COUNTIFS(FACT_INCLUDES[Order ID], FACT_INCLUDES[[#This Row],[Order ID]])</f>
        <v>0</v>
      </c>
      <c r="X2103" s="52">
        <v>687.24572574662341</v>
      </c>
      <c r="Y2103" s="52">
        <v>670.45236697750954</v>
      </c>
      <c r="Z2103" s="64">
        <f>IF(FACT_INCLUDES[[#This Row],[Order Type]]="Online", 1, 0)*FACT_INCLUDES[[#This Row],[Income]]</f>
        <v>0</v>
      </c>
    </row>
    <row r="2104" spans="1:26" x14ac:dyDescent="0.3">
      <c r="A2104" s="4">
        <v>475</v>
      </c>
      <c r="B2104" s="4">
        <v>232</v>
      </c>
      <c r="C2104" s="4">
        <v>924</v>
      </c>
      <c r="D2104" s="58">
        <v>3</v>
      </c>
      <c r="E2104" s="28">
        <f>VLOOKUP(FACT_INCLUDES[[#This Row],[Order ID]], ORDERS[], 2)</f>
        <v>44496.61357084979</v>
      </c>
      <c r="F2104" s="28">
        <f>VLOOKUP(FACT_INCLUDES[[#This Row],[Order ID]], ORDERS[], 3)</f>
        <v>44496.61357084979</v>
      </c>
      <c r="G2104" s="4" t="str">
        <f>VLOOKUP(FACT_INCLUDES[[#This Row],[Order ID]], ORDERS[], 4)</f>
        <v>In-Store</v>
      </c>
      <c r="H2104" s="4" t="str">
        <f>VLOOKUP(FACT_INCLUDES[[#This Row],[Order ID]], ORDERS[], 5)</f>
        <v>AQZ7929@gmail.com</v>
      </c>
      <c r="I2104" s="4">
        <f>VLOOKUP(FACT_INCLUDES[[#This Row],[Order ID]], ORDERS[], 6)</f>
        <v>7</v>
      </c>
      <c r="J2104" s="54">
        <f>VLOOKUP(FACT_INCLUDES[[#This Row],[Order ID]], ORDERS[], 7)</f>
        <v>0</v>
      </c>
      <c r="K2104" s="33">
        <v>0</v>
      </c>
      <c r="L2104" s="4">
        <f>VLOOKUP(FACT_INCLUDES[[#This Row],[DW Version]], VERSIONS[], 2)</f>
        <v>94</v>
      </c>
      <c r="M2104" s="4">
        <f>VLOOKUP(FACT_INCLUDES[[#This Row],[DW Version]], VERSIONS[], 3)</f>
        <v>6.5</v>
      </c>
      <c r="N2104" s="4" t="str">
        <f>VLOOKUP(FACT_INCLUDES[[#This Row],[DW Version]], VERSIONS[], 4)</f>
        <v>white</v>
      </c>
      <c r="O2104" s="51">
        <f>VLOOKUP(FACT_INCLUDES[[#This Row],[DW Version]], VERSIONS[], 5)</f>
        <v>399.74959867133686</v>
      </c>
      <c r="P2104" s="4" t="str">
        <f>VLOOKUP(FACT_INCLUDES[[#This Row],[DW Version]], VERSIONS[], 6)</f>
        <v>Joyride Run Flyknit</v>
      </c>
      <c r="Q2104" s="4" t="str">
        <f>VLOOKUP(FACT_INCLUDES[[#This Row],[DW Version]], VERSIONS[], 7)</f>
        <v>Shoe</v>
      </c>
      <c r="R2104" s="51">
        <f>FACT_INCLUDES[[#This Row],[Version Price]]*FACT_INCLUDES[[#This Row],[Quantity]]</f>
        <v>1199.2487960140106</v>
      </c>
      <c r="S2104" s="51">
        <f>FACT_INCLUDES[[#This Row],[Amount]]*(1-FACT_INCLUDES[[#This Row],[Order Discount]])</f>
        <v>1199.2487960140106</v>
      </c>
      <c r="T2104" s="51">
        <f t="shared" si="32"/>
        <v>2306.2688925954099</v>
      </c>
      <c r="U2104" s="57">
        <f>FACT_INCLUDES[[#This Row],[Income]]/FACT_INCLUDES[[#This Row],[Total Order Income]]</f>
        <v>0.51999521819175643</v>
      </c>
      <c r="V2104" s="33">
        <f>IF(FACT_INCLUDES[[#This Row],[Order Gap]]&gt;10, 1, 0)/COUNTIFS(FACT_INCLUDES[Order ID], FACT_INCLUDES[[#This Row],[Order ID]])</f>
        <v>0</v>
      </c>
      <c r="W2104" s="33">
        <f>IF(FACT_INCLUDES[[#This Row],[Order Type]]="Online", 1, 0)/COUNTIFS(FACT_INCLUDES[Order ID], FACT_INCLUDES[[#This Row],[Order ID]])</f>
        <v>0</v>
      </c>
      <c r="X2104" s="52">
        <v>687.24572574662341</v>
      </c>
      <c r="Y2104" s="52">
        <v>670.45236697750954</v>
      </c>
      <c r="Z2104" s="64">
        <f>IF(FACT_INCLUDES[[#This Row],[Order Type]]="Online", 1, 0)*FACT_INCLUDES[[#This Row],[Income]]</f>
        <v>0</v>
      </c>
    </row>
    <row r="2105" spans="1:26" x14ac:dyDescent="0.3">
      <c r="A2105" s="4">
        <v>517</v>
      </c>
      <c r="B2105" s="4">
        <v>254</v>
      </c>
      <c r="C2105" s="4">
        <v>55</v>
      </c>
      <c r="D2105" s="58">
        <v>3</v>
      </c>
      <c r="E2105" s="28">
        <f>VLOOKUP(FACT_INCLUDES[[#This Row],[Order ID]], ORDERS[], 2)</f>
        <v>44527.796995869023</v>
      </c>
      <c r="F2105" s="28">
        <f>VLOOKUP(FACT_INCLUDES[[#This Row],[Order ID]], ORDERS[], 3)</f>
        <v>44527.796995869023</v>
      </c>
      <c r="G2105" s="4" t="str">
        <f>VLOOKUP(FACT_INCLUDES[[#This Row],[Order ID]], ORDERS[], 4)</f>
        <v>In-Store</v>
      </c>
      <c r="H2105" s="4" t="str">
        <f>VLOOKUP(FACT_INCLUDES[[#This Row],[Order ID]], ORDERS[], 5)</f>
        <v>MRP4582@gmail.com</v>
      </c>
      <c r="I2105" s="4">
        <f>VLOOKUP(FACT_INCLUDES[[#This Row],[Order ID]], ORDERS[], 6)</f>
        <v>38</v>
      </c>
      <c r="J2105" s="54">
        <f>VLOOKUP(FACT_INCLUDES[[#This Row],[Order ID]], ORDERS[], 7)</f>
        <v>0</v>
      </c>
      <c r="K2105" s="33">
        <v>0</v>
      </c>
      <c r="L2105" s="4">
        <f>VLOOKUP(FACT_INCLUDES[[#This Row],[DW Version]], VERSIONS[], 2)</f>
        <v>5</v>
      </c>
      <c r="M2105" s="4">
        <f>VLOOKUP(FACT_INCLUDES[[#This Row],[DW Version]], VERSIONS[], 3)</f>
        <v>9.5</v>
      </c>
      <c r="N2105" s="4" t="str">
        <f>VLOOKUP(FACT_INCLUDES[[#This Row],[DW Version]], VERSIONS[], 4)</f>
        <v>red</v>
      </c>
      <c r="O2105" s="51">
        <f>VLOOKUP(FACT_INCLUDES[[#This Row],[DW Version]], VERSIONS[], 5)</f>
        <v>253.28812686019467</v>
      </c>
      <c r="P2105" s="4" t="str">
        <f>VLOOKUP(FACT_INCLUDES[[#This Row],[DW Version]], VERSIONS[], 6)</f>
        <v>Nike Football</v>
      </c>
      <c r="Q2105" s="4" t="str">
        <f>VLOOKUP(FACT_INCLUDES[[#This Row],[DW Version]], VERSIONS[], 7)</f>
        <v>Sport Equipment</v>
      </c>
      <c r="R2105" s="51">
        <f>FACT_INCLUDES[[#This Row],[Version Price]]*FACT_INCLUDES[[#This Row],[Quantity]]</f>
        <v>759.864380580584</v>
      </c>
      <c r="S2105" s="51">
        <f>FACT_INCLUDES[[#This Row],[Amount]]*(1-FACT_INCLUDES[[#This Row],[Order Discount]])</f>
        <v>759.864380580584</v>
      </c>
      <c r="T2105" s="51">
        <f t="shared" si="32"/>
        <v>1587.3505049444968</v>
      </c>
      <c r="U2105" s="57">
        <f>FACT_INCLUDES[[#This Row],[Income]]/FACT_INCLUDES[[#This Row],[Total Order Income]]</f>
        <v>0.47869980714004517</v>
      </c>
      <c r="V2105" s="33">
        <f>IF(FACT_INCLUDES[[#This Row],[Order Gap]]&gt;10, 1, 0)/COUNTIFS(FACT_INCLUDES[Order ID], FACT_INCLUDES[[#This Row],[Order ID]])</f>
        <v>0</v>
      </c>
      <c r="W2105" s="33">
        <f>IF(FACT_INCLUDES[[#This Row],[Order Type]]="Online", 1, 0)/COUNTIFS(FACT_INCLUDES[Order ID], FACT_INCLUDES[[#This Row],[Order ID]])</f>
        <v>0</v>
      </c>
      <c r="X2105" s="52">
        <v>687.24572574662341</v>
      </c>
      <c r="Y2105" s="52">
        <v>670.45236697750954</v>
      </c>
      <c r="Z2105" s="64">
        <f>IF(FACT_INCLUDES[[#This Row],[Order Type]]="Online", 1, 0)*FACT_INCLUDES[[#This Row],[Income]]</f>
        <v>0</v>
      </c>
    </row>
    <row r="2106" spans="1:26" x14ac:dyDescent="0.3">
      <c r="A2106" s="4">
        <v>518</v>
      </c>
      <c r="B2106" s="4">
        <v>254</v>
      </c>
      <c r="C2106" s="4">
        <v>634</v>
      </c>
      <c r="D2106" s="58">
        <v>2</v>
      </c>
      <c r="E2106" s="28">
        <f>VLOOKUP(FACT_INCLUDES[[#This Row],[Order ID]], ORDERS[], 2)</f>
        <v>44527.796995869023</v>
      </c>
      <c r="F2106" s="28">
        <f>VLOOKUP(FACT_INCLUDES[[#This Row],[Order ID]], ORDERS[], 3)</f>
        <v>44527.796995869023</v>
      </c>
      <c r="G2106" s="4" t="str">
        <f>VLOOKUP(FACT_INCLUDES[[#This Row],[Order ID]], ORDERS[], 4)</f>
        <v>In-Store</v>
      </c>
      <c r="H2106" s="4" t="str">
        <f>VLOOKUP(FACT_INCLUDES[[#This Row],[Order ID]], ORDERS[], 5)</f>
        <v>MRP4582@gmail.com</v>
      </c>
      <c r="I2106" s="4">
        <f>VLOOKUP(FACT_INCLUDES[[#This Row],[Order ID]], ORDERS[], 6)</f>
        <v>38</v>
      </c>
      <c r="J2106" s="54">
        <f>VLOOKUP(FACT_INCLUDES[[#This Row],[Order ID]], ORDERS[], 7)</f>
        <v>0</v>
      </c>
      <c r="K2106" s="33">
        <v>0</v>
      </c>
      <c r="L2106" s="4">
        <f>VLOOKUP(FACT_INCLUDES[[#This Row],[DW Version]], VERSIONS[], 2)</f>
        <v>64</v>
      </c>
      <c r="M2106" s="4">
        <f>VLOOKUP(FACT_INCLUDES[[#This Row],[DW Version]], VERSIONS[], 3)</f>
        <v>12.5</v>
      </c>
      <c r="N2106" s="4" t="str">
        <f>VLOOKUP(FACT_INCLUDES[[#This Row],[DW Version]], VERSIONS[], 4)</f>
        <v>gold</v>
      </c>
      <c r="O2106" s="51">
        <f>VLOOKUP(FACT_INCLUDES[[#This Row],[DW Version]], VERSIONS[], 5)</f>
        <v>246.95875102483103</v>
      </c>
      <c r="P2106" s="4" t="str">
        <f>VLOOKUP(FACT_INCLUDES[[#This Row],[DW Version]], VERSIONS[], 6)</f>
        <v>Hyperdunk</v>
      </c>
      <c r="Q2106" s="4" t="str">
        <f>VLOOKUP(FACT_INCLUDES[[#This Row],[DW Version]], VERSIONS[], 7)</f>
        <v>Shoe</v>
      </c>
      <c r="R2106" s="51">
        <f>FACT_INCLUDES[[#This Row],[Version Price]]*FACT_INCLUDES[[#This Row],[Quantity]]</f>
        <v>493.91750204966206</v>
      </c>
      <c r="S2106" s="51">
        <f>FACT_INCLUDES[[#This Row],[Amount]]*(1-FACT_INCLUDES[[#This Row],[Order Discount]])</f>
        <v>493.91750204966206</v>
      </c>
      <c r="T2106" s="51">
        <f t="shared" si="32"/>
        <v>1587.3505049444968</v>
      </c>
      <c r="U2106" s="57">
        <f>FACT_INCLUDES[[#This Row],[Income]]/FACT_INCLUDES[[#This Row],[Total Order Income]]</f>
        <v>0.3111584369747829</v>
      </c>
      <c r="V2106" s="33">
        <f>IF(FACT_INCLUDES[[#This Row],[Order Gap]]&gt;10, 1, 0)/COUNTIFS(FACT_INCLUDES[Order ID], FACT_INCLUDES[[#This Row],[Order ID]])</f>
        <v>0</v>
      </c>
      <c r="W2106" s="33">
        <f>IF(FACT_INCLUDES[[#This Row],[Order Type]]="Online", 1, 0)/COUNTIFS(FACT_INCLUDES[Order ID], FACT_INCLUDES[[#This Row],[Order ID]])</f>
        <v>0</v>
      </c>
      <c r="X2106" s="52">
        <v>687.24572574662341</v>
      </c>
      <c r="Y2106" s="52">
        <v>670.45236697750954</v>
      </c>
      <c r="Z2106" s="64">
        <f>IF(FACT_INCLUDES[[#This Row],[Order Type]]="Online", 1, 0)*FACT_INCLUDES[[#This Row],[Income]]</f>
        <v>0</v>
      </c>
    </row>
    <row r="2107" spans="1:26" x14ac:dyDescent="0.3">
      <c r="A2107" s="4">
        <v>519</v>
      </c>
      <c r="B2107" s="4">
        <v>254</v>
      </c>
      <c r="C2107" s="4">
        <v>663</v>
      </c>
      <c r="D2107" s="58">
        <v>1</v>
      </c>
      <c r="E2107" s="28">
        <f>VLOOKUP(FACT_INCLUDES[[#This Row],[Order ID]], ORDERS[], 2)</f>
        <v>44527.796995869023</v>
      </c>
      <c r="F2107" s="28">
        <f>VLOOKUP(FACT_INCLUDES[[#This Row],[Order ID]], ORDERS[], 3)</f>
        <v>44527.796995869023</v>
      </c>
      <c r="G2107" s="4" t="str">
        <f>VLOOKUP(FACT_INCLUDES[[#This Row],[Order ID]], ORDERS[], 4)</f>
        <v>In-Store</v>
      </c>
      <c r="H2107" s="4" t="str">
        <f>VLOOKUP(FACT_INCLUDES[[#This Row],[Order ID]], ORDERS[], 5)</f>
        <v>MRP4582@gmail.com</v>
      </c>
      <c r="I2107" s="4">
        <f>VLOOKUP(FACT_INCLUDES[[#This Row],[Order ID]], ORDERS[], 6)</f>
        <v>38</v>
      </c>
      <c r="J2107" s="54">
        <f>VLOOKUP(FACT_INCLUDES[[#This Row],[Order ID]], ORDERS[], 7)</f>
        <v>0</v>
      </c>
      <c r="K2107" s="33">
        <v>0</v>
      </c>
      <c r="L2107" s="4">
        <f>VLOOKUP(FACT_INCLUDES[[#This Row],[DW Version]], VERSIONS[], 2)</f>
        <v>67</v>
      </c>
      <c r="M2107" s="4">
        <f>VLOOKUP(FACT_INCLUDES[[#This Row],[DW Version]], VERSIONS[], 3)</f>
        <v>8</v>
      </c>
      <c r="N2107" s="4" t="str">
        <f>VLOOKUP(FACT_INCLUDES[[#This Row],[DW Version]], VERSIONS[], 4)</f>
        <v>white</v>
      </c>
      <c r="O2107" s="51">
        <f>VLOOKUP(FACT_INCLUDES[[#This Row],[DW Version]], VERSIONS[], 5)</f>
        <v>333.56862231425094</v>
      </c>
      <c r="P2107" s="4" t="str">
        <f>VLOOKUP(FACT_INCLUDES[[#This Row],[DW Version]], VERSIONS[], 6)</f>
        <v>Phantom VSN Elite</v>
      </c>
      <c r="Q2107" s="4" t="str">
        <f>VLOOKUP(FACT_INCLUDES[[#This Row],[DW Version]], VERSIONS[], 7)</f>
        <v>Shoe</v>
      </c>
      <c r="R2107" s="51">
        <f>FACT_INCLUDES[[#This Row],[Version Price]]*FACT_INCLUDES[[#This Row],[Quantity]]</f>
        <v>333.56862231425094</v>
      </c>
      <c r="S2107" s="51">
        <f>FACT_INCLUDES[[#This Row],[Amount]]*(1-FACT_INCLUDES[[#This Row],[Order Discount]])</f>
        <v>333.56862231425094</v>
      </c>
      <c r="T2107" s="51">
        <f t="shared" si="32"/>
        <v>1587.3505049444968</v>
      </c>
      <c r="U2107" s="57">
        <f>FACT_INCLUDES[[#This Row],[Income]]/FACT_INCLUDES[[#This Row],[Total Order Income]]</f>
        <v>0.21014175588517198</v>
      </c>
      <c r="V2107" s="33">
        <f>IF(FACT_INCLUDES[[#This Row],[Order Gap]]&gt;10, 1, 0)/COUNTIFS(FACT_INCLUDES[Order ID], FACT_INCLUDES[[#This Row],[Order ID]])</f>
        <v>0</v>
      </c>
      <c r="W2107" s="33">
        <f>IF(FACT_INCLUDES[[#This Row],[Order Type]]="Online", 1, 0)/COUNTIFS(FACT_INCLUDES[Order ID], FACT_INCLUDES[[#This Row],[Order ID]])</f>
        <v>0</v>
      </c>
      <c r="X2107" s="52">
        <v>687.24572574662341</v>
      </c>
      <c r="Y2107" s="52">
        <v>670.45236697750954</v>
      </c>
      <c r="Z2107" s="64">
        <f>IF(FACT_INCLUDES[[#This Row],[Order Type]]="Online", 1, 0)*FACT_INCLUDES[[#This Row],[Income]]</f>
        <v>0</v>
      </c>
    </row>
    <row r="2108" spans="1:26" x14ac:dyDescent="0.3">
      <c r="A2108" s="4">
        <v>550</v>
      </c>
      <c r="B2108" s="4">
        <v>274</v>
      </c>
      <c r="C2108" s="4">
        <v>558</v>
      </c>
      <c r="D2108" s="58">
        <v>1</v>
      </c>
      <c r="E2108" s="28">
        <f>VLOOKUP(FACT_INCLUDES[[#This Row],[Order ID]], ORDERS[], 2)</f>
        <v>44503.650300482535</v>
      </c>
      <c r="F2108" s="28">
        <f>VLOOKUP(FACT_INCLUDES[[#This Row],[Order ID]], ORDERS[], 3)</f>
        <v>44503.650300482535</v>
      </c>
      <c r="G2108" s="4" t="str">
        <f>VLOOKUP(FACT_INCLUDES[[#This Row],[Order ID]], ORDERS[], 4)</f>
        <v>In-Store</v>
      </c>
      <c r="H2108" s="4" t="str">
        <f>VLOOKUP(FACT_INCLUDES[[#This Row],[Order ID]], ORDERS[], 5)</f>
        <v>RMC9204@gmail.com</v>
      </c>
      <c r="I2108" s="4">
        <f>VLOOKUP(FACT_INCLUDES[[#This Row],[Order ID]], ORDERS[], 6)</f>
        <v>37</v>
      </c>
      <c r="J2108" s="54">
        <f>VLOOKUP(FACT_INCLUDES[[#This Row],[Order ID]], ORDERS[], 7)</f>
        <v>0</v>
      </c>
      <c r="K2108" s="33">
        <v>0</v>
      </c>
      <c r="L2108" s="4">
        <f>VLOOKUP(FACT_INCLUDES[[#This Row],[DW Version]], VERSIONS[], 2)</f>
        <v>58</v>
      </c>
      <c r="M2108" s="4">
        <f>VLOOKUP(FACT_INCLUDES[[#This Row],[DW Version]], VERSIONS[], 3)</f>
        <v>5.5</v>
      </c>
      <c r="N2108" s="4" t="str">
        <f>VLOOKUP(FACT_INCLUDES[[#This Row],[DW Version]], VERSIONS[], 4)</f>
        <v>dark blue</v>
      </c>
      <c r="O2108" s="51">
        <f>VLOOKUP(FACT_INCLUDES[[#This Row],[DW Version]], VERSIONS[], 5)</f>
        <v>324.34682781943485</v>
      </c>
      <c r="P2108" s="4" t="str">
        <f>VLOOKUP(FACT_INCLUDES[[#This Row],[DW Version]], VERSIONS[], 6)</f>
        <v>Mercurial Superfly</v>
      </c>
      <c r="Q2108" s="4" t="str">
        <f>VLOOKUP(FACT_INCLUDES[[#This Row],[DW Version]], VERSIONS[], 7)</f>
        <v>Shoe</v>
      </c>
      <c r="R2108" s="51">
        <f>FACT_INCLUDES[[#This Row],[Version Price]]*FACT_INCLUDES[[#This Row],[Quantity]]</f>
        <v>324.34682781943485</v>
      </c>
      <c r="S2108" s="51">
        <f>FACT_INCLUDES[[#This Row],[Amount]]*(1-FACT_INCLUDES[[#This Row],[Order Discount]])</f>
        <v>324.34682781943485</v>
      </c>
      <c r="T2108" s="51">
        <f t="shared" si="32"/>
        <v>324.34682781943485</v>
      </c>
      <c r="U2108" s="57">
        <f>FACT_INCLUDES[[#This Row],[Income]]/FACT_INCLUDES[[#This Row],[Total Order Income]]</f>
        <v>1</v>
      </c>
      <c r="V2108" s="33">
        <f>IF(FACT_INCLUDES[[#This Row],[Order Gap]]&gt;10, 1, 0)/COUNTIFS(FACT_INCLUDES[Order ID], FACT_INCLUDES[[#This Row],[Order ID]])</f>
        <v>0</v>
      </c>
      <c r="W2108" s="33">
        <f>IF(FACT_INCLUDES[[#This Row],[Order Type]]="Online", 1, 0)/COUNTIFS(FACT_INCLUDES[Order ID], FACT_INCLUDES[[#This Row],[Order ID]])</f>
        <v>0</v>
      </c>
      <c r="X2108" s="52">
        <v>687.24572574662341</v>
      </c>
      <c r="Y2108" s="52">
        <v>670.45236697750954</v>
      </c>
      <c r="Z2108" s="64">
        <f>IF(FACT_INCLUDES[[#This Row],[Order Type]]="Online", 1, 0)*FACT_INCLUDES[[#This Row],[Income]]</f>
        <v>0</v>
      </c>
    </row>
    <row r="2109" spans="1:26" x14ac:dyDescent="0.3">
      <c r="A2109" s="4">
        <v>574</v>
      </c>
      <c r="B2109" s="4">
        <v>285</v>
      </c>
      <c r="C2109" s="4">
        <v>218</v>
      </c>
      <c r="D2109" s="58">
        <v>5</v>
      </c>
      <c r="E2109" s="28">
        <f>VLOOKUP(FACT_INCLUDES[[#This Row],[Order ID]], ORDERS[], 2)</f>
        <v>44506.435377602647</v>
      </c>
      <c r="F2109" s="28">
        <f>VLOOKUP(FACT_INCLUDES[[#This Row],[Order ID]], ORDERS[], 3)</f>
        <v>44506.435377602647</v>
      </c>
      <c r="G2109" s="4" t="str">
        <f>VLOOKUP(FACT_INCLUDES[[#This Row],[Order ID]], ORDERS[], 4)</f>
        <v>In-Store</v>
      </c>
      <c r="H2109" s="4" t="str">
        <f>VLOOKUP(FACT_INCLUDES[[#This Row],[Order ID]], ORDERS[], 5)</f>
        <v>LXO3766@gmail.com</v>
      </c>
      <c r="I2109" s="4">
        <f>VLOOKUP(FACT_INCLUDES[[#This Row],[Order ID]], ORDERS[], 6)</f>
        <v>19</v>
      </c>
      <c r="J2109" s="54">
        <f>VLOOKUP(FACT_INCLUDES[[#This Row],[Order ID]], ORDERS[], 7)</f>
        <v>0</v>
      </c>
      <c r="K2109" s="33">
        <v>0</v>
      </c>
      <c r="L2109" s="4">
        <f>VLOOKUP(FACT_INCLUDES[[#This Row],[DW Version]], VERSIONS[], 2)</f>
        <v>22</v>
      </c>
      <c r="M2109" s="4">
        <f>VLOOKUP(FACT_INCLUDES[[#This Row],[DW Version]], VERSIONS[], 3)</f>
        <v>5</v>
      </c>
      <c r="N2109" s="4" t="str">
        <f>VLOOKUP(FACT_INCLUDES[[#This Row],[DW Version]], VERSIONS[], 4)</f>
        <v>pink</v>
      </c>
      <c r="O2109" s="51">
        <f>VLOOKUP(FACT_INCLUDES[[#This Row],[DW Version]], VERSIONS[], 5)</f>
        <v>132.6106648073619</v>
      </c>
      <c r="P2109" s="4" t="str">
        <f>VLOOKUP(FACT_INCLUDES[[#This Row],[DW Version]], VERSIONS[], 6)</f>
        <v>Daybreak</v>
      </c>
      <c r="Q2109" s="4" t="str">
        <f>VLOOKUP(FACT_INCLUDES[[#This Row],[DW Version]], VERSIONS[], 7)</f>
        <v>Shoe</v>
      </c>
      <c r="R2109" s="51">
        <f>FACT_INCLUDES[[#This Row],[Version Price]]*FACT_INCLUDES[[#This Row],[Quantity]]</f>
        <v>663.0533240368095</v>
      </c>
      <c r="S2109" s="51">
        <f>FACT_INCLUDES[[#This Row],[Amount]]*(1-FACT_INCLUDES[[#This Row],[Order Discount]])</f>
        <v>663.0533240368095</v>
      </c>
      <c r="T2109" s="51">
        <f t="shared" si="32"/>
        <v>663.0533240368095</v>
      </c>
      <c r="U2109" s="57">
        <f>FACT_INCLUDES[[#This Row],[Income]]/FACT_INCLUDES[[#This Row],[Total Order Income]]</f>
        <v>1</v>
      </c>
      <c r="V2109" s="33">
        <f>IF(FACT_INCLUDES[[#This Row],[Order Gap]]&gt;10, 1, 0)/COUNTIFS(FACT_INCLUDES[Order ID], FACT_INCLUDES[[#This Row],[Order ID]])</f>
        <v>0</v>
      </c>
      <c r="W2109" s="33">
        <f>IF(FACT_INCLUDES[[#This Row],[Order Type]]="Online", 1, 0)/COUNTIFS(FACT_INCLUDES[Order ID], FACT_INCLUDES[[#This Row],[Order ID]])</f>
        <v>0</v>
      </c>
      <c r="X2109" s="52">
        <v>687.24572574662341</v>
      </c>
      <c r="Y2109" s="52">
        <v>670.45236697750954</v>
      </c>
      <c r="Z2109" s="64">
        <f>IF(FACT_INCLUDES[[#This Row],[Order Type]]="Online", 1, 0)*FACT_INCLUDES[[#This Row],[Income]]</f>
        <v>0</v>
      </c>
    </row>
    <row r="2110" spans="1:26" x14ac:dyDescent="0.3">
      <c r="A2110" s="4">
        <v>685</v>
      </c>
      <c r="B2110" s="4">
        <v>344</v>
      </c>
      <c r="C2110" s="4">
        <v>787</v>
      </c>
      <c r="D2110" s="58">
        <v>3</v>
      </c>
      <c r="E2110" s="28">
        <f>VLOOKUP(FACT_INCLUDES[[#This Row],[Order ID]], ORDERS[], 2)</f>
        <v>44432.51133858259</v>
      </c>
      <c r="F2110" s="28">
        <f>VLOOKUP(FACT_INCLUDES[[#This Row],[Order ID]], ORDERS[], 3)</f>
        <v>44432.51133858259</v>
      </c>
      <c r="G2110" s="4" t="str">
        <f>VLOOKUP(FACT_INCLUDES[[#This Row],[Order ID]], ORDERS[], 4)</f>
        <v>In-Store</v>
      </c>
      <c r="H2110" s="4" t="str">
        <f>VLOOKUP(FACT_INCLUDES[[#This Row],[Order ID]], ORDERS[], 5)</f>
        <v>DKT8834@gmail.com</v>
      </c>
      <c r="I2110" s="4">
        <f>VLOOKUP(FACT_INCLUDES[[#This Row],[Order ID]], ORDERS[], 6)</f>
        <v>44</v>
      </c>
      <c r="J2110" s="54">
        <f>VLOOKUP(FACT_INCLUDES[[#This Row],[Order ID]], ORDERS[], 7)</f>
        <v>0</v>
      </c>
      <c r="K2110" s="33">
        <v>0</v>
      </c>
      <c r="L2110" s="4">
        <f>VLOOKUP(FACT_INCLUDES[[#This Row],[DW Version]], VERSIONS[], 2)</f>
        <v>80</v>
      </c>
      <c r="M2110" s="4">
        <f>VLOOKUP(FACT_INCLUDES[[#This Row],[DW Version]], VERSIONS[], 3)</f>
        <v>10</v>
      </c>
      <c r="N2110" s="4" t="str">
        <f>VLOOKUP(FACT_INCLUDES[[#This Row],[DW Version]], VERSIONS[], 4)</f>
        <v>white</v>
      </c>
      <c r="O2110" s="51">
        <f>VLOOKUP(FACT_INCLUDES[[#This Row],[DW Version]], VERSIONS[], 5)</f>
        <v>195.94453482271459</v>
      </c>
      <c r="P2110" s="4" t="str">
        <f>VLOOKUP(FACT_INCLUDES[[#This Row],[DW Version]], VERSIONS[], 6)</f>
        <v>Quest 3</v>
      </c>
      <c r="Q2110" s="4" t="str">
        <f>VLOOKUP(FACT_INCLUDES[[#This Row],[DW Version]], VERSIONS[], 7)</f>
        <v>Shoe</v>
      </c>
      <c r="R2110" s="51">
        <f>FACT_INCLUDES[[#This Row],[Version Price]]*FACT_INCLUDES[[#This Row],[Quantity]]</f>
        <v>587.83360446814379</v>
      </c>
      <c r="S2110" s="51">
        <f>FACT_INCLUDES[[#This Row],[Amount]]*(1-FACT_INCLUDES[[#This Row],[Order Discount]])</f>
        <v>587.83360446814379</v>
      </c>
      <c r="T2110" s="51">
        <f t="shared" si="32"/>
        <v>587.83360446814379</v>
      </c>
      <c r="U2110" s="57">
        <f>FACT_INCLUDES[[#This Row],[Income]]/FACT_INCLUDES[[#This Row],[Total Order Income]]</f>
        <v>1</v>
      </c>
      <c r="V2110" s="33">
        <f>IF(FACT_INCLUDES[[#This Row],[Order Gap]]&gt;10, 1, 0)/COUNTIFS(FACT_INCLUDES[Order ID], FACT_INCLUDES[[#This Row],[Order ID]])</f>
        <v>0</v>
      </c>
      <c r="W2110" s="33">
        <f>IF(FACT_INCLUDES[[#This Row],[Order Type]]="Online", 1, 0)/COUNTIFS(FACT_INCLUDES[Order ID], FACT_INCLUDES[[#This Row],[Order ID]])</f>
        <v>0</v>
      </c>
      <c r="X2110" s="52">
        <v>687.24572574662341</v>
      </c>
      <c r="Y2110" s="52">
        <v>670.45236697750954</v>
      </c>
      <c r="Z2110" s="64">
        <f>IF(FACT_INCLUDES[[#This Row],[Order Type]]="Online", 1, 0)*FACT_INCLUDES[[#This Row],[Income]]</f>
        <v>0</v>
      </c>
    </row>
    <row r="2111" spans="1:26" x14ac:dyDescent="0.3">
      <c r="A2111" s="4">
        <v>740</v>
      </c>
      <c r="B2111" s="4">
        <v>373</v>
      </c>
      <c r="C2111" s="4">
        <v>372</v>
      </c>
      <c r="D2111" s="58">
        <v>4</v>
      </c>
      <c r="E2111" s="28">
        <f>VLOOKUP(FACT_INCLUDES[[#This Row],[Order ID]], ORDERS[], 2)</f>
        <v>44477.654577234011</v>
      </c>
      <c r="F2111" s="28">
        <f>VLOOKUP(FACT_INCLUDES[[#This Row],[Order ID]], ORDERS[], 3)</f>
        <v>44477.654577234011</v>
      </c>
      <c r="G2111" s="4" t="str">
        <f>VLOOKUP(FACT_INCLUDES[[#This Row],[Order ID]], ORDERS[], 4)</f>
        <v>In-Store</v>
      </c>
      <c r="H2111" s="4" t="str">
        <f>VLOOKUP(FACT_INCLUDES[[#This Row],[Order ID]], ORDERS[], 5)</f>
        <v>STX2363@gmail.com</v>
      </c>
      <c r="I2111" s="4">
        <f>VLOOKUP(FACT_INCLUDES[[#This Row],[Order ID]], ORDERS[], 6)</f>
        <v>26</v>
      </c>
      <c r="J2111" s="54">
        <f>VLOOKUP(FACT_INCLUDES[[#This Row],[Order ID]], ORDERS[], 7)</f>
        <v>0</v>
      </c>
      <c r="K2111" s="33">
        <v>0</v>
      </c>
      <c r="L2111" s="4">
        <f>VLOOKUP(FACT_INCLUDES[[#This Row],[DW Version]], VERSIONS[], 2)</f>
        <v>37</v>
      </c>
      <c r="M2111" s="4">
        <f>VLOOKUP(FACT_INCLUDES[[#This Row],[DW Version]], VERSIONS[], 3)</f>
        <v>11</v>
      </c>
      <c r="N2111" s="4" t="str">
        <f>VLOOKUP(FACT_INCLUDES[[#This Row],[DW Version]], VERSIONS[], 4)</f>
        <v>red</v>
      </c>
      <c r="O2111" s="51">
        <f>VLOOKUP(FACT_INCLUDES[[#This Row],[DW Version]], VERSIONS[], 5)</f>
        <v>301.01659551123612</v>
      </c>
      <c r="P2111" s="4" t="str">
        <f>VLOOKUP(FACT_INCLUDES[[#This Row],[DW Version]], VERSIONS[], 6)</f>
        <v>Air Zoom Winflo</v>
      </c>
      <c r="Q2111" s="4" t="str">
        <f>VLOOKUP(FACT_INCLUDES[[#This Row],[DW Version]], VERSIONS[], 7)</f>
        <v>Shoe</v>
      </c>
      <c r="R2111" s="51">
        <f>FACT_INCLUDES[[#This Row],[Version Price]]*FACT_INCLUDES[[#This Row],[Quantity]]</f>
        <v>1204.0663820449445</v>
      </c>
      <c r="S2111" s="51">
        <f>FACT_INCLUDES[[#This Row],[Amount]]*(1-FACT_INCLUDES[[#This Row],[Order Discount]])</f>
        <v>1204.0663820449445</v>
      </c>
      <c r="T2111" s="51">
        <f t="shared" si="32"/>
        <v>1204.0663820449445</v>
      </c>
      <c r="U2111" s="57">
        <f>FACT_INCLUDES[[#This Row],[Income]]/FACT_INCLUDES[[#This Row],[Total Order Income]]</f>
        <v>1</v>
      </c>
      <c r="V2111" s="33">
        <f>IF(FACT_INCLUDES[[#This Row],[Order Gap]]&gt;10, 1, 0)/COUNTIFS(FACT_INCLUDES[Order ID], FACT_INCLUDES[[#This Row],[Order ID]])</f>
        <v>0</v>
      </c>
      <c r="W2111" s="33">
        <f>IF(FACT_INCLUDES[[#This Row],[Order Type]]="Online", 1, 0)/COUNTIFS(FACT_INCLUDES[Order ID], FACT_INCLUDES[[#This Row],[Order ID]])</f>
        <v>0</v>
      </c>
      <c r="X2111" s="52">
        <v>687.24572574662341</v>
      </c>
      <c r="Y2111" s="52">
        <v>670.45236697750954</v>
      </c>
      <c r="Z2111" s="64">
        <f>IF(FACT_INCLUDES[[#This Row],[Order Type]]="Online", 1, 0)*FACT_INCLUDES[[#This Row],[Income]]</f>
        <v>0</v>
      </c>
    </row>
    <row r="2112" spans="1:26" x14ac:dyDescent="0.3">
      <c r="A2112" s="4">
        <v>815</v>
      </c>
      <c r="B2112" s="4">
        <v>412</v>
      </c>
      <c r="C2112" s="4">
        <v>525</v>
      </c>
      <c r="D2112" s="58">
        <v>3</v>
      </c>
      <c r="E2112" s="28">
        <f>VLOOKUP(FACT_INCLUDES[[#This Row],[Order ID]], ORDERS[], 2)</f>
        <v>44480.738946378442</v>
      </c>
      <c r="F2112" s="28">
        <f>VLOOKUP(FACT_INCLUDES[[#This Row],[Order ID]], ORDERS[], 3)</f>
        <v>44480.738946378442</v>
      </c>
      <c r="G2112" s="4" t="str">
        <f>VLOOKUP(FACT_INCLUDES[[#This Row],[Order ID]], ORDERS[], 4)</f>
        <v>In-Store</v>
      </c>
      <c r="H2112" s="4" t="str">
        <f>VLOOKUP(FACT_INCLUDES[[#This Row],[Order ID]], ORDERS[], 5)</f>
        <v>TTC9045@gmail.com</v>
      </c>
      <c r="I2112" s="4">
        <f>VLOOKUP(FACT_INCLUDES[[#This Row],[Order ID]], ORDERS[], 6)</f>
        <v>19</v>
      </c>
      <c r="J2112" s="54">
        <f>VLOOKUP(FACT_INCLUDES[[#This Row],[Order ID]], ORDERS[], 7)</f>
        <v>0</v>
      </c>
      <c r="K2112" s="33">
        <v>0</v>
      </c>
      <c r="L2112" s="4">
        <f>VLOOKUP(FACT_INCLUDES[[#This Row],[DW Version]], VERSIONS[], 2)</f>
        <v>54</v>
      </c>
      <c r="M2112" s="4">
        <f>VLOOKUP(FACT_INCLUDES[[#This Row],[DW Version]], VERSIONS[], 3)</f>
        <v>11</v>
      </c>
      <c r="N2112" s="4" t="str">
        <f>VLOOKUP(FACT_INCLUDES[[#This Row],[DW Version]], VERSIONS[], 4)</f>
        <v>red</v>
      </c>
      <c r="O2112" s="51">
        <f>VLOOKUP(FACT_INCLUDES[[#This Row],[DW Version]], VERSIONS[], 5)</f>
        <v>191.36353396556581</v>
      </c>
      <c r="P2112" s="4" t="str">
        <f>VLOOKUP(FACT_INCLUDES[[#This Row],[DW Version]], VERSIONS[], 6)</f>
        <v>Legend React</v>
      </c>
      <c r="Q2112" s="4" t="str">
        <f>VLOOKUP(FACT_INCLUDES[[#This Row],[DW Version]], VERSIONS[], 7)</f>
        <v>Shoe</v>
      </c>
      <c r="R2112" s="51">
        <f>FACT_INCLUDES[[#This Row],[Version Price]]*FACT_INCLUDES[[#This Row],[Quantity]]</f>
        <v>574.09060189669742</v>
      </c>
      <c r="S2112" s="51">
        <f>FACT_INCLUDES[[#This Row],[Amount]]*(1-FACT_INCLUDES[[#This Row],[Order Discount]])</f>
        <v>574.09060189669742</v>
      </c>
      <c r="T2112" s="51">
        <f t="shared" si="32"/>
        <v>574.09060189669742</v>
      </c>
      <c r="U2112" s="57">
        <f>FACT_INCLUDES[[#This Row],[Income]]/FACT_INCLUDES[[#This Row],[Total Order Income]]</f>
        <v>1</v>
      </c>
      <c r="V2112" s="33">
        <f>IF(FACT_INCLUDES[[#This Row],[Order Gap]]&gt;10, 1, 0)/COUNTIFS(FACT_INCLUDES[Order ID], FACT_INCLUDES[[#This Row],[Order ID]])</f>
        <v>0</v>
      </c>
      <c r="W2112" s="33">
        <f>IF(FACT_INCLUDES[[#This Row],[Order Type]]="Online", 1, 0)/COUNTIFS(FACT_INCLUDES[Order ID], FACT_INCLUDES[[#This Row],[Order ID]])</f>
        <v>0</v>
      </c>
      <c r="X2112" s="52">
        <v>687.24572574662341</v>
      </c>
      <c r="Y2112" s="52">
        <v>670.45236697750954</v>
      </c>
      <c r="Z2112" s="64">
        <f>IF(FACT_INCLUDES[[#This Row],[Order Type]]="Online", 1, 0)*FACT_INCLUDES[[#This Row],[Income]]</f>
        <v>0</v>
      </c>
    </row>
    <row r="2113" spans="1:26" x14ac:dyDescent="0.3">
      <c r="A2113" s="4">
        <v>833</v>
      </c>
      <c r="B2113" s="4">
        <v>423</v>
      </c>
      <c r="C2113" s="4">
        <v>130</v>
      </c>
      <c r="D2113" s="58">
        <v>1</v>
      </c>
      <c r="E2113" s="28">
        <f>VLOOKUP(FACT_INCLUDES[[#This Row],[Order ID]], ORDERS[], 2)</f>
        <v>44317.556768573537</v>
      </c>
      <c r="F2113" s="28">
        <f>VLOOKUP(FACT_INCLUDES[[#This Row],[Order ID]], ORDERS[], 3)</f>
        <v>44317.556768573537</v>
      </c>
      <c r="G2113" s="4" t="str">
        <f>VLOOKUP(FACT_INCLUDES[[#This Row],[Order ID]], ORDERS[], 4)</f>
        <v>In-Store</v>
      </c>
      <c r="H2113" s="4" t="str">
        <f>VLOOKUP(FACT_INCLUDES[[#This Row],[Order ID]], ORDERS[], 5)</f>
        <v>NKX5706@gmail.com</v>
      </c>
      <c r="I2113" s="4">
        <f>VLOOKUP(FACT_INCLUDES[[#This Row],[Order ID]], ORDERS[], 6)</f>
        <v>48</v>
      </c>
      <c r="J2113" s="54">
        <f>VLOOKUP(FACT_INCLUDES[[#This Row],[Order ID]], ORDERS[], 7)</f>
        <v>0</v>
      </c>
      <c r="K2113" s="33">
        <v>0</v>
      </c>
      <c r="L2113" s="4">
        <f>VLOOKUP(FACT_INCLUDES[[#This Row],[DW Version]], VERSIONS[], 2)</f>
        <v>13</v>
      </c>
      <c r="M2113" s="4">
        <f>VLOOKUP(FACT_INCLUDES[[#This Row],[DW Version]], VERSIONS[], 3)</f>
        <v>12.5</v>
      </c>
      <c r="N2113" s="4" t="str">
        <f>VLOOKUP(FACT_INCLUDES[[#This Row],[DW Version]], VERSIONS[], 4)</f>
        <v>white</v>
      </c>
      <c r="O2113" s="51">
        <f>VLOOKUP(FACT_INCLUDES[[#This Row],[DW Version]], VERSIONS[], 5)</f>
        <v>144.45971855744716</v>
      </c>
      <c r="P2113" s="4" t="str">
        <f>VLOOKUP(FACT_INCLUDES[[#This Row],[DW Version]], VERSIONS[], 6)</f>
        <v>Therma Pants</v>
      </c>
      <c r="Q2113" s="4" t="str">
        <f>VLOOKUP(FACT_INCLUDES[[#This Row],[DW Version]], VERSIONS[], 7)</f>
        <v>Apparel</v>
      </c>
      <c r="R2113" s="51">
        <f>FACT_INCLUDES[[#This Row],[Version Price]]*FACT_INCLUDES[[#This Row],[Quantity]]</f>
        <v>144.45971855744716</v>
      </c>
      <c r="S2113" s="51">
        <f>FACT_INCLUDES[[#This Row],[Amount]]*(1-FACT_INCLUDES[[#This Row],[Order Discount]])</f>
        <v>144.45971855744716</v>
      </c>
      <c r="T2113" s="51">
        <f t="shared" si="32"/>
        <v>1766.6078291162928</v>
      </c>
      <c r="U2113" s="57">
        <f>FACT_INCLUDES[[#This Row],[Income]]/FACT_INCLUDES[[#This Row],[Total Order Income]]</f>
        <v>8.1772375383228096E-2</v>
      </c>
      <c r="V2113" s="33">
        <f>IF(FACT_INCLUDES[[#This Row],[Order Gap]]&gt;10, 1, 0)/COUNTIFS(FACT_INCLUDES[Order ID], FACT_INCLUDES[[#This Row],[Order ID]])</f>
        <v>0</v>
      </c>
      <c r="W2113" s="33">
        <f>IF(FACT_INCLUDES[[#This Row],[Order Type]]="Online", 1, 0)/COUNTIFS(FACT_INCLUDES[Order ID], FACT_INCLUDES[[#This Row],[Order ID]])</f>
        <v>0</v>
      </c>
      <c r="X2113" s="52">
        <v>687.24572574662341</v>
      </c>
      <c r="Y2113" s="52">
        <v>670.45236697750954</v>
      </c>
      <c r="Z2113" s="64">
        <f>IF(FACT_INCLUDES[[#This Row],[Order Type]]="Online", 1, 0)*FACT_INCLUDES[[#This Row],[Income]]</f>
        <v>0</v>
      </c>
    </row>
    <row r="2114" spans="1:26" x14ac:dyDescent="0.3">
      <c r="A2114" s="4">
        <v>834</v>
      </c>
      <c r="B2114" s="4">
        <v>423</v>
      </c>
      <c r="C2114" s="4">
        <v>718</v>
      </c>
      <c r="D2114" s="58">
        <v>5</v>
      </c>
      <c r="E2114" s="28">
        <f>VLOOKUP(FACT_INCLUDES[[#This Row],[Order ID]], ORDERS[], 2)</f>
        <v>44317.556768573537</v>
      </c>
      <c r="F2114" s="28">
        <f>VLOOKUP(FACT_INCLUDES[[#This Row],[Order ID]], ORDERS[], 3)</f>
        <v>44317.556768573537</v>
      </c>
      <c r="G2114" s="4" t="str">
        <f>VLOOKUP(FACT_INCLUDES[[#This Row],[Order ID]], ORDERS[], 4)</f>
        <v>In-Store</v>
      </c>
      <c r="H2114" s="4" t="str">
        <f>VLOOKUP(FACT_INCLUDES[[#This Row],[Order ID]], ORDERS[], 5)</f>
        <v>NKX5706@gmail.com</v>
      </c>
      <c r="I2114" s="4">
        <f>VLOOKUP(FACT_INCLUDES[[#This Row],[Order ID]], ORDERS[], 6)</f>
        <v>48</v>
      </c>
      <c r="J2114" s="54">
        <f>VLOOKUP(FACT_INCLUDES[[#This Row],[Order ID]], ORDERS[], 7)</f>
        <v>0</v>
      </c>
      <c r="K2114" s="33">
        <v>0</v>
      </c>
      <c r="L2114" s="4">
        <f>VLOOKUP(FACT_INCLUDES[[#This Row],[DW Version]], VERSIONS[], 2)</f>
        <v>73</v>
      </c>
      <c r="M2114" s="4">
        <f>VLOOKUP(FACT_INCLUDES[[#This Row],[DW Version]], VERSIONS[], 3)</f>
        <v>10.5</v>
      </c>
      <c r="N2114" s="4" t="str">
        <f>VLOOKUP(FACT_INCLUDES[[#This Row],[DW Version]], VERSIONS[], 4)</f>
        <v>black</v>
      </c>
      <c r="O2114" s="51">
        <f>VLOOKUP(FACT_INCLUDES[[#This Row],[DW Version]], VERSIONS[], 5)</f>
        <v>176.11620854637209</v>
      </c>
      <c r="P2114" s="4" t="str">
        <f>VLOOKUP(FACT_INCLUDES[[#This Row],[DW Version]], VERSIONS[], 6)</f>
        <v>Air Max 720</v>
      </c>
      <c r="Q2114" s="4" t="str">
        <f>VLOOKUP(FACT_INCLUDES[[#This Row],[DW Version]], VERSIONS[], 7)</f>
        <v>Shoe</v>
      </c>
      <c r="R2114" s="51">
        <f>FACT_INCLUDES[[#This Row],[Version Price]]*FACT_INCLUDES[[#This Row],[Quantity]]</f>
        <v>880.58104273186041</v>
      </c>
      <c r="S2114" s="51">
        <f>FACT_INCLUDES[[#This Row],[Amount]]*(1-FACT_INCLUDES[[#This Row],[Order Discount]])</f>
        <v>880.58104273186041</v>
      </c>
      <c r="T2114" s="51">
        <f t="shared" ref="T2114:T2177" si="33">SUMIFS(S:S, B:B, B2114)</f>
        <v>1766.6078291162928</v>
      </c>
      <c r="U2114" s="57">
        <f>FACT_INCLUDES[[#This Row],[Income]]/FACT_INCLUDES[[#This Row],[Total Order Income]]</f>
        <v>0.49845870046458018</v>
      </c>
      <c r="V2114" s="33">
        <f>IF(FACT_INCLUDES[[#This Row],[Order Gap]]&gt;10, 1, 0)/COUNTIFS(FACT_INCLUDES[Order ID], FACT_INCLUDES[[#This Row],[Order ID]])</f>
        <v>0</v>
      </c>
      <c r="W2114" s="33">
        <f>IF(FACT_INCLUDES[[#This Row],[Order Type]]="Online", 1, 0)/COUNTIFS(FACT_INCLUDES[Order ID], FACT_INCLUDES[[#This Row],[Order ID]])</f>
        <v>0</v>
      </c>
      <c r="X2114" s="52">
        <v>687.24572574662341</v>
      </c>
      <c r="Y2114" s="52">
        <v>670.45236697750954</v>
      </c>
      <c r="Z2114" s="64">
        <f>IF(FACT_INCLUDES[[#This Row],[Order Type]]="Online", 1, 0)*FACT_INCLUDES[[#This Row],[Income]]</f>
        <v>0</v>
      </c>
    </row>
    <row r="2115" spans="1:26" x14ac:dyDescent="0.3">
      <c r="A2115" s="4">
        <v>835</v>
      </c>
      <c r="B2115" s="4">
        <v>423</v>
      </c>
      <c r="C2115" s="4">
        <v>734</v>
      </c>
      <c r="D2115" s="58">
        <v>1</v>
      </c>
      <c r="E2115" s="28">
        <f>VLOOKUP(FACT_INCLUDES[[#This Row],[Order ID]], ORDERS[], 2)</f>
        <v>44317.556768573537</v>
      </c>
      <c r="F2115" s="28">
        <f>VLOOKUP(FACT_INCLUDES[[#This Row],[Order ID]], ORDERS[], 3)</f>
        <v>44317.556768573537</v>
      </c>
      <c r="G2115" s="4" t="str">
        <f>VLOOKUP(FACT_INCLUDES[[#This Row],[Order ID]], ORDERS[], 4)</f>
        <v>In-Store</v>
      </c>
      <c r="H2115" s="4" t="str">
        <f>VLOOKUP(FACT_INCLUDES[[#This Row],[Order ID]], ORDERS[], 5)</f>
        <v>NKX5706@gmail.com</v>
      </c>
      <c r="I2115" s="4">
        <f>VLOOKUP(FACT_INCLUDES[[#This Row],[Order ID]], ORDERS[], 6)</f>
        <v>48</v>
      </c>
      <c r="J2115" s="54">
        <f>VLOOKUP(FACT_INCLUDES[[#This Row],[Order ID]], ORDERS[], 7)</f>
        <v>0</v>
      </c>
      <c r="K2115" s="33">
        <v>0</v>
      </c>
      <c r="L2115" s="4">
        <f>VLOOKUP(FACT_INCLUDES[[#This Row],[DW Version]], VERSIONS[], 2)</f>
        <v>75</v>
      </c>
      <c r="M2115" s="4">
        <f>VLOOKUP(FACT_INCLUDES[[#This Row],[DW Version]], VERSIONS[], 3)</f>
        <v>9.5</v>
      </c>
      <c r="N2115" s="4" t="str">
        <f>VLOOKUP(FACT_INCLUDES[[#This Row],[DW Version]], VERSIONS[], 4)</f>
        <v>red</v>
      </c>
      <c r="O2115" s="51">
        <f>VLOOKUP(FACT_INCLUDES[[#This Row],[DW Version]], VERSIONS[], 5)</f>
        <v>182.76692458772013</v>
      </c>
      <c r="P2115" s="4" t="str">
        <f>VLOOKUP(FACT_INCLUDES[[#This Row],[DW Version]], VERSIONS[], 6)</f>
        <v>React Presto</v>
      </c>
      <c r="Q2115" s="4" t="str">
        <f>VLOOKUP(FACT_INCLUDES[[#This Row],[DW Version]], VERSIONS[], 7)</f>
        <v>Shoe</v>
      </c>
      <c r="R2115" s="51">
        <f>FACT_INCLUDES[[#This Row],[Version Price]]*FACT_INCLUDES[[#This Row],[Quantity]]</f>
        <v>182.76692458772013</v>
      </c>
      <c r="S2115" s="51">
        <f>FACT_INCLUDES[[#This Row],[Amount]]*(1-FACT_INCLUDES[[#This Row],[Order Discount]])</f>
        <v>182.76692458772013</v>
      </c>
      <c r="T2115" s="51">
        <f t="shared" si="33"/>
        <v>1766.6078291162928</v>
      </c>
      <c r="U2115" s="57">
        <f>FACT_INCLUDES[[#This Row],[Income]]/FACT_INCLUDES[[#This Row],[Total Order Income]]</f>
        <v>0.10345642172272343</v>
      </c>
      <c r="V2115" s="33">
        <f>IF(FACT_INCLUDES[[#This Row],[Order Gap]]&gt;10, 1, 0)/COUNTIFS(FACT_INCLUDES[Order ID], FACT_INCLUDES[[#This Row],[Order ID]])</f>
        <v>0</v>
      </c>
      <c r="W2115" s="33">
        <f>IF(FACT_INCLUDES[[#This Row],[Order Type]]="Online", 1, 0)/COUNTIFS(FACT_INCLUDES[Order ID], FACT_INCLUDES[[#This Row],[Order ID]])</f>
        <v>0</v>
      </c>
      <c r="X2115" s="52">
        <v>687.24572574662341</v>
      </c>
      <c r="Y2115" s="52">
        <v>670.45236697750954</v>
      </c>
      <c r="Z2115" s="64">
        <f>IF(FACT_INCLUDES[[#This Row],[Order Type]]="Online", 1, 0)*FACT_INCLUDES[[#This Row],[Income]]</f>
        <v>0</v>
      </c>
    </row>
    <row r="2116" spans="1:26" x14ac:dyDescent="0.3">
      <c r="A2116" s="4">
        <v>836</v>
      </c>
      <c r="B2116" s="4">
        <v>423</v>
      </c>
      <c r="C2116" s="4">
        <v>942</v>
      </c>
      <c r="D2116" s="58">
        <v>5</v>
      </c>
      <c r="E2116" s="28">
        <f>VLOOKUP(FACT_INCLUDES[[#This Row],[Order ID]], ORDERS[], 2)</f>
        <v>44317.556768573537</v>
      </c>
      <c r="F2116" s="28">
        <f>VLOOKUP(FACT_INCLUDES[[#This Row],[Order ID]], ORDERS[], 3)</f>
        <v>44317.556768573537</v>
      </c>
      <c r="G2116" s="4" t="str">
        <f>VLOOKUP(FACT_INCLUDES[[#This Row],[Order ID]], ORDERS[], 4)</f>
        <v>In-Store</v>
      </c>
      <c r="H2116" s="4" t="str">
        <f>VLOOKUP(FACT_INCLUDES[[#This Row],[Order ID]], ORDERS[], 5)</f>
        <v>NKX5706@gmail.com</v>
      </c>
      <c r="I2116" s="4">
        <f>VLOOKUP(FACT_INCLUDES[[#This Row],[Order ID]], ORDERS[], 6)</f>
        <v>48</v>
      </c>
      <c r="J2116" s="54">
        <f>VLOOKUP(FACT_INCLUDES[[#This Row],[Order ID]], ORDERS[], 7)</f>
        <v>0</v>
      </c>
      <c r="K2116" s="33">
        <v>0</v>
      </c>
      <c r="L2116" s="4">
        <f>VLOOKUP(FACT_INCLUDES[[#This Row],[DW Version]], VERSIONS[], 2)</f>
        <v>96</v>
      </c>
      <c r="M2116" s="4">
        <f>VLOOKUP(FACT_INCLUDES[[#This Row],[DW Version]], VERSIONS[], 3)</f>
        <v>5</v>
      </c>
      <c r="N2116" s="4" t="str">
        <f>VLOOKUP(FACT_INCLUDES[[#This Row],[DW Version]], VERSIONS[], 4)</f>
        <v>turquoise</v>
      </c>
      <c r="O2116" s="51">
        <f>VLOOKUP(FACT_INCLUDES[[#This Row],[DW Version]], VERSIONS[], 5)</f>
        <v>111.76002864785306</v>
      </c>
      <c r="P2116" s="4" t="str">
        <f>VLOOKUP(FACT_INCLUDES[[#This Row],[DW Version]], VERSIONS[], 6)</f>
        <v>Epic Phantom React</v>
      </c>
      <c r="Q2116" s="4" t="str">
        <f>VLOOKUP(FACT_INCLUDES[[#This Row],[DW Version]], VERSIONS[], 7)</f>
        <v>Shoe</v>
      </c>
      <c r="R2116" s="51">
        <f>FACT_INCLUDES[[#This Row],[Version Price]]*FACT_INCLUDES[[#This Row],[Quantity]]</f>
        <v>558.80014323926525</v>
      </c>
      <c r="S2116" s="51">
        <f>FACT_INCLUDES[[#This Row],[Amount]]*(1-FACT_INCLUDES[[#This Row],[Order Discount]])</f>
        <v>558.80014323926525</v>
      </c>
      <c r="T2116" s="51">
        <f t="shared" si="33"/>
        <v>1766.6078291162928</v>
      </c>
      <c r="U2116" s="57">
        <f>FACT_INCLUDES[[#This Row],[Income]]/FACT_INCLUDES[[#This Row],[Total Order Income]]</f>
        <v>0.3163125024294684</v>
      </c>
      <c r="V2116" s="33">
        <f>IF(FACT_INCLUDES[[#This Row],[Order Gap]]&gt;10, 1, 0)/COUNTIFS(FACT_INCLUDES[Order ID], FACT_INCLUDES[[#This Row],[Order ID]])</f>
        <v>0</v>
      </c>
      <c r="W2116" s="33">
        <f>IF(FACT_INCLUDES[[#This Row],[Order Type]]="Online", 1, 0)/COUNTIFS(FACT_INCLUDES[Order ID], FACT_INCLUDES[[#This Row],[Order ID]])</f>
        <v>0</v>
      </c>
      <c r="X2116" s="52">
        <v>687.24572574662341</v>
      </c>
      <c r="Y2116" s="52">
        <v>670.45236697750954</v>
      </c>
      <c r="Z2116" s="64">
        <f>IF(FACT_INCLUDES[[#This Row],[Order Type]]="Online", 1, 0)*FACT_INCLUDES[[#This Row],[Income]]</f>
        <v>0</v>
      </c>
    </row>
    <row r="2117" spans="1:26" x14ac:dyDescent="0.3">
      <c r="A2117" s="4">
        <v>862</v>
      </c>
      <c r="B2117" s="4">
        <v>437</v>
      </c>
      <c r="C2117" s="4">
        <v>451</v>
      </c>
      <c r="D2117" s="58">
        <v>3</v>
      </c>
      <c r="E2117" s="28">
        <f>VLOOKUP(FACT_INCLUDES[[#This Row],[Order ID]], ORDERS[], 2)</f>
        <v>44363.45226908246</v>
      </c>
      <c r="F2117" s="28">
        <f>VLOOKUP(FACT_INCLUDES[[#This Row],[Order ID]], ORDERS[], 3)</f>
        <v>44363.45226908246</v>
      </c>
      <c r="G2117" s="4" t="str">
        <f>VLOOKUP(FACT_INCLUDES[[#This Row],[Order ID]], ORDERS[], 4)</f>
        <v>In-Store</v>
      </c>
      <c r="H2117" s="4" t="str">
        <f>VLOOKUP(FACT_INCLUDES[[#This Row],[Order ID]], ORDERS[], 5)</f>
        <v>BOT4822@gmail.com</v>
      </c>
      <c r="I2117" s="4">
        <f>VLOOKUP(FACT_INCLUDES[[#This Row],[Order ID]], ORDERS[], 6)</f>
        <v>20</v>
      </c>
      <c r="J2117" s="54">
        <f>VLOOKUP(FACT_INCLUDES[[#This Row],[Order ID]], ORDERS[], 7)</f>
        <v>0</v>
      </c>
      <c r="K2117" s="33">
        <v>0</v>
      </c>
      <c r="L2117" s="4">
        <f>VLOOKUP(FACT_INCLUDES[[#This Row],[DW Version]], VERSIONS[], 2)</f>
        <v>47</v>
      </c>
      <c r="M2117" s="4">
        <f>VLOOKUP(FACT_INCLUDES[[#This Row],[DW Version]], VERSIONS[], 3)</f>
        <v>4</v>
      </c>
      <c r="N2117" s="4" t="str">
        <f>VLOOKUP(FACT_INCLUDES[[#This Row],[DW Version]], VERSIONS[], 4)</f>
        <v>black</v>
      </c>
      <c r="O2117" s="51">
        <f>VLOOKUP(FACT_INCLUDES[[#This Row],[DW Version]], VERSIONS[], 5)</f>
        <v>95.660536243156457</v>
      </c>
      <c r="P2117" s="4" t="str">
        <f>VLOOKUP(FACT_INCLUDES[[#This Row],[DW Version]], VERSIONS[], 6)</f>
        <v>Court Royale</v>
      </c>
      <c r="Q2117" s="4" t="str">
        <f>VLOOKUP(FACT_INCLUDES[[#This Row],[DW Version]], VERSIONS[], 7)</f>
        <v>Shoe</v>
      </c>
      <c r="R2117" s="51">
        <f>FACT_INCLUDES[[#This Row],[Version Price]]*FACT_INCLUDES[[#This Row],[Quantity]]</f>
        <v>286.98160872946937</v>
      </c>
      <c r="S2117" s="51">
        <f>FACT_INCLUDES[[#This Row],[Amount]]*(1-FACT_INCLUDES[[#This Row],[Order Discount]])</f>
        <v>286.98160872946937</v>
      </c>
      <c r="T2117" s="51">
        <f t="shared" si="33"/>
        <v>286.98160872946937</v>
      </c>
      <c r="U2117" s="57">
        <f>FACT_INCLUDES[[#This Row],[Income]]/FACT_INCLUDES[[#This Row],[Total Order Income]]</f>
        <v>1</v>
      </c>
      <c r="V2117" s="33">
        <f>IF(FACT_INCLUDES[[#This Row],[Order Gap]]&gt;10, 1, 0)/COUNTIFS(FACT_INCLUDES[Order ID], FACT_INCLUDES[[#This Row],[Order ID]])</f>
        <v>0</v>
      </c>
      <c r="W2117" s="33">
        <f>IF(FACT_INCLUDES[[#This Row],[Order Type]]="Online", 1, 0)/COUNTIFS(FACT_INCLUDES[Order ID], FACT_INCLUDES[[#This Row],[Order ID]])</f>
        <v>0</v>
      </c>
      <c r="X2117" s="52">
        <v>687.24572574662341</v>
      </c>
      <c r="Y2117" s="52">
        <v>670.45236697750954</v>
      </c>
      <c r="Z2117" s="64">
        <f>IF(FACT_INCLUDES[[#This Row],[Order Type]]="Online", 1, 0)*FACT_INCLUDES[[#This Row],[Income]]</f>
        <v>0</v>
      </c>
    </row>
    <row r="2118" spans="1:26" x14ac:dyDescent="0.3">
      <c r="A2118" s="4">
        <v>896</v>
      </c>
      <c r="B2118" s="4">
        <v>453</v>
      </c>
      <c r="C2118" s="4">
        <v>189</v>
      </c>
      <c r="D2118" s="58">
        <v>4</v>
      </c>
      <c r="E2118" s="28">
        <f>VLOOKUP(FACT_INCLUDES[[#This Row],[Order ID]], ORDERS[], 2)</f>
        <v>44430.553437761751</v>
      </c>
      <c r="F2118" s="28">
        <f>VLOOKUP(FACT_INCLUDES[[#This Row],[Order ID]], ORDERS[], 3)</f>
        <v>44430.553437761751</v>
      </c>
      <c r="G2118" s="4" t="str">
        <f>VLOOKUP(FACT_INCLUDES[[#This Row],[Order ID]], ORDERS[], 4)</f>
        <v>In-Store</v>
      </c>
      <c r="H2118" s="4" t="str">
        <f>VLOOKUP(FACT_INCLUDES[[#This Row],[Order ID]], ORDERS[], 5)</f>
        <v>VRX4292@gmail.com</v>
      </c>
      <c r="I2118" s="4">
        <f>VLOOKUP(FACT_INCLUDES[[#This Row],[Order ID]], ORDERS[], 6)</f>
        <v>45</v>
      </c>
      <c r="J2118" s="54">
        <f>VLOOKUP(FACT_INCLUDES[[#This Row],[Order ID]], ORDERS[], 7)</f>
        <v>0</v>
      </c>
      <c r="K2118" s="33">
        <v>0</v>
      </c>
      <c r="L2118" s="4">
        <f>VLOOKUP(FACT_INCLUDES[[#This Row],[DW Version]], VERSIONS[], 2)</f>
        <v>19</v>
      </c>
      <c r="M2118" s="4">
        <f>VLOOKUP(FACT_INCLUDES[[#This Row],[DW Version]], VERSIONS[], 3)</f>
        <v>8</v>
      </c>
      <c r="N2118" s="4" t="str">
        <f>VLOOKUP(FACT_INCLUDES[[#This Row],[DW Version]], VERSIONS[], 4)</f>
        <v>black</v>
      </c>
      <c r="O2118" s="51">
        <f>VLOOKUP(FACT_INCLUDES[[#This Row],[DW Version]], VERSIONS[], 5)</f>
        <v>285.77314856777139</v>
      </c>
      <c r="P2118" s="4" t="str">
        <f>VLOOKUP(FACT_INCLUDES[[#This Row],[DW Version]], VERSIONS[], 6)</f>
        <v>Windrunner Jacket</v>
      </c>
      <c r="Q2118" s="4" t="str">
        <f>VLOOKUP(FACT_INCLUDES[[#This Row],[DW Version]], VERSIONS[], 7)</f>
        <v>Apparel</v>
      </c>
      <c r="R2118" s="51">
        <f>FACT_INCLUDES[[#This Row],[Version Price]]*FACT_INCLUDES[[#This Row],[Quantity]]</f>
        <v>1143.0925942710855</v>
      </c>
      <c r="S2118" s="51">
        <f>FACT_INCLUDES[[#This Row],[Amount]]*(1-FACT_INCLUDES[[#This Row],[Order Discount]])</f>
        <v>1143.0925942710855</v>
      </c>
      <c r="T2118" s="51">
        <f t="shared" si="33"/>
        <v>1143.0925942710855</v>
      </c>
      <c r="U2118" s="57">
        <f>FACT_INCLUDES[[#This Row],[Income]]/FACT_INCLUDES[[#This Row],[Total Order Income]]</f>
        <v>1</v>
      </c>
      <c r="V2118" s="33">
        <f>IF(FACT_INCLUDES[[#This Row],[Order Gap]]&gt;10, 1, 0)/COUNTIFS(FACT_INCLUDES[Order ID], FACT_INCLUDES[[#This Row],[Order ID]])</f>
        <v>0</v>
      </c>
      <c r="W2118" s="33">
        <f>IF(FACT_INCLUDES[[#This Row],[Order Type]]="Online", 1, 0)/COUNTIFS(FACT_INCLUDES[Order ID], FACT_INCLUDES[[#This Row],[Order ID]])</f>
        <v>0</v>
      </c>
      <c r="X2118" s="52">
        <v>687.24572574662341</v>
      </c>
      <c r="Y2118" s="52">
        <v>670.45236697750954</v>
      </c>
      <c r="Z2118" s="64">
        <f>IF(FACT_INCLUDES[[#This Row],[Order Type]]="Online", 1, 0)*FACT_INCLUDES[[#This Row],[Income]]</f>
        <v>0</v>
      </c>
    </row>
    <row r="2119" spans="1:26" x14ac:dyDescent="0.3">
      <c r="A2119" s="4">
        <v>963</v>
      </c>
      <c r="B2119" s="4">
        <v>482</v>
      </c>
      <c r="C2119" s="4">
        <v>222</v>
      </c>
      <c r="D2119" s="58">
        <v>2</v>
      </c>
      <c r="E2119" s="28">
        <f>VLOOKUP(FACT_INCLUDES[[#This Row],[Order ID]], ORDERS[], 2)</f>
        <v>44241.390620692349</v>
      </c>
      <c r="F2119" s="28">
        <f>VLOOKUP(FACT_INCLUDES[[#This Row],[Order ID]], ORDERS[], 3)</f>
        <v>44249.390620692349</v>
      </c>
      <c r="G2119" s="4" t="str">
        <f>VLOOKUP(FACT_INCLUDES[[#This Row],[Order ID]], ORDERS[], 4)</f>
        <v>Online</v>
      </c>
      <c r="H2119" s="4" t="str">
        <f>VLOOKUP(FACT_INCLUDES[[#This Row],[Order ID]], ORDERS[], 5)</f>
        <v>ZLM5797@gmail.com</v>
      </c>
      <c r="I2119" s="4">
        <f>VLOOKUP(FACT_INCLUDES[[#This Row],[Order ID]], ORDERS[], 6)</f>
        <v>0</v>
      </c>
      <c r="J2119" s="54">
        <f>VLOOKUP(FACT_INCLUDES[[#This Row],[Order ID]], ORDERS[], 7)</f>
        <v>0</v>
      </c>
      <c r="K2119" s="33">
        <v>8</v>
      </c>
      <c r="L2119" s="4">
        <f>VLOOKUP(FACT_INCLUDES[[#This Row],[DW Version]], VERSIONS[], 2)</f>
        <v>22</v>
      </c>
      <c r="M2119" s="4">
        <f>VLOOKUP(FACT_INCLUDES[[#This Row],[DW Version]], VERSIONS[], 3)</f>
        <v>7.5</v>
      </c>
      <c r="N2119" s="4" t="str">
        <f>VLOOKUP(FACT_INCLUDES[[#This Row],[DW Version]], VERSIONS[], 4)</f>
        <v>dark purple</v>
      </c>
      <c r="O2119" s="51">
        <f>VLOOKUP(FACT_INCLUDES[[#This Row],[DW Version]], VERSIONS[], 5)</f>
        <v>354.10492826876254</v>
      </c>
      <c r="P2119" s="4" t="str">
        <f>VLOOKUP(FACT_INCLUDES[[#This Row],[DW Version]], VERSIONS[], 6)</f>
        <v>Daybreak</v>
      </c>
      <c r="Q2119" s="4" t="str">
        <f>VLOOKUP(FACT_INCLUDES[[#This Row],[DW Version]], VERSIONS[], 7)</f>
        <v>Shoe</v>
      </c>
      <c r="R2119" s="51">
        <f>FACT_INCLUDES[[#This Row],[Version Price]]*FACT_INCLUDES[[#This Row],[Quantity]]</f>
        <v>708.20985653752507</v>
      </c>
      <c r="S2119" s="51">
        <f>FACT_INCLUDES[[#This Row],[Amount]]*(1-FACT_INCLUDES[[#This Row],[Order Discount]])</f>
        <v>708.20985653752507</v>
      </c>
      <c r="T2119" s="51">
        <f t="shared" si="33"/>
        <v>708.20985653752507</v>
      </c>
      <c r="U2119" s="57">
        <f>FACT_INCLUDES[[#This Row],[Income]]/FACT_INCLUDES[[#This Row],[Total Order Income]]</f>
        <v>1</v>
      </c>
      <c r="V2119" s="33">
        <f>IF(FACT_INCLUDES[[#This Row],[Order Gap]]&gt;10, 1, 0)/COUNTIFS(FACT_INCLUDES[Order ID], FACT_INCLUDES[[#This Row],[Order ID]])</f>
        <v>0</v>
      </c>
      <c r="W2119" s="33">
        <f>IF(FACT_INCLUDES[[#This Row],[Order Type]]="Online", 1, 0)/COUNTIFS(FACT_INCLUDES[Order ID], FACT_INCLUDES[[#This Row],[Order ID]])</f>
        <v>1</v>
      </c>
      <c r="X2119" s="52">
        <v>687.24572574662341</v>
      </c>
      <c r="Y2119" s="52">
        <v>670.45236697750954</v>
      </c>
      <c r="Z2119" s="64">
        <f>IF(FACT_INCLUDES[[#This Row],[Order Type]]="Online", 1, 0)*FACT_INCLUDES[[#This Row],[Income]]</f>
        <v>708.20985653752507</v>
      </c>
    </row>
    <row r="2120" spans="1:26" x14ac:dyDescent="0.3">
      <c r="A2120" s="4">
        <v>981</v>
      </c>
      <c r="B2120" s="4">
        <v>493</v>
      </c>
      <c r="C2120" s="4">
        <v>399</v>
      </c>
      <c r="D2120" s="58">
        <v>3</v>
      </c>
      <c r="E2120" s="28">
        <f>VLOOKUP(FACT_INCLUDES[[#This Row],[Order ID]], ORDERS[], 2)</f>
        <v>44222.498450255196</v>
      </c>
      <c r="F2120" s="28">
        <f>VLOOKUP(FACT_INCLUDES[[#This Row],[Order ID]], ORDERS[], 3)</f>
        <v>44222.498450255196</v>
      </c>
      <c r="G2120" s="4" t="str">
        <f>VLOOKUP(FACT_INCLUDES[[#This Row],[Order ID]], ORDERS[], 4)</f>
        <v>In-Store</v>
      </c>
      <c r="H2120" s="4" t="str">
        <f>VLOOKUP(FACT_INCLUDES[[#This Row],[Order ID]], ORDERS[], 5)</f>
        <v>ABP8789@gmail.com</v>
      </c>
      <c r="I2120" s="4">
        <f>VLOOKUP(FACT_INCLUDES[[#This Row],[Order ID]], ORDERS[], 6)</f>
        <v>42</v>
      </c>
      <c r="J2120" s="54">
        <f>VLOOKUP(FACT_INCLUDES[[#This Row],[Order ID]], ORDERS[], 7)</f>
        <v>0</v>
      </c>
      <c r="K2120" s="33">
        <v>0</v>
      </c>
      <c r="L2120" s="4">
        <f>VLOOKUP(FACT_INCLUDES[[#This Row],[DW Version]], VERSIONS[], 2)</f>
        <v>41</v>
      </c>
      <c r="M2120" s="4">
        <f>VLOOKUP(FACT_INCLUDES[[#This Row],[DW Version]], VERSIONS[], 3)</f>
        <v>3</v>
      </c>
      <c r="N2120" s="4" t="str">
        <f>VLOOKUP(FACT_INCLUDES[[#This Row],[DW Version]], VERSIONS[], 4)</f>
        <v>white</v>
      </c>
      <c r="O2120" s="51">
        <f>VLOOKUP(FACT_INCLUDES[[#This Row],[DW Version]], VERSIONS[], 5)</f>
        <v>113.42063918699432</v>
      </c>
      <c r="P2120" s="4" t="str">
        <f>VLOOKUP(FACT_INCLUDES[[#This Row],[DW Version]], VERSIONS[], 6)</f>
        <v>LunarGlide</v>
      </c>
      <c r="Q2120" s="4" t="str">
        <f>VLOOKUP(FACT_INCLUDES[[#This Row],[DW Version]], VERSIONS[], 7)</f>
        <v>Shoe</v>
      </c>
      <c r="R2120" s="51">
        <f>FACT_INCLUDES[[#This Row],[Version Price]]*FACT_INCLUDES[[#This Row],[Quantity]]</f>
        <v>340.26191756098297</v>
      </c>
      <c r="S2120" s="51">
        <f>FACT_INCLUDES[[#This Row],[Amount]]*(1-FACT_INCLUDES[[#This Row],[Order Discount]])</f>
        <v>340.26191756098297</v>
      </c>
      <c r="T2120" s="51">
        <f t="shared" si="33"/>
        <v>340.26191756098297</v>
      </c>
      <c r="U2120" s="57">
        <f>FACT_INCLUDES[[#This Row],[Income]]/FACT_INCLUDES[[#This Row],[Total Order Income]]</f>
        <v>1</v>
      </c>
      <c r="V2120" s="33">
        <f>IF(FACT_INCLUDES[[#This Row],[Order Gap]]&gt;10, 1, 0)/COUNTIFS(FACT_INCLUDES[Order ID], FACT_INCLUDES[[#This Row],[Order ID]])</f>
        <v>0</v>
      </c>
      <c r="W2120" s="33">
        <f>IF(FACT_INCLUDES[[#This Row],[Order Type]]="Online", 1, 0)/COUNTIFS(FACT_INCLUDES[Order ID], FACT_INCLUDES[[#This Row],[Order ID]])</f>
        <v>0</v>
      </c>
      <c r="X2120" s="52">
        <v>687.24572574662341</v>
      </c>
      <c r="Y2120" s="52">
        <v>670.45236697750954</v>
      </c>
      <c r="Z2120" s="64">
        <f>IF(FACT_INCLUDES[[#This Row],[Order Type]]="Online", 1, 0)*FACT_INCLUDES[[#This Row],[Income]]</f>
        <v>0</v>
      </c>
    </row>
    <row r="2121" spans="1:26" x14ac:dyDescent="0.3">
      <c r="A2121" s="4">
        <v>998</v>
      </c>
      <c r="B2121" s="4">
        <v>500</v>
      </c>
      <c r="C2121" s="4">
        <v>99</v>
      </c>
      <c r="D2121" s="58">
        <v>5</v>
      </c>
      <c r="E2121" s="28">
        <f>VLOOKUP(FACT_INCLUDES[[#This Row],[Order ID]], ORDERS[], 2)</f>
        <v>44326.187256477468</v>
      </c>
      <c r="F2121" s="28">
        <f>VLOOKUP(FACT_INCLUDES[[#This Row],[Order ID]], ORDERS[], 3)</f>
        <v>44326.187256477468</v>
      </c>
      <c r="G2121" s="4" t="str">
        <f>VLOOKUP(FACT_INCLUDES[[#This Row],[Order ID]], ORDERS[], 4)</f>
        <v>In-Store</v>
      </c>
      <c r="H2121" s="4" t="str">
        <f>VLOOKUP(FACT_INCLUDES[[#This Row],[Order ID]], ORDERS[], 5)</f>
        <v>YQO8783@gmail.com</v>
      </c>
      <c r="I2121" s="4">
        <f>VLOOKUP(FACT_INCLUDES[[#This Row],[Order ID]], ORDERS[], 6)</f>
        <v>9</v>
      </c>
      <c r="J2121" s="54">
        <f>VLOOKUP(FACT_INCLUDES[[#This Row],[Order ID]], ORDERS[], 7)</f>
        <v>0</v>
      </c>
      <c r="K2121" s="33">
        <v>0</v>
      </c>
      <c r="L2121" s="4">
        <f>VLOOKUP(FACT_INCLUDES[[#This Row],[DW Version]], VERSIONS[], 2)</f>
        <v>10</v>
      </c>
      <c r="M2121" s="4">
        <f>VLOOKUP(FACT_INCLUDES[[#This Row],[DW Version]], VERSIONS[], 3)</f>
        <v>5</v>
      </c>
      <c r="N2121" s="4" t="str">
        <f>VLOOKUP(FACT_INCLUDES[[#This Row],[DW Version]], VERSIONS[], 4)</f>
        <v>white</v>
      </c>
      <c r="O2121" s="51">
        <f>VLOOKUP(FACT_INCLUDES[[#This Row],[DW Version]], VERSIONS[], 5)</f>
        <v>384.08542539895444</v>
      </c>
      <c r="P2121" s="4" t="str">
        <f>VLOOKUP(FACT_INCLUDES[[#This Row],[DW Version]], VERSIONS[], 6)</f>
        <v>Vapormax</v>
      </c>
      <c r="Q2121" s="4" t="str">
        <f>VLOOKUP(FACT_INCLUDES[[#This Row],[DW Version]], VERSIONS[], 7)</f>
        <v>Shoe</v>
      </c>
      <c r="R2121" s="51">
        <f>FACT_INCLUDES[[#This Row],[Version Price]]*FACT_INCLUDES[[#This Row],[Quantity]]</f>
        <v>1920.4271269947722</v>
      </c>
      <c r="S2121" s="51">
        <f>FACT_INCLUDES[[#This Row],[Amount]]*(1-FACT_INCLUDES[[#This Row],[Order Discount]])</f>
        <v>1920.4271269947722</v>
      </c>
      <c r="T2121" s="51">
        <f t="shared" si="33"/>
        <v>3020.1760535205717</v>
      </c>
      <c r="U2121" s="57">
        <f>FACT_INCLUDES[[#This Row],[Income]]/FACT_INCLUDES[[#This Row],[Total Order Income]]</f>
        <v>0.63586595382615541</v>
      </c>
      <c r="V2121" s="33">
        <f>IF(FACT_INCLUDES[[#This Row],[Order Gap]]&gt;10, 1, 0)/COUNTIFS(FACT_INCLUDES[Order ID], FACT_INCLUDES[[#This Row],[Order ID]])</f>
        <v>0</v>
      </c>
      <c r="W2121" s="33">
        <f>IF(FACT_INCLUDES[[#This Row],[Order Type]]="Online", 1, 0)/COUNTIFS(FACT_INCLUDES[Order ID], FACT_INCLUDES[[#This Row],[Order ID]])</f>
        <v>0</v>
      </c>
      <c r="X2121" s="52">
        <v>687.24572574662341</v>
      </c>
      <c r="Y2121" s="52">
        <v>670.45236697750954</v>
      </c>
      <c r="Z2121" s="64">
        <f>IF(FACT_INCLUDES[[#This Row],[Order Type]]="Online", 1, 0)*FACT_INCLUDES[[#This Row],[Income]]</f>
        <v>0</v>
      </c>
    </row>
    <row r="2122" spans="1:26" x14ac:dyDescent="0.3">
      <c r="A2122" s="4">
        <v>999</v>
      </c>
      <c r="B2122" s="4">
        <v>500</v>
      </c>
      <c r="C2122" s="4">
        <v>534</v>
      </c>
      <c r="D2122" s="58">
        <v>1</v>
      </c>
      <c r="E2122" s="28">
        <f>VLOOKUP(FACT_INCLUDES[[#This Row],[Order ID]], ORDERS[], 2)</f>
        <v>44326.187256477468</v>
      </c>
      <c r="F2122" s="28">
        <f>VLOOKUP(FACT_INCLUDES[[#This Row],[Order ID]], ORDERS[], 3)</f>
        <v>44326.187256477468</v>
      </c>
      <c r="G2122" s="4" t="str">
        <f>VLOOKUP(FACT_INCLUDES[[#This Row],[Order ID]], ORDERS[], 4)</f>
        <v>In-Store</v>
      </c>
      <c r="H2122" s="4" t="str">
        <f>VLOOKUP(FACT_INCLUDES[[#This Row],[Order ID]], ORDERS[], 5)</f>
        <v>YQO8783@gmail.com</v>
      </c>
      <c r="I2122" s="4">
        <f>VLOOKUP(FACT_INCLUDES[[#This Row],[Order ID]], ORDERS[], 6)</f>
        <v>9</v>
      </c>
      <c r="J2122" s="54">
        <f>VLOOKUP(FACT_INCLUDES[[#This Row],[Order ID]], ORDERS[], 7)</f>
        <v>0</v>
      </c>
      <c r="K2122" s="33">
        <v>0</v>
      </c>
      <c r="L2122" s="4">
        <f>VLOOKUP(FACT_INCLUDES[[#This Row],[DW Version]], VERSIONS[], 2)</f>
        <v>56</v>
      </c>
      <c r="M2122" s="4">
        <f>VLOOKUP(FACT_INCLUDES[[#This Row],[DW Version]], VERSIONS[], 3)</f>
        <v>4</v>
      </c>
      <c r="N2122" s="4" t="str">
        <f>VLOOKUP(FACT_INCLUDES[[#This Row],[DW Version]], VERSIONS[], 4)</f>
        <v>orange</v>
      </c>
      <c r="O2122" s="51">
        <f>VLOOKUP(FACT_INCLUDES[[#This Row],[DW Version]], VERSIONS[], 5)</f>
        <v>98.94174422620361</v>
      </c>
      <c r="P2122" s="4" t="str">
        <f>VLOOKUP(FACT_INCLUDES[[#This Row],[DW Version]], VERSIONS[], 6)</f>
        <v>Nike Yoga Mat</v>
      </c>
      <c r="Q2122" s="4" t="str">
        <f>VLOOKUP(FACT_INCLUDES[[#This Row],[DW Version]], VERSIONS[], 7)</f>
        <v>Sport Equipment</v>
      </c>
      <c r="R2122" s="51">
        <f>FACT_INCLUDES[[#This Row],[Version Price]]*FACT_INCLUDES[[#This Row],[Quantity]]</f>
        <v>98.94174422620361</v>
      </c>
      <c r="S2122" s="51">
        <f>FACT_INCLUDES[[#This Row],[Amount]]*(1-FACT_INCLUDES[[#This Row],[Order Discount]])</f>
        <v>98.94174422620361</v>
      </c>
      <c r="T2122" s="51">
        <f t="shared" si="33"/>
        <v>3020.1760535205717</v>
      </c>
      <c r="U2122" s="57">
        <f>FACT_INCLUDES[[#This Row],[Income]]/FACT_INCLUDES[[#This Row],[Total Order Income]]</f>
        <v>3.2760257174699728E-2</v>
      </c>
      <c r="V2122" s="33">
        <f>IF(FACT_INCLUDES[[#This Row],[Order Gap]]&gt;10, 1, 0)/COUNTIFS(FACT_INCLUDES[Order ID], FACT_INCLUDES[[#This Row],[Order ID]])</f>
        <v>0</v>
      </c>
      <c r="W2122" s="33">
        <f>IF(FACT_INCLUDES[[#This Row],[Order Type]]="Online", 1, 0)/COUNTIFS(FACT_INCLUDES[Order ID], FACT_INCLUDES[[#This Row],[Order ID]])</f>
        <v>0</v>
      </c>
      <c r="X2122" s="52">
        <v>687.24572574662341</v>
      </c>
      <c r="Y2122" s="52">
        <v>670.45236697750954</v>
      </c>
      <c r="Z2122" s="64">
        <f>IF(FACT_INCLUDES[[#This Row],[Order Type]]="Online", 1, 0)*FACT_INCLUDES[[#This Row],[Income]]</f>
        <v>0</v>
      </c>
    </row>
    <row r="2123" spans="1:26" x14ac:dyDescent="0.3">
      <c r="A2123" s="4">
        <v>1000</v>
      </c>
      <c r="B2123" s="4">
        <v>500</v>
      </c>
      <c r="C2123" s="4">
        <v>626</v>
      </c>
      <c r="D2123" s="58">
        <v>3</v>
      </c>
      <c r="E2123" s="28">
        <f>VLOOKUP(FACT_INCLUDES[[#This Row],[Order ID]], ORDERS[], 2)</f>
        <v>44326.187256477468</v>
      </c>
      <c r="F2123" s="28">
        <f>VLOOKUP(FACT_INCLUDES[[#This Row],[Order ID]], ORDERS[], 3)</f>
        <v>44326.187256477468</v>
      </c>
      <c r="G2123" s="4" t="str">
        <f>VLOOKUP(FACT_INCLUDES[[#This Row],[Order ID]], ORDERS[], 4)</f>
        <v>In-Store</v>
      </c>
      <c r="H2123" s="4" t="str">
        <f>VLOOKUP(FACT_INCLUDES[[#This Row],[Order ID]], ORDERS[], 5)</f>
        <v>YQO8783@gmail.com</v>
      </c>
      <c r="I2123" s="4">
        <f>VLOOKUP(FACT_INCLUDES[[#This Row],[Order ID]], ORDERS[], 6)</f>
        <v>9</v>
      </c>
      <c r="J2123" s="54">
        <f>VLOOKUP(FACT_INCLUDES[[#This Row],[Order ID]], ORDERS[], 7)</f>
        <v>0</v>
      </c>
      <c r="K2123" s="33">
        <v>0</v>
      </c>
      <c r="L2123" s="4">
        <f>VLOOKUP(FACT_INCLUDES[[#This Row],[DW Version]], VERSIONS[], 2)</f>
        <v>64</v>
      </c>
      <c r="M2123" s="4">
        <f>VLOOKUP(FACT_INCLUDES[[#This Row],[DW Version]], VERSIONS[], 3)</f>
        <v>5.5</v>
      </c>
      <c r="N2123" s="4" t="str">
        <f>VLOOKUP(FACT_INCLUDES[[#This Row],[DW Version]], VERSIONS[], 4)</f>
        <v>orange</v>
      </c>
      <c r="O2123" s="51">
        <f>VLOOKUP(FACT_INCLUDES[[#This Row],[DW Version]], VERSIONS[], 5)</f>
        <v>333.60239409986531</v>
      </c>
      <c r="P2123" s="4" t="str">
        <f>VLOOKUP(FACT_INCLUDES[[#This Row],[DW Version]], VERSIONS[], 6)</f>
        <v>Hyperdunk</v>
      </c>
      <c r="Q2123" s="4" t="str">
        <f>VLOOKUP(FACT_INCLUDES[[#This Row],[DW Version]], VERSIONS[], 7)</f>
        <v>Shoe</v>
      </c>
      <c r="R2123" s="51">
        <f>FACT_INCLUDES[[#This Row],[Version Price]]*FACT_INCLUDES[[#This Row],[Quantity]]</f>
        <v>1000.807182299596</v>
      </c>
      <c r="S2123" s="51">
        <f>FACT_INCLUDES[[#This Row],[Amount]]*(1-FACT_INCLUDES[[#This Row],[Order Discount]])</f>
        <v>1000.807182299596</v>
      </c>
      <c r="T2123" s="51">
        <f t="shared" si="33"/>
        <v>3020.1760535205717</v>
      </c>
      <c r="U2123" s="57">
        <f>FACT_INCLUDES[[#This Row],[Income]]/FACT_INCLUDES[[#This Row],[Total Order Income]]</f>
        <v>0.33137378899914488</v>
      </c>
      <c r="V2123" s="33">
        <f>IF(FACT_INCLUDES[[#This Row],[Order Gap]]&gt;10, 1, 0)/COUNTIFS(FACT_INCLUDES[Order ID], FACT_INCLUDES[[#This Row],[Order ID]])</f>
        <v>0</v>
      </c>
      <c r="W2123" s="33">
        <f>IF(FACT_INCLUDES[[#This Row],[Order Type]]="Online", 1, 0)/COUNTIFS(FACT_INCLUDES[Order ID], FACT_INCLUDES[[#This Row],[Order ID]])</f>
        <v>0</v>
      </c>
      <c r="X2123" s="52">
        <v>687.24572574662341</v>
      </c>
      <c r="Y2123" s="52">
        <v>670.45236697750954</v>
      </c>
      <c r="Z2123" s="64">
        <f>IF(FACT_INCLUDES[[#This Row],[Order Type]]="Online", 1, 0)*FACT_INCLUDES[[#This Row],[Income]]</f>
        <v>0</v>
      </c>
    </row>
    <row r="2124" spans="1:26" x14ac:dyDescent="0.3">
      <c r="A2124" s="4">
        <v>1030</v>
      </c>
      <c r="B2124" s="4">
        <v>517</v>
      </c>
      <c r="C2124" s="4">
        <v>402</v>
      </c>
      <c r="D2124" s="58">
        <v>5</v>
      </c>
      <c r="E2124" s="28">
        <f>VLOOKUP(FACT_INCLUDES[[#This Row],[Order ID]], ORDERS[], 2)</f>
        <v>44367.133806288199</v>
      </c>
      <c r="F2124" s="28">
        <f>VLOOKUP(FACT_INCLUDES[[#This Row],[Order ID]], ORDERS[], 3)</f>
        <v>44367.133806288199</v>
      </c>
      <c r="G2124" s="4" t="str">
        <f>VLOOKUP(FACT_INCLUDES[[#This Row],[Order ID]], ORDERS[], 4)</f>
        <v>In-Store</v>
      </c>
      <c r="H2124" s="4" t="str">
        <f>VLOOKUP(FACT_INCLUDES[[#This Row],[Order ID]], ORDERS[], 5)</f>
        <v>BVF3566@gmail.com</v>
      </c>
      <c r="I2124" s="4">
        <f>VLOOKUP(FACT_INCLUDES[[#This Row],[Order ID]], ORDERS[], 6)</f>
        <v>2</v>
      </c>
      <c r="J2124" s="54">
        <f>VLOOKUP(FACT_INCLUDES[[#This Row],[Order ID]], ORDERS[], 7)</f>
        <v>0</v>
      </c>
      <c r="K2124" s="33">
        <v>0</v>
      </c>
      <c r="L2124" s="4">
        <f>VLOOKUP(FACT_INCLUDES[[#This Row],[DW Version]], VERSIONS[], 2)</f>
        <v>41</v>
      </c>
      <c r="M2124" s="4">
        <f>VLOOKUP(FACT_INCLUDES[[#This Row],[DW Version]], VERSIONS[], 3)</f>
        <v>4.5</v>
      </c>
      <c r="N2124" s="4" t="str">
        <f>VLOOKUP(FACT_INCLUDES[[#This Row],[DW Version]], VERSIONS[], 4)</f>
        <v>gray</v>
      </c>
      <c r="O2124" s="51">
        <f>VLOOKUP(FACT_INCLUDES[[#This Row],[DW Version]], VERSIONS[], 5)</f>
        <v>110.95193000181075</v>
      </c>
      <c r="P2124" s="4" t="str">
        <f>VLOOKUP(FACT_INCLUDES[[#This Row],[DW Version]], VERSIONS[], 6)</f>
        <v>LunarGlide</v>
      </c>
      <c r="Q2124" s="4" t="str">
        <f>VLOOKUP(FACT_INCLUDES[[#This Row],[DW Version]], VERSIONS[], 7)</f>
        <v>Shoe</v>
      </c>
      <c r="R2124" s="51">
        <f>FACT_INCLUDES[[#This Row],[Version Price]]*FACT_INCLUDES[[#This Row],[Quantity]]</f>
        <v>554.75965000905376</v>
      </c>
      <c r="S2124" s="51">
        <f>FACT_INCLUDES[[#This Row],[Amount]]*(1-FACT_INCLUDES[[#This Row],[Order Discount]])</f>
        <v>554.75965000905376</v>
      </c>
      <c r="T2124" s="51">
        <f t="shared" si="33"/>
        <v>2365.2532615036384</v>
      </c>
      <c r="U2124" s="57">
        <f>FACT_INCLUDES[[#This Row],[Income]]/FACT_INCLUDES[[#This Row],[Total Order Income]]</f>
        <v>0.23454555968200294</v>
      </c>
      <c r="V2124" s="33">
        <f>IF(FACT_INCLUDES[[#This Row],[Order Gap]]&gt;10, 1, 0)/COUNTIFS(FACT_INCLUDES[Order ID], FACT_INCLUDES[[#This Row],[Order ID]])</f>
        <v>0</v>
      </c>
      <c r="W2124" s="33">
        <f>IF(FACT_INCLUDES[[#This Row],[Order Type]]="Online", 1, 0)/COUNTIFS(FACT_INCLUDES[Order ID], FACT_INCLUDES[[#This Row],[Order ID]])</f>
        <v>0</v>
      </c>
      <c r="X2124" s="52">
        <v>687.24572574662341</v>
      </c>
      <c r="Y2124" s="52">
        <v>670.45236697750954</v>
      </c>
      <c r="Z2124" s="64">
        <f>IF(FACT_INCLUDES[[#This Row],[Order Type]]="Online", 1, 0)*FACT_INCLUDES[[#This Row],[Income]]</f>
        <v>0</v>
      </c>
    </row>
    <row r="2125" spans="1:26" x14ac:dyDescent="0.3">
      <c r="A2125" s="4">
        <v>1031</v>
      </c>
      <c r="B2125" s="4">
        <v>517</v>
      </c>
      <c r="C2125" s="4">
        <v>417</v>
      </c>
      <c r="D2125" s="58">
        <v>5</v>
      </c>
      <c r="E2125" s="28">
        <f>VLOOKUP(FACT_INCLUDES[[#This Row],[Order ID]], ORDERS[], 2)</f>
        <v>44367.133806288199</v>
      </c>
      <c r="F2125" s="28">
        <f>VLOOKUP(FACT_INCLUDES[[#This Row],[Order ID]], ORDERS[], 3)</f>
        <v>44367.133806288199</v>
      </c>
      <c r="G2125" s="4" t="str">
        <f>VLOOKUP(FACT_INCLUDES[[#This Row],[Order ID]], ORDERS[], 4)</f>
        <v>In-Store</v>
      </c>
      <c r="H2125" s="4" t="str">
        <f>VLOOKUP(FACT_INCLUDES[[#This Row],[Order ID]], ORDERS[], 5)</f>
        <v>BVF3566@gmail.com</v>
      </c>
      <c r="I2125" s="4">
        <f>VLOOKUP(FACT_INCLUDES[[#This Row],[Order ID]], ORDERS[], 6)</f>
        <v>2</v>
      </c>
      <c r="J2125" s="54">
        <f>VLOOKUP(FACT_INCLUDES[[#This Row],[Order ID]], ORDERS[], 7)</f>
        <v>0</v>
      </c>
      <c r="K2125" s="33">
        <v>0</v>
      </c>
      <c r="L2125" s="4">
        <f>VLOOKUP(FACT_INCLUDES[[#This Row],[DW Version]], VERSIONS[], 2)</f>
        <v>42</v>
      </c>
      <c r="M2125" s="4">
        <f>VLOOKUP(FACT_INCLUDES[[#This Row],[DW Version]], VERSIONS[], 3)</f>
        <v>9.5</v>
      </c>
      <c r="N2125" s="4" t="str">
        <f>VLOOKUP(FACT_INCLUDES[[#This Row],[DW Version]], VERSIONS[], 4)</f>
        <v>white</v>
      </c>
      <c r="O2125" s="51">
        <f>VLOOKUP(FACT_INCLUDES[[#This Row],[DW Version]], VERSIONS[], 5)</f>
        <v>345.7929654139682</v>
      </c>
      <c r="P2125" s="4" t="str">
        <f>VLOOKUP(FACT_INCLUDES[[#This Row],[DW Version]], VERSIONS[], 6)</f>
        <v>Air Max Thea</v>
      </c>
      <c r="Q2125" s="4" t="str">
        <f>VLOOKUP(FACT_INCLUDES[[#This Row],[DW Version]], VERSIONS[], 7)</f>
        <v>Shoe</v>
      </c>
      <c r="R2125" s="51">
        <f>FACT_INCLUDES[[#This Row],[Version Price]]*FACT_INCLUDES[[#This Row],[Quantity]]</f>
        <v>1728.964827069841</v>
      </c>
      <c r="S2125" s="51">
        <f>FACT_INCLUDES[[#This Row],[Amount]]*(1-FACT_INCLUDES[[#This Row],[Order Discount]])</f>
        <v>1728.964827069841</v>
      </c>
      <c r="T2125" s="51">
        <f t="shared" si="33"/>
        <v>2365.2532615036384</v>
      </c>
      <c r="U2125" s="57">
        <f>FACT_INCLUDES[[#This Row],[Income]]/FACT_INCLUDES[[#This Row],[Total Order Income]]</f>
        <v>0.73098507259670953</v>
      </c>
      <c r="V2125" s="33">
        <f>IF(FACT_INCLUDES[[#This Row],[Order Gap]]&gt;10, 1, 0)/COUNTIFS(FACT_INCLUDES[Order ID], FACT_INCLUDES[[#This Row],[Order ID]])</f>
        <v>0</v>
      </c>
      <c r="W2125" s="33">
        <f>IF(FACT_INCLUDES[[#This Row],[Order Type]]="Online", 1, 0)/COUNTIFS(FACT_INCLUDES[Order ID], FACT_INCLUDES[[#This Row],[Order ID]])</f>
        <v>0</v>
      </c>
      <c r="X2125" s="52">
        <v>687.24572574662341</v>
      </c>
      <c r="Y2125" s="52">
        <v>670.45236697750954</v>
      </c>
      <c r="Z2125" s="64">
        <f>IF(FACT_INCLUDES[[#This Row],[Order Type]]="Online", 1, 0)*FACT_INCLUDES[[#This Row],[Income]]</f>
        <v>0</v>
      </c>
    </row>
    <row r="2126" spans="1:26" x14ac:dyDescent="0.3">
      <c r="A2126" s="4">
        <v>1032</v>
      </c>
      <c r="B2126" s="4">
        <v>517</v>
      </c>
      <c r="C2126" s="4">
        <v>742</v>
      </c>
      <c r="D2126" s="58">
        <v>1</v>
      </c>
      <c r="E2126" s="28">
        <f>VLOOKUP(FACT_INCLUDES[[#This Row],[Order ID]], ORDERS[], 2)</f>
        <v>44367.133806288199</v>
      </c>
      <c r="F2126" s="28">
        <f>VLOOKUP(FACT_INCLUDES[[#This Row],[Order ID]], ORDERS[], 3)</f>
        <v>44367.133806288199</v>
      </c>
      <c r="G2126" s="4" t="str">
        <f>VLOOKUP(FACT_INCLUDES[[#This Row],[Order ID]], ORDERS[], 4)</f>
        <v>In-Store</v>
      </c>
      <c r="H2126" s="4" t="str">
        <f>VLOOKUP(FACT_INCLUDES[[#This Row],[Order ID]], ORDERS[], 5)</f>
        <v>BVF3566@gmail.com</v>
      </c>
      <c r="I2126" s="4">
        <f>VLOOKUP(FACT_INCLUDES[[#This Row],[Order ID]], ORDERS[], 6)</f>
        <v>2</v>
      </c>
      <c r="J2126" s="54">
        <f>VLOOKUP(FACT_INCLUDES[[#This Row],[Order ID]], ORDERS[], 7)</f>
        <v>0</v>
      </c>
      <c r="K2126" s="33">
        <v>0</v>
      </c>
      <c r="L2126" s="4">
        <f>VLOOKUP(FACT_INCLUDES[[#This Row],[DW Version]], VERSIONS[], 2)</f>
        <v>76</v>
      </c>
      <c r="M2126" s="4">
        <f>VLOOKUP(FACT_INCLUDES[[#This Row],[DW Version]], VERSIONS[], 3)</f>
        <v>9</v>
      </c>
      <c r="N2126" s="4" t="str">
        <f>VLOOKUP(FACT_INCLUDES[[#This Row],[DW Version]], VERSIONS[], 4)</f>
        <v>red</v>
      </c>
      <c r="O2126" s="51">
        <f>VLOOKUP(FACT_INCLUDES[[#This Row],[DW Version]], VERSIONS[], 5)</f>
        <v>81.528784424743463</v>
      </c>
      <c r="P2126" s="4" t="str">
        <f>VLOOKUP(FACT_INCLUDES[[#This Row],[DW Version]], VERSIONS[], 6)</f>
        <v>Challenger Shorts</v>
      </c>
      <c r="Q2126" s="4" t="str">
        <f>VLOOKUP(FACT_INCLUDES[[#This Row],[DW Version]], VERSIONS[], 7)</f>
        <v>Apparel</v>
      </c>
      <c r="R2126" s="51">
        <f>FACT_INCLUDES[[#This Row],[Version Price]]*FACT_INCLUDES[[#This Row],[Quantity]]</f>
        <v>81.528784424743463</v>
      </c>
      <c r="S2126" s="51">
        <f>FACT_INCLUDES[[#This Row],[Amount]]*(1-FACT_INCLUDES[[#This Row],[Order Discount]])</f>
        <v>81.528784424743463</v>
      </c>
      <c r="T2126" s="51">
        <f t="shared" si="33"/>
        <v>2365.2532615036384</v>
      </c>
      <c r="U2126" s="57">
        <f>FACT_INCLUDES[[#This Row],[Income]]/FACT_INCLUDES[[#This Row],[Total Order Income]]</f>
        <v>3.4469367721287489E-2</v>
      </c>
      <c r="V2126" s="33">
        <f>IF(FACT_INCLUDES[[#This Row],[Order Gap]]&gt;10, 1, 0)/COUNTIFS(FACT_INCLUDES[Order ID], FACT_INCLUDES[[#This Row],[Order ID]])</f>
        <v>0</v>
      </c>
      <c r="W2126" s="33">
        <f>IF(FACT_INCLUDES[[#This Row],[Order Type]]="Online", 1, 0)/COUNTIFS(FACT_INCLUDES[Order ID], FACT_INCLUDES[[#This Row],[Order ID]])</f>
        <v>0</v>
      </c>
      <c r="X2126" s="52">
        <v>687.24572574662341</v>
      </c>
      <c r="Y2126" s="52">
        <v>670.45236697750954</v>
      </c>
      <c r="Z2126" s="64">
        <f>IF(FACT_INCLUDES[[#This Row],[Order Type]]="Online", 1, 0)*FACT_INCLUDES[[#This Row],[Income]]</f>
        <v>0</v>
      </c>
    </row>
    <row r="2127" spans="1:26" x14ac:dyDescent="0.3">
      <c r="A2127" s="4">
        <v>1046</v>
      </c>
      <c r="B2127" s="4">
        <v>526</v>
      </c>
      <c r="C2127" s="4">
        <v>499</v>
      </c>
      <c r="D2127" s="58">
        <v>4</v>
      </c>
      <c r="E2127" s="28">
        <f>VLOOKUP(FACT_INCLUDES[[#This Row],[Order ID]], ORDERS[], 2)</f>
        <v>44265.977028521484</v>
      </c>
      <c r="F2127" s="28">
        <f>VLOOKUP(FACT_INCLUDES[[#This Row],[Order ID]], ORDERS[], 3)</f>
        <v>44276.977028521484</v>
      </c>
      <c r="G2127" s="4" t="str">
        <f>VLOOKUP(FACT_INCLUDES[[#This Row],[Order ID]], ORDERS[], 4)</f>
        <v>Online</v>
      </c>
      <c r="H2127" s="4" t="str">
        <f>VLOOKUP(FACT_INCLUDES[[#This Row],[Order ID]], ORDERS[], 5)</f>
        <v>ABP8789@gmail.com</v>
      </c>
      <c r="I2127" s="4">
        <f>VLOOKUP(FACT_INCLUDES[[#This Row],[Order ID]], ORDERS[], 6)</f>
        <v>0</v>
      </c>
      <c r="J2127" s="54">
        <f>VLOOKUP(FACT_INCLUDES[[#This Row],[Order ID]], ORDERS[], 7)</f>
        <v>0</v>
      </c>
      <c r="K2127" s="33">
        <v>11</v>
      </c>
      <c r="L2127" s="4">
        <f>VLOOKUP(FACT_INCLUDES[[#This Row],[DW Version]], VERSIONS[], 2)</f>
        <v>52</v>
      </c>
      <c r="M2127" s="4">
        <f>VLOOKUP(FACT_INCLUDES[[#This Row],[DW Version]], VERSIONS[], 3)</f>
        <v>10</v>
      </c>
      <c r="N2127" s="4" t="str">
        <f>VLOOKUP(FACT_INCLUDES[[#This Row],[DW Version]], VERSIONS[], 4)</f>
        <v>purple</v>
      </c>
      <c r="O2127" s="51">
        <f>VLOOKUP(FACT_INCLUDES[[#This Row],[DW Version]], VERSIONS[], 5)</f>
        <v>32.672599380750057</v>
      </c>
      <c r="P2127" s="4" t="str">
        <f>VLOOKUP(FACT_INCLUDES[[#This Row],[DW Version]], VERSIONS[], 6)</f>
        <v>Tech Fleece Jogger</v>
      </c>
      <c r="Q2127" s="4" t="str">
        <f>VLOOKUP(FACT_INCLUDES[[#This Row],[DW Version]], VERSIONS[], 7)</f>
        <v>Apparel</v>
      </c>
      <c r="R2127" s="51">
        <f>FACT_INCLUDES[[#This Row],[Version Price]]*FACT_INCLUDES[[#This Row],[Quantity]]</f>
        <v>130.69039752300023</v>
      </c>
      <c r="S2127" s="51">
        <f>FACT_INCLUDES[[#This Row],[Amount]]*(1-FACT_INCLUDES[[#This Row],[Order Discount]])</f>
        <v>130.69039752300023</v>
      </c>
      <c r="T2127" s="51">
        <f t="shared" si="33"/>
        <v>522.94410842549576</v>
      </c>
      <c r="U2127" s="57">
        <f>FACT_INCLUDES[[#This Row],[Income]]/FACT_INCLUDES[[#This Row],[Total Order Income]]</f>
        <v>0.24991274481796708</v>
      </c>
      <c r="V2127" s="33">
        <f>IF(FACT_INCLUDES[[#This Row],[Order Gap]]&gt;10, 1, 0)/COUNTIFS(FACT_INCLUDES[Order ID], FACT_INCLUDES[[#This Row],[Order ID]])</f>
        <v>0.5</v>
      </c>
      <c r="W2127" s="33">
        <f>IF(FACT_INCLUDES[[#This Row],[Order Type]]="Online", 1, 0)/COUNTIFS(FACT_INCLUDES[Order ID], FACT_INCLUDES[[#This Row],[Order ID]])</f>
        <v>0.5</v>
      </c>
      <c r="X2127" s="52">
        <v>687.24572574662341</v>
      </c>
      <c r="Y2127" s="52">
        <v>670.45236697750954</v>
      </c>
      <c r="Z2127" s="64">
        <f>IF(FACT_INCLUDES[[#This Row],[Order Type]]="Online", 1, 0)*FACT_INCLUDES[[#This Row],[Income]]</f>
        <v>130.69039752300023</v>
      </c>
    </row>
    <row r="2128" spans="1:26" x14ac:dyDescent="0.3">
      <c r="A2128" s="4">
        <v>1047</v>
      </c>
      <c r="B2128" s="4">
        <v>526</v>
      </c>
      <c r="C2128" s="4">
        <v>516</v>
      </c>
      <c r="D2128" s="58">
        <v>5</v>
      </c>
      <c r="E2128" s="28">
        <f>VLOOKUP(FACT_INCLUDES[[#This Row],[Order ID]], ORDERS[], 2)</f>
        <v>44265.977028521484</v>
      </c>
      <c r="F2128" s="28">
        <f>VLOOKUP(FACT_INCLUDES[[#This Row],[Order ID]], ORDERS[], 3)</f>
        <v>44276.977028521484</v>
      </c>
      <c r="G2128" s="4" t="str">
        <f>VLOOKUP(FACT_INCLUDES[[#This Row],[Order ID]], ORDERS[], 4)</f>
        <v>Online</v>
      </c>
      <c r="H2128" s="4" t="str">
        <f>VLOOKUP(FACT_INCLUDES[[#This Row],[Order ID]], ORDERS[], 5)</f>
        <v>ABP8789@gmail.com</v>
      </c>
      <c r="I2128" s="4">
        <f>VLOOKUP(FACT_INCLUDES[[#This Row],[Order ID]], ORDERS[], 6)</f>
        <v>0</v>
      </c>
      <c r="J2128" s="54">
        <f>VLOOKUP(FACT_INCLUDES[[#This Row],[Order ID]], ORDERS[], 7)</f>
        <v>0</v>
      </c>
      <c r="K2128" s="33">
        <v>11</v>
      </c>
      <c r="L2128" s="4">
        <f>VLOOKUP(FACT_INCLUDES[[#This Row],[DW Version]], VERSIONS[], 2)</f>
        <v>54</v>
      </c>
      <c r="M2128" s="4">
        <f>VLOOKUP(FACT_INCLUDES[[#This Row],[DW Version]], VERSIONS[], 3)</f>
        <v>4</v>
      </c>
      <c r="N2128" s="4" t="str">
        <f>VLOOKUP(FACT_INCLUDES[[#This Row],[DW Version]], VERSIONS[], 4)</f>
        <v>white</v>
      </c>
      <c r="O2128" s="51">
        <f>VLOOKUP(FACT_INCLUDES[[#This Row],[DW Version]], VERSIONS[], 5)</f>
        <v>78.450742180499105</v>
      </c>
      <c r="P2128" s="4" t="str">
        <f>VLOOKUP(FACT_INCLUDES[[#This Row],[DW Version]], VERSIONS[], 6)</f>
        <v>Legend React</v>
      </c>
      <c r="Q2128" s="4" t="str">
        <f>VLOOKUP(FACT_INCLUDES[[#This Row],[DW Version]], VERSIONS[], 7)</f>
        <v>Shoe</v>
      </c>
      <c r="R2128" s="51">
        <f>FACT_INCLUDES[[#This Row],[Version Price]]*FACT_INCLUDES[[#This Row],[Quantity]]</f>
        <v>392.25371090249553</v>
      </c>
      <c r="S2128" s="51">
        <f>FACT_INCLUDES[[#This Row],[Amount]]*(1-FACT_INCLUDES[[#This Row],[Order Discount]])</f>
        <v>392.25371090249553</v>
      </c>
      <c r="T2128" s="51">
        <f t="shared" si="33"/>
        <v>522.94410842549576</v>
      </c>
      <c r="U2128" s="57">
        <f>FACT_INCLUDES[[#This Row],[Income]]/FACT_INCLUDES[[#This Row],[Total Order Income]]</f>
        <v>0.7500872551820329</v>
      </c>
      <c r="V2128" s="33">
        <f>IF(FACT_INCLUDES[[#This Row],[Order Gap]]&gt;10, 1, 0)/COUNTIFS(FACT_INCLUDES[Order ID], FACT_INCLUDES[[#This Row],[Order ID]])</f>
        <v>0.5</v>
      </c>
      <c r="W2128" s="33">
        <f>IF(FACT_INCLUDES[[#This Row],[Order Type]]="Online", 1, 0)/COUNTIFS(FACT_INCLUDES[Order ID], FACT_INCLUDES[[#This Row],[Order ID]])</f>
        <v>0.5</v>
      </c>
      <c r="X2128" s="52">
        <v>687.24572574662341</v>
      </c>
      <c r="Y2128" s="52">
        <v>670.45236697750954</v>
      </c>
      <c r="Z2128" s="64">
        <f>IF(FACT_INCLUDES[[#This Row],[Order Type]]="Online", 1, 0)*FACT_INCLUDES[[#This Row],[Income]]</f>
        <v>392.25371090249553</v>
      </c>
    </row>
    <row r="2129" spans="1:26" x14ac:dyDescent="0.3">
      <c r="A2129" s="4">
        <v>1053</v>
      </c>
      <c r="B2129" s="4">
        <v>530</v>
      </c>
      <c r="C2129" s="4">
        <v>134</v>
      </c>
      <c r="D2129" s="58">
        <v>1</v>
      </c>
      <c r="E2129" s="28">
        <f>VLOOKUP(FACT_INCLUDES[[#This Row],[Order ID]], ORDERS[], 2)</f>
        <v>44279.870908184748</v>
      </c>
      <c r="F2129" s="28">
        <f>VLOOKUP(FACT_INCLUDES[[#This Row],[Order ID]], ORDERS[], 3)</f>
        <v>44279.870908184748</v>
      </c>
      <c r="G2129" s="4" t="str">
        <f>VLOOKUP(FACT_INCLUDES[[#This Row],[Order ID]], ORDERS[], 4)</f>
        <v>In-Store</v>
      </c>
      <c r="H2129" s="4" t="str">
        <f>VLOOKUP(FACT_INCLUDES[[#This Row],[Order ID]], ORDERS[], 5)</f>
        <v>GGX4118@gmail.com</v>
      </c>
      <c r="I2129" s="4">
        <f>VLOOKUP(FACT_INCLUDES[[#This Row],[Order ID]], ORDERS[], 6)</f>
        <v>33</v>
      </c>
      <c r="J2129" s="54">
        <f>VLOOKUP(FACT_INCLUDES[[#This Row],[Order ID]], ORDERS[], 7)</f>
        <v>0</v>
      </c>
      <c r="K2129" s="33">
        <v>0</v>
      </c>
      <c r="L2129" s="4">
        <f>VLOOKUP(FACT_INCLUDES[[#This Row],[DW Version]], VERSIONS[], 2)</f>
        <v>14</v>
      </c>
      <c r="M2129" s="4">
        <f>VLOOKUP(FACT_INCLUDES[[#This Row],[DW Version]], VERSIONS[], 3)</f>
        <v>4.5</v>
      </c>
      <c r="N2129" s="4" t="str">
        <f>VLOOKUP(FACT_INCLUDES[[#This Row],[DW Version]], VERSIONS[], 4)</f>
        <v>gold</v>
      </c>
      <c r="O2129" s="51">
        <f>VLOOKUP(FACT_INCLUDES[[#This Row],[DW Version]], VERSIONS[], 5)</f>
        <v>145.41684639879551</v>
      </c>
      <c r="P2129" s="4" t="str">
        <f>VLOOKUP(FACT_INCLUDES[[#This Row],[DW Version]], VERSIONS[], 6)</f>
        <v>ZoomX</v>
      </c>
      <c r="Q2129" s="4" t="str">
        <f>VLOOKUP(FACT_INCLUDES[[#This Row],[DW Version]], VERSIONS[], 7)</f>
        <v>Shoe</v>
      </c>
      <c r="R2129" s="51">
        <f>FACT_INCLUDES[[#This Row],[Version Price]]*FACT_INCLUDES[[#This Row],[Quantity]]</f>
        <v>145.41684639879551</v>
      </c>
      <c r="S2129" s="51">
        <f>FACT_INCLUDES[[#This Row],[Amount]]*(1-FACT_INCLUDES[[#This Row],[Order Discount]])</f>
        <v>145.41684639879551</v>
      </c>
      <c r="T2129" s="51">
        <f t="shared" si="33"/>
        <v>279.99459939498502</v>
      </c>
      <c r="U2129" s="57">
        <f>FACT_INCLUDES[[#This Row],[Income]]/FACT_INCLUDES[[#This Row],[Total Order Income]]</f>
        <v>0.51935589726735309</v>
      </c>
      <c r="V2129" s="33">
        <f>IF(FACT_INCLUDES[[#This Row],[Order Gap]]&gt;10, 1, 0)/COUNTIFS(FACT_INCLUDES[Order ID], FACT_INCLUDES[[#This Row],[Order ID]])</f>
        <v>0</v>
      </c>
      <c r="W2129" s="33">
        <f>IF(FACT_INCLUDES[[#This Row],[Order Type]]="Online", 1, 0)/COUNTIFS(FACT_INCLUDES[Order ID], FACT_INCLUDES[[#This Row],[Order ID]])</f>
        <v>0</v>
      </c>
      <c r="X2129" s="52">
        <v>687.24572574662341</v>
      </c>
      <c r="Y2129" s="52">
        <v>670.45236697750954</v>
      </c>
      <c r="Z2129" s="64">
        <f>IF(FACT_INCLUDES[[#This Row],[Order Type]]="Online", 1, 0)*FACT_INCLUDES[[#This Row],[Income]]</f>
        <v>0</v>
      </c>
    </row>
    <row r="2130" spans="1:26" x14ac:dyDescent="0.3">
      <c r="A2130" s="4">
        <v>1054</v>
      </c>
      <c r="B2130" s="4">
        <v>530</v>
      </c>
      <c r="C2130" s="4">
        <v>232</v>
      </c>
      <c r="D2130" s="58">
        <v>2</v>
      </c>
      <c r="E2130" s="28">
        <f>VLOOKUP(FACT_INCLUDES[[#This Row],[Order ID]], ORDERS[], 2)</f>
        <v>44279.870908184748</v>
      </c>
      <c r="F2130" s="28">
        <f>VLOOKUP(FACT_INCLUDES[[#This Row],[Order ID]], ORDERS[], 3)</f>
        <v>44279.870908184748</v>
      </c>
      <c r="G2130" s="4" t="str">
        <f>VLOOKUP(FACT_INCLUDES[[#This Row],[Order ID]], ORDERS[], 4)</f>
        <v>In-Store</v>
      </c>
      <c r="H2130" s="4" t="str">
        <f>VLOOKUP(FACT_INCLUDES[[#This Row],[Order ID]], ORDERS[], 5)</f>
        <v>GGX4118@gmail.com</v>
      </c>
      <c r="I2130" s="4">
        <f>VLOOKUP(FACT_INCLUDES[[#This Row],[Order ID]], ORDERS[], 6)</f>
        <v>33</v>
      </c>
      <c r="J2130" s="54">
        <f>VLOOKUP(FACT_INCLUDES[[#This Row],[Order ID]], ORDERS[], 7)</f>
        <v>0</v>
      </c>
      <c r="K2130" s="33">
        <v>0</v>
      </c>
      <c r="L2130" s="4">
        <f>VLOOKUP(FACT_INCLUDES[[#This Row],[DW Version]], VERSIONS[], 2)</f>
        <v>23</v>
      </c>
      <c r="M2130" s="4">
        <f>VLOOKUP(FACT_INCLUDES[[#This Row],[DW Version]], VERSIONS[], 3)</f>
        <v>11.5</v>
      </c>
      <c r="N2130" s="4" t="str">
        <f>VLOOKUP(FACT_INCLUDES[[#This Row],[DW Version]], VERSIONS[], 4)</f>
        <v>white</v>
      </c>
      <c r="O2130" s="51">
        <f>VLOOKUP(FACT_INCLUDES[[#This Row],[DW Version]], VERSIONS[], 5)</f>
        <v>67.288876498094737</v>
      </c>
      <c r="P2130" s="4" t="str">
        <f>VLOOKUP(FACT_INCLUDES[[#This Row],[DW Version]], VERSIONS[], 6)</f>
        <v>M2K Tekno</v>
      </c>
      <c r="Q2130" s="4" t="str">
        <f>VLOOKUP(FACT_INCLUDES[[#This Row],[DW Version]], VERSIONS[], 7)</f>
        <v>Shoe</v>
      </c>
      <c r="R2130" s="51">
        <f>FACT_INCLUDES[[#This Row],[Version Price]]*FACT_INCLUDES[[#This Row],[Quantity]]</f>
        <v>134.57775299618947</v>
      </c>
      <c r="S2130" s="51">
        <f>FACT_INCLUDES[[#This Row],[Amount]]*(1-FACT_INCLUDES[[#This Row],[Order Discount]])</f>
        <v>134.57775299618947</v>
      </c>
      <c r="T2130" s="51">
        <f t="shared" si="33"/>
        <v>279.99459939498502</v>
      </c>
      <c r="U2130" s="57">
        <f>FACT_INCLUDES[[#This Row],[Income]]/FACT_INCLUDES[[#This Row],[Total Order Income]]</f>
        <v>0.48064410273264685</v>
      </c>
      <c r="V2130" s="33">
        <f>IF(FACT_INCLUDES[[#This Row],[Order Gap]]&gt;10, 1, 0)/COUNTIFS(FACT_INCLUDES[Order ID], FACT_INCLUDES[[#This Row],[Order ID]])</f>
        <v>0</v>
      </c>
      <c r="W2130" s="33">
        <f>IF(FACT_INCLUDES[[#This Row],[Order Type]]="Online", 1, 0)/COUNTIFS(FACT_INCLUDES[Order ID], FACT_INCLUDES[[#This Row],[Order ID]])</f>
        <v>0</v>
      </c>
      <c r="X2130" s="52">
        <v>687.24572574662341</v>
      </c>
      <c r="Y2130" s="52">
        <v>670.45236697750954</v>
      </c>
      <c r="Z2130" s="64">
        <f>IF(FACT_INCLUDES[[#This Row],[Order Type]]="Online", 1, 0)*FACT_INCLUDES[[#This Row],[Income]]</f>
        <v>0</v>
      </c>
    </row>
    <row r="2131" spans="1:26" x14ac:dyDescent="0.3">
      <c r="A2131" s="4">
        <v>1059</v>
      </c>
      <c r="B2131" s="4">
        <v>533</v>
      </c>
      <c r="C2131" s="4">
        <v>3</v>
      </c>
      <c r="D2131" s="58">
        <v>1</v>
      </c>
      <c r="E2131" s="28">
        <f>VLOOKUP(FACT_INCLUDES[[#This Row],[Order ID]], ORDERS[], 2)</f>
        <v>44453.963918264613</v>
      </c>
      <c r="F2131" s="28">
        <f>VLOOKUP(FACT_INCLUDES[[#This Row],[Order ID]], ORDERS[], 3)</f>
        <v>44464.963918264613</v>
      </c>
      <c r="G2131" s="4" t="str">
        <f>VLOOKUP(FACT_INCLUDES[[#This Row],[Order ID]], ORDERS[], 4)</f>
        <v>Online</v>
      </c>
      <c r="H2131" s="4" t="str">
        <f>VLOOKUP(FACT_INCLUDES[[#This Row],[Order ID]], ORDERS[], 5)</f>
        <v>UMO9340@gmail.com</v>
      </c>
      <c r="I2131" s="4">
        <f>VLOOKUP(FACT_INCLUDES[[#This Row],[Order ID]], ORDERS[], 6)</f>
        <v>0</v>
      </c>
      <c r="J2131" s="54">
        <f>VLOOKUP(FACT_INCLUDES[[#This Row],[Order ID]], ORDERS[], 7)</f>
        <v>0</v>
      </c>
      <c r="K2131" s="33">
        <v>11</v>
      </c>
      <c r="L2131" s="4">
        <f>VLOOKUP(FACT_INCLUDES[[#This Row],[DW Version]], VERSIONS[], 2)</f>
        <v>1</v>
      </c>
      <c r="M2131" s="4">
        <f>VLOOKUP(FACT_INCLUDES[[#This Row],[DW Version]], VERSIONS[], 3)</f>
        <v>3</v>
      </c>
      <c r="N2131" s="4" t="str">
        <f>VLOOKUP(FACT_INCLUDES[[#This Row],[DW Version]], VERSIONS[], 4)</f>
        <v>black</v>
      </c>
      <c r="O2131" s="51">
        <f>VLOOKUP(FACT_INCLUDES[[#This Row],[DW Version]], VERSIONS[], 5)</f>
        <v>228.70275684904408</v>
      </c>
      <c r="P2131" s="4" t="str">
        <f>VLOOKUP(FACT_INCLUDES[[#This Row],[DW Version]], VERSIONS[], 6)</f>
        <v>Air Max</v>
      </c>
      <c r="Q2131" s="4" t="str">
        <f>VLOOKUP(FACT_INCLUDES[[#This Row],[DW Version]], VERSIONS[], 7)</f>
        <v>Shoe</v>
      </c>
      <c r="R2131" s="51">
        <f>FACT_INCLUDES[[#This Row],[Version Price]]*FACT_INCLUDES[[#This Row],[Quantity]]</f>
        <v>228.70275684904408</v>
      </c>
      <c r="S2131" s="51">
        <f>FACT_INCLUDES[[#This Row],[Amount]]*(1-FACT_INCLUDES[[#This Row],[Order Discount]])</f>
        <v>228.70275684904408</v>
      </c>
      <c r="T2131" s="51">
        <f t="shared" si="33"/>
        <v>1192.7703895087989</v>
      </c>
      <c r="U2131" s="57">
        <f>FACT_INCLUDES[[#This Row],[Income]]/FACT_INCLUDES[[#This Row],[Total Order Income]]</f>
        <v>0.19174080683141989</v>
      </c>
      <c r="V2131" s="33">
        <f>IF(FACT_INCLUDES[[#This Row],[Order Gap]]&gt;10, 1, 0)/COUNTIFS(FACT_INCLUDES[Order ID], FACT_INCLUDES[[#This Row],[Order ID]])</f>
        <v>0.33333333333333331</v>
      </c>
      <c r="W2131" s="33">
        <f>IF(FACT_INCLUDES[[#This Row],[Order Type]]="Online", 1, 0)/COUNTIFS(FACT_INCLUDES[Order ID], FACT_INCLUDES[[#This Row],[Order ID]])</f>
        <v>0.33333333333333331</v>
      </c>
      <c r="X2131" s="52">
        <v>687.24572574662341</v>
      </c>
      <c r="Y2131" s="52">
        <v>670.45236697750954</v>
      </c>
      <c r="Z2131" s="64">
        <f>IF(FACT_INCLUDES[[#This Row],[Order Type]]="Online", 1, 0)*FACT_INCLUDES[[#This Row],[Income]]</f>
        <v>228.70275684904408</v>
      </c>
    </row>
    <row r="2132" spans="1:26" x14ac:dyDescent="0.3">
      <c r="A2132" s="4">
        <v>1060</v>
      </c>
      <c r="B2132" s="4">
        <v>533</v>
      </c>
      <c r="C2132" s="4">
        <v>25</v>
      </c>
      <c r="D2132" s="58">
        <v>5</v>
      </c>
      <c r="E2132" s="28">
        <f>VLOOKUP(FACT_INCLUDES[[#This Row],[Order ID]], ORDERS[], 2)</f>
        <v>44453.963918264613</v>
      </c>
      <c r="F2132" s="28">
        <f>VLOOKUP(FACT_INCLUDES[[#This Row],[Order ID]], ORDERS[], 3)</f>
        <v>44464.963918264613</v>
      </c>
      <c r="G2132" s="4" t="str">
        <f>VLOOKUP(FACT_INCLUDES[[#This Row],[Order ID]], ORDERS[], 4)</f>
        <v>Online</v>
      </c>
      <c r="H2132" s="4" t="str">
        <f>VLOOKUP(FACT_INCLUDES[[#This Row],[Order ID]], ORDERS[], 5)</f>
        <v>UMO9340@gmail.com</v>
      </c>
      <c r="I2132" s="4">
        <f>VLOOKUP(FACT_INCLUDES[[#This Row],[Order ID]], ORDERS[], 6)</f>
        <v>0</v>
      </c>
      <c r="J2132" s="54">
        <f>VLOOKUP(FACT_INCLUDES[[#This Row],[Order ID]], ORDERS[], 7)</f>
        <v>0</v>
      </c>
      <c r="K2132" s="33">
        <v>11</v>
      </c>
      <c r="L2132" s="4">
        <f>VLOOKUP(FACT_INCLUDES[[#This Row],[DW Version]], VERSIONS[], 2)</f>
        <v>2</v>
      </c>
      <c r="M2132" s="4">
        <f>VLOOKUP(FACT_INCLUDES[[#This Row],[DW Version]], VERSIONS[], 3)</f>
        <v>12</v>
      </c>
      <c r="N2132" s="4" t="str">
        <f>VLOOKUP(FACT_INCLUDES[[#This Row],[DW Version]], VERSIONS[], 4)</f>
        <v>white</v>
      </c>
      <c r="O2132" s="51">
        <f>VLOOKUP(FACT_INCLUDES[[#This Row],[DW Version]], VERSIONS[], 5)</f>
        <v>102.0770151823555</v>
      </c>
      <c r="P2132" s="4" t="str">
        <f>VLOOKUP(FACT_INCLUDES[[#This Row],[DW Version]], VERSIONS[], 6)</f>
        <v>Air Force 1</v>
      </c>
      <c r="Q2132" s="4" t="str">
        <f>VLOOKUP(FACT_INCLUDES[[#This Row],[DW Version]], VERSIONS[], 7)</f>
        <v>Shoe</v>
      </c>
      <c r="R2132" s="51">
        <f>FACT_INCLUDES[[#This Row],[Version Price]]*FACT_INCLUDES[[#This Row],[Quantity]]</f>
        <v>510.38507591177745</v>
      </c>
      <c r="S2132" s="51">
        <f>FACT_INCLUDES[[#This Row],[Amount]]*(1-FACT_INCLUDES[[#This Row],[Order Discount]])</f>
        <v>510.38507591177745</v>
      </c>
      <c r="T2132" s="51">
        <f t="shared" si="33"/>
        <v>1192.7703895087989</v>
      </c>
      <c r="U2132" s="57">
        <f>FACT_INCLUDES[[#This Row],[Income]]/FACT_INCLUDES[[#This Row],[Total Order Income]]</f>
        <v>0.42789884826195412</v>
      </c>
      <c r="V2132" s="33">
        <f>IF(FACT_INCLUDES[[#This Row],[Order Gap]]&gt;10, 1, 0)/COUNTIFS(FACT_INCLUDES[Order ID], FACT_INCLUDES[[#This Row],[Order ID]])</f>
        <v>0.33333333333333331</v>
      </c>
      <c r="W2132" s="33">
        <f>IF(FACT_INCLUDES[[#This Row],[Order Type]]="Online", 1, 0)/COUNTIFS(FACT_INCLUDES[Order ID], FACT_INCLUDES[[#This Row],[Order ID]])</f>
        <v>0.33333333333333331</v>
      </c>
      <c r="X2132" s="52">
        <v>687.24572574662341</v>
      </c>
      <c r="Y2132" s="52">
        <v>670.45236697750954</v>
      </c>
      <c r="Z2132" s="64">
        <f>IF(FACT_INCLUDES[[#This Row],[Order Type]]="Online", 1, 0)*FACT_INCLUDES[[#This Row],[Income]]</f>
        <v>510.38507591177745</v>
      </c>
    </row>
    <row r="2133" spans="1:26" x14ac:dyDescent="0.3">
      <c r="A2133" s="4">
        <v>1061</v>
      </c>
      <c r="B2133" s="4">
        <v>533</v>
      </c>
      <c r="C2133" s="4">
        <v>399</v>
      </c>
      <c r="D2133" s="58">
        <v>4</v>
      </c>
      <c r="E2133" s="28">
        <f>VLOOKUP(FACT_INCLUDES[[#This Row],[Order ID]], ORDERS[], 2)</f>
        <v>44453.963918264613</v>
      </c>
      <c r="F2133" s="28">
        <f>VLOOKUP(FACT_INCLUDES[[#This Row],[Order ID]], ORDERS[], 3)</f>
        <v>44464.963918264613</v>
      </c>
      <c r="G2133" s="4" t="str">
        <f>VLOOKUP(FACT_INCLUDES[[#This Row],[Order ID]], ORDERS[], 4)</f>
        <v>Online</v>
      </c>
      <c r="H2133" s="4" t="str">
        <f>VLOOKUP(FACT_INCLUDES[[#This Row],[Order ID]], ORDERS[], 5)</f>
        <v>UMO9340@gmail.com</v>
      </c>
      <c r="I2133" s="4">
        <f>VLOOKUP(FACT_INCLUDES[[#This Row],[Order ID]], ORDERS[], 6)</f>
        <v>0</v>
      </c>
      <c r="J2133" s="54">
        <f>VLOOKUP(FACT_INCLUDES[[#This Row],[Order ID]], ORDERS[], 7)</f>
        <v>0</v>
      </c>
      <c r="K2133" s="33">
        <v>11</v>
      </c>
      <c r="L2133" s="4">
        <f>VLOOKUP(FACT_INCLUDES[[#This Row],[DW Version]], VERSIONS[], 2)</f>
        <v>41</v>
      </c>
      <c r="M2133" s="4">
        <f>VLOOKUP(FACT_INCLUDES[[#This Row],[DW Version]], VERSIONS[], 3)</f>
        <v>3</v>
      </c>
      <c r="N2133" s="4" t="str">
        <f>VLOOKUP(FACT_INCLUDES[[#This Row],[DW Version]], VERSIONS[], 4)</f>
        <v>white</v>
      </c>
      <c r="O2133" s="51">
        <f>VLOOKUP(FACT_INCLUDES[[#This Row],[DW Version]], VERSIONS[], 5)</f>
        <v>113.42063918699432</v>
      </c>
      <c r="P2133" s="4" t="str">
        <f>VLOOKUP(FACT_INCLUDES[[#This Row],[DW Version]], VERSIONS[], 6)</f>
        <v>LunarGlide</v>
      </c>
      <c r="Q2133" s="4" t="str">
        <f>VLOOKUP(FACT_INCLUDES[[#This Row],[DW Version]], VERSIONS[], 7)</f>
        <v>Shoe</v>
      </c>
      <c r="R2133" s="51">
        <f>FACT_INCLUDES[[#This Row],[Version Price]]*FACT_INCLUDES[[#This Row],[Quantity]]</f>
        <v>453.68255674797729</v>
      </c>
      <c r="S2133" s="51">
        <f>FACT_INCLUDES[[#This Row],[Amount]]*(1-FACT_INCLUDES[[#This Row],[Order Discount]])</f>
        <v>453.68255674797729</v>
      </c>
      <c r="T2133" s="51">
        <f t="shared" si="33"/>
        <v>1192.7703895087989</v>
      </c>
      <c r="U2133" s="57">
        <f>FACT_INCLUDES[[#This Row],[Income]]/FACT_INCLUDES[[#This Row],[Total Order Income]]</f>
        <v>0.3803603449066259</v>
      </c>
      <c r="V2133" s="33">
        <f>IF(FACT_INCLUDES[[#This Row],[Order Gap]]&gt;10, 1, 0)/COUNTIFS(FACT_INCLUDES[Order ID], FACT_INCLUDES[[#This Row],[Order ID]])</f>
        <v>0.33333333333333331</v>
      </c>
      <c r="W2133" s="33">
        <f>IF(FACT_INCLUDES[[#This Row],[Order Type]]="Online", 1, 0)/COUNTIFS(FACT_INCLUDES[Order ID], FACT_INCLUDES[[#This Row],[Order ID]])</f>
        <v>0.33333333333333331</v>
      </c>
      <c r="X2133" s="52">
        <v>687.24572574662341</v>
      </c>
      <c r="Y2133" s="52">
        <v>670.45236697750954</v>
      </c>
      <c r="Z2133" s="64">
        <f>IF(FACT_INCLUDES[[#This Row],[Order Type]]="Online", 1, 0)*FACT_INCLUDES[[#This Row],[Income]]</f>
        <v>453.68255674797729</v>
      </c>
    </row>
    <row r="2134" spans="1:26" x14ac:dyDescent="0.3">
      <c r="A2134" s="4">
        <v>1135</v>
      </c>
      <c r="B2134" s="4">
        <v>574</v>
      </c>
      <c r="C2134" s="4">
        <v>517</v>
      </c>
      <c r="D2134" s="58">
        <v>5</v>
      </c>
      <c r="E2134" s="28">
        <f>VLOOKUP(FACT_INCLUDES[[#This Row],[Order ID]], ORDERS[], 2)</f>
        <v>44273.273964308981</v>
      </c>
      <c r="F2134" s="28">
        <f>VLOOKUP(FACT_INCLUDES[[#This Row],[Order ID]], ORDERS[], 3)</f>
        <v>44273.273964308981</v>
      </c>
      <c r="G2134" s="4" t="str">
        <f>VLOOKUP(FACT_INCLUDES[[#This Row],[Order ID]], ORDERS[], 4)</f>
        <v>In-Store</v>
      </c>
      <c r="H2134" s="4" t="str">
        <f>VLOOKUP(FACT_INCLUDES[[#This Row],[Order ID]], ORDERS[], 5)</f>
        <v>UIC3768@gmail.com</v>
      </c>
      <c r="I2134" s="4">
        <f>VLOOKUP(FACT_INCLUDES[[#This Row],[Order ID]], ORDERS[], 6)</f>
        <v>14</v>
      </c>
      <c r="J2134" s="54">
        <f>VLOOKUP(FACT_INCLUDES[[#This Row],[Order ID]], ORDERS[], 7)</f>
        <v>0</v>
      </c>
      <c r="K2134" s="33">
        <v>0</v>
      </c>
      <c r="L2134" s="4">
        <f>VLOOKUP(FACT_INCLUDES[[#This Row],[DW Version]], VERSIONS[], 2)</f>
        <v>54</v>
      </c>
      <c r="M2134" s="4">
        <f>VLOOKUP(FACT_INCLUDES[[#This Row],[DW Version]], VERSIONS[], 3)</f>
        <v>4.5</v>
      </c>
      <c r="N2134" s="4" t="str">
        <f>VLOOKUP(FACT_INCLUDES[[#This Row],[DW Version]], VERSIONS[], 4)</f>
        <v>gold</v>
      </c>
      <c r="O2134" s="51">
        <f>VLOOKUP(FACT_INCLUDES[[#This Row],[DW Version]], VERSIONS[], 5)</f>
        <v>367.87268681517025</v>
      </c>
      <c r="P2134" s="4" t="str">
        <f>VLOOKUP(FACT_INCLUDES[[#This Row],[DW Version]], VERSIONS[], 6)</f>
        <v>Legend React</v>
      </c>
      <c r="Q2134" s="4" t="str">
        <f>VLOOKUP(FACT_INCLUDES[[#This Row],[DW Version]], VERSIONS[], 7)</f>
        <v>Shoe</v>
      </c>
      <c r="R2134" s="51">
        <f>FACT_INCLUDES[[#This Row],[Version Price]]*FACT_INCLUDES[[#This Row],[Quantity]]</f>
        <v>1839.3634340758513</v>
      </c>
      <c r="S2134" s="51">
        <f>FACT_INCLUDES[[#This Row],[Amount]]*(1-FACT_INCLUDES[[#This Row],[Order Discount]])</f>
        <v>1839.3634340758513</v>
      </c>
      <c r="T2134" s="51">
        <f t="shared" si="33"/>
        <v>4693.2860937351525</v>
      </c>
      <c r="U2134" s="57">
        <f>FACT_INCLUDES[[#This Row],[Income]]/FACT_INCLUDES[[#This Row],[Total Order Income]]</f>
        <v>0.39191376731351008</v>
      </c>
      <c r="V2134" s="33">
        <f>IF(FACT_INCLUDES[[#This Row],[Order Gap]]&gt;10, 1, 0)/COUNTIFS(FACT_INCLUDES[Order ID], FACT_INCLUDES[[#This Row],[Order ID]])</f>
        <v>0</v>
      </c>
      <c r="W2134" s="33">
        <f>IF(FACT_INCLUDES[[#This Row],[Order Type]]="Online", 1, 0)/COUNTIFS(FACT_INCLUDES[Order ID], FACT_INCLUDES[[#This Row],[Order ID]])</f>
        <v>0</v>
      </c>
      <c r="X2134" s="52">
        <v>687.24572574662341</v>
      </c>
      <c r="Y2134" s="52">
        <v>670.45236697750954</v>
      </c>
      <c r="Z2134" s="64">
        <f>IF(FACT_INCLUDES[[#This Row],[Order Type]]="Online", 1, 0)*FACT_INCLUDES[[#This Row],[Income]]</f>
        <v>0</v>
      </c>
    </row>
    <row r="2135" spans="1:26" x14ac:dyDescent="0.3">
      <c r="A2135" s="4">
        <v>1136</v>
      </c>
      <c r="B2135" s="4">
        <v>574</v>
      </c>
      <c r="C2135" s="4">
        <v>661</v>
      </c>
      <c r="D2135" s="58">
        <v>3</v>
      </c>
      <c r="E2135" s="28">
        <f>VLOOKUP(FACT_INCLUDES[[#This Row],[Order ID]], ORDERS[], 2)</f>
        <v>44273.273964308981</v>
      </c>
      <c r="F2135" s="28">
        <f>VLOOKUP(FACT_INCLUDES[[#This Row],[Order ID]], ORDERS[], 3)</f>
        <v>44273.273964308981</v>
      </c>
      <c r="G2135" s="4" t="str">
        <f>VLOOKUP(FACT_INCLUDES[[#This Row],[Order ID]], ORDERS[], 4)</f>
        <v>In-Store</v>
      </c>
      <c r="H2135" s="4" t="str">
        <f>VLOOKUP(FACT_INCLUDES[[#This Row],[Order ID]], ORDERS[], 5)</f>
        <v>UIC3768@gmail.com</v>
      </c>
      <c r="I2135" s="4">
        <f>VLOOKUP(FACT_INCLUDES[[#This Row],[Order ID]], ORDERS[], 6)</f>
        <v>14</v>
      </c>
      <c r="J2135" s="54">
        <f>VLOOKUP(FACT_INCLUDES[[#This Row],[Order ID]], ORDERS[], 7)</f>
        <v>0</v>
      </c>
      <c r="K2135" s="33">
        <v>0</v>
      </c>
      <c r="L2135" s="4">
        <f>VLOOKUP(FACT_INCLUDES[[#This Row],[DW Version]], VERSIONS[], 2)</f>
        <v>67</v>
      </c>
      <c r="M2135" s="4">
        <f>VLOOKUP(FACT_INCLUDES[[#This Row],[DW Version]], VERSIONS[], 3)</f>
        <v>3.5</v>
      </c>
      <c r="N2135" s="4" t="str">
        <f>VLOOKUP(FACT_INCLUDES[[#This Row],[DW Version]], VERSIONS[], 4)</f>
        <v>khaki</v>
      </c>
      <c r="O2135" s="51">
        <f>VLOOKUP(FACT_INCLUDES[[#This Row],[DW Version]], VERSIONS[], 5)</f>
        <v>267.43419412351943</v>
      </c>
      <c r="P2135" s="4" t="str">
        <f>VLOOKUP(FACT_INCLUDES[[#This Row],[DW Version]], VERSIONS[], 6)</f>
        <v>Phantom VSN Elite</v>
      </c>
      <c r="Q2135" s="4" t="str">
        <f>VLOOKUP(FACT_INCLUDES[[#This Row],[DW Version]], VERSIONS[], 7)</f>
        <v>Shoe</v>
      </c>
      <c r="R2135" s="51">
        <f>FACT_INCLUDES[[#This Row],[Version Price]]*FACT_INCLUDES[[#This Row],[Quantity]]</f>
        <v>802.3025823705583</v>
      </c>
      <c r="S2135" s="51">
        <f>FACT_INCLUDES[[#This Row],[Amount]]*(1-FACT_INCLUDES[[#This Row],[Order Discount]])</f>
        <v>802.3025823705583</v>
      </c>
      <c r="T2135" s="51">
        <f t="shared" si="33"/>
        <v>4693.2860937351525</v>
      </c>
      <c r="U2135" s="57">
        <f>FACT_INCLUDES[[#This Row],[Income]]/FACT_INCLUDES[[#This Row],[Total Order Income]]</f>
        <v>0.17094687311764659</v>
      </c>
      <c r="V2135" s="33">
        <f>IF(FACT_INCLUDES[[#This Row],[Order Gap]]&gt;10, 1, 0)/COUNTIFS(FACT_INCLUDES[Order ID], FACT_INCLUDES[[#This Row],[Order ID]])</f>
        <v>0</v>
      </c>
      <c r="W2135" s="33">
        <f>IF(FACT_INCLUDES[[#This Row],[Order Type]]="Online", 1, 0)/COUNTIFS(FACT_INCLUDES[Order ID], FACT_INCLUDES[[#This Row],[Order ID]])</f>
        <v>0</v>
      </c>
      <c r="X2135" s="52">
        <v>687.24572574662341</v>
      </c>
      <c r="Y2135" s="52">
        <v>670.45236697750954</v>
      </c>
      <c r="Z2135" s="64">
        <f>IF(FACT_INCLUDES[[#This Row],[Order Type]]="Online", 1, 0)*FACT_INCLUDES[[#This Row],[Income]]</f>
        <v>0</v>
      </c>
    </row>
    <row r="2136" spans="1:26" x14ac:dyDescent="0.3">
      <c r="A2136" s="4">
        <v>1137</v>
      </c>
      <c r="B2136" s="4">
        <v>574</v>
      </c>
      <c r="C2136" s="4">
        <v>979</v>
      </c>
      <c r="D2136" s="58">
        <v>4</v>
      </c>
      <c r="E2136" s="28">
        <f>VLOOKUP(FACT_INCLUDES[[#This Row],[Order ID]], ORDERS[], 2)</f>
        <v>44273.273964308981</v>
      </c>
      <c r="F2136" s="28">
        <f>VLOOKUP(FACT_INCLUDES[[#This Row],[Order ID]], ORDERS[], 3)</f>
        <v>44273.273964308981</v>
      </c>
      <c r="G2136" s="4" t="str">
        <f>VLOOKUP(FACT_INCLUDES[[#This Row],[Order ID]], ORDERS[], 4)</f>
        <v>In-Store</v>
      </c>
      <c r="H2136" s="4" t="str">
        <f>VLOOKUP(FACT_INCLUDES[[#This Row],[Order ID]], ORDERS[], 5)</f>
        <v>UIC3768@gmail.com</v>
      </c>
      <c r="I2136" s="4">
        <f>VLOOKUP(FACT_INCLUDES[[#This Row],[Order ID]], ORDERS[], 6)</f>
        <v>14</v>
      </c>
      <c r="J2136" s="54">
        <f>VLOOKUP(FACT_INCLUDES[[#This Row],[Order ID]], ORDERS[], 7)</f>
        <v>0</v>
      </c>
      <c r="K2136" s="33">
        <v>0</v>
      </c>
      <c r="L2136" s="4">
        <f>VLOOKUP(FACT_INCLUDES[[#This Row],[DW Version]], VERSIONS[], 2)</f>
        <v>99</v>
      </c>
      <c r="M2136" s="4">
        <f>VLOOKUP(FACT_INCLUDES[[#This Row],[DW Version]], VERSIONS[], 3)</f>
        <v>12.5</v>
      </c>
      <c r="N2136" s="4" t="str">
        <f>VLOOKUP(FACT_INCLUDES[[#This Row],[DW Version]], VERSIONS[], 4)</f>
        <v>white</v>
      </c>
      <c r="O2136" s="51">
        <f>VLOOKUP(FACT_INCLUDES[[#This Row],[DW Version]], VERSIONS[], 5)</f>
        <v>298.157942316689</v>
      </c>
      <c r="P2136" s="4" t="str">
        <f>VLOOKUP(FACT_INCLUDES[[#This Row],[DW Version]], VERSIONS[], 6)</f>
        <v>Flex Training Hoodie</v>
      </c>
      <c r="Q2136" s="4" t="str">
        <f>VLOOKUP(FACT_INCLUDES[[#This Row],[DW Version]], VERSIONS[], 7)</f>
        <v>Apparel</v>
      </c>
      <c r="R2136" s="51">
        <f>FACT_INCLUDES[[#This Row],[Version Price]]*FACT_INCLUDES[[#This Row],[Quantity]]</f>
        <v>1192.631769266756</v>
      </c>
      <c r="S2136" s="51">
        <f>FACT_INCLUDES[[#This Row],[Amount]]*(1-FACT_INCLUDES[[#This Row],[Order Discount]])</f>
        <v>1192.631769266756</v>
      </c>
      <c r="T2136" s="51">
        <f t="shared" si="33"/>
        <v>4693.2860937351525</v>
      </c>
      <c r="U2136" s="57">
        <f>FACT_INCLUDES[[#This Row],[Income]]/FACT_INCLUDES[[#This Row],[Total Order Income]]</f>
        <v>0.25411444038298542</v>
      </c>
      <c r="V2136" s="33">
        <f>IF(FACT_INCLUDES[[#This Row],[Order Gap]]&gt;10, 1, 0)/COUNTIFS(FACT_INCLUDES[Order ID], FACT_INCLUDES[[#This Row],[Order ID]])</f>
        <v>0</v>
      </c>
      <c r="W2136" s="33">
        <f>IF(FACT_INCLUDES[[#This Row],[Order Type]]="Online", 1, 0)/COUNTIFS(FACT_INCLUDES[Order ID], FACT_INCLUDES[[#This Row],[Order ID]])</f>
        <v>0</v>
      </c>
      <c r="X2136" s="52">
        <v>687.24572574662341</v>
      </c>
      <c r="Y2136" s="52">
        <v>670.45236697750954</v>
      </c>
      <c r="Z2136" s="64">
        <f>IF(FACT_INCLUDES[[#This Row],[Order Type]]="Online", 1, 0)*FACT_INCLUDES[[#This Row],[Income]]</f>
        <v>0</v>
      </c>
    </row>
    <row r="2137" spans="1:26" x14ac:dyDescent="0.3">
      <c r="A2137" s="4">
        <v>1138</v>
      </c>
      <c r="B2137" s="4">
        <v>574</v>
      </c>
      <c r="C2137" s="4">
        <v>988</v>
      </c>
      <c r="D2137" s="58">
        <v>2</v>
      </c>
      <c r="E2137" s="28">
        <f>VLOOKUP(FACT_INCLUDES[[#This Row],[Order ID]], ORDERS[], 2)</f>
        <v>44273.273964308981</v>
      </c>
      <c r="F2137" s="28">
        <f>VLOOKUP(FACT_INCLUDES[[#This Row],[Order ID]], ORDERS[], 3)</f>
        <v>44273.273964308981</v>
      </c>
      <c r="G2137" s="4" t="str">
        <f>VLOOKUP(FACT_INCLUDES[[#This Row],[Order ID]], ORDERS[], 4)</f>
        <v>In-Store</v>
      </c>
      <c r="H2137" s="4" t="str">
        <f>VLOOKUP(FACT_INCLUDES[[#This Row],[Order ID]], ORDERS[], 5)</f>
        <v>UIC3768@gmail.com</v>
      </c>
      <c r="I2137" s="4">
        <f>VLOOKUP(FACT_INCLUDES[[#This Row],[Order ID]], ORDERS[], 6)</f>
        <v>14</v>
      </c>
      <c r="J2137" s="54">
        <f>VLOOKUP(FACT_INCLUDES[[#This Row],[Order ID]], ORDERS[], 7)</f>
        <v>0</v>
      </c>
      <c r="K2137" s="33">
        <v>0</v>
      </c>
      <c r="L2137" s="4">
        <f>VLOOKUP(FACT_INCLUDES[[#This Row],[DW Version]], VERSIONS[], 2)</f>
        <v>100</v>
      </c>
      <c r="M2137" s="4">
        <f>VLOOKUP(FACT_INCLUDES[[#This Row],[DW Version]], VERSIONS[], 3)</f>
        <v>9</v>
      </c>
      <c r="N2137" s="4" t="str">
        <f>VLOOKUP(FACT_INCLUDES[[#This Row],[DW Version]], VERSIONS[], 4)</f>
        <v>white</v>
      </c>
      <c r="O2137" s="51">
        <f>VLOOKUP(FACT_INCLUDES[[#This Row],[DW Version]], VERSIONS[], 5)</f>
        <v>353.50641676158324</v>
      </c>
      <c r="P2137" s="4" t="str">
        <f>VLOOKUP(FACT_INCLUDES[[#This Row],[DW Version]], VERSIONS[], 6)</f>
        <v>Nike Kettlebell</v>
      </c>
      <c r="Q2137" s="4" t="str">
        <f>VLOOKUP(FACT_INCLUDES[[#This Row],[DW Version]], VERSIONS[], 7)</f>
        <v>Sport Equipment</v>
      </c>
      <c r="R2137" s="51">
        <f>FACT_INCLUDES[[#This Row],[Version Price]]*FACT_INCLUDES[[#This Row],[Quantity]]</f>
        <v>707.01283352316648</v>
      </c>
      <c r="S2137" s="51">
        <f>FACT_INCLUDES[[#This Row],[Amount]]*(1-FACT_INCLUDES[[#This Row],[Order Discount]])</f>
        <v>707.01283352316648</v>
      </c>
      <c r="T2137" s="51">
        <f t="shared" si="33"/>
        <v>4693.2860937351525</v>
      </c>
      <c r="U2137" s="57">
        <f>FACT_INCLUDES[[#This Row],[Income]]/FACT_INCLUDES[[#This Row],[Total Order Income]]</f>
        <v>0.15064345522573719</v>
      </c>
      <c r="V2137" s="33">
        <f>IF(FACT_INCLUDES[[#This Row],[Order Gap]]&gt;10, 1, 0)/COUNTIFS(FACT_INCLUDES[Order ID], FACT_INCLUDES[[#This Row],[Order ID]])</f>
        <v>0</v>
      </c>
      <c r="W2137" s="33">
        <f>IF(FACT_INCLUDES[[#This Row],[Order Type]]="Online", 1, 0)/COUNTIFS(FACT_INCLUDES[Order ID], FACT_INCLUDES[[#This Row],[Order ID]])</f>
        <v>0</v>
      </c>
      <c r="X2137" s="52">
        <v>687.24572574662341</v>
      </c>
      <c r="Y2137" s="52">
        <v>670.45236697750954</v>
      </c>
      <c r="Z2137" s="64">
        <f>IF(FACT_INCLUDES[[#This Row],[Order Type]]="Online", 1, 0)*FACT_INCLUDES[[#This Row],[Income]]</f>
        <v>0</v>
      </c>
    </row>
    <row r="2138" spans="1:26" x14ac:dyDescent="0.3">
      <c r="A2138" s="4">
        <v>1139</v>
      </c>
      <c r="B2138" s="4">
        <v>574</v>
      </c>
      <c r="C2138" s="4">
        <v>990</v>
      </c>
      <c r="D2138" s="58">
        <v>1</v>
      </c>
      <c r="E2138" s="28">
        <f>VLOOKUP(FACT_INCLUDES[[#This Row],[Order ID]], ORDERS[], 2)</f>
        <v>44273.273964308981</v>
      </c>
      <c r="F2138" s="28">
        <f>VLOOKUP(FACT_INCLUDES[[#This Row],[Order ID]], ORDERS[], 3)</f>
        <v>44273.273964308981</v>
      </c>
      <c r="G2138" s="4" t="str">
        <f>VLOOKUP(FACT_INCLUDES[[#This Row],[Order ID]], ORDERS[], 4)</f>
        <v>In-Store</v>
      </c>
      <c r="H2138" s="4" t="str">
        <f>VLOOKUP(FACT_INCLUDES[[#This Row],[Order ID]], ORDERS[], 5)</f>
        <v>UIC3768@gmail.com</v>
      </c>
      <c r="I2138" s="4">
        <f>VLOOKUP(FACT_INCLUDES[[#This Row],[Order ID]], ORDERS[], 6)</f>
        <v>14</v>
      </c>
      <c r="J2138" s="54">
        <f>VLOOKUP(FACT_INCLUDES[[#This Row],[Order ID]], ORDERS[], 7)</f>
        <v>0</v>
      </c>
      <c r="K2138" s="33">
        <v>0</v>
      </c>
      <c r="L2138" s="4">
        <f>VLOOKUP(FACT_INCLUDES[[#This Row],[DW Version]], VERSIONS[], 2)</f>
        <v>100</v>
      </c>
      <c r="M2138" s="4">
        <f>VLOOKUP(FACT_INCLUDES[[#This Row],[DW Version]], VERSIONS[], 3)</f>
        <v>11</v>
      </c>
      <c r="N2138" s="4" t="str">
        <f>VLOOKUP(FACT_INCLUDES[[#This Row],[DW Version]], VERSIONS[], 4)</f>
        <v>white</v>
      </c>
      <c r="O2138" s="51">
        <f>VLOOKUP(FACT_INCLUDES[[#This Row],[DW Version]], VERSIONS[], 5)</f>
        <v>151.97547449881998</v>
      </c>
      <c r="P2138" s="4" t="str">
        <f>VLOOKUP(FACT_INCLUDES[[#This Row],[DW Version]], VERSIONS[], 6)</f>
        <v>Nike Kettlebell</v>
      </c>
      <c r="Q2138" s="4" t="str">
        <f>VLOOKUP(FACT_INCLUDES[[#This Row],[DW Version]], VERSIONS[], 7)</f>
        <v>Sport Equipment</v>
      </c>
      <c r="R2138" s="51">
        <f>FACT_INCLUDES[[#This Row],[Version Price]]*FACT_INCLUDES[[#This Row],[Quantity]]</f>
        <v>151.97547449881998</v>
      </c>
      <c r="S2138" s="51">
        <f>FACT_INCLUDES[[#This Row],[Amount]]*(1-FACT_INCLUDES[[#This Row],[Order Discount]])</f>
        <v>151.97547449881998</v>
      </c>
      <c r="T2138" s="51">
        <f t="shared" si="33"/>
        <v>4693.2860937351525</v>
      </c>
      <c r="U2138" s="57">
        <f>FACT_INCLUDES[[#This Row],[Income]]/FACT_INCLUDES[[#This Row],[Total Order Income]]</f>
        <v>3.2381463960120586E-2</v>
      </c>
      <c r="V2138" s="33">
        <f>IF(FACT_INCLUDES[[#This Row],[Order Gap]]&gt;10, 1, 0)/COUNTIFS(FACT_INCLUDES[Order ID], FACT_INCLUDES[[#This Row],[Order ID]])</f>
        <v>0</v>
      </c>
      <c r="W2138" s="33">
        <f>IF(FACT_INCLUDES[[#This Row],[Order Type]]="Online", 1, 0)/COUNTIFS(FACT_INCLUDES[Order ID], FACT_INCLUDES[[#This Row],[Order ID]])</f>
        <v>0</v>
      </c>
      <c r="X2138" s="52">
        <v>687.24572574662341</v>
      </c>
      <c r="Y2138" s="52">
        <v>670.45236697750954</v>
      </c>
      <c r="Z2138" s="64">
        <f>IF(FACT_INCLUDES[[#This Row],[Order Type]]="Online", 1, 0)*FACT_INCLUDES[[#This Row],[Income]]</f>
        <v>0</v>
      </c>
    </row>
    <row r="2139" spans="1:26" x14ac:dyDescent="0.3">
      <c r="A2139" s="4">
        <v>1202</v>
      </c>
      <c r="B2139" s="4">
        <v>609</v>
      </c>
      <c r="C2139" s="4">
        <v>75</v>
      </c>
      <c r="D2139" s="58">
        <v>1</v>
      </c>
      <c r="E2139" s="28">
        <f>VLOOKUP(FACT_INCLUDES[[#This Row],[Order ID]], ORDERS[], 2)</f>
        <v>44378.794026097647</v>
      </c>
      <c r="F2139" s="28">
        <f>VLOOKUP(FACT_INCLUDES[[#This Row],[Order ID]], ORDERS[], 3)</f>
        <v>44378.794026097647</v>
      </c>
      <c r="G2139" s="4" t="str">
        <f>VLOOKUP(FACT_INCLUDES[[#This Row],[Order ID]], ORDERS[], 4)</f>
        <v>In-Store</v>
      </c>
      <c r="H2139" s="4" t="str">
        <f>VLOOKUP(FACT_INCLUDES[[#This Row],[Order ID]], ORDERS[], 5)</f>
        <v>KDJ3747@gmail.com</v>
      </c>
      <c r="I2139" s="4">
        <f>VLOOKUP(FACT_INCLUDES[[#This Row],[Order ID]], ORDERS[], 6)</f>
        <v>18</v>
      </c>
      <c r="J2139" s="54">
        <f>VLOOKUP(FACT_INCLUDES[[#This Row],[Order ID]], ORDERS[], 7)</f>
        <v>0</v>
      </c>
      <c r="K2139" s="33">
        <v>0</v>
      </c>
      <c r="L2139" s="4">
        <f>VLOOKUP(FACT_INCLUDES[[#This Row],[DW Version]], VERSIONS[], 2)</f>
        <v>7</v>
      </c>
      <c r="M2139" s="4">
        <f>VLOOKUP(FACT_INCLUDES[[#This Row],[DW Version]], VERSIONS[], 3)</f>
        <v>11.5</v>
      </c>
      <c r="N2139" s="4" t="str">
        <f>VLOOKUP(FACT_INCLUDES[[#This Row],[DW Version]], VERSIONS[], 4)</f>
        <v>white</v>
      </c>
      <c r="O2139" s="51">
        <f>VLOOKUP(FACT_INCLUDES[[#This Row],[DW Version]], VERSIONS[], 5)</f>
        <v>158.5272062608835</v>
      </c>
      <c r="P2139" s="4" t="str">
        <f>VLOOKUP(FACT_INCLUDES[[#This Row],[DW Version]], VERSIONS[], 6)</f>
        <v>Blazer</v>
      </c>
      <c r="Q2139" s="4" t="str">
        <f>VLOOKUP(FACT_INCLUDES[[#This Row],[DW Version]], VERSIONS[], 7)</f>
        <v>Shoe</v>
      </c>
      <c r="R2139" s="51">
        <f>FACT_INCLUDES[[#This Row],[Version Price]]*FACT_INCLUDES[[#This Row],[Quantity]]</f>
        <v>158.5272062608835</v>
      </c>
      <c r="S2139" s="51">
        <f>FACT_INCLUDES[[#This Row],[Amount]]*(1-FACT_INCLUDES[[#This Row],[Order Discount]])</f>
        <v>158.5272062608835</v>
      </c>
      <c r="T2139" s="51">
        <f t="shared" si="33"/>
        <v>205.03748306790189</v>
      </c>
      <c r="U2139" s="57">
        <f>FACT_INCLUDES[[#This Row],[Income]]/FACT_INCLUDES[[#This Row],[Total Order Income]]</f>
        <v>0.77316207694758099</v>
      </c>
      <c r="V2139" s="33">
        <f>IF(FACT_INCLUDES[[#This Row],[Order Gap]]&gt;10, 1, 0)/COUNTIFS(FACT_INCLUDES[Order ID], FACT_INCLUDES[[#This Row],[Order ID]])</f>
        <v>0</v>
      </c>
      <c r="W2139" s="33">
        <f>IF(FACT_INCLUDES[[#This Row],[Order Type]]="Online", 1, 0)/COUNTIFS(FACT_INCLUDES[Order ID], FACT_INCLUDES[[#This Row],[Order ID]])</f>
        <v>0</v>
      </c>
      <c r="X2139" s="52">
        <v>687.24572574662341</v>
      </c>
      <c r="Y2139" s="52">
        <v>670.45236697750954</v>
      </c>
      <c r="Z2139" s="64">
        <f>IF(FACT_INCLUDES[[#This Row],[Order Type]]="Online", 1, 0)*FACT_INCLUDES[[#This Row],[Income]]</f>
        <v>0</v>
      </c>
    </row>
    <row r="2140" spans="1:26" x14ac:dyDescent="0.3">
      <c r="A2140" s="4">
        <v>1203</v>
      </c>
      <c r="B2140" s="4">
        <v>609</v>
      </c>
      <c r="C2140" s="4">
        <v>785</v>
      </c>
      <c r="D2140" s="58">
        <v>1</v>
      </c>
      <c r="E2140" s="28">
        <f>VLOOKUP(FACT_INCLUDES[[#This Row],[Order ID]], ORDERS[], 2)</f>
        <v>44378.794026097647</v>
      </c>
      <c r="F2140" s="28">
        <f>VLOOKUP(FACT_INCLUDES[[#This Row],[Order ID]], ORDERS[], 3)</f>
        <v>44378.794026097647</v>
      </c>
      <c r="G2140" s="4" t="str">
        <f>VLOOKUP(FACT_INCLUDES[[#This Row],[Order ID]], ORDERS[], 4)</f>
        <v>In-Store</v>
      </c>
      <c r="H2140" s="4" t="str">
        <f>VLOOKUP(FACT_INCLUDES[[#This Row],[Order ID]], ORDERS[], 5)</f>
        <v>KDJ3747@gmail.com</v>
      </c>
      <c r="I2140" s="4">
        <f>VLOOKUP(FACT_INCLUDES[[#This Row],[Order ID]], ORDERS[], 6)</f>
        <v>18</v>
      </c>
      <c r="J2140" s="54">
        <f>VLOOKUP(FACT_INCLUDES[[#This Row],[Order ID]], ORDERS[], 7)</f>
        <v>0</v>
      </c>
      <c r="K2140" s="33">
        <v>0</v>
      </c>
      <c r="L2140" s="4">
        <f>VLOOKUP(FACT_INCLUDES[[#This Row],[DW Version]], VERSIONS[], 2)</f>
        <v>80</v>
      </c>
      <c r="M2140" s="4">
        <f>VLOOKUP(FACT_INCLUDES[[#This Row],[DW Version]], VERSIONS[], 3)</f>
        <v>8.5</v>
      </c>
      <c r="N2140" s="4" t="str">
        <f>VLOOKUP(FACT_INCLUDES[[#This Row],[DW Version]], VERSIONS[], 4)</f>
        <v>black</v>
      </c>
      <c r="O2140" s="51">
        <f>VLOOKUP(FACT_INCLUDES[[#This Row],[DW Version]], VERSIONS[], 5)</f>
        <v>46.510276807018393</v>
      </c>
      <c r="P2140" s="4" t="str">
        <f>VLOOKUP(FACT_INCLUDES[[#This Row],[DW Version]], VERSIONS[], 6)</f>
        <v>Quest 3</v>
      </c>
      <c r="Q2140" s="4" t="str">
        <f>VLOOKUP(FACT_INCLUDES[[#This Row],[DW Version]], VERSIONS[], 7)</f>
        <v>Shoe</v>
      </c>
      <c r="R2140" s="51">
        <f>FACT_INCLUDES[[#This Row],[Version Price]]*FACT_INCLUDES[[#This Row],[Quantity]]</f>
        <v>46.510276807018393</v>
      </c>
      <c r="S2140" s="51">
        <f>FACT_INCLUDES[[#This Row],[Amount]]*(1-FACT_INCLUDES[[#This Row],[Order Discount]])</f>
        <v>46.510276807018393</v>
      </c>
      <c r="T2140" s="51">
        <f t="shared" si="33"/>
        <v>205.03748306790189</v>
      </c>
      <c r="U2140" s="57">
        <f>FACT_INCLUDES[[#This Row],[Income]]/FACT_INCLUDES[[#This Row],[Total Order Income]]</f>
        <v>0.22683792305241901</v>
      </c>
      <c r="V2140" s="33">
        <f>IF(FACT_INCLUDES[[#This Row],[Order Gap]]&gt;10, 1, 0)/COUNTIFS(FACT_INCLUDES[Order ID], FACT_INCLUDES[[#This Row],[Order ID]])</f>
        <v>0</v>
      </c>
      <c r="W2140" s="33">
        <f>IF(FACT_INCLUDES[[#This Row],[Order Type]]="Online", 1, 0)/COUNTIFS(FACT_INCLUDES[Order ID], FACT_INCLUDES[[#This Row],[Order ID]])</f>
        <v>0</v>
      </c>
      <c r="X2140" s="52">
        <v>687.24572574662341</v>
      </c>
      <c r="Y2140" s="52">
        <v>670.45236697750954</v>
      </c>
      <c r="Z2140" s="64">
        <f>IF(FACT_INCLUDES[[#This Row],[Order Type]]="Online", 1, 0)*FACT_INCLUDES[[#This Row],[Income]]</f>
        <v>0</v>
      </c>
    </row>
    <row r="2141" spans="1:26" x14ac:dyDescent="0.3">
      <c r="A2141" s="4">
        <v>1321</v>
      </c>
      <c r="B2141" s="4">
        <v>666</v>
      </c>
      <c r="C2141" s="4">
        <v>617</v>
      </c>
      <c r="D2141" s="58">
        <v>5</v>
      </c>
      <c r="E2141" s="28">
        <f>VLOOKUP(FACT_INCLUDES[[#This Row],[Order ID]], ORDERS[], 2)</f>
        <v>44236.81378299895</v>
      </c>
      <c r="F2141" s="28">
        <f>VLOOKUP(FACT_INCLUDES[[#This Row],[Order ID]], ORDERS[], 3)</f>
        <v>44242.81378299895</v>
      </c>
      <c r="G2141" s="4" t="str">
        <f>VLOOKUP(FACT_INCLUDES[[#This Row],[Order ID]], ORDERS[], 4)</f>
        <v>Online</v>
      </c>
      <c r="H2141" s="4" t="str">
        <f>VLOOKUP(FACT_INCLUDES[[#This Row],[Order ID]], ORDERS[], 5)</f>
        <v>VOH6639@gmail.com</v>
      </c>
      <c r="I2141" s="4">
        <f>VLOOKUP(FACT_INCLUDES[[#This Row],[Order ID]], ORDERS[], 6)</f>
        <v>0</v>
      </c>
      <c r="J2141" s="54">
        <f>VLOOKUP(FACT_INCLUDES[[#This Row],[Order ID]], ORDERS[], 7)</f>
        <v>0</v>
      </c>
      <c r="K2141" s="33">
        <v>6</v>
      </c>
      <c r="L2141" s="4">
        <f>VLOOKUP(FACT_INCLUDES[[#This Row],[DW Version]], VERSIONS[], 2)</f>
        <v>63</v>
      </c>
      <c r="M2141" s="4">
        <f>VLOOKUP(FACT_INCLUDES[[#This Row],[DW Version]], VERSIONS[], 3)</f>
        <v>3.5</v>
      </c>
      <c r="N2141" s="4" t="str">
        <f>VLOOKUP(FACT_INCLUDES[[#This Row],[DW Version]], VERSIONS[], 4)</f>
        <v>black</v>
      </c>
      <c r="O2141" s="51">
        <f>VLOOKUP(FACT_INCLUDES[[#This Row],[DW Version]], VERSIONS[], 5)</f>
        <v>85.821451354996384</v>
      </c>
      <c r="P2141" s="4" t="str">
        <f>VLOOKUP(FACT_INCLUDES[[#This Row],[DW Version]], VERSIONS[], 6)</f>
        <v>CTR360</v>
      </c>
      <c r="Q2141" s="4" t="str">
        <f>VLOOKUP(FACT_INCLUDES[[#This Row],[DW Version]], VERSIONS[], 7)</f>
        <v>Shoe</v>
      </c>
      <c r="R2141" s="51">
        <f>FACT_INCLUDES[[#This Row],[Version Price]]*FACT_INCLUDES[[#This Row],[Quantity]]</f>
        <v>429.10725677498192</v>
      </c>
      <c r="S2141" s="51">
        <f>FACT_INCLUDES[[#This Row],[Amount]]*(1-FACT_INCLUDES[[#This Row],[Order Discount]])</f>
        <v>429.10725677498192</v>
      </c>
      <c r="T2141" s="51">
        <f t="shared" si="33"/>
        <v>1292.7163578477252</v>
      </c>
      <c r="U2141" s="57">
        <f>FACT_INCLUDES[[#This Row],[Income]]/FACT_INCLUDES[[#This Row],[Total Order Income]]</f>
        <v>0.3319423121475874</v>
      </c>
      <c r="V2141" s="33">
        <f>IF(FACT_INCLUDES[[#This Row],[Order Gap]]&gt;10, 1, 0)/COUNTIFS(FACT_INCLUDES[Order ID], FACT_INCLUDES[[#This Row],[Order ID]])</f>
        <v>0</v>
      </c>
      <c r="W2141" s="33">
        <f>IF(FACT_INCLUDES[[#This Row],[Order Type]]="Online", 1, 0)/COUNTIFS(FACT_INCLUDES[Order ID], FACT_INCLUDES[[#This Row],[Order ID]])</f>
        <v>0.5</v>
      </c>
      <c r="X2141" s="52">
        <v>687.24572574662341</v>
      </c>
      <c r="Y2141" s="52">
        <v>670.45236697750954</v>
      </c>
      <c r="Z2141" s="64">
        <f>IF(FACT_INCLUDES[[#This Row],[Order Type]]="Online", 1, 0)*FACT_INCLUDES[[#This Row],[Income]]</f>
        <v>429.10725677498192</v>
      </c>
    </row>
    <row r="2142" spans="1:26" x14ac:dyDescent="0.3">
      <c r="A2142" s="4">
        <v>1322</v>
      </c>
      <c r="B2142" s="4">
        <v>666</v>
      </c>
      <c r="C2142" s="4">
        <v>889</v>
      </c>
      <c r="D2142" s="58">
        <v>3</v>
      </c>
      <c r="E2142" s="28">
        <f>VLOOKUP(FACT_INCLUDES[[#This Row],[Order ID]], ORDERS[], 2)</f>
        <v>44236.81378299895</v>
      </c>
      <c r="F2142" s="28">
        <f>VLOOKUP(FACT_INCLUDES[[#This Row],[Order ID]], ORDERS[], 3)</f>
        <v>44242.81378299895</v>
      </c>
      <c r="G2142" s="4" t="str">
        <f>VLOOKUP(FACT_INCLUDES[[#This Row],[Order ID]], ORDERS[], 4)</f>
        <v>Online</v>
      </c>
      <c r="H2142" s="4" t="str">
        <f>VLOOKUP(FACT_INCLUDES[[#This Row],[Order ID]], ORDERS[], 5)</f>
        <v>VOH6639@gmail.com</v>
      </c>
      <c r="I2142" s="4">
        <f>VLOOKUP(FACT_INCLUDES[[#This Row],[Order ID]], ORDERS[], 6)</f>
        <v>0</v>
      </c>
      <c r="J2142" s="54">
        <f>VLOOKUP(FACT_INCLUDES[[#This Row],[Order ID]], ORDERS[], 7)</f>
        <v>0</v>
      </c>
      <c r="K2142" s="33">
        <v>6</v>
      </c>
      <c r="L2142" s="4">
        <f>VLOOKUP(FACT_INCLUDES[[#This Row],[DW Version]], VERSIONS[], 2)</f>
        <v>91</v>
      </c>
      <c r="M2142" s="4">
        <f>VLOOKUP(FACT_INCLUDES[[#This Row],[DW Version]], VERSIONS[], 3)</f>
        <v>4.5</v>
      </c>
      <c r="N2142" s="4" t="str">
        <f>VLOOKUP(FACT_INCLUDES[[#This Row],[DW Version]], VERSIONS[], 4)</f>
        <v>black</v>
      </c>
      <c r="O2142" s="51">
        <f>VLOOKUP(FACT_INCLUDES[[#This Row],[DW Version]], VERSIONS[], 5)</f>
        <v>287.86970035758117</v>
      </c>
      <c r="P2142" s="4" t="str">
        <f>VLOOKUP(FACT_INCLUDES[[#This Row],[DW Version]], VERSIONS[], 6)</f>
        <v>Alphafly NEXT%</v>
      </c>
      <c r="Q2142" s="4" t="str">
        <f>VLOOKUP(FACT_INCLUDES[[#This Row],[DW Version]], VERSIONS[], 7)</f>
        <v>Shoe</v>
      </c>
      <c r="R2142" s="51">
        <f>FACT_INCLUDES[[#This Row],[Version Price]]*FACT_INCLUDES[[#This Row],[Quantity]]</f>
        <v>863.60910107274344</v>
      </c>
      <c r="S2142" s="51">
        <f>FACT_INCLUDES[[#This Row],[Amount]]*(1-FACT_INCLUDES[[#This Row],[Order Discount]])</f>
        <v>863.60910107274344</v>
      </c>
      <c r="T2142" s="51">
        <f t="shared" si="33"/>
        <v>1292.7163578477252</v>
      </c>
      <c r="U2142" s="57">
        <f>FACT_INCLUDES[[#This Row],[Income]]/FACT_INCLUDES[[#This Row],[Total Order Income]]</f>
        <v>0.66805768785241271</v>
      </c>
      <c r="V2142" s="33">
        <f>IF(FACT_INCLUDES[[#This Row],[Order Gap]]&gt;10, 1, 0)/COUNTIFS(FACT_INCLUDES[Order ID], FACT_INCLUDES[[#This Row],[Order ID]])</f>
        <v>0</v>
      </c>
      <c r="W2142" s="33">
        <f>IF(FACT_INCLUDES[[#This Row],[Order Type]]="Online", 1, 0)/COUNTIFS(FACT_INCLUDES[Order ID], FACT_INCLUDES[[#This Row],[Order ID]])</f>
        <v>0.5</v>
      </c>
      <c r="X2142" s="52">
        <v>687.24572574662341</v>
      </c>
      <c r="Y2142" s="52">
        <v>670.45236697750954</v>
      </c>
      <c r="Z2142" s="64">
        <f>IF(FACT_INCLUDES[[#This Row],[Order Type]]="Online", 1, 0)*FACT_INCLUDES[[#This Row],[Income]]</f>
        <v>863.60910107274344</v>
      </c>
    </row>
    <row r="2143" spans="1:26" x14ac:dyDescent="0.3">
      <c r="A2143" s="4">
        <v>1332</v>
      </c>
      <c r="B2143" s="4">
        <v>673</v>
      </c>
      <c r="C2143" s="4">
        <v>698</v>
      </c>
      <c r="D2143" s="58">
        <v>5</v>
      </c>
      <c r="E2143" s="28">
        <f>VLOOKUP(FACT_INCLUDES[[#This Row],[Order ID]], ORDERS[], 2)</f>
        <v>44254.634948945873</v>
      </c>
      <c r="F2143" s="28">
        <f>VLOOKUP(FACT_INCLUDES[[#This Row],[Order ID]], ORDERS[], 3)</f>
        <v>44267.634948945873</v>
      </c>
      <c r="G2143" s="4" t="str">
        <f>VLOOKUP(FACT_INCLUDES[[#This Row],[Order ID]], ORDERS[], 4)</f>
        <v>Online</v>
      </c>
      <c r="H2143" s="4" t="str">
        <f>VLOOKUP(FACT_INCLUDES[[#This Row],[Order ID]], ORDERS[], 5)</f>
        <v>FZL7058@gmail.com</v>
      </c>
      <c r="I2143" s="4">
        <f>VLOOKUP(FACT_INCLUDES[[#This Row],[Order ID]], ORDERS[], 6)</f>
        <v>0</v>
      </c>
      <c r="J2143" s="54">
        <f>VLOOKUP(FACT_INCLUDES[[#This Row],[Order ID]], ORDERS[], 7)</f>
        <v>0</v>
      </c>
      <c r="K2143" s="33">
        <v>13</v>
      </c>
      <c r="L2143" s="4">
        <f>VLOOKUP(FACT_INCLUDES[[#This Row],[DW Version]], VERSIONS[], 2)</f>
        <v>71</v>
      </c>
      <c r="M2143" s="4">
        <f>VLOOKUP(FACT_INCLUDES[[#This Row],[DW Version]], VERSIONS[], 3)</f>
        <v>11</v>
      </c>
      <c r="N2143" s="4" t="str">
        <f>VLOOKUP(FACT_INCLUDES[[#This Row],[DW Version]], VERSIONS[], 4)</f>
        <v>white</v>
      </c>
      <c r="O2143" s="51">
        <f>VLOOKUP(FACT_INCLUDES[[#This Row],[DW Version]], VERSIONS[], 5)</f>
        <v>38.280288100222009</v>
      </c>
      <c r="P2143" s="4" t="str">
        <f>VLOOKUP(FACT_INCLUDES[[#This Row],[DW Version]], VERSIONS[], 6)</f>
        <v>AeroSwift Running Top</v>
      </c>
      <c r="Q2143" s="4" t="str">
        <f>VLOOKUP(FACT_INCLUDES[[#This Row],[DW Version]], VERSIONS[], 7)</f>
        <v>Apparel</v>
      </c>
      <c r="R2143" s="51">
        <f>FACT_INCLUDES[[#This Row],[Version Price]]*FACT_INCLUDES[[#This Row],[Quantity]]</f>
        <v>191.40144050111005</v>
      </c>
      <c r="S2143" s="51">
        <f>FACT_INCLUDES[[#This Row],[Amount]]*(1-FACT_INCLUDES[[#This Row],[Order Discount]])</f>
        <v>191.40144050111005</v>
      </c>
      <c r="T2143" s="51">
        <f t="shared" si="33"/>
        <v>191.40144050111005</v>
      </c>
      <c r="U2143" s="57">
        <f>FACT_INCLUDES[[#This Row],[Income]]/FACT_INCLUDES[[#This Row],[Total Order Income]]</f>
        <v>1</v>
      </c>
      <c r="V2143" s="33">
        <f>IF(FACT_INCLUDES[[#This Row],[Order Gap]]&gt;10, 1, 0)/COUNTIFS(FACT_INCLUDES[Order ID], FACT_INCLUDES[[#This Row],[Order ID]])</f>
        <v>1</v>
      </c>
      <c r="W2143" s="33">
        <f>IF(FACT_INCLUDES[[#This Row],[Order Type]]="Online", 1, 0)/COUNTIFS(FACT_INCLUDES[Order ID], FACT_INCLUDES[[#This Row],[Order ID]])</f>
        <v>1</v>
      </c>
      <c r="X2143" s="52">
        <v>687.24572574662341</v>
      </c>
      <c r="Y2143" s="52">
        <v>670.45236697750954</v>
      </c>
      <c r="Z2143" s="64">
        <f>IF(FACT_INCLUDES[[#This Row],[Order Type]]="Online", 1, 0)*FACT_INCLUDES[[#This Row],[Income]]</f>
        <v>191.40144050111005</v>
      </c>
    </row>
    <row r="2144" spans="1:26" x14ac:dyDescent="0.3">
      <c r="A2144" s="4">
        <v>1353</v>
      </c>
      <c r="B2144" s="4">
        <v>683</v>
      </c>
      <c r="C2144" s="4">
        <v>872</v>
      </c>
      <c r="D2144" s="58">
        <v>4</v>
      </c>
      <c r="E2144" s="28">
        <f>VLOOKUP(FACT_INCLUDES[[#This Row],[Order ID]], ORDERS[], 2)</f>
        <v>44368.606934017931</v>
      </c>
      <c r="F2144" s="28">
        <f>VLOOKUP(FACT_INCLUDES[[#This Row],[Order ID]], ORDERS[], 3)</f>
        <v>44385.606934017931</v>
      </c>
      <c r="G2144" s="4" t="str">
        <f>VLOOKUP(FACT_INCLUDES[[#This Row],[Order ID]], ORDERS[], 4)</f>
        <v>Online</v>
      </c>
      <c r="H2144" s="4" t="str">
        <f>VLOOKUP(FACT_INCLUDES[[#This Row],[Order ID]], ORDERS[], 5)</f>
        <v>LHC4413@gmail.com</v>
      </c>
      <c r="I2144" s="4">
        <f>VLOOKUP(FACT_INCLUDES[[#This Row],[Order ID]], ORDERS[], 6)</f>
        <v>0</v>
      </c>
      <c r="J2144" s="54">
        <f>VLOOKUP(FACT_INCLUDES[[#This Row],[Order ID]], ORDERS[], 7)</f>
        <v>0</v>
      </c>
      <c r="K2144" s="33">
        <v>17</v>
      </c>
      <c r="L2144" s="4">
        <f>VLOOKUP(FACT_INCLUDES[[#This Row],[DW Version]], VERSIONS[], 2)</f>
        <v>89</v>
      </c>
      <c r="M2144" s="4">
        <f>VLOOKUP(FACT_INCLUDES[[#This Row],[DW Version]], VERSIONS[], 3)</f>
        <v>6</v>
      </c>
      <c r="N2144" s="4" t="str">
        <f>VLOOKUP(FACT_INCLUDES[[#This Row],[DW Version]], VERSIONS[], 4)</f>
        <v>white</v>
      </c>
      <c r="O2144" s="51">
        <f>VLOOKUP(FACT_INCLUDES[[#This Row],[DW Version]], VERSIONS[], 5)</f>
        <v>206.17395449457325</v>
      </c>
      <c r="P2144" s="4" t="str">
        <f>VLOOKUP(FACT_INCLUDES[[#This Row],[DW Version]], VERSIONS[], 6)</f>
        <v>Wildhorse 7</v>
      </c>
      <c r="Q2144" s="4" t="str">
        <f>VLOOKUP(FACT_INCLUDES[[#This Row],[DW Version]], VERSIONS[], 7)</f>
        <v>Shoe</v>
      </c>
      <c r="R2144" s="51">
        <f>FACT_INCLUDES[[#This Row],[Version Price]]*FACT_INCLUDES[[#This Row],[Quantity]]</f>
        <v>824.69581797829301</v>
      </c>
      <c r="S2144" s="51">
        <f>FACT_INCLUDES[[#This Row],[Amount]]*(1-FACT_INCLUDES[[#This Row],[Order Discount]])</f>
        <v>824.69581797829301</v>
      </c>
      <c r="T2144" s="51">
        <f t="shared" si="33"/>
        <v>824.69581797829301</v>
      </c>
      <c r="U2144" s="57">
        <f>FACT_INCLUDES[[#This Row],[Income]]/FACT_INCLUDES[[#This Row],[Total Order Income]]</f>
        <v>1</v>
      </c>
      <c r="V2144" s="33">
        <f>IF(FACT_INCLUDES[[#This Row],[Order Gap]]&gt;10, 1, 0)/COUNTIFS(FACT_INCLUDES[Order ID], FACT_INCLUDES[[#This Row],[Order ID]])</f>
        <v>1</v>
      </c>
      <c r="W2144" s="33">
        <f>IF(FACT_INCLUDES[[#This Row],[Order Type]]="Online", 1, 0)/COUNTIFS(FACT_INCLUDES[Order ID], FACT_INCLUDES[[#This Row],[Order ID]])</f>
        <v>1</v>
      </c>
      <c r="X2144" s="52">
        <v>687.24572574662341</v>
      </c>
      <c r="Y2144" s="52">
        <v>670.45236697750954</v>
      </c>
      <c r="Z2144" s="64">
        <f>IF(FACT_INCLUDES[[#This Row],[Order Type]]="Online", 1, 0)*FACT_INCLUDES[[#This Row],[Income]]</f>
        <v>824.69581797829301</v>
      </c>
    </row>
    <row r="2145" spans="1:26" x14ac:dyDescent="0.3">
      <c r="A2145" s="4">
        <v>1380</v>
      </c>
      <c r="B2145" s="4">
        <v>700</v>
      </c>
      <c r="C2145" s="4">
        <v>310</v>
      </c>
      <c r="D2145" s="58">
        <v>5</v>
      </c>
      <c r="E2145" s="28">
        <f>VLOOKUP(FACT_INCLUDES[[#This Row],[Order ID]], ORDERS[], 2)</f>
        <v>44519.664928682447</v>
      </c>
      <c r="F2145" s="28">
        <f>VLOOKUP(FACT_INCLUDES[[#This Row],[Order ID]], ORDERS[], 3)</f>
        <v>44536.664928682447</v>
      </c>
      <c r="G2145" s="4" t="str">
        <f>VLOOKUP(FACT_INCLUDES[[#This Row],[Order ID]], ORDERS[], 4)</f>
        <v>Online</v>
      </c>
      <c r="H2145" s="4" t="str">
        <f>VLOOKUP(FACT_INCLUDES[[#This Row],[Order ID]], ORDERS[], 5)</f>
        <v>DGH7024@gmail.com</v>
      </c>
      <c r="I2145" s="4">
        <f>VLOOKUP(FACT_INCLUDES[[#This Row],[Order ID]], ORDERS[], 6)</f>
        <v>0</v>
      </c>
      <c r="J2145" s="54">
        <f>VLOOKUP(FACT_INCLUDES[[#This Row],[Order ID]], ORDERS[], 7)</f>
        <v>0</v>
      </c>
      <c r="K2145" s="33">
        <v>17</v>
      </c>
      <c r="L2145" s="4">
        <f>VLOOKUP(FACT_INCLUDES[[#This Row],[DW Version]], VERSIONS[], 2)</f>
        <v>31</v>
      </c>
      <c r="M2145" s="4">
        <f>VLOOKUP(FACT_INCLUDES[[#This Row],[DW Version]], VERSIONS[], 3)</f>
        <v>8.5</v>
      </c>
      <c r="N2145" s="4" t="str">
        <f>VLOOKUP(FACT_INCLUDES[[#This Row],[DW Version]], VERSIONS[], 4)</f>
        <v>white</v>
      </c>
      <c r="O2145" s="51">
        <f>VLOOKUP(FACT_INCLUDES[[#This Row],[DW Version]], VERSIONS[], 5)</f>
        <v>36.210896911189451</v>
      </c>
      <c r="P2145" s="4" t="str">
        <f>VLOOKUP(FACT_INCLUDES[[#This Row],[DW Version]], VERSIONS[], 6)</f>
        <v>React Element 55</v>
      </c>
      <c r="Q2145" s="4" t="str">
        <f>VLOOKUP(FACT_INCLUDES[[#This Row],[DW Version]], VERSIONS[], 7)</f>
        <v>Shoe</v>
      </c>
      <c r="R2145" s="51">
        <f>FACT_INCLUDES[[#This Row],[Version Price]]*FACT_INCLUDES[[#This Row],[Quantity]]</f>
        <v>181.05448455594725</v>
      </c>
      <c r="S2145" s="51">
        <f>FACT_INCLUDES[[#This Row],[Amount]]*(1-FACT_INCLUDES[[#This Row],[Order Discount]])</f>
        <v>181.05448455594725</v>
      </c>
      <c r="T2145" s="51">
        <f t="shared" si="33"/>
        <v>181.05448455594725</v>
      </c>
      <c r="U2145" s="57">
        <f>FACT_INCLUDES[[#This Row],[Income]]/FACT_INCLUDES[[#This Row],[Total Order Income]]</f>
        <v>1</v>
      </c>
      <c r="V2145" s="33">
        <f>IF(FACT_INCLUDES[[#This Row],[Order Gap]]&gt;10, 1, 0)/COUNTIFS(FACT_INCLUDES[Order ID], FACT_INCLUDES[[#This Row],[Order ID]])</f>
        <v>1</v>
      </c>
      <c r="W2145" s="33">
        <f>IF(FACT_INCLUDES[[#This Row],[Order Type]]="Online", 1, 0)/COUNTIFS(FACT_INCLUDES[Order ID], FACT_INCLUDES[[#This Row],[Order ID]])</f>
        <v>1</v>
      </c>
      <c r="X2145" s="52">
        <v>687.24572574662341</v>
      </c>
      <c r="Y2145" s="52">
        <v>670.45236697750954</v>
      </c>
      <c r="Z2145" s="64">
        <f>IF(FACT_INCLUDES[[#This Row],[Order Type]]="Online", 1, 0)*FACT_INCLUDES[[#This Row],[Income]]</f>
        <v>181.05448455594725</v>
      </c>
    </row>
    <row r="2146" spans="1:26" x14ac:dyDescent="0.3">
      <c r="A2146" s="4">
        <v>1431</v>
      </c>
      <c r="B2146" s="4">
        <v>727</v>
      </c>
      <c r="C2146" s="4">
        <v>313</v>
      </c>
      <c r="D2146" s="58">
        <v>5</v>
      </c>
      <c r="E2146" s="28">
        <f>VLOOKUP(FACT_INCLUDES[[#This Row],[Order ID]], ORDERS[], 2)</f>
        <v>44208.689408874568</v>
      </c>
      <c r="F2146" s="28">
        <f>VLOOKUP(FACT_INCLUDES[[#This Row],[Order ID]], ORDERS[], 3)</f>
        <v>44208.689408874568</v>
      </c>
      <c r="G2146" s="4" t="str">
        <f>VLOOKUP(FACT_INCLUDES[[#This Row],[Order ID]], ORDERS[], 4)</f>
        <v>In-Store</v>
      </c>
      <c r="H2146" s="4" t="str">
        <f>VLOOKUP(FACT_INCLUDES[[#This Row],[Order ID]], ORDERS[], 5)</f>
        <v>XAC8398@gmail.com</v>
      </c>
      <c r="I2146" s="4">
        <f>VLOOKUP(FACT_INCLUDES[[#This Row],[Order ID]], ORDERS[], 6)</f>
        <v>8</v>
      </c>
      <c r="J2146" s="54">
        <f>VLOOKUP(FACT_INCLUDES[[#This Row],[Order ID]], ORDERS[], 7)</f>
        <v>0</v>
      </c>
      <c r="K2146" s="33">
        <v>0</v>
      </c>
      <c r="L2146" s="4">
        <f>VLOOKUP(FACT_INCLUDES[[#This Row],[DW Version]], VERSIONS[], 2)</f>
        <v>31</v>
      </c>
      <c r="M2146" s="4">
        <f>VLOOKUP(FACT_INCLUDES[[#This Row],[DW Version]], VERSIONS[], 3)</f>
        <v>9.5</v>
      </c>
      <c r="N2146" s="4" t="str">
        <f>VLOOKUP(FACT_INCLUDES[[#This Row],[DW Version]], VERSIONS[], 4)</f>
        <v>white</v>
      </c>
      <c r="O2146" s="51">
        <f>VLOOKUP(FACT_INCLUDES[[#This Row],[DW Version]], VERSIONS[], 5)</f>
        <v>356.88351143220405</v>
      </c>
      <c r="P2146" s="4" t="str">
        <f>VLOOKUP(FACT_INCLUDES[[#This Row],[DW Version]], VERSIONS[], 6)</f>
        <v>React Element 55</v>
      </c>
      <c r="Q2146" s="4" t="str">
        <f>VLOOKUP(FACT_INCLUDES[[#This Row],[DW Version]], VERSIONS[], 7)</f>
        <v>Shoe</v>
      </c>
      <c r="R2146" s="51">
        <f>FACT_INCLUDES[[#This Row],[Version Price]]*FACT_INCLUDES[[#This Row],[Quantity]]</f>
        <v>1784.4175571610203</v>
      </c>
      <c r="S2146" s="51">
        <f>FACT_INCLUDES[[#This Row],[Amount]]*(1-FACT_INCLUDES[[#This Row],[Order Discount]])</f>
        <v>1784.4175571610203</v>
      </c>
      <c r="T2146" s="51">
        <f t="shared" si="33"/>
        <v>3316.9396342512914</v>
      </c>
      <c r="U2146" s="57">
        <f>FACT_INCLUDES[[#This Row],[Income]]/FACT_INCLUDES[[#This Row],[Total Order Income]]</f>
        <v>0.53797106788885052</v>
      </c>
      <c r="V2146" s="33">
        <f>IF(FACT_INCLUDES[[#This Row],[Order Gap]]&gt;10, 1, 0)/COUNTIFS(FACT_INCLUDES[Order ID], FACT_INCLUDES[[#This Row],[Order ID]])</f>
        <v>0</v>
      </c>
      <c r="W2146" s="33">
        <f>IF(FACT_INCLUDES[[#This Row],[Order Type]]="Online", 1, 0)/COUNTIFS(FACT_INCLUDES[Order ID], FACT_INCLUDES[[#This Row],[Order ID]])</f>
        <v>0</v>
      </c>
      <c r="X2146" s="52">
        <v>687.24572574662341</v>
      </c>
      <c r="Y2146" s="52">
        <v>670.45236697750954</v>
      </c>
      <c r="Z2146" s="64">
        <f>IF(FACT_INCLUDES[[#This Row],[Order Type]]="Online", 1, 0)*FACT_INCLUDES[[#This Row],[Income]]</f>
        <v>0</v>
      </c>
    </row>
    <row r="2147" spans="1:26" x14ac:dyDescent="0.3">
      <c r="A2147" s="4">
        <v>1432</v>
      </c>
      <c r="B2147" s="4">
        <v>727</v>
      </c>
      <c r="C2147" s="4">
        <v>743</v>
      </c>
      <c r="D2147" s="58">
        <v>2</v>
      </c>
      <c r="E2147" s="28">
        <f>VLOOKUP(FACT_INCLUDES[[#This Row],[Order ID]], ORDERS[], 2)</f>
        <v>44208.689408874568</v>
      </c>
      <c r="F2147" s="28">
        <f>VLOOKUP(FACT_INCLUDES[[#This Row],[Order ID]], ORDERS[], 3)</f>
        <v>44208.689408874568</v>
      </c>
      <c r="G2147" s="4" t="str">
        <f>VLOOKUP(FACT_INCLUDES[[#This Row],[Order ID]], ORDERS[], 4)</f>
        <v>In-Store</v>
      </c>
      <c r="H2147" s="4" t="str">
        <f>VLOOKUP(FACT_INCLUDES[[#This Row],[Order ID]], ORDERS[], 5)</f>
        <v>XAC8398@gmail.com</v>
      </c>
      <c r="I2147" s="4">
        <f>VLOOKUP(FACT_INCLUDES[[#This Row],[Order ID]], ORDERS[], 6)</f>
        <v>8</v>
      </c>
      <c r="J2147" s="54">
        <f>VLOOKUP(FACT_INCLUDES[[#This Row],[Order ID]], ORDERS[], 7)</f>
        <v>0</v>
      </c>
      <c r="K2147" s="33">
        <v>0</v>
      </c>
      <c r="L2147" s="4">
        <f>VLOOKUP(FACT_INCLUDES[[#This Row],[DW Version]], VERSIONS[], 2)</f>
        <v>76</v>
      </c>
      <c r="M2147" s="4">
        <f>VLOOKUP(FACT_INCLUDES[[#This Row],[DW Version]], VERSIONS[], 3)</f>
        <v>11</v>
      </c>
      <c r="N2147" s="4" t="str">
        <f>VLOOKUP(FACT_INCLUDES[[#This Row],[DW Version]], VERSIONS[], 4)</f>
        <v>white</v>
      </c>
      <c r="O2147" s="51">
        <f>VLOOKUP(FACT_INCLUDES[[#This Row],[DW Version]], VERSIONS[], 5)</f>
        <v>308.26412950948742</v>
      </c>
      <c r="P2147" s="4" t="str">
        <f>VLOOKUP(FACT_INCLUDES[[#This Row],[DW Version]], VERSIONS[], 6)</f>
        <v>Challenger Shorts</v>
      </c>
      <c r="Q2147" s="4" t="str">
        <f>VLOOKUP(FACT_INCLUDES[[#This Row],[DW Version]], VERSIONS[], 7)</f>
        <v>Apparel</v>
      </c>
      <c r="R2147" s="51">
        <f>FACT_INCLUDES[[#This Row],[Version Price]]*FACT_INCLUDES[[#This Row],[Quantity]]</f>
        <v>616.52825901897484</v>
      </c>
      <c r="S2147" s="51">
        <f>FACT_INCLUDES[[#This Row],[Amount]]*(1-FACT_INCLUDES[[#This Row],[Order Discount]])</f>
        <v>616.52825901897484</v>
      </c>
      <c r="T2147" s="51">
        <f t="shared" si="33"/>
        <v>3316.9396342512914</v>
      </c>
      <c r="U2147" s="57">
        <f>FACT_INCLUDES[[#This Row],[Income]]/FACT_INCLUDES[[#This Row],[Total Order Income]]</f>
        <v>0.18587261964390234</v>
      </c>
      <c r="V2147" s="33">
        <f>IF(FACT_INCLUDES[[#This Row],[Order Gap]]&gt;10, 1, 0)/COUNTIFS(FACT_INCLUDES[Order ID], FACT_INCLUDES[[#This Row],[Order ID]])</f>
        <v>0</v>
      </c>
      <c r="W2147" s="33">
        <f>IF(FACT_INCLUDES[[#This Row],[Order Type]]="Online", 1, 0)/COUNTIFS(FACT_INCLUDES[Order ID], FACT_INCLUDES[[#This Row],[Order ID]])</f>
        <v>0</v>
      </c>
      <c r="X2147" s="52">
        <v>687.24572574662341</v>
      </c>
      <c r="Y2147" s="52">
        <v>670.45236697750954</v>
      </c>
      <c r="Z2147" s="64">
        <f>IF(FACT_INCLUDES[[#This Row],[Order Type]]="Online", 1, 0)*FACT_INCLUDES[[#This Row],[Income]]</f>
        <v>0</v>
      </c>
    </row>
    <row r="2148" spans="1:26" x14ac:dyDescent="0.3">
      <c r="A2148" s="4">
        <v>1433</v>
      </c>
      <c r="B2148" s="4">
        <v>727</v>
      </c>
      <c r="C2148" s="4">
        <v>957</v>
      </c>
      <c r="D2148" s="58">
        <v>5</v>
      </c>
      <c r="E2148" s="28">
        <f>VLOOKUP(FACT_INCLUDES[[#This Row],[Order ID]], ORDERS[], 2)</f>
        <v>44208.689408874568</v>
      </c>
      <c r="F2148" s="28">
        <f>VLOOKUP(FACT_INCLUDES[[#This Row],[Order ID]], ORDERS[], 3)</f>
        <v>44208.689408874568</v>
      </c>
      <c r="G2148" s="4" t="str">
        <f>VLOOKUP(FACT_INCLUDES[[#This Row],[Order ID]], ORDERS[], 4)</f>
        <v>In-Store</v>
      </c>
      <c r="H2148" s="4" t="str">
        <f>VLOOKUP(FACT_INCLUDES[[#This Row],[Order ID]], ORDERS[], 5)</f>
        <v>XAC8398@gmail.com</v>
      </c>
      <c r="I2148" s="4">
        <f>VLOOKUP(FACT_INCLUDES[[#This Row],[Order ID]], ORDERS[], 6)</f>
        <v>8</v>
      </c>
      <c r="J2148" s="54">
        <f>VLOOKUP(FACT_INCLUDES[[#This Row],[Order ID]], ORDERS[], 7)</f>
        <v>0</v>
      </c>
      <c r="K2148" s="33">
        <v>0</v>
      </c>
      <c r="L2148" s="4">
        <f>VLOOKUP(FACT_INCLUDES[[#This Row],[DW Version]], VERSIONS[], 2)</f>
        <v>97</v>
      </c>
      <c r="M2148" s="4">
        <f>VLOOKUP(FACT_INCLUDES[[#This Row],[DW Version]], VERSIONS[], 3)</f>
        <v>12.5</v>
      </c>
      <c r="N2148" s="4" t="str">
        <f>VLOOKUP(FACT_INCLUDES[[#This Row],[DW Version]], VERSIONS[], 4)</f>
        <v>white</v>
      </c>
      <c r="O2148" s="51">
        <f>VLOOKUP(FACT_INCLUDES[[#This Row],[DW Version]], VERSIONS[], 5)</f>
        <v>183.19876361425921</v>
      </c>
      <c r="P2148" s="4" t="str">
        <f>VLOOKUP(FACT_INCLUDES[[#This Row],[DW Version]], VERSIONS[], 6)</f>
        <v>Nike Socks</v>
      </c>
      <c r="Q2148" s="4" t="str">
        <f>VLOOKUP(FACT_INCLUDES[[#This Row],[DW Version]], VERSIONS[], 7)</f>
        <v>Accessories</v>
      </c>
      <c r="R2148" s="51">
        <f>FACT_INCLUDES[[#This Row],[Version Price]]*FACT_INCLUDES[[#This Row],[Quantity]]</f>
        <v>915.993818071296</v>
      </c>
      <c r="S2148" s="51">
        <f>FACT_INCLUDES[[#This Row],[Amount]]*(1-FACT_INCLUDES[[#This Row],[Order Discount]])</f>
        <v>915.993818071296</v>
      </c>
      <c r="T2148" s="51">
        <f t="shared" si="33"/>
        <v>3316.9396342512914</v>
      </c>
      <c r="U2148" s="57">
        <f>FACT_INCLUDES[[#This Row],[Income]]/FACT_INCLUDES[[#This Row],[Total Order Income]]</f>
        <v>0.27615631246724714</v>
      </c>
      <c r="V2148" s="33">
        <f>IF(FACT_INCLUDES[[#This Row],[Order Gap]]&gt;10, 1, 0)/COUNTIFS(FACT_INCLUDES[Order ID], FACT_INCLUDES[[#This Row],[Order ID]])</f>
        <v>0</v>
      </c>
      <c r="W2148" s="33">
        <f>IF(FACT_INCLUDES[[#This Row],[Order Type]]="Online", 1, 0)/COUNTIFS(FACT_INCLUDES[Order ID], FACT_INCLUDES[[#This Row],[Order ID]])</f>
        <v>0</v>
      </c>
      <c r="X2148" s="52">
        <v>687.24572574662341</v>
      </c>
      <c r="Y2148" s="52">
        <v>670.45236697750954</v>
      </c>
      <c r="Z2148" s="64">
        <f>IF(FACT_INCLUDES[[#This Row],[Order Type]]="Online", 1, 0)*FACT_INCLUDES[[#This Row],[Income]]</f>
        <v>0</v>
      </c>
    </row>
    <row r="2149" spans="1:26" x14ac:dyDescent="0.3">
      <c r="A2149" s="4">
        <v>1455</v>
      </c>
      <c r="B2149" s="4">
        <v>741</v>
      </c>
      <c r="C2149" s="4">
        <v>372</v>
      </c>
      <c r="D2149" s="58">
        <v>5</v>
      </c>
      <c r="E2149" s="28">
        <f>VLOOKUP(FACT_INCLUDES[[#This Row],[Order ID]], ORDERS[], 2)</f>
        <v>44264.108609886352</v>
      </c>
      <c r="F2149" s="28">
        <f>VLOOKUP(FACT_INCLUDES[[#This Row],[Order ID]], ORDERS[], 3)</f>
        <v>44264.108609886352</v>
      </c>
      <c r="G2149" s="4" t="str">
        <f>VLOOKUP(FACT_INCLUDES[[#This Row],[Order ID]], ORDERS[], 4)</f>
        <v>In-Store</v>
      </c>
      <c r="H2149" s="4" t="str">
        <f>VLOOKUP(FACT_INCLUDES[[#This Row],[Order ID]], ORDERS[], 5)</f>
        <v>TSI4884@gmail.com</v>
      </c>
      <c r="I2149" s="4">
        <f>VLOOKUP(FACT_INCLUDES[[#This Row],[Order ID]], ORDERS[], 6)</f>
        <v>24</v>
      </c>
      <c r="J2149" s="54">
        <f>VLOOKUP(FACT_INCLUDES[[#This Row],[Order ID]], ORDERS[], 7)</f>
        <v>0</v>
      </c>
      <c r="K2149" s="33">
        <v>0</v>
      </c>
      <c r="L2149" s="4">
        <f>VLOOKUP(FACT_INCLUDES[[#This Row],[DW Version]], VERSIONS[], 2)</f>
        <v>37</v>
      </c>
      <c r="M2149" s="4">
        <f>VLOOKUP(FACT_INCLUDES[[#This Row],[DW Version]], VERSIONS[], 3)</f>
        <v>11</v>
      </c>
      <c r="N2149" s="4" t="str">
        <f>VLOOKUP(FACT_INCLUDES[[#This Row],[DW Version]], VERSIONS[], 4)</f>
        <v>red</v>
      </c>
      <c r="O2149" s="51">
        <f>VLOOKUP(FACT_INCLUDES[[#This Row],[DW Version]], VERSIONS[], 5)</f>
        <v>301.01659551123612</v>
      </c>
      <c r="P2149" s="4" t="str">
        <f>VLOOKUP(FACT_INCLUDES[[#This Row],[DW Version]], VERSIONS[], 6)</f>
        <v>Air Zoom Winflo</v>
      </c>
      <c r="Q2149" s="4" t="str">
        <f>VLOOKUP(FACT_INCLUDES[[#This Row],[DW Version]], VERSIONS[], 7)</f>
        <v>Shoe</v>
      </c>
      <c r="R2149" s="51">
        <f>FACT_INCLUDES[[#This Row],[Version Price]]*FACT_INCLUDES[[#This Row],[Quantity]]</f>
        <v>1505.0829775561806</v>
      </c>
      <c r="S2149" s="51">
        <f>FACT_INCLUDES[[#This Row],[Amount]]*(1-FACT_INCLUDES[[#This Row],[Order Discount]])</f>
        <v>1505.0829775561806</v>
      </c>
      <c r="T2149" s="51">
        <f t="shared" si="33"/>
        <v>2109.3453305117073</v>
      </c>
      <c r="U2149" s="57">
        <f>FACT_INCLUDES[[#This Row],[Income]]/FACT_INCLUDES[[#This Row],[Total Order Income]]</f>
        <v>0.7135308551829499</v>
      </c>
      <c r="V2149" s="33">
        <f>IF(FACT_INCLUDES[[#This Row],[Order Gap]]&gt;10, 1, 0)/COUNTIFS(FACT_INCLUDES[Order ID], FACT_INCLUDES[[#This Row],[Order ID]])</f>
        <v>0</v>
      </c>
      <c r="W2149" s="33">
        <f>IF(FACT_INCLUDES[[#This Row],[Order Type]]="Online", 1, 0)/COUNTIFS(FACT_INCLUDES[Order ID], FACT_INCLUDES[[#This Row],[Order ID]])</f>
        <v>0</v>
      </c>
      <c r="X2149" s="52">
        <v>687.24572574662341</v>
      </c>
      <c r="Y2149" s="52">
        <v>670.45236697750954</v>
      </c>
      <c r="Z2149" s="64">
        <f>IF(FACT_INCLUDES[[#This Row],[Order Type]]="Online", 1, 0)*FACT_INCLUDES[[#This Row],[Income]]</f>
        <v>0</v>
      </c>
    </row>
    <row r="2150" spans="1:26" x14ac:dyDescent="0.3">
      <c r="A2150" s="4">
        <v>1456</v>
      </c>
      <c r="B2150" s="4">
        <v>741</v>
      </c>
      <c r="C2150" s="4">
        <v>681</v>
      </c>
      <c r="D2150" s="58">
        <v>3</v>
      </c>
      <c r="E2150" s="28">
        <f>VLOOKUP(FACT_INCLUDES[[#This Row],[Order ID]], ORDERS[], 2)</f>
        <v>44264.108609886352</v>
      </c>
      <c r="F2150" s="28">
        <f>VLOOKUP(FACT_INCLUDES[[#This Row],[Order ID]], ORDERS[], 3)</f>
        <v>44264.108609886352</v>
      </c>
      <c r="G2150" s="4" t="str">
        <f>VLOOKUP(FACT_INCLUDES[[#This Row],[Order ID]], ORDERS[], 4)</f>
        <v>In-Store</v>
      </c>
      <c r="H2150" s="4" t="str">
        <f>VLOOKUP(FACT_INCLUDES[[#This Row],[Order ID]], ORDERS[], 5)</f>
        <v>TSI4884@gmail.com</v>
      </c>
      <c r="I2150" s="4">
        <f>VLOOKUP(FACT_INCLUDES[[#This Row],[Order ID]], ORDERS[], 6)</f>
        <v>24</v>
      </c>
      <c r="J2150" s="54">
        <f>VLOOKUP(FACT_INCLUDES[[#This Row],[Order ID]], ORDERS[], 7)</f>
        <v>0</v>
      </c>
      <c r="K2150" s="33">
        <v>0</v>
      </c>
      <c r="L2150" s="4">
        <f>VLOOKUP(FACT_INCLUDES[[#This Row],[DW Version]], VERSIONS[], 2)</f>
        <v>69</v>
      </c>
      <c r="M2150" s="4">
        <f>VLOOKUP(FACT_INCLUDES[[#This Row],[DW Version]], VERSIONS[], 3)</f>
        <v>4</v>
      </c>
      <c r="N2150" s="4" t="str">
        <f>VLOOKUP(FACT_INCLUDES[[#This Row],[DW Version]], VERSIONS[], 4)</f>
        <v>red</v>
      </c>
      <c r="O2150" s="51">
        <f>VLOOKUP(FACT_INCLUDES[[#This Row],[DW Version]], VERSIONS[], 5)</f>
        <v>201.42078431850899</v>
      </c>
      <c r="P2150" s="4" t="str">
        <f>VLOOKUP(FACT_INCLUDES[[#This Row],[DW Version]], VERSIONS[], 6)</f>
        <v>Mercurial Vapor</v>
      </c>
      <c r="Q2150" s="4" t="str">
        <f>VLOOKUP(FACT_INCLUDES[[#This Row],[DW Version]], VERSIONS[], 7)</f>
        <v>Shoe</v>
      </c>
      <c r="R2150" s="51">
        <f>FACT_INCLUDES[[#This Row],[Version Price]]*FACT_INCLUDES[[#This Row],[Quantity]]</f>
        <v>604.26235295552692</v>
      </c>
      <c r="S2150" s="51">
        <f>FACT_INCLUDES[[#This Row],[Amount]]*(1-FACT_INCLUDES[[#This Row],[Order Discount]])</f>
        <v>604.26235295552692</v>
      </c>
      <c r="T2150" s="51">
        <f t="shared" si="33"/>
        <v>2109.3453305117073</v>
      </c>
      <c r="U2150" s="57">
        <f>FACT_INCLUDES[[#This Row],[Income]]/FACT_INCLUDES[[#This Row],[Total Order Income]]</f>
        <v>0.28646914481705021</v>
      </c>
      <c r="V2150" s="33">
        <f>IF(FACT_INCLUDES[[#This Row],[Order Gap]]&gt;10, 1, 0)/COUNTIFS(FACT_INCLUDES[Order ID], FACT_INCLUDES[[#This Row],[Order ID]])</f>
        <v>0</v>
      </c>
      <c r="W2150" s="33">
        <f>IF(FACT_INCLUDES[[#This Row],[Order Type]]="Online", 1, 0)/COUNTIFS(FACT_INCLUDES[Order ID], FACT_INCLUDES[[#This Row],[Order ID]])</f>
        <v>0</v>
      </c>
      <c r="X2150" s="52">
        <v>687.24572574662341</v>
      </c>
      <c r="Y2150" s="52">
        <v>670.45236697750954</v>
      </c>
      <c r="Z2150" s="64">
        <f>IF(FACT_INCLUDES[[#This Row],[Order Type]]="Online", 1, 0)*FACT_INCLUDES[[#This Row],[Income]]</f>
        <v>0</v>
      </c>
    </row>
    <row r="2151" spans="1:26" x14ac:dyDescent="0.3">
      <c r="A2151" s="4">
        <v>1530</v>
      </c>
      <c r="B2151" s="4">
        <v>776</v>
      </c>
      <c r="C2151" s="4">
        <v>9</v>
      </c>
      <c r="D2151" s="58">
        <v>1</v>
      </c>
      <c r="E2151" s="28">
        <f>VLOOKUP(FACT_INCLUDES[[#This Row],[Order ID]], ORDERS[], 2)</f>
        <v>44362.682554957384</v>
      </c>
      <c r="F2151" s="28">
        <f>VLOOKUP(FACT_INCLUDES[[#This Row],[Order ID]], ORDERS[], 3)</f>
        <v>44362.682554957384</v>
      </c>
      <c r="G2151" s="4" t="str">
        <f>VLOOKUP(FACT_INCLUDES[[#This Row],[Order ID]], ORDERS[], 4)</f>
        <v>In-Store</v>
      </c>
      <c r="H2151" s="4" t="str">
        <f>VLOOKUP(FACT_INCLUDES[[#This Row],[Order ID]], ORDERS[], 5)</f>
        <v>OOW8006@gmail.com</v>
      </c>
      <c r="I2151" s="4">
        <f>VLOOKUP(FACT_INCLUDES[[#This Row],[Order ID]], ORDERS[], 6)</f>
        <v>10</v>
      </c>
      <c r="J2151" s="54">
        <f>VLOOKUP(FACT_INCLUDES[[#This Row],[Order ID]], ORDERS[], 7)</f>
        <v>0</v>
      </c>
      <c r="K2151" s="33">
        <v>0</v>
      </c>
      <c r="L2151" s="4">
        <f>VLOOKUP(FACT_INCLUDES[[#This Row],[DW Version]], VERSIONS[], 2)</f>
        <v>1</v>
      </c>
      <c r="M2151" s="4">
        <f>VLOOKUP(FACT_INCLUDES[[#This Row],[DW Version]], VERSIONS[], 3)</f>
        <v>8.5</v>
      </c>
      <c r="N2151" s="4" t="str">
        <f>VLOOKUP(FACT_INCLUDES[[#This Row],[DW Version]], VERSIONS[], 4)</f>
        <v>white</v>
      </c>
      <c r="O2151" s="51">
        <f>VLOOKUP(FACT_INCLUDES[[#This Row],[DW Version]], VERSIONS[], 5)</f>
        <v>373.68873557134827</v>
      </c>
      <c r="P2151" s="4" t="str">
        <f>VLOOKUP(FACT_INCLUDES[[#This Row],[DW Version]], VERSIONS[], 6)</f>
        <v>Air Max</v>
      </c>
      <c r="Q2151" s="4" t="str">
        <f>VLOOKUP(FACT_INCLUDES[[#This Row],[DW Version]], VERSIONS[], 7)</f>
        <v>Shoe</v>
      </c>
      <c r="R2151" s="51">
        <f>FACT_INCLUDES[[#This Row],[Version Price]]*FACT_INCLUDES[[#This Row],[Quantity]]</f>
        <v>373.68873557134827</v>
      </c>
      <c r="S2151" s="51">
        <f>FACT_INCLUDES[[#This Row],[Amount]]*(1-FACT_INCLUDES[[#This Row],[Order Discount]])</f>
        <v>373.68873557134827</v>
      </c>
      <c r="T2151" s="51">
        <f t="shared" si="33"/>
        <v>742.97912987965992</v>
      </c>
      <c r="U2151" s="57">
        <f>FACT_INCLUDES[[#This Row],[Income]]/FACT_INCLUDES[[#This Row],[Total Order Income]]</f>
        <v>0.50295993594311927</v>
      </c>
      <c r="V2151" s="33">
        <f>IF(FACT_INCLUDES[[#This Row],[Order Gap]]&gt;10, 1, 0)/COUNTIFS(FACT_INCLUDES[Order ID], FACT_INCLUDES[[#This Row],[Order ID]])</f>
        <v>0</v>
      </c>
      <c r="W2151" s="33">
        <f>IF(FACT_INCLUDES[[#This Row],[Order Type]]="Online", 1, 0)/COUNTIFS(FACT_INCLUDES[Order ID], FACT_INCLUDES[[#This Row],[Order ID]])</f>
        <v>0</v>
      </c>
      <c r="X2151" s="52">
        <v>687.24572574662341</v>
      </c>
      <c r="Y2151" s="52">
        <v>670.45236697750954</v>
      </c>
      <c r="Z2151" s="64">
        <f>IF(FACT_INCLUDES[[#This Row],[Order Type]]="Online", 1, 0)*FACT_INCLUDES[[#This Row],[Income]]</f>
        <v>0</v>
      </c>
    </row>
    <row r="2152" spans="1:26" x14ac:dyDescent="0.3">
      <c r="A2152" s="4">
        <v>1531</v>
      </c>
      <c r="B2152" s="4">
        <v>776</v>
      </c>
      <c r="C2152" s="4">
        <v>569</v>
      </c>
      <c r="D2152" s="58">
        <v>2</v>
      </c>
      <c r="E2152" s="28">
        <f>VLOOKUP(FACT_INCLUDES[[#This Row],[Order ID]], ORDERS[], 2)</f>
        <v>44362.682554957384</v>
      </c>
      <c r="F2152" s="28">
        <f>VLOOKUP(FACT_INCLUDES[[#This Row],[Order ID]], ORDERS[], 3)</f>
        <v>44362.682554957384</v>
      </c>
      <c r="G2152" s="4" t="str">
        <f>VLOOKUP(FACT_INCLUDES[[#This Row],[Order ID]], ORDERS[], 4)</f>
        <v>In-Store</v>
      </c>
      <c r="H2152" s="4" t="str">
        <f>VLOOKUP(FACT_INCLUDES[[#This Row],[Order ID]], ORDERS[], 5)</f>
        <v>OOW8006@gmail.com</v>
      </c>
      <c r="I2152" s="4">
        <f>VLOOKUP(FACT_INCLUDES[[#This Row],[Order ID]], ORDERS[], 6)</f>
        <v>10</v>
      </c>
      <c r="J2152" s="54">
        <f>VLOOKUP(FACT_INCLUDES[[#This Row],[Order ID]], ORDERS[], 7)</f>
        <v>0</v>
      </c>
      <c r="K2152" s="33">
        <v>0</v>
      </c>
      <c r="L2152" s="4">
        <f>VLOOKUP(FACT_INCLUDES[[#This Row],[DW Version]], VERSIONS[], 2)</f>
        <v>59</v>
      </c>
      <c r="M2152" s="4">
        <f>VLOOKUP(FACT_INCLUDES[[#This Row],[DW Version]], VERSIONS[], 3)</f>
        <v>3.5</v>
      </c>
      <c r="N2152" s="4" t="str">
        <f>VLOOKUP(FACT_INCLUDES[[#This Row],[DW Version]], VERSIONS[], 4)</f>
        <v>red</v>
      </c>
      <c r="O2152" s="51">
        <f>VLOOKUP(FACT_INCLUDES[[#This Row],[DW Version]], VERSIONS[], 5)</f>
        <v>184.6451971541558</v>
      </c>
      <c r="P2152" s="4" t="str">
        <f>VLOOKUP(FACT_INCLUDES[[#This Row],[DW Version]], VERSIONS[], 6)</f>
        <v>Hypervenom Phantom</v>
      </c>
      <c r="Q2152" s="4" t="str">
        <f>VLOOKUP(FACT_INCLUDES[[#This Row],[DW Version]], VERSIONS[], 7)</f>
        <v>Shoe</v>
      </c>
      <c r="R2152" s="51">
        <f>FACT_INCLUDES[[#This Row],[Version Price]]*FACT_INCLUDES[[#This Row],[Quantity]]</f>
        <v>369.29039430831159</v>
      </c>
      <c r="S2152" s="51">
        <f>FACT_INCLUDES[[#This Row],[Amount]]*(1-FACT_INCLUDES[[#This Row],[Order Discount]])</f>
        <v>369.29039430831159</v>
      </c>
      <c r="T2152" s="51">
        <f t="shared" si="33"/>
        <v>742.97912987965992</v>
      </c>
      <c r="U2152" s="57">
        <f>FACT_INCLUDES[[#This Row],[Income]]/FACT_INCLUDES[[#This Row],[Total Order Income]]</f>
        <v>0.49704006405688061</v>
      </c>
      <c r="V2152" s="33">
        <f>IF(FACT_INCLUDES[[#This Row],[Order Gap]]&gt;10, 1, 0)/COUNTIFS(FACT_INCLUDES[Order ID], FACT_INCLUDES[[#This Row],[Order ID]])</f>
        <v>0</v>
      </c>
      <c r="W2152" s="33">
        <f>IF(FACT_INCLUDES[[#This Row],[Order Type]]="Online", 1, 0)/COUNTIFS(FACT_INCLUDES[Order ID], FACT_INCLUDES[[#This Row],[Order ID]])</f>
        <v>0</v>
      </c>
      <c r="X2152" s="52">
        <v>687.24572574662341</v>
      </c>
      <c r="Y2152" s="52">
        <v>670.45236697750954</v>
      </c>
      <c r="Z2152" s="64">
        <f>IF(FACT_INCLUDES[[#This Row],[Order Type]]="Online", 1, 0)*FACT_INCLUDES[[#This Row],[Income]]</f>
        <v>0</v>
      </c>
    </row>
    <row r="2153" spans="1:26" x14ac:dyDescent="0.3">
      <c r="A2153" s="4">
        <v>1572</v>
      </c>
      <c r="B2153" s="4">
        <v>793</v>
      </c>
      <c r="C2153" s="4">
        <v>734</v>
      </c>
      <c r="D2153" s="58">
        <v>1</v>
      </c>
      <c r="E2153" s="28">
        <f>VLOOKUP(FACT_INCLUDES[[#This Row],[Order ID]], ORDERS[], 2)</f>
        <v>44476.590437737097</v>
      </c>
      <c r="F2153" s="28">
        <f>VLOOKUP(FACT_INCLUDES[[#This Row],[Order ID]], ORDERS[], 3)</f>
        <v>44476.590437737097</v>
      </c>
      <c r="G2153" s="4" t="str">
        <f>VLOOKUP(FACT_INCLUDES[[#This Row],[Order ID]], ORDERS[], 4)</f>
        <v>In-Store</v>
      </c>
      <c r="H2153" s="4" t="str">
        <f>VLOOKUP(FACT_INCLUDES[[#This Row],[Order ID]], ORDERS[], 5)</f>
        <v>SCH2972@gmail.com</v>
      </c>
      <c r="I2153" s="4">
        <f>VLOOKUP(FACT_INCLUDES[[#This Row],[Order ID]], ORDERS[], 6)</f>
        <v>27</v>
      </c>
      <c r="J2153" s="54">
        <f>VLOOKUP(FACT_INCLUDES[[#This Row],[Order ID]], ORDERS[], 7)</f>
        <v>0</v>
      </c>
      <c r="K2153" s="33">
        <v>0</v>
      </c>
      <c r="L2153" s="4">
        <f>VLOOKUP(FACT_INCLUDES[[#This Row],[DW Version]], VERSIONS[], 2)</f>
        <v>75</v>
      </c>
      <c r="M2153" s="4">
        <f>VLOOKUP(FACT_INCLUDES[[#This Row],[DW Version]], VERSIONS[], 3)</f>
        <v>9.5</v>
      </c>
      <c r="N2153" s="4" t="str">
        <f>VLOOKUP(FACT_INCLUDES[[#This Row],[DW Version]], VERSIONS[], 4)</f>
        <v>red</v>
      </c>
      <c r="O2153" s="51">
        <f>VLOOKUP(FACT_INCLUDES[[#This Row],[DW Version]], VERSIONS[], 5)</f>
        <v>182.76692458772013</v>
      </c>
      <c r="P2153" s="4" t="str">
        <f>VLOOKUP(FACT_INCLUDES[[#This Row],[DW Version]], VERSIONS[], 6)</f>
        <v>React Presto</v>
      </c>
      <c r="Q2153" s="4" t="str">
        <f>VLOOKUP(FACT_INCLUDES[[#This Row],[DW Version]], VERSIONS[], 7)</f>
        <v>Shoe</v>
      </c>
      <c r="R2153" s="51">
        <f>FACT_INCLUDES[[#This Row],[Version Price]]*FACT_INCLUDES[[#This Row],[Quantity]]</f>
        <v>182.76692458772013</v>
      </c>
      <c r="S2153" s="51">
        <f>FACT_INCLUDES[[#This Row],[Amount]]*(1-FACT_INCLUDES[[#This Row],[Order Discount]])</f>
        <v>182.76692458772013</v>
      </c>
      <c r="T2153" s="51">
        <f t="shared" si="33"/>
        <v>182.76692458772013</v>
      </c>
      <c r="U2153" s="57">
        <f>FACT_INCLUDES[[#This Row],[Income]]/FACT_INCLUDES[[#This Row],[Total Order Income]]</f>
        <v>1</v>
      </c>
      <c r="V2153" s="33">
        <f>IF(FACT_INCLUDES[[#This Row],[Order Gap]]&gt;10, 1, 0)/COUNTIFS(FACT_INCLUDES[Order ID], FACT_INCLUDES[[#This Row],[Order ID]])</f>
        <v>0</v>
      </c>
      <c r="W2153" s="33">
        <f>IF(FACT_INCLUDES[[#This Row],[Order Type]]="Online", 1, 0)/COUNTIFS(FACT_INCLUDES[Order ID], FACT_INCLUDES[[#This Row],[Order ID]])</f>
        <v>0</v>
      </c>
      <c r="X2153" s="52">
        <v>687.24572574662341</v>
      </c>
      <c r="Y2153" s="52">
        <v>670.45236697750954</v>
      </c>
      <c r="Z2153" s="64">
        <f>IF(FACT_INCLUDES[[#This Row],[Order Type]]="Online", 1, 0)*FACT_INCLUDES[[#This Row],[Income]]</f>
        <v>0</v>
      </c>
    </row>
    <row r="2154" spans="1:26" x14ac:dyDescent="0.3">
      <c r="A2154" s="4">
        <v>1600</v>
      </c>
      <c r="B2154" s="4">
        <v>809</v>
      </c>
      <c r="C2154" s="4">
        <v>530</v>
      </c>
      <c r="D2154" s="58">
        <v>3</v>
      </c>
      <c r="E2154" s="28">
        <f>VLOOKUP(FACT_INCLUDES[[#This Row],[Order ID]], ORDERS[], 2)</f>
        <v>44382.011298150202</v>
      </c>
      <c r="F2154" s="28">
        <f>VLOOKUP(FACT_INCLUDES[[#This Row],[Order ID]], ORDERS[], 3)</f>
        <v>44382.011298150202</v>
      </c>
      <c r="G2154" s="4" t="str">
        <f>VLOOKUP(FACT_INCLUDES[[#This Row],[Order ID]], ORDERS[], 4)</f>
        <v>In-Store</v>
      </c>
      <c r="H2154" s="4" t="str">
        <f>VLOOKUP(FACT_INCLUDES[[#This Row],[Order ID]], ORDERS[], 5)</f>
        <v>HQW6378@gmail.com</v>
      </c>
      <c r="I2154" s="4">
        <f>VLOOKUP(FACT_INCLUDES[[#This Row],[Order ID]], ORDERS[], 6)</f>
        <v>21</v>
      </c>
      <c r="J2154" s="54">
        <f>VLOOKUP(FACT_INCLUDES[[#This Row],[Order ID]], ORDERS[], 7)</f>
        <v>0</v>
      </c>
      <c r="K2154" s="33">
        <v>0</v>
      </c>
      <c r="L2154" s="4">
        <f>VLOOKUP(FACT_INCLUDES[[#This Row],[DW Version]], VERSIONS[], 2)</f>
        <v>55</v>
      </c>
      <c r="M2154" s="4">
        <f>VLOOKUP(FACT_INCLUDES[[#This Row],[DW Version]], VERSIONS[], 3)</f>
        <v>3.5</v>
      </c>
      <c r="N2154" s="4" t="str">
        <f>VLOOKUP(FACT_INCLUDES[[#This Row],[DW Version]], VERSIONS[], 4)</f>
        <v>black</v>
      </c>
      <c r="O2154" s="51">
        <f>VLOOKUP(FACT_INCLUDES[[#This Row],[DW Version]], VERSIONS[], 5)</f>
        <v>235.20772136556357</v>
      </c>
      <c r="P2154" s="4" t="str">
        <f>VLOOKUP(FACT_INCLUDES[[#This Row],[DW Version]], VERSIONS[], 6)</f>
        <v>Vapor Street</v>
      </c>
      <c r="Q2154" s="4" t="str">
        <f>VLOOKUP(FACT_INCLUDES[[#This Row],[DW Version]], VERSIONS[], 7)</f>
        <v>Shoe</v>
      </c>
      <c r="R2154" s="51">
        <f>FACT_INCLUDES[[#This Row],[Version Price]]*FACT_INCLUDES[[#This Row],[Quantity]]</f>
        <v>705.62316409669074</v>
      </c>
      <c r="S2154" s="51">
        <f>FACT_INCLUDES[[#This Row],[Amount]]*(1-FACT_INCLUDES[[#This Row],[Order Discount]])</f>
        <v>705.62316409669074</v>
      </c>
      <c r="T2154" s="51">
        <f t="shared" si="33"/>
        <v>1383.7962851980776</v>
      </c>
      <c r="U2154" s="57">
        <f>FACT_INCLUDES[[#This Row],[Income]]/FACT_INCLUDES[[#This Row],[Total Order Income]]</f>
        <v>0.50991838296175751</v>
      </c>
      <c r="V2154" s="33">
        <f>IF(FACT_INCLUDES[[#This Row],[Order Gap]]&gt;10, 1, 0)/COUNTIFS(FACT_INCLUDES[Order ID], FACT_INCLUDES[[#This Row],[Order ID]])</f>
        <v>0</v>
      </c>
      <c r="W2154" s="33">
        <f>IF(FACT_INCLUDES[[#This Row],[Order Type]]="Online", 1, 0)/COUNTIFS(FACT_INCLUDES[Order ID], FACT_INCLUDES[[#This Row],[Order ID]])</f>
        <v>0</v>
      </c>
      <c r="X2154" s="52">
        <v>687.24572574662341</v>
      </c>
      <c r="Y2154" s="52">
        <v>670.45236697750954</v>
      </c>
      <c r="Z2154" s="64">
        <f>IF(FACT_INCLUDES[[#This Row],[Order Type]]="Online", 1, 0)*FACT_INCLUDES[[#This Row],[Income]]</f>
        <v>0</v>
      </c>
    </row>
    <row r="2155" spans="1:26" x14ac:dyDescent="0.3">
      <c r="A2155" s="4">
        <v>1601</v>
      </c>
      <c r="B2155" s="4">
        <v>809</v>
      </c>
      <c r="C2155" s="4">
        <v>781</v>
      </c>
      <c r="D2155" s="58">
        <v>2</v>
      </c>
      <c r="E2155" s="28">
        <f>VLOOKUP(FACT_INCLUDES[[#This Row],[Order ID]], ORDERS[], 2)</f>
        <v>44382.011298150202</v>
      </c>
      <c r="F2155" s="28">
        <f>VLOOKUP(FACT_INCLUDES[[#This Row],[Order ID]], ORDERS[], 3)</f>
        <v>44382.011298150202</v>
      </c>
      <c r="G2155" s="4" t="str">
        <f>VLOOKUP(FACT_INCLUDES[[#This Row],[Order ID]], ORDERS[], 4)</f>
        <v>In-Store</v>
      </c>
      <c r="H2155" s="4" t="str">
        <f>VLOOKUP(FACT_INCLUDES[[#This Row],[Order ID]], ORDERS[], 5)</f>
        <v>HQW6378@gmail.com</v>
      </c>
      <c r="I2155" s="4">
        <f>VLOOKUP(FACT_INCLUDES[[#This Row],[Order ID]], ORDERS[], 6)</f>
        <v>21</v>
      </c>
      <c r="J2155" s="54">
        <f>VLOOKUP(FACT_INCLUDES[[#This Row],[Order ID]], ORDERS[], 7)</f>
        <v>0</v>
      </c>
      <c r="K2155" s="33">
        <v>0</v>
      </c>
      <c r="L2155" s="4">
        <f>VLOOKUP(FACT_INCLUDES[[#This Row],[DW Version]], VERSIONS[], 2)</f>
        <v>80</v>
      </c>
      <c r="M2155" s="4">
        <f>VLOOKUP(FACT_INCLUDES[[#This Row],[DW Version]], VERSIONS[], 3)</f>
        <v>4</v>
      </c>
      <c r="N2155" s="4" t="str">
        <f>VLOOKUP(FACT_INCLUDES[[#This Row],[DW Version]], VERSIONS[], 4)</f>
        <v>white</v>
      </c>
      <c r="O2155" s="51">
        <f>VLOOKUP(FACT_INCLUDES[[#This Row],[DW Version]], VERSIONS[], 5)</f>
        <v>339.08656055069343</v>
      </c>
      <c r="P2155" s="4" t="str">
        <f>VLOOKUP(FACT_INCLUDES[[#This Row],[DW Version]], VERSIONS[], 6)</f>
        <v>Quest 3</v>
      </c>
      <c r="Q2155" s="4" t="str">
        <f>VLOOKUP(FACT_INCLUDES[[#This Row],[DW Version]], VERSIONS[], 7)</f>
        <v>Shoe</v>
      </c>
      <c r="R2155" s="51">
        <f>FACT_INCLUDES[[#This Row],[Version Price]]*FACT_INCLUDES[[#This Row],[Quantity]]</f>
        <v>678.17312110138687</v>
      </c>
      <c r="S2155" s="51">
        <f>FACT_INCLUDES[[#This Row],[Amount]]*(1-FACT_INCLUDES[[#This Row],[Order Discount]])</f>
        <v>678.17312110138687</v>
      </c>
      <c r="T2155" s="51">
        <f t="shared" si="33"/>
        <v>1383.7962851980776</v>
      </c>
      <c r="U2155" s="57">
        <f>FACT_INCLUDES[[#This Row],[Income]]/FACT_INCLUDES[[#This Row],[Total Order Income]]</f>
        <v>0.49008161703824249</v>
      </c>
      <c r="V2155" s="33">
        <f>IF(FACT_INCLUDES[[#This Row],[Order Gap]]&gt;10, 1, 0)/COUNTIFS(FACT_INCLUDES[Order ID], FACT_INCLUDES[[#This Row],[Order ID]])</f>
        <v>0</v>
      </c>
      <c r="W2155" s="33">
        <f>IF(FACT_INCLUDES[[#This Row],[Order Type]]="Online", 1, 0)/COUNTIFS(FACT_INCLUDES[Order ID], FACT_INCLUDES[[#This Row],[Order ID]])</f>
        <v>0</v>
      </c>
      <c r="X2155" s="52">
        <v>687.24572574662341</v>
      </c>
      <c r="Y2155" s="52">
        <v>670.45236697750954</v>
      </c>
      <c r="Z2155" s="64">
        <f>IF(FACT_INCLUDES[[#This Row],[Order Type]]="Online", 1, 0)*FACT_INCLUDES[[#This Row],[Income]]</f>
        <v>0</v>
      </c>
    </row>
    <row r="2156" spans="1:26" x14ac:dyDescent="0.3">
      <c r="A2156" s="4">
        <v>1602</v>
      </c>
      <c r="B2156" s="4">
        <v>810</v>
      </c>
      <c r="C2156" s="4">
        <v>688</v>
      </c>
      <c r="D2156" s="58">
        <v>5</v>
      </c>
      <c r="E2156" s="28">
        <f>VLOOKUP(FACT_INCLUDES[[#This Row],[Order ID]], ORDERS[], 2)</f>
        <v>44222.867418813548</v>
      </c>
      <c r="F2156" s="28">
        <f>VLOOKUP(FACT_INCLUDES[[#This Row],[Order ID]], ORDERS[], 3)</f>
        <v>44222.867418813548</v>
      </c>
      <c r="G2156" s="4" t="str">
        <f>VLOOKUP(FACT_INCLUDES[[#This Row],[Order ID]], ORDERS[], 4)</f>
        <v>In-Store</v>
      </c>
      <c r="H2156" s="4" t="str">
        <f>VLOOKUP(FACT_INCLUDES[[#This Row],[Order ID]], ORDERS[], 5)</f>
        <v>BBV6185@gmail.com</v>
      </c>
      <c r="I2156" s="4">
        <f>VLOOKUP(FACT_INCLUDES[[#This Row],[Order ID]], ORDERS[], 6)</f>
        <v>46</v>
      </c>
      <c r="J2156" s="54">
        <f>VLOOKUP(FACT_INCLUDES[[#This Row],[Order ID]], ORDERS[], 7)</f>
        <v>0</v>
      </c>
      <c r="K2156" s="33">
        <v>0</v>
      </c>
      <c r="L2156" s="4">
        <f>VLOOKUP(FACT_INCLUDES[[#This Row],[DW Version]], VERSIONS[], 2)</f>
        <v>69</v>
      </c>
      <c r="M2156" s="4">
        <f>VLOOKUP(FACT_INCLUDES[[#This Row],[DW Version]], VERSIONS[], 3)</f>
        <v>8.5</v>
      </c>
      <c r="N2156" s="4" t="str">
        <f>VLOOKUP(FACT_INCLUDES[[#This Row],[DW Version]], VERSIONS[], 4)</f>
        <v>black</v>
      </c>
      <c r="O2156" s="51">
        <f>VLOOKUP(FACT_INCLUDES[[#This Row],[DW Version]], VERSIONS[], 5)</f>
        <v>318.00367598481921</v>
      </c>
      <c r="P2156" s="4" t="str">
        <f>VLOOKUP(FACT_INCLUDES[[#This Row],[DW Version]], VERSIONS[], 6)</f>
        <v>Mercurial Vapor</v>
      </c>
      <c r="Q2156" s="4" t="str">
        <f>VLOOKUP(FACT_INCLUDES[[#This Row],[DW Version]], VERSIONS[], 7)</f>
        <v>Shoe</v>
      </c>
      <c r="R2156" s="51">
        <f>FACT_INCLUDES[[#This Row],[Version Price]]*FACT_INCLUDES[[#This Row],[Quantity]]</f>
        <v>1590.0183799240961</v>
      </c>
      <c r="S2156" s="51">
        <f>FACT_INCLUDES[[#This Row],[Amount]]*(1-FACT_INCLUDES[[#This Row],[Order Discount]])</f>
        <v>1590.0183799240961</v>
      </c>
      <c r="T2156" s="51">
        <f t="shared" si="33"/>
        <v>1590.0183799240961</v>
      </c>
      <c r="U2156" s="57">
        <f>FACT_INCLUDES[[#This Row],[Income]]/FACT_INCLUDES[[#This Row],[Total Order Income]]</f>
        <v>1</v>
      </c>
      <c r="V2156" s="33">
        <f>IF(FACT_INCLUDES[[#This Row],[Order Gap]]&gt;10, 1, 0)/COUNTIFS(FACT_INCLUDES[Order ID], FACT_INCLUDES[[#This Row],[Order ID]])</f>
        <v>0</v>
      </c>
      <c r="W2156" s="33">
        <f>IF(FACT_INCLUDES[[#This Row],[Order Type]]="Online", 1, 0)/COUNTIFS(FACT_INCLUDES[Order ID], FACT_INCLUDES[[#This Row],[Order ID]])</f>
        <v>0</v>
      </c>
      <c r="X2156" s="52">
        <v>687.24572574662341</v>
      </c>
      <c r="Y2156" s="52">
        <v>670.45236697750954</v>
      </c>
      <c r="Z2156" s="64">
        <f>IF(FACT_INCLUDES[[#This Row],[Order Type]]="Online", 1, 0)*FACT_INCLUDES[[#This Row],[Income]]</f>
        <v>0</v>
      </c>
    </row>
    <row r="2157" spans="1:26" x14ac:dyDescent="0.3">
      <c r="A2157" s="4">
        <v>1625</v>
      </c>
      <c r="B2157" s="4">
        <v>822</v>
      </c>
      <c r="C2157" s="4">
        <v>587</v>
      </c>
      <c r="D2157" s="58">
        <v>1</v>
      </c>
      <c r="E2157" s="28">
        <f>VLOOKUP(FACT_INCLUDES[[#This Row],[Order ID]], ORDERS[], 2)</f>
        <v>44208.232821517857</v>
      </c>
      <c r="F2157" s="28">
        <f>VLOOKUP(FACT_INCLUDES[[#This Row],[Order ID]], ORDERS[], 3)</f>
        <v>44208.232821517857</v>
      </c>
      <c r="G2157" s="4" t="str">
        <f>VLOOKUP(FACT_INCLUDES[[#This Row],[Order ID]], ORDERS[], 4)</f>
        <v>In-Store</v>
      </c>
      <c r="H2157" s="4" t="str">
        <f>VLOOKUP(FACT_INCLUDES[[#This Row],[Order ID]], ORDERS[], 5)</f>
        <v>EAP7369@gmail.com</v>
      </c>
      <c r="I2157" s="4">
        <f>VLOOKUP(FACT_INCLUDES[[#This Row],[Order ID]], ORDERS[], 6)</f>
        <v>25</v>
      </c>
      <c r="J2157" s="54">
        <f>VLOOKUP(FACT_INCLUDES[[#This Row],[Order ID]], ORDERS[], 7)</f>
        <v>0</v>
      </c>
      <c r="K2157" s="33">
        <v>0</v>
      </c>
      <c r="L2157" s="4">
        <f>VLOOKUP(FACT_INCLUDES[[#This Row],[DW Version]], VERSIONS[], 2)</f>
        <v>60</v>
      </c>
      <c r="M2157" s="4">
        <f>VLOOKUP(FACT_INCLUDES[[#This Row],[DW Version]], VERSIONS[], 3)</f>
        <v>6</v>
      </c>
      <c r="N2157" s="4" t="str">
        <f>VLOOKUP(FACT_INCLUDES[[#This Row],[DW Version]], VERSIONS[], 4)</f>
        <v>black</v>
      </c>
      <c r="O2157" s="51">
        <f>VLOOKUP(FACT_INCLUDES[[#This Row],[DW Version]], VERSIONS[], 5)</f>
        <v>311.97120188631033</v>
      </c>
      <c r="P2157" s="4" t="str">
        <f>VLOOKUP(FACT_INCLUDES[[#This Row],[DW Version]], VERSIONS[], 6)</f>
        <v>Magista Obra</v>
      </c>
      <c r="Q2157" s="4" t="str">
        <f>VLOOKUP(FACT_INCLUDES[[#This Row],[DW Version]], VERSIONS[], 7)</f>
        <v>Shoe</v>
      </c>
      <c r="R2157" s="51">
        <f>FACT_INCLUDES[[#This Row],[Version Price]]*FACT_INCLUDES[[#This Row],[Quantity]]</f>
        <v>311.97120188631033</v>
      </c>
      <c r="S2157" s="51">
        <f>FACT_INCLUDES[[#This Row],[Amount]]*(1-FACT_INCLUDES[[#This Row],[Order Discount]])</f>
        <v>311.97120188631033</v>
      </c>
      <c r="T2157" s="51">
        <f t="shared" si="33"/>
        <v>311.97120188631033</v>
      </c>
      <c r="U2157" s="57">
        <f>FACT_INCLUDES[[#This Row],[Income]]/FACT_INCLUDES[[#This Row],[Total Order Income]]</f>
        <v>1</v>
      </c>
      <c r="V2157" s="33">
        <f>IF(FACT_INCLUDES[[#This Row],[Order Gap]]&gt;10, 1, 0)/COUNTIFS(FACT_INCLUDES[Order ID], FACT_INCLUDES[[#This Row],[Order ID]])</f>
        <v>0</v>
      </c>
      <c r="W2157" s="33">
        <f>IF(FACT_INCLUDES[[#This Row],[Order Type]]="Online", 1, 0)/COUNTIFS(FACT_INCLUDES[Order ID], FACT_INCLUDES[[#This Row],[Order ID]])</f>
        <v>0</v>
      </c>
      <c r="X2157" s="52">
        <v>687.24572574662341</v>
      </c>
      <c r="Y2157" s="52">
        <v>670.45236697750954</v>
      </c>
      <c r="Z2157" s="64">
        <f>IF(FACT_INCLUDES[[#This Row],[Order Type]]="Online", 1, 0)*FACT_INCLUDES[[#This Row],[Income]]</f>
        <v>0</v>
      </c>
    </row>
    <row r="2158" spans="1:26" x14ac:dyDescent="0.3">
      <c r="A2158" s="4">
        <v>1655</v>
      </c>
      <c r="B2158" s="4">
        <v>836</v>
      </c>
      <c r="C2158" s="4">
        <v>57</v>
      </c>
      <c r="D2158" s="58">
        <v>3</v>
      </c>
      <c r="E2158" s="28">
        <f>VLOOKUP(FACT_INCLUDES[[#This Row],[Order ID]], ORDERS[], 2)</f>
        <v>44237.890108587082</v>
      </c>
      <c r="F2158" s="28">
        <f>VLOOKUP(FACT_INCLUDES[[#This Row],[Order ID]], ORDERS[], 3)</f>
        <v>44237.890108587082</v>
      </c>
      <c r="G2158" s="4" t="str">
        <f>VLOOKUP(FACT_INCLUDES[[#This Row],[Order ID]], ORDERS[], 4)</f>
        <v>In-Store</v>
      </c>
      <c r="H2158" s="4" t="str">
        <f>VLOOKUP(FACT_INCLUDES[[#This Row],[Order ID]], ORDERS[], 5)</f>
        <v>HDC9821@gmail.com</v>
      </c>
      <c r="I2158" s="4">
        <f>VLOOKUP(FACT_INCLUDES[[#This Row],[Order ID]], ORDERS[], 6)</f>
        <v>34</v>
      </c>
      <c r="J2158" s="54">
        <f>VLOOKUP(FACT_INCLUDES[[#This Row],[Order ID]], ORDERS[], 7)</f>
        <v>0</v>
      </c>
      <c r="K2158" s="33">
        <v>0</v>
      </c>
      <c r="L2158" s="4">
        <f>VLOOKUP(FACT_INCLUDES[[#This Row],[DW Version]], VERSIONS[], 2)</f>
        <v>5</v>
      </c>
      <c r="M2158" s="4">
        <f>VLOOKUP(FACT_INCLUDES[[#This Row],[DW Version]], VERSIONS[], 3)</f>
        <v>12</v>
      </c>
      <c r="N2158" s="4" t="str">
        <f>VLOOKUP(FACT_INCLUDES[[#This Row],[DW Version]], VERSIONS[], 4)</f>
        <v>white</v>
      </c>
      <c r="O2158" s="51">
        <f>VLOOKUP(FACT_INCLUDES[[#This Row],[DW Version]], VERSIONS[], 5)</f>
        <v>244.54463224516559</v>
      </c>
      <c r="P2158" s="4" t="str">
        <f>VLOOKUP(FACT_INCLUDES[[#This Row],[DW Version]], VERSIONS[], 6)</f>
        <v>Nike Football</v>
      </c>
      <c r="Q2158" s="4" t="str">
        <f>VLOOKUP(FACT_INCLUDES[[#This Row],[DW Version]], VERSIONS[], 7)</f>
        <v>Sport Equipment</v>
      </c>
      <c r="R2158" s="51">
        <f>FACT_INCLUDES[[#This Row],[Version Price]]*FACT_INCLUDES[[#This Row],[Quantity]]</f>
        <v>733.63389673549682</v>
      </c>
      <c r="S2158" s="51">
        <f>FACT_INCLUDES[[#This Row],[Amount]]*(1-FACT_INCLUDES[[#This Row],[Order Discount]])</f>
        <v>733.63389673549682</v>
      </c>
      <c r="T2158" s="51">
        <f t="shared" si="33"/>
        <v>2449.5400731603058</v>
      </c>
      <c r="U2158" s="57">
        <f>FACT_INCLUDES[[#This Row],[Income]]/FACT_INCLUDES[[#This Row],[Total Order Income]]</f>
        <v>0.29949863028327173</v>
      </c>
      <c r="V2158" s="33">
        <f>IF(FACT_INCLUDES[[#This Row],[Order Gap]]&gt;10, 1, 0)/COUNTIFS(FACT_INCLUDES[Order ID], FACT_INCLUDES[[#This Row],[Order ID]])</f>
        <v>0</v>
      </c>
      <c r="W2158" s="33">
        <f>IF(FACT_INCLUDES[[#This Row],[Order Type]]="Online", 1, 0)/COUNTIFS(FACT_INCLUDES[Order ID], FACT_INCLUDES[[#This Row],[Order ID]])</f>
        <v>0</v>
      </c>
      <c r="X2158" s="52">
        <v>687.24572574662341</v>
      </c>
      <c r="Y2158" s="52">
        <v>670.45236697750954</v>
      </c>
      <c r="Z2158" s="64">
        <f>IF(FACT_INCLUDES[[#This Row],[Order Type]]="Online", 1, 0)*FACT_INCLUDES[[#This Row],[Income]]</f>
        <v>0</v>
      </c>
    </row>
    <row r="2159" spans="1:26" x14ac:dyDescent="0.3">
      <c r="A2159" s="4">
        <v>1656</v>
      </c>
      <c r="B2159" s="4">
        <v>836</v>
      </c>
      <c r="C2159" s="4">
        <v>186</v>
      </c>
      <c r="D2159" s="58">
        <v>5</v>
      </c>
      <c r="E2159" s="28">
        <f>VLOOKUP(FACT_INCLUDES[[#This Row],[Order ID]], ORDERS[], 2)</f>
        <v>44237.890108587082</v>
      </c>
      <c r="F2159" s="28">
        <f>VLOOKUP(FACT_INCLUDES[[#This Row],[Order ID]], ORDERS[], 3)</f>
        <v>44237.890108587082</v>
      </c>
      <c r="G2159" s="4" t="str">
        <f>VLOOKUP(FACT_INCLUDES[[#This Row],[Order ID]], ORDERS[], 4)</f>
        <v>In-Store</v>
      </c>
      <c r="H2159" s="4" t="str">
        <f>VLOOKUP(FACT_INCLUDES[[#This Row],[Order ID]], ORDERS[], 5)</f>
        <v>HDC9821@gmail.com</v>
      </c>
      <c r="I2159" s="4">
        <f>VLOOKUP(FACT_INCLUDES[[#This Row],[Order ID]], ORDERS[], 6)</f>
        <v>34</v>
      </c>
      <c r="J2159" s="54">
        <f>VLOOKUP(FACT_INCLUDES[[#This Row],[Order ID]], ORDERS[], 7)</f>
        <v>0</v>
      </c>
      <c r="K2159" s="33">
        <v>0</v>
      </c>
      <c r="L2159" s="4">
        <f>VLOOKUP(FACT_INCLUDES[[#This Row],[DW Version]], VERSIONS[], 2)</f>
        <v>19</v>
      </c>
      <c r="M2159" s="4">
        <f>VLOOKUP(FACT_INCLUDES[[#This Row],[DW Version]], VERSIONS[], 3)</f>
        <v>7</v>
      </c>
      <c r="N2159" s="4" t="str">
        <f>VLOOKUP(FACT_INCLUDES[[#This Row],[DW Version]], VERSIONS[], 4)</f>
        <v>dark purple</v>
      </c>
      <c r="O2159" s="51">
        <f>VLOOKUP(FACT_INCLUDES[[#This Row],[DW Version]], VERSIONS[], 5)</f>
        <v>343.18123528496176</v>
      </c>
      <c r="P2159" s="4" t="str">
        <f>VLOOKUP(FACT_INCLUDES[[#This Row],[DW Version]], VERSIONS[], 6)</f>
        <v>Windrunner Jacket</v>
      </c>
      <c r="Q2159" s="4" t="str">
        <f>VLOOKUP(FACT_INCLUDES[[#This Row],[DW Version]], VERSIONS[], 7)</f>
        <v>Apparel</v>
      </c>
      <c r="R2159" s="51">
        <f>FACT_INCLUDES[[#This Row],[Version Price]]*FACT_INCLUDES[[#This Row],[Quantity]]</f>
        <v>1715.9061764248088</v>
      </c>
      <c r="S2159" s="51">
        <f>FACT_INCLUDES[[#This Row],[Amount]]*(1-FACT_INCLUDES[[#This Row],[Order Discount]])</f>
        <v>1715.9061764248088</v>
      </c>
      <c r="T2159" s="51">
        <f t="shared" si="33"/>
        <v>2449.5400731603058</v>
      </c>
      <c r="U2159" s="57">
        <f>FACT_INCLUDES[[#This Row],[Income]]/FACT_INCLUDES[[#This Row],[Total Order Income]]</f>
        <v>0.70050136971672816</v>
      </c>
      <c r="V2159" s="33">
        <f>IF(FACT_INCLUDES[[#This Row],[Order Gap]]&gt;10, 1, 0)/COUNTIFS(FACT_INCLUDES[Order ID], FACT_INCLUDES[[#This Row],[Order ID]])</f>
        <v>0</v>
      </c>
      <c r="W2159" s="33">
        <f>IF(FACT_INCLUDES[[#This Row],[Order Type]]="Online", 1, 0)/COUNTIFS(FACT_INCLUDES[Order ID], FACT_INCLUDES[[#This Row],[Order ID]])</f>
        <v>0</v>
      </c>
      <c r="X2159" s="52">
        <v>687.24572574662341</v>
      </c>
      <c r="Y2159" s="52">
        <v>670.45236697750954</v>
      </c>
      <c r="Z2159" s="64">
        <f>IF(FACT_INCLUDES[[#This Row],[Order Type]]="Online", 1, 0)*FACT_INCLUDES[[#This Row],[Income]]</f>
        <v>0</v>
      </c>
    </row>
    <row r="2160" spans="1:26" x14ac:dyDescent="0.3">
      <c r="A2160" s="4">
        <v>1705</v>
      </c>
      <c r="B2160" s="4">
        <v>859</v>
      </c>
      <c r="C2160" s="4">
        <v>768</v>
      </c>
      <c r="D2160" s="58">
        <v>3</v>
      </c>
      <c r="E2160" s="28">
        <f>VLOOKUP(FACT_INCLUDES[[#This Row],[Order ID]], ORDERS[], 2)</f>
        <v>44458.151965309589</v>
      </c>
      <c r="F2160" s="28">
        <f>VLOOKUP(FACT_INCLUDES[[#This Row],[Order ID]], ORDERS[], 3)</f>
        <v>44458.151965309589</v>
      </c>
      <c r="G2160" s="4" t="str">
        <f>VLOOKUP(FACT_INCLUDES[[#This Row],[Order ID]], ORDERS[], 4)</f>
        <v>In-Store</v>
      </c>
      <c r="H2160" s="4" t="str">
        <f>VLOOKUP(FACT_INCLUDES[[#This Row],[Order ID]], ORDERS[], 5)</f>
        <v>CGH1299@gmail.com</v>
      </c>
      <c r="I2160" s="4">
        <f>VLOOKUP(FACT_INCLUDES[[#This Row],[Order ID]], ORDERS[], 6)</f>
        <v>36</v>
      </c>
      <c r="J2160" s="54">
        <f>VLOOKUP(FACT_INCLUDES[[#This Row],[Order ID]], ORDERS[], 7)</f>
        <v>0</v>
      </c>
      <c r="K2160" s="33">
        <v>0</v>
      </c>
      <c r="L2160" s="4">
        <f>VLOOKUP(FACT_INCLUDES[[#This Row],[DW Version]], VERSIONS[], 2)</f>
        <v>79</v>
      </c>
      <c r="M2160" s="4">
        <f>VLOOKUP(FACT_INCLUDES[[#This Row],[DW Version]], VERSIONS[], 3)</f>
        <v>7.5</v>
      </c>
      <c r="N2160" s="4" t="str">
        <f>VLOOKUP(FACT_INCLUDES[[#This Row],[DW Version]], VERSIONS[], 4)</f>
        <v>black</v>
      </c>
      <c r="O2160" s="51">
        <f>VLOOKUP(FACT_INCLUDES[[#This Row],[DW Version]], VERSIONS[], 5)</f>
        <v>272.63996184107066</v>
      </c>
      <c r="P2160" s="4" t="str">
        <f>VLOOKUP(FACT_INCLUDES[[#This Row],[DW Version]], VERSIONS[], 6)</f>
        <v>Zoom Gravity</v>
      </c>
      <c r="Q2160" s="4" t="str">
        <f>VLOOKUP(FACT_INCLUDES[[#This Row],[DW Version]], VERSIONS[], 7)</f>
        <v>Shoe</v>
      </c>
      <c r="R2160" s="51">
        <f>FACT_INCLUDES[[#This Row],[Version Price]]*FACT_INCLUDES[[#This Row],[Quantity]]</f>
        <v>817.91988552321197</v>
      </c>
      <c r="S2160" s="51">
        <f>FACT_INCLUDES[[#This Row],[Amount]]*(1-FACT_INCLUDES[[#This Row],[Order Discount]])</f>
        <v>817.91988552321197</v>
      </c>
      <c r="T2160" s="51">
        <f t="shared" si="33"/>
        <v>817.91988552321197</v>
      </c>
      <c r="U2160" s="57">
        <f>FACT_INCLUDES[[#This Row],[Income]]/FACT_INCLUDES[[#This Row],[Total Order Income]]</f>
        <v>1</v>
      </c>
      <c r="V2160" s="33">
        <f>IF(FACT_INCLUDES[[#This Row],[Order Gap]]&gt;10, 1, 0)/COUNTIFS(FACT_INCLUDES[Order ID], FACT_INCLUDES[[#This Row],[Order ID]])</f>
        <v>0</v>
      </c>
      <c r="W2160" s="33">
        <f>IF(FACT_INCLUDES[[#This Row],[Order Type]]="Online", 1, 0)/COUNTIFS(FACT_INCLUDES[Order ID], FACT_INCLUDES[[#This Row],[Order ID]])</f>
        <v>0</v>
      </c>
      <c r="X2160" s="52">
        <v>687.24572574662341</v>
      </c>
      <c r="Y2160" s="52">
        <v>670.45236697750954</v>
      </c>
      <c r="Z2160" s="64">
        <f>IF(FACT_INCLUDES[[#This Row],[Order Type]]="Online", 1, 0)*FACT_INCLUDES[[#This Row],[Income]]</f>
        <v>0</v>
      </c>
    </row>
    <row r="2161" spans="1:26" x14ac:dyDescent="0.3">
      <c r="A2161" s="4">
        <v>1741</v>
      </c>
      <c r="B2161" s="4">
        <v>877</v>
      </c>
      <c r="C2161" s="4">
        <v>33</v>
      </c>
      <c r="D2161" s="58">
        <v>3</v>
      </c>
      <c r="E2161" s="28">
        <f>VLOOKUP(FACT_INCLUDES[[#This Row],[Order ID]], ORDERS[], 2)</f>
        <v>44461.756150833244</v>
      </c>
      <c r="F2161" s="28">
        <f>VLOOKUP(FACT_INCLUDES[[#This Row],[Order ID]], ORDERS[], 3)</f>
        <v>44461.756150833244</v>
      </c>
      <c r="G2161" s="4" t="str">
        <f>VLOOKUP(FACT_INCLUDES[[#This Row],[Order ID]], ORDERS[], 4)</f>
        <v>In-Store</v>
      </c>
      <c r="H2161" s="4" t="str">
        <f>VLOOKUP(FACT_INCLUDES[[#This Row],[Order ID]], ORDERS[], 5)</f>
        <v>VSM3811@gmail.com</v>
      </c>
      <c r="I2161" s="4">
        <f>VLOOKUP(FACT_INCLUDES[[#This Row],[Order ID]], ORDERS[], 6)</f>
        <v>23</v>
      </c>
      <c r="J2161" s="54">
        <f>VLOOKUP(FACT_INCLUDES[[#This Row],[Order ID]], ORDERS[], 7)</f>
        <v>0</v>
      </c>
      <c r="K2161" s="33">
        <v>0</v>
      </c>
      <c r="L2161" s="4">
        <f>VLOOKUP(FACT_INCLUDES[[#This Row],[DW Version]], VERSIONS[], 2)</f>
        <v>3</v>
      </c>
      <c r="M2161" s="4">
        <f>VLOOKUP(FACT_INCLUDES[[#This Row],[DW Version]], VERSIONS[], 3)</f>
        <v>9</v>
      </c>
      <c r="N2161" s="4" t="str">
        <f>VLOOKUP(FACT_INCLUDES[[#This Row],[DW Version]], VERSIONS[], 4)</f>
        <v>black</v>
      </c>
      <c r="O2161" s="51">
        <f>VLOOKUP(FACT_INCLUDES[[#This Row],[DW Version]], VERSIONS[], 5)</f>
        <v>41.972378177199204</v>
      </c>
      <c r="P2161" s="4" t="str">
        <f>VLOOKUP(FACT_INCLUDES[[#This Row],[DW Version]], VERSIONS[], 6)</f>
        <v>Dri-FIT Shirt</v>
      </c>
      <c r="Q2161" s="4" t="str">
        <f>VLOOKUP(FACT_INCLUDES[[#This Row],[DW Version]], VERSIONS[], 7)</f>
        <v>Apparel</v>
      </c>
      <c r="R2161" s="51">
        <f>FACT_INCLUDES[[#This Row],[Version Price]]*FACT_INCLUDES[[#This Row],[Quantity]]</f>
        <v>125.91713453159761</v>
      </c>
      <c r="S2161" s="51">
        <f>FACT_INCLUDES[[#This Row],[Amount]]*(1-FACT_INCLUDES[[#This Row],[Order Discount]])</f>
        <v>125.91713453159761</v>
      </c>
      <c r="T2161" s="51">
        <f t="shared" si="33"/>
        <v>1850.6800040584035</v>
      </c>
      <c r="U2161" s="57">
        <f>FACT_INCLUDES[[#This Row],[Income]]/FACT_INCLUDES[[#This Row],[Total Order Income]]</f>
        <v>6.8038307138711562E-2</v>
      </c>
      <c r="V2161" s="33">
        <f>IF(FACT_INCLUDES[[#This Row],[Order Gap]]&gt;10, 1, 0)/COUNTIFS(FACT_INCLUDES[Order ID], FACT_INCLUDES[[#This Row],[Order ID]])</f>
        <v>0</v>
      </c>
      <c r="W2161" s="33">
        <f>IF(FACT_INCLUDES[[#This Row],[Order Type]]="Online", 1, 0)/COUNTIFS(FACT_INCLUDES[Order ID], FACT_INCLUDES[[#This Row],[Order ID]])</f>
        <v>0</v>
      </c>
      <c r="X2161" s="52">
        <v>687.24572574662341</v>
      </c>
      <c r="Y2161" s="52">
        <v>670.45236697750954</v>
      </c>
      <c r="Z2161" s="64">
        <f>IF(FACT_INCLUDES[[#This Row],[Order Type]]="Online", 1, 0)*FACT_INCLUDES[[#This Row],[Income]]</f>
        <v>0</v>
      </c>
    </row>
    <row r="2162" spans="1:26" x14ac:dyDescent="0.3">
      <c r="A2162" s="4">
        <v>1742</v>
      </c>
      <c r="B2162" s="4">
        <v>877</v>
      </c>
      <c r="C2162" s="4">
        <v>305</v>
      </c>
      <c r="D2162" s="58">
        <v>5</v>
      </c>
      <c r="E2162" s="28">
        <f>VLOOKUP(FACT_INCLUDES[[#This Row],[Order ID]], ORDERS[], 2)</f>
        <v>44461.756150833244</v>
      </c>
      <c r="F2162" s="28">
        <f>VLOOKUP(FACT_INCLUDES[[#This Row],[Order ID]], ORDERS[], 3)</f>
        <v>44461.756150833244</v>
      </c>
      <c r="G2162" s="4" t="str">
        <f>VLOOKUP(FACT_INCLUDES[[#This Row],[Order ID]], ORDERS[], 4)</f>
        <v>In-Store</v>
      </c>
      <c r="H2162" s="4" t="str">
        <f>VLOOKUP(FACT_INCLUDES[[#This Row],[Order ID]], ORDERS[], 5)</f>
        <v>VSM3811@gmail.com</v>
      </c>
      <c r="I2162" s="4">
        <f>VLOOKUP(FACT_INCLUDES[[#This Row],[Order ID]], ORDERS[], 6)</f>
        <v>23</v>
      </c>
      <c r="J2162" s="54">
        <f>VLOOKUP(FACT_INCLUDES[[#This Row],[Order ID]], ORDERS[], 7)</f>
        <v>0</v>
      </c>
      <c r="K2162" s="33">
        <v>0</v>
      </c>
      <c r="L2162" s="4">
        <f>VLOOKUP(FACT_INCLUDES[[#This Row],[DW Version]], VERSIONS[], 2)</f>
        <v>30</v>
      </c>
      <c r="M2162" s="4">
        <f>VLOOKUP(FACT_INCLUDES[[#This Row],[DW Version]], VERSIONS[], 3)</f>
        <v>12.5</v>
      </c>
      <c r="N2162" s="4" t="str">
        <f>VLOOKUP(FACT_INCLUDES[[#This Row],[DW Version]], VERSIONS[], 4)</f>
        <v>white</v>
      </c>
      <c r="O2162" s="51">
        <f>VLOOKUP(FACT_INCLUDES[[#This Row],[DW Version]], VERSIONS[], 5)</f>
        <v>344.95257390536119</v>
      </c>
      <c r="P2162" s="4" t="str">
        <f>VLOOKUP(FACT_INCLUDES[[#This Row],[DW Version]], VERSIONS[], 6)</f>
        <v>Air Zoom Terra Kiger</v>
      </c>
      <c r="Q2162" s="4" t="str">
        <f>VLOOKUP(FACT_INCLUDES[[#This Row],[DW Version]], VERSIONS[], 7)</f>
        <v>Shoe</v>
      </c>
      <c r="R2162" s="51">
        <f>FACT_INCLUDES[[#This Row],[Version Price]]*FACT_INCLUDES[[#This Row],[Quantity]]</f>
        <v>1724.7628695268058</v>
      </c>
      <c r="S2162" s="51">
        <f>FACT_INCLUDES[[#This Row],[Amount]]*(1-FACT_INCLUDES[[#This Row],[Order Discount]])</f>
        <v>1724.7628695268058</v>
      </c>
      <c r="T2162" s="51">
        <f t="shared" si="33"/>
        <v>1850.6800040584035</v>
      </c>
      <c r="U2162" s="57">
        <f>FACT_INCLUDES[[#This Row],[Income]]/FACT_INCLUDES[[#This Row],[Total Order Income]]</f>
        <v>0.93196169286128838</v>
      </c>
      <c r="V2162" s="33">
        <f>IF(FACT_INCLUDES[[#This Row],[Order Gap]]&gt;10, 1, 0)/COUNTIFS(FACT_INCLUDES[Order ID], FACT_INCLUDES[[#This Row],[Order ID]])</f>
        <v>0</v>
      </c>
      <c r="W2162" s="33">
        <f>IF(FACT_INCLUDES[[#This Row],[Order Type]]="Online", 1, 0)/COUNTIFS(FACT_INCLUDES[Order ID], FACT_INCLUDES[[#This Row],[Order ID]])</f>
        <v>0</v>
      </c>
      <c r="X2162" s="52">
        <v>687.24572574662341</v>
      </c>
      <c r="Y2162" s="52">
        <v>670.45236697750954</v>
      </c>
      <c r="Z2162" s="64">
        <f>IF(FACT_INCLUDES[[#This Row],[Order Type]]="Online", 1, 0)*FACT_INCLUDES[[#This Row],[Income]]</f>
        <v>0</v>
      </c>
    </row>
    <row r="2163" spans="1:26" x14ac:dyDescent="0.3">
      <c r="A2163" s="4">
        <v>1799</v>
      </c>
      <c r="B2163" s="4">
        <v>907</v>
      </c>
      <c r="C2163" s="4">
        <v>738</v>
      </c>
      <c r="D2163" s="58">
        <v>2</v>
      </c>
      <c r="E2163" s="28">
        <f>VLOOKUP(FACT_INCLUDES[[#This Row],[Order ID]], ORDERS[], 2)</f>
        <v>44512.287838949058</v>
      </c>
      <c r="F2163" s="28">
        <f>VLOOKUP(FACT_INCLUDES[[#This Row],[Order ID]], ORDERS[], 3)</f>
        <v>44512.287838949058</v>
      </c>
      <c r="G2163" s="4" t="str">
        <f>VLOOKUP(FACT_INCLUDES[[#This Row],[Order ID]], ORDERS[], 4)</f>
        <v>In-Store</v>
      </c>
      <c r="H2163" s="4" t="str">
        <f>VLOOKUP(FACT_INCLUDES[[#This Row],[Order ID]], ORDERS[], 5)</f>
        <v>GGX4118@gmail.com</v>
      </c>
      <c r="I2163" s="4">
        <f>VLOOKUP(FACT_INCLUDES[[#This Row],[Order ID]], ORDERS[], 6)</f>
        <v>39</v>
      </c>
      <c r="J2163" s="54">
        <f>VLOOKUP(FACT_INCLUDES[[#This Row],[Order ID]], ORDERS[], 7)</f>
        <v>0</v>
      </c>
      <c r="K2163" s="33">
        <v>0</v>
      </c>
      <c r="L2163" s="4">
        <f>VLOOKUP(FACT_INCLUDES[[#This Row],[DW Version]], VERSIONS[], 2)</f>
        <v>75</v>
      </c>
      <c r="M2163" s="4">
        <f>VLOOKUP(FACT_INCLUDES[[#This Row],[DW Version]], VERSIONS[], 3)</f>
        <v>12</v>
      </c>
      <c r="N2163" s="4" t="str">
        <f>VLOOKUP(FACT_INCLUDES[[#This Row],[DW Version]], VERSIONS[], 4)</f>
        <v>white</v>
      </c>
      <c r="O2163" s="51">
        <f>VLOOKUP(FACT_INCLUDES[[#This Row],[DW Version]], VERSIONS[], 5)</f>
        <v>348.56278148126307</v>
      </c>
      <c r="P2163" s="4" t="str">
        <f>VLOOKUP(FACT_INCLUDES[[#This Row],[DW Version]], VERSIONS[], 6)</f>
        <v>React Presto</v>
      </c>
      <c r="Q2163" s="4" t="str">
        <f>VLOOKUP(FACT_INCLUDES[[#This Row],[DW Version]], VERSIONS[], 7)</f>
        <v>Shoe</v>
      </c>
      <c r="R2163" s="51">
        <f>FACT_INCLUDES[[#This Row],[Version Price]]*FACT_INCLUDES[[#This Row],[Quantity]]</f>
        <v>697.12556296252615</v>
      </c>
      <c r="S2163" s="51">
        <f>FACT_INCLUDES[[#This Row],[Amount]]*(1-FACT_INCLUDES[[#This Row],[Order Discount]])</f>
        <v>697.12556296252615</v>
      </c>
      <c r="T2163" s="51">
        <f t="shared" si="33"/>
        <v>697.12556296252615</v>
      </c>
      <c r="U2163" s="57">
        <f>FACT_INCLUDES[[#This Row],[Income]]/FACT_INCLUDES[[#This Row],[Total Order Income]]</f>
        <v>1</v>
      </c>
      <c r="V2163" s="33">
        <f>IF(FACT_INCLUDES[[#This Row],[Order Gap]]&gt;10, 1, 0)/COUNTIFS(FACT_INCLUDES[Order ID], FACT_INCLUDES[[#This Row],[Order ID]])</f>
        <v>0</v>
      </c>
      <c r="W2163" s="33">
        <f>IF(FACT_INCLUDES[[#This Row],[Order Type]]="Online", 1, 0)/COUNTIFS(FACT_INCLUDES[Order ID], FACT_INCLUDES[[#This Row],[Order ID]])</f>
        <v>0</v>
      </c>
      <c r="X2163" s="52">
        <v>687.24572574662341</v>
      </c>
      <c r="Y2163" s="52">
        <v>670.45236697750954</v>
      </c>
      <c r="Z2163" s="64">
        <f>IF(FACT_INCLUDES[[#This Row],[Order Type]]="Online", 1, 0)*FACT_INCLUDES[[#This Row],[Income]]</f>
        <v>0</v>
      </c>
    </row>
    <row r="2164" spans="1:26" x14ac:dyDescent="0.3">
      <c r="A2164" s="4">
        <v>1833</v>
      </c>
      <c r="B2164" s="4">
        <v>925</v>
      </c>
      <c r="C2164" s="4">
        <v>299</v>
      </c>
      <c r="D2164" s="58">
        <v>2</v>
      </c>
      <c r="E2164" s="28">
        <f>VLOOKUP(FACT_INCLUDES[[#This Row],[Order ID]], ORDERS[], 2)</f>
        <v>44366.045240116538</v>
      </c>
      <c r="F2164" s="28">
        <f>VLOOKUP(FACT_INCLUDES[[#This Row],[Order ID]], ORDERS[], 3)</f>
        <v>44366.045240116538</v>
      </c>
      <c r="G2164" s="4" t="str">
        <f>VLOOKUP(FACT_INCLUDES[[#This Row],[Order ID]], ORDERS[], 4)</f>
        <v>In-Store</v>
      </c>
      <c r="H2164" s="4" t="str">
        <f>VLOOKUP(FACT_INCLUDES[[#This Row],[Order ID]], ORDERS[], 5)</f>
        <v>GGI6004@gmail.com</v>
      </c>
      <c r="I2164" s="4">
        <f>VLOOKUP(FACT_INCLUDES[[#This Row],[Order ID]], ORDERS[], 6)</f>
        <v>6</v>
      </c>
      <c r="J2164" s="54">
        <f>VLOOKUP(FACT_INCLUDES[[#This Row],[Order ID]], ORDERS[], 7)</f>
        <v>0</v>
      </c>
      <c r="K2164" s="33">
        <v>0</v>
      </c>
      <c r="L2164" s="4">
        <f>VLOOKUP(FACT_INCLUDES[[#This Row],[DW Version]], VERSIONS[], 2)</f>
        <v>30</v>
      </c>
      <c r="M2164" s="4">
        <f>VLOOKUP(FACT_INCLUDES[[#This Row],[DW Version]], VERSIONS[], 3)</f>
        <v>5.5</v>
      </c>
      <c r="N2164" s="4" t="str">
        <f>VLOOKUP(FACT_INCLUDES[[#This Row],[DW Version]], VERSIONS[], 4)</f>
        <v>black</v>
      </c>
      <c r="O2164" s="51">
        <f>VLOOKUP(FACT_INCLUDES[[#This Row],[DW Version]], VERSIONS[], 5)</f>
        <v>231.6727708942939</v>
      </c>
      <c r="P2164" s="4" t="str">
        <f>VLOOKUP(FACT_INCLUDES[[#This Row],[DW Version]], VERSIONS[], 6)</f>
        <v>Air Zoom Terra Kiger</v>
      </c>
      <c r="Q2164" s="4" t="str">
        <f>VLOOKUP(FACT_INCLUDES[[#This Row],[DW Version]], VERSIONS[], 7)</f>
        <v>Shoe</v>
      </c>
      <c r="R2164" s="51">
        <f>FACT_INCLUDES[[#This Row],[Version Price]]*FACT_INCLUDES[[#This Row],[Quantity]]</f>
        <v>463.34554178858781</v>
      </c>
      <c r="S2164" s="51">
        <f>FACT_INCLUDES[[#This Row],[Amount]]*(1-FACT_INCLUDES[[#This Row],[Order Discount]])</f>
        <v>463.34554178858781</v>
      </c>
      <c r="T2164" s="51">
        <f t="shared" si="33"/>
        <v>1545.7287885875326</v>
      </c>
      <c r="U2164" s="57">
        <f>FACT_INCLUDES[[#This Row],[Income]]/FACT_INCLUDES[[#This Row],[Total Order Income]]</f>
        <v>0.29975862855733387</v>
      </c>
      <c r="V2164" s="33">
        <f>IF(FACT_INCLUDES[[#This Row],[Order Gap]]&gt;10, 1, 0)/COUNTIFS(FACT_INCLUDES[Order ID], FACT_INCLUDES[[#This Row],[Order ID]])</f>
        <v>0</v>
      </c>
      <c r="W2164" s="33">
        <f>IF(FACT_INCLUDES[[#This Row],[Order Type]]="Online", 1, 0)/COUNTIFS(FACT_INCLUDES[Order ID], FACT_INCLUDES[[#This Row],[Order ID]])</f>
        <v>0</v>
      </c>
      <c r="X2164" s="52">
        <v>687.24572574662341</v>
      </c>
      <c r="Y2164" s="52">
        <v>670.45236697750954</v>
      </c>
      <c r="Z2164" s="64">
        <f>IF(FACT_INCLUDES[[#This Row],[Order Type]]="Online", 1, 0)*FACT_INCLUDES[[#This Row],[Income]]</f>
        <v>0</v>
      </c>
    </row>
    <row r="2165" spans="1:26" x14ac:dyDescent="0.3">
      <c r="A2165" s="4">
        <v>1834</v>
      </c>
      <c r="B2165" s="4">
        <v>925</v>
      </c>
      <c r="C2165" s="4">
        <v>509</v>
      </c>
      <c r="D2165" s="58">
        <v>4</v>
      </c>
      <c r="E2165" s="28">
        <f>VLOOKUP(FACT_INCLUDES[[#This Row],[Order ID]], ORDERS[], 2)</f>
        <v>44366.045240116538</v>
      </c>
      <c r="F2165" s="28">
        <f>VLOOKUP(FACT_INCLUDES[[#This Row],[Order ID]], ORDERS[], 3)</f>
        <v>44366.045240116538</v>
      </c>
      <c r="G2165" s="4" t="str">
        <f>VLOOKUP(FACT_INCLUDES[[#This Row],[Order ID]], ORDERS[], 4)</f>
        <v>In-Store</v>
      </c>
      <c r="H2165" s="4" t="str">
        <f>VLOOKUP(FACT_INCLUDES[[#This Row],[Order ID]], ORDERS[], 5)</f>
        <v>GGI6004@gmail.com</v>
      </c>
      <c r="I2165" s="4">
        <f>VLOOKUP(FACT_INCLUDES[[#This Row],[Order ID]], ORDERS[], 6)</f>
        <v>6</v>
      </c>
      <c r="J2165" s="54">
        <f>VLOOKUP(FACT_INCLUDES[[#This Row],[Order ID]], ORDERS[], 7)</f>
        <v>0</v>
      </c>
      <c r="K2165" s="33">
        <v>0</v>
      </c>
      <c r="L2165" s="4">
        <f>VLOOKUP(FACT_INCLUDES[[#This Row],[DW Version]], VERSIONS[], 2)</f>
        <v>53</v>
      </c>
      <c r="M2165" s="4">
        <f>VLOOKUP(FACT_INCLUDES[[#This Row],[DW Version]], VERSIONS[], 3)</f>
        <v>10</v>
      </c>
      <c r="N2165" s="4" t="str">
        <f>VLOOKUP(FACT_INCLUDES[[#This Row],[DW Version]], VERSIONS[], 4)</f>
        <v>black</v>
      </c>
      <c r="O2165" s="51">
        <f>VLOOKUP(FACT_INCLUDES[[#This Row],[DW Version]], VERSIONS[], 5)</f>
        <v>34.232281074563303</v>
      </c>
      <c r="P2165" s="4" t="str">
        <f>VLOOKUP(FACT_INCLUDES[[#This Row],[DW Version]], VERSIONS[], 6)</f>
        <v>Flex Stride Shorts</v>
      </c>
      <c r="Q2165" s="4" t="str">
        <f>VLOOKUP(FACT_INCLUDES[[#This Row],[DW Version]], VERSIONS[], 7)</f>
        <v>Apparel</v>
      </c>
      <c r="R2165" s="51">
        <f>FACT_INCLUDES[[#This Row],[Version Price]]*FACT_INCLUDES[[#This Row],[Quantity]]</f>
        <v>136.92912429825321</v>
      </c>
      <c r="S2165" s="51">
        <f>FACT_INCLUDES[[#This Row],[Amount]]*(1-FACT_INCLUDES[[#This Row],[Order Discount]])</f>
        <v>136.92912429825321</v>
      </c>
      <c r="T2165" s="51">
        <f t="shared" si="33"/>
        <v>1545.7287885875326</v>
      </c>
      <c r="U2165" s="57">
        <f>FACT_INCLUDES[[#This Row],[Income]]/FACT_INCLUDES[[#This Row],[Total Order Income]]</f>
        <v>8.8585478454714761E-2</v>
      </c>
      <c r="V2165" s="33">
        <f>IF(FACT_INCLUDES[[#This Row],[Order Gap]]&gt;10, 1, 0)/COUNTIFS(FACT_INCLUDES[Order ID], FACT_INCLUDES[[#This Row],[Order ID]])</f>
        <v>0</v>
      </c>
      <c r="W2165" s="33">
        <f>IF(FACT_INCLUDES[[#This Row],[Order Type]]="Online", 1, 0)/COUNTIFS(FACT_INCLUDES[Order ID], FACT_INCLUDES[[#This Row],[Order ID]])</f>
        <v>0</v>
      </c>
      <c r="X2165" s="52">
        <v>687.24572574662341</v>
      </c>
      <c r="Y2165" s="52">
        <v>670.45236697750954</v>
      </c>
      <c r="Z2165" s="64">
        <f>IF(FACT_INCLUDES[[#This Row],[Order Type]]="Online", 1, 0)*FACT_INCLUDES[[#This Row],[Income]]</f>
        <v>0</v>
      </c>
    </row>
    <row r="2166" spans="1:26" x14ac:dyDescent="0.3">
      <c r="A2166" s="4">
        <v>1835</v>
      </c>
      <c r="B2166" s="4">
        <v>925</v>
      </c>
      <c r="C2166" s="4">
        <v>740</v>
      </c>
      <c r="D2166" s="58">
        <v>3</v>
      </c>
      <c r="E2166" s="28">
        <f>VLOOKUP(FACT_INCLUDES[[#This Row],[Order ID]], ORDERS[], 2)</f>
        <v>44366.045240116538</v>
      </c>
      <c r="F2166" s="28">
        <f>VLOOKUP(FACT_INCLUDES[[#This Row],[Order ID]], ORDERS[], 3)</f>
        <v>44366.045240116538</v>
      </c>
      <c r="G2166" s="4" t="str">
        <f>VLOOKUP(FACT_INCLUDES[[#This Row],[Order ID]], ORDERS[], 4)</f>
        <v>In-Store</v>
      </c>
      <c r="H2166" s="4" t="str">
        <f>VLOOKUP(FACT_INCLUDES[[#This Row],[Order ID]], ORDERS[], 5)</f>
        <v>GGI6004@gmail.com</v>
      </c>
      <c r="I2166" s="4">
        <f>VLOOKUP(FACT_INCLUDES[[#This Row],[Order ID]], ORDERS[], 6)</f>
        <v>6</v>
      </c>
      <c r="J2166" s="54">
        <f>VLOOKUP(FACT_INCLUDES[[#This Row],[Order ID]], ORDERS[], 7)</f>
        <v>0</v>
      </c>
      <c r="K2166" s="33">
        <v>0</v>
      </c>
      <c r="L2166" s="4">
        <f>VLOOKUP(FACT_INCLUDES[[#This Row],[DW Version]], VERSIONS[], 2)</f>
        <v>76</v>
      </c>
      <c r="M2166" s="4">
        <f>VLOOKUP(FACT_INCLUDES[[#This Row],[DW Version]], VERSIONS[], 3)</f>
        <v>7.5</v>
      </c>
      <c r="N2166" s="4" t="str">
        <f>VLOOKUP(FACT_INCLUDES[[#This Row],[DW Version]], VERSIONS[], 4)</f>
        <v>white</v>
      </c>
      <c r="O2166" s="51">
        <f>VLOOKUP(FACT_INCLUDES[[#This Row],[DW Version]], VERSIONS[], 5)</f>
        <v>315.1513741668972</v>
      </c>
      <c r="P2166" s="4" t="str">
        <f>VLOOKUP(FACT_INCLUDES[[#This Row],[DW Version]], VERSIONS[], 6)</f>
        <v>Challenger Shorts</v>
      </c>
      <c r="Q2166" s="4" t="str">
        <f>VLOOKUP(FACT_INCLUDES[[#This Row],[DW Version]], VERSIONS[], 7)</f>
        <v>Apparel</v>
      </c>
      <c r="R2166" s="51">
        <f>FACT_INCLUDES[[#This Row],[Version Price]]*FACT_INCLUDES[[#This Row],[Quantity]]</f>
        <v>945.4541225006916</v>
      </c>
      <c r="S2166" s="51">
        <f>FACT_INCLUDES[[#This Row],[Amount]]*(1-FACT_INCLUDES[[#This Row],[Order Discount]])</f>
        <v>945.4541225006916</v>
      </c>
      <c r="T2166" s="51">
        <f t="shared" si="33"/>
        <v>1545.7287885875326</v>
      </c>
      <c r="U2166" s="57">
        <f>FACT_INCLUDES[[#This Row],[Income]]/FACT_INCLUDES[[#This Row],[Total Order Income]]</f>
        <v>0.61165589298795142</v>
      </c>
      <c r="V2166" s="33">
        <f>IF(FACT_INCLUDES[[#This Row],[Order Gap]]&gt;10, 1, 0)/COUNTIFS(FACT_INCLUDES[Order ID], FACT_INCLUDES[[#This Row],[Order ID]])</f>
        <v>0</v>
      </c>
      <c r="W2166" s="33">
        <f>IF(FACT_INCLUDES[[#This Row],[Order Type]]="Online", 1, 0)/COUNTIFS(FACT_INCLUDES[Order ID], FACT_INCLUDES[[#This Row],[Order ID]])</f>
        <v>0</v>
      </c>
      <c r="X2166" s="52">
        <v>687.24572574662341</v>
      </c>
      <c r="Y2166" s="52">
        <v>670.45236697750954</v>
      </c>
      <c r="Z2166" s="64">
        <f>IF(FACT_INCLUDES[[#This Row],[Order Type]]="Online", 1, 0)*FACT_INCLUDES[[#This Row],[Income]]</f>
        <v>0</v>
      </c>
    </row>
    <row r="2167" spans="1:26" x14ac:dyDescent="0.3">
      <c r="A2167" s="4">
        <v>1890</v>
      </c>
      <c r="B2167" s="4">
        <v>949</v>
      </c>
      <c r="C2167" s="4">
        <v>284</v>
      </c>
      <c r="D2167" s="58">
        <v>3</v>
      </c>
      <c r="E2167" s="28">
        <f>VLOOKUP(FACT_INCLUDES[[#This Row],[Order ID]], ORDERS[], 2)</f>
        <v>44363.708794287144</v>
      </c>
      <c r="F2167" s="28">
        <f>VLOOKUP(FACT_INCLUDES[[#This Row],[Order ID]], ORDERS[], 3)</f>
        <v>44363.708794287144</v>
      </c>
      <c r="G2167" s="4" t="str">
        <f>VLOOKUP(FACT_INCLUDES[[#This Row],[Order ID]], ORDERS[], 4)</f>
        <v>In-Store</v>
      </c>
      <c r="H2167" s="4" t="str">
        <f>VLOOKUP(FACT_INCLUDES[[#This Row],[Order ID]], ORDERS[], 5)</f>
        <v>EAA9121@gmail.com</v>
      </c>
      <c r="I2167" s="4">
        <f>VLOOKUP(FACT_INCLUDES[[#This Row],[Order ID]], ORDERS[], 6)</f>
        <v>31</v>
      </c>
      <c r="J2167" s="54">
        <f>VLOOKUP(FACT_INCLUDES[[#This Row],[Order ID]], ORDERS[], 7)</f>
        <v>0</v>
      </c>
      <c r="K2167" s="33">
        <v>0</v>
      </c>
      <c r="L2167" s="4">
        <f>VLOOKUP(FACT_INCLUDES[[#This Row],[DW Version]], VERSIONS[], 2)</f>
        <v>28</v>
      </c>
      <c r="M2167" s="4">
        <f>VLOOKUP(FACT_INCLUDES[[#This Row],[DW Version]], VERSIONS[], 3)</f>
        <v>3</v>
      </c>
      <c r="N2167" s="4" t="str">
        <f>VLOOKUP(FACT_INCLUDES[[#This Row],[DW Version]], VERSIONS[], 4)</f>
        <v>red</v>
      </c>
      <c r="O2167" s="51">
        <f>VLOOKUP(FACT_INCLUDES[[#This Row],[DW Version]], VERSIONS[], 5)</f>
        <v>34.254261897239367</v>
      </c>
      <c r="P2167" s="4" t="str">
        <f>VLOOKUP(FACT_INCLUDES[[#This Row],[DW Version]], VERSIONS[], 6)</f>
        <v>Odyssey React</v>
      </c>
      <c r="Q2167" s="4" t="str">
        <f>VLOOKUP(FACT_INCLUDES[[#This Row],[DW Version]], VERSIONS[], 7)</f>
        <v>Shoe</v>
      </c>
      <c r="R2167" s="51">
        <f>FACT_INCLUDES[[#This Row],[Version Price]]*FACT_INCLUDES[[#This Row],[Quantity]]</f>
        <v>102.76278569171811</v>
      </c>
      <c r="S2167" s="51">
        <f>FACT_INCLUDES[[#This Row],[Amount]]*(1-FACT_INCLUDES[[#This Row],[Order Discount]])</f>
        <v>102.76278569171811</v>
      </c>
      <c r="T2167" s="51">
        <f t="shared" si="33"/>
        <v>1229.7944352051925</v>
      </c>
      <c r="U2167" s="57">
        <f>FACT_INCLUDES[[#This Row],[Income]]/FACT_INCLUDES[[#This Row],[Total Order Income]]</f>
        <v>8.3560945431154138E-2</v>
      </c>
      <c r="V2167" s="33">
        <f>IF(FACT_INCLUDES[[#This Row],[Order Gap]]&gt;10, 1, 0)/COUNTIFS(FACT_INCLUDES[Order ID], FACT_INCLUDES[[#This Row],[Order ID]])</f>
        <v>0</v>
      </c>
      <c r="W2167" s="33">
        <f>IF(FACT_INCLUDES[[#This Row],[Order Type]]="Online", 1, 0)/COUNTIFS(FACT_INCLUDES[Order ID], FACT_INCLUDES[[#This Row],[Order ID]])</f>
        <v>0</v>
      </c>
      <c r="X2167" s="52">
        <v>687.24572574662341</v>
      </c>
      <c r="Y2167" s="52">
        <v>670.45236697750954</v>
      </c>
      <c r="Z2167" s="64">
        <f>IF(FACT_INCLUDES[[#This Row],[Order Type]]="Online", 1, 0)*FACT_INCLUDES[[#This Row],[Income]]</f>
        <v>0</v>
      </c>
    </row>
    <row r="2168" spans="1:26" x14ac:dyDescent="0.3">
      <c r="A2168" s="4">
        <v>1891</v>
      </c>
      <c r="B2168" s="4">
        <v>949</v>
      </c>
      <c r="C2168" s="4">
        <v>749</v>
      </c>
      <c r="D2168" s="58">
        <v>4</v>
      </c>
      <c r="E2168" s="28">
        <f>VLOOKUP(FACT_INCLUDES[[#This Row],[Order ID]], ORDERS[], 2)</f>
        <v>44363.708794287144</v>
      </c>
      <c r="F2168" s="28">
        <f>VLOOKUP(FACT_INCLUDES[[#This Row],[Order ID]], ORDERS[], 3)</f>
        <v>44363.708794287144</v>
      </c>
      <c r="G2168" s="4" t="str">
        <f>VLOOKUP(FACT_INCLUDES[[#This Row],[Order ID]], ORDERS[], 4)</f>
        <v>In-Store</v>
      </c>
      <c r="H2168" s="4" t="str">
        <f>VLOOKUP(FACT_INCLUDES[[#This Row],[Order ID]], ORDERS[], 5)</f>
        <v>EAA9121@gmail.com</v>
      </c>
      <c r="I2168" s="4">
        <f>VLOOKUP(FACT_INCLUDES[[#This Row],[Order ID]], ORDERS[], 6)</f>
        <v>31</v>
      </c>
      <c r="J2168" s="54">
        <f>VLOOKUP(FACT_INCLUDES[[#This Row],[Order ID]], ORDERS[], 7)</f>
        <v>0</v>
      </c>
      <c r="K2168" s="33">
        <v>0</v>
      </c>
      <c r="L2168" s="4">
        <f>VLOOKUP(FACT_INCLUDES[[#This Row],[DW Version]], VERSIONS[], 2)</f>
        <v>77</v>
      </c>
      <c r="M2168" s="4">
        <f>VLOOKUP(FACT_INCLUDES[[#This Row],[DW Version]], VERSIONS[], 3)</f>
        <v>9.5</v>
      </c>
      <c r="N2168" s="4" t="str">
        <f>VLOOKUP(FACT_INCLUDES[[#This Row],[DW Version]], VERSIONS[], 4)</f>
        <v>red</v>
      </c>
      <c r="O2168" s="51">
        <f>VLOOKUP(FACT_INCLUDES[[#This Row],[DW Version]], VERSIONS[], 5)</f>
        <v>281.75791237836859</v>
      </c>
      <c r="P2168" s="4" t="str">
        <f>VLOOKUP(FACT_INCLUDES[[#This Row],[DW Version]], VERSIONS[], 6)</f>
        <v>Nike Court Legacy</v>
      </c>
      <c r="Q2168" s="4" t="str">
        <f>VLOOKUP(FACT_INCLUDES[[#This Row],[DW Version]], VERSIONS[], 7)</f>
        <v>Shoe</v>
      </c>
      <c r="R2168" s="51">
        <f>FACT_INCLUDES[[#This Row],[Version Price]]*FACT_INCLUDES[[#This Row],[Quantity]]</f>
        <v>1127.0316495134743</v>
      </c>
      <c r="S2168" s="51">
        <f>FACT_INCLUDES[[#This Row],[Amount]]*(1-FACT_INCLUDES[[#This Row],[Order Discount]])</f>
        <v>1127.0316495134743</v>
      </c>
      <c r="T2168" s="51">
        <f t="shared" si="33"/>
        <v>1229.7944352051925</v>
      </c>
      <c r="U2168" s="57">
        <f>FACT_INCLUDES[[#This Row],[Income]]/FACT_INCLUDES[[#This Row],[Total Order Income]]</f>
        <v>0.91643905456884589</v>
      </c>
      <c r="V2168" s="33">
        <f>IF(FACT_INCLUDES[[#This Row],[Order Gap]]&gt;10, 1, 0)/COUNTIFS(FACT_INCLUDES[Order ID], FACT_INCLUDES[[#This Row],[Order ID]])</f>
        <v>0</v>
      </c>
      <c r="W2168" s="33">
        <f>IF(FACT_INCLUDES[[#This Row],[Order Type]]="Online", 1, 0)/COUNTIFS(FACT_INCLUDES[Order ID], FACT_INCLUDES[[#This Row],[Order ID]])</f>
        <v>0</v>
      </c>
      <c r="X2168" s="52">
        <v>687.24572574662341</v>
      </c>
      <c r="Y2168" s="52">
        <v>670.45236697750954</v>
      </c>
      <c r="Z2168" s="64">
        <f>IF(FACT_INCLUDES[[#This Row],[Order Type]]="Online", 1, 0)*FACT_INCLUDES[[#This Row],[Income]]</f>
        <v>0</v>
      </c>
    </row>
    <row r="2169" spans="1:26" x14ac:dyDescent="0.3">
      <c r="A2169" s="4">
        <v>1930</v>
      </c>
      <c r="B2169" s="4">
        <v>969</v>
      </c>
      <c r="C2169" s="4">
        <v>461</v>
      </c>
      <c r="D2169" s="58">
        <v>3</v>
      </c>
      <c r="E2169" s="28">
        <f>VLOOKUP(FACT_INCLUDES[[#This Row],[Order ID]], ORDERS[], 2)</f>
        <v>44233.051888524707</v>
      </c>
      <c r="F2169" s="28">
        <f>VLOOKUP(FACT_INCLUDES[[#This Row],[Order ID]], ORDERS[], 3)</f>
        <v>44233.051888524707</v>
      </c>
      <c r="G2169" s="4" t="str">
        <f>VLOOKUP(FACT_INCLUDES[[#This Row],[Order ID]], ORDERS[], 4)</f>
        <v>In-Store</v>
      </c>
      <c r="H2169" s="4" t="str">
        <f>VLOOKUP(FACT_INCLUDES[[#This Row],[Order ID]], ORDERS[], 5)</f>
        <v>RWQ7529@gmail.com</v>
      </c>
      <c r="I2169" s="4">
        <f>VLOOKUP(FACT_INCLUDES[[#This Row],[Order ID]], ORDERS[], 6)</f>
        <v>18</v>
      </c>
      <c r="J2169" s="54">
        <f>VLOOKUP(FACT_INCLUDES[[#This Row],[Order ID]], ORDERS[], 7)</f>
        <v>0</v>
      </c>
      <c r="K2169" s="33">
        <v>0</v>
      </c>
      <c r="L2169" s="4">
        <f>VLOOKUP(FACT_INCLUDES[[#This Row],[DW Version]], VERSIONS[], 2)</f>
        <v>48</v>
      </c>
      <c r="M2169" s="4">
        <f>VLOOKUP(FACT_INCLUDES[[#This Row],[DW Version]], VERSIONS[], 3)</f>
        <v>7</v>
      </c>
      <c r="N2169" s="4" t="str">
        <f>VLOOKUP(FACT_INCLUDES[[#This Row],[DW Version]], VERSIONS[], 4)</f>
        <v>purple lilac</v>
      </c>
      <c r="O2169" s="51">
        <f>VLOOKUP(FACT_INCLUDES[[#This Row],[DW Version]], VERSIONS[], 5)</f>
        <v>309.74019151704221</v>
      </c>
      <c r="P2169" s="4" t="str">
        <f>VLOOKUP(FACT_INCLUDES[[#This Row],[DW Version]], VERSIONS[], 6)</f>
        <v>Miler Tank</v>
      </c>
      <c r="Q2169" s="4" t="str">
        <f>VLOOKUP(FACT_INCLUDES[[#This Row],[DW Version]], VERSIONS[], 7)</f>
        <v>Apparel</v>
      </c>
      <c r="R2169" s="51">
        <f>FACT_INCLUDES[[#This Row],[Version Price]]*FACT_INCLUDES[[#This Row],[Quantity]]</f>
        <v>929.22057455112667</v>
      </c>
      <c r="S2169" s="51">
        <f>FACT_INCLUDES[[#This Row],[Amount]]*(1-FACT_INCLUDES[[#This Row],[Order Discount]])</f>
        <v>929.22057455112667</v>
      </c>
      <c r="T2169" s="51">
        <f t="shared" si="33"/>
        <v>1399.5465184423965</v>
      </c>
      <c r="U2169" s="57">
        <f>FACT_INCLUDES[[#This Row],[Income]]/FACT_INCLUDES[[#This Row],[Total Order Income]]</f>
        <v>0.66394404352153169</v>
      </c>
      <c r="V2169" s="33">
        <f>IF(FACT_INCLUDES[[#This Row],[Order Gap]]&gt;10, 1, 0)/COUNTIFS(FACT_INCLUDES[Order ID], FACT_INCLUDES[[#This Row],[Order ID]])</f>
        <v>0</v>
      </c>
      <c r="W2169" s="33">
        <f>IF(FACT_INCLUDES[[#This Row],[Order Type]]="Online", 1, 0)/COUNTIFS(FACT_INCLUDES[Order ID], FACT_INCLUDES[[#This Row],[Order ID]])</f>
        <v>0</v>
      </c>
      <c r="X2169" s="52">
        <v>687.24572574662341</v>
      </c>
      <c r="Y2169" s="52">
        <v>670.45236697750954</v>
      </c>
      <c r="Z2169" s="64">
        <f>IF(FACT_INCLUDES[[#This Row],[Order Type]]="Online", 1, 0)*FACT_INCLUDES[[#This Row],[Income]]</f>
        <v>0</v>
      </c>
    </row>
    <row r="2170" spans="1:26" x14ac:dyDescent="0.3">
      <c r="A2170" s="4">
        <v>1931</v>
      </c>
      <c r="B2170" s="4">
        <v>969</v>
      </c>
      <c r="C2170" s="4">
        <v>797</v>
      </c>
      <c r="D2170" s="58">
        <v>4</v>
      </c>
      <c r="E2170" s="28">
        <f>VLOOKUP(FACT_INCLUDES[[#This Row],[Order ID]], ORDERS[], 2)</f>
        <v>44233.051888524707</v>
      </c>
      <c r="F2170" s="28">
        <f>VLOOKUP(FACT_INCLUDES[[#This Row],[Order ID]], ORDERS[], 3)</f>
        <v>44233.051888524707</v>
      </c>
      <c r="G2170" s="4" t="str">
        <f>VLOOKUP(FACT_INCLUDES[[#This Row],[Order ID]], ORDERS[], 4)</f>
        <v>In-Store</v>
      </c>
      <c r="H2170" s="4" t="str">
        <f>VLOOKUP(FACT_INCLUDES[[#This Row],[Order ID]], ORDERS[], 5)</f>
        <v>RWQ7529@gmail.com</v>
      </c>
      <c r="I2170" s="4">
        <f>VLOOKUP(FACT_INCLUDES[[#This Row],[Order ID]], ORDERS[], 6)</f>
        <v>18</v>
      </c>
      <c r="J2170" s="54">
        <f>VLOOKUP(FACT_INCLUDES[[#This Row],[Order ID]], ORDERS[], 7)</f>
        <v>0</v>
      </c>
      <c r="K2170" s="33">
        <v>0</v>
      </c>
      <c r="L2170" s="4">
        <f>VLOOKUP(FACT_INCLUDES[[#This Row],[DW Version]], VERSIONS[], 2)</f>
        <v>81</v>
      </c>
      <c r="M2170" s="4">
        <f>VLOOKUP(FACT_INCLUDES[[#This Row],[DW Version]], VERSIONS[], 3)</f>
        <v>8</v>
      </c>
      <c r="N2170" s="4" t="str">
        <f>VLOOKUP(FACT_INCLUDES[[#This Row],[DW Version]], VERSIONS[], 4)</f>
        <v>white</v>
      </c>
      <c r="O2170" s="51">
        <f>VLOOKUP(FACT_INCLUDES[[#This Row],[DW Version]], VERSIONS[], 5)</f>
        <v>117.58148597281749</v>
      </c>
      <c r="P2170" s="4" t="str">
        <f>VLOOKUP(FACT_INCLUDES[[#This Row],[DW Version]], VERSIONS[], 6)</f>
        <v>Air Max Fusion</v>
      </c>
      <c r="Q2170" s="4" t="str">
        <f>VLOOKUP(FACT_INCLUDES[[#This Row],[DW Version]], VERSIONS[], 7)</f>
        <v>Shoe</v>
      </c>
      <c r="R2170" s="51">
        <f>FACT_INCLUDES[[#This Row],[Version Price]]*FACT_INCLUDES[[#This Row],[Quantity]]</f>
        <v>470.32594389126996</v>
      </c>
      <c r="S2170" s="51">
        <f>FACT_INCLUDES[[#This Row],[Amount]]*(1-FACT_INCLUDES[[#This Row],[Order Discount]])</f>
        <v>470.32594389126996</v>
      </c>
      <c r="T2170" s="51">
        <f t="shared" si="33"/>
        <v>1399.5465184423965</v>
      </c>
      <c r="U2170" s="57">
        <f>FACT_INCLUDES[[#This Row],[Income]]/FACT_INCLUDES[[#This Row],[Total Order Income]]</f>
        <v>0.33605595647846837</v>
      </c>
      <c r="V2170" s="33">
        <f>IF(FACT_INCLUDES[[#This Row],[Order Gap]]&gt;10, 1, 0)/COUNTIFS(FACT_INCLUDES[Order ID], FACT_INCLUDES[[#This Row],[Order ID]])</f>
        <v>0</v>
      </c>
      <c r="W2170" s="33">
        <f>IF(FACT_INCLUDES[[#This Row],[Order Type]]="Online", 1, 0)/COUNTIFS(FACT_INCLUDES[Order ID], FACT_INCLUDES[[#This Row],[Order ID]])</f>
        <v>0</v>
      </c>
      <c r="X2170" s="52">
        <v>687.24572574662341</v>
      </c>
      <c r="Y2170" s="52">
        <v>670.45236697750954</v>
      </c>
      <c r="Z2170" s="64">
        <f>IF(FACT_INCLUDES[[#This Row],[Order Type]]="Online", 1, 0)*FACT_INCLUDES[[#This Row],[Income]]</f>
        <v>0</v>
      </c>
    </row>
    <row r="2171" spans="1:26" x14ac:dyDescent="0.3">
      <c r="A2171" s="4">
        <v>1948</v>
      </c>
      <c r="B2171" s="4">
        <v>977</v>
      </c>
      <c r="C2171" s="4">
        <v>811</v>
      </c>
      <c r="D2171" s="58">
        <v>2</v>
      </c>
      <c r="E2171" s="28">
        <f>VLOOKUP(FACT_INCLUDES[[#This Row],[Order ID]], ORDERS[], 2)</f>
        <v>44479.661266055053</v>
      </c>
      <c r="F2171" s="28">
        <f>VLOOKUP(FACT_INCLUDES[[#This Row],[Order ID]], ORDERS[], 3)</f>
        <v>44479.661266055053</v>
      </c>
      <c r="G2171" s="4" t="str">
        <f>VLOOKUP(FACT_INCLUDES[[#This Row],[Order ID]], ORDERS[], 4)</f>
        <v>In-Store</v>
      </c>
      <c r="H2171" s="4" t="str">
        <f>VLOOKUP(FACT_INCLUDES[[#This Row],[Order ID]], ORDERS[], 5)</f>
        <v>MER4886@gmail.com</v>
      </c>
      <c r="I2171" s="4">
        <f>VLOOKUP(FACT_INCLUDES[[#This Row],[Order ID]], ORDERS[], 6)</f>
        <v>49</v>
      </c>
      <c r="J2171" s="54">
        <f>VLOOKUP(FACT_INCLUDES[[#This Row],[Order ID]], ORDERS[], 7)</f>
        <v>0</v>
      </c>
      <c r="K2171" s="33">
        <v>0</v>
      </c>
      <c r="L2171" s="4">
        <f>VLOOKUP(FACT_INCLUDES[[#This Row],[DW Version]], VERSIONS[], 2)</f>
        <v>82</v>
      </c>
      <c r="M2171" s="4">
        <f>VLOOKUP(FACT_INCLUDES[[#This Row],[DW Version]], VERSIONS[], 3)</f>
        <v>11</v>
      </c>
      <c r="N2171" s="4" t="str">
        <f>VLOOKUP(FACT_INCLUDES[[#This Row],[DW Version]], VERSIONS[], 4)</f>
        <v>black</v>
      </c>
      <c r="O2171" s="51">
        <f>VLOOKUP(FACT_INCLUDES[[#This Row],[DW Version]], VERSIONS[], 5)</f>
        <v>292.74516187439821</v>
      </c>
      <c r="P2171" s="4" t="str">
        <f>VLOOKUP(FACT_INCLUDES[[#This Row],[DW Version]], VERSIONS[], 6)</f>
        <v>Flex 2-in-1 Shorts</v>
      </c>
      <c r="Q2171" s="4" t="str">
        <f>VLOOKUP(FACT_INCLUDES[[#This Row],[DW Version]], VERSIONS[], 7)</f>
        <v>Apparel</v>
      </c>
      <c r="R2171" s="51">
        <f>FACT_INCLUDES[[#This Row],[Version Price]]*FACT_INCLUDES[[#This Row],[Quantity]]</f>
        <v>585.49032374879641</v>
      </c>
      <c r="S2171" s="51">
        <f>FACT_INCLUDES[[#This Row],[Amount]]*(1-FACT_INCLUDES[[#This Row],[Order Discount]])</f>
        <v>585.49032374879641</v>
      </c>
      <c r="T2171" s="51">
        <f t="shared" si="33"/>
        <v>585.49032374879641</v>
      </c>
      <c r="U2171" s="57">
        <f>FACT_INCLUDES[[#This Row],[Income]]/FACT_INCLUDES[[#This Row],[Total Order Income]]</f>
        <v>1</v>
      </c>
      <c r="V2171" s="33">
        <f>IF(FACT_INCLUDES[[#This Row],[Order Gap]]&gt;10, 1, 0)/COUNTIFS(FACT_INCLUDES[Order ID], FACT_INCLUDES[[#This Row],[Order ID]])</f>
        <v>0</v>
      </c>
      <c r="W2171" s="33">
        <f>IF(FACT_INCLUDES[[#This Row],[Order Type]]="Online", 1, 0)/COUNTIFS(FACT_INCLUDES[Order ID], FACT_INCLUDES[[#This Row],[Order ID]])</f>
        <v>0</v>
      </c>
      <c r="X2171" s="52">
        <v>687.24572574662341</v>
      </c>
      <c r="Y2171" s="52">
        <v>670.45236697750954</v>
      </c>
      <c r="Z2171" s="64">
        <f>IF(FACT_INCLUDES[[#This Row],[Order Type]]="Online", 1, 0)*FACT_INCLUDES[[#This Row],[Income]]</f>
        <v>0</v>
      </c>
    </row>
    <row r="2172" spans="1:26" x14ac:dyDescent="0.3">
      <c r="A2172" s="4">
        <v>1961</v>
      </c>
      <c r="B2172" s="4">
        <v>984</v>
      </c>
      <c r="C2172" s="4">
        <v>93</v>
      </c>
      <c r="D2172" s="58">
        <v>2</v>
      </c>
      <c r="E2172" s="28">
        <f>VLOOKUP(FACT_INCLUDES[[#This Row],[Order ID]], ORDERS[], 2)</f>
        <v>44555.085286788184</v>
      </c>
      <c r="F2172" s="28">
        <f>VLOOKUP(FACT_INCLUDES[[#This Row],[Order ID]], ORDERS[], 3)</f>
        <v>44555.085286788184</v>
      </c>
      <c r="G2172" s="4" t="str">
        <f>VLOOKUP(FACT_INCLUDES[[#This Row],[Order ID]], ORDERS[], 4)</f>
        <v>In-Store</v>
      </c>
      <c r="H2172" s="4" t="str">
        <f>VLOOKUP(FACT_INCLUDES[[#This Row],[Order ID]], ORDERS[], 5)</f>
        <v>VZX9735@gmail.com</v>
      </c>
      <c r="I2172" s="4">
        <f>VLOOKUP(FACT_INCLUDES[[#This Row],[Order ID]], ORDERS[], 6)</f>
        <v>19</v>
      </c>
      <c r="J2172" s="54">
        <f>VLOOKUP(FACT_INCLUDES[[#This Row],[Order ID]], ORDERS[], 7)</f>
        <v>0</v>
      </c>
      <c r="K2172" s="33">
        <v>0</v>
      </c>
      <c r="L2172" s="4">
        <f>VLOOKUP(FACT_INCLUDES[[#This Row],[DW Version]], VERSIONS[], 2)</f>
        <v>9</v>
      </c>
      <c r="M2172" s="4">
        <f>VLOOKUP(FACT_INCLUDES[[#This Row],[DW Version]], VERSIONS[], 3)</f>
        <v>10</v>
      </c>
      <c r="N2172" s="4" t="str">
        <f>VLOOKUP(FACT_INCLUDES[[#This Row],[DW Version]], VERSIONS[], 4)</f>
        <v>white</v>
      </c>
      <c r="O2172" s="51">
        <f>VLOOKUP(FACT_INCLUDES[[#This Row],[DW Version]], VERSIONS[], 5)</f>
        <v>247.04068510573876</v>
      </c>
      <c r="P2172" s="4" t="str">
        <f>VLOOKUP(FACT_INCLUDES[[#This Row],[DW Version]], VERSIONS[], 6)</f>
        <v>React</v>
      </c>
      <c r="Q2172" s="4" t="str">
        <f>VLOOKUP(FACT_INCLUDES[[#This Row],[DW Version]], VERSIONS[], 7)</f>
        <v>Shoe</v>
      </c>
      <c r="R2172" s="51">
        <f>FACT_INCLUDES[[#This Row],[Version Price]]*FACT_INCLUDES[[#This Row],[Quantity]]</f>
        <v>494.08137021147752</v>
      </c>
      <c r="S2172" s="51">
        <f>FACT_INCLUDES[[#This Row],[Amount]]*(1-FACT_INCLUDES[[#This Row],[Order Discount]])</f>
        <v>494.08137021147752</v>
      </c>
      <c r="T2172" s="51">
        <f t="shared" si="33"/>
        <v>1350.690038610732</v>
      </c>
      <c r="U2172" s="57">
        <f>FACT_INCLUDES[[#This Row],[Income]]/FACT_INCLUDES[[#This Row],[Total Order Income]]</f>
        <v>0.36579922564593031</v>
      </c>
      <c r="V2172" s="33">
        <f>IF(FACT_INCLUDES[[#This Row],[Order Gap]]&gt;10, 1, 0)/COUNTIFS(FACT_INCLUDES[Order ID], FACT_INCLUDES[[#This Row],[Order ID]])</f>
        <v>0</v>
      </c>
      <c r="W2172" s="33">
        <f>IF(FACT_INCLUDES[[#This Row],[Order Type]]="Online", 1, 0)/COUNTIFS(FACT_INCLUDES[Order ID], FACT_INCLUDES[[#This Row],[Order ID]])</f>
        <v>0</v>
      </c>
      <c r="X2172" s="52">
        <v>687.24572574662341</v>
      </c>
      <c r="Y2172" s="52">
        <v>670.45236697750954</v>
      </c>
      <c r="Z2172" s="64">
        <f>IF(FACT_INCLUDES[[#This Row],[Order Type]]="Online", 1, 0)*FACT_INCLUDES[[#This Row],[Income]]</f>
        <v>0</v>
      </c>
    </row>
    <row r="2173" spans="1:26" x14ac:dyDescent="0.3">
      <c r="A2173" s="4">
        <v>1962</v>
      </c>
      <c r="B2173" s="4">
        <v>984</v>
      </c>
      <c r="C2173" s="4">
        <v>628</v>
      </c>
      <c r="D2173" s="58">
        <v>3</v>
      </c>
      <c r="E2173" s="28">
        <f>VLOOKUP(FACT_INCLUDES[[#This Row],[Order ID]], ORDERS[], 2)</f>
        <v>44555.085286788184</v>
      </c>
      <c r="F2173" s="28">
        <f>VLOOKUP(FACT_INCLUDES[[#This Row],[Order ID]], ORDERS[], 3)</f>
        <v>44555.085286788184</v>
      </c>
      <c r="G2173" s="4" t="str">
        <f>VLOOKUP(FACT_INCLUDES[[#This Row],[Order ID]], ORDERS[], 4)</f>
        <v>In-Store</v>
      </c>
      <c r="H2173" s="4" t="str">
        <f>VLOOKUP(FACT_INCLUDES[[#This Row],[Order ID]], ORDERS[], 5)</f>
        <v>VZX9735@gmail.com</v>
      </c>
      <c r="I2173" s="4">
        <f>VLOOKUP(FACT_INCLUDES[[#This Row],[Order ID]], ORDERS[], 6)</f>
        <v>19</v>
      </c>
      <c r="J2173" s="54">
        <f>VLOOKUP(FACT_INCLUDES[[#This Row],[Order ID]], ORDERS[], 7)</f>
        <v>0</v>
      </c>
      <c r="K2173" s="33">
        <v>0</v>
      </c>
      <c r="L2173" s="4">
        <f>VLOOKUP(FACT_INCLUDES[[#This Row],[DW Version]], VERSIONS[], 2)</f>
        <v>64</v>
      </c>
      <c r="M2173" s="4">
        <f>VLOOKUP(FACT_INCLUDES[[#This Row],[DW Version]], VERSIONS[], 3)</f>
        <v>9.5</v>
      </c>
      <c r="N2173" s="4" t="str">
        <f>VLOOKUP(FACT_INCLUDES[[#This Row],[DW Version]], VERSIONS[], 4)</f>
        <v>white</v>
      </c>
      <c r="O2173" s="51">
        <f>VLOOKUP(FACT_INCLUDES[[#This Row],[DW Version]], VERSIONS[], 5)</f>
        <v>285.5362227997515</v>
      </c>
      <c r="P2173" s="4" t="str">
        <f>VLOOKUP(FACT_INCLUDES[[#This Row],[DW Version]], VERSIONS[], 6)</f>
        <v>Hyperdunk</v>
      </c>
      <c r="Q2173" s="4" t="str">
        <f>VLOOKUP(FACT_INCLUDES[[#This Row],[DW Version]], VERSIONS[], 7)</f>
        <v>Shoe</v>
      </c>
      <c r="R2173" s="51">
        <f>FACT_INCLUDES[[#This Row],[Version Price]]*FACT_INCLUDES[[#This Row],[Quantity]]</f>
        <v>856.6086683992545</v>
      </c>
      <c r="S2173" s="51">
        <f>FACT_INCLUDES[[#This Row],[Amount]]*(1-FACT_INCLUDES[[#This Row],[Order Discount]])</f>
        <v>856.6086683992545</v>
      </c>
      <c r="T2173" s="51">
        <f t="shared" si="33"/>
        <v>1350.690038610732</v>
      </c>
      <c r="U2173" s="57">
        <f>FACT_INCLUDES[[#This Row],[Income]]/FACT_INCLUDES[[#This Row],[Total Order Income]]</f>
        <v>0.63420077435406963</v>
      </c>
      <c r="V2173" s="33">
        <f>IF(FACT_INCLUDES[[#This Row],[Order Gap]]&gt;10, 1, 0)/COUNTIFS(FACT_INCLUDES[Order ID], FACT_INCLUDES[[#This Row],[Order ID]])</f>
        <v>0</v>
      </c>
      <c r="W2173" s="33">
        <f>IF(FACT_INCLUDES[[#This Row],[Order Type]]="Online", 1, 0)/COUNTIFS(FACT_INCLUDES[Order ID], FACT_INCLUDES[[#This Row],[Order ID]])</f>
        <v>0</v>
      </c>
      <c r="X2173" s="52">
        <v>687.24572574662341</v>
      </c>
      <c r="Y2173" s="52">
        <v>670.45236697750954</v>
      </c>
      <c r="Z2173" s="64">
        <f>IF(FACT_INCLUDES[[#This Row],[Order Type]]="Online", 1, 0)*FACT_INCLUDES[[#This Row],[Income]]</f>
        <v>0</v>
      </c>
    </row>
    <row r="2174" spans="1:26" x14ac:dyDescent="0.3">
      <c r="A2174" s="4">
        <v>2011</v>
      </c>
      <c r="B2174" s="4">
        <v>1016</v>
      </c>
      <c r="C2174" s="4">
        <v>76</v>
      </c>
      <c r="D2174" s="58">
        <v>1</v>
      </c>
      <c r="E2174" s="28">
        <f>VLOOKUP(FACT_INCLUDES[[#This Row],[Order ID]], ORDERS[], 2)</f>
        <v>44541.910704480208</v>
      </c>
      <c r="F2174" s="28">
        <f>VLOOKUP(FACT_INCLUDES[[#This Row],[Order ID]], ORDERS[], 3)</f>
        <v>44541.910704480208</v>
      </c>
      <c r="G2174" s="4" t="str">
        <f>VLOOKUP(FACT_INCLUDES[[#This Row],[Order ID]], ORDERS[], 4)</f>
        <v>In-Store</v>
      </c>
      <c r="H2174" s="4" t="str">
        <f>VLOOKUP(FACT_INCLUDES[[#This Row],[Order ID]], ORDERS[], 5)</f>
        <v>GLA7908@gmail.com</v>
      </c>
      <c r="I2174" s="4">
        <f>VLOOKUP(FACT_INCLUDES[[#This Row],[Order ID]], ORDERS[], 6)</f>
        <v>19</v>
      </c>
      <c r="J2174" s="54">
        <f>VLOOKUP(FACT_INCLUDES[[#This Row],[Order ID]], ORDERS[], 7)</f>
        <v>0</v>
      </c>
      <c r="K2174" s="33">
        <v>0</v>
      </c>
      <c r="L2174" s="4">
        <f>VLOOKUP(FACT_INCLUDES[[#This Row],[DW Version]], VERSIONS[], 2)</f>
        <v>7</v>
      </c>
      <c r="M2174" s="4">
        <f>VLOOKUP(FACT_INCLUDES[[#This Row],[DW Version]], VERSIONS[], 3)</f>
        <v>12</v>
      </c>
      <c r="N2174" s="4" t="str">
        <f>VLOOKUP(FACT_INCLUDES[[#This Row],[DW Version]], VERSIONS[], 4)</f>
        <v>white</v>
      </c>
      <c r="O2174" s="51">
        <f>VLOOKUP(FACT_INCLUDES[[#This Row],[DW Version]], VERSIONS[], 5)</f>
        <v>235.34245576713408</v>
      </c>
      <c r="P2174" s="4" t="str">
        <f>VLOOKUP(FACT_INCLUDES[[#This Row],[DW Version]], VERSIONS[], 6)</f>
        <v>Blazer</v>
      </c>
      <c r="Q2174" s="4" t="str">
        <f>VLOOKUP(FACT_INCLUDES[[#This Row],[DW Version]], VERSIONS[], 7)</f>
        <v>Shoe</v>
      </c>
      <c r="R2174" s="51">
        <f>FACT_INCLUDES[[#This Row],[Version Price]]*FACT_INCLUDES[[#This Row],[Quantity]]</f>
        <v>235.34245576713408</v>
      </c>
      <c r="S2174" s="51">
        <f>FACT_INCLUDES[[#This Row],[Amount]]*(1-FACT_INCLUDES[[#This Row],[Order Discount]])</f>
        <v>235.34245576713408</v>
      </c>
      <c r="T2174" s="51">
        <f t="shared" si="33"/>
        <v>235.34245576713408</v>
      </c>
      <c r="U2174" s="57">
        <f>FACT_INCLUDES[[#This Row],[Income]]/FACT_INCLUDES[[#This Row],[Total Order Income]]</f>
        <v>1</v>
      </c>
      <c r="V2174" s="33">
        <f>IF(FACT_INCLUDES[[#This Row],[Order Gap]]&gt;10, 1, 0)/COUNTIFS(FACT_INCLUDES[Order ID], FACT_INCLUDES[[#This Row],[Order ID]])</f>
        <v>0</v>
      </c>
      <c r="W2174" s="33">
        <f>IF(FACT_INCLUDES[[#This Row],[Order Type]]="Online", 1, 0)/COUNTIFS(FACT_INCLUDES[Order ID], FACT_INCLUDES[[#This Row],[Order ID]])</f>
        <v>0</v>
      </c>
      <c r="X2174" s="52">
        <v>687.24572574662341</v>
      </c>
      <c r="Y2174" s="52">
        <v>670.45236697750954</v>
      </c>
      <c r="Z2174" s="64">
        <f>IF(FACT_INCLUDES[[#This Row],[Order Type]]="Online", 1, 0)*FACT_INCLUDES[[#This Row],[Income]]</f>
        <v>0</v>
      </c>
    </row>
    <row r="2175" spans="1:26" x14ac:dyDescent="0.3">
      <c r="A2175" s="4">
        <v>2035</v>
      </c>
      <c r="B2175" s="4">
        <v>1040</v>
      </c>
      <c r="C2175" s="4">
        <v>500</v>
      </c>
      <c r="D2175" s="58">
        <v>1</v>
      </c>
      <c r="E2175" s="28">
        <f>VLOOKUP(FACT_INCLUDES[[#This Row],[Order ID]], ORDERS[], 2)</f>
        <v>44343.432736500057</v>
      </c>
      <c r="F2175" s="28">
        <f>VLOOKUP(FACT_INCLUDES[[#This Row],[Order ID]], ORDERS[], 3)</f>
        <v>44343.432736500057</v>
      </c>
      <c r="G2175" s="4" t="str">
        <f>VLOOKUP(FACT_INCLUDES[[#This Row],[Order ID]], ORDERS[], 4)</f>
        <v>In-Store</v>
      </c>
      <c r="H2175" s="4" t="str">
        <f>VLOOKUP(FACT_INCLUDES[[#This Row],[Order ID]], ORDERS[], 5)</f>
        <v>HQW6378@gmail.com</v>
      </c>
      <c r="I2175" s="4">
        <f>VLOOKUP(FACT_INCLUDES[[#This Row],[Order ID]], ORDERS[], 6)</f>
        <v>2</v>
      </c>
      <c r="J2175" s="54">
        <f>VLOOKUP(FACT_INCLUDES[[#This Row],[Order ID]], ORDERS[], 7)</f>
        <v>0</v>
      </c>
      <c r="K2175" s="33">
        <v>0</v>
      </c>
      <c r="L2175" s="4">
        <f>VLOOKUP(FACT_INCLUDES[[#This Row],[DW Version]], VERSIONS[], 2)</f>
        <v>52</v>
      </c>
      <c r="M2175" s="4">
        <f>VLOOKUP(FACT_INCLUDES[[#This Row],[DW Version]], VERSIONS[], 3)</f>
        <v>12.5</v>
      </c>
      <c r="N2175" s="4" t="str">
        <f>VLOOKUP(FACT_INCLUDES[[#This Row],[DW Version]], VERSIONS[], 4)</f>
        <v>red</v>
      </c>
      <c r="O2175" s="51">
        <f>VLOOKUP(FACT_INCLUDES[[#This Row],[DW Version]], VERSIONS[], 5)</f>
        <v>99.066546692539362</v>
      </c>
      <c r="P2175" s="4" t="str">
        <f>VLOOKUP(FACT_INCLUDES[[#This Row],[DW Version]], VERSIONS[], 6)</f>
        <v>Tech Fleece Jogger</v>
      </c>
      <c r="Q2175" s="4" t="str">
        <f>VLOOKUP(FACT_INCLUDES[[#This Row],[DW Version]], VERSIONS[], 7)</f>
        <v>Apparel</v>
      </c>
      <c r="R2175" s="51">
        <f>FACT_INCLUDES[[#This Row],[Version Price]]*FACT_INCLUDES[[#This Row],[Quantity]]</f>
        <v>99.066546692539362</v>
      </c>
      <c r="S2175" s="51">
        <f>FACT_INCLUDES[[#This Row],[Amount]]*(1-FACT_INCLUDES[[#This Row],[Order Discount]])</f>
        <v>99.066546692539362</v>
      </c>
      <c r="T2175" s="51">
        <f t="shared" si="33"/>
        <v>99.066546692539362</v>
      </c>
      <c r="U2175" s="57">
        <f>FACT_INCLUDES[[#This Row],[Income]]/FACT_INCLUDES[[#This Row],[Total Order Income]]</f>
        <v>1</v>
      </c>
      <c r="V2175" s="33">
        <f>IF(FACT_INCLUDES[[#This Row],[Order Gap]]&gt;10, 1, 0)/COUNTIFS(FACT_INCLUDES[Order ID], FACT_INCLUDES[[#This Row],[Order ID]])</f>
        <v>0</v>
      </c>
      <c r="W2175" s="33">
        <f>IF(FACT_INCLUDES[[#This Row],[Order Type]]="Online", 1, 0)/COUNTIFS(FACT_INCLUDES[Order ID], FACT_INCLUDES[[#This Row],[Order ID]])</f>
        <v>0</v>
      </c>
      <c r="X2175" s="52">
        <v>687.24572574662341</v>
      </c>
      <c r="Y2175" s="52">
        <v>670.45236697750954</v>
      </c>
      <c r="Z2175" s="64">
        <f>IF(FACT_INCLUDES[[#This Row],[Order Type]]="Online", 1, 0)*FACT_INCLUDES[[#This Row],[Income]]</f>
        <v>0</v>
      </c>
    </row>
    <row r="2176" spans="1:26" x14ac:dyDescent="0.3">
      <c r="A2176" s="4">
        <v>2053</v>
      </c>
      <c r="B2176" s="4">
        <v>1058</v>
      </c>
      <c r="C2176" s="4">
        <v>872</v>
      </c>
      <c r="D2176" s="58">
        <v>2</v>
      </c>
      <c r="E2176" s="28">
        <f>VLOOKUP(FACT_INCLUDES[[#This Row],[Order ID]], ORDERS[], 2)</f>
        <v>44450.977333395742</v>
      </c>
      <c r="F2176" s="28">
        <f>VLOOKUP(FACT_INCLUDES[[#This Row],[Order ID]], ORDERS[], 3)</f>
        <v>44451.977333395742</v>
      </c>
      <c r="G2176" s="4" t="str">
        <f>VLOOKUP(FACT_INCLUDES[[#This Row],[Order ID]], ORDERS[], 4)</f>
        <v>Online</v>
      </c>
      <c r="H2176" s="4" t="str">
        <f>VLOOKUP(FACT_INCLUDES[[#This Row],[Order ID]], ORDERS[], 5)</f>
        <v>JZY7000@gmail.com</v>
      </c>
      <c r="I2176" s="4">
        <f>VLOOKUP(FACT_INCLUDES[[#This Row],[Order ID]], ORDERS[], 6)</f>
        <v>0</v>
      </c>
      <c r="J2176" s="54">
        <f>VLOOKUP(FACT_INCLUDES[[#This Row],[Order ID]], ORDERS[], 7)</f>
        <v>0</v>
      </c>
      <c r="K2176" s="33">
        <v>1</v>
      </c>
      <c r="L2176" s="4">
        <f>VLOOKUP(FACT_INCLUDES[[#This Row],[DW Version]], VERSIONS[], 2)</f>
        <v>89</v>
      </c>
      <c r="M2176" s="4">
        <f>VLOOKUP(FACT_INCLUDES[[#This Row],[DW Version]], VERSIONS[], 3)</f>
        <v>6</v>
      </c>
      <c r="N2176" s="4" t="str">
        <f>VLOOKUP(FACT_INCLUDES[[#This Row],[DW Version]], VERSIONS[], 4)</f>
        <v>white</v>
      </c>
      <c r="O2176" s="51">
        <f>VLOOKUP(FACT_INCLUDES[[#This Row],[DW Version]], VERSIONS[], 5)</f>
        <v>206.17395449457325</v>
      </c>
      <c r="P2176" s="4" t="str">
        <f>VLOOKUP(FACT_INCLUDES[[#This Row],[DW Version]], VERSIONS[], 6)</f>
        <v>Wildhorse 7</v>
      </c>
      <c r="Q2176" s="4" t="str">
        <f>VLOOKUP(FACT_INCLUDES[[#This Row],[DW Version]], VERSIONS[], 7)</f>
        <v>Shoe</v>
      </c>
      <c r="R2176" s="51">
        <f>FACT_INCLUDES[[#This Row],[Version Price]]*FACT_INCLUDES[[#This Row],[Quantity]]</f>
        <v>412.3479089891465</v>
      </c>
      <c r="S2176" s="51">
        <f>FACT_INCLUDES[[#This Row],[Amount]]*(1-FACT_INCLUDES[[#This Row],[Order Discount]])</f>
        <v>412.3479089891465</v>
      </c>
      <c r="T2176" s="51">
        <f t="shared" si="33"/>
        <v>412.3479089891465</v>
      </c>
      <c r="U2176" s="57">
        <f>FACT_INCLUDES[[#This Row],[Income]]/FACT_INCLUDES[[#This Row],[Total Order Income]]</f>
        <v>1</v>
      </c>
      <c r="V2176" s="33">
        <f>IF(FACT_INCLUDES[[#This Row],[Order Gap]]&gt;10, 1, 0)/COUNTIFS(FACT_INCLUDES[Order ID], FACT_INCLUDES[[#This Row],[Order ID]])</f>
        <v>0</v>
      </c>
      <c r="W2176" s="33">
        <f>IF(FACT_INCLUDES[[#This Row],[Order Type]]="Online", 1, 0)/COUNTIFS(FACT_INCLUDES[Order ID], FACT_INCLUDES[[#This Row],[Order ID]])</f>
        <v>1</v>
      </c>
      <c r="X2176" s="52">
        <v>687.24572574662341</v>
      </c>
      <c r="Y2176" s="52">
        <v>670.45236697750954</v>
      </c>
      <c r="Z2176" s="64">
        <f>IF(FACT_INCLUDES[[#This Row],[Order Type]]="Online", 1, 0)*FACT_INCLUDES[[#This Row],[Income]]</f>
        <v>412.3479089891465</v>
      </c>
    </row>
    <row r="2177" spans="1:26" x14ac:dyDescent="0.3">
      <c r="A2177" s="4">
        <v>2080</v>
      </c>
      <c r="B2177" s="4">
        <v>1085</v>
      </c>
      <c r="C2177" s="4">
        <v>636</v>
      </c>
      <c r="D2177" s="58">
        <v>1</v>
      </c>
      <c r="E2177" s="28">
        <f>VLOOKUP(FACT_INCLUDES[[#This Row],[Order ID]], ORDERS[], 2)</f>
        <v>44455.183052860266</v>
      </c>
      <c r="F2177" s="28">
        <f>VLOOKUP(FACT_INCLUDES[[#This Row],[Order ID]], ORDERS[], 3)</f>
        <v>44455.183052860266</v>
      </c>
      <c r="G2177" s="4" t="str">
        <f>VLOOKUP(FACT_INCLUDES[[#This Row],[Order ID]], ORDERS[], 4)</f>
        <v>In-Store</v>
      </c>
      <c r="H2177" s="4" t="str">
        <f>VLOOKUP(FACT_INCLUDES[[#This Row],[Order ID]], ORDERS[], 5)</f>
        <v>SRK6859@gmail.com</v>
      </c>
      <c r="I2177" s="4">
        <f>VLOOKUP(FACT_INCLUDES[[#This Row],[Order ID]], ORDERS[], 6)</f>
        <v>38</v>
      </c>
      <c r="J2177" s="54">
        <f>VLOOKUP(FACT_INCLUDES[[#This Row],[Order ID]], ORDERS[], 7)</f>
        <v>0</v>
      </c>
      <c r="K2177" s="33">
        <v>0</v>
      </c>
      <c r="L2177" s="4">
        <f>VLOOKUP(FACT_INCLUDES[[#This Row],[DW Version]], VERSIONS[], 2)</f>
        <v>65</v>
      </c>
      <c r="M2177" s="4">
        <f>VLOOKUP(FACT_INCLUDES[[#This Row],[DW Version]], VERSIONS[], 3)</f>
        <v>4.5</v>
      </c>
      <c r="N2177" s="4" t="str">
        <f>VLOOKUP(FACT_INCLUDES[[#This Row],[DW Version]], VERSIONS[], 4)</f>
        <v>white</v>
      </c>
      <c r="O2177" s="51">
        <f>VLOOKUP(FACT_INCLUDES[[#This Row],[DW Version]], VERSIONS[], 5)</f>
        <v>289.76814087343416</v>
      </c>
      <c r="P2177" s="4" t="str">
        <f>VLOOKUP(FACT_INCLUDES[[#This Row],[DW Version]], VERSIONS[], 6)</f>
        <v>Flex Shorts</v>
      </c>
      <c r="Q2177" s="4" t="str">
        <f>VLOOKUP(FACT_INCLUDES[[#This Row],[DW Version]], VERSIONS[], 7)</f>
        <v>Apparel</v>
      </c>
      <c r="R2177" s="51">
        <f>FACT_INCLUDES[[#This Row],[Version Price]]*FACT_INCLUDES[[#This Row],[Quantity]]</f>
        <v>289.76814087343416</v>
      </c>
      <c r="S2177" s="51">
        <f>FACT_INCLUDES[[#This Row],[Amount]]*(1-FACT_INCLUDES[[#This Row],[Order Discount]])</f>
        <v>289.76814087343416</v>
      </c>
      <c r="T2177" s="51">
        <f t="shared" si="33"/>
        <v>289.76814087343416</v>
      </c>
      <c r="U2177" s="57">
        <f>FACT_INCLUDES[[#This Row],[Income]]/FACT_INCLUDES[[#This Row],[Total Order Income]]</f>
        <v>1</v>
      </c>
      <c r="V2177" s="33">
        <f>IF(FACT_INCLUDES[[#This Row],[Order Gap]]&gt;10, 1, 0)/COUNTIFS(FACT_INCLUDES[Order ID], FACT_INCLUDES[[#This Row],[Order ID]])</f>
        <v>0</v>
      </c>
      <c r="W2177" s="33">
        <f>IF(FACT_INCLUDES[[#This Row],[Order Type]]="Online", 1, 0)/COUNTIFS(FACT_INCLUDES[Order ID], FACT_INCLUDES[[#This Row],[Order ID]])</f>
        <v>0</v>
      </c>
      <c r="X2177" s="52">
        <v>687.24572574662341</v>
      </c>
      <c r="Y2177" s="52">
        <v>670.45236697750954</v>
      </c>
      <c r="Z2177" s="64">
        <f>IF(FACT_INCLUDES[[#This Row],[Order Type]]="Online", 1, 0)*FACT_INCLUDES[[#This Row],[Income]]</f>
        <v>0</v>
      </c>
    </row>
    <row r="2178" spans="1:26" x14ac:dyDescent="0.3">
      <c r="A2178" s="4">
        <v>2081</v>
      </c>
      <c r="B2178" s="4">
        <v>1086</v>
      </c>
      <c r="C2178" s="4">
        <v>583</v>
      </c>
      <c r="D2178" s="58">
        <v>3</v>
      </c>
      <c r="E2178" s="28">
        <f>VLOOKUP(FACT_INCLUDES[[#This Row],[Order ID]], ORDERS[], 2)</f>
        <v>44459.054503373343</v>
      </c>
      <c r="F2178" s="28">
        <f>VLOOKUP(FACT_INCLUDES[[#This Row],[Order ID]], ORDERS[], 3)</f>
        <v>44459.054503373343</v>
      </c>
      <c r="G2178" s="4" t="str">
        <f>VLOOKUP(FACT_INCLUDES[[#This Row],[Order ID]], ORDERS[], 4)</f>
        <v>In-Store</v>
      </c>
      <c r="H2178" s="4" t="str">
        <f>VLOOKUP(FACT_INCLUDES[[#This Row],[Order ID]], ORDERS[], 5)</f>
        <v>LXI5234@gmail.com</v>
      </c>
      <c r="I2178" s="4">
        <f>VLOOKUP(FACT_INCLUDES[[#This Row],[Order ID]], ORDERS[], 6)</f>
        <v>45</v>
      </c>
      <c r="J2178" s="54">
        <f>VLOOKUP(FACT_INCLUDES[[#This Row],[Order ID]], ORDERS[], 7)</f>
        <v>0</v>
      </c>
      <c r="K2178" s="33">
        <v>0</v>
      </c>
      <c r="L2178" s="4">
        <f>VLOOKUP(FACT_INCLUDES[[#This Row],[DW Version]], VERSIONS[], 2)</f>
        <v>60</v>
      </c>
      <c r="M2178" s="4">
        <f>VLOOKUP(FACT_INCLUDES[[#This Row],[DW Version]], VERSIONS[], 3)</f>
        <v>4</v>
      </c>
      <c r="N2178" s="4" t="str">
        <f>VLOOKUP(FACT_INCLUDES[[#This Row],[DW Version]], VERSIONS[], 4)</f>
        <v>white</v>
      </c>
      <c r="O2178" s="51">
        <f>VLOOKUP(FACT_INCLUDES[[#This Row],[DW Version]], VERSIONS[], 5)</f>
        <v>34.859476196465977</v>
      </c>
      <c r="P2178" s="4" t="str">
        <f>VLOOKUP(FACT_INCLUDES[[#This Row],[DW Version]], VERSIONS[], 6)</f>
        <v>Magista Obra</v>
      </c>
      <c r="Q2178" s="4" t="str">
        <f>VLOOKUP(FACT_INCLUDES[[#This Row],[DW Version]], VERSIONS[], 7)</f>
        <v>Shoe</v>
      </c>
      <c r="R2178" s="51">
        <f>FACT_INCLUDES[[#This Row],[Version Price]]*FACT_INCLUDES[[#This Row],[Quantity]]</f>
        <v>104.57842858939793</v>
      </c>
      <c r="S2178" s="51">
        <f>FACT_INCLUDES[[#This Row],[Amount]]*(1-FACT_INCLUDES[[#This Row],[Order Discount]])</f>
        <v>104.57842858939793</v>
      </c>
      <c r="T2178" s="51">
        <f t="shared" ref="T2178:T2241" si="34">SUMIFS(S:S, B:B, B2178)</f>
        <v>104.57842858939793</v>
      </c>
      <c r="U2178" s="57">
        <f>FACT_INCLUDES[[#This Row],[Income]]/FACT_INCLUDES[[#This Row],[Total Order Income]]</f>
        <v>1</v>
      </c>
      <c r="V2178" s="33">
        <f>IF(FACT_INCLUDES[[#This Row],[Order Gap]]&gt;10, 1, 0)/COUNTIFS(FACT_INCLUDES[Order ID], FACT_INCLUDES[[#This Row],[Order ID]])</f>
        <v>0</v>
      </c>
      <c r="W2178" s="33">
        <f>IF(FACT_INCLUDES[[#This Row],[Order Type]]="Online", 1, 0)/COUNTIFS(FACT_INCLUDES[Order ID], FACT_INCLUDES[[#This Row],[Order ID]])</f>
        <v>0</v>
      </c>
      <c r="X2178" s="52">
        <v>687.24572574662341</v>
      </c>
      <c r="Y2178" s="52">
        <v>670.45236697750954</v>
      </c>
      <c r="Z2178" s="64">
        <f>IF(FACT_INCLUDES[[#This Row],[Order Type]]="Online", 1, 0)*FACT_INCLUDES[[#This Row],[Income]]</f>
        <v>0</v>
      </c>
    </row>
    <row r="2179" spans="1:26" x14ac:dyDescent="0.3">
      <c r="A2179" s="4">
        <v>2089</v>
      </c>
      <c r="B2179" s="4">
        <v>1094</v>
      </c>
      <c r="C2179" s="4">
        <v>647</v>
      </c>
      <c r="D2179" s="58">
        <v>5</v>
      </c>
      <c r="E2179" s="28">
        <f>VLOOKUP(FACT_INCLUDES[[#This Row],[Order ID]], ORDERS[], 2)</f>
        <v>44458.166944819772</v>
      </c>
      <c r="F2179" s="28">
        <f>VLOOKUP(FACT_INCLUDES[[#This Row],[Order ID]], ORDERS[], 3)</f>
        <v>44458.166944819772</v>
      </c>
      <c r="G2179" s="4" t="str">
        <f>VLOOKUP(FACT_INCLUDES[[#This Row],[Order ID]], ORDERS[], 4)</f>
        <v>In-Store</v>
      </c>
      <c r="H2179" s="4" t="str">
        <f>VLOOKUP(FACT_INCLUDES[[#This Row],[Order ID]], ORDERS[], 5)</f>
        <v>RWQ7529@gmail.com</v>
      </c>
      <c r="I2179" s="4">
        <f>VLOOKUP(FACT_INCLUDES[[#This Row],[Order ID]], ORDERS[], 6)</f>
        <v>37</v>
      </c>
      <c r="J2179" s="54">
        <f>VLOOKUP(FACT_INCLUDES[[#This Row],[Order ID]], ORDERS[], 7)</f>
        <v>0</v>
      </c>
      <c r="K2179" s="33">
        <v>0</v>
      </c>
      <c r="L2179" s="4">
        <f>VLOOKUP(FACT_INCLUDES[[#This Row],[DW Version]], VERSIONS[], 2)</f>
        <v>65</v>
      </c>
      <c r="M2179" s="4">
        <f>VLOOKUP(FACT_INCLUDES[[#This Row],[DW Version]], VERSIONS[], 3)</f>
        <v>12</v>
      </c>
      <c r="N2179" s="4" t="str">
        <f>VLOOKUP(FACT_INCLUDES[[#This Row],[DW Version]], VERSIONS[], 4)</f>
        <v>white</v>
      </c>
      <c r="O2179" s="51">
        <f>VLOOKUP(FACT_INCLUDES[[#This Row],[DW Version]], VERSIONS[], 5)</f>
        <v>214.95835906057525</v>
      </c>
      <c r="P2179" s="4" t="str">
        <f>VLOOKUP(FACT_INCLUDES[[#This Row],[DW Version]], VERSIONS[], 6)</f>
        <v>Flex Shorts</v>
      </c>
      <c r="Q2179" s="4" t="str">
        <f>VLOOKUP(FACT_INCLUDES[[#This Row],[DW Version]], VERSIONS[], 7)</f>
        <v>Apparel</v>
      </c>
      <c r="R2179" s="51">
        <f>FACT_INCLUDES[[#This Row],[Version Price]]*FACT_INCLUDES[[#This Row],[Quantity]]</f>
        <v>1074.7917953028762</v>
      </c>
      <c r="S2179" s="51">
        <f>FACT_INCLUDES[[#This Row],[Amount]]*(1-FACT_INCLUDES[[#This Row],[Order Discount]])</f>
        <v>1074.7917953028762</v>
      </c>
      <c r="T2179" s="51">
        <f t="shared" si="34"/>
        <v>1074.7917953028762</v>
      </c>
      <c r="U2179" s="57">
        <f>FACT_INCLUDES[[#This Row],[Income]]/FACT_INCLUDES[[#This Row],[Total Order Income]]</f>
        <v>1</v>
      </c>
      <c r="V2179" s="33">
        <f>IF(FACT_INCLUDES[[#This Row],[Order Gap]]&gt;10, 1, 0)/COUNTIFS(FACT_INCLUDES[Order ID], FACT_INCLUDES[[#This Row],[Order ID]])</f>
        <v>0</v>
      </c>
      <c r="W2179" s="33">
        <f>IF(FACT_INCLUDES[[#This Row],[Order Type]]="Online", 1, 0)/COUNTIFS(FACT_INCLUDES[Order ID], FACT_INCLUDES[[#This Row],[Order ID]])</f>
        <v>0</v>
      </c>
      <c r="X2179" s="52">
        <v>687.24572574662341</v>
      </c>
      <c r="Y2179" s="52">
        <v>670.45236697750954</v>
      </c>
      <c r="Z2179" s="64">
        <f>IF(FACT_INCLUDES[[#This Row],[Order Type]]="Online", 1, 0)*FACT_INCLUDES[[#This Row],[Income]]</f>
        <v>0</v>
      </c>
    </row>
    <row r="2180" spans="1:26" x14ac:dyDescent="0.3">
      <c r="A2180" s="4">
        <v>2115</v>
      </c>
      <c r="B2180" s="4">
        <v>1120</v>
      </c>
      <c r="C2180" s="4">
        <v>1</v>
      </c>
      <c r="D2180" s="58">
        <v>5</v>
      </c>
      <c r="E2180" s="28">
        <f>VLOOKUP(FACT_INCLUDES[[#This Row],[Order ID]], ORDERS[], 2)</f>
        <v>44287.334862256284</v>
      </c>
      <c r="F2180" s="28">
        <f>VLOOKUP(FACT_INCLUDES[[#This Row],[Order ID]], ORDERS[], 3)</f>
        <v>44287.334862256284</v>
      </c>
      <c r="G2180" s="4" t="str">
        <f>VLOOKUP(FACT_INCLUDES[[#This Row],[Order ID]], ORDERS[], 4)</f>
        <v>In-Store</v>
      </c>
      <c r="H2180" s="4" t="str">
        <f>VLOOKUP(FACT_INCLUDES[[#This Row],[Order ID]], ORDERS[], 5)</f>
        <v>NVU7754@gmail.com</v>
      </c>
      <c r="I2180" s="4">
        <f>VLOOKUP(FACT_INCLUDES[[#This Row],[Order ID]], ORDERS[], 6)</f>
        <v>4</v>
      </c>
      <c r="J2180" s="54">
        <f>VLOOKUP(FACT_INCLUDES[[#This Row],[Order ID]], ORDERS[], 7)</f>
        <v>0</v>
      </c>
      <c r="K2180" s="33">
        <v>0</v>
      </c>
      <c r="L2180" s="4">
        <f>VLOOKUP(FACT_INCLUDES[[#This Row],[DW Version]], VERSIONS[], 2)</f>
        <v>1</v>
      </c>
      <c r="M2180" s="4">
        <f>VLOOKUP(FACT_INCLUDES[[#This Row],[DW Version]], VERSIONS[], 3)</f>
        <v>3</v>
      </c>
      <c r="N2180" s="4" t="str">
        <f>VLOOKUP(FACT_INCLUDES[[#This Row],[DW Version]], VERSIONS[], 4)</f>
        <v>gray</v>
      </c>
      <c r="O2180" s="51">
        <f>VLOOKUP(FACT_INCLUDES[[#This Row],[DW Version]], VERSIONS[], 5)</f>
        <v>101.47177652760374</v>
      </c>
      <c r="P2180" s="4" t="str">
        <f>VLOOKUP(FACT_INCLUDES[[#This Row],[DW Version]], VERSIONS[], 6)</f>
        <v>Air Max</v>
      </c>
      <c r="Q2180" s="4" t="str">
        <f>VLOOKUP(FACT_INCLUDES[[#This Row],[DW Version]], VERSIONS[], 7)</f>
        <v>Shoe</v>
      </c>
      <c r="R2180" s="51">
        <f>FACT_INCLUDES[[#This Row],[Version Price]]*FACT_INCLUDES[[#This Row],[Quantity]]</f>
        <v>507.35888263801871</v>
      </c>
      <c r="S2180" s="51">
        <f>FACT_INCLUDES[[#This Row],[Amount]]*(1-FACT_INCLUDES[[#This Row],[Order Discount]])</f>
        <v>507.35888263801871</v>
      </c>
      <c r="T2180" s="51">
        <f t="shared" si="34"/>
        <v>507.35888263801871</v>
      </c>
      <c r="U2180" s="57">
        <f>FACT_INCLUDES[[#This Row],[Income]]/FACT_INCLUDES[[#This Row],[Total Order Income]]</f>
        <v>1</v>
      </c>
      <c r="V2180" s="33">
        <f>IF(FACT_INCLUDES[[#This Row],[Order Gap]]&gt;10, 1, 0)/COUNTIFS(FACT_INCLUDES[Order ID], FACT_INCLUDES[[#This Row],[Order ID]])</f>
        <v>0</v>
      </c>
      <c r="W2180" s="33">
        <f>IF(FACT_INCLUDES[[#This Row],[Order Type]]="Online", 1, 0)/COUNTIFS(FACT_INCLUDES[Order ID], FACT_INCLUDES[[#This Row],[Order ID]])</f>
        <v>0</v>
      </c>
      <c r="X2180" s="52">
        <v>687.24572574662341</v>
      </c>
      <c r="Y2180" s="52">
        <v>670.45236697750954</v>
      </c>
      <c r="Z2180" s="64">
        <f>IF(FACT_INCLUDES[[#This Row],[Order Type]]="Online", 1, 0)*FACT_INCLUDES[[#This Row],[Income]]</f>
        <v>0</v>
      </c>
    </row>
    <row r="2181" spans="1:26" x14ac:dyDescent="0.3">
      <c r="A2181" s="4">
        <v>2117</v>
      </c>
      <c r="B2181" s="4">
        <v>1122</v>
      </c>
      <c r="C2181" s="4">
        <v>376</v>
      </c>
      <c r="D2181" s="58">
        <v>3</v>
      </c>
      <c r="E2181" s="28">
        <f>VLOOKUP(FACT_INCLUDES[[#This Row],[Order ID]], ORDERS[], 2)</f>
        <v>44551.475485282863</v>
      </c>
      <c r="F2181" s="28">
        <f>VLOOKUP(FACT_INCLUDES[[#This Row],[Order ID]], ORDERS[], 3)</f>
        <v>44566.475485282863</v>
      </c>
      <c r="G2181" s="4" t="str">
        <f>VLOOKUP(FACT_INCLUDES[[#This Row],[Order ID]], ORDERS[], 4)</f>
        <v>Online</v>
      </c>
      <c r="H2181" s="4" t="str">
        <f>VLOOKUP(FACT_INCLUDES[[#This Row],[Order ID]], ORDERS[], 5)</f>
        <v>QMX6585@gmail.com</v>
      </c>
      <c r="I2181" s="4">
        <f>VLOOKUP(FACT_INCLUDES[[#This Row],[Order ID]], ORDERS[], 6)</f>
        <v>0</v>
      </c>
      <c r="J2181" s="54">
        <f>VLOOKUP(FACT_INCLUDES[[#This Row],[Order ID]], ORDERS[], 7)</f>
        <v>0</v>
      </c>
      <c r="K2181" s="33">
        <v>15</v>
      </c>
      <c r="L2181" s="4">
        <f>VLOOKUP(FACT_INCLUDES[[#This Row],[DW Version]], VERSIONS[], 2)</f>
        <v>38</v>
      </c>
      <c r="M2181" s="4">
        <f>VLOOKUP(FACT_INCLUDES[[#This Row],[DW Version]], VERSIONS[], 3)</f>
        <v>6.5</v>
      </c>
      <c r="N2181" s="4" t="str">
        <f>VLOOKUP(FACT_INCLUDES[[#This Row],[DW Version]], VERSIONS[], 4)</f>
        <v>white</v>
      </c>
      <c r="O2181" s="51">
        <f>VLOOKUP(FACT_INCLUDES[[#This Row],[DW Version]], VERSIONS[], 5)</f>
        <v>313.06303808473911</v>
      </c>
      <c r="P2181" s="4" t="str">
        <f>VLOOKUP(FACT_INCLUDES[[#This Row],[DW Version]], VERSIONS[], 6)</f>
        <v>Free RN 5.0</v>
      </c>
      <c r="Q2181" s="4" t="str">
        <f>VLOOKUP(FACT_INCLUDES[[#This Row],[DW Version]], VERSIONS[], 7)</f>
        <v>Shoe</v>
      </c>
      <c r="R2181" s="51">
        <f>FACT_INCLUDES[[#This Row],[Version Price]]*FACT_INCLUDES[[#This Row],[Quantity]]</f>
        <v>939.18911425421732</v>
      </c>
      <c r="S2181" s="51">
        <f>FACT_INCLUDES[[#This Row],[Amount]]*(1-FACT_INCLUDES[[#This Row],[Order Discount]])</f>
        <v>939.18911425421732</v>
      </c>
      <c r="T2181" s="51">
        <f t="shared" si="34"/>
        <v>939.18911425421732</v>
      </c>
      <c r="U2181" s="57">
        <f>FACT_INCLUDES[[#This Row],[Income]]/FACT_INCLUDES[[#This Row],[Total Order Income]]</f>
        <v>1</v>
      </c>
      <c r="V2181" s="33">
        <f>IF(FACT_INCLUDES[[#This Row],[Order Gap]]&gt;10, 1, 0)/COUNTIFS(FACT_INCLUDES[Order ID], FACT_INCLUDES[[#This Row],[Order ID]])</f>
        <v>1</v>
      </c>
      <c r="W2181" s="33">
        <f>IF(FACT_INCLUDES[[#This Row],[Order Type]]="Online", 1, 0)/COUNTIFS(FACT_INCLUDES[Order ID], FACT_INCLUDES[[#This Row],[Order ID]])</f>
        <v>1</v>
      </c>
      <c r="X2181" s="52">
        <v>687.24572574662341</v>
      </c>
      <c r="Y2181" s="52">
        <v>670.45236697750954</v>
      </c>
      <c r="Z2181" s="64">
        <f>IF(FACT_INCLUDES[[#This Row],[Order Type]]="Online", 1, 0)*FACT_INCLUDES[[#This Row],[Income]]</f>
        <v>939.18911425421732</v>
      </c>
    </row>
    <row r="2182" spans="1:26" x14ac:dyDescent="0.3">
      <c r="A2182" s="4">
        <v>2147</v>
      </c>
      <c r="B2182" s="4">
        <v>1152</v>
      </c>
      <c r="C2182" s="4">
        <v>847</v>
      </c>
      <c r="D2182" s="58">
        <v>2</v>
      </c>
      <c r="E2182" s="28">
        <f>VLOOKUP(FACT_INCLUDES[[#This Row],[Order ID]], ORDERS[], 2)</f>
        <v>44311.359346296114</v>
      </c>
      <c r="F2182" s="28">
        <f>VLOOKUP(FACT_INCLUDES[[#This Row],[Order ID]], ORDERS[], 3)</f>
        <v>44325.359346296114</v>
      </c>
      <c r="G2182" s="4" t="str">
        <f>VLOOKUP(FACT_INCLUDES[[#This Row],[Order ID]], ORDERS[], 4)</f>
        <v>Online</v>
      </c>
      <c r="H2182" s="4" t="str">
        <f>VLOOKUP(FACT_INCLUDES[[#This Row],[Order ID]], ORDERS[], 5)</f>
        <v>DXT8392@gmail.com</v>
      </c>
      <c r="I2182" s="4">
        <f>VLOOKUP(FACT_INCLUDES[[#This Row],[Order ID]], ORDERS[], 6)</f>
        <v>0</v>
      </c>
      <c r="J2182" s="54">
        <f>VLOOKUP(FACT_INCLUDES[[#This Row],[Order ID]], ORDERS[], 7)</f>
        <v>0</v>
      </c>
      <c r="K2182" s="33">
        <v>14</v>
      </c>
      <c r="L2182" s="4">
        <f>VLOOKUP(FACT_INCLUDES[[#This Row],[DW Version]], VERSIONS[], 2)</f>
        <v>86</v>
      </c>
      <c r="M2182" s="4">
        <f>VLOOKUP(FACT_INCLUDES[[#This Row],[DW Version]], VERSIONS[], 3)</f>
        <v>6</v>
      </c>
      <c r="N2182" s="4" t="str">
        <f>VLOOKUP(FACT_INCLUDES[[#This Row],[DW Version]], VERSIONS[], 4)</f>
        <v>white</v>
      </c>
      <c r="O2182" s="51">
        <f>VLOOKUP(FACT_INCLUDES[[#This Row],[DW Version]], VERSIONS[], 5)</f>
        <v>378.73551051200127</v>
      </c>
      <c r="P2182" s="4" t="str">
        <f>VLOOKUP(FACT_INCLUDES[[#This Row],[DW Version]], VERSIONS[], 6)</f>
        <v>Challenger Long-Sleeve</v>
      </c>
      <c r="Q2182" s="4" t="str">
        <f>VLOOKUP(FACT_INCLUDES[[#This Row],[DW Version]], VERSIONS[], 7)</f>
        <v>Apparel</v>
      </c>
      <c r="R2182" s="51">
        <f>FACT_INCLUDES[[#This Row],[Version Price]]*FACT_INCLUDES[[#This Row],[Quantity]]</f>
        <v>757.47102102400254</v>
      </c>
      <c r="S2182" s="51">
        <f>FACT_INCLUDES[[#This Row],[Amount]]*(1-FACT_INCLUDES[[#This Row],[Order Discount]])</f>
        <v>757.47102102400254</v>
      </c>
      <c r="T2182" s="51">
        <f t="shared" si="34"/>
        <v>757.47102102400254</v>
      </c>
      <c r="U2182" s="57">
        <f>FACT_INCLUDES[[#This Row],[Income]]/FACT_INCLUDES[[#This Row],[Total Order Income]]</f>
        <v>1</v>
      </c>
      <c r="V2182" s="33">
        <f>IF(FACT_INCLUDES[[#This Row],[Order Gap]]&gt;10, 1, 0)/COUNTIFS(FACT_INCLUDES[Order ID], FACT_INCLUDES[[#This Row],[Order ID]])</f>
        <v>1</v>
      </c>
      <c r="W2182" s="33">
        <f>IF(FACT_INCLUDES[[#This Row],[Order Type]]="Online", 1, 0)/COUNTIFS(FACT_INCLUDES[Order ID], FACT_INCLUDES[[#This Row],[Order ID]])</f>
        <v>1</v>
      </c>
      <c r="X2182" s="52">
        <v>687.24572574662341</v>
      </c>
      <c r="Y2182" s="52">
        <v>670.45236697750954</v>
      </c>
      <c r="Z2182" s="64">
        <f>IF(FACT_INCLUDES[[#This Row],[Order Type]]="Online", 1, 0)*FACT_INCLUDES[[#This Row],[Income]]</f>
        <v>757.47102102400254</v>
      </c>
    </row>
    <row r="2183" spans="1:26" x14ac:dyDescent="0.3">
      <c r="A2183" s="4">
        <v>2160</v>
      </c>
      <c r="B2183" s="4">
        <v>1165</v>
      </c>
      <c r="C2183" s="4">
        <v>558</v>
      </c>
      <c r="D2183" s="58">
        <v>2</v>
      </c>
      <c r="E2183" s="28">
        <f>VLOOKUP(FACT_INCLUDES[[#This Row],[Order ID]], ORDERS[], 2)</f>
        <v>44508.356325081149</v>
      </c>
      <c r="F2183" s="28">
        <f>VLOOKUP(FACT_INCLUDES[[#This Row],[Order ID]], ORDERS[], 3)</f>
        <v>44508.356325081149</v>
      </c>
      <c r="G2183" s="4" t="str">
        <f>VLOOKUP(FACT_INCLUDES[[#This Row],[Order ID]], ORDERS[], 4)</f>
        <v>In-Store</v>
      </c>
      <c r="H2183" s="4" t="str">
        <f>VLOOKUP(FACT_INCLUDES[[#This Row],[Order ID]], ORDERS[], 5)</f>
        <v>BTR3071@gmail.com</v>
      </c>
      <c r="I2183" s="4">
        <f>VLOOKUP(FACT_INCLUDES[[#This Row],[Order ID]], ORDERS[], 6)</f>
        <v>40</v>
      </c>
      <c r="J2183" s="54">
        <f>VLOOKUP(FACT_INCLUDES[[#This Row],[Order ID]], ORDERS[], 7)</f>
        <v>0</v>
      </c>
      <c r="K2183" s="33">
        <v>0</v>
      </c>
      <c r="L2183" s="4">
        <f>VLOOKUP(FACT_INCLUDES[[#This Row],[DW Version]], VERSIONS[], 2)</f>
        <v>58</v>
      </c>
      <c r="M2183" s="4">
        <f>VLOOKUP(FACT_INCLUDES[[#This Row],[DW Version]], VERSIONS[], 3)</f>
        <v>5.5</v>
      </c>
      <c r="N2183" s="4" t="str">
        <f>VLOOKUP(FACT_INCLUDES[[#This Row],[DW Version]], VERSIONS[], 4)</f>
        <v>dark blue</v>
      </c>
      <c r="O2183" s="51">
        <f>VLOOKUP(FACT_INCLUDES[[#This Row],[DW Version]], VERSIONS[], 5)</f>
        <v>324.34682781943485</v>
      </c>
      <c r="P2183" s="4" t="str">
        <f>VLOOKUP(FACT_INCLUDES[[#This Row],[DW Version]], VERSIONS[], 6)</f>
        <v>Mercurial Superfly</v>
      </c>
      <c r="Q2183" s="4" t="str">
        <f>VLOOKUP(FACT_INCLUDES[[#This Row],[DW Version]], VERSIONS[], 7)</f>
        <v>Shoe</v>
      </c>
      <c r="R2183" s="51">
        <f>FACT_INCLUDES[[#This Row],[Version Price]]*FACT_INCLUDES[[#This Row],[Quantity]]</f>
        <v>648.6936556388697</v>
      </c>
      <c r="S2183" s="51">
        <f>FACT_INCLUDES[[#This Row],[Amount]]*(1-FACT_INCLUDES[[#This Row],[Order Discount]])</f>
        <v>648.6936556388697</v>
      </c>
      <c r="T2183" s="51">
        <f t="shared" si="34"/>
        <v>648.6936556388697</v>
      </c>
      <c r="U2183" s="57">
        <f>FACT_INCLUDES[[#This Row],[Income]]/FACT_INCLUDES[[#This Row],[Total Order Income]]</f>
        <v>1</v>
      </c>
      <c r="V2183" s="33">
        <f>IF(FACT_INCLUDES[[#This Row],[Order Gap]]&gt;10, 1, 0)/COUNTIFS(FACT_INCLUDES[Order ID], FACT_INCLUDES[[#This Row],[Order ID]])</f>
        <v>0</v>
      </c>
      <c r="W2183" s="33">
        <f>IF(FACT_INCLUDES[[#This Row],[Order Type]]="Online", 1, 0)/COUNTIFS(FACT_INCLUDES[Order ID], FACT_INCLUDES[[#This Row],[Order ID]])</f>
        <v>0</v>
      </c>
      <c r="X2183" s="52">
        <v>687.24572574662341</v>
      </c>
      <c r="Y2183" s="52">
        <v>670.45236697750954</v>
      </c>
      <c r="Z2183" s="64">
        <f>IF(FACT_INCLUDES[[#This Row],[Order Type]]="Online", 1, 0)*FACT_INCLUDES[[#This Row],[Income]]</f>
        <v>0</v>
      </c>
    </row>
    <row r="2184" spans="1:26" x14ac:dyDescent="0.3">
      <c r="A2184" s="4">
        <v>2171</v>
      </c>
      <c r="B2184" s="4">
        <v>1176</v>
      </c>
      <c r="C2184" s="4">
        <v>727</v>
      </c>
      <c r="D2184" s="58">
        <v>2</v>
      </c>
      <c r="E2184" s="28">
        <f>VLOOKUP(FACT_INCLUDES[[#This Row],[Order ID]], ORDERS[], 2)</f>
        <v>44414.537247493616</v>
      </c>
      <c r="F2184" s="28">
        <f>VLOOKUP(FACT_INCLUDES[[#This Row],[Order ID]], ORDERS[], 3)</f>
        <v>44414.537247493616</v>
      </c>
      <c r="G2184" s="4" t="str">
        <f>VLOOKUP(FACT_INCLUDES[[#This Row],[Order ID]], ORDERS[], 4)</f>
        <v>In-Store</v>
      </c>
      <c r="H2184" s="4" t="str">
        <f>VLOOKUP(FACT_INCLUDES[[#This Row],[Order ID]], ORDERS[], 5)</f>
        <v>ZDB4070@gmail.com</v>
      </c>
      <c r="I2184" s="4">
        <f>VLOOKUP(FACT_INCLUDES[[#This Row],[Order ID]], ORDERS[], 6)</f>
        <v>39</v>
      </c>
      <c r="J2184" s="54">
        <f>VLOOKUP(FACT_INCLUDES[[#This Row],[Order ID]], ORDERS[], 7)</f>
        <v>0</v>
      </c>
      <c r="K2184" s="33">
        <v>0</v>
      </c>
      <c r="L2184" s="4">
        <f>VLOOKUP(FACT_INCLUDES[[#This Row],[DW Version]], VERSIONS[], 2)</f>
        <v>74</v>
      </c>
      <c r="M2184" s="4">
        <f>VLOOKUP(FACT_INCLUDES[[#This Row],[DW Version]], VERSIONS[], 3)</f>
        <v>9.5</v>
      </c>
      <c r="N2184" s="4" t="str">
        <f>VLOOKUP(FACT_INCLUDES[[#This Row],[DW Version]], VERSIONS[], 4)</f>
        <v>black</v>
      </c>
      <c r="O2184" s="51">
        <f>VLOOKUP(FACT_INCLUDES[[#This Row],[DW Version]], VERSIONS[], 5)</f>
        <v>83.670002254253063</v>
      </c>
      <c r="P2184" s="4" t="str">
        <f>VLOOKUP(FACT_INCLUDES[[#This Row],[DW Version]], VERSIONS[], 6)</f>
        <v>Nike Soccer Ball</v>
      </c>
      <c r="Q2184" s="4" t="str">
        <f>VLOOKUP(FACT_INCLUDES[[#This Row],[DW Version]], VERSIONS[], 7)</f>
        <v>Sport Equipment</v>
      </c>
      <c r="R2184" s="51">
        <f>FACT_INCLUDES[[#This Row],[Version Price]]*FACT_INCLUDES[[#This Row],[Quantity]]</f>
        <v>167.34000450850613</v>
      </c>
      <c r="S2184" s="51">
        <f>FACT_INCLUDES[[#This Row],[Amount]]*(1-FACT_INCLUDES[[#This Row],[Order Discount]])</f>
        <v>167.34000450850613</v>
      </c>
      <c r="T2184" s="51">
        <f t="shared" si="34"/>
        <v>167.34000450850613</v>
      </c>
      <c r="U2184" s="57">
        <f>FACT_INCLUDES[[#This Row],[Income]]/FACT_INCLUDES[[#This Row],[Total Order Income]]</f>
        <v>1</v>
      </c>
      <c r="V2184" s="33">
        <f>IF(FACT_INCLUDES[[#This Row],[Order Gap]]&gt;10, 1, 0)/COUNTIFS(FACT_INCLUDES[Order ID], FACT_INCLUDES[[#This Row],[Order ID]])</f>
        <v>0</v>
      </c>
      <c r="W2184" s="33">
        <f>IF(FACT_INCLUDES[[#This Row],[Order Type]]="Online", 1, 0)/COUNTIFS(FACT_INCLUDES[Order ID], FACT_INCLUDES[[#This Row],[Order ID]])</f>
        <v>0</v>
      </c>
      <c r="X2184" s="52">
        <v>687.24572574662341</v>
      </c>
      <c r="Y2184" s="52">
        <v>670.45236697750954</v>
      </c>
      <c r="Z2184" s="64">
        <f>IF(FACT_INCLUDES[[#This Row],[Order Type]]="Online", 1, 0)*FACT_INCLUDES[[#This Row],[Income]]</f>
        <v>0</v>
      </c>
    </row>
    <row r="2185" spans="1:26" x14ac:dyDescent="0.3">
      <c r="A2185" s="4">
        <v>2175</v>
      </c>
      <c r="B2185" s="4">
        <v>1180</v>
      </c>
      <c r="C2185" s="4">
        <v>67</v>
      </c>
      <c r="D2185" s="58">
        <v>1</v>
      </c>
      <c r="E2185" s="28">
        <f>VLOOKUP(FACT_INCLUDES[[#This Row],[Order ID]], ORDERS[], 2)</f>
        <v>44350.032356052041</v>
      </c>
      <c r="F2185" s="28">
        <f>VLOOKUP(FACT_INCLUDES[[#This Row],[Order ID]], ORDERS[], 3)</f>
        <v>44350.032356052041</v>
      </c>
      <c r="G2185" s="4" t="str">
        <f>VLOOKUP(FACT_INCLUDES[[#This Row],[Order ID]], ORDERS[], 4)</f>
        <v>In-Store</v>
      </c>
      <c r="H2185" s="4" t="str">
        <f>VLOOKUP(FACT_INCLUDES[[#This Row],[Order ID]], ORDERS[], 5)</f>
        <v>SEF5085@gmail.com</v>
      </c>
      <c r="I2185" s="4">
        <f>VLOOKUP(FACT_INCLUDES[[#This Row],[Order ID]], ORDERS[], 6)</f>
        <v>4</v>
      </c>
      <c r="J2185" s="54">
        <f>VLOOKUP(FACT_INCLUDES[[#This Row],[Order ID]], ORDERS[], 7)</f>
        <v>0</v>
      </c>
      <c r="K2185" s="33">
        <v>0</v>
      </c>
      <c r="L2185" s="4">
        <f>VLOOKUP(FACT_INCLUDES[[#This Row],[DW Version]], VERSIONS[], 2)</f>
        <v>6</v>
      </c>
      <c r="M2185" s="4">
        <f>VLOOKUP(FACT_INCLUDES[[#This Row],[DW Version]], VERSIONS[], 3)</f>
        <v>9.5</v>
      </c>
      <c r="N2185" s="4" t="str">
        <f>VLOOKUP(FACT_INCLUDES[[#This Row],[DW Version]], VERSIONS[], 4)</f>
        <v>blue</v>
      </c>
      <c r="O2185" s="51">
        <f>VLOOKUP(FACT_INCLUDES[[#This Row],[DW Version]], VERSIONS[], 5)</f>
        <v>173.73430665082469</v>
      </c>
      <c r="P2185" s="4" t="str">
        <f>VLOOKUP(FACT_INCLUDES[[#This Row],[DW Version]], VERSIONS[], 6)</f>
        <v>Tech Fleece Hoodie</v>
      </c>
      <c r="Q2185" s="4" t="str">
        <f>VLOOKUP(FACT_INCLUDES[[#This Row],[DW Version]], VERSIONS[], 7)</f>
        <v>Apparel</v>
      </c>
      <c r="R2185" s="51">
        <f>FACT_INCLUDES[[#This Row],[Version Price]]*FACT_INCLUDES[[#This Row],[Quantity]]</f>
        <v>173.73430665082469</v>
      </c>
      <c r="S2185" s="51">
        <f>FACT_INCLUDES[[#This Row],[Amount]]*(1-FACT_INCLUDES[[#This Row],[Order Discount]])</f>
        <v>173.73430665082469</v>
      </c>
      <c r="T2185" s="51">
        <f t="shared" si="34"/>
        <v>173.73430665082469</v>
      </c>
      <c r="U2185" s="57">
        <f>FACT_INCLUDES[[#This Row],[Income]]/FACT_INCLUDES[[#This Row],[Total Order Income]]</f>
        <v>1</v>
      </c>
      <c r="V2185" s="33">
        <f>IF(FACT_INCLUDES[[#This Row],[Order Gap]]&gt;10, 1, 0)/COUNTIFS(FACT_INCLUDES[Order ID], FACT_INCLUDES[[#This Row],[Order ID]])</f>
        <v>0</v>
      </c>
      <c r="W2185" s="33">
        <f>IF(FACT_INCLUDES[[#This Row],[Order Type]]="Online", 1, 0)/COUNTIFS(FACT_INCLUDES[Order ID], FACT_INCLUDES[[#This Row],[Order ID]])</f>
        <v>0</v>
      </c>
      <c r="X2185" s="52">
        <v>687.24572574662341</v>
      </c>
      <c r="Y2185" s="52">
        <v>670.45236697750954</v>
      </c>
      <c r="Z2185" s="64">
        <f>IF(FACT_INCLUDES[[#This Row],[Order Type]]="Online", 1, 0)*FACT_INCLUDES[[#This Row],[Income]]</f>
        <v>0</v>
      </c>
    </row>
    <row r="2186" spans="1:26" x14ac:dyDescent="0.3">
      <c r="A2186" s="4">
        <v>2176</v>
      </c>
      <c r="B2186" s="4">
        <v>1181</v>
      </c>
      <c r="C2186" s="4">
        <v>372</v>
      </c>
      <c r="D2186" s="58">
        <v>2</v>
      </c>
      <c r="E2186" s="28">
        <f>VLOOKUP(FACT_INCLUDES[[#This Row],[Order ID]], ORDERS[], 2)</f>
        <v>44339.679802682818</v>
      </c>
      <c r="F2186" s="28">
        <f>VLOOKUP(FACT_INCLUDES[[#This Row],[Order ID]], ORDERS[], 3)</f>
        <v>44339.679802682818</v>
      </c>
      <c r="G2186" s="4" t="str">
        <f>VLOOKUP(FACT_INCLUDES[[#This Row],[Order ID]], ORDERS[], 4)</f>
        <v>In-Store</v>
      </c>
      <c r="H2186" s="4" t="str">
        <f>VLOOKUP(FACT_INCLUDES[[#This Row],[Order ID]], ORDERS[], 5)</f>
        <v>EMM4686@gmail.com</v>
      </c>
      <c r="I2186" s="4">
        <f>VLOOKUP(FACT_INCLUDES[[#This Row],[Order ID]], ORDERS[], 6)</f>
        <v>18</v>
      </c>
      <c r="J2186" s="54">
        <f>VLOOKUP(FACT_INCLUDES[[#This Row],[Order ID]], ORDERS[], 7)</f>
        <v>0</v>
      </c>
      <c r="K2186" s="33">
        <v>0</v>
      </c>
      <c r="L2186" s="4">
        <f>VLOOKUP(FACT_INCLUDES[[#This Row],[DW Version]], VERSIONS[], 2)</f>
        <v>37</v>
      </c>
      <c r="M2186" s="4">
        <f>VLOOKUP(FACT_INCLUDES[[#This Row],[DW Version]], VERSIONS[], 3)</f>
        <v>11</v>
      </c>
      <c r="N2186" s="4" t="str">
        <f>VLOOKUP(FACT_INCLUDES[[#This Row],[DW Version]], VERSIONS[], 4)</f>
        <v>red</v>
      </c>
      <c r="O2186" s="51">
        <f>VLOOKUP(FACT_INCLUDES[[#This Row],[DW Version]], VERSIONS[], 5)</f>
        <v>301.01659551123612</v>
      </c>
      <c r="P2186" s="4" t="str">
        <f>VLOOKUP(FACT_INCLUDES[[#This Row],[DW Version]], VERSIONS[], 6)</f>
        <v>Air Zoom Winflo</v>
      </c>
      <c r="Q2186" s="4" t="str">
        <f>VLOOKUP(FACT_INCLUDES[[#This Row],[DW Version]], VERSIONS[], 7)</f>
        <v>Shoe</v>
      </c>
      <c r="R2186" s="51">
        <f>FACT_INCLUDES[[#This Row],[Version Price]]*FACT_INCLUDES[[#This Row],[Quantity]]</f>
        <v>602.03319102247224</v>
      </c>
      <c r="S2186" s="51">
        <f>FACT_INCLUDES[[#This Row],[Amount]]*(1-FACT_INCLUDES[[#This Row],[Order Discount]])</f>
        <v>602.03319102247224</v>
      </c>
      <c r="T2186" s="51">
        <f t="shared" si="34"/>
        <v>602.03319102247224</v>
      </c>
      <c r="U2186" s="57">
        <f>FACT_INCLUDES[[#This Row],[Income]]/FACT_INCLUDES[[#This Row],[Total Order Income]]</f>
        <v>1</v>
      </c>
      <c r="V2186" s="33">
        <f>IF(FACT_INCLUDES[[#This Row],[Order Gap]]&gt;10, 1, 0)/COUNTIFS(FACT_INCLUDES[Order ID], FACT_INCLUDES[[#This Row],[Order ID]])</f>
        <v>0</v>
      </c>
      <c r="W2186" s="33">
        <f>IF(FACT_INCLUDES[[#This Row],[Order Type]]="Online", 1, 0)/COUNTIFS(FACT_INCLUDES[Order ID], FACT_INCLUDES[[#This Row],[Order ID]])</f>
        <v>0</v>
      </c>
      <c r="X2186" s="52">
        <v>687.24572574662341</v>
      </c>
      <c r="Y2186" s="52">
        <v>670.45236697750954</v>
      </c>
      <c r="Z2186" s="64">
        <f>IF(FACT_INCLUDES[[#This Row],[Order Type]]="Online", 1, 0)*FACT_INCLUDES[[#This Row],[Income]]</f>
        <v>0</v>
      </c>
    </row>
    <row r="2187" spans="1:26" x14ac:dyDescent="0.3">
      <c r="A2187" s="4">
        <v>2182</v>
      </c>
      <c r="B2187" s="4">
        <v>1187</v>
      </c>
      <c r="C2187" s="4">
        <v>211</v>
      </c>
      <c r="D2187" s="58">
        <v>5</v>
      </c>
      <c r="E2187" s="28">
        <f>VLOOKUP(FACT_INCLUDES[[#This Row],[Order ID]], ORDERS[], 2)</f>
        <v>44298.94765088235</v>
      </c>
      <c r="F2187" s="28">
        <f>VLOOKUP(FACT_INCLUDES[[#This Row],[Order ID]], ORDERS[], 3)</f>
        <v>44298.94765088235</v>
      </c>
      <c r="G2187" s="4" t="str">
        <f>VLOOKUP(FACT_INCLUDES[[#This Row],[Order ID]], ORDERS[], 4)</f>
        <v>In-Store</v>
      </c>
      <c r="H2187" s="4" t="str">
        <f>VLOOKUP(FACT_INCLUDES[[#This Row],[Order ID]], ORDERS[], 5)</f>
        <v>LUB7541@gmail.com</v>
      </c>
      <c r="I2187" s="4">
        <f>VLOOKUP(FACT_INCLUDES[[#This Row],[Order ID]], ORDERS[], 6)</f>
        <v>11</v>
      </c>
      <c r="J2187" s="54">
        <f>VLOOKUP(FACT_INCLUDES[[#This Row],[Order ID]], ORDERS[], 7)</f>
        <v>0</v>
      </c>
      <c r="K2187" s="33">
        <v>0</v>
      </c>
      <c r="L2187" s="4">
        <f>VLOOKUP(FACT_INCLUDES[[#This Row],[DW Version]], VERSIONS[], 2)</f>
        <v>21</v>
      </c>
      <c r="M2187" s="4">
        <f>VLOOKUP(FACT_INCLUDES[[#This Row],[DW Version]], VERSIONS[], 3)</f>
        <v>6</v>
      </c>
      <c r="N2187" s="4" t="str">
        <f>VLOOKUP(FACT_INCLUDES[[#This Row],[DW Version]], VERSIONS[], 4)</f>
        <v>black</v>
      </c>
      <c r="O2187" s="51">
        <f>VLOOKUP(FACT_INCLUDES[[#This Row],[DW Version]], VERSIONS[], 5)</f>
        <v>156.86443958315246</v>
      </c>
      <c r="P2187" s="4" t="str">
        <f>VLOOKUP(FACT_INCLUDES[[#This Row],[DW Version]], VERSIONS[], 6)</f>
        <v>Huarache</v>
      </c>
      <c r="Q2187" s="4" t="str">
        <f>VLOOKUP(FACT_INCLUDES[[#This Row],[DW Version]], VERSIONS[], 7)</f>
        <v>Shoe</v>
      </c>
      <c r="R2187" s="51">
        <f>FACT_INCLUDES[[#This Row],[Version Price]]*FACT_INCLUDES[[#This Row],[Quantity]]</f>
        <v>784.32219791576233</v>
      </c>
      <c r="S2187" s="51">
        <f>FACT_INCLUDES[[#This Row],[Amount]]*(1-FACT_INCLUDES[[#This Row],[Order Discount]])</f>
        <v>784.32219791576233</v>
      </c>
      <c r="T2187" s="51">
        <f t="shared" si="34"/>
        <v>784.32219791576233</v>
      </c>
      <c r="U2187" s="57">
        <f>FACT_INCLUDES[[#This Row],[Income]]/FACT_INCLUDES[[#This Row],[Total Order Income]]</f>
        <v>1</v>
      </c>
      <c r="V2187" s="33">
        <f>IF(FACT_INCLUDES[[#This Row],[Order Gap]]&gt;10, 1, 0)/COUNTIFS(FACT_INCLUDES[Order ID], FACT_INCLUDES[[#This Row],[Order ID]])</f>
        <v>0</v>
      </c>
      <c r="W2187" s="33">
        <f>IF(FACT_INCLUDES[[#This Row],[Order Type]]="Online", 1, 0)/COUNTIFS(FACT_INCLUDES[Order ID], FACT_INCLUDES[[#This Row],[Order ID]])</f>
        <v>0</v>
      </c>
      <c r="X2187" s="52">
        <v>687.24572574662341</v>
      </c>
      <c r="Y2187" s="52">
        <v>670.45236697750954</v>
      </c>
      <c r="Z2187" s="64">
        <f>IF(FACT_INCLUDES[[#This Row],[Order Type]]="Online", 1, 0)*FACT_INCLUDES[[#This Row],[Income]]</f>
        <v>0</v>
      </c>
    </row>
    <row r="2188" spans="1:26" x14ac:dyDescent="0.3">
      <c r="A2188" s="4">
        <v>2185</v>
      </c>
      <c r="B2188" s="4">
        <v>1190</v>
      </c>
      <c r="C2188" s="4">
        <v>385</v>
      </c>
      <c r="D2188" s="58">
        <v>1</v>
      </c>
      <c r="E2188" s="28">
        <f>VLOOKUP(FACT_INCLUDES[[#This Row],[Order ID]], ORDERS[], 2)</f>
        <v>44379.545347821651</v>
      </c>
      <c r="F2188" s="28">
        <f>VLOOKUP(FACT_INCLUDES[[#This Row],[Order ID]], ORDERS[], 3)</f>
        <v>44379.545347821651</v>
      </c>
      <c r="G2188" s="4" t="str">
        <f>VLOOKUP(FACT_INCLUDES[[#This Row],[Order ID]], ORDERS[], 4)</f>
        <v>In-Store</v>
      </c>
      <c r="H2188" s="4" t="str">
        <f>VLOOKUP(FACT_INCLUDES[[#This Row],[Order ID]], ORDERS[], 5)</f>
        <v>KKI7504@gmail.com</v>
      </c>
      <c r="I2188" s="4">
        <f>VLOOKUP(FACT_INCLUDES[[#This Row],[Order ID]], ORDERS[], 6)</f>
        <v>9</v>
      </c>
      <c r="J2188" s="54">
        <f>VLOOKUP(FACT_INCLUDES[[#This Row],[Order ID]], ORDERS[], 7)</f>
        <v>0</v>
      </c>
      <c r="K2188" s="33">
        <v>0</v>
      </c>
      <c r="L2188" s="4">
        <f>VLOOKUP(FACT_INCLUDES[[#This Row],[DW Version]], VERSIONS[], 2)</f>
        <v>39</v>
      </c>
      <c r="M2188" s="4">
        <f>VLOOKUP(FACT_INCLUDES[[#This Row],[DW Version]], VERSIONS[], 3)</f>
        <v>7.5</v>
      </c>
      <c r="N2188" s="4" t="str">
        <f>VLOOKUP(FACT_INCLUDES[[#This Row],[DW Version]], VERSIONS[], 4)</f>
        <v>white</v>
      </c>
      <c r="O2188" s="51">
        <f>VLOOKUP(FACT_INCLUDES[[#This Row],[DW Version]], VERSIONS[], 5)</f>
        <v>368.41683492648076</v>
      </c>
      <c r="P2188" s="4" t="str">
        <f>VLOOKUP(FACT_INCLUDES[[#This Row],[DW Version]], VERSIONS[], 6)</f>
        <v>Fast Track Jacket</v>
      </c>
      <c r="Q2188" s="4" t="str">
        <f>VLOOKUP(FACT_INCLUDES[[#This Row],[DW Version]], VERSIONS[], 7)</f>
        <v>Apparel</v>
      </c>
      <c r="R2188" s="51">
        <f>FACT_INCLUDES[[#This Row],[Version Price]]*FACT_INCLUDES[[#This Row],[Quantity]]</f>
        <v>368.41683492648076</v>
      </c>
      <c r="S2188" s="51">
        <f>FACT_INCLUDES[[#This Row],[Amount]]*(1-FACT_INCLUDES[[#This Row],[Order Discount]])</f>
        <v>368.41683492648076</v>
      </c>
      <c r="T2188" s="51">
        <f t="shared" si="34"/>
        <v>368.41683492648076</v>
      </c>
      <c r="U2188" s="57">
        <f>FACT_INCLUDES[[#This Row],[Income]]/FACT_INCLUDES[[#This Row],[Total Order Income]]</f>
        <v>1</v>
      </c>
      <c r="V2188" s="33">
        <f>IF(FACT_INCLUDES[[#This Row],[Order Gap]]&gt;10, 1, 0)/COUNTIFS(FACT_INCLUDES[Order ID], FACT_INCLUDES[[#This Row],[Order ID]])</f>
        <v>0</v>
      </c>
      <c r="W2188" s="33">
        <f>IF(FACT_INCLUDES[[#This Row],[Order Type]]="Online", 1, 0)/COUNTIFS(FACT_INCLUDES[Order ID], FACT_INCLUDES[[#This Row],[Order ID]])</f>
        <v>0</v>
      </c>
      <c r="X2188" s="52">
        <v>687.24572574662341</v>
      </c>
      <c r="Y2188" s="52">
        <v>670.45236697750954</v>
      </c>
      <c r="Z2188" s="64">
        <f>IF(FACT_INCLUDES[[#This Row],[Order Type]]="Online", 1, 0)*FACT_INCLUDES[[#This Row],[Income]]</f>
        <v>0</v>
      </c>
    </row>
    <row r="2189" spans="1:26" x14ac:dyDescent="0.3">
      <c r="A2189" s="4">
        <v>2192</v>
      </c>
      <c r="B2189" s="4">
        <v>1197</v>
      </c>
      <c r="C2189" s="4">
        <v>612</v>
      </c>
      <c r="D2189" s="58">
        <v>5</v>
      </c>
      <c r="E2189" s="28">
        <f>VLOOKUP(FACT_INCLUDES[[#This Row],[Order ID]], ORDERS[], 2)</f>
        <v>44535.772452169629</v>
      </c>
      <c r="F2189" s="28">
        <f>VLOOKUP(FACT_INCLUDES[[#This Row],[Order ID]], ORDERS[], 3)</f>
        <v>44535.772452169629</v>
      </c>
      <c r="G2189" s="4" t="str">
        <f>VLOOKUP(FACT_INCLUDES[[#This Row],[Order ID]], ORDERS[], 4)</f>
        <v>In-Store</v>
      </c>
      <c r="H2189" s="4" t="str">
        <f>VLOOKUP(FACT_INCLUDES[[#This Row],[Order ID]], ORDERS[], 5)</f>
        <v>OTE1595@gmail.com</v>
      </c>
      <c r="I2189" s="4">
        <f>VLOOKUP(FACT_INCLUDES[[#This Row],[Order ID]], ORDERS[], 6)</f>
        <v>2</v>
      </c>
      <c r="J2189" s="54">
        <f>VLOOKUP(FACT_INCLUDES[[#This Row],[Order ID]], ORDERS[], 7)</f>
        <v>0</v>
      </c>
      <c r="K2189" s="33">
        <v>0</v>
      </c>
      <c r="L2189" s="4">
        <f>VLOOKUP(FACT_INCLUDES[[#This Row],[DW Version]], VERSIONS[], 2)</f>
        <v>62</v>
      </c>
      <c r="M2189" s="4">
        <f>VLOOKUP(FACT_INCLUDES[[#This Row],[DW Version]], VERSIONS[], 3)</f>
        <v>10</v>
      </c>
      <c r="N2189" s="4" t="str">
        <f>VLOOKUP(FACT_INCLUDES[[#This Row],[DW Version]], VERSIONS[], 4)</f>
        <v>white</v>
      </c>
      <c r="O2189" s="51">
        <f>VLOOKUP(FACT_INCLUDES[[#This Row],[DW Version]], VERSIONS[], 5)</f>
        <v>331.74995537614086</v>
      </c>
      <c r="P2189" s="4" t="str">
        <f>VLOOKUP(FACT_INCLUDES[[#This Row],[DW Version]], VERSIONS[], 6)</f>
        <v>Tiempo Legend</v>
      </c>
      <c r="Q2189" s="4" t="str">
        <f>VLOOKUP(FACT_INCLUDES[[#This Row],[DW Version]], VERSIONS[], 7)</f>
        <v>Shoe</v>
      </c>
      <c r="R2189" s="51">
        <f>FACT_INCLUDES[[#This Row],[Version Price]]*FACT_INCLUDES[[#This Row],[Quantity]]</f>
        <v>1658.7497768807043</v>
      </c>
      <c r="S2189" s="51">
        <f>FACT_INCLUDES[[#This Row],[Amount]]*(1-FACT_INCLUDES[[#This Row],[Order Discount]])</f>
        <v>1658.7497768807043</v>
      </c>
      <c r="T2189" s="51">
        <f t="shared" si="34"/>
        <v>1658.7497768807043</v>
      </c>
      <c r="U2189" s="57">
        <f>FACT_INCLUDES[[#This Row],[Income]]/FACT_INCLUDES[[#This Row],[Total Order Income]]</f>
        <v>1</v>
      </c>
      <c r="V2189" s="33">
        <f>IF(FACT_INCLUDES[[#This Row],[Order Gap]]&gt;10, 1, 0)/COUNTIFS(FACT_INCLUDES[Order ID], FACT_INCLUDES[[#This Row],[Order ID]])</f>
        <v>0</v>
      </c>
      <c r="W2189" s="33">
        <f>IF(FACT_INCLUDES[[#This Row],[Order Type]]="Online", 1, 0)/COUNTIFS(FACT_INCLUDES[Order ID], FACT_INCLUDES[[#This Row],[Order ID]])</f>
        <v>0</v>
      </c>
      <c r="X2189" s="52">
        <v>687.24572574662341</v>
      </c>
      <c r="Y2189" s="52">
        <v>670.45236697750954</v>
      </c>
      <c r="Z2189" s="64">
        <f>IF(FACT_INCLUDES[[#This Row],[Order Type]]="Online", 1, 0)*FACT_INCLUDES[[#This Row],[Income]]</f>
        <v>0</v>
      </c>
    </row>
    <row r="2190" spans="1:26" x14ac:dyDescent="0.3">
      <c r="A2190" s="4">
        <v>2223</v>
      </c>
      <c r="B2190" s="4">
        <v>1228</v>
      </c>
      <c r="C2190" s="4">
        <v>551</v>
      </c>
      <c r="D2190" s="58">
        <v>1</v>
      </c>
      <c r="E2190" s="28">
        <f>VLOOKUP(FACT_INCLUDES[[#This Row],[Order ID]], ORDERS[], 2)</f>
        <v>44437.222676293044</v>
      </c>
      <c r="F2190" s="28">
        <f>VLOOKUP(FACT_INCLUDES[[#This Row],[Order ID]], ORDERS[], 3)</f>
        <v>44437.222676293044</v>
      </c>
      <c r="G2190" s="4" t="str">
        <f>VLOOKUP(FACT_INCLUDES[[#This Row],[Order ID]], ORDERS[], 4)</f>
        <v>In-Store</v>
      </c>
      <c r="H2190" s="4" t="str">
        <f>VLOOKUP(FACT_INCLUDES[[#This Row],[Order ID]], ORDERS[], 5)</f>
        <v>HEA5800@gmail.com</v>
      </c>
      <c r="I2190" s="4">
        <f>VLOOKUP(FACT_INCLUDES[[#This Row],[Order ID]], ORDERS[], 6)</f>
        <v>38</v>
      </c>
      <c r="J2190" s="54">
        <f>VLOOKUP(FACT_INCLUDES[[#This Row],[Order ID]], ORDERS[], 7)</f>
        <v>0</v>
      </c>
      <c r="K2190" s="33">
        <v>0</v>
      </c>
      <c r="L2190" s="4">
        <f>VLOOKUP(FACT_INCLUDES[[#This Row],[DW Version]], VERSIONS[], 2)</f>
        <v>57</v>
      </c>
      <c r="M2190" s="4">
        <f>VLOOKUP(FACT_INCLUDES[[#This Row],[DW Version]], VERSIONS[], 3)</f>
        <v>8.5</v>
      </c>
      <c r="N2190" s="4" t="str">
        <f>VLOOKUP(FACT_INCLUDES[[#This Row],[DW Version]], VERSIONS[], 4)</f>
        <v>black</v>
      </c>
      <c r="O2190" s="51">
        <f>VLOOKUP(FACT_INCLUDES[[#This Row],[DW Version]], VERSIONS[], 5)</f>
        <v>377.81612698338489</v>
      </c>
      <c r="P2190" s="4" t="str">
        <f>VLOOKUP(FACT_INCLUDES[[#This Row],[DW Version]], VERSIONS[], 6)</f>
        <v>Phantom Vision</v>
      </c>
      <c r="Q2190" s="4" t="str">
        <f>VLOOKUP(FACT_INCLUDES[[#This Row],[DW Version]], VERSIONS[], 7)</f>
        <v>Shoe</v>
      </c>
      <c r="R2190" s="51">
        <f>FACT_INCLUDES[[#This Row],[Version Price]]*FACT_INCLUDES[[#This Row],[Quantity]]</f>
        <v>377.81612698338489</v>
      </c>
      <c r="S2190" s="51">
        <f>FACT_INCLUDES[[#This Row],[Amount]]*(1-FACT_INCLUDES[[#This Row],[Order Discount]])</f>
        <v>377.81612698338489</v>
      </c>
      <c r="T2190" s="51">
        <f t="shared" si="34"/>
        <v>377.81612698338489</v>
      </c>
      <c r="U2190" s="57">
        <f>FACT_INCLUDES[[#This Row],[Income]]/FACT_INCLUDES[[#This Row],[Total Order Income]]</f>
        <v>1</v>
      </c>
      <c r="V2190" s="33">
        <f>IF(FACT_INCLUDES[[#This Row],[Order Gap]]&gt;10, 1, 0)/COUNTIFS(FACT_INCLUDES[Order ID], FACT_INCLUDES[[#This Row],[Order ID]])</f>
        <v>0</v>
      </c>
      <c r="W2190" s="33">
        <f>IF(FACT_INCLUDES[[#This Row],[Order Type]]="Online", 1, 0)/COUNTIFS(FACT_INCLUDES[Order ID], FACT_INCLUDES[[#This Row],[Order ID]])</f>
        <v>0</v>
      </c>
      <c r="X2190" s="52">
        <v>687.24572574662341</v>
      </c>
      <c r="Y2190" s="52">
        <v>670.45236697750954</v>
      </c>
      <c r="Z2190" s="64">
        <f>IF(FACT_INCLUDES[[#This Row],[Order Type]]="Online", 1, 0)*FACT_INCLUDES[[#This Row],[Income]]</f>
        <v>0</v>
      </c>
    </row>
    <row r="2191" spans="1:26" x14ac:dyDescent="0.3">
      <c r="A2191" s="4">
        <v>2224</v>
      </c>
      <c r="B2191" s="4">
        <v>1229</v>
      </c>
      <c r="C2191" s="4">
        <v>752</v>
      </c>
      <c r="D2191" s="58">
        <v>5</v>
      </c>
      <c r="E2191" s="28">
        <f>VLOOKUP(FACT_INCLUDES[[#This Row],[Order ID]], ORDERS[], 2)</f>
        <v>44344.277041382498</v>
      </c>
      <c r="F2191" s="28">
        <f>VLOOKUP(FACT_INCLUDES[[#This Row],[Order ID]], ORDERS[], 3)</f>
        <v>44344.277041382498</v>
      </c>
      <c r="G2191" s="4" t="str">
        <f>VLOOKUP(FACT_INCLUDES[[#This Row],[Order ID]], ORDERS[], 4)</f>
        <v>In-Store</v>
      </c>
      <c r="H2191" s="4" t="str">
        <f>VLOOKUP(FACT_INCLUDES[[#This Row],[Order ID]], ORDERS[], 5)</f>
        <v>ACE1315@gmail.com</v>
      </c>
      <c r="I2191" s="4">
        <f>VLOOKUP(FACT_INCLUDES[[#This Row],[Order ID]], ORDERS[], 6)</f>
        <v>30</v>
      </c>
      <c r="J2191" s="54">
        <f>VLOOKUP(FACT_INCLUDES[[#This Row],[Order ID]], ORDERS[], 7)</f>
        <v>0</v>
      </c>
      <c r="K2191" s="33">
        <v>0</v>
      </c>
      <c r="L2191" s="4">
        <f>VLOOKUP(FACT_INCLUDES[[#This Row],[DW Version]], VERSIONS[], 2)</f>
        <v>77</v>
      </c>
      <c r="M2191" s="4">
        <f>VLOOKUP(FACT_INCLUDES[[#This Row],[DW Version]], VERSIONS[], 3)</f>
        <v>11.5</v>
      </c>
      <c r="N2191" s="4" t="str">
        <f>VLOOKUP(FACT_INCLUDES[[#This Row],[DW Version]], VERSIONS[], 4)</f>
        <v>white</v>
      </c>
      <c r="O2191" s="51">
        <f>VLOOKUP(FACT_INCLUDES[[#This Row],[DW Version]], VERSIONS[], 5)</f>
        <v>63.464601986745549</v>
      </c>
      <c r="P2191" s="4" t="str">
        <f>VLOOKUP(FACT_INCLUDES[[#This Row],[DW Version]], VERSIONS[], 6)</f>
        <v>Nike Court Legacy</v>
      </c>
      <c r="Q2191" s="4" t="str">
        <f>VLOOKUP(FACT_INCLUDES[[#This Row],[DW Version]], VERSIONS[], 7)</f>
        <v>Shoe</v>
      </c>
      <c r="R2191" s="51">
        <f>FACT_INCLUDES[[#This Row],[Version Price]]*FACT_INCLUDES[[#This Row],[Quantity]]</f>
        <v>317.32300993372775</v>
      </c>
      <c r="S2191" s="51">
        <f>FACT_INCLUDES[[#This Row],[Amount]]*(1-FACT_INCLUDES[[#This Row],[Order Discount]])</f>
        <v>317.32300993372775</v>
      </c>
      <c r="T2191" s="51">
        <f t="shared" si="34"/>
        <v>317.32300993372775</v>
      </c>
      <c r="U2191" s="57">
        <f>FACT_INCLUDES[[#This Row],[Income]]/FACT_INCLUDES[[#This Row],[Total Order Income]]</f>
        <v>1</v>
      </c>
      <c r="V2191" s="33">
        <f>IF(FACT_INCLUDES[[#This Row],[Order Gap]]&gt;10, 1, 0)/COUNTIFS(FACT_INCLUDES[Order ID], FACT_INCLUDES[[#This Row],[Order ID]])</f>
        <v>0</v>
      </c>
      <c r="W2191" s="33">
        <f>IF(FACT_INCLUDES[[#This Row],[Order Type]]="Online", 1, 0)/COUNTIFS(FACT_INCLUDES[Order ID], FACT_INCLUDES[[#This Row],[Order ID]])</f>
        <v>0</v>
      </c>
      <c r="X2191" s="52">
        <v>687.24572574662341</v>
      </c>
      <c r="Y2191" s="52">
        <v>670.45236697750954</v>
      </c>
      <c r="Z2191" s="64">
        <f>IF(FACT_INCLUDES[[#This Row],[Order Type]]="Online", 1, 0)*FACT_INCLUDES[[#This Row],[Income]]</f>
        <v>0</v>
      </c>
    </row>
    <row r="2192" spans="1:26" x14ac:dyDescent="0.3">
      <c r="A2192" s="4">
        <v>2235</v>
      </c>
      <c r="B2192" s="4">
        <v>1240</v>
      </c>
      <c r="C2192" s="4">
        <v>54</v>
      </c>
      <c r="D2192" s="58">
        <v>4</v>
      </c>
      <c r="E2192" s="28">
        <f>VLOOKUP(FACT_INCLUDES[[#This Row],[Order ID]], ORDERS[], 2)</f>
        <v>44523.805669810878</v>
      </c>
      <c r="F2192" s="28">
        <f>VLOOKUP(FACT_INCLUDES[[#This Row],[Order ID]], ORDERS[], 3)</f>
        <v>44526.805669810878</v>
      </c>
      <c r="G2192" s="4" t="str">
        <f>VLOOKUP(FACT_INCLUDES[[#This Row],[Order ID]], ORDERS[], 4)</f>
        <v>Online</v>
      </c>
      <c r="H2192" s="4" t="str">
        <f>VLOOKUP(FACT_INCLUDES[[#This Row],[Order ID]], ORDERS[], 5)</f>
        <v>LIL4441@gmail.com</v>
      </c>
      <c r="I2192" s="4">
        <f>VLOOKUP(FACT_INCLUDES[[#This Row],[Order ID]], ORDERS[], 6)</f>
        <v>0</v>
      </c>
      <c r="J2192" s="54">
        <f>VLOOKUP(FACT_INCLUDES[[#This Row],[Order ID]], ORDERS[], 7)</f>
        <v>0</v>
      </c>
      <c r="K2192" s="33">
        <v>3</v>
      </c>
      <c r="L2192" s="4">
        <f>VLOOKUP(FACT_INCLUDES[[#This Row],[DW Version]], VERSIONS[], 2)</f>
        <v>5</v>
      </c>
      <c r="M2192" s="4">
        <f>VLOOKUP(FACT_INCLUDES[[#This Row],[DW Version]], VERSIONS[], 3)</f>
        <v>9.5</v>
      </c>
      <c r="N2192" s="4" t="str">
        <f>VLOOKUP(FACT_INCLUDES[[#This Row],[DW Version]], VERSIONS[], 4)</f>
        <v>white</v>
      </c>
      <c r="O2192" s="51">
        <f>VLOOKUP(FACT_INCLUDES[[#This Row],[DW Version]], VERSIONS[], 5)</f>
        <v>181.63120329956297</v>
      </c>
      <c r="P2192" s="4" t="str">
        <f>VLOOKUP(FACT_INCLUDES[[#This Row],[DW Version]], VERSIONS[], 6)</f>
        <v>Nike Football</v>
      </c>
      <c r="Q2192" s="4" t="str">
        <f>VLOOKUP(FACT_INCLUDES[[#This Row],[DW Version]], VERSIONS[], 7)</f>
        <v>Sport Equipment</v>
      </c>
      <c r="R2192" s="51">
        <f>FACT_INCLUDES[[#This Row],[Version Price]]*FACT_INCLUDES[[#This Row],[Quantity]]</f>
        <v>726.52481319825188</v>
      </c>
      <c r="S2192" s="51">
        <f>FACT_INCLUDES[[#This Row],[Amount]]*(1-FACT_INCLUDES[[#This Row],[Order Discount]])</f>
        <v>726.52481319825188</v>
      </c>
      <c r="T2192" s="51">
        <f t="shared" si="34"/>
        <v>726.52481319825188</v>
      </c>
      <c r="U2192" s="57">
        <f>FACT_INCLUDES[[#This Row],[Income]]/FACT_INCLUDES[[#This Row],[Total Order Income]]</f>
        <v>1</v>
      </c>
      <c r="V2192" s="33">
        <f>IF(FACT_INCLUDES[[#This Row],[Order Gap]]&gt;10, 1, 0)/COUNTIFS(FACT_INCLUDES[Order ID], FACT_INCLUDES[[#This Row],[Order ID]])</f>
        <v>0</v>
      </c>
      <c r="W2192" s="33">
        <f>IF(FACT_INCLUDES[[#This Row],[Order Type]]="Online", 1, 0)/COUNTIFS(FACT_INCLUDES[Order ID], FACT_INCLUDES[[#This Row],[Order ID]])</f>
        <v>1</v>
      </c>
      <c r="X2192" s="52">
        <v>687.24572574662341</v>
      </c>
      <c r="Y2192" s="52">
        <v>670.45236697750954</v>
      </c>
      <c r="Z2192" s="64">
        <f>IF(FACT_INCLUDES[[#This Row],[Order Type]]="Online", 1, 0)*FACT_INCLUDES[[#This Row],[Income]]</f>
        <v>726.52481319825188</v>
      </c>
    </row>
    <row r="2193" spans="1:26" x14ac:dyDescent="0.3">
      <c r="A2193" s="4">
        <v>2244</v>
      </c>
      <c r="B2193" s="4">
        <v>1249</v>
      </c>
      <c r="C2193" s="4">
        <v>787</v>
      </c>
      <c r="D2193" s="58">
        <v>3</v>
      </c>
      <c r="E2193" s="28">
        <f>VLOOKUP(FACT_INCLUDES[[#This Row],[Order ID]], ORDERS[], 2)</f>
        <v>44543.487466819359</v>
      </c>
      <c r="F2193" s="28">
        <f>VLOOKUP(FACT_INCLUDES[[#This Row],[Order ID]], ORDERS[], 3)</f>
        <v>44543.487466819359</v>
      </c>
      <c r="G2193" s="4" t="str">
        <f>VLOOKUP(FACT_INCLUDES[[#This Row],[Order ID]], ORDERS[], 4)</f>
        <v>In-Store</v>
      </c>
      <c r="H2193" s="4" t="str">
        <f>VLOOKUP(FACT_INCLUDES[[#This Row],[Order ID]], ORDERS[], 5)</f>
        <v>VPD4905@gmail.com</v>
      </c>
      <c r="I2193" s="4">
        <f>VLOOKUP(FACT_INCLUDES[[#This Row],[Order ID]], ORDERS[], 6)</f>
        <v>36</v>
      </c>
      <c r="J2193" s="54">
        <f>VLOOKUP(FACT_INCLUDES[[#This Row],[Order ID]], ORDERS[], 7)</f>
        <v>0</v>
      </c>
      <c r="K2193" s="33">
        <v>0</v>
      </c>
      <c r="L2193" s="4">
        <f>VLOOKUP(FACT_INCLUDES[[#This Row],[DW Version]], VERSIONS[], 2)</f>
        <v>80</v>
      </c>
      <c r="M2193" s="4">
        <f>VLOOKUP(FACT_INCLUDES[[#This Row],[DW Version]], VERSIONS[], 3)</f>
        <v>10</v>
      </c>
      <c r="N2193" s="4" t="str">
        <f>VLOOKUP(FACT_INCLUDES[[#This Row],[DW Version]], VERSIONS[], 4)</f>
        <v>white</v>
      </c>
      <c r="O2193" s="51">
        <f>VLOOKUP(FACT_INCLUDES[[#This Row],[DW Version]], VERSIONS[], 5)</f>
        <v>195.94453482271459</v>
      </c>
      <c r="P2193" s="4" t="str">
        <f>VLOOKUP(FACT_INCLUDES[[#This Row],[DW Version]], VERSIONS[], 6)</f>
        <v>Quest 3</v>
      </c>
      <c r="Q2193" s="4" t="str">
        <f>VLOOKUP(FACT_INCLUDES[[#This Row],[DW Version]], VERSIONS[], 7)</f>
        <v>Shoe</v>
      </c>
      <c r="R2193" s="51">
        <f>FACT_INCLUDES[[#This Row],[Version Price]]*FACT_INCLUDES[[#This Row],[Quantity]]</f>
        <v>587.83360446814379</v>
      </c>
      <c r="S2193" s="51">
        <f>FACT_INCLUDES[[#This Row],[Amount]]*(1-FACT_INCLUDES[[#This Row],[Order Discount]])</f>
        <v>587.83360446814379</v>
      </c>
      <c r="T2193" s="51">
        <f t="shared" si="34"/>
        <v>587.83360446814379</v>
      </c>
      <c r="U2193" s="57">
        <f>FACT_INCLUDES[[#This Row],[Income]]/FACT_INCLUDES[[#This Row],[Total Order Income]]</f>
        <v>1</v>
      </c>
      <c r="V2193" s="33">
        <f>IF(FACT_INCLUDES[[#This Row],[Order Gap]]&gt;10, 1, 0)/COUNTIFS(FACT_INCLUDES[Order ID], FACT_INCLUDES[[#This Row],[Order ID]])</f>
        <v>0</v>
      </c>
      <c r="W2193" s="33">
        <f>IF(FACT_INCLUDES[[#This Row],[Order Type]]="Online", 1, 0)/COUNTIFS(FACT_INCLUDES[Order ID], FACT_INCLUDES[[#This Row],[Order ID]])</f>
        <v>0</v>
      </c>
      <c r="X2193" s="52">
        <v>687.24572574662341</v>
      </c>
      <c r="Y2193" s="52">
        <v>670.45236697750954</v>
      </c>
      <c r="Z2193" s="64">
        <f>IF(FACT_INCLUDES[[#This Row],[Order Type]]="Online", 1, 0)*FACT_INCLUDES[[#This Row],[Income]]</f>
        <v>0</v>
      </c>
    </row>
    <row r="2194" spans="1:26" x14ac:dyDescent="0.3">
      <c r="A2194" s="4">
        <v>2260</v>
      </c>
      <c r="B2194" s="4">
        <v>1265</v>
      </c>
      <c r="C2194" s="4">
        <v>283</v>
      </c>
      <c r="D2194" s="58">
        <v>5</v>
      </c>
      <c r="E2194" s="28">
        <f>VLOOKUP(FACT_INCLUDES[[#This Row],[Order ID]], ORDERS[], 2)</f>
        <v>44452.608849861004</v>
      </c>
      <c r="F2194" s="28">
        <f>VLOOKUP(FACT_INCLUDES[[#This Row],[Order ID]], ORDERS[], 3)</f>
        <v>44461.608849861004</v>
      </c>
      <c r="G2194" s="4" t="str">
        <f>VLOOKUP(FACT_INCLUDES[[#This Row],[Order ID]], ORDERS[], 4)</f>
        <v>Online</v>
      </c>
      <c r="H2194" s="4" t="str">
        <f>VLOOKUP(FACT_INCLUDES[[#This Row],[Order ID]], ORDERS[], 5)</f>
        <v>VRX4292@gmail.com</v>
      </c>
      <c r="I2194" s="4">
        <f>VLOOKUP(FACT_INCLUDES[[#This Row],[Order ID]], ORDERS[], 6)</f>
        <v>0</v>
      </c>
      <c r="J2194" s="54">
        <f>VLOOKUP(FACT_INCLUDES[[#This Row],[Order ID]], ORDERS[], 7)</f>
        <v>0</v>
      </c>
      <c r="K2194" s="33">
        <v>9</v>
      </c>
      <c r="L2194" s="4">
        <f>VLOOKUP(FACT_INCLUDES[[#This Row],[DW Version]], VERSIONS[], 2)</f>
        <v>27</v>
      </c>
      <c r="M2194" s="4">
        <f>VLOOKUP(FACT_INCLUDES[[#This Row],[DW Version]], VERSIONS[], 3)</f>
        <v>12.5</v>
      </c>
      <c r="N2194" s="4" t="str">
        <f>VLOOKUP(FACT_INCLUDES[[#This Row],[DW Version]], VERSIONS[], 4)</f>
        <v>dark green</v>
      </c>
      <c r="O2194" s="51">
        <f>VLOOKUP(FACT_INCLUDES[[#This Row],[DW Version]], VERSIONS[], 5)</f>
        <v>119.04368880697993</v>
      </c>
      <c r="P2194" s="4" t="str">
        <f>VLOOKUP(FACT_INCLUDES[[#This Row],[DW Version]], VERSIONS[], 6)</f>
        <v>Structure</v>
      </c>
      <c r="Q2194" s="4" t="str">
        <f>VLOOKUP(FACT_INCLUDES[[#This Row],[DW Version]], VERSIONS[], 7)</f>
        <v>Shoe</v>
      </c>
      <c r="R2194" s="51">
        <f>FACT_INCLUDES[[#This Row],[Version Price]]*FACT_INCLUDES[[#This Row],[Quantity]]</f>
        <v>595.21844403489968</v>
      </c>
      <c r="S2194" s="51">
        <f>FACT_INCLUDES[[#This Row],[Amount]]*(1-FACT_INCLUDES[[#This Row],[Order Discount]])</f>
        <v>595.21844403489968</v>
      </c>
      <c r="T2194" s="51">
        <f t="shared" si="34"/>
        <v>595.21844403489968</v>
      </c>
      <c r="U2194" s="57">
        <f>FACT_INCLUDES[[#This Row],[Income]]/FACT_INCLUDES[[#This Row],[Total Order Income]]</f>
        <v>1</v>
      </c>
      <c r="V2194" s="33">
        <f>IF(FACT_INCLUDES[[#This Row],[Order Gap]]&gt;10, 1, 0)/COUNTIFS(FACT_INCLUDES[Order ID], FACT_INCLUDES[[#This Row],[Order ID]])</f>
        <v>0</v>
      </c>
      <c r="W2194" s="33">
        <f>IF(FACT_INCLUDES[[#This Row],[Order Type]]="Online", 1, 0)/COUNTIFS(FACT_INCLUDES[Order ID], FACT_INCLUDES[[#This Row],[Order ID]])</f>
        <v>1</v>
      </c>
      <c r="X2194" s="52">
        <v>687.24572574662341</v>
      </c>
      <c r="Y2194" s="52">
        <v>670.45236697750954</v>
      </c>
      <c r="Z2194" s="64">
        <f>IF(FACT_INCLUDES[[#This Row],[Order Type]]="Online", 1, 0)*FACT_INCLUDES[[#This Row],[Income]]</f>
        <v>595.21844403489968</v>
      </c>
    </row>
    <row r="2195" spans="1:26" x14ac:dyDescent="0.3">
      <c r="A2195" s="4">
        <v>2265</v>
      </c>
      <c r="B2195" s="4">
        <v>1270</v>
      </c>
      <c r="C2195" s="4">
        <v>75</v>
      </c>
      <c r="D2195" s="58">
        <v>3</v>
      </c>
      <c r="E2195" s="28">
        <f>VLOOKUP(FACT_INCLUDES[[#This Row],[Order ID]], ORDERS[], 2)</f>
        <v>44456.931072460386</v>
      </c>
      <c r="F2195" s="28">
        <f>VLOOKUP(FACT_INCLUDES[[#This Row],[Order ID]], ORDERS[], 3)</f>
        <v>44456.931072460386</v>
      </c>
      <c r="G2195" s="4" t="str">
        <f>VLOOKUP(FACT_INCLUDES[[#This Row],[Order ID]], ORDERS[], 4)</f>
        <v>In-Store</v>
      </c>
      <c r="H2195" s="4" t="str">
        <f>VLOOKUP(FACT_INCLUDES[[#This Row],[Order ID]], ORDERS[], 5)</f>
        <v>ZQF5266@gmail.com</v>
      </c>
      <c r="I2195" s="4">
        <f>VLOOKUP(FACT_INCLUDES[[#This Row],[Order ID]], ORDERS[], 6)</f>
        <v>27</v>
      </c>
      <c r="J2195" s="54">
        <f>VLOOKUP(FACT_INCLUDES[[#This Row],[Order ID]], ORDERS[], 7)</f>
        <v>0</v>
      </c>
      <c r="K2195" s="33">
        <v>0</v>
      </c>
      <c r="L2195" s="4">
        <f>VLOOKUP(FACT_INCLUDES[[#This Row],[DW Version]], VERSIONS[], 2)</f>
        <v>7</v>
      </c>
      <c r="M2195" s="4">
        <f>VLOOKUP(FACT_INCLUDES[[#This Row],[DW Version]], VERSIONS[], 3)</f>
        <v>11.5</v>
      </c>
      <c r="N2195" s="4" t="str">
        <f>VLOOKUP(FACT_INCLUDES[[#This Row],[DW Version]], VERSIONS[], 4)</f>
        <v>white</v>
      </c>
      <c r="O2195" s="51">
        <f>VLOOKUP(FACT_INCLUDES[[#This Row],[DW Version]], VERSIONS[], 5)</f>
        <v>158.5272062608835</v>
      </c>
      <c r="P2195" s="4" t="str">
        <f>VLOOKUP(FACT_INCLUDES[[#This Row],[DW Version]], VERSIONS[], 6)</f>
        <v>Blazer</v>
      </c>
      <c r="Q2195" s="4" t="str">
        <f>VLOOKUP(FACT_INCLUDES[[#This Row],[DW Version]], VERSIONS[], 7)</f>
        <v>Shoe</v>
      </c>
      <c r="R2195" s="51">
        <f>FACT_INCLUDES[[#This Row],[Version Price]]*FACT_INCLUDES[[#This Row],[Quantity]]</f>
        <v>475.58161878265048</v>
      </c>
      <c r="S2195" s="51">
        <f>FACT_INCLUDES[[#This Row],[Amount]]*(1-FACT_INCLUDES[[#This Row],[Order Discount]])</f>
        <v>475.58161878265048</v>
      </c>
      <c r="T2195" s="51">
        <f t="shared" si="34"/>
        <v>475.58161878265048</v>
      </c>
      <c r="U2195" s="57">
        <f>FACT_INCLUDES[[#This Row],[Income]]/FACT_INCLUDES[[#This Row],[Total Order Income]]</f>
        <v>1</v>
      </c>
      <c r="V2195" s="33">
        <f>IF(FACT_INCLUDES[[#This Row],[Order Gap]]&gt;10, 1, 0)/COUNTIFS(FACT_INCLUDES[Order ID], FACT_INCLUDES[[#This Row],[Order ID]])</f>
        <v>0</v>
      </c>
      <c r="W2195" s="33">
        <f>IF(FACT_INCLUDES[[#This Row],[Order Type]]="Online", 1, 0)/COUNTIFS(FACT_INCLUDES[Order ID], FACT_INCLUDES[[#This Row],[Order ID]])</f>
        <v>0</v>
      </c>
      <c r="X2195" s="52">
        <v>687.24572574662341</v>
      </c>
      <c r="Y2195" s="52">
        <v>670.45236697750954</v>
      </c>
      <c r="Z2195" s="64">
        <f>IF(FACT_INCLUDES[[#This Row],[Order Type]]="Online", 1, 0)*FACT_INCLUDES[[#This Row],[Income]]</f>
        <v>0</v>
      </c>
    </row>
    <row r="2196" spans="1:26" x14ac:dyDescent="0.3">
      <c r="A2196" s="4">
        <v>2293</v>
      </c>
      <c r="B2196" s="4">
        <v>1298</v>
      </c>
      <c r="C2196" s="4">
        <v>32</v>
      </c>
      <c r="D2196" s="58">
        <v>3</v>
      </c>
      <c r="E2196" s="28">
        <f>VLOOKUP(FACT_INCLUDES[[#This Row],[Order ID]], ORDERS[], 2)</f>
        <v>44542.390400603152</v>
      </c>
      <c r="F2196" s="28">
        <f>VLOOKUP(FACT_INCLUDES[[#This Row],[Order ID]], ORDERS[], 3)</f>
        <v>44542.390400603152</v>
      </c>
      <c r="G2196" s="4" t="str">
        <f>VLOOKUP(FACT_INCLUDES[[#This Row],[Order ID]], ORDERS[], 4)</f>
        <v>In-Store</v>
      </c>
      <c r="H2196" s="4" t="str">
        <f>VLOOKUP(FACT_INCLUDES[[#This Row],[Order ID]], ORDERS[], 5)</f>
        <v>HDZ6674@gmail.com</v>
      </c>
      <c r="I2196" s="4">
        <f>VLOOKUP(FACT_INCLUDES[[#This Row],[Order ID]], ORDERS[], 6)</f>
        <v>8</v>
      </c>
      <c r="J2196" s="54">
        <f>VLOOKUP(FACT_INCLUDES[[#This Row],[Order ID]], ORDERS[], 7)</f>
        <v>0</v>
      </c>
      <c r="K2196" s="33">
        <v>0</v>
      </c>
      <c r="L2196" s="4">
        <f>VLOOKUP(FACT_INCLUDES[[#This Row],[DW Version]], VERSIONS[], 2)</f>
        <v>3</v>
      </c>
      <c r="M2196" s="4">
        <f>VLOOKUP(FACT_INCLUDES[[#This Row],[DW Version]], VERSIONS[], 3)</f>
        <v>7.5</v>
      </c>
      <c r="N2196" s="4" t="str">
        <f>VLOOKUP(FACT_INCLUDES[[#This Row],[DW Version]], VERSIONS[], 4)</f>
        <v>white</v>
      </c>
      <c r="O2196" s="51">
        <f>VLOOKUP(FACT_INCLUDES[[#This Row],[DW Version]], VERSIONS[], 5)</f>
        <v>120.7998307591794</v>
      </c>
      <c r="P2196" s="4" t="str">
        <f>VLOOKUP(FACT_INCLUDES[[#This Row],[DW Version]], VERSIONS[], 6)</f>
        <v>Dri-FIT Shirt</v>
      </c>
      <c r="Q2196" s="4" t="str">
        <f>VLOOKUP(FACT_INCLUDES[[#This Row],[DW Version]], VERSIONS[], 7)</f>
        <v>Apparel</v>
      </c>
      <c r="R2196" s="51">
        <f>FACT_INCLUDES[[#This Row],[Version Price]]*FACT_INCLUDES[[#This Row],[Quantity]]</f>
        <v>362.39949227753823</v>
      </c>
      <c r="S2196" s="51">
        <f>FACT_INCLUDES[[#This Row],[Amount]]*(1-FACT_INCLUDES[[#This Row],[Order Discount]])</f>
        <v>362.39949227753823</v>
      </c>
      <c r="T2196" s="51">
        <f t="shared" si="34"/>
        <v>362.39949227753823</v>
      </c>
      <c r="U2196" s="57">
        <f>FACT_INCLUDES[[#This Row],[Income]]/FACT_INCLUDES[[#This Row],[Total Order Income]]</f>
        <v>1</v>
      </c>
      <c r="V2196" s="33">
        <f>IF(FACT_INCLUDES[[#This Row],[Order Gap]]&gt;10, 1, 0)/COUNTIFS(FACT_INCLUDES[Order ID], FACT_INCLUDES[[#This Row],[Order ID]])</f>
        <v>0</v>
      </c>
      <c r="W2196" s="33">
        <f>IF(FACT_INCLUDES[[#This Row],[Order Type]]="Online", 1, 0)/COUNTIFS(FACT_INCLUDES[Order ID], FACT_INCLUDES[[#This Row],[Order ID]])</f>
        <v>0</v>
      </c>
      <c r="X2196" s="52">
        <v>687.24572574662341</v>
      </c>
      <c r="Y2196" s="52">
        <v>670.45236697750954</v>
      </c>
      <c r="Z2196" s="64">
        <f>IF(FACT_INCLUDES[[#This Row],[Order Type]]="Online", 1, 0)*FACT_INCLUDES[[#This Row],[Income]]</f>
        <v>0</v>
      </c>
    </row>
    <row r="2197" spans="1:26" x14ac:dyDescent="0.3">
      <c r="A2197" s="4">
        <v>2301</v>
      </c>
      <c r="B2197" s="4">
        <v>1306</v>
      </c>
      <c r="C2197" s="4">
        <v>50</v>
      </c>
      <c r="D2197" s="58">
        <v>4</v>
      </c>
      <c r="E2197" s="28">
        <f>VLOOKUP(FACT_INCLUDES[[#This Row],[Order ID]], ORDERS[], 2)</f>
        <v>44474.91195468534</v>
      </c>
      <c r="F2197" s="28">
        <f>VLOOKUP(FACT_INCLUDES[[#This Row],[Order ID]], ORDERS[], 3)</f>
        <v>44474.91195468534</v>
      </c>
      <c r="G2197" s="4" t="str">
        <f>VLOOKUP(FACT_INCLUDES[[#This Row],[Order ID]], ORDERS[], 4)</f>
        <v>In-Store</v>
      </c>
      <c r="H2197" s="4" t="str">
        <f>VLOOKUP(FACT_INCLUDES[[#This Row],[Order ID]], ORDERS[], 5)</f>
        <v>BNO3354@gmail.com</v>
      </c>
      <c r="I2197" s="4">
        <f>VLOOKUP(FACT_INCLUDES[[#This Row],[Order ID]], ORDERS[], 6)</f>
        <v>10</v>
      </c>
      <c r="J2197" s="54">
        <f>VLOOKUP(FACT_INCLUDES[[#This Row],[Order ID]], ORDERS[], 7)</f>
        <v>0</v>
      </c>
      <c r="K2197" s="33">
        <v>0</v>
      </c>
      <c r="L2197" s="4">
        <f>VLOOKUP(FACT_INCLUDES[[#This Row],[DW Version]], VERSIONS[], 2)</f>
        <v>5</v>
      </c>
      <c r="M2197" s="4">
        <f>VLOOKUP(FACT_INCLUDES[[#This Row],[DW Version]], VERSIONS[], 3)</f>
        <v>7</v>
      </c>
      <c r="N2197" s="4" t="str">
        <f>VLOOKUP(FACT_INCLUDES[[#This Row],[DW Version]], VERSIONS[], 4)</f>
        <v>black</v>
      </c>
      <c r="O2197" s="51">
        <f>VLOOKUP(FACT_INCLUDES[[#This Row],[DW Version]], VERSIONS[], 5)</f>
        <v>85.393125150562241</v>
      </c>
      <c r="P2197" s="4" t="str">
        <f>VLOOKUP(FACT_INCLUDES[[#This Row],[DW Version]], VERSIONS[], 6)</f>
        <v>Nike Football</v>
      </c>
      <c r="Q2197" s="4" t="str">
        <f>VLOOKUP(FACT_INCLUDES[[#This Row],[DW Version]], VERSIONS[], 7)</f>
        <v>Sport Equipment</v>
      </c>
      <c r="R2197" s="51">
        <f>FACT_INCLUDES[[#This Row],[Version Price]]*FACT_INCLUDES[[#This Row],[Quantity]]</f>
        <v>341.57250060224897</v>
      </c>
      <c r="S2197" s="51">
        <f>FACT_INCLUDES[[#This Row],[Amount]]*(1-FACT_INCLUDES[[#This Row],[Order Discount]])</f>
        <v>341.57250060224897</v>
      </c>
      <c r="T2197" s="51">
        <f t="shared" si="34"/>
        <v>341.57250060224897</v>
      </c>
      <c r="U2197" s="57">
        <f>FACT_INCLUDES[[#This Row],[Income]]/FACT_INCLUDES[[#This Row],[Total Order Income]]</f>
        <v>1</v>
      </c>
      <c r="V2197" s="33">
        <f>IF(FACT_INCLUDES[[#This Row],[Order Gap]]&gt;10, 1, 0)/COUNTIFS(FACT_INCLUDES[Order ID], FACT_INCLUDES[[#This Row],[Order ID]])</f>
        <v>0</v>
      </c>
      <c r="W2197" s="33">
        <f>IF(FACT_INCLUDES[[#This Row],[Order Type]]="Online", 1, 0)/COUNTIFS(FACT_INCLUDES[Order ID], FACT_INCLUDES[[#This Row],[Order ID]])</f>
        <v>0</v>
      </c>
      <c r="X2197" s="52">
        <v>687.24572574662341</v>
      </c>
      <c r="Y2197" s="52">
        <v>670.45236697750954</v>
      </c>
      <c r="Z2197" s="64">
        <f>IF(FACT_INCLUDES[[#This Row],[Order Type]]="Online", 1, 0)*FACT_INCLUDES[[#This Row],[Income]]</f>
        <v>0</v>
      </c>
    </row>
    <row r="2198" spans="1:26" x14ac:dyDescent="0.3">
      <c r="A2198" s="4">
        <v>2308</v>
      </c>
      <c r="B2198" s="4">
        <v>1313</v>
      </c>
      <c r="C2198" s="4">
        <v>401</v>
      </c>
      <c r="D2198" s="58">
        <v>1</v>
      </c>
      <c r="E2198" s="28">
        <f>VLOOKUP(FACT_INCLUDES[[#This Row],[Order ID]], ORDERS[], 2)</f>
        <v>44238.440275551206</v>
      </c>
      <c r="F2198" s="28">
        <f>VLOOKUP(FACT_INCLUDES[[#This Row],[Order ID]], ORDERS[], 3)</f>
        <v>44251.440275551206</v>
      </c>
      <c r="G2198" s="4" t="str">
        <f>VLOOKUP(FACT_INCLUDES[[#This Row],[Order ID]], ORDERS[], 4)</f>
        <v>Online</v>
      </c>
      <c r="H2198" s="4" t="str">
        <f>VLOOKUP(FACT_INCLUDES[[#This Row],[Order ID]], ORDERS[], 5)</f>
        <v>SZG2030@gmail.com</v>
      </c>
      <c r="I2198" s="4">
        <f>VLOOKUP(FACT_INCLUDES[[#This Row],[Order ID]], ORDERS[], 6)</f>
        <v>0</v>
      </c>
      <c r="J2198" s="54">
        <f>VLOOKUP(FACT_INCLUDES[[#This Row],[Order ID]], ORDERS[], 7)</f>
        <v>0</v>
      </c>
      <c r="K2198" s="33">
        <v>13</v>
      </c>
      <c r="L2198" s="4">
        <f>VLOOKUP(FACT_INCLUDES[[#This Row],[DW Version]], VERSIONS[], 2)</f>
        <v>41</v>
      </c>
      <c r="M2198" s="4">
        <f>VLOOKUP(FACT_INCLUDES[[#This Row],[DW Version]], VERSIONS[], 3)</f>
        <v>3.5</v>
      </c>
      <c r="N2198" s="4" t="str">
        <f>VLOOKUP(FACT_INCLUDES[[#This Row],[DW Version]], VERSIONS[], 4)</f>
        <v>dark green</v>
      </c>
      <c r="O2198" s="51">
        <f>VLOOKUP(FACT_INCLUDES[[#This Row],[DW Version]], VERSIONS[], 5)</f>
        <v>89.218943427808739</v>
      </c>
      <c r="P2198" s="4" t="str">
        <f>VLOOKUP(FACT_INCLUDES[[#This Row],[DW Version]], VERSIONS[], 6)</f>
        <v>LunarGlide</v>
      </c>
      <c r="Q2198" s="4" t="str">
        <f>VLOOKUP(FACT_INCLUDES[[#This Row],[DW Version]], VERSIONS[], 7)</f>
        <v>Shoe</v>
      </c>
      <c r="R2198" s="51">
        <f>FACT_INCLUDES[[#This Row],[Version Price]]*FACT_INCLUDES[[#This Row],[Quantity]]</f>
        <v>89.218943427808739</v>
      </c>
      <c r="S2198" s="51">
        <f>FACT_INCLUDES[[#This Row],[Amount]]*(1-FACT_INCLUDES[[#This Row],[Order Discount]])</f>
        <v>89.218943427808739</v>
      </c>
      <c r="T2198" s="51">
        <f t="shared" si="34"/>
        <v>89.218943427808739</v>
      </c>
      <c r="U2198" s="57">
        <f>FACT_INCLUDES[[#This Row],[Income]]/FACT_INCLUDES[[#This Row],[Total Order Income]]</f>
        <v>1</v>
      </c>
      <c r="V2198" s="33">
        <f>IF(FACT_INCLUDES[[#This Row],[Order Gap]]&gt;10, 1, 0)/COUNTIFS(FACT_INCLUDES[Order ID], FACT_INCLUDES[[#This Row],[Order ID]])</f>
        <v>1</v>
      </c>
      <c r="W2198" s="33">
        <f>IF(FACT_INCLUDES[[#This Row],[Order Type]]="Online", 1, 0)/COUNTIFS(FACT_INCLUDES[Order ID], FACT_INCLUDES[[#This Row],[Order ID]])</f>
        <v>1</v>
      </c>
      <c r="X2198" s="52">
        <v>687.24572574662341</v>
      </c>
      <c r="Y2198" s="52">
        <v>670.45236697750954</v>
      </c>
      <c r="Z2198" s="64">
        <f>IF(FACT_INCLUDES[[#This Row],[Order Type]]="Online", 1, 0)*FACT_INCLUDES[[#This Row],[Income]]</f>
        <v>89.218943427808739</v>
      </c>
    </row>
    <row r="2199" spans="1:26" x14ac:dyDescent="0.3">
      <c r="A2199" s="4">
        <v>2336</v>
      </c>
      <c r="B2199" s="4">
        <v>1341</v>
      </c>
      <c r="C2199" s="4">
        <v>148</v>
      </c>
      <c r="D2199" s="58">
        <v>1</v>
      </c>
      <c r="E2199" s="28">
        <f>VLOOKUP(FACT_INCLUDES[[#This Row],[Order ID]], ORDERS[], 2)</f>
        <v>44353.969508920316</v>
      </c>
      <c r="F2199" s="28">
        <f>VLOOKUP(FACT_INCLUDES[[#This Row],[Order ID]], ORDERS[], 3)</f>
        <v>44353.969508920316</v>
      </c>
      <c r="G2199" s="4" t="str">
        <f>VLOOKUP(FACT_INCLUDES[[#This Row],[Order ID]], ORDERS[], 4)</f>
        <v>In-Store</v>
      </c>
      <c r="H2199" s="4" t="str">
        <f>VLOOKUP(FACT_INCLUDES[[#This Row],[Order ID]], ORDERS[], 5)</f>
        <v>VSM3811@gmail.com</v>
      </c>
      <c r="I2199" s="4">
        <f>VLOOKUP(FACT_INCLUDES[[#This Row],[Order ID]], ORDERS[], 6)</f>
        <v>7</v>
      </c>
      <c r="J2199" s="54">
        <f>VLOOKUP(FACT_INCLUDES[[#This Row],[Order ID]], ORDERS[], 7)</f>
        <v>0</v>
      </c>
      <c r="K2199" s="33">
        <v>0</v>
      </c>
      <c r="L2199" s="4">
        <f>VLOOKUP(FACT_INCLUDES[[#This Row],[DW Version]], VERSIONS[], 2)</f>
        <v>15</v>
      </c>
      <c r="M2199" s="4">
        <f>VLOOKUP(FACT_INCLUDES[[#This Row],[DW Version]], VERSIONS[], 3)</f>
        <v>3</v>
      </c>
      <c r="N2199" s="4" t="str">
        <f>VLOOKUP(FACT_INCLUDES[[#This Row],[DW Version]], VERSIONS[], 4)</f>
        <v>white</v>
      </c>
      <c r="O2199" s="51">
        <f>VLOOKUP(FACT_INCLUDES[[#This Row],[DW Version]], VERSIONS[], 5)</f>
        <v>383.87154224724702</v>
      </c>
      <c r="P2199" s="4" t="str">
        <f>VLOOKUP(FACT_INCLUDES[[#This Row],[DW Version]], VERSIONS[], 6)</f>
        <v>Sportswear Club Fleece</v>
      </c>
      <c r="Q2199" s="4" t="str">
        <f>VLOOKUP(FACT_INCLUDES[[#This Row],[DW Version]], VERSIONS[], 7)</f>
        <v>Apparel</v>
      </c>
      <c r="R2199" s="51">
        <f>FACT_INCLUDES[[#This Row],[Version Price]]*FACT_INCLUDES[[#This Row],[Quantity]]</f>
        <v>383.87154224724702</v>
      </c>
      <c r="S2199" s="51">
        <f>FACT_INCLUDES[[#This Row],[Amount]]*(1-FACT_INCLUDES[[#This Row],[Order Discount]])</f>
        <v>383.87154224724702</v>
      </c>
      <c r="T2199" s="51">
        <f t="shared" si="34"/>
        <v>383.87154224724702</v>
      </c>
      <c r="U2199" s="57">
        <f>FACT_INCLUDES[[#This Row],[Income]]/FACT_INCLUDES[[#This Row],[Total Order Income]]</f>
        <v>1</v>
      </c>
      <c r="V2199" s="33">
        <f>IF(FACT_INCLUDES[[#This Row],[Order Gap]]&gt;10, 1, 0)/COUNTIFS(FACT_INCLUDES[Order ID], FACT_INCLUDES[[#This Row],[Order ID]])</f>
        <v>0</v>
      </c>
      <c r="W2199" s="33">
        <f>IF(FACT_INCLUDES[[#This Row],[Order Type]]="Online", 1, 0)/COUNTIFS(FACT_INCLUDES[Order ID], FACT_INCLUDES[[#This Row],[Order ID]])</f>
        <v>0</v>
      </c>
      <c r="X2199" s="52">
        <v>687.24572574662341</v>
      </c>
      <c r="Y2199" s="52">
        <v>670.45236697750954</v>
      </c>
      <c r="Z2199" s="64">
        <f>IF(FACT_INCLUDES[[#This Row],[Order Type]]="Online", 1, 0)*FACT_INCLUDES[[#This Row],[Income]]</f>
        <v>0</v>
      </c>
    </row>
    <row r="2200" spans="1:26" x14ac:dyDescent="0.3">
      <c r="A2200" s="4">
        <v>2348</v>
      </c>
      <c r="B2200" s="4">
        <v>1353</v>
      </c>
      <c r="C2200" s="4">
        <v>513</v>
      </c>
      <c r="D2200" s="58">
        <v>1</v>
      </c>
      <c r="E2200" s="28">
        <f>VLOOKUP(FACT_INCLUDES[[#This Row],[Order ID]], ORDERS[], 2)</f>
        <v>44356.584343891103</v>
      </c>
      <c r="F2200" s="28">
        <f>VLOOKUP(FACT_INCLUDES[[#This Row],[Order ID]], ORDERS[], 3)</f>
        <v>44356.584343891103</v>
      </c>
      <c r="G2200" s="4" t="str">
        <f>VLOOKUP(FACT_INCLUDES[[#This Row],[Order ID]], ORDERS[], 4)</f>
        <v>In-Store</v>
      </c>
      <c r="H2200" s="4" t="str">
        <f>VLOOKUP(FACT_INCLUDES[[#This Row],[Order ID]], ORDERS[], 5)</f>
        <v>OBM2086@gmail.com</v>
      </c>
      <c r="I2200" s="4">
        <f>VLOOKUP(FACT_INCLUDES[[#This Row],[Order ID]], ORDERS[], 6)</f>
        <v>39</v>
      </c>
      <c r="J2200" s="54">
        <f>VLOOKUP(FACT_INCLUDES[[#This Row],[Order ID]], ORDERS[], 7)</f>
        <v>0</v>
      </c>
      <c r="K2200" s="33">
        <v>0</v>
      </c>
      <c r="L2200" s="4">
        <f>VLOOKUP(FACT_INCLUDES[[#This Row],[DW Version]], VERSIONS[], 2)</f>
        <v>53</v>
      </c>
      <c r="M2200" s="4">
        <f>VLOOKUP(FACT_INCLUDES[[#This Row],[DW Version]], VERSIONS[], 3)</f>
        <v>12.5</v>
      </c>
      <c r="N2200" s="4" t="str">
        <f>VLOOKUP(FACT_INCLUDES[[#This Row],[DW Version]], VERSIONS[], 4)</f>
        <v>white</v>
      </c>
      <c r="O2200" s="51">
        <f>VLOOKUP(FACT_INCLUDES[[#This Row],[DW Version]], VERSIONS[], 5)</f>
        <v>398.84657204822224</v>
      </c>
      <c r="P2200" s="4" t="str">
        <f>VLOOKUP(FACT_INCLUDES[[#This Row],[DW Version]], VERSIONS[], 6)</f>
        <v>Flex Stride Shorts</v>
      </c>
      <c r="Q2200" s="4" t="str">
        <f>VLOOKUP(FACT_INCLUDES[[#This Row],[DW Version]], VERSIONS[], 7)</f>
        <v>Apparel</v>
      </c>
      <c r="R2200" s="51">
        <f>FACT_INCLUDES[[#This Row],[Version Price]]*FACT_INCLUDES[[#This Row],[Quantity]]</f>
        <v>398.84657204822224</v>
      </c>
      <c r="S2200" s="51">
        <f>FACT_INCLUDES[[#This Row],[Amount]]*(1-FACT_INCLUDES[[#This Row],[Order Discount]])</f>
        <v>398.84657204822224</v>
      </c>
      <c r="T2200" s="51">
        <f t="shared" si="34"/>
        <v>398.84657204822224</v>
      </c>
      <c r="U2200" s="57">
        <f>FACT_INCLUDES[[#This Row],[Income]]/FACT_INCLUDES[[#This Row],[Total Order Income]]</f>
        <v>1</v>
      </c>
      <c r="V2200" s="33">
        <f>IF(FACT_INCLUDES[[#This Row],[Order Gap]]&gt;10, 1, 0)/COUNTIFS(FACT_INCLUDES[Order ID], FACT_INCLUDES[[#This Row],[Order ID]])</f>
        <v>0</v>
      </c>
      <c r="W2200" s="33">
        <f>IF(FACT_INCLUDES[[#This Row],[Order Type]]="Online", 1, 0)/COUNTIFS(FACT_INCLUDES[Order ID], FACT_INCLUDES[[#This Row],[Order ID]])</f>
        <v>0</v>
      </c>
      <c r="X2200" s="52">
        <v>687.24572574662341</v>
      </c>
      <c r="Y2200" s="52">
        <v>670.45236697750954</v>
      </c>
      <c r="Z2200" s="64">
        <f>IF(FACT_INCLUDES[[#This Row],[Order Type]]="Online", 1, 0)*FACT_INCLUDES[[#This Row],[Income]]</f>
        <v>0</v>
      </c>
    </row>
    <row r="2201" spans="1:26" x14ac:dyDescent="0.3">
      <c r="A2201" s="4">
        <v>2355</v>
      </c>
      <c r="B2201" s="4">
        <v>1360</v>
      </c>
      <c r="C2201" s="4">
        <v>28</v>
      </c>
      <c r="D2201" s="58">
        <v>4</v>
      </c>
      <c r="E2201" s="28">
        <f>VLOOKUP(FACT_INCLUDES[[#This Row],[Order ID]], ORDERS[], 2)</f>
        <v>44377.730910529048</v>
      </c>
      <c r="F2201" s="28">
        <f>VLOOKUP(FACT_INCLUDES[[#This Row],[Order ID]], ORDERS[], 3)</f>
        <v>44377.730910529048</v>
      </c>
      <c r="G2201" s="4" t="str">
        <f>VLOOKUP(FACT_INCLUDES[[#This Row],[Order ID]], ORDERS[], 4)</f>
        <v>In-Store</v>
      </c>
      <c r="H2201" s="4" t="str">
        <f>VLOOKUP(FACT_INCLUDES[[#This Row],[Order ID]], ORDERS[], 5)</f>
        <v>CLG1545@gmail.com</v>
      </c>
      <c r="I2201" s="4">
        <f>VLOOKUP(FACT_INCLUDES[[#This Row],[Order ID]], ORDERS[], 6)</f>
        <v>20</v>
      </c>
      <c r="J2201" s="54">
        <f>VLOOKUP(FACT_INCLUDES[[#This Row],[Order ID]], ORDERS[], 7)</f>
        <v>0</v>
      </c>
      <c r="K2201" s="33">
        <v>0</v>
      </c>
      <c r="L2201" s="4">
        <f>VLOOKUP(FACT_INCLUDES[[#This Row],[DW Version]], VERSIONS[], 2)</f>
        <v>3</v>
      </c>
      <c r="M2201" s="4">
        <f>VLOOKUP(FACT_INCLUDES[[#This Row],[DW Version]], VERSIONS[], 3)</f>
        <v>3.5</v>
      </c>
      <c r="N2201" s="4" t="str">
        <f>VLOOKUP(FACT_INCLUDES[[#This Row],[DW Version]], VERSIONS[], 4)</f>
        <v>white</v>
      </c>
      <c r="O2201" s="51">
        <f>VLOOKUP(FACT_INCLUDES[[#This Row],[DW Version]], VERSIONS[], 5)</f>
        <v>248.63081062992802</v>
      </c>
      <c r="P2201" s="4" t="str">
        <f>VLOOKUP(FACT_INCLUDES[[#This Row],[DW Version]], VERSIONS[], 6)</f>
        <v>Dri-FIT Shirt</v>
      </c>
      <c r="Q2201" s="4" t="str">
        <f>VLOOKUP(FACT_INCLUDES[[#This Row],[DW Version]], VERSIONS[], 7)</f>
        <v>Apparel</v>
      </c>
      <c r="R2201" s="51">
        <f>FACT_INCLUDES[[#This Row],[Version Price]]*FACT_INCLUDES[[#This Row],[Quantity]]</f>
        <v>994.52324251971208</v>
      </c>
      <c r="S2201" s="51">
        <f>FACT_INCLUDES[[#This Row],[Amount]]*(1-FACT_INCLUDES[[#This Row],[Order Discount]])</f>
        <v>994.52324251971208</v>
      </c>
      <c r="T2201" s="51">
        <f t="shared" si="34"/>
        <v>994.52324251971208</v>
      </c>
      <c r="U2201" s="57">
        <f>FACT_INCLUDES[[#This Row],[Income]]/FACT_INCLUDES[[#This Row],[Total Order Income]]</f>
        <v>1</v>
      </c>
      <c r="V2201" s="33">
        <f>IF(FACT_INCLUDES[[#This Row],[Order Gap]]&gt;10, 1, 0)/COUNTIFS(FACT_INCLUDES[Order ID], FACT_INCLUDES[[#This Row],[Order ID]])</f>
        <v>0</v>
      </c>
      <c r="W2201" s="33">
        <f>IF(FACT_INCLUDES[[#This Row],[Order Type]]="Online", 1, 0)/COUNTIFS(FACT_INCLUDES[Order ID], FACT_INCLUDES[[#This Row],[Order ID]])</f>
        <v>0</v>
      </c>
      <c r="X2201" s="52">
        <v>687.24572574662341</v>
      </c>
      <c r="Y2201" s="52">
        <v>670.45236697750954</v>
      </c>
      <c r="Z2201" s="64">
        <f>IF(FACT_INCLUDES[[#This Row],[Order Type]]="Online", 1, 0)*FACT_INCLUDES[[#This Row],[Income]]</f>
        <v>0</v>
      </c>
    </row>
    <row r="2202" spans="1:26" x14ac:dyDescent="0.3">
      <c r="A2202" s="4">
        <v>2358</v>
      </c>
      <c r="B2202" s="4">
        <v>1363</v>
      </c>
      <c r="C2202" s="4">
        <v>383</v>
      </c>
      <c r="D2202" s="58">
        <v>3</v>
      </c>
      <c r="E2202" s="28">
        <f>VLOOKUP(FACT_INCLUDES[[#This Row],[Order ID]], ORDERS[], 2)</f>
        <v>44285.085528339485</v>
      </c>
      <c r="F2202" s="28">
        <f>VLOOKUP(FACT_INCLUDES[[#This Row],[Order ID]], ORDERS[], 3)</f>
        <v>44285.085528339485</v>
      </c>
      <c r="G2202" s="4" t="str">
        <f>VLOOKUP(FACT_INCLUDES[[#This Row],[Order ID]], ORDERS[], 4)</f>
        <v>In-Store</v>
      </c>
      <c r="H2202" s="4" t="str">
        <f>VLOOKUP(FACT_INCLUDES[[#This Row],[Order ID]], ORDERS[], 5)</f>
        <v>BBV6185@gmail.com</v>
      </c>
      <c r="I2202" s="4">
        <f>VLOOKUP(FACT_INCLUDES[[#This Row],[Order ID]], ORDERS[], 6)</f>
        <v>42</v>
      </c>
      <c r="J2202" s="54">
        <f>VLOOKUP(FACT_INCLUDES[[#This Row],[Order ID]], ORDERS[], 7)</f>
        <v>0</v>
      </c>
      <c r="K2202" s="33">
        <v>0</v>
      </c>
      <c r="L2202" s="4">
        <f>VLOOKUP(FACT_INCLUDES[[#This Row],[DW Version]], VERSIONS[], 2)</f>
        <v>39</v>
      </c>
      <c r="M2202" s="4">
        <f>VLOOKUP(FACT_INCLUDES[[#This Row],[DW Version]], VERSIONS[], 3)</f>
        <v>3.5</v>
      </c>
      <c r="N2202" s="4" t="str">
        <f>VLOOKUP(FACT_INCLUDES[[#This Row],[DW Version]], VERSIONS[], 4)</f>
        <v>white</v>
      </c>
      <c r="O2202" s="51">
        <f>VLOOKUP(FACT_INCLUDES[[#This Row],[DW Version]], VERSIONS[], 5)</f>
        <v>223.69379723861502</v>
      </c>
      <c r="P2202" s="4" t="str">
        <f>VLOOKUP(FACT_INCLUDES[[#This Row],[DW Version]], VERSIONS[], 6)</f>
        <v>Fast Track Jacket</v>
      </c>
      <c r="Q2202" s="4" t="str">
        <f>VLOOKUP(FACT_INCLUDES[[#This Row],[DW Version]], VERSIONS[], 7)</f>
        <v>Apparel</v>
      </c>
      <c r="R2202" s="51">
        <f>FACT_INCLUDES[[#This Row],[Version Price]]*FACT_INCLUDES[[#This Row],[Quantity]]</f>
        <v>671.08139171584503</v>
      </c>
      <c r="S2202" s="51">
        <f>FACT_INCLUDES[[#This Row],[Amount]]*(1-FACT_INCLUDES[[#This Row],[Order Discount]])</f>
        <v>671.08139171584503</v>
      </c>
      <c r="T2202" s="51">
        <f t="shared" si="34"/>
        <v>671.08139171584503</v>
      </c>
      <c r="U2202" s="57">
        <f>FACT_INCLUDES[[#This Row],[Income]]/FACT_INCLUDES[[#This Row],[Total Order Income]]</f>
        <v>1</v>
      </c>
      <c r="V2202" s="33">
        <f>IF(FACT_INCLUDES[[#This Row],[Order Gap]]&gt;10, 1, 0)/COUNTIFS(FACT_INCLUDES[Order ID], FACT_INCLUDES[[#This Row],[Order ID]])</f>
        <v>0</v>
      </c>
      <c r="W2202" s="33">
        <f>IF(FACT_INCLUDES[[#This Row],[Order Type]]="Online", 1, 0)/COUNTIFS(FACT_INCLUDES[Order ID], FACT_INCLUDES[[#This Row],[Order ID]])</f>
        <v>0</v>
      </c>
      <c r="X2202" s="52">
        <v>687.24572574662341</v>
      </c>
      <c r="Y2202" s="52">
        <v>670.45236697750954</v>
      </c>
      <c r="Z2202" s="64">
        <f>IF(FACT_INCLUDES[[#This Row],[Order Type]]="Online", 1, 0)*FACT_INCLUDES[[#This Row],[Income]]</f>
        <v>0</v>
      </c>
    </row>
    <row r="2203" spans="1:26" x14ac:dyDescent="0.3">
      <c r="A2203" s="4">
        <v>2359</v>
      </c>
      <c r="B2203" s="4">
        <v>1364</v>
      </c>
      <c r="C2203" s="4">
        <v>886</v>
      </c>
      <c r="D2203" s="58">
        <v>2</v>
      </c>
      <c r="E2203" s="28">
        <f>VLOOKUP(FACT_INCLUDES[[#This Row],[Order ID]], ORDERS[], 2)</f>
        <v>44396.828821462768</v>
      </c>
      <c r="F2203" s="28">
        <f>VLOOKUP(FACT_INCLUDES[[#This Row],[Order ID]], ORDERS[], 3)</f>
        <v>44396.828821462768</v>
      </c>
      <c r="G2203" s="4" t="str">
        <f>VLOOKUP(FACT_INCLUDES[[#This Row],[Order ID]], ORDERS[], 4)</f>
        <v>In-Store</v>
      </c>
      <c r="H2203" s="4" t="str">
        <f>VLOOKUP(FACT_INCLUDES[[#This Row],[Order ID]], ORDERS[], 5)</f>
        <v>XPU7963@gmail.com</v>
      </c>
      <c r="I2203" s="4">
        <f>VLOOKUP(FACT_INCLUDES[[#This Row],[Order ID]], ORDERS[], 6)</f>
        <v>47</v>
      </c>
      <c r="J2203" s="54">
        <f>VLOOKUP(FACT_INCLUDES[[#This Row],[Order ID]], ORDERS[], 7)</f>
        <v>0</v>
      </c>
      <c r="K2203" s="33">
        <v>0</v>
      </c>
      <c r="L2203" s="4">
        <f>VLOOKUP(FACT_INCLUDES[[#This Row],[DW Version]], VERSIONS[], 2)</f>
        <v>90</v>
      </c>
      <c r="M2203" s="4">
        <f>VLOOKUP(FACT_INCLUDES[[#This Row],[DW Version]], VERSIONS[], 3)</f>
        <v>10.5</v>
      </c>
      <c r="N2203" s="4" t="str">
        <f>VLOOKUP(FACT_INCLUDES[[#This Row],[DW Version]], VERSIONS[], 4)</f>
        <v>white</v>
      </c>
      <c r="O2203" s="51">
        <f>VLOOKUP(FACT_INCLUDES[[#This Row],[DW Version]], VERSIONS[], 5)</f>
        <v>270.06516482147094</v>
      </c>
      <c r="P2203" s="4" t="str">
        <f>VLOOKUP(FACT_INCLUDES[[#This Row],[DW Version]], VERSIONS[], 6)</f>
        <v>Air Zoom Terra Kiger 6</v>
      </c>
      <c r="Q2203" s="4" t="str">
        <f>VLOOKUP(FACT_INCLUDES[[#This Row],[DW Version]], VERSIONS[], 7)</f>
        <v>Shoe</v>
      </c>
      <c r="R2203" s="51">
        <f>FACT_INCLUDES[[#This Row],[Version Price]]*FACT_INCLUDES[[#This Row],[Quantity]]</f>
        <v>540.13032964294189</v>
      </c>
      <c r="S2203" s="51">
        <f>FACT_INCLUDES[[#This Row],[Amount]]*(1-FACT_INCLUDES[[#This Row],[Order Discount]])</f>
        <v>540.13032964294189</v>
      </c>
      <c r="T2203" s="51">
        <f t="shared" si="34"/>
        <v>540.13032964294189</v>
      </c>
      <c r="U2203" s="57">
        <f>FACT_INCLUDES[[#This Row],[Income]]/FACT_INCLUDES[[#This Row],[Total Order Income]]</f>
        <v>1</v>
      </c>
      <c r="V2203" s="33">
        <f>IF(FACT_INCLUDES[[#This Row],[Order Gap]]&gt;10, 1, 0)/COUNTIFS(FACT_INCLUDES[Order ID], FACT_INCLUDES[[#This Row],[Order ID]])</f>
        <v>0</v>
      </c>
      <c r="W2203" s="33">
        <f>IF(FACT_INCLUDES[[#This Row],[Order Type]]="Online", 1, 0)/COUNTIFS(FACT_INCLUDES[Order ID], FACT_INCLUDES[[#This Row],[Order ID]])</f>
        <v>0</v>
      </c>
      <c r="X2203" s="52">
        <v>687.24572574662341</v>
      </c>
      <c r="Y2203" s="52">
        <v>670.45236697750954</v>
      </c>
      <c r="Z2203" s="64">
        <f>IF(FACT_INCLUDES[[#This Row],[Order Type]]="Online", 1, 0)*FACT_INCLUDES[[#This Row],[Income]]</f>
        <v>0</v>
      </c>
    </row>
    <row r="2204" spans="1:26" x14ac:dyDescent="0.3">
      <c r="A2204" s="4">
        <v>2360</v>
      </c>
      <c r="B2204" s="4">
        <v>1365</v>
      </c>
      <c r="C2204" s="4">
        <v>670</v>
      </c>
      <c r="D2204" s="58">
        <v>1</v>
      </c>
      <c r="E2204" s="28">
        <f>VLOOKUP(FACT_INCLUDES[[#This Row],[Order ID]], ORDERS[], 2)</f>
        <v>44437.071796486649</v>
      </c>
      <c r="F2204" s="28">
        <f>VLOOKUP(FACT_INCLUDES[[#This Row],[Order ID]], ORDERS[], 3)</f>
        <v>44437.071796486649</v>
      </c>
      <c r="G2204" s="4" t="str">
        <f>VLOOKUP(FACT_INCLUDES[[#This Row],[Order ID]], ORDERS[], 4)</f>
        <v>In-Store</v>
      </c>
      <c r="H2204" s="4" t="str">
        <f>VLOOKUP(FACT_INCLUDES[[#This Row],[Order ID]], ORDERS[], 5)</f>
        <v>ZEU9367@gmail.com</v>
      </c>
      <c r="I2204" s="4">
        <f>VLOOKUP(FACT_INCLUDES[[#This Row],[Order ID]], ORDERS[], 6)</f>
        <v>6</v>
      </c>
      <c r="J2204" s="54">
        <f>VLOOKUP(FACT_INCLUDES[[#This Row],[Order ID]], ORDERS[], 7)</f>
        <v>0</v>
      </c>
      <c r="K2204" s="33">
        <v>0</v>
      </c>
      <c r="L2204" s="4">
        <f>VLOOKUP(FACT_INCLUDES[[#This Row],[DW Version]], VERSIONS[], 2)</f>
        <v>68</v>
      </c>
      <c r="M2204" s="4">
        <f>VLOOKUP(FACT_INCLUDES[[#This Row],[DW Version]], VERSIONS[], 3)</f>
        <v>4</v>
      </c>
      <c r="N2204" s="4" t="str">
        <f>VLOOKUP(FACT_INCLUDES[[#This Row],[DW Version]], VERSIONS[], 4)</f>
        <v>red</v>
      </c>
      <c r="O2204" s="51">
        <f>VLOOKUP(FACT_INCLUDES[[#This Row],[DW Version]], VERSIONS[], 5)</f>
        <v>297.74879649898185</v>
      </c>
      <c r="P2204" s="4" t="str">
        <f>VLOOKUP(FACT_INCLUDES[[#This Row],[DW Version]], VERSIONS[], 6)</f>
        <v>React Miler</v>
      </c>
      <c r="Q2204" s="4" t="str">
        <f>VLOOKUP(FACT_INCLUDES[[#This Row],[DW Version]], VERSIONS[], 7)</f>
        <v>Shoe</v>
      </c>
      <c r="R2204" s="51">
        <f>FACT_INCLUDES[[#This Row],[Version Price]]*FACT_INCLUDES[[#This Row],[Quantity]]</f>
        <v>297.74879649898185</v>
      </c>
      <c r="S2204" s="51">
        <f>FACT_INCLUDES[[#This Row],[Amount]]*(1-FACT_INCLUDES[[#This Row],[Order Discount]])</f>
        <v>297.74879649898185</v>
      </c>
      <c r="T2204" s="51">
        <f t="shared" si="34"/>
        <v>297.74879649898185</v>
      </c>
      <c r="U2204" s="57">
        <f>FACT_INCLUDES[[#This Row],[Income]]/FACT_INCLUDES[[#This Row],[Total Order Income]]</f>
        <v>1</v>
      </c>
      <c r="V2204" s="33">
        <f>IF(FACT_INCLUDES[[#This Row],[Order Gap]]&gt;10, 1, 0)/COUNTIFS(FACT_INCLUDES[Order ID], FACT_INCLUDES[[#This Row],[Order ID]])</f>
        <v>0</v>
      </c>
      <c r="W2204" s="33">
        <f>IF(FACT_INCLUDES[[#This Row],[Order Type]]="Online", 1, 0)/COUNTIFS(FACT_INCLUDES[Order ID], FACT_INCLUDES[[#This Row],[Order ID]])</f>
        <v>0</v>
      </c>
      <c r="X2204" s="52">
        <v>687.24572574662341</v>
      </c>
      <c r="Y2204" s="52">
        <v>670.45236697750954</v>
      </c>
      <c r="Z2204" s="64">
        <f>IF(FACT_INCLUDES[[#This Row],[Order Type]]="Online", 1, 0)*FACT_INCLUDES[[#This Row],[Income]]</f>
        <v>0</v>
      </c>
    </row>
    <row r="2205" spans="1:26" x14ac:dyDescent="0.3">
      <c r="A2205" s="4">
        <v>2369</v>
      </c>
      <c r="B2205" s="4">
        <v>1374</v>
      </c>
      <c r="C2205" s="4">
        <v>593</v>
      </c>
      <c r="D2205" s="58">
        <v>5</v>
      </c>
      <c r="E2205" s="28">
        <f>VLOOKUP(FACT_INCLUDES[[#This Row],[Order ID]], ORDERS[], 2)</f>
        <v>44440.583104234756</v>
      </c>
      <c r="F2205" s="28">
        <f>VLOOKUP(FACT_INCLUDES[[#This Row],[Order ID]], ORDERS[], 3)</f>
        <v>44440.583104234756</v>
      </c>
      <c r="G2205" s="4" t="str">
        <f>VLOOKUP(FACT_INCLUDES[[#This Row],[Order ID]], ORDERS[], 4)</f>
        <v>In-Store</v>
      </c>
      <c r="H2205" s="4" t="str">
        <f>VLOOKUP(FACT_INCLUDES[[#This Row],[Order ID]], ORDERS[], 5)</f>
        <v>CGH1299@gmail.com</v>
      </c>
      <c r="I2205" s="4">
        <f>VLOOKUP(FACT_INCLUDES[[#This Row],[Order ID]], ORDERS[], 6)</f>
        <v>28</v>
      </c>
      <c r="J2205" s="54">
        <f>VLOOKUP(FACT_INCLUDES[[#This Row],[Order ID]], ORDERS[], 7)</f>
        <v>0</v>
      </c>
      <c r="K2205" s="33">
        <v>0</v>
      </c>
      <c r="L2205" s="4">
        <f>VLOOKUP(FACT_INCLUDES[[#This Row],[DW Version]], VERSIONS[], 2)</f>
        <v>60</v>
      </c>
      <c r="M2205" s="4">
        <f>VLOOKUP(FACT_INCLUDES[[#This Row],[DW Version]], VERSIONS[], 3)</f>
        <v>8.5</v>
      </c>
      <c r="N2205" s="4" t="str">
        <f>VLOOKUP(FACT_INCLUDES[[#This Row],[DW Version]], VERSIONS[], 4)</f>
        <v>white</v>
      </c>
      <c r="O2205" s="51">
        <f>VLOOKUP(FACT_INCLUDES[[#This Row],[DW Version]], VERSIONS[], 5)</f>
        <v>382.10663029240425</v>
      </c>
      <c r="P2205" s="4" t="str">
        <f>VLOOKUP(FACT_INCLUDES[[#This Row],[DW Version]], VERSIONS[], 6)</f>
        <v>Magista Obra</v>
      </c>
      <c r="Q2205" s="4" t="str">
        <f>VLOOKUP(FACT_INCLUDES[[#This Row],[DW Version]], VERSIONS[], 7)</f>
        <v>Shoe</v>
      </c>
      <c r="R2205" s="51">
        <f>FACT_INCLUDES[[#This Row],[Version Price]]*FACT_INCLUDES[[#This Row],[Quantity]]</f>
        <v>1910.5331514620211</v>
      </c>
      <c r="S2205" s="51">
        <f>FACT_INCLUDES[[#This Row],[Amount]]*(1-FACT_INCLUDES[[#This Row],[Order Discount]])</f>
        <v>1910.5331514620211</v>
      </c>
      <c r="T2205" s="51">
        <f t="shared" si="34"/>
        <v>1910.5331514620211</v>
      </c>
      <c r="U2205" s="57">
        <f>FACT_INCLUDES[[#This Row],[Income]]/FACT_INCLUDES[[#This Row],[Total Order Income]]</f>
        <v>1</v>
      </c>
      <c r="V2205" s="33">
        <f>IF(FACT_INCLUDES[[#This Row],[Order Gap]]&gt;10, 1, 0)/COUNTIFS(FACT_INCLUDES[Order ID], FACT_INCLUDES[[#This Row],[Order ID]])</f>
        <v>0</v>
      </c>
      <c r="W2205" s="33">
        <f>IF(FACT_INCLUDES[[#This Row],[Order Type]]="Online", 1, 0)/COUNTIFS(FACT_INCLUDES[Order ID], FACT_INCLUDES[[#This Row],[Order ID]])</f>
        <v>0</v>
      </c>
      <c r="X2205" s="52">
        <v>687.24572574662341</v>
      </c>
      <c r="Y2205" s="52">
        <v>670.45236697750954</v>
      </c>
      <c r="Z2205" s="64">
        <f>IF(FACT_INCLUDES[[#This Row],[Order Type]]="Online", 1, 0)*FACT_INCLUDES[[#This Row],[Income]]</f>
        <v>0</v>
      </c>
    </row>
    <row r="2206" spans="1:26" x14ac:dyDescent="0.3">
      <c r="A2206" s="4">
        <v>2392</v>
      </c>
      <c r="B2206" s="4">
        <v>1397</v>
      </c>
      <c r="C2206" s="4">
        <v>113</v>
      </c>
      <c r="D2206" s="58">
        <v>5</v>
      </c>
      <c r="E2206" s="28">
        <f>VLOOKUP(FACT_INCLUDES[[#This Row],[Order ID]], ORDERS[], 2)</f>
        <v>44377.697777579946</v>
      </c>
      <c r="F2206" s="28">
        <f>VLOOKUP(FACT_INCLUDES[[#This Row],[Order ID]], ORDERS[], 3)</f>
        <v>44377.697777579946</v>
      </c>
      <c r="G2206" s="4" t="str">
        <f>VLOOKUP(FACT_INCLUDES[[#This Row],[Order ID]], ORDERS[], 4)</f>
        <v>In-Store</v>
      </c>
      <c r="H2206" s="4" t="str">
        <f>VLOOKUP(FACT_INCLUDES[[#This Row],[Order ID]], ORDERS[], 5)</f>
        <v>RRO7454@gmail.com</v>
      </c>
      <c r="I2206" s="4">
        <f>VLOOKUP(FACT_INCLUDES[[#This Row],[Order ID]], ORDERS[], 6)</f>
        <v>44</v>
      </c>
      <c r="J2206" s="54">
        <f>VLOOKUP(FACT_INCLUDES[[#This Row],[Order ID]], ORDERS[], 7)</f>
        <v>0</v>
      </c>
      <c r="K2206" s="33">
        <v>0</v>
      </c>
      <c r="L2206" s="4">
        <f>VLOOKUP(FACT_INCLUDES[[#This Row],[DW Version]], VERSIONS[], 2)</f>
        <v>11</v>
      </c>
      <c r="M2206" s="4">
        <f>VLOOKUP(FACT_INCLUDES[[#This Row],[DW Version]], VERSIONS[], 3)</f>
        <v>7.5</v>
      </c>
      <c r="N2206" s="4" t="str">
        <f>VLOOKUP(FACT_INCLUDES[[#This Row],[DW Version]], VERSIONS[], 4)</f>
        <v>black</v>
      </c>
      <c r="O2206" s="51">
        <f>VLOOKUP(FACT_INCLUDES[[#This Row],[DW Version]], VERSIONS[], 5)</f>
        <v>214.31691682707896</v>
      </c>
      <c r="P2206" s="4" t="str">
        <f>VLOOKUP(FACT_INCLUDES[[#This Row],[DW Version]], VERSIONS[], 6)</f>
        <v>Pro Compression Tights</v>
      </c>
      <c r="Q2206" s="4" t="str">
        <f>VLOOKUP(FACT_INCLUDES[[#This Row],[DW Version]], VERSIONS[], 7)</f>
        <v>Apparel</v>
      </c>
      <c r="R2206" s="51">
        <f>FACT_INCLUDES[[#This Row],[Version Price]]*FACT_INCLUDES[[#This Row],[Quantity]]</f>
        <v>1071.5845841353948</v>
      </c>
      <c r="S2206" s="51">
        <f>FACT_INCLUDES[[#This Row],[Amount]]*(1-FACT_INCLUDES[[#This Row],[Order Discount]])</f>
        <v>1071.5845841353948</v>
      </c>
      <c r="T2206" s="51">
        <f t="shared" si="34"/>
        <v>1071.5845841353948</v>
      </c>
      <c r="U2206" s="57">
        <f>FACT_INCLUDES[[#This Row],[Income]]/FACT_INCLUDES[[#This Row],[Total Order Income]]</f>
        <v>1</v>
      </c>
      <c r="V2206" s="33">
        <f>IF(FACT_INCLUDES[[#This Row],[Order Gap]]&gt;10, 1, 0)/COUNTIFS(FACT_INCLUDES[Order ID], FACT_INCLUDES[[#This Row],[Order ID]])</f>
        <v>0</v>
      </c>
      <c r="W2206" s="33">
        <f>IF(FACT_INCLUDES[[#This Row],[Order Type]]="Online", 1, 0)/COUNTIFS(FACT_INCLUDES[Order ID], FACT_INCLUDES[[#This Row],[Order ID]])</f>
        <v>0</v>
      </c>
      <c r="X2206" s="52">
        <v>687.24572574662341</v>
      </c>
      <c r="Y2206" s="52">
        <v>670.45236697750954</v>
      </c>
      <c r="Z2206" s="64">
        <f>IF(FACT_INCLUDES[[#This Row],[Order Type]]="Online", 1, 0)*FACT_INCLUDES[[#This Row],[Income]]</f>
        <v>0</v>
      </c>
    </row>
    <row r="2207" spans="1:26" x14ac:dyDescent="0.3">
      <c r="A2207" s="4">
        <v>2399</v>
      </c>
      <c r="B2207" s="4">
        <v>1404</v>
      </c>
      <c r="C2207" s="4">
        <v>734</v>
      </c>
      <c r="D2207" s="58">
        <v>4</v>
      </c>
      <c r="E2207" s="28">
        <f>VLOOKUP(FACT_INCLUDES[[#This Row],[Order ID]], ORDERS[], 2)</f>
        <v>44430.674185675867</v>
      </c>
      <c r="F2207" s="28">
        <f>VLOOKUP(FACT_INCLUDES[[#This Row],[Order ID]], ORDERS[], 3)</f>
        <v>44430.674185675867</v>
      </c>
      <c r="G2207" s="4" t="str">
        <f>VLOOKUP(FACT_INCLUDES[[#This Row],[Order ID]], ORDERS[], 4)</f>
        <v>In-Store</v>
      </c>
      <c r="H2207" s="4" t="str">
        <f>VLOOKUP(FACT_INCLUDES[[#This Row],[Order ID]], ORDERS[], 5)</f>
        <v>KMI5704@gmail.com</v>
      </c>
      <c r="I2207" s="4">
        <f>VLOOKUP(FACT_INCLUDES[[#This Row],[Order ID]], ORDERS[], 6)</f>
        <v>46</v>
      </c>
      <c r="J2207" s="54">
        <f>VLOOKUP(FACT_INCLUDES[[#This Row],[Order ID]], ORDERS[], 7)</f>
        <v>0</v>
      </c>
      <c r="K2207" s="33">
        <v>0</v>
      </c>
      <c r="L2207" s="4">
        <f>VLOOKUP(FACT_INCLUDES[[#This Row],[DW Version]], VERSIONS[], 2)</f>
        <v>75</v>
      </c>
      <c r="M2207" s="4">
        <f>VLOOKUP(FACT_INCLUDES[[#This Row],[DW Version]], VERSIONS[], 3)</f>
        <v>9.5</v>
      </c>
      <c r="N2207" s="4" t="str">
        <f>VLOOKUP(FACT_INCLUDES[[#This Row],[DW Version]], VERSIONS[], 4)</f>
        <v>red</v>
      </c>
      <c r="O2207" s="51">
        <f>VLOOKUP(FACT_INCLUDES[[#This Row],[DW Version]], VERSIONS[], 5)</f>
        <v>182.76692458772013</v>
      </c>
      <c r="P2207" s="4" t="str">
        <f>VLOOKUP(FACT_INCLUDES[[#This Row],[DW Version]], VERSIONS[], 6)</f>
        <v>React Presto</v>
      </c>
      <c r="Q2207" s="4" t="str">
        <f>VLOOKUP(FACT_INCLUDES[[#This Row],[DW Version]], VERSIONS[], 7)</f>
        <v>Shoe</v>
      </c>
      <c r="R2207" s="51">
        <f>FACT_INCLUDES[[#This Row],[Version Price]]*FACT_INCLUDES[[#This Row],[Quantity]]</f>
        <v>731.06769835088051</v>
      </c>
      <c r="S2207" s="51">
        <f>FACT_INCLUDES[[#This Row],[Amount]]*(1-FACT_INCLUDES[[#This Row],[Order Discount]])</f>
        <v>731.06769835088051</v>
      </c>
      <c r="T2207" s="51">
        <f t="shared" si="34"/>
        <v>731.06769835088051</v>
      </c>
      <c r="U2207" s="57">
        <f>FACT_INCLUDES[[#This Row],[Income]]/FACT_INCLUDES[[#This Row],[Total Order Income]]</f>
        <v>1</v>
      </c>
      <c r="V2207" s="33">
        <f>IF(FACT_INCLUDES[[#This Row],[Order Gap]]&gt;10, 1, 0)/COUNTIFS(FACT_INCLUDES[Order ID], FACT_INCLUDES[[#This Row],[Order ID]])</f>
        <v>0</v>
      </c>
      <c r="W2207" s="33">
        <f>IF(FACT_INCLUDES[[#This Row],[Order Type]]="Online", 1, 0)/COUNTIFS(FACT_INCLUDES[Order ID], FACT_INCLUDES[[#This Row],[Order ID]])</f>
        <v>0</v>
      </c>
      <c r="X2207" s="52">
        <v>687.24572574662341</v>
      </c>
      <c r="Y2207" s="52">
        <v>670.45236697750954</v>
      </c>
      <c r="Z2207" s="64">
        <f>IF(FACT_INCLUDES[[#This Row],[Order Type]]="Online", 1, 0)*FACT_INCLUDES[[#This Row],[Income]]</f>
        <v>0</v>
      </c>
    </row>
    <row r="2208" spans="1:26" x14ac:dyDescent="0.3">
      <c r="A2208" s="4">
        <v>2416</v>
      </c>
      <c r="B2208" s="4">
        <v>1421</v>
      </c>
      <c r="C2208" s="4">
        <v>394</v>
      </c>
      <c r="D2208" s="58">
        <v>4</v>
      </c>
      <c r="E2208" s="28">
        <f>VLOOKUP(FACT_INCLUDES[[#This Row],[Order ID]], ORDERS[], 2)</f>
        <v>44342.034844500449</v>
      </c>
      <c r="F2208" s="28">
        <f>VLOOKUP(FACT_INCLUDES[[#This Row],[Order ID]], ORDERS[], 3)</f>
        <v>44342.034844500449</v>
      </c>
      <c r="G2208" s="4" t="str">
        <f>VLOOKUP(FACT_INCLUDES[[#This Row],[Order ID]], ORDERS[], 4)</f>
        <v>In-Store</v>
      </c>
      <c r="H2208" s="4" t="str">
        <f>VLOOKUP(FACT_INCLUDES[[#This Row],[Order ID]], ORDERS[], 5)</f>
        <v>RRO7454@gmail.com</v>
      </c>
      <c r="I2208" s="4">
        <f>VLOOKUP(FACT_INCLUDES[[#This Row],[Order ID]], ORDERS[], 6)</f>
        <v>34</v>
      </c>
      <c r="J2208" s="54">
        <f>VLOOKUP(FACT_INCLUDES[[#This Row],[Order ID]], ORDERS[], 7)</f>
        <v>0</v>
      </c>
      <c r="K2208" s="33">
        <v>0</v>
      </c>
      <c r="L2208" s="4">
        <f>VLOOKUP(FACT_INCLUDES[[#This Row],[DW Version]], VERSIONS[], 2)</f>
        <v>40</v>
      </c>
      <c r="M2208" s="4">
        <f>VLOOKUP(FACT_INCLUDES[[#This Row],[DW Version]], VERSIONS[], 3)</f>
        <v>10.5</v>
      </c>
      <c r="N2208" s="4" t="str">
        <f>VLOOKUP(FACT_INCLUDES[[#This Row],[DW Version]], VERSIONS[], 4)</f>
        <v>white</v>
      </c>
      <c r="O2208" s="51">
        <f>VLOOKUP(FACT_INCLUDES[[#This Row],[DW Version]], VERSIONS[], 5)</f>
        <v>130.87363237395516</v>
      </c>
      <c r="P2208" s="4" t="str">
        <f>VLOOKUP(FACT_INCLUDES[[#This Row],[DW Version]], VERSIONS[], 6)</f>
        <v>Zoom Streak</v>
      </c>
      <c r="Q2208" s="4" t="str">
        <f>VLOOKUP(FACT_INCLUDES[[#This Row],[DW Version]], VERSIONS[], 7)</f>
        <v>Shoe</v>
      </c>
      <c r="R2208" s="51">
        <f>FACT_INCLUDES[[#This Row],[Version Price]]*FACT_INCLUDES[[#This Row],[Quantity]]</f>
        <v>523.49452949582064</v>
      </c>
      <c r="S2208" s="51">
        <f>FACT_INCLUDES[[#This Row],[Amount]]*(1-FACT_INCLUDES[[#This Row],[Order Discount]])</f>
        <v>523.49452949582064</v>
      </c>
      <c r="T2208" s="51">
        <f t="shared" si="34"/>
        <v>523.49452949582064</v>
      </c>
      <c r="U2208" s="57">
        <f>FACT_INCLUDES[[#This Row],[Income]]/FACT_INCLUDES[[#This Row],[Total Order Income]]</f>
        <v>1</v>
      </c>
      <c r="V2208" s="33">
        <f>IF(FACT_INCLUDES[[#This Row],[Order Gap]]&gt;10, 1, 0)/COUNTIFS(FACT_INCLUDES[Order ID], FACT_INCLUDES[[#This Row],[Order ID]])</f>
        <v>0</v>
      </c>
      <c r="W2208" s="33">
        <f>IF(FACT_INCLUDES[[#This Row],[Order Type]]="Online", 1, 0)/COUNTIFS(FACT_INCLUDES[Order ID], FACT_INCLUDES[[#This Row],[Order ID]])</f>
        <v>0</v>
      </c>
      <c r="X2208" s="52">
        <v>687.24572574662341</v>
      </c>
      <c r="Y2208" s="52">
        <v>670.45236697750954</v>
      </c>
      <c r="Z2208" s="64">
        <f>IF(FACT_INCLUDES[[#This Row],[Order Type]]="Online", 1, 0)*FACT_INCLUDES[[#This Row],[Income]]</f>
        <v>0</v>
      </c>
    </row>
    <row r="2209" spans="1:26" x14ac:dyDescent="0.3">
      <c r="A2209" s="4">
        <v>2423</v>
      </c>
      <c r="B2209" s="4">
        <v>1428</v>
      </c>
      <c r="C2209" s="4">
        <v>488</v>
      </c>
      <c r="D2209" s="58">
        <v>3</v>
      </c>
      <c r="E2209" s="28">
        <f>VLOOKUP(FACT_INCLUDES[[#This Row],[Order ID]], ORDERS[], 2)</f>
        <v>44440.675498758559</v>
      </c>
      <c r="F2209" s="28">
        <f>VLOOKUP(FACT_INCLUDES[[#This Row],[Order ID]], ORDERS[], 3)</f>
        <v>44440.675498758559</v>
      </c>
      <c r="G2209" s="4" t="str">
        <f>VLOOKUP(FACT_INCLUDES[[#This Row],[Order ID]], ORDERS[], 4)</f>
        <v>In-Store</v>
      </c>
      <c r="H2209" s="4" t="str">
        <f>VLOOKUP(FACT_INCLUDES[[#This Row],[Order ID]], ORDERS[], 5)</f>
        <v>YDY6607@gmail.com</v>
      </c>
      <c r="I2209" s="4">
        <f>VLOOKUP(FACT_INCLUDES[[#This Row],[Order ID]], ORDERS[], 6)</f>
        <v>50</v>
      </c>
      <c r="J2209" s="54">
        <f>VLOOKUP(FACT_INCLUDES[[#This Row],[Order ID]], ORDERS[], 7)</f>
        <v>0</v>
      </c>
      <c r="K2209" s="33">
        <v>0</v>
      </c>
      <c r="L2209" s="4">
        <f>VLOOKUP(FACT_INCLUDES[[#This Row],[DW Version]], VERSIONS[], 2)</f>
        <v>51</v>
      </c>
      <c r="M2209" s="4">
        <f>VLOOKUP(FACT_INCLUDES[[#This Row],[DW Version]], VERSIONS[], 3)</f>
        <v>10</v>
      </c>
      <c r="N2209" s="4" t="str">
        <f>VLOOKUP(FACT_INCLUDES[[#This Row],[DW Version]], VERSIONS[], 4)</f>
        <v>white</v>
      </c>
      <c r="O2209" s="51">
        <f>VLOOKUP(FACT_INCLUDES[[#This Row],[DW Version]], VERSIONS[], 5)</f>
        <v>76.904471717131131</v>
      </c>
      <c r="P2209" s="4" t="str">
        <f>VLOOKUP(FACT_INCLUDES[[#This Row],[DW Version]], VERSIONS[], 6)</f>
        <v>Therma Sphere Hoodie</v>
      </c>
      <c r="Q2209" s="4" t="str">
        <f>VLOOKUP(FACT_INCLUDES[[#This Row],[DW Version]], VERSIONS[], 7)</f>
        <v>Apparel</v>
      </c>
      <c r="R2209" s="51">
        <f>FACT_INCLUDES[[#This Row],[Version Price]]*FACT_INCLUDES[[#This Row],[Quantity]]</f>
        <v>230.71341515139341</v>
      </c>
      <c r="S2209" s="51">
        <f>FACT_INCLUDES[[#This Row],[Amount]]*(1-FACT_INCLUDES[[#This Row],[Order Discount]])</f>
        <v>230.71341515139341</v>
      </c>
      <c r="T2209" s="51">
        <f t="shared" si="34"/>
        <v>230.71341515139341</v>
      </c>
      <c r="U2209" s="57">
        <f>FACT_INCLUDES[[#This Row],[Income]]/FACT_INCLUDES[[#This Row],[Total Order Income]]</f>
        <v>1</v>
      </c>
      <c r="V2209" s="33">
        <f>IF(FACT_INCLUDES[[#This Row],[Order Gap]]&gt;10, 1, 0)/COUNTIFS(FACT_INCLUDES[Order ID], FACT_INCLUDES[[#This Row],[Order ID]])</f>
        <v>0</v>
      </c>
      <c r="W2209" s="33">
        <f>IF(FACT_INCLUDES[[#This Row],[Order Type]]="Online", 1, 0)/COUNTIFS(FACT_INCLUDES[Order ID], FACT_INCLUDES[[#This Row],[Order ID]])</f>
        <v>0</v>
      </c>
      <c r="X2209" s="52">
        <v>687.24572574662341</v>
      </c>
      <c r="Y2209" s="52">
        <v>670.45236697750954</v>
      </c>
      <c r="Z2209" s="64">
        <f>IF(FACT_INCLUDES[[#This Row],[Order Type]]="Online", 1, 0)*FACT_INCLUDES[[#This Row],[Income]]</f>
        <v>0</v>
      </c>
    </row>
    <row r="2210" spans="1:26" x14ac:dyDescent="0.3">
      <c r="A2210" s="4">
        <v>2434</v>
      </c>
      <c r="B2210" s="4">
        <v>1439</v>
      </c>
      <c r="C2210" s="4">
        <v>416</v>
      </c>
      <c r="D2210" s="58">
        <v>5</v>
      </c>
      <c r="E2210" s="28">
        <f>VLOOKUP(FACT_INCLUDES[[#This Row],[Order ID]], ORDERS[], 2)</f>
        <v>44412.286376365169</v>
      </c>
      <c r="F2210" s="28">
        <f>VLOOKUP(FACT_INCLUDES[[#This Row],[Order ID]], ORDERS[], 3)</f>
        <v>44412.286376365169</v>
      </c>
      <c r="G2210" s="4" t="str">
        <f>VLOOKUP(FACT_INCLUDES[[#This Row],[Order ID]], ORDERS[], 4)</f>
        <v>In-Store</v>
      </c>
      <c r="H2210" s="4" t="str">
        <f>VLOOKUP(FACT_INCLUDES[[#This Row],[Order ID]], ORDERS[], 5)</f>
        <v>LIL4441@gmail.com</v>
      </c>
      <c r="I2210" s="4">
        <f>VLOOKUP(FACT_INCLUDES[[#This Row],[Order ID]], ORDERS[], 6)</f>
        <v>36</v>
      </c>
      <c r="J2210" s="54">
        <f>VLOOKUP(FACT_INCLUDES[[#This Row],[Order ID]], ORDERS[], 7)</f>
        <v>0</v>
      </c>
      <c r="K2210" s="33">
        <v>0</v>
      </c>
      <c r="L2210" s="4">
        <f>VLOOKUP(FACT_INCLUDES[[#This Row],[DW Version]], VERSIONS[], 2)</f>
        <v>42</v>
      </c>
      <c r="M2210" s="4">
        <f>VLOOKUP(FACT_INCLUDES[[#This Row],[DW Version]], VERSIONS[], 3)</f>
        <v>9</v>
      </c>
      <c r="N2210" s="4" t="str">
        <f>VLOOKUP(FACT_INCLUDES[[#This Row],[DW Version]], VERSIONS[], 4)</f>
        <v>black</v>
      </c>
      <c r="O2210" s="51">
        <f>VLOOKUP(FACT_INCLUDES[[#This Row],[DW Version]], VERSIONS[], 5)</f>
        <v>226.51181223576057</v>
      </c>
      <c r="P2210" s="4" t="str">
        <f>VLOOKUP(FACT_INCLUDES[[#This Row],[DW Version]], VERSIONS[], 6)</f>
        <v>Air Max Thea</v>
      </c>
      <c r="Q2210" s="4" t="str">
        <f>VLOOKUP(FACT_INCLUDES[[#This Row],[DW Version]], VERSIONS[], 7)</f>
        <v>Shoe</v>
      </c>
      <c r="R2210" s="51">
        <f>FACT_INCLUDES[[#This Row],[Version Price]]*FACT_INCLUDES[[#This Row],[Quantity]]</f>
        <v>1132.5590611788029</v>
      </c>
      <c r="S2210" s="51">
        <f>FACT_INCLUDES[[#This Row],[Amount]]*(1-FACT_INCLUDES[[#This Row],[Order Discount]])</f>
        <v>1132.5590611788029</v>
      </c>
      <c r="T2210" s="51">
        <f t="shared" si="34"/>
        <v>1132.5590611788029</v>
      </c>
      <c r="U2210" s="57">
        <f>FACT_INCLUDES[[#This Row],[Income]]/FACT_INCLUDES[[#This Row],[Total Order Income]]</f>
        <v>1</v>
      </c>
      <c r="V2210" s="33">
        <f>IF(FACT_INCLUDES[[#This Row],[Order Gap]]&gt;10, 1, 0)/COUNTIFS(FACT_INCLUDES[Order ID], FACT_INCLUDES[[#This Row],[Order ID]])</f>
        <v>0</v>
      </c>
      <c r="W2210" s="33">
        <f>IF(FACT_INCLUDES[[#This Row],[Order Type]]="Online", 1, 0)/COUNTIFS(FACT_INCLUDES[Order ID], FACT_INCLUDES[[#This Row],[Order ID]])</f>
        <v>0</v>
      </c>
      <c r="X2210" s="52">
        <v>687.24572574662341</v>
      </c>
      <c r="Y2210" s="52">
        <v>670.45236697750954</v>
      </c>
      <c r="Z2210" s="64">
        <f>IF(FACT_INCLUDES[[#This Row],[Order Type]]="Online", 1, 0)*FACT_INCLUDES[[#This Row],[Income]]</f>
        <v>0</v>
      </c>
    </row>
    <row r="2211" spans="1:26" x14ac:dyDescent="0.3">
      <c r="A2211" s="4">
        <v>2455</v>
      </c>
      <c r="B2211" s="4">
        <v>1460</v>
      </c>
      <c r="C2211" s="4">
        <v>138</v>
      </c>
      <c r="D2211" s="58">
        <v>4</v>
      </c>
      <c r="E2211" s="28">
        <f>VLOOKUP(FACT_INCLUDES[[#This Row],[Order ID]], ORDERS[], 2)</f>
        <v>44437.428495254193</v>
      </c>
      <c r="F2211" s="28">
        <f>VLOOKUP(FACT_INCLUDES[[#This Row],[Order ID]], ORDERS[], 3)</f>
        <v>44437.428495254193</v>
      </c>
      <c r="G2211" s="4" t="str">
        <f>VLOOKUP(FACT_INCLUDES[[#This Row],[Order ID]], ORDERS[], 4)</f>
        <v>In-Store</v>
      </c>
      <c r="H2211" s="4" t="str">
        <f>VLOOKUP(FACT_INCLUDES[[#This Row],[Order ID]], ORDERS[], 5)</f>
        <v>ZLD5831@gmail.com</v>
      </c>
      <c r="I2211" s="4">
        <f>VLOOKUP(FACT_INCLUDES[[#This Row],[Order ID]], ORDERS[], 6)</f>
        <v>4</v>
      </c>
      <c r="J2211" s="54">
        <f>VLOOKUP(FACT_INCLUDES[[#This Row],[Order ID]], ORDERS[], 7)</f>
        <v>0</v>
      </c>
      <c r="K2211" s="33">
        <v>0</v>
      </c>
      <c r="L2211" s="4">
        <f>VLOOKUP(FACT_INCLUDES[[#This Row],[DW Version]], VERSIONS[], 2)</f>
        <v>14</v>
      </c>
      <c r="M2211" s="4">
        <f>VLOOKUP(FACT_INCLUDES[[#This Row],[DW Version]], VERSIONS[], 3)</f>
        <v>8</v>
      </c>
      <c r="N2211" s="4" t="str">
        <f>VLOOKUP(FACT_INCLUDES[[#This Row],[DW Version]], VERSIONS[], 4)</f>
        <v>black</v>
      </c>
      <c r="O2211" s="51">
        <f>VLOOKUP(FACT_INCLUDES[[#This Row],[DW Version]], VERSIONS[], 5)</f>
        <v>332.17956525058918</v>
      </c>
      <c r="P2211" s="4" t="str">
        <f>VLOOKUP(FACT_INCLUDES[[#This Row],[DW Version]], VERSIONS[], 6)</f>
        <v>ZoomX</v>
      </c>
      <c r="Q2211" s="4" t="str">
        <f>VLOOKUP(FACT_INCLUDES[[#This Row],[DW Version]], VERSIONS[], 7)</f>
        <v>Shoe</v>
      </c>
      <c r="R2211" s="51">
        <f>FACT_INCLUDES[[#This Row],[Version Price]]*FACT_INCLUDES[[#This Row],[Quantity]]</f>
        <v>1328.7182610023567</v>
      </c>
      <c r="S2211" s="51">
        <f>FACT_INCLUDES[[#This Row],[Amount]]*(1-FACT_INCLUDES[[#This Row],[Order Discount]])</f>
        <v>1328.7182610023567</v>
      </c>
      <c r="T2211" s="51">
        <f t="shared" si="34"/>
        <v>1328.7182610023567</v>
      </c>
      <c r="U2211" s="57">
        <f>FACT_INCLUDES[[#This Row],[Income]]/FACT_INCLUDES[[#This Row],[Total Order Income]]</f>
        <v>1</v>
      </c>
      <c r="V2211" s="33">
        <f>IF(FACT_INCLUDES[[#This Row],[Order Gap]]&gt;10, 1, 0)/COUNTIFS(FACT_INCLUDES[Order ID], FACT_INCLUDES[[#This Row],[Order ID]])</f>
        <v>0</v>
      </c>
      <c r="W2211" s="33">
        <f>IF(FACT_INCLUDES[[#This Row],[Order Type]]="Online", 1, 0)/COUNTIFS(FACT_INCLUDES[Order ID], FACT_INCLUDES[[#This Row],[Order ID]])</f>
        <v>0</v>
      </c>
      <c r="X2211" s="52">
        <v>687.24572574662341</v>
      </c>
      <c r="Y2211" s="52">
        <v>670.45236697750954</v>
      </c>
      <c r="Z2211" s="64">
        <f>IF(FACT_INCLUDES[[#This Row],[Order Type]]="Online", 1, 0)*FACT_INCLUDES[[#This Row],[Income]]</f>
        <v>0</v>
      </c>
    </row>
    <row r="2212" spans="1:26" x14ac:dyDescent="0.3">
      <c r="A2212" s="4">
        <v>2463</v>
      </c>
      <c r="B2212" s="4">
        <v>1468</v>
      </c>
      <c r="C2212" s="4">
        <v>53</v>
      </c>
      <c r="D2212" s="58">
        <v>4</v>
      </c>
      <c r="E2212" s="28">
        <f>VLOOKUP(FACT_INCLUDES[[#This Row],[Order ID]], ORDERS[], 2)</f>
        <v>44359.727691342938</v>
      </c>
      <c r="F2212" s="28">
        <f>VLOOKUP(FACT_INCLUDES[[#This Row],[Order ID]], ORDERS[], 3)</f>
        <v>44359.727691342938</v>
      </c>
      <c r="G2212" s="4" t="str">
        <f>VLOOKUP(FACT_INCLUDES[[#This Row],[Order ID]], ORDERS[], 4)</f>
        <v>In-Store</v>
      </c>
      <c r="H2212" s="4" t="str">
        <f>VLOOKUP(FACT_INCLUDES[[#This Row],[Order ID]], ORDERS[], 5)</f>
        <v>LXO3766@gmail.com</v>
      </c>
      <c r="I2212" s="4">
        <f>VLOOKUP(FACT_INCLUDES[[#This Row],[Order ID]], ORDERS[], 6)</f>
        <v>7</v>
      </c>
      <c r="J2212" s="54">
        <f>VLOOKUP(FACT_INCLUDES[[#This Row],[Order ID]], ORDERS[], 7)</f>
        <v>0</v>
      </c>
      <c r="K2212" s="33">
        <v>0</v>
      </c>
      <c r="L2212" s="4">
        <f>VLOOKUP(FACT_INCLUDES[[#This Row],[DW Version]], VERSIONS[], 2)</f>
        <v>5</v>
      </c>
      <c r="M2212" s="4">
        <f>VLOOKUP(FACT_INCLUDES[[#This Row],[DW Version]], VERSIONS[], 3)</f>
        <v>9</v>
      </c>
      <c r="N2212" s="4" t="str">
        <f>VLOOKUP(FACT_INCLUDES[[#This Row],[DW Version]], VERSIONS[], 4)</f>
        <v>white</v>
      </c>
      <c r="O2212" s="51">
        <f>VLOOKUP(FACT_INCLUDES[[#This Row],[DW Version]], VERSIONS[], 5)</f>
        <v>127.76323912585082</v>
      </c>
      <c r="P2212" s="4" t="str">
        <f>VLOOKUP(FACT_INCLUDES[[#This Row],[DW Version]], VERSIONS[], 6)</f>
        <v>Nike Football</v>
      </c>
      <c r="Q2212" s="4" t="str">
        <f>VLOOKUP(FACT_INCLUDES[[#This Row],[DW Version]], VERSIONS[], 7)</f>
        <v>Sport Equipment</v>
      </c>
      <c r="R2212" s="51">
        <f>FACT_INCLUDES[[#This Row],[Version Price]]*FACT_INCLUDES[[#This Row],[Quantity]]</f>
        <v>511.05295650340327</v>
      </c>
      <c r="S2212" s="51">
        <f>FACT_INCLUDES[[#This Row],[Amount]]*(1-FACT_INCLUDES[[#This Row],[Order Discount]])</f>
        <v>511.05295650340327</v>
      </c>
      <c r="T2212" s="51">
        <f t="shared" si="34"/>
        <v>511.05295650340327</v>
      </c>
      <c r="U2212" s="57">
        <f>FACT_INCLUDES[[#This Row],[Income]]/FACT_INCLUDES[[#This Row],[Total Order Income]]</f>
        <v>1</v>
      </c>
      <c r="V2212" s="33">
        <f>IF(FACT_INCLUDES[[#This Row],[Order Gap]]&gt;10, 1, 0)/COUNTIFS(FACT_INCLUDES[Order ID], FACT_INCLUDES[[#This Row],[Order ID]])</f>
        <v>0</v>
      </c>
      <c r="W2212" s="33">
        <f>IF(FACT_INCLUDES[[#This Row],[Order Type]]="Online", 1, 0)/COUNTIFS(FACT_INCLUDES[Order ID], FACT_INCLUDES[[#This Row],[Order ID]])</f>
        <v>0</v>
      </c>
      <c r="X2212" s="52">
        <v>687.24572574662341</v>
      </c>
      <c r="Y2212" s="52">
        <v>670.45236697750954</v>
      </c>
      <c r="Z2212" s="64">
        <f>IF(FACT_INCLUDES[[#This Row],[Order Type]]="Online", 1, 0)*FACT_INCLUDES[[#This Row],[Income]]</f>
        <v>0</v>
      </c>
    </row>
    <row r="2213" spans="1:26" x14ac:dyDescent="0.3">
      <c r="A2213" s="4">
        <v>2476</v>
      </c>
      <c r="B2213" s="4">
        <v>1481</v>
      </c>
      <c r="C2213" s="4">
        <v>548</v>
      </c>
      <c r="D2213" s="58">
        <v>4</v>
      </c>
      <c r="E2213" s="28">
        <f>VLOOKUP(FACT_INCLUDES[[#This Row],[Order ID]], ORDERS[], 2)</f>
        <v>44281.485707507738</v>
      </c>
      <c r="F2213" s="28">
        <f>VLOOKUP(FACT_INCLUDES[[#This Row],[Order ID]], ORDERS[], 3)</f>
        <v>44281.485707507738</v>
      </c>
      <c r="G2213" s="4" t="str">
        <f>VLOOKUP(FACT_INCLUDES[[#This Row],[Order ID]], ORDERS[], 4)</f>
        <v>In-Store</v>
      </c>
      <c r="H2213" s="4" t="str">
        <f>VLOOKUP(FACT_INCLUDES[[#This Row],[Order ID]], ORDERS[], 5)</f>
        <v>CHW7102@gmail.com</v>
      </c>
      <c r="I2213" s="4">
        <f>VLOOKUP(FACT_INCLUDES[[#This Row],[Order ID]], ORDERS[], 6)</f>
        <v>42</v>
      </c>
      <c r="J2213" s="54">
        <f>VLOOKUP(FACT_INCLUDES[[#This Row],[Order ID]], ORDERS[], 7)</f>
        <v>0</v>
      </c>
      <c r="K2213" s="33">
        <v>0</v>
      </c>
      <c r="L2213" s="4">
        <f>VLOOKUP(FACT_INCLUDES[[#This Row],[DW Version]], VERSIONS[], 2)</f>
        <v>57</v>
      </c>
      <c r="M2213" s="4">
        <f>VLOOKUP(FACT_INCLUDES[[#This Row],[DW Version]], VERSIONS[], 3)</f>
        <v>6.5</v>
      </c>
      <c r="N2213" s="4" t="str">
        <f>VLOOKUP(FACT_INCLUDES[[#This Row],[DW Version]], VERSIONS[], 4)</f>
        <v>black</v>
      </c>
      <c r="O2213" s="51">
        <f>VLOOKUP(FACT_INCLUDES[[#This Row],[DW Version]], VERSIONS[], 5)</f>
        <v>382.31594991748477</v>
      </c>
      <c r="P2213" s="4" t="str">
        <f>VLOOKUP(FACT_INCLUDES[[#This Row],[DW Version]], VERSIONS[], 6)</f>
        <v>Phantom Vision</v>
      </c>
      <c r="Q2213" s="4" t="str">
        <f>VLOOKUP(FACT_INCLUDES[[#This Row],[DW Version]], VERSIONS[], 7)</f>
        <v>Shoe</v>
      </c>
      <c r="R2213" s="51">
        <f>FACT_INCLUDES[[#This Row],[Version Price]]*FACT_INCLUDES[[#This Row],[Quantity]]</f>
        <v>1529.2637996699391</v>
      </c>
      <c r="S2213" s="51">
        <f>FACT_INCLUDES[[#This Row],[Amount]]*(1-FACT_INCLUDES[[#This Row],[Order Discount]])</f>
        <v>1529.2637996699391</v>
      </c>
      <c r="T2213" s="51">
        <f t="shared" si="34"/>
        <v>1529.2637996699391</v>
      </c>
      <c r="U2213" s="57">
        <f>FACT_INCLUDES[[#This Row],[Income]]/FACT_INCLUDES[[#This Row],[Total Order Income]]</f>
        <v>1</v>
      </c>
      <c r="V2213" s="33">
        <f>IF(FACT_INCLUDES[[#This Row],[Order Gap]]&gt;10, 1, 0)/COUNTIFS(FACT_INCLUDES[Order ID], FACT_INCLUDES[[#This Row],[Order ID]])</f>
        <v>0</v>
      </c>
      <c r="W2213" s="33">
        <f>IF(FACT_INCLUDES[[#This Row],[Order Type]]="Online", 1, 0)/COUNTIFS(FACT_INCLUDES[Order ID], FACT_INCLUDES[[#This Row],[Order ID]])</f>
        <v>0</v>
      </c>
      <c r="X2213" s="52">
        <v>687.24572574662341</v>
      </c>
      <c r="Y2213" s="52">
        <v>670.45236697750954</v>
      </c>
      <c r="Z2213" s="64">
        <f>IF(FACT_INCLUDES[[#This Row],[Order Type]]="Online", 1, 0)*FACT_INCLUDES[[#This Row],[Income]]</f>
        <v>0</v>
      </c>
    </row>
    <row r="2214" spans="1:26" x14ac:dyDescent="0.3">
      <c r="A2214" s="4">
        <v>2491</v>
      </c>
      <c r="B2214" s="4">
        <v>1496</v>
      </c>
      <c r="C2214" s="4">
        <v>138</v>
      </c>
      <c r="D2214" s="58">
        <v>2</v>
      </c>
      <c r="E2214" s="28">
        <f>VLOOKUP(FACT_INCLUDES[[#This Row],[Order ID]], ORDERS[], 2)</f>
        <v>44508.544923511974</v>
      </c>
      <c r="F2214" s="28">
        <f>VLOOKUP(FACT_INCLUDES[[#This Row],[Order ID]], ORDERS[], 3)</f>
        <v>44508.544923511974</v>
      </c>
      <c r="G2214" s="4" t="str">
        <f>VLOOKUP(FACT_INCLUDES[[#This Row],[Order ID]], ORDERS[], 4)</f>
        <v>In-Store</v>
      </c>
      <c r="H2214" s="4" t="str">
        <f>VLOOKUP(FACT_INCLUDES[[#This Row],[Order ID]], ORDERS[], 5)</f>
        <v>XNW7474@gmail.com</v>
      </c>
      <c r="I2214" s="4">
        <f>VLOOKUP(FACT_INCLUDES[[#This Row],[Order ID]], ORDERS[], 6)</f>
        <v>11</v>
      </c>
      <c r="J2214" s="54">
        <f>VLOOKUP(FACT_INCLUDES[[#This Row],[Order ID]], ORDERS[], 7)</f>
        <v>0.05</v>
      </c>
      <c r="K2214" s="33">
        <v>0</v>
      </c>
      <c r="L2214" s="4">
        <f>VLOOKUP(FACT_INCLUDES[[#This Row],[DW Version]], VERSIONS[], 2)</f>
        <v>14</v>
      </c>
      <c r="M2214" s="4">
        <f>VLOOKUP(FACT_INCLUDES[[#This Row],[DW Version]], VERSIONS[], 3)</f>
        <v>8</v>
      </c>
      <c r="N2214" s="4" t="str">
        <f>VLOOKUP(FACT_INCLUDES[[#This Row],[DW Version]], VERSIONS[], 4)</f>
        <v>black</v>
      </c>
      <c r="O2214" s="51">
        <f>VLOOKUP(FACT_INCLUDES[[#This Row],[DW Version]], VERSIONS[], 5)</f>
        <v>332.17956525058918</v>
      </c>
      <c r="P2214" s="4" t="str">
        <f>VLOOKUP(FACT_INCLUDES[[#This Row],[DW Version]], VERSIONS[], 6)</f>
        <v>ZoomX</v>
      </c>
      <c r="Q2214" s="4" t="str">
        <f>VLOOKUP(FACT_INCLUDES[[#This Row],[DW Version]], VERSIONS[], 7)</f>
        <v>Shoe</v>
      </c>
      <c r="R2214" s="51">
        <f>FACT_INCLUDES[[#This Row],[Version Price]]*FACT_INCLUDES[[#This Row],[Quantity]]</f>
        <v>664.35913050117836</v>
      </c>
      <c r="S2214" s="51">
        <f>FACT_INCLUDES[[#This Row],[Amount]]*(1-FACT_INCLUDES[[#This Row],[Order Discount]])</f>
        <v>631.14117397611938</v>
      </c>
      <c r="T2214" s="51">
        <f t="shared" si="34"/>
        <v>631.14117397611938</v>
      </c>
      <c r="U2214" s="57">
        <f>FACT_INCLUDES[[#This Row],[Income]]/FACT_INCLUDES[[#This Row],[Total Order Income]]</f>
        <v>1</v>
      </c>
      <c r="V2214" s="33">
        <f>IF(FACT_INCLUDES[[#This Row],[Order Gap]]&gt;10, 1, 0)/COUNTIFS(FACT_INCLUDES[Order ID], FACT_INCLUDES[[#This Row],[Order ID]])</f>
        <v>0</v>
      </c>
      <c r="W2214" s="33">
        <f>IF(FACT_INCLUDES[[#This Row],[Order Type]]="Online", 1, 0)/COUNTIFS(FACT_INCLUDES[Order ID], FACT_INCLUDES[[#This Row],[Order ID]])</f>
        <v>0</v>
      </c>
      <c r="X2214" s="52">
        <v>687.24572574662341</v>
      </c>
      <c r="Y2214" s="52">
        <v>670.45236697750954</v>
      </c>
      <c r="Z2214" s="64">
        <f>IF(FACT_INCLUDES[[#This Row],[Order Type]]="Online", 1, 0)*FACT_INCLUDES[[#This Row],[Income]]</f>
        <v>0</v>
      </c>
    </row>
    <row r="2215" spans="1:26" x14ac:dyDescent="0.3">
      <c r="A2215" s="4">
        <v>2492</v>
      </c>
      <c r="B2215" s="4">
        <v>1497</v>
      </c>
      <c r="C2215" s="4">
        <v>722</v>
      </c>
      <c r="D2215" s="58">
        <v>2</v>
      </c>
      <c r="E2215" s="28">
        <f>VLOOKUP(FACT_INCLUDES[[#This Row],[Order ID]], ORDERS[], 2)</f>
        <v>44346.475127997059</v>
      </c>
      <c r="F2215" s="28">
        <f>VLOOKUP(FACT_INCLUDES[[#This Row],[Order ID]], ORDERS[], 3)</f>
        <v>44346.475127997059</v>
      </c>
      <c r="G2215" s="4" t="str">
        <f>VLOOKUP(FACT_INCLUDES[[#This Row],[Order ID]], ORDERS[], 4)</f>
        <v>In-Store</v>
      </c>
      <c r="H2215" s="4" t="str">
        <f>VLOOKUP(FACT_INCLUDES[[#This Row],[Order ID]], ORDERS[], 5)</f>
        <v>SZG2030@gmail.com</v>
      </c>
      <c r="I2215" s="4">
        <f>VLOOKUP(FACT_INCLUDES[[#This Row],[Order ID]], ORDERS[], 6)</f>
        <v>15</v>
      </c>
      <c r="J2215" s="54">
        <f>VLOOKUP(FACT_INCLUDES[[#This Row],[Order ID]], ORDERS[], 7)</f>
        <v>0</v>
      </c>
      <c r="K2215" s="33">
        <v>0</v>
      </c>
      <c r="L2215" s="4">
        <f>VLOOKUP(FACT_INCLUDES[[#This Row],[DW Version]], VERSIONS[], 2)</f>
        <v>74</v>
      </c>
      <c r="M2215" s="4">
        <f>VLOOKUP(FACT_INCLUDES[[#This Row],[DW Version]], VERSIONS[], 3)</f>
        <v>5</v>
      </c>
      <c r="N2215" s="4" t="str">
        <f>VLOOKUP(FACT_INCLUDES[[#This Row],[DW Version]], VERSIONS[], 4)</f>
        <v>white</v>
      </c>
      <c r="O2215" s="51">
        <f>VLOOKUP(FACT_INCLUDES[[#This Row],[DW Version]], VERSIONS[], 5)</f>
        <v>337.98617333226679</v>
      </c>
      <c r="P2215" s="4" t="str">
        <f>VLOOKUP(FACT_INCLUDES[[#This Row],[DW Version]], VERSIONS[], 6)</f>
        <v>Nike Soccer Ball</v>
      </c>
      <c r="Q2215" s="4" t="str">
        <f>VLOOKUP(FACT_INCLUDES[[#This Row],[DW Version]], VERSIONS[], 7)</f>
        <v>Sport Equipment</v>
      </c>
      <c r="R2215" s="51">
        <f>FACT_INCLUDES[[#This Row],[Version Price]]*FACT_INCLUDES[[#This Row],[Quantity]]</f>
        <v>675.97234666453357</v>
      </c>
      <c r="S2215" s="51">
        <f>FACT_INCLUDES[[#This Row],[Amount]]*(1-FACT_INCLUDES[[#This Row],[Order Discount]])</f>
        <v>675.97234666453357</v>
      </c>
      <c r="T2215" s="51">
        <f t="shared" si="34"/>
        <v>675.97234666453357</v>
      </c>
      <c r="U2215" s="57">
        <f>FACT_INCLUDES[[#This Row],[Income]]/FACT_INCLUDES[[#This Row],[Total Order Income]]</f>
        <v>1</v>
      </c>
      <c r="V2215" s="33">
        <f>IF(FACT_INCLUDES[[#This Row],[Order Gap]]&gt;10, 1, 0)/COUNTIFS(FACT_INCLUDES[Order ID], FACT_INCLUDES[[#This Row],[Order ID]])</f>
        <v>0</v>
      </c>
      <c r="W2215" s="33">
        <f>IF(FACT_INCLUDES[[#This Row],[Order Type]]="Online", 1, 0)/COUNTIFS(FACT_INCLUDES[Order ID], FACT_INCLUDES[[#This Row],[Order ID]])</f>
        <v>0</v>
      </c>
      <c r="X2215" s="52">
        <v>687.24572574662341</v>
      </c>
      <c r="Y2215" s="52">
        <v>670.45236697750954</v>
      </c>
      <c r="Z2215" s="64">
        <f>IF(FACT_INCLUDES[[#This Row],[Order Type]]="Online", 1, 0)*FACT_INCLUDES[[#This Row],[Income]]</f>
        <v>0</v>
      </c>
    </row>
    <row r="2216" spans="1:26" x14ac:dyDescent="0.3">
      <c r="A2216" s="4">
        <v>4</v>
      </c>
      <c r="B2216" s="4">
        <v>2</v>
      </c>
      <c r="C2216" s="4">
        <v>253</v>
      </c>
      <c r="D2216" s="58">
        <v>1</v>
      </c>
      <c r="E2216" s="28">
        <f>VLOOKUP(FACT_INCLUDES[[#This Row],[Order ID]], ORDERS[], 2)</f>
        <v>44644.734408434793</v>
      </c>
      <c r="F2216" s="28">
        <f>VLOOKUP(FACT_INCLUDES[[#This Row],[Order ID]], ORDERS[], 3)</f>
        <v>44644.734408434793</v>
      </c>
      <c r="G2216" s="4" t="str">
        <f>VLOOKUP(FACT_INCLUDES[[#This Row],[Order ID]], ORDERS[], 4)</f>
        <v>In-Store</v>
      </c>
      <c r="H2216" s="4" t="str">
        <f>VLOOKUP(FACT_INCLUDES[[#This Row],[Order ID]], ORDERS[], 5)</f>
        <v>MER4886@gmail.com</v>
      </c>
      <c r="I2216" s="4">
        <f>VLOOKUP(FACT_INCLUDES[[#This Row],[Order ID]], ORDERS[], 6)</f>
        <v>43</v>
      </c>
      <c r="J2216" s="54">
        <f>VLOOKUP(FACT_INCLUDES[[#This Row],[Order ID]], ORDERS[], 7)</f>
        <v>0</v>
      </c>
      <c r="K2216" s="33">
        <v>0</v>
      </c>
      <c r="L2216" s="4">
        <f>VLOOKUP(FACT_INCLUDES[[#This Row],[DW Version]], VERSIONS[], 2)</f>
        <v>25</v>
      </c>
      <c r="M2216" s="4">
        <f>VLOOKUP(FACT_INCLUDES[[#This Row],[DW Version]], VERSIONS[], 3)</f>
        <v>4</v>
      </c>
      <c r="N2216" s="4" t="str">
        <f>VLOOKUP(FACT_INCLUDES[[#This Row],[DW Version]], VERSIONS[], 4)</f>
        <v>brown</v>
      </c>
      <c r="O2216" s="51">
        <f>VLOOKUP(FACT_INCLUDES[[#This Row],[DW Version]], VERSIONS[], 5)</f>
        <v>197.0721005129476</v>
      </c>
      <c r="P2216" s="4" t="str">
        <f>VLOOKUP(FACT_INCLUDES[[#This Row],[DW Version]], VERSIONS[], 6)</f>
        <v>Shox</v>
      </c>
      <c r="Q2216" s="4" t="str">
        <f>VLOOKUP(FACT_INCLUDES[[#This Row],[DW Version]], VERSIONS[], 7)</f>
        <v>Shoe</v>
      </c>
      <c r="R2216" s="51">
        <f>FACT_INCLUDES[[#This Row],[Version Price]]*FACT_INCLUDES[[#This Row],[Quantity]]</f>
        <v>197.0721005129476</v>
      </c>
      <c r="S2216" s="51">
        <f>FACT_INCLUDES[[#This Row],[Amount]]*(1-FACT_INCLUDES[[#This Row],[Order Discount]])</f>
        <v>197.0721005129476</v>
      </c>
      <c r="T2216" s="51">
        <f t="shared" si="34"/>
        <v>1877.2878227379092</v>
      </c>
      <c r="U2216" s="57">
        <f>FACT_INCLUDES[[#This Row],[Income]]/FACT_INCLUDES[[#This Row],[Total Order Income]]</f>
        <v>0.10497703022732552</v>
      </c>
      <c r="V2216" s="33">
        <f>IF(FACT_INCLUDES[[#This Row],[Order Gap]]&gt;10, 1, 0)/COUNTIFS(FACT_INCLUDES[Order ID], FACT_INCLUDES[[#This Row],[Order ID]])</f>
        <v>0</v>
      </c>
      <c r="W2216" s="33">
        <f>IF(FACT_INCLUDES[[#This Row],[Order Type]]="Online", 1, 0)/COUNTIFS(FACT_INCLUDES[Order ID], FACT_INCLUDES[[#This Row],[Order ID]])</f>
        <v>0</v>
      </c>
      <c r="X2216" s="52">
        <v>655.68699320254234</v>
      </c>
      <c r="Y2216" s="52">
        <v>751.52050585242262</v>
      </c>
      <c r="Z2216" s="64">
        <f>IF(FACT_INCLUDES[[#This Row],[Order Type]]="Online", 1, 0)*FACT_INCLUDES[[#This Row],[Income]]</f>
        <v>0</v>
      </c>
    </row>
    <row r="2217" spans="1:26" x14ac:dyDescent="0.3">
      <c r="A2217" s="4">
        <v>5</v>
      </c>
      <c r="B2217" s="4">
        <v>2</v>
      </c>
      <c r="C2217" s="4">
        <v>300</v>
      </c>
      <c r="D2217" s="58">
        <v>5</v>
      </c>
      <c r="E2217" s="28">
        <f>VLOOKUP(FACT_INCLUDES[[#This Row],[Order ID]], ORDERS[], 2)</f>
        <v>44644.734408434793</v>
      </c>
      <c r="F2217" s="28">
        <f>VLOOKUP(FACT_INCLUDES[[#This Row],[Order ID]], ORDERS[], 3)</f>
        <v>44644.734408434793</v>
      </c>
      <c r="G2217" s="4" t="str">
        <f>VLOOKUP(FACT_INCLUDES[[#This Row],[Order ID]], ORDERS[], 4)</f>
        <v>In-Store</v>
      </c>
      <c r="H2217" s="4" t="str">
        <f>VLOOKUP(FACT_INCLUDES[[#This Row],[Order ID]], ORDERS[], 5)</f>
        <v>MER4886@gmail.com</v>
      </c>
      <c r="I2217" s="4">
        <f>VLOOKUP(FACT_INCLUDES[[#This Row],[Order ID]], ORDERS[], 6)</f>
        <v>43</v>
      </c>
      <c r="J2217" s="54">
        <f>VLOOKUP(FACT_INCLUDES[[#This Row],[Order ID]], ORDERS[], 7)</f>
        <v>0</v>
      </c>
      <c r="K2217" s="33">
        <v>0</v>
      </c>
      <c r="L2217" s="4">
        <f>VLOOKUP(FACT_INCLUDES[[#This Row],[DW Version]], VERSIONS[], 2)</f>
        <v>30</v>
      </c>
      <c r="M2217" s="4">
        <f>VLOOKUP(FACT_INCLUDES[[#This Row],[DW Version]], VERSIONS[], 3)</f>
        <v>8.5</v>
      </c>
      <c r="N2217" s="4" t="str">
        <f>VLOOKUP(FACT_INCLUDES[[#This Row],[DW Version]], VERSIONS[], 4)</f>
        <v>gold</v>
      </c>
      <c r="O2217" s="51">
        <f>VLOOKUP(FACT_INCLUDES[[#This Row],[DW Version]], VERSIONS[], 5)</f>
        <v>260.97399320855749</v>
      </c>
      <c r="P2217" s="4" t="str">
        <f>VLOOKUP(FACT_INCLUDES[[#This Row],[DW Version]], VERSIONS[], 6)</f>
        <v>Air Zoom Terra Kiger</v>
      </c>
      <c r="Q2217" s="4" t="str">
        <f>VLOOKUP(FACT_INCLUDES[[#This Row],[DW Version]], VERSIONS[], 7)</f>
        <v>Shoe</v>
      </c>
      <c r="R2217" s="51">
        <f>FACT_INCLUDES[[#This Row],[Version Price]]*FACT_INCLUDES[[#This Row],[Quantity]]</f>
        <v>1304.8699660427874</v>
      </c>
      <c r="S2217" s="51">
        <f>FACT_INCLUDES[[#This Row],[Amount]]*(1-FACT_INCLUDES[[#This Row],[Order Discount]])</f>
        <v>1304.8699660427874</v>
      </c>
      <c r="T2217" s="51">
        <f t="shared" si="34"/>
        <v>1877.2878227379092</v>
      </c>
      <c r="U2217" s="57">
        <f>FACT_INCLUDES[[#This Row],[Income]]/FACT_INCLUDES[[#This Row],[Total Order Income]]</f>
        <v>0.69508252822932315</v>
      </c>
      <c r="V2217" s="33">
        <f>IF(FACT_INCLUDES[[#This Row],[Order Gap]]&gt;10, 1, 0)/COUNTIFS(FACT_INCLUDES[Order ID], FACT_INCLUDES[[#This Row],[Order ID]])</f>
        <v>0</v>
      </c>
      <c r="W2217" s="33">
        <f>IF(FACT_INCLUDES[[#This Row],[Order Type]]="Online", 1, 0)/COUNTIFS(FACT_INCLUDES[Order ID], FACT_INCLUDES[[#This Row],[Order ID]])</f>
        <v>0</v>
      </c>
      <c r="X2217" s="52">
        <v>655.68699320254234</v>
      </c>
      <c r="Y2217" s="52">
        <v>751.52050585242262</v>
      </c>
      <c r="Z2217" s="64">
        <f>IF(FACT_INCLUDES[[#This Row],[Order Type]]="Online", 1, 0)*FACT_INCLUDES[[#This Row],[Income]]</f>
        <v>0</v>
      </c>
    </row>
    <row r="2218" spans="1:26" x14ac:dyDescent="0.3">
      <c r="A2218" s="4">
        <v>6</v>
      </c>
      <c r="B2218" s="4">
        <v>2</v>
      </c>
      <c r="C2218" s="4">
        <v>622</v>
      </c>
      <c r="D2218" s="58">
        <v>3</v>
      </c>
      <c r="E2218" s="28">
        <f>VLOOKUP(FACT_INCLUDES[[#This Row],[Order ID]], ORDERS[], 2)</f>
        <v>44644.734408434793</v>
      </c>
      <c r="F2218" s="28">
        <f>VLOOKUP(FACT_INCLUDES[[#This Row],[Order ID]], ORDERS[], 3)</f>
        <v>44644.734408434793</v>
      </c>
      <c r="G2218" s="4" t="str">
        <f>VLOOKUP(FACT_INCLUDES[[#This Row],[Order ID]], ORDERS[], 4)</f>
        <v>In-Store</v>
      </c>
      <c r="H2218" s="4" t="str">
        <f>VLOOKUP(FACT_INCLUDES[[#This Row],[Order ID]], ORDERS[], 5)</f>
        <v>MER4886@gmail.com</v>
      </c>
      <c r="I2218" s="4">
        <f>VLOOKUP(FACT_INCLUDES[[#This Row],[Order ID]], ORDERS[], 6)</f>
        <v>43</v>
      </c>
      <c r="J2218" s="54">
        <f>VLOOKUP(FACT_INCLUDES[[#This Row],[Order ID]], ORDERS[], 7)</f>
        <v>0</v>
      </c>
      <c r="K2218" s="33">
        <v>0</v>
      </c>
      <c r="L2218" s="4">
        <f>VLOOKUP(FACT_INCLUDES[[#This Row],[DW Version]], VERSIONS[], 2)</f>
        <v>63</v>
      </c>
      <c r="M2218" s="4">
        <f>VLOOKUP(FACT_INCLUDES[[#This Row],[DW Version]], VERSIONS[], 3)</f>
        <v>11</v>
      </c>
      <c r="N2218" s="4" t="str">
        <f>VLOOKUP(FACT_INCLUDES[[#This Row],[DW Version]], VERSIONS[], 4)</f>
        <v>purple lilac</v>
      </c>
      <c r="O2218" s="51">
        <f>VLOOKUP(FACT_INCLUDES[[#This Row],[DW Version]], VERSIONS[], 5)</f>
        <v>105.73038085035168</v>
      </c>
      <c r="P2218" s="4" t="str">
        <f>VLOOKUP(FACT_INCLUDES[[#This Row],[DW Version]], VERSIONS[], 6)</f>
        <v>CTR360</v>
      </c>
      <c r="Q2218" s="4" t="str">
        <f>VLOOKUP(FACT_INCLUDES[[#This Row],[DW Version]], VERSIONS[], 7)</f>
        <v>Shoe</v>
      </c>
      <c r="R2218" s="51">
        <f>FACT_INCLUDES[[#This Row],[Version Price]]*FACT_INCLUDES[[#This Row],[Quantity]]</f>
        <v>317.19114255105501</v>
      </c>
      <c r="S2218" s="51">
        <f>FACT_INCLUDES[[#This Row],[Amount]]*(1-FACT_INCLUDES[[#This Row],[Order Discount]])</f>
        <v>317.19114255105501</v>
      </c>
      <c r="T2218" s="51">
        <f t="shared" si="34"/>
        <v>1877.2878227379092</v>
      </c>
      <c r="U2218" s="57">
        <f>FACT_INCLUDES[[#This Row],[Income]]/FACT_INCLUDES[[#This Row],[Total Order Income]]</f>
        <v>0.16896244609334926</v>
      </c>
      <c r="V2218" s="33">
        <f>IF(FACT_INCLUDES[[#This Row],[Order Gap]]&gt;10, 1, 0)/COUNTIFS(FACT_INCLUDES[Order ID], FACT_INCLUDES[[#This Row],[Order ID]])</f>
        <v>0</v>
      </c>
      <c r="W2218" s="33">
        <f>IF(FACT_INCLUDES[[#This Row],[Order Type]]="Online", 1, 0)/COUNTIFS(FACT_INCLUDES[Order ID], FACT_INCLUDES[[#This Row],[Order ID]])</f>
        <v>0</v>
      </c>
      <c r="X2218" s="52">
        <v>655.68699320254234</v>
      </c>
      <c r="Y2218" s="52">
        <v>751.52050585242262</v>
      </c>
      <c r="Z2218" s="64">
        <f>IF(FACT_INCLUDES[[#This Row],[Order Type]]="Online", 1, 0)*FACT_INCLUDES[[#This Row],[Income]]</f>
        <v>0</v>
      </c>
    </row>
    <row r="2219" spans="1:26" x14ac:dyDescent="0.3">
      <c r="A2219" s="4">
        <v>7</v>
      </c>
      <c r="B2219" s="4">
        <v>2</v>
      </c>
      <c r="C2219" s="4">
        <v>668</v>
      </c>
      <c r="D2219" s="58">
        <v>1</v>
      </c>
      <c r="E2219" s="28">
        <f>VLOOKUP(FACT_INCLUDES[[#This Row],[Order ID]], ORDERS[], 2)</f>
        <v>44644.734408434793</v>
      </c>
      <c r="F2219" s="28">
        <f>VLOOKUP(FACT_INCLUDES[[#This Row],[Order ID]], ORDERS[], 3)</f>
        <v>44644.734408434793</v>
      </c>
      <c r="G2219" s="4" t="str">
        <f>VLOOKUP(FACT_INCLUDES[[#This Row],[Order ID]], ORDERS[], 4)</f>
        <v>In-Store</v>
      </c>
      <c r="H2219" s="4" t="str">
        <f>VLOOKUP(FACT_INCLUDES[[#This Row],[Order ID]], ORDERS[], 5)</f>
        <v>MER4886@gmail.com</v>
      </c>
      <c r="I2219" s="4">
        <f>VLOOKUP(FACT_INCLUDES[[#This Row],[Order ID]], ORDERS[], 6)</f>
        <v>43</v>
      </c>
      <c r="J2219" s="54">
        <f>VLOOKUP(FACT_INCLUDES[[#This Row],[Order ID]], ORDERS[], 7)</f>
        <v>0</v>
      </c>
      <c r="K2219" s="33">
        <v>0</v>
      </c>
      <c r="L2219" s="4">
        <f>VLOOKUP(FACT_INCLUDES[[#This Row],[DW Version]], VERSIONS[], 2)</f>
        <v>67</v>
      </c>
      <c r="M2219" s="4">
        <f>VLOOKUP(FACT_INCLUDES[[#This Row],[DW Version]], VERSIONS[], 3)</f>
        <v>12.5</v>
      </c>
      <c r="N2219" s="4" t="str">
        <f>VLOOKUP(FACT_INCLUDES[[#This Row],[DW Version]], VERSIONS[], 4)</f>
        <v>blue</v>
      </c>
      <c r="O2219" s="51">
        <f>VLOOKUP(FACT_INCLUDES[[#This Row],[DW Version]], VERSIONS[], 5)</f>
        <v>58.154613631119112</v>
      </c>
      <c r="P2219" s="4" t="str">
        <f>VLOOKUP(FACT_INCLUDES[[#This Row],[DW Version]], VERSIONS[], 6)</f>
        <v>Phantom VSN Elite</v>
      </c>
      <c r="Q2219" s="4" t="str">
        <f>VLOOKUP(FACT_INCLUDES[[#This Row],[DW Version]], VERSIONS[], 7)</f>
        <v>Shoe</v>
      </c>
      <c r="R2219" s="51">
        <f>FACT_INCLUDES[[#This Row],[Version Price]]*FACT_INCLUDES[[#This Row],[Quantity]]</f>
        <v>58.154613631119112</v>
      </c>
      <c r="S2219" s="51">
        <f>FACT_INCLUDES[[#This Row],[Amount]]*(1-FACT_INCLUDES[[#This Row],[Order Discount]])</f>
        <v>58.154613631119112</v>
      </c>
      <c r="T2219" s="51">
        <f t="shared" si="34"/>
        <v>1877.2878227379092</v>
      </c>
      <c r="U2219" s="57">
        <f>FACT_INCLUDES[[#This Row],[Income]]/FACT_INCLUDES[[#This Row],[Total Order Income]]</f>
        <v>3.0977995450001999E-2</v>
      </c>
      <c r="V2219" s="33">
        <f>IF(FACT_INCLUDES[[#This Row],[Order Gap]]&gt;10, 1, 0)/COUNTIFS(FACT_INCLUDES[Order ID], FACT_INCLUDES[[#This Row],[Order ID]])</f>
        <v>0</v>
      </c>
      <c r="W2219" s="33">
        <f>IF(FACT_INCLUDES[[#This Row],[Order Type]]="Online", 1, 0)/COUNTIFS(FACT_INCLUDES[Order ID], FACT_INCLUDES[[#This Row],[Order ID]])</f>
        <v>0</v>
      </c>
      <c r="X2219" s="52">
        <v>655.68699320254234</v>
      </c>
      <c r="Y2219" s="52">
        <v>751.52050585242262</v>
      </c>
      <c r="Z2219" s="64">
        <f>IF(FACT_INCLUDES[[#This Row],[Order Type]]="Online", 1, 0)*FACT_INCLUDES[[#This Row],[Income]]</f>
        <v>0</v>
      </c>
    </row>
    <row r="2220" spans="1:26" x14ac:dyDescent="0.3">
      <c r="A2220" s="4">
        <v>17</v>
      </c>
      <c r="B2220" s="4">
        <v>7</v>
      </c>
      <c r="C2220" s="4">
        <v>190</v>
      </c>
      <c r="D2220" s="58">
        <v>4</v>
      </c>
      <c r="E2220" s="28">
        <f>VLOOKUP(FACT_INCLUDES[[#This Row],[Order ID]], ORDERS[], 2)</f>
        <v>44610.871910947884</v>
      </c>
      <c r="F2220" s="28">
        <f>VLOOKUP(FACT_INCLUDES[[#This Row],[Order ID]], ORDERS[], 3)</f>
        <v>44612.871910947884</v>
      </c>
      <c r="G2220" s="4" t="str">
        <f>VLOOKUP(FACT_INCLUDES[[#This Row],[Order ID]], ORDERS[], 4)</f>
        <v>Online</v>
      </c>
      <c r="H2220" s="4" t="str">
        <f>VLOOKUP(FACT_INCLUDES[[#This Row],[Order ID]], ORDERS[], 5)</f>
        <v>GJU6117@gmail.com</v>
      </c>
      <c r="I2220" s="4">
        <f>VLOOKUP(FACT_INCLUDES[[#This Row],[Order ID]], ORDERS[], 6)</f>
        <v>0</v>
      </c>
      <c r="J2220" s="54">
        <f>VLOOKUP(FACT_INCLUDES[[#This Row],[Order ID]], ORDERS[], 7)</f>
        <v>0</v>
      </c>
      <c r="K2220" s="33">
        <v>2</v>
      </c>
      <c r="L2220" s="4">
        <f>VLOOKUP(FACT_INCLUDES[[#This Row],[DW Version]], VERSIONS[], 2)</f>
        <v>19</v>
      </c>
      <c r="M2220" s="4">
        <f>VLOOKUP(FACT_INCLUDES[[#This Row],[DW Version]], VERSIONS[], 3)</f>
        <v>8.5</v>
      </c>
      <c r="N2220" s="4" t="str">
        <f>VLOOKUP(FACT_INCLUDES[[#This Row],[DW Version]], VERSIONS[], 4)</f>
        <v>gray</v>
      </c>
      <c r="O2220" s="51">
        <f>VLOOKUP(FACT_INCLUDES[[#This Row],[DW Version]], VERSIONS[], 5)</f>
        <v>334.1093279191889</v>
      </c>
      <c r="P2220" s="4" t="str">
        <f>VLOOKUP(FACT_INCLUDES[[#This Row],[DW Version]], VERSIONS[], 6)</f>
        <v>Windrunner Jacket</v>
      </c>
      <c r="Q2220" s="4" t="str">
        <f>VLOOKUP(FACT_INCLUDES[[#This Row],[DW Version]], VERSIONS[], 7)</f>
        <v>Apparel</v>
      </c>
      <c r="R2220" s="51">
        <f>FACT_INCLUDES[[#This Row],[Version Price]]*FACT_INCLUDES[[#This Row],[Quantity]]</f>
        <v>1336.4373116767556</v>
      </c>
      <c r="S2220" s="51">
        <f>FACT_INCLUDES[[#This Row],[Amount]]*(1-FACT_INCLUDES[[#This Row],[Order Discount]])</f>
        <v>1336.4373116767556</v>
      </c>
      <c r="T2220" s="51">
        <f t="shared" si="34"/>
        <v>1336.4373116767556</v>
      </c>
      <c r="U2220" s="57">
        <f>FACT_INCLUDES[[#This Row],[Income]]/FACT_INCLUDES[[#This Row],[Total Order Income]]</f>
        <v>1</v>
      </c>
      <c r="V2220" s="33">
        <f>IF(FACT_INCLUDES[[#This Row],[Order Gap]]&gt;10, 1, 0)/COUNTIFS(FACT_INCLUDES[Order ID], FACT_INCLUDES[[#This Row],[Order ID]])</f>
        <v>0</v>
      </c>
      <c r="W2220" s="33">
        <f>IF(FACT_INCLUDES[[#This Row],[Order Type]]="Online", 1, 0)/COUNTIFS(FACT_INCLUDES[Order ID], FACT_INCLUDES[[#This Row],[Order ID]])</f>
        <v>1</v>
      </c>
      <c r="X2220" s="52">
        <v>655.68699320254234</v>
      </c>
      <c r="Y2220" s="52">
        <v>751.52050585242262</v>
      </c>
      <c r="Z2220" s="64">
        <f>IF(FACT_INCLUDES[[#This Row],[Order Type]]="Online", 1, 0)*FACT_INCLUDES[[#This Row],[Income]]</f>
        <v>1336.4373116767556</v>
      </c>
    </row>
    <row r="2221" spans="1:26" x14ac:dyDescent="0.3">
      <c r="A2221" s="4">
        <v>53</v>
      </c>
      <c r="B2221" s="4">
        <v>23</v>
      </c>
      <c r="C2221" s="4">
        <v>21</v>
      </c>
      <c r="D2221" s="58">
        <v>1</v>
      </c>
      <c r="E2221" s="28">
        <f>VLOOKUP(FACT_INCLUDES[[#This Row],[Order ID]], ORDERS[], 2)</f>
        <v>44889.327313363108</v>
      </c>
      <c r="F2221" s="28">
        <f>VLOOKUP(FACT_INCLUDES[[#This Row],[Order ID]], ORDERS[], 3)</f>
        <v>44889.327313363108</v>
      </c>
      <c r="G2221" s="4" t="str">
        <f>VLOOKUP(FACT_INCLUDES[[#This Row],[Order ID]], ORDERS[], 4)</f>
        <v>In-Store</v>
      </c>
      <c r="H2221" s="4" t="str">
        <f>VLOOKUP(FACT_INCLUDES[[#This Row],[Order ID]], ORDERS[], 5)</f>
        <v>HAY8749@gmail.com</v>
      </c>
      <c r="I2221" s="4">
        <f>VLOOKUP(FACT_INCLUDES[[#This Row],[Order ID]], ORDERS[], 6)</f>
        <v>12</v>
      </c>
      <c r="J2221" s="54">
        <f>VLOOKUP(FACT_INCLUDES[[#This Row],[Order ID]], ORDERS[], 7)</f>
        <v>0</v>
      </c>
      <c r="K2221" s="33">
        <v>0</v>
      </c>
      <c r="L2221" s="4">
        <f>VLOOKUP(FACT_INCLUDES[[#This Row],[DW Version]], VERSIONS[], 2)</f>
        <v>2</v>
      </c>
      <c r="M2221" s="4">
        <f>VLOOKUP(FACT_INCLUDES[[#This Row],[DW Version]], VERSIONS[], 3)</f>
        <v>7.5</v>
      </c>
      <c r="N2221" s="4" t="str">
        <f>VLOOKUP(FACT_INCLUDES[[#This Row],[DW Version]], VERSIONS[], 4)</f>
        <v>black</v>
      </c>
      <c r="O2221" s="51">
        <f>VLOOKUP(FACT_INCLUDES[[#This Row],[DW Version]], VERSIONS[], 5)</f>
        <v>379.06318652765623</v>
      </c>
      <c r="P2221" s="4" t="str">
        <f>VLOOKUP(FACT_INCLUDES[[#This Row],[DW Version]], VERSIONS[], 6)</f>
        <v>Air Force 1</v>
      </c>
      <c r="Q2221" s="4" t="str">
        <f>VLOOKUP(FACT_INCLUDES[[#This Row],[DW Version]], VERSIONS[], 7)</f>
        <v>Shoe</v>
      </c>
      <c r="R2221" s="51">
        <f>FACT_INCLUDES[[#This Row],[Version Price]]*FACT_INCLUDES[[#This Row],[Quantity]]</f>
        <v>379.06318652765623</v>
      </c>
      <c r="S2221" s="51">
        <f>FACT_INCLUDES[[#This Row],[Amount]]*(1-FACT_INCLUDES[[#This Row],[Order Discount]])</f>
        <v>379.06318652765623</v>
      </c>
      <c r="T2221" s="51">
        <f t="shared" si="34"/>
        <v>543.07304275641104</v>
      </c>
      <c r="U2221" s="57">
        <f>FACT_INCLUDES[[#This Row],[Income]]/FACT_INCLUDES[[#This Row],[Total Order Income]]</f>
        <v>0.69799669047038393</v>
      </c>
      <c r="V2221" s="33">
        <f>IF(FACT_INCLUDES[[#This Row],[Order Gap]]&gt;10, 1, 0)/COUNTIFS(FACT_INCLUDES[Order ID], FACT_INCLUDES[[#This Row],[Order ID]])</f>
        <v>0</v>
      </c>
      <c r="W2221" s="33">
        <f>IF(FACT_INCLUDES[[#This Row],[Order Type]]="Online", 1, 0)/COUNTIFS(FACT_INCLUDES[Order ID], FACT_INCLUDES[[#This Row],[Order ID]])</f>
        <v>0</v>
      </c>
      <c r="X2221" s="52">
        <v>655.68699320254234</v>
      </c>
      <c r="Y2221" s="52">
        <v>751.52050585242262</v>
      </c>
      <c r="Z2221" s="64">
        <f>IF(FACT_INCLUDES[[#This Row],[Order Type]]="Online", 1, 0)*FACT_INCLUDES[[#This Row],[Income]]</f>
        <v>0</v>
      </c>
    </row>
    <row r="2222" spans="1:26" x14ac:dyDescent="0.3">
      <c r="A2222" s="4">
        <v>54</v>
      </c>
      <c r="B2222" s="4">
        <v>23</v>
      </c>
      <c r="C2222" s="4">
        <v>22</v>
      </c>
      <c r="D2222" s="58">
        <v>2</v>
      </c>
      <c r="E2222" s="28">
        <f>VLOOKUP(FACT_INCLUDES[[#This Row],[Order ID]], ORDERS[], 2)</f>
        <v>44889.327313363108</v>
      </c>
      <c r="F2222" s="28">
        <f>VLOOKUP(FACT_INCLUDES[[#This Row],[Order ID]], ORDERS[], 3)</f>
        <v>44889.327313363108</v>
      </c>
      <c r="G2222" s="4" t="str">
        <f>VLOOKUP(FACT_INCLUDES[[#This Row],[Order ID]], ORDERS[], 4)</f>
        <v>In-Store</v>
      </c>
      <c r="H2222" s="4" t="str">
        <f>VLOOKUP(FACT_INCLUDES[[#This Row],[Order ID]], ORDERS[], 5)</f>
        <v>HAY8749@gmail.com</v>
      </c>
      <c r="I2222" s="4">
        <f>VLOOKUP(FACT_INCLUDES[[#This Row],[Order ID]], ORDERS[], 6)</f>
        <v>12</v>
      </c>
      <c r="J2222" s="54">
        <f>VLOOKUP(FACT_INCLUDES[[#This Row],[Order ID]], ORDERS[], 7)</f>
        <v>0</v>
      </c>
      <c r="K2222" s="33">
        <v>0</v>
      </c>
      <c r="L2222" s="4">
        <f>VLOOKUP(FACT_INCLUDES[[#This Row],[DW Version]], VERSIONS[], 2)</f>
        <v>2</v>
      </c>
      <c r="M2222" s="4">
        <f>VLOOKUP(FACT_INCLUDES[[#This Row],[DW Version]], VERSIONS[], 3)</f>
        <v>8.5</v>
      </c>
      <c r="N2222" s="4" t="str">
        <f>VLOOKUP(FACT_INCLUDES[[#This Row],[DW Version]], VERSIONS[], 4)</f>
        <v>pink</v>
      </c>
      <c r="O2222" s="51">
        <f>VLOOKUP(FACT_INCLUDES[[#This Row],[DW Version]], VERSIONS[], 5)</f>
        <v>82.004928114377378</v>
      </c>
      <c r="P2222" s="4" t="str">
        <f>VLOOKUP(FACT_INCLUDES[[#This Row],[DW Version]], VERSIONS[], 6)</f>
        <v>Air Force 1</v>
      </c>
      <c r="Q2222" s="4" t="str">
        <f>VLOOKUP(FACT_INCLUDES[[#This Row],[DW Version]], VERSIONS[], 7)</f>
        <v>Shoe</v>
      </c>
      <c r="R2222" s="51">
        <f>FACT_INCLUDES[[#This Row],[Version Price]]*FACT_INCLUDES[[#This Row],[Quantity]]</f>
        <v>164.00985622875476</v>
      </c>
      <c r="S2222" s="51">
        <f>FACT_INCLUDES[[#This Row],[Amount]]*(1-FACT_INCLUDES[[#This Row],[Order Discount]])</f>
        <v>164.00985622875476</v>
      </c>
      <c r="T2222" s="51">
        <f t="shared" si="34"/>
        <v>543.07304275641104</v>
      </c>
      <c r="U2222" s="57">
        <f>FACT_INCLUDES[[#This Row],[Income]]/FACT_INCLUDES[[#This Row],[Total Order Income]]</f>
        <v>0.30200330952961596</v>
      </c>
      <c r="V2222" s="33">
        <f>IF(FACT_INCLUDES[[#This Row],[Order Gap]]&gt;10, 1, 0)/COUNTIFS(FACT_INCLUDES[Order ID], FACT_INCLUDES[[#This Row],[Order ID]])</f>
        <v>0</v>
      </c>
      <c r="W2222" s="33">
        <f>IF(FACT_INCLUDES[[#This Row],[Order Type]]="Online", 1, 0)/COUNTIFS(FACT_INCLUDES[Order ID], FACT_INCLUDES[[#This Row],[Order ID]])</f>
        <v>0</v>
      </c>
      <c r="X2222" s="52">
        <v>655.68699320254234</v>
      </c>
      <c r="Y2222" s="52">
        <v>751.52050585242262</v>
      </c>
      <c r="Z2222" s="64">
        <f>IF(FACT_INCLUDES[[#This Row],[Order Type]]="Online", 1, 0)*FACT_INCLUDES[[#This Row],[Income]]</f>
        <v>0</v>
      </c>
    </row>
    <row r="2223" spans="1:26" x14ac:dyDescent="0.3">
      <c r="A2223" s="4">
        <v>67</v>
      </c>
      <c r="B2223" s="4">
        <v>31</v>
      </c>
      <c r="C2223" s="4">
        <v>98</v>
      </c>
      <c r="D2223" s="58">
        <v>2</v>
      </c>
      <c r="E2223" s="28">
        <f>VLOOKUP(FACT_INCLUDES[[#This Row],[Order ID]], ORDERS[], 2)</f>
        <v>44565.013323997286</v>
      </c>
      <c r="F2223" s="28">
        <f>VLOOKUP(FACT_INCLUDES[[#This Row],[Order ID]], ORDERS[], 3)</f>
        <v>44565.013323997286</v>
      </c>
      <c r="G2223" s="4" t="str">
        <f>VLOOKUP(FACT_INCLUDES[[#This Row],[Order ID]], ORDERS[], 4)</f>
        <v>In-Store</v>
      </c>
      <c r="H2223" s="4" t="str">
        <f>VLOOKUP(FACT_INCLUDES[[#This Row],[Order ID]], ORDERS[], 5)</f>
        <v>CKH8365@gmail.com</v>
      </c>
      <c r="I2223" s="4">
        <f>VLOOKUP(FACT_INCLUDES[[#This Row],[Order ID]], ORDERS[], 6)</f>
        <v>6</v>
      </c>
      <c r="J2223" s="54">
        <f>VLOOKUP(FACT_INCLUDES[[#This Row],[Order ID]], ORDERS[], 7)</f>
        <v>0</v>
      </c>
      <c r="K2223" s="33">
        <v>0</v>
      </c>
      <c r="L2223" s="4">
        <f>VLOOKUP(FACT_INCLUDES[[#This Row],[DW Version]], VERSIONS[], 2)</f>
        <v>10</v>
      </c>
      <c r="M2223" s="4">
        <f>VLOOKUP(FACT_INCLUDES[[#This Row],[DW Version]], VERSIONS[], 3)</f>
        <v>5</v>
      </c>
      <c r="N2223" s="4" t="str">
        <f>VLOOKUP(FACT_INCLUDES[[#This Row],[DW Version]], VERSIONS[], 4)</f>
        <v>dark blue</v>
      </c>
      <c r="O2223" s="51">
        <f>VLOOKUP(FACT_INCLUDES[[#This Row],[DW Version]], VERSIONS[], 5)</f>
        <v>186.00353122449212</v>
      </c>
      <c r="P2223" s="4" t="str">
        <f>VLOOKUP(FACT_INCLUDES[[#This Row],[DW Version]], VERSIONS[], 6)</f>
        <v>Vapormax</v>
      </c>
      <c r="Q2223" s="4" t="str">
        <f>VLOOKUP(FACT_INCLUDES[[#This Row],[DW Version]], VERSIONS[], 7)</f>
        <v>Shoe</v>
      </c>
      <c r="R2223" s="51">
        <f>FACT_INCLUDES[[#This Row],[Version Price]]*FACT_INCLUDES[[#This Row],[Quantity]]</f>
        <v>372.00706244898424</v>
      </c>
      <c r="S2223" s="51">
        <f>FACT_INCLUDES[[#This Row],[Amount]]*(1-FACT_INCLUDES[[#This Row],[Order Discount]])</f>
        <v>372.00706244898424</v>
      </c>
      <c r="T2223" s="51">
        <f t="shared" si="34"/>
        <v>900.44683191402953</v>
      </c>
      <c r="U2223" s="57">
        <f>FACT_INCLUDES[[#This Row],[Income]]/FACT_INCLUDES[[#This Row],[Total Order Income]]</f>
        <v>0.41313606674391823</v>
      </c>
      <c r="V2223" s="33">
        <f>IF(FACT_INCLUDES[[#This Row],[Order Gap]]&gt;10, 1, 0)/COUNTIFS(FACT_INCLUDES[Order ID], FACT_INCLUDES[[#This Row],[Order ID]])</f>
        <v>0</v>
      </c>
      <c r="W2223" s="33">
        <f>IF(FACT_INCLUDES[[#This Row],[Order Type]]="Online", 1, 0)/COUNTIFS(FACT_INCLUDES[Order ID], FACT_INCLUDES[[#This Row],[Order ID]])</f>
        <v>0</v>
      </c>
      <c r="X2223" s="52">
        <v>655.68699320254234</v>
      </c>
      <c r="Y2223" s="52">
        <v>751.52050585242262</v>
      </c>
      <c r="Z2223" s="64">
        <f>IF(FACT_INCLUDES[[#This Row],[Order Type]]="Online", 1, 0)*FACT_INCLUDES[[#This Row],[Income]]</f>
        <v>0</v>
      </c>
    </row>
    <row r="2224" spans="1:26" x14ac:dyDescent="0.3">
      <c r="A2224" s="4">
        <v>68</v>
      </c>
      <c r="B2224" s="4">
        <v>31</v>
      </c>
      <c r="C2224" s="4">
        <v>266</v>
      </c>
      <c r="D2224" s="58">
        <v>3</v>
      </c>
      <c r="E2224" s="28">
        <f>VLOOKUP(FACT_INCLUDES[[#This Row],[Order ID]], ORDERS[], 2)</f>
        <v>44565.013323997286</v>
      </c>
      <c r="F2224" s="28">
        <f>VLOOKUP(FACT_INCLUDES[[#This Row],[Order ID]], ORDERS[], 3)</f>
        <v>44565.013323997286</v>
      </c>
      <c r="G2224" s="4" t="str">
        <f>VLOOKUP(FACT_INCLUDES[[#This Row],[Order ID]], ORDERS[], 4)</f>
        <v>In-Store</v>
      </c>
      <c r="H2224" s="4" t="str">
        <f>VLOOKUP(FACT_INCLUDES[[#This Row],[Order ID]], ORDERS[], 5)</f>
        <v>CKH8365@gmail.com</v>
      </c>
      <c r="I2224" s="4">
        <f>VLOOKUP(FACT_INCLUDES[[#This Row],[Order ID]], ORDERS[], 6)</f>
        <v>6</v>
      </c>
      <c r="J2224" s="54">
        <f>VLOOKUP(FACT_INCLUDES[[#This Row],[Order ID]], ORDERS[], 7)</f>
        <v>0</v>
      </c>
      <c r="K2224" s="33">
        <v>0</v>
      </c>
      <c r="L2224" s="4">
        <f>VLOOKUP(FACT_INCLUDES[[#This Row],[DW Version]], VERSIONS[], 2)</f>
        <v>26</v>
      </c>
      <c r="M2224" s="4">
        <f>VLOOKUP(FACT_INCLUDES[[#This Row],[DW Version]], VERSIONS[], 3)</f>
        <v>6.5</v>
      </c>
      <c r="N2224" s="4" t="str">
        <f>VLOOKUP(FACT_INCLUDES[[#This Row],[DW Version]], VERSIONS[], 4)</f>
        <v>black</v>
      </c>
      <c r="O2224" s="51">
        <f>VLOOKUP(FACT_INCLUDES[[#This Row],[DW Version]], VERSIONS[], 5)</f>
        <v>67.946702709295664</v>
      </c>
      <c r="P2224" s="4" t="str">
        <f>VLOOKUP(FACT_INCLUDES[[#This Row],[DW Version]], VERSIONS[], 6)</f>
        <v>Infinity Run</v>
      </c>
      <c r="Q2224" s="4" t="str">
        <f>VLOOKUP(FACT_INCLUDES[[#This Row],[DW Version]], VERSIONS[], 7)</f>
        <v>Shoe</v>
      </c>
      <c r="R2224" s="51">
        <f>FACT_INCLUDES[[#This Row],[Version Price]]*FACT_INCLUDES[[#This Row],[Quantity]]</f>
        <v>203.84010812788699</v>
      </c>
      <c r="S2224" s="51">
        <f>FACT_INCLUDES[[#This Row],[Amount]]*(1-FACT_INCLUDES[[#This Row],[Order Discount]])</f>
        <v>203.84010812788699</v>
      </c>
      <c r="T2224" s="51">
        <f t="shared" si="34"/>
        <v>900.44683191402953</v>
      </c>
      <c r="U2224" s="57">
        <f>FACT_INCLUDES[[#This Row],[Income]]/FACT_INCLUDES[[#This Row],[Total Order Income]]</f>
        <v>0.22637661758950883</v>
      </c>
      <c r="V2224" s="33">
        <f>IF(FACT_INCLUDES[[#This Row],[Order Gap]]&gt;10, 1, 0)/COUNTIFS(FACT_INCLUDES[Order ID], FACT_INCLUDES[[#This Row],[Order ID]])</f>
        <v>0</v>
      </c>
      <c r="W2224" s="33">
        <f>IF(FACT_INCLUDES[[#This Row],[Order Type]]="Online", 1, 0)/COUNTIFS(FACT_INCLUDES[Order ID], FACT_INCLUDES[[#This Row],[Order ID]])</f>
        <v>0</v>
      </c>
      <c r="X2224" s="52">
        <v>655.68699320254234</v>
      </c>
      <c r="Y2224" s="52">
        <v>751.52050585242262</v>
      </c>
      <c r="Z2224" s="64">
        <f>IF(FACT_INCLUDES[[#This Row],[Order Type]]="Online", 1, 0)*FACT_INCLUDES[[#This Row],[Income]]</f>
        <v>0</v>
      </c>
    </row>
    <row r="2225" spans="1:26" x14ac:dyDescent="0.3">
      <c r="A2225" s="4">
        <v>69</v>
      </c>
      <c r="B2225" s="4">
        <v>31</v>
      </c>
      <c r="C2225" s="4">
        <v>720</v>
      </c>
      <c r="D2225" s="58">
        <v>1</v>
      </c>
      <c r="E2225" s="28">
        <f>VLOOKUP(FACT_INCLUDES[[#This Row],[Order ID]], ORDERS[], 2)</f>
        <v>44565.013323997286</v>
      </c>
      <c r="F2225" s="28">
        <f>VLOOKUP(FACT_INCLUDES[[#This Row],[Order ID]], ORDERS[], 3)</f>
        <v>44565.013323997286</v>
      </c>
      <c r="G2225" s="4" t="str">
        <f>VLOOKUP(FACT_INCLUDES[[#This Row],[Order ID]], ORDERS[], 4)</f>
        <v>In-Store</v>
      </c>
      <c r="H2225" s="4" t="str">
        <f>VLOOKUP(FACT_INCLUDES[[#This Row],[Order ID]], ORDERS[], 5)</f>
        <v>CKH8365@gmail.com</v>
      </c>
      <c r="I2225" s="4">
        <f>VLOOKUP(FACT_INCLUDES[[#This Row],[Order ID]], ORDERS[], 6)</f>
        <v>6</v>
      </c>
      <c r="J2225" s="54">
        <f>VLOOKUP(FACT_INCLUDES[[#This Row],[Order ID]], ORDERS[], 7)</f>
        <v>0</v>
      </c>
      <c r="K2225" s="33">
        <v>0</v>
      </c>
      <c r="L2225" s="4">
        <f>VLOOKUP(FACT_INCLUDES[[#This Row],[DW Version]], VERSIONS[], 2)</f>
        <v>74</v>
      </c>
      <c r="M2225" s="4">
        <f>VLOOKUP(FACT_INCLUDES[[#This Row],[DW Version]], VERSIONS[], 3)</f>
        <v>4</v>
      </c>
      <c r="N2225" s="4" t="str">
        <f>VLOOKUP(FACT_INCLUDES[[#This Row],[DW Version]], VERSIONS[], 4)</f>
        <v>dark green</v>
      </c>
      <c r="O2225" s="51">
        <f>VLOOKUP(FACT_INCLUDES[[#This Row],[DW Version]], VERSIONS[], 5)</f>
        <v>324.5996613371583</v>
      </c>
      <c r="P2225" s="4" t="str">
        <f>VLOOKUP(FACT_INCLUDES[[#This Row],[DW Version]], VERSIONS[], 6)</f>
        <v>Nike Soccer Ball</v>
      </c>
      <c r="Q2225" s="4" t="str">
        <f>VLOOKUP(FACT_INCLUDES[[#This Row],[DW Version]], VERSIONS[], 7)</f>
        <v>Sport Equipment</v>
      </c>
      <c r="R2225" s="51">
        <f>FACT_INCLUDES[[#This Row],[Version Price]]*FACT_INCLUDES[[#This Row],[Quantity]]</f>
        <v>324.5996613371583</v>
      </c>
      <c r="S2225" s="51">
        <f>FACT_INCLUDES[[#This Row],[Amount]]*(1-FACT_INCLUDES[[#This Row],[Order Discount]])</f>
        <v>324.5996613371583</v>
      </c>
      <c r="T2225" s="51">
        <f t="shared" si="34"/>
        <v>900.44683191402953</v>
      </c>
      <c r="U2225" s="57">
        <f>FACT_INCLUDES[[#This Row],[Income]]/FACT_INCLUDES[[#This Row],[Total Order Income]]</f>
        <v>0.36048731566657294</v>
      </c>
      <c r="V2225" s="33">
        <f>IF(FACT_INCLUDES[[#This Row],[Order Gap]]&gt;10, 1, 0)/COUNTIFS(FACT_INCLUDES[Order ID], FACT_INCLUDES[[#This Row],[Order ID]])</f>
        <v>0</v>
      </c>
      <c r="W2225" s="33">
        <f>IF(FACT_INCLUDES[[#This Row],[Order Type]]="Online", 1, 0)/COUNTIFS(FACT_INCLUDES[Order ID], FACT_INCLUDES[[#This Row],[Order ID]])</f>
        <v>0</v>
      </c>
      <c r="X2225" s="52">
        <v>655.68699320254234</v>
      </c>
      <c r="Y2225" s="52">
        <v>751.52050585242262</v>
      </c>
      <c r="Z2225" s="64">
        <f>IF(FACT_INCLUDES[[#This Row],[Order Type]]="Online", 1, 0)*FACT_INCLUDES[[#This Row],[Income]]</f>
        <v>0</v>
      </c>
    </row>
    <row r="2226" spans="1:26" x14ac:dyDescent="0.3">
      <c r="A2226" s="4">
        <v>87</v>
      </c>
      <c r="B2226" s="4">
        <v>39</v>
      </c>
      <c r="C2226" s="4">
        <v>432</v>
      </c>
      <c r="D2226" s="58">
        <v>2</v>
      </c>
      <c r="E2226" s="28">
        <f>VLOOKUP(FACT_INCLUDES[[#This Row],[Order ID]], ORDERS[], 2)</f>
        <v>44911.614540347429</v>
      </c>
      <c r="F2226" s="28">
        <f>VLOOKUP(FACT_INCLUDES[[#This Row],[Order ID]], ORDERS[], 3)</f>
        <v>44913.614540347429</v>
      </c>
      <c r="G2226" s="4" t="str">
        <f>VLOOKUP(FACT_INCLUDES[[#This Row],[Order ID]], ORDERS[], 4)</f>
        <v>Online</v>
      </c>
      <c r="H2226" s="4" t="str">
        <f>VLOOKUP(FACT_INCLUDES[[#This Row],[Order ID]], ORDERS[], 5)</f>
        <v>DDR5791@gmail.com</v>
      </c>
      <c r="I2226" s="4">
        <f>VLOOKUP(FACT_INCLUDES[[#This Row],[Order ID]], ORDERS[], 6)</f>
        <v>0</v>
      </c>
      <c r="J2226" s="54">
        <f>VLOOKUP(FACT_INCLUDES[[#This Row],[Order ID]], ORDERS[], 7)</f>
        <v>0</v>
      </c>
      <c r="K2226" s="33">
        <v>2</v>
      </c>
      <c r="L2226" s="4">
        <f>VLOOKUP(FACT_INCLUDES[[#This Row],[DW Version]], VERSIONS[], 2)</f>
        <v>44</v>
      </c>
      <c r="M2226" s="4">
        <f>VLOOKUP(FACT_INCLUDES[[#This Row],[DW Version]], VERSIONS[], 3)</f>
        <v>10.5</v>
      </c>
      <c r="N2226" s="4" t="str">
        <f>VLOOKUP(FACT_INCLUDES[[#This Row],[DW Version]], VERSIONS[], 4)</f>
        <v>white</v>
      </c>
      <c r="O2226" s="51">
        <f>VLOOKUP(FACT_INCLUDES[[#This Row],[DW Version]], VERSIONS[], 5)</f>
        <v>285.62149541399174</v>
      </c>
      <c r="P2226" s="4" t="str">
        <f>VLOOKUP(FACT_INCLUDES[[#This Row],[DW Version]], VERSIONS[], 6)</f>
        <v>Zoom Pegasus Turbo</v>
      </c>
      <c r="Q2226" s="4" t="str">
        <f>VLOOKUP(FACT_INCLUDES[[#This Row],[DW Version]], VERSIONS[], 7)</f>
        <v>Shoe</v>
      </c>
      <c r="R2226" s="51">
        <f>FACT_INCLUDES[[#This Row],[Version Price]]*FACT_INCLUDES[[#This Row],[Quantity]]</f>
        <v>571.24299082798348</v>
      </c>
      <c r="S2226" s="51">
        <f>FACT_INCLUDES[[#This Row],[Amount]]*(1-FACT_INCLUDES[[#This Row],[Order Discount]])</f>
        <v>571.24299082798348</v>
      </c>
      <c r="T2226" s="51">
        <f t="shared" si="34"/>
        <v>571.24299082798348</v>
      </c>
      <c r="U2226" s="57">
        <f>FACT_INCLUDES[[#This Row],[Income]]/FACT_INCLUDES[[#This Row],[Total Order Income]]</f>
        <v>1</v>
      </c>
      <c r="V2226" s="33">
        <f>IF(FACT_INCLUDES[[#This Row],[Order Gap]]&gt;10, 1, 0)/COUNTIFS(FACT_INCLUDES[Order ID], FACT_INCLUDES[[#This Row],[Order ID]])</f>
        <v>0</v>
      </c>
      <c r="W2226" s="33">
        <f>IF(FACT_INCLUDES[[#This Row],[Order Type]]="Online", 1, 0)/COUNTIFS(FACT_INCLUDES[Order ID], FACT_INCLUDES[[#This Row],[Order ID]])</f>
        <v>1</v>
      </c>
      <c r="X2226" s="52">
        <v>655.68699320254234</v>
      </c>
      <c r="Y2226" s="52">
        <v>751.52050585242262</v>
      </c>
      <c r="Z2226" s="64">
        <f>IF(FACT_INCLUDES[[#This Row],[Order Type]]="Online", 1, 0)*FACT_INCLUDES[[#This Row],[Income]]</f>
        <v>571.24299082798348</v>
      </c>
    </row>
    <row r="2227" spans="1:26" x14ac:dyDescent="0.3">
      <c r="A2227" s="4">
        <v>186</v>
      </c>
      <c r="B2227" s="4">
        <v>84</v>
      </c>
      <c r="C2227" s="4">
        <v>174</v>
      </c>
      <c r="D2227" s="58">
        <v>4</v>
      </c>
      <c r="E2227" s="28">
        <f>VLOOKUP(FACT_INCLUDES[[#This Row],[Order ID]], ORDERS[], 2)</f>
        <v>44886.973476753832</v>
      </c>
      <c r="F2227" s="28">
        <f>VLOOKUP(FACT_INCLUDES[[#This Row],[Order ID]], ORDERS[], 3)</f>
        <v>44886.973476753832</v>
      </c>
      <c r="G2227" s="4" t="str">
        <f>VLOOKUP(FACT_INCLUDES[[#This Row],[Order ID]], ORDERS[], 4)</f>
        <v>In-Store</v>
      </c>
      <c r="H2227" s="4" t="str">
        <f>VLOOKUP(FACT_INCLUDES[[#This Row],[Order ID]], ORDERS[], 5)</f>
        <v>HDC9821@gmail.com</v>
      </c>
      <c r="I2227" s="4">
        <f>VLOOKUP(FACT_INCLUDES[[#This Row],[Order ID]], ORDERS[], 6)</f>
        <v>6</v>
      </c>
      <c r="J2227" s="54">
        <f>VLOOKUP(FACT_INCLUDES[[#This Row],[Order ID]], ORDERS[], 7)</f>
        <v>0</v>
      </c>
      <c r="K2227" s="33">
        <v>0</v>
      </c>
      <c r="L2227" s="4">
        <f>VLOOKUP(FACT_INCLUDES[[#This Row],[DW Version]], VERSIONS[], 2)</f>
        <v>17</v>
      </c>
      <c r="M2227" s="4">
        <f>VLOOKUP(FACT_INCLUDES[[#This Row],[DW Version]], VERSIONS[], 3)</f>
        <v>9</v>
      </c>
      <c r="N2227" s="4" t="str">
        <f>VLOOKUP(FACT_INCLUDES[[#This Row],[DW Version]], VERSIONS[], 4)</f>
        <v>white</v>
      </c>
      <c r="O2227" s="51">
        <f>VLOOKUP(FACT_INCLUDES[[#This Row],[DW Version]], VERSIONS[], 5)</f>
        <v>133.23909683113283</v>
      </c>
      <c r="P2227" s="4" t="str">
        <f>VLOOKUP(FACT_INCLUDES[[#This Row],[DW Version]], VERSIONS[], 6)</f>
        <v>Free Run</v>
      </c>
      <c r="Q2227" s="4" t="str">
        <f>VLOOKUP(FACT_INCLUDES[[#This Row],[DW Version]], VERSIONS[], 7)</f>
        <v>Shoe</v>
      </c>
      <c r="R2227" s="51">
        <f>FACT_INCLUDES[[#This Row],[Version Price]]*FACT_INCLUDES[[#This Row],[Quantity]]</f>
        <v>532.95638732453131</v>
      </c>
      <c r="S2227" s="51">
        <f>FACT_INCLUDES[[#This Row],[Amount]]*(1-FACT_INCLUDES[[#This Row],[Order Discount]])</f>
        <v>532.95638732453131</v>
      </c>
      <c r="T2227" s="51">
        <f t="shared" si="34"/>
        <v>1108.0312924525801</v>
      </c>
      <c r="U2227" s="57">
        <f>FACT_INCLUDES[[#This Row],[Income]]/FACT_INCLUDES[[#This Row],[Total Order Income]]</f>
        <v>0.48099398541791633</v>
      </c>
      <c r="V2227" s="33">
        <f>IF(FACT_INCLUDES[[#This Row],[Order Gap]]&gt;10, 1, 0)/COUNTIFS(FACT_INCLUDES[Order ID], FACT_INCLUDES[[#This Row],[Order ID]])</f>
        <v>0</v>
      </c>
      <c r="W2227" s="33">
        <f>IF(FACT_INCLUDES[[#This Row],[Order Type]]="Online", 1, 0)/COUNTIFS(FACT_INCLUDES[Order ID], FACT_INCLUDES[[#This Row],[Order ID]])</f>
        <v>0</v>
      </c>
      <c r="X2227" s="52">
        <v>655.68699320254234</v>
      </c>
      <c r="Y2227" s="52">
        <v>751.52050585242262</v>
      </c>
      <c r="Z2227" s="64">
        <f>IF(FACT_INCLUDES[[#This Row],[Order Type]]="Online", 1, 0)*FACT_INCLUDES[[#This Row],[Income]]</f>
        <v>0</v>
      </c>
    </row>
    <row r="2228" spans="1:26" x14ac:dyDescent="0.3">
      <c r="A2228" s="4">
        <v>187</v>
      </c>
      <c r="B2228" s="4">
        <v>84</v>
      </c>
      <c r="C2228" s="4">
        <v>235</v>
      </c>
      <c r="D2228" s="58">
        <v>4</v>
      </c>
      <c r="E2228" s="28">
        <f>VLOOKUP(FACT_INCLUDES[[#This Row],[Order ID]], ORDERS[], 2)</f>
        <v>44886.973476753832</v>
      </c>
      <c r="F2228" s="28">
        <f>VLOOKUP(FACT_INCLUDES[[#This Row],[Order ID]], ORDERS[], 3)</f>
        <v>44886.973476753832</v>
      </c>
      <c r="G2228" s="4" t="str">
        <f>VLOOKUP(FACT_INCLUDES[[#This Row],[Order ID]], ORDERS[], 4)</f>
        <v>In-Store</v>
      </c>
      <c r="H2228" s="4" t="str">
        <f>VLOOKUP(FACT_INCLUDES[[#This Row],[Order ID]], ORDERS[], 5)</f>
        <v>HDC9821@gmail.com</v>
      </c>
      <c r="I2228" s="4">
        <f>VLOOKUP(FACT_INCLUDES[[#This Row],[Order ID]], ORDERS[], 6)</f>
        <v>6</v>
      </c>
      <c r="J2228" s="54">
        <f>VLOOKUP(FACT_INCLUDES[[#This Row],[Order ID]], ORDERS[], 7)</f>
        <v>0</v>
      </c>
      <c r="K2228" s="33">
        <v>0</v>
      </c>
      <c r="L2228" s="4">
        <f>VLOOKUP(FACT_INCLUDES[[#This Row],[DW Version]], VERSIONS[], 2)</f>
        <v>24</v>
      </c>
      <c r="M2228" s="4">
        <f>VLOOKUP(FACT_INCLUDES[[#This Row],[DW Version]], VERSIONS[], 3)</f>
        <v>3.5</v>
      </c>
      <c r="N2228" s="4" t="str">
        <f>VLOOKUP(FACT_INCLUDES[[#This Row],[DW Version]], VERSIONS[], 4)</f>
        <v>white</v>
      </c>
      <c r="O2228" s="51">
        <f>VLOOKUP(FACT_INCLUDES[[#This Row],[DW Version]], VERSIONS[], 5)</f>
        <v>143.76872628201221</v>
      </c>
      <c r="P2228" s="4" t="str">
        <f>VLOOKUP(FACT_INCLUDES[[#This Row],[DW Version]], VERSIONS[], 6)</f>
        <v>Zoom Fly</v>
      </c>
      <c r="Q2228" s="4" t="str">
        <f>VLOOKUP(FACT_INCLUDES[[#This Row],[DW Version]], VERSIONS[], 7)</f>
        <v>Shoe</v>
      </c>
      <c r="R2228" s="51">
        <f>FACT_INCLUDES[[#This Row],[Version Price]]*FACT_INCLUDES[[#This Row],[Quantity]]</f>
        <v>575.07490512804884</v>
      </c>
      <c r="S2228" s="51">
        <f>FACT_INCLUDES[[#This Row],[Amount]]*(1-FACT_INCLUDES[[#This Row],[Order Discount]])</f>
        <v>575.07490512804884</v>
      </c>
      <c r="T2228" s="51">
        <f t="shared" si="34"/>
        <v>1108.0312924525801</v>
      </c>
      <c r="U2228" s="57">
        <f>FACT_INCLUDES[[#This Row],[Income]]/FACT_INCLUDES[[#This Row],[Total Order Income]]</f>
        <v>0.51900601458208373</v>
      </c>
      <c r="V2228" s="33">
        <f>IF(FACT_INCLUDES[[#This Row],[Order Gap]]&gt;10, 1, 0)/COUNTIFS(FACT_INCLUDES[Order ID], FACT_INCLUDES[[#This Row],[Order ID]])</f>
        <v>0</v>
      </c>
      <c r="W2228" s="33">
        <f>IF(FACT_INCLUDES[[#This Row],[Order Type]]="Online", 1, 0)/COUNTIFS(FACT_INCLUDES[Order ID], FACT_INCLUDES[[#This Row],[Order ID]])</f>
        <v>0</v>
      </c>
      <c r="X2228" s="52">
        <v>655.68699320254234</v>
      </c>
      <c r="Y2228" s="52">
        <v>751.52050585242262</v>
      </c>
      <c r="Z2228" s="64">
        <f>IF(FACT_INCLUDES[[#This Row],[Order Type]]="Online", 1, 0)*FACT_INCLUDES[[#This Row],[Income]]</f>
        <v>0</v>
      </c>
    </row>
    <row r="2229" spans="1:26" x14ac:dyDescent="0.3">
      <c r="A2229" s="4">
        <v>203</v>
      </c>
      <c r="B2229" s="4">
        <v>92</v>
      </c>
      <c r="C2229" s="4">
        <v>59</v>
      </c>
      <c r="D2229" s="58">
        <v>3</v>
      </c>
      <c r="E2229" s="28">
        <f>VLOOKUP(FACT_INCLUDES[[#This Row],[Order ID]], ORDERS[], 2)</f>
        <v>44814.135533776687</v>
      </c>
      <c r="F2229" s="28">
        <f>VLOOKUP(FACT_INCLUDES[[#This Row],[Order ID]], ORDERS[], 3)</f>
        <v>44814.135533776687</v>
      </c>
      <c r="G2229" s="4" t="str">
        <f>VLOOKUP(FACT_INCLUDES[[#This Row],[Order ID]], ORDERS[], 4)</f>
        <v>In-Store</v>
      </c>
      <c r="H2229" s="4" t="str">
        <f>VLOOKUP(FACT_INCLUDES[[#This Row],[Order ID]], ORDERS[], 5)</f>
        <v>JZY7000@gmail.com</v>
      </c>
      <c r="I2229" s="4">
        <f>VLOOKUP(FACT_INCLUDES[[#This Row],[Order ID]], ORDERS[], 6)</f>
        <v>48</v>
      </c>
      <c r="J2229" s="54">
        <f>VLOOKUP(FACT_INCLUDES[[#This Row],[Order ID]], ORDERS[], 7)</f>
        <v>0</v>
      </c>
      <c r="K2229" s="33">
        <v>0</v>
      </c>
      <c r="L2229" s="4">
        <f>VLOOKUP(FACT_INCLUDES[[#This Row],[DW Version]], VERSIONS[], 2)</f>
        <v>5</v>
      </c>
      <c r="M2229" s="4">
        <f>VLOOKUP(FACT_INCLUDES[[#This Row],[DW Version]], VERSIONS[], 3)</f>
        <v>12.5</v>
      </c>
      <c r="N2229" s="4" t="str">
        <f>VLOOKUP(FACT_INCLUDES[[#This Row],[DW Version]], VERSIONS[], 4)</f>
        <v>white</v>
      </c>
      <c r="O2229" s="51">
        <f>VLOOKUP(FACT_INCLUDES[[#This Row],[DW Version]], VERSIONS[], 5)</f>
        <v>360.19407819030238</v>
      </c>
      <c r="P2229" s="4" t="str">
        <f>VLOOKUP(FACT_INCLUDES[[#This Row],[DW Version]], VERSIONS[], 6)</f>
        <v>Nike Football</v>
      </c>
      <c r="Q2229" s="4" t="str">
        <f>VLOOKUP(FACT_INCLUDES[[#This Row],[DW Version]], VERSIONS[], 7)</f>
        <v>Sport Equipment</v>
      </c>
      <c r="R2229" s="51">
        <f>FACT_INCLUDES[[#This Row],[Version Price]]*FACT_INCLUDES[[#This Row],[Quantity]]</f>
        <v>1080.5822345709071</v>
      </c>
      <c r="S2229" s="51">
        <f>FACT_INCLUDES[[#This Row],[Amount]]*(1-FACT_INCLUDES[[#This Row],[Order Discount]])</f>
        <v>1080.5822345709071</v>
      </c>
      <c r="T2229" s="51">
        <f t="shared" si="34"/>
        <v>1916.0952527458953</v>
      </c>
      <c r="U2229" s="57">
        <f>FACT_INCLUDES[[#This Row],[Income]]/FACT_INCLUDES[[#This Row],[Total Order Income]]</f>
        <v>0.5639501653283463</v>
      </c>
      <c r="V2229" s="33">
        <f>IF(FACT_INCLUDES[[#This Row],[Order Gap]]&gt;10, 1, 0)/COUNTIFS(FACT_INCLUDES[Order ID], FACT_INCLUDES[[#This Row],[Order ID]])</f>
        <v>0</v>
      </c>
      <c r="W2229" s="33">
        <f>IF(FACT_INCLUDES[[#This Row],[Order Type]]="Online", 1, 0)/COUNTIFS(FACT_INCLUDES[Order ID], FACT_INCLUDES[[#This Row],[Order ID]])</f>
        <v>0</v>
      </c>
      <c r="X2229" s="52">
        <v>655.68699320254234</v>
      </c>
      <c r="Y2229" s="52">
        <v>751.52050585242262</v>
      </c>
      <c r="Z2229" s="64">
        <f>IF(FACT_INCLUDES[[#This Row],[Order Type]]="Online", 1, 0)*FACT_INCLUDES[[#This Row],[Income]]</f>
        <v>0</v>
      </c>
    </row>
    <row r="2230" spans="1:26" x14ac:dyDescent="0.3">
      <c r="A2230" s="4">
        <v>204</v>
      </c>
      <c r="B2230" s="4">
        <v>92</v>
      </c>
      <c r="C2230" s="4">
        <v>267</v>
      </c>
      <c r="D2230" s="58">
        <v>4</v>
      </c>
      <c r="E2230" s="28">
        <f>VLOOKUP(FACT_INCLUDES[[#This Row],[Order ID]], ORDERS[], 2)</f>
        <v>44814.135533776687</v>
      </c>
      <c r="F2230" s="28">
        <f>VLOOKUP(FACT_INCLUDES[[#This Row],[Order ID]], ORDERS[], 3)</f>
        <v>44814.135533776687</v>
      </c>
      <c r="G2230" s="4" t="str">
        <f>VLOOKUP(FACT_INCLUDES[[#This Row],[Order ID]], ORDERS[], 4)</f>
        <v>In-Store</v>
      </c>
      <c r="H2230" s="4" t="str">
        <f>VLOOKUP(FACT_INCLUDES[[#This Row],[Order ID]], ORDERS[], 5)</f>
        <v>JZY7000@gmail.com</v>
      </c>
      <c r="I2230" s="4">
        <f>VLOOKUP(FACT_INCLUDES[[#This Row],[Order ID]], ORDERS[], 6)</f>
        <v>48</v>
      </c>
      <c r="J2230" s="54">
        <f>VLOOKUP(FACT_INCLUDES[[#This Row],[Order ID]], ORDERS[], 7)</f>
        <v>0</v>
      </c>
      <c r="K2230" s="33">
        <v>0</v>
      </c>
      <c r="L2230" s="4">
        <f>VLOOKUP(FACT_INCLUDES[[#This Row],[DW Version]], VERSIONS[], 2)</f>
        <v>26</v>
      </c>
      <c r="M2230" s="4">
        <f>VLOOKUP(FACT_INCLUDES[[#This Row],[DW Version]], VERSIONS[], 3)</f>
        <v>6.5</v>
      </c>
      <c r="N2230" s="4" t="str">
        <f>VLOOKUP(FACT_INCLUDES[[#This Row],[DW Version]], VERSIONS[], 4)</f>
        <v>purple</v>
      </c>
      <c r="O2230" s="51">
        <f>VLOOKUP(FACT_INCLUDES[[#This Row],[DW Version]], VERSIONS[], 5)</f>
        <v>138.04506118358711</v>
      </c>
      <c r="P2230" s="4" t="str">
        <f>VLOOKUP(FACT_INCLUDES[[#This Row],[DW Version]], VERSIONS[], 6)</f>
        <v>Infinity Run</v>
      </c>
      <c r="Q2230" s="4" t="str">
        <f>VLOOKUP(FACT_INCLUDES[[#This Row],[DW Version]], VERSIONS[], 7)</f>
        <v>Shoe</v>
      </c>
      <c r="R2230" s="51">
        <f>FACT_INCLUDES[[#This Row],[Version Price]]*FACT_INCLUDES[[#This Row],[Quantity]]</f>
        <v>552.18024473434843</v>
      </c>
      <c r="S2230" s="51">
        <f>FACT_INCLUDES[[#This Row],[Amount]]*(1-FACT_INCLUDES[[#This Row],[Order Discount]])</f>
        <v>552.18024473434843</v>
      </c>
      <c r="T2230" s="51">
        <f t="shared" si="34"/>
        <v>1916.0952527458953</v>
      </c>
      <c r="U2230" s="57">
        <f>FACT_INCLUDES[[#This Row],[Income]]/FACT_INCLUDES[[#This Row],[Total Order Income]]</f>
        <v>0.28817995553354481</v>
      </c>
      <c r="V2230" s="33">
        <f>IF(FACT_INCLUDES[[#This Row],[Order Gap]]&gt;10, 1, 0)/COUNTIFS(FACT_INCLUDES[Order ID], FACT_INCLUDES[[#This Row],[Order ID]])</f>
        <v>0</v>
      </c>
      <c r="W2230" s="33">
        <f>IF(FACT_INCLUDES[[#This Row],[Order Type]]="Online", 1, 0)/COUNTIFS(FACT_INCLUDES[Order ID], FACT_INCLUDES[[#This Row],[Order ID]])</f>
        <v>0</v>
      </c>
      <c r="X2230" s="52">
        <v>655.68699320254234</v>
      </c>
      <c r="Y2230" s="52">
        <v>751.52050585242262</v>
      </c>
      <c r="Z2230" s="64">
        <f>IF(FACT_INCLUDES[[#This Row],[Order Type]]="Online", 1, 0)*FACT_INCLUDES[[#This Row],[Income]]</f>
        <v>0</v>
      </c>
    </row>
    <row r="2231" spans="1:26" x14ac:dyDescent="0.3">
      <c r="A2231" s="4">
        <v>205</v>
      </c>
      <c r="B2231" s="4">
        <v>92</v>
      </c>
      <c r="C2231" s="4">
        <v>435</v>
      </c>
      <c r="D2231" s="58">
        <v>4</v>
      </c>
      <c r="E2231" s="28">
        <f>VLOOKUP(FACT_INCLUDES[[#This Row],[Order ID]], ORDERS[], 2)</f>
        <v>44814.135533776687</v>
      </c>
      <c r="F2231" s="28">
        <f>VLOOKUP(FACT_INCLUDES[[#This Row],[Order ID]], ORDERS[], 3)</f>
        <v>44814.135533776687</v>
      </c>
      <c r="G2231" s="4" t="str">
        <f>VLOOKUP(FACT_INCLUDES[[#This Row],[Order ID]], ORDERS[], 4)</f>
        <v>In-Store</v>
      </c>
      <c r="H2231" s="4" t="str">
        <f>VLOOKUP(FACT_INCLUDES[[#This Row],[Order ID]], ORDERS[], 5)</f>
        <v>JZY7000@gmail.com</v>
      </c>
      <c r="I2231" s="4">
        <f>VLOOKUP(FACT_INCLUDES[[#This Row],[Order ID]], ORDERS[], 6)</f>
        <v>48</v>
      </c>
      <c r="J2231" s="54">
        <f>VLOOKUP(FACT_INCLUDES[[#This Row],[Order ID]], ORDERS[], 7)</f>
        <v>0</v>
      </c>
      <c r="K2231" s="33">
        <v>0</v>
      </c>
      <c r="L2231" s="4">
        <f>VLOOKUP(FACT_INCLUDES[[#This Row],[DW Version]], VERSIONS[], 2)</f>
        <v>45</v>
      </c>
      <c r="M2231" s="4">
        <f>VLOOKUP(FACT_INCLUDES[[#This Row],[DW Version]], VERSIONS[], 3)</f>
        <v>6.5</v>
      </c>
      <c r="N2231" s="4" t="str">
        <f>VLOOKUP(FACT_INCLUDES[[#This Row],[DW Version]], VERSIONS[], 4)</f>
        <v>white</v>
      </c>
      <c r="O2231" s="51">
        <f>VLOOKUP(FACT_INCLUDES[[#This Row],[DW Version]], VERSIONS[], 5)</f>
        <v>70.833193360159925</v>
      </c>
      <c r="P2231" s="4" t="str">
        <f>VLOOKUP(FACT_INCLUDES[[#This Row],[DW Version]], VERSIONS[], 6)</f>
        <v>Vapor Cage 4</v>
      </c>
      <c r="Q2231" s="4" t="str">
        <f>VLOOKUP(FACT_INCLUDES[[#This Row],[DW Version]], VERSIONS[], 7)</f>
        <v>Shoe</v>
      </c>
      <c r="R2231" s="51">
        <f>FACT_INCLUDES[[#This Row],[Version Price]]*FACT_INCLUDES[[#This Row],[Quantity]]</f>
        <v>283.3327734406397</v>
      </c>
      <c r="S2231" s="51">
        <f>FACT_INCLUDES[[#This Row],[Amount]]*(1-FACT_INCLUDES[[#This Row],[Order Discount]])</f>
        <v>283.3327734406397</v>
      </c>
      <c r="T2231" s="51">
        <f t="shared" si="34"/>
        <v>1916.0952527458953</v>
      </c>
      <c r="U2231" s="57">
        <f>FACT_INCLUDES[[#This Row],[Income]]/FACT_INCLUDES[[#This Row],[Total Order Income]]</f>
        <v>0.14786987913810887</v>
      </c>
      <c r="V2231" s="33">
        <f>IF(FACT_INCLUDES[[#This Row],[Order Gap]]&gt;10, 1, 0)/COUNTIFS(FACT_INCLUDES[Order ID], FACT_INCLUDES[[#This Row],[Order ID]])</f>
        <v>0</v>
      </c>
      <c r="W2231" s="33">
        <f>IF(FACT_INCLUDES[[#This Row],[Order Type]]="Online", 1, 0)/COUNTIFS(FACT_INCLUDES[Order ID], FACT_INCLUDES[[#This Row],[Order ID]])</f>
        <v>0</v>
      </c>
      <c r="X2231" s="52">
        <v>655.68699320254234</v>
      </c>
      <c r="Y2231" s="52">
        <v>751.52050585242262</v>
      </c>
      <c r="Z2231" s="64">
        <f>IF(FACT_INCLUDES[[#This Row],[Order Type]]="Online", 1, 0)*FACT_INCLUDES[[#This Row],[Income]]</f>
        <v>0</v>
      </c>
    </row>
    <row r="2232" spans="1:26" x14ac:dyDescent="0.3">
      <c r="A2232" s="4">
        <v>217</v>
      </c>
      <c r="B2232" s="4">
        <v>101</v>
      </c>
      <c r="C2232" s="4">
        <v>287</v>
      </c>
      <c r="D2232" s="58">
        <v>5</v>
      </c>
      <c r="E2232" s="28">
        <f>VLOOKUP(FACT_INCLUDES[[#This Row],[Order ID]], ORDERS[], 2)</f>
        <v>44912.19586619726</v>
      </c>
      <c r="F2232" s="28">
        <f>VLOOKUP(FACT_INCLUDES[[#This Row],[Order ID]], ORDERS[], 3)</f>
        <v>44912.19586619726</v>
      </c>
      <c r="G2232" s="4" t="str">
        <f>VLOOKUP(FACT_INCLUDES[[#This Row],[Order ID]], ORDERS[], 4)</f>
        <v>In-Store</v>
      </c>
      <c r="H2232" s="4" t="str">
        <f>VLOOKUP(FACT_INCLUDES[[#This Row],[Order ID]], ORDERS[], 5)</f>
        <v>HKY6910@gmail.com</v>
      </c>
      <c r="I2232" s="4">
        <f>VLOOKUP(FACT_INCLUDES[[#This Row],[Order ID]], ORDERS[], 6)</f>
        <v>25</v>
      </c>
      <c r="J2232" s="54">
        <f>VLOOKUP(FACT_INCLUDES[[#This Row],[Order ID]], ORDERS[], 7)</f>
        <v>0</v>
      </c>
      <c r="K2232" s="33">
        <v>0</v>
      </c>
      <c r="L2232" s="4">
        <f>VLOOKUP(FACT_INCLUDES[[#This Row],[DW Version]], VERSIONS[], 2)</f>
        <v>28</v>
      </c>
      <c r="M2232" s="4">
        <f>VLOOKUP(FACT_INCLUDES[[#This Row],[DW Version]], VERSIONS[], 3)</f>
        <v>5.5</v>
      </c>
      <c r="N2232" s="4" t="str">
        <f>VLOOKUP(FACT_INCLUDES[[#This Row],[DW Version]], VERSIONS[], 4)</f>
        <v>yellow</v>
      </c>
      <c r="O2232" s="51">
        <f>VLOOKUP(FACT_INCLUDES[[#This Row],[DW Version]], VERSIONS[], 5)</f>
        <v>171.44147531987278</v>
      </c>
      <c r="P2232" s="4" t="str">
        <f>VLOOKUP(FACT_INCLUDES[[#This Row],[DW Version]], VERSIONS[], 6)</f>
        <v>Odyssey React</v>
      </c>
      <c r="Q2232" s="4" t="str">
        <f>VLOOKUP(FACT_INCLUDES[[#This Row],[DW Version]], VERSIONS[], 7)</f>
        <v>Shoe</v>
      </c>
      <c r="R2232" s="51">
        <f>FACT_INCLUDES[[#This Row],[Version Price]]*FACT_INCLUDES[[#This Row],[Quantity]]</f>
        <v>857.2073765993639</v>
      </c>
      <c r="S2232" s="51">
        <f>FACT_INCLUDES[[#This Row],[Amount]]*(1-FACT_INCLUDES[[#This Row],[Order Discount]])</f>
        <v>857.2073765993639</v>
      </c>
      <c r="T2232" s="51">
        <f t="shared" si="34"/>
        <v>1990.7281298930327</v>
      </c>
      <c r="U2232" s="57">
        <f>FACT_INCLUDES[[#This Row],[Income]]/FACT_INCLUDES[[#This Row],[Total Order Income]]</f>
        <v>0.43059992157011617</v>
      </c>
      <c r="V2232" s="33">
        <f>IF(FACT_INCLUDES[[#This Row],[Order Gap]]&gt;10, 1, 0)/COUNTIFS(FACT_INCLUDES[Order ID], FACT_INCLUDES[[#This Row],[Order ID]])</f>
        <v>0</v>
      </c>
      <c r="W2232" s="33">
        <f>IF(FACT_INCLUDES[[#This Row],[Order Type]]="Online", 1, 0)/COUNTIFS(FACT_INCLUDES[Order ID], FACT_INCLUDES[[#This Row],[Order ID]])</f>
        <v>0</v>
      </c>
      <c r="X2232" s="52">
        <v>655.68699320254234</v>
      </c>
      <c r="Y2232" s="52">
        <v>751.52050585242262</v>
      </c>
      <c r="Z2232" s="64">
        <f>IF(FACT_INCLUDES[[#This Row],[Order Type]]="Online", 1, 0)*FACT_INCLUDES[[#This Row],[Income]]</f>
        <v>0</v>
      </c>
    </row>
    <row r="2233" spans="1:26" x14ac:dyDescent="0.3">
      <c r="A2233" s="4">
        <v>218</v>
      </c>
      <c r="B2233" s="4">
        <v>101</v>
      </c>
      <c r="C2233" s="4">
        <v>791</v>
      </c>
      <c r="D2233" s="58">
        <v>4</v>
      </c>
      <c r="E2233" s="28">
        <f>VLOOKUP(FACT_INCLUDES[[#This Row],[Order ID]], ORDERS[], 2)</f>
        <v>44912.19586619726</v>
      </c>
      <c r="F2233" s="28">
        <f>VLOOKUP(FACT_INCLUDES[[#This Row],[Order ID]], ORDERS[], 3)</f>
        <v>44912.19586619726</v>
      </c>
      <c r="G2233" s="4" t="str">
        <f>VLOOKUP(FACT_INCLUDES[[#This Row],[Order ID]], ORDERS[], 4)</f>
        <v>In-Store</v>
      </c>
      <c r="H2233" s="4" t="str">
        <f>VLOOKUP(FACT_INCLUDES[[#This Row],[Order ID]], ORDERS[], 5)</f>
        <v>HKY6910@gmail.com</v>
      </c>
      <c r="I2233" s="4">
        <f>VLOOKUP(FACT_INCLUDES[[#This Row],[Order ID]], ORDERS[], 6)</f>
        <v>25</v>
      </c>
      <c r="J2233" s="54">
        <f>VLOOKUP(FACT_INCLUDES[[#This Row],[Order ID]], ORDERS[], 7)</f>
        <v>0</v>
      </c>
      <c r="K2233" s="33">
        <v>0</v>
      </c>
      <c r="L2233" s="4">
        <f>VLOOKUP(FACT_INCLUDES[[#This Row],[DW Version]], VERSIONS[], 2)</f>
        <v>81</v>
      </c>
      <c r="M2233" s="4">
        <f>VLOOKUP(FACT_INCLUDES[[#This Row],[DW Version]], VERSIONS[], 3)</f>
        <v>5.5</v>
      </c>
      <c r="N2233" s="4" t="str">
        <f>VLOOKUP(FACT_INCLUDES[[#This Row],[DW Version]], VERSIONS[], 4)</f>
        <v>white</v>
      </c>
      <c r="O2233" s="51">
        <f>VLOOKUP(FACT_INCLUDES[[#This Row],[DW Version]], VERSIONS[], 5)</f>
        <v>283.3801883234172</v>
      </c>
      <c r="P2233" s="4" t="str">
        <f>VLOOKUP(FACT_INCLUDES[[#This Row],[DW Version]], VERSIONS[], 6)</f>
        <v>Air Max Fusion</v>
      </c>
      <c r="Q2233" s="4" t="str">
        <f>VLOOKUP(FACT_INCLUDES[[#This Row],[DW Version]], VERSIONS[], 7)</f>
        <v>Shoe</v>
      </c>
      <c r="R2233" s="51">
        <f>FACT_INCLUDES[[#This Row],[Version Price]]*FACT_INCLUDES[[#This Row],[Quantity]]</f>
        <v>1133.5207532936688</v>
      </c>
      <c r="S2233" s="51">
        <f>FACT_INCLUDES[[#This Row],[Amount]]*(1-FACT_INCLUDES[[#This Row],[Order Discount]])</f>
        <v>1133.5207532936688</v>
      </c>
      <c r="T2233" s="51">
        <f t="shared" si="34"/>
        <v>1990.7281298930327</v>
      </c>
      <c r="U2233" s="57">
        <f>FACT_INCLUDES[[#This Row],[Income]]/FACT_INCLUDES[[#This Row],[Total Order Income]]</f>
        <v>0.56940007842988383</v>
      </c>
      <c r="V2233" s="33">
        <f>IF(FACT_INCLUDES[[#This Row],[Order Gap]]&gt;10, 1, 0)/COUNTIFS(FACT_INCLUDES[Order ID], FACT_INCLUDES[[#This Row],[Order ID]])</f>
        <v>0</v>
      </c>
      <c r="W2233" s="33">
        <f>IF(FACT_INCLUDES[[#This Row],[Order Type]]="Online", 1, 0)/COUNTIFS(FACT_INCLUDES[Order ID], FACT_INCLUDES[[#This Row],[Order ID]])</f>
        <v>0</v>
      </c>
      <c r="X2233" s="52">
        <v>655.68699320254234</v>
      </c>
      <c r="Y2233" s="52">
        <v>751.52050585242262</v>
      </c>
      <c r="Z2233" s="64">
        <f>IF(FACT_INCLUDES[[#This Row],[Order Type]]="Online", 1, 0)*FACT_INCLUDES[[#This Row],[Income]]</f>
        <v>0</v>
      </c>
    </row>
    <row r="2234" spans="1:26" x14ac:dyDescent="0.3">
      <c r="A2234" s="4">
        <v>254</v>
      </c>
      <c r="B2234" s="4">
        <v>118</v>
      </c>
      <c r="C2234" s="4">
        <v>856</v>
      </c>
      <c r="D2234" s="58">
        <v>4</v>
      </c>
      <c r="E2234" s="28">
        <f>VLOOKUP(FACT_INCLUDES[[#This Row],[Order ID]], ORDERS[], 2)</f>
        <v>44674.583504595241</v>
      </c>
      <c r="F2234" s="28">
        <f>VLOOKUP(FACT_INCLUDES[[#This Row],[Order ID]], ORDERS[], 3)</f>
        <v>44674.583504595241</v>
      </c>
      <c r="G2234" s="4" t="str">
        <f>VLOOKUP(FACT_INCLUDES[[#This Row],[Order ID]], ORDERS[], 4)</f>
        <v>In-Store</v>
      </c>
      <c r="H2234" s="4" t="str">
        <f>VLOOKUP(FACT_INCLUDES[[#This Row],[Order ID]], ORDERS[], 5)</f>
        <v>FVT4379@gmail.com</v>
      </c>
      <c r="I2234" s="4">
        <f>VLOOKUP(FACT_INCLUDES[[#This Row],[Order ID]], ORDERS[], 6)</f>
        <v>10</v>
      </c>
      <c r="J2234" s="54">
        <f>VLOOKUP(FACT_INCLUDES[[#This Row],[Order ID]], ORDERS[], 7)</f>
        <v>0</v>
      </c>
      <c r="K2234" s="33">
        <v>0</v>
      </c>
      <c r="L2234" s="4">
        <f>VLOOKUP(FACT_INCLUDES[[#This Row],[DW Version]], VERSIONS[], 2)</f>
        <v>87</v>
      </c>
      <c r="M2234" s="4">
        <f>VLOOKUP(FACT_INCLUDES[[#This Row],[DW Version]], VERSIONS[], 3)</f>
        <v>3</v>
      </c>
      <c r="N2234" s="4" t="str">
        <f>VLOOKUP(FACT_INCLUDES[[#This Row],[DW Version]], VERSIONS[], 4)</f>
        <v>white</v>
      </c>
      <c r="O2234" s="51">
        <f>VLOOKUP(FACT_INCLUDES[[#This Row],[DW Version]], VERSIONS[], 5)</f>
        <v>227.52566810675194</v>
      </c>
      <c r="P2234" s="4" t="str">
        <f>VLOOKUP(FACT_INCLUDES[[#This Row],[DW Version]], VERSIONS[], 6)</f>
        <v>Challenger 7</v>
      </c>
      <c r="Q2234" s="4" t="str">
        <f>VLOOKUP(FACT_INCLUDES[[#This Row],[DW Version]], VERSIONS[], 7)</f>
        <v>Shoe</v>
      </c>
      <c r="R2234" s="51">
        <f>FACT_INCLUDES[[#This Row],[Version Price]]*FACT_INCLUDES[[#This Row],[Quantity]]</f>
        <v>910.10267242700775</v>
      </c>
      <c r="S2234" s="51">
        <f>FACT_INCLUDES[[#This Row],[Amount]]*(1-FACT_INCLUDES[[#This Row],[Order Discount]])</f>
        <v>910.10267242700775</v>
      </c>
      <c r="T2234" s="51">
        <f t="shared" si="34"/>
        <v>910.10267242700775</v>
      </c>
      <c r="U2234" s="57">
        <f>FACT_INCLUDES[[#This Row],[Income]]/FACT_INCLUDES[[#This Row],[Total Order Income]]</f>
        <v>1</v>
      </c>
      <c r="V2234" s="33">
        <f>IF(FACT_INCLUDES[[#This Row],[Order Gap]]&gt;10, 1, 0)/COUNTIFS(FACT_INCLUDES[Order ID], FACT_INCLUDES[[#This Row],[Order ID]])</f>
        <v>0</v>
      </c>
      <c r="W2234" s="33">
        <f>IF(FACT_INCLUDES[[#This Row],[Order Type]]="Online", 1, 0)/COUNTIFS(FACT_INCLUDES[Order ID], FACT_INCLUDES[[#This Row],[Order ID]])</f>
        <v>0</v>
      </c>
      <c r="X2234" s="52">
        <v>655.68699320254234</v>
      </c>
      <c r="Y2234" s="52">
        <v>751.52050585242262</v>
      </c>
      <c r="Z2234" s="64">
        <f>IF(FACT_INCLUDES[[#This Row],[Order Type]]="Online", 1, 0)*FACT_INCLUDES[[#This Row],[Income]]</f>
        <v>0</v>
      </c>
    </row>
    <row r="2235" spans="1:26" x14ac:dyDescent="0.3">
      <c r="A2235" s="4">
        <v>311</v>
      </c>
      <c r="B2235" s="4">
        <v>150</v>
      </c>
      <c r="C2235" s="4">
        <v>466</v>
      </c>
      <c r="D2235" s="58">
        <v>4</v>
      </c>
      <c r="E2235" s="28">
        <f>VLOOKUP(FACT_INCLUDES[[#This Row],[Order ID]], ORDERS[], 2)</f>
        <v>44806.383451182148</v>
      </c>
      <c r="F2235" s="28">
        <f>VLOOKUP(FACT_INCLUDES[[#This Row],[Order ID]], ORDERS[], 3)</f>
        <v>44806.383451182148</v>
      </c>
      <c r="G2235" s="4" t="str">
        <f>VLOOKUP(FACT_INCLUDES[[#This Row],[Order ID]], ORDERS[], 4)</f>
        <v>In-Store</v>
      </c>
      <c r="H2235" s="4" t="str">
        <f>VLOOKUP(FACT_INCLUDES[[#This Row],[Order ID]], ORDERS[], 5)</f>
        <v>KMQ9845@gmail.com</v>
      </c>
      <c r="I2235" s="4">
        <f>VLOOKUP(FACT_INCLUDES[[#This Row],[Order ID]], ORDERS[], 6)</f>
        <v>47</v>
      </c>
      <c r="J2235" s="54">
        <f>VLOOKUP(FACT_INCLUDES[[#This Row],[Order ID]], ORDERS[], 7)</f>
        <v>0</v>
      </c>
      <c r="K2235" s="33">
        <v>0</v>
      </c>
      <c r="L2235" s="4">
        <f>VLOOKUP(FACT_INCLUDES[[#This Row],[DW Version]], VERSIONS[], 2)</f>
        <v>48</v>
      </c>
      <c r="M2235" s="4">
        <f>VLOOKUP(FACT_INCLUDES[[#This Row],[DW Version]], VERSIONS[], 3)</f>
        <v>11</v>
      </c>
      <c r="N2235" s="4" t="str">
        <f>VLOOKUP(FACT_INCLUDES[[#This Row],[DW Version]], VERSIONS[], 4)</f>
        <v>black</v>
      </c>
      <c r="O2235" s="51">
        <f>VLOOKUP(FACT_INCLUDES[[#This Row],[DW Version]], VERSIONS[], 5)</f>
        <v>171.72290244997404</v>
      </c>
      <c r="P2235" s="4" t="str">
        <f>VLOOKUP(FACT_INCLUDES[[#This Row],[DW Version]], VERSIONS[], 6)</f>
        <v>Miler Tank</v>
      </c>
      <c r="Q2235" s="4" t="str">
        <f>VLOOKUP(FACT_INCLUDES[[#This Row],[DW Version]], VERSIONS[], 7)</f>
        <v>Apparel</v>
      </c>
      <c r="R2235" s="51">
        <f>FACT_INCLUDES[[#This Row],[Version Price]]*FACT_INCLUDES[[#This Row],[Quantity]]</f>
        <v>686.89160979989617</v>
      </c>
      <c r="S2235" s="51">
        <f>FACT_INCLUDES[[#This Row],[Amount]]*(1-FACT_INCLUDES[[#This Row],[Order Discount]])</f>
        <v>686.89160979989617</v>
      </c>
      <c r="T2235" s="51">
        <f t="shared" si="34"/>
        <v>2316.7865711207942</v>
      </c>
      <c r="U2235" s="57">
        <f>FACT_INCLUDES[[#This Row],[Income]]/FACT_INCLUDES[[#This Row],[Total Order Income]]</f>
        <v>0.29648463020380766</v>
      </c>
      <c r="V2235" s="33">
        <f>IF(FACT_INCLUDES[[#This Row],[Order Gap]]&gt;10, 1, 0)/COUNTIFS(FACT_INCLUDES[Order ID], FACT_INCLUDES[[#This Row],[Order ID]])</f>
        <v>0</v>
      </c>
      <c r="W2235" s="33">
        <f>IF(FACT_INCLUDES[[#This Row],[Order Type]]="Online", 1, 0)/COUNTIFS(FACT_INCLUDES[Order ID], FACT_INCLUDES[[#This Row],[Order ID]])</f>
        <v>0</v>
      </c>
      <c r="X2235" s="52">
        <v>655.68699320254234</v>
      </c>
      <c r="Y2235" s="52">
        <v>751.52050585242262</v>
      </c>
      <c r="Z2235" s="64">
        <f>IF(FACT_INCLUDES[[#This Row],[Order Type]]="Online", 1, 0)*FACT_INCLUDES[[#This Row],[Income]]</f>
        <v>0</v>
      </c>
    </row>
    <row r="2236" spans="1:26" x14ac:dyDescent="0.3">
      <c r="A2236" s="4">
        <v>312</v>
      </c>
      <c r="B2236" s="4">
        <v>150</v>
      </c>
      <c r="C2236" s="4">
        <v>571</v>
      </c>
      <c r="D2236" s="58">
        <v>1</v>
      </c>
      <c r="E2236" s="28">
        <f>VLOOKUP(FACT_INCLUDES[[#This Row],[Order ID]], ORDERS[], 2)</f>
        <v>44806.383451182148</v>
      </c>
      <c r="F2236" s="28">
        <f>VLOOKUP(FACT_INCLUDES[[#This Row],[Order ID]], ORDERS[], 3)</f>
        <v>44806.383451182148</v>
      </c>
      <c r="G2236" s="4" t="str">
        <f>VLOOKUP(FACT_INCLUDES[[#This Row],[Order ID]], ORDERS[], 4)</f>
        <v>In-Store</v>
      </c>
      <c r="H2236" s="4" t="str">
        <f>VLOOKUP(FACT_INCLUDES[[#This Row],[Order ID]], ORDERS[], 5)</f>
        <v>KMQ9845@gmail.com</v>
      </c>
      <c r="I2236" s="4">
        <f>VLOOKUP(FACT_INCLUDES[[#This Row],[Order ID]], ORDERS[], 6)</f>
        <v>47</v>
      </c>
      <c r="J2236" s="54">
        <f>VLOOKUP(FACT_INCLUDES[[#This Row],[Order ID]], ORDERS[], 7)</f>
        <v>0</v>
      </c>
      <c r="K2236" s="33">
        <v>0</v>
      </c>
      <c r="L2236" s="4">
        <f>VLOOKUP(FACT_INCLUDES[[#This Row],[DW Version]], VERSIONS[], 2)</f>
        <v>59</v>
      </c>
      <c r="M2236" s="4">
        <f>VLOOKUP(FACT_INCLUDES[[#This Row],[DW Version]], VERSIONS[], 3)</f>
        <v>4.5</v>
      </c>
      <c r="N2236" s="4" t="str">
        <f>VLOOKUP(FACT_INCLUDES[[#This Row],[DW Version]], VERSIONS[], 4)</f>
        <v>black</v>
      </c>
      <c r="O2236" s="51">
        <f>VLOOKUP(FACT_INCLUDES[[#This Row],[DW Version]], VERSIONS[], 5)</f>
        <v>305.94182501778175</v>
      </c>
      <c r="P2236" s="4" t="str">
        <f>VLOOKUP(FACT_INCLUDES[[#This Row],[DW Version]], VERSIONS[], 6)</f>
        <v>Hypervenom Phantom</v>
      </c>
      <c r="Q2236" s="4" t="str">
        <f>VLOOKUP(FACT_INCLUDES[[#This Row],[DW Version]], VERSIONS[], 7)</f>
        <v>Shoe</v>
      </c>
      <c r="R2236" s="51">
        <f>FACT_INCLUDES[[#This Row],[Version Price]]*FACT_INCLUDES[[#This Row],[Quantity]]</f>
        <v>305.94182501778175</v>
      </c>
      <c r="S2236" s="51">
        <f>FACT_INCLUDES[[#This Row],[Amount]]*(1-FACT_INCLUDES[[#This Row],[Order Discount]])</f>
        <v>305.94182501778175</v>
      </c>
      <c r="T2236" s="51">
        <f t="shared" si="34"/>
        <v>2316.7865711207942</v>
      </c>
      <c r="U2236" s="57">
        <f>FACT_INCLUDES[[#This Row],[Income]]/FACT_INCLUDES[[#This Row],[Total Order Income]]</f>
        <v>0.13205438465131294</v>
      </c>
      <c r="V2236" s="33">
        <f>IF(FACT_INCLUDES[[#This Row],[Order Gap]]&gt;10, 1, 0)/COUNTIFS(FACT_INCLUDES[Order ID], FACT_INCLUDES[[#This Row],[Order ID]])</f>
        <v>0</v>
      </c>
      <c r="W2236" s="33">
        <f>IF(FACT_INCLUDES[[#This Row],[Order Type]]="Online", 1, 0)/COUNTIFS(FACT_INCLUDES[Order ID], FACT_INCLUDES[[#This Row],[Order ID]])</f>
        <v>0</v>
      </c>
      <c r="X2236" s="52">
        <v>655.68699320254234</v>
      </c>
      <c r="Y2236" s="52">
        <v>751.52050585242262</v>
      </c>
      <c r="Z2236" s="64">
        <f>IF(FACT_INCLUDES[[#This Row],[Order Type]]="Online", 1, 0)*FACT_INCLUDES[[#This Row],[Income]]</f>
        <v>0</v>
      </c>
    </row>
    <row r="2237" spans="1:26" x14ac:dyDescent="0.3">
      <c r="A2237" s="4">
        <v>313</v>
      </c>
      <c r="B2237" s="4">
        <v>150</v>
      </c>
      <c r="C2237" s="4">
        <v>574</v>
      </c>
      <c r="D2237" s="58">
        <v>4</v>
      </c>
      <c r="E2237" s="28">
        <f>VLOOKUP(FACT_INCLUDES[[#This Row],[Order ID]], ORDERS[], 2)</f>
        <v>44806.383451182148</v>
      </c>
      <c r="F2237" s="28">
        <f>VLOOKUP(FACT_INCLUDES[[#This Row],[Order ID]], ORDERS[], 3)</f>
        <v>44806.383451182148</v>
      </c>
      <c r="G2237" s="4" t="str">
        <f>VLOOKUP(FACT_INCLUDES[[#This Row],[Order ID]], ORDERS[], 4)</f>
        <v>In-Store</v>
      </c>
      <c r="H2237" s="4" t="str">
        <f>VLOOKUP(FACT_INCLUDES[[#This Row],[Order ID]], ORDERS[], 5)</f>
        <v>KMQ9845@gmail.com</v>
      </c>
      <c r="I2237" s="4">
        <f>VLOOKUP(FACT_INCLUDES[[#This Row],[Order ID]], ORDERS[], 6)</f>
        <v>47</v>
      </c>
      <c r="J2237" s="54">
        <f>VLOOKUP(FACT_INCLUDES[[#This Row],[Order ID]], ORDERS[], 7)</f>
        <v>0</v>
      </c>
      <c r="K2237" s="33">
        <v>0</v>
      </c>
      <c r="L2237" s="4">
        <f>VLOOKUP(FACT_INCLUDES[[#This Row],[DW Version]], VERSIONS[], 2)</f>
        <v>59</v>
      </c>
      <c r="M2237" s="4">
        <f>VLOOKUP(FACT_INCLUDES[[#This Row],[DW Version]], VERSIONS[], 3)</f>
        <v>6</v>
      </c>
      <c r="N2237" s="4" t="str">
        <f>VLOOKUP(FACT_INCLUDES[[#This Row],[DW Version]], VERSIONS[], 4)</f>
        <v>yellow</v>
      </c>
      <c r="O2237" s="51">
        <f>VLOOKUP(FACT_INCLUDES[[#This Row],[DW Version]], VERSIONS[], 5)</f>
        <v>330.98828407577901</v>
      </c>
      <c r="P2237" s="4" t="str">
        <f>VLOOKUP(FACT_INCLUDES[[#This Row],[DW Version]], VERSIONS[], 6)</f>
        <v>Hypervenom Phantom</v>
      </c>
      <c r="Q2237" s="4" t="str">
        <f>VLOOKUP(FACT_INCLUDES[[#This Row],[DW Version]], VERSIONS[], 7)</f>
        <v>Shoe</v>
      </c>
      <c r="R2237" s="51">
        <f>FACT_INCLUDES[[#This Row],[Version Price]]*FACT_INCLUDES[[#This Row],[Quantity]]</f>
        <v>1323.953136303116</v>
      </c>
      <c r="S2237" s="51">
        <f>FACT_INCLUDES[[#This Row],[Amount]]*(1-FACT_INCLUDES[[#This Row],[Order Discount]])</f>
        <v>1323.953136303116</v>
      </c>
      <c r="T2237" s="51">
        <f t="shared" si="34"/>
        <v>2316.7865711207942</v>
      </c>
      <c r="U2237" s="57">
        <f>FACT_INCLUDES[[#This Row],[Income]]/FACT_INCLUDES[[#This Row],[Total Order Income]]</f>
        <v>0.57146098514487931</v>
      </c>
      <c r="V2237" s="33">
        <f>IF(FACT_INCLUDES[[#This Row],[Order Gap]]&gt;10, 1, 0)/COUNTIFS(FACT_INCLUDES[Order ID], FACT_INCLUDES[[#This Row],[Order ID]])</f>
        <v>0</v>
      </c>
      <c r="W2237" s="33">
        <f>IF(FACT_INCLUDES[[#This Row],[Order Type]]="Online", 1, 0)/COUNTIFS(FACT_INCLUDES[Order ID], FACT_INCLUDES[[#This Row],[Order ID]])</f>
        <v>0</v>
      </c>
      <c r="X2237" s="52">
        <v>655.68699320254234</v>
      </c>
      <c r="Y2237" s="52">
        <v>751.52050585242262</v>
      </c>
      <c r="Z2237" s="64">
        <f>IF(FACT_INCLUDES[[#This Row],[Order Type]]="Online", 1, 0)*FACT_INCLUDES[[#This Row],[Income]]</f>
        <v>0</v>
      </c>
    </row>
    <row r="2238" spans="1:26" x14ac:dyDescent="0.3">
      <c r="A2238" s="4">
        <v>362</v>
      </c>
      <c r="B2238" s="4">
        <v>173</v>
      </c>
      <c r="C2238" s="4">
        <v>672</v>
      </c>
      <c r="D2238" s="58">
        <v>4</v>
      </c>
      <c r="E2238" s="28">
        <f>VLOOKUP(FACT_INCLUDES[[#This Row],[Order ID]], ORDERS[], 2)</f>
        <v>44886.459076312181</v>
      </c>
      <c r="F2238" s="28">
        <f>VLOOKUP(FACT_INCLUDES[[#This Row],[Order ID]], ORDERS[], 3)</f>
        <v>44886.459076312181</v>
      </c>
      <c r="G2238" s="4" t="str">
        <f>VLOOKUP(FACT_INCLUDES[[#This Row],[Order ID]], ORDERS[], 4)</f>
        <v>In-Store</v>
      </c>
      <c r="H2238" s="4" t="str">
        <f>VLOOKUP(FACT_INCLUDES[[#This Row],[Order ID]], ORDERS[], 5)</f>
        <v>DYJ9671@gmail.com</v>
      </c>
      <c r="I2238" s="4">
        <f>VLOOKUP(FACT_INCLUDES[[#This Row],[Order ID]], ORDERS[], 6)</f>
        <v>35</v>
      </c>
      <c r="J2238" s="54">
        <f>VLOOKUP(FACT_INCLUDES[[#This Row],[Order ID]], ORDERS[], 7)</f>
        <v>0</v>
      </c>
      <c r="K2238" s="33">
        <v>0</v>
      </c>
      <c r="L2238" s="4">
        <f>VLOOKUP(FACT_INCLUDES[[#This Row],[DW Version]], VERSIONS[], 2)</f>
        <v>68</v>
      </c>
      <c r="M2238" s="4">
        <f>VLOOKUP(FACT_INCLUDES[[#This Row],[DW Version]], VERSIONS[], 3)</f>
        <v>5.5</v>
      </c>
      <c r="N2238" s="4" t="str">
        <f>VLOOKUP(FACT_INCLUDES[[#This Row],[DW Version]], VERSIONS[], 4)</f>
        <v>black</v>
      </c>
      <c r="O2238" s="51">
        <f>VLOOKUP(FACT_INCLUDES[[#This Row],[DW Version]], VERSIONS[], 5)</f>
        <v>194.06226117384205</v>
      </c>
      <c r="P2238" s="4" t="str">
        <f>VLOOKUP(FACT_INCLUDES[[#This Row],[DW Version]], VERSIONS[], 6)</f>
        <v>React Miler</v>
      </c>
      <c r="Q2238" s="4" t="str">
        <f>VLOOKUP(FACT_INCLUDES[[#This Row],[DW Version]], VERSIONS[], 7)</f>
        <v>Shoe</v>
      </c>
      <c r="R2238" s="51">
        <f>FACT_INCLUDES[[#This Row],[Version Price]]*FACT_INCLUDES[[#This Row],[Quantity]]</f>
        <v>776.24904469536818</v>
      </c>
      <c r="S2238" s="51">
        <f>FACT_INCLUDES[[#This Row],[Amount]]*(1-FACT_INCLUDES[[#This Row],[Order Discount]])</f>
        <v>776.24904469536818</v>
      </c>
      <c r="T2238" s="51">
        <f t="shared" si="34"/>
        <v>906.11456926158928</v>
      </c>
      <c r="U2238" s="57">
        <f>FACT_INCLUDES[[#This Row],[Income]]/FACT_INCLUDES[[#This Row],[Total Order Income]]</f>
        <v>0.85667869277054987</v>
      </c>
      <c r="V2238" s="33">
        <f>IF(FACT_INCLUDES[[#This Row],[Order Gap]]&gt;10, 1, 0)/COUNTIFS(FACT_INCLUDES[Order ID], FACT_INCLUDES[[#This Row],[Order ID]])</f>
        <v>0</v>
      </c>
      <c r="W2238" s="33">
        <f>IF(FACT_INCLUDES[[#This Row],[Order Type]]="Online", 1, 0)/COUNTIFS(FACT_INCLUDES[Order ID], FACT_INCLUDES[[#This Row],[Order ID]])</f>
        <v>0</v>
      </c>
      <c r="X2238" s="52">
        <v>655.68699320254234</v>
      </c>
      <c r="Y2238" s="52">
        <v>751.52050585242262</v>
      </c>
      <c r="Z2238" s="64">
        <f>IF(FACT_INCLUDES[[#This Row],[Order Type]]="Online", 1, 0)*FACT_INCLUDES[[#This Row],[Income]]</f>
        <v>0</v>
      </c>
    </row>
    <row r="2239" spans="1:26" x14ac:dyDescent="0.3">
      <c r="A2239" s="4">
        <v>363</v>
      </c>
      <c r="B2239" s="4">
        <v>173</v>
      </c>
      <c r="C2239" s="4">
        <v>947</v>
      </c>
      <c r="D2239" s="58">
        <v>1</v>
      </c>
      <c r="E2239" s="28">
        <f>VLOOKUP(FACT_INCLUDES[[#This Row],[Order ID]], ORDERS[], 2)</f>
        <v>44886.459076312181</v>
      </c>
      <c r="F2239" s="28">
        <f>VLOOKUP(FACT_INCLUDES[[#This Row],[Order ID]], ORDERS[], 3)</f>
        <v>44886.459076312181</v>
      </c>
      <c r="G2239" s="4" t="str">
        <f>VLOOKUP(FACT_INCLUDES[[#This Row],[Order ID]], ORDERS[], 4)</f>
        <v>In-Store</v>
      </c>
      <c r="H2239" s="4" t="str">
        <f>VLOOKUP(FACT_INCLUDES[[#This Row],[Order ID]], ORDERS[], 5)</f>
        <v>DYJ9671@gmail.com</v>
      </c>
      <c r="I2239" s="4">
        <f>VLOOKUP(FACT_INCLUDES[[#This Row],[Order ID]], ORDERS[], 6)</f>
        <v>35</v>
      </c>
      <c r="J2239" s="54">
        <f>VLOOKUP(FACT_INCLUDES[[#This Row],[Order ID]], ORDERS[], 7)</f>
        <v>0</v>
      </c>
      <c r="K2239" s="33">
        <v>0</v>
      </c>
      <c r="L2239" s="4">
        <f>VLOOKUP(FACT_INCLUDES[[#This Row],[DW Version]], VERSIONS[], 2)</f>
        <v>96</v>
      </c>
      <c r="M2239" s="4">
        <f>VLOOKUP(FACT_INCLUDES[[#This Row],[DW Version]], VERSIONS[], 3)</f>
        <v>8</v>
      </c>
      <c r="N2239" s="4" t="str">
        <f>VLOOKUP(FACT_INCLUDES[[#This Row],[DW Version]], VERSIONS[], 4)</f>
        <v>red</v>
      </c>
      <c r="O2239" s="51">
        <f>VLOOKUP(FACT_INCLUDES[[#This Row],[DW Version]], VERSIONS[], 5)</f>
        <v>129.86552456622107</v>
      </c>
      <c r="P2239" s="4" t="str">
        <f>VLOOKUP(FACT_INCLUDES[[#This Row],[DW Version]], VERSIONS[], 6)</f>
        <v>Epic Phantom React</v>
      </c>
      <c r="Q2239" s="4" t="str">
        <f>VLOOKUP(FACT_INCLUDES[[#This Row],[DW Version]], VERSIONS[], 7)</f>
        <v>Shoe</v>
      </c>
      <c r="R2239" s="51">
        <f>FACT_INCLUDES[[#This Row],[Version Price]]*FACT_INCLUDES[[#This Row],[Quantity]]</f>
        <v>129.86552456622107</v>
      </c>
      <c r="S2239" s="51">
        <f>FACT_INCLUDES[[#This Row],[Amount]]*(1-FACT_INCLUDES[[#This Row],[Order Discount]])</f>
        <v>129.86552456622107</v>
      </c>
      <c r="T2239" s="51">
        <f t="shared" si="34"/>
        <v>906.11456926158928</v>
      </c>
      <c r="U2239" s="57">
        <f>FACT_INCLUDES[[#This Row],[Income]]/FACT_INCLUDES[[#This Row],[Total Order Income]]</f>
        <v>0.14332130722945008</v>
      </c>
      <c r="V2239" s="33">
        <f>IF(FACT_INCLUDES[[#This Row],[Order Gap]]&gt;10, 1, 0)/COUNTIFS(FACT_INCLUDES[Order ID], FACT_INCLUDES[[#This Row],[Order ID]])</f>
        <v>0</v>
      </c>
      <c r="W2239" s="33">
        <f>IF(FACT_INCLUDES[[#This Row],[Order Type]]="Online", 1, 0)/COUNTIFS(FACT_INCLUDES[Order ID], FACT_INCLUDES[[#This Row],[Order ID]])</f>
        <v>0</v>
      </c>
      <c r="X2239" s="52">
        <v>655.68699320254234</v>
      </c>
      <c r="Y2239" s="52">
        <v>751.52050585242262</v>
      </c>
      <c r="Z2239" s="64">
        <f>IF(FACT_INCLUDES[[#This Row],[Order Type]]="Online", 1, 0)*FACT_INCLUDES[[#This Row],[Income]]</f>
        <v>0</v>
      </c>
    </row>
    <row r="2240" spans="1:26" x14ac:dyDescent="0.3">
      <c r="A2240" s="4">
        <v>389</v>
      </c>
      <c r="B2240" s="4">
        <v>186</v>
      </c>
      <c r="C2240" s="4">
        <v>838</v>
      </c>
      <c r="D2240" s="58">
        <v>4</v>
      </c>
      <c r="E2240" s="28">
        <f>VLOOKUP(FACT_INCLUDES[[#This Row],[Order ID]], ORDERS[], 2)</f>
        <v>44569.565240284261</v>
      </c>
      <c r="F2240" s="28">
        <f>VLOOKUP(FACT_INCLUDES[[#This Row],[Order ID]], ORDERS[], 3)</f>
        <v>44569.565240284261</v>
      </c>
      <c r="G2240" s="4" t="str">
        <f>VLOOKUP(FACT_INCLUDES[[#This Row],[Order ID]], ORDERS[], 4)</f>
        <v>In-Store</v>
      </c>
      <c r="H2240" s="4" t="str">
        <f>VLOOKUP(FACT_INCLUDES[[#This Row],[Order ID]], ORDERS[], 5)</f>
        <v>DPQ7685@gmail.com</v>
      </c>
      <c r="I2240" s="4">
        <f>VLOOKUP(FACT_INCLUDES[[#This Row],[Order ID]], ORDERS[], 6)</f>
        <v>37</v>
      </c>
      <c r="J2240" s="54">
        <f>VLOOKUP(FACT_INCLUDES[[#This Row],[Order ID]], ORDERS[], 7)</f>
        <v>0</v>
      </c>
      <c r="K2240" s="33">
        <v>0</v>
      </c>
      <c r="L2240" s="4">
        <f>VLOOKUP(FACT_INCLUDES[[#This Row],[DW Version]], VERSIONS[], 2)</f>
        <v>85</v>
      </c>
      <c r="M2240" s="4">
        <f>VLOOKUP(FACT_INCLUDES[[#This Row],[DW Version]], VERSIONS[], 3)</f>
        <v>6</v>
      </c>
      <c r="N2240" s="4" t="str">
        <f>VLOOKUP(FACT_INCLUDES[[#This Row],[DW Version]], VERSIONS[], 4)</f>
        <v>white</v>
      </c>
      <c r="O2240" s="51">
        <f>VLOOKUP(FACT_INCLUDES[[#This Row],[DW Version]], VERSIONS[], 5)</f>
        <v>183.80516963346201</v>
      </c>
      <c r="P2240" s="4" t="str">
        <f>VLOOKUP(FACT_INCLUDES[[#This Row],[DW Version]], VERSIONS[], 6)</f>
        <v>Nike Flex Stride</v>
      </c>
      <c r="Q2240" s="4" t="str">
        <f>VLOOKUP(FACT_INCLUDES[[#This Row],[DW Version]], VERSIONS[], 7)</f>
        <v>Apparel</v>
      </c>
      <c r="R2240" s="51">
        <f>FACT_INCLUDES[[#This Row],[Version Price]]*FACT_INCLUDES[[#This Row],[Quantity]]</f>
        <v>735.22067853384806</v>
      </c>
      <c r="S2240" s="51">
        <f>FACT_INCLUDES[[#This Row],[Amount]]*(1-FACT_INCLUDES[[#This Row],[Order Discount]])</f>
        <v>735.22067853384806</v>
      </c>
      <c r="T2240" s="51">
        <f t="shared" si="34"/>
        <v>735.22067853384806</v>
      </c>
      <c r="U2240" s="57">
        <f>FACT_INCLUDES[[#This Row],[Income]]/FACT_INCLUDES[[#This Row],[Total Order Income]]</f>
        <v>1</v>
      </c>
      <c r="V2240" s="33">
        <f>IF(FACT_INCLUDES[[#This Row],[Order Gap]]&gt;10, 1, 0)/COUNTIFS(FACT_INCLUDES[Order ID], FACT_INCLUDES[[#This Row],[Order ID]])</f>
        <v>0</v>
      </c>
      <c r="W2240" s="33">
        <f>IF(FACT_INCLUDES[[#This Row],[Order Type]]="Online", 1, 0)/COUNTIFS(FACT_INCLUDES[Order ID], FACT_INCLUDES[[#This Row],[Order ID]])</f>
        <v>0</v>
      </c>
      <c r="X2240" s="52">
        <v>655.68699320254234</v>
      </c>
      <c r="Y2240" s="52">
        <v>751.52050585242262</v>
      </c>
      <c r="Z2240" s="64">
        <f>IF(FACT_INCLUDES[[#This Row],[Order Type]]="Online", 1, 0)*FACT_INCLUDES[[#This Row],[Income]]</f>
        <v>0</v>
      </c>
    </row>
    <row r="2241" spans="1:26" x14ac:dyDescent="0.3">
      <c r="A2241" s="4">
        <v>395</v>
      </c>
      <c r="B2241" s="4">
        <v>189</v>
      </c>
      <c r="C2241" s="4">
        <v>43</v>
      </c>
      <c r="D2241" s="58">
        <v>3</v>
      </c>
      <c r="E2241" s="28">
        <f>VLOOKUP(FACT_INCLUDES[[#This Row],[Order ID]], ORDERS[], 2)</f>
        <v>44601.66991900104</v>
      </c>
      <c r="F2241" s="28">
        <f>VLOOKUP(FACT_INCLUDES[[#This Row],[Order ID]], ORDERS[], 3)</f>
        <v>44601.66991900104</v>
      </c>
      <c r="G2241" s="4" t="str">
        <f>VLOOKUP(FACT_INCLUDES[[#This Row],[Order ID]], ORDERS[], 4)</f>
        <v>In-Store</v>
      </c>
      <c r="H2241" s="4" t="str">
        <f>VLOOKUP(FACT_INCLUDES[[#This Row],[Order ID]], ORDERS[], 5)</f>
        <v>DKT8834@gmail.com</v>
      </c>
      <c r="I2241" s="4">
        <f>VLOOKUP(FACT_INCLUDES[[#This Row],[Order ID]], ORDERS[], 6)</f>
        <v>27</v>
      </c>
      <c r="J2241" s="54">
        <f>VLOOKUP(FACT_INCLUDES[[#This Row],[Order ID]], ORDERS[], 7)</f>
        <v>0</v>
      </c>
      <c r="K2241" s="33">
        <v>0</v>
      </c>
      <c r="L2241" s="4">
        <f>VLOOKUP(FACT_INCLUDES[[#This Row],[DW Version]], VERSIONS[], 2)</f>
        <v>4</v>
      </c>
      <c r="M2241" s="4">
        <f>VLOOKUP(FACT_INCLUDES[[#This Row],[DW Version]], VERSIONS[], 3)</f>
        <v>11</v>
      </c>
      <c r="N2241" s="4" t="str">
        <f>VLOOKUP(FACT_INCLUDES[[#This Row],[DW Version]], VERSIONS[], 4)</f>
        <v>black</v>
      </c>
      <c r="O2241" s="51">
        <f>VLOOKUP(FACT_INCLUDES[[#This Row],[DW Version]], VERSIONS[], 5)</f>
        <v>217.05969310244714</v>
      </c>
      <c r="P2241" s="4" t="str">
        <f>VLOOKUP(FACT_INCLUDES[[#This Row],[DW Version]], VERSIONS[], 6)</f>
        <v>Cortez</v>
      </c>
      <c r="Q2241" s="4" t="str">
        <f>VLOOKUP(FACT_INCLUDES[[#This Row],[DW Version]], VERSIONS[], 7)</f>
        <v>Shoe</v>
      </c>
      <c r="R2241" s="51">
        <f>FACT_INCLUDES[[#This Row],[Version Price]]*FACT_INCLUDES[[#This Row],[Quantity]]</f>
        <v>651.17907930734145</v>
      </c>
      <c r="S2241" s="51">
        <f>FACT_INCLUDES[[#This Row],[Amount]]*(1-FACT_INCLUDES[[#This Row],[Order Discount]])</f>
        <v>651.17907930734145</v>
      </c>
      <c r="T2241" s="51">
        <f t="shared" si="34"/>
        <v>1046.8151545608487</v>
      </c>
      <c r="U2241" s="57">
        <f>FACT_INCLUDES[[#This Row],[Income]]/FACT_INCLUDES[[#This Row],[Total Order Income]]</f>
        <v>0.62205736750201979</v>
      </c>
      <c r="V2241" s="33">
        <f>IF(FACT_INCLUDES[[#This Row],[Order Gap]]&gt;10, 1, 0)/COUNTIFS(FACT_INCLUDES[Order ID], FACT_INCLUDES[[#This Row],[Order ID]])</f>
        <v>0</v>
      </c>
      <c r="W2241" s="33">
        <f>IF(FACT_INCLUDES[[#This Row],[Order Type]]="Online", 1, 0)/COUNTIFS(FACT_INCLUDES[Order ID], FACT_INCLUDES[[#This Row],[Order ID]])</f>
        <v>0</v>
      </c>
      <c r="X2241" s="52">
        <v>655.68699320254234</v>
      </c>
      <c r="Y2241" s="52">
        <v>751.52050585242262</v>
      </c>
      <c r="Z2241" s="64">
        <f>IF(FACT_INCLUDES[[#This Row],[Order Type]]="Online", 1, 0)*FACT_INCLUDES[[#This Row],[Income]]</f>
        <v>0</v>
      </c>
    </row>
    <row r="2242" spans="1:26" x14ac:dyDescent="0.3">
      <c r="A2242" s="4">
        <v>396</v>
      </c>
      <c r="B2242" s="4">
        <v>189</v>
      </c>
      <c r="C2242" s="4">
        <v>908</v>
      </c>
      <c r="D2242" s="58">
        <v>5</v>
      </c>
      <c r="E2242" s="28">
        <f>VLOOKUP(FACT_INCLUDES[[#This Row],[Order ID]], ORDERS[], 2)</f>
        <v>44601.66991900104</v>
      </c>
      <c r="F2242" s="28">
        <f>VLOOKUP(FACT_INCLUDES[[#This Row],[Order ID]], ORDERS[], 3)</f>
        <v>44601.66991900104</v>
      </c>
      <c r="G2242" s="4" t="str">
        <f>VLOOKUP(FACT_INCLUDES[[#This Row],[Order ID]], ORDERS[], 4)</f>
        <v>In-Store</v>
      </c>
      <c r="H2242" s="4" t="str">
        <f>VLOOKUP(FACT_INCLUDES[[#This Row],[Order ID]], ORDERS[], 5)</f>
        <v>DKT8834@gmail.com</v>
      </c>
      <c r="I2242" s="4">
        <f>VLOOKUP(FACT_INCLUDES[[#This Row],[Order ID]], ORDERS[], 6)</f>
        <v>27</v>
      </c>
      <c r="J2242" s="54">
        <f>VLOOKUP(FACT_INCLUDES[[#This Row],[Order ID]], ORDERS[], 7)</f>
        <v>0</v>
      </c>
      <c r="K2242" s="33">
        <v>0</v>
      </c>
      <c r="L2242" s="4">
        <f>VLOOKUP(FACT_INCLUDES[[#This Row],[DW Version]], VERSIONS[], 2)</f>
        <v>93</v>
      </c>
      <c r="M2242" s="4">
        <f>VLOOKUP(FACT_INCLUDES[[#This Row],[DW Version]], VERSIONS[], 3)</f>
        <v>4.5</v>
      </c>
      <c r="N2242" s="4" t="str">
        <f>VLOOKUP(FACT_INCLUDES[[#This Row],[DW Version]], VERSIONS[], 4)</f>
        <v>black</v>
      </c>
      <c r="O2242" s="51">
        <f>VLOOKUP(FACT_INCLUDES[[#This Row],[DW Version]], VERSIONS[], 5)</f>
        <v>79.127215050701437</v>
      </c>
      <c r="P2242" s="4" t="str">
        <f>VLOOKUP(FACT_INCLUDES[[#This Row],[DW Version]], VERSIONS[], 6)</f>
        <v>Therma Training Top</v>
      </c>
      <c r="Q2242" s="4" t="str">
        <f>VLOOKUP(FACT_INCLUDES[[#This Row],[DW Version]], VERSIONS[], 7)</f>
        <v>Apparel</v>
      </c>
      <c r="R2242" s="51">
        <f>FACT_INCLUDES[[#This Row],[Version Price]]*FACT_INCLUDES[[#This Row],[Quantity]]</f>
        <v>395.63607525350722</v>
      </c>
      <c r="S2242" s="51">
        <f>FACT_INCLUDES[[#This Row],[Amount]]*(1-FACT_INCLUDES[[#This Row],[Order Discount]])</f>
        <v>395.63607525350722</v>
      </c>
      <c r="T2242" s="51">
        <f t="shared" ref="T2242:T2305" si="35">SUMIFS(S:S, B:B, B2242)</f>
        <v>1046.8151545608487</v>
      </c>
      <c r="U2242" s="57">
        <f>FACT_INCLUDES[[#This Row],[Income]]/FACT_INCLUDES[[#This Row],[Total Order Income]]</f>
        <v>0.37794263249798027</v>
      </c>
      <c r="V2242" s="33">
        <f>IF(FACT_INCLUDES[[#This Row],[Order Gap]]&gt;10, 1, 0)/COUNTIFS(FACT_INCLUDES[Order ID], FACT_INCLUDES[[#This Row],[Order ID]])</f>
        <v>0</v>
      </c>
      <c r="W2242" s="33">
        <f>IF(FACT_INCLUDES[[#This Row],[Order Type]]="Online", 1, 0)/COUNTIFS(FACT_INCLUDES[Order ID], FACT_INCLUDES[[#This Row],[Order ID]])</f>
        <v>0</v>
      </c>
      <c r="X2242" s="52">
        <v>655.68699320254234</v>
      </c>
      <c r="Y2242" s="52">
        <v>751.52050585242262</v>
      </c>
      <c r="Z2242" s="64">
        <f>IF(FACT_INCLUDES[[#This Row],[Order Type]]="Online", 1, 0)*FACT_INCLUDES[[#This Row],[Income]]</f>
        <v>0</v>
      </c>
    </row>
    <row r="2243" spans="1:26" x14ac:dyDescent="0.3">
      <c r="A2243" s="4">
        <v>437</v>
      </c>
      <c r="B2243" s="4">
        <v>214</v>
      </c>
      <c r="C2243" s="4">
        <v>546</v>
      </c>
      <c r="D2243" s="58">
        <v>4</v>
      </c>
      <c r="E2243" s="28">
        <f>VLOOKUP(FACT_INCLUDES[[#This Row],[Order ID]], ORDERS[], 2)</f>
        <v>44731.073199934282</v>
      </c>
      <c r="F2243" s="28">
        <f>VLOOKUP(FACT_INCLUDES[[#This Row],[Order ID]], ORDERS[], 3)</f>
        <v>44731.073199934282</v>
      </c>
      <c r="G2243" s="4" t="str">
        <f>VLOOKUP(FACT_INCLUDES[[#This Row],[Order ID]], ORDERS[], 4)</f>
        <v>In-Store</v>
      </c>
      <c r="H2243" s="4" t="str">
        <f>VLOOKUP(FACT_INCLUDES[[#This Row],[Order ID]], ORDERS[], 5)</f>
        <v>OTE1595@gmail.com</v>
      </c>
      <c r="I2243" s="4">
        <f>VLOOKUP(FACT_INCLUDES[[#This Row],[Order ID]], ORDERS[], 6)</f>
        <v>3</v>
      </c>
      <c r="J2243" s="54">
        <f>VLOOKUP(FACT_INCLUDES[[#This Row],[Order ID]], ORDERS[], 7)</f>
        <v>0</v>
      </c>
      <c r="K2243" s="33">
        <v>0</v>
      </c>
      <c r="L2243" s="4">
        <f>VLOOKUP(FACT_INCLUDES[[#This Row],[DW Version]], VERSIONS[], 2)</f>
        <v>57</v>
      </c>
      <c r="M2243" s="4">
        <f>VLOOKUP(FACT_INCLUDES[[#This Row],[DW Version]], VERSIONS[], 3)</f>
        <v>6</v>
      </c>
      <c r="N2243" s="4" t="str">
        <f>VLOOKUP(FACT_INCLUDES[[#This Row],[DW Version]], VERSIONS[], 4)</f>
        <v>black</v>
      </c>
      <c r="O2243" s="51">
        <f>VLOOKUP(FACT_INCLUDES[[#This Row],[DW Version]], VERSIONS[], 5)</f>
        <v>275.73845852015364</v>
      </c>
      <c r="P2243" s="4" t="str">
        <f>VLOOKUP(FACT_INCLUDES[[#This Row],[DW Version]], VERSIONS[], 6)</f>
        <v>Phantom Vision</v>
      </c>
      <c r="Q2243" s="4" t="str">
        <f>VLOOKUP(FACT_INCLUDES[[#This Row],[DW Version]], VERSIONS[], 7)</f>
        <v>Shoe</v>
      </c>
      <c r="R2243" s="51">
        <f>FACT_INCLUDES[[#This Row],[Version Price]]*FACT_INCLUDES[[#This Row],[Quantity]]</f>
        <v>1102.9538340806146</v>
      </c>
      <c r="S2243" s="51">
        <f>FACT_INCLUDES[[#This Row],[Amount]]*(1-FACT_INCLUDES[[#This Row],[Order Discount]])</f>
        <v>1102.9538340806146</v>
      </c>
      <c r="T2243" s="51">
        <f t="shared" si="35"/>
        <v>1159.9750294108323</v>
      </c>
      <c r="U2243" s="57">
        <f>FACT_INCLUDES[[#This Row],[Income]]/FACT_INCLUDES[[#This Row],[Total Order Income]]</f>
        <v>0.95084273895173443</v>
      </c>
      <c r="V2243" s="33">
        <f>IF(FACT_INCLUDES[[#This Row],[Order Gap]]&gt;10, 1, 0)/COUNTIFS(FACT_INCLUDES[Order ID], FACT_INCLUDES[[#This Row],[Order ID]])</f>
        <v>0</v>
      </c>
      <c r="W2243" s="33">
        <f>IF(FACT_INCLUDES[[#This Row],[Order Type]]="Online", 1, 0)/COUNTIFS(FACT_INCLUDES[Order ID], FACT_INCLUDES[[#This Row],[Order ID]])</f>
        <v>0</v>
      </c>
      <c r="X2243" s="52">
        <v>655.68699320254234</v>
      </c>
      <c r="Y2243" s="52">
        <v>751.52050585242262</v>
      </c>
      <c r="Z2243" s="64">
        <f>IF(FACT_INCLUDES[[#This Row],[Order Type]]="Online", 1, 0)*FACT_INCLUDES[[#This Row],[Income]]</f>
        <v>0</v>
      </c>
    </row>
    <row r="2244" spans="1:26" x14ac:dyDescent="0.3">
      <c r="A2244" s="4">
        <v>438</v>
      </c>
      <c r="B2244" s="4">
        <v>214</v>
      </c>
      <c r="C2244" s="4">
        <v>772</v>
      </c>
      <c r="D2244" s="58">
        <v>1</v>
      </c>
      <c r="E2244" s="28">
        <f>VLOOKUP(FACT_INCLUDES[[#This Row],[Order ID]], ORDERS[], 2)</f>
        <v>44731.073199934282</v>
      </c>
      <c r="F2244" s="28">
        <f>VLOOKUP(FACT_INCLUDES[[#This Row],[Order ID]], ORDERS[], 3)</f>
        <v>44731.073199934282</v>
      </c>
      <c r="G2244" s="4" t="str">
        <f>VLOOKUP(FACT_INCLUDES[[#This Row],[Order ID]], ORDERS[], 4)</f>
        <v>In-Store</v>
      </c>
      <c r="H2244" s="4" t="str">
        <f>VLOOKUP(FACT_INCLUDES[[#This Row],[Order ID]], ORDERS[], 5)</f>
        <v>OTE1595@gmail.com</v>
      </c>
      <c r="I2244" s="4">
        <f>VLOOKUP(FACT_INCLUDES[[#This Row],[Order ID]], ORDERS[], 6)</f>
        <v>3</v>
      </c>
      <c r="J2244" s="54">
        <f>VLOOKUP(FACT_INCLUDES[[#This Row],[Order ID]], ORDERS[], 7)</f>
        <v>0</v>
      </c>
      <c r="K2244" s="33">
        <v>0</v>
      </c>
      <c r="L2244" s="4">
        <f>VLOOKUP(FACT_INCLUDES[[#This Row],[DW Version]], VERSIONS[], 2)</f>
        <v>79</v>
      </c>
      <c r="M2244" s="4">
        <f>VLOOKUP(FACT_INCLUDES[[#This Row],[DW Version]], VERSIONS[], 3)</f>
        <v>9.5</v>
      </c>
      <c r="N2244" s="4" t="str">
        <f>VLOOKUP(FACT_INCLUDES[[#This Row],[DW Version]], VERSIONS[], 4)</f>
        <v>black</v>
      </c>
      <c r="O2244" s="51">
        <f>VLOOKUP(FACT_INCLUDES[[#This Row],[DW Version]], VERSIONS[], 5)</f>
        <v>57.021195330217751</v>
      </c>
      <c r="P2244" s="4" t="str">
        <f>VLOOKUP(FACT_INCLUDES[[#This Row],[DW Version]], VERSIONS[], 6)</f>
        <v>Zoom Gravity</v>
      </c>
      <c r="Q2244" s="4" t="str">
        <f>VLOOKUP(FACT_INCLUDES[[#This Row],[DW Version]], VERSIONS[], 7)</f>
        <v>Shoe</v>
      </c>
      <c r="R2244" s="51">
        <f>FACT_INCLUDES[[#This Row],[Version Price]]*FACT_INCLUDES[[#This Row],[Quantity]]</f>
        <v>57.021195330217751</v>
      </c>
      <c r="S2244" s="51">
        <f>FACT_INCLUDES[[#This Row],[Amount]]*(1-FACT_INCLUDES[[#This Row],[Order Discount]])</f>
        <v>57.021195330217751</v>
      </c>
      <c r="T2244" s="51">
        <f t="shared" si="35"/>
        <v>1159.9750294108323</v>
      </c>
      <c r="U2244" s="57">
        <f>FACT_INCLUDES[[#This Row],[Income]]/FACT_INCLUDES[[#This Row],[Total Order Income]]</f>
        <v>4.915726104826551E-2</v>
      </c>
      <c r="V2244" s="33">
        <f>IF(FACT_INCLUDES[[#This Row],[Order Gap]]&gt;10, 1, 0)/COUNTIFS(FACT_INCLUDES[Order ID], FACT_INCLUDES[[#This Row],[Order ID]])</f>
        <v>0</v>
      </c>
      <c r="W2244" s="33">
        <f>IF(FACT_INCLUDES[[#This Row],[Order Type]]="Online", 1, 0)/COUNTIFS(FACT_INCLUDES[Order ID], FACT_INCLUDES[[#This Row],[Order ID]])</f>
        <v>0</v>
      </c>
      <c r="X2244" s="52">
        <v>655.68699320254234</v>
      </c>
      <c r="Y2244" s="52">
        <v>751.52050585242262</v>
      </c>
      <c r="Z2244" s="64">
        <f>IF(FACT_INCLUDES[[#This Row],[Order Type]]="Online", 1, 0)*FACT_INCLUDES[[#This Row],[Income]]</f>
        <v>0</v>
      </c>
    </row>
    <row r="2245" spans="1:26" x14ac:dyDescent="0.3">
      <c r="A2245" s="4">
        <v>498</v>
      </c>
      <c r="B2245" s="4">
        <v>245</v>
      </c>
      <c r="C2245" s="4">
        <v>504</v>
      </c>
      <c r="D2245" s="58">
        <v>3</v>
      </c>
      <c r="E2245" s="28">
        <f>VLOOKUP(FACT_INCLUDES[[#This Row],[Order ID]], ORDERS[], 2)</f>
        <v>44836.59017229583</v>
      </c>
      <c r="F2245" s="28">
        <f>VLOOKUP(FACT_INCLUDES[[#This Row],[Order ID]], ORDERS[], 3)</f>
        <v>44836.59017229583</v>
      </c>
      <c r="G2245" s="4" t="str">
        <f>VLOOKUP(FACT_INCLUDES[[#This Row],[Order ID]], ORDERS[], 4)</f>
        <v>In-Store</v>
      </c>
      <c r="H2245" s="4" t="str">
        <f>VLOOKUP(FACT_INCLUDES[[#This Row],[Order ID]], ORDERS[], 5)</f>
        <v>TEC5705@gmail.com</v>
      </c>
      <c r="I2245" s="4">
        <f>VLOOKUP(FACT_INCLUDES[[#This Row],[Order ID]], ORDERS[], 6)</f>
        <v>30</v>
      </c>
      <c r="J2245" s="54">
        <f>VLOOKUP(FACT_INCLUDES[[#This Row],[Order ID]], ORDERS[], 7)</f>
        <v>0</v>
      </c>
      <c r="K2245" s="33">
        <v>0</v>
      </c>
      <c r="L2245" s="4">
        <f>VLOOKUP(FACT_INCLUDES[[#This Row],[DW Version]], VERSIONS[], 2)</f>
        <v>53</v>
      </c>
      <c r="M2245" s="4">
        <f>VLOOKUP(FACT_INCLUDES[[#This Row],[DW Version]], VERSIONS[], 3)</f>
        <v>5.5</v>
      </c>
      <c r="N2245" s="4" t="str">
        <f>VLOOKUP(FACT_INCLUDES[[#This Row],[DW Version]], VERSIONS[], 4)</f>
        <v>dark blue</v>
      </c>
      <c r="O2245" s="51">
        <f>VLOOKUP(FACT_INCLUDES[[#This Row],[DW Version]], VERSIONS[], 5)</f>
        <v>278.6974158863531</v>
      </c>
      <c r="P2245" s="4" t="str">
        <f>VLOOKUP(FACT_INCLUDES[[#This Row],[DW Version]], VERSIONS[], 6)</f>
        <v>Flex Stride Shorts</v>
      </c>
      <c r="Q2245" s="4" t="str">
        <f>VLOOKUP(FACT_INCLUDES[[#This Row],[DW Version]], VERSIONS[], 7)</f>
        <v>Apparel</v>
      </c>
      <c r="R2245" s="51">
        <f>FACT_INCLUDES[[#This Row],[Version Price]]*FACT_INCLUDES[[#This Row],[Quantity]]</f>
        <v>836.09224765905924</v>
      </c>
      <c r="S2245" s="51">
        <f>FACT_INCLUDES[[#This Row],[Amount]]*(1-FACT_INCLUDES[[#This Row],[Order Discount]])</f>
        <v>836.09224765905924</v>
      </c>
      <c r="T2245" s="51">
        <f t="shared" si="35"/>
        <v>836.09224765905924</v>
      </c>
      <c r="U2245" s="57">
        <f>FACT_INCLUDES[[#This Row],[Income]]/FACT_INCLUDES[[#This Row],[Total Order Income]]</f>
        <v>1</v>
      </c>
      <c r="V2245" s="33">
        <f>IF(FACT_INCLUDES[[#This Row],[Order Gap]]&gt;10, 1, 0)/COUNTIFS(FACT_INCLUDES[Order ID], FACT_INCLUDES[[#This Row],[Order ID]])</f>
        <v>0</v>
      </c>
      <c r="W2245" s="33">
        <f>IF(FACT_INCLUDES[[#This Row],[Order Type]]="Online", 1, 0)/COUNTIFS(FACT_INCLUDES[Order ID], FACT_INCLUDES[[#This Row],[Order ID]])</f>
        <v>0</v>
      </c>
      <c r="X2245" s="52">
        <v>655.68699320254234</v>
      </c>
      <c r="Y2245" s="52">
        <v>751.52050585242262</v>
      </c>
      <c r="Z2245" s="64">
        <f>IF(FACT_INCLUDES[[#This Row],[Order Type]]="Online", 1, 0)*FACT_INCLUDES[[#This Row],[Income]]</f>
        <v>0</v>
      </c>
    </row>
    <row r="2246" spans="1:26" x14ac:dyDescent="0.3">
      <c r="A2246" s="4">
        <v>536</v>
      </c>
      <c r="B2246" s="4">
        <v>265</v>
      </c>
      <c r="C2246" s="4">
        <v>324</v>
      </c>
      <c r="D2246" s="58">
        <v>5</v>
      </c>
      <c r="E2246" s="28">
        <f>VLOOKUP(FACT_INCLUDES[[#This Row],[Order ID]], ORDERS[], 2)</f>
        <v>44910.445363799634</v>
      </c>
      <c r="F2246" s="28">
        <f>VLOOKUP(FACT_INCLUDES[[#This Row],[Order ID]], ORDERS[], 3)</f>
        <v>44910.445363799634</v>
      </c>
      <c r="G2246" s="4" t="str">
        <f>VLOOKUP(FACT_INCLUDES[[#This Row],[Order ID]], ORDERS[], 4)</f>
        <v>In-Store</v>
      </c>
      <c r="H2246" s="4" t="str">
        <f>VLOOKUP(FACT_INCLUDES[[#This Row],[Order ID]], ORDERS[], 5)</f>
        <v>XAC8398@gmail.com</v>
      </c>
      <c r="I2246" s="4">
        <f>VLOOKUP(FACT_INCLUDES[[#This Row],[Order ID]], ORDERS[], 6)</f>
        <v>17</v>
      </c>
      <c r="J2246" s="54">
        <f>VLOOKUP(FACT_INCLUDES[[#This Row],[Order ID]], ORDERS[], 7)</f>
        <v>0</v>
      </c>
      <c r="K2246" s="33">
        <v>0</v>
      </c>
      <c r="L2246" s="4">
        <f>VLOOKUP(FACT_INCLUDES[[#This Row],[DW Version]], VERSIONS[], 2)</f>
        <v>33</v>
      </c>
      <c r="M2246" s="4">
        <f>VLOOKUP(FACT_INCLUDES[[#This Row],[DW Version]], VERSIONS[], 3)</f>
        <v>6</v>
      </c>
      <c r="N2246" s="4" t="str">
        <f>VLOOKUP(FACT_INCLUDES[[#This Row],[DW Version]], VERSIONS[], 4)</f>
        <v>black</v>
      </c>
      <c r="O2246" s="51">
        <f>VLOOKUP(FACT_INCLUDES[[#This Row],[DW Version]], VERSIONS[], 5)</f>
        <v>392.27531655753711</v>
      </c>
      <c r="P2246" s="4" t="str">
        <f>VLOOKUP(FACT_INCLUDES[[#This Row],[DW Version]], VERSIONS[], 6)</f>
        <v>Element Running Top</v>
      </c>
      <c r="Q2246" s="4" t="str">
        <f>VLOOKUP(FACT_INCLUDES[[#This Row],[DW Version]], VERSIONS[], 7)</f>
        <v>Apparel</v>
      </c>
      <c r="R2246" s="51">
        <f>FACT_INCLUDES[[#This Row],[Version Price]]*FACT_INCLUDES[[#This Row],[Quantity]]</f>
        <v>1961.3765827876855</v>
      </c>
      <c r="S2246" s="51">
        <f>FACT_INCLUDES[[#This Row],[Amount]]*(1-FACT_INCLUDES[[#This Row],[Order Discount]])</f>
        <v>1961.3765827876855</v>
      </c>
      <c r="T2246" s="51">
        <f t="shared" si="35"/>
        <v>2826.389059795988</v>
      </c>
      <c r="U2246" s="57">
        <f>FACT_INCLUDES[[#This Row],[Income]]/FACT_INCLUDES[[#This Row],[Total Order Income]]</f>
        <v>0.69395137799226403</v>
      </c>
      <c r="V2246" s="33">
        <f>IF(FACT_INCLUDES[[#This Row],[Order Gap]]&gt;10, 1, 0)/COUNTIFS(FACT_INCLUDES[Order ID], FACT_INCLUDES[[#This Row],[Order ID]])</f>
        <v>0</v>
      </c>
      <c r="W2246" s="33">
        <f>IF(FACT_INCLUDES[[#This Row],[Order Type]]="Online", 1, 0)/COUNTIFS(FACT_INCLUDES[Order ID], FACT_INCLUDES[[#This Row],[Order ID]])</f>
        <v>0</v>
      </c>
      <c r="X2246" s="52">
        <v>655.68699320254234</v>
      </c>
      <c r="Y2246" s="52">
        <v>751.52050585242262</v>
      </c>
      <c r="Z2246" s="64">
        <f>IF(FACT_INCLUDES[[#This Row],[Order Type]]="Online", 1, 0)*FACT_INCLUDES[[#This Row],[Income]]</f>
        <v>0</v>
      </c>
    </row>
    <row r="2247" spans="1:26" x14ac:dyDescent="0.3">
      <c r="A2247" s="4">
        <v>537</v>
      </c>
      <c r="B2247" s="4">
        <v>265</v>
      </c>
      <c r="C2247" s="4">
        <v>606</v>
      </c>
      <c r="D2247" s="58">
        <v>1</v>
      </c>
      <c r="E2247" s="28">
        <f>VLOOKUP(FACT_INCLUDES[[#This Row],[Order ID]], ORDERS[], 2)</f>
        <v>44910.445363799634</v>
      </c>
      <c r="F2247" s="28">
        <f>VLOOKUP(FACT_INCLUDES[[#This Row],[Order ID]], ORDERS[], 3)</f>
        <v>44910.445363799634</v>
      </c>
      <c r="G2247" s="4" t="str">
        <f>VLOOKUP(FACT_INCLUDES[[#This Row],[Order ID]], ORDERS[], 4)</f>
        <v>In-Store</v>
      </c>
      <c r="H2247" s="4" t="str">
        <f>VLOOKUP(FACT_INCLUDES[[#This Row],[Order ID]], ORDERS[], 5)</f>
        <v>XAC8398@gmail.com</v>
      </c>
      <c r="I2247" s="4">
        <f>VLOOKUP(FACT_INCLUDES[[#This Row],[Order ID]], ORDERS[], 6)</f>
        <v>17</v>
      </c>
      <c r="J2247" s="54">
        <f>VLOOKUP(FACT_INCLUDES[[#This Row],[Order ID]], ORDERS[], 7)</f>
        <v>0</v>
      </c>
      <c r="K2247" s="33">
        <v>0</v>
      </c>
      <c r="L2247" s="4">
        <f>VLOOKUP(FACT_INCLUDES[[#This Row],[DW Version]], VERSIONS[], 2)</f>
        <v>62</v>
      </c>
      <c r="M2247" s="4">
        <f>VLOOKUP(FACT_INCLUDES[[#This Row],[DW Version]], VERSIONS[], 3)</f>
        <v>5.5</v>
      </c>
      <c r="N2247" s="4" t="str">
        <f>VLOOKUP(FACT_INCLUDES[[#This Row],[DW Version]], VERSIONS[], 4)</f>
        <v>silver</v>
      </c>
      <c r="O2247" s="51">
        <f>VLOOKUP(FACT_INCLUDES[[#This Row],[DW Version]], VERSIONS[], 5)</f>
        <v>356.1298733516374</v>
      </c>
      <c r="P2247" s="4" t="str">
        <f>VLOOKUP(FACT_INCLUDES[[#This Row],[DW Version]], VERSIONS[], 6)</f>
        <v>Tiempo Legend</v>
      </c>
      <c r="Q2247" s="4" t="str">
        <f>VLOOKUP(FACT_INCLUDES[[#This Row],[DW Version]], VERSIONS[], 7)</f>
        <v>Shoe</v>
      </c>
      <c r="R2247" s="51">
        <f>FACT_INCLUDES[[#This Row],[Version Price]]*FACT_INCLUDES[[#This Row],[Quantity]]</f>
        <v>356.1298733516374</v>
      </c>
      <c r="S2247" s="51">
        <f>FACT_INCLUDES[[#This Row],[Amount]]*(1-FACT_INCLUDES[[#This Row],[Order Discount]])</f>
        <v>356.1298733516374</v>
      </c>
      <c r="T2247" s="51">
        <f t="shared" si="35"/>
        <v>2826.389059795988</v>
      </c>
      <c r="U2247" s="57">
        <f>FACT_INCLUDES[[#This Row],[Income]]/FACT_INCLUDES[[#This Row],[Total Order Income]]</f>
        <v>0.12600171661340326</v>
      </c>
      <c r="V2247" s="33">
        <f>IF(FACT_INCLUDES[[#This Row],[Order Gap]]&gt;10, 1, 0)/COUNTIFS(FACT_INCLUDES[Order ID], FACT_INCLUDES[[#This Row],[Order ID]])</f>
        <v>0</v>
      </c>
      <c r="W2247" s="33">
        <f>IF(FACT_INCLUDES[[#This Row],[Order Type]]="Online", 1, 0)/COUNTIFS(FACT_INCLUDES[Order ID], FACT_INCLUDES[[#This Row],[Order ID]])</f>
        <v>0</v>
      </c>
      <c r="X2247" s="52">
        <v>655.68699320254234</v>
      </c>
      <c r="Y2247" s="52">
        <v>751.52050585242262</v>
      </c>
      <c r="Z2247" s="64">
        <f>IF(FACT_INCLUDES[[#This Row],[Order Type]]="Online", 1, 0)*FACT_INCLUDES[[#This Row],[Income]]</f>
        <v>0</v>
      </c>
    </row>
    <row r="2248" spans="1:26" x14ac:dyDescent="0.3">
      <c r="A2248" s="4">
        <v>538</v>
      </c>
      <c r="B2248" s="4">
        <v>265</v>
      </c>
      <c r="C2248" s="4">
        <v>786</v>
      </c>
      <c r="D2248" s="58">
        <v>5</v>
      </c>
      <c r="E2248" s="28">
        <f>VLOOKUP(FACT_INCLUDES[[#This Row],[Order ID]], ORDERS[], 2)</f>
        <v>44910.445363799634</v>
      </c>
      <c r="F2248" s="28">
        <f>VLOOKUP(FACT_INCLUDES[[#This Row],[Order ID]], ORDERS[], 3)</f>
        <v>44910.445363799634</v>
      </c>
      <c r="G2248" s="4" t="str">
        <f>VLOOKUP(FACT_INCLUDES[[#This Row],[Order ID]], ORDERS[], 4)</f>
        <v>In-Store</v>
      </c>
      <c r="H2248" s="4" t="str">
        <f>VLOOKUP(FACT_INCLUDES[[#This Row],[Order ID]], ORDERS[], 5)</f>
        <v>XAC8398@gmail.com</v>
      </c>
      <c r="I2248" s="4">
        <f>VLOOKUP(FACT_INCLUDES[[#This Row],[Order ID]], ORDERS[], 6)</f>
        <v>17</v>
      </c>
      <c r="J2248" s="54">
        <f>VLOOKUP(FACT_INCLUDES[[#This Row],[Order ID]], ORDERS[], 7)</f>
        <v>0</v>
      </c>
      <c r="K2248" s="33">
        <v>0</v>
      </c>
      <c r="L2248" s="4">
        <f>VLOOKUP(FACT_INCLUDES[[#This Row],[DW Version]], VERSIONS[], 2)</f>
        <v>80</v>
      </c>
      <c r="M2248" s="4">
        <f>VLOOKUP(FACT_INCLUDES[[#This Row],[DW Version]], VERSIONS[], 3)</f>
        <v>9</v>
      </c>
      <c r="N2248" s="4" t="str">
        <f>VLOOKUP(FACT_INCLUDES[[#This Row],[DW Version]], VERSIONS[], 4)</f>
        <v>red</v>
      </c>
      <c r="O2248" s="51">
        <f>VLOOKUP(FACT_INCLUDES[[#This Row],[DW Version]], VERSIONS[], 5)</f>
        <v>101.77652073133299</v>
      </c>
      <c r="P2248" s="4" t="str">
        <f>VLOOKUP(FACT_INCLUDES[[#This Row],[DW Version]], VERSIONS[], 6)</f>
        <v>Quest 3</v>
      </c>
      <c r="Q2248" s="4" t="str">
        <f>VLOOKUP(FACT_INCLUDES[[#This Row],[DW Version]], VERSIONS[], 7)</f>
        <v>Shoe</v>
      </c>
      <c r="R2248" s="51">
        <f>FACT_INCLUDES[[#This Row],[Version Price]]*FACT_INCLUDES[[#This Row],[Quantity]]</f>
        <v>508.88260365666497</v>
      </c>
      <c r="S2248" s="51">
        <f>FACT_INCLUDES[[#This Row],[Amount]]*(1-FACT_INCLUDES[[#This Row],[Order Discount]])</f>
        <v>508.88260365666497</v>
      </c>
      <c r="T2248" s="51">
        <f t="shared" si="35"/>
        <v>2826.389059795988</v>
      </c>
      <c r="U2248" s="57">
        <f>FACT_INCLUDES[[#This Row],[Income]]/FACT_INCLUDES[[#This Row],[Total Order Income]]</f>
        <v>0.18004690539433263</v>
      </c>
      <c r="V2248" s="33">
        <f>IF(FACT_INCLUDES[[#This Row],[Order Gap]]&gt;10, 1, 0)/COUNTIFS(FACT_INCLUDES[Order ID], FACT_INCLUDES[[#This Row],[Order ID]])</f>
        <v>0</v>
      </c>
      <c r="W2248" s="33">
        <f>IF(FACT_INCLUDES[[#This Row],[Order Type]]="Online", 1, 0)/COUNTIFS(FACT_INCLUDES[Order ID], FACT_INCLUDES[[#This Row],[Order ID]])</f>
        <v>0</v>
      </c>
      <c r="X2248" s="52">
        <v>655.68699320254234</v>
      </c>
      <c r="Y2248" s="52">
        <v>751.52050585242262</v>
      </c>
      <c r="Z2248" s="64">
        <f>IF(FACT_INCLUDES[[#This Row],[Order Type]]="Online", 1, 0)*FACT_INCLUDES[[#This Row],[Income]]</f>
        <v>0</v>
      </c>
    </row>
    <row r="2249" spans="1:26" x14ac:dyDescent="0.3">
      <c r="A2249" s="4">
        <v>543</v>
      </c>
      <c r="B2249" s="4">
        <v>269</v>
      </c>
      <c r="C2249" s="4">
        <v>866</v>
      </c>
      <c r="D2249" s="58">
        <v>4</v>
      </c>
      <c r="E2249" s="28">
        <f>VLOOKUP(FACT_INCLUDES[[#This Row],[Order ID]], ORDERS[], 2)</f>
        <v>44914.798083119094</v>
      </c>
      <c r="F2249" s="28">
        <f>VLOOKUP(FACT_INCLUDES[[#This Row],[Order ID]], ORDERS[], 3)</f>
        <v>44914.798083119094</v>
      </c>
      <c r="G2249" s="4" t="str">
        <f>VLOOKUP(FACT_INCLUDES[[#This Row],[Order ID]], ORDERS[], 4)</f>
        <v>In-Store</v>
      </c>
      <c r="H2249" s="4" t="str">
        <f>VLOOKUP(FACT_INCLUDES[[#This Row],[Order ID]], ORDERS[], 5)</f>
        <v>NVX7686@gmail.com</v>
      </c>
      <c r="I2249" s="4">
        <f>VLOOKUP(FACT_INCLUDES[[#This Row],[Order ID]], ORDERS[], 6)</f>
        <v>49</v>
      </c>
      <c r="J2249" s="54">
        <f>VLOOKUP(FACT_INCLUDES[[#This Row],[Order ID]], ORDERS[], 7)</f>
        <v>0</v>
      </c>
      <c r="K2249" s="33">
        <v>0</v>
      </c>
      <c r="L2249" s="4">
        <f>VLOOKUP(FACT_INCLUDES[[#This Row],[DW Version]], VERSIONS[], 2)</f>
        <v>88</v>
      </c>
      <c r="M2249" s="4">
        <f>VLOOKUP(FACT_INCLUDES[[#This Row],[DW Version]], VERSIONS[], 3)</f>
        <v>8.5</v>
      </c>
      <c r="N2249" s="4" t="str">
        <f>VLOOKUP(FACT_INCLUDES[[#This Row],[DW Version]], VERSIONS[], 4)</f>
        <v>white</v>
      </c>
      <c r="O2249" s="51">
        <f>VLOOKUP(FACT_INCLUDES[[#This Row],[DW Version]], VERSIONS[], 5)</f>
        <v>323.35603864619446</v>
      </c>
      <c r="P2249" s="4" t="str">
        <f>VLOOKUP(FACT_INCLUDES[[#This Row],[DW Version]], VERSIONS[], 6)</f>
        <v>React Infinity Run</v>
      </c>
      <c r="Q2249" s="4" t="str">
        <f>VLOOKUP(FACT_INCLUDES[[#This Row],[DW Version]], VERSIONS[], 7)</f>
        <v>Shoe</v>
      </c>
      <c r="R2249" s="51">
        <f>FACT_INCLUDES[[#This Row],[Version Price]]*FACT_INCLUDES[[#This Row],[Quantity]]</f>
        <v>1293.4241545847779</v>
      </c>
      <c r="S2249" s="51">
        <f>FACT_INCLUDES[[#This Row],[Amount]]*(1-FACT_INCLUDES[[#This Row],[Order Discount]])</f>
        <v>1293.4241545847779</v>
      </c>
      <c r="T2249" s="51">
        <f t="shared" si="35"/>
        <v>1293.4241545847779</v>
      </c>
      <c r="U2249" s="57">
        <f>FACT_INCLUDES[[#This Row],[Income]]/FACT_INCLUDES[[#This Row],[Total Order Income]]</f>
        <v>1</v>
      </c>
      <c r="V2249" s="33">
        <f>IF(FACT_INCLUDES[[#This Row],[Order Gap]]&gt;10, 1, 0)/COUNTIFS(FACT_INCLUDES[Order ID], FACT_INCLUDES[[#This Row],[Order ID]])</f>
        <v>0</v>
      </c>
      <c r="W2249" s="33">
        <f>IF(FACT_INCLUDES[[#This Row],[Order Type]]="Online", 1, 0)/COUNTIFS(FACT_INCLUDES[Order ID], FACT_INCLUDES[[#This Row],[Order ID]])</f>
        <v>0</v>
      </c>
      <c r="X2249" s="52">
        <v>655.68699320254234</v>
      </c>
      <c r="Y2249" s="52">
        <v>751.52050585242262</v>
      </c>
      <c r="Z2249" s="64">
        <f>IF(FACT_INCLUDES[[#This Row],[Order Type]]="Online", 1, 0)*FACT_INCLUDES[[#This Row],[Income]]</f>
        <v>0</v>
      </c>
    </row>
    <row r="2250" spans="1:26" x14ac:dyDescent="0.3">
      <c r="A2250" s="4">
        <v>546</v>
      </c>
      <c r="B2250" s="4">
        <v>271</v>
      </c>
      <c r="C2250" s="4">
        <v>373</v>
      </c>
      <c r="D2250" s="58">
        <v>1</v>
      </c>
      <c r="E2250" s="28">
        <f>VLOOKUP(FACT_INCLUDES[[#This Row],[Order ID]], ORDERS[], 2)</f>
        <v>44832.033055170396</v>
      </c>
      <c r="F2250" s="28">
        <f>VLOOKUP(FACT_INCLUDES[[#This Row],[Order ID]], ORDERS[], 3)</f>
        <v>44832.033055170396</v>
      </c>
      <c r="G2250" s="4" t="str">
        <f>VLOOKUP(FACT_INCLUDES[[#This Row],[Order ID]], ORDERS[], 4)</f>
        <v>In-Store</v>
      </c>
      <c r="H2250" s="4" t="str">
        <f>VLOOKUP(FACT_INCLUDES[[#This Row],[Order ID]], ORDERS[], 5)</f>
        <v>BBX4752@gmail.com</v>
      </c>
      <c r="I2250" s="4">
        <f>VLOOKUP(FACT_INCLUDES[[#This Row],[Order ID]], ORDERS[], 6)</f>
        <v>20</v>
      </c>
      <c r="J2250" s="54">
        <f>VLOOKUP(FACT_INCLUDES[[#This Row],[Order ID]], ORDERS[], 7)</f>
        <v>0</v>
      </c>
      <c r="K2250" s="33">
        <v>0</v>
      </c>
      <c r="L2250" s="4">
        <f>VLOOKUP(FACT_INCLUDES[[#This Row],[DW Version]], VERSIONS[], 2)</f>
        <v>38</v>
      </c>
      <c r="M2250" s="4">
        <f>VLOOKUP(FACT_INCLUDES[[#This Row],[DW Version]], VERSIONS[], 3)</f>
        <v>3.5</v>
      </c>
      <c r="N2250" s="4" t="str">
        <f>VLOOKUP(FACT_INCLUDES[[#This Row],[DW Version]], VERSIONS[], 4)</f>
        <v>white</v>
      </c>
      <c r="O2250" s="51">
        <f>VLOOKUP(FACT_INCLUDES[[#This Row],[DW Version]], VERSIONS[], 5)</f>
        <v>326.56701692093895</v>
      </c>
      <c r="P2250" s="4" t="str">
        <f>VLOOKUP(FACT_INCLUDES[[#This Row],[DW Version]], VERSIONS[], 6)</f>
        <v>Free RN 5.0</v>
      </c>
      <c r="Q2250" s="4" t="str">
        <f>VLOOKUP(FACT_INCLUDES[[#This Row],[DW Version]], VERSIONS[], 7)</f>
        <v>Shoe</v>
      </c>
      <c r="R2250" s="51">
        <f>FACT_INCLUDES[[#This Row],[Version Price]]*FACT_INCLUDES[[#This Row],[Quantity]]</f>
        <v>326.56701692093895</v>
      </c>
      <c r="S2250" s="51">
        <f>FACT_INCLUDES[[#This Row],[Amount]]*(1-FACT_INCLUDES[[#This Row],[Order Discount]])</f>
        <v>326.56701692093895</v>
      </c>
      <c r="T2250" s="51">
        <f t="shared" si="35"/>
        <v>326.56701692093895</v>
      </c>
      <c r="U2250" s="57">
        <f>FACT_INCLUDES[[#This Row],[Income]]/FACT_INCLUDES[[#This Row],[Total Order Income]]</f>
        <v>1</v>
      </c>
      <c r="V2250" s="33">
        <f>IF(FACT_INCLUDES[[#This Row],[Order Gap]]&gt;10, 1, 0)/COUNTIFS(FACT_INCLUDES[Order ID], FACT_INCLUDES[[#This Row],[Order ID]])</f>
        <v>0</v>
      </c>
      <c r="W2250" s="33">
        <f>IF(FACT_INCLUDES[[#This Row],[Order Type]]="Online", 1, 0)/COUNTIFS(FACT_INCLUDES[Order ID], FACT_INCLUDES[[#This Row],[Order ID]])</f>
        <v>0</v>
      </c>
      <c r="X2250" s="52">
        <v>655.68699320254234</v>
      </c>
      <c r="Y2250" s="52">
        <v>751.52050585242262</v>
      </c>
      <c r="Z2250" s="64">
        <f>IF(FACT_INCLUDES[[#This Row],[Order Type]]="Online", 1, 0)*FACT_INCLUDES[[#This Row],[Income]]</f>
        <v>0</v>
      </c>
    </row>
    <row r="2251" spans="1:26" x14ac:dyDescent="0.3">
      <c r="A2251" s="4">
        <v>627</v>
      </c>
      <c r="B2251" s="4">
        <v>313</v>
      </c>
      <c r="C2251" s="4">
        <v>215</v>
      </c>
      <c r="D2251" s="58">
        <v>1</v>
      </c>
      <c r="E2251" s="28">
        <f>VLOOKUP(FACT_INCLUDES[[#This Row],[Order ID]], ORDERS[], 2)</f>
        <v>44910.764187558663</v>
      </c>
      <c r="F2251" s="28">
        <f>VLOOKUP(FACT_INCLUDES[[#This Row],[Order ID]], ORDERS[], 3)</f>
        <v>44910.764187558663</v>
      </c>
      <c r="G2251" s="4" t="str">
        <f>VLOOKUP(FACT_INCLUDES[[#This Row],[Order ID]], ORDERS[], 4)</f>
        <v>In-Store</v>
      </c>
      <c r="H2251" s="4" t="str">
        <f>VLOOKUP(FACT_INCLUDES[[#This Row],[Order ID]], ORDERS[], 5)</f>
        <v>VSM3811@gmail.com</v>
      </c>
      <c r="I2251" s="4">
        <f>VLOOKUP(FACT_INCLUDES[[#This Row],[Order ID]], ORDERS[], 6)</f>
        <v>33</v>
      </c>
      <c r="J2251" s="54">
        <f>VLOOKUP(FACT_INCLUDES[[#This Row],[Order ID]], ORDERS[], 7)</f>
        <v>0</v>
      </c>
      <c r="K2251" s="33">
        <v>0</v>
      </c>
      <c r="L2251" s="4">
        <f>VLOOKUP(FACT_INCLUDES[[#This Row],[DW Version]], VERSIONS[], 2)</f>
        <v>21</v>
      </c>
      <c r="M2251" s="4">
        <f>VLOOKUP(FACT_INCLUDES[[#This Row],[DW Version]], VERSIONS[], 3)</f>
        <v>11.5</v>
      </c>
      <c r="N2251" s="4" t="str">
        <f>VLOOKUP(FACT_INCLUDES[[#This Row],[DW Version]], VERSIONS[], 4)</f>
        <v>black</v>
      </c>
      <c r="O2251" s="51">
        <f>VLOOKUP(FACT_INCLUDES[[#This Row],[DW Version]], VERSIONS[], 5)</f>
        <v>194.71910420992393</v>
      </c>
      <c r="P2251" s="4" t="str">
        <f>VLOOKUP(FACT_INCLUDES[[#This Row],[DW Version]], VERSIONS[], 6)</f>
        <v>Huarache</v>
      </c>
      <c r="Q2251" s="4" t="str">
        <f>VLOOKUP(FACT_INCLUDES[[#This Row],[DW Version]], VERSIONS[], 7)</f>
        <v>Shoe</v>
      </c>
      <c r="R2251" s="51">
        <f>FACT_INCLUDES[[#This Row],[Version Price]]*FACT_INCLUDES[[#This Row],[Quantity]]</f>
        <v>194.71910420992393</v>
      </c>
      <c r="S2251" s="51">
        <f>FACT_INCLUDES[[#This Row],[Amount]]*(1-FACT_INCLUDES[[#This Row],[Order Discount]])</f>
        <v>194.71910420992393</v>
      </c>
      <c r="T2251" s="51">
        <f t="shared" si="35"/>
        <v>194.71910420992393</v>
      </c>
      <c r="U2251" s="57">
        <f>FACT_INCLUDES[[#This Row],[Income]]/FACT_INCLUDES[[#This Row],[Total Order Income]]</f>
        <v>1</v>
      </c>
      <c r="V2251" s="33">
        <f>IF(FACT_INCLUDES[[#This Row],[Order Gap]]&gt;10, 1, 0)/COUNTIFS(FACT_INCLUDES[Order ID], FACT_INCLUDES[[#This Row],[Order ID]])</f>
        <v>0</v>
      </c>
      <c r="W2251" s="33">
        <f>IF(FACT_INCLUDES[[#This Row],[Order Type]]="Online", 1, 0)/COUNTIFS(FACT_INCLUDES[Order ID], FACT_INCLUDES[[#This Row],[Order ID]])</f>
        <v>0</v>
      </c>
      <c r="X2251" s="52">
        <v>655.68699320254234</v>
      </c>
      <c r="Y2251" s="52">
        <v>751.52050585242262</v>
      </c>
      <c r="Z2251" s="64">
        <f>IF(FACT_INCLUDES[[#This Row],[Order Type]]="Online", 1, 0)*FACT_INCLUDES[[#This Row],[Income]]</f>
        <v>0</v>
      </c>
    </row>
    <row r="2252" spans="1:26" x14ac:dyDescent="0.3">
      <c r="A2252" s="4">
        <v>668</v>
      </c>
      <c r="B2252" s="4">
        <v>333</v>
      </c>
      <c r="C2252" s="4">
        <v>636</v>
      </c>
      <c r="D2252" s="58">
        <v>2</v>
      </c>
      <c r="E2252" s="28">
        <f>VLOOKUP(FACT_INCLUDES[[#This Row],[Order ID]], ORDERS[], 2)</f>
        <v>44719.886831973046</v>
      </c>
      <c r="F2252" s="28">
        <f>VLOOKUP(FACT_INCLUDES[[#This Row],[Order ID]], ORDERS[], 3)</f>
        <v>44731.886831973046</v>
      </c>
      <c r="G2252" s="4" t="str">
        <f>VLOOKUP(FACT_INCLUDES[[#This Row],[Order ID]], ORDERS[], 4)</f>
        <v>Online</v>
      </c>
      <c r="H2252" s="4" t="str">
        <f>VLOOKUP(FACT_INCLUDES[[#This Row],[Order ID]], ORDERS[], 5)</f>
        <v>CJB2590@gmail.com</v>
      </c>
      <c r="I2252" s="4">
        <f>VLOOKUP(FACT_INCLUDES[[#This Row],[Order ID]], ORDERS[], 6)</f>
        <v>0</v>
      </c>
      <c r="J2252" s="54">
        <f>VLOOKUP(FACT_INCLUDES[[#This Row],[Order ID]], ORDERS[], 7)</f>
        <v>0</v>
      </c>
      <c r="K2252" s="33">
        <v>12</v>
      </c>
      <c r="L2252" s="4">
        <f>VLOOKUP(FACT_INCLUDES[[#This Row],[DW Version]], VERSIONS[], 2)</f>
        <v>65</v>
      </c>
      <c r="M2252" s="4">
        <f>VLOOKUP(FACT_INCLUDES[[#This Row],[DW Version]], VERSIONS[], 3)</f>
        <v>4.5</v>
      </c>
      <c r="N2252" s="4" t="str">
        <f>VLOOKUP(FACT_INCLUDES[[#This Row],[DW Version]], VERSIONS[], 4)</f>
        <v>white</v>
      </c>
      <c r="O2252" s="51">
        <f>VLOOKUP(FACT_INCLUDES[[#This Row],[DW Version]], VERSIONS[], 5)</f>
        <v>289.76814087343416</v>
      </c>
      <c r="P2252" s="4" t="str">
        <f>VLOOKUP(FACT_INCLUDES[[#This Row],[DW Version]], VERSIONS[], 6)</f>
        <v>Flex Shorts</v>
      </c>
      <c r="Q2252" s="4" t="str">
        <f>VLOOKUP(FACT_INCLUDES[[#This Row],[DW Version]], VERSIONS[], 7)</f>
        <v>Apparel</v>
      </c>
      <c r="R2252" s="51">
        <f>FACT_INCLUDES[[#This Row],[Version Price]]*FACT_INCLUDES[[#This Row],[Quantity]]</f>
        <v>579.53628174686833</v>
      </c>
      <c r="S2252" s="51">
        <f>FACT_INCLUDES[[#This Row],[Amount]]*(1-FACT_INCLUDES[[#This Row],[Order Discount]])</f>
        <v>579.53628174686833</v>
      </c>
      <c r="T2252" s="51">
        <f t="shared" si="35"/>
        <v>579.53628174686833</v>
      </c>
      <c r="U2252" s="57">
        <f>FACT_INCLUDES[[#This Row],[Income]]/FACT_INCLUDES[[#This Row],[Total Order Income]]</f>
        <v>1</v>
      </c>
      <c r="V2252" s="33">
        <f>IF(FACT_INCLUDES[[#This Row],[Order Gap]]&gt;10, 1, 0)/COUNTIFS(FACT_INCLUDES[Order ID], FACT_INCLUDES[[#This Row],[Order ID]])</f>
        <v>1</v>
      </c>
      <c r="W2252" s="33">
        <f>IF(FACT_INCLUDES[[#This Row],[Order Type]]="Online", 1, 0)/COUNTIFS(FACT_INCLUDES[Order ID], FACT_INCLUDES[[#This Row],[Order ID]])</f>
        <v>1</v>
      </c>
      <c r="X2252" s="52">
        <v>655.68699320254234</v>
      </c>
      <c r="Y2252" s="52">
        <v>751.52050585242262</v>
      </c>
      <c r="Z2252" s="64">
        <f>IF(FACT_INCLUDES[[#This Row],[Order Type]]="Online", 1, 0)*FACT_INCLUDES[[#This Row],[Income]]</f>
        <v>579.53628174686833</v>
      </c>
    </row>
    <row r="2253" spans="1:26" x14ac:dyDescent="0.3">
      <c r="A2253" s="4">
        <v>672</v>
      </c>
      <c r="B2253" s="4">
        <v>336</v>
      </c>
      <c r="C2253" s="4">
        <v>356</v>
      </c>
      <c r="D2253" s="58">
        <v>3</v>
      </c>
      <c r="E2253" s="28">
        <f>VLOOKUP(FACT_INCLUDES[[#This Row],[Order ID]], ORDERS[], 2)</f>
        <v>44842.810057181778</v>
      </c>
      <c r="F2253" s="28">
        <f>VLOOKUP(FACT_INCLUDES[[#This Row],[Order ID]], ORDERS[], 3)</f>
        <v>44851.810057181778</v>
      </c>
      <c r="G2253" s="4" t="str">
        <f>VLOOKUP(FACT_INCLUDES[[#This Row],[Order ID]], ORDERS[], 4)</f>
        <v>Online</v>
      </c>
      <c r="H2253" s="4" t="str">
        <f>VLOOKUP(FACT_INCLUDES[[#This Row],[Order ID]], ORDERS[], 5)</f>
        <v>UIC3768@gmail.com</v>
      </c>
      <c r="I2253" s="4">
        <f>VLOOKUP(FACT_INCLUDES[[#This Row],[Order ID]], ORDERS[], 6)</f>
        <v>0</v>
      </c>
      <c r="J2253" s="54">
        <f>VLOOKUP(FACT_INCLUDES[[#This Row],[Order ID]], ORDERS[], 7)</f>
        <v>0</v>
      </c>
      <c r="K2253" s="33">
        <v>9</v>
      </c>
      <c r="L2253" s="4">
        <f>VLOOKUP(FACT_INCLUDES[[#This Row],[DW Version]], VERSIONS[], 2)</f>
        <v>36</v>
      </c>
      <c r="M2253" s="4">
        <f>VLOOKUP(FACT_INCLUDES[[#This Row],[DW Version]], VERSIONS[], 3)</f>
        <v>5.5</v>
      </c>
      <c r="N2253" s="4" t="str">
        <f>VLOOKUP(FACT_INCLUDES[[#This Row],[DW Version]], VERSIONS[], 4)</f>
        <v>white</v>
      </c>
      <c r="O2253" s="51">
        <f>VLOOKUP(FACT_INCLUDES[[#This Row],[DW Version]], VERSIONS[], 5)</f>
        <v>71.449961286654727</v>
      </c>
      <c r="P2253" s="4" t="str">
        <f>VLOOKUP(FACT_INCLUDES[[#This Row],[DW Version]], VERSIONS[], 6)</f>
        <v>Air Max 270</v>
      </c>
      <c r="Q2253" s="4" t="str">
        <f>VLOOKUP(FACT_INCLUDES[[#This Row],[DW Version]], VERSIONS[], 7)</f>
        <v>Shoe</v>
      </c>
      <c r="R2253" s="51">
        <f>FACT_INCLUDES[[#This Row],[Version Price]]*FACT_INCLUDES[[#This Row],[Quantity]]</f>
        <v>214.34988385996417</v>
      </c>
      <c r="S2253" s="51">
        <f>FACT_INCLUDES[[#This Row],[Amount]]*(1-FACT_INCLUDES[[#This Row],[Order Discount]])</f>
        <v>214.34988385996417</v>
      </c>
      <c r="T2253" s="51">
        <f t="shared" si="35"/>
        <v>214.34988385996417</v>
      </c>
      <c r="U2253" s="57">
        <f>FACT_INCLUDES[[#This Row],[Income]]/FACT_INCLUDES[[#This Row],[Total Order Income]]</f>
        <v>1</v>
      </c>
      <c r="V2253" s="33">
        <f>IF(FACT_INCLUDES[[#This Row],[Order Gap]]&gt;10, 1, 0)/COUNTIFS(FACT_INCLUDES[Order ID], FACT_INCLUDES[[#This Row],[Order ID]])</f>
        <v>0</v>
      </c>
      <c r="W2253" s="33">
        <f>IF(FACT_INCLUDES[[#This Row],[Order Type]]="Online", 1, 0)/COUNTIFS(FACT_INCLUDES[Order ID], FACT_INCLUDES[[#This Row],[Order ID]])</f>
        <v>1</v>
      </c>
      <c r="X2253" s="52">
        <v>655.68699320254234</v>
      </c>
      <c r="Y2253" s="52">
        <v>751.52050585242262</v>
      </c>
      <c r="Z2253" s="64">
        <f>IF(FACT_INCLUDES[[#This Row],[Order Type]]="Online", 1, 0)*FACT_INCLUDES[[#This Row],[Income]]</f>
        <v>214.34988385996417</v>
      </c>
    </row>
    <row r="2254" spans="1:26" x14ac:dyDescent="0.3">
      <c r="A2254" s="4">
        <v>676</v>
      </c>
      <c r="B2254" s="4">
        <v>339</v>
      </c>
      <c r="C2254" s="4">
        <v>552</v>
      </c>
      <c r="D2254" s="58">
        <v>4</v>
      </c>
      <c r="E2254" s="28">
        <f>VLOOKUP(FACT_INCLUDES[[#This Row],[Order ID]], ORDERS[], 2)</f>
        <v>44577.200523386542</v>
      </c>
      <c r="F2254" s="28">
        <f>VLOOKUP(FACT_INCLUDES[[#This Row],[Order ID]], ORDERS[], 3)</f>
        <v>44577.200523386542</v>
      </c>
      <c r="G2254" s="4" t="str">
        <f>VLOOKUP(FACT_INCLUDES[[#This Row],[Order ID]], ORDERS[], 4)</f>
        <v>In-Store</v>
      </c>
      <c r="H2254" s="4" t="str">
        <f>VLOOKUP(FACT_INCLUDES[[#This Row],[Order ID]], ORDERS[], 5)</f>
        <v>CHW7102@gmail.com</v>
      </c>
      <c r="I2254" s="4">
        <f>VLOOKUP(FACT_INCLUDES[[#This Row],[Order ID]], ORDERS[], 6)</f>
        <v>8</v>
      </c>
      <c r="J2254" s="54">
        <f>VLOOKUP(FACT_INCLUDES[[#This Row],[Order ID]], ORDERS[], 7)</f>
        <v>0</v>
      </c>
      <c r="K2254" s="33">
        <v>0</v>
      </c>
      <c r="L2254" s="4">
        <f>VLOOKUP(FACT_INCLUDES[[#This Row],[DW Version]], VERSIONS[], 2)</f>
        <v>57</v>
      </c>
      <c r="M2254" s="4">
        <f>VLOOKUP(FACT_INCLUDES[[#This Row],[DW Version]], VERSIONS[], 3)</f>
        <v>9</v>
      </c>
      <c r="N2254" s="4" t="str">
        <f>VLOOKUP(FACT_INCLUDES[[#This Row],[DW Version]], VERSIONS[], 4)</f>
        <v>black</v>
      </c>
      <c r="O2254" s="51">
        <f>VLOOKUP(FACT_INCLUDES[[#This Row],[DW Version]], VERSIONS[], 5)</f>
        <v>284.45618474020461</v>
      </c>
      <c r="P2254" s="4" t="str">
        <f>VLOOKUP(FACT_INCLUDES[[#This Row],[DW Version]], VERSIONS[], 6)</f>
        <v>Phantom Vision</v>
      </c>
      <c r="Q2254" s="4" t="str">
        <f>VLOOKUP(FACT_INCLUDES[[#This Row],[DW Version]], VERSIONS[], 7)</f>
        <v>Shoe</v>
      </c>
      <c r="R2254" s="51">
        <f>FACT_INCLUDES[[#This Row],[Version Price]]*FACT_INCLUDES[[#This Row],[Quantity]]</f>
        <v>1137.8247389608184</v>
      </c>
      <c r="S2254" s="51">
        <f>FACT_INCLUDES[[#This Row],[Amount]]*(1-FACT_INCLUDES[[#This Row],[Order Discount]])</f>
        <v>1137.8247389608184</v>
      </c>
      <c r="T2254" s="51">
        <f t="shared" si="35"/>
        <v>1137.8247389608184</v>
      </c>
      <c r="U2254" s="57">
        <f>FACT_INCLUDES[[#This Row],[Income]]/FACT_INCLUDES[[#This Row],[Total Order Income]]</f>
        <v>1</v>
      </c>
      <c r="V2254" s="33">
        <f>IF(FACT_INCLUDES[[#This Row],[Order Gap]]&gt;10, 1, 0)/COUNTIFS(FACT_INCLUDES[Order ID], FACT_INCLUDES[[#This Row],[Order ID]])</f>
        <v>0</v>
      </c>
      <c r="W2254" s="33">
        <f>IF(FACT_INCLUDES[[#This Row],[Order Type]]="Online", 1, 0)/COUNTIFS(FACT_INCLUDES[Order ID], FACT_INCLUDES[[#This Row],[Order ID]])</f>
        <v>0</v>
      </c>
      <c r="X2254" s="52">
        <v>655.68699320254234</v>
      </c>
      <c r="Y2254" s="52">
        <v>751.52050585242262</v>
      </c>
      <c r="Z2254" s="64">
        <f>IF(FACT_INCLUDES[[#This Row],[Order Type]]="Online", 1, 0)*FACT_INCLUDES[[#This Row],[Income]]</f>
        <v>0</v>
      </c>
    </row>
    <row r="2255" spans="1:26" x14ac:dyDescent="0.3">
      <c r="A2255" s="4">
        <v>677</v>
      </c>
      <c r="B2255" s="4">
        <v>340</v>
      </c>
      <c r="C2255" s="4">
        <v>20</v>
      </c>
      <c r="D2255" s="58">
        <v>5</v>
      </c>
      <c r="E2255" s="28">
        <f>VLOOKUP(FACT_INCLUDES[[#This Row],[Order ID]], ORDERS[], 2)</f>
        <v>44703.544590081648</v>
      </c>
      <c r="F2255" s="28">
        <f>VLOOKUP(FACT_INCLUDES[[#This Row],[Order ID]], ORDERS[], 3)</f>
        <v>44703.544590081648</v>
      </c>
      <c r="G2255" s="4" t="str">
        <f>VLOOKUP(FACT_INCLUDES[[#This Row],[Order ID]], ORDERS[], 4)</f>
        <v>In-Store</v>
      </c>
      <c r="H2255" s="4" t="str">
        <f>VLOOKUP(FACT_INCLUDES[[#This Row],[Order ID]], ORDERS[], 5)</f>
        <v>HTE7731@gmail.com</v>
      </c>
      <c r="I2255" s="4">
        <f>VLOOKUP(FACT_INCLUDES[[#This Row],[Order ID]], ORDERS[], 6)</f>
        <v>42</v>
      </c>
      <c r="J2255" s="54">
        <f>VLOOKUP(FACT_INCLUDES[[#This Row],[Order ID]], ORDERS[], 7)</f>
        <v>0</v>
      </c>
      <c r="K2255" s="33">
        <v>0</v>
      </c>
      <c r="L2255" s="4">
        <f>VLOOKUP(FACT_INCLUDES[[#This Row],[DW Version]], VERSIONS[], 2)</f>
        <v>2</v>
      </c>
      <c r="M2255" s="4">
        <f>VLOOKUP(FACT_INCLUDES[[#This Row],[DW Version]], VERSIONS[], 3)</f>
        <v>5.5</v>
      </c>
      <c r="N2255" s="4" t="str">
        <f>VLOOKUP(FACT_INCLUDES[[#This Row],[DW Version]], VERSIONS[], 4)</f>
        <v>white</v>
      </c>
      <c r="O2255" s="51">
        <f>VLOOKUP(FACT_INCLUDES[[#This Row],[DW Version]], VERSIONS[], 5)</f>
        <v>174.02714554671951</v>
      </c>
      <c r="P2255" s="4" t="str">
        <f>VLOOKUP(FACT_INCLUDES[[#This Row],[DW Version]], VERSIONS[], 6)</f>
        <v>Air Force 1</v>
      </c>
      <c r="Q2255" s="4" t="str">
        <f>VLOOKUP(FACT_INCLUDES[[#This Row],[DW Version]], VERSIONS[], 7)</f>
        <v>Shoe</v>
      </c>
      <c r="R2255" s="51">
        <f>FACT_INCLUDES[[#This Row],[Version Price]]*FACT_INCLUDES[[#This Row],[Quantity]]</f>
        <v>870.13572773359761</v>
      </c>
      <c r="S2255" s="51">
        <f>FACT_INCLUDES[[#This Row],[Amount]]*(1-FACT_INCLUDES[[#This Row],[Order Discount]])</f>
        <v>870.13572773359761</v>
      </c>
      <c r="T2255" s="51">
        <f t="shared" si="35"/>
        <v>1733.2675146167619</v>
      </c>
      <c r="U2255" s="57">
        <f>FACT_INCLUDES[[#This Row],[Income]]/FACT_INCLUDES[[#This Row],[Total Order Income]]</f>
        <v>0.50202044427399939</v>
      </c>
      <c r="V2255" s="33">
        <f>IF(FACT_INCLUDES[[#This Row],[Order Gap]]&gt;10, 1, 0)/COUNTIFS(FACT_INCLUDES[Order ID], FACT_INCLUDES[[#This Row],[Order ID]])</f>
        <v>0</v>
      </c>
      <c r="W2255" s="33">
        <f>IF(FACT_INCLUDES[[#This Row],[Order Type]]="Online", 1, 0)/COUNTIFS(FACT_INCLUDES[Order ID], FACT_INCLUDES[[#This Row],[Order ID]])</f>
        <v>0</v>
      </c>
      <c r="X2255" s="52">
        <v>655.68699320254234</v>
      </c>
      <c r="Y2255" s="52">
        <v>751.52050585242262</v>
      </c>
      <c r="Z2255" s="64">
        <f>IF(FACT_INCLUDES[[#This Row],[Order Type]]="Online", 1, 0)*FACT_INCLUDES[[#This Row],[Income]]</f>
        <v>0</v>
      </c>
    </row>
    <row r="2256" spans="1:26" x14ac:dyDescent="0.3">
      <c r="A2256" s="4">
        <v>678</v>
      </c>
      <c r="B2256" s="4">
        <v>340</v>
      </c>
      <c r="C2256" s="4">
        <v>454</v>
      </c>
      <c r="D2256" s="58">
        <v>4</v>
      </c>
      <c r="E2256" s="28">
        <f>VLOOKUP(FACT_INCLUDES[[#This Row],[Order ID]], ORDERS[], 2)</f>
        <v>44703.544590081648</v>
      </c>
      <c r="F2256" s="28">
        <f>VLOOKUP(FACT_INCLUDES[[#This Row],[Order ID]], ORDERS[], 3)</f>
        <v>44703.544590081648</v>
      </c>
      <c r="G2256" s="4" t="str">
        <f>VLOOKUP(FACT_INCLUDES[[#This Row],[Order ID]], ORDERS[], 4)</f>
        <v>In-Store</v>
      </c>
      <c r="H2256" s="4" t="str">
        <f>VLOOKUP(FACT_INCLUDES[[#This Row],[Order ID]], ORDERS[], 5)</f>
        <v>HTE7731@gmail.com</v>
      </c>
      <c r="I2256" s="4">
        <f>VLOOKUP(FACT_INCLUDES[[#This Row],[Order ID]], ORDERS[], 6)</f>
        <v>42</v>
      </c>
      <c r="J2256" s="54">
        <f>VLOOKUP(FACT_INCLUDES[[#This Row],[Order ID]], ORDERS[], 7)</f>
        <v>0</v>
      </c>
      <c r="K2256" s="33">
        <v>0</v>
      </c>
      <c r="L2256" s="4">
        <f>VLOOKUP(FACT_INCLUDES[[#This Row],[DW Version]], VERSIONS[], 2)</f>
        <v>47</v>
      </c>
      <c r="M2256" s="4">
        <f>VLOOKUP(FACT_INCLUDES[[#This Row],[DW Version]], VERSIONS[], 3)</f>
        <v>9.5</v>
      </c>
      <c r="N2256" s="4" t="str">
        <f>VLOOKUP(FACT_INCLUDES[[#This Row],[DW Version]], VERSIONS[], 4)</f>
        <v>red</v>
      </c>
      <c r="O2256" s="51">
        <f>VLOOKUP(FACT_INCLUDES[[#This Row],[DW Version]], VERSIONS[], 5)</f>
        <v>73.014835320915353</v>
      </c>
      <c r="P2256" s="4" t="str">
        <f>VLOOKUP(FACT_INCLUDES[[#This Row],[DW Version]], VERSIONS[], 6)</f>
        <v>Court Royale</v>
      </c>
      <c r="Q2256" s="4" t="str">
        <f>VLOOKUP(FACT_INCLUDES[[#This Row],[DW Version]], VERSIONS[], 7)</f>
        <v>Shoe</v>
      </c>
      <c r="R2256" s="51">
        <f>FACT_INCLUDES[[#This Row],[Version Price]]*FACT_INCLUDES[[#This Row],[Quantity]]</f>
        <v>292.05934128366141</v>
      </c>
      <c r="S2256" s="51">
        <f>FACT_INCLUDES[[#This Row],[Amount]]*(1-FACT_INCLUDES[[#This Row],[Order Discount]])</f>
        <v>292.05934128366141</v>
      </c>
      <c r="T2256" s="51">
        <f t="shared" si="35"/>
        <v>1733.2675146167619</v>
      </c>
      <c r="U2256" s="57">
        <f>FACT_INCLUDES[[#This Row],[Income]]/FACT_INCLUDES[[#This Row],[Total Order Income]]</f>
        <v>0.16850217223867942</v>
      </c>
      <c r="V2256" s="33">
        <f>IF(FACT_INCLUDES[[#This Row],[Order Gap]]&gt;10, 1, 0)/COUNTIFS(FACT_INCLUDES[Order ID], FACT_INCLUDES[[#This Row],[Order ID]])</f>
        <v>0</v>
      </c>
      <c r="W2256" s="33">
        <f>IF(FACT_INCLUDES[[#This Row],[Order Type]]="Online", 1, 0)/COUNTIFS(FACT_INCLUDES[Order ID], FACT_INCLUDES[[#This Row],[Order ID]])</f>
        <v>0</v>
      </c>
      <c r="X2256" s="52">
        <v>655.68699320254234</v>
      </c>
      <c r="Y2256" s="52">
        <v>751.52050585242262</v>
      </c>
      <c r="Z2256" s="64">
        <f>IF(FACT_INCLUDES[[#This Row],[Order Type]]="Online", 1, 0)*FACT_INCLUDES[[#This Row],[Income]]</f>
        <v>0</v>
      </c>
    </row>
    <row r="2257" spans="1:26" x14ac:dyDescent="0.3">
      <c r="A2257" s="4">
        <v>679</v>
      </c>
      <c r="B2257" s="4">
        <v>340</v>
      </c>
      <c r="C2257" s="4">
        <v>628</v>
      </c>
      <c r="D2257" s="58">
        <v>2</v>
      </c>
      <c r="E2257" s="28">
        <f>VLOOKUP(FACT_INCLUDES[[#This Row],[Order ID]], ORDERS[], 2)</f>
        <v>44703.544590081648</v>
      </c>
      <c r="F2257" s="28">
        <f>VLOOKUP(FACT_INCLUDES[[#This Row],[Order ID]], ORDERS[], 3)</f>
        <v>44703.544590081648</v>
      </c>
      <c r="G2257" s="4" t="str">
        <f>VLOOKUP(FACT_INCLUDES[[#This Row],[Order ID]], ORDERS[], 4)</f>
        <v>In-Store</v>
      </c>
      <c r="H2257" s="4" t="str">
        <f>VLOOKUP(FACT_INCLUDES[[#This Row],[Order ID]], ORDERS[], 5)</f>
        <v>HTE7731@gmail.com</v>
      </c>
      <c r="I2257" s="4">
        <f>VLOOKUP(FACT_INCLUDES[[#This Row],[Order ID]], ORDERS[], 6)</f>
        <v>42</v>
      </c>
      <c r="J2257" s="54">
        <f>VLOOKUP(FACT_INCLUDES[[#This Row],[Order ID]], ORDERS[], 7)</f>
        <v>0</v>
      </c>
      <c r="K2257" s="33">
        <v>0</v>
      </c>
      <c r="L2257" s="4">
        <f>VLOOKUP(FACT_INCLUDES[[#This Row],[DW Version]], VERSIONS[], 2)</f>
        <v>64</v>
      </c>
      <c r="M2257" s="4">
        <f>VLOOKUP(FACT_INCLUDES[[#This Row],[DW Version]], VERSIONS[], 3)</f>
        <v>9.5</v>
      </c>
      <c r="N2257" s="4" t="str">
        <f>VLOOKUP(FACT_INCLUDES[[#This Row],[DW Version]], VERSIONS[], 4)</f>
        <v>white</v>
      </c>
      <c r="O2257" s="51">
        <f>VLOOKUP(FACT_INCLUDES[[#This Row],[DW Version]], VERSIONS[], 5)</f>
        <v>285.5362227997515</v>
      </c>
      <c r="P2257" s="4" t="str">
        <f>VLOOKUP(FACT_INCLUDES[[#This Row],[DW Version]], VERSIONS[], 6)</f>
        <v>Hyperdunk</v>
      </c>
      <c r="Q2257" s="4" t="str">
        <f>VLOOKUP(FACT_INCLUDES[[#This Row],[DW Version]], VERSIONS[], 7)</f>
        <v>Shoe</v>
      </c>
      <c r="R2257" s="51">
        <f>FACT_INCLUDES[[#This Row],[Version Price]]*FACT_INCLUDES[[#This Row],[Quantity]]</f>
        <v>571.072445599503</v>
      </c>
      <c r="S2257" s="51">
        <f>FACT_INCLUDES[[#This Row],[Amount]]*(1-FACT_INCLUDES[[#This Row],[Order Discount]])</f>
        <v>571.072445599503</v>
      </c>
      <c r="T2257" s="51">
        <f t="shared" si="35"/>
        <v>1733.2675146167619</v>
      </c>
      <c r="U2257" s="57">
        <f>FACT_INCLUDES[[#This Row],[Income]]/FACT_INCLUDES[[#This Row],[Total Order Income]]</f>
        <v>0.3294773834873212</v>
      </c>
      <c r="V2257" s="33">
        <f>IF(FACT_INCLUDES[[#This Row],[Order Gap]]&gt;10, 1, 0)/COUNTIFS(FACT_INCLUDES[Order ID], FACT_INCLUDES[[#This Row],[Order ID]])</f>
        <v>0</v>
      </c>
      <c r="W2257" s="33">
        <f>IF(FACT_INCLUDES[[#This Row],[Order Type]]="Online", 1, 0)/COUNTIFS(FACT_INCLUDES[Order ID], FACT_INCLUDES[[#This Row],[Order ID]])</f>
        <v>0</v>
      </c>
      <c r="X2257" s="52">
        <v>655.68699320254234</v>
      </c>
      <c r="Y2257" s="52">
        <v>751.52050585242262</v>
      </c>
      <c r="Z2257" s="64">
        <f>IF(FACT_INCLUDES[[#This Row],[Order Type]]="Online", 1, 0)*FACT_INCLUDES[[#This Row],[Income]]</f>
        <v>0</v>
      </c>
    </row>
    <row r="2258" spans="1:26" x14ac:dyDescent="0.3">
      <c r="A2258" s="4">
        <v>718</v>
      </c>
      <c r="B2258" s="4">
        <v>362</v>
      </c>
      <c r="C2258" s="4">
        <v>623</v>
      </c>
      <c r="D2258" s="58">
        <v>2</v>
      </c>
      <c r="E2258" s="28">
        <f>VLOOKUP(FACT_INCLUDES[[#This Row],[Order ID]], ORDERS[], 2)</f>
        <v>44811.323019106014</v>
      </c>
      <c r="F2258" s="28">
        <f>VLOOKUP(FACT_INCLUDES[[#This Row],[Order ID]], ORDERS[], 3)</f>
        <v>44811.323019106014</v>
      </c>
      <c r="G2258" s="4" t="str">
        <f>VLOOKUP(FACT_INCLUDES[[#This Row],[Order ID]], ORDERS[], 4)</f>
        <v>In-Store</v>
      </c>
      <c r="H2258" s="4" t="str">
        <f>VLOOKUP(FACT_INCLUDES[[#This Row],[Order ID]], ORDERS[], 5)</f>
        <v>AXB3326@gmail.com</v>
      </c>
      <c r="I2258" s="4">
        <f>VLOOKUP(FACT_INCLUDES[[#This Row],[Order ID]], ORDERS[], 6)</f>
        <v>49</v>
      </c>
      <c r="J2258" s="54">
        <f>VLOOKUP(FACT_INCLUDES[[#This Row],[Order ID]], ORDERS[], 7)</f>
        <v>0</v>
      </c>
      <c r="K2258" s="33">
        <v>0</v>
      </c>
      <c r="L2258" s="4">
        <f>VLOOKUP(FACT_INCLUDES[[#This Row],[DW Version]], VERSIONS[], 2)</f>
        <v>63</v>
      </c>
      <c r="M2258" s="4">
        <f>VLOOKUP(FACT_INCLUDES[[#This Row],[DW Version]], VERSIONS[], 3)</f>
        <v>11.5</v>
      </c>
      <c r="N2258" s="4" t="str">
        <f>VLOOKUP(FACT_INCLUDES[[#This Row],[DW Version]], VERSIONS[], 4)</f>
        <v>white</v>
      </c>
      <c r="O2258" s="51">
        <f>VLOOKUP(FACT_INCLUDES[[#This Row],[DW Version]], VERSIONS[], 5)</f>
        <v>390.54448967500463</v>
      </c>
      <c r="P2258" s="4" t="str">
        <f>VLOOKUP(FACT_INCLUDES[[#This Row],[DW Version]], VERSIONS[], 6)</f>
        <v>CTR360</v>
      </c>
      <c r="Q2258" s="4" t="str">
        <f>VLOOKUP(FACT_INCLUDES[[#This Row],[DW Version]], VERSIONS[], 7)</f>
        <v>Shoe</v>
      </c>
      <c r="R2258" s="51">
        <f>FACT_INCLUDES[[#This Row],[Version Price]]*FACT_INCLUDES[[#This Row],[Quantity]]</f>
        <v>781.08897935000925</v>
      </c>
      <c r="S2258" s="51">
        <f>FACT_INCLUDES[[#This Row],[Amount]]*(1-FACT_INCLUDES[[#This Row],[Order Discount]])</f>
        <v>781.08897935000925</v>
      </c>
      <c r="T2258" s="51">
        <f t="shared" si="35"/>
        <v>2423.5663934590557</v>
      </c>
      <c r="U2258" s="57">
        <f>FACT_INCLUDES[[#This Row],[Income]]/FACT_INCLUDES[[#This Row],[Total Order Income]]</f>
        <v>0.32228907838385784</v>
      </c>
      <c r="V2258" s="33">
        <f>IF(FACT_INCLUDES[[#This Row],[Order Gap]]&gt;10, 1, 0)/COUNTIFS(FACT_INCLUDES[Order ID], FACT_INCLUDES[[#This Row],[Order ID]])</f>
        <v>0</v>
      </c>
      <c r="W2258" s="33">
        <f>IF(FACT_INCLUDES[[#This Row],[Order Type]]="Online", 1, 0)/COUNTIFS(FACT_INCLUDES[Order ID], FACT_INCLUDES[[#This Row],[Order ID]])</f>
        <v>0</v>
      </c>
      <c r="X2258" s="52">
        <v>655.68699320254234</v>
      </c>
      <c r="Y2258" s="52">
        <v>751.52050585242262</v>
      </c>
      <c r="Z2258" s="64">
        <f>IF(FACT_INCLUDES[[#This Row],[Order Type]]="Online", 1, 0)*FACT_INCLUDES[[#This Row],[Income]]</f>
        <v>0</v>
      </c>
    </row>
    <row r="2259" spans="1:26" x14ac:dyDescent="0.3">
      <c r="A2259" s="4">
        <v>719</v>
      </c>
      <c r="B2259" s="4">
        <v>362</v>
      </c>
      <c r="C2259" s="4">
        <v>810</v>
      </c>
      <c r="D2259" s="58">
        <v>5</v>
      </c>
      <c r="E2259" s="28">
        <f>VLOOKUP(FACT_INCLUDES[[#This Row],[Order ID]], ORDERS[], 2)</f>
        <v>44811.323019106014</v>
      </c>
      <c r="F2259" s="28">
        <f>VLOOKUP(FACT_INCLUDES[[#This Row],[Order ID]], ORDERS[], 3)</f>
        <v>44811.323019106014</v>
      </c>
      <c r="G2259" s="4" t="str">
        <f>VLOOKUP(FACT_INCLUDES[[#This Row],[Order ID]], ORDERS[], 4)</f>
        <v>In-Store</v>
      </c>
      <c r="H2259" s="4" t="str">
        <f>VLOOKUP(FACT_INCLUDES[[#This Row],[Order ID]], ORDERS[], 5)</f>
        <v>AXB3326@gmail.com</v>
      </c>
      <c r="I2259" s="4">
        <f>VLOOKUP(FACT_INCLUDES[[#This Row],[Order ID]], ORDERS[], 6)</f>
        <v>49</v>
      </c>
      <c r="J2259" s="54">
        <f>VLOOKUP(FACT_INCLUDES[[#This Row],[Order ID]], ORDERS[], 7)</f>
        <v>0</v>
      </c>
      <c r="K2259" s="33">
        <v>0</v>
      </c>
      <c r="L2259" s="4">
        <f>VLOOKUP(FACT_INCLUDES[[#This Row],[DW Version]], VERSIONS[], 2)</f>
        <v>82</v>
      </c>
      <c r="M2259" s="4">
        <f>VLOOKUP(FACT_INCLUDES[[#This Row],[DW Version]], VERSIONS[], 3)</f>
        <v>10</v>
      </c>
      <c r="N2259" s="4" t="str">
        <f>VLOOKUP(FACT_INCLUDES[[#This Row],[DW Version]], VERSIONS[], 4)</f>
        <v>white</v>
      </c>
      <c r="O2259" s="51">
        <f>VLOOKUP(FACT_INCLUDES[[#This Row],[DW Version]], VERSIONS[], 5)</f>
        <v>328.49548282180928</v>
      </c>
      <c r="P2259" s="4" t="str">
        <f>VLOOKUP(FACT_INCLUDES[[#This Row],[DW Version]], VERSIONS[], 6)</f>
        <v>Flex 2-in-1 Shorts</v>
      </c>
      <c r="Q2259" s="4" t="str">
        <f>VLOOKUP(FACT_INCLUDES[[#This Row],[DW Version]], VERSIONS[], 7)</f>
        <v>Apparel</v>
      </c>
      <c r="R2259" s="51">
        <f>FACT_INCLUDES[[#This Row],[Version Price]]*FACT_INCLUDES[[#This Row],[Quantity]]</f>
        <v>1642.4774141090463</v>
      </c>
      <c r="S2259" s="51">
        <f>FACT_INCLUDES[[#This Row],[Amount]]*(1-FACT_INCLUDES[[#This Row],[Order Discount]])</f>
        <v>1642.4774141090463</v>
      </c>
      <c r="T2259" s="51">
        <f t="shared" si="35"/>
        <v>2423.5663934590557</v>
      </c>
      <c r="U2259" s="57">
        <f>FACT_INCLUDES[[#This Row],[Income]]/FACT_INCLUDES[[#This Row],[Total Order Income]]</f>
        <v>0.6777109216161421</v>
      </c>
      <c r="V2259" s="33">
        <f>IF(FACT_INCLUDES[[#This Row],[Order Gap]]&gt;10, 1, 0)/COUNTIFS(FACT_INCLUDES[Order ID], FACT_INCLUDES[[#This Row],[Order ID]])</f>
        <v>0</v>
      </c>
      <c r="W2259" s="33">
        <f>IF(FACT_INCLUDES[[#This Row],[Order Type]]="Online", 1, 0)/COUNTIFS(FACT_INCLUDES[Order ID], FACT_INCLUDES[[#This Row],[Order ID]])</f>
        <v>0</v>
      </c>
      <c r="X2259" s="52">
        <v>655.68699320254234</v>
      </c>
      <c r="Y2259" s="52">
        <v>751.52050585242262</v>
      </c>
      <c r="Z2259" s="64">
        <f>IF(FACT_INCLUDES[[#This Row],[Order Type]]="Online", 1, 0)*FACT_INCLUDES[[#This Row],[Income]]</f>
        <v>0</v>
      </c>
    </row>
    <row r="2260" spans="1:26" x14ac:dyDescent="0.3">
      <c r="A2260" s="4">
        <v>782</v>
      </c>
      <c r="B2260" s="4">
        <v>396</v>
      </c>
      <c r="C2260" s="4">
        <v>156</v>
      </c>
      <c r="D2260" s="58">
        <v>3</v>
      </c>
      <c r="E2260" s="28">
        <f>VLOOKUP(FACT_INCLUDES[[#This Row],[Order ID]], ORDERS[], 2)</f>
        <v>44580.447689220666</v>
      </c>
      <c r="F2260" s="28">
        <f>VLOOKUP(FACT_INCLUDES[[#This Row],[Order ID]], ORDERS[], 3)</f>
        <v>44580.447689220666</v>
      </c>
      <c r="G2260" s="4" t="str">
        <f>VLOOKUP(FACT_INCLUDES[[#This Row],[Order ID]], ORDERS[], 4)</f>
        <v>In-Store</v>
      </c>
      <c r="H2260" s="4" t="str">
        <f>VLOOKUP(FACT_INCLUDES[[#This Row],[Order ID]], ORDERS[], 5)</f>
        <v>WMO6341@gmail.com</v>
      </c>
      <c r="I2260" s="4">
        <f>VLOOKUP(FACT_INCLUDES[[#This Row],[Order ID]], ORDERS[], 6)</f>
        <v>29</v>
      </c>
      <c r="J2260" s="54">
        <f>VLOOKUP(FACT_INCLUDES[[#This Row],[Order ID]], ORDERS[], 7)</f>
        <v>0</v>
      </c>
      <c r="K2260" s="33">
        <v>0</v>
      </c>
      <c r="L2260" s="4">
        <f>VLOOKUP(FACT_INCLUDES[[#This Row],[DW Version]], VERSIONS[], 2)</f>
        <v>15</v>
      </c>
      <c r="M2260" s="4">
        <f>VLOOKUP(FACT_INCLUDES[[#This Row],[DW Version]], VERSIONS[], 3)</f>
        <v>9.5</v>
      </c>
      <c r="N2260" s="4" t="str">
        <f>VLOOKUP(FACT_INCLUDES[[#This Row],[DW Version]], VERSIONS[], 4)</f>
        <v>black</v>
      </c>
      <c r="O2260" s="51">
        <f>VLOOKUP(FACT_INCLUDES[[#This Row],[DW Version]], VERSIONS[], 5)</f>
        <v>62.271747186320447</v>
      </c>
      <c r="P2260" s="4" t="str">
        <f>VLOOKUP(FACT_INCLUDES[[#This Row],[DW Version]], VERSIONS[], 6)</f>
        <v>Sportswear Club Fleece</v>
      </c>
      <c r="Q2260" s="4" t="str">
        <f>VLOOKUP(FACT_INCLUDES[[#This Row],[DW Version]], VERSIONS[], 7)</f>
        <v>Apparel</v>
      </c>
      <c r="R2260" s="51">
        <f>FACT_INCLUDES[[#This Row],[Version Price]]*FACT_INCLUDES[[#This Row],[Quantity]]</f>
        <v>186.81524155896133</v>
      </c>
      <c r="S2260" s="51">
        <f>FACT_INCLUDES[[#This Row],[Amount]]*(1-FACT_INCLUDES[[#This Row],[Order Discount]])</f>
        <v>186.81524155896133</v>
      </c>
      <c r="T2260" s="51">
        <f t="shared" si="35"/>
        <v>484.97318387565031</v>
      </c>
      <c r="U2260" s="57">
        <f>FACT_INCLUDES[[#This Row],[Income]]/FACT_INCLUDES[[#This Row],[Total Order Income]]</f>
        <v>0.38520736356190316</v>
      </c>
      <c r="V2260" s="33">
        <f>IF(FACT_INCLUDES[[#This Row],[Order Gap]]&gt;10, 1, 0)/COUNTIFS(FACT_INCLUDES[Order ID], FACT_INCLUDES[[#This Row],[Order ID]])</f>
        <v>0</v>
      </c>
      <c r="W2260" s="33">
        <f>IF(FACT_INCLUDES[[#This Row],[Order Type]]="Online", 1, 0)/COUNTIFS(FACT_INCLUDES[Order ID], FACT_INCLUDES[[#This Row],[Order ID]])</f>
        <v>0</v>
      </c>
      <c r="X2260" s="52">
        <v>655.68699320254234</v>
      </c>
      <c r="Y2260" s="52">
        <v>751.52050585242262</v>
      </c>
      <c r="Z2260" s="64">
        <f>IF(FACT_INCLUDES[[#This Row],[Order Type]]="Online", 1, 0)*FACT_INCLUDES[[#This Row],[Income]]</f>
        <v>0</v>
      </c>
    </row>
    <row r="2261" spans="1:26" x14ac:dyDescent="0.3">
      <c r="A2261" s="4">
        <v>783</v>
      </c>
      <c r="B2261" s="4">
        <v>396</v>
      </c>
      <c r="C2261" s="4">
        <v>979</v>
      </c>
      <c r="D2261" s="58">
        <v>1</v>
      </c>
      <c r="E2261" s="28">
        <f>VLOOKUP(FACT_INCLUDES[[#This Row],[Order ID]], ORDERS[], 2)</f>
        <v>44580.447689220666</v>
      </c>
      <c r="F2261" s="28">
        <f>VLOOKUP(FACT_INCLUDES[[#This Row],[Order ID]], ORDERS[], 3)</f>
        <v>44580.447689220666</v>
      </c>
      <c r="G2261" s="4" t="str">
        <f>VLOOKUP(FACT_INCLUDES[[#This Row],[Order ID]], ORDERS[], 4)</f>
        <v>In-Store</v>
      </c>
      <c r="H2261" s="4" t="str">
        <f>VLOOKUP(FACT_INCLUDES[[#This Row],[Order ID]], ORDERS[], 5)</f>
        <v>WMO6341@gmail.com</v>
      </c>
      <c r="I2261" s="4">
        <f>VLOOKUP(FACT_INCLUDES[[#This Row],[Order ID]], ORDERS[], 6)</f>
        <v>29</v>
      </c>
      <c r="J2261" s="54">
        <f>VLOOKUP(FACT_INCLUDES[[#This Row],[Order ID]], ORDERS[], 7)</f>
        <v>0</v>
      </c>
      <c r="K2261" s="33">
        <v>0</v>
      </c>
      <c r="L2261" s="4">
        <f>VLOOKUP(FACT_INCLUDES[[#This Row],[DW Version]], VERSIONS[], 2)</f>
        <v>99</v>
      </c>
      <c r="M2261" s="4">
        <f>VLOOKUP(FACT_INCLUDES[[#This Row],[DW Version]], VERSIONS[], 3)</f>
        <v>12.5</v>
      </c>
      <c r="N2261" s="4" t="str">
        <f>VLOOKUP(FACT_INCLUDES[[#This Row],[DW Version]], VERSIONS[], 4)</f>
        <v>white</v>
      </c>
      <c r="O2261" s="51">
        <f>VLOOKUP(FACT_INCLUDES[[#This Row],[DW Version]], VERSIONS[], 5)</f>
        <v>298.157942316689</v>
      </c>
      <c r="P2261" s="4" t="str">
        <f>VLOOKUP(FACT_INCLUDES[[#This Row],[DW Version]], VERSIONS[], 6)</f>
        <v>Flex Training Hoodie</v>
      </c>
      <c r="Q2261" s="4" t="str">
        <f>VLOOKUP(FACT_INCLUDES[[#This Row],[DW Version]], VERSIONS[], 7)</f>
        <v>Apparel</v>
      </c>
      <c r="R2261" s="51">
        <f>FACT_INCLUDES[[#This Row],[Version Price]]*FACT_INCLUDES[[#This Row],[Quantity]]</f>
        <v>298.157942316689</v>
      </c>
      <c r="S2261" s="51">
        <f>FACT_INCLUDES[[#This Row],[Amount]]*(1-FACT_INCLUDES[[#This Row],[Order Discount]])</f>
        <v>298.157942316689</v>
      </c>
      <c r="T2261" s="51">
        <f t="shared" si="35"/>
        <v>484.97318387565031</v>
      </c>
      <c r="U2261" s="57">
        <f>FACT_INCLUDES[[#This Row],[Income]]/FACT_INCLUDES[[#This Row],[Total Order Income]]</f>
        <v>0.6147926364380969</v>
      </c>
      <c r="V2261" s="33">
        <f>IF(FACT_INCLUDES[[#This Row],[Order Gap]]&gt;10, 1, 0)/COUNTIFS(FACT_INCLUDES[Order ID], FACT_INCLUDES[[#This Row],[Order ID]])</f>
        <v>0</v>
      </c>
      <c r="W2261" s="33">
        <f>IF(FACT_INCLUDES[[#This Row],[Order Type]]="Online", 1, 0)/COUNTIFS(FACT_INCLUDES[Order ID], FACT_INCLUDES[[#This Row],[Order ID]])</f>
        <v>0</v>
      </c>
      <c r="X2261" s="52">
        <v>655.68699320254234</v>
      </c>
      <c r="Y2261" s="52">
        <v>751.52050585242262</v>
      </c>
      <c r="Z2261" s="64">
        <f>IF(FACT_INCLUDES[[#This Row],[Order Type]]="Online", 1, 0)*FACT_INCLUDES[[#This Row],[Income]]</f>
        <v>0</v>
      </c>
    </row>
    <row r="2262" spans="1:26" x14ac:dyDescent="0.3">
      <c r="A2262" s="4">
        <v>831</v>
      </c>
      <c r="B2262" s="4">
        <v>421</v>
      </c>
      <c r="C2262" s="4">
        <v>302</v>
      </c>
      <c r="D2262" s="58">
        <v>3</v>
      </c>
      <c r="E2262" s="28">
        <f>VLOOKUP(FACT_INCLUDES[[#This Row],[Order ID]], ORDERS[], 2)</f>
        <v>44897.341189220329</v>
      </c>
      <c r="F2262" s="28">
        <f>VLOOKUP(FACT_INCLUDES[[#This Row],[Order ID]], ORDERS[], 3)</f>
        <v>44897.341189220329</v>
      </c>
      <c r="G2262" s="4" t="str">
        <f>VLOOKUP(FACT_INCLUDES[[#This Row],[Order ID]], ORDERS[], 4)</f>
        <v>In-Store</v>
      </c>
      <c r="H2262" s="4" t="str">
        <f>VLOOKUP(FACT_INCLUDES[[#This Row],[Order ID]], ORDERS[], 5)</f>
        <v>TCE5253@gmail.com</v>
      </c>
      <c r="I2262" s="4">
        <f>VLOOKUP(FACT_INCLUDES[[#This Row],[Order ID]], ORDERS[], 6)</f>
        <v>4</v>
      </c>
      <c r="J2262" s="54">
        <f>VLOOKUP(FACT_INCLUDES[[#This Row],[Order ID]], ORDERS[], 7)</f>
        <v>0</v>
      </c>
      <c r="K2262" s="33">
        <v>0</v>
      </c>
      <c r="L2262" s="4">
        <f>VLOOKUP(FACT_INCLUDES[[#This Row],[DW Version]], VERSIONS[], 2)</f>
        <v>30</v>
      </c>
      <c r="M2262" s="4">
        <f>VLOOKUP(FACT_INCLUDES[[#This Row],[DW Version]], VERSIONS[], 3)</f>
        <v>10</v>
      </c>
      <c r="N2262" s="4" t="str">
        <f>VLOOKUP(FACT_INCLUDES[[#This Row],[DW Version]], VERSIONS[], 4)</f>
        <v>dark green</v>
      </c>
      <c r="O2262" s="51">
        <f>VLOOKUP(FACT_INCLUDES[[#This Row],[DW Version]], VERSIONS[], 5)</f>
        <v>107.25196668880213</v>
      </c>
      <c r="P2262" s="4" t="str">
        <f>VLOOKUP(FACT_INCLUDES[[#This Row],[DW Version]], VERSIONS[], 6)</f>
        <v>Air Zoom Terra Kiger</v>
      </c>
      <c r="Q2262" s="4" t="str">
        <f>VLOOKUP(FACT_INCLUDES[[#This Row],[DW Version]], VERSIONS[], 7)</f>
        <v>Shoe</v>
      </c>
      <c r="R2262" s="51">
        <f>FACT_INCLUDES[[#This Row],[Version Price]]*FACT_INCLUDES[[#This Row],[Quantity]]</f>
        <v>321.75590006640641</v>
      </c>
      <c r="S2262" s="51">
        <f>FACT_INCLUDES[[#This Row],[Amount]]*(1-FACT_INCLUDES[[#This Row],[Order Discount]])</f>
        <v>321.75590006640641</v>
      </c>
      <c r="T2262" s="51">
        <f t="shared" si="35"/>
        <v>321.75590006640641</v>
      </c>
      <c r="U2262" s="57">
        <f>FACT_INCLUDES[[#This Row],[Income]]/FACT_INCLUDES[[#This Row],[Total Order Income]]</f>
        <v>1</v>
      </c>
      <c r="V2262" s="33">
        <f>IF(FACT_INCLUDES[[#This Row],[Order Gap]]&gt;10, 1, 0)/COUNTIFS(FACT_INCLUDES[Order ID], FACT_INCLUDES[[#This Row],[Order ID]])</f>
        <v>0</v>
      </c>
      <c r="W2262" s="33">
        <f>IF(FACT_INCLUDES[[#This Row],[Order Type]]="Online", 1, 0)/COUNTIFS(FACT_INCLUDES[Order ID], FACT_INCLUDES[[#This Row],[Order ID]])</f>
        <v>0</v>
      </c>
      <c r="X2262" s="52">
        <v>655.68699320254234</v>
      </c>
      <c r="Y2262" s="52">
        <v>751.52050585242262</v>
      </c>
      <c r="Z2262" s="64">
        <f>IF(FACT_INCLUDES[[#This Row],[Order Type]]="Online", 1, 0)*FACT_INCLUDES[[#This Row],[Income]]</f>
        <v>0</v>
      </c>
    </row>
    <row r="2263" spans="1:26" x14ac:dyDescent="0.3">
      <c r="A2263" s="4">
        <v>884</v>
      </c>
      <c r="B2263" s="4">
        <v>448</v>
      </c>
      <c r="C2263" s="4">
        <v>831</v>
      </c>
      <c r="D2263" s="58">
        <v>1</v>
      </c>
      <c r="E2263" s="28">
        <f>VLOOKUP(FACT_INCLUDES[[#This Row],[Order ID]], ORDERS[], 2)</f>
        <v>44722.966993115071</v>
      </c>
      <c r="F2263" s="28">
        <f>VLOOKUP(FACT_INCLUDES[[#This Row],[Order ID]], ORDERS[], 3)</f>
        <v>44722.966993115071</v>
      </c>
      <c r="G2263" s="4" t="str">
        <f>VLOOKUP(FACT_INCLUDES[[#This Row],[Order ID]], ORDERS[], 4)</f>
        <v>In-Store</v>
      </c>
      <c r="H2263" s="4" t="str">
        <f>VLOOKUP(FACT_INCLUDES[[#This Row],[Order ID]], ORDERS[], 5)</f>
        <v>QES5843@gmail.com</v>
      </c>
      <c r="I2263" s="4">
        <f>VLOOKUP(FACT_INCLUDES[[#This Row],[Order ID]], ORDERS[], 6)</f>
        <v>41</v>
      </c>
      <c r="J2263" s="54">
        <f>VLOOKUP(FACT_INCLUDES[[#This Row],[Order ID]], ORDERS[], 7)</f>
        <v>0</v>
      </c>
      <c r="K2263" s="33">
        <v>0</v>
      </c>
      <c r="L2263" s="4">
        <f>VLOOKUP(FACT_INCLUDES[[#This Row],[DW Version]], VERSIONS[], 2)</f>
        <v>84</v>
      </c>
      <c r="M2263" s="4">
        <f>VLOOKUP(FACT_INCLUDES[[#This Row],[DW Version]], VERSIONS[], 3)</f>
        <v>9</v>
      </c>
      <c r="N2263" s="4" t="str">
        <f>VLOOKUP(FACT_INCLUDES[[#This Row],[DW Version]], VERSIONS[], 4)</f>
        <v>green</v>
      </c>
      <c r="O2263" s="51">
        <f>VLOOKUP(FACT_INCLUDES[[#This Row],[DW Version]], VERSIONS[], 5)</f>
        <v>350.11666465031328</v>
      </c>
      <c r="P2263" s="4" t="str">
        <f>VLOOKUP(FACT_INCLUDES[[#This Row],[DW Version]], VERSIONS[], 6)</f>
        <v>AeroLoft Running Vest</v>
      </c>
      <c r="Q2263" s="4" t="str">
        <f>VLOOKUP(FACT_INCLUDES[[#This Row],[DW Version]], VERSIONS[], 7)</f>
        <v>Apparel</v>
      </c>
      <c r="R2263" s="51">
        <f>FACT_INCLUDES[[#This Row],[Version Price]]*FACT_INCLUDES[[#This Row],[Quantity]]</f>
        <v>350.11666465031328</v>
      </c>
      <c r="S2263" s="51">
        <f>FACT_INCLUDES[[#This Row],[Amount]]*(1-FACT_INCLUDES[[#This Row],[Order Discount]])</f>
        <v>350.11666465031328</v>
      </c>
      <c r="T2263" s="51">
        <f t="shared" si="35"/>
        <v>350.11666465031328</v>
      </c>
      <c r="U2263" s="57">
        <f>FACT_INCLUDES[[#This Row],[Income]]/FACT_INCLUDES[[#This Row],[Total Order Income]]</f>
        <v>1</v>
      </c>
      <c r="V2263" s="33">
        <f>IF(FACT_INCLUDES[[#This Row],[Order Gap]]&gt;10, 1, 0)/COUNTIFS(FACT_INCLUDES[Order ID], FACT_INCLUDES[[#This Row],[Order ID]])</f>
        <v>0</v>
      </c>
      <c r="W2263" s="33">
        <f>IF(FACT_INCLUDES[[#This Row],[Order Type]]="Online", 1, 0)/COUNTIFS(FACT_INCLUDES[Order ID], FACT_INCLUDES[[#This Row],[Order ID]])</f>
        <v>0</v>
      </c>
      <c r="X2263" s="52">
        <v>655.68699320254234</v>
      </c>
      <c r="Y2263" s="52">
        <v>751.52050585242262</v>
      </c>
      <c r="Z2263" s="64">
        <f>IF(FACT_INCLUDES[[#This Row],[Order Type]]="Online", 1, 0)*FACT_INCLUDES[[#This Row],[Income]]</f>
        <v>0</v>
      </c>
    </row>
    <row r="2264" spans="1:26" x14ac:dyDescent="0.3">
      <c r="A2264" s="4">
        <v>890</v>
      </c>
      <c r="B2264" s="4">
        <v>451</v>
      </c>
      <c r="C2264" s="4">
        <v>38</v>
      </c>
      <c r="D2264" s="58">
        <v>2</v>
      </c>
      <c r="E2264" s="28">
        <f>VLOOKUP(FACT_INCLUDES[[#This Row],[Order ID]], ORDERS[], 2)</f>
        <v>44806.98288721477</v>
      </c>
      <c r="F2264" s="28">
        <f>VLOOKUP(FACT_INCLUDES[[#This Row],[Order ID]], ORDERS[], 3)</f>
        <v>44806.98288721477</v>
      </c>
      <c r="G2264" s="4" t="str">
        <f>VLOOKUP(FACT_INCLUDES[[#This Row],[Order ID]], ORDERS[], 4)</f>
        <v>In-Store</v>
      </c>
      <c r="H2264" s="4" t="str">
        <f>VLOOKUP(FACT_INCLUDES[[#This Row],[Order ID]], ORDERS[], 5)</f>
        <v>KMI5704@gmail.com</v>
      </c>
      <c r="I2264" s="4">
        <f>VLOOKUP(FACT_INCLUDES[[#This Row],[Order ID]], ORDERS[], 6)</f>
        <v>1</v>
      </c>
      <c r="J2264" s="54">
        <f>VLOOKUP(FACT_INCLUDES[[#This Row],[Order ID]], ORDERS[], 7)</f>
        <v>0</v>
      </c>
      <c r="K2264" s="33">
        <v>0</v>
      </c>
      <c r="L2264" s="4">
        <f>VLOOKUP(FACT_INCLUDES[[#This Row],[DW Version]], VERSIONS[], 2)</f>
        <v>4</v>
      </c>
      <c r="M2264" s="4">
        <f>VLOOKUP(FACT_INCLUDES[[#This Row],[DW Version]], VERSIONS[], 3)</f>
        <v>5.5</v>
      </c>
      <c r="N2264" s="4" t="str">
        <f>VLOOKUP(FACT_INCLUDES[[#This Row],[DW Version]], VERSIONS[], 4)</f>
        <v>black</v>
      </c>
      <c r="O2264" s="51">
        <f>VLOOKUP(FACT_INCLUDES[[#This Row],[DW Version]], VERSIONS[], 5)</f>
        <v>387.67746964709232</v>
      </c>
      <c r="P2264" s="4" t="str">
        <f>VLOOKUP(FACT_INCLUDES[[#This Row],[DW Version]], VERSIONS[], 6)</f>
        <v>Cortez</v>
      </c>
      <c r="Q2264" s="4" t="str">
        <f>VLOOKUP(FACT_INCLUDES[[#This Row],[DW Version]], VERSIONS[], 7)</f>
        <v>Shoe</v>
      </c>
      <c r="R2264" s="51">
        <f>FACT_INCLUDES[[#This Row],[Version Price]]*FACT_INCLUDES[[#This Row],[Quantity]]</f>
        <v>775.35493929418465</v>
      </c>
      <c r="S2264" s="51">
        <f>FACT_INCLUDES[[#This Row],[Amount]]*(1-FACT_INCLUDES[[#This Row],[Order Discount]])</f>
        <v>775.35493929418465</v>
      </c>
      <c r="T2264" s="51">
        <f t="shared" si="35"/>
        <v>2013.6132839231086</v>
      </c>
      <c r="U2264" s="57">
        <f>FACT_INCLUDES[[#This Row],[Income]]/FACT_INCLUDES[[#This Row],[Total Order Income]]</f>
        <v>0.38505652772788929</v>
      </c>
      <c r="V2264" s="33">
        <f>IF(FACT_INCLUDES[[#This Row],[Order Gap]]&gt;10, 1, 0)/COUNTIFS(FACT_INCLUDES[Order ID], FACT_INCLUDES[[#This Row],[Order ID]])</f>
        <v>0</v>
      </c>
      <c r="W2264" s="33">
        <f>IF(FACT_INCLUDES[[#This Row],[Order Type]]="Online", 1, 0)/COUNTIFS(FACT_INCLUDES[Order ID], FACT_INCLUDES[[#This Row],[Order ID]])</f>
        <v>0</v>
      </c>
      <c r="X2264" s="52">
        <v>655.68699320254234</v>
      </c>
      <c r="Y2264" s="52">
        <v>751.52050585242262</v>
      </c>
      <c r="Z2264" s="64">
        <f>IF(FACT_INCLUDES[[#This Row],[Order Type]]="Online", 1, 0)*FACT_INCLUDES[[#This Row],[Income]]</f>
        <v>0</v>
      </c>
    </row>
    <row r="2265" spans="1:26" x14ac:dyDescent="0.3">
      <c r="A2265" s="4">
        <v>891</v>
      </c>
      <c r="B2265" s="4">
        <v>451</v>
      </c>
      <c r="C2265" s="4">
        <v>711</v>
      </c>
      <c r="D2265" s="58">
        <v>5</v>
      </c>
      <c r="E2265" s="28">
        <f>VLOOKUP(FACT_INCLUDES[[#This Row],[Order ID]], ORDERS[], 2)</f>
        <v>44806.98288721477</v>
      </c>
      <c r="F2265" s="28">
        <f>VLOOKUP(FACT_INCLUDES[[#This Row],[Order ID]], ORDERS[], 3)</f>
        <v>44806.98288721477</v>
      </c>
      <c r="G2265" s="4" t="str">
        <f>VLOOKUP(FACT_INCLUDES[[#This Row],[Order ID]], ORDERS[], 4)</f>
        <v>In-Store</v>
      </c>
      <c r="H2265" s="4" t="str">
        <f>VLOOKUP(FACT_INCLUDES[[#This Row],[Order ID]], ORDERS[], 5)</f>
        <v>KMI5704@gmail.com</v>
      </c>
      <c r="I2265" s="4">
        <f>VLOOKUP(FACT_INCLUDES[[#This Row],[Order ID]], ORDERS[], 6)</f>
        <v>1</v>
      </c>
      <c r="J2265" s="54">
        <f>VLOOKUP(FACT_INCLUDES[[#This Row],[Order ID]], ORDERS[], 7)</f>
        <v>0</v>
      </c>
      <c r="K2265" s="33">
        <v>0</v>
      </c>
      <c r="L2265" s="4">
        <f>VLOOKUP(FACT_INCLUDES[[#This Row],[DW Version]], VERSIONS[], 2)</f>
        <v>72</v>
      </c>
      <c r="M2265" s="4">
        <f>VLOOKUP(FACT_INCLUDES[[#This Row],[DW Version]], VERSIONS[], 3)</f>
        <v>11</v>
      </c>
      <c r="N2265" s="4" t="str">
        <f>VLOOKUP(FACT_INCLUDES[[#This Row],[DW Version]], VERSIONS[], 4)</f>
        <v>black</v>
      </c>
      <c r="O2265" s="51">
        <f>VLOOKUP(FACT_INCLUDES[[#This Row],[DW Version]], VERSIONS[], 5)</f>
        <v>51.707134103070253</v>
      </c>
      <c r="P2265" s="4" t="str">
        <f>VLOOKUP(FACT_INCLUDES[[#This Row],[DW Version]], VERSIONS[], 6)</f>
        <v>Zoom Structure 22</v>
      </c>
      <c r="Q2265" s="4" t="str">
        <f>VLOOKUP(FACT_INCLUDES[[#This Row],[DW Version]], VERSIONS[], 7)</f>
        <v>Shoe</v>
      </c>
      <c r="R2265" s="51">
        <f>FACT_INCLUDES[[#This Row],[Version Price]]*FACT_INCLUDES[[#This Row],[Quantity]]</f>
        <v>258.53567051535128</v>
      </c>
      <c r="S2265" s="51">
        <f>FACT_INCLUDES[[#This Row],[Amount]]*(1-FACT_INCLUDES[[#This Row],[Order Discount]])</f>
        <v>258.53567051535128</v>
      </c>
      <c r="T2265" s="51">
        <f t="shared" si="35"/>
        <v>2013.6132839231086</v>
      </c>
      <c r="U2265" s="57">
        <f>FACT_INCLUDES[[#This Row],[Income]]/FACT_INCLUDES[[#This Row],[Total Order Income]]</f>
        <v>0.12839390392362135</v>
      </c>
      <c r="V2265" s="33">
        <f>IF(FACT_INCLUDES[[#This Row],[Order Gap]]&gt;10, 1, 0)/COUNTIFS(FACT_INCLUDES[Order ID], FACT_INCLUDES[[#This Row],[Order ID]])</f>
        <v>0</v>
      </c>
      <c r="W2265" s="33">
        <f>IF(FACT_INCLUDES[[#This Row],[Order Type]]="Online", 1, 0)/COUNTIFS(FACT_INCLUDES[Order ID], FACT_INCLUDES[[#This Row],[Order ID]])</f>
        <v>0</v>
      </c>
      <c r="X2265" s="52">
        <v>655.68699320254234</v>
      </c>
      <c r="Y2265" s="52">
        <v>751.52050585242262</v>
      </c>
      <c r="Z2265" s="64">
        <f>IF(FACT_INCLUDES[[#This Row],[Order Type]]="Online", 1, 0)*FACT_INCLUDES[[#This Row],[Income]]</f>
        <v>0</v>
      </c>
    </row>
    <row r="2266" spans="1:26" x14ac:dyDescent="0.3">
      <c r="A2266" s="4">
        <v>892</v>
      </c>
      <c r="B2266" s="4">
        <v>451</v>
      </c>
      <c r="C2266" s="4">
        <v>787</v>
      </c>
      <c r="D2266" s="58">
        <v>5</v>
      </c>
      <c r="E2266" s="28">
        <f>VLOOKUP(FACT_INCLUDES[[#This Row],[Order ID]], ORDERS[], 2)</f>
        <v>44806.98288721477</v>
      </c>
      <c r="F2266" s="28">
        <f>VLOOKUP(FACT_INCLUDES[[#This Row],[Order ID]], ORDERS[], 3)</f>
        <v>44806.98288721477</v>
      </c>
      <c r="G2266" s="4" t="str">
        <f>VLOOKUP(FACT_INCLUDES[[#This Row],[Order ID]], ORDERS[], 4)</f>
        <v>In-Store</v>
      </c>
      <c r="H2266" s="4" t="str">
        <f>VLOOKUP(FACT_INCLUDES[[#This Row],[Order ID]], ORDERS[], 5)</f>
        <v>KMI5704@gmail.com</v>
      </c>
      <c r="I2266" s="4">
        <f>VLOOKUP(FACT_INCLUDES[[#This Row],[Order ID]], ORDERS[], 6)</f>
        <v>1</v>
      </c>
      <c r="J2266" s="54">
        <f>VLOOKUP(FACT_INCLUDES[[#This Row],[Order ID]], ORDERS[], 7)</f>
        <v>0</v>
      </c>
      <c r="K2266" s="33">
        <v>0</v>
      </c>
      <c r="L2266" s="4">
        <f>VLOOKUP(FACT_INCLUDES[[#This Row],[DW Version]], VERSIONS[], 2)</f>
        <v>80</v>
      </c>
      <c r="M2266" s="4">
        <f>VLOOKUP(FACT_INCLUDES[[#This Row],[DW Version]], VERSIONS[], 3)</f>
        <v>10</v>
      </c>
      <c r="N2266" s="4" t="str">
        <f>VLOOKUP(FACT_INCLUDES[[#This Row],[DW Version]], VERSIONS[], 4)</f>
        <v>white</v>
      </c>
      <c r="O2266" s="51">
        <f>VLOOKUP(FACT_INCLUDES[[#This Row],[DW Version]], VERSIONS[], 5)</f>
        <v>195.94453482271459</v>
      </c>
      <c r="P2266" s="4" t="str">
        <f>VLOOKUP(FACT_INCLUDES[[#This Row],[DW Version]], VERSIONS[], 6)</f>
        <v>Quest 3</v>
      </c>
      <c r="Q2266" s="4" t="str">
        <f>VLOOKUP(FACT_INCLUDES[[#This Row],[DW Version]], VERSIONS[], 7)</f>
        <v>Shoe</v>
      </c>
      <c r="R2266" s="51">
        <f>FACT_INCLUDES[[#This Row],[Version Price]]*FACT_INCLUDES[[#This Row],[Quantity]]</f>
        <v>979.72267411357291</v>
      </c>
      <c r="S2266" s="51">
        <f>FACT_INCLUDES[[#This Row],[Amount]]*(1-FACT_INCLUDES[[#This Row],[Order Discount]])</f>
        <v>979.72267411357291</v>
      </c>
      <c r="T2266" s="51">
        <f t="shared" si="35"/>
        <v>2013.6132839231086</v>
      </c>
      <c r="U2266" s="57">
        <f>FACT_INCLUDES[[#This Row],[Income]]/FACT_INCLUDES[[#This Row],[Total Order Income]]</f>
        <v>0.4865495683484895</v>
      </c>
      <c r="V2266" s="33">
        <f>IF(FACT_INCLUDES[[#This Row],[Order Gap]]&gt;10, 1, 0)/COUNTIFS(FACT_INCLUDES[Order ID], FACT_INCLUDES[[#This Row],[Order ID]])</f>
        <v>0</v>
      </c>
      <c r="W2266" s="33">
        <f>IF(FACT_INCLUDES[[#This Row],[Order Type]]="Online", 1, 0)/COUNTIFS(FACT_INCLUDES[Order ID], FACT_INCLUDES[[#This Row],[Order ID]])</f>
        <v>0</v>
      </c>
      <c r="X2266" s="52">
        <v>655.68699320254234</v>
      </c>
      <c r="Y2266" s="52">
        <v>751.52050585242262</v>
      </c>
      <c r="Z2266" s="64">
        <f>IF(FACT_INCLUDES[[#This Row],[Order Type]]="Online", 1, 0)*FACT_INCLUDES[[#This Row],[Income]]</f>
        <v>0</v>
      </c>
    </row>
    <row r="2267" spans="1:26" x14ac:dyDescent="0.3">
      <c r="A2267" s="4">
        <v>913</v>
      </c>
      <c r="B2267" s="4">
        <v>460</v>
      </c>
      <c r="C2267" s="4">
        <v>281</v>
      </c>
      <c r="D2267" s="58">
        <v>2</v>
      </c>
      <c r="E2267" s="28">
        <f>VLOOKUP(FACT_INCLUDES[[#This Row],[Order ID]], ORDERS[], 2)</f>
        <v>44585.454419452857</v>
      </c>
      <c r="F2267" s="28">
        <f>VLOOKUP(FACT_INCLUDES[[#This Row],[Order ID]], ORDERS[], 3)</f>
        <v>44585.454419452857</v>
      </c>
      <c r="G2267" s="4" t="str">
        <f>VLOOKUP(FACT_INCLUDES[[#This Row],[Order ID]], ORDERS[], 4)</f>
        <v>In-Store</v>
      </c>
      <c r="H2267" s="4" t="str">
        <f>VLOOKUP(FACT_INCLUDES[[#This Row],[Order ID]], ORDERS[], 5)</f>
        <v>FXG8430@gmail.com</v>
      </c>
      <c r="I2267" s="4">
        <f>VLOOKUP(FACT_INCLUDES[[#This Row],[Order ID]], ORDERS[], 6)</f>
        <v>11</v>
      </c>
      <c r="J2267" s="54">
        <f>VLOOKUP(FACT_INCLUDES[[#This Row],[Order ID]], ORDERS[], 7)</f>
        <v>0</v>
      </c>
      <c r="K2267" s="33">
        <v>0</v>
      </c>
      <c r="L2267" s="4">
        <f>VLOOKUP(FACT_INCLUDES[[#This Row],[DW Version]], VERSIONS[], 2)</f>
        <v>27</v>
      </c>
      <c r="M2267" s="4">
        <f>VLOOKUP(FACT_INCLUDES[[#This Row],[DW Version]], VERSIONS[], 3)</f>
        <v>11</v>
      </c>
      <c r="N2267" s="4" t="str">
        <f>VLOOKUP(FACT_INCLUDES[[#This Row],[DW Version]], VERSIONS[], 4)</f>
        <v>white</v>
      </c>
      <c r="O2267" s="51">
        <f>VLOOKUP(FACT_INCLUDES[[#This Row],[DW Version]], VERSIONS[], 5)</f>
        <v>290.72333893986837</v>
      </c>
      <c r="P2267" s="4" t="str">
        <f>VLOOKUP(FACT_INCLUDES[[#This Row],[DW Version]], VERSIONS[], 6)</f>
        <v>Structure</v>
      </c>
      <c r="Q2267" s="4" t="str">
        <f>VLOOKUP(FACT_INCLUDES[[#This Row],[DW Version]], VERSIONS[], 7)</f>
        <v>Shoe</v>
      </c>
      <c r="R2267" s="51">
        <f>FACT_INCLUDES[[#This Row],[Version Price]]*FACT_INCLUDES[[#This Row],[Quantity]]</f>
        <v>581.44667787973674</v>
      </c>
      <c r="S2267" s="51">
        <f>FACT_INCLUDES[[#This Row],[Amount]]*(1-FACT_INCLUDES[[#This Row],[Order Discount]])</f>
        <v>581.44667787973674</v>
      </c>
      <c r="T2267" s="51">
        <f t="shared" si="35"/>
        <v>883.75289132956186</v>
      </c>
      <c r="U2267" s="57">
        <f>FACT_INCLUDES[[#This Row],[Income]]/FACT_INCLUDES[[#This Row],[Total Order Income]]</f>
        <v>0.6579290247129822</v>
      </c>
      <c r="V2267" s="33">
        <f>IF(FACT_INCLUDES[[#This Row],[Order Gap]]&gt;10, 1, 0)/COUNTIFS(FACT_INCLUDES[Order ID], FACT_INCLUDES[[#This Row],[Order ID]])</f>
        <v>0</v>
      </c>
      <c r="W2267" s="33">
        <f>IF(FACT_INCLUDES[[#This Row],[Order Type]]="Online", 1, 0)/COUNTIFS(FACT_INCLUDES[Order ID], FACT_INCLUDES[[#This Row],[Order ID]])</f>
        <v>0</v>
      </c>
      <c r="X2267" s="52">
        <v>655.68699320254234</v>
      </c>
      <c r="Y2267" s="52">
        <v>751.52050585242262</v>
      </c>
      <c r="Z2267" s="64">
        <f>IF(FACT_INCLUDES[[#This Row],[Order Type]]="Online", 1, 0)*FACT_INCLUDES[[#This Row],[Income]]</f>
        <v>0</v>
      </c>
    </row>
    <row r="2268" spans="1:26" x14ac:dyDescent="0.3">
      <c r="A2268" s="4">
        <v>914</v>
      </c>
      <c r="B2268" s="4">
        <v>460</v>
      </c>
      <c r="C2268" s="4">
        <v>566</v>
      </c>
      <c r="D2268" s="58">
        <v>1</v>
      </c>
      <c r="E2268" s="28">
        <f>VLOOKUP(FACT_INCLUDES[[#This Row],[Order ID]], ORDERS[], 2)</f>
        <v>44585.454419452857</v>
      </c>
      <c r="F2268" s="28">
        <f>VLOOKUP(FACT_INCLUDES[[#This Row],[Order ID]], ORDERS[], 3)</f>
        <v>44585.454419452857</v>
      </c>
      <c r="G2268" s="4" t="str">
        <f>VLOOKUP(FACT_INCLUDES[[#This Row],[Order ID]], ORDERS[], 4)</f>
        <v>In-Store</v>
      </c>
      <c r="H2268" s="4" t="str">
        <f>VLOOKUP(FACT_INCLUDES[[#This Row],[Order ID]], ORDERS[], 5)</f>
        <v>FXG8430@gmail.com</v>
      </c>
      <c r="I2268" s="4">
        <f>VLOOKUP(FACT_INCLUDES[[#This Row],[Order ID]], ORDERS[], 6)</f>
        <v>11</v>
      </c>
      <c r="J2268" s="54">
        <f>VLOOKUP(FACT_INCLUDES[[#This Row],[Order ID]], ORDERS[], 7)</f>
        <v>0</v>
      </c>
      <c r="K2268" s="33">
        <v>0</v>
      </c>
      <c r="L2268" s="4">
        <f>VLOOKUP(FACT_INCLUDES[[#This Row],[DW Version]], VERSIONS[], 2)</f>
        <v>58</v>
      </c>
      <c r="M2268" s="4">
        <f>VLOOKUP(FACT_INCLUDES[[#This Row],[DW Version]], VERSIONS[], 3)</f>
        <v>12</v>
      </c>
      <c r="N2268" s="4" t="str">
        <f>VLOOKUP(FACT_INCLUDES[[#This Row],[DW Version]], VERSIONS[], 4)</f>
        <v>gray</v>
      </c>
      <c r="O2268" s="51">
        <f>VLOOKUP(FACT_INCLUDES[[#This Row],[DW Version]], VERSIONS[], 5)</f>
        <v>302.30621344982518</v>
      </c>
      <c r="P2268" s="4" t="str">
        <f>VLOOKUP(FACT_INCLUDES[[#This Row],[DW Version]], VERSIONS[], 6)</f>
        <v>Mercurial Superfly</v>
      </c>
      <c r="Q2268" s="4" t="str">
        <f>VLOOKUP(FACT_INCLUDES[[#This Row],[DW Version]], VERSIONS[], 7)</f>
        <v>Shoe</v>
      </c>
      <c r="R2268" s="51">
        <f>FACT_INCLUDES[[#This Row],[Version Price]]*FACT_INCLUDES[[#This Row],[Quantity]]</f>
        <v>302.30621344982518</v>
      </c>
      <c r="S2268" s="51">
        <f>FACT_INCLUDES[[#This Row],[Amount]]*(1-FACT_INCLUDES[[#This Row],[Order Discount]])</f>
        <v>302.30621344982518</v>
      </c>
      <c r="T2268" s="51">
        <f t="shared" si="35"/>
        <v>883.75289132956186</v>
      </c>
      <c r="U2268" s="57">
        <f>FACT_INCLUDES[[#This Row],[Income]]/FACT_INCLUDES[[#This Row],[Total Order Income]]</f>
        <v>0.34207097528701791</v>
      </c>
      <c r="V2268" s="33">
        <f>IF(FACT_INCLUDES[[#This Row],[Order Gap]]&gt;10, 1, 0)/COUNTIFS(FACT_INCLUDES[Order ID], FACT_INCLUDES[[#This Row],[Order ID]])</f>
        <v>0</v>
      </c>
      <c r="W2268" s="33">
        <f>IF(FACT_INCLUDES[[#This Row],[Order Type]]="Online", 1, 0)/COUNTIFS(FACT_INCLUDES[Order ID], FACT_INCLUDES[[#This Row],[Order ID]])</f>
        <v>0</v>
      </c>
      <c r="X2268" s="52">
        <v>655.68699320254234</v>
      </c>
      <c r="Y2268" s="52">
        <v>751.52050585242262</v>
      </c>
      <c r="Z2268" s="64">
        <f>IF(FACT_INCLUDES[[#This Row],[Order Type]]="Online", 1, 0)*FACT_INCLUDES[[#This Row],[Income]]</f>
        <v>0</v>
      </c>
    </row>
    <row r="2269" spans="1:26" x14ac:dyDescent="0.3">
      <c r="A2269" s="4">
        <v>943</v>
      </c>
      <c r="B2269" s="4">
        <v>474</v>
      </c>
      <c r="C2269" s="4">
        <v>83</v>
      </c>
      <c r="D2269" s="58">
        <v>4</v>
      </c>
      <c r="E2269" s="28">
        <f>VLOOKUP(FACT_INCLUDES[[#This Row],[Order ID]], ORDERS[], 2)</f>
        <v>44870.074310359574</v>
      </c>
      <c r="F2269" s="28">
        <f>VLOOKUP(FACT_INCLUDES[[#This Row],[Order ID]], ORDERS[], 3)</f>
        <v>44885.074310359574</v>
      </c>
      <c r="G2269" s="4" t="str">
        <f>VLOOKUP(FACT_INCLUDES[[#This Row],[Order ID]], ORDERS[], 4)</f>
        <v>Online</v>
      </c>
      <c r="H2269" s="4" t="str">
        <f>VLOOKUP(FACT_INCLUDES[[#This Row],[Order ID]], ORDERS[], 5)</f>
        <v>XSQ8658@gmail.com</v>
      </c>
      <c r="I2269" s="4">
        <f>VLOOKUP(FACT_INCLUDES[[#This Row],[Order ID]], ORDERS[], 6)</f>
        <v>0</v>
      </c>
      <c r="J2269" s="54">
        <f>VLOOKUP(FACT_INCLUDES[[#This Row],[Order ID]], ORDERS[], 7)</f>
        <v>0</v>
      </c>
      <c r="K2269" s="33">
        <v>15</v>
      </c>
      <c r="L2269" s="4">
        <f>VLOOKUP(FACT_INCLUDES[[#This Row],[DW Version]], VERSIONS[], 2)</f>
        <v>8</v>
      </c>
      <c r="M2269" s="4">
        <f>VLOOKUP(FACT_INCLUDES[[#This Row],[DW Version]], VERSIONS[], 3)</f>
        <v>12</v>
      </c>
      <c r="N2269" s="4" t="str">
        <f>VLOOKUP(FACT_INCLUDES[[#This Row],[DW Version]], VERSIONS[], 4)</f>
        <v>black</v>
      </c>
      <c r="O2269" s="51">
        <f>VLOOKUP(FACT_INCLUDES[[#This Row],[DW Version]], VERSIONS[], 5)</f>
        <v>248.28858286554996</v>
      </c>
      <c r="P2269" s="4" t="str">
        <f>VLOOKUP(FACT_INCLUDES[[#This Row],[DW Version]], VERSIONS[], 6)</f>
        <v>Dunk</v>
      </c>
      <c r="Q2269" s="4" t="str">
        <f>VLOOKUP(FACT_INCLUDES[[#This Row],[DW Version]], VERSIONS[], 7)</f>
        <v>Shoe</v>
      </c>
      <c r="R2269" s="51">
        <f>FACT_INCLUDES[[#This Row],[Version Price]]*FACT_INCLUDES[[#This Row],[Quantity]]</f>
        <v>993.15433146219982</v>
      </c>
      <c r="S2269" s="51">
        <f>FACT_INCLUDES[[#This Row],[Amount]]*(1-FACT_INCLUDES[[#This Row],[Order Discount]])</f>
        <v>993.15433146219982</v>
      </c>
      <c r="T2269" s="51">
        <f t="shared" si="35"/>
        <v>3493.9604313357718</v>
      </c>
      <c r="U2269" s="57">
        <f>FACT_INCLUDES[[#This Row],[Income]]/FACT_INCLUDES[[#This Row],[Total Order Income]]</f>
        <v>0.28424887773629087</v>
      </c>
      <c r="V2269" s="33">
        <f>IF(FACT_INCLUDES[[#This Row],[Order Gap]]&gt;10, 1, 0)/COUNTIFS(FACT_INCLUDES[Order ID], FACT_INCLUDES[[#This Row],[Order ID]])</f>
        <v>0.2</v>
      </c>
      <c r="W2269" s="33">
        <f>IF(FACT_INCLUDES[[#This Row],[Order Type]]="Online", 1, 0)/COUNTIFS(FACT_INCLUDES[Order ID], FACT_INCLUDES[[#This Row],[Order ID]])</f>
        <v>0.2</v>
      </c>
      <c r="X2269" s="52">
        <v>655.68699320254234</v>
      </c>
      <c r="Y2269" s="52">
        <v>751.52050585242262</v>
      </c>
      <c r="Z2269" s="64">
        <f>IF(FACT_INCLUDES[[#This Row],[Order Type]]="Online", 1, 0)*FACT_INCLUDES[[#This Row],[Income]]</f>
        <v>993.15433146219982</v>
      </c>
    </row>
    <row r="2270" spans="1:26" x14ac:dyDescent="0.3">
      <c r="A2270" s="4">
        <v>944</v>
      </c>
      <c r="B2270" s="4">
        <v>474</v>
      </c>
      <c r="C2270" s="4">
        <v>237</v>
      </c>
      <c r="D2270" s="58">
        <v>1</v>
      </c>
      <c r="E2270" s="28">
        <f>VLOOKUP(FACT_INCLUDES[[#This Row],[Order ID]], ORDERS[], 2)</f>
        <v>44870.074310359574</v>
      </c>
      <c r="F2270" s="28">
        <f>VLOOKUP(FACT_INCLUDES[[#This Row],[Order ID]], ORDERS[], 3)</f>
        <v>44885.074310359574</v>
      </c>
      <c r="G2270" s="4" t="str">
        <f>VLOOKUP(FACT_INCLUDES[[#This Row],[Order ID]], ORDERS[], 4)</f>
        <v>Online</v>
      </c>
      <c r="H2270" s="4" t="str">
        <f>VLOOKUP(FACT_INCLUDES[[#This Row],[Order ID]], ORDERS[], 5)</f>
        <v>XSQ8658@gmail.com</v>
      </c>
      <c r="I2270" s="4">
        <f>VLOOKUP(FACT_INCLUDES[[#This Row],[Order ID]], ORDERS[], 6)</f>
        <v>0</v>
      </c>
      <c r="J2270" s="54">
        <f>VLOOKUP(FACT_INCLUDES[[#This Row],[Order ID]], ORDERS[], 7)</f>
        <v>0</v>
      </c>
      <c r="K2270" s="33">
        <v>15</v>
      </c>
      <c r="L2270" s="4">
        <f>VLOOKUP(FACT_INCLUDES[[#This Row],[DW Version]], VERSIONS[], 2)</f>
        <v>24</v>
      </c>
      <c r="M2270" s="4">
        <f>VLOOKUP(FACT_INCLUDES[[#This Row],[DW Version]], VERSIONS[], 3)</f>
        <v>4</v>
      </c>
      <c r="N2270" s="4" t="str">
        <f>VLOOKUP(FACT_INCLUDES[[#This Row],[DW Version]], VERSIONS[], 4)</f>
        <v>dark blue</v>
      </c>
      <c r="O2270" s="51">
        <f>VLOOKUP(FACT_INCLUDES[[#This Row],[DW Version]], VERSIONS[], 5)</f>
        <v>217.38331698470819</v>
      </c>
      <c r="P2270" s="4" t="str">
        <f>VLOOKUP(FACT_INCLUDES[[#This Row],[DW Version]], VERSIONS[], 6)</f>
        <v>Zoom Fly</v>
      </c>
      <c r="Q2270" s="4" t="str">
        <f>VLOOKUP(FACT_INCLUDES[[#This Row],[DW Version]], VERSIONS[], 7)</f>
        <v>Shoe</v>
      </c>
      <c r="R2270" s="51">
        <f>FACT_INCLUDES[[#This Row],[Version Price]]*FACT_INCLUDES[[#This Row],[Quantity]]</f>
        <v>217.38331698470819</v>
      </c>
      <c r="S2270" s="51">
        <f>FACT_INCLUDES[[#This Row],[Amount]]*(1-FACT_INCLUDES[[#This Row],[Order Discount]])</f>
        <v>217.38331698470819</v>
      </c>
      <c r="T2270" s="51">
        <f t="shared" si="35"/>
        <v>3493.9604313357718</v>
      </c>
      <c r="U2270" s="57">
        <f>FACT_INCLUDES[[#This Row],[Income]]/FACT_INCLUDES[[#This Row],[Total Order Income]]</f>
        <v>6.221688002963463E-2</v>
      </c>
      <c r="V2270" s="33">
        <f>IF(FACT_INCLUDES[[#This Row],[Order Gap]]&gt;10, 1, 0)/COUNTIFS(FACT_INCLUDES[Order ID], FACT_INCLUDES[[#This Row],[Order ID]])</f>
        <v>0.2</v>
      </c>
      <c r="W2270" s="33">
        <f>IF(FACT_INCLUDES[[#This Row],[Order Type]]="Online", 1, 0)/COUNTIFS(FACT_INCLUDES[Order ID], FACT_INCLUDES[[#This Row],[Order ID]])</f>
        <v>0.2</v>
      </c>
      <c r="X2270" s="52">
        <v>655.68699320254234</v>
      </c>
      <c r="Y2270" s="52">
        <v>751.52050585242262</v>
      </c>
      <c r="Z2270" s="64">
        <f>IF(FACT_INCLUDES[[#This Row],[Order Type]]="Online", 1, 0)*FACT_INCLUDES[[#This Row],[Income]]</f>
        <v>217.38331698470819</v>
      </c>
    </row>
    <row r="2271" spans="1:26" x14ac:dyDescent="0.3">
      <c r="A2271" s="4">
        <v>945</v>
      </c>
      <c r="B2271" s="4">
        <v>474</v>
      </c>
      <c r="C2271" s="4">
        <v>343</v>
      </c>
      <c r="D2271" s="58">
        <v>4</v>
      </c>
      <c r="E2271" s="28">
        <f>VLOOKUP(FACT_INCLUDES[[#This Row],[Order ID]], ORDERS[], 2)</f>
        <v>44870.074310359574</v>
      </c>
      <c r="F2271" s="28">
        <f>VLOOKUP(FACT_INCLUDES[[#This Row],[Order ID]], ORDERS[], 3)</f>
        <v>44885.074310359574</v>
      </c>
      <c r="G2271" s="4" t="str">
        <f>VLOOKUP(FACT_INCLUDES[[#This Row],[Order ID]], ORDERS[], 4)</f>
        <v>Online</v>
      </c>
      <c r="H2271" s="4" t="str">
        <f>VLOOKUP(FACT_INCLUDES[[#This Row],[Order ID]], ORDERS[], 5)</f>
        <v>XSQ8658@gmail.com</v>
      </c>
      <c r="I2271" s="4">
        <f>VLOOKUP(FACT_INCLUDES[[#This Row],[Order ID]], ORDERS[], 6)</f>
        <v>0</v>
      </c>
      <c r="J2271" s="54">
        <f>VLOOKUP(FACT_INCLUDES[[#This Row],[Order ID]], ORDERS[], 7)</f>
        <v>0</v>
      </c>
      <c r="K2271" s="33">
        <v>15</v>
      </c>
      <c r="L2271" s="4">
        <f>VLOOKUP(FACT_INCLUDES[[#This Row],[DW Version]], VERSIONS[], 2)</f>
        <v>35</v>
      </c>
      <c r="M2271" s="4">
        <f>VLOOKUP(FACT_INCLUDES[[#This Row],[DW Version]], VERSIONS[], 3)</f>
        <v>6</v>
      </c>
      <c r="N2271" s="4" t="str">
        <f>VLOOKUP(FACT_INCLUDES[[#This Row],[DW Version]], VERSIONS[], 4)</f>
        <v>white</v>
      </c>
      <c r="O2271" s="51">
        <f>VLOOKUP(FACT_INCLUDES[[#This Row],[DW Version]], VERSIONS[], 5)</f>
        <v>129.07165858777424</v>
      </c>
      <c r="P2271" s="4" t="str">
        <f>VLOOKUP(FACT_INCLUDES[[#This Row],[DW Version]], VERSIONS[], 6)</f>
        <v>Alphafly</v>
      </c>
      <c r="Q2271" s="4" t="str">
        <f>VLOOKUP(FACT_INCLUDES[[#This Row],[DW Version]], VERSIONS[], 7)</f>
        <v>Shoe</v>
      </c>
      <c r="R2271" s="51">
        <f>FACT_INCLUDES[[#This Row],[Version Price]]*FACT_INCLUDES[[#This Row],[Quantity]]</f>
        <v>516.28663435109695</v>
      </c>
      <c r="S2271" s="51">
        <f>FACT_INCLUDES[[#This Row],[Amount]]*(1-FACT_INCLUDES[[#This Row],[Order Discount]])</f>
        <v>516.28663435109695</v>
      </c>
      <c r="T2271" s="51">
        <f t="shared" si="35"/>
        <v>3493.9604313357718</v>
      </c>
      <c r="U2271" s="57">
        <f>FACT_INCLUDES[[#This Row],[Income]]/FACT_INCLUDES[[#This Row],[Total Order Income]]</f>
        <v>0.14776544969449354</v>
      </c>
      <c r="V2271" s="33">
        <f>IF(FACT_INCLUDES[[#This Row],[Order Gap]]&gt;10, 1, 0)/COUNTIFS(FACT_INCLUDES[Order ID], FACT_INCLUDES[[#This Row],[Order ID]])</f>
        <v>0.2</v>
      </c>
      <c r="W2271" s="33">
        <f>IF(FACT_INCLUDES[[#This Row],[Order Type]]="Online", 1, 0)/COUNTIFS(FACT_INCLUDES[Order ID], FACT_INCLUDES[[#This Row],[Order ID]])</f>
        <v>0.2</v>
      </c>
      <c r="X2271" s="52">
        <v>655.68699320254234</v>
      </c>
      <c r="Y2271" s="52">
        <v>751.52050585242262</v>
      </c>
      <c r="Z2271" s="64">
        <f>IF(FACT_INCLUDES[[#This Row],[Order Type]]="Online", 1, 0)*FACT_INCLUDES[[#This Row],[Income]]</f>
        <v>516.28663435109695</v>
      </c>
    </row>
    <row r="2272" spans="1:26" x14ac:dyDescent="0.3">
      <c r="A2272" s="4">
        <v>946</v>
      </c>
      <c r="B2272" s="4">
        <v>474</v>
      </c>
      <c r="C2272" s="4">
        <v>489</v>
      </c>
      <c r="D2272" s="58">
        <v>3</v>
      </c>
      <c r="E2272" s="28">
        <f>VLOOKUP(FACT_INCLUDES[[#This Row],[Order ID]], ORDERS[], 2)</f>
        <v>44870.074310359574</v>
      </c>
      <c r="F2272" s="28">
        <f>VLOOKUP(FACT_INCLUDES[[#This Row],[Order ID]], ORDERS[], 3)</f>
        <v>44885.074310359574</v>
      </c>
      <c r="G2272" s="4" t="str">
        <f>VLOOKUP(FACT_INCLUDES[[#This Row],[Order ID]], ORDERS[], 4)</f>
        <v>Online</v>
      </c>
      <c r="H2272" s="4" t="str">
        <f>VLOOKUP(FACT_INCLUDES[[#This Row],[Order ID]], ORDERS[], 5)</f>
        <v>XSQ8658@gmail.com</v>
      </c>
      <c r="I2272" s="4">
        <f>VLOOKUP(FACT_INCLUDES[[#This Row],[Order ID]], ORDERS[], 6)</f>
        <v>0</v>
      </c>
      <c r="J2272" s="54">
        <f>VLOOKUP(FACT_INCLUDES[[#This Row],[Order ID]], ORDERS[], 7)</f>
        <v>0</v>
      </c>
      <c r="K2272" s="33">
        <v>15</v>
      </c>
      <c r="L2272" s="4">
        <f>VLOOKUP(FACT_INCLUDES[[#This Row],[DW Version]], VERSIONS[], 2)</f>
        <v>51</v>
      </c>
      <c r="M2272" s="4">
        <f>VLOOKUP(FACT_INCLUDES[[#This Row],[DW Version]], VERSIONS[], 3)</f>
        <v>10.5</v>
      </c>
      <c r="N2272" s="4" t="str">
        <f>VLOOKUP(FACT_INCLUDES[[#This Row],[DW Version]], VERSIONS[], 4)</f>
        <v>white</v>
      </c>
      <c r="O2272" s="51">
        <f>VLOOKUP(FACT_INCLUDES[[#This Row],[DW Version]], VERSIONS[], 5)</f>
        <v>230.13963434116584</v>
      </c>
      <c r="P2272" s="4" t="str">
        <f>VLOOKUP(FACT_INCLUDES[[#This Row],[DW Version]], VERSIONS[], 6)</f>
        <v>Therma Sphere Hoodie</v>
      </c>
      <c r="Q2272" s="4" t="str">
        <f>VLOOKUP(FACT_INCLUDES[[#This Row],[DW Version]], VERSIONS[], 7)</f>
        <v>Apparel</v>
      </c>
      <c r="R2272" s="51">
        <f>FACT_INCLUDES[[#This Row],[Version Price]]*FACT_INCLUDES[[#This Row],[Quantity]]</f>
        <v>690.41890302349748</v>
      </c>
      <c r="S2272" s="51">
        <f>FACT_INCLUDES[[#This Row],[Amount]]*(1-FACT_INCLUDES[[#This Row],[Order Discount]])</f>
        <v>690.41890302349748</v>
      </c>
      <c r="T2272" s="51">
        <f t="shared" si="35"/>
        <v>3493.9604313357718</v>
      </c>
      <c r="U2272" s="57">
        <f>FACT_INCLUDES[[#This Row],[Income]]/FACT_INCLUDES[[#This Row],[Total Order Income]]</f>
        <v>0.19760352659733593</v>
      </c>
      <c r="V2272" s="33">
        <f>IF(FACT_INCLUDES[[#This Row],[Order Gap]]&gt;10, 1, 0)/COUNTIFS(FACT_INCLUDES[Order ID], FACT_INCLUDES[[#This Row],[Order ID]])</f>
        <v>0.2</v>
      </c>
      <c r="W2272" s="33">
        <f>IF(FACT_INCLUDES[[#This Row],[Order Type]]="Online", 1, 0)/COUNTIFS(FACT_INCLUDES[Order ID], FACT_INCLUDES[[#This Row],[Order ID]])</f>
        <v>0.2</v>
      </c>
      <c r="X2272" s="52">
        <v>655.68699320254234</v>
      </c>
      <c r="Y2272" s="52">
        <v>751.52050585242262</v>
      </c>
      <c r="Z2272" s="64">
        <f>IF(FACT_INCLUDES[[#This Row],[Order Type]]="Online", 1, 0)*FACT_INCLUDES[[#This Row],[Income]]</f>
        <v>690.41890302349748</v>
      </c>
    </row>
    <row r="2273" spans="1:26" x14ac:dyDescent="0.3">
      <c r="A2273" s="4">
        <v>947</v>
      </c>
      <c r="B2273" s="4">
        <v>474</v>
      </c>
      <c r="C2273" s="4">
        <v>523</v>
      </c>
      <c r="D2273" s="58">
        <v>5</v>
      </c>
      <c r="E2273" s="28">
        <f>VLOOKUP(FACT_INCLUDES[[#This Row],[Order ID]], ORDERS[], 2)</f>
        <v>44870.074310359574</v>
      </c>
      <c r="F2273" s="28">
        <f>VLOOKUP(FACT_INCLUDES[[#This Row],[Order ID]], ORDERS[], 3)</f>
        <v>44885.074310359574</v>
      </c>
      <c r="G2273" s="4" t="str">
        <f>VLOOKUP(FACT_INCLUDES[[#This Row],[Order ID]], ORDERS[], 4)</f>
        <v>Online</v>
      </c>
      <c r="H2273" s="4" t="str">
        <f>VLOOKUP(FACT_INCLUDES[[#This Row],[Order ID]], ORDERS[], 5)</f>
        <v>XSQ8658@gmail.com</v>
      </c>
      <c r="I2273" s="4">
        <f>VLOOKUP(FACT_INCLUDES[[#This Row],[Order ID]], ORDERS[], 6)</f>
        <v>0</v>
      </c>
      <c r="J2273" s="54">
        <f>VLOOKUP(FACT_INCLUDES[[#This Row],[Order ID]], ORDERS[], 7)</f>
        <v>0</v>
      </c>
      <c r="K2273" s="33">
        <v>15</v>
      </c>
      <c r="L2273" s="4">
        <f>VLOOKUP(FACT_INCLUDES[[#This Row],[DW Version]], VERSIONS[], 2)</f>
        <v>54</v>
      </c>
      <c r="M2273" s="4">
        <f>VLOOKUP(FACT_INCLUDES[[#This Row],[DW Version]], VERSIONS[], 3)</f>
        <v>10</v>
      </c>
      <c r="N2273" s="4" t="str">
        <f>VLOOKUP(FACT_INCLUDES[[#This Row],[DW Version]], VERSIONS[], 4)</f>
        <v>blue</v>
      </c>
      <c r="O2273" s="51">
        <f>VLOOKUP(FACT_INCLUDES[[#This Row],[DW Version]], VERSIONS[], 5)</f>
        <v>215.34344910285392</v>
      </c>
      <c r="P2273" s="4" t="str">
        <f>VLOOKUP(FACT_INCLUDES[[#This Row],[DW Version]], VERSIONS[], 6)</f>
        <v>Legend React</v>
      </c>
      <c r="Q2273" s="4" t="str">
        <f>VLOOKUP(FACT_INCLUDES[[#This Row],[DW Version]], VERSIONS[], 7)</f>
        <v>Shoe</v>
      </c>
      <c r="R2273" s="51">
        <f>FACT_INCLUDES[[#This Row],[Version Price]]*FACT_INCLUDES[[#This Row],[Quantity]]</f>
        <v>1076.7172455142695</v>
      </c>
      <c r="S2273" s="51">
        <f>FACT_INCLUDES[[#This Row],[Amount]]*(1-FACT_INCLUDES[[#This Row],[Order Discount]])</f>
        <v>1076.7172455142695</v>
      </c>
      <c r="T2273" s="51">
        <f t="shared" si="35"/>
        <v>3493.9604313357718</v>
      </c>
      <c r="U2273" s="57">
        <f>FACT_INCLUDES[[#This Row],[Income]]/FACT_INCLUDES[[#This Row],[Total Order Income]]</f>
        <v>0.30816526594224508</v>
      </c>
      <c r="V2273" s="33">
        <f>IF(FACT_INCLUDES[[#This Row],[Order Gap]]&gt;10, 1, 0)/COUNTIFS(FACT_INCLUDES[Order ID], FACT_INCLUDES[[#This Row],[Order ID]])</f>
        <v>0.2</v>
      </c>
      <c r="W2273" s="33">
        <f>IF(FACT_INCLUDES[[#This Row],[Order Type]]="Online", 1, 0)/COUNTIFS(FACT_INCLUDES[Order ID], FACT_INCLUDES[[#This Row],[Order ID]])</f>
        <v>0.2</v>
      </c>
      <c r="X2273" s="52">
        <v>655.68699320254234</v>
      </c>
      <c r="Y2273" s="52">
        <v>751.52050585242262</v>
      </c>
      <c r="Z2273" s="64">
        <f>IF(FACT_INCLUDES[[#This Row],[Order Type]]="Online", 1, 0)*FACT_INCLUDES[[#This Row],[Income]]</f>
        <v>1076.7172455142695</v>
      </c>
    </row>
    <row r="2274" spans="1:26" x14ac:dyDescent="0.3">
      <c r="A2274" s="4">
        <v>1070</v>
      </c>
      <c r="B2274" s="4">
        <v>538</v>
      </c>
      <c r="C2274" s="4">
        <v>304</v>
      </c>
      <c r="D2274" s="58">
        <v>1</v>
      </c>
      <c r="E2274" s="28">
        <f>VLOOKUP(FACT_INCLUDES[[#This Row],[Order ID]], ORDERS[], 2)</f>
        <v>44798.227019564605</v>
      </c>
      <c r="F2274" s="28">
        <f>VLOOKUP(FACT_INCLUDES[[#This Row],[Order ID]], ORDERS[], 3)</f>
        <v>44798.227019564605</v>
      </c>
      <c r="G2274" s="4" t="str">
        <f>VLOOKUP(FACT_INCLUDES[[#This Row],[Order ID]], ORDERS[], 4)</f>
        <v>In-Store</v>
      </c>
      <c r="H2274" s="4" t="str">
        <f>VLOOKUP(FACT_INCLUDES[[#This Row],[Order ID]], ORDERS[], 5)</f>
        <v>HEA5800@gmail.com</v>
      </c>
      <c r="I2274" s="4">
        <f>VLOOKUP(FACT_INCLUDES[[#This Row],[Order ID]], ORDERS[], 6)</f>
        <v>40</v>
      </c>
      <c r="J2274" s="54">
        <f>VLOOKUP(FACT_INCLUDES[[#This Row],[Order ID]], ORDERS[], 7)</f>
        <v>0</v>
      </c>
      <c r="K2274" s="33">
        <v>0</v>
      </c>
      <c r="L2274" s="4">
        <f>VLOOKUP(FACT_INCLUDES[[#This Row],[DW Version]], VERSIONS[], 2)</f>
        <v>30</v>
      </c>
      <c r="M2274" s="4">
        <f>VLOOKUP(FACT_INCLUDES[[#This Row],[DW Version]], VERSIONS[], 3)</f>
        <v>11.5</v>
      </c>
      <c r="N2274" s="4" t="str">
        <f>VLOOKUP(FACT_INCLUDES[[#This Row],[DW Version]], VERSIONS[], 4)</f>
        <v>purple lilac</v>
      </c>
      <c r="O2274" s="51">
        <f>VLOOKUP(FACT_INCLUDES[[#This Row],[DW Version]], VERSIONS[], 5)</f>
        <v>284.81743444185554</v>
      </c>
      <c r="P2274" s="4" t="str">
        <f>VLOOKUP(FACT_INCLUDES[[#This Row],[DW Version]], VERSIONS[], 6)</f>
        <v>Air Zoom Terra Kiger</v>
      </c>
      <c r="Q2274" s="4" t="str">
        <f>VLOOKUP(FACT_INCLUDES[[#This Row],[DW Version]], VERSIONS[], 7)</f>
        <v>Shoe</v>
      </c>
      <c r="R2274" s="51">
        <f>FACT_INCLUDES[[#This Row],[Version Price]]*FACT_INCLUDES[[#This Row],[Quantity]]</f>
        <v>284.81743444185554</v>
      </c>
      <c r="S2274" s="51">
        <f>FACT_INCLUDES[[#This Row],[Amount]]*(1-FACT_INCLUDES[[#This Row],[Order Discount]])</f>
        <v>284.81743444185554</v>
      </c>
      <c r="T2274" s="51">
        <f t="shared" si="35"/>
        <v>284.81743444185554</v>
      </c>
      <c r="U2274" s="57">
        <f>FACT_INCLUDES[[#This Row],[Income]]/FACT_INCLUDES[[#This Row],[Total Order Income]]</f>
        <v>1</v>
      </c>
      <c r="V2274" s="33">
        <f>IF(FACT_INCLUDES[[#This Row],[Order Gap]]&gt;10, 1, 0)/COUNTIFS(FACT_INCLUDES[Order ID], FACT_INCLUDES[[#This Row],[Order ID]])</f>
        <v>0</v>
      </c>
      <c r="W2274" s="33">
        <f>IF(FACT_INCLUDES[[#This Row],[Order Type]]="Online", 1, 0)/COUNTIFS(FACT_INCLUDES[Order ID], FACT_INCLUDES[[#This Row],[Order ID]])</f>
        <v>0</v>
      </c>
      <c r="X2274" s="52">
        <v>655.68699320254234</v>
      </c>
      <c r="Y2274" s="52">
        <v>751.52050585242262</v>
      </c>
      <c r="Z2274" s="64">
        <f>IF(FACT_INCLUDES[[#This Row],[Order Type]]="Online", 1, 0)*FACT_INCLUDES[[#This Row],[Income]]</f>
        <v>0</v>
      </c>
    </row>
    <row r="2275" spans="1:26" x14ac:dyDescent="0.3">
      <c r="A2275" s="4">
        <v>1074</v>
      </c>
      <c r="B2275" s="4">
        <v>540</v>
      </c>
      <c r="C2275" s="4">
        <v>573</v>
      </c>
      <c r="D2275" s="58">
        <v>3</v>
      </c>
      <c r="E2275" s="28">
        <f>VLOOKUP(FACT_INCLUDES[[#This Row],[Order ID]], ORDERS[], 2)</f>
        <v>44870.003467568058</v>
      </c>
      <c r="F2275" s="28">
        <f>VLOOKUP(FACT_INCLUDES[[#This Row],[Order ID]], ORDERS[], 3)</f>
        <v>44870.003467568058</v>
      </c>
      <c r="G2275" s="4" t="str">
        <f>VLOOKUP(FACT_INCLUDES[[#This Row],[Order ID]], ORDERS[], 4)</f>
        <v>In-Store</v>
      </c>
      <c r="H2275" s="4" t="str">
        <f>VLOOKUP(FACT_INCLUDES[[#This Row],[Order ID]], ORDERS[], 5)</f>
        <v>TSI4884@gmail.com</v>
      </c>
      <c r="I2275" s="4">
        <f>VLOOKUP(FACT_INCLUDES[[#This Row],[Order ID]], ORDERS[], 6)</f>
        <v>21</v>
      </c>
      <c r="J2275" s="54">
        <f>VLOOKUP(FACT_INCLUDES[[#This Row],[Order ID]], ORDERS[], 7)</f>
        <v>0</v>
      </c>
      <c r="K2275" s="33">
        <v>0</v>
      </c>
      <c r="L2275" s="4">
        <f>VLOOKUP(FACT_INCLUDES[[#This Row],[DW Version]], VERSIONS[], 2)</f>
        <v>59</v>
      </c>
      <c r="M2275" s="4">
        <f>VLOOKUP(FACT_INCLUDES[[#This Row],[DW Version]], VERSIONS[], 3)</f>
        <v>6</v>
      </c>
      <c r="N2275" s="4" t="str">
        <f>VLOOKUP(FACT_INCLUDES[[#This Row],[DW Version]], VERSIONS[], 4)</f>
        <v>white</v>
      </c>
      <c r="O2275" s="51">
        <f>VLOOKUP(FACT_INCLUDES[[#This Row],[DW Version]], VERSIONS[], 5)</f>
        <v>290.22402842030084</v>
      </c>
      <c r="P2275" s="4" t="str">
        <f>VLOOKUP(FACT_INCLUDES[[#This Row],[DW Version]], VERSIONS[], 6)</f>
        <v>Hypervenom Phantom</v>
      </c>
      <c r="Q2275" s="4" t="str">
        <f>VLOOKUP(FACT_INCLUDES[[#This Row],[DW Version]], VERSIONS[], 7)</f>
        <v>Shoe</v>
      </c>
      <c r="R2275" s="51">
        <f>FACT_INCLUDES[[#This Row],[Version Price]]*FACT_INCLUDES[[#This Row],[Quantity]]</f>
        <v>870.67208526090258</v>
      </c>
      <c r="S2275" s="51">
        <f>FACT_INCLUDES[[#This Row],[Amount]]*(1-FACT_INCLUDES[[#This Row],[Order Discount]])</f>
        <v>870.67208526090258</v>
      </c>
      <c r="T2275" s="51">
        <f t="shared" si="35"/>
        <v>870.67208526090258</v>
      </c>
      <c r="U2275" s="57">
        <f>FACT_INCLUDES[[#This Row],[Income]]/FACT_INCLUDES[[#This Row],[Total Order Income]]</f>
        <v>1</v>
      </c>
      <c r="V2275" s="33">
        <f>IF(FACT_INCLUDES[[#This Row],[Order Gap]]&gt;10, 1, 0)/COUNTIFS(FACT_INCLUDES[Order ID], FACT_INCLUDES[[#This Row],[Order ID]])</f>
        <v>0</v>
      </c>
      <c r="W2275" s="33">
        <f>IF(FACT_INCLUDES[[#This Row],[Order Type]]="Online", 1, 0)/COUNTIFS(FACT_INCLUDES[Order ID], FACT_INCLUDES[[#This Row],[Order ID]])</f>
        <v>0</v>
      </c>
      <c r="X2275" s="52">
        <v>655.68699320254234</v>
      </c>
      <c r="Y2275" s="52">
        <v>751.52050585242262</v>
      </c>
      <c r="Z2275" s="64">
        <f>IF(FACT_INCLUDES[[#This Row],[Order Type]]="Online", 1, 0)*FACT_INCLUDES[[#This Row],[Income]]</f>
        <v>0</v>
      </c>
    </row>
    <row r="2276" spans="1:26" x14ac:dyDescent="0.3">
      <c r="A2276" s="4">
        <v>1170</v>
      </c>
      <c r="B2276" s="4">
        <v>589</v>
      </c>
      <c r="C2276" s="4">
        <v>110</v>
      </c>
      <c r="D2276" s="58">
        <v>4</v>
      </c>
      <c r="E2276" s="28">
        <f>VLOOKUP(FACT_INCLUDES[[#This Row],[Order ID]], ORDERS[], 2)</f>
        <v>44798.42969415056</v>
      </c>
      <c r="F2276" s="28">
        <f>VLOOKUP(FACT_INCLUDES[[#This Row],[Order ID]], ORDERS[], 3)</f>
        <v>44798.42969415056</v>
      </c>
      <c r="G2276" s="4" t="str">
        <f>VLOOKUP(FACT_INCLUDES[[#This Row],[Order ID]], ORDERS[], 4)</f>
        <v>In-Store</v>
      </c>
      <c r="H2276" s="4" t="str">
        <f>VLOOKUP(FACT_INCLUDES[[#This Row],[Order ID]], ORDERS[], 5)</f>
        <v>XNW7474@gmail.com</v>
      </c>
      <c r="I2276" s="4">
        <f>VLOOKUP(FACT_INCLUDES[[#This Row],[Order ID]], ORDERS[], 6)</f>
        <v>18</v>
      </c>
      <c r="J2276" s="54">
        <f>VLOOKUP(FACT_INCLUDES[[#This Row],[Order ID]], ORDERS[], 7)</f>
        <v>0</v>
      </c>
      <c r="K2276" s="33">
        <v>0</v>
      </c>
      <c r="L2276" s="4">
        <f>VLOOKUP(FACT_INCLUDES[[#This Row],[DW Version]], VERSIONS[], 2)</f>
        <v>11</v>
      </c>
      <c r="M2276" s="4">
        <f>VLOOKUP(FACT_INCLUDES[[#This Row],[DW Version]], VERSIONS[], 3)</f>
        <v>5</v>
      </c>
      <c r="N2276" s="4" t="str">
        <f>VLOOKUP(FACT_INCLUDES[[#This Row],[DW Version]], VERSIONS[], 4)</f>
        <v>white</v>
      </c>
      <c r="O2276" s="51">
        <f>VLOOKUP(FACT_INCLUDES[[#This Row],[DW Version]], VERSIONS[], 5)</f>
        <v>258.22361923399313</v>
      </c>
      <c r="P2276" s="4" t="str">
        <f>VLOOKUP(FACT_INCLUDES[[#This Row],[DW Version]], VERSIONS[], 6)</f>
        <v>Pro Compression Tights</v>
      </c>
      <c r="Q2276" s="4" t="str">
        <f>VLOOKUP(FACT_INCLUDES[[#This Row],[DW Version]], VERSIONS[], 7)</f>
        <v>Apparel</v>
      </c>
      <c r="R2276" s="51">
        <f>FACT_INCLUDES[[#This Row],[Version Price]]*FACT_INCLUDES[[#This Row],[Quantity]]</f>
        <v>1032.8944769359725</v>
      </c>
      <c r="S2276" s="51">
        <f>FACT_INCLUDES[[#This Row],[Amount]]*(1-FACT_INCLUDES[[#This Row],[Order Discount]])</f>
        <v>1032.8944769359725</v>
      </c>
      <c r="T2276" s="51">
        <f t="shared" si="35"/>
        <v>1032.8944769359725</v>
      </c>
      <c r="U2276" s="57">
        <f>FACT_INCLUDES[[#This Row],[Income]]/FACT_INCLUDES[[#This Row],[Total Order Income]]</f>
        <v>1</v>
      </c>
      <c r="V2276" s="33">
        <f>IF(FACT_INCLUDES[[#This Row],[Order Gap]]&gt;10, 1, 0)/COUNTIFS(FACT_INCLUDES[Order ID], FACT_INCLUDES[[#This Row],[Order ID]])</f>
        <v>0</v>
      </c>
      <c r="W2276" s="33">
        <f>IF(FACT_INCLUDES[[#This Row],[Order Type]]="Online", 1, 0)/COUNTIFS(FACT_INCLUDES[Order ID], FACT_INCLUDES[[#This Row],[Order ID]])</f>
        <v>0</v>
      </c>
      <c r="X2276" s="52">
        <v>655.68699320254234</v>
      </c>
      <c r="Y2276" s="52">
        <v>751.52050585242262</v>
      </c>
      <c r="Z2276" s="64">
        <f>IF(FACT_INCLUDES[[#This Row],[Order Type]]="Online", 1, 0)*FACT_INCLUDES[[#This Row],[Income]]</f>
        <v>0</v>
      </c>
    </row>
    <row r="2277" spans="1:26" x14ac:dyDescent="0.3">
      <c r="A2277" s="4">
        <v>1190</v>
      </c>
      <c r="B2277" s="4">
        <v>602</v>
      </c>
      <c r="C2277" s="4">
        <v>621</v>
      </c>
      <c r="D2277" s="58">
        <v>2</v>
      </c>
      <c r="E2277" s="28">
        <f>VLOOKUP(FACT_INCLUDES[[#This Row],[Order ID]], ORDERS[], 2)</f>
        <v>44589.082768842272</v>
      </c>
      <c r="F2277" s="28">
        <f>VLOOKUP(FACT_INCLUDES[[#This Row],[Order ID]], ORDERS[], 3)</f>
        <v>44589.082768842272</v>
      </c>
      <c r="G2277" s="4" t="str">
        <f>VLOOKUP(FACT_INCLUDES[[#This Row],[Order ID]], ORDERS[], 4)</f>
        <v>In-Store</v>
      </c>
      <c r="H2277" s="4" t="str">
        <f>VLOOKUP(FACT_INCLUDES[[#This Row],[Order ID]], ORDERS[], 5)</f>
        <v>OOW8006@gmail.com</v>
      </c>
      <c r="I2277" s="4">
        <f>VLOOKUP(FACT_INCLUDES[[#This Row],[Order ID]], ORDERS[], 6)</f>
        <v>8</v>
      </c>
      <c r="J2277" s="54">
        <f>VLOOKUP(FACT_INCLUDES[[#This Row],[Order ID]], ORDERS[], 7)</f>
        <v>0</v>
      </c>
      <c r="K2277" s="33">
        <v>0</v>
      </c>
      <c r="L2277" s="4">
        <f>VLOOKUP(FACT_INCLUDES[[#This Row],[DW Version]], VERSIONS[], 2)</f>
        <v>63</v>
      </c>
      <c r="M2277" s="4">
        <f>VLOOKUP(FACT_INCLUDES[[#This Row],[DW Version]], VERSIONS[], 3)</f>
        <v>6</v>
      </c>
      <c r="N2277" s="4" t="str">
        <f>VLOOKUP(FACT_INCLUDES[[#This Row],[DW Version]], VERSIONS[], 4)</f>
        <v>black</v>
      </c>
      <c r="O2277" s="51">
        <f>VLOOKUP(FACT_INCLUDES[[#This Row],[DW Version]], VERSIONS[], 5)</f>
        <v>174.35730643435281</v>
      </c>
      <c r="P2277" s="4" t="str">
        <f>VLOOKUP(FACT_INCLUDES[[#This Row],[DW Version]], VERSIONS[], 6)</f>
        <v>CTR360</v>
      </c>
      <c r="Q2277" s="4" t="str">
        <f>VLOOKUP(FACT_INCLUDES[[#This Row],[DW Version]], VERSIONS[], 7)</f>
        <v>Shoe</v>
      </c>
      <c r="R2277" s="51">
        <f>FACT_INCLUDES[[#This Row],[Version Price]]*FACT_INCLUDES[[#This Row],[Quantity]]</f>
        <v>348.71461286870561</v>
      </c>
      <c r="S2277" s="51">
        <f>FACT_INCLUDES[[#This Row],[Amount]]*(1-FACT_INCLUDES[[#This Row],[Order Discount]])</f>
        <v>348.71461286870561</v>
      </c>
      <c r="T2277" s="51">
        <f t="shared" si="35"/>
        <v>348.71461286870561</v>
      </c>
      <c r="U2277" s="57">
        <f>FACT_INCLUDES[[#This Row],[Income]]/FACT_INCLUDES[[#This Row],[Total Order Income]]</f>
        <v>1</v>
      </c>
      <c r="V2277" s="33">
        <f>IF(FACT_INCLUDES[[#This Row],[Order Gap]]&gt;10, 1, 0)/COUNTIFS(FACT_INCLUDES[Order ID], FACT_INCLUDES[[#This Row],[Order ID]])</f>
        <v>0</v>
      </c>
      <c r="W2277" s="33">
        <f>IF(FACT_INCLUDES[[#This Row],[Order Type]]="Online", 1, 0)/COUNTIFS(FACT_INCLUDES[Order ID], FACT_INCLUDES[[#This Row],[Order ID]])</f>
        <v>0</v>
      </c>
      <c r="X2277" s="52">
        <v>655.68699320254234</v>
      </c>
      <c r="Y2277" s="52">
        <v>751.52050585242262</v>
      </c>
      <c r="Z2277" s="64">
        <f>IF(FACT_INCLUDES[[#This Row],[Order Type]]="Online", 1, 0)*FACT_INCLUDES[[#This Row],[Income]]</f>
        <v>0</v>
      </c>
    </row>
    <row r="2278" spans="1:26" x14ac:dyDescent="0.3">
      <c r="A2278" s="4">
        <v>1208</v>
      </c>
      <c r="B2278" s="4">
        <v>611</v>
      </c>
      <c r="C2278" s="4">
        <v>20</v>
      </c>
      <c r="D2278" s="58">
        <v>1</v>
      </c>
      <c r="E2278" s="28">
        <f>VLOOKUP(FACT_INCLUDES[[#This Row],[Order ID]], ORDERS[], 2)</f>
        <v>44769.476683110021</v>
      </c>
      <c r="F2278" s="28">
        <f>VLOOKUP(FACT_INCLUDES[[#This Row],[Order ID]], ORDERS[], 3)</f>
        <v>44769.476683110021</v>
      </c>
      <c r="G2278" s="4" t="str">
        <f>VLOOKUP(FACT_INCLUDES[[#This Row],[Order ID]], ORDERS[], 4)</f>
        <v>In-Store</v>
      </c>
      <c r="H2278" s="4" t="str">
        <f>VLOOKUP(FACT_INCLUDES[[#This Row],[Order ID]], ORDERS[], 5)</f>
        <v>DPQ7685@gmail.com</v>
      </c>
      <c r="I2278" s="4">
        <f>VLOOKUP(FACT_INCLUDES[[#This Row],[Order ID]], ORDERS[], 6)</f>
        <v>9</v>
      </c>
      <c r="J2278" s="54">
        <f>VLOOKUP(FACT_INCLUDES[[#This Row],[Order ID]], ORDERS[], 7)</f>
        <v>0</v>
      </c>
      <c r="K2278" s="33">
        <v>0</v>
      </c>
      <c r="L2278" s="4">
        <f>VLOOKUP(FACT_INCLUDES[[#This Row],[DW Version]], VERSIONS[], 2)</f>
        <v>2</v>
      </c>
      <c r="M2278" s="4">
        <f>VLOOKUP(FACT_INCLUDES[[#This Row],[DW Version]], VERSIONS[], 3)</f>
        <v>5.5</v>
      </c>
      <c r="N2278" s="4" t="str">
        <f>VLOOKUP(FACT_INCLUDES[[#This Row],[DW Version]], VERSIONS[], 4)</f>
        <v>white</v>
      </c>
      <c r="O2278" s="51">
        <f>VLOOKUP(FACT_INCLUDES[[#This Row],[DW Version]], VERSIONS[], 5)</f>
        <v>174.02714554671951</v>
      </c>
      <c r="P2278" s="4" t="str">
        <f>VLOOKUP(FACT_INCLUDES[[#This Row],[DW Version]], VERSIONS[], 6)</f>
        <v>Air Force 1</v>
      </c>
      <c r="Q2278" s="4" t="str">
        <f>VLOOKUP(FACT_INCLUDES[[#This Row],[DW Version]], VERSIONS[], 7)</f>
        <v>Shoe</v>
      </c>
      <c r="R2278" s="51">
        <f>FACT_INCLUDES[[#This Row],[Version Price]]*FACT_INCLUDES[[#This Row],[Quantity]]</f>
        <v>174.02714554671951</v>
      </c>
      <c r="S2278" s="51">
        <f>FACT_INCLUDES[[#This Row],[Amount]]*(1-FACT_INCLUDES[[#This Row],[Order Discount]])</f>
        <v>174.02714554671951</v>
      </c>
      <c r="T2278" s="51">
        <f t="shared" si="35"/>
        <v>1217.9231183809495</v>
      </c>
      <c r="U2278" s="57">
        <f>FACT_INCLUDES[[#This Row],[Income]]/FACT_INCLUDES[[#This Row],[Total Order Income]]</f>
        <v>0.14288844913138946</v>
      </c>
      <c r="V2278" s="33">
        <f>IF(FACT_INCLUDES[[#This Row],[Order Gap]]&gt;10, 1, 0)/COUNTIFS(FACT_INCLUDES[Order ID], FACT_INCLUDES[[#This Row],[Order ID]])</f>
        <v>0</v>
      </c>
      <c r="W2278" s="33">
        <f>IF(FACT_INCLUDES[[#This Row],[Order Type]]="Online", 1, 0)/COUNTIFS(FACT_INCLUDES[Order ID], FACT_INCLUDES[[#This Row],[Order ID]])</f>
        <v>0</v>
      </c>
      <c r="X2278" s="52">
        <v>655.68699320254234</v>
      </c>
      <c r="Y2278" s="52">
        <v>751.52050585242262</v>
      </c>
      <c r="Z2278" s="64">
        <f>IF(FACT_INCLUDES[[#This Row],[Order Type]]="Online", 1, 0)*FACT_INCLUDES[[#This Row],[Income]]</f>
        <v>0</v>
      </c>
    </row>
    <row r="2279" spans="1:26" x14ac:dyDescent="0.3">
      <c r="A2279" s="4">
        <v>1209</v>
      </c>
      <c r="B2279" s="4">
        <v>611</v>
      </c>
      <c r="C2279" s="4">
        <v>300</v>
      </c>
      <c r="D2279" s="58">
        <v>4</v>
      </c>
      <c r="E2279" s="28">
        <f>VLOOKUP(FACT_INCLUDES[[#This Row],[Order ID]], ORDERS[], 2)</f>
        <v>44769.476683110021</v>
      </c>
      <c r="F2279" s="28">
        <f>VLOOKUP(FACT_INCLUDES[[#This Row],[Order ID]], ORDERS[], 3)</f>
        <v>44769.476683110021</v>
      </c>
      <c r="G2279" s="4" t="str">
        <f>VLOOKUP(FACT_INCLUDES[[#This Row],[Order ID]], ORDERS[], 4)</f>
        <v>In-Store</v>
      </c>
      <c r="H2279" s="4" t="str">
        <f>VLOOKUP(FACT_INCLUDES[[#This Row],[Order ID]], ORDERS[], 5)</f>
        <v>DPQ7685@gmail.com</v>
      </c>
      <c r="I2279" s="4">
        <f>VLOOKUP(FACT_INCLUDES[[#This Row],[Order ID]], ORDERS[], 6)</f>
        <v>9</v>
      </c>
      <c r="J2279" s="54">
        <f>VLOOKUP(FACT_INCLUDES[[#This Row],[Order ID]], ORDERS[], 7)</f>
        <v>0</v>
      </c>
      <c r="K2279" s="33">
        <v>0</v>
      </c>
      <c r="L2279" s="4">
        <f>VLOOKUP(FACT_INCLUDES[[#This Row],[DW Version]], VERSIONS[], 2)</f>
        <v>30</v>
      </c>
      <c r="M2279" s="4">
        <f>VLOOKUP(FACT_INCLUDES[[#This Row],[DW Version]], VERSIONS[], 3)</f>
        <v>8.5</v>
      </c>
      <c r="N2279" s="4" t="str">
        <f>VLOOKUP(FACT_INCLUDES[[#This Row],[DW Version]], VERSIONS[], 4)</f>
        <v>gold</v>
      </c>
      <c r="O2279" s="51">
        <f>VLOOKUP(FACT_INCLUDES[[#This Row],[DW Version]], VERSIONS[], 5)</f>
        <v>260.97399320855749</v>
      </c>
      <c r="P2279" s="4" t="str">
        <f>VLOOKUP(FACT_INCLUDES[[#This Row],[DW Version]], VERSIONS[], 6)</f>
        <v>Air Zoom Terra Kiger</v>
      </c>
      <c r="Q2279" s="4" t="str">
        <f>VLOOKUP(FACT_INCLUDES[[#This Row],[DW Version]], VERSIONS[], 7)</f>
        <v>Shoe</v>
      </c>
      <c r="R2279" s="51">
        <f>FACT_INCLUDES[[#This Row],[Version Price]]*FACT_INCLUDES[[#This Row],[Quantity]]</f>
        <v>1043.89597283423</v>
      </c>
      <c r="S2279" s="51">
        <f>FACT_INCLUDES[[#This Row],[Amount]]*(1-FACT_INCLUDES[[#This Row],[Order Discount]])</f>
        <v>1043.89597283423</v>
      </c>
      <c r="T2279" s="51">
        <f t="shared" si="35"/>
        <v>1217.9231183809495</v>
      </c>
      <c r="U2279" s="57">
        <f>FACT_INCLUDES[[#This Row],[Income]]/FACT_INCLUDES[[#This Row],[Total Order Income]]</f>
        <v>0.85711155086861046</v>
      </c>
      <c r="V2279" s="33">
        <f>IF(FACT_INCLUDES[[#This Row],[Order Gap]]&gt;10, 1, 0)/COUNTIFS(FACT_INCLUDES[Order ID], FACT_INCLUDES[[#This Row],[Order ID]])</f>
        <v>0</v>
      </c>
      <c r="W2279" s="33">
        <f>IF(FACT_INCLUDES[[#This Row],[Order Type]]="Online", 1, 0)/COUNTIFS(FACT_INCLUDES[Order ID], FACT_INCLUDES[[#This Row],[Order ID]])</f>
        <v>0</v>
      </c>
      <c r="X2279" s="52">
        <v>655.68699320254234</v>
      </c>
      <c r="Y2279" s="52">
        <v>751.52050585242262</v>
      </c>
      <c r="Z2279" s="64">
        <f>IF(FACT_INCLUDES[[#This Row],[Order Type]]="Online", 1, 0)*FACT_INCLUDES[[#This Row],[Income]]</f>
        <v>0</v>
      </c>
    </row>
    <row r="2280" spans="1:26" x14ac:dyDescent="0.3">
      <c r="A2280" s="4">
        <v>1226</v>
      </c>
      <c r="B2280" s="4">
        <v>620</v>
      </c>
      <c r="C2280" s="4">
        <v>636</v>
      </c>
      <c r="D2280" s="58">
        <v>3</v>
      </c>
      <c r="E2280" s="28">
        <f>VLOOKUP(FACT_INCLUDES[[#This Row],[Order ID]], ORDERS[], 2)</f>
        <v>44843.868849383616</v>
      </c>
      <c r="F2280" s="28">
        <f>VLOOKUP(FACT_INCLUDES[[#This Row],[Order ID]], ORDERS[], 3)</f>
        <v>44843.868849383616</v>
      </c>
      <c r="G2280" s="4" t="str">
        <f>VLOOKUP(FACT_INCLUDES[[#This Row],[Order ID]], ORDERS[], 4)</f>
        <v>In-Store</v>
      </c>
      <c r="H2280" s="4" t="str">
        <f>VLOOKUP(FACT_INCLUDES[[#This Row],[Order ID]], ORDERS[], 5)</f>
        <v>HTE7731@gmail.com</v>
      </c>
      <c r="I2280" s="4">
        <f>VLOOKUP(FACT_INCLUDES[[#This Row],[Order ID]], ORDERS[], 6)</f>
        <v>43</v>
      </c>
      <c r="J2280" s="54">
        <f>VLOOKUP(FACT_INCLUDES[[#This Row],[Order ID]], ORDERS[], 7)</f>
        <v>0</v>
      </c>
      <c r="K2280" s="33">
        <v>0</v>
      </c>
      <c r="L2280" s="4">
        <f>VLOOKUP(FACT_INCLUDES[[#This Row],[DW Version]], VERSIONS[], 2)</f>
        <v>65</v>
      </c>
      <c r="M2280" s="4">
        <f>VLOOKUP(FACT_INCLUDES[[#This Row],[DW Version]], VERSIONS[], 3)</f>
        <v>4.5</v>
      </c>
      <c r="N2280" s="4" t="str">
        <f>VLOOKUP(FACT_INCLUDES[[#This Row],[DW Version]], VERSIONS[], 4)</f>
        <v>white</v>
      </c>
      <c r="O2280" s="51">
        <f>VLOOKUP(FACT_INCLUDES[[#This Row],[DW Version]], VERSIONS[], 5)</f>
        <v>289.76814087343416</v>
      </c>
      <c r="P2280" s="4" t="str">
        <f>VLOOKUP(FACT_INCLUDES[[#This Row],[DW Version]], VERSIONS[], 6)</f>
        <v>Flex Shorts</v>
      </c>
      <c r="Q2280" s="4" t="str">
        <f>VLOOKUP(FACT_INCLUDES[[#This Row],[DW Version]], VERSIONS[], 7)</f>
        <v>Apparel</v>
      </c>
      <c r="R2280" s="51">
        <f>FACT_INCLUDES[[#This Row],[Version Price]]*FACT_INCLUDES[[#This Row],[Quantity]]</f>
        <v>869.30442262030249</v>
      </c>
      <c r="S2280" s="51">
        <f>FACT_INCLUDES[[#This Row],[Amount]]*(1-FACT_INCLUDES[[#This Row],[Order Discount]])</f>
        <v>869.30442262030249</v>
      </c>
      <c r="T2280" s="51">
        <f t="shared" si="35"/>
        <v>1051.1091973671696</v>
      </c>
      <c r="U2280" s="57">
        <f>FACT_INCLUDES[[#This Row],[Income]]/FACT_INCLUDES[[#This Row],[Total Order Income]]</f>
        <v>0.82703531164768251</v>
      </c>
      <c r="V2280" s="33">
        <f>IF(FACT_INCLUDES[[#This Row],[Order Gap]]&gt;10, 1, 0)/COUNTIFS(FACT_INCLUDES[Order ID], FACT_INCLUDES[[#This Row],[Order ID]])</f>
        <v>0</v>
      </c>
      <c r="W2280" s="33">
        <f>IF(FACT_INCLUDES[[#This Row],[Order Type]]="Online", 1, 0)/COUNTIFS(FACT_INCLUDES[Order ID], FACT_INCLUDES[[#This Row],[Order ID]])</f>
        <v>0</v>
      </c>
      <c r="X2280" s="52">
        <v>655.68699320254234</v>
      </c>
      <c r="Y2280" s="52">
        <v>751.52050585242262</v>
      </c>
      <c r="Z2280" s="64">
        <f>IF(FACT_INCLUDES[[#This Row],[Order Type]]="Online", 1, 0)*FACT_INCLUDES[[#This Row],[Income]]</f>
        <v>0</v>
      </c>
    </row>
    <row r="2281" spans="1:26" x14ac:dyDescent="0.3">
      <c r="A2281" s="4">
        <v>1227</v>
      </c>
      <c r="B2281" s="4">
        <v>620</v>
      </c>
      <c r="C2281" s="4">
        <v>916</v>
      </c>
      <c r="D2281" s="58">
        <v>4</v>
      </c>
      <c r="E2281" s="28">
        <f>VLOOKUP(FACT_INCLUDES[[#This Row],[Order ID]], ORDERS[], 2)</f>
        <v>44843.868849383616</v>
      </c>
      <c r="F2281" s="28">
        <f>VLOOKUP(FACT_INCLUDES[[#This Row],[Order ID]], ORDERS[], 3)</f>
        <v>44843.868849383616</v>
      </c>
      <c r="G2281" s="4" t="str">
        <f>VLOOKUP(FACT_INCLUDES[[#This Row],[Order ID]], ORDERS[], 4)</f>
        <v>In-Store</v>
      </c>
      <c r="H2281" s="4" t="str">
        <f>VLOOKUP(FACT_INCLUDES[[#This Row],[Order ID]], ORDERS[], 5)</f>
        <v>HTE7731@gmail.com</v>
      </c>
      <c r="I2281" s="4">
        <f>VLOOKUP(FACT_INCLUDES[[#This Row],[Order ID]], ORDERS[], 6)</f>
        <v>43</v>
      </c>
      <c r="J2281" s="54">
        <f>VLOOKUP(FACT_INCLUDES[[#This Row],[Order ID]], ORDERS[], 7)</f>
        <v>0</v>
      </c>
      <c r="K2281" s="33">
        <v>0</v>
      </c>
      <c r="L2281" s="4">
        <f>VLOOKUP(FACT_INCLUDES[[#This Row],[DW Version]], VERSIONS[], 2)</f>
        <v>93</v>
      </c>
      <c r="M2281" s="4">
        <f>VLOOKUP(FACT_INCLUDES[[#This Row],[DW Version]], VERSIONS[], 3)</f>
        <v>9</v>
      </c>
      <c r="N2281" s="4" t="str">
        <f>VLOOKUP(FACT_INCLUDES[[#This Row],[DW Version]], VERSIONS[], 4)</f>
        <v>white</v>
      </c>
      <c r="O2281" s="51">
        <f>VLOOKUP(FACT_INCLUDES[[#This Row],[DW Version]], VERSIONS[], 5)</f>
        <v>45.451193686716799</v>
      </c>
      <c r="P2281" s="4" t="str">
        <f>VLOOKUP(FACT_INCLUDES[[#This Row],[DW Version]], VERSIONS[], 6)</f>
        <v>Therma Training Top</v>
      </c>
      <c r="Q2281" s="4" t="str">
        <f>VLOOKUP(FACT_INCLUDES[[#This Row],[DW Version]], VERSIONS[], 7)</f>
        <v>Apparel</v>
      </c>
      <c r="R2281" s="51">
        <f>FACT_INCLUDES[[#This Row],[Version Price]]*FACT_INCLUDES[[#This Row],[Quantity]]</f>
        <v>181.8047747468672</v>
      </c>
      <c r="S2281" s="51">
        <f>FACT_INCLUDES[[#This Row],[Amount]]*(1-FACT_INCLUDES[[#This Row],[Order Discount]])</f>
        <v>181.8047747468672</v>
      </c>
      <c r="T2281" s="51">
        <f t="shared" si="35"/>
        <v>1051.1091973671696</v>
      </c>
      <c r="U2281" s="57">
        <f>FACT_INCLUDES[[#This Row],[Income]]/FACT_INCLUDES[[#This Row],[Total Order Income]]</f>
        <v>0.17296468835231762</v>
      </c>
      <c r="V2281" s="33">
        <f>IF(FACT_INCLUDES[[#This Row],[Order Gap]]&gt;10, 1, 0)/COUNTIFS(FACT_INCLUDES[Order ID], FACT_INCLUDES[[#This Row],[Order ID]])</f>
        <v>0</v>
      </c>
      <c r="W2281" s="33">
        <f>IF(FACT_INCLUDES[[#This Row],[Order Type]]="Online", 1, 0)/COUNTIFS(FACT_INCLUDES[Order ID], FACT_INCLUDES[[#This Row],[Order ID]])</f>
        <v>0</v>
      </c>
      <c r="X2281" s="52">
        <v>655.68699320254234</v>
      </c>
      <c r="Y2281" s="52">
        <v>751.52050585242262</v>
      </c>
      <c r="Z2281" s="64">
        <f>IF(FACT_INCLUDES[[#This Row],[Order Type]]="Online", 1, 0)*FACT_INCLUDES[[#This Row],[Income]]</f>
        <v>0</v>
      </c>
    </row>
    <row r="2282" spans="1:26" x14ac:dyDescent="0.3">
      <c r="A2282" s="4">
        <v>1238</v>
      </c>
      <c r="B2282" s="4">
        <v>625</v>
      </c>
      <c r="C2282" s="4">
        <v>18</v>
      </c>
      <c r="D2282" s="58">
        <v>3</v>
      </c>
      <c r="E2282" s="28">
        <f>VLOOKUP(FACT_INCLUDES[[#This Row],[Order ID]], ORDERS[], 2)</f>
        <v>44825.314293893578</v>
      </c>
      <c r="F2282" s="28">
        <f>VLOOKUP(FACT_INCLUDES[[#This Row],[Order ID]], ORDERS[], 3)</f>
        <v>44825.314293893578</v>
      </c>
      <c r="G2282" s="4" t="str">
        <f>VLOOKUP(FACT_INCLUDES[[#This Row],[Order ID]], ORDERS[], 4)</f>
        <v>In-Store</v>
      </c>
      <c r="H2282" s="4" t="str">
        <f>VLOOKUP(FACT_INCLUDES[[#This Row],[Order ID]], ORDERS[], 5)</f>
        <v>JXT6631@gmail.com</v>
      </c>
      <c r="I2282" s="4">
        <f>VLOOKUP(FACT_INCLUDES[[#This Row],[Order ID]], ORDERS[], 6)</f>
        <v>1</v>
      </c>
      <c r="J2282" s="54">
        <f>VLOOKUP(FACT_INCLUDES[[#This Row],[Order ID]], ORDERS[], 7)</f>
        <v>0</v>
      </c>
      <c r="K2282" s="33">
        <v>0</v>
      </c>
      <c r="L2282" s="4">
        <f>VLOOKUP(FACT_INCLUDES[[#This Row],[DW Version]], VERSIONS[], 2)</f>
        <v>2</v>
      </c>
      <c r="M2282" s="4">
        <f>VLOOKUP(FACT_INCLUDES[[#This Row],[DW Version]], VERSIONS[], 3)</f>
        <v>5</v>
      </c>
      <c r="N2282" s="4" t="str">
        <f>VLOOKUP(FACT_INCLUDES[[#This Row],[DW Version]], VERSIONS[], 4)</f>
        <v>white</v>
      </c>
      <c r="O2282" s="51">
        <f>VLOOKUP(FACT_INCLUDES[[#This Row],[DW Version]], VERSIONS[], 5)</f>
        <v>181.74543263066792</v>
      </c>
      <c r="P2282" s="4" t="str">
        <f>VLOOKUP(FACT_INCLUDES[[#This Row],[DW Version]], VERSIONS[], 6)</f>
        <v>Air Force 1</v>
      </c>
      <c r="Q2282" s="4" t="str">
        <f>VLOOKUP(FACT_INCLUDES[[#This Row],[DW Version]], VERSIONS[], 7)</f>
        <v>Shoe</v>
      </c>
      <c r="R2282" s="51">
        <f>FACT_INCLUDES[[#This Row],[Version Price]]*FACT_INCLUDES[[#This Row],[Quantity]]</f>
        <v>545.23629789200379</v>
      </c>
      <c r="S2282" s="51">
        <f>FACT_INCLUDES[[#This Row],[Amount]]*(1-FACT_INCLUDES[[#This Row],[Order Discount]])</f>
        <v>545.23629789200379</v>
      </c>
      <c r="T2282" s="51">
        <f t="shared" si="35"/>
        <v>1120.3112030200527</v>
      </c>
      <c r="U2282" s="57">
        <f>FACT_INCLUDES[[#This Row],[Income]]/FACT_INCLUDES[[#This Row],[Total Order Income]]</f>
        <v>0.48668289348727012</v>
      </c>
      <c r="V2282" s="33">
        <f>IF(FACT_INCLUDES[[#This Row],[Order Gap]]&gt;10, 1, 0)/COUNTIFS(FACT_INCLUDES[Order ID], FACT_INCLUDES[[#This Row],[Order ID]])</f>
        <v>0</v>
      </c>
      <c r="W2282" s="33">
        <f>IF(FACT_INCLUDES[[#This Row],[Order Type]]="Online", 1, 0)/COUNTIFS(FACT_INCLUDES[Order ID], FACT_INCLUDES[[#This Row],[Order ID]])</f>
        <v>0</v>
      </c>
      <c r="X2282" s="52">
        <v>655.68699320254234</v>
      </c>
      <c r="Y2282" s="52">
        <v>751.52050585242262</v>
      </c>
      <c r="Z2282" s="64">
        <f>IF(FACT_INCLUDES[[#This Row],[Order Type]]="Online", 1, 0)*FACT_INCLUDES[[#This Row],[Income]]</f>
        <v>0</v>
      </c>
    </row>
    <row r="2283" spans="1:26" x14ac:dyDescent="0.3">
      <c r="A2283" s="4">
        <v>1239</v>
      </c>
      <c r="B2283" s="4">
        <v>625</v>
      </c>
      <c r="C2283" s="4">
        <v>235</v>
      </c>
      <c r="D2283" s="58">
        <v>4</v>
      </c>
      <c r="E2283" s="28">
        <f>VLOOKUP(FACT_INCLUDES[[#This Row],[Order ID]], ORDERS[], 2)</f>
        <v>44825.314293893578</v>
      </c>
      <c r="F2283" s="28">
        <f>VLOOKUP(FACT_INCLUDES[[#This Row],[Order ID]], ORDERS[], 3)</f>
        <v>44825.314293893578</v>
      </c>
      <c r="G2283" s="4" t="str">
        <f>VLOOKUP(FACT_INCLUDES[[#This Row],[Order ID]], ORDERS[], 4)</f>
        <v>In-Store</v>
      </c>
      <c r="H2283" s="4" t="str">
        <f>VLOOKUP(FACT_INCLUDES[[#This Row],[Order ID]], ORDERS[], 5)</f>
        <v>JXT6631@gmail.com</v>
      </c>
      <c r="I2283" s="4">
        <f>VLOOKUP(FACT_INCLUDES[[#This Row],[Order ID]], ORDERS[], 6)</f>
        <v>1</v>
      </c>
      <c r="J2283" s="54">
        <f>VLOOKUP(FACT_INCLUDES[[#This Row],[Order ID]], ORDERS[], 7)</f>
        <v>0</v>
      </c>
      <c r="K2283" s="33">
        <v>0</v>
      </c>
      <c r="L2283" s="4">
        <f>VLOOKUP(FACT_INCLUDES[[#This Row],[DW Version]], VERSIONS[], 2)</f>
        <v>24</v>
      </c>
      <c r="M2283" s="4">
        <f>VLOOKUP(FACT_INCLUDES[[#This Row],[DW Version]], VERSIONS[], 3)</f>
        <v>3.5</v>
      </c>
      <c r="N2283" s="4" t="str">
        <f>VLOOKUP(FACT_INCLUDES[[#This Row],[DW Version]], VERSIONS[], 4)</f>
        <v>white</v>
      </c>
      <c r="O2283" s="51">
        <f>VLOOKUP(FACT_INCLUDES[[#This Row],[DW Version]], VERSIONS[], 5)</f>
        <v>143.76872628201221</v>
      </c>
      <c r="P2283" s="4" t="str">
        <f>VLOOKUP(FACT_INCLUDES[[#This Row],[DW Version]], VERSIONS[], 6)</f>
        <v>Zoom Fly</v>
      </c>
      <c r="Q2283" s="4" t="str">
        <f>VLOOKUP(FACT_INCLUDES[[#This Row],[DW Version]], VERSIONS[], 7)</f>
        <v>Shoe</v>
      </c>
      <c r="R2283" s="51">
        <f>FACT_INCLUDES[[#This Row],[Version Price]]*FACT_INCLUDES[[#This Row],[Quantity]]</f>
        <v>575.07490512804884</v>
      </c>
      <c r="S2283" s="51">
        <f>FACT_INCLUDES[[#This Row],[Amount]]*(1-FACT_INCLUDES[[#This Row],[Order Discount]])</f>
        <v>575.07490512804884</v>
      </c>
      <c r="T2283" s="51">
        <f t="shared" si="35"/>
        <v>1120.3112030200527</v>
      </c>
      <c r="U2283" s="57">
        <f>FACT_INCLUDES[[#This Row],[Income]]/FACT_INCLUDES[[#This Row],[Total Order Income]]</f>
        <v>0.51331710651272977</v>
      </c>
      <c r="V2283" s="33">
        <f>IF(FACT_INCLUDES[[#This Row],[Order Gap]]&gt;10, 1, 0)/COUNTIFS(FACT_INCLUDES[Order ID], FACT_INCLUDES[[#This Row],[Order ID]])</f>
        <v>0</v>
      </c>
      <c r="W2283" s="33">
        <f>IF(FACT_INCLUDES[[#This Row],[Order Type]]="Online", 1, 0)/COUNTIFS(FACT_INCLUDES[Order ID], FACT_INCLUDES[[#This Row],[Order ID]])</f>
        <v>0</v>
      </c>
      <c r="X2283" s="52">
        <v>655.68699320254234</v>
      </c>
      <c r="Y2283" s="52">
        <v>751.52050585242262</v>
      </c>
      <c r="Z2283" s="64">
        <f>IF(FACT_INCLUDES[[#This Row],[Order Type]]="Online", 1, 0)*FACT_INCLUDES[[#This Row],[Income]]</f>
        <v>0</v>
      </c>
    </row>
    <row r="2284" spans="1:26" x14ac:dyDescent="0.3">
      <c r="A2284" s="4">
        <v>1349</v>
      </c>
      <c r="B2284" s="4">
        <v>681</v>
      </c>
      <c r="C2284" s="4">
        <v>228</v>
      </c>
      <c r="D2284" s="58">
        <v>4</v>
      </c>
      <c r="E2284" s="28">
        <f>VLOOKUP(FACT_INCLUDES[[#This Row],[Order ID]], ORDERS[], 2)</f>
        <v>44761.787305381578</v>
      </c>
      <c r="F2284" s="28">
        <f>VLOOKUP(FACT_INCLUDES[[#This Row],[Order ID]], ORDERS[], 3)</f>
        <v>44761.787305381578</v>
      </c>
      <c r="G2284" s="4" t="str">
        <f>VLOOKUP(FACT_INCLUDES[[#This Row],[Order ID]], ORDERS[], 4)</f>
        <v>In-Store</v>
      </c>
      <c r="H2284" s="4" t="str">
        <f>VLOOKUP(FACT_INCLUDES[[#This Row],[Order ID]], ORDERS[], 5)</f>
        <v>WMQ8271@gmail.com</v>
      </c>
      <c r="I2284" s="4">
        <f>VLOOKUP(FACT_INCLUDES[[#This Row],[Order ID]], ORDERS[], 6)</f>
        <v>39</v>
      </c>
      <c r="J2284" s="54">
        <f>VLOOKUP(FACT_INCLUDES[[#This Row],[Order ID]], ORDERS[], 7)</f>
        <v>0</v>
      </c>
      <c r="K2284" s="33">
        <v>0</v>
      </c>
      <c r="L2284" s="4">
        <f>VLOOKUP(FACT_INCLUDES[[#This Row],[DW Version]], VERSIONS[], 2)</f>
        <v>23</v>
      </c>
      <c r="M2284" s="4">
        <f>VLOOKUP(FACT_INCLUDES[[#This Row],[DW Version]], VERSIONS[], 3)</f>
        <v>6.5</v>
      </c>
      <c r="N2284" s="4" t="str">
        <f>VLOOKUP(FACT_INCLUDES[[#This Row],[DW Version]], VERSIONS[], 4)</f>
        <v>black</v>
      </c>
      <c r="O2284" s="51">
        <f>VLOOKUP(FACT_INCLUDES[[#This Row],[DW Version]], VERSIONS[], 5)</f>
        <v>173.79795118687599</v>
      </c>
      <c r="P2284" s="4" t="str">
        <f>VLOOKUP(FACT_INCLUDES[[#This Row],[DW Version]], VERSIONS[], 6)</f>
        <v>M2K Tekno</v>
      </c>
      <c r="Q2284" s="4" t="str">
        <f>VLOOKUP(FACT_INCLUDES[[#This Row],[DW Version]], VERSIONS[], 7)</f>
        <v>Shoe</v>
      </c>
      <c r="R2284" s="51">
        <f>FACT_INCLUDES[[#This Row],[Version Price]]*FACT_INCLUDES[[#This Row],[Quantity]]</f>
        <v>695.19180474750397</v>
      </c>
      <c r="S2284" s="51">
        <f>FACT_INCLUDES[[#This Row],[Amount]]*(1-FACT_INCLUDES[[#This Row],[Order Discount]])</f>
        <v>695.19180474750397</v>
      </c>
      <c r="T2284" s="51">
        <f t="shared" si="35"/>
        <v>1461.2882225218598</v>
      </c>
      <c r="U2284" s="57">
        <f>FACT_INCLUDES[[#This Row],[Income]]/FACT_INCLUDES[[#This Row],[Total Order Income]]</f>
        <v>0.4757390048266843</v>
      </c>
      <c r="V2284" s="33">
        <f>IF(FACT_INCLUDES[[#This Row],[Order Gap]]&gt;10, 1, 0)/COUNTIFS(FACT_INCLUDES[Order ID], FACT_INCLUDES[[#This Row],[Order ID]])</f>
        <v>0</v>
      </c>
      <c r="W2284" s="33">
        <f>IF(FACT_INCLUDES[[#This Row],[Order Type]]="Online", 1, 0)/COUNTIFS(FACT_INCLUDES[Order ID], FACT_INCLUDES[[#This Row],[Order ID]])</f>
        <v>0</v>
      </c>
      <c r="X2284" s="52">
        <v>655.68699320254234</v>
      </c>
      <c r="Y2284" s="52">
        <v>751.52050585242262</v>
      </c>
      <c r="Z2284" s="64">
        <f>IF(FACT_INCLUDES[[#This Row],[Order Type]]="Online", 1, 0)*FACT_INCLUDES[[#This Row],[Income]]</f>
        <v>0</v>
      </c>
    </row>
    <row r="2285" spans="1:26" x14ac:dyDescent="0.3">
      <c r="A2285" s="4">
        <v>1350</v>
      </c>
      <c r="B2285" s="4">
        <v>681</v>
      </c>
      <c r="C2285" s="4">
        <v>478</v>
      </c>
      <c r="D2285" s="58">
        <v>3</v>
      </c>
      <c r="E2285" s="28">
        <f>VLOOKUP(FACT_INCLUDES[[#This Row],[Order ID]], ORDERS[], 2)</f>
        <v>44761.787305381578</v>
      </c>
      <c r="F2285" s="28">
        <f>VLOOKUP(FACT_INCLUDES[[#This Row],[Order ID]], ORDERS[], 3)</f>
        <v>44761.787305381578</v>
      </c>
      <c r="G2285" s="4" t="str">
        <f>VLOOKUP(FACT_INCLUDES[[#This Row],[Order ID]], ORDERS[], 4)</f>
        <v>In-Store</v>
      </c>
      <c r="H2285" s="4" t="str">
        <f>VLOOKUP(FACT_INCLUDES[[#This Row],[Order ID]], ORDERS[], 5)</f>
        <v>WMQ8271@gmail.com</v>
      </c>
      <c r="I2285" s="4">
        <f>VLOOKUP(FACT_INCLUDES[[#This Row],[Order ID]], ORDERS[], 6)</f>
        <v>39</v>
      </c>
      <c r="J2285" s="54">
        <f>VLOOKUP(FACT_INCLUDES[[#This Row],[Order ID]], ORDERS[], 7)</f>
        <v>0</v>
      </c>
      <c r="K2285" s="33">
        <v>0</v>
      </c>
      <c r="L2285" s="4">
        <f>VLOOKUP(FACT_INCLUDES[[#This Row],[DW Version]], VERSIONS[], 2)</f>
        <v>50</v>
      </c>
      <c r="M2285" s="4">
        <f>VLOOKUP(FACT_INCLUDES[[#This Row],[DW Version]], VERSIONS[], 3)</f>
        <v>9</v>
      </c>
      <c r="N2285" s="4" t="str">
        <f>VLOOKUP(FACT_INCLUDES[[#This Row],[DW Version]], VERSIONS[], 4)</f>
        <v>white</v>
      </c>
      <c r="O2285" s="51">
        <f>VLOOKUP(FACT_INCLUDES[[#This Row],[DW Version]], VERSIONS[], 5)</f>
        <v>255.36547259145192</v>
      </c>
      <c r="P2285" s="4" t="str">
        <f>VLOOKUP(FACT_INCLUDES[[#This Row],[DW Version]], VERSIONS[], 6)</f>
        <v>Air Zoom Elite</v>
      </c>
      <c r="Q2285" s="4" t="str">
        <f>VLOOKUP(FACT_INCLUDES[[#This Row],[DW Version]], VERSIONS[], 7)</f>
        <v>Shoe</v>
      </c>
      <c r="R2285" s="51">
        <f>FACT_INCLUDES[[#This Row],[Version Price]]*FACT_INCLUDES[[#This Row],[Quantity]]</f>
        <v>766.09641777435581</v>
      </c>
      <c r="S2285" s="51">
        <f>FACT_INCLUDES[[#This Row],[Amount]]*(1-FACT_INCLUDES[[#This Row],[Order Discount]])</f>
        <v>766.09641777435581</v>
      </c>
      <c r="T2285" s="51">
        <f t="shared" si="35"/>
        <v>1461.2882225218598</v>
      </c>
      <c r="U2285" s="57">
        <f>FACT_INCLUDES[[#This Row],[Income]]/FACT_INCLUDES[[#This Row],[Total Order Income]]</f>
        <v>0.5242609951733157</v>
      </c>
      <c r="V2285" s="33">
        <f>IF(FACT_INCLUDES[[#This Row],[Order Gap]]&gt;10, 1, 0)/COUNTIFS(FACT_INCLUDES[Order ID], FACT_INCLUDES[[#This Row],[Order ID]])</f>
        <v>0</v>
      </c>
      <c r="W2285" s="33">
        <f>IF(FACT_INCLUDES[[#This Row],[Order Type]]="Online", 1, 0)/COUNTIFS(FACT_INCLUDES[Order ID], FACT_INCLUDES[[#This Row],[Order ID]])</f>
        <v>0</v>
      </c>
      <c r="X2285" s="52">
        <v>655.68699320254234</v>
      </c>
      <c r="Y2285" s="52">
        <v>751.52050585242262</v>
      </c>
      <c r="Z2285" s="64">
        <f>IF(FACT_INCLUDES[[#This Row],[Order Type]]="Online", 1, 0)*FACT_INCLUDES[[#This Row],[Income]]</f>
        <v>0</v>
      </c>
    </row>
    <row r="2286" spans="1:26" x14ac:dyDescent="0.3">
      <c r="A2286" s="4">
        <v>1354</v>
      </c>
      <c r="B2286" s="4">
        <v>684</v>
      </c>
      <c r="C2286" s="4">
        <v>30</v>
      </c>
      <c r="D2286" s="58">
        <v>1</v>
      </c>
      <c r="E2286" s="28">
        <f>VLOOKUP(FACT_INCLUDES[[#This Row],[Order ID]], ORDERS[], 2)</f>
        <v>44923.886222188215</v>
      </c>
      <c r="F2286" s="28">
        <f>VLOOKUP(FACT_INCLUDES[[#This Row],[Order ID]], ORDERS[], 3)</f>
        <v>44923.886222188215</v>
      </c>
      <c r="G2286" s="4" t="str">
        <f>VLOOKUP(FACT_INCLUDES[[#This Row],[Order ID]], ORDERS[], 4)</f>
        <v>In-Store</v>
      </c>
      <c r="H2286" s="4" t="str">
        <f>VLOOKUP(FACT_INCLUDES[[#This Row],[Order ID]], ORDERS[], 5)</f>
        <v>UMO9340@gmail.com</v>
      </c>
      <c r="I2286" s="4">
        <f>VLOOKUP(FACT_INCLUDES[[#This Row],[Order ID]], ORDERS[], 6)</f>
        <v>22</v>
      </c>
      <c r="J2286" s="54">
        <f>VLOOKUP(FACT_INCLUDES[[#This Row],[Order ID]], ORDERS[], 7)</f>
        <v>0</v>
      </c>
      <c r="K2286" s="33">
        <v>0</v>
      </c>
      <c r="L2286" s="4">
        <f>VLOOKUP(FACT_INCLUDES[[#This Row],[DW Version]], VERSIONS[], 2)</f>
        <v>3</v>
      </c>
      <c r="M2286" s="4">
        <f>VLOOKUP(FACT_INCLUDES[[#This Row],[DW Version]], VERSIONS[], 3)</f>
        <v>5.5</v>
      </c>
      <c r="N2286" s="4" t="str">
        <f>VLOOKUP(FACT_INCLUDES[[#This Row],[DW Version]], VERSIONS[], 4)</f>
        <v>white</v>
      </c>
      <c r="O2286" s="51">
        <f>VLOOKUP(FACT_INCLUDES[[#This Row],[DW Version]], VERSIONS[], 5)</f>
        <v>287.18471946081041</v>
      </c>
      <c r="P2286" s="4" t="str">
        <f>VLOOKUP(FACT_INCLUDES[[#This Row],[DW Version]], VERSIONS[], 6)</f>
        <v>Dri-FIT Shirt</v>
      </c>
      <c r="Q2286" s="4" t="str">
        <f>VLOOKUP(FACT_INCLUDES[[#This Row],[DW Version]], VERSIONS[], 7)</f>
        <v>Apparel</v>
      </c>
      <c r="R2286" s="51">
        <f>FACT_INCLUDES[[#This Row],[Version Price]]*FACT_INCLUDES[[#This Row],[Quantity]]</f>
        <v>287.18471946081041</v>
      </c>
      <c r="S2286" s="51">
        <f>FACT_INCLUDES[[#This Row],[Amount]]*(1-FACT_INCLUDES[[#This Row],[Order Discount]])</f>
        <v>287.18471946081041</v>
      </c>
      <c r="T2286" s="51">
        <f t="shared" si="35"/>
        <v>287.18471946081041</v>
      </c>
      <c r="U2286" s="57">
        <f>FACT_INCLUDES[[#This Row],[Income]]/FACT_INCLUDES[[#This Row],[Total Order Income]]</f>
        <v>1</v>
      </c>
      <c r="V2286" s="33">
        <f>IF(FACT_INCLUDES[[#This Row],[Order Gap]]&gt;10, 1, 0)/COUNTIFS(FACT_INCLUDES[Order ID], FACT_INCLUDES[[#This Row],[Order ID]])</f>
        <v>0</v>
      </c>
      <c r="W2286" s="33">
        <f>IF(FACT_INCLUDES[[#This Row],[Order Type]]="Online", 1, 0)/COUNTIFS(FACT_INCLUDES[Order ID], FACT_INCLUDES[[#This Row],[Order ID]])</f>
        <v>0</v>
      </c>
      <c r="X2286" s="52">
        <v>655.68699320254234</v>
      </c>
      <c r="Y2286" s="52">
        <v>751.52050585242262</v>
      </c>
      <c r="Z2286" s="64">
        <f>IF(FACT_INCLUDES[[#This Row],[Order Type]]="Online", 1, 0)*FACT_INCLUDES[[#This Row],[Income]]</f>
        <v>0</v>
      </c>
    </row>
    <row r="2287" spans="1:26" x14ac:dyDescent="0.3">
      <c r="A2287" s="4">
        <v>1415</v>
      </c>
      <c r="B2287" s="4">
        <v>719</v>
      </c>
      <c r="C2287" s="4">
        <v>248</v>
      </c>
      <c r="D2287" s="58">
        <v>4</v>
      </c>
      <c r="E2287" s="28">
        <f>VLOOKUP(FACT_INCLUDES[[#This Row],[Order ID]], ORDERS[], 2)</f>
        <v>44726.145434412785</v>
      </c>
      <c r="F2287" s="28">
        <f>VLOOKUP(FACT_INCLUDES[[#This Row],[Order ID]], ORDERS[], 3)</f>
        <v>44730.145434412785</v>
      </c>
      <c r="G2287" s="4" t="str">
        <f>VLOOKUP(FACT_INCLUDES[[#This Row],[Order ID]], ORDERS[], 4)</f>
        <v>Online</v>
      </c>
      <c r="H2287" s="4" t="str">
        <f>VLOOKUP(FACT_INCLUDES[[#This Row],[Order ID]], ORDERS[], 5)</f>
        <v>RRO7454@gmail.com</v>
      </c>
      <c r="I2287" s="4">
        <f>VLOOKUP(FACT_INCLUDES[[#This Row],[Order ID]], ORDERS[], 6)</f>
        <v>0</v>
      </c>
      <c r="J2287" s="54">
        <f>VLOOKUP(FACT_INCLUDES[[#This Row],[Order ID]], ORDERS[], 7)</f>
        <v>0</v>
      </c>
      <c r="K2287" s="33">
        <v>4</v>
      </c>
      <c r="L2287" s="4">
        <f>VLOOKUP(FACT_INCLUDES[[#This Row],[DW Version]], VERSIONS[], 2)</f>
        <v>24</v>
      </c>
      <c r="M2287" s="4">
        <f>VLOOKUP(FACT_INCLUDES[[#This Row],[DW Version]], VERSIONS[], 3)</f>
        <v>12</v>
      </c>
      <c r="N2287" s="4" t="str">
        <f>VLOOKUP(FACT_INCLUDES[[#This Row],[DW Version]], VERSIONS[], 4)</f>
        <v>red</v>
      </c>
      <c r="O2287" s="51">
        <f>VLOOKUP(FACT_INCLUDES[[#This Row],[DW Version]], VERSIONS[], 5)</f>
        <v>174.51520984149806</v>
      </c>
      <c r="P2287" s="4" t="str">
        <f>VLOOKUP(FACT_INCLUDES[[#This Row],[DW Version]], VERSIONS[], 6)</f>
        <v>Zoom Fly</v>
      </c>
      <c r="Q2287" s="4" t="str">
        <f>VLOOKUP(FACT_INCLUDES[[#This Row],[DW Version]], VERSIONS[], 7)</f>
        <v>Shoe</v>
      </c>
      <c r="R2287" s="51">
        <f>FACT_INCLUDES[[#This Row],[Version Price]]*FACT_INCLUDES[[#This Row],[Quantity]]</f>
        <v>698.06083936599225</v>
      </c>
      <c r="S2287" s="51">
        <f>FACT_INCLUDES[[#This Row],[Amount]]*(1-FACT_INCLUDES[[#This Row],[Order Discount]])</f>
        <v>698.06083936599225</v>
      </c>
      <c r="T2287" s="51">
        <f t="shared" si="35"/>
        <v>2707.5553187389587</v>
      </c>
      <c r="U2287" s="57">
        <f>FACT_INCLUDES[[#This Row],[Income]]/FACT_INCLUDES[[#This Row],[Total Order Income]]</f>
        <v>0.25781960373430651</v>
      </c>
      <c r="V2287" s="33">
        <f>IF(FACT_INCLUDES[[#This Row],[Order Gap]]&gt;10, 1, 0)/COUNTIFS(FACT_INCLUDES[Order ID], FACT_INCLUDES[[#This Row],[Order ID]])</f>
        <v>0</v>
      </c>
      <c r="W2287" s="33">
        <f>IF(FACT_INCLUDES[[#This Row],[Order Type]]="Online", 1, 0)/COUNTIFS(FACT_INCLUDES[Order ID], FACT_INCLUDES[[#This Row],[Order ID]])</f>
        <v>0.25</v>
      </c>
      <c r="X2287" s="52">
        <v>655.68699320254234</v>
      </c>
      <c r="Y2287" s="52">
        <v>751.52050585242262</v>
      </c>
      <c r="Z2287" s="64">
        <f>IF(FACT_INCLUDES[[#This Row],[Order Type]]="Online", 1, 0)*FACT_INCLUDES[[#This Row],[Income]]</f>
        <v>698.06083936599225</v>
      </c>
    </row>
    <row r="2288" spans="1:26" x14ac:dyDescent="0.3">
      <c r="A2288" s="4">
        <v>1416</v>
      </c>
      <c r="B2288" s="4">
        <v>719</v>
      </c>
      <c r="C2288" s="4">
        <v>403</v>
      </c>
      <c r="D2288" s="58">
        <v>5</v>
      </c>
      <c r="E2288" s="28">
        <f>VLOOKUP(FACT_INCLUDES[[#This Row],[Order ID]], ORDERS[], 2)</f>
        <v>44726.145434412785</v>
      </c>
      <c r="F2288" s="28">
        <f>VLOOKUP(FACT_INCLUDES[[#This Row],[Order ID]], ORDERS[], 3)</f>
        <v>44730.145434412785</v>
      </c>
      <c r="G2288" s="4" t="str">
        <f>VLOOKUP(FACT_INCLUDES[[#This Row],[Order ID]], ORDERS[], 4)</f>
        <v>Online</v>
      </c>
      <c r="H2288" s="4" t="str">
        <f>VLOOKUP(FACT_INCLUDES[[#This Row],[Order ID]], ORDERS[], 5)</f>
        <v>RRO7454@gmail.com</v>
      </c>
      <c r="I2288" s="4">
        <f>VLOOKUP(FACT_INCLUDES[[#This Row],[Order ID]], ORDERS[], 6)</f>
        <v>0</v>
      </c>
      <c r="J2288" s="54">
        <f>VLOOKUP(FACT_INCLUDES[[#This Row],[Order ID]], ORDERS[], 7)</f>
        <v>0</v>
      </c>
      <c r="K2288" s="33">
        <v>4</v>
      </c>
      <c r="L2288" s="4">
        <f>VLOOKUP(FACT_INCLUDES[[#This Row],[DW Version]], VERSIONS[], 2)</f>
        <v>41</v>
      </c>
      <c r="M2288" s="4">
        <f>VLOOKUP(FACT_INCLUDES[[#This Row],[DW Version]], VERSIONS[], 3)</f>
        <v>5.5</v>
      </c>
      <c r="N2288" s="4" t="str">
        <f>VLOOKUP(FACT_INCLUDES[[#This Row],[DW Version]], VERSIONS[], 4)</f>
        <v>black</v>
      </c>
      <c r="O2288" s="51">
        <f>VLOOKUP(FACT_INCLUDES[[#This Row],[DW Version]], VERSIONS[], 5)</f>
        <v>190.2412365581896</v>
      </c>
      <c r="P2288" s="4" t="str">
        <f>VLOOKUP(FACT_INCLUDES[[#This Row],[DW Version]], VERSIONS[], 6)</f>
        <v>LunarGlide</v>
      </c>
      <c r="Q2288" s="4" t="str">
        <f>VLOOKUP(FACT_INCLUDES[[#This Row],[DW Version]], VERSIONS[], 7)</f>
        <v>Shoe</v>
      </c>
      <c r="R2288" s="51">
        <f>FACT_INCLUDES[[#This Row],[Version Price]]*FACT_INCLUDES[[#This Row],[Quantity]]</f>
        <v>951.20618279094799</v>
      </c>
      <c r="S2288" s="51">
        <f>FACT_INCLUDES[[#This Row],[Amount]]*(1-FACT_INCLUDES[[#This Row],[Order Discount]])</f>
        <v>951.20618279094799</v>
      </c>
      <c r="T2288" s="51">
        <f t="shared" si="35"/>
        <v>2707.5553187389587</v>
      </c>
      <c r="U2288" s="57">
        <f>FACT_INCLUDES[[#This Row],[Income]]/FACT_INCLUDES[[#This Row],[Total Order Income]]</f>
        <v>0.35131551189652938</v>
      </c>
      <c r="V2288" s="33">
        <f>IF(FACT_INCLUDES[[#This Row],[Order Gap]]&gt;10, 1, 0)/COUNTIFS(FACT_INCLUDES[Order ID], FACT_INCLUDES[[#This Row],[Order ID]])</f>
        <v>0</v>
      </c>
      <c r="W2288" s="33">
        <f>IF(FACT_INCLUDES[[#This Row],[Order Type]]="Online", 1, 0)/COUNTIFS(FACT_INCLUDES[Order ID], FACT_INCLUDES[[#This Row],[Order ID]])</f>
        <v>0.25</v>
      </c>
      <c r="X2288" s="52">
        <v>655.68699320254234</v>
      </c>
      <c r="Y2288" s="52">
        <v>751.52050585242262</v>
      </c>
      <c r="Z2288" s="64">
        <f>IF(FACT_INCLUDES[[#This Row],[Order Type]]="Online", 1, 0)*FACT_INCLUDES[[#This Row],[Income]]</f>
        <v>951.20618279094799</v>
      </c>
    </row>
    <row r="2289" spans="1:26" x14ac:dyDescent="0.3">
      <c r="A2289" s="4">
        <v>1417</v>
      </c>
      <c r="B2289" s="4">
        <v>719</v>
      </c>
      <c r="C2289" s="4">
        <v>548</v>
      </c>
      <c r="D2289" s="58">
        <v>1</v>
      </c>
      <c r="E2289" s="28">
        <f>VLOOKUP(FACT_INCLUDES[[#This Row],[Order ID]], ORDERS[], 2)</f>
        <v>44726.145434412785</v>
      </c>
      <c r="F2289" s="28">
        <f>VLOOKUP(FACT_INCLUDES[[#This Row],[Order ID]], ORDERS[], 3)</f>
        <v>44730.145434412785</v>
      </c>
      <c r="G2289" s="4" t="str">
        <f>VLOOKUP(FACT_INCLUDES[[#This Row],[Order ID]], ORDERS[], 4)</f>
        <v>Online</v>
      </c>
      <c r="H2289" s="4" t="str">
        <f>VLOOKUP(FACT_INCLUDES[[#This Row],[Order ID]], ORDERS[], 5)</f>
        <v>RRO7454@gmail.com</v>
      </c>
      <c r="I2289" s="4">
        <f>VLOOKUP(FACT_INCLUDES[[#This Row],[Order ID]], ORDERS[], 6)</f>
        <v>0</v>
      </c>
      <c r="J2289" s="54">
        <f>VLOOKUP(FACT_INCLUDES[[#This Row],[Order ID]], ORDERS[], 7)</f>
        <v>0</v>
      </c>
      <c r="K2289" s="33">
        <v>4</v>
      </c>
      <c r="L2289" s="4">
        <f>VLOOKUP(FACT_INCLUDES[[#This Row],[DW Version]], VERSIONS[], 2)</f>
        <v>57</v>
      </c>
      <c r="M2289" s="4">
        <f>VLOOKUP(FACT_INCLUDES[[#This Row],[DW Version]], VERSIONS[], 3)</f>
        <v>6.5</v>
      </c>
      <c r="N2289" s="4" t="str">
        <f>VLOOKUP(FACT_INCLUDES[[#This Row],[DW Version]], VERSIONS[], 4)</f>
        <v>black</v>
      </c>
      <c r="O2289" s="51">
        <f>VLOOKUP(FACT_INCLUDES[[#This Row],[DW Version]], VERSIONS[], 5)</f>
        <v>382.31594991748477</v>
      </c>
      <c r="P2289" s="4" t="str">
        <f>VLOOKUP(FACT_INCLUDES[[#This Row],[DW Version]], VERSIONS[], 6)</f>
        <v>Phantom Vision</v>
      </c>
      <c r="Q2289" s="4" t="str">
        <f>VLOOKUP(FACT_INCLUDES[[#This Row],[DW Version]], VERSIONS[], 7)</f>
        <v>Shoe</v>
      </c>
      <c r="R2289" s="51">
        <f>FACT_INCLUDES[[#This Row],[Version Price]]*FACT_INCLUDES[[#This Row],[Quantity]]</f>
        <v>382.31594991748477</v>
      </c>
      <c r="S2289" s="51">
        <f>FACT_INCLUDES[[#This Row],[Amount]]*(1-FACT_INCLUDES[[#This Row],[Order Discount]])</f>
        <v>382.31594991748477</v>
      </c>
      <c r="T2289" s="51">
        <f t="shared" si="35"/>
        <v>2707.5553187389587</v>
      </c>
      <c r="U2289" s="57">
        <f>FACT_INCLUDES[[#This Row],[Income]]/FACT_INCLUDES[[#This Row],[Total Order Income]]</f>
        <v>0.14120337533696192</v>
      </c>
      <c r="V2289" s="33">
        <f>IF(FACT_INCLUDES[[#This Row],[Order Gap]]&gt;10, 1, 0)/COUNTIFS(FACT_INCLUDES[Order ID], FACT_INCLUDES[[#This Row],[Order ID]])</f>
        <v>0</v>
      </c>
      <c r="W2289" s="33">
        <f>IF(FACT_INCLUDES[[#This Row],[Order Type]]="Online", 1, 0)/COUNTIFS(FACT_INCLUDES[Order ID], FACT_INCLUDES[[#This Row],[Order ID]])</f>
        <v>0.25</v>
      </c>
      <c r="X2289" s="52">
        <v>655.68699320254234</v>
      </c>
      <c r="Y2289" s="52">
        <v>751.52050585242262</v>
      </c>
      <c r="Z2289" s="64">
        <f>IF(FACT_INCLUDES[[#This Row],[Order Type]]="Online", 1, 0)*FACT_INCLUDES[[#This Row],[Income]]</f>
        <v>382.31594991748477</v>
      </c>
    </row>
    <row r="2290" spans="1:26" x14ac:dyDescent="0.3">
      <c r="A2290" s="4">
        <v>1418</v>
      </c>
      <c r="B2290" s="4">
        <v>719</v>
      </c>
      <c r="C2290" s="4">
        <v>722</v>
      </c>
      <c r="D2290" s="58">
        <v>2</v>
      </c>
      <c r="E2290" s="28">
        <f>VLOOKUP(FACT_INCLUDES[[#This Row],[Order ID]], ORDERS[], 2)</f>
        <v>44726.145434412785</v>
      </c>
      <c r="F2290" s="28">
        <f>VLOOKUP(FACT_INCLUDES[[#This Row],[Order ID]], ORDERS[], 3)</f>
        <v>44730.145434412785</v>
      </c>
      <c r="G2290" s="4" t="str">
        <f>VLOOKUP(FACT_INCLUDES[[#This Row],[Order ID]], ORDERS[], 4)</f>
        <v>Online</v>
      </c>
      <c r="H2290" s="4" t="str">
        <f>VLOOKUP(FACT_INCLUDES[[#This Row],[Order ID]], ORDERS[], 5)</f>
        <v>RRO7454@gmail.com</v>
      </c>
      <c r="I2290" s="4">
        <f>VLOOKUP(FACT_INCLUDES[[#This Row],[Order ID]], ORDERS[], 6)</f>
        <v>0</v>
      </c>
      <c r="J2290" s="54">
        <f>VLOOKUP(FACT_INCLUDES[[#This Row],[Order ID]], ORDERS[], 7)</f>
        <v>0</v>
      </c>
      <c r="K2290" s="33">
        <v>4</v>
      </c>
      <c r="L2290" s="4">
        <f>VLOOKUP(FACT_INCLUDES[[#This Row],[DW Version]], VERSIONS[], 2)</f>
        <v>74</v>
      </c>
      <c r="M2290" s="4">
        <f>VLOOKUP(FACT_INCLUDES[[#This Row],[DW Version]], VERSIONS[], 3)</f>
        <v>5</v>
      </c>
      <c r="N2290" s="4" t="str">
        <f>VLOOKUP(FACT_INCLUDES[[#This Row],[DW Version]], VERSIONS[], 4)</f>
        <v>white</v>
      </c>
      <c r="O2290" s="51">
        <f>VLOOKUP(FACT_INCLUDES[[#This Row],[DW Version]], VERSIONS[], 5)</f>
        <v>337.98617333226679</v>
      </c>
      <c r="P2290" s="4" t="str">
        <f>VLOOKUP(FACT_INCLUDES[[#This Row],[DW Version]], VERSIONS[], 6)</f>
        <v>Nike Soccer Ball</v>
      </c>
      <c r="Q2290" s="4" t="str">
        <f>VLOOKUP(FACT_INCLUDES[[#This Row],[DW Version]], VERSIONS[], 7)</f>
        <v>Sport Equipment</v>
      </c>
      <c r="R2290" s="51">
        <f>FACT_INCLUDES[[#This Row],[Version Price]]*FACT_INCLUDES[[#This Row],[Quantity]]</f>
        <v>675.97234666453357</v>
      </c>
      <c r="S2290" s="51">
        <f>FACT_INCLUDES[[#This Row],[Amount]]*(1-FACT_INCLUDES[[#This Row],[Order Discount]])</f>
        <v>675.97234666453357</v>
      </c>
      <c r="T2290" s="51">
        <f t="shared" si="35"/>
        <v>2707.5553187389587</v>
      </c>
      <c r="U2290" s="57">
        <f>FACT_INCLUDES[[#This Row],[Income]]/FACT_INCLUDES[[#This Row],[Total Order Income]]</f>
        <v>0.24966150903220216</v>
      </c>
      <c r="V2290" s="33">
        <f>IF(FACT_INCLUDES[[#This Row],[Order Gap]]&gt;10, 1, 0)/COUNTIFS(FACT_INCLUDES[Order ID], FACT_INCLUDES[[#This Row],[Order ID]])</f>
        <v>0</v>
      </c>
      <c r="W2290" s="33">
        <f>IF(FACT_INCLUDES[[#This Row],[Order Type]]="Online", 1, 0)/COUNTIFS(FACT_INCLUDES[Order ID], FACT_INCLUDES[[#This Row],[Order ID]])</f>
        <v>0.25</v>
      </c>
      <c r="X2290" s="52">
        <v>655.68699320254234</v>
      </c>
      <c r="Y2290" s="52">
        <v>751.52050585242262</v>
      </c>
      <c r="Z2290" s="64">
        <f>IF(FACT_INCLUDES[[#This Row],[Order Type]]="Online", 1, 0)*FACT_INCLUDES[[#This Row],[Income]]</f>
        <v>675.97234666453357</v>
      </c>
    </row>
    <row r="2291" spans="1:26" x14ac:dyDescent="0.3">
      <c r="A2291" s="4">
        <v>1446</v>
      </c>
      <c r="B2291" s="4">
        <v>736</v>
      </c>
      <c r="C2291" s="4">
        <v>77</v>
      </c>
      <c r="D2291" s="58">
        <v>5</v>
      </c>
      <c r="E2291" s="28">
        <f>VLOOKUP(FACT_INCLUDES[[#This Row],[Order ID]], ORDERS[], 2)</f>
        <v>44642.87393329441</v>
      </c>
      <c r="F2291" s="28">
        <f>VLOOKUP(FACT_INCLUDES[[#This Row],[Order ID]], ORDERS[], 3)</f>
        <v>44648.87393329441</v>
      </c>
      <c r="G2291" s="4" t="str">
        <f>VLOOKUP(FACT_INCLUDES[[#This Row],[Order ID]], ORDERS[], 4)</f>
        <v>Online</v>
      </c>
      <c r="H2291" s="4" t="str">
        <f>VLOOKUP(FACT_INCLUDES[[#This Row],[Order ID]], ORDERS[], 5)</f>
        <v>WTI4246@gmail.com</v>
      </c>
      <c r="I2291" s="4">
        <f>VLOOKUP(FACT_INCLUDES[[#This Row],[Order ID]], ORDERS[], 6)</f>
        <v>0</v>
      </c>
      <c r="J2291" s="54">
        <f>VLOOKUP(FACT_INCLUDES[[#This Row],[Order ID]], ORDERS[], 7)</f>
        <v>0</v>
      </c>
      <c r="K2291" s="33">
        <v>6</v>
      </c>
      <c r="L2291" s="4">
        <f>VLOOKUP(FACT_INCLUDES[[#This Row],[DW Version]], VERSIONS[], 2)</f>
        <v>8</v>
      </c>
      <c r="M2291" s="4">
        <f>VLOOKUP(FACT_INCLUDES[[#This Row],[DW Version]], VERSIONS[], 3)</f>
        <v>4</v>
      </c>
      <c r="N2291" s="4" t="str">
        <f>VLOOKUP(FACT_INCLUDES[[#This Row],[DW Version]], VERSIONS[], 4)</f>
        <v>white</v>
      </c>
      <c r="O2291" s="51">
        <f>VLOOKUP(FACT_INCLUDES[[#This Row],[DW Version]], VERSIONS[], 5)</f>
        <v>337.20550605511579</v>
      </c>
      <c r="P2291" s="4" t="str">
        <f>VLOOKUP(FACT_INCLUDES[[#This Row],[DW Version]], VERSIONS[], 6)</f>
        <v>Dunk</v>
      </c>
      <c r="Q2291" s="4" t="str">
        <f>VLOOKUP(FACT_INCLUDES[[#This Row],[DW Version]], VERSIONS[], 7)</f>
        <v>Shoe</v>
      </c>
      <c r="R2291" s="51">
        <f>FACT_INCLUDES[[#This Row],[Version Price]]*FACT_INCLUDES[[#This Row],[Quantity]]</f>
        <v>1686.027530275579</v>
      </c>
      <c r="S2291" s="51">
        <f>FACT_INCLUDES[[#This Row],[Amount]]*(1-FACT_INCLUDES[[#This Row],[Order Discount]])</f>
        <v>1686.027530275579</v>
      </c>
      <c r="T2291" s="51">
        <f t="shared" si="35"/>
        <v>1856.5875952072624</v>
      </c>
      <c r="U2291" s="57">
        <f>FACT_INCLUDES[[#This Row],[Income]]/FACT_INCLUDES[[#This Row],[Total Order Income]]</f>
        <v>0.90813249782990024</v>
      </c>
      <c r="V2291" s="33">
        <f>IF(FACT_INCLUDES[[#This Row],[Order Gap]]&gt;10, 1, 0)/COUNTIFS(FACT_INCLUDES[Order ID], FACT_INCLUDES[[#This Row],[Order ID]])</f>
        <v>0</v>
      </c>
      <c r="W2291" s="33">
        <f>IF(FACT_INCLUDES[[#This Row],[Order Type]]="Online", 1, 0)/COUNTIFS(FACT_INCLUDES[Order ID], FACT_INCLUDES[[#This Row],[Order ID]])</f>
        <v>0.5</v>
      </c>
      <c r="X2291" s="52">
        <v>655.68699320254234</v>
      </c>
      <c r="Y2291" s="52">
        <v>751.52050585242262</v>
      </c>
      <c r="Z2291" s="64">
        <f>IF(FACT_INCLUDES[[#This Row],[Order Type]]="Online", 1, 0)*FACT_INCLUDES[[#This Row],[Income]]</f>
        <v>1686.027530275579</v>
      </c>
    </row>
    <row r="2292" spans="1:26" x14ac:dyDescent="0.3">
      <c r="A2292" s="4">
        <v>1447</v>
      </c>
      <c r="B2292" s="4">
        <v>736</v>
      </c>
      <c r="C2292" s="4">
        <v>975</v>
      </c>
      <c r="D2292" s="58">
        <v>1</v>
      </c>
      <c r="E2292" s="28">
        <f>VLOOKUP(FACT_INCLUDES[[#This Row],[Order ID]], ORDERS[], 2)</f>
        <v>44642.87393329441</v>
      </c>
      <c r="F2292" s="28">
        <f>VLOOKUP(FACT_INCLUDES[[#This Row],[Order ID]], ORDERS[], 3)</f>
        <v>44648.87393329441</v>
      </c>
      <c r="G2292" s="4" t="str">
        <f>VLOOKUP(FACT_INCLUDES[[#This Row],[Order ID]], ORDERS[], 4)</f>
        <v>Online</v>
      </c>
      <c r="H2292" s="4" t="str">
        <f>VLOOKUP(FACT_INCLUDES[[#This Row],[Order ID]], ORDERS[], 5)</f>
        <v>WTI4246@gmail.com</v>
      </c>
      <c r="I2292" s="4">
        <f>VLOOKUP(FACT_INCLUDES[[#This Row],[Order ID]], ORDERS[], 6)</f>
        <v>0</v>
      </c>
      <c r="J2292" s="54">
        <f>VLOOKUP(FACT_INCLUDES[[#This Row],[Order ID]], ORDERS[], 7)</f>
        <v>0</v>
      </c>
      <c r="K2292" s="33">
        <v>6</v>
      </c>
      <c r="L2292" s="4">
        <f>VLOOKUP(FACT_INCLUDES[[#This Row],[DW Version]], VERSIONS[], 2)</f>
        <v>99</v>
      </c>
      <c r="M2292" s="4">
        <f>VLOOKUP(FACT_INCLUDES[[#This Row],[DW Version]], VERSIONS[], 3)</f>
        <v>9</v>
      </c>
      <c r="N2292" s="4" t="str">
        <f>VLOOKUP(FACT_INCLUDES[[#This Row],[DW Version]], VERSIONS[], 4)</f>
        <v>blue</v>
      </c>
      <c r="O2292" s="51">
        <f>VLOOKUP(FACT_INCLUDES[[#This Row],[DW Version]], VERSIONS[], 5)</f>
        <v>170.56006493168351</v>
      </c>
      <c r="P2292" s="4" t="str">
        <f>VLOOKUP(FACT_INCLUDES[[#This Row],[DW Version]], VERSIONS[], 6)</f>
        <v>Flex Training Hoodie</v>
      </c>
      <c r="Q2292" s="4" t="str">
        <f>VLOOKUP(FACT_INCLUDES[[#This Row],[DW Version]], VERSIONS[], 7)</f>
        <v>Apparel</v>
      </c>
      <c r="R2292" s="51">
        <f>FACT_INCLUDES[[#This Row],[Version Price]]*FACT_INCLUDES[[#This Row],[Quantity]]</f>
        <v>170.56006493168351</v>
      </c>
      <c r="S2292" s="51">
        <f>FACT_INCLUDES[[#This Row],[Amount]]*(1-FACT_INCLUDES[[#This Row],[Order Discount]])</f>
        <v>170.56006493168351</v>
      </c>
      <c r="T2292" s="51">
        <f t="shared" si="35"/>
        <v>1856.5875952072624</v>
      </c>
      <c r="U2292" s="57">
        <f>FACT_INCLUDES[[#This Row],[Income]]/FACT_INCLUDES[[#This Row],[Total Order Income]]</f>
        <v>9.1867502170099785E-2</v>
      </c>
      <c r="V2292" s="33">
        <f>IF(FACT_INCLUDES[[#This Row],[Order Gap]]&gt;10, 1, 0)/COUNTIFS(FACT_INCLUDES[Order ID], FACT_INCLUDES[[#This Row],[Order ID]])</f>
        <v>0</v>
      </c>
      <c r="W2292" s="33">
        <f>IF(FACT_INCLUDES[[#This Row],[Order Type]]="Online", 1, 0)/COUNTIFS(FACT_INCLUDES[Order ID], FACT_INCLUDES[[#This Row],[Order ID]])</f>
        <v>0.5</v>
      </c>
      <c r="X2292" s="52">
        <v>655.68699320254234</v>
      </c>
      <c r="Y2292" s="52">
        <v>751.52050585242262</v>
      </c>
      <c r="Z2292" s="64">
        <f>IF(FACT_INCLUDES[[#This Row],[Order Type]]="Online", 1, 0)*FACT_INCLUDES[[#This Row],[Income]]</f>
        <v>170.56006493168351</v>
      </c>
    </row>
    <row r="2293" spans="1:26" x14ac:dyDescent="0.3">
      <c r="A2293" s="4">
        <v>1474</v>
      </c>
      <c r="B2293" s="4">
        <v>748</v>
      </c>
      <c r="C2293" s="4">
        <v>827</v>
      </c>
      <c r="D2293" s="58">
        <v>3</v>
      </c>
      <c r="E2293" s="28">
        <f>VLOOKUP(FACT_INCLUDES[[#This Row],[Order ID]], ORDERS[], 2)</f>
        <v>44584.201179130498</v>
      </c>
      <c r="F2293" s="28">
        <f>VLOOKUP(FACT_INCLUDES[[#This Row],[Order ID]], ORDERS[], 3)</f>
        <v>44584.201179130498</v>
      </c>
      <c r="G2293" s="4" t="str">
        <f>VLOOKUP(FACT_INCLUDES[[#This Row],[Order ID]], ORDERS[], 4)</f>
        <v>In-Store</v>
      </c>
      <c r="H2293" s="4" t="str">
        <f>VLOOKUP(FACT_INCLUDES[[#This Row],[Order ID]], ORDERS[], 5)</f>
        <v>DDR5791@gmail.com</v>
      </c>
      <c r="I2293" s="4">
        <f>VLOOKUP(FACT_INCLUDES[[#This Row],[Order ID]], ORDERS[], 6)</f>
        <v>43</v>
      </c>
      <c r="J2293" s="54">
        <f>VLOOKUP(FACT_INCLUDES[[#This Row],[Order ID]], ORDERS[], 7)</f>
        <v>0</v>
      </c>
      <c r="K2293" s="33">
        <v>0</v>
      </c>
      <c r="L2293" s="4">
        <f>VLOOKUP(FACT_INCLUDES[[#This Row],[DW Version]], VERSIONS[], 2)</f>
        <v>84</v>
      </c>
      <c r="M2293" s="4">
        <f>VLOOKUP(FACT_INCLUDES[[#This Row],[DW Version]], VERSIONS[], 3)</f>
        <v>6.5</v>
      </c>
      <c r="N2293" s="4" t="str">
        <f>VLOOKUP(FACT_INCLUDES[[#This Row],[DW Version]], VERSIONS[], 4)</f>
        <v>red</v>
      </c>
      <c r="O2293" s="51">
        <f>VLOOKUP(FACT_INCLUDES[[#This Row],[DW Version]], VERSIONS[], 5)</f>
        <v>393.7216070955227</v>
      </c>
      <c r="P2293" s="4" t="str">
        <f>VLOOKUP(FACT_INCLUDES[[#This Row],[DW Version]], VERSIONS[], 6)</f>
        <v>AeroLoft Running Vest</v>
      </c>
      <c r="Q2293" s="4" t="str">
        <f>VLOOKUP(FACT_INCLUDES[[#This Row],[DW Version]], VERSIONS[], 7)</f>
        <v>Apparel</v>
      </c>
      <c r="R2293" s="51">
        <f>FACT_INCLUDES[[#This Row],[Version Price]]*FACT_INCLUDES[[#This Row],[Quantity]]</f>
        <v>1181.164821286568</v>
      </c>
      <c r="S2293" s="51">
        <f>FACT_INCLUDES[[#This Row],[Amount]]*(1-FACT_INCLUDES[[#This Row],[Order Discount]])</f>
        <v>1181.164821286568</v>
      </c>
      <c r="T2293" s="51">
        <f t="shared" si="35"/>
        <v>1181.164821286568</v>
      </c>
      <c r="U2293" s="57">
        <f>FACT_INCLUDES[[#This Row],[Income]]/FACT_INCLUDES[[#This Row],[Total Order Income]]</f>
        <v>1</v>
      </c>
      <c r="V2293" s="33">
        <f>IF(FACT_INCLUDES[[#This Row],[Order Gap]]&gt;10, 1, 0)/COUNTIFS(FACT_INCLUDES[Order ID], FACT_INCLUDES[[#This Row],[Order ID]])</f>
        <v>0</v>
      </c>
      <c r="W2293" s="33">
        <f>IF(FACT_INCLUDES[[#This Row],[Order Type]]="Online", 1, 0)/COUNTIFS(FACT_INCLUDES[Order ID], FACT_INCLUDES[[#This Row],[Order ID]])</f>
        <v>0</v>
      </c>
      <c r="X2293" s="52">
        <v>655.68699320254234</v>
      </c>
      <c r="Y2293" s="52">
        <v>751.52050585242262</v>
      </c>
      <c r="Z2293" s="64">
        <f>IF(FACT_INCLUDES[[#This Row],[Order Type]]="Online", 1, 0)*FACT_INCLUDES[[#This Row],[Income]]</f>
        <v>0</v>
      </c>
    </row>
    <row r="2294" spans="1:26" x14ac:dyDescent="0.3">
      <c r="A2294" s="4">
        <v>1481</v>
      </c>
      <c r="B2294" s="4">
        <v>752</v>
      </c>
      <c r="C2294" s="4">
        <v>327</v>
      </c>
      <c r="D2294" s="58">
        <v>1</v>
      </c>
      <c r="E2294" s="28">
        <f>VLOOKUP(FACT_INCLUDES[[#This Row],[Order ID]], ORDERS[], 2)</f>
        <v>44859.838756902449</v>
      </c>
      <c r="F2294" s="28">
        <f>VLOOKUP(FACT_INCLUDES[[#This Row],[Order ID]], ORDERS[], 3)</f>
        <v>44859.838756902449</v>
      </c>
      <c r="G2294" s="4" t="str">
        <f>VLOOKUP(FACT_INCLUDES[[#This Row],[Order ID]], ORDERS[], 4)</f>
        <v>In-Store</v>
      </c>
      <c r="H2294" s="4" t="str">
        <f>VLOOKUP(FACT_INCLUDES[[#This Row],[Order ID]], ORDERS[], 5)</f>
        <v>BBX4752@gmail.com</v>
      </c>
      <c r="I2294" s="4">
        <f>VLOOKUP(FACT_INCLUDES[[#This Row],[Order ID]], ORDERS[], 6)</f>
        <v>2</v>
      </c>
      <c r="J2294" s="54">
        <f>VLOOKUP(FACT_INCLUDES[[#This Row],[Order ID]], ORDERS[], 7)</f>
        <v>0</v>
      </c>
      <c r="K2294" s="33">
        <v>0</v>
      </c>
      <c r="L2294" s="4">
        <f>VLOOKUP(FACT_INCLUDES[[#This Row],[DW Version]], VERSIONS[], 2)</f>
        <v>33</v>
      </c>
      <c r="M2294" s="4">
        <f>VLOOKUP(FACT_INCLUDES[[#This Row],[DW Version]], VERSIONS[], 3)</f>
        <v>8.5</v>
      </c>
      <c r="N2294" s="4" t="str">
        <f>VLOOKUP(FACT_INCLUDES[[#This Row],[DW Version]], VERSIONS[], 4)</f>
        <v>orange</v>
      </c>
      <c r="O2294" s="51">
        <f>VLOOKUP(FACT_INCLUDES[[#This Row],[DW Version]], VERSIONS[], 5)</f>
        <v>350.95350641631029</v>
      </c>
      <c r="P2294" s="4" t="str">
        <f>VLOOKUP(FACT_INCLUDES[[#This Row],[DW Version]], VERSIONS[], 6)</f>
        <v>Element Running Top</v>
      </c>
      <c r="Q2294" s="4" t="str">
        <f>VLOOKUP(FACT_INCLUDES[[#This Row],[DW Version]], VERSIONS[], 7)</f>
        <v>Apparel</v>
      </c>
      <c r="R2294" s="51">
        <f>FACT_INCLUDES[[#This Row],[Version Price]]*FACT_INCLUDES[[#This Row],[Quantity]]</f>
        <v>350.95350641631029</v>
      </c>
      <c r="S2294" s="51">
        <f>FACT_INCLUDES[[#This Row],[Amount]]*(1-FACT_INCLUDES[[#This Row],[Order Discount]])</f>
        <v>350.95350641631029</v>
      </c>
      <c r="T2294" s="51">
        <f t="shared" si="35"/>
        <v>597.97696212016263</v>
      </c>
      <c r="U2294" s="57">
        <f>FACT_INCLUDES[[#This Row],[Income]]/FACT_INCLUDES[[#This Row],[Total Order Income]]</f>
        <v>0.58690138357836386</v>
      </c>
      <c r="V2294" s="33">
        <f>IF(FACT_INCLUDES[[#This Row],[Order Gap]]&gt;10, 1, 0)/COUNTIFS(FACT_INCLUDES[Order ID], FACT_INCLUDES[[#This Row],[Order ID]])</f>
        <v>0</v>
      </c>
      <c r="W2294" s="33">
        <f>IF(FACT_INCLUDES[[#This Row],[Order Type]]="Online", 1, 0)/COUNTIFS(FACT_INCLUDES[Order ID], FACT_INCLUDES[[#This Row],[Order ID]])</f>
        <v>0</v>
      </c>
      <c r="X2294" s="52">
        <v>655.68699320254234</v>
      </c>
      <c r="Y2294" s="52">
        <v>751.52050585242262</v>
      </c>
      <c r="Z2294" s="64">
        <f>IF(FACT_INCLUDES[[#This Row],[Order Type]]="Online", 1, 0)*FACT_INCLUDES[[#This Row],[Income]]</f>
        <v>0</v>
      </c>
    </row>
    <row r="2295" spans="1:26" x14ac:dyDescent="0.3">
      <c r="A2295" s="4">
        <v>1482</v>
      </c>
      <c r="B2295" s="4">
        <v>752</v>
      </c>
      <c r="C2295" s="4">
        <v>556</v>
      </c>
      <c r="D2295" s="58">
        <v>3</v>
      </c>
      <c r="E2295" s="28">
        <f>VLOOKUP(FACT_INCLUDES[[#This Row],[Order ID]], ORDERS[], 2)</f>
        <v>44859.838756902449</v>
      </c>
      <c r="F2295" s="28">
        <f>VLOOKUP(FACT_INCLUDES[[#This Row],[Order ID]], ORDERS[], 3)</f>
        <v>44859.838756902449</v>
      </c>
      <c r="G2295" s="4" t="str">
        <f>VLOOKUP(FACT_INCLUDES[[#This Row],[Order ID]], ORDERS[], 4)</f>
        <v>In-Store</v>
      </c>
      <c r="H2295" s="4" t="str">
        <f>VLOOKUP(FACT_INCLUDES[[#This Row],[Order ID]], ORDERS[], 5)</f>
        <v>BBX4752@gmail.com</v>
      </c>
      <c r="I2295" s="4">
        <f>VLOOKUP(FACT_INCLUDES[[#This Row],[Order ID]], ORDERS[], 6)</f>
        <v>2</v>
      </c>
      <c r="J2295" s="54">
        <f>VLOOKUP(FACT_INCLUDES[[#This Row],[Order ID]], ORDERS[], 7)</f>
        <v>0</v>
      </c>
      <c r="K2295" s="33">
        <v>0</v>
      </c>
      <c r="L2295" s="4">
        <f>VLOOKUP(FACT_INCLUDES[[#This Row],[DW Version]], VERSIONS[], 2)</f>
        <v>58</v>
      </c>
      <c r="M2295" s="4">
        <f>VLOOKUP(FACT_INCLUDES[[#This Row],[DW Version]], VERSIONS[], 3)</f>
        <v>4</v>
      </c>
      <c r="N2295" s="4" t="str">
        <f>VLOOKUP(FACT_INCLUDES[[#This Row],[DW Version]], VERSIONS[], 4)</f>
        <v>turquoise</v>
      </c>
      <c r="O2295" s="51">
        <f>VLOOKUP(FACT_INCLUDES[[#This Row],[DW Version]], VERSIONS[], 5)</f>
        <v>82.341151901284093</v>
      </c>
      <c r="P2295" s="4" t="str">
        <f>VLOOKUP(FACT_INCLUDES[[#This Row],[DW Version]], VERSIONS[], 6)</f>
        <v>Mercurial Superfly</v>
      </c>
      <c r="Q2295" s="4" t="str">
        <f>VLOOKUP(FACT_INCLUDES[[#This Row],[DW Version]], VERSIONS[], 7)</f>
        <v>Shoe</v>
      </c>
      <c r="R2295" s="51">
        <f>FACT_INCLUDES[[#This Row],[Version Price]]*FACT_INCLUDES[[#This Row],[Quantity]]</f>
        <v>247.02345570385228</v>
      </c>
      <c r="S2295" s="51">
        <f>FACT_INCLUDES[[#This Row],[Amount]]*(1-FACT_INCLUDES[[#This Row],[Order Discount]])</f>
        <v>247.02345570385228</v>
      </c>
      <c r="T2295" s="51">
        <f t="shared" si="35"/>
        <v>597.97696212016263</v>
      </c>
      <c r="U2295" s="57">
        <f>FACT_INCLUDES[[#This Row],[Income]]/FACT_INCLUDES[[#This Row],[Total Order Income]]</f>
        <v>0.41309861642163609</v>
      </c>
      <c r="V2295" s="33">
        <f>IF(FACT_INCLUDES[[#This Row],[Order Gap]]&gt;10, 1, 0)/COUNTIFS(FACT_INCLUDES[Order ID], FACT_INCLUDES[[#This Row],[Order ID]])</f>
        <v>0</v>
      </c>
      <c r="W2295" s="33">
        <f>IF(FACT_INCLUDES[[#This Row],[Order Type]]="Online", 1, 0)/COUNTIFS(FACT_INCLUDES[Order ID], FACT_INCLUDES[[#This Row],[Order ID]])</f>
        <v>0</v>
      </c>
      <c r="X2295" s="52">
        <v>655.68699320254234</v>
      </c>
      <c r="Y2295" s="52">
        <v>751.52050585242262</v>
      </c>
      <c r="Z2295" s="64">
        <f>IF(FACT_INCLUDES[[#This Row],[Order Type]]="Online", 1, 0)*FACT_INCLUDES[[#This Row],[Income]]</f>
        <v>0</v>
      </c>
    </row>
    <row r="2296" spans="1:26" x14ac:dyDescent="0.3">
      <c r="A2296" s="4">
        <v>1516</v>
      </c>
      <c r="B2296" s="4">
        <v>771</v>
      </c>
      <c r="C2296" s="4">
        <v>180</v>
      </c>
      <c r="D2296" s="58">
        <v>4</v>
      </c>
      <c r="E2296" s="28">
        <f>VLOOKUP(FACT_INCLUDES[[#This Row],[Order ID]], ORDERS[], 2)</f>
        <v>44888.53257056373</v>
      </c>
      <c r="F2296" s="28">
        <f>VLOOKUP(FACT_INCLUDES[[#This Row],[Order ID]], ORDERS[], 3)</f>
        <v>44892.53257056373</v>
      </c>
      <c r="G2296" s="4" t="str">
        <f>VLOOKUP(FACT_INCLUDES[[#This Row],[Order ID]], ORDERS[], 4)</f>
        <v>Online</v>
      </c>
      <c r="H2296" s="4" t="str">
        <f>VLOOKUP(FACT_INCLUDES[[#This Row],[Order ID]], ORDERS[], 5)</f>
        <v>WHY4000@gmail.com</v>
      </c>
      <c r="I2296" s="4">
        <f>VLOOKUP(FACT_INCLUDES[[#This Row],[Order ID]], ORDERS[], 6)</f>
        <v>0</v>
      </c>
      <c r="J2296" s="54">
        <f>VLOOKUP(FACT_INCLUDES[[#This Row],[Order ID]], ORDERS[], 7)</f>
        <v>0</v>
      </c>
      <c r="K2296" s="33">
        <v>4</v>
      </c>
      <c r="L2296" s="4">
        <f>VLOOKUP(FACT_INCLUDES[[#This Row],[DW Version]], VERSIONS[], 2)</f>
        <v>18</v>
      </c>
      <c r="M2296" s="4">
        <f>VLOOKUP(FACT_INCLUDES[[#This Row],[DW Version]], VERSIONS[], 3)</f>
        <v>8.5</v>
      </c>
      <c r="N2296" s="4" t="str">
        <f>VLOOKUP(FACT_INCLUDES[[#This Row],[DW Version]], VERSIONS[], 4)</f>
        <v>black</v>
      </c>
      <c r="O2296" s="51">
        <f>VLOOKUP(FACT_INCLUDES[[#This Row],[DW Version]], VERSIONS[], 5)</f>
        <v>148.80313559869404</v>
      </c>
      <c r="P2296" s="4" t="str">
        <f>VLOOKUP(FACT_INCLUDES[[#This Row],[DW Version]], VERSIONS[], 6)</f>
        <v>Metcon</v>
      </c>
      <c r="Q2296" s="4" t="str">
        <f>VLOOKUP(FACT_INCLUDES[[#This Row],[DW Version]], VERSIONS[], 7)</f>
        <v>Shoe</v>
      </c>
      <c r="R2296" s="51">
        <f>FACT_INCLUDES[[#This Row],[Version Price]]*FACT_INCLUDES[[#This Row],[Quantity]]</f>
        <v>595.21254239477616</v>
      </c>
      <c r="S2296" s="51">
        <f>FACT_INCLUDES[[#This Row],[Amount]]*(1-FACT_INCLUDES[[#This Row],[Order Discount]])</f>
        <v>595.21254239477616</v>
      </c>
      <c r="T2296" s="51">
        <f t="shared" si="35"/>
        <v>595.21254239477616</v>
      </c>
      <c r="U2296" s="57">
        <f>FACT_INCLUDES[[#This Row],[Income]]/FACT_INCLUDES[[#This Row],[Total Order Income]]</f>
        <v>1</v>
      </c>
      <c r="V2296" s="33">
        <f>IF(FACT_INCLUDES[[#This Row],[Order Gap]]&gt;10, 1, 0)/COUNTIFS(FACT_INCLUDES[Order ID], FACT_INCLUDES[[#This Row],[Order ID]])</f>
        <v>0</v>
      </c>
      <c r="W2296" s="33">
        <f>IF(FACT_INCLUDES[[#This Row],[Order Type]]="Online", 1, 0)/COUNTIFS(FACT_INCLUDES[Order ID], FACT_INCLUDES[[#This Row],[Order ID]])</f>
        <v>1</v>
      </c>
      <c r="X2296" s="52">
        <v>655.68699320254234</v>
      </c>
      <c r="Y2296" s="52">
        <v>751.52050585242262</v>
      </c>
      <c r="Z2296" s="64">
        <f>IF(FACT_INCLUDES[[#This Row],[Order Type]]="Online", 1, 0)*FACT_INCLUDES[[#This Row],[Income]]</f>
        <v>595.21254239477616</v>
      </c>
    </row>
    <row r="2297" spans="1:26" x14ac:dyDescent="0.3">
      <c r="A2297" s="4">
        <v>1581</v>
      </c>
      <c r="B2297" s="4">
        <v>800</v>
      </c>
      <c r="C2297" s="4">
        <v>414</v>
      </c>
      <c r="D2297" s="58">
        <v>2</v>
      </c>
      <c r="E2297" s="28">
        <f>VLOOKUP(FACT_INCLUDES[[#This Row],[Order ID]], ORDERS[], 2)</f>
        <v>44583.011545499183</v>
      </c>
      <c r="F2297" s="28">
        <f>VLOOKUP(FACT_INCLUDES[[#This Row],[Order ID]], ORDERS[], 3)</f>
        <v>44583.011545499183</v>
      </c>
      <c r="G2297" s="4" t="str">
        <f>VLOOKUP(FACT_INCLUDES[[#This Row],[Order ID]], ORDERS[], 4)</f>
        <v>In-Store</v>
      </c>
      <c r="H2297" s="4" t="str">
        <f>VLOOKUP(FACT_INCLUDES[[#This Row],[Order ID]], ORDERS[], 5)</f>
        <v>ZYT3322@gmail.com</v>
      </c>
      <c r="I2297" s="4">
        <f>VLOOKUP(FACT_INCLUDES[[#This Row],[Order ID]], ORDERS[], 6)</f>
        <v>15</v>
      </c>
      <c r="J2297" s="54">
        <f>VLOOKUP(FACT_INCLUDES[[#This Row],[Order ID]], ORDERS[], 7)</f>
        <v>0</v>
      </c>
      <c r="K2297" s="33">
        <v>0</v>
      </c>
      <c r="L2297" s="4">
        <f>VLOOKUP(FACT_INCLUDES[[#This Row],[DW Version]], VERSIONS[], 2)</f>
        <v>42</v>
      </c>
      <c r="M2297" s="4">
        <f>VLOOKUP(FACT_INCLUDES[[#This Row],[DW Version]], VERSIONS[], 3)</f>
        <v>4.5</v>
      </c>
      <c r="N2297" s="4" t="str">
        <f>VLOOKUP(FACT_INCLUDES[[#This Row],[DW Version]], VERSIONS[], 4)</f>
        <v>blue</v>
      </c>
      <c r="O2297" s="51">
        <f>VLOOKUP(FACT_INCLUDES[[#This Row],[DW Version]], VERSIONS[], 5)</f>
        <v>229.38118694524525</v>
      </c>
      <c r="P2297" s="4" t="str">
        <f>VLOOKUP(FACT_INCLUDES[[#This Row],[DW Version]], VERSIONS[], 6)</f>
        <v>Air Max Thea</v>
      </c>
      <c r="Q2297" s="4" t="str">
        <f>VLOOKUP(FACT_INCLUDES[[#This Row],[DW Version]], VERSIONS[], 7)</f>
        <v>Shoe</v>
      </c>
      <c r="R2297" s="51">
        <f>FACT_INCLUDES[[#This Row],[Version Price]]*FACT_INCLUDES[[#This Row],[Quantity]]</f>
        <v>458.76237389049049</v>
      </c>
      <c r="S2297" s="51">
        <f>FACT_INCLUDES[[#This Row],[Amount]]*(1-FACT_INCLUDES[[#This Row],[Order Discount]])</f>
        <v>458.76237389049049</v>
      </c>
      <c r="T2297" s="51">
        <f t="shared" si="35"/>
        <v>458.76237389049049</v>
      </c>
      <c r="U2297" s="57">
        <f>FACT_INCLUDES[[#This Row],[Income]]/FACT_INCLUDES[[#This Row],[Total Order Income]]</f>
        <v>1</v>
      </c>
      <c r="V2297" s="33">
        <f>IF(FACT_INCLUDES[[#This Row],[Order Gap]]&gt;10, 1, 0)/COUNTIFS(FACT_INCLUDES[Order ID], FACT_INCLUDES[[#This Row],[Order ID]])</f>
        <v>0</v>
      </c>
      <c r="W2297" s="33">
        <f>IF(FACT_INCLUDES[[#This Row],[Order Type]]="Online", 1, 0)/COUNTIFS(FACT_INCLUDES[Order ID], FACT_INCLUDES[[#This Row],[Order ID]])</f>
        <v>0</v>
      </c>
      <c r="X2297" s="52">
        <v>655.68699320254234</v>
      </c>
      <c r="Y2297" s="52">
        <v>751.52050585242262</v>
      </c>
      <c r="Z2297" s="64">
        <f>IF(FACT_INCLUDES[[#This Row],[Order Type]]="Online", 1, 0)*FACT_INCLUDES[[#This Row],[Income]]</f>
        <v>0</v>
      </c>
    </row>
    <row r="2298" spans="1:26" x14ac:dyDescent="0.3">
      <c r="A2298" s="4">
        <v>1587</v>
      </c>
      <c r="B2298" s="4">
        <v>803</v>
      </c>
      <c r="C2298" s="4">
        <v>169</v>
      </c>
      <c r="D2298" s="58">
        <v>5</v>
      </c>
      <c r="E2298" s="28">
        <f>VLOOKUP(FACT_INCLUDES[[#This Row],[Order ID]], ORDERS[], 2)</f>
        <v>44799.822987380299</v>
      </c>
      <c r="F2298" s="28">
        <f>VLOOKUP(FACT_INCLUDES[[#This Row],[Order ID]], ORDERS[], 3)</f>
        <v>44799.822987380299</v>
      </c>
      <c r="G2298" s="4" t="str">
        <f>VLOOKUP(FACT_INCLUDES[[#This Row],[Order ID]], ORDERS[], 4)</f>
        <v>In-Store</v>
      </c>
      <c r="H2298" s="4" t="str">
        <f>VLOOKUP(FACT_INCLUDES[[#This Row],[Order ID]], ORDERS[], 5)</f>
        <v>LXO3766@gmail.com</v>
      </c>
      <c r="I2298" s="4">
        <f>VLOOKUP(FACT_INCLUDES[[#This Row],[Order ID]], ORDERS[], 6)</f>
        <v>12</v>
      </c>
      <c r="J2298" s="54">
        <f>VLOOKUP(FACT_INCLUDES[[#This Row],[Order ID]], ORDERS[], 7)</f>
        <v>0</v>
      </c>
      <c r="K2298" s="33">
        <v>0</v>
      </c>
      <c r="L2298" s="4">
        <f>VLOOKUP(FACT_INCLUDES[[#This Row],[DW Version]], VERSIONS[], 2)</f>
        <v>17</v>
      </c>
      <c r="M2298" s="4">
        <f>VLOOKUP(FACT_INCLUDES[[#This Row],[DW Version]], VERSIONS[], 3)</f>
        <v>4.5</v>
      </c>
      <c r="N2298" s="4" t="str">
        <f>VLOOKUP(FACT_INCLUDES[[#This Row],[DW Version]], VERSIONS[], 4)</f>
        <v>purple lilac</v>
      </c>
      <c r="O2298" s="51">
        <f>VLOOKUP(FACT_INCLUDES[[#This Row],[DW Version]], VERSIONS[], 5)</f>
        <v>373.00259784527515</v>
      </c>
      <c r="P2298" s="4" t="str">
        <f>VLOOKUP(FACT_INCLUDES[[#This Row],[DW Version]], VERSIONS[], 6)</f>
        <v>Free Run</v>
      </c>
      <c r="Q2298" s="4" t="str">
        <f>VLOOKUP(FACT_INCLUDES[[#This Row],[DW Version]], VERSIONS[], 7)</f>
        <v>Shoe</v>
      </c>
      <c r="R2298" s="51">
        <f>FACT_INCLUDES[[#This Row],[Version Price]]*FACT_INCLUDES[[#This Row],[Quantity]]</f>
        <v>1865.0129892263758</v>
      </c>
      <c r="S2298" s="51">
        <f>FACT_INCLUDES[[#This Row],[Amount]]*(1-FACT_INCLUDES[[#This Row],[Order Discount]])</f>
        <v>1865.0129892263758</v>
      </c>
      <c r="T2298" s="51">
        <f t="shared" si="35"/>
        <v>3415.5289409559637</v>
      </c>
      <c r="U2298" s="57">
        <f>FACT_INCLUDES[[#This Row],[Income]]/FACT_INCLUDES[[#This Row],[Total Order Income]]</f>
        <v>0.54603928746227581</v>
      </c>
      <c r="V2298" s="33">
        <f>IF(FACT_INCLUDES[[#This Row],[Order Gap]]&gt;10, 1, 0)/COUNTIFS(FACT_INCLUDES[Order ID], FACT_INCLUDES[[#This Row],[Order ID]])</f>
        <v>0</v>
      </c>
      <c r="W2298" s="33">
        <f>IF(FACT_INCLUDES[[#This Row],[Order Type]]="Online", 1, 0)/COUNTIFS(FACT_INCLUDES[Order ID], FACT_INCLUDES[[#This Row],[Order ID]])</f>
        <v>0</v>
      </c>
      <c r="X2298" s="52">
        <v>655.68699320254234</v>
      </c>
      <c r="Y2298" s="52">
        <v>751.52050585242262</v>
      </c>
      <c r="Z2298" s="64">
        <f>IF(FACT_INCLUDES[[#This Row],[Order Type]]="Online", 1, 0)*FACT_INCLUDES[[#This Row],[Income]]</f>
        <v>0</v>
      </c>
    </row>
    <row r="2299" spans="1:26" x14ac:dyDescent="0.3">
      <c r="A2299" s="4">
        <v>1588</v>
      </c>
      <c r="B2299" s="4">
        <v>803</v>
      </c>
      <c r="C2299" s="4">
        <v>653</v>
      </c>
      <c r="D2299" s="58">
        <v>4</v>
      </c>
      <c r="E2299" s="28">
        <f>VLOOKUP(FACT_INCLUDES[[#This Row],[Order ID]], ORDERS[], 2)</f>
        <v>44799.822987380299</v>
      </c>
      <c r="F2299" s="28">
        <f>VLOOKUP(FACT_INCLUDES[[#This Row],[Order ID]], ORDERS[], 3)</f>
        <v>44799.822987380299</v>
      </c>
      <c r="G2299" s="4" t="str">
        <f>VLOOKUP(FACT_INCLUDES[[#This Row],[Order ID]], ORDERS[], 4)</f>
        <v>In-Store</v>
      </c>
      <c r="H2299" s="4" t="str">
        <f>VLOOKUP(FACT_INCLUDES[[#This Row],[Order ID]], ORDERS[], 5)</f>
        <v>LXO3766@gmail.com</v>
      </c>
      <c r="I2299" s="4">
        <f>VLOOKUP(FACT_INCLUDES[[#This Row],[Order ID]], ORDERS[], 6)</f>
        <v>12</v>
      </c>
      <c r="J2299" s="54">
        <f>VLOOKUP(FACT_INCLUDES[[#This Row],[Order ID]], ORDERS[], 7)</f>
        <v>0</v>
      </c>
      <c r="K2299" s="33">
        <v>0</v>
      </c>
      <c r="L2299" s="4">
        <f>VLOOKUP(FACT_INCLUDES[[#This Row],[DW Version]], VERSIONS[], 2)</f>
        <v>66</v>
      </c>
      <c r="M2299" s="4">
        <f>VLOOKUP(FACT_INCLUDES[[#This Row],[DW Version]], VERSIONS[], 3)</f>
        <v>7.5</v>
      </c>
      <c r="N2299" s="4" t="str">
        <f>VLOOKUP(FACT_INCLUDES[[#This Row],[DW Version]], VERSIONS[], 4)</f>
        <v>white</v>
      </c>
      <c r="O2299" s="51">
        <f>VLOOKUP(FACT_INCLUDES[[#This Row],[DW Version]], VERSIONS[], 5)</f>
        <v>205.09094430397602</v>
      </c>
      <c r="P2299" s="4" t="str">
        <f>VLOOKUP(FACT_INCLUDES[[#This Row],[DW Version]], VERSIONS[], 6)</f>
        <v>Therma Training Pants</v>
      </c>
      <c r="Q2299" s="4" t="str">
        <f>VLOOKUP(FACT_INCLUDES[[#This Row],[DW Version]], VERSIONS[], 7)</f>
        <v>Apparel</v>
      </c>
      <c r="R2299" s="51">
        <f>FACT_INCLUDES[[#This Row],[Version Price]]*FACT_INCLUDES[[#This Row],[Quantity]]</f>
        <v>820.36377721590407</v>
      </c>
      <c r="S2299" s="51">
        <f>FACT_INCLUDES[[#This Row],[Amount]]*(1-FACT_INCLUDES[[#This Row],[Order Discount]])</f>
        <v>820.36377721590407</v>
      </c>
      <c r="T2299" s="51">
        <f t="shared" si="35"/>
        <v>3415.5289409559637</v>
      </c>
      <c r="U2299" s="57">
        <f>FACT_INCLUDES[[#This Row],[Income]]/FACT_INCLUDES[[#This Row],[Total Order Income]]</f>
        <v>0.24018645176120057</v>
      </c>
      <c r="V2299" s="33">
        <f>IF(FACT_INCLUDES[[#This Row],[Order Gap]]&gt;10, 1, 0)/COUNTIFS(FACT_INCLUDES[Order ID], FACT_INCLUDES[[#This Row],[Order ID]])</f>
        <v>0</v>
      </c>
      <c r="W2299" s="33">
        <f>IF(FACT_INCLUDES[[#This Row],[Order Type]]="Online", 1, 0)/COUNTIFS(FACT_INCLUDES[Order ID], FACT_INCLUDES[[#This Row],[Order ID]])</f>
        <v>0</v>
      </c>
      <c r="X2299" s="52">
        <v>655.68699320254234</v>
      </c>
      <c r="Y2299" s="52">
        <v>751.52050585242262</v>
      </c>
      <c r="Z2299" s="64">
        <f>IF(FACT_INCLUDES[[#This Row],[Order Type]]="Online", 1, 0)*FACT_INCLUDES[[#This Row],[Income]]</f>
        <v>0</v>
      </c>
    </row>
    <row r="2300" spans="1:26" x14ac:dyDescent="0.3">
      <c r="A2300" s="4">
        <v>1589</v>
      </c>
      <c r="B2300" s="4">
        <v>803</v>
      </c>
      <c r="C2300" s="4">
        <v>939</v>
      </c>
      <c r="D2300" s="58">
        <v>3</v>
      </c>
      <c r="E2300" s="28">
        <f>VLOOKUP(FACT_INCLUDES[[#This Row],[Order ID]], ORDERS[], 2)</f>
        <v>44799.822987380299</v>
      </c>
      <c r="F2300" s="28">
        <f>VLOOKUP(FACT_INCLUDES[[#This Row],[Order ID]], ORDERS[], 3)</f>
        <v>44799.822987380299</v>
      </c>
      <c r="G2300" s="4" t="str">
        <f>VLOOKUP(FACT_INCLUDES[[#This Row],[Order ID]], ORDERS[], 4)</f>
        <v>In-Store</v>
      </c>
      <c r="H2300" s="4" t="str">
        <f>VLOOKUP(FACT_INCLUDES[[#This Row],[Order ID]], ORDERS[], 5)</f>
        <v>LXO3766@gmail.com</v>
      </c>
      <c r="I2300" s="4">
        <f>VLOOKUP(FACT_INCLUDES[[#This Row],[Order ID]], ORDERS[], 6)</f>
        <v>12</v>
      </c>
      <c r="J2300" s="54">
        <f>VLOOKUP(FACT_INCLUDES[[#This Row],[Order ID]], ORDERS[], 7)</f>
        <v>0</v>
      </c>
      <c r="K2300" s="33">
        <v>0</v>
      </c>
      <c r="L2300" s="4">
        <f>VLOOKUP(FACT_INCLUDES[[#This Row],[DW Version]], VERSIONS[], 2)</f>
        <v>95</v>
      </c>
      <c r="M2300" s="4">
        <f>VLOOKUP(FACT_INCLUDES[[#This Row],[DW Version]], VERSIONS[], 3)</f>
        <v>12</v>
      </c>
      <c r="N2300" s="4" t="str">
        <f>VLOOKUP(FACT_INCLUDES[[#This Row],[DW Version]], VERSIONS[], 4)</f>
        <v>green</v>
      </c>
      <c r="O2300" s="51">
        <f>VLOOKUP(FACT_INCLUDES[[#This Row],[DW Version]], VERSIONS[], 5)</f>
        <v>243.38405817122791</v>
      </c>
      <c r="P2300" s="4" t="str">
        <f>VLOOKUP(FACT_INCLUDES[[#This Row],[DW Version]], VERSIONS[], 6)</f>
        <v>Nike Backpack</v>
      </c>
      <c r="Q2300" s="4" t="str">
        <f>VLOOKUP(FACT_INCLUDES[[#This Row],[DW Version]], VERSIONS[], 7)</f>
        <v>Accessories</v>
      </c>
      <c r="R2300" s="51">
        <f>FACT_INCLUDES[[#This Row],[Version Price]]*FACT_INCLUDES[[#This Row],[Quantity]]</f>
        <v>730.15217451368369</v>
      </c>
      <c r="S2300" s="51">
        <f>FACT_INCLUDES[[#This Row],[Amount]]*(1-FACT_INCLUDES[[#This Row],[Order Discount]])</f>
        <v>730.15217451368369</v>
      </c>
      <c r="T2300" s="51">
        <f t="shared" si="35"/>
        <v>3415.5289409559637</v>
      </c>
      <c r="U2300" s="57">
        <f>FACT_INCLUDES[[#This Row],[Income]]/FACT_INCLUDES[[#This Row],[Total Order Income]]</f>
        <v>0.21377426077652362</v>
      </c>
      <c r="V2300" s="33">
        <f>IF(FACT_INCLUDES[[#This Row],[Order Gap]]&gt;10, 1, 0)/COUNTIFS(FACT_INCLUDES[Order ID], FACT_INCLUDES[[#This Row],[Order ID]])</f>
        <v>0</v>
      </c>
      <c r="W2300" s="33">
        <f>IF(FACT_INCLUDES[[#This Row],[Order Type]]="Online", 1, 0)/COUNTIFS(FACT_INCLUDES[Order ID], FACT_INCLUDES[[#This Row],[Order ID]])</f>
        <v>0</v>
      </c>
      <c r="X2300" s="52">
        <v>655.68699320254234</v>
      </c>
      <c r="Y2300" s="52">
        <v>751.52050585242262</v>
      </c>
      <c r="Z2300" s="64">
        <f>IF(FACT_INCLUDES[[#This Row],[Order Type]]="Online", 1, 0)*FACT_INCLUDES[[#This Row],[Income]]</f>
        <v>0</v>
      </c>
    </row>
    <row r="2301" spans="1:26" x14ac:dyDescent="0.3">
      <c r="A2301" s="4">
        <v>1614</v>
      </c>
      <c r="B2301" s="4">
        <v>816</v>
      </c>
      <c r="C2301" s="4">
        <v>30</v>
      </c>
      <c r="D2301" s="58">
        <v>1</v>
      </c>
      <c r="E2301" s="28">
        <f>VLOOKUP(FACT_INCLUDES[[#This Row],[Order ID]], ORDERS[], 2)</f>
        <v>44610.90621227357</v>
      </c>
      <c r="F2301" s="28">
        <f>VLOOKUP(FACT_INCLUDES[[#This Row],[Order ID]], ORDERS[], 3)</f>
        <v>44610.90621227357</v>
      </c>
      <c r="G2301" s="4" t="str">
        <f>VLOOKUP(FACT_INCLUDES[[#This Row],[Order ID]], ORDERS[], 4)</f>
        <v>In-Store</v>
      </c>
      <c r="H2301" s="4" t="str">
        <f>VLOOKUP(FACT_INCLUDES[[#This Row],[Order ID]], ORDERS[], 5)</f>
        <v>RFF7915@gmail.com</v>
      </c>
      <c r="I2301" s="4">
        <f>VLOOKUP(FACT_INCLUDES[[#This Row],[Order ID]], ORDERS[], 6)</f>
        <v>19</v>
      </c>
      <c r="J2301" s="54">
        <f>VLOOKUP(FACT_INCLUDES[[#This Row],[Order ID]], ORDERS[], 7)</f>
        <v>0</v>
      </c>
      <c r="K2301" s="33">
        <v>0</v>
      </c>
      <c r="L2301" s="4">
        <f>VLOOKUP(FACT_INCLUDES[[#This Row],[DW Version]], VERSIONS[], 2)</f>
        <v>3</v>
      </c>
      <c r="M2301" s="4">
        <f>VLOOKUP(FACT_INCLUDES[[#This Row],[DW Version]], VERSIONS[], 3)</f>
        <v>5.5</v>
      </c>
      <c r="N2301" s="4" t="str">
        <f>VLOOKUP(FACT_INCLUDES[[#This Row],[DW Version]], VERSIONS[], 4)</f>
        <v>white</v>
      </c>
      <c r="O2301" s="51">
        <f>VLOOKUP(FACT_INCLUDES[[#This Row],[DW Version]], VERSIONS[], 5)</f>
        <v>287.18471946081041</v>
      </c>
      <c r="P2301" s="4" t="str">
        <f>VLOOKUP(FACT_INCLUDES[[#This Row],[DW Version]], VERSIONS[], 6)</f>
        <v>Dri-FIT Shirt</v>
      </c>
      <c r="Q2301" s="4" t="str">
        <f>VLOOKUP(FACT_INCLUDES[[#This Row],[DW Version]], VERSIONS[], 7)</f>
        <v>Apparel</v>
      </c>
      <c r="R2301" s="51">
        <f>FACT_INCLUDES[[#This Row],[Version Price]]*FACT_INCLUDES[[#This Row],[Quantity]]</f>
        <v>287.18471946081041</v>
      </c>
      <c r="S2301" s="51">
        <f>FACT_INCLUDES[[#This Row],[Amount]]*(1-FACT_INCLUDES[[#This Row],[Order Discount]])</f>
        <v>287.18471946081041</v>
      </c>
      <c r="T2301" s="51">
        <f t="shared" si="35"/>
        <v>361.43993307960773</v>
      </c>
      <c r="U2301" s="57">
        <f>FACT_INCLUDES[[#This Row],[Income]]/FACT_INCLUDES[[#This Row],[Total Order Income]]</f>
        <v>0.79455725053367998</v>
      </c>
      <c r="V2301" s="33">
        <f>IF(FACT_INCLUDES[[#This Row],[Order Gap]]&gt;10, 1, 0)/COUNTIFS(FACT_INCLUDES[Order ID], FACT_INCLUDES[[#This Row],[Order ID]])</f>
        <v>0</v>
      </c>
      <c r="W2301" s="33">
        <f>IF(FACT_INCLUDES[[#This Row],[Order Type]]="Online", 1, 0)/COUNTIFS(FACT_INCLUDES[Order ID], FACT_INCLUDES[[#This Row],[Order ID]])</f>
        <v>0</v>
      </c>
      <c r="X2301" s="52">
        <v>655.68699320254234</v>
      </c>
      <c r="Y2301" s="52">
        <v>751.52050585242262</v>
      </c>
      <c r="Z2301" s="64">
        <f>IF(FACT_INCLUDES[[#This Row],[Order Type]]="Online", 1, 0)*FACT_INCLUDES[[#This Row],[Income]]</f>
        <v>0</v>
      </c>
    </row>
    <row r="2302" spans="1:26" x14ac:dyDescent="0.3">
      <c r="A2302" s="4">
        <v>1615</v>
      </c>
      <c r="B2302" s="4">
        <v>816</v>
      </c>
      <c r="C2302" s="4">
        <v>63</v>
      </c>
      <c r="D2302" s="58">
        <v>1</v>
      </c>
      <c r="E2302" s="28">
        <f>VLOOKUP(FACT_INCLUDES[[#This Row],[Order ID]], ORDERS[], 2)</f>
        <v>44610.90621227357</v>
      </c>
      <c r="F2302" s="28">
        <f>VLOOKUP(FACT_INCLUDES[[#This Row],[Order ID]], ORDERS[], 3)</f>
        <v>44610.90621227357</v>
      </c>
      <c r="G2302" s="4" t="str">
        <f>VLOOKUP(FACT_INCLUDES[[#This Row],[Order ID]], ORDERS[], 4)</f>
        <v>In-Store</v>
      </c>
      <c r="H2302" s="4" t="str">
        <f>VLOOKUP(FACT_INCLUDES[[#This Row],[Order ID]], ORDERS[], 5)</f>
        <v>RFF7915@gmail.com</v>
      </c>
      <c r="I2302" s="4">
        <f>VLOOKUP(FACT_INCLUDES[[#This Row],[Order ID]], ORDERS[], 6)</f>
        <v>19</v>
      </c>
      <c r="J2302" s="54">
        <f>VLOOKUP(FACT_INCLUDES[[#This Row],[Order ID]], ORDERS[], 7)</f>
        <v>0</v>
      </c>
      <c r="K2302" s="33">
        <v>0</v>
      </c>
      <c r="L2302" s="4">
        <f>VLOOKUP(FACT_INCLUDES[[#This Row],[DW Version]], VERSIONS[], 2)</f>
        <v>6</v>
      </c>
      <c r="M2302" s="4">
        <f>VLOOKUP(FACT_INCLUDES[[#This Row],[DW Version]], VERSIONS[], 3)</f>
        <v>5</v>
      </c>
      <c r="N2302" s="4" t="str">
        <f>VLOOKUP(FACT_INCLUDES[[#This Row],[DW Version]], VERSIONS[], 4)</f>
        <v>black</v>
      </c>
      <c r="O2302" s="51">
        <f>VLOOKUP(FACT_INCLUDES[[#This Row],[DW Version]], VERSIONS[], 5)</f>
        <v>74.255213618797342</v>
      </c>
      <c r="P2302" s="4" t="str">
        <f>VLOOKUP(FACT_INCLUDES[[#This Row],[DW Version]], VERSIONS[], 6)</f>
        <v>Tech Fleece Hoodie</v>
      </c>
      <c r="Q2302" s="4" t="str">
        <f>VLOOKUP(FACT_INCLUDES[[#This Row],[DW Version]], VERSIONS[], 7)</f>
        <v>Apparel</v>
      </c>
      <c r="R2302" s="51">
        <f>FACT_INCLUDES[[#This Row],[Version Price]]*FACT_INCLUDES[[#This Row],[Quantity]]</f>
        <v>74.255213618797342</v>
      </c>
      <c r="S2302" s="51">
        <f>FACT_INCLUDES[[#This Row],[Amount]]*(1-FACT_INCLUDES[[#This Row],[Order Discount]])</f>
        <v>74.255213618797342</v>
      </c>
      <c r="T2302" s="51">
        <f t="shared" si="35"/>
        <v>361.43993307960773</v>
      </c>
      <c r="U2302" s="57">
        <f>FACT_INCLUDES[[#This Row],[Income]]/FACT_INCLUDES[[#This Row],[Total Order Income]]</f>
        <v>0.20544274946632007</v>
      </c>
      <c r="V2302" s="33">
        <f>IF(FACT_INCLUDES[[#This Row],[Order Gap]]&gt;10, 1, 0)/COUNTIFS(FACT_INCLUDES[Order ID], FACT_INCLUDES[[#This Row],[Order ID]])</f>
        <v>0</v>
      </c>
      <c r="W2302" s="33">
        <f>IF(FACT_INCLUDES[[#This Row],[Order Type]]="Online", 1, 0)/COUNTIFS(FACT_INCLUDES[Order ID], FACT_INCLUDES[[#This Row],[Order ID]])</f>
        <v>0</v>
      </c>
      <c r="X2302" s="52">
        <v>655.68699320254234</v>
      </c>
      <c r="Y2302" s="52">
        <v>751.52050585242262</v>
      </c>
      <c r="Z2302" s="64">
        <f>IF(FACT_INCLUDES[[#This Row],[Order Type]]="Online", 1, 0)*FACT_INCLUDES[[#This Row],[Income]]</f>
        <v>0</v>
      </c>
    </row>
    <row r="2303" spans="1:26" x14ac:dyDescent="0.3">
      <c r="A2303" s="4">
        <v>1680</v>
      </c>
      <c r="B2303" s="4">
        <v>848</v>
      </c>
      <c r="C2303" s="4">
        <v>234</v>
      </c>
      <c r="D2303" s="58">
        <v>4</v>
      </c>
      <c r="E2303" s="28">
        <f>VLOOKUP(FACT_INCLUDES[[#This Row],[Order ID]], ORDERS[], 2)</f>
        <v>44656.008007997458</v>
      </c>
      <c r="F2303" s="28">
        <f>VLOOKUP(FACT_INCLUDES[[#This Row],[Order ID]], ORDERS[], 3)</f>
        <v>44656.008007997458</v>
      </c>
      <c r="G2303" s="4" t="str">
        <f>VLOOKUP(FACT_INCLUDES[[#This Row],[Order ID]], ORDERS[], 4)</f>
        <v>In-Store</v>
      </c>
      <c r="H2303" s="4" t="str">
        <f>VLOOKUP(FACT_INCLUDES[[#This Row],[Order ID]], ORDERS[], 5)</f>
        <v>DTY5844@gmail.com</v>
      </c>
      <c r="I2303" s="4">
        <f>VLOOKUP(FACT_INCLUDES[[#This Row],[Order ID]], ORDERS[], 6)</f>
        <v>12</v>
      </c>
      <c r="J2303" s="54">
        <f>VLOOKUP(FACT_INCLUDES[[#This Row],[Order ID]], ORDERS[], 7)</f>
        <v>0</v>
      </c>
      <c r="K2303" s="33">
        <v>0</v>
      </c>
      <c r="L2303" s="4">
        <f>VLOOKUP(FACT_INCLUDES[[#This Row],[DW Version]], VERSIONS[], 2)</f>
        <v>23</v>
      </c>
      <c r="M2303" s="4">
        <f>VLOOKUP(FACT_INCLUDES[[#This Row],[DW Version]], VERSIONS[], 3)</f>
        <v>12.5</v>
      </c>
      <c r="N2303" s="4" t="str">
        <f>VLOOKUP(FACT_INCLUDES[[#This Row],[DW Version]], VERSIONS[], 4)</f>
        <v>white</v>
      </c>
      <c r="O2303" s="51">
        <f>VLOOKUP(FACT_INCLUDES[[#This Row],[DW Version]], VERSIONS[], 5)</f>
        <v>315.67699304612131</v>
      </c>
      <c r="P2303" s="4" t="str">
        <f>VLOOKUP(FACT_INCLUDES[[#This Row],[DW Version]], VERSIONS[], 6)</f>
        <v>M2K Tekno</v>
      </c>
      <c r="Q2303" s="4" t="str">
        <f>VLOOKUP(FACT_INCLUDES[[#This Row],[DW Version]], VERSIONS[], 7)</f>
        <v>Shoe</v>
      </c>
      <c r="R2303" s="51">
        <f>FACT_INCLUDES[[#This Row],[Version Price]]*FACT_INCLUDES[[#This Row],[Quantity]]</f>
        <v>1262.7079721844852</v>
      </c>
      <c r="S2303" s="51">
        <f>FACT_INCLUDES[[#This Row],[Amount]]*(1-FACT_INCLUDES[[#This Row],[Order Discount]])</f>
        <v>1262.7079721844852</v>
      </c>
      <c r="T2303" s="51">
        <f t="shared" si="35"/>
        <v>1262.7079721844852</v>
      </c>
      <c r="U2303" s="57">
        <f>FACT_INCLUDES[[#This Row],[Income]]/FACT_INCLUDES[[#This Row],[Total Order Income]]</f>
        <v>1</v>
      </c>
      <c r="V2303" s="33">
        <f>IF(FACT_INCLUDES[[#This Row],[Order Gap]]&gt;10, 1, 0)/COUNTIFS(FACT_INCLUDES[Order ID], FACT_INCLUDES[[#This Row],[Order ID]])</f>
        <v>0</v>
      </c>
      <c r="W2303" s="33">
        <f>IF(FACT_INCLUDES[[#This Row],[Order Type]]="Online", 1, 0)/COUNTIFS(FACT_INCLUDES[Order ID], FACT_INCLUDES[[#This Row],[Order ID]])</f>
        <v>0</v>
      </c>
      <c r="X2303" s="52">
        <v>655.68699320254234</v>
      </c>
      <c r="Y2303" s="52">
        <v>751.52050585242262</v>
      </c>
      <c r="Z2303" s="64">
        <f>IF(FACT_INCLUDES[[#This Row],[Order Type]]="Online", 1, 0)*FACT_INCLUDES[[#This Row],[Income]]</f>
        <v>0</v>
      </c>
    </row>
    <row r="2304" spans="1:26" x14ac:dyDescent="0.3">
      <c r="A2304" s="4">
        <v>1748</v>
      </c>
      <c r="B2304" s="4">
        <v>880</v>
      </c>
      <c r="C2304" s="4">
        <v>460</v>
      </c>
      <c r="D2304" s="58">
        <v>5</v>
      </c>
      <c r="E2304" s="28">
        <f>VLOOKUP(FACT_INCLUDES[[#This Row],[Order ID]], ORDERS[], 2)</f>
        <v>44816.846434952175</v>
      </c>
      <c r="F2304" s="28">
        <f>VLOOKUP(FACT_INCLUDES[[#This Row],[Order ID]], ORDERS[], 3)</f>
        <v>44830.846434952175</v>
      </c>
      <c r="G2304" s="4" t="str">
        <f>VLOOKUP(FACT_INCLUDES[[#This Row],[Order ID]], ORDERS[], 4)</f>
        <v>Online</v>
      </c>
      <c r="H2304" s="4" t="str">
        <f>VLOOKUP(FACT_INCLUDES[[#This Row],[Order ID]], ORDERS[], 5)</f>
        <v>STX2363@gmail.com</v>
      </c>
      <c r="I2304" s="4">
        <f>VLOOKUP(FACT_INCLUDES[[#This Row],[Order ID]], ORDERS[], 6)</f>
        <v>0</v>
      </c>
      <c r="J2304" s="54">
        <f>VLOOKUP(FACT_INCLUDES[[#This Row],[Order ID]], ORDERS[], 7)</f>
        <v>0</v>
      </c>
      <c r="K2304" s="33">
        <v>14</v>
      </c>
      <c r="L2304" s="4">
        <f>VLOOKUP(FACT_INCLUDES[[#This Row],[DW Version]], VERSIONS[], 2)</f>
        <v>48</v>
      </c>
      <c r="M2304" s="4">
        <f>VLOOKUP(FACT_INCLUDES[[#This Row],[DW Version]], VERSIONS[], 3)</f>
        <v>6</v>
      </c>
      <c r="N2304" s="4" t="str">
        <f>VLOOKUP(FACT_INCLUDES[[#This Row],[DW Version]], VERSIONS[], 4)</f>
        <v>white</v>
      </c>
      <c r="O2304" s="51">
        <f>VLOOKUP(FACT_INCLUDES[[#This Row],[DW Version]], VERSIONS[], 5)</f>
        <v>35.359185942030564</v>
      </c>
      <c r="P2304" s="4" t="str">
        <f>VLOOKUP(FACT_INCLUDES[[#This Row],[DW Version]], VERSIONS[], 6)</f>
        <v>Miler Tank</v>
      </c>
      <c r="Q2304" s="4" t="str">
        <f>VLOOKUP(FACT_INCLUDES[[#This Row],[DW Version]], VERSIONS[], 7)</f>
        <v>Apparel</v>
      </c>
      <c r="R2304" s="51">
        <f>FACT_INCLUDES[[#This Row],[Version Price]]*FACT_INCLUDES[[#This Row],[Quantity]]</f>
        <v>176.79592971015282</v>
      </c>
      <c r="S2304" s="51">
        <f>FACT_INCLUDES[[#This Row],[Amount]]*(1-FACT_INCLUDES[[#This Row],[Order Discount]])</f>
        <v>176.79592971015282</v>
      </c>
      <c r="T2304" s="51">
        <f t="shared" si="35"/>
        <v>233.33268886655452</v>
      </c>
      <c r="U2304" s="57">
        <f>FACT_INCLUDES[[#This Row],[Income]]/FACT_INCLUDES[[#This Row],[Total Order Income]]</f>
        <v>0.75769893437976155</v>
      </c>
      <c r="V2304" s="33">
        <f>IF(FACT_INCLUDES[[#This Row],[Order Gap]]&gt;10, 1, 0)/COUNTIFS(FACT_INCLUDES[Order ID], FACT_INCLUDES[[#This Row],[Order ID]])</f>
        <v>0.5</v>
      </c>
      <c r="W2304" s="33">
        <f>IF(FACT_INCLUDES[[#This Row],[Order Type]]="Online", 1, 0)/COUNTIFS(FACT_INCLUDES[Order ID], FACT_INCLUDES[[#This Row],[Order ID]])</f>
        <v>0.5</v>
      </c>
      <c r="X2304" s="52">
        <v>655.68699320254234</v>
      </c>
      <c r="Y2304" s="52">
        <v>751.52050585242262</v>
      </c>
      <c r="Z2304" s="64">
        <f>IF(FACT_INCLUDES[[#This Row],[Order Type]]="Online", 1, 0)*FACT_INCLUDES[[#This Row],[Income]]</f>
        <v>176.79592971015282</v>
      </c>
    </row>
    <row r="2305" spans="1:26" x14ac:dyDescent="0.3">
      <c r="A2305" s="4">
        <v>1749</v>
      </c>
      <c r="B2305" s="4">
        <v>880</v>
      </c>
      <c r="C2305" s="4">
        <v>680</v>
      </c>
      <c r="D2305" s="58">
        <v>1</v>
      </c>
      <c r="E2305" s="28">
        <f>VLOOKUP(FACT_INCLUDES[[#This Row],[Order ID]], ORDERS[], 2)</f>
        <v>44816.846434952175</v>
      </c>
      <c r="F2305" s="28">
        <f>VLOOKUP(FACT_INCLUDES[[#This Row],[Order ID]], ORDERS[], 3)</f>
        <v>44830.846434952175</v>
      </c>
      <c r="G2305" s="4" t="str">
        <f>VLOOKUP(FACT_INCLUDES[[#This Row],[Order ID]], ORDERS[], 4)</f>
        <v>Online</v>
      </c>
      <c r="H2305" s="4" t="str">
        <f>VLOOKUP(FACT_INCLUDES[[#This Row],[Order ID]], ORDERS[], 5)</f>
        <v>STX2363@gmail.com</v>
      </c>
      <c r="I2305" s="4">
        <f>VLOOKUP(FACT_INCLUDES[[#This Row],[Order ID]], ORDERS[], 6)</f>
        <v>0</v>
      </c>
      <c r="J2305" s="54">
        <f>VLOOKUP(FACT_INCLUDES[[#This Row],[Order ID]], ORDERS[], 7)</f>
        <v>0</v>
      </c>
      <c r="K2305" s="33">
        <v>14</v>
      </c>
      <c r="L2305" s="4">
        <f>VLOOKUP(FACT_INCLUDES[[#This Row],[DW Version]], VERSIONS[], 2)</f>
        <v>68</v>
      </c>
      <c r="M2305" s="4">
        <f>VLOOKUP(FACT_INCLUDES[[#This Row],[DW Version]], VERSIONS[], 3)</f>
        <v>12.5</v>
      </c>
      <c r="N2305" s="4" t="str">
        <f>VLOOKUP(FACT_INCLUDES[[#This Row],[DW Version]], VERSIONS[], 4)</f>
        <v>white</v>
      </c>
      <c r="O2305" s="51">
        <f>VLOOKUP(FACT_INCLUDES[[#This Row],[DW Version]], VERSIONS[], 5)</f>
        <v>56.5367591564017</v>
      </c>
      <c r="P2305" s="4" t="str">
        <f>VLOOKUP(FACT_INCLUDES[[#This Row],[DW Version]], VERSIONS[], 6)</f>
        <v>React Miler</v>
      </c>
      <c r="Q2305" s="4" t="str">
        <f>VLOOKUP(FACT_INCLUDES[[#This Row],[DW Version]], VERSIONS[], 7)</f>
        <v>Shoe</v>
      </c>
      <c r="R2305" s="51">
        <f>FACT_INCLUDES[[#This Row],[Version Price]]*FACT_INCLUDES[[#This Row],[Quantity]]</f>
        <v>56.5367591564017</v>
      </c>
      <c r="S2305" s="51">
        <f>FACT_INCLUDES[[#This Row],[Amount]]*(1-FACT_INCLUDES[[#This Row],[Order Discount]])</f>
        <v>56.5367591564017</v>
      </c>
      <c r="T2305" s="51">
        <f t="shared" si="35"/>
        <v>233.33268886655452</v>
      </c>
      <c r="U2305" s="57">
        <f>FACT_INCLUDES[[#This Row],[Income]]/FACT_INCLUDES[[#This Row],[Total Order Income]]</f>
        <v>0.24230106562023843</v>
      </c>
      <c r="V2305" s="33">
        <f>IF(FACT_INCLUDES[[#This Row],[Order Gap]]&gt;10, 1, 0)/COUNTIFS(FACT_INCLUDES[Order ID], FACT_INCLUDES[[#This Row],[Order ID]])</f>
        <v>0.5</v>
      </c>
      <c r="W2305" s="33">
        <f>IF(FACT_INCLUDES[[#This Row],[Order Type]]="Online", 1, 0)/COUNTIFS(FACT_INCLUDES[Order ID], FACT_INCLUDES[[#This Row],[Order ID]])</f>
        <v>0.5</v>
      </c>
      <c r="X2305" s="52">
        <v>655.68699320254234</v>
      </c>
      <c r="Y2305" s="52">
        <v>751.52050585242262</v>
      </c>
      <c r="Z2305" s="64">
        <f>IF(FACT_INCLUDES[[#This Row],[Order Type]]="Online", 1, 0)*FACT_INCLUDES[[#This Row],[Income]]</f>
        <v>56.5367591564017</v>
      </c>
    </row>
    <row r="2306" spans="1:26" x14ac:dyDescent="0.3">
      <c r="A2306" s="4">
        <v>1819</v>
      </c>
      <c r="B2306" s="4">
        <v>918</v>
      </c>
      <c r="C2306" s="4">
        <v>211</v>
      </c>
      <c r="D2306" s="58">
        <v>5</v>
      </c>
      <c r="E2306" s="28">
        <f>VLOOKUP(FACT_INCLUDES[[#This Row],[Order ID]], ORDERS[], 2)</f>
        <v>44574.531842999837</v>
      </c>
      <c r="F2306" s="28">
        <f>VLOOKUP(FACT_INCLUDES[[#This Row],[Order ID]], ORDERS[], 3)</f>
        <v>44574.531842999837</v>
      </c>
      <c r="G2306" s="4" t="str">
        <f>VLOOKUP(FACT_INCLUDES[[#This Row],[Order ID]], ORDERS[], 4)</f>
        <v>In-Store</v>
      </c>
      <c r="H2306" s="4" t="str">
        <f>VLOOKUP(FACT_INCLUDES[[#This Row],[Order ID]], ORDERS[], 5)</f>
        <v>DXT8392@gmail.com</v>
      </c>
      <c r="I2306" s="4">
        <f>VLOOKUP(FACT_INCLUDES[[#This Row],[Order ID]], ORDERS[], 6)</f>
        <v>48</v>
      </c>
      <c r="J2306" s="54">
        <f>VLOOKUP(FACT_INCLUDES[[#This Row],[Order ID]], ORDERS[], 7)</f>
        <v>0</v>
      </c>
      <c r="K2306" s="33">
        <v>0</v>
      </c>
      <c r="L2306" s="4">
        <f>VLOOKUP(FACT_INCLUDES[[#This Row],[DW Version]], VERSIONS[], 2)</f>
        <v>21</v>
      </c>
      <c r="M2306" s="4">
        <f>VLOOKUP(FACT_INCLUDES[[#This Row],[DW Version]], VERSIONS[], 3)</f>
        <v>6</v>
      </c>
      <c r="N2306" s="4" t="str">
        <f>VLOOKUP(FACT_INCLUDES[[#This Row],[DW Version]], VERSIONS[], 4)</f>
        <v>black</v>
      </c>
      <c r="O2306" s="51">
        <f>VLOOKUP(FACT_INCLUDES[[#This Row],[DW Version]], VERSIONS[], 5)</f>
        <v>156.86443958315246</v>
      </c>
      <c r="P2306" s="4" t="str">
        <f>VLOOKUP(FACT_INCLUDES[[#This Row],[DW Version]], VERSIONS[], 6)</f>
        <v>Huarache</v>
      </c>
      <c r="Q2306" s="4" t="str">
        <f>VLOOKUP(FACT_INCLUDES[[#This Row],[DW Version]], VERSIONS[], 7)</f>
        <v>Shoe</v>
      </c>
      <c r="R2306" s="51">
        <f>FACT_INCLUDES[[#This Row],[Version Price]]*FACT_INCLUDES[[#This Row],[Quantity]]</f>
        <v>784.32219791576233</v>
      </c>
      <c r="S2306" s="51">
        <f>FACT_INCLUDES[[#This Row],[Amount]]*(1-FACT_INCLUDES[[#This Row],[Order Discount]])</f>
        <v>784.32219791576233</v>
      </c>
      <c r="T2306" s="51">
        <f t="shared" ref="T2306:T2369" si="36">SUMIFS(S:S, B:B, B2306)</f>
        <v>2603.3877526574429</v>
      </c>
      <c r="U2306" s="57">
        <f>FACT_INCLUDES[[#This Row],[Income]]/FACT_INCLUDES[[#This Row],[Total Order Income]]</f>
        <v>0.30126983470485907</v>
      </c>
      <c r="V2306" s="33">
        <f>IF(FACT_INCLUDES[[#This Row],[Order Gap]]&gt;10, 1, 0)/COUNTIFS(FACT_INCLUDES[Order ID], FACT_INCLUDES[[#This Row],[Order ID]])</f>
        <v>0</v>
      </c>
      <c r="W2306" s="33">
        <f>IF(FACT_INCLUDES[[#This Row],[Order Type]]="Online", 1, 0)/COUNTIFS(FACT_INCLUDES[Order ID], FACT_INCLUDES[[#This Row],[Order ID]])</f>
        <v>0</v>
      </c>
      <c r="X2306" s="52">
        <v>655.68699320254234</v>
      </c>
      <c r="Y2306" s="52">
        <v>751.52050585242262</v>
      </c>
      <c r="Z2306" s="64">
        <f>IF(FACT_INCLUDES[[#This Row],[Order Type]]="Online", 1, 0)*FACT_INCLUDES[[#This Row],[Income]]</f>
        <v>0</v>
      </c>
    </row>
    <row r="2307" spans="1:26" x14ac:dyDescent="0.3">
      <c r="A2307" s="4">
        <v>1820</v>
      </c>
      <c r="B2307" s="4">
        <v>918</v>
      </c>
      <c r="C2307" s="4">
        <v>292</v>
      </c>
      <c r="D2307" s="58">
        <v>2</v>
      </c>
      <c r="E2307" s="28">
        <f>VLOOKUP(FACT_INCLUDES[[#This Row],[Order ID]], ORDERS[], 2)</f>
        <v>44574.531842999837</v>
      </c>
      <c r="F2307" s="28">
        <f>VLOOKUP(FACT_INCLUDES[[#This Row],[Order ID]], ORDERS[], 3)</f>
        <v>44574.531842999837</v>
      </c>
      <c r="G2307" s="4" t="str">
        <f>VLOOKUP(FACT_INCLUDES[[#This Row],[Order ID]], ORDERS[], 4)</f>
        <v>In-Store</v>
      </c>
      <c r="H2307" s="4" t="str">
        <f>VLOOKUP(FACT_INCLUDES[[#This Row],[Order ID]], ORDERS[], 5)</f>
        <v>DXT8392@gmail.com</v>
      </c>
      <c r="I2307" s="4">
        <f>VLOOKUP(FACT_INCLUDES[[#This Row],[Order ID]], ORDERS[], 6)</f>
        <v>48</v>
      </c>
      <c r="J2307" s="54">
        <f>VLOOKUP(FACT_INCLUDES[[#This Row],[Order ID]], ORDERS[], 7)</f>
        <v>0</v>
      </c>
      <c r="K2307" s="33">
        <v>0</v>
      </c>
      <c r="L2307" s="4">
        <f>VLOOKUP(FACT_INCLUDES[[#This Row],[DW Version]], VERSIONS[], 2)</f>
        <v>29</v>
      </c>
      <c r="M2307" s="4">
        <f>VLOOKUP(FACT_INCLUDES[[#This Row],[DW Version]], VERSIONS[], 3)</f>
        <v>3</v>
      </c>
      <c r="N2307" s="4" t="str">
        <f>VLOOKUP(FACT_INCLUDES[[#This Row],[DW Version]], VERSIONS[], 4)</f>
        <v>white</v>
      </c>
      <c r="O2307" s="51">
        <f>VLOOKUP(FACT_INCLUDES[[#This Row],[DW Version]], VERSIONS[], 5)</f>
        <v>239.3705354773505</v>
      </c>
      <c r="P2307" s="4" t="str">
        <f>VLOOKUP(FACT_INCLUDES[[#This Row],[DW Version]], VERSIONS[], 6)</f>
        <v>Wildhorse</v>
      </c>
      <c r="Q2307" s="4" t="str">
        <f>VLOOKUP(FACT_INCLUDES[[#This Row],[DW Version]], VERSIONS[], 7)</f>
        <v>Shoe</v>
      </c>
      <c r="R2307" s="51">
        <f>FACT_INCLUDES[[#This Row],[Version Price]]*FACT_INCLUDES[[#This Row],[Quantity]]</f>
        <v>478.741070954701</v>
      </c>
      <c r="S2307" s="51">
        <f>FACT_INCLUDES[[#This Row],[Amount]]*(1-FACT_INCLUDES[[#This Row],[Order Discount]])</f>
        <v>478.741070954701</v>
      </c>
      <c r="T2307" s="51">
        <f t="shared" si="36"/>
        <v>2603.3877526574429</v>
      </c>
      <c r="U2307" s="57">
        <f>FACT_INCLUDES[[#This Row],[Income]]/FACT_INCLUDES[[#This Row],[Total Order Income]]</f>
        <v>0.18389157376423071</v>
      </c>
      <c r="V2307" s="33">
        <f>IF(FACT_INCLUDES[[#This Row],[Order Gap]]&gt;10, 1, 0)/COUNTIFS(FACT_INCLUDES[Order ID], FACT_INCLUDES[[#This Row],[Order ID]])</f>
        <v>0</v>
      </c>
      <c r="W2307" s="33">
        <f>IF(FACT_INCLUDES[[#This Row],[Order Type]]="Online", 1, 0)/COUNTIFS(FACT_INCLUDES[Order ID], FACT_INCLUDES[[#This Row],[Order ID]])</f>
        <v>0</v>
      </c>
      <c r="X2307" s="52">
        <v>655.68699320254234</v>
      </c>
      <c r="Y2307" s="52">
        <v>751.52050585242262</v>
      </c>
      <c r="Z2307" s="64">
        <f>IF(FACT_INCLUDES[[#This Row],[Order Type]]="Online", 1, 0)*FACT_INCLUDES[[#This Row],[Income]]</f>
        <v>0</v>
      </c>
    </row>
    <row r="2308" spans="1:26" x14ac:dyDescent="0.3">
      <c r="A2308" s="4">
        <v>1821</v>
      </c>
      <c r="B2308" s="4">
        <v>918</v>
      </c>
      <c r="C2308" s="4">
        <v>671</v>
      </c>
      <c r="D2308" s="58">
        <v>4</v>
      </c>
      <c r="E2308" s="28">
        <f>VLOOKUP(FACT_INCLUDES[[#This Row],[Order ID]], ORDERS[], 2)</f>
        <v>44574.531842999837</v>
      </c>
      <c r="F2308" s="28">
        <f>VLOOKUP(FACT_INCLUDES[[#This Row],[Order ID]], ORDERS[], 3)</f>
        <v>44574.531842999837</v>
      </c>
      <c r="G2308" s="4" t="str">
        <f>VLOOKUP(FACT_INCLUDES[[#This Row],[Order ID]], ORDERS[], 4)</f>
        <v>In-Store</v>
      </c>
      <c r="H2308" s="4" t="str">
        <f>VLOOKUP(FACT_INCLUDES[[#This Row],[Order ID]], ORDERS[], 5)</f>
        <v>DXT8392@gmail.com</v>
      </c>
      <c r="I2308" s="4">
        <f>VLOOKUP(FACT_INCLUDES[[#This Row],[Order ID]], ORDERS[], 6)</f>
        <v>48</v>
      </c>
      <c r="J2308" s="54">
        <f>VLOOKUP(FACT_INCLUDES[[#This Row],[Order ID]], ORDERS[], 7)</f>
        <v>0</v>
      </c>
      <c r="K2308" s="33">
        <v>0</v>
      </c>
      <c r="L2308" s="4">
        <f>VLOOKUP(FACT_INCLUDES[[#This Row],[DW Version]], VERSIONS[], 2)</f>
        <v>68</v>
      </c>
      <c r="M2308" s="4">
        <f>VLOOKUP(FACT_INCLUDES[[#This Row],[DW Version]], VERSIONS[], 3)</f>
        <v>5</v>
      </c>
      <c r="N2308" s="4" t="str">
        <f>VLOOKUP(FACT_INCLUDES[[#This Row],[DW Version]], VERSIONS[], 4)</f>
        <v>black</v>
      </c>
      <c r="O2308" s="51">
        <f>VLOOKUP(FACT_INCLUDES[[#This Row],[DW Version]], VERSIONS[], 5)</f>
        <v>335.08112094674487</v>
      </c>
      <c r="P2308" s="4" t="str">
        <f>VLOOKUP(FACT_INCLUDES[[#This Row],[DW Version]], VERSIONS[], 6)</f>
        <v>React Miler</v>
      </c>
      <c r="Q2308" s="4" t="str">
        <f>VLOOKUP(FACT_INCLUDES[[#This Row],[DW Version]], VERSIONS[], 7)</f>
        <v>Shoe</v>
      </c>
      <c r="R2308" s="51">
        <f>FACT_INCLUDES[[#This Row],[Version Price]]*FACT_INCLUDES[[#This Row],[Quantity]]</f>
        <v>1340.3244837869795</v>
      </c>
      <c r="S2308" s="51">
        <f>FACT_INCLUDES[[#This Row],[Amount]]*(1-FACT_INCLUDES[[#This Row],[Order Discount]])</f>
        <v>1340.3244837869795</v>
      </c>
      <c r="T2308" s="51">
        <f t="shared" si="36"/>
        <v>2603.3877526574429</v>
      </c>
      <c r="U2308" s="57">
        <f>FACT_INCLUDES[[#This Row],[Income]]/FACT_INCLUDES[[#This Row],[Total Order Income]]</f>
        <v>0.51483859153091016</v>
      </c>
      <c r="V2308" s="33">
        <f>IF(FACT_INCLUDES[[#This Row],[Order Gap]]&gt;10, 1, 0)/COUNTIFS(FACT_INCLUDES[Order ID], FACT_INCLUDES[[#This Row],[Order ID]])</f>
        <v>0</v>
      </c>
      <c r="W2308" s="33">
        <f>IF(FACT_INCLUDES[[#This Row],[Order Type]]="Online", 1, 0)/COUNTIFS(FACT_INCLUDES[Order ID], FACT_INCLUDES[[#This Row],[Order ID]])</f>
        <v>0</v>
      </c>
      <c r="X2308" s="52">
        <v>655.68699320254234</v>
      </c>
      <c r="Y2308" s="52">
        <v>751.52050585242262</v>
      </c>
      <c r="Z2308" s="64">
        <f>IF(FACT_INCLUDES[[#This Row],[Order Type]]="Online", 1, 0)*FACT_INCLUDES[[#This Row],[Income]]</f>
        <v>0</v>
      </c>
    </row>
    <row r="2309" spans="1:26" x14ac:dyDescent="0.3">
      <c r="A2309" s="4">
        <v>1878</v>
      </c>
      <c r="B2309" s="4">
        <v>942</v>
      </c>
      <c r="C2309" s="4">
        <v>690</v>
      </c>
      <c r="D2309" s="58">
        <v>5</v>
      </c>
      <c r="E2309" s="28">
        <f>VLOOKUP(FACT_INCLUDES[[#This Row],[Order ID]], ORDERS[], 2)</f>
        <v>44674.329551800984</v>
      </c>
      <c r="F2309" s="28">
        <f>VLOOKUP(FACT_INCLUDES[[#This Row],[Order ID]], ORDERS[], 3)</f>
        <v>44674.329551800984</v>
      </c>
      <c r="G2309" s="4" t="str">
        <f>VLOOKUP(FACT_INCLUDES[[#This Row],[Order ID]], ORDERS[], 4)</f>
        <v>In-Store</v>
      </c>
      <c r="H2309" s="4" t="str">
        <f>VLOOKUP(FACT_INCLUDES[[#This Row],[Order ID]], ORDERS[], 5)</f>
        <v>LUB7541@gmail.com</v>
      </c>
      <c r="I2309" s="4">
        <f>VLOOKUP(FACT_INCLUDES[[#This Row],[Order ID]], ORDERS[], 6)</f>
        <v>46</v>
      </c>
      <c r="J2309" s="54">
        <f>VLOOKUP(FACT_INCLUDES[[#This Row],[Order ID]], ORDERS[], 7)</f>
        <v>0</v>
      </c>
      <c r="K2309" s="33">
        <v>0</v>
      </c>
      <c r="L2309" s="4">
        <f>VLOOKUP(FACT_INCLUDES[[#This Row],[DW Version]], VERSIONS[], 2)</f>
        <v>70</v>
      </c>
      <c r="M2309" s="4">
        <f>VLOOKUP(FACT_INCLUDES[[#This Row],[DW Version]], VERSIONS[], 3)</f>
        <v>9.5</v>
      </c>
      <c r="N2309" s="4" t="str">
        <f>VLOOKUP(FACT_INCLUDES[[#This Row],[DW Version]], VERSIONS[], 4)</f>
        <v>white</v>
      </c>
      <c r="O2309" s="51">
        <f>VLOOKUP(FACT_INCLUDES[[#This Row],[DW Version]], VERSIONS[], 5)</f>
        <v>318.09860061687908</v>
      </c>
      <c r="P2309" s="4" t="str">
        <f>VLOOKUP(FACT_INCLUDES[[#This Row],[DW Version]], VERSIONS[], 6)</f>
        <v>ZoomX Vaporfly NEXT%</v>
      </c>
      <c r="Q2309" s="4" t="str">
        <f>VLOOKUP(FACT_INCLUDES[[#This Row],[DW Version]], VERSIONS[], 7)</f>
        <v>Shoe</v>
      </c>
      <c r="R2309" s="51">
        <f>FACT_INCLUDES[[#This Row],[Version Price]]*FACT_INCLUDES[[#This Row],[Quantity]]</f>
        <v>1590.4930030843955</v>
      </c>
      <c r="S2309" s="51">
        <f>FACT_INCLUDES[[#This Row],[Amount]]*(1-FACT_INCLUDES[[#This Row],[Order Discount]])</f>
        <v>1590.4930030843955</v>
      </c>
      <c r="T2309" s="51">
        <f t="shared" si="36"/>
        <v>1828.7235328303277</v>
      </c>
      <c r="U2309" s="57">
        <f>FACT_INCLUDES[[#This Row],[Income]]/FACT_INCLUDES[[#This Row],[Total Order Income]]</f>
        <v>0.86972851528999506</v>
      </c>
      <c r="V2309" s="33">
        <f>IF(FACT_INCLUDES[[#This Row],[Order Gap]]&gt;10, 1, 0)/COUNTIFS(FACT_INCLUDES[Order ID], FACT_INCLUDES[[#This Row],[Order ID]])</f>
        <v>0</v>
      </c>
      <c r="W2309" s="33">
        <f>IF(FACT_INCLUDES[[#This Row],[Order Type]]="Online", 1, 0)/COUNTIFS(FACT_INCLUDES[Order ID], FACT_INCLUDES[[#This Row],[Order ID]])</f>
        <v>0</v>
      </c>
      <c r="X2309" s="52">
        <v>655.68699320254234</v>
      </c>
      <c r="Y2309" s="52">
        <v>751.52050585242262</v>
      </c>
      <c r="Z2309" s="64">
        <f>IF(FACT_INCLUDES[[#This Row],[Order Type]]="Online", 1, 0)*FACT_INCLUDES[[#This Row],[Income]]</f>
        <v>0</v>
      </c>
    </row>
    <row r="2310" spans="1:26" x14ac:dyDescent="0.3">
      <c r="A2310" s="4">
        <v>1879</v>
      </c>
      <c r="B2310" s="4">
        <v>942</v>
      </c>
      <c r="C2310" s="4">
        <v>956</v>
      </c>
      <c r="D2310" s="58">
        <v>2</v>
      </c>
      <c r="E2310" s="28">
        <f>VLOOKUP(FACT_INCLUDES[[#This Row],[Order ID]], ORDERS[], 2)</f>
        <v>44674.329551800984</v>
      </c>
      <c r="F2310" s="28">
        <f>VLOOKUP(FACT_INCLUDES[[#This Row],[Order ID]], ORDERS[], 3)</f>
        <v>44674.329551800984</v>
      </c>
      <c r="G2310" s="4" t="str">
        <f>VLOOKUP(FACT_INCLUDES[[#This Row],[Order ID]], ORDERS[], 4)</f>
        <v>In-Store</v>
      </c>
      <c r="H2310" s="4" t="str">
        <f>VLOOKUP(FACT_INCLUDES[[#This Row],[Order ID]], ORDERS[], 5)</f>
        <v>LUB7541@gmail.com</v>
      </c>
      <c r="I2310" s="4">
        <f>VLOOKUP(FACT_INCLUDES[[#This Row],[Order ID]], ORDERS[], 6)</f>
        <v>46</v>
      </c>
      <c r="J2310" s="54">
        <f>VLOOKUP(FACT_INCLUDES[[#This Row],[Order ID]], ORDERS[], 7)</f>
        <v>0</v>
      </c>
      <c r="K2310" s="33">
        <v>0</v>
      </c>
      <c r="L2310" s="4">
        <f>VLOOKUP(FACT_INCLUDES[[#This Row],[DW Version]], VERSIONS[], 2)</f>
        <v>97</v>
      </c>
      <c r="M2310" s="4">
        <f>VLOOKUP(FACT_INCLUDES[[#This Row],[DW Version]], VERSIONS[], 3)</f>
        <v>12</v>
      </c>
      <c r="N2310" s="4" t="str">
        <f>VLOOKUP(FACT_INCLUDES[[#This Row],[DW Version]], VERSIONS[], 4)</f>
        <v>orange</v>
      </c>
      <c r="O2310" s="51">
        <f>VLOOKUP(FACT_INCLUDES[[#This Row],[DW Version]], VERSIONS[], 5)</f>
        <v>119.11526487296612</v>
      </c>
      <c r="P2310" s="4" t="str">
        <f>VLOOKUP(FACT_INCLUDES[[#This Row],[DW Version]], VERSIONS[], 6)</f>
        <v>Nike Socks</v>
      </c>
      <c r="Q2310" s="4" t="str">
        <f>VLOOKUP(FACT_INCLUDES[[#This Row],[DW Version]], VERSIONS[], 7)</f>
        <v>Accessories</v>
      </c>
      <c r="R2310" s="51">
        <f>FACT_INCLUDES[[#This Row],[Version Price]]*FACT_INCLUDES[[#This Row],[Quantity]]</f>
        <v>238.23052974593224</v>
      </c>
      <c r="S2310" s="51">
        <f>FACT_INCLUDES[[#This Row],[Amount]]*(1-FACT_INCLUDES[[#This Row],[Order Discount]])</f>
        <v>238.23052974593224</v>
      </c>
      <c r="T2310" s="51">
        <f t="shared" si="36"/>
        <v>1828.7235328303277</v>
      </c>
      <c r="U2310" s="57">
        <f>FACT_INCLUDES[[#This Row],[Income]]/FACT_INCLUDES[[#This Row],[Total Order Income]]</f>
        <v>0.13027148471000494</v>
      </c>
      <c r="V2310" s="33">
        <f>IF(FACT_INCLUDES[[#This Row],[Order Gap]]&gt;10, 1, 0)/COUNTIFS(FACT_INCLUDES[Order ID], FACT_INCLUDES[[#This Row],[Order ID]])</f>
        <v>0</v>
      </c>
      <c r="W2310" s="33">
        <f>IF(FACT_INCLUDES[[#This Row],[Order Type]]="Online", 1, 0)/COUNTIFS(FACT_INCLUDES[Order ID], FACT_INCLUDES[[#This Row],[Order ID]])</f>
        <v>0</v>
      </c>
      <c r="X2310" s="52">
        <v>655.68699320254234</v>
      </c>
      <c r="Y2310" s="52">
        <v>751.52050585242262</v>
      </c>
      <c r="Z2310" s="64">
        <f>IF(FACT_INCLUDES[[#This Row],[Order Type]]="Online", 1, 0)*FACT_INCLUDES[[#This Row],[Income]]</f>
        <v>0</v>
      </c>
    </row>
    <row r="2311" spans="1:26" x14ac:dyDescent="0.3">
      <c r="A2311" s="4">
        <v>1988</v>
      </c>
      <c r="B2311" s="4">
        <v>997</v>
      </c>
      <c r="C2311" s="4">
        <v>754</v>
      </c>
      <c r="D2311" s="58">
        <v>4</v>
      </c>
      <c r="E2311" s="28">
        <f>VLOOKUP(FACT_INCLUDES[[#This Row],[Order ID]], ORDERS[], 2)</f>
        <v>44850.376920500683</v>
      </c>
      <c r="F2311" s="28">
        <f>VLOOKUP(FACT_INCLUDES[[#This Row],[Order ID]], ORDERS[], 3)</f>
        <v>44850.376920500683</v>
      </c>
      <c r="G2311" s="4" t="str">
        <f>VLOOKUP(FACT_INCLUDES[[#This Row],[Order ID]], ORDERS[], 4)</f>
        <v>In-Store</v>
      </c>
      <c r="H2311" s="4" t="str">
        <f>VLOOKUP(FACT_INCLUDES[[#This Row],[Order ID]], ORDERS[], 5)</f>
        <v>BOT4822@gmail.com</v>
      </c>
      <c r="I2311" s="4">
        <f>VLOOKUP(FACT_INCLUDES[[#This Row],[Order ID]], ORDERS[], 6)</f>
        <v>35</v>
      </c>
      <c r="J2311" s="54">
        <f>VLOOKUP(FACT_INCLUDES[[#This Row],[Order ID]], ORDERS[], 7)</f>
        <v>0</v>
      </c>
      <c r="K2311" s="33">
        <v>0</v>
      </c>
      <c r="L2311" s="4">
        <f>VLOOKUP(FACT_INCLUDES[[#This Row],[DW Version]], VERSIONS[], 2)</f>
        <v>78</v>
      </c>
      <c r="M2311" s="4">
        <f>VLOOKUP(FACT_INCLUDES[[#This Row],[DW Version]], VERSIONS[], 3)</f>
        <v>4</v>
      </c>
      <c r="N2311" s="4" t="str">
        <f>VLOOKUP(FACT_INCLUDES[[#This Row],[DW Version]], VERSIONS[], 4)</f>
        <v>black</v>
      </c>
      <c r="O2311" s="51">
        <f>VLOOKUP(FACT_INCLUDES[[#This Row],[DW Version]], VERSIONS[], 5)</f>
        <v>39.995815920927882</v>
      </c>
      <c r="P2311" s="4" t="str">
        <f>VLOOKUP(FACT_INCLUDES[[#This Row],[DW Version]], VERSIONS[], 6)</f>
        <v>Nike Air Tailwind</v>
      </c>
      <c r="Q2311" s="4" t="str">
        <f>VLOOKUP(FACT_INCLUDES[[#This Row],[DW Version]], VERSIONS[], 7)</f>
        <v>Shoe</v>
      </c>
      <c r="R2311" s="51">
        <f>FACT_INCLUDES[[#This Row],[Version Price]]*FACT_INCLUDES[[#This Row],[Quantity]]</f>
        <v>159.98326368371153</v>
      </c>
      <c r="S2311" s="51">
        <f>FACT_INCLUDES[[#This Row],[Amount]]*(1-FACT_INCLUDES[[#This Row],[Order Discount]])</f>
        <v>159.98326368371153</v>
      </c>
      <c r="T2311" s="51">
        <f t="shared" si="36"/>
        <v>302.52357360916176</v>
      </c>
      <c r="U2311" s="57">
        <f>FACT_INCLUDES[[#This Row],[Income]]/FACT_INCLUDES[[#This Row],[Total Order Income]]</f>
        <v>0.52882908189626954</v>
      </c>
      <c r="V2311" s="33">
        <f>IF(FACT_INCLUDES[[#This Row],[Order Gap]]&gt;10, 1, 0)/COUNTIFS(FACT_INCLUDES[Order ID], FACT_INCLUDES[[#This Row],[Order ID]])</f>
        <v>0</v>
      </c>
      <c r="W2311" s="33">
        <f>IF(FACT_INCLUDES[[#This Row],[Order Type]]="Online", 1, 0)/COUNTIFS(FACT_INCLUDES[Order ID], FACT_INCLUDES[[#This Row],[Order ID]])</f>
        <v>0</v>
      </c>
      <c r="X2311" s="52">
        <v>655.68699320254234</v>
      </c>
      <c r="Y2311" s="52">
        <v>751.52050585242262</v>
      </c>
      <c r="Z2311" s="64">
        <f>IF(FACT_INCLUDES[[#This Row],[Order Type]]="Online", 1, 0)*FACT_INCLUDES[[#This Row],[Income]]</f>
        <v>0</v>
      </c>
    </row>
    <row r="2312" spans="1:26" x14ac:dyDescent="0.3">
      <c r="A2312" s="4">
        <v>1989</v>
      </c>
      <c r="B2312" s="4">
        <v>997</v>
      </c>
      <c r="C2312" s="4">
        <v>765</v>
      </c>
      <c r="D2312" s="58">
        <v>1</v>
      </c>
      <c r="E2312" s="28">
        <f>VLOOKUP(FACT_INCLUDES[[#This Row],[Order ID]], ORDERS[], 2)</f>
        <v>44850.376920500683</v>
      </c>
      <c r="F2312" s="28">
        <f>VLOOKUP(FACT_INCLUDES[[#This Row],[Order ID]], ORDERS[], 3)</f>
        <v>44850.376920500683</v>
      </c>
      <c r="G2312" s="4" t="str">
        <f>VLOOKUP(FACT_INCLUDES[[#This Row],[Order ID]], ORDERS[], 4)</f>
        <v>In-Store</v>
      </c>
      <c r="H2312" s="4" t="str">
        <f>VLOOKUP(FACT_INCLUDES[[#This Row],[Order ID]], ORDERS[], 5)</f>
        <v>BOT4822@gmail.com</v>
      </c>
      <c r="I2312" s="4">
        <f>VLOOKUP(FACT_INCLUDES[[#This Row],[Order ID]], ORDERS[], 6)</f>
        <v>35</v>
      </c>
      <c r="J2312" s="54">
        <f>VLOOKUP(FACT_INCLUDES[[#This Row],[Order ID]], ORDERS[], 7)</f>
        <v>0</v>
      </c>
      <c r="K2312" s="33">
        <v>0</v>
      </c>
      <c r="L2312" s="4">
        <f>VLOOKUP(FACT_INCLUDES[[#This Row],[DW Version]], VERSIONS[], 2)</f>
        <v>79</v>
      </c>
      <c r="M2312" s="4">
        <f>VLOOKUP(FACT_INCLUDES[[#This Row],[DW Version]], VERSIONS[], 3)</f>
        <v>5.5</v>
      </c>
      <c r="N2312" s="4" t="str">
        <f>VLOOKUP(FACT_INCLUDES[[#This Row],[DW Version]], VERSIONS[], 4)</f>
        <v>white</v>
      </c>
      <c r="O2312" s="51">
        <f>VLOOKUP(FACT_INCLUDES[[#This Row],[DW Version]], VERSIONS[], 5)</f>
        <v>142.5403099254502</v>
      </c>
      <c r="P2312" s="4" t="str">
        <f>VLOOKUP(FACT_INCLUDES[[#This Row],[DW Version]], VERSIONS[], 6)</f>
        <v>Zoom Gravity</v>
      </c>
      <c r="Q2312" s="4" t="str">
        <f>VLOOKUP(FACT_INCLUDES[[#This Row],[DW Version]], VERSIONS[], 7)</f>
        <v>Shoe</v>
      </c>
      <c r="R2312" s="51">
        <f>FACT_INCLUDES[[#This Row],[Version Price]]*FACT_INCLUDES[[#This Row],[Quantity]]</f>
        <v>142.5403099254502</v>
      </c>
      <c r="S2312" s="51">
        <f>FACT_INCLUDES[[#This Row],[Amount]]*(1-FACT_INCLUDES[[#This Row],[Order Discount]])</f>
        <v>142.5403099254502</v>
      </c>
      <c r="T2312" s="51">
        <f t="shared" si="36"/>
        <v>302.52357360916176</v>
      </c>
      <c r="U2312" s="57">
        <f>FACT_INCLUDES[[#This Row],[Income]]/FACT_INCLUDES[[#This Row],[Total Order Income]]</f>
        <v>0.47117091810373035</v>
      </c>
      <c r="V2312" s="33">
        <f>IF(FACT_INCLUDES[[#This Row],[Order Gap]]&gt;10, 1, 0)/COUNTIFS(FACT_INCLUDES[Order ID], FACT_INCLUDES[[#This Row],[Order ID]])</f>
        <v>0</v>
      </c>
      <c r="W2312" s="33">
        <f>IF(FACT_INCLUDES[[#This Row],[Order Type]]="Online", 1, 0)/COUNTIFS(FACT_INCLUDES[Order ID], FACT_INCLUDES[[#This Row],[Order ID]])</f>
        <v>0</v>
      </c>
      <c r="X2312" s="52">
        <v>655.68699320254234</v>
      </c>
      <c r="Y2312" s="52">
        <v>751.52050585242262</v>
      </c>
      <c r="Z2312" s="64">
        <f>IF(FACT_INCLUDES[[#This Row],[Order Type]]="Online", 1, 0)*FACT_INCLUDES[[#This Row],[Income]]</f>
        <v>0</v>
      </c>
    </row>
    <row r="2313" spans="1:26" x14ac:dyDescent="0.3">
      <c r="A2313" s="4">
        <v>2006</v>
      </c>
      <c r="B2313" s="4">
        <v>1011</v>
      </c>
      <c r="C2313" s="4">
        <v>476</v>
      </c>
      <c r="D2313" s="58">
        <v>3</v>
      </c>
      <c r="E2313" s="28">
        <f>VLOOKUP(FACT_INCLUDES[[#This Row],[Order ID]], ORDERS[], 2)</f>
        <v>44774.067785756</v>
      </c>
      <c r="F2313" s="28">
        <f>VLOOKUP(FACT_INCLUDES[[#This Row],[Order ID]], ORDERS[], 3)</f>
        <v>44774.067785756</v>
      </c>
      <c r="G2313" s="4" t="str">
        <f>VLOOKUP(FACT_INCLUDES[[#This Row],[Order ID]], ORDERS[], 4)</f>
        <v>In-Store</v>
      </c>
      <c r="H2313" s="4" t="str">
        <f>VLOOKUP(FACT_INCLUDES[[#This Row],[Order ID]], ORDERS[], 5)</f>
        <v>FZL7058@gmail.com</v>
      </c>
      <c r="I2313" s="4">
        <f>VLOOKUP(FACT_INCLUDES[[#This Row],[Order ID]], ORDERS[], 6)</f>
        <v>40</v>
      </c>
      <c r="J2313" s="54">
        <f>VLOOKUP(FACT_INCLUDES[[#This Row],[Order ID]], ORDERS[], 7)</f>
        <v>0</v>
      </c>
      <c r="K2313" s="33">
        <v>0</v>
      </c>
      <c r="L2313" s="4">
        <f>VLOOKUP(FACT_INCLUDES[[#This Row],[DW Version]], VERSIONS[], 2)</f>
        <v>50</v>
      </c>
      <c r="M2313" s="4">
        <f>VLOOKUP(FACT_INCLUDES[[#This Row],[DW Version]], VERSIONS[], 3)</f>
        <v>8</v>
      </c>
      <c r="N2313" s="4" t="str">
        <f>VLOOKUP(FACT_INCLUDES[[#This Row],[DW Version]], VERSIONS[], 4)</f>
        <v>white</v>
      </c>
      <c r="O2313" s="51">
        <f>VLOOKUP(FACT_INCLUDES[[#This Row],[DW Version]], VERSIONS[], 5)</f>
        <v>31.173108240519078</v>
      </c>
      <c r="P2313" s="4" t="str">
        <f>VLOOKUP(FACT_INCLUDES[[#This Row],[DW Version]], VERSIONS[], 6)</f>
        <v>Air Zoom Elite</v>
      </c>
      <c r="Q2313" s="4" t="str">
        <f>VLOOKUP(FACT_INCLUDES[[#This Row],[DW Version]], VERSIONS[], 7)</f>
        <v>Shoe</v>
      </c>
      <c r="R2313" s="51">
        <f>FACT_INCLUDES[[#This Row],[Version Price]]*FACT_INCLUDES[[#This Row],[Quantity]]</f>
        <v>93.51932472155724</v>
      </c>
      <c r="S2313" s="51">
        <f>FACT_INCLUDES[[#This Row],[Amount]]*(1-FACT_INCLUDES[[#This Row],[Order Discount]])</f>
        <v>93.51932472155724</v>
      </c>
      <c r="T2313" s="51">
        <f t="shared" si="36"/>
        <v>93.51932472155724</v>
      </c>
      <c r="U2313" s="57">
        <f>FACT_INCLUDES[[#This Row],[Income]]/FACT_INCLUDES[[#This Row],[Total Order Income]]</f>
        <v>1</v>
      </c>
      <c r="V2313" s="33">
        <f>IF(FACT_INCLUDES[[#This Row],[Order Gap]]&gt;10, 1, 0)/COUNTIFS(FACT_INCLUDES[Order ID], FACT_INCLUDES[[#This Row],[Order ID]])</f>
        <v>0</v>
      </c>
      <c r="W2313" s="33">
        <f>IF(FACT_INCLUDES[[#This Row],[Order Type]]="Online", 1, 0)/COUNTIFS(FACT_INCLUDES[Order ID], FACT_INCLUDES[[#This Row],[Order ID]])</f>
        <v>0</v>
      </c>
      <c r="X2313" s="52">
        <v>655.68699320254234</v>
      </c>
      <c r="Y2313" s="52">
        <v>751.52050585242262</v>
      </c>
      <c r="Z2313" s="64">
        <f>IF(FACT_INCLUDES[[#This Row],[Order Type]]="Online", 1, 0)*FACT_INCLUDES[[#This Row],[Income]]</f>
        <v>0</v>
      </c>
    </row>
    <row r="2314" spans="1:26" x14ac:dyDescent="0.3">
      <c r="A2314" s="4">
        <v>2036</v>
      </c>
      <c r="B2314" s="4">
        <v>1041</v>
      </c>
      <c r="C2314" s="4">
        <v>880</v>
      </c>
      <c r="D2314" s="58">
        <v>1</v>
      </c>
      <c r="E2314" s="28">
        <f>VLOOKUP(FACT_INCLUDES[[#This Row],[Order ID]], ORDERS[], 2)</f>
        <v>44665.586626817138</v>
      </c>
      <c r="F2314" s="28">
        <f>VLOOKUP(FACT_INCLUDES[[#This Row],[Order ID]], ORDERS[], 3)</f>
        <v>44665.586626817138</v>
      </c>
      <c r="G2314" s="4" t="str">
        <f>VLOOKUP(FACT_INCLUDES[[#This Row],[Order ID]], ORDERS[], 4)</f>
        <v>In-Store</v>
      </c>
      <c r="H2314" s="4" t="str">
        <f>VLOOKUP(FACT_INCLUDES[[#This Row],[Order ID]], ORDERS[], 5)</f>
        <v>VXB7345@gmail.com</v>
      </c>
      <c r="I2314" s="4">
        <f>VLOOKUP(FACT_INCLUDES[[#This Row],[Order ID]], ORDERS[], 6)</f>
        <v>47</v>
      </c>
      <c r="J2314" s="54">
        <f>VLOOKUP(FACT_INCLUDES[[#This Row],[Order ID]], ORDERS[], 7)</f>
        <v>0</v>
      </c>
      <c r="K2314" s="33">
        <v>0</v>
      </c>
      <c r="L2314" s="4">
        <f>VLOOKUP(FACT_INCLUDES[[#This Row],[DW Version]], VERSIONS[], 2)</f>
        <v>90</v>
      </c>
      <c r="M2314" s="4">
        <f>VLOOKUP(FACT_INCLUDES[[#This Row],[DW Version]], VERSIONS[], 3)</f>
        <v>3.5</v>
      </c>
      <c r="N2314" s="4" t="str">
        <f>VLOOKUP(FACT_INCLUDES[[#This Row],[DW Version]], VERSIONS[], 4)</f>
        <v>white</v>
      </c>
      <c r="O2314" s="51">
        <f>VLOOKUP(FACT_INCLUDES[[#This Row],[DW Version]], VERSIONS[], 5)</f>
        <v>131.96358835074096</v>
      </c>
      <c r="P2314" s="4" t="str">
        <f>VLOOKUP(FACT_INCLUDES[[#This Row],[DW Version]], VERSIONS[], 6)</f>
        <v>Air Zoom Terra Kiger 6</v>
      </c>
      <c r="Q2314" s="4" t="str">
        <f>VLOOKUP(FACT_INCLUDES[[#This Row],[DW Version]], VERSIONS[], 7)</f>
        <v>Shoe</v>
      </c>
      <c r="R2314" s="51">
        <f>FACT_INCLUDES[[#This Row],[Version Price]]*FACT_INCLUDES[[#This Row],[Quantity]]</f>
        <v>131.96358835074096</v>
      </c>
      <c r="S2314" s="51">
        <f>FACT_INCLUDES[[#This Row],[Amount]]*(1-FACT_INCLUDES[[#This Row],[Order Discount]])</f>
        <v>131.96358835074096</v>
      </c>
      <c r="T2314" s="51">
        <f t="shared" si="36"/>
        <v>131.96358835074096</v>
      </c>
      <c r="U2314" s="57">
        <f>FACT_INCLUDES[[#This Row],[Income]]/FACT_INCLUDES[[#This Row],[Total Order Income]]</f>
        <v>1</v>
      </c>
      <c r="V2314" s="33">
        <f>IF(FACT_INCLUDES[[#This Row],[Order Gap]]&gt;10, 1, 0)/COUNTIFS(FACT_INCLUDES[Order ID], FACT_INCLUDES[[#This Row],[Order ID]])</f>
        <v>0</v>
      </c>
      <c r="W2314" s="33">
        <f>IF(FACT_INCLUDES[[#This Row],[Order Type]]="Online", 1, 0)/COUNTIFS(FACT_INCLUDES[Order ID], FACT_INCLUDES[[#This Row],[Order ID]])</f>
        <v>0</v>
      </c>
      <c r="X2314" s="52">
        <v>655.68699320254234</v>
      </c>
      <c r="Y2314" s="52">
        <v>751.52050585242262</v>
      </c>
      <c r="Z2314" s="64">
        <f>IF(FACT_INCLUDES[[#This Row],[Order Type]]="Online", 1, 0)*FACT_INCLUDES[[#This Row],[Income]]</f>
        <v>0</v>
      </c>
    </row>
    <row r="2315" spans="1:26" x14ac:dyDescent="0.3">
      <c r="A2315" s="4">
        <v>2067</v>
      </c>
      <c r="B2315" s="4">
        <v>1072</v>
      </c>
      <c r="C2315" s="4">
        <v>917</v>
      </c>
      <c r="D2315" s="58">
        <v>5</v>
      </c>
      <c r="E2315" s="28">
        <f>VLOOKUP(FACT_INCLUDES[[#This Row],[Order ID]], ORDERS[], 2)</f>
        <v>44784.762590152844</v>
      </c>
      <c r="F2315" s="28">
        <f>VLOOKUP(FACT_INCLUDES[[#This Row],[Order ID]], ORDERS[], 3)</f>
        <v>44784.762590152844</v>
      </c>
      <c r="G2315" s="4" t="str">
        <f>VLOOKUP(FACT_INCLUDES[[#This Row],[Order ID]], ORDERS[], 4)</f>
        <v>In-Store</v>
      </c>
      <c r="H2315" s="4" t="str">
        <f>VLOOKUP(FACT_INCLUDES[[#This Row],[Order ID]], ORDERS[], 5)</f>
        <v>DDR5791@gmail.com</v>
      </c>
      <c r="I2315" s="4">
        <f>VLOOKUP(FACT_INCLUDES[[#This Row],[Order ID]], ORDERS[], 6)</f>
        <v>3</v>
      </c>
      <c r="J2315" s="54">
        <f>VLOOKUP(FACT_INCLUDES[[#This Row],[Order ID]], ORDERS[], 7)</f>
        <v>0</v>
      </c>
      <c r="K2315" s="33">
        <v>0</v>
      </c>
      <c r="L2315" s="4">
        <f>VLOOKUP(FACT_INCLUDES[[#This Row],[DW Version]], VERSIONS[], 2)</f>
        <v>93</v>
      </c>
      <c r="M2315" s="4">
        <f>VLOOKUP(FACT_INCLUDES[[#This Row],[DW Version]], VERSIONS[], 3)</f>
        <v>9.5</v>
      </c>
      <c r="N2315" s="4" t="str">
        <f>VLOOKUP(FACT_INCLUDES[[#This Row],[DW Version]], VERSIONS[], 4)</f>
        <v>white</v>
      </c>
      <c r="O2315" s="51">
        <f>VLOOKUP(FACT_INCLUDES[[#This Row],[DW Version]], VERSIONS[], 5)</f>
        <v>356.40581793793655</v>
      </c>
      <c r="P2315" s="4" t="str">
        <f>VLOOKUP(FACT_INCLUDES[[#This Row],[DW Version]], VERSIONS[], 6)</f>
        <v>Therma Training Top</v>
      </c>
      <c r="Q2315" s="4" t="str">
        <f>VLOOKUP(FACT_INCLUDES[[#This Row],[DW Version]], VERSIONS[], 7)</f>
        <v>Apparel</v>
      </c>
      <c r="R2315" s="51">
        <f>FACT_INCLUDES[[#This Row],[Version Price]]*FACT_INCLUDES[[#This Row],[Quantity]]</f>
        <v>1782.0290896896827</v>
      </c>
      <c r="S2315" s="51">
        <f>FACT_INCLUDES[[#This Row],[Amount]]*(1-FACT_INCLUDES[[#This Row],[Order Discount]])</f>
        <v>1782.0290896896827</v>
      </c>
      <c r="T2315" s="51">
        <f t="shared" si="36"/>
        <v>1782.0290896896827</v>
      </c>
      <c r="U2315" s="57">
        <f>FACT_INCLUDES[[#This Row],[Income]]/FACT_INCLUDES[[#This Row],[Total Order Income]]</f>
        <v>1</v>
      </c>
      <c r="V2315" s="33">
        <f>IF(FACT_INCLUDES[[#This Row],[Order Gap]]&gt;10, 1, 0)/COUNTIFS(FACT_INCLUDES[Order ID], FACT_INCLUDES[[#This Row],[Order ID]])</f>
        <v>0</v>
      </c>
      <c r="W2315" s="33">
        <f>IF(FACT_INCLUDES[[#This Row],[Order Type]]="Online", 1, 0)/COUNTIFS(FACT_INCLUDES[Order ID], FACT_INCLUDES[[#This Row],[Order ID]])</f>
        <v>0</v>
      </c>
      <c r="X2315" s="52">
        <v>655.68699320254234</v>
      </c>
      <c r="Y2315" s="52">
        <v>751.52050585242262</v>
      </c>
      <c r="Z2315" s="64">
        <f>IF(FACT_INCLUDES[[#This Row],[Order Type]]="Online", 1, 0)*FACT_INCLUDES[[#This Row],[Income]]</f>
        <v>0</v>
      </c>
    </row>
    <row r="2316" spans="1:26" x14ac:dyDescent="0.3">
      <c r="A2316" s="4">
        <v>2069</v>
      </c>
      <c r="B2316" s="4">
        <v>1074</v>
      </c>
      <c r="C2316" s="4">
        <v>938</v>
      </c>
      <c r="D2316" s="58">
        <v>5</v>
      </c>
      <c r="E2316" s="28">
        <f>VLOOKUP(FACT_INCLUDES[[#This Row],[Order ID]], ORDERS[], 2)</f>
        <v>44609.854323268402</v>
      </c>
      <c r="F2316" s="28">
        <f>VLOOKUP(FACT_INCLUDES[[#This Row],[Order ID]], ORDERS[], 3)</f>
        <v>44625.854323268402</v>
      </c>
      <c r="G2316" s="4" t="str">
        <f>VLOOKUP(FACT_INCLUDES[[#This Row],[Order ID]], ORDERS[], 4)</f>
        <v>Online</v>
      </c>
      <c r="H2316" s="4" t="str">
        <f>VLOOKUP(FACT_INCLUDES[[#This Row],[Order ID]], ORDERS[], 5)</f>
        <v>SCH2972@gmail.com</v>
      </c>
      <c r="I2316" s="4">
        <f>VLOOKUP(FACT_INCLUDES[[#This Row],[Order ID]], ORDERS[], 6)</f>
        <v>0</v>
      </c>
      <c r="J2316" s="54">
        <f>VLOOKUP(FACT_INCLUDES[[#This Row],[Order ID]], ORDERS[], 7)</f>
        <v>0</v>
      </c>
      <c r="K2316" s="33">
        <v>16</v>
      </c>
      <c r="L2316" s="4">
        <f>VLOOKUP(FACT_INCLUDES[[#This Row],[DW Version]], VERSIONS[], 2)</f>
        <v>95</v>
      </c>
      <c r="M2316" s="4">
        <f>VLOOKUP(FACT_INCLUDES[[#This Row],[DW Version]], VERSIONS[], 3)</f>
        <v>9.5</v>
      </c>
      <c r="N2316" s="4" t="str">
        <f>VLOOKUP(FACT_INCLUDES[[#This Row],[DW Version]], VERSIONS[], 4)</f>
        <v>red</v>
      </c>
      <c r="O2316" s="51">
        <f>VLOOKUP(FACT_INCLUDES[[#This Row],[DW Version]], VERSIONS[], 5)</f>
        <v>316.52273687946513</v>
      </c>
      <c r="P2316" s="4" t="str">
        <f>VLOOKUP(FACT_INCLUDES[[#This Row],[DW Version]], VERSIONS[], 6)</f>
        <v>Nike Backpack</v>
      </c>
      <c r="Q2316" s="4" t="str">
        <f>VLOOKUP(FACT_INCLUDES[[#This Row],[DW Version]], VERSIONS[], 7)</f>
        <v>Accessories</v>
      </c>
      <c r="R2316" s="51">
        <f>FACT_INCLUDES[[#This Row],[Version Price]]*FACT_INCLUDES[[#This Row],[Quantity]]</f>
        <v>1582.6136843973256</v>
      </c>
      <c r="S2316" s="51">
        <f>FACT_INCLUDES[[#This Row],[Amount]]*(1-FACT_INCLUDES[[#This Row],[Order Discount]])</f>
        <v>1582.6136843973256</v>
      </c>
      <c r="T2316" s="51">
        <f t="shared" si="36"/>
        <v>1582.6136843973256</v>
      </c>
      <c r="U2316" s="57">
        <f>FACT_INCLUDES[[#This Row],[Income]]/FACT_INCLUDES[[#This Row],[Total Order Income]]</f>
        <v>1</v>
      </c>
      <c r="V2316" s="33">
        <f>IF(FACT_INCLUDES[[#This Row],[Order Gap]]&gt;10, 1, 0)/COUNTIFS(FACT_INCLUDES[Order ID], FACT_INCLUDES[[#This Row],[Order ID]])</f>
        <v>1</v>
      </c>
      <c r="W2316" s="33">
        <f>IF(FACT_INCLUDES[[#This Row],[Order Type]]="Online", 1, 0)/COUNTIFS(FACT_INCLUDES[Order ID], FACT_INCLUDES[[#This Row],[Order ID]])</f>
        <v>1</v>
      </c>
      <c r="X2316" s="52">
        <v>655.68699320254234</v>
      </c>
      <c r="Y2316" s="52">
        <v>751.52050585242262</v>
      </c>
      <c r="Z2316" s="64">
        <f>IF(FACT_INCLUDES[[#This Row],[Order Type]]="Online", 1, 0)*FACT_INCLUDES[[#This Row],[Income]]</f>
        <v>1582.6136843973256</v>
      </c>
    </row>
    <row r="2317" spans="1:26" x14ac:dyDescent="0.3">
      <c r="A2317" s="4">
        <v>2083</v>
      </c>
      <c r="B2317" s="4">
        <v>1088</v>
      </c>
      <c r="C2317" s="4">
        <v>798</v>
      </c>
      <c r="D2317" s="58">
        <v>4</v>
      </c>
      <c r="E2317" s="28">
        <f>VLOOKUP(FACT_INCLUDES[[#This Row],[Order ID]], ORDERS[], 2)</f>
        <v>44879.204688665573</v>
      </c>
      <c r="F2317" s="28">
        <f>VLOOKUP(FACT_INCLUDES[[#This Row],[Order ID]], ORDERS[], 3)</f>
        <v>44879.204688665573</v>
      </c>
      <c r="G2317" s="4" t="str">
        <f>VLOOKUP(FACT_INCLUDES[[#This Row],[Order ID]], ORDERS[], 4)</f>
        <v>In-Store</v>
      </c>
      <c r="H2317" s="4" t="str">
        <f>VLOOKUP(FACT_INCLUDES[[#This Row],[Order ID]], ORDERS[], 5)</f>
        <v>JIL4266@gmail.com</v>
      </c>
      <c r="I2317" s="4">
        <f>VLOOKUP(FACT_INCLUDES[[#This Row],[Order ID]], ORDERS[], 6)</f>
        <v>3</v>
      </c>
      <c r="J2317" s="54">
        <f>VLOOKUP(FACT_INCLUDES[[#This Row],[Order ID]], ORDERS[], 7)</f>
        <v>0</v>
      </c>
      <c r="K2317" s="33">
        <v>0</v>
      </c>
      <c r="L2317" s="4">
        <f>VLOOKUP(FACT_INCLUDES[[#This Row],[DW Version]], VERSIONS[], 2)</f>
        <v>81</v>
      </c>
      <c r="M2317" s="4">
        <f>VLOOKUP(FACT_INCLUDES[[#This Row],[DW Version]], VERSIONS[], 3)</f>
        <v>9</v>
      </c>
      <c r="N2317" s="4" t="str">
        <f>VLOOKUP(FACT_INCLUDES[[#This Row],[DW Version]], VERSIONS[], 4)</f>
        <v>white</v>
      </c>
      <c r="O2317" s="51">
        <f>VLOOKUP(FACT_INCLUDES[[#This Row],[DW Version]], VERSIONS[], 5)</f>
        <v>348.89553872044712</v>
      </c>
      <c r="P2317" s="4" t="str">
        <f>VLOOKUP(FACT_INCLUDES[[#This Row],[DW Version]], VERSIONS[], 6)</f>
        <v>Air Max Fusion</v>
      </c>
      <c r="Q2317" s="4" t="str">
        <f>VLOOKUP(FACT_INCLUDES[[#This Row],[DW Version]], VERSIONS[], 7)</f>
        <v>Shoe</v>
      </c>
      <c r="R2317" s="51">
        <f>FACT_INCLUDES[[#This Row],[Version Price]]*FACT_INCLUDES[[#This Row],[Quantity]]</f>
        <v>1395.5821548817885</v>
      </c>
      <c r="S2317" s="51">
        <f>FACT_INCLUDES[[#This Row],[Amount]]*(1-FACT_INCLUDES[[#This Row],[Order Discount]])</f>
        <v>1395.5821548817885</v>
      </c>
      <c r="T2317" s="51">
        <f t="shared" si="36"/>
        <v>1395.5821548817885</v>
      </c>
      <c r="U2317" s="57">
        <f>FACT_INCLUDES[[#This Row],[Income]]/FACT_INCLUDES[[#This Row],[Total Order Income]]</f>
        <v>1</v>
      </c>
      <c r="V2317" s="33">
        <f>IF(FACT_INCLUDES[[#This Row],[Order Gap]]&gt;10, 1, 0)/COUNTIFS(FACT_INCLUDES[Order ID], FACT_INCLUDES[[#This Row],[Order ID]])</f>
        <v>0</v>
      </c>
      <c r="W2317" s="33">
        <f>IF(FACT_INCLUDES[[#This Row],[Order Type]]="Online", 1, 0)/COUNTIFS(FACT_INCLUDES[Order ID], FACT_INCLUDES[[#This Row],[Order ID]])</f>
        <v>0</v>
      </c>
      <c r="X2317" s="52">
        <v>655.68699320254234</v>
      </c>
      <c r="Y2317" s="52">
        <v>751.52050585242262</v>
      </c>
      <c r="Z2317" s="64">
        <f>IF(FACT_INCLUDES[[#This Row],[Order Type]]="Online", 1, 0)*FACT_INCLUDES[[#This Row],[Income]]</f>
        <v>0</v>
      </c>
    </row>
    <row r="2318" spans="1:26" x14ac:dyDescent="0.3">
      <c r="A2318" s="4">
        <v>2090</v>
      </c>
      <c r="B2318" s="4">
        <v>1095</v>
      </c>
      <c r="C2318" s="4">
        <v>835</v>
      </c>
      <c r="D2318" s="58">
        <v>4</v>
      </c>
      <c r="E2318" s="28">
        <f>VLOOKUP(FACT_INCLUDES[[#This Row],[Order ID]], ORDERS[], 2)</f>
        <v>44861.527022241418</v>
      </c>
      <c r="F2318" s="28">
        <f>VLOOKUP(FACT_INCLUDES[[#This Row],[Order ID]], ORDERS[], 3)</f>
        <v>44878.527022241418</v>
      </c>
      <c r="G2318" s="4" t="str">
        <f>VLOOKUP(FACT_INCLUDES[[#This Row],[Order ID]], ORDERS[], 4)</f>
        <v>Online</v>
      </c>
      <c r="H2318" s="4" t="str">
        <f>VLOOKUP(FACT_INCLUDES[[#This Row],[Order ID]], ORDERS[], 5)</f>
        <v>FVT4379@gmail.com</v>
      </c>
      <c r="I2318" s="4">
        <f>VLOOKUP(FACT_INCLUDES[[#This Row],[Order ID]], ORDERS[], 6)</f>
        <v>0</v>
      </c>
      <c r="J2318" s="54">
        <f>VLOOKUP(FACT_INCLUDES[[#This Row],[Order ID]], ORDERS[], 7)</f>
        <v>0</v>
      </c>
      <c r="K2318" s="33">
        <v>17</v>
      </c>
      <c r="L2318" s="4">
        <f>VLOOKUP(FACT_INCLUDES[[#This Row],[DW Version]], VERSIONS[], 2)</f>
        <v>85</v>
      </c>
      <c r="M2318" s="4">
        <f>VLOOKUP(FACT_INCLUDES[[#This Row],[DW Version]], VERSIONS[], 3)</f>
        <v>4.5</v>
      </c>
      <c r="N2318" s="4" t="str">
        <f>VLOOKUP(FACT_INCLUDES[[#This Row],[DW Version]], VERSIONS[], 4)</f>
        <v>white</v>
      </c>
      <c r="O2318" s="51">
        <f>VLOOKUP(FACT_INCLUDES[[#This Row],[DW Version]], VERSIONS[], 5)</f>
        <v>248.19381616336008</v>
      </c>
      <c r="P2318" s="4" t="str">
        <f>VLOOKUP(FACT_INCLUDES[[#This Row],[DW Version]], VERSIONS[], 6)</f>
        <v>Nike Flex Stride</v>
      </c>
      <c r="Q2318" s="4" t="str">
        <f>VLOOKUP(FACT_INCLUDES[[#This Row],[DW Version]], VERSIONS[], 7)</f>
        <v>Apparel</v>
      </c>
      <c r="R2318" s="51">
        <f>FACT_INCLUDES[[#This Row],[Version Price]]*FACT_INCLUDES[[#This Row],[Quantity]]</f>
        <v>992.77526465344033</v>
      </c>
      <c r="S2318" s="51">
        <f>FACT_INCLUDES[[#This Row],[Amount]]*(1-FACT_INCLUDES[[#This Row],[Order Discount]])</f>
        <v>992.77526465344033</v>
      </c>
      <c r="T2318" s="51">
        <f t="shared" si="36"/>
        <v>992.77526465344033</v>
      </c>
      <c r="U2318" s="57">
        <f>FACT_INCLUDES[[#This Row],[Income]]/FACT_INCLUDES[[#This Row],[Total Order Income]]</f>
        <v>1</v>
      </c>
      <c r="V2318" s="33">
        <f>IF(FACT_INCLUDES[[#This Row],[Order Gap]]&gt;10, 1, 0)/COUNTIFS(FACT_INCLUDES[Order ID], FACT_INCLUDES[[#This Row],[Order ID]])</f>
        <v>1</v>
      </c>
      <c r="W2318" s="33">
        <f>IF(FACT_INCLUDES[[#This Row],[Order Type]]="Online", 1, 0)/COUNTIFS(FACT_INCLUDES[Order ID], FACT_INCLUDES[[#This Row],[Order ID]])</f>
        <v>1</v>
      </c>
      <c r="X2318" s="52">
        <v>655.68699320254234</v>
      </c>
      <c r="Y2318" s="52">
        <v>751.52050585242262</v>
      </c>
      <c r="Z2318" s="64">
        <f>IF(FACT_INCLUDES[[#This Row],[Order Type]]="Online", 1, 0)*FACT_INCLUDES[[#This Row],[Income]]</f>
        <v>992.77526465344033</v>
      </c>
    </row>
    <row r="2319" spans="1:26" x14ac:dyDescent="0.3">
      <c r="A2319" s="4">
        <v>2098</v>
      </c>
      <c r="B2319" s="4">
        <v>1103</v>
      </c>
      <c r="C2319" s="4">
        <v>112</v>
      </c>
      <c r="D2319" s="58">
        <v>1</v>
      </c>
      <c r="E2319" s="28">
        <f>VLOOKUP(FACT_INCLUDES[[#This Row],[Order ID]], ORDERS[], 2)</f>
        <v>44611.546618025342</v>
      </c>
      <c r="F2319" s="28">
        <f>VLOOKUP(FACT_INCLUDES[[#This Row],[Order ID]], ORDERS[], 3)</f>
        <v>44611.546618025342</v>
      </c>
      <c r="G2319" s="4" t="str">
        <f>VLOOKUP(FACT_INCLUDES[[#This Row],[Order ID]], ORDERS[], 4)</f>
        <v>In-Store</v>
      </c>
      <c r="H2319" s="4" t="str">
        <f>VLOOKUP(FACT_INCLUDES[[#This Row],[Order ID]], ORDERS[], 5)</f>
        <v>GJU6117@gmail.com</v>
      </c>
      <c r="I2319" s="4">
        <f>VLOOKUP(FACT_INCLUDES[[#This Row],[Order ID]], ORDERS[], 6)</f>
        <v>33</v>
      </c>
      <c r="J2319" s="54">
        <f>VLOOKUP(FACT_INCLUDES[[#This Row],[Order ID]], ORDERS[], 7)</f>
        <v>0</v>
      </c>
      <c r="K2319" s="33">
        <v>0</v>
      </c>
      <c r="L2319" s="4">
        <f>VLOOKUP(FACT_INCLUDES[[#This Row],[DW Version]], VERSIONS[], 2)</f>
        <v>11</v>
      </c>
      <c r="M2319" s="4">
        <f>VLOOKUP(FACT_INCLUDES[[#This Row],[DW Version]], VERSIONS[], 3)</f>
        <v>5.5</v>
      </c>
      <c r="N2319" s="4" t="str">
        <f>VLOOKUP(FACT_INCLUDES[[#This Row],[DW Version]], VERSIONS[], 4)</f>
        <v>white</v>
      </c>
      <c r="O2319" s="51">
        <f>VLOOKUP(FACT_INCLUDES[[#This Row],[DW Version]], VERSIONS[], 5)</f>
        <v>296.24451581188828</v>
      </c>
      <c r="P2319" s="4" t="str">
        <f>VLOOKUP(FACT_INCLUDES[[#This Row],[DW Version]], VERSIONS[], 6)</f>
        <v>Pro Compression Tights</v>
      </c>
      <c r="Q2319" s="4" t="str">
        <f>VLOOKUP(FACT_INCLUDES[[#This Row],[DW Version]], VERSIONS[], 7)</f>
        <v>Apparel</v>
      </c>
      <c r="R2319" s="51">
        <f>FACT_INCLUDES[[#This Row],[Version Price]]*FACT_INCLUDES[[#This Row],[Quantity]]</f>
        <v>296.24451581188828</v>
      </c>
      <c r="S2319" s="51">
        <f>FACT_INCLUDES[[#This Row],[Amount]]*(1-FACT_INCLUDES[[#This Row],[Order Discount]])</f>
        <v>296.24451581188828</v>
      </c>
      <c r="T2319" s="51">
        <f t="shared" si="36"/>
        <v>296.24451581188828</v>
      </c>
      <c r="U2319" s="57">
        <f>FACT_INCLUDES[[#This Row],[Income]]/FACT_INCLUDES[[#This Row],[Total Order Income]]</f>
        <v>1</v>
      </c>
      <c r="V2319" s="33">
        <f>IF(FACT_INCLUDES[[#This Row],[Order Gap]]&gt;10, 1, 0)/COUNTIFS(FACT_INCLUDES[Order ID], FACT_INCLUDES[[#This Row],[Order ID]])</f>
        <v>0</v>
      </c>
      <c r="W2319" s="33">
        <f>IF(FACT_INCLUDES[[#This Row],[Order Type]]="Online", 1, 0)/COUNTIFS(FACT_INCLUDES[Order ID], FACT_INCLUDES[[#This Row],[Order ID]])</f>
        <v>0</v>
      </c>
      <c r="X2319" s="52">
        <v>655.68699320254234</v>
      </c>
      <c r="Y2319" s="52">
        <v>751.52050585242262</v>
      </c>
      <c r="Z2319" s="64">
        <f>IF(FACT_INCLUDES[[#This Row],[Order Type]]="Online", 1, 0)*FACT_INCLUDES[[#This Row],[Income]]</f>
        <v>0</v>
      </c>
    </row>
    <row r="2320" spans="1:26" x14ac:dyDescent="0.3">
      <c r="A2320" s="4">
        <v>2100</v>
      </c>
      <c r="B2320" s="4">
        <v>1105</v>
      </c>
      <c r="C2320" s="4">
        <v>191</v>
      </c>
      <c r="D2320" s="58">
        <v>1</v>
      </c>
      <c r="E2320" s="28">
        <f>VLOOKUP(FACT_INCLUDES[[#This Row],[Order ID]], ORDERS[], 2)</f>
        <v>44867.538824181778</v>
      </c>
      <c r="F2320" s="28">
        <f>VLOOKUP(FACT_INCLUDES[[#This Row],[Order ID]], ORDERS[], 3)</f>
        <v>44867.538824181778</v>
      </c>
      <c r="G2320" s="4" t="str">
        <f>VLOOKUP(FACT_INCLUDES[[#This Row],[Order ID]], ORDERS[], 4)</f>
        <v>In-Store</v>
      </c>
      <c r="H2320" s="4" t="str">
        <f>VLOOKUP(FACT_INCLUDES[[#This Row],[Order ID]], ORDERS[], 5)</f>
        <v>ABP8789@gmail.com</v>
      </c>
      <c r="I2320" s="4">
        <f>VLOOKUP(FACT_INCLUDES[[#This Row],[Order ID]], ORDERS[], 6)</f>
        <v>12</v>
      </c>
      <c r="J2320" s="54">
        <f>VLOOKUP(FACT_INCLUDES[[#This Row],[Order ID]], ORDERS[], 7)</f>
        <v>0</v>
      </c>
      <c r="K2320" s="33">
        <v>0</v>
      </c>
      <c r="L2320" s="4">
        <f>VLOOKUP(FACT_INCLUDES[[#This Row],[DW Version]], VERSIONS[], 2)</f>
        <v>19</v>
      </c>
      <c r="M2320" s="4">
        <f>VLOOKUP(FACT_INCLUDES[[#This Row],[DW Version]], VERSIONS[], 3)</f>
        <v>10.5</v>
      </c>
      <c r="N2320" s="4" t="str">
        <f>VLOOKUP(FACT_INCLUDES[[#This Row],[DW Version]], VERSIONS[], 4)</f>
        <v>purple</v>
      </c>
      <c r="O2320" s="51">
        <f>VLOOKUP(FACT_INCLUDES[[#This Row],[DW Version]], VERSIONS[], 5)</f>
        <v>254.7039627489379</v>
      </c>
      <c r="P2320" s="4" t="str">
        <f>VLOOKUP(FACT_INCLUDES[[#This Row],[DW Version]], VERSIONS[], 6)</f>
        <v>Windrunner Jacket</v>
      </c>
      <c r="Q2320" s="4" t="str">
        <f>VLOOKUP(FACT_INCLUDES[[#This Row],[DW Version]], VERSIONS[], 7)</f>
        <v>Apparel</v>
      </c>
      <c r="R2320" s="51">
        <f>FACT_INCLUDES[[#This Row],[Version Price]]*FACT_INCLUDES[[#This Row],[Quantity]]</f>
        <v>254.7039627489379</v>
      </c>
      <c r="S2320" s="51">
        <f>FACT_INCLUDES[[#This Row],[Amount]]*(1-FACT_INCLUDES[[#This Row],[Order Discount]])</f>
        <v>254.7039627489379</v>
      </c>
      <c r="T2320" s="51">
        <f t="shared" si="36"/>
        <v>254.7039627489379</v>
      </c>
      <c r="U2320" s="57">
        <f>FACT_INCLUDES[[#This Row],[Income]]/FACT_INCLUDES[[#This Row],[Total Order Income]]</f>
        <v>1</v>
      </c>
      <c r="V2320" s="33">
        <f>IF(FACT_INCLUDES[[#This Row],[Order Gap]]&gt;10, 1, 0)/COUNTIFS(FACT_INCLUDES[Order ID], FACT_INCLUDES[[#This Row],[Order ID]])</f>
        <v>0</v>
      </c>
      <c r="W2320" s="33">
        <f>IF(FACT_INCLUDES[[#This Row],[Order Type]]="Online", 1, 0)/COUNTIFS(FACT_INCLUDES[Order ID], FACT_INCLUDES[[#This Row],[Order ID]])</f>
        <v>0</v>
      </c>
      <c r="X2320" s="52">
        <v>655.68699320254234</v>
      </c>
      <c r="Y2320" s="52">
        <v>751.52050585242262</v>
      </c>
      <c r="Z2320" s="64">
        <f>IF(FACT_INCLUDES[[#This Row],[Order Type]]="Online", 1, 0)*FACT_INCLUDES[[#This Row],[Income]]</f>
        <v>0</v>
      </c>
    </row>
    <row r="2321" spans="1:26" x14ac:dyDescent="0.3">
      <c r="A2321" s="4">
        <v>2127</v>
      </c>
      <c r="B2321" s="4">
        <v>1132</v>
      </c>
      <c r="C2321" s="4">
        <v>493</v>
      </c>
      <c r="D2321" s="58">
        <v>4</v>
      </c>
      <c r="E2321" s="28">
        <f>VLOOKUP(FACT_INCLUDES[[#This Row],[Order ID]], ORDERS[], 2)</f>
        <v>44814.323670598416</v>
      </c>
      <c r="F2321" s="28">
        <f>VLOOKUP(FACT_INCLUDES[[#This Row],[Order ID]], ORDERS[], 3)</f>
        <v>44820.323670598416</v>
      </c>
      <c r="G2321" s="4" t="str">
        <f>VLOOKUP(FACT_INCLUDES[[#This Row],[Order ID]], ORDERS[], 4)</f>
        <v>Online</v>
      </c>
      <c r="H2321" s="4" t="str">
        <f>VLOOKUP(FACT_INCLUDES[[#This Row],[Order ID]], ORDERS[], 5)</f>
        <v>SUB3273@gmail.com</v>
      </c>
      <c r="I2321" s="4">
        <f>VLOOKUP(FACT_INCLUDES[[#This Row],[Order ID]], ORDERS[], 6)</f>
        <v>0</v>
      </c>
      <c r="J2321" s="54">
        <f>VLOOKUP(FACT_INCLUDES[[#This Row],[Order ID]], ORDERS[], 7)</f>
        <v>0</v>
      </c>
      <c r="K2321" s="33">
        <v>6</v>
      </c>
      <c r="L2321" s="4">
        <f>VLOOKUP(FACT_INCLUDES[[#This Row],[DW Version]], VERSIONS[], 2)</f>
        <v>52</v>
      </c>
      <c r="M2321" s="4">
        <f>VLOOKUP(FACT_INCLUDES[[#This Row],[DW Version]], VERSIONS[], 3)</f>
        <v>3.5</v>
      </c>
      <c r="N2321" s="4" t="str">
        <f>VLOOKUP(FACT_INCLUDES[[#This Row],[DW Version]], VERSIONS[], 4)</f>
        <v>white</v>
      </c>
      <c r="O2321" s="51">
        <f>VLOOKUP(FACT_INCLUDES[[#This Row],[DW Version]], VERSIONS[], 5)</f>
        <v>68.177152390016445</v>
      </c>
      <c r="P2321" s="4" t="str">
        <f>VLOOKUP(FACT_INCLUDES[[#This Row],[DW Version]], VERSIONS[], 6)</f>
        <v>Tech Fleece Jogger</v>
      </c>
      <c r="Q2321" s="4" t="str">
        <f>VLOOKUP(FACT_INCLUDES[[#This Row],[DW Version]], VERSIONS[], 7)</f>
        <v>Apparel</v>
      </c>
      <c r="R2321" s="51">
        <f>FACT_INCLUDES[[#This Row],[Version Price]]*FACT_INCLUDES[[#This Row],[Quantity]]</f>
        <v>272.70860956006578</v>
      </c>
      <c r="S2321" s="51">
        <f>FACT_INCLUDES[[#This Row],[Amount]]*(1-FACT_INCLUDES[[#This Row],[Order Discount]])</f>
        <v>272.70860956006578</v>
      </c>
      <c r="T2321" s="51">
        <f t="shared" si="36"/>
        <v>272.70860956006578</v>
      </c>
      <c r="U2321" s="57">
        <f>FACT_INCLUDES[[#This Row],[Income]]/FACT_INCLUDES[[#This Row],[Total Order Income]]</f>
        <v>1</v>
      </c>
      <c r="V2321" s="33">
        <f>IF(FACT_INCLUDES[[#This Row],[Order Gap]]&gt;10, 1, 0)/COUNTIFS(FACT_INCLUDES[Order ID], FACT_INCLUDES[[#This Row],[Order ID]])</f>
        <v>0</v>
      </c>
      <c r="W2321" s="33">
        <f>IF(FACT_INCLUDES[[#This Row],[Order Type]]="Online", 1, 0)/COUNTIFS(FACT_INCLUDES[Order ID], FACT_INCLUDES[[#This Row],[Order ID]])</f>
        <v>1</v>
      </c>
      <c r="X2321" s="52">
        <v>655.68699320254234</v>
      </c>
      <c r="Y2321" s="52">
        <v>751.52050585242262</v>
      </c>
      <c r="Z2321" s="64">
        <f>IF(FACT_INCLUDES[[#This Row],[Order Type]]="Online", 1, 0)*FACT_INCLUDES[[#This Row],[Income]]</f>
        <v>272.70860956006578</v>
      </c>
    </row>
    <row r="2322" spans="1:26" x14ac:dyDescent="0.3">
      <c r="A2322" s="4">
        <v>2133</v>
      </c>
      <c r="B2322" s="4">
        <v>1138</v>
      </c>
      <c r="C2322" s="4">
        <v>166</v>
      </c>
      <c r="D2322" s="58">
        <v>1</v>
      </c>
      <c r="E2322" s="28">
        <f>VLOOKUP(FACT_INCLUDES[[#This Row],[Order ID]], ORDERS[], 2)</f>
        <v>44895.279888449688</v>
      </c>
      <c r="F2322" s="28">
        <f>VLOOKUP(FACT_INCLUDES[[#This Row],[Order ID]], ORDERS[], 3)</f>
        <v>44895.279888449688</v>
      </c>
      <c r="G2322" s="4" t="str">
        <f>VLOOKUP(FACT_INCLUDES[[#This Row],[Order ID]], ORDERS[], 4)</f>
        <v>In-Store</v>
      </c>
      <c r="H2322" s="4" t="str">
        <f>VLOOKUP(FACT_INCLUDES[[#This Row],[Order ID]], ORDERS[], 5)</f>
        <v>CGH1299@gmail.com</v>
      </c>
      <c r="I2322" s="4">
        <f>VLOOKUP(FACT_INCLUDES[[#This Row],[Order ID]], ORDERS[], 6)</f>
        <v>12</v>
      </c>
      <c r="J2322" s="54">
        <f>VLOOKUP(FACT_INCLUDES[[#This Row],[Order ID]], ORDERS[], 7)</f>
        <v>0</v>
      </c>
      <c r="K2322" s="33">
        <v>0</v>
      </c>
      <c r="L2322" s="4">
        <f>VLOOKUP(FACT_INCLUDES[[#This Row],[DW Version]], VERSIONS[], 2)</f>
        <v>16</v>
      </c>
      <c r="M2322" s="4">
        <f>VLOOKUP(FACT_INCLUDES[[#This Row],[DW Version]], VERSIONS[], 3)</f>
        <v>12</v>
      </c>
      <c r="N2322" s="4" t="str">
        <f>VLOOKUP(FACT_INCLUDES[[#This Row],[DW Version]], VERSIONS[], 4)</f>
        <v>red</v>
      </c>
      <c r="O2322" s="51">
        <f>VLOOKUP(FACT_INCLUDES[[#This Row],[DW Version]], VERSIONS[], 5)</f>
        <v>379.95956599482975</v>
      </c>
      <c r="P2322" s="4" t="str">
        <f>VLOOKUP(FACT_INCLUDES[[#This Row],[DW Version]], VERSIONS[], 6)</f>
        <v>Flyknit</v>
      </c>
      <c r="Q2322" s="4" t="str">
        <f>VLOOKUP(FACT_INCLUDES[[#This Row],[DW Version]], VERSIONS[], 7)</f>
        <v>Shoe</v>
      </c>
      <c r="R2322" s="51">
        <f>FACT_INCLUDES[[#This Row],[Version Price]]*FACT_INCLUDES[[#This Row],[Quantity]]</f>
        <v>379.95956599482975</v>
      </c>
      <c r="S2322" s="51">
        <f>FACT_INCLUDES[[#This Row],[Amount]]*(1-FACT_INCLUDES[[#This Row],[Order Discount]])</f>
        <v>379.95956599482975</v>
      </c>
      <c r="T2322" s="51">
        <f t="shared" si="36"/>
        <v>379.95956599482975</v>
      </c>
      <c r="U2322" s="57">
        <f>FACT_INCLUDES[[#This Row],[Income]]/FACT_INCLUDES[[#This Row],[Total Order Income]]</f>
        <v>1</v>
      </c>
      <c r="V2322" s="33">
        <f>IF(FACT_INCLUDES[[#This Row],[Order Gap]]&gt;10, 1, 0)/COUNTIFS(FACT_INCLUDES[Order ID], FACT_INCLUDES[[#This Row],[Order ID]])</f>
        <v>0</v>
      </c>
      <c r="W2322" s="33">
        <f>IF(FACT_INCLUDES[[#This Row],[Order Type]]="Online", 1, 0)/COUNTIFS(FACT_INCLUDES[Order ID], FACT_INCLUDES[[#This Row],[Order ID]])</f>
        <v>0</v>
      </c>
      <c r="X2322" s="52">
        <v>655.68699320254234</v>
      </c>
      <c r="Y2322" s="52">
        <v>751.52050585242262</v>
      </c>
      <c r="Z2322" s="64">
        <f>IF(FACT_INCLUDES[[#This Row],[Order Type]]="Online", 1, 0)*FACT_INCLUDES[[#This Row],[Income]]</f>
        <v>0</v>
      </c>
    </row>
    <row r="2323" spans="1:26" x14ac:dyDescent="0.3">
      <c r="A2323" s="4">
        <v>2135</v>
      </c>
      <c r="B2323" s="4">
        <v>1140</v>
      </c>
      <c r="C2323" s="4">
        <v>683</v>
      </c>
      <c r="D2323" s="58">
        <v>4</v>
      </c>
      <c r="E2323" s="28">
        <f>VLOOKUP(FACT_INCLUDES[[#This Row],[Order ID]], ORDERS[], 2)</f>
        <v>44604.003752621866</v>
      </c>
      <c r="F2323" s="28">
        <f>VLOOKUP(FACT_INCLUDES[[#This Row],[Order ID]], ORDERS[], 3)</f>
        <v>44604.003752621866</v>
      </c>
      <c r="G2323" s="4" t="str">
        <f>VLOOKUP(FACT_INCLUDES[[#This Row],[Order ID]], ORDERS[], 4)</f>
        <v>In-Store</v>
      </c>
      <c r="H2323" s="4" t="str">
        <f>VLOOKUP(FACT_INCLUDES[[#This Row],[Order ID]], ORDERS[], 5)</f>
        <v>QES5843@gmail.com</v>
      </c>
      <c r="I2323" s="4">
        <f>VLOOKUP(FACT_INCLUDES[[#This Row],[Order ID]], ORDERS[], 6)</f>
        <v>22</v>
      </c>
      <c r="J2323" s="54">
        <f>VLOOKUP(FACT_INCLUDES[[#This Row],[Order ID]], ORDERS[], 7)</f>
        <v>0</v>
      </c>
      <c r="K2323" s="33">
        <v>0</v>
      </c>
      <c r="L2323" s="4">
        <f>VLOOKUP(FACT_INCLUDES[[#This Row],[DW Version]], VERSIONS[], 2)</f>
        <v>69</v>
      </c>
      <c r="M2323" s="4">
        <f>VLOOKUP(FACT_INCLUDES[[#This Row],[DW Version]], VERSIONS[], 3)</f>
        <v>5.5</v>
      </c>
      <c r="N2323" s="4" t="str">
        <f>VLOOKUP(FACT_INCLUDES[[#This Row],[DW Version]], VERSIONS[], 4)</f>
        <v>red</v>
      </c>
      <c r="O2323" s="51">
        <f>VLOOKUP(FACT_INCLUDES[[#This Row],[DW Version]], VERSIONS[], 5)</f>
        <v>94.015786433677818</v>
      </c>
      <c r="P2323" s="4" t="str">
        <f>VLOOKUP(FACT_INCLUDES[[#This Row],[DW Version]], VERSIONS[], 6)</f>
        <v>Mercurial Vapor</v>
      </c>
      <c r="Q2323" s="4" t="str">
        <f>VLOOKUP(FACT_INCLUDES[[#This Row],[DW Version]], VERSIONS[], 7)</f>
        <v>Shoe</v>
      </c>
      <c r="R2323" s="51">
        <f>FACT_INCLUDES[[#This Row],[Version Price]]*FACT_INCLUDES[[#This Row],[Quantity]]</f>
        <v>376.06314573471127</v>
      </c>
      <c r="S2323" s="51">
        <f>FACT_INCLUDES[[#This Row],[Amount]]*(1-FACT_INCLUDES[[#This Row],[Order Discount]])</f>
        <v>376.06314573471127</v>
      </c>
      <c r="T2323" s="51">
        <f t="shared" si="36"/>
        <v>376.06314573471127</v>
      </c>
      <c r="U2323" s="57">
        <f>FACT_INCLUDES[[#This Row],[Income]]/FACT_INCLUDES[[#This Row],[Total Order Income]]</f>
        <v>1</v>
      </c>
      <c r="V2323" s="33">
        <f>IF(FACT_INCLUDES[[#This Row],[Order Gap]]&gt;10, 1, 0)/COUNTIFS(FACT_INCLUDES[Order ID], FACT_INCLUDES[[#This Row],[Order ID]])</f>
        <v>0</v>
      </c>
      <c r="W2323" s="33">
        <f>IF(FACT_INCLUDES[[#This Row],[Order Type]]="Online", 1, 0)/COUNTIFS(FACT_INCLUDES[Order ID], FACT_INCLUDES[[#This Row],[Order ID]])</f>
        <v>0</v>
      </c>
      <c r="X2323" s="52">
        <v>655.68699320254234</v>
      </c>
      <c r="Y2323" s="52">
        <v>751.52050585242262</v>
      </c>
      <c r="Z2323" s="64">
        <f>IF(FACT_INCLUDES[[#This Row],[Order Type]]="Online", 1, 0)*FACT_INCLUDES[[#This Row],[Income]]</f>
        <v>0</v>
      </c>
    </row>
    <row r="2324" spans="1:26" x14ac:dyDescent="0.3">
      <c r="A2324" s="4">
        <v>2153</v>
      </c>
      <c r="B2324" s="4">
        <v>1158</v>
      </c>
      <c r="C2324" s="4">
        <v>631</v>
      </c>
      <c r="D2324" s="58">
        <v>2</v>
      </c>
      <c r="E2324" s="28">
        <f>VLOOKUP(FACT_INCLUDES[[#This Row],[Order ID]], ORDERS[], 2)</f>
        <v>44724.374711188168</v>
      </c>
      <c r="F2324" s="28">
        <f>VLOOKUP(FACT_INCLUDES[[#This Row],[Order ID]], ORDERS[], 3)</f>
        <v>44724.374711188168</v>
      </c>
      <c r="G2324" s="4" t="str">
        <f>VLOOKUP(FACT_INCLUDES[[#This Row],[Order ID]], ORDERS[], 4)</f>
        <v>In-Store</v>
      </c>
      <c r="H2324" s="4" t="str">
        <f>VLOOKUP(FACT_INCLUDES[[#This Row],[Order ID]], ORDERS[], 5)</f>
        <v>NDZ8527@gmail.com</v>
      </c>
      <c r="I2324" s="4">
        <f>VLOOKUP(FACT_INCLUDES[[#This Row],[Order ID]], ORDERS[], 6)</f>
        <v>24</v>
      </c>
      <c r="J2324" s="54">
        <f>VLOOKUP(FACT_INCLUDES[[#This Row],[Order ID]], ORDERS[], 7)</f>
        <v>0</v>
      </c>
      <c r="K2324" s="33">
        <v>0</v>
      </c>
      <c r="L2324" s="4">
        <f>VLOOKUP(FACT_INCLUDES[[#This Row],[DW Version]], VERSIONS[], 2)</f>
        <v>64</v>
      </c>
      <c r="M2324" s="4">
        <f>VLOOKUP(FACT_INCLUDES[[#This Row],[DW Version]], VERSIONS[], 3)</f>
        <v>12</v>
      </c>
      <c r="N2324" s="4" t="str">
        <f>VLOOKUP(FACT_INCLUDES[[#This Row],[DW Version]], VERSIONS[], 4)</f>
        <v>white</v>
      </c>
      <c r="O2324" s="51">
        <f>VLOOKUP(FACT_INCLUDES[[#This Row],[DW Version]], VERSIONS[], 5)</f>
        <v>92.081442621618407</v>
      </c>
      <c r="P2324" s="4" t="str">
        <f>VLOOKUP(FACT_INCLUDES[[#This Row],[DW Version]], VERSIONS[], 6)</f>
        <v>Hyperdunk</v>
      </c>
      <c r="Q2324" s="4" t="str">
        <f>VLOOKUP(FACT_INCLUDES[[#This Row],[DW Version]], VERSIONS[], 7)</f>
        <v>Shoe</v>
      </c>
      <c r="R2324" s="51">
        <f>FACT_INCLUDES[[#This Row],[Version Price]]*FACT_INCLUDES[[#This Row],[Quantity]]</f>
        <v>184.16288524323681</v>
      </c>
      <c r="S2324" s="51">
        <f>FACT_INCLUDES[[#This Row],[Amount]]*(1-FACT_INCLUDES[[#This Row],[Order Discount]])</f>
        <v>184.16288524323681</v>
      </c>
      <c r="T2324" s="51">
        <f t="shared" si="36"/>
        <v>184.16288524323681</v>
      </c>
      <c r="U2324" s="57">
        <f>FACT_INCLUDES[[#This Row],[Income]]/FACT_INCLUDES[[#This Row],[Total Order Income]]</f>
        <v>1</v>
      </c>
      <c r="V2324" s="33">
        <f>IF(FACT_INCLUDES[[#This Row],[Order Gap]]&gt;10, 1, 0)/COUNTIFS(FACT_INCLUDES[Order ID], FACT_INCLUDES[[#This Row],[Order ID]])</f>
        <v>0</v>
      </c>
      <c r="W2324" s="33">
        <f>IF(FACT_INCLUDES[[#This Row],[Order Type]]="Online", 1, 0)/COUNTIFS(FACT_INCLUDES[Order ID], FACT_INCLUDES[[#This Row],[Order ID]])</f>
        <v>0</v>
      </c>
      <c r="X2324" s="52">
        <v>655.68699320254234</v>
      </c>
      <c r="Y2324" s="52">
        <v>751.52050585242262</v>
      </c>
      <c r="Z2324" s="64">
        <f>IF(FACT_INCLUDES[[#This Row],[Order Type]]="Online", 1, 0)*FACT_INCLUDES[[#This Row],[Income]]</f>
        <v>0</v>
      </c>
    </row>
    <row r="2325" spans="1:26" x14ac:dyDescent="0.3">
      <c r="A2325" s="4">
        <v>2158</v>
      </c>
      <c r="B2325" s="4">
        <v>1163</v>
      </c>
      <c r="C2325" s="4">
        <v>553</v>
      </c>
      <c r="D2325" s="58">
        <v>4</v>
      </c>
      <c r="E2325" s="28">
        <f>VLOOKUP(FACT_INCLUDES[[#This Row],[Order ID]], ORDERS[], 2)</f>
        <v>44775.023279460285</v>
      </c>
      <c r="F2325" s="28">
        <f>VLOOKUP(FACT_INCLUDES[[#This Row],[Order ID]], ORDERS[], 3)</f>
        <v>44782.023279460285</v>
      </c>
      <c r="G2325" s="4" t="str">
        <f>VLOOKUP(FACT_INCLUDES[[#This Row],[Order ID]], ORDERS[], 4)</f>
        <v>Online</v>
      </c>
      <c r="H2325" s="4" t="str">
        <f>VLOOKUP(FACT_INCLUDES[[#This Row],[Order ID]], ORDERS[], 5)</f>
        <v>LXI5234@gmail.com</v>
      </c>
      <c r="I2325" s="4">
        <f>VLOOKUP(FACT_INCLUDES[[#This Row],[Order ID]], ORDERS[], 6)</f>
        <v>0</v>
      </c>
      <c r="J2325" s="54">
        <f>VLOOKUP(FACT_INCLUDES[[#This Row],[Order ID]], ORDERS[], 7)</f>
        <v>0</v>
      </c>
      <c r="K2325" s="33">
        <v>7</v>
      </c>
      <c r="L2325" s="4">
        <f>VLOOKUP(FACT_INCLUDES[[#This Row],[DW Version]], VERSIONS[], 2)</f>
        <v>57</v>
      </c>
      <c r="M2325" s="4">
        <f>VLOOKUP(FACT_INCLUDES[[#This Row],[DW Version]], VERSIONS[], 3)</f>
        <v>9.5</v>
      </c>
      <c r="N2325" s="4" t="str">
        <f>VLOOKUP(FACT_INCLUDES[[#This Row],[DW Version]], VERSIONS[], 4)</f>
        <v>black</v>
      </c>
      <c r="O2325" s="51">
        <f>VLOOKUP(FACT_INCLUDES[[#This Row],[DW Version]], VERSIONS[], 5)</f>
        <v>292.75097875540837</v>
      </c>
      <c r="P2325" s="4" t="str">
        <f>VLOOKUP(FACT_INCLUDES[[#This Row],[DW Version]], VERSIONS[], 6)</f>
        <v>Phantom Vision</v>
      </c>
      <c r="Q2325" s="4" t="str">
        <f>VLOOKUP(FACT_INCLUDES[[#This Row],[DW Version]], VERSIONS[], 7)</f>
        <v>Shoe</v>
      </c>
      <c r="R2325" s="51">
        <f>FACT_INCLUDES[[#This Row],[Version Price]]*FACT_INCLUDES[[#This Row],[Quantity]]</f>
        <v>1171.0039150216335</v>
      </c>
      <c r="S2325" s="51">
        <f>FACT_INCLUDES[[#This Row],[Amount]]*(1-FACT_INCLUDES[[#This Row],[Order Discount]])</f>
        <v>1171.0039150216335</v>
      </c>
      <c r="T2325" s="51">
        <f t="shared" si="36"/>
        <v>1171.0039150216335</v>
      </c>
      <c r="U2325" s="57">
        <f>FACT_INCLUDES[[#This Row],[Income]]/FACT_INCLUDES[[#This Row],[Total Order Income]]</f>
        <v>1</v>
      </c>
      <c r="V2325" s="33">
        <f>IF(FACT_INCLUDES[[#This Row],[Order Gap]]&gt;10, 1, 0)/COUNTIFS(FACT_INCLUDES[Order ID], FACT_INCLUDES[[#This Row],[Order ID]])</f>
        <v>0</v>
      </c>
      <c r="W2325" s="33">
        <f>IF(FACT_INCLUDES[[#This Row],[Order Type]]="Online", 1, 0)/COUNTIFS(FACT_INCLUDES[Order ID], FACT_INCLUDES[[#This Row],[Order ID]])</f>
        <v>1</v>
      </c>
      <c r="X2325" s="52">
        <v>655.68699320254234</v>
      </c>
      <c r="Y2325" s="52">
        <v>751.52050585242262</v>
      </c>
      <c r="Z2325" s="64">
        <f>IF(FACT_INCLUDES[[#This Row],[Order Type]]="Online", 1, 0)*FACT_INCLUDES[[#This Row],[Income]]</f>
        <v>1171.0039150216335</v>
      </c>
    </row>
    <row r="2326" spans="1:26" x14ac:dyDescent="0.3">
      <c r="A2326" s="4">
        <v>2170</v>
      </c>
      <c r="B2326" s="4">
        <v>1175</v>
      </c>
      <c r="C2326" s="4">
        <v>572</v>
      </c>
      <c r="D2326" s="58">
        <v>3</v>
      </c>
      <c r="E2326" s="28">
        <f>VLOOKUP(FACT_INCLUDES[[#This Row],[Order ID]], ORDERS[], 2)</f>
        <v>44680.922933420217</v>
      </c>
      <c r="F2326" s="28">
        <f>VLOOKUP(FACT_INCLUDES[[#This Row],[Order ID]], ORDERS[], 3)</f>
        <v>44680.922933420217</v>
      </c>
      <c r="G2326" s="4" t="str">
        <f>VLOOKUP(FACT_INCLUDES[[#This Row],[Order ID]], ORDERS[], 4)</f>
        <v>In-Store</v>
      </c>
      <c r="H2326" s="4" t="str">
        <f>VLOOKUP(FACT_INCLUDES[[#This Row],[Order ID]], ORDERS[], 5)</f>
        <v>DPQ7685@gmail.com</v>
      </c>
      <c r="I2326" s="4">
        <f>VLOOKUP(FACT_INCLUDES[[#This Row],[Order ID]], ORDERS[], 6)</f>
        <v>12</v>
      </c>
      <c r="J2326" s="54">
        <f>VLOOKUP(FACT_INCLUDES[[#This Row],[Order ID]], ORDERS[], 7)</f>
        <v>0</v>
      </c>
      <c r="K2326" s="33">
        <v>0</v>
      </c>
      <c r="L2326" s="4">
        <f>VLOOKUP(FACT_INCLUDES[[#This Row],[DW Version]], VERSIONS[], 2)</f>
        <v>59</v>
      </c>
      <c r="M2326" s="4">
        <f>VLOOKUP(FACT_INCLUDES[[#This Row],[DW Version]], VERSIONS[], 3)</f>
        <v>4.5</v>
      </c>
      <c r="N2326" s="4" t="str">
        <f>VLOOKUP(FACT_INCLUDES[[#This Row],[DW Version]], VERSIONS[], 4)</f>
        <v>white</v>
      </c>
      <c r="O2326" s="51">
        <f>VLOOKUP(FACT_INCLUDES[[#This Row],[DW Version]], VERSIONS[], 5)</f>
        <v>277.95310020659309</v>
      </c>
      <c r="P2326" s="4" t="str">
        <f>VLOOKUP(FACT_INCLUDES[[#This Row],[DW Version]], VERSIONS[], 6)</f>
        <v>Hypervenom Phantom</v>
      </c>
      <c r="Q2326" s="4" t="str">
        <f>VLOOKUP(FACT_INCLUDES[[#This Row],[DW Version]], VERSIONS[], 7)</f>
        <v>Shoe</v>
      </c>
      <c r="R2326" s="51">
        <f>FACT_INCLUDES[[#This Row],[Version Price]]*FACT_INCLUDES[[#This Row],[Quantity]]</f>
        <v>833.85930061977933</v>
      </c>
      <c r="S2326" s="51">
        <f>FACT_INCLUDES[[#This Row],[Amount]]*(1-FACT_INCLUDES[[#This Row],[Order Discount]])</f>
        <v>833.85930061977933</v>
      </c>
      <c r="T2326" s="51">
        <f t="shared" si="36"/>
        <v>833.85930061977933</v>
      </c>
      <c r="U2326" s="57">
        <f>FACT_INCLUDES[[#This Row],[Income]]/FACT_INCLUDES[[#This Row],[Total Order Income]]</f>
        <v>1</v>
      </c>
      <c r="V2326" s="33">
        <f>IF(FACT_INCLUDES[[#This Row],[Order Gap]]&gt;10, 1, 0)/COUNTIFS(FACT_INCLUDES[Order ID], FACT_INCLUDES[[#This Row],[Order ID]])</f>
        <v>0</v>
      </c>
      <c r="W2326" s="33">
        <f>IF(FACT_INCLUDES[[#This Row],[Order Type]]="Online", 1, 0)/COUNTIFS(FACT_INCLUDES[Order ID], FACT_INCLUDES[[#This Row],[Order ID]])</f>
        <v>0</v>
      </c>
      <c r="X2326" s="52">
        <v>655.68699320254234</v>
      </c>
      <c r="Y2326" s="52">
        <v>751.52050585242262</v>
      </c>
      <c r="Z2326" s="64">
        <f>IF(FACT_INCLUDES[[#This Row],[Order Type]]="Online", 1, 0)*FACT_INCLUDES[[#This Row],[Income]]</f>
        <v>0</v>
      </c>
    </row>
    <row r="2327" spans="1:26" x14ac:dyDescent="0.3">
      <c r="A2327" s="4">
        <v>2177</v>
      </c>
      <c r="B2327" s="4">
        <v>1182</v>
      </c>
      <c r="C2327" s="4">
        <v>504</v>
      </c>
      <c r="D2327" s="58">
        <v>4</v>
      </c>
      <c r="E2327" s="28">
        <f>VLOOKUP(FACT_INCLUDES[[#This Row],[Order ID]], ORDERS[], 2)</f>
        <v>44796.84194044918</v>
      </c>
      <c r="F2327" s="28">
        <f>VLOOKUP(FACT_INCLUDES[[#This Row],[Order ID]], ORDERS[], 3)</f>
        <v>44796.84194044918</v>
      </c>
      <c r="G2327" s="4" t="str">
        <f>VLOOKUP(FACT_INCLUDES[[#This Row],[Order ID]], ORDERS[], 4)</f>
        <v>In-Store</v>
      </c>
      <c r="H2327" s="4" t="str">
        <f>VLOOKUP(FACT_INCLUDES[[#This Row],[Order ID]], ORDERS[], 5)</f>
        <v>TCE5253@gmail.com</v>
      </c>
      <c r="I2327" s="4">
        <f>VLOOKUP(FACT_INCLUDES[[#This Row],[Order ID]], ORDERS[], 6)</f>
        <v>4</v>
      </c>
      <c r="J2327" s="54">
        <f>VLOOKUP(FACT_INCLUDES[[#This Row],[Order ID]], ORDERS[], 7)</f>
        <v>0</v>
      </c>
      <c r="K2327" s="33">
        <v>0</v>
      </c>
      <c r="L2327" s="4">
        <f>VLOOKUP(FACT_INCLUDES[[#This Row],[DW Version]], VERSIONS[], 2)</f>
        <v>53</v>
      </c>
      <c r="M2327" s="4">
        <f>VLOOKUP(FACT_INCLUDES[[#This Row],[DW Version]], VERSIONS[], 3)</f>
        <v>5.5</v>
      </c>
      <c r="N2327" s="4" t="str">
        <f>VLOOKUP(FACT_INCLUDES[[#This Row],[DW Version]], VERSIONS[], 4)</f>
        <v>dark blue</v>
      </c>
      <c r="O2327" s="51">
        <f>VLOOKUP(FACT_INCLUDES[[#This Row],[DW Version]], VERSIONS[], 5)</f>
        <v>278.6974158863531</v>
      </c>
      <c r="P2327" s="4" t="str">
        <f>VLOOKUP(FACT_INCLUDES[[#This Row],[DW Version]], VERSIONS[], 6)</f>
        <v>Flex Stride Shorts</v>
      </c>
      <c r="Q2327" s="4" t="str">
        <f>VLOOKUP(FACT_INCLUDES[[#This Row],[DW Version]], VERSIONS[], 7)</f>
        <v>Apparel</v>
      </c>
      <c r="R2327" s="51">
        <f>FACT_INCLUDES[[#This Row],[Version Price]]*FACT_INCLUDES[[#This Row],[Quantity]]</f>
        <v>1114.7896635454124</v>
      </c>
      <c r="S2327" s="51">
        <f>FACT_INCLUDES[[#This Row],[Amount]]*(1-FACT_INCLUDES[[#This Row],[Order Discount]])</f>
        <v>1114.7896635454124</v>
      </c>
      <c r="T2327" s="51">
        <f t="shared" si="36"/>
        <v>1114.7896635454124</v>
      </c>
      <c r="U2327" s="57">
        <f>FACT_INCLUDES[[#This Row],[Income]]/FACT_INCLUDES[[#This Row],[Total Order Income]]</f>
        <v>1</v>
      </c>
      <c r="V2327" s="33">
        <f>IF(FACT_INCLUDES[[#This Row],[Order Gap]]&gt;10, 1, 0)/COUNTIFS(FACT_INCLUDES[Order ID], FACT_INCLUDES[[#This Row],[Order ID]])</f>
        <v>0</v>
      </c>
      <c r="W2327" s="33">
        <f>IF(FACT_INCLUDES[[#This Row],[Order Type]]="Online", 1, 0)/COUNTIFS(FACT_INCLUDES[Order ID], FACT_INCLUDES[[#This Row],[Order ID]])</f>
        <v>0</v>
      </c>
      <c r="X2327" s="52">
        <v>655.68699320254234</v>
      </c>
      <c r="Y2327" s="52">
        <v>751.52050585242262</v>
      </c>
      <c r="Z2327" s="64">
        <f>IF(FACT_INCLUDES[[#This Row],[Order Type]]="Online", 1, 0)*FACT_INCLUDES[[#This Row],[Income]]</f>
        <v>0</v>
      </c>
    </row>
    <row r="2328" spans="1:26" x14ac:dyDescent="0.3">
      <c r="A2328" s="4">
        <v>2203</v>
      </c>
      <c r="B2328" s="4">
        <v>1208</v>
      </c>
      <c r="C2328" s="4">
        <v>107</v>
      </c>
      <c r="D2328" s="58">
        <v>2</v>
      </c>
      <c r="E2328" s="28">
        <f>VLOOKUP(FACT_INCLUDES[[#This Row],[Order ID]], ORDERS[], 2)</f>
        <v>44699.178120014018</v>
      </c>
      <c r="F2328" s="28">
        <f>VLOOKUP(FACT_INCLUDES[[#This Row],[Order ID]], ORDERS[], 3)</f>
        <v>44699.178120014018</v>
      </c>
      <c r="G2328" s="4" t="str">
        <f>VLOOKUP(FACT_INCLUDES[[#This Row],[Order ID]], ORDERS[], 4)</f>
        <v>In-Store</v>
      </c>
      <c r="H2328" s="4" t="str">
        <f>VLOOKUP(FACT_INCLUDES[[#This Row],[Order ID]], ORDERS[], 5)</f>
        <v>MER4886@gmail.com</v>
      </c>
      <c r="I2328" s="4">
        <f>VLOOKUP(FACT_INCLUDES[[#This Row],[Order ID]], ORDERS[], 6)</f>
        <v>36</v>
      </c>
      <c r="J2328" s="54">
        <f>VLOOKUP(FACT_INCLUDES[[#This Row],[Order ID]], ORDERS[], 7)</f>
        <v>0</v>
      </c>
      <c r="K2328" s="33">
        <v>0</v>
      </c>
      <c r="L2328" s="4">
        <f>VLOOKUP(FACT_INCLUDES[[#This Row],[DW Version]], VERSIONS[], 2)</f>
        <v>10</v>
      </c>
      <c r="M2328" s="4">
        <f>VLOOKUP(FACT_INCLUDES[[#This Row],[DW Version]], VERSIONS[], 3)</f>
        <v>10.5</v>
      </c>
      <c r="N2328" s="4" t="str">
        <f>VLOOKUP(FACT_INCLUDES[[#This Row],[DW Version]], VERSIONS[], 4)</f>
        <v>white</v>
      </c>
      <c r="O2328" s="51">
        <f>VLOOKUP(FACT_INCLUDES[[#This Row],[DW Version]], VERSIONS[], 5)</f>
        <v>84.398484398152135</v>
      </c>
      <c r="P2328" s="4" t="str">
        <f>VLOOKUP(FACT_INCLUDES[[#This Row],[DW Version]], VERSIONS[], 6)</f>
        <v>Vapormax</v>
      </c>
      <c r="Q2328" s="4" t="str">
        <f>VLOOKUP(FACT_INCLUDES[[#This Row],[DW Version]], VERSIONS[], 7)</f>
        <v>Shoe</v>
      </c>
      <c r="R2328" s="51">
        <f>FACT_INCLUDES[[#This Row],[Version Price]]*FACT_INCLUDES[[#This Row],[Quantity]]</f>
        <v>168.79696879630427</v>
      </c>
      <c r="S2328" s="51">
        <f>FACT_INCLUDES[[#This Row],[Amount]]*(1-FACT_INCLUDES[[#This Row],[Order Discount]])</f>
        <v>168.79696879630427</v>
      </c>
      <c r="T2328" s="51">
        <f t="shared" si="36"/>
        <v>168.79696879630427</v>
      </c>
      <c r="U2328" s="57">
        <f>FACT_INCLUDES[[#This Row],[Income]]/FACT_INCLUDES[[#This Row],[Total Order Income]]</f>
        <v>1</v>
      </c>
      <c r="V2328" s="33">
        <f>IF(FACT_INCLUDES[[#This Row],[Order Gap]]&gt;10, 1, 0)/COUNTIFS(FACT_INCLUDES[Order ID], FACT_INCLUDES[[#This Row],[Order ID]])</f>
        <v>0</v>
      </c>
      <c r="W2328" s="33">
        <f>IF(FACT_INCLUDES[[#This Row],[Order Type]]="Online", 1, 0)/COUNTIFS(FACT_INCLUDES[Order ID], FACT_INCLUDES[[#This Row],[Order ID]])</f>
        <v>0</v>
      </c>
      <c r="X2328" s="52">
        <v>655.68699320254234</v>
      </c>
      <c r="Y2328" s="52">
        <v>751.52050585242262</v>
      </c>
      <c r="Z2328" s="64">
        <f>IF(FACT_INCLUDES[[#This Row],[Order Type]]="Online", 1, 0)*FACT_INCLUDES[[#This Row],[Income]]</f>
        <v>0</v>
      </c>
    </row>
    <row r="2329" spans="1:26" x14ac:dyDescent="0.3">
      <c r="A2329" s="4">
        <v>2207</v>
      </c>
      <c r="B2329" s="4">
        <v>1212</v>
      </c>
      <c r="C2329" s="4">
        <v>240</v>
      </c>
      <c r="D2329" s="58">
        <v>4</v>
      </c>
      <c r="E2329" s="28">
        <f>VLOOKUP(FACT_INCLUDES[[#This Row],[Order ID]], ORDERS[], 2)</f>
        <v>44856.210901690632</v>
      </c>
      <c r="F2329" s="28">
        <f>VLOOKUP(FACT_INCLUDES[[#This Row],[Order ID]], ORDERS[], 3)</f>
        <v>44856.210901690632</v>
      </c>
      <c r="G2329" s="4" t="str">
        <f>VLOOKUP(FACT_INCLUDES[[#This Row],[Order ID]], ORDERS[], 4)</f>
        <v>In-Store</v>
      </c>
      <c r="H2329" s="4" t="str">
        <f>VLOOKUP(FACT_INCLUDES[[#This Row],[Order ID]], ORDERS[], 5)</f>
        <v>BPW8012@gmail.com</v>
      </c>
      <c r="I2329" s="4">
        <f>VLOOKUP(FACT_INCLUDES[[#This Row],[Order ID]], ORDERS[], 6)</f>
        <v>10</v>
      </c>
      <c r="J2329" s="54">
        <f>VLOOKUP(FACT_INCLUDES[[#This Row],[Order ID]], ORDERS[], 7)</f>
        <v>0</v>
      </c>
      <c r="K2329" s="33">
        <v>0</v>
      </c>
      <c r="L2329" s="4">
        <f>VLOOKUP(FACT_INCLUDES[[#This Row],[DW Version]], VERSIONS[], 2)</f>
        <v>24</v>
      </c>
      <c r="M2329" s="4">
        <f>VLOOKUP(FACT_INCLUDES[[#This Row],[DW Version]], VERSIONS[], 3)</f>
        <v>4.5</v>
      </c>
      <c r="N2329" s="4" t="str">
        <f>VLOOKUP(FACT_INCLUDES[[#This Row],[DW Version]], VERSIONS[], 4)</f>
        <v>white</v>
      </c>
      <c r="O2329" s="51">
        <f>VLOOKUP(FACT_INCLUDES[[#This Row],[DW Version]], VERSIONS[], 5)</f>
        <v>355.82613136130516</v>
      </c>
      <c r="P2329" s="4" t="str">
        <f>VLOOKUP(FACT_INCLUDES[[#This Row],[DW Version]], VERSIONS[], 6)</f>
        <v>Zoom Fly</v>
      </c>
      <c r="Q2329" s="4" t="str">
        <f>VLOOKUP(FACT_INCLUDES[[#This Row],[DW Version]], VERSIONS[], 7)</f>
        <v>Shoe</v>
      </c>
      <c r="R2329" s="51">
        <f>FACT_INCLUDES[[#This Row],[Version Price]]*FACT_INCLUDES[[#This Row],[Quantity]]</f>
        <v>1423.3045254452206</v>
      </c>
      <c r="S2329" s="51">
        <f>FACT_INCLUDES[[#This Row],[Amount]]*(1-FACT_INCLUDES[[#This Row],[Order Discount]])</f>
        <v>1423.3045254452206</v>
      </c>
      <c r="T2329" s="51">
        <f t="shared" si="36"/>
        <v>1423.3045254452206</v>
      </c>
      <c r="U2329" s="57">
        <f>FACT_INCLUDES[[#This Row],[Income]]/FACT_INCLUDES[[#This Row],[Total Order Income]]</f>
        <v>1</v>
      </c>
      <c r="V2329" s="33">
        <f>IF(FACT_INCLUDES[[#This Row],[Order Gap]]&gt;10, 1, 0)/COUNTIFS(FACT_INCLUDES[Order ID], FACT_INCLUDES[[#This Row],[Order ID]])</f>
        <v>0</v>
      </c>
      <c r="W2329" s="33">
        <f>IF(FACT_INCLUDES[[#This Row],[Order Type]]="Online", 1, 0)/COUNTIFS(FACT_INCLUDES[Order ID], FACT_INCLUDES[[#This Row],[Order ID]])</f>
        <v>0</v>
      </c>
      <c r="X2329" s="52">
        <v>655.68699320254234</v>
      </c>
      <c r="Y2329" s="52">
        <v>751.52050585242262</v>
      </c>
      <c r="Z2329" s="64">
        <f>IF(FACT_INCLUDES[[#This Row],[Order Type]]="Online", 1, 0)*FACT_INCLUDES[[#This Row],[Income]]</f>
        <v>0</v>
      </c>
    </row>
    <row r="2330" spans="1:26" x14ac:dyDescent="0.3">
      <c r="A2330" s="4">
        <v>2211</v>
      </c>
      <c r="B2330" s="4">
        <v>1216</v>
      </c>
      <c r="C2330" s="4">
        <v>70</v>
      </c>
      <c r="D2330" s="58">
        <v>4</v>
      </c>
      <c r="E2330" s="28">
        <f>VLOOKUP(FACT_INCLUDES[[#This Row],[Order ID]], ORDERS[], 2)</f>
        <v>44823.594306629631</v>
      </c>
      <c r="F2330" s="28">
        <f>VLOOKUP(FACT_INCLUDES[[#This Row],[Order ID]], ORDERS[], 3)</f>
        <v>44826.594306629631</v>
      </c>
      <c r="G2330" s="4" t="str">
        <f>VLOOKUP(FACT_INCLUDES[[#This Row],[Order ID]], ORDERS[], 4)</f>
        <v>Online</v>
      </c>
      <c r="H2330" s="4" t="str">
        <f>VLOOKUP(FACT_INCLUDES[[#This Row],[Order ID]], ORDERS[], 5)</f>
        <v>XPP1358@gmail.com</v>
      </c>
      <c r="I2330" s="4">
        <f>VLOOKUP(FACT_INCLUDES[[#This Row],[Order ID]], ORDERS[], 6)</f>
        <v>0</v>
      </c>
      <c r="J2330" s="54">
        <f>VLOOKUP(FACT_INCLUDES[[#This Row],[Order ID]], ORDERS[], 7)</f>
        <v>0</v>
      </c>
      <c r="K2330" s="33">
        <v>3</v>
      </c>
      <c r="L2330" s="4">
        <f>VLOOKUP(FACT_INCLUDES[[#This Row],[DW Version]], VERSIONS[], 2)</f>
        <v>7</v>
      </c>
      <c r="M2330" s="4">
        <f>VLOOKUP(FACT_INCLUDES[[#This Row],[DW Version]], VERSIONS[], 3)</f>
        <v>3</v>
      </c>
      <c r="N2330" s="4" t="str">
        <f>VLOOKUP(FACT_INCLUDES[[#This Row],[DW Version]], VERSIONS[], 4)</f>
        <v>dark purple</v>
      </c>
      <c r="O2330" s="51">
        <f>VLOOKUP(FACT_INCLUDES[[#This Row],[DW Version]], VERSIONS[], 5)</f>
        <v>273.59260889975769</v>
      </c>
      <c r="P2330" s="4" t="str">
        <f>VLOOKUP(FACT_INCLUDES[[#This Row],[DW Version]], VERSIONS[], 6)</f>
        <v>Blazer</v>
      </c>
      <c r="Q2330" s="4" t="str">
        <f>VLOOKUP(FACT_INCLUDES[[#This Row],[DW Version]], VERSIONS[], 7)</f>
        <v>Shoe</v>
      </c>
      <c r="R2330" s="51">
        <f>FACT_INCLUDES[[#This Row],[Version Price]]*FACT_INCLUDES[[#This Row],[Quantity]]</f>
        <v>1094.3704355990308</v>
      </c>
      <c r="S2330" s="51">
        <f>FACT_INCLUDES[[#This Row],[Amount]]*(1-FACT_INCLUDES[[#This Row],[Order Discount]])</f>
        <v>1094.3704355990308</v>
      </c>
      <c r="T2330" s="51">
        <f t="shared" si="36"/>
        <v>1094.3704355990308</v>
      </c>
      <c r="U2330" s="57">
        <f>FACT_INCLUDES[[#This Row],[Income]]/FACT_INCLUDES[[#This Row],[Total Order Income]]</f>
        <v>1</v>
      </c>
      <c r="V2330" s="33">
        <f>IF(FACT_INCLUDES[[#This Row],[Order Gap]]&gt;10, 1, 0)/COUNTIFS(FACT_INCLUDES[Order ID], FACT_INCLUDES[[#This Row],[Order ID]])</f>
        <v>0</v>
      </c>
      <c r="W2330" s="33">
        <f>IF(FACT_INCLUDES[[#This Row],[Order Type]]="Online", 1, 0)/COUNTIFS(FACT_INCLUDES[Order ID], FACT_INCLUDES[[#This Row],[Order ID]])</f>
        <v>1</v>
      </c>
      <c r="X2330" s="52">
        <v>655.68699320254234</v>
      </c>
      <c r="Y2330" s="52">
        <v>751.52050585242262</v>
      </c>
      <c r="Z2330" s="64">
        <f>IF(FACT_INCLUDES[[#This Row],[Order Type]]="Online", 1, 0)*FACT_INCLUDES[[#This Row],[Income]]</f>
        <v>1094.3704355990308</v>
      </c>
    </row>
    <row r="2331" spans="1:26" x14ac:dyDescent="0.3">
      <c r="A2331" s="4">
        <v>2226</v>
      </c>
      <c r="B2331" s="4">
        <v>1231</v>
      </c>
      <c r="C2331" s="4">
        <v>809</v>
      </c>
      <c r="D2331" s="58">
        <v>3</v>
      </c>
      <c r="E2331" s="28">
        <f>VLOOKUP(FACT_INCLUDES[[#This Row],[Order ID]], ORDERS[], 2)</f>
        <v>44913.71355038273</v>
      </c>
      <c r="F2331" s="28">
        <f>VLOOKUP(FACT_INCLUDES[[#This Row],[Order ID]], ORDERS[], 3)</f>
        <v>44913.71355038273</v>
      </c>
      <c r="G2331" s="4" t="str">
        <f>VLOOKUP(FACT_INCLUDES[[#This Row],[Order ID]], ORDERS[], 4)</f>
        <v>In-Store</v>
      </c>
      <c r="H2331" s="4" t="str">
        <f>VLOOKUP(FACT_INCLUDES[[#This Row],[Order ID]], ORDERS[], 5)</f>
        <v>GJU6117@gmail.com</v>
      </c>
      <c r="I2331" s="4">
        <f>VLOOKUP(FACT_INCLUDES[[#This Row],[Order ID]], ORDERS[], 6)</f>
        <v>22</v>
      </c>
      <c r="J2331" s="54">
        <f>VLOOKUP(FACT_INCLUDES[[#This Row],[Order ID]], ORDERS[], 7)</f>
        <v>0</v>
      </c>
      <c r="K2331" s="33">
        <v>0</v>
      </c>
      <c r="L2331" s="4">
        <f>VLOOKUP(FACT_INCLUDES[[#This Row],[DW Version]], VERSIONS[], 2)</f>
        <v>82</v>
      </c>
      <c r="M2331" s="4">
        <f>VLOOKUP(FACT_INCLUDES[[#This Row],[DW Version]], VERSIONS[], 3)</f>
        <v>9</v>
      </c>
      <c r="N2331" s="4" t="str">
        <f>VLOOKUP(FACT_INCLUDES[[#This Row],[DW Version]], VERSIONS[], 4)</f>
        <v>black</v>
      </c>
      <c r="O2331" s="51">
        <f>VLOOKUP(FACT_INCLUDES[[#This Row],[DW Version]], VERSIONS[], 5)</f>
        <v>72.993987374845887</v>
      </c>
      <c r="P2331" s="4" t="str">
        <f>VLOOKUP(FACT_INCLUDES[[#This Row],[DW Version]], VERSIONS[], 6)</f>
        <v>Flex 2-in-1 Shorts</v>
      </c>
      <c r="Q2331" s="4" t="str">
        <f>VLOOKUP(FACT_INCLUDES[[#This Row],[DW Version]], VERSIONS[], 7)</f>
        <v>Apparel</v>
      </c>
      <c r="R2331" s="51">
        <f>FACT_INCLUDES[[#This Row],[Version Price]]*FACT_INCLUDES[[#This Row],[Quantity]]</f>
        <v>218.98196212453766</v>
      </c>
      <c r="S2331" s="51">
        <f>FACT_INCLUDES[[#This Row],[Amount]]*(1-FACT_INCLUDES[[#This Row],[Order Discount]])</f>
        <v>218.98196212453766</v>
      </c>
      <c r="T2331" s="51">
        <f t="shared" si="36"/>
        <v>218.98196212453766</v>
      </c>
      <c r="U2331" s="57">
        <f>FACT_INCLUDES[[#This Row],[Income]]/FACT_INCLUDES[[#This Row],[Total Order Income]]</f>
        <v>1</v>
      </c>
      <c r="V2331" s="33">
        <f>IF(FACT_INCLUDES[[#This Row],[Order Gap]]&gt;10, 1, 0)/COUNTIFS(FACT_INCLUDES[Order ID], FACT_INCLUDES[[#This Row],[Order ID]])</f>
        <v>0</v>
      </c>
      <c r="W2331" s="33">
        <f>IF(FACT_INCLUDES[[#This Row],[Order Type]]="Online", 1, 0)/COUNTIFS(FACT_INCLUDES[Order ID], FACT_INCLUDES[[#This Row],[Order ID]])</f>
        <v>0</v>
      </c>
      <c r="X2331" s="52">
        <v>655.68699320254234</v>
      </c>
      <c r="Y2331" s="52">
        <v>751.52050585242262</v>
      </c>
      <c r="Z2331" s="64">
        <f>IF(FACT_INCLUDES[[#This Row],[Order Type]]="Online", 1, 0)*FACT_INCLUDES[[#This Row],[Income]]</f>
        <v>0</v>
      </c>
    </row>
    <row r="2332" spans="1:26" x14ac:dyDescent="0.3">
      <c r="A2332" s="4">
        <v>2241</v>
      </c>
      <c r="B2332" s="4">
        <v>1246</v>
      </c>
      <c r="C2332" s="4">
        <v>719</v>
      </c>
      <c r="D2332" s="58">
        <v>1</v>
      </c>
      <c r="E2332" s="28">
        <f>VLOOKUP(FACT_INCLUDES[[#This Row],[Order ID]], ORDERS[], 2)</f>
        <v>44798.588602585172</v>
      </c>
      <c r="F2332" s="28">
        <f>VLOOKUP(FACT_INCLUDES[[#This Row],[Order ID]], ORDERS[], 3)</f>
        <v>44815.588602585172</v>
      </c>
      <c r="G2332" s="4" t="str">
        <f>VLOOKUP(FACT_INCLUDES[[#This Row],[Order ID]], ORDERS[], 4)</f>
        <v>Online</v>
      </c>
      <c r="H2332" s="4" t="str">
        <f>VLOOKUP(FACT_INCLUDES[[#This Row],[Order ID]], ORDERS[], 5)</f>
        <v>HMT7576@gmail.com</v>
      </c>
      <c r="I2332" s="4">
        <f>VLOOKUP(FACT_INCLUDES[[#This Row],[Order ID]], ORDERS[], 6)</f>
        <v>0</v>
      </c>
      <c r="J2332" s="54">
        <f>VLOOKUP(FACT_INCLUDES[[#This Row],[Order ID]], ORDERS[], 7)</f>
        <v>0</v>
      </c>
      <c r="K2332" s="33">
        <v>17</v>
      </c>
      <c r="L2332" s="4">
        <f>VLOOKUP(FACT_INCLUDES[[#This Row],[DW Version]], VERSIONS[], 2)</f>
        <v>74</v>
      </c>
      <c r="M2332" s="4">
        <f>VLOOKUP(FACT_INCLUDES[[#This Row],[DW Version]], VERSIONS[], 3)</f>
        <v>3</v>
      </c>
      <c r="N2332" s="4" t="str">
        <f>VLOOKUP(FACT_INCLUDES[[#This Row],[DW Version]], VERSIONS[], 4)</f>
        <v>white</v>
      </c>
      <c r="O2332" s="51">
        <f>VLOOKUP(FACT_INCLUDES[[#This Row],[DW Version]], VERSIONS[], 5)</f>
        <v>60.044814300644418</v>
      </c>
      <c r="P2332" s="4" t="str">
        <f>VLOOKUP(FACT_INCLUDES[[#This Row],[DW Version]], VERSIONS[], 6)</f>
        <v>Nike Soccer Ball</v>
      </c>
      <c r="Q2332" s="4" t="str">
        <f>VLOOKUP(FACT_INCLUDES[[#This Row],[DW Version]], VERSIONS[], 7)</f>
        <v>Sport Equipment</v>
      </c>
      <c r="R2332" s="51">
        <f>FACT_INCLUDES[[#This Row],[Version Price]]*FACT_INCLUDES[[#This Row],[Quantity]]</f>
        <v>60.044814300644418</v>
      </c>
      <c r="S2332" s="51">
        <f>FACT_INCLUDES[[#This Row],[Amount]]*(1-FACT_INCLUDES[[#This Row],[Order Discount]])</f>
        <v>60.044814300644418</v>
      </c>
      <c r="T2332" s="51">
        <f t="shared" si="36"/>
        <v>60.044814300644418</v>
      </c>
      <c r="U2332" s="57">
        <f>FACT_INCLUDES[[#This Row],[Income]]/FACT_INCLUDES[[#This Row],[Total Order Income]]</f>
        <v>1</v>
      </c>
      <c r="V2332" s="33">
        <f>IF(FACT_INCLUDES[[#This Row],[Order Gap]]&gt;10, 1, 0)/COUNTIFS(FACT_INCLUDES[Order ID], FACT_INCLUDES[[#This Row],[Order ID]])</f>
        <v>1</v>
      </c>
      <c r="W2332" s="33">
        <f>IF(FACT_INCLUDES[[#This Row],[Order Type]]="Online", 1, 0)/COUNTIFS(FACT_INCLUDES[Order ID], FACT_INCLUDES[[#This Row],[Order ID]])</f>
        <v>1</v>
      </c>
      <c r="X2332" s="52">
        <v>655.68699320254234</v>
      </c>
      <c r="Y2332" s="52">
        <v>751.52050585242262</v>
      </c>
      <c r="Z2332" s="64">
        <f>IF(FACT_INCLUDES[[#This Row],[Order Type]]="Online", 1, 0)*FACT_INCLUDES[[#This Row],[Income]]</f>
        <v>60.044814300644418</v>
      </c>
    </row>
    <row r="2333" spans="1:26" x14ac:dyDescent="0.3">
      <c r="A2333" s="4">
        <v>2243</v>
      </c>
      <c r="B2333" s="4">
        <v>1248</v>
      </c>
      <c r="C2333" s="4">
        <v>543</v>
      </c>
      <c r="D2333" s="58">
        <v>4</v>
      </c>
      <c r="E2333" s="28">
        <f>VLOOKUP(FACT_INCLUDES[[#This Row],[Order ID]], ORDERS[], 2)</f>
        <v>44663.297356999028</v>
      </c>
      <c r="F2333" s="28">
        <f>VLOOKUP(FACT_INCLUDES[[#This Row],[Order ID]], ORDERS[], 3)</f>
        <v>44663.297356999028</v>
      </c>
      <c r="G2333" s="4" t="str">
        <f>VLOOKUP(FACT_INCLUDES[[#This Row],[Order ID]], ORDERS[], 4)</f>
        <v>In-Store</v>
      </c>
      <c r="H2333" s="4" t="str">
        <f>VLOOKUP(FACT_INCLUDES[[#This Row],[Order ID]], ORDERS[], 5)</f>
        <v>OHB3660@gmail.com</v>
      </c>
      <c r="I2333" s="4">
        <f>VLOOKUP(FACT_INCLUDES[[#This Row],[Order ID]], ORDERS[], 6)</f>
        <v>11</v>
      </c>
      <c r="J2333" s="54">
        <f>VLOOKUP(FACT_INCLUDES[[#This Row],[Order ID]], ORDERS[], 7)</f>
        <v>0</v>
      </c>
      <c r="K2333" s="33">
        <v>0</v>
      </c>
      <c r="L2333" s="4">
        <f>VLOOKUP(FACT_INCLUDES[[#This Row],[DW Version]], VERSIONS[], 2)</f>
        <v>57</v>
      </c>
      <c r="M2333" s="4">
        <f>VLOOKUP(FACT_INCLUDES[[#This Row],[DW Version]], VERSIONS[], 3)</f>
        <v>5</v>
      </c>
      <c r="N2333" s="4" t="str">
        <f>VLOOKUP(FACT_INCLUDES[[#This Row],[DW Version]], VERSIONS[], 4)</f>
        <v>black</v>
      </c>
      <c r="O2333" s="51">
        <f>VLOOKUP(FACT_INCLUDES[[#This Row],[DW Version]], VERSIONS[], 5)</f>
        <v>206.70697094351061</v>
      </c>
      <c r="P2333" s="4" t="str">
        <f>VLOOKUP(FACT_INCLUDES[[#This Row],[DW Version]], VERSIONS[], 6)</f>
        <v>Phantom Vision</v>
      </c>
      <c r="Q2333" s="4" t="str">
        <f>VLOOKUP(FACT_INCLUDES[[#This Row],[DW Version]], VERSIONS[], 7)</f>
        <v>Shoe</v>
      </c>
      <c r="R2333" s="51">
        <f>FACT_INCLUDES[[#This Row],[Version Price]]*FACT_INCLUDES[[#This Row],[Quantity]]</f>
        <v>826.82788377404245</v>
      </c>
      <c r="S2333" s="51">
        <f>FACT_INCLUDES[[#This Row],[Amount]]*(1-FACT_INCLUDES[[#This Row],[Order Discount]])</f>
        <v>826.82788377404245</v>
      </c>
      <c r="T2333" s="51">
        <f t="shared" si="36"/>
        <v>826.82788377404245</v>
      </c>
      <c r="U2333" s="57">
        <f>FACT_INCLUDES[[#This Row],[Income]]/FACT_INCLUDES[[#This Row],[Total Order Income]]</f>
        <v>1</v>
      </c>
      <c r="V2333" s="33">
        <f>IF(FACT_INCLUDES[[#This Row],[Order Gap]]&gt;10, 1, 0)/COUNTIFS(FACT_INCLUDES[Order ID], FACT_INCLUDES[[#This Row],[Order ID]])</f>
        <v>0</v>
      </c>
      <c r="W2333" s="33">
        <f>IF(FACT_INCLUDES[[#This Row],[Order Type]]="Online", 1, 0)/COUNTIFS(FACT_INCLUDES[Order ID], FACT_INCLUDES[[#This Row],[Order ID]])</f>
        <v>0</v>
      </c>
      <c r="X2333" s="52">
        <v>655.68699320254234</v>
      </c>
      <c r="Y2333" s="52">
        <v>751.52050585242262</v>
      </c>
      <c r="Z2333" s="64">
        <f>IF(FACT_INCLUDES[[#This Row],[Order Type]]="Online", 1, 0)*FACT_INCLUDES[[#This Row],[Income]]</f>
        <v>0</v>
      </c>
    </row>
    <row r="2334" spans="1:26" x14ac:dyDescent="0.3">
      <c r="A2334" s="4">
        <v>2257</v>
      </c>
      <c r="B2334" s="4">
        <v>1262</v>
      </c>
      <c r="C2334" s="4">
        <v>312</v>
      </c>
      <c r="D2334" s="58">
        <v>5</v>
      </c>
      <c r="E2334" s="28">
        <f>VLOOKUP(FACT_INCLUDES[[#This Row],[Order ID]], ORDERS[], 2)</f>
        <v>44909.341449503037</v>
      </c>
      <c r="F2334" s="28">
        <f>VLOOKUP(FACT_INCLUDES[[#This Row],[Order ID]], ORDERS[], 3)</f>
        <v>44909.341449503037</v>
      </c>
      <c r="G2334" s="4" t="str">
        <f>VLOOKUP(FACT_INCLUDES[[#This Row],[Order ID]], ORDERS[], 4)</f>
        <v>In-Store</v>
      </c>
      <c r="H2334" s="4" t="str">
        <f>VLOOKUP(FACT_INCLUDES[[#This Row],[Order ID]], ORDERS[], 5)</f>
        <v>EIR1428@gmail.com</v>
      </c>
      <c r="I2334" s="4">
        <f>VLOOKUP(FACT_INCLUDES[[#This Row],[Order ID]], ORDERS[], 6)</f>
        <v>24</v>
      </c>
      <c r="J2334" s="54">
        <f>VLOOKUP(FACT_INCLUDES[[#This Row],[Order ID]], ORDERS[], 7)</f>
        <v>0</v>
      </c>
      <c r="K2334" s="33">
        <v>0</v>
      </c>
      <c r="L2334" s="4">
        <f>VLOOKUP(FACT_INCLUDES[[#This Row],[DW Version]], VERSIONS[], 2)</f>
        <v>31</v>
      </c>
      <c r="M2334" s="4">
        <f>VLOOKUP(FACT_INCLUDES[[#This Row],[DW Version]], VERSIONS[], 3)</f>
        <v>9</v>
      </c>
      <c r="N2334" s="4" t="str">
        <f>VLOOKUP(FACT_INCLUDES[[#This Row],[DW Version]], VERSIONS[], 4)</f>
        <v>white</v>
      </c>
      <c r="O2334" s="51">
        <f>VLOOKUP(FACT_INCLUDES[[#This Row],[DW Version]], VERSIONS[], 5)</f>
        <v>374.40974648500094</v>
      </c>
      <c r="P2334" s="4" t="str">
        <f>VLOOKUP(FACT_INCLUDES[[#This Row],[DW Version]], VERSIONS[], 6)</f>
        <v>React Element 55</v>
      </c>
      <c r="Q2334" s="4" t="str">
        <f>VLOOKUP(FACT_INCLUDES[[#This Row],[DW Version]], VERSIONS[], 7)</f>
        <v>Shoe</v>
      </c>
      <c r="R2334" s="51">
        <f>FACT_INCLUDES[[#This Row],[Version Price]]*FACT_INCLUDES[[#This Row],[Quantity]]</f>
        <v>1872.0487324250048</v>
      </c>
      <c r="S2334" s="51">
        <f>FACT_INCLUDES[[#This Row],[Amount]]*(1-FACT_INCLUDES[[#This Row],[Order Discount]])</f>
        <v>1872.0487324250048</v>
      </c>
      <c r="T2334" s="51">
        <f t="shared" si="36"/>
        <v>1872.0487324250048</v>
      </c>
      <c r="U2334" s="57">
        <f>FACT_INCLUDES[[#This Row],[Income]]/FACT_INCLUDES[[#This Row],[Total Order Income]]</f>
        <v>1</v>
      </c>
      <c r="V2334" s="33">
        <f>IF(FACT_INCLUDES[[#This Row],[Order Gap]]&gt;10, 1, 0)/COUNTIFS(FACT_INCLUDES[Order ID], FACT_INCLUDES[[#This Row],[Order ID]])</f>
        <v>0</v>
      </c>
      <c r="W2334" s="33">
        <f>IF(FACT_INCLUDES[[#This Row],[Order Type]]="Online", 1, 0)/COUNTIFS(FACT_INCLUDES[Order ID], FACT_INCLUDES[[#This Row],[Order ID]])</f>
        <v>0</v>
      </c>
      <c r="X2334" s="52">
        <v>655.68699320254234</v>
      </c>
      <c r="Y2334" s="52">
        <v>751.52050585242262</v>
      </c>
      <c r="Z2334" s="64">
        <f>IF(FACT_INCLUDES[[#This Row],[Order Type]]="Online", 1, 0)*FACT_INCLUDES[[#This Row],[Income]]</f>
        <v>0</v>
      </c>
    </row>
    <row r="2335" spans="1:26" x14ac:dyDescent="0.3">
      <c r="A2335" s="4">
        <v>2282</v>
      </c>
      <c r="B2335" s="4">
        <v>1287</v>
      </c>
      <c r="C2335" s="4">
        <v>391</v>
      </c>
      <c r="D2335" s="58">
        <v>2</v>
      </c>
      <c r="E2335" s="28">
        <f>VLOOKUP(FACT_INCLUDES[[#This Row],[Order ID]], ORDERS[], 2)</f>
        <v>44901.73179095488</v>
      </c>
      <c r="F2335" s="28">
        <f>VLOOKUP(FACT_INCLUDES[[#This Row],[Order ID]], ORDERS[], 3)</f>
        <v>44901.73179095488</v>
      </c>
      <c r="G2335" s="4" t="str">
        <f>VLOOKUP(FACT_INCLUDES[[#This Row],[Order ID]], ORDERS[], 4)</f>
        <v>In-Store</v>
      </c>
      <c r="H2335" s="4" t="str">
        <f>VLOOKUP(FACT_INCLUDES[[#This Row],[Order ID]], ORDERS[], 5)</f>
        <v>FZL7058@gmail.com</v>
      </c>
      <c r="I2335" s="4">
        <f>VLOOKUP(FACT_INCLUDES[[#This Row],[Order ID]], ORDERS[], 6)</f>
        <v>17</v>
      </c>
      <c r="J2335" s="54">
        <f>VLOOKUP(FACT_INCLUDES[[#This Row],[Order ID]], ORDERS[], 7)</f>
        <v>0</v>
      </c>
      <c r="K2335" s="33">
        <v>0</v>
      </c>
      <c r="L2335" s="4">
        <f>VLOOKUP(FACT_INCLUDES[[#This Row],[DW Version]], VERSIONS[], 2)</f>
        <v>40</v>
      </c>
      <c r="M2335" s="4">
        <f>VLOOKUP(FACT_INCLUDES[[#This Row],[DW Version]], VERSIONS[], 3)</f>
        <v>5</v>
      </c>
      <c r="N2335" s="4" t="str">
        <f>VLOOKUP(FACT_INCLUDES[[#This Row],[DW Version]], VERSIONS[], 4)</f>
        <v>white</v>
      </c>
      <c r="O2335" s="51">
        <f>VLOOKUP(FACT_INCLUDES[[#This Row],[DW Version]], VERSIONS[], 5)</f>
        <v>281.0327463011393</v>
      </c>
      <c r="P2335" s="4" t="str">
        <f>VLOOKUP(FACT_INCLUDES[[#This Row],[DW Version]], VERSIONS[], 6)</f>
        <v>Zoom Streak</v>
      </c>
      <c r="Q2335" s="4" t="str">
        <f>VLOOKUP(FACT_INCLUDES[[#This Row],[DW Version]], VERSIONS[], 7)</f>
        <v>Shoe</v>
      </c>
      <c r="R2335" s="51">
        <f>FACT_INCLUDES[[#This Row],[Version Price]]*FACT_INCLUDES[[#This Row],[Quantity]]</f>
        <v>562.0654926022786</v>
      </c>
      <c r="S2335" s="51">
        <f>FACT_INCLUDES[[#This Row],[Amount]]*(1-FACT_INCLUDES[[#This Row],[Order Discount]])</f>
        <v>562.0654926022786</v>
      </c>
      <c r="T2335" s="51">
        <f t="shared" si="36"/>
        <v>562.0654926022786</v>
      </c>
      <c r="U2335" s="57">
        <f>FACT_INCLUDES[[#This Row],[Income]]/FACT_INCLUDES[[#This Row],[Total Order Income]]</f>
        <v>1</v>
      </c>
      <c r="V2335" s="33">
        <f>IF(FACT_INCLUDES[[#This Row],[Order Gap]]&gt;10, 1, 0)/COUNTIFS(FACT_INCLUDES[Order ID], FACT_INCLUDES[[#This Row],[Order ID]])</f>
        <v>0</v>
      </c>
      <c r="W2335" s="33">
        <f>IF(FACT_INCLUDES[[#This Row],[Order Type]]="Online", 1, 0)/COUNTIFS(FACT_INCLUDES[Order ID], FACT_INCLUDES[[#This Row],[Order ID]])</f>
        <v>0</v>
      </c>
      <c r="X2335" s="52">
        <v>655.68699320254234</v>
      </c>
      <c r="Y2335" s="52">
        <v>751.52050585242262</v>
      </c>
      <c r="Z2335" s="64">
        <f>IF(FACT_INCLUDES[[#This Row],[Order Type]]="Online", 1, 0)*FACT_INCLUDES[[#This Row],[Income]]</f>
        <v>0</v>
      </c>
    </row>
    <row r="2336" spans="1:26" x14ac:dyDescent="0.3">
      <c r="A2336" s="4">
        <v>2292</v>
      </c>
      <c r="B2336" s="4">
        <v>1297</v>
      </c>
      <c r="C2336" s="4">
        <v>232</v>
      </c>
      <c r="D2336" s="58">
        <v>2</v>
      </c>
      <c r="E2336" s="28">
        <f>VLOOKUP(FACT_INCLUDES[[#This Row],[Order ID]], ORDERS[], 2)</f>
        <v>44692.051982763951</v>
      </c>
      <c r="F2336" s="28">
        <f>VLOOKUP(FACT_INCLUDES[[#This Row],[Order ID]], ORDERS[], 3)</f>
        <v>44692.051982763951</v>
      </c>
      <c r="G2336" s="4" t="str">
        <f>VLOOKUP(FACT_INCLUDES[[#This Row],[Order ID]], ORDERS[], 4)</f>
        <v>In-Store</v>
      </c>
      <c r="H2336" s="4" t="str">
        <f>VLOOKUP(FACT_INCLUDES[[#This Row],[Order ID]], ORDERS[], 5)</f>
        <v>SSE3745@gmail.com</v>
      </c>
      <c r="I2336" s="4">
        <f>VLOOKUP(FACT_INCLUDES[[#This Row],[Order ID]], ORDERS[], 6)</f>
        <v>28</v>
      </c>
      <c r="J2336" s="54">
        <f>VLOOKUP(FACT_INCLUDES[[#This Row],[Order ID]], ORDERS[], 7)</f>
        <v>0</v>
      </c>
      <c r="K2336" s="33">
        <v>0</v>
      </c>
      <c r="L2336" s="4">
        <f>VLOOKUP(FACT_INCLUDES[[#This Row],[DW Version]], VERSIONS[], 2)</f>
        <v>23</v>
      </c>
      <c r="M2336" s="4">
        <f>VLOOKUP(FACT_INCLUDES[[#This Row],[DW Version]], VERSIONS[], 3)</f>
        <v>11.5</v>
      </c>
      <c r="N2336" s="4" t="str">
        <f>VLOOKUP(FACT_INCLUDES[[#This Row],[DW Version]], VERSIONS[], 4)</f>
        <v>white</v>
      </c>
      <c r="O2336" s="51">
        <f>VLOOKUP(FACT_INCLUDES[[#This Row],[DW Version]], VERSIONS[], 5)</f>
        <v>67.288876498094737</v>
      </c>
      <c r="P2336" s="4" t="str">
        <f>VLOOKUP(FACT_INCLUDES[[#This Row],[DW Version]], VERSIONS[], 6)</f>
        <v>M2K Tekno</v>
      </c>
      <c r="Q2336" s="4" t="str">
        <f>VLOOKUP(FACT_INCLUDES[[#This Row],[DW Version]], VERSIONS[], 7)</f>
        <v>Shoe</v>
      </c>
      <c r="R2336" s="51">
        <f>FACT_INCLUDES[[#This Row],[Version Price]]*FACT_INCLUDES[[#This Row],[Quantity]]</f>
        <v>134.57775299618947</v>
      </c>
      <c r="S2336" s="51">
        <f>FACT_INCLUDES[[#This Row],[Amount]]*(1-FACT_INCLUDES[[#This Row],[Order Discount]])</f>
        <v>134.57775299618947</v>
      </c>
      <c r="T2336" s="51">
        <f t="shared" si="36"/>
        <v>134.57775299618947</v>
      </c>
      <c r="U2336" s="57">
        <f>FACT_INCLUDES[[#This Row],[Income]]/FACT_INCLUDES[[#This Row],[Total Order Income]]</f>
        <v>1</v>
      </c>
      <c r="V2336" s="33">
        <f>IF(FACT_INCLUDES[[#This Row],[Order Gap]]&gt;10, 1, 0)/COUNTIFS(FACT_INCLUDES[Order ID], FACT_INCLUDES[[#This Row],[Order ID]])</f>
        <v>0</v>
      </c>
      <c r="W2336" s="33">
        <f>IF(FACT_INCLUDES[[#This Row],[Order Type]]="Online", 1, 0)/COUNTIFS(FACT_INCLUDES[Order ID], FACT_INCLUDES[[#This Row],[Order ID]])</f>
        <v>0</v>
      </c>
      <c r="X2336" s="52">
        <v>655.68699320254234</v>
      </c>
      <c r="Y2336" s="52">
        <v>751.52050585242262</v>
      </c>
      <c r="Z2336" s="64">
        <f>IF(FACT_INCLUDES[[#This Row],[Order Type]]="Online", 1, 0)*FACT_INCLUDES[[#This Row],[Income]]</f>
        <v>0</v>
      </c>
    </row>
    <row r="2337" spans="1:26" x14ac:dyDescent="0.3">
      <c r="A2337" s="4">
        <v>2324</v>
      </c>
      <c r="B2337" s="4">
        <v>1329</v>
      </c>
      <c r="C2337" s="4">
        <v>436</v>
      </c>
      <c r="D2337" s="58">
        <v>5</v>
      </c>
      <c r="E2337" s="28">
        <f>VLOOKUP(FACT_INCLUDES[[#This Row],[Order ID]], ORDERS[], 2)</f>
        <v>44605.385462782389</v>
      </c>
      <c r="F2337" s="28">
        <f>VLOOKUP(FACT_INCLUDES[[#This Row],[Order ID]], ORDERS[], 3)</f>
        <v>44605.385462782389</v>
      </c>
      <c r="G2337" s="4" t="str">
        <f>VLOOKUP(FACT_INCLUDES[[#This Row],[Order ID]], ORDERS[], 4)</f>
        <v>In-Store</v>
      </c>
      <c r="H2337" s="4" t="str">
        <f>VLOOKUP(FACT_INCLUDES[[#This Row],[Order ID]], ORDERS[], 5)</f>
        <v>JBW5012@gmail.com</v>
      </c>
      <c r="I2337" s="4">
        <f>VLOOKUP(FACT_INCLUDES[[#This Row],[Order ID]], ORDERS[], 6)</f>
        <v>29</v>
      </c>
      <c r="J2337" s="54">
        <f>VLOOKUP(FACT_INCLUDES[[#This Row],[Order ID]], ORDERS[], 7)</f>
        <v>0</v>
      </c>
      <c r="K2337" s="33">
        <v>0</v>
      </c>
      <c r="L2337" s="4">
        <f>VLOOKUP(FACT_INCLUDES[[#This Row],[DW Version]], VERSIONS[], 2)</f>
        <v>45</v>
      </c>
      <c r="M2337" s="4">
        <f>VLOOKUP(FACT_INCLUDES[[#This Row],[DW Version]], VERSIONS[], 3)</f>
        <v>8</v>
      </c>
      <c r="N2337" s="4" t="str">
        <f>VLOOKUP(FACT_INCLUDES[[#This Row],[DW Version]], VERSIONS[], 4)</f>
        <v>black</v>
      </c>
      <c r="O2337" s="51">
        <f>VLOOKUP(FACT_INCLUDES[[#This Row],[DW Version]], VERSIONS[], 5)</f>
        <v>116.00942562019094</v>
      </c>
      <c r="P2337" s="4" t="str">
        <f>VLOOKUP(FACT_INCLUDES[[#This Row],[DW Version]], VERSIONS[], 6)</f>
        <v>Vapor Cage 4</v>
      </c>
      <c r="Q2337" s="4" t="str">
        <f>VLOOKUP(FACT_INCLUDES[[#This Row],[DW Version]], VERSIONS[], 7)</f>
        <v>Shoe</v>
      </c>
      <c r="R2337" s="51">
        <f>FACT_INCLUDES[[#This Row],[Version Price]]*FACT_INCLUDES[[#This Row],[Quantity]]</f>
        <v>580.04712810095475</v>
      </c>
      <c r="S2337" s="51">
        <f>FACT_INCLUDES[[#This Row],[Amount]]*(1-FACT_INCLUDES[[#This Row],[Order Discount]])</f>
        <v>580.04712810095475</v>
      </c>
      <c r="T2337" s="51">
        <f t="shared" si="36"/>
        <v>580.04712810095475</v>
      </c>
      <c r="U2337" s="57">
        <f>FACT_INCLUDES[[#This Row],[Income]]/FACT_INCLUDES[[#This Row],[Total Order Income]]</f>
        <v>1</v>
      </c>
      <c r="V2337" s="33">
        <f>IF(FACT_INCLUDES[[#This Row],[Order Gap]]&gt;10, 1, 0)/COUNTIFS(FACT_INCLUDES[Order ID], FACT_INCLUDES[[#This Row],[Order ID]])</f>
        <v>0</v>
      </c>
      <c r="W2337" s="33">
        <f>IF(FACT_INCLUDES[[#This Row],[Order Type]]="Online", 1, 0)/COUNTIFS(FACT_INCLUDES[Order ID], FACT_INCLUDES[[#This Row],[Order ID]])</f>
        <v>0</v>
      </c>
      <c r="X2337" s="52">
        <v>655.68699320254234</v>
      </c>
      <c r="Y2337" s="52">
        <v>751.52050585242262</v>
      </c>
      <c r="Z2337" s="64">
        <f>IF(FACT_INCLUDES[[#This Row],[Order Type]]="Online", 1, 0)*FACT_INCLUDES[[#This Row],[Income]]</f>
        <v>0</v>
      </c>
    </row>
    <row r="2338" spans="1:26" x14ac:dyDescent="0.3">
      <c r="A2338" s="4">
        <v>2332</v>
      </c>
      <c r="B2338" s="4">
        <v>1337</v>
      </c>
      <c r="C2338" s="4">
        <v>484</v>
      </c>
      <c r="D2338" s="58">
        <v>2</v>
      </c>
      <c r="E2338" s="28">
        <f>VLOOKUP(FACT_INCLUDES[[#This Row],[Order ID]], ORDERS[], 2)</f>
        <v>44581.524121837916</v>
      </c>
      <c r="F2338" s="28">
        <f>VLOOKUP(FACT_INCLUDES[[#This Row],[Order ID]], ORDERS[], 3)</f>
        <v>44581.524121837916</v>
      </c>
      <c r="G2338" s="4" t="str">
        <f>VLOOKUP(FACT_INCLUDES[[#This Row],[Order ID]], ORDERS[], 4)</f>
        <v>In-Store</v>
      </c>
      <c r="H2338" s="4" t="str">
        <f>VLOOKUP(FACT_INCLUDES[[#This Row],[Order ID]], ORDERS[], 5)</f>
        <v>OMX4387@gmail.com</v>
      </c>
      <c r="I2338" s="4">
        <f>VLOOKUP(FACT_INCLUDES[[#This Row],[Order ID]], ORDERS[], 6)</f>
        <v>5</v>
      </c>
      <c r="J2338" s="54">
        <f>VLOOKUP(FACT_INCLUDES[[#This Row],[Order ID]], ORDERS[], 7)</f>
        <v>0</v>
      </c>
      <c r="K2338" s="33">
        <v>0</v>
      </c>
      <c r="L2338" s="4">
        <f>VLOOKUP(FACT_INCLUDES[[#This Row],[DW Version]], VERSIONS[], 2)</f>
        <v>51</v>
      </c>
      <c r="M2338" s="4">
        <f>VLOOKUP(FACT_INCLUDES[[#This Row],[DW Version]], VERSIONS[], 3)</f>
        <v>6</v>
      </c>
      <c r="N2338" s="4" t="str">
        <f>VLOOKUP(FACT_INCLUDES[[#This Row],[DW Version]], VERSIONS[], 4)</f>
        <v>white</v>
      </c>
      <c r="O2338" s="51">
        <f>VLOOKUP(FACT_INCLUDES[[#This Row],[DW Version]], VERSIONS[], 5)</f>
        <v>346.52565618416128</v>
      </c>
      <c r="P2338" s="4" t="str">
        <f>VLOOKUP(FACT_INCLUDES[[#This Row],[DW Version]], VERSIONS[], 6)</f>
        <v>Therma Sphere Hoodie</v>
      </c>
      <c r="Q2338" s="4" t="str">
        <f>VLOOKUP(FACT_INCLUDES[[#This Row],[DW Version]], VERSIONS[], 7)</f>
        <v>Apparel</v>
      </c>
      <c r="R2338" s="51">
        <f>FACT_INCLUDES[[#This Row],[Version Price]]*FACT_INCLUDES[[#This Row],[Quantity]]</f>
        <v>693.05131236832256</v>
      </c>
      <c r="S2338" s="51">
        <f>FACT_INCLUDES[[#This Row],[Amount]]*(1-FACT_INCLUDES[[#This Row],[Order Discount]])</f>
        <v>693.05131236832256</v>
      </c>
      <c r="T2338" s="51">
        <f t="shared" si="36"/>
        <v>693.05131236832256</v>
      </c>
      <c r="U2338" s="57">
        <f>FACT_INCLUDES[[#This Row],[Income]]/FACT_INCLUDES[[#This Row],[Total Order Income]]</f>
        <v>1</v>
      </c>
      <c r="V2338" s="33">
        <f>IF(FACT_INCLUDES[[#This Row],[Order Gap]]&gt;10, 1, 0)/COUNTIFS(FACT_INCLUDES[Order ID], FACT_INCLUDES[[#This Row],[Order ID]])</f>
        <v>0</v>
      </c>
      <c r="W2338" s="33">
        <f>IF(FACT_INCLUDES[[#This Row],[Order Type]]="Online", 1, 0)/COUNTIFS(FACT_INCLUDES[Order ID], FACT_INCLUDES[[#This Row],[Order ID]])</f>
        <v>0</v>
      </c>
      <c r="X2338" s="52">
        <v>655.68699320254234</v>
      </c>
      <c r="Y2338" s="52">
        <v>751.52050585242262</v>
      </c>
      <c r="Z2338" s="64">
        <f>IF(FACT_INCLUDES[[#This Row],[Order Type]]="Online", 1, 0)*FACT_INCLUDES[[#This Row],[Income]]</f>
        <v>0</v>
      </c>
    </row>
    <row r="2339" spans="1:26" x14ac:dyDescent="0.3">
      <c r="A2339" s="4">
        <v>2338</v>
      </c>
      <c r="B2339" s="4">
        <v>1343</v>
      </c>
      <c r="C2339" s="4">
        <v>513</v>
      </c>
      <c r="D2339" s="58">
        <v>5</v>
      </c>
      <c r="E2339" s="28">
        <f>VLOOKUP(FACT_INCLUDES[[#This Row],[Order ID]], ORDERS[], 2)</f>
        <v>44881.380098401649</v>
      </c>
      <c r="F2339" s="28">
        <f>VLOOKUP(FACT_INCLUDES[[#This Row],[Order ID]], ORDERS[], 3)</f>
        <v>44895.380098401649</v>
      </c>
      <c r="G2339" s="4" t="str">
        <f>VLOOKUP(FACT_INCLUDES[[#This Row],[Order ID]], ORDERS[], 4)</f>
        <v>Online</v>
      </c>
      <c r="H2339" s="4" t="str">
        <f>VLOOKUP(FACT_INCLUDES[[#This Row],[Order ID]], ORDERS[], 5)</f>
        <v>TPP2816@gmail.com</v>
      </c>
      <c r="I2339" s="4">
        <f>VLOOKUP(FACT_INCLUDES[[#This Row],[Order ID]], ORDERS[], 6)</f>
        <v>0</v>
      </c>
      <c r="J2339" s="54">
        <f>VLOOKUP(FACT_INCLUDES[[#This Row],[Order ID]], ORDERS[], 7)</f>
        <v>0</v>
      </c>
      <c r="K2339" s="33">
        <v>14</v>
      </c>
      <c r="L2339" s="4">
        <f>VLOOKUP(FACT_INCLUDES[[#This Row],[DW Version]], VERSIONS[], 2)</f>
        <v>53</v>
      </c>
      <c r="M2339" s="4">
        <f>VLOOKUP(FACT_INCLUDES[[#This Row],[DW Version]], VERSIONS[], 3)</f>
        <v>12.5</v>
      </c>
      <c r="N2339" s="4" t="str">
        <f>VLOOKUP(FACT_INCLUDES[[#This Row],[DW Version]], VERSIONS[], 4)</f>
        <v>white</v>
      </c>
      <c r="O2339" s="51">
        <f>VLOOKUP(FACT_INCLUDES[[#This Row],[DW Version]], VERSIONS[], 5)</f>
        <v>398.84657204822224</v>
      </c>
      <c r="P2339" s="4" t="str">
        <f>VLOOKUP(FACT_INCLUDES[[#This Row],[DW Version]], VERSIONS[], 6)</f>
        <v>Flex Stride Shorts</v>
      </c>
      <c r="Q2339" s="4" t="str">
        <f>VLOOKUP(FACT_INCLUDES[[#This Row],[DW Version]], VERSIONS[], 7)</f>
        <v>Apparel</v>
      </c>
      <c r="R2339" s="51">
        <f>FACT_INCLUDES[[#This Row],[Version Price]]*FACT_INCLUDES[[#This Row],[Quantity]]</f>
        <v>1994.2328602411112</v>
      </c>
      <c r="S2339" s="51">
        <f>FACT_INCLUDES[[#This Row],[Amount]]*(1-FACT_INCLUDES[[#This Row],[Order Discount]])</f>
        <v>1994.2328602411112</v>
      </c>
      <c r="T2339" s="51">
        <f t="shared" si="36"/>
        <v>1994.2328602411112</v>
      </c>
      <c r="U2339" s="57">
        <f>FACT_INCLUDES[[#This Row],[Income]]/FACT_INCLUDES[[#This Row],[Total Order Income]]</f>
        <v>1</v>
      </c>
      <c r="V2339" s="33">
        <f>IF(FACT_INCLUDES[[#This Row],[Order Gap]]&gt;10, 1, 0)/COUNTIFS(FACT_INCLUDES[Order ID], FACT_INCLUDES[[#This Row],[Order ID]])</f>
        <v>1</v>
      </c>
      <c r="W2339" s="33">
        <f>IF(FACT_INCLUDES[[#This Row],[Order Type]]="Online", 1, 0)/COUNTIFS(FACT_INCLUDES[Order ID], FACT_INCLUDES[[#This Row],[Order ID]])</f>
        <v>1</v>
      </c>
      <c r="X2339" s="52">
        <v>655.68699320254234</v>
      </c>
      <c r="Y2339" s="52">
        <v>751.52050585242262</v>
      </c>
      <c r="Z2339" s="64">
        <f>IF(FACT_INCLUDES[[#This Row],[Order Type]]="Online", 1, 0)*FACT_INCLUDES[[#This Row],[Income]]</f>
        <v>1994.2328602411112</v>
      </c>
    </row>
    <row r="2340" spans="1:26" x14ac:dyDescent="0.3">
      <c r="A2340" s="4">
        <v>2344</v>
      </c>
      <c r="B2340" s="4">
        <v>1349</v>
      </c>
      <c r="C2340" s="4">
        <v>189</v>
      </c>
      <c r="D2340" s="58">
        <v>4</v>
      </c>
      <c r="E2340" s="28">
        <f>VLOOKUP(FACT_INCLUDES[[#This Row],[Order ID]], ORDERS[], 2)</f>
        <v>44856.045018074503</v>
      </c>
      <c r="F2340" s="28">
        <f>VLOOKUP(FACT_INCLUDES[[#This Row],[Order ID]], ORDERS[], 3)</f>
        <v>44860.045018074503</v>
      </c>
      <c r="G2340" s="4" t="str">
        <f>VLOOKUP(FACT_INCLUDES[[#This Row],[Order ID]], ORDERS[], 4)</f>
        <v>Online</v>
      </c>
      <c r="H2340" s="4" t="str">
        <f>VLOOKUP(FACT_INCLUDES[[#This Row],[Order ID]], ORDERS[], 5)</f>
        <v>RWQ7529@gmail.com</v>
      </c>
      <c r="I2340" s="4">
        <f>VLOOKUP(FACT_INCLUDES[[#This Row],[Order ID]], ORDERS[], 6)</f>
        <v>0</v>
      </c>
      <c r="J2340" s="54">
        <f>VLOOKUP(FACT_INCLUDES[[#This Row],[Order ID]], ORDERS[], 7)</f>
        <v>0</v>
      </c>
      <c r="K2340" s="33">
        <v>4</v>
      </c>
      <c r="L2340" s="4">
        <f>VLOOKUP(FACT_INCLUDES[[#This Row],[DW Version]], VERSIONS[], 2)</f>
        <v>19</v>
      </c>
      <c r="M2340" s="4">
        <f>VLOOKUP(FACT_INCLUDES[[#This Row],[DW Version]], VERSIONS[], 3)</f>
        <v>8</v>
      </c>
      <c r="N2340" s="4" t="str">
        <f>VLOOKUP(FACT_INCLUDES[[#This Row],[DW Version]], VERSIONS[], 4)</f>
        <v>black</v>
      </c>
      <c r="O2340" s="51">
        <f>VLOOKUP(FACT_INCLUDES[[#This Row],[DW Version]], VERSIONS[], 5)</f>
        <v>285.77314856777139</v>
      </c>
      <c r="P2340" s="4" t="str">
        <f>VLOOKUP(FACT_INCLUDES[[#This Row],[DW Version]], VERSIONS[], 6)</f>
        <v>Windrunner Jacket</v>
      </c>
      <c r="Q2340" s="4" t="str">
        <f>VLOOKUP(FACT_INCLUDES[[#This Row],[DW Version]], VERSIONS[], 7)</f>
        <v>Apparel</v>
      </c>
      <c r="R2340" s="51">
        <f>FACT_INCLUDES[[#This Row],[Version Price]]*FACT_INCLUDES[[#This Row],[Quantity]]</f>
        <v>1143.0925942710855</v>
      </c>
      <c r="S2340" s="51">
        <f>FACT_INCLUDES[[#This Row],[Amount]]*(1-FACT_INCLUDES[[#This Row],[Order Discount]])</f>
        <v>1143.0925942710855</v>
      </c>
      <c r="T2340" s="51">
        <f t="shared" si="36"/>
        <v>1143.0925942710855</v>
      </c>
      <c r="U2340" s="57">
        <f>FACT_INCLUDES[[#This Row],[Income]]/FACT_INCLUDES[[#This Row],[Total Order Income]]</f>
        <v>1</v>
      </c>
      <c r="V2340" s="33">
        <f>IF(FACT_INCLUDES[[#This Row],[Order Gap]]&gt;10, 1, 0)/COUNTIFS(FACT_INCLUDES[Order ID], FACT_INCLUDES[[#This Row],[Order ID]])</f>
        <v>0</v>
      </c>
      <c r="W2340" s="33">
        <f>IF(FACT_INCLUDES[[#This Row],[Order Type]]="Online", 1, 0)/COUNTIFS(FACT_INCLUDES[Order ID], FACT_INCLUDES[[#This Row],[Order ID]])</f>
        <v>1</v>
      </c>
      <c r="X2340" s="52">
        <v>655.68699320254234</v>
      </c>
      <c r="Y2340" s="52">
        <v>751.52050585242262</v>
      </c>
      <c r="Z2340" s="64">
        <f>IF(FACT_INCLUDES[[#This Row],[Order Type]]="Online", 1, 0)*FACT_INCLUDES[[#This Row],[Income]]</f>
        <v>1143.0925942710855</v>
      </c>
    </row>
    <row r="2341" spans="1:26" x14ac:dyDescent="0.3">
      <c r="A2341" s="4">
        <v>2357</v>
      </c>
      <c r="B2341" s="4">
        <v>1362</v>
      </c>
      <c r="C2341" s="4">
        <v>341</v>
      </c>
      <c r="D2341" s="58">
        <v>4</v>
      </c>
      <c r="E2341" s="28">
        <f>VLOOKUP(FACT_INCLUDES[[#This Row],[Order ID]], ORDERS[], 2)</f>
        <v>44615.601306299977</v>
      </c>
      <c r="F2341" s="28">
        <f>VLOOKUP(FACT_INCLUDES[[#This Row],[Order ID]], ORDERS[], 3)</f>
        <v>44615.601306299977</v>
      </c>
      <c r="G2341" s="4" t="str">
        <f>VLOOKUP(FACT_INCLUDES[[#This Row],[Order ID]], ORDERS[], 4)</f>
        <v>In-Store</v>
      </c>
      <c r="H2341" s="4" t="str">
        <f>VLOOKUP(FACT_INCLUDES[[#This Row],[Order ID]], ORDERS[], 5)</f>
        <v>ZLM5797@gmail.com</v>
      </c>
      <c r="I2341" s="4">
        <f>VLOOKUP(FACT_INCLUDES[[#This Row],[Order ID]], ORDERS[], 6)</f>
        <v>19</v>
      </c>
      <c r="J2341" s="54">
        <f>VLOOKUP(FACT_INCLUDES[[#This Row],[Order ID]], ORDERS[], 7)</f>
        <v>0</v>
      </c>
      <c r="K2341" s="33">
        <v>0</v>
      </c>
      <c r="L2341" s="4">
        <f>VLOOKUP(FACT_INCLUDES[[#This Row],[DW Version]], VERSIONS[], 2)</f>
        <v>35</v>
      </c>
      <c r="M2341" s="4">
        <f>VLOOKUP(FACT_INCLUDES[[#This Row],[DW Version]], VERSIONS[], 3)</f>
        <v>3</v>
      </c>
      <c r="N2341" s="4" t="str">
        <f>VLOOKUP(FACT_INCLUDES[[#This Row],[DW Version]], VERSIONS[], 4)</f>
        <v>white</v>
      </c>
      <c r="O2341" s="51">
        <f>VLOOKUP(FACT_INCLUDES[[#This Row],[DW Version]], VERSIONS[], 5)</f>
        <v>142.47460028426758</v>
      </c>
      <c r="P2341" s="4" t="str">
        <f>VLOOKUP(FACT_INCLUDES[[#This Row],[DW Version]], VERSIONS[], 6)</f>
        <v>Alphafly</v>
      </c>
      <c r="Q2341" s="4" t="str">
        <f>VLOOKUP(FACT_INCLUDES[[#This Row],[DW Version]], VERSIONS[], 7)</f>
        <v>Shoe</v>
      </c>
      <c r="R2341" s="51">
        <f>FACT_INCLUDES[[#This Row],[Version Price]]*FACT_INCLUDES[[#This Row],[Quantity]]</f>
        <v>569.89840113707032</v>
      </c>
      <c r="S2341" s="51">
        <f>FACT_INCLUDES[[#This Row],[Amount]]*(1-FACT_INCLUDES[[#This Row],[Order Discount]])</f>
        <v>569.89840113707032</v>
      </c>
      <c r="T2341" s="51">
        <f t="shared" si="36"/>
        <v>569.89840113707032</v>
      </c>
      <c r="U2341" s="57">
        <f>FACT_INCLUDES[[#This Row],[Income]]/FACT_INCLUDES[[#This Row],[Total Order Income]]</f>
        <v>1</v>
      </c>
      <c r="V2341" s="33">
        <f>IF(FACT_INCLUDES[[#This Row],[Order Gap]]&gt;10, 1, 0)/COUNTIFS(FACT_INCLUDES[Order ID], FACT_INCLUDES[[#This Row],[Order ID]])</f>
        <v>0</v>
      </c>
      <c r="W2341" s="33">
        <f>IF(FACT_INCLUDES[[#This Row],[Order Type]]="Online", 1, 0)/COUNTIFS(FACT_INCLUDES[Order ID], FACT_INCLUDES[[#This Row],[Order ID]])</f>
        <v>0</v>
      </c>
      <c r="X2341" s="52">
        <v>655.68699320254234</v>
      </c>
      <c r="Y2341" s="52">
        <v>751.52050585242262</v>
      </c>
      <c r="Z2341" s="64">
        <f>IF(FACT_INCLUDES[[#This Row],[Order Type]]="Online", 1, 0)*FACT_INCLUDES[[#This Row],[Income]]</f>
        <v>0</v>
      </c>
    </row>
    <row r="2342" spans="1:26" x14ac:dyDescent="0.3">
      <c r="A2342" s="4">
        <v>2366</v>
      </c>
      <c r="B2342" s="4">
        <v>1371</v>
      </c>
      <c r="C2342" s="4">
        <v>579</v>
      </c>
      <c r="D2342" s="58">
        <v>3</v>
      </c>
      <c r="E2342" s="28">
        <f>VLOOKUP(FACT_INCLUDES[[#This Row],[Order ID]], ORDERS[], 2)</f>
        <v>44759.116904348288</v>
      </c>
      <c r="F2342" s="28">
        <f>VLOOKUP(FACT_INCLUDES[[#This Row],[Order ID]], ORDERS[], 3)</f>
        <v>44759.116904348288</v>
      </c>
      <c r="G2342" s="4" t="str">
        <f>VLOOKUP(FACT_INCLUDES[[#This Row],[Order ID]], ORDERS[], 4)</f>
        <v>In-Store</v>
      </c>
      <c r="H2342" s="4" t="str">
        <f>VLOOKUP(FACT_INCLUDES[[#This Row],[Order ID]], ORDERS[], 5)</f>
        <v>RRT5110@gmail.com</v>
      </c>
      <c r="I2342" s="4">
        <f>VLOOKUP(FACT_INCLUDES[[#This Row],[Order ID]], ORDERS[], 6)</f>
        <v>47</v>
      </c>
      <c r="J2342" s="54">
        <f>VLOOKUP(FACT_INCLUDES[[#This Row],[Order ID]], ORDERS[], 7)</f>
        <v>0</v>
      </c>
      <c r="K2342" s="33">
        <v>0</v>
      </c>
      <c r="L2342" s="4">
        <f>VLOOKUP(FACT_INCLUDES[[#This Row],[DW Version]], VERSIONS[], 2)</f>
        <v>59</v>
      </c>
      <c r="M2342" s="4">
        <f>VLOOKUP(FACT_INCLUDES[[#This Row],[DW Version]], VERSIONS[], 3)</f>
        <v>10.5</v>
      </c>
      <c r="N2342" s="4" t="str">
        <f>VLOOKUP(FACT_INCLUDES[[#This Row],[DW Version]], VERSIONS[], 4)</f>
        <v>gray</v>
      </c>
      <c r="O2342" s="51">
        <f>VLOOKUP(FACT_INCLUDES[[#This Row],[DW Version]], VERSIONS[], 5)</f>
        <v>98.919906334393971</v>
      </c>
      <c r="P2342" s="4" t="str">
        <f>VLOOKUP(FACT_INCLUDES[[#This Row],[DW Version]], VERSIONS[], 6)</f>
        <v>Hypervenom Phantom</v>
      </c>
      <c r="Q2342" s="4" t="str">
        <f>VLOOKUP(FACT_INCLUDES[[#This Row],[DW Version]], VERSIONS[], 7)</f>
        <v>Shoe</v>
      </c>
      <c r="R2342" s="51">
        <f>FACT_INCLUDES[[#This Row],[Version Price]]*FACT_INCLUDES[[#This Row],[Quantity]]</f>
        <v>296.75971900318189</v>
      </c>
      <c r="S2342" s="51">
        <f>FACT_INCLUDES[[#This Row],[Amount]]*(1-FACT_INCLUDES[[#This Row],[Order Discount]])</f>
        <v>296.75971900318189</v>
      </c>
      <c r="T2342" s="51">
        <f t="shared" si="36"/>
        <v>296.75971900318189</v>
      </c>
      <c r="U2342" s="57">
        <f>FACT_INCLUDES[[#This Row],[Income]]/FACT_INCLUDES[[#This Row],[Total Order Income]]</f>
        <v>1</v>
      </c>
      <c r="V2342" s="33">
        <f>IF(FACT_INCLUDES[[#This Row],[Order Gap]]&gt;10, 1, 0)/COUNTIFS(FACT_INCLUDES[Order ID], FACT_INCLUDES[[#This Row],[Order ID]])</f>
        <v>0</v>
      </c>
      <c r="W2342" s="33">
        <f>IF(FACT_INCLUDES[[#This Row],[Order Type]]="Online", 1, 0)/COUNTIFS(FACT_INCLUDES[Order ID], FACT_INCLUDES[[#This Row],[Order ID]])</f>
        <v>0</v>
      </c>
      <c r="X2342" s="52">
        <v>655.68699320254234</v>
      </c>
      <c r="Y2342" s="52">
        <v>751.52050585242262</v>
      </c>
      <c r="Z2342" s="64">
        <f>IF(FACT_INCLUDES[[#This Row],[Order Type]]="Online", 1, 0)*FACT_INCLUDES[[#This Row],[Income]]</f>
        <v>0</v>
      </c>
    </row>
    <row r="2343" spans="1:26" x14ac:dyDescent="0.3">
      <c r="A2343" s="4">
        <v>2373</v>
      </c>
      <c r="B2343" s="4">
        <v>1378</v>
      </c>
      <c r="C2343" s="4">
        <v>155</v>
      </c>
      <c r="D2343" s="58">
        <v>5</v>
      </c>
      <c r="E2343" s="28">
        <f>VLOOKUP(FACT_INCLUDES[[#This Row],[Order ID]], ORDERS[], 2)</f>
        <v>44674.924109757427</v>
      </c>
      <c r="F2343" s="28">
        <f>VLOOKUP(FACT_INCLUDES[[#This Row],[Order ID]], ORDERS[], 3)</f>
        <v>44686.924109757427</v>
      </c>
      <c r="G2343" s="4" t="str">
        <f>VLOOKUP(FACT_INCLUDES[[#This Row],[Order ID]], ORDERS[], 4)</f>
        <v>Online</v>
      </c>
      <c r="H2343" s="4" t="str">
        <f>VLOOKUP(FACT_INCLUDES[[#This Row],[Order ID]], ORDERS[], 5)</f>
        <v>EIR1428@gmail.com</v>
      </c>
      <c r="I2343" s="4">
        <f>VLOOKUP(FACT_INCLUDES[[#This Row],[Order ID]], ORDERS[], 6)</f>
        <v>0</v>
      </c>
      <c r="J2343" s="54">
        <f>VLOOKUP(FACT_INCLUDES[[#This Row],[Order ID]], ORDERS[], 7)</f>
        <v>0</v>
      </c>
      <c r="K2343" s="33">
        <v>12</v>
      </c>
      <c r="L2343" s="4">
        <f>VLOOKUP(FACT_INCLUDES[[#This Row],[DW Version]], VERSIONS[], 2)</f>
        <v>15</v>
      </c>
      <c r="M2343" s="4">
        <f>VLOOKUP(FACT_INCLUDES[[#This Row],[DW Version]], VERSIONS[], 3)</f>
        <v>9.5</v>
      </c>
      <c r="N2343" s="4" t="str">
        <f>VLOOKUP(FACT_INCLUDES[[#This Row],[DW Version]], VERSIONS[], 4)</f>
        <v>white</v>
      </c>
      <c r="O2343" s="51">
        <f>VLOOKUP(FACT_INCLUDES[[#This Row],[DW Version]], VERSIONS[], 5)</f>
        <v>128.8083662507579</v>
      </c>
      <c r="P2343" s="4" t="str">
        <f>VLOOKUP(FACT_INCLUDES[[#This Row],[DW Version]], VERSIONS[], 6)</f>
        <v>Sportswear Club Fleece</v>
      </c>
      <c r="Q2343" s="4" t="str">
        <f>VLOOKUP(FACT_INCLUDES[[#This Row],[DW Version]], VERSIONS[], 7)</f>
        <v>Apparel</v>
      </c>
      <c r="R2343" s="51">
        <f>FACT_INCLUDES[[#This Row],[Version Price]]*FACT_INCLUDES[[#This Row],[Quantity]]</f>
        <v>644.0418312537895</v>
      </c>
      <c r="S2343" s="51">
        <f>FACT_INCLUDES[[#This Row],[Amount]]*(1-FACT_INCLUDES[[#This Row],[Order Discount]])</f>
        <v>644.0418312537895</v>
      </c>
      <c r="T2343" s="51">
        <f t="shared" si="36"/>
        <v>644.0418312537895</v>
      </c>
      <c r="U2343" s="57">
        <f>FACT_INCLUDES[[#This Row],[Income]]/FACT_INCLUDES[[#This Row],[Total Order Income]]</f>
        <v>1</v>
      </c>
      <c r="V2343" s="33">
        <f>IF(FACT_INCLUDES[[#This Row],[Order Gap]]&gt;10, 1, 0)/COUNTIFS(FACT_INCLUDES[Order ID], FACT_INCLUDES[[#This Row],[Order ID]])</f>
        <v>1</v>
      </c>
      <c r="W2343" s="33">
        <f>IF(FACT_INCLUDES[[#This Row],[Order Type]]="Online", 1, 0)/COUNTIFS(FACT_INCLUDES[Order ID], FACT_INCLUDES[[#This Row],[Order ID]])</f>
        <v>1</v>
      </c>
      <c r="X2343" s="52">
        <v>655.68699320254234</v>
      </c>
      <c r="Y2343" s="52">
        <v>751.52050585242262</v>
      </c>
      <c r="Z2343" s="64">
        <f>IF(FACT_INCLUDES[[#This Row],[Order Type]]="Online", 1, 0)*FACT_INCLUDES[[#This Row],[Income]]</f>
        <v>644.0418312537895</v>
      </c>
    </row>
    <row r="2344" spans="1:26" x14ac:dyDescent="0.3">
      <c r="A2344" s="4">
        <v>2378</v>
      </c>
      <c r="B2344" s="4">
        <v>1383</v>
      </c>
      <c r="C2344" s="4">
        <v>606</v>
      </c>
      <c r="D2344" s="58">
        <v>1</v>
      </c>
      <c r="E2344" s="28">
        <f>VLOOKUP(FACT_INCLUDES[[#This Row],[Order ID]], ORDERS[], 2)</f>
        <v>44774.270953971783</v>
      </c>
      <c r="F2344" s="28">
        <f>VLOOKUP(FACT_INCLUDES[[#This Row],[Order ID]], ORDERS[], 3)</f>
        <v>44774.270953971783</v>
      </c>
      <c r="G2344" s="4" t="str">
        <f>VLOOKUP(FACT_INCLUDES[[#This Row],[Order ID]], ORDERS[], 4)</f>
        <v>In-Store</v>
      </c>
      <c r="H2344" s="4" t="str">
        <f>VLOOKUP(FACT_INCLUDES[[#This Row],[Order ID]], ORDERS[], 5)</f>
        <v>XSQ8658@gmail.com</v>
      </c>
      <c r="I2344" s="4">
        <f>VLOOKUP(FACT_INCLUDES[[#This Row],[Order ID]], ORDERS[], 6)</f>
        <v>18</v>
      </c>
      <c r="J2344" s="54">
        <f>VLOOKUP(FACT_INCLUDES[[#This Row],[Order ID]], ORDERS[], 7)</f>
        <v>0</v>
      </c>
      <c r="K2344" s="33">
        <v>0</v>
      </c>
      <c r="L2344" s="4">
        <f>VLOOKUP(FACT_INCLUDES[[#This Row],[DW Version]], VERSIONS[], 2)</f>
        <v>62</v>
      </c>
      <c r="M2344" s="4">
        <f>VLOOKUP(FACT_INCLUDES[[#This Row],[DW Version]], VERSIONS[], 3)</f>
        <v>5.5</v>
      </c>
      <c r="N2344" s="4" t="str">
        <f>VLOOKUP(FACT_INCLUDES[[#This Row],[DW Version]], VERSIONS[], 4)</f>
        <v>silver</v>
      </c>
      <c r="O2344" s="51">
        <f>VLOOKUP(FACT_INCLUDES[[#This Row],[DW Version]], VERSIONS[], 5)</f>
        <v>356.1298733516374</v>
      </c>
      <c r="P2344" s="4" t="str">
        <f>VLOOKUP(FACT_INCLUDES[[#This Row],[DW Version]], VERSIONS[], 6)</f>
        <v>Tiempo Legend</v>
      </c>
      <c r="Q2344" s="4" t="str">
        <f>VLOOKUP(FACT_INCLUDES[[#This Row],[DW Version]], VERSIONS[], 7)</f>
        <v>Shoe</v>
      </c>
      <c r="R2344" s="51">
        <f>FACT_INCLUDES[[#This Row],[Version Price]]*FACT_INCLUDES[[#This Row],[Quantity]]</f>
        <v>356.1298733516374</v>
      </c>
      <c r="S2344" s="51">
        <f>FACT_INCLUDES[[#This Row],[Amount]]*(1-FACT_INCLUDES[[#This Row],[Order Discount]])</f>
        <v>356.1298733516374</v>
      </c>
      <c r="T2344" s="51">
        <f t="shared" si="36"/>
        <v>356.1298733516374</v>
      </c>
      <c r="U2344" s="57">
        <f>FACT_INCLUDES[[#This Row],[Income]]/FACT_INCLUDES[[#This Row],[Total Order Income]]</f>
        <v>1</v>
      </c>
      <c r="V2344" s="33">
        <f>IF(FACT_INCLUDES[[#This Row],[Order Gap]]&gt;10, 1, 0)/COUNTIFS(FACT_INCLUDES[Order ID], FACT_INCLUDES[[#This Row],[Order ID]])</f>
        <v>0</v>
      </c>
      <c r="W2344" s="33">
        <f>IF(FACT_INCLUDES[[#This Row],[Order Type]]="Online", 1, 0)/COUNTIFS(FACT_INCLUDES[Order ID], FACT_INCLUDES[[#This Row],[Order ID]])</f>
        <v>0</v>
      </c>
      <c r="X2344" s="52">
        <v>655.68699320254234</v>
      </c>
      <c r="Y2344" s="52">
        <v>751.52050585242262</v>
      </c>
      <c r="Z2344" s="64">
        <f>IF(FACT_INCLUDES[[#This Row],[Order Type]]="Online", 1, 0)*FACT_INCLUDES[[#This Row],[Income]]</f>
        <v>0</v>
      </c>
    </row>
    <row r="2345" spans="1:26" x14ac:dyDescent="0.3">
      <c r="A2345" s="4">
        <v>2390</v>
      </c>
      <c r="B2345" s="4">
        <v>1395</v>
      </c>
      <c r="C2345" s="4">
        <v>413</v>
      </c>
      <c r="D2345" s="58">
        <v>4</v>
      </c>
      <c r="E2345" s="28">
        <f>VLOOKUP(FACT_INCLUDES[[#This Row],[Order ID]], ORDERS[], 2)</f>
        <v>44586.63798244841</v>
      </c>
      <c r="F2345" s="28">
        <f>VLOOKUP(FACT_INCLUDES[[#This Row],[Order ID]], ORDERS[], 3)</f>
        <v>44586.63798244841</v>
      </c>
      <c r="G2345" s="4" t="str">
        <f>VLOOKUP(FACT_INCLUDES[[#This Row],[Order ID]], ORDERS[], 4)</f>
        <v>In-Store</v>
      </c>
      <c r="H2345" s="4" t="str">
        <f>VLOOKUP(FACT_INCLUDES[[#This Row],[Order ID]], ORDERS[], 5)</f>
        <v>VER1325@gmail.com</v>
      </c>
      <c r="I2345" s="4">
        <f>VLOOKUP(FACT_INCLUDES[[#This Row],[Order ID]], ORDERS[], 6)</f>
        <v>48</v>
      </c>
      <c r="J2345" s="54">
        <f>VLOOKUP(FACT_INCLUDES[[#This Row],[Order ID]], ORDERS[], 7)</f>
        <v>0</v>
      </c>
      <c r="K2345" s="33">
        <v>0</v>
      </c>
      <c r="L2345" s="4">
        <f>VLOOKUP(FACT_INCLUDES[[#This Row],[DW Version]], VERSIONS[], 2)</f>
        <v>42</v>
      </c>
      <c r="M2345" s="4">
        <f>VLOOKUP(FACT_INCLUDES[[#This Row],[DW Version]], VERSIONS[], 3)</f>
        <v>3</v>
      </c>
      <c r="N2345" s="4" t="str">
        <f>VLOOKUP(FACT_INCLUDES[[#This Row],[DW Version]], VERSIONS[], 4)</f>
        <v>red</v>
      </c>
      <c r="O2345" s="51">
        <f>VLOOKUP(FACT_INCLUDES[[#This Row],[DW Version]], VERSIONS[], 5)</f>
        <v>73.115259164650539</v>
      </c>
      <c r="P2345" s="4" t="str">
        <f>VLOOKUP(FACT_INCLUDES[[#This Row],[DW Version]], VERSIONS[], 6)</f>
        <v>Air Max Thea</v>
      </c>
      <c r="Q2345" s="4" t="str">
        <f>VLOOKUP(FACT_INCLUDES[[#This Row],[DW Version]], VERSIONS[], 7)</f>
        <v>Shoe</v>
      </c>
      <c r="R2345" s="51">
        <f>FACT_INCLUDES[[#This Row],[Version Price]]*FACT_INCLUDES[[#This Row],[Quantity]]</f>
        <v>292.46103665860215</v>
      </c>
      <c r="S2345" s="51">
        <f>FACT_INCLUDES[[#This Row],[Amount]]*(1-FACT_INCLUDES[[#This Row],[Order Discount]])</f>
        <v>292.46103665860215</v>
      </c>
      <c r="T2345" s="51">
        <f t="shared" si="36"/>
        <v>292.46103665860215</v>
      </c>
      <c r="U2345" s="57">
        <f>FACT_INCLUDES[[#This Row],[Income]]/FACT_INCLUDES[[#This Row],[Total Order Income]]</f>
        <v>1</v>
      </c>
      <c r="V2345" s="33">
        <f>IF(FACT_INCLUDES[[#This Row],[Order Gap]]&gt;10, 1, 0)/COUNTIFS(FACT_INCLUDES[Order ID], FACT_INCLUDES[[#This Row],[Order ID]])</f>
        <v>0</v>
      </c>
      <c r="W2345" s="33">
        <f>IF(FACT_INCLUDES[[#This Row],[Order Type]]="Online", 1, 0)/COUNTIFS(FACT_INCLUDES[Order ID], FACT_INCLUDES[[#This Row],[Order ID]])</f>
        <v>0</v>
      </c>
      <c r="X2345" s="52">
        <v>655.68699320254234</v>
      </c>
      <c r="Y2345" s="52">
        <v>751.52050585242262</v>
      </c>
      <c r="Z2345" s="64">
        <f>IF(FACT_INCLUDES[[#This Row],[Order Type]]="Online", 1, 0)*FACT_INCLUDES[[#This Row],[Income]]</f>
        <v>0</v>
      </c>
    </row>
    <row r="2346" spans="1:26" x14ac:dyDescent="0.3">
      <c r="A2346" s="4">
        <v>2421</v>
      </c>
      <c r="B2346" s="4">
        <v>1426</v>
      </c>
      <c r="C2346" s="4">
        <v>51</v>
      </c>
      <c r="D2346" s="58">
        <v>4</v>
      </c>
      <c r="E2346" s="28">
        <f>VLOOKUP(FACT_INCLUDES[[#This Row],[Order ID]], ORDERS[], 2)</f>
        <v>44738.88597689465</v>
      </c>
      <c r="F2346" s="28">
        <f>VLOOKUP(FACT_INCLUDES[[#This Row],[Order ID]], ORDERS[], 3)</f>
        <v>44738.88597689465</v>
      </c>
      <c r="G2346" s="4" t="str">
        <f>VLOOKUP(FACT_INCLUDES[[#This Row],[Order ID]], ORDERS[], 4)</f>
        <v>In-Store</v>
      </c>
      <c r="H2346" s="4" t="str">
        <f>VLOOKUP(FACT_INCLUDES[[#This Row],[Order ID]], ORDERS[], 5)</f>
        <v>NKX5706@gmail.com</v>
      </c>
      <c r="I2346" s="4">
        <f>VLOOKUP(FACT_INCLUDES[[#This Row],[Order ID]], ORDERS[], 6)</f>
        <v>14</v>
      </c>
      <c r="J2346" s="54">
        <f>VLOOKUP(FACT_INCLUDES[[#This Row],[Order ID]], ORDERS[], 7)</f>
        <v>0</v>
      </c>
      <c r="K2346" s="33">
        <v>0</v>
      </c>
      <c r="L2346" s="4">
        <f>VLOOKUP(FACT_INCLUDES[[#This Row],[DW Version]], VERSIONS[], 2)</f>
        <v>5</v>
      </c>
      <c r="M2346" s="4">
        <f>VLOOKUP(FACT_INCLUDES[[#This Row],[DW Version]], VERSIONS[], 3)</f>
        <v>8</v>
      </c>
      <c r="N2346" s="4" t="str">
        <f>VLOOKUP(FACT_INCLUDES[[#This Row],[DW Version]], VERSIONS[], 4)</f>
        <v>white</v>
      </c>
      <c r="O2346" s="51">
        <f>VLOOKUP(FACT_INCLUDES[[#This Row],[DW Version]], VERSIONS[], 5)</f>
        <v>314.43258620873007</v>
      </c>
      <c r="P2346" s="4" t="str">
        <f>VLOOKUP(FACT_INCLUDES[[#This Row],[DW Version]], VERSIONS[], 6)</f>
        <v>Nike Football</v>
      </c>
      <c r="Q2346" s="4" t="str">
        <f>VLOOKUP(FACT_INCLUDES[[#This Row],[DW Version]], VERSIONS[], 7)</f>
        <v>Sport Equipment</v>
      </c>
      <c r="R2346" s="51">
        <f>FACT_INCLUDES[[#This Row],[Version Price]]*FACT_INCLUDES[[#This Row],[Quantity]]</f>
        <v>1257.7303448349203</v>
      </c>
      <c r="S2346" s="51">
        <f>FACT_INCLUDES[[#This Row],[Amount]]*(1-FACT_INCLUDES[[#This Row],[Order Discount]])</f>
        <v>1257.7303448349203</v>
      </c>
      <c r="T2346" s="51">
        <f t="shared" si="36"/>
        <v>1257.7303448349203</v>
      </c>
      <c r="U2346" s="57">
        <f>FACT_INCLUDES[[#This Row],[Income]]/FACT_INCLUDES[[#This Row],[Total Order Income]]</f>
        <v>1</v>
      </c>
      <c r="V2346" s="33">
        <f>IF(FACT_INCLUDES[[#This Row],[Order Gap]]&gt;10, 1, 0)/COUNTIFS(FACT_INCLUDES[Order ID], FACT_INCLUDES[[#This Row],[Order ID]])</f>
        <v>0</v>
      </c>
      <c r="W2346" s="33">
        <f>IF(FACT_INCLUDES[[#This Row],[Order Type]]="Online", 1, 0)/COUNTIFS(FACT_INCLUDES[Order ID], FACT_INCLUDES[[#This Row],[Order ID]])</f>
        <v>0</v>
      </c>
      <c r="X2346" s="52">
        <v>655.68699320254234</v>
      </c>
      <c r="Y2346" s="52">
        <v>751.52050585242262</v>
      </c>
      <c r="Z2346" s="64">
        <f>IF(FACT_INCLUDES[[#This Row],[Order Type]]="Online", 1, 0)*FACT_INCLUDES[[#This Row],[Income]]</f>
        <v>0</v>
      </c>
    </row>
    <row r="2347" spans="1:26" x14ac:dyDescent="0.3">
      <c r="A2347" s="4">
        <v>2448</v>
      </c>
      <c r="B2347" s="4">
        <v>1453</v>
      </c>
      <c r="C2347" s="4">
        <v>915</v>
      </c>
      <c r="D2347" s="58">
        <v>4</v>
      </c>
      <c r="E2347" s="28">
        <f>VLOOKUP(FACT_INCLUDES[[#This Row],[Order ID]], ORDERS[], 2)</f>
        <v>44738.865189144424</v>
      </c>
      <c r="F2347" s="28">
        <f>VLOOKUP(FACT_INCLUDES[[#This Row],[Order ID]], ORDERS[], 3)</f>
        <v>44738.865189144424</v>
      </c>
      <c r="G2347" s="4" t="str">
        <f>VLOOKUP(FACT_INCLUDES[[#This Row],[Order ID]], ORDERS[], 4)</f>
        <v>In-Store</v>
      </c>
      <c r="H2347" s="4" t="str">
        <f>VLOOKUP(FACT_INCLUDES[[#This Row],[Order ID]], ORDERS[], 5)</f>
        <v>YDY6607@gmail.com</v>
      </c>
      <c r="I2347" s="4">
        <f>VLOOKUP(FACT_INCLUDES[[#This Row],[Order ID]], ORDERS[], 6)</f>
        <v>14</v>
      </c>
      <c r="J2347" s="54">
        <f>VLOOKUP(FACT_INCLUDES[[#This Row],[Order ID]], ORDERS[], 7)</f>
        <v>0</v>
      </c>
      <c r="K2347" s="33">
        <v>0</v>
      </c>
      <c r="L2347" s="4">
        <f>VLOOKUP(FACT_INCLUDES[[#This Row],[DW Version]], VERSIONS[], 2)</f>
        <v>93</v>
      </c>
      <c r="M2347" s="4">
        <f>VLOOKUP(FACT_INCLUDES[[#This Row],[DW Version]], VERSIONS[], 3)</f>
        <v>8.5</v>
      </c>
      <c r="N2347" s="4" t="str">
        <f>VLOOKUP(FACT_INCLUDES[[#This Row],[DW Version]], VERSIONS[], 4)</f>
        <v>white</v>
      </c>
      <c r="O2347" s="51">
        <f>VLOOKUP(FACT_INCLUDES[[#This Row],[DW Version]], VERSIONS[], 5)</f>
        <v>326.66657739899142</v>
      </c>
      <c r="P2347" s="4" t="str">
        <f>VLOOKUP(FACT_INCLUDES[[#This Row],[DW Version]], VERSIONS[], 6)</f>
        <v>Therma Training Top</v>
      </c>
      <c r="Q2347" s="4" t="str">
        <f>VLOOKUP(FACT_INCLUDES[[#This Row],[DW Version]], VERSIONS[], 7)</f>
        <v>Apparel</v>
      </c>
      <c r="R2347" s="51">
        <f>FACT_INCLUDES[[#This Row],[Version Price]]*FACT_INCLUDES[[#This Row],[Quantity]]</f>
        <v>1306.6663095959657</v>
      </c>
      <c r="S2347" s="51">
        <f>FACT_INCLUDES[[#This Row],[Amount]]*(1-FACT_INCLUDES[[#This Row],[Order Discount]])</f>
        <v>1306.6663095959657</v>
      </c>
      <c r="T2347" s="51">
        <f t="shared" si="36"/>
        <v>1306.6663095959657</v>
      </c>
      <c r="U2347" s="57">
        <f>FACT_INCLUDES[[#This Row],[Income]]/FACT_INCLUDES[[#This Row],[Total Order Income]]</f>
        <v>1</v>
      </c>
      <c r="V2347" s="33">
        <f>IF(FACT_INCLUDES[[#This Row],[Order Gap]]&gt;10, 1, 0)/COUNTIFS(FACT_INCLUDES[Order ID], FACT_INCLUDES[[#This Row],[Order ID]])</f>
        <v>0</v>
      </c>
      <c r="W2347" s="33">
        <f>IF(FACT_INCLUDES[[#This Row],[Order Type]]="Online", 1, 0)/COUNTIFS(FACT_INCLUDES[Order ID], FACT_INCLUDES[[#This Row],[Order ID]])</f>
        <v>0</v>
      </c>
      <c r="X2347" s="52">
        <v>655.68699320254234</v>
      </c>
      <c r="Y2347" s="52">
        <v>751.52050585242262</v>
      </c>
      <c r="Z2347" s="64">
        <f>IF(FACT_INCLUDES[[#This Row],[Order Type]]="Online", 1, 0)*FACT_INCLUDES[[#This Row],[Income]]</f>
        <v>0</v>
      </c>
    </row>
    <row r="2348" spans="1:26" x14ac:dyDescent="0.3">
      <c r="A2348" s="4">
        <v>2456</v>
      </c>
      <c r="B2348" s="4">
        <v>1461</v>
      </c>
      <c r="C2348" s="4">
        <v>685</v>
      </c>
      <c r="D2348" s="58">
        <v>3</v>
      </c>
      <c r="E2348" s="28">
        <f>VLOOKUP(FACT_INCLUDES[[#This Row],[Order ID]], ORDERS[], 2)</f>
        <v>44681.35619333572</v>
      </c>
      <c r="F2348" s="28">
        <f>VLOOKUP(FACT_INCLUDES[[#This Row],[Order ID]], ORDERS[], 3)</f>
        <v>44682.35619333572</v>
      </c>
      <c r="G2348" s="4" t="str">
        <f>VLOOKUP(FACT_INCLUDES[[#This Row],[Order ID]], ORDERS[], 4)</f>
        <v>Online</v>
      </c>
      <c r="H2348" s="4" t="str">
        <f>VLOOKUP(FACT_INCLUDES[[#This Row],[Order ID]], ORDERS[], 5)</f>
        <v>SUB3273@gmail.com</v>
      </c>
      <c r="I2348" s="4">
        <f>VLOOKUP(FACT_INCLUDES[[#This Row],[Order ID]], ORDERS[], 6)</f>
        <v>0</v>
      </c>
      <c r="J2348" s="54">
        <f>VLOOKUP(FACT_INCLUDES[[#This Row],[Order ID]], ORDERS[], 7)</f>
        <v>0</v>
      </c>
      <c r="K2348" s="33">
        <v>1</v>
      </c>
      <c r="L2348" s="4">
        <f>VLOOKUP(FACT_INCLUDES[[#This Row],[DW Version]], VERSIONS[], 2)</f>
        <v>69</v>
      </c>
      <c r="M2348" s="4">
        <f>VLOOKUP(FACT_INCLUDES[[#This Row],[DW Version]], VERSIONS[], 3)</f>
        <v>7</v>
      </c>
      <c r="N2348" s="4" t="str">
        <f>VLOOKUP(FACT_INCLUDES[[#This Row],[DW Version]], VERSIONS[], 4)</f>
        <v>red</v>
      </c>
      <c r="O2348" s="51">
        <f>VLOOKUP(FACT_INCLUDES[[#This Row],[DW Version]], VERSIONS[], 5)</f>
        <v>278.86751551701968</v>
      </c>
      <c r="P2348" s="4" t="str">
        <f>VLOOKUP(FACT_INCLUDES[[#This Row],[DW Version]], VERSIONS[], 6)</f>
        <v>Mercurial Vapor</v>
      </c>
      <c r="Q2348" s="4" t="str">
        <f>VLOOKUP(FACT_INCLUDES[[#This Row],[DW Version]], VERSIONS[], 7)</f>
        <v>Shoe</v>
      </c>
      <c r="R2348" s="51">
        <f>FACT_INCLUDES[[#This Row],[Version Price]]*FACT_INCLUDES[[#This Row],[Quantity]]</f>
        <v>836.60254655105905</v>
      </c>
      <c r="S2348" s="51">
        <f>FACT_INCLUDES[[#This Row],[Amount]]*(1-FACT_INCLUDES[[#This Row],[Order Discount]])</f>
        <v>836.60254655105905</v>
      </c>
      <c r="T2348" s="51">
        <f t="shared" si="36"/>
        <v>836.60254655105905</v>
      </c>
      <c r="U2348" s="57">
        <f>FACT_INCLUDES[[#This Row],[Income]]/FACT_INCLUDES[[#This Row],[Total Order Income]]</f>
        <v>1</v>
      </c>
      <c r="V2348" s="33">
        <f>IF(FACT_INCLUDES[[#This Row],[Order Gap]]&gt;10, 1, 0)/COUNTIFS(FACT_INCLUDES[Order ID], FACT_INCLUDES[[#This Row],[Order ID]])</f>
        <v>0</v>
      </c>
      <c r="W2348" s="33">
        <f>IF(FACT_INCLUDES[[#This Row],[Order Type]]="Online", 1, 0)/COUNTIFS(FACT_INCLUDES[Order ID], FACT_INCLUDES[[#This Row],[Order ID]])</f>
        <v>1</v>
      </c>
      <c r="X2348" s="52">
        <v>655.68699320254234</v>
      </c>
      <c r="Y2348" s="52">
        <v>751.52050585242262</v>
      </c>
      <c r="Z2348" s="64">
        <f>IF(FACT_INCLUDES[[#This Row],[Order Type]]="Online", 1, 0)*FACT_INCLUDES[[#This Row],[Income]]</f>
        <v>836.60254655105905</v>
      </c>
    </row>
    <row r="2349" spans="1:26" x14ac:dyDescent="0.3">
      <c r="A2349" s="4">
        <v>2461</v>
      </c>
      <c r="B2349" s="4">
        <v>1466</v>
      </c>
      <c r="C2349" s="4">
        <v>217</v>
      </c>
      <c r="D2349" s="58">
        <v>4</v>
      </c>
      <c r="E2349" s="28">
        <f>VLOOKUP(FACT_INCLUDES[[#This Row],[Order ID]], ORDERS[], 2)</f>
        <v>44785.233528839097</v>
      </c>
      <c r="F2349" s="28">
        <f>VLOOKUP(FACT_INCLUDES[[#This Row],[Order ID]], ORDERS[], 3)</f>
        <v>44785.233528839097</v>
      </c>
      <c r="G2349" s="4" t="str">
        <f>VLOOKUP(FACT_INCLUDES[[#This Row],[Order ID]], ORDERS[], 4)</f>
        <v>In-Store</v>
      </c>
      <c r="H2349" s="4" t="str">
        <f>VLOOKUP(FACT_INCLUDES[[#This Row],[Order ID]], ORDERS[], 5)</f>
        <v>OBM2086@gmail.com</v>
      </c>
      <c r="I2349" s="4">
        <f>VLOOKUP(FACT_INCLUDES[[#This Row],[Order ID]], ORDERS[], 6)</f>
        <v>48</v>
      </c>
      <c r="J2349" s="54">
        <f>VLOOKUP(FACT_INCLUDES[[#This Row],[Order ID]], ORDERS[], 7)</f>
        <v>0</v>
      </c>
      <c r="K2349" s="33">
        <v>0</v>
      </c>
      <c r="L2349" s="4">
        <f>VLOOKUP(FACT_INCLUDES[[#This Row],[DW Version]], VERSIONS[], 2)</f>
        <v>22</v>
      </c>
      <c r="M2349" s="4">
        <f>VLOOKUP(FACT_INCLUDES[[#This Row],[DW Version]], VERSIONS[], 3)</f>
        <v>3.5</v>
      </c>
      <c r="N2349" s="4" t="str">
        <f>VLOOKUP(FACT_INCLUDES[[#This Row],[DW Version]], VERSIONS[], 4)</f>
        <v>white</v>
      </c>
      <c r="O2349" s="51">
        <f>VLOOKUP(FACT_INCLUDES[[#This Row],[DW Version]], VERSIONS[], 5)</f>
        <v>276.63267167023162</v>
      </c>
      <c r="P2349" s="4" t="str">
        <f>VLOOKUP(FACT_INCLUDES[[#This Row],[DW Version]], VERSIONS[], 6)</f>
        <v>Daybreak</v>
      </c>
      <c r="Q2349" s="4" t="str">
        <f>VLOOKUP(FACT_INCLUDES[[#This Row],[DW Version]], VERSIONS[], 7)</f>
        <v>Shoe</v>
      </c>
      <c r="R2349" s="51">
        <f>FACT_INCLUDES[[#This Row],[Version Price]]*FACT_INCLUDES[[#This Row],[Quantity]]</f>
        <v>1106.5306866809265</v>
      </c>
      <c r="S2349" s="51">
        <f>FACT_INCLUDES[[#This Row],[Amount]]*(1-FACT_INCLUDES[[#This Row],[Order Discount]])</f>
        <v>1106.5306866809265</v>
      </c>
      <c r="T2349" s="51">
        <f t="shared" si="36"/>
        <v>1106.5306866809265</v>
      </c>
      <c r="U2349" s="57">
        <f>FACT_INCLUDES[[#This Row],[Income]]/FACT_INCLUDES[[#This Row],[Total Order Income]]</f>
        <v>1</v>
      </c>
      <c r="V2349" s="33">
        <f>IF(FACT_INCLUDES[[#This Row],[Order Gap]]&gt;10, 1, 0)/COUNTIFS(FACT_INCLUDES[Order ID], FACT_INCLUDES[[#This Row],[Order ID]])</f>
        <v>0</v>
      </c>
      <c r="W2349" s="33">
        <f>IF(FACT_INCLUDES[[#This Row],[Order Type]]="Online", 1, 0)/COUNTIFS(FACT_INCLUDES[Order ID], FACT_INCLUDES[[#This Row],[Order ID]])</f>
        <v>0</v>
      </c>
      <c r="X2349" s="52">
        <v>655.68699320254234</v>
      </c>
      <c r="Y2349" s="52">
        <v>751.52050585242262</v>
      </c>
      <c r="Z2349" s="64">
        <f>IF(FACT_INCLUDES[[#This Row],[Order Type]]="Online", 1, 0)*FACT_INCLUDES[[#This Row],[Income]]</f>
        <v>0</v>
      </c>
    </row>
    <row r="2350" spans="1:26" x14ac:dyDescent="0.3">
      <c r="A2350" s="4">
        <v>2466</v>
      </c>
      <c r="B2350" s="4">
        <v>1471</v>
      </c>
      <c r="C2350" s="4">
        <v>112</v>
      </c>
      <c r="D2350" s="58">
        <v>1</v>
      </c>
      <c r="E2350" s="28">
        <f>VLOOKUP(FACT_INCLUDES[[#This Row],[Order ID]], ORDERS[], 2)</f>
        <v>44657.412754368022</v>
      </c>
      <c r="F2350" s="28">
        <f>VLOOKUP(FACT_INCLUDES[[#This Row],[Order ID]], ORDERS[], 3)</f>
        <v>44657.412754368022</v>
      </c>
      <c r="G2350" s="4" t="str">
        <f>VLOOKUP(FACT_INCLUDES[[#This Row],[Order ID]], ORDERS[], 4)</f>
        <v>In-Store</v>
      </c>
      <c r="H2350" s="4" t="str">
        <f>VLOOKUP(FACT_INCLUDES[[#This Row],[Order ID]], ORDERS[], 5)</f>
        <v>LXI5234@gmail.com</v>
      </c>
      <c r="I2350" s="4">
        <f>VLOOKUP(FACT_INCLUDES[[#This Row],[Order ID]], ORDERS[], 6)</f>
        <v>33</v>
      </c>
      <c r="J2350" s="54">
        <f>VLOOKUP(FACT_INCLUDES[[#This Row],[Order ID]], ORDERS[], 7)</f>
        <v>0</v>
      </c>
      <c r="K2350" s="33">
        <v>0</v>
      </c>
      <c r="L2350" s="4">
        <f>VLOOKUP(FACT_INCLUDES[[#This Row],[DW Version]], VERSIONS[], 2)</f>
        <v>11</v>
      </c>
      <c r="M2350" s="4">
        <f>VLOOKUP(FACT_INCLUDES[[#This Row],[DW Version]], VERSIONS[], 3)</f>
        <v>5.5</v>
      </c>
      <c r="N2350" s="4" t="str">
        <f>VLOOKUP(FACT_INCLUDES[[#This Row],[DW Version]], VERSIONS[], 4)</f>
        <v>white</v>
      </c>
      <c r="O2350" s="51">
        <f>VLOOKUP(FACT_INCLUDES[[#This Row],[DW Version]], VERSIONS[], 5)</f>
        <v>296.24451581188828</v>
      </c>
      <c r="P2350" s="4" t="str">
        <f>VLOOKUP(FACT_INCLUDES[[#This Row],[DW Version]], VERSIONS[], 6)</f>
        <v>Pro Compression Tights</v>
      </c>
      <c r="Q2350" s="4" t="str">
        <f>VLOOKUP(FACT_INCLUDES[[#This Row],[DW Version]], VERSIONS[], 7)</f>
        <v>Apparel</v>
      </c>
      <c r="R2350" s="51">
        <f>FACT_INCLUDES[[#This Row],[Version Price]]*FACT_INCLUDES[[#This Row],[Quantity]]</f>
        <v>296.24451581188828</v>
      </c>
      <c r="S2350" s="51">
        <f>FACT_INCLUDES[[#This Row],[Amount]]*(1-FACT_INCLUDES[[#This Row],[Order Discount]])</f>
        <v>296.24451581188828</v>
      </c>
      <c r="T2350" s="51">
        <f t="shared" si="36"/>
        <v>296.24451581188828</v>
      </c>
      <c r="U2350" s="57">
        <f>FACT_INCLUDES[[#This Row],[Income]]/FACT_INCLUDES[[#This Row],[Total Order Income]]</f>
        <v>1</v>
      </c>
      <c r="V2350" s="33">
        <f>IF(FACT_INCLUDES[[#This Row],[Order Gap]]&gt;10, 1, 0)/COUNTIFS(FACT_INCLUDES[Order ID], FACT_INCLUDES[[#This Row],[Order ID]])</f>
        <v>0</v>
      </c>
      <c r="W2350" s="33">
        <f>IF(FACT_INCLUDES[[#This Row],[Order Type]]="Online", 1, 0)/COUNTIFS(FACT_INCLUDES[Order ID], FACT_INCLUDES[[#This Row],[Order ID]])</f>
        <v>0</v>
      </c>
      <c r="X2350" s="52">
        <v>655.68699320254234</v>
      </c>
      <c r="Y2350" s="52">
        <v>751.52050585242262</v>
      </c>
      <c r="Z2350" s="64">
        <f>IF(FACT_INCLUDES[[#This Row],[Order Type]]="Online", 1, 0)*FACT_INCLUDES[[#This Row],[Income]]</f>
        <v>0</v>
      </c>
    </row>
    <row r="2351" spans="1:26" x14ac:dyDescent="0.3">
      <c r="A2351" s="4">
        <v>2469</v>
      </c>
      <c r="B2351" s="4">
        <v>1474</v>
      </c>
      <c r="C2351" s="4">
        <v>556</v>
      </c>
      <c r="D2351" s="58">
        <v>4</v>
      </c>
      <c r="E2351" s="28">
        <f>VLOOKUP(FACT_INCLUDES[[#This Row],[Order ID]], ORDERS[], 2)</f>
        <v>44659.895003187688</v>
      </c>
      <c r="F2351" s="28">
        <f>VLOOKUP(FACT_INCLUDES[[#This Row],[Order ID]], ORDERS[], 3)</f>
        <v>44663.895003187688</v>
      </c>
      <c r="G2351" s="4" t="str">
        <f>VLOOKUP(FACT_INCLUDES[[#This Row],[Order ID]], ORDERS[], 4)</f>
        <v>Online</v>
      </c>
      <c r="H2351" s="4" t="str">
        <f>VLOOKUP(FACT_INCLUDES[[#This Row],[Order ID]], ORDERS[], 5)</f>
        <v>TEC5705@gmail.com</v>
      </c>
      <c r="I2351" s="4">
        <f>VLOOKUP(FACT_INCLUDES[[#This Row],[Order ID]], ORDERS[], 6)</f>
        <v>0</v>
      </c>
      <c r="J2351" s="54">
        <f>VLOOKUP(FACT_INCLUDES[[#This Row],[Order ID]], ORDERS[], 7)</f>
        <v>0</v>
      </c>
      <c r="K2351" s="33">
        <v>4</v>
      </c>
      <c r="L2351" s="4">
        <f>VLOOKUP(FACT_INCLUDES[[#This Row],[DW Version]], VERSIONS[], 2)</f>
        <v>58</v>
      </c>
      <c r="M2351" s="4">
        <f>VLOOKUP(FACT_INCLUDES[[#This Row],[DW Version]], VERSIONS[], 3)</f>
        <v>4</v>
      </c>
      <c r="N2351" s="4" t="str">
        <f>VLOOKUP(FACT_INCLUDES[[#This Row],[DW Version]], VERSIONS[], 4)</f>
        <v>turquoise</v>
      </c>
      <c r="O2351" s="51">
        <f>VLOOKUP(FACT_INCLUDES[[#This Row],[DW Version]], VERSIONS[], 5)</f>
        <v>82.341151901284093</v>
      </c>
      <c r="P2351" s="4" t="str">
        <f>VLOOKUP(FACT_INCLUDES[[#This Row],[DW Version]], VERSIONS[], 6)</f>
        <v>Mercurial Superfly</v>
      </c>
      <c r="Q2351" s="4" t="str">
        <f>VLOOKUP(FACT_INCLUDES[[#This Row],[DW Version]], VERSIONS[], 7)</f>
        <v>Shoe</v>
      </c>
      <c r="R2351" s="51">
        <f>FACT_INCLUDES[[#This Row],[Version Price]]*FACT_INCLUDES[[#This Row],[Quantity]]</f>
        <v>329.36460760513637</v>
      </c>
      <c r="S2351" s="51">
        <f>FACT_INCLUDES[[#This Row],[Amount]]*(1-FACT_INCLUDES[[#This Row],[Order Discount]])</f>
        <v>329.36460760513637</v>
      </c>
      <c r="T2351" s="51">
        <f t="shared" si="36"/>
        <v>329.36460760513637</v>
      </c>
      <c r="U2351" s="57">
        <f>FACT_INCLUDES[[#This Row],[Income]]/FACT_INCLUDES[[#This Row],[Total Order Income]]</f>
        <v>1</v>
      </c>
      <c r="V2351" s="33">
        <f>IF(FACT_INCLUDES[[#This Row],[Order Gap]]&gt;10, 1, 0)/COUNTIFS(FACT_INCLUDES[Order ID], FACT_INCLUDES[[#This Row],[Order ID]])</f>
        <v>0</v>
      </c>
      <c r="W2351" s="33">
        <f>IF(FACT_INCLUDES[[#This Row],[Order Type]]="Online", 1, 0)/COUNTIFS(FACT_INCLUDES[Order ID], FACT_INCLUDES[[#This Row],[Order ID]])</f>
        <v>1</v>
      </c>
      <c r="X2351" s="52">
        <v>655.68699320254234</v>
      </c>
      <c r="Y2351" s="52">
        <v>751.52050585242262</v>
      </c>
      <c r="Z2351" s="64">
        <f>IF(FACT_INCLUDES[[#This Row],[Order Type]]="Online", 1, 0)*FACT_INCLUDES[[#This Row],[Income]]</f>
        <v>329.36460760513637</v>
      </c>
    </row>
    <row r="2352" spans="1:26" x14ac:dyDescent="0.3">
      <c r="A2352" s="4">
        <v>2479</v>
      </c>
      <c r="B2352" s="4">
        <v>1484</v>
      </c>
      <c r="C2352" s="4">
        <v>988</v>
      </c>
      <c r="D2352" s="58">
        <v>1</v>
      </c>
      <c r="E2352" s="28">
        <f>VLOOKUP(FACT_INCLUDES[[#This Row],[Order ID]], ORDERS[], 2)</f>
        <v>44669.472263472344</v>
      </c>
      <c r="F2352" s="28">
        <f>VLOOKUP(FACT_INCLUDES[[#This Row],[Order ID]], ORDERS[], 3)</f>
        <v>44669.472263472344</v>
      </c>
      <c r="G2352" s="4" t="str">
        <f>VLOOKUP(FACT_INCLUDES[[#This Row],[Order ID]], ORDERS[], 4)</f>
        <v>In-Store</v>
      </c>
      <c r="H2352" s="4" t="str">
        <f>VLOOKUP(FACT_INCLUDES[[#This Row],[Order ID]], ORDERS[], 5)</f>
        <v>ARM1969@gmail.com</v>
      </c>
      <c r="I2352" s="4">
        <f>VLOOKUP(FACT_INCLUDES[[#This Row],[Order ID]], ORDERS[], 6)</f>
        <v>7</v>
      </c>
      <c r="J2352" s="54">
        <f>VLOOKUP(FACT_INCLUDES[[#This Row],[Order ID]], ORDERS[], 7)</f>
        <v>0</v>
      </c>
      <c r="K2352" s="33">
        <v>0</v>
      </c>
      <c r="L2352" s="4">
        <f>VLOOKUP(FACT_INCLUDES[[#This Row],[DW Version]], VERSIONS[], 2)</f>
        <v>100</v>
      </c>
      <c r="M2352" s="4">
        <f>VLOOKUP(FACT_INCLUDES[[#This Row],[DW Version]], VERSIONS[], 3)</f>
        <v>9</v>
      </c>
      <c r="N2352" s="4" t="str">
        <f>VLOOKUP(FACT_INCLUDES[[#This Row],[DW Version]], VERSIONS[], 4)</f>
        <v>white</v>
      </c>
      <c r="O2352" s="51">
        <f>VLOOKUP(FACT_INCLUDES[[#This Row],[DW Version]], VERSIONS[], 5)</f>
        <v>353.50641676158324</v>
      </c>
      <c r="P2352" s="4" t="str">
        <f>VLOOKUP(FACT_INCLUDES[[#This Row],[DW Version]], VERSIONS[], 6)</f>
        <v>Nike Kettlebell</v>
      </c>
      <c r="Q2352" s="4" t="str">
        <f>VLOOKUP(FACT_INCLUDES[[#This Row],[DW Version]], VERSIONS[], 7)</f>
        <v>Sport Equipment</v>
      </c>
      <c r="R2352" s="51">
        <f>FACT_INCLUDES[[#This Row],[Version Price]]*FACT_INCLUDES[[#This Row],[Quantity]]</f>
        <v>353.50641676158324</v>
      </c>
      <c r="S2352" s="51">
        <f>FACT_INCLUDES[[#This Row],[Amount]]*(1-FACT_INCLUDES[[#This Row],[Order Discount]])</f>
        <v>353.50641676158324</v>
      </c>
      <c r="T2352" s="51">
        <f t="shared" si="36"/>
        <v>353.50641676158324</v>
      </c>
      <c r="U2352" s="57">
        <f>FACT_INCLUDES[[#This Row],[Income]]/FACT_INCLUDES[[#This Row],[Total Order Income]]</f>
        <v>1</v>
      </c>
      <c r="V2352" s="33">
        <f>IF(FACT_INCLUDES[[#This Row],[Order Gap]]&gt;10, 1, 0)/COUNTIFS(FACT_INCLUDES[Order ID], FACT_INCLUDES[[#This Row],[Order ID]])</f>
        <v>0</v>
      </c>
      <c r="W2352" s="33">
        <f>IF(FACT_INCLUDES[[#This Row],[Order Type]]="Online", 1, 0)/COUNTIFS(FACT_INCLUDES[Order ID], FACT_INCLUDES[[#This Row],[Order ID]])</f>
        <v>0</v>
      </c>
      <c r="X2352" s="52">
        <v>655.68699320254234</v>
      </c>
      <c r="Y2352" s="52">
        <v>751.52050585242262</v>
      </c>
      <c r="Z2352" s="64">
        <f>IF(FACT_INCLUDES[[#This Row],[Order Type]]="Online", 1, 0)*FACT_INCLUDES[[#This Row],[Income]]</f>
        <v>0</v>
      </c>
    </row>
    <row r="2353" spans="1:26" x14ac:dyDescent="0.3">
      <c r="A2353" s="4">
        <v>2483</v>
      </c>
      <c r="B2353" s="4">
        <v>1488</v>
      </c>
      <c r="C2353" s="4">
        <v>981</v>
      </c>
      <c r="D2353" s="58">
        <v>2</v>
      </c>
      <c r="E2353" s="28">
        <f>VLOOKUP(FACT_INCLUDES[[#This Row],[Order ID]], ORDERS[], 2)</f>
        <v>44838.272938021793</v>
      </c>
      <c r="F2353" s="28">
        <f>VLOOKUP(FACT_INCLUDES[[#This Row],[Order ID]], ORDERS[], 3)</f>
        <v>44850.272938021793</v>
      </c>
      <c r="G2353" s="4" t="str">
        <f>VLOOKUP(FACT_INCLUDES[[#This Row],[Order ID]], ORDERS[], 4)</f>
        <v>Online</v>
      </c>
      <c r="H2353" s="4" t="str">
        <f>VLOOKUP(FACT_INCLUDES[[#This Row],[Order ID]], ORDERS[], 5)</f>
        <v>ZXJ2078@gmail.com</v>
      </c>
      <c r="I2353" s="4">
        <f>VLOOKUP(FACT_INCLUDES[[#This Row],[Order ID]], ORDERS[], 6)</f>
        <v>0</v>
      </c>
      <c r="J2353" s="54">
        <f>VLOOKUP(FACT_INCLUDES[[#This Row],[Order ID]], ORDERS[], 7)</f>
        <v>0</v>
      </c>
      <c r="K2353" s="33">
        <v>12</v>
      </c>
      <c r="L2353" s="4">
        <f>VLOOKUP(FACT_INCLUDES[[#This Row],[DW Version]], VERSIONS[], 2)</f>
        <v>100</v>
      </c>
      <c r="M2353" s="4">
        <f>VLOOKUP(FACT_INCLUDES[[#This Row],[DW Version]], VERSIONS[], 3)</f>
        <v>3</v>
      </c>
      <c r="N2353" s="4" t="str">
        <f>VLOOKUP(FACT_INCLUDES[[#This Row],[DW Version]], VERSIONS[], 4)</f>
        <v>red</v>
      </c>
      <c r="O2353" s="51">
        <f>VLOOKUP(FACT_INCLUDES[[#This Row],[DW Version]], VERSIONS[], 5)</f>
        <v>83.622338873221622</v>
      </c>
      <c r="P2353" s="4" t="str">
        <f>VLOOKUP(FACT_INCLUDES[[#This Row],[DW Version]], VERSIONS[], 6)</f>
        <v>Nike Kettlebell</v>
      </c>
      <c r="Q2353" s="4" t="str">
        <f>VLOOKUP(FACT_INCLUDES[[#This Row],[DW Version]], VERSIONS[], 7)</f>
        <v>Sport Equipment</v>
      </c>
      <c r="R2353" s="51">
        <f>FACT_INCLUDES[[#This Row],[Version Price]]*FACT_INCLUDES[[#This Row],[Quantity]]</f>
        <v>167.24467774644324</v>
      </c>
      <c r="S2353" s="51">
        <f>FACT_INCLUDES[[#This Row],[Amount]]*(1-FACT_INCLUDES[[#This Row],[Order Discount]])</f>
        <v>167.24467774644324</v>
      </c>
      <c r="T2353" s="51">
        <f t="shared" si="36"/>
        <v>167.24467774644324</v>
      </c>
      <c r="U2353" s="57">
        <f>FACT_INCLUDES[[#This Row],[Income]]/FACT_INCLUDES[[#This Row],[Total Order Income]]</f>
        <v>1</v>
      </c>
      <c r="V2353" s="33">
        <f>IF(FACT_INCLUDES[[#This Row],[Order Gap]]&gt;10, 1, 0)/COUNTIFS(FACT_INCLUDES[Order ID], FACT_INCLUDES[[#This Row],[Order ID]])</f>
        <v>1</v>
      </c>
      <c r="W2353" s="33">
        <f>IF(FACT_INCLUDES[[#This Row],[Order Type]]="Online", 1, 0)/COUNTIFS(FACT_INCLUDES[Order ID], FACT_INCLUDES[[#This Row],[Order ID]])</f>
        <v>1</v>
      </c>
      <c r="X2353" s="52">
        <v>655.68699320254234</v>
      </c>
      <c r="Y2353" s="52">
        <v>751.52050585242262</v>
      </c>
      <c r="Z2353" s="64">
        <f>IF(FACT_INCLUDES[[#This Row],[Order Type]]="Online", 1, 0)*FACT_INCLUDES[[#This Row],[Income]]</f>
        <v>167.24467774644324</v>
      </c>
    </row>
    <row r="2354" spans="1:26" x14ac:dyDescent="0.3">
      <c r="A2354" s="4">
        <v>2488</v>
      </c>
      <c r="B2354" s="4">
        <v>1493</v>
      </c>
      <c r="C2354" s="4">
        <v>916</v>
      </c>
      <c r="D2354" s="58">
        <v>4</v>
      </c>
      <c r="E2354" s="28">
        <f>VLOOKUP(FACT_INCLUDES[[#This Row],[Order ID]], ORDERS[], 2)</f>
        <v>44901.715997286548</v>
      </c>
      <c r="F2354" s="28">
        <f>VLOOKUP(FACT_INCLUDES[[#This Row],[Order ID]], ORDERS[], 3)</f>
        <v>44908.715997286548</v>
      </c>
      <c r="G2354" s="4" t="str">
        <f>VLOOKUP(FACT_INCLUDES[[#This Row],[Order ID]], ORDERS[], 4)</f>
        <v>Online</v>
      </c>
      <c r="H2354" s="4" t="str">
        <f>VLOOKUP(FACT_INCLUDES[[#This Row],[Order ID]], ORDERS[], 5)</f>
        <v>CGH1299@gmail.com</v>
      </c>
      <c r="I2354" s="4">
        <f>VLOOKUP(FACT_INCLUDES[[#This Row],[Order ID]], ORDERS[], 6)</f>
        <v>0</v>
      </c>
      <c r="J2354" s="54">
        <f>VLOOKUP(FACT_INCLUDES[[#This Row],[Order ID]], ORDERS[], 7)</f>
        <v>0</v>
      </c>
      <c r="K2354" s="33">
        <v>7</v>
      </c>
      <c r="L2354" s="4">
        <f>VLOOKUP(FACT_INCLUDES[[#This Row],[DW Version]], VERSIONS[], 2)</f>
        <v>93</v>
      </c>
      <c r="M2354" s="4">
        <f>VLOOKUP(FACT_INCLUDES[[#This Row],[DW Version]], VERSIONS[], 3)</f>
        <v>9</v>
      </c>
      <c r="N2354" s="4" t="str">
        <f>VLOOKUP(FACT_INCLUDES[[#This Row],[DW Version]], VERSIONS[], 4)</f>
        <v>white</v>
      </c>
      <c r="O2354" s="51">
        <f>VLOOKUP(FACT_INCLUDES[[#This Row],[DW Version]], VERSIONS[], 5)</f>
        <v>45.451193686716799</v>
      </c>
      <c r="P2354" s="4" t="str">
        <f>VLOOKUP(FACT_INCLUDES[[#This Row],[DW Version]], VERSIONS[], 6)</f>
        <v>Therma Training Top</v>
      </c>
      <c r="Q2354" s="4" t="str">
        <f>VLOOKUP(FACT_INCLUDES[[#This Row],[DW Version]], VERSIONS[], 7)</f>
        <v>Apparel</v>
      </c>
      <c r="R2354" s="51">
        <f>FACT_INCLUDES[[#This Row],[Version Price]]*FACT_INCLUDES[[#This Row],[Quantity]]</f>
        <v>181.8047747468672</v>
      </c>
      <c r="S2354" s="51">
        <f>FACT_INCLUDES[[#This Row],[Amount]]*(1-FACT_INCLUDES[[#This Row],[Order Discount]])</f>
        <v>181.8047747468672</v>
      </c>
      <c r="T2354" s="51">
        <f t="shared" si="36"/>
        <v>181.8047747468672</v>
      </c>
      <c r="U2354" s="57">
        <f>FACT_INCLUDES[[#This Row],[Income]]/FACT_INCLUDES[[#This Row],[Total Order Income]]</f>
        <v>1</v>
      </c>
      <c r="V2354" s="33">
        <f>IF(FACT_INCLUDES[[#This Row],[Order Gap]]&gt;10, 1, 0)/COUNTIFS(FACT_INCLUDES[Order ID], FACT_INCLUDES[[#This Row],[Order ID]])</f>
        <v>0</v>
      </c>
      <c r="W2354" s="33">
        <f>IF(FACT_INCLUDES[[#This Row],[Order Type]]="Online", 1, 0)/COUNTIFS(FACT_INCLUDES[Order ID], FACT_INCLUDES[[#This Row],[Order ID]])</f>
        <v>1</v>
      </c>
      <c r="X2354" s="52">
        <v>655.68699320254234</v>
      </c>
      <c r="Y2354" s="52">
        <v>751.52050585242262</v>
      </c>
      <c r="Z2354" s="64">
        <f>IF(FACT_INCLUDES[[#This Row],[Order Type]]="Online", 1, 0)*FACT_INCLUDES[[#This Row],[Income]]</f>
        <v>181.8047747468672</v>
      </c>
    </row>
    <row r="2355" spans="1:26" x14ac:dyDescent="0.3">
      <c r="A2355" s="4">
        <v>70</v>
      </c>
      <c r="B2355" s="4">
        <v>32</v>
      </c>
      <c r="C2355" s="4">
        <v>202</v>
      </c>
      <c r="D2355" s="58">
        <v>2</v>
      </c>
      <c r="E2355" s="28">
        <f>VLOOKUP(FACT_INCLUDES[[#This Row],[Order ID]], ORDERS[], 2)</f>
        <v>44931.403445599208</v>
      </c>
      <c r="F2355" s="28">
        <f>VLOOKUP(FACT_INCLUDES[[#This Row],[Order ID]], ORDERS[], 3)</f>
        <v>44931.403445599208</v>
      </c>
      <c r="G2355" s="4" t="str">
        <f>VLOOKUP(FACT_INCLUDES[[#This Row],[Order ID]], ORDERS[], 4)</f>
        <v>In-Store</v>
      </c>
      <c r="H2355" s="4" t="str">
        <f>VLOOKUP(FACT_INCLUDES[[#This Row],[Order ID]], ORDERS[], 5)</f>
        <v>VED6713@gmail.com</v>
      </c>
      <c r="I2355" s="4">
        <f>VLOOKUP(FACT_INCLUDES[[#This Row],[Order ID]], ORDERS[], 6)</f>
        <v>48</v>
      </c>
      <c r="J2355" s="54">
        <f>VLOOKUP(FACT_INCLUDES[[#This Row],[Order ID]], ORDERS[], 7)</f>
        <v>0</v>
      </c>
      <c r="K2355" s="33">
        <v>0</v>
      </c>
      <c r="L2355" s="4">
        <f>VLOOKUP(FACT_INCLUDES[[#This Row],[DW Version]], VERSIONS[], 2)</f>
        <v>20</v>
      </c>
      <c r="M2355" s="4">
        <f>VLOOKUP(FACT_INCLUDES[[#This Row],[DW Version]], VERSIONS[], 3)</f>
        <v>7</v>
      </c>
      <c r="N2355" s="4" t="str">
        <f>VLOOKUP(FACT_INCLUDES[[#This Row],[DW Version]], VERSIONS[], 4)</f>
        <v>black</v>
      </c>
      <c r="O2355" s="51">
        <f>VLOOKUP(FACT_INCLUDES[[#This Row],[DW Version]], VERSIONS[], 5)</f>
        <v>317.82699513797286</v>
      </c>
      <c r="P2355" s="4" t="str">
        <f>VLOOKUP(FACT_INCLUDES[[#This Row],[DW Version]], VERSIONS[], 6)</f>
        <v>Joyride</v>
      </c>
      <c r="Q2355" s="4" t="str">
        <f>VLOOKUP(FACT_INCLUDES[[#This Row],[DW Version]], VERSIONS[], 7)</f>
        <v>Shoe</v>
      </c>
      <c r="R2355" s="51">
        <f>FACT_INCLUDES[[#This Row],[Version Price]]*FACT_INCLUDES[[#This Row],[Quantity]]</f>
        <v>635.65399027594572</v>
      </c>
      <c r="S2355" s="51">
        <f>FACT_INCLUDES[[#This Row],[Amount]]*(1-FACT_INCLUDES[[#This Row],[Order Discount]])</f>
        <v>635.65399027594572</v>
      </c>
      <c r="T2355" s="51">
        <f t="shared" si="36"/>
        <v>1479.3208838499734</v>
      </c>
      <c r="U2355" s="57">
        <f>FACT_INCLUDES[[#This Row],[Income]]/FACT_INCLUDES[[#This Row],[Total Order Income]]</f>
        <v>0.42969310932840932</v>
      </c>
      <c r="V2355" s="33">
        <f>IF(FACT_INCLUDES[[#This Row],[Order Gap]]&gt;10, 1, 0)/COUNTIFS(FACT_INCLUDES[Order ID], FACT_INCLUDES[[#This Row],[Order ID]])</f>
        <v>0</v>
      </c>
      <c r="W2355" s="33">
        <f>IF(FACT_INCLUDES[[#This Row],[Order Type]]="Online", 1, 0)/COUNTIFS(FACT_INCLUDES[Order ID], FACT_INCLUDES[[#This Row],[Order ID]])</f>
        <v>0</v>
      </c>
      <c r="X2355" s="52">
        <v>614.70115469355767</v>
      </c>
      <c r="Y2355" s="52">
        <v>695.72894698590369</v>
      </c>
      <c r="Z2355" s="64">
        <f>IF(FACT_INCLUDES[[#This Row],[Order Type]]="Online", 1, 0)*FACT_INCLUDES[[#This Row],[Income]]</f>
        <v>0</v>
      </c>
    </row>
    <row r="2356" spans="1:26" x14ac:dyDescent="0.3">
      <c r="A2356" s="4">
        <v>71</v>
      </c>
      <c r="B2356" s="4">
        <v>32</v>
      </c>
      <c r="C2356" s="4">
        <v>354</v>
      </c>
      <c r="D2356" s="58">
        <v>3</v>
      </c>
      <c r="E2356" s="28">
        <f>VLOOKUP(FACT_INCLUDES[[#This Row],[Order ID]], ORDERS[], 2)</f>
        <v>44931.403445599208</v>
      </c>
      <c r="F2356" s="28">
        <f>VLOOKUP(FACT_INCLUDES[[#This Row],[Order ID]], ORDERS[], 3)</f>
        <v>44931.403445599208</v>
      </c>
      <c r="G2356" s="4" t="str">
        <f>VLOOKUP(FACT_INCLUDES[[#This Row],[Order ID]], ORDERS[], 4)</f>
        <v>In-Store</v>
      </c>
      <c r="H2356" s="4" t="str">
        <f>VLOOKUP(FACT_INCLUDES[[#This Row],[Order ID]], ORDERS[], 5)</f>
        <v>VED6713@gmail.com</v>
      </c>
      <c r="I2356" s="4">
        <f>VLOOKUP(FACT_INCLUDES[[#This Row],[Order ID]], ORDERS[], 6)</f>
        <v>48</v>
      </c>
      <c r="J2356" s="54">
        <f>VLOOKUP(FACT_INCLUDES[[#This Row],[Order ID]], ORDERS[], 7)</f>
        <v>0</v>
      </c>
      <c r="K2356" s="33">
        <v>0</v>
      </c>
      <c r="L2356" s="4">
        <f>VLOOKUP(FACT_INCLUDES[[#This Row],[DW Version]], VERSIONS[], 2)</f>
        <v>36</v>
      </c>
      <c r="M2356" s="4">
        <f>VLOOKUP(FACT_INCLUDES[[#This Row],[DW Version]], VERSIONS[], 3)</f>
        <v>4</v>
      </c>
      <c r="N2356" s="4" t="str">
        <f>VLOOKUP(FACT_INCLUDES[[#This Row],[DW Version]], VERSIONS[], 4)</f>
        <v>dark blue</v>
      </c>
      <c r="O2356" s="51">
        <f>VLOOKUP(FACT_INCLUDES[[#This Row],[DW Version]], VERSIONS[], 5)</f>
        <v>142.06075214816136</v>
      </c>
      <c r="P2356" s="4" t="str">
        <f>VLOOKUP(FACT_INCLUDES[[#This Row],[DW Version]], VERSIONS[], 6)</f>
        <v>Air Max 270</v>
      </c>
      <c r="Q2356" s="4" t="str">
        <f>VLOOKUP(FACT_INCLUDES[[#This Row],[DW Version]], VERSIONS[], 7)</f>
        <v>Shoe</v>
      </c>
      <c r="R2356" s="51">
        <f>FACT_INCLUDES[[#This Row],[Version Price]]*FACT_INCLUDES[[#This Row],[Quantity]]</f>
        <v>426.1822564444841</v>
      </c>
      <c r="S2356" s="51">
        <f>FACT_INCLUDES[[#This Row],[Amount]]*(1-FACT_INCLUDES[[#This Row],[Order Discount]])</f>
        <v>426.1822564444841</v>
      </c>
      <c r="T2356" s="51">
        <f t="shared" si="36"/>
        <v>1479.3208838499734</v>
      </c>
      <c r="U2356" s="57">
        <f>FACT_INCLUDES[[#This Row],[Income]]/FACT_INCLUDES[[#This Row],[Total Order Income]]</f>
        <v>0.28809317917241389</v>
      </c>
      <c r="V2356" s="33">
        <f>IF(FACT_INCLUDES[[#This Row],[Order Gap]]&gt;10, 1, 0)/COUNTIFS(FACT_INCLUDES[Order ID], FACT_INCLUDES[[#This Row],[Order ID]])</f>
        <v>0</v>
      </c>
      <c r="W2356" s="33">
        <f>IF(FACT_INCLUDES[[#This Row],[Order Type]]="Online", 1, 0)/COUNTIFS(FACT_INCLUDES[Order ID], FACT_INCLUDES[[#This Row],[Order ID]])</f>
        <v>0</v>
      </c>
      <c r="X2356" s="52">
        <v>614.70115469355767</v>
      </c>
      <c r="Y2356" s="52">
        <v>695.72894698590369</v>
      </c>
      <c r="Z2356" s="64">
        <f>IF(FACT_INCLUDES[[#This Row],[Order Type]]="Online", 1, 0)*FACT_INCLUDES[[#This Row],[Income]]</f>
        <v>0</v>
      </c>
    </row>
    <row r="2357" spans="1:26" x14ac:dyDescent="0.3">
      <c r="A2357" s="4">
        <v>72</v>
      </c>
      <c r="B2357" s="4">
        <v>32</v>
      </c>
      <c r="C2357" s="4">
        <v>967</v>
      </c>
      <c r="D2357" s="58">
        <v>5</v>
      </c>
      <c r="E2357" s="28">
        <f>VLOOKUP(FACT_INCLUDES[[#This Row],[Order ID]], ORDERS[], 2)</f>
        <v>44931.403445599208</v>
      </c>
      <c r="F2357" s="28">
        <f>VLOOKUP(FACT_INCLUDES[[#This Row],[Order ID]], ORDERS[], 3)</f>
        <v>44931.403445599208</v>
      </c>
      <c r="G2357" s="4" t="str">
        <f>VLOOKUP(FACT_INCLUDES[[#This Row],[Order ID]], ORDERS[], 4)</f>
        <v>In-Store</v>
      </c>
      <c r="H2357" s="4" t="str">
        <f>VLOOKUP(FACT_INCLUDES[[#This Row],[Order ID]], ORDERS[], 5)</f>
        <v>VED6713@gmail.com</v>
      </c>
      <c r="I2357" s="4">
        <f>VLOOKUP(FACT_INCLUDES[[#This Row],[Order ID]], ORDERS[], 6)</f>
        <v>48</v>
      </c>
      <c r="J2357" s="54">
        <f>VLOOKUP(FACT_INCLUDES[[#This Row],[Order ID]], ORDERS[], 7)</f>
        <v>0</v>
      </c>
      <c r="K2357" s="33">
        <v>0</v>
      </c>
      <c r="L2357" s="4">
        <f>VLOOKUP(FACT_INCLUDES[[#This Row],[DW Version]], VERSIONS[], 2)</f>
        <v>98</v>
      </c>
      <c r="M2357" s="4">
        <f>VLOOKUP(FACT_INCLUDES[[#This Row],[DW Version]], VERSIONS[], 3)</f>
        <v>8.5</v>
      </c>
      <c r="N2357" s="4" t="str">
        <f>VLOOKUP(FACT_INCLUDES[[#This Row],[DW Version]], VERSIONS[], 4)</f>
        <v>black</v>
      </c>
      <c r="O2357" s="51">
        <f>VLOOKUP(FACT_INCLUDES[[#This Row],[DW Version]], VERSIONS[], 5)</f>
        <v>83.496927425908737</v>
      </c>
      <c r="P2357" s="4" t="str">
        <f>VLOOKUP(FACT_INCLUDES[[#This Row],[DW Version]], VERSIONS[], 6)</f>
        <v>Zoom Rival Fly</v>
      </c>
      <c r="Q2357" s="4" t="str">
        <f>VLOOKUP(FACT_INCLUDES[[#This Row],[DW Version]], VERSIONS[], 7)</f>
        <v>Shoe</v>
      </c>
      <c r="R2357" s="51">
        <f>FACT_INCLUDES[[#This Row],[Version Price]]*FACT_INCLUDES[[#This Row],[Quantity]]</f>
        <v>417.48463712954367</v>
      </c>
      <c r="S2357" s="51">
        <f>FACT_INCLUDES[[#This Row],[Amount]]*(1-FACT_INCLUDES[[#This Row],[Order Discount]])</f>
        <v>417.48463712954367</v>
      </c>
      <c r="T2357" s="51">
        <f t="shared" si="36"/>
        <v>1479.3208838499734</v>
      </c>
      <c r="U2357" s="57">
        <f>FACT_INCLUDES[[#This Row],[Income]]/FACT_INCLUDES[[#This Row],[Total Order Income]]</f>
        <v>0.28221371149917684</v>
      </c>
      <c r="V2357" s="33">
        <f>IF(FACT_INCLUDES[[#This Row],[Order Gap]]&gt;10, 1, 0)/COUNTIFS(FACT_INCLUDES[Order ID], FACT_INCLUDES[[#This Row],[Order ID]])</f>
        <v>0</v>
      </c>
      <c r="W2357" s="33">
        <f>IF(FACT_INCLUDES[[#This Row],[Order Type]]="Online", 1, 0)/COUNTIFS(FACT_INCLUDES[Order ID], FACT_INCLUDES[[#This Row],[Order ID]])</f>
        <v>0</v>
      </c>
      <c r="X2357" s="52">
        <v>614.70115469355767</v>
      </c>
      <c r="Y2357" s="52">
        <v>695.72894698590369</v>
      </c>
      <c r="Z2357" s="64">
        <f>IF(FACT_INCLUDES[[#This Row],[Order Type]]="Online", 1, 0)*FACT_INCLUDES[[#This Row],[Income]]</f>
        <v>0</v>
      </c>
    </row>
    <row r="2358" spans="1:26" x14ac:dyDescent="0.3">
      <c r="A2358" s="4">
        <v>143</v>
      </c>
      <c r="B2358" s="4">
        <v>64</v>
      </c>
      <c r="C2358" s="4">
        <v>5</v>
      </c>
      <c r="D2358" s="58">
        <v>3</v>
      </c>
      <c r="E2358" s="28">
        <f>VLOOKUP(FACT_INCLUDES[[#This Row],[Order ID]], ORDERS[], 2)</f>
        <v>44947.53395831721</v>
      </c>
      <c r="F2358" s="28">
        <f>VLOOKUP(FACT_INCLUDES[[#This Row],[Order ID]], ORDERS[], 3)</f>
        <v>44947.53395831721</v>
      </c>
      <c r="G2358" s="4" t="str">
        <f>VLOOKUP(FACT_INCLUDES[[#This Row],[Order ID]], ORDERS[], 4)</f>
        <v>In-Store</v>
      </c>
      <c r="H2358" s="4" t="str">
        <f>VLOOKUP(FACT_INCLUDES[[#This Row],[Order ID]], ORDERS[], 5)</f>
        <v>OTE1595@gmail.com</v>
      </c>
      <c r="I2358" s="4">
        <f>VLOOKUP(FACT_INCLUDES[[#This Row],[Order ID]], ORDERS[], 6)</f>
        <v>7</v>
      </c>
      <c r="J2358" s="54">
        <f>VLOOKUP(FACT_INCLUDES[[#This Row],[Order ID]], ORDERS[], 7)</f>
        <v>0</v>
      </c>
      <c r="K2358" s="33">
        <v>0</v>
      </c>
      <c r="L2358" s="4">
        <f>VLOOKUP(FACT_INCLUDES[[#This Row],[DW Version]], VERSIONS[], 2)</f>
        <v>1</v>
      </c>
      <c r="M2358" s="4">
        <f>VLOOKUP(FACT_INCLUDES[[#This Row],[DW Version]], VERSIONS[], 3)</f>
        <v>4.5</v>
      </c>
      <c r="N2358" s="4" t="str">
        <f>VLOOKUP(FACT_INCLUDES[[#This Row],[DW Version]], VERSIONS[], 4)</f>
        <v>white</v>
      </c>
      <c r="O2358" s="51">
        <f>VLOOKUP(FACT_INCLUDES[[#This Row],[DW Version]], VERSIONS[], 5)</f>
        <v>147.63632889058138</v>
      </c>
      <c r="P2358" s="4" t="str">
        <f>VLOOKUP(FACT_INCLUDES[[#This Row],[DW Version]], VERSIONS[], 6)</f>
        <v>Air Max</v>
      </c>
      <c r="Q2358" s="4" t="str">
        <f>VLOOKUP(FACT_INCLUDES[[#This Row],[DW Version]], VERSIONS[], 7)</f>
        <v>Shoe</v>
      </c>
      <c r="R2358" s="51">
        <f>FACT_INCLUDES[[#This Row],[Version Price]]*FACT_INCLUDES[[#This Row],[Quantity]]</f>
        <v>442.90898667174417</v>
      </c>
      <c r="S2358" s="51">
        <f>FACT_INCLUDES[[#This Row],[Amount]]*(1-FACT_INCLUDES[[#This Row],[Order Discount]])</f>
        <v>442.90898667174417</v>
      </c>
      <c r="T2358" s="51">
        <f t="shared" si="36"/>
        <v>544.1485107193364</v>
      </c>
      <c r="U2358" s="57">
        <f>FACT_INCLUDES[[#This Row],[Income]]/FACT_INCLUDES[[#This Row],[Total Order Income]]</f>
        <v>0.81394872529604323</v>
      </c>
      <c r="V2358" s="33">
        <f>IF(FACT_INCLUDES[[#This Row],[Order Gap]]&gt;10, 1, 0)/COUNTIFS(FACT_INCLUDES[Order ID], FACT_INCLUDES[[#This Row],[Order ID]])</f>
        <v>0</v>
      </c>
      <c r="W2358" s="33">
        <f>IF(FACT_INCLUDES[[#This Row],[Order Type]]="Online", 1, 0)/COUNTIFS(FACT_INCLUDES[Order ID], FACT_INCLUDES[[#This Row],[Order ID]])</f>
        <v>0</v>
      </c>
      <c r="X2358" s="52">
        <v>614.70115469355767</v>
      </c>
      <c r="Y2358" s="52">
        <v>695.72894698590369</v>
      </c>
      <c r="Z2358" s="64">
        <f>IF(FACT_INCLUDES[[#This Row],[Order Type]]="Online", 1, 0)*FACT_INCLUDES[[#This Row],[Income]]</f>
        <v>0</v>
      </c>
    </row>
    <row r="2359" spans="1:26" x14ac:dyDescent="0.3">
      <c r="A2359" s="4">
        <v>144</v>
      </c>
      <c r="B2359" s="4">
        <v>64</v>
      </c>
      <c r="C2359" s="4">
        <v>597</v>
      </c>
      <c r="D2359" s="58">
        <v>2</v>
      </c>
      <c r="E2359" s="28">
        <f>VLOOKUP(FACT_INCLUDES[[#This Row],[Order ID]], ORDERS[], 2)</f>
        <v>44947.53395831721</v>
      </c>
      <c r="F2359" s="28">
        <f>VLOOKUP(FACT_INCLUDES[[#This Row],[Order ID]], ORDERS[], 3)</f>
        <v>44947.53395831721</v>
      </c>
      <c r="G2359" s="4" t="str">
        <f>VLOOKUP(FACT_INCLUDES[[#This Row],[Order ID]], ORDERS[], 4)</f>
        <v>In-Store</v>
      </c>
      <c r="H2359" s="4" t="str">
        <f>VLOOKUP(FACT_INCLUDES[[#This Row],[Order ID]], ORDERS[], 5)</f>
        <v>OTE1595@gmail.com</v>
      </c>
      <c r="I2359" s="4">
        <f>VLOOKUP(FACT_INCLUDES[[#This Row],[Order ID]], ORDERS[], 6)</f>
        <v>7</v>
      </c>
      <c r="J2359" s="54">
        <f>VLOOKUP(FACT_INCLUDES[[#This Row],[Order ID]], ORDERS[], 7)</f>
        <v>0</v>
      </c>
      <c r="K2359" s="33">
        <v>0</v>
      </c>
      <c r="L2359" s="4">
        <f>VLOOKUP(FACT_INCLUDES[[#This Row],[DW Version]], VERSIONS[], 2)</f>
        <v>60</v>
      </c>
      <c r="M2359" s="4">
        <f>VLOOKUP(FACT_INCLUDES[[#This Row],[DW Version]], VERSIONS[], 3)</f>
        <v>12</v>
      </c>
      <c r="N2359" s="4" t="str">
        <f>VLOOKUP(FACT_INCLUDES[[#This Row],[DW Version]], VERSIONS[], 4)</f>
        <v>white</v>
      </c>
      <c r="O2359" s="51">
        <f>VLOOKUP(FACT_INCLUDES[[#This Row],[DW Version]], VERSIONS[], 5)</f>
        <v>50.619762023796113</v>
      </c>
      <c r="P2359" s="4" t="str">
        <f>VLOOKUP(FACT_INCLUDES[[#This Row],[DW Version]], VERSIONS[], 6)</f>
        <v>Magista Obra</v>
      </c>
      <c r="Q2359" s="4" t="str">
        <f>VLOOKUP(FACT_INCLUDES[[#This Row],[DW Version]], VERSIONS[], 7)</f>
        <v>Shoe</v>
      </c>
      <c r="R2359" s="51">
        <f>FACT_INCLUDES[[#This Row],[Version Price]]*FACT_INCLUDES[[#This Row],[Quantity]]</f>
        <v>101.23952404759223</v>
      </c>
      <c r="S2359" s="51">
        <f>FACT_INCLUDES[[#This Row],[Amount]]*(1-FACT_INCLUDES[[#This Row],[Order Discount]])</f>
        <v>101.23952404759223</v>
      </c>
      <c r="T2359" s="51">
        <f t="shared" si="36"/>
        <v>544.1485107193364</v>
      </c>
      <c r="U2359" s="57">
        <f>FACT_INCLUDES[[#This Row],[Income]]/FACT_INCLUDES[[#This Row],[Total Order Income]]</f>
        <v>0.18605127470395677</v>
      </c>
      <c r="V2359" s="33">
        <f>IF(FACT_INCLUDES[[#This Row],[Order Gap]]&gt;10, 1, 0)/COUNTIFS(FACT_INCLUDES[Order ID], FACT_INCLUDES[[#This Row],[Order ID]])</f>
        <v>0</v>
      </c>
      <c r="W2359" s="33">
        <f>IF(FACT_INCLUDES[[#This Row],[Order Type]]="Online", 1, 0)/COUNTIFS(FACT_INCLUDES[Order ID], FACT_INCLUDES[[#This Row],[Order ID]])</f>
        <v>0</v>
      </c>
      <c r="X2359" s="52">
        <v>614.70115469355767</v>
      </c>
      <c r="Y2359" s="52">
        <v>695.72894698590369</v>
      </c>
      <c r="Z2359" s="64">
        <f>IF(FACT_INCLUDES[[#This Row],[Order Type]]="Online", 1, 0)*FACT_INCLUDES[[#This Row],[Income]]</f>
        <v>0</v>
      </c>
    </row>
    <row r="2360" spans="1:26" x14ac:dyDescent="0.3">
      <c r="A2360" s="4">
        <v>220</v>
      </c>
      <c r="B2360" s="4">
        <v>103</v>
      </c>
      <c r="C2360" s="4">
        <v>689</v>
      </c>
      <c r="D2360" s="58">
        <v>3</v>
      </c>
      <c r="E2360" s="28">
        <f>VLOOKUP(FACT_INCLUDES[[#This Row],[Order ID]], ORDERS[], 2)</f>
        <v>45114.728426548601</v>
      </c>
      <c r="F2360" s="28">
        <f>VLOOKUP(FACT_INCLUDES[[#This Row],[Order ID]], ORDERS[], 3)</f>
        <v>45114.728426548601</v>
      </c>
      <c r="G2360" s="4" t="str">
        <f>VLOOKUP(FACT_INCLUDES[[#This Row],[Order ID]], ORDERS[], 4)</f>
        <v>In-Store</v>
      </c>
      <c r="H2360" s="4" t="str">
        <f>VLOOKUP(FACT_INCLUDES[[#This Row],[Order ID]], ORDERS[], 5)</f>
        <v>HTE7731@gmail.com</v>
      </c>
      <c r="I2360" s="4">
        <f>VLOOKUP(FACT_INCLUDES[[#This Row],[Order ID]], ORDERS[], 6)</f>
        <v>42</v>
      </c>
      <c r="J2360" s="54">
        <f>VLOOKUP(FACT_INCLUDES[[#This Row],[Order ID]], ORDERS[], 7)</f>
        <v>0</v>
      </c>
      <c r="K2360" s="33">
        <v>0</v>
      </c>
      <c r="L2360" s="4">
        <f>VLOOKUP(FACT_INCLUDES[[#This Row],[DW Version]], VERSIONS[], 2)</f>
        <v>69</v>
      </c>
      <c r="M2360" s="4">
        <f>VLOOKUP(FACT_INCLUDES[[#This Row],[DW Version]], VERSIONS[], 3)</f>
        <v>12.5</v>
      </c>
      <c r="N2360" s="4" t="str">
        <f>VLOOKUP(FACT_INCLUDES[[#This Row],[DW Version]], VERSIONS[], 4)</f>
        <v>white</v>
      </c>
      <c r="O2360" s="51">
        <f>VLOOKUP(FACT_INCLUDES[[#This Row],[DW Version]], VERSIONS[], 5)</f>
        <v>67.268982043795717</v>
      </c>
      <c r="P2360" s="4" t="str">
        <f>VLOOKUP(FACT_INCLUDES[[#This Row],[DW Version]], VERSIONS[], 6)</f>
        <v>Mercurial Vapor</v>
      </c>
      <c r="Q2360" s="4" t="str">
        <f>VLOOKUP(FACT_INCLUDES[[#This Row],[DW Version]], VERSIONS[], 7)</f>
        <v>Shoe</v>
      </c>
      <c r="R2360" s="51">
        <f>FACT_INCLUDES[[#This Row],[Version Price]]*FACT_INCLUDES[[#This Row],[Quantity]]</f>
        <v>201.80694613138715</v>
      </c>
      <c r="S2360" s="51">
        <f>FACT_INCLUDES[[#This Row],[Amount]]*(1-FACT_INCLUDES[[#This Row],[Order Discount]])</f>
        <v>201.80694613138715</v>
      </c>
      <c r="T2360" s="51">
        <f t="shared" si="36"/>
        <v>1337.5377661274422</v>
      </c>
      <c r="U2360" s="57">
        <f>FACT_INCLUDES[[#This Row],[Income]]/FACT_INCLUDES[[#This Row],[Total Order Income]]</f>
        <v>0.15087943775649529</v>
      </c>
      <c r="V2360" s="33">
        <f>IF(FACT_INCLUDES[[#This Row],[Order Gap]]&gt;10, 1, 0)/COUNTIFS(FACT_INCLUDES[Order ID], FACT_INCLUDES[[#This Row],[Order ID]])</f>
        <v>0</v>
      </c>
      <c r="W2360" s="33">
        <f>IF(FACT_INCLUDES[[#This Row],[Order Type]]="Online", 1, 0)/COUNTIFS(FACT_INCLUDES[Order ID], FACT_INCLUDES[[#This Row],[Order ID]])</f>
        <v>0</v>
      </c>
      <c r="X2360" s="52">
        <v>614.70115469355767</v>
      </c>
      <c r="Y2360" s="52">
        <v>695.72894698590369</v>
      </c>
      <c r="Z2360" s="64">
        <f>IF(FACT_INCLUDES[[#This Row],[Order Type]]="Online", 1, 0)*FACT_INCLUDES[[#This Row],[Income]]</f>
        <v>0</v>
      </c>
    </row>
    <row r="2361" spans="1:26" x14ac:dyDescent="0.3">
      <c r="A2361" s="4">
        <v>221</v>
      </c>
      <c r="B2361" s="4">
        <v>103</v>
      </c>
      <c r="C2361" s="4">
        <v>790</v>
      </c>
      <c r="D2361" s="58">
        <v>4</v>
      </c>
      <c r="E2361" s="28">
        <f>VLOOKUP(FACT_INCLUDES[[#This Row],[Order ID]], ORDERS[], 2)</f>
        <v>45114.728426548601</v>
      </c>
      <c r="F2361" s="28">
        <f>VLOOKUP(FACT_INCLUDES[[#This Row],[Order ID]], ORDERS[], 3)</f>
        <v>45114.728426548601</v>
      </c>
      <c r="G2361" s="4" t="str">
        <f>VLOOKUP(FACT_INCLUDES[[#This Row],[Order ID]], ORDERS[], 4)</f>
        <v>In-Store</v>
      </c>
      <c r="H2361" s="4" t="str">
        <f>VLOOKUP(FACT_INCLUDES[[#This Row],[Order ID]], ORDERS[], 5)</f>
        <v>HTE7731@gmail.com</v>
      </c>
      <c r="I2361" s="4">
        <f>VLOOKUP(FACT_INCLUDES[[#This Row],[Order ID]], ORDERS[], 6)</f>
        <v>42</v>
      </c>
      <c r="J2361" s="54">
        <f>VLOOKUP(FACT_INCLUDES[[#This Row],[Order ID]], ORDERS[], 7)</f>
        <v>0</v>
      </c>
      <c r="K2361" s="33">
        <v>0</v>
      </c>
      <c r="L2361" s="4">
        <f>VLOOKUP(FACT_INCLUDES[[#This Row],[DW Version]], VERSIONS[], 2)</f>
        <v>81</v>
      </c>
      <c r="M2361" s="4">
        <f>VLOOKUP(FACT_INCLUDES[[#This Row],[DW Version]], VERSIONS[], 3)</f>
        <v>5</v>
      </c>
      <c r="N2361" s="4" t="str">
        <f>VLOOKUP(FACT_INCLUDES[[#This Row],[DW Version]], VERSIONS[], 4)</f>
        <v>silver</v>
      </c>
      <c r="O2361" s="51">
        <f>VLOOKUP(FACT_INCLUDES[[#This Row],[DW Version]], VERSIONS[], 5)</f>
        <v>283.93270499901377</v>
      </c>
      <c r="P2361" s="4" t="str">
        <f>VLOOKUP(FACT_INCLUDES[[#This Row],[DW Version]], VERSIONS[], 6)</f>
        <v>Air Max Fusion</v>
      </c>
      <c r="Q2361" s="4" t="str">
        <f>VLOOKUP(FACT_INCLUDES[[#This Row],[DW Version]], VERSIONS[], 7)</f>
        <v>Shoe</v>
      </c>
      <c r="R2361" s="51">
        <f>FACT_INCLUDES[[#This Row],[Version Price]]*FACT_INCLUDES[[#This Row],[Quantity]]</f>
        <v>1135.7308199960551</v>
      </c>
      <c r="S2361" s="51">
        <f>FACT_INCLUDES[[#This Row],[Amount]]*(1-FACT_INCLUDES[[#This Row],[Order Discount]])</f>
        <v>1135.7308199960551</v>
      </c>
      <c r="T2361" s="51">
        <f t="shared" si="36"/>
        <v>1337.5377661274422</v>
      </c>
      <c r="U2361" s="57">
        <f>FACT_INCLUDES[[#This Row],[Income]]/FACT_INCLUDES[[#This Row],[Total Order Income]]</f>
        <v>0.84912056224350474</v>
      </c>
      <c r="V2361" s="33">
        <f>IF(FACT_INCLUDES[[#This Row],[Order Gap]]&gt;10, 1, 0)/COUNTIFS(FACT_INCLUDES[Order ID], FACT_INCLUDES[[#This Row],[Order ID]])</f>
        <v>0</v>
      </c>
      <c r="W2361" s="33">
        <f>IF(FACT_INCLUDES[[#This Row],[Order Type]]="Online", 1, 0)/COUNTIFS(FACT_INCLUDES[Order ID], FACT_INCLUDES[[#This Row],[Order ID]])</f>
        <v>0</v>
      </c>
      <c r="X2361" s="52">
        <v>614.70115469355767</v>
      </c>
      <c r="Y2361" s="52">
        <v>695.72894698590369</v>
      </c>
      <c r="Z2361" s="64">
        <f>IF(FACT_INCLUDES[[#This Row],[Order Type]]="Online", 1, 0)*FACT_INCLUDES[[#This Row],[Income]]</f>
        <v>0</v>
      </c>
    </row>
    <row r="2362" spans="1:26" x14ac:dyDescent="0.3">
      <c r="A2362" s="4">
        <v>267</v>
      </c>
      <c r="B2362" s="4">
        <v>125</v>
      </c>
      <c r="C2362" s="4">
        <v>607</v>
      </c>
      <c r="D2362" s="58">
        <v>5</v>
      </c>
      <c r="E2362" s="28">
        <f>VLOOKUP(FACT_INCLUDES[[#This Row],[Order ID]], ORDERS[], 2)</f>
        <v>44940.422752121471</v>
      </c>
      <c r="F2362" s="28">
        <f>VLOOKUP(FACT_INCLUDES[[#This Row],[Order ID]], ORDERS[], 3)</f>
        <v>44940.422752121471</v>
      </c>
      <c r="G2362" s="4" t="str">
        <f>VLOOKUP(FACT_INCLUDES[[#This Row],[Order ID]], ORDERS[], 4)</f>
        <v>In-Store</v>
      </c>
      <c r="H2362" s="4" t="str">
        <f>VLOOKUP(FACT_INCLUDES[[#This Row],[Order ID]], ORDERS[], 5)</f>
        <v>GJU6117@gmail.com</v>
      </c>
      <c r="I2362" s="4">
        <f>VLOOKUP(FACT_INCLUDES[[#This Row],[Order ID]], ORDERS[], 6)</f>
        <v>46</v>
      </c>
      <c r="J2362" s="54">
        <f>VLOOKUP(FACT_INCLUDES[[#This Row],[Order ID]], ORDERS[], 7)</f>
        <v>0</v>
      </c>
      <c r="K2362" s="33">
        <v>0</v>
      </c>
      <c r="L2362" s="4">
        <f>VLOOKUP(FACT_INCLUDES[[#This Row],[DW Version]], VERSIONS[], 2)</f>
        <v>62</v>
      </c>
      <c r="M2362" s="4">
        <f>VLOOKUP(FACT_INCLUDES[[#This Row],[DW Version]], VERSIONS[], 3)</f>
        <v>5.5</v>
      </c>
      <c r="N2362" s="4" t="str">
        <f>VLOOKUP(FACT_INCLUDES[[#This Row],[DW Version]], VERSIONS[], 4)</f>
        <v>black</v>
      </c>
      <c r="O2362" s="51">
        <f>VLOOKUP(FACT_INCLUDES[[#This Row],[DW Version]], VERSIONS[], 5)</f>
        <v>211.78663801890039</v>
      </c>
      <c r="P2362" s="4" t="str">
        <f>VLOOKUP(FACT_INCLUDES[[#This Row],[DW Version]], VERSIONS[], 6)</f>
        <v>Tiempo Legend</v>
      </c>
      <c r="Q2362" s="4" t="str">
        <f>VLOOKUP(FACT_INCLUDES[[#This Row],[DW Version]], VERSIONS[], 7)</f>
        <v>Shoe</v>
      </c>
      <c r="R2362" s="51">
        <f>FACT_INCLUDES[[#This Row],[Version Price]]*FACT_INCLUDES[[#This Row],[Quantity]]</f>
        <v>1058.9331900945019</v>
      </c>
      <c r="S2362" s="51">
        <f>FACT_INCLUDES[[#This Row],[Amount]]*(1-FACT_INCLUDES[[#This Row],[Order Discount]])</f>
        <v>1058.9331900945019</v>
      </c>
      <c r="T2362" s="51">
        <f t="shared" si="36"/>
        <v>1375.4559269739671</v>
      </c>
      <c r="U2362" s="57">
        <f>FACT_INCLUDES[[#This Row],[Income]]/FACT_INCLUDES[[#This Row],[Total Order Income]]</f>
        <v>0.76987795052377861</v>
      </c>
      <c r="V2362" s="33">
        <f>IF(FACT_INCLUDES[[#This Row],[Order Gap]]&gt;10, 1, 0)/COUNTIFS(FACT_INCLUDES[Order ID], FACT_INCLUDES[[#This Row],[Order ID]])</f>
        <v>0</v>
      </c>
      <c r="W2362" s="33">
        <f>IF(FACT_INCLUDES[[#This Row],[Order Type]]="Online", 1, 0)/COUNTIFS(FACT_INCLUDES[Order ID], FACT_INCLUDES[[#This Row],[Order ID]])</f>
        <v>0</v>
      </c>
      <c r="X2362" s="52">
        <v>614.70115469355767</v>
      </c>
      <c r="Y2362" s="52">
        <v>695.72894698590369</v>
      </c>
      <c r="Z2362" s="64">
        <f>IF(FACT_INCLUDES[[#This Row],[Order Type]]="Online", 1, 0)*FACT_INCLUDES[[#This Row],[Income]]</f>
        <v>0</v>
      </c>
    </row>
    <row r="2363" spans="1:26" x14ac:dyDescent="0.3">
      <c r="A2363" s="4">
        <v>268</v>
      </c>
      <c r="B2363" s="4">
        <v>125</v>
      </c>
      <c r="C2363" s="4">
        <v>938</v>
      </c>
      <c r="D2363" s="58">
        <v>1</v>
      </c>
      <c r="E2363" s="28">
        <f>VLOOKUP(FACT_INCLUDES[[#This Row],[Order ID]], ORDERS[], 2)</f>
        <v>44940.422752121471</v>
      </c>
      <c r="F2363" s="28">
        <f>VLOOKUP(FACT_INCLUDES[[#This Row],[Order ID]], ORDERS[], 3)</f>
        <v>44940.422752121471</v>
      </c>
      <c r="G2363" s="4" t="str">
        <f>VLOOKUP(FACT_INCLUDES[[#This Row],[Order ID]], ORDERS[], 4)</f>
        <v>In-Store</v>
      </c>
      <c r="H2363" s="4" t="str">
        <f>VLOOKUP(FACT_INCLUDES[[#This Row],[Order ID]], ORDERS[], 5)</f>
        <v>GJU6117@gmail.com</v>
      </c>
      <c r="I2363" s="4">
        <f>VLOOKUP(FACT_INCLUDES[[#This Row],[Order ID]], ORDERS[], 6)</f>
        <v>46</v>
      </c>
      <c r="J2363" s="54">
        <f>VLOOKUP(FACT_INCLUDES[[#This Row],[Order ID]], ORDERS[], 7)</f>
        <v>0</v>
      </c>
      <c r="K2363" s="33">
        <v>0</v>
      </c>
      <c r="L2363" s="4">
        <f>VLOOKUP(FACT_INCLUDES[[#This Row],[DW Version]], VERSIONS[], 2)</f>
        <v>95</v>
      </c>
      <c r="M2363" s="4">
        <f>VLOOKUP(FACT_INCLUDES[[#This Row],[DW Version]], VERSIONS[], 3)</f>
        <v>9.5</v>
      </c>
      <c r="N2363" s="4" t="str">
        <f>VLOOKUP(FACT_INCLUDES[[#This Row],[DW Version]], VERSIONS[], 4)</f>
        <v>red</v>
      </c>
      <c r="O2363" s="51">
        <f>VLOOKUP(FACT_INCLUDES[[#This Row],[DW Version]], VERSIONS[], 5)</f>
        <v>316.52273687946513</v>
      </c>
      <c r="P2363" s="4" t="str">
        <f>VLOOKUP(FACT_INCLUDES[[#This Row],[DW Version]], VERSIONS[], 6)</f>
        <v>Nike Backpack</v>
      </c>
      <c r="Q2363" s="4" t="str">
        <f>VLOOKUP(FACT_INCLUDES[[#This Row],[DW Version]], VERSIONS[], 7)</f>
        <v>Accessories</v>
      </c>
      <c r="R2363" s="51">
        <f>FACT_INCLUDES[[#This Row],[Version Price]]*FACT_INCLUDES[[#This Row],[Quantity]]</f>
        <v>316.52273687946513</v>
      </c>
      <c r="S2363" s="51">
        <f>FACT_INCLUDES[[#This Row],[Amount]]*(1-FACT_INCLUDES[[#This Row],[Order Discount]])</f>
        <v>316.52273687946513</v>
      </c>
      <c r="T2363" s="51">
        <f t="shared" si="36"/>
        <v>1375.4559269739671</v>
      </c>
      <c r="U2363" s="57">
        <f>FACT_INCLUDES[[#This Row],[Income]]/FACT_INCLUDES[[#This Row],[Total Order Income]]</f>
        <v>0.23012204947622134</v>
      </c>
      <c r="V2363" s="33">
        <f>IF(FACT_INCLUDES[[#This Row],[Order Gap]]&gt;10, 1, 0)/COUNTIFS(FACT_INCLUDES[Order ID], FACT_INCLUDES[[#This Row],[Order ID]])</f>
        <v>0</v>
      </c>
      <c r="W2363" s="33">
        <f>IF(FACT_INCLUDES[[#This Row],[Order Type]]="Online", 1, 0)/COUNTIFS(FACT_INCLUDES[Order ID], FACT_INCLUDES[[#This Row],[Order ID]])</f>
        <v>0</v>
      </c>
      <c r="X2363" s="52">
        <v>614.70115469355767</v>
      </c>
      <c r="Y2363" s="52">
        <v>695.72894698590369</v>
      </c>
      <c r="Z2363" s="64">
        <f>IF(FACT_INCLUDES[[#This Row],[Order Type]]="Online", 1, 0)*FACT_INCLUDES[[#This Row],[Income]]</f>
        <v>0</v>
      </c>
    </row>
    <row r="2364" spans="1:26" x14ac:dyDescent="0.3">
      <c r="A2364" s="4">
        <v>317</v>
      </c>
      <c r="B2364" s="4">
        <v>154</v>
      </c>
      <c r="C2364" s="4">
        <v>191</v>
      </c>
      <c r="D2364" s="58">
        <v>4</v>
      </c>
      <c r="E2364" s="28">
        <f>VLOOKUP(FACT_INCLUDES[[#This Row],[Order ID]], ORDERS[], 2)</f>
        <v>45103.962438932496</v>
      </c>
      <c r="F2364" s="28">
        <f>VLOOKUP(FACT_INCLUDES[[#This Row],[Order ID]], ORDERS[], 3)</f>
        <v>45103.962438932496</v>
      </c>
      <c r="G2364" s="4" t="str">
        <f>VLOOKUP(FACT_INCLUDES[[#This Row],[Order ID]], ORDERS[], 4)</f>
        <v>In-Store</v>
      </c>
      <c r="H2364" s="4" t="str">
        <f>VLOOKUP(FACT_INCLUDES[[#This Row],[Order ID]], ORDERS[], 5)</f>
        <v>VER1325@gmail.com</v>
      </c>
      <c r="I2364" s="4">
        <f>VLOOKUP(FACT_INCLUDES[[#This Row],[Order ID]], ORDERS[], 6)</f>
        <v>42</v>
      </c>
      <c r="J2364" s="54">
        <f>VLOOKUP(FACT_INCLUDES[[#This Row],[Order ID]], ORDERS[], 7)</f>
        <v>0</v>
      </c>
      <c r="K2364" s="33">
        <v>0</v>
      </c>
      <c r="L2364" s="4">
        <f>VLOOKUP(FACT_INCLUDES[[#This Row],[DW Version]], VERSIONS[], 2)</f>
        <v>19</v>
      </c>
      <c r="M2364" s="4">
        <f>VLOOKUP(FACT_INCLUDES[[#This Row],[DW Version]], VERSIONS[], 3)</f>
        <v>10.5</v>
      </c>
      <c r="N2364" s="4" t="str">
        <f>VLOOKUP(FACT_INCLUDES[[#This Row],[DW Version]], VERSIONS[], 4)</f>
        <v>purple</v>
      </c>
      <c r="O2364" s="51">
        <f>VLOOKUP(FACT_INCLUDES[[#This Row],[DW Version]], VERSIONS[], 5)</f>
        <v>254.7039627489379</v>
      </c>
      <c r="P2364" s="4" t="str">
        <f>VLOOKUP(FACT_INCLUDES[[#This Row],[DW Version]], VERSIONS[], 6)</f>
        <v>Windrunner Jacket</v>
      </c>
      <c r="Q2364" s="4" t="str">
        <f>VLOOKUP(FACT_INCLUDES[[#This Row],[DW Version]], VERSIONS[], 7)</f>
        <v>Apparel</v>
      </c>
      <c r="R2364" s="51">
        <f>FACT_INCLUDES[[#This Row],[Version Price]]*FACT_INCLUDES[[#This Row],[Quantity]]</f>
        <v>1018.8158509957516</v>
      </c>
      <c r="S2364" s="51">
        <f>FACT_INCLUDES[[#This Row],[Amount]]*(1-FACT_INCLUDES[[#This Row],[Order Discount]])</f>
        <v>1018.8158509957516</v>
      </c>
      <c r="T2364" s="51">
        <f t="shared" si="36"/>
        <v>1384.4539732709209</v>
      </c>
      <c r="U2364" s="57">
        <f>FACT_INCLUDES[[#This Row],[Income]]/FACT_INCLUDES[[#This Row],[Total Order Income]]</f>
        <v>0.73589723505844684</v>
      </c>
      <c r="V2364" s="33">
        <f>IF(FACT_INCLUDES[[#This Row],[Order Gap]]&gt;10, 1, 0)/COUNTIFS(FACT_INCLUDES[Order ID], FACT_INCLUDES[[#This Row],[Order ID]])</f>
        <v>0</v>
      </c>
      <c r="W2364" s="33">
        <f>IF(FACT_INCLUDES[[#This Row],[Order Type]]="Online", 1, 0)/COUNTIFS(FACT_INCLUDES[Order ID], FACT_INCLUDES[[#This Row],[Order ID]])</f>
        <v>0</v>
      </c>
      <c r="X2364" s="52">
        <v>614.70115469355767</v>
      </c>
      <c r="Y2364" s="52">
        <v>695.72894698590369</v>
      </c>
      <c r="Z2364" s="64">
        <f>IF(FACT_INCLUDES[[#This Row],[Order Type]]="Online", 1, 0)*FACT_INCLUDES[[#This Row],[Income]]</f>
        <v>0</v>
      </c>
    </row>
    <row r="2365" spans="1:26" x14ac:dyDescent="0.3">
      <c r="A2365" s="4">
        <v>318</v>
      </c>
      <c r="B2365" s="4">
        <v>154</v>
      </c>
      <c r="C2365" s="4">
        <v>900</v>
      </c>
      <c r="D2365" s="58">
        <v>4</v>
      </c>
      <c r="E2365" s="28">
        <f>VLOOKUP(FACT_INCLUDES[[#This Row],[Order ID]], ORDERS[], 2)</f>
        <v>45103.962438932496</v>
      </c>
      <c r="F2365" s="28">
        <f>VLOOKUP(FACT_INCLUDES[[#This Row],[Order ID]], ORDERS[], 3)</f>
        <v>45103.962438932496</v>
      </c>
      <c r="G2365" s="4" t="str">
        <f>VLOOKUP(FACT_INCLUDES[[#This Row],[Order ID]], ORDERS[], 4)</f>
        <v>In-Store</v>
      </c>
      <c r="H2365" s="4" t="str">
        <f>VLOOKUP(FACT_INCLUDES[[#This Row],[Order ID]], ORDERS[], 5)</f>
        <v>VER1325@gmail.com</v>
      </c>
      <c r="I2365" s="4">
        <f>VLOOKUP(FACT_INCLUDES[[#This Row],[Order ID]], ORDERS[], 6)</f>
        <v>42</v>
      </c>
      <c r="J2365" s="54">
        <f>VLOOKUP(FACT_INCLUDES[[#This Row],[Order ID]], ORDERS[], 7)</f>
        <v>0</v>
      </c>
      <c r="K2365" s="33">
        <v>0</v>
      </c>
      <c r="L2365" s="4">
        <f>VLOOKUP(FACT_INCLUDES[[#This Row],[DW Version]], VERSIONS[], 2)</f>
        <v>92</v>
      </c>
      <c r="M2365" s="4">
        <f>VLOOKUP(FACT_INCLUDES[[#This Row],[DW Version]], VERSIONS[], 3)</f>
        <v>4</v>
      </c>
      <c r="N2365" s="4" t="str">
        <f>VLOOKUP(FACT_INCLUDES[[#This Row],[DW Version]], VERSIONS[], 4)</f>
        <v>black</v>
      </c>
      <c r="O2365" s="51">
        <f>VLOOKUP(FACT_INCLUDES[[#This Row],[DW Version]], VERSIONS[], 5)</f>
        <v>91.40953056879232</v>
      </c>
      <c r="P2365" s="4" t="str">
        <f>VLOOKUP(FACT_INCLUDES[[#This Row],[DW Version]], VERSIONS[], 6)</f>
        <v>Nike Cap</v>
      </c>
      <c r="Q2365" s="4" t="str">
        <f>VLOOKUP(FACT_INCLUDES[[#This Row],[DW Version]], VERSIONS[], 7)</f>
        <v>Accessories</v>
      </c>
      <c r="R2365" s="51">
        <f>FACT_INCLUDES[[#This Row],[Version Price]]*FACT_INCLUDES[[#This Row],[Quantity]]</f>
        <v>365.63812227516928</v>
      </c>
      <c r="S2365" s="51">
        <f>FACT_INCLUDES[[#This Row],[Amount]]*(1-FACT_INCLUDES[[#This Row],[Order Discount]])</f>
        <v>365.63812227516928</v>
      </c>
      <c r="T2365" s="51">
        <f t="shared" si="36"/>
        <v>1384.4539732709209</v>
      </c>
      <c r="U2365" s="57">
        <f>FACT_INCLUDES[[#This Row],[Income]]/FACT_INCLUDES[[#This Row],[Total Order Income]]</f>
        <v>0.2641027649415531</v>
      </c>
      <c r="V2365" s="33">
        <f>IF(FACT_INCLUDES[[#This Row],[Order Gap]]&gt;10, 1, 0)/COUNTIFS(FACT_INCLUDES[Order ID], FACT_INCLUDES[[#This Row],[Order ID]])</f>
        <v>0</v>
      </c>
      <c r="W2365" s="33">
        <f>IF(FACT_INCLUDES[[#This Row],[Order Type]]="Online", 1, 0)/COUNTIFS(FACT_INCLUDES[Order ID], FACT_INCLUDES[[#This Row],[Order ID]])</f>
        <v>0</v>
      </c>
      <c r="X2365" s="52">
        <v>614.70115469355767</v>
      </c>
      <c r="Y2365" s="52">
        <v>695.72894698590369</v>
      </c>
      <c r="Z2365" s="64">
        <f>IF(FACT_INCLUDES[[#This Row],[Order Type]]="Online", 1, 0)*FACT_INCLUDES[[#This Row],[Income]]</f>
        <v>0</v>
      </c>
    </row>
    <row r="2366" spans="1:26" x14ac:dyDescent="0.3">
      <c r="A2366" s="4">
        <v>331</v>
      </c>
      <c r="B2366" s="4">
        <v>160</v>
      </c>
      <c r="C2366" s="4">
        <v>11</v>
      </c>
      <c r="D2366" s="58">
        <v>4</v>
      </c>
      <c r="E2366" s="28">
        <f>VLOOKUP(FACT_INCLUDES[[#This Row],[Order ID]], ORDERS[], 2)</f>
        <v>44995.49882827852</v>
      </c>
      <c r="F2366" s="28">
        <f>VLOOKUP(FACT_INCLUDES[[#This Row],[Order ID]], ORDERS[], 3)</f>
        <v>44995.49882827852</v>
      </c>
      <c r="G2366" s="4" t="str">
        <f>VLOOKUP(FACT_INCLUDES[[#This Row],[Order ID]], ORDERS[], 4)</f>
        <v>In-Store</v>
      </c>
      <c r="H2366" s="4" t="str">
        <f>VLOOKUP(FACT_INCLUDES[[#This Row],[Order ID]], ORDERS[], 5)</f>
        <v>SMT7744@gmail.com</v>
      </c>
      <c r="I2366" s="4">
        <f>VLOOKUP(FACT_INCLUDES[[#This Row],[Order ID]], ORDERS[], 6)</f>
        <v>38</v>
      </c>
      <c r="J2366" s="54">
        <f>VLOOKUP(FACT_INCLUDES[[#This Row],[Order ID]], ORDERS[], 7)</f>
        <v>0</v>
      </c>
      <c r="K2366" s="33">
        <v>0</v>
      </c>
      <c r="L2366" s="4">
        <f>VLOOKUP(FACT_INCLUDES[[#This Row],[DW Version]], VERSIONS[], 2)</f>
        <v>1</v>
      </c>
      <c r="M2366" s="4">
        <f>VLOOKUP(FACT_INCLUDES[[#This Row],[DW Version]], VERSIONS[], 3)</f>
        <v>9</v>
      </c>
      <c r="N2366" s="4" t="str">
        <f>VLOOKUP(FACT_INCLUDES[[#This Row],[DW Version]], VERSIONS[], 4)</f>
        <v>white</v>
      </c>
      <c r="O2366" s="51">
        <f>VLOOKUP(FACT_INCLUDES[[#This Row],[DW Version]], VERSIONS[], 5)</f>
        <v>323.07765006556042</v>
      </c>
      <c r="P2366" s="4" t="str">
        <f>VLOOKUP(FACT_INCLUDES[[#This Row],[DW Version]], VERSIONS[], 6)</f>
        <v>Air Max</v>
      </c>
      <c r="Q2366" s="4" t="str">
        <f>VLOOKUP(FACT_INCLUDES[[#This Row],[DW Version]], VERSIONS[], 7)</f>
        <v>Shoe</v>
      </c>
      <c r="R2366" s="51">
        <f>FACT_INCLUDES[[#This Row],[Version Price]]*FACT_INCLUDES[[#This Row],[Quantity]]</f>
        <v>1292.3106002622417</v>
      </c>
      <c r="S2366" s="51">
        <f>FACT_INCLUDES[[#This Row],[Amount]]*(1-FACT_INCLUDES[[#This Row],[Order Discount]])</f>
        <v>1292.3106002622417</v>
      </c>
      <c r="T2366" s="51">
        <f t="shared" si="36"/>
        <v>2874.9242846595671</v>
      </c>
      <c r="U2366" s="57">
        <f>FACT_INCLUDES[[#This Row],[Income]]/FACT_INCLUDES[[#This Row],[Total Order Income]]</f>
        <v>0.44951117744489405</v>
      </c>
      <c r="V2366" s="33">
        <f>IF(FACT_INCLUDES[[#This Row],[Order Gap]]&gt;10, 1, 0)/COUNTIFS(FACT_INCLUDES[Order ID], FACT_INCLUDES[[#This Row],[Order ID]])</f>
        <v>0</v>
      </c>
      <c r="W2366" s="33">
        <f>IF(FACT_INCLUDES[[#This Row],[Order Type]]="Online", 1, 0)/COUNTIFS(FACT_INCLUDES[Order ID], FACT_INCLUDES[[#This Row],[Order ID]])</f>
        <v>0</v>
      </c>
      <c r="X2366" s="52">
        <v>614.70115469355767</v>
      </c>
      <c r="Y2366" s="52">
        <v>695.72894698590369</v>
      </c>
      <c r="Z2366" s="64">
        <f>IF(FACT_INCLUDES[[#This Row],[Order Type]]="Online", 1, 0)*FACT_INCLUDES[[#This Row],[Income]]</f>
        <v>0</v>
      </c>
    </row>
    <row r="2367" spans="1:26" x14ac:dyDescent="0.3">
      <c r="A2367" s="4">
        <v>332</v>
      </c>
      <c r="B2367" s="4">
        <v>160</v>
      </c>
      <c r="C2367" s="4">
        <v>938</v>
      </c>
      <c r="D2367" s="58">
        <v>5</v>
      </c>
      <c r="E2367" s="28">
        <f>VLOOKUP(FACT_INCLUDES[[#This Row],[Order ID]], ORDERS[], 2)</f>
        <v>44995.49882827852</v>
      </c>
      <c r="F2367" s="28">
        <f>VLOOKUP(FACT_INCLUDES[[#This Row],[Order ID]], ORDERS[], 3)</f>
        <v>44995.49882827852</v>
      </c>
      <c r="G2367" s="4" t="str">
        <f>VLOOKUP(FACT_INCLUDES[[#This Row],[Order ID]], ORDERS[], 4)</f>
        <v>In-Store</v>
      </c>
      <c r="H2367" s="4" t="str">
        <f>VLOOKUP(FACT_INCLUDES[[#This Row],[Order ID]], ORDERS[], 5)</f>
        <v>SMT7744@gmail.com</v>
      </c>
      <c r="I2367" s="4">
        <f>VLOOKUP(FACT_INCLUDES[[#This Row],[Order ID]], ORDERS[], 6)</f>
        <v>38</v>
      </c>
      <c r="J2367" s="54">
        <f>VLOOKUP(FACT_INCLUDES[[#This Row],[Order ID]], ORDERS[], 7)</f>
        <v>0</v>
      </c>
      <c r="K2367" s="33">
        <v>0</v>
      </c>
      <c r="L2367" s="4">
        <f>VLOOKUP(FACT_INCLUDES[[#This Row],[DW Version]], VERSIONS[], 2)</f>
        <v>95</v>
      </c>
      <c r="M2367" s="4">
        <f>VLOOKUP(FACT_INCLUDES[[#This Row],[DW Version]], VERSIONS[], 3)</f>
        <v>9.5</v>
      </c>
      <c r="N2367" s="4" t="str">
        <f>VLOOKUP(FACT_INCLUDES[[#This Row],[DW Version]], VERSIONS[], 4)</f>
        <v>red</v>
      </c>
      <c r="O2367" s="51">
        <f>VLOOKUP(FACT_INCLUDES[[#This Row],[DW Version]], VERSIONS[], 5)</f>
        <v>316.52273687946513</v>
      </c>
      <c r="P2367" s="4" t="str">
        <f>VLOOKUP(FACT_INCLUDES[[#This Row],[DW Version]], VERSIONS[], 6)</f>
        <v>Nike Backpack</v>
      </c>
      <c r="Q2367" s="4" t="str">
        <f>VLOOKUP(FACT_INCLUDES[[#This Row],[DW Version]], VERSIONS[], 7)</f>
        <v>Accessories</v>
      </c>
      <c r="R2367" s="51">
        <f>FACT_INCLUDES[[#This Row],[Version Price]]*FACT_INCLUDES[[#This Row],[Quantity]]</f>
        <v>1582.6136843973256</v>
      </c>
      <c r="S2367" s="51">
        <f>FACT_INCLUDES[[#This Row],[Amount]]*(1-FACT_INCLUDES[[#This Row],[Order Discount]])</f>
        <v>1582.6136843973256</v>
      </c>
      <c r="T2367" s="51">
        <f t="shared" si="36"/>
        <v>2874.9242846595671</v>
      </c>
      <c r="U2367" s="57">
        <f>FACT_INCLUDES[[#This Row],[Income]]/FACT_INCLUDES[[#This Row],[Total Order Income]]</f>
        <v>0.55048882255510601</v>
      </c>
      <c r="V2367" s="33">
        <f>IF(FACT_INCLUDES[[#This Row],[Order Gap]]&gt;10, 1, 0)/COUNTIFS(FACT_INCLUDES[Order ID], FACT_INCLUDES[[#This Row],[Order ID]])</f>
        <v>0</v>
      </c>
      <c r="W2367" s="33">
        <f>IF(FACT_INCLUDES[[#This Row],[Order Type]]="Online", 1, 0)/COUNTIFS(FACT_INCLUDES[Order ID], FACT_INCLUDES[[#This Row],[Order ID]])</f>
        <v>0</v>
      </c>
      <c r="X2367" s="52">
        <v>614.70115469355767</v>
      </c>
      <c r="Y2367" s="52">
        <v>695.72894698590369</v>
      </c>
      <c r="Z2367" s="64">
        <f>IF(FACT_INCLUDES[[#This Row],[Order Type]]="Online", 1, 0)*FACT_INCLUDES[[#This Row],[Income]]</f>
        <v>0</v>
      </c>
    </row>
    <row r="2368" spans="1:26" x14ac:dyDescent="0.3">
      <c r="A2368" s="4">
        <v>367</v>
      </c>
      <c r="B2368" s="4">
        <v>176</v>
      </c>
      <c r="C2368" s="4">
        <v>26</v>
      </c>
      <c r="D2368" s="58">
        <v>4</v>
      </c>
      <c r="E2368" s="28">
        <f>VLOOKUP(FACT_INCLUDES[[#This Row],[Order ID]], ORDERS[], 2)</f>
        <v>45216.887681744396</v>
      </c>
      <c r="F2368" s="28">
        <f>VLOOKUP(FACT_INCLUDES[[#This Row],[Order ID]], ORDERS[], 3)</f>
        <v>45216.887681744396</v>
      </c>
      <c r="G2368" s="4" t="str">
        <f>VLOOKUP(FACT_INCLUDES[[#This Row],[Order ID]], ORDERS[], 4)</f>
        <v>In-Store</v>
      </c>
      <c r="H2368" s="4" t="str">
        <f>VLOOKUP(FACT_INCLUDES[[#This Row],[Order ID]], ORDERS[], 5)</f>
        <v>KYO2374@gmail.com</v>
      </c>
      <c r="I2368" s="4">
        <f>VLOOKUP(FACT_INCLUDES[[#This Row],[Order ID]], ORDERS[], 6)</f>
        <v>13</v>
      </c>
      <c r="J2368" s="54">
        <f>VLOOKUP(FACT_INCLUDES[[#This Row],[Order ID]], ORDERS[], 7)</f>
        <v>0</v>
      </c>
      <c r="K2368" s="33">
        <v>0</v>
      </c>
      <c r="L2368" s="4">
        <f>VLOOKUP(FACT_INCLUDES[[#This Row],[DW Version]], VERSIONS[], 2)</f>
        <v>2</v>
      </c>
      <c r="M2368" s="4">
        <f>VLOOKUP(FACT_INCLUDES[[#This Row],[DW Version]], VERSIONS[], 3)</f>
        <v>12.5</v>
      </c>
      <c r="N2368" s="4" t="str">
        <f>VLOOKUP(FACT_INCLUDES[[#This Row],[DW Version]], VERSIONS[], 4)</f>
        <v>black</v>
      </c>
      <c r="O2368" s="51">
        <f>VLOOKUP(FACT_INCLUDES[[#This Row],[DW Version]], VERSIONS[], 5)</f>
        <v>335.23041875736544</v>
      </c>
      <c r="P2368" s="4" t="str">
        <f>VLOOKUP(FACT_INCLUDES[[#This Row],[DW Version]], VERSIONS[], 6)</f>
        <v>Air Force 1</v>
      </c>
      <c r="Q2368" s="4" t="str">
        <f>VLOOKUP(FACT_INCLUDES[[#This Row],[DW Version]], VERSIONS[], 7)</f>
        <v>Shoe</v>
      </c>
      <c r="R2368" s="51">
        <f>FACT_INCLUDES[[#This Row],[Version Price]]*FACT_INCLUDES[[#This Row],[Quantity]]</f>
        <v>1340.9216750294618</v>
      </c>
      <c r="S2368" s="51">
        <f>FACT_INCLUDES[[#This Row],[Amount]]*(1-FACT_INCLUDES[[#This Row],[Order Discount]])</f>
        <v>1340.9216750294618</v>
      </c>
      <c r="T2368" s="51">
        <f t="shared" si="36"/>
        <v>3189.3127496940747</v>
      </c>
      <c r="U2368" s="57">
        <f>FACT_INCLUDES[[#This Row],[Income]]/FACT_INCLUDES[[#This Row],[Total Order Income]]</f>
        <v>0.42044220190010706</v>
      </c>
      <c r="V2368" s="33">
        <f>IF(FACT_INCLUDES[[#This Row],[Order Gap]]&gt;10, 1, 0)/COUNTIFS(FACT_INCLUDES[Order ID], FACT_INCLUDES[[#This Row],[Order ID]])</f>
        <v>0</v>
      </c>
      <c r="W2368" s="33">
        <f>IF(FACT_INCLUDES[[#This Row],[Order Type]]="Online", 1, 0)/COUNTIFS(FACT_INCLUDES[Order ID], FACT_INCLUDES[[#This Row],[Order ID]])</f>
        <v>0</v>
      </c>
      <c r="X2368" s="52">
        <v>614.70115469355767</v>
      </c>
      <c r="Y2368" s="52">
        <v>695.72894698590369</v>
      </c>
      <c r="Z2368" s="64">
        <f>IF(FACT_INCLUDES[[#This Row],[Order Type]]="Online", 1, 0)*FACT_INCLUDES[[#This Row],[Income]]</f>
        <v>0</v>
      </c>
    </row>
    <row r="2369" spans="1:26" x14ac:dyDescent="0.3">
      <c r="A2369" s="4">
        <v>368</v>
      </c>
      <c r="B2369" s="4">
        <v>176</v>
      </c>
      <c r="C2369" s="4">
        <v>461</v>
      </c>
      <c r="D2369" s="58">
        <v>4</v>
      </c>
      <c r="E2369" s="28">
        <f>VLOOKUP(FACT_INCLUDES[[#This Row],[Order ID]], ORDERS[], 2)</f>
        <v>45216.887681744396</v>
      </c>
      <c r="F2369" s="28">
        <f>VLOOKUP(FACT_INCLUDES[[#This Row],[Order ID]], ORDERS[], 3)</f>
        <v>45216.887681744396</v>
      </c>
      <c r="G2369" s="4" t="str">
        <f>VLOOKUP(FACT_INCLUDES[[#This Row],[Order ID]], ORDERS[], 4)</f>
        <v>In-Store</v>
      </c>
      <c r="H2369" s="4" t="str">
        <f>VLOOKUP(FACT_INCLUDES[[#This Row],[Order ID]], ORDERS[], 5)</f>
        <v>KYO2374@gmail.com</v>
      </c>
      <c r="I2369" s="4">
        <f>VLOOKUP(FACT_INCLUDES[[#This Row],[Order ID]], ORDERS[], 6)</f>
        <v>13</v>
      </c>
      <c r="J2369" s="54">
        <f>VLOOKUP(FACT_INCLUDES[[#This Row],[Order ID]], ORDERS[], 7)</f>
        <v>0</v>
      </c>
      <c r="K2369" s="33">
        <v>0</v>
      </c>
      <c r="L2369" s="4">
        <f>VLOOKUP(FACT_INCLUDES[[#This Row],[DW Version]], VERSIONS[], 2)</f>
        <v>48</v>
      </c>
      <c r="M2369" s="4">
        <f>VLOOKUP(FACT_INCLUDES[[#This Row],[DW Version]], VERSIONS[], 3)</f>
        <v>7</v>
      </c>
      <c r="N2369" s="4" t="str">
        <f>VLOOKUP(FACT_INCLUDES[[#This Row],[DW Version]], VERSIONS[], 4)</f>
        <v>purple lilac</v>
      </c>
      <c r="O2369" s="51">
        <f>VLOOKUP(FACT_INCLUDES[[#This Row],[DW Version]], VERSIONS[], 5)</f>
        <v>309.74019151704221</v>
      </c>
      <c r="P2369" s="4" t="str">
        <f>VLOOKUP(FACT_INCLUDES[[#This Row],[DW Version]], VERSIONS[], 6)</f>
        <v>Miler Tank</v>
      </c>
      <c r="Q2369" s="4" t="str">
        <f>VLOOKUP(FACT_INCLUDES[[#This Row],[DW Version]], VERSIONS[], 7)</f>
        <v>Apparel</v>
      </c>
      <c r="R2369" s="51">
        <f>FACT_INCLUDES[[#This Row],[Version Price]]*FACT_INCLUDES[[#This Row],[Quantity]]</f>
        <v>1238.9607660681688</v>
      </c>
      <c r="S2369" s="51">
        <f>FACT_INCLUDES[[#This Row],[Amount]]*(1-FACT_INCLUDES[[#This Row],[Order Discount]])</f>
        <v>1238.9607660681688</v>
      </c>
      <c r="T2369" s="51">
        <f t="shared" si="36"/>
        <v>3189.3127496940747</v>
      </c>
      <c r="U2369" s="57">
        <f>FACT_INCLUDES[[#This Row],[Income]]/FACT_INCLUDES[[#This Row],[Total Order Income]]</f>
        <v>0.38847264702623235</v>
      </c>
      <c r="V2369" s="33">
        <f>IF(FACT_INCLUDES[[#This Row],[Order Gap]]&gt;10, 1, 0)/COUNTIFS(FACT_INCLUDES[Order ID], FACT_INCLUDES[[#This Row],[Order ID]])</f>
        <v>0</v>
      </c>
      <c r="W2369" s="33">
        <f>IF(FACT_INCLUDES[[#This Row],[Order Type]]="Online", 1, 0)/COUNTIFS(FACT_INCLUDES[Order ID], FACT_INCLUDES[[#This Row],[Order ID]])</f>
        <v>0</v>
      </c>
      <c r="X2369" s="52">
        <v>614.70115469355767</v>
      </c>
      <c r="Y2369" s="52">
        <v>695.72894698590369</v>
      </c>
      <c r="Z2369" s="64">
        <f>IF(FACT_INCLUDES[[#This Row],[Order Type]]="Online", 1, 0)*FACT_INCLUDES[[#This Row],[Income]]</f>
        <v>0</v>
      </c>
    </row>
    <row r="2370" spans="1:26" x14ac:dyDescent="0.3">
      <c r="A2370" s="4">
        <v>369</v>
      </c>
      <c r="B2370" s="4">
        <v>176</v>
      </c>
      <c r="C2370" s="4">
        <v>883</v>
      </c>
      <c r="D2370" s="58">
        <v>3</v>
      </c>
      <c r="E2370" s="28">
        <f>VLOOKUP(FACT_INCLUDES[[#This Row],[Order ID]], ORDERS[], 2)</f>
        <v>45216.887681744396</v>
      </c>
      <c r="F2370" s="28">
        <f>VLOOKUP(FACT_INCLUDES[[#This Row],[Order ID]], ORDERS[], 3)</f>
        <v>45216.887681744396</v>
      </c>
      <c r="G2370" s="4" t="str">
        <f>VLOOKUP(FACT_INCLUDES[[#This Row],[Order ID]], ORDERS[], 4)</f>
        <v>In-Store</v>
      </c>
      <c r="H2370" s="4" t="str">
        <f>VLOOKUP(FACT_INCLUDES[[#This Row],[Order ID]], ORDERS[], 5)</f>
        <v>KYO2374@gmail.com</v>
      </c>
      <c r="I2370" s="4">
        <f>VLOOKUP(FACT_INCLUDES[[#This Row],[Order ID]], ORDERS[], 6)</f>
        <v>13</v>
      </c>
      <c r="J2370" s="54">
        <f>VLOOKUP(FACT_INCLUDES[[#This Row],[Order ID]], ORDERS[], 7)</f>
        <v>0</v>
      </c>
      <c r="K2370" s="33">
        <v>0</v>
      </c>
      <c r="L2370" s="4">
        <f>VLOOKUP(FACT_INCLUDES[[#This Row],[DW Version]], VERSIONS[], 2)</f>
        <v>90</v>
      </c>
      <c r="M2370" s="4">
        <f>VLOOKUP(FACT_INCLUDES[[#This Row],[DW Version]], VERSIONS[], 3)</f>
        <v>6.5</v>
      </c>
      <c r="N2370" s="4" t="str">
        <f>VLOOKUP(FACT_INCLUDES[[#This Row],[DW Version]], VERSIONS[], 4)</f>
        <v>white</v>
      </c>
      <c r="O2370" s="51">
        <f>VLOOKUP(FACT_INCLUDES[[#This Row],[DW Version]], VERSIONS[], 5)</f>
        <v>203.14343619881478</v>
      </c>
      <c r="P2370" s="4" t="str">
        <f>VLOOKUP(FACT_INCLUDES[[#This Row],[DW Version]], VERSIONS[], 6)</f>
        <v>Air Zoom Terra Kiger 6</v>
      </c>
      <c r="Q2370" s="4" t="str">
        <f>VLOOKUP(FACT_INCLUDES[[#This Row],[DW Version]], VERSIONS[], 7)</f>
        <v>Shoe</v>
      </c>
      <c r="R2370" s="51">
        <f>FACT_INCLUDES[[#This Row],[Version Price]]*FACT_INCLUDES[[#This Row],[Quantity]]</f>
        <v>609.43030859644432</v>
      </c>
      <c r="S2370" s="51">
        <f>FACT_INCLUDES[[#This Row],[Amount]]*(1-FACT_INCLUDES[[#This Row],[Order Discount]])</f>
        <v>609.43030859644432</v>
      </c>
      <c r="T2370" s="51">
        <f t="shared" ref="T2370:T2433" si="37">SUMIFS(S:S, B:B, B2370)</f>
        <v>3189.3127496940747</v>
      </c>
      <c r="U2370" s="57">
        <f>FACT_INCLUDES[[#This Row],[Income]]/FACT_INCLUDES[[#This Row],[Total Order Income]]</f>
        <v>0.19108515107366064</v>
      </c>
      <c r="V2370" s="33">
        <f>IF(FACT_INCLUDES[[#This Row],[Order Gap]]&gt;10, 1, 0)/COUNTIFS(FACT_INCLUDES[Order ID], FACT_INCLUDES[[#This Row],[Order ID]])</f>
        <v>0</v>
      </c>
      <c r="W2370" s="33">
        <f>IF(FACT_INCLUDES[[#This Row],[Order Type]]="Online", 1, 0)/COUNTIFS(FACT_INCLUDES[Order ID], FACT_INCLUDES[[#This Row],[Order ID]])</f>
        <v>0</v>
      </c>
      <c r="X2370" s="52">
        <v>614.70115469355767</v>
      </c>
      <c r="Y2370" s="52">
        <v>695.72894698590369</v>
      </c>
      <c r="Z2370" s="64">
        <f>IF(FACT_INCLUDES[[#This Row],[Order Type]]="Online", 1, 0)*FACT_INCLUDES[[#This Row],[Income]]</f>
        <v>0</v>
      </c>
    </row>
    <row r="2371" spans="1:26" x14ac:dyDescent="0.3">
      <c r="A2371" s="4">
        <v>377</v>
      </c>
      <c r="B2371" s="4">
        <v>180</v>
      </c>
      <c r="C2371" s="4">
        <v>129</v>
      </c>
      <c r="D2371" s="58">
        <v>4</v>
      </c>
      <c r="E2371" s="28">
        <f>VLOOKUP(FACT_INCLUDES[[#This Row],[Order ID]], ORDERS[], 2)</f>
        <v>45142.295951446205</v>
      </c>
      <c r="F2371" s="28">
        <f>VLOOKUP(FACT_INCLUDES[[#This Row],[Order ID]], ORDERS[], 3)</f>
        <v>45151.295951446205</v>
      </c>
      <c r="G2371" s="4" t="str">
        <f>VLOOKUP(FACT_INCLUDES[[#This Row],[Order ID]], ORDERS[], 4)</f>
        <v>Online</v>
      </c>
      <c r="H2371" s="4" t="str">
        <f>VLOOKUP(FACT_INCLUDES[[#This Row],[Order ID]], ORDERS[], 5)</f>
        <v>HKY6910@gmail.com</v>
      </c>
      <c r="I2371" s="4">
        <f>VLOOKUP(FACT_INCLUDES[[#This Row],[Order ID]], ORDERS[], 6)</f>
        <v>0</v>
      </c>
      <c r="J2371" s="54">
        <f>VLOOKUP(FACT_INCLUDES[[#This Row],[Order ID]], ORDERS[], 7)</f>
        <v>0</v>
      </c>
      <c r="K2371" s="33">
        <v>9</v>
      </c>
      <c r="L2371" s="4">
        <f>VLOOKUP(FACT_INCLUDES[[#This Row],[DW Version]], VERSIONS[], 2)</f>
        <v>13</v>
      </c>
      <c r="M2371" s="4">
        <f>VLOOKUP(FACT_INCLUDES[[#This Row],[DW Version]], VERSIONS[], 3)</f>
        <v>12</v>
      </c>
      <c r="N2371" s="4" t="str">
        <f>VLOOKUP(FACT_INCLUDES[[#This Row],[DW Version]], VERSIONS[], 4)</f>
        <v>white</v>
      </c>
      <c r="O2371" s="51">
        <f>VLOOKUP(FACT_INCLUDES[[#This Row],[DW Version]], VERSIONS[], 5)</f>
        <v>67.380888688745841</v>
      </c>
      <c r="P2371" s="4" t="str">
        <f>VLOOKUP(FACT_INCLUDES[[#This Row],[DW Version]], VERSIONS[], 6)</f>
        <v>Therma Pants</v>
      </c>
      <c r="Q2371" s="4" t="str">
        <f>VLOOKUP(FACT_INCLUDES[[#This Row],[DW Version]], VERSIONS[], 7)</f>
        <v>Apparel</v>
      </c>
      <c r="R2371" s="51">
        <f>FACT_INCLUDES[[#This Row],[Version Price]]*FACT_INCLUDES[[#This Row],[Quantity]]</f>
        <v>269.52355475498337</v>
      </c>
      <c r="S2371" s="51">
        <f>FACT_INCLUDES[[#This Row],[Amount]]*(1-FACT_INCLUDES[[#This Row],[Order Discount]])</f>
        <v>269.52355475498337</v>
      </c>
      <c r="T2371" s="51">
        <f t="shared" si="37"/>
        <v>269.52355475498337</v>
      </c>
      <c r="U2371" s="57">
        <f>FACT_INCLUDES[[#This Row],[Income]]/FACT_INCLUDES[[#This Row],[Total Order Income]]</f>
        <v>1</v>
      </c>
      <c r="V2371" s="33">
        <f>IF(FACT_INCLUDES[[#This Row],[Order Gap]]&gt;10, 1, 0)/COUNTIFS(FACT_INCLUDES[Order ID], FACT_INCLUDES[[#This Row],[Order ID]])</f>
        <v>0</v>
      </c>
      <c r="W2371" s="33">
        <f>IF(FACT_INCLUDES[[#This Row],[Order Type]]="Online", 1, 0)/COUNTIFS(FACT_INCLUDES[Order ID], FACT_INCLUDES[[#This Row],[Order ID]])</f>
        <v>1</v>
      </c>
      <c r="X2371" s="52">
        <v>614.70115469355767</v>
      </c>
      <c r="Y2371" s="52">
        <v>695.72894698590369</v>
      </c>
      <c r="Z2371" s="64">
        <f>IF(FACT_INCLUDES[[#This Row],[Order Type]]="Online", 1, 0)*FACT_INCLUDES[[#This Row],[Income]]</f>
        <v>269.52355475498337</v>
      </c>
    </row>
    <row r="2372" spans="1:26" x14ac:dyDescent="0.3">
      <c r="A2372" s="4">
        <v>416</v>
      </c>
      <c r="B2372" s="4">
        <v>202</v>
      </c>
      <c r="C2372" s="4">
        <v>90</v>
      </c>
      <c r="D2372" s="58">
        <v>3</v>
      </c>
      <c r="E2372" s="28">
        <f>VLOOKUP(FACT_INCLUDES[[#This Row],[Order ID]], ORDERS[], 2)</f>
        <v>45255.501456618185</v>
      </c>
      <c r="F2372" s="28">
        <f>VLOOKUP(FACT_INCLUDES[[#This Row],[Order ID]], ORDERS[], 3)</f>
        <v>45272.501456618185</v>
      </c>
      <c r="G2372" s="4" t="str">
        <f>VLOOKUP(FACT_INCLUDES[[#This Row],[Order ID]], ORDERS[], 4)</f>
        <v>Online</v>
      </c>
      <c r="H2372" s="4" t="str">
        <f>VLOOKUP(FACT_INCLUDES[[#This Row],[Order ID]], ORDERS[], 5)</f>
        <v>ZDB4070@gmail.com</v>
      </c>
      <c r="I2372" s="4">
        <f>VLOOKUP(FACT_INCLUDES[[#This Row],[Order ID]], ORDERS[], 6)</f>
        <v>0</v>
      </c>
      <c r="J2372" s="54">
        <f>VLOOKUP(FACT_INCLUDES[[#This Row],[Order ID]], ORDERS[], 7)</f>
        <v>0</v>
      </c>
      <c r="K2372" s="33">
        <v>17</v>
      </c>
      <c r="L2372" s="4">
        <f>VLOOKUP(FACT_INCLUDES[[#This Row],[DW Version]], VERSIONS[], 2)</f>
        <v>9</v>
      </c>
      <c r="M2372" s="4">
        <f>VLOOKUP(FACT_INCLUDES[[#This Row],[DW Version]], VERSIONS[], 3)</f>
        <v>8.5</v>
      </c>
      <c r="N2372" s="4" t="str">
        <f>VLOOKUP(FACT_INCLUDES[[#This Row],[DW Version]], VERSIONS[], 4)</f>
        <v>white</v>
      </c>
      <c r="O2372" s="51">
        <f>VLOOKUP(FACT_INCLUDES[[#This Row],[DW Version]], VERSIONS[], 5)</f>
        <v>326.15176308045517</v>
      </c>
      <c r="P2372" s="4" t="str">
        <f>VLOOKUP(FACT_INCLUDES[[#This Row],[DW Version]], VERSIONS[], 6)</f>
        <v>React</v>
      </c>
      <c r="Q2372" s="4" t="str">
        <f>VLOOKUP(FACT_INCLUDES[[#This Row],[DW Version]], VERSIONS[], 7)</f>
        <v>Shoe</v>
      </c>
      <c r="R2372" s="51">
        <f>FACT_INCLUDES[[#This Row],[Version Price]]*FACT_INCLUDES[[#This Row],[Quantity]]</f>
        <v>978.45528924136556</v>
      </c>
      <c r="S2372" s="51">
        <f>FACT_INCLUDES[[#This Row],[Amount]]*(1-FACT_INCLUDES[[#This Row],[Order Discount]])</f>
        <v>978.45528924136556</v>
      </c>
      <c r="T2372" s="51">
        <f t="shared" si="37"/>
        <v>1971.4535918313716</v>
      </c>
      <c r="U2372" s="57">
        <f>FACT_INCLUDES[[#This Row],[Income]]/FACT_INCLUDES[[#This Row],[Total Order Income]]</f>
        <v>0.49631160139683256</v>
      </c>
      <c r="V2372" s="33">
        <f>IF(FACT_INCLUDES[[#This Row],[Order Gap]]&gt;10, 1, 0)/COUNTIFS(FACT_INCLUDES[Order ID], FACT_INCLUDES[[#This Row],[Order ID]])</f>
        <v>0.33333333333333331</v>
      </c>
      <c r="W2372" s="33">
        <f>IF(FACT_INCLUDES[[#This Row],[Order Type]]="Online", 1, 0)/COUNTIFS(FACT_INCLUDES[Order ID], FACT_INCLUDES[[#This Row],[Order ID]])</f>
        <v>0.33333333333333331</v>
      </c>
      <c r="X2372" s="52">
        <v>614.70115469355767</v>
      </c>
      <c r="Y2372" s="52">
        <v>695.72894698590369</v>
      </c>
      <c r="Z2372" s="64">
        <f>IF(FACT_INCLUDES[[#This Row],[Order Type]]="Online", 1, 0)*FACT_INCLUDES[[#This Row],[Income]]</f>
        <v>978.45528924136556</v>
      </c>
    </row>
    <row r="2373" spans="1:26" x14ac:dyDescent="0.3">
      <c r="A2373" s="4">
        <v>417</v>
      </c>
      <c r="B2373" s="4">
        <v>202</v>
      </c>
      <c r="C2373" s="4">
        <v>379</v>
      </c>
      <c r="D2373" s="58">
        <v>2</v>
      </c>
      <c r="E2373" s="28">
        <f>VLOOKUP(FACT_INCLUDES[[#This Row],[Order ID]], ORDERS[], 2)</f>
        <v>45255.501456618185</v>
      </c>
      <c r="F2373" s="28">
        <f>VLOOKUP(FACT_INCLUDES[[#This Row],[Order ID]], ORDERS[], 3)</f>
        <v>45272.501456618185</v>
      </c>
      <c r="G2373" s="4" t="str">
        <f>VLOOKUP(FACT_INCLUDES[[#This Row],[Order ID]], ORDERS[], 4)</f>
        <v>Online</v>
      </c>
      <c r="H2373" s="4" t="str">
        <f>VLOOKUP(FACT_INCLUDES[[#This Row],[Order ID]], ORDERS[], 5)</f>
        <v>ZDB4070@gmail.com</v>
      </c>
      <c r="I2373" s="4">
        <f>VLOOKUP(FACT_INCLUDES[[#This Row],[Order ID]], ORDERS[], 6)</f>
        <v>0</v>
      </c>
      <c r="J2373" s="54">
        <f>VLOOKUP(FACT_INCLUDES[[#This Row],[Order ID]], ORDERS[], 7)</f>
        <v>0</v>
      </c>
      <c r="K2373" s="33">
        <v>17</v>
      </c>
      <c r="L2373" s="4">
        <f>VLOOKUP(FACT_INCLUDES[[#This Row],[DW Version]], VERSIONS[], 2)</f>
        <v>38</v>
      </c>
      <c r="M2373" s="4">
        <f>VLOOKUP(FACT_INCLUDES[[#This Row],[DW Version]], VERSIONS[], 3)</f>
        <v>10.5</v>
      </c>
      <c r="N2373" s="4" t="str">
        <f>VLOOKUP(FACT_INCLUDES[[#This Row],[DW Version]], VERSIONS[], 4)</f>
        <v>red</v>
      </c>
      <c r="O2373" s="51">
        <f>VLOOKUP(FACT_INCLUDES[[#This Row],[DW Version]], VERSIONS[], 5)</f>
        <v>319.40221959090968</v>
      </c>
      <c r="P2373" s="4" t="str">
        <f>VLOOKUP(FACT_INCLUDES[[#This Row],[DW Version]], VERSIONS[], 6)</f>
        <v>Free RN 5.0</v>
      </c>
      <c r="Q2373" s="4" t="str">
        <f>VLOOKUP(FACT_INCLUDES[[#This Row],[DW Version]], VERSIONS[], 7)</f>
        <v>Shoe</v>
      </c>
      <c r="R2373" s="51">
        <f>FACT_INCLUDES[[#This Row],[Version Price]]*FACT_INCLUDES[[#This Row],[Quantity]]</f>
        <v>638.80443918181936</v>
      </c>
      <c r="S2373" s="51">
        <f>FACT_INCLUDES[[#This Row],[Amount]]*(1-FACT_INCLUDES[[#This Row],[Order Discount]])</f>
        <v>638.80443918181936</v>
      </c>
      <c r="T2373" s="51">
        <f t="shared" si="37"/>
        <v>1971.4535918313716</v>
      </c>
      <c r="U2373" s="57">
        <f>FACT_INCLUDES[[#This Row],[Income]]/FACT_INCLUDES[[#This Row],[Total Order Income]]</f>
        <v>0.32402712487307667</v>
      </c>
      <c r="V2373" s="33">
        <f>IF(FACT_INCLUDES[[#This Row],[Order Gap]]&gt;10, 1, 0)/COUNTIFS(FACT_INCLUDES[Order ID], FACT_INCLUDES[[#This Row],[Order ID]])</f>
        <v>0.33333333333333331</v>
      </c>
      <c r="W2373" s="33">
        <f>IF(FACT_INCLUDES[[#This Row],[Order Type]]="Online", 1, 0)/COUNTIFS(FACT_INCLUDES[Order ID], FACT_INCLUDES[[#This Row],[Order ID]])</f>
        <v>0.33333333333333331</v>
      </c>
      <c r="X2373" s="52">
        <v>614.70115469355767</v>
      </c>
      <c r="Y2373" s="52">
        <v>695.72894698590369</v>
      </c>
      <c r="Z2373" s="64">
        <f>IF(FACT_INCLUDES[[#This Row],[Order Type]]="Online", 1, 0)*FACT_INCLUDES[[#This Row],[Income]]</f>
        <v>638.80443918181936</v>
      </c>
    </row>
    <row r="2374" spans="1:26" x14ac:dyDescent="0.3">
      <c r="A2374" s="4">
        <v>418</v>
      </c>
      <c r="B2374" s="4">
        <v>202</v>
      </c>
      <c r="C2374" s="4">
        <v>840</v>
      </c>
      <c r="D2374" s="58">
        <v>1</v>
      </c>
      <c r="E2374" s="28">
        <f>VLOOKUP(FACT_INCLUDES[[#This Row],[Order ID]], ORDERS[], 2)</f>
        <v>45255.501456618185</v>
      </c>
      <c r="F2374" s="28">
        <f>VLOOKUP(FACT_INCLUDES[[#This Row],[Order ID]], ORDERS[], 3)</f>
        <v>45272.501456618185</v>
      </c>
      <c r="G2374" s="4" t="str">
        <f>VLOOKUP(FACT_INCLUDES[[#This Row],[Order ID]], ORDERS[], 4)</f>
        <v>Online</v>
      </c>
      <c r="H2374" s="4" t="str">
        <f>VLOOKUP(FACT_INCLUDES[[#This Row],[Order ID]], ORDERS[], 5)</f>
        <v>ZDB4070@gmail.com</v>
      </c>
      <c r="I2374" s="4">
        <f>VLOOKUP(FACT_INCLUDES[[#This Row],[Order ID]], ORDERS[], 6)</f>
        <v>0</v>
      </c>
      <c r="J2374" s="54">
        <f>VLOOKUP(FACT_INCLUDES[[#This Row],[Order ID]], ORDERS[], 7)</f>
        <v>0</v>
      </c>
      <c r="K2374" s="33">
        <v>17</v>
      </c>
      <c r="L2374" s="4">
        <f>VLOOKUP(FACT_INCLUDES[[#This Row],[DW Version]], VERSIONS[], 2)</f>
        <v>85</v>
      </c>
      <c r="M2374" s="4">
        <f>VLOOKUP(FACT_INCLUDES[[#This Row],[DW Version]], VERSIONS[], 3)</f>
        <v>7.5</v>
      </c>
      <c r="N2374" s="4" t="str">
        <f>VLOOKUP(FACT_INCLUDES[[#This Row],[DW Version]], VERSIONS[], 4)</f>
        <v>red</v>
      </c>
      <c r="O2374" s="51">
        <f>VLOOKUP(FACT_INCLUDES[[#This Row],[DW Version]], VERSIONS[], 5)</f>
        <v>354.19386340818664</v>
      </c>
      <c r="P2374" s="4" t="str">
        <f>VLOOKUP(FACT_INCLUDES[[#This Row],[DW Version]], VERSIONS[], 6)</f>
        <v>Nike Flex Stride</v>
      </c>
      <c r="Q2374" s="4" t="str">
        <f>VLOOKUP(FACT_INCLUDES[[#This Row],[DW Version]], VERSIONS[], 7)</f>
        <v>Apparel</v>
      </c>
      <c r="R2374" s="51">
        <f>FACT_INCLUDES[[#This Row],[Version Price]]*FACT_INCLUDES[[#This Row],[Quantity]]</f>
        <v>354.19386340818664</v>
      </c>
      <c r="S2374" s="51">
        <f>FACT_INCLUDES[[#This Row],[Amount]]*(1-FACT_INCLUDES[[#This Row],[Order Discount]])</f>
        <v>354.19386340818664</v>
      </c>
      <c r="T2374" s="51">
        <f t="shared" si="37"/>
        <v>1971.4535918313716</v>
      </c>
      <c r="U2374" s="57">
        <f>FACT_INCLUDES[[#This Row],[Income]]/FACT_INCLUDES[[#This Row],[Total Order Income]]</f>
        <v>0.17966127373009075</v>
      </c>
      <c r="V2374" s="33">
        <f>IF(FACT_INCLUDES[[#This Row],[Order Gap]]&gt;10, 1, 0)/COUNTIFS(FACT_INCLUDES[Order ID], FACT_INCLUDES[[#This Row],[Order ID]])</f>
        <v>0.33333333333333331</v>
      </c>
      <c r="W2374" s="33">
        <f>IF(FACT_INCLUDES[[#This Row],[Order Type]]="Online", 1, 0)/COUNTIFS(FACT_INCLUDES[Order ID], FACT_INCLUDES[[#This Row],[Order ID]])</f>
        <v>0.33333333333333331</v>
      </c>
      <c r="X2374" s="52">
        <v>614.70115469355767</v>
      </c>
      <c r="Y2374" s="52">
        <v>695.72894698590369</v>
      </c>
      <c r="Z2374" s="64">
        <f>IF(FACT_INCLUDES[[#This Row],[Order Type]]="Online", 1, 0)*FACT_INCLUDES[[#This Row],[Income]]</f>
        <v>354.19386340818664</v>
      </c>
    </row>
    <row r="2375" spans="1:26" x14ac:dyDescent="0.3">
      <c r="A2375" s="4">
        <v>442</v>
      </c>
      <c r="B2375" s="4">
        <v>217</v>
      </c>
      <c r="C2375" s="4">
        <v>226</v>
      </c>
      <c r="D2375" s="58">
        <v>1</v>
      </c>
      <c r="E2375" s="28">
        <f>VLOOKUP(FACT_INCLUDES[[#This Row],[Order ID]], ORDERS[], 2)</f>
        <v>45118.213131860066</v>
      </c>
      <c r="F2375" s="28">
        <f>VLOOKUP(FACT_INCLUDES[[#This Row],[Order ID]], ORDERS[], 3)</f>
        <v>45118.213131860066</v>
      </c>
      <c r="G2375" s="4" t="str">
        <f>VLOOKUP(FACT_INCLUDES[[#This Row],[Order ID]], ORDERS[], 4)</f>
        <v>In-Store</v>
      </c>
      <c r="H2375" s="4" t="str">
        <f>VLOOKUP(FACT_INCLUDES[[#This Row],[Order ID]], ORDERS[], 5)</f>
        <v>SCH2972@gmail.com</v>
      </c>
      <c r="I2375" s="4">
        <f>VLOOKUP(FACT_INCLUDES[[#This Row],[Order ID]], ORDERS[], 6)</f>
        <v>38</v>
      </c>
      <c r="J2375" s="54">
        <f>VLOOKUP(FACT_INCLUDES[[#This Row],[Order ID]], ORDERS[], 7)</f>
        <v>0</v>
      </c>
      <c r="K2375" s="33">
        <v>0</v>
      </c>
      <c r="L2375" s="4">
        <f>VLOOKUP(FACT_INCLUDES[[#This Row],[DW Version]], VERSIONS[], 2)</f>
        <v>22</v>
      </c>
      <c r="M2375" s="4">
        <f>VLOOKUP(FACT_INCLUDES[[#This Row],[DW Version]], VERSIONS[], 3)</f>
        <v>11</v>
      </c>
      <c r="N2375" s="4" t="str">
        <f>VLOOKUP(FACT_INCLUDES[[#This Row],[DW Version]], VERSIONS[], 4)</f>
        <v>white</v>
      </c>
      <c r="O2375" s="51">
        <f>VLOOKUP(FACT_INCLUDES[[#This Row],[DW Version]], VERSIONS[], 5)</f>
        <v>215.04805251545406</v>
      </c>
      <c r="P2375" s="4" t="str">
        <f>VLOOKUP(FACT_INCLUDES[[#This Row],[DW Version]], VERSIONS[], 6)</f>
        <v>Daybreak</v>
      </c>
      <c r="Q2375" s="4" t="str">
        <f>VLOOKUP(FACT_INCLUDES[[#This Row],[DW Version]], VERSIONS[], 7)</f>
        <v>Shoe</v>
      </c>
      <c r="R2375" s="51">
        <f>FACT_INCLUDES[[#This Row],[Version Price]]*FACT_INCLUDES[[#This Row],[Quantity]]</f>
        <v>215.04805251545406</v>
      </c>
      <c r="S2375" s="51">
        <f>FACT_INCLUDES[[#This Row],[Amount]]*(1-FACT_INCLUDES[[#This Row],[Order Discount]])</f>
        <v>215.04805251545406</v>
      </c>
      <c r="T2375" s="51">
        <f t="shared" si="37"/>
        <v>254.33854426559526</v>
      </c>
      <c r="U2375" s="57">
        <f>FACT_INCLUDES[[#This Row],[Income]]/FACT_INCLUDES[[#This Row],[Total Order Income]]</f>
        <v>0.84551892492900427</v>
      </c>
      <c r="V2375" s="33">
        <f>IF(FACT_INCLUDES[[#This Row],[Order Gap]]&gt;10, 1, 0)/COUNTIFS(FACT_INCLUDES[Order ID], FACT_INCLUDES[[#This Row],[Order ID]])</f>
        <v>0</v>
      </c>
      <c r="W2375" s="33">
        <f>IF(FACT_INCLUDES[[#This Row],[Order Type]]="Online", 1, 0)/COUNTIFS(FACT_INCLUDES[Order ID], FACT_INCLUDES[[#This Row],[Order ID]])</f>
        <v>0</v>
      </c>
      <c r="X2375" s="52">
        <v>614.70115469355767</v>
      </c>
      <c r="Y2375" s="52">
        <v>695.72894698590369</v>
      </c>
      <c r="Z2375" s="64">
        <f>IF(FACT_INCLUDES[[#This Row],[Order Type]]="Online", 1, 0)*FACT_INCLUDES[[#This Row],[Income]]</f>
        <v>0</v>
      </c>
    </row>
    <row r="2376" spans="1:26" x14ac:dyDescent="0.3">
      <c r="A2376" s="4">
        <v>443</v>
      </c>
      <c r="B2376" s="4">
        <v>217</v>
      </c>
      <c r="C2376" s="4">
        <v>912</v>
      </c>
      <c r="D2376" s="58">
        <v>1</v>
      </c>
      <c r="E2376" s="28">
        <f>VLOOKUP(FACT_INCLUDES[[#This Row],[Order ID]], ORDERS[], 2)</f>
        <v>45118.213131860066</v>
      </c>
      <c r="F2376" s="28">
        <f>VLOOKUP(FACT_INCLUDES[[#This Row],[Order ID]], ORDERS[], 3)</f>
        <v>45118.213131860066</v>
      </c>
      <c r="G2376" s="4" t="str">
        <f>VLOOKUP(FACT_INCLUDES[[#This Row],[Order ID]], ORDERS[], 4)</f>
        <v>In-Store</v>
      </c>
      <c r="H2376" s="4" t="str">
        <f>VLOOKUP(FACT_INCLUDES[[#This Row],[Order ID]], ORDERS[], 5)</f>
        <v>SCH2972@gmail.com</v>
      </c>
      <c r="I2376" s="4">
        <f>VLOOKUP(FACT_INCLUDES[[#This Row],[Order ID]], ORDERS[], 6)</f>
        <v>38</v>
      </c>
      <c r="J2376" s="54">
        <f>VLOOKUP(FACT_INCLUDES[[#This Row],[Order ID]], ORDERS[], 7)</f>
        <v>0</v>
      </c>
      <c r="K2376" s="33">
        <v>0</v>
      </c>
      <c r="L2376" s="4">
        <f>VLOOKUP(FACT_INCLUDES[[#This Row],[DW Version]], VERSIONS[], 2)</f>
        <v>93</v>
      </c>
      <c r="M2376" s="4">
        <f>VLOOKUP(FACT_INCLUDES[[#This Row],[DW Version]], VERSIONS[], 3)</f>
        <v>5.5</v>
      </c>
      <c r="N2376" s="4" t="str">
        <f>VLOOKUP(FACT_INCLUDES[[#This Row],[DW Version]], VERSIONS[], 4)</f>
        <v>white</v>
      </c>
      <c r="O2376" s="51">
        <f>VLOOKUP(FACT_INCLUDES[[#This Row],[DW Version]], VERSIONS[], 5)</f>
        <v>39.2904917501412</v>
      </c>
      <c r="P2376" s="4" t="str">
        <f>VLOOKUP(FACT_INCLUDES[[#This Row],[DW Version]], VERSIONS[], 6)</f>
        <v>Therma Training Top</v>
      </c>
      <c r="Q2376" s="4" t="str">
        <f>VLOOKUP(FACT_INCLUDES[[#This Row],[DW Version]], VERSIONS[], 7)</f>
        <v>Apparel</v>
      </c>
      <c r="R2376" s="51">
        <f>FACT_INCLUDES[[#This Row],[Version Price]]*FACT_INCLUDES[[#This Row],[Quantity]]</f>
        <v>39.2904917501412</v>
      </c>
      <c r="S2376" s="51">
        <f>FACT_INCLUDES[[#This Row],[Amount]]*(1-FACT_INCLUDES[[#This Row],[Order Discount]])</f>
        <v>39.2904917501412</v>
      </c>
      <c r="T2376" s="51">
        <f t="shared" si="37"/>
        <v>254.33854426559526</v>
      </c>
      <c r="U2376" s="57">
        <f>FACT_INCLUDES[[#This Row],[Income]]/FACT_INCLUDES[[#This Row],[Total Order Income]]</f>
        <v>0.15448107507099576</v>
      </c>
      <c r="V2376" s="33">
        <f>IF(FACT_INCLUDES[[#This Row],[Order Gap]]&gt;10, 1, 0)/COUNTIFS(FACT_INCLUDES[Order ID], FACT_INCLUDES[[#This Row],[Order ID]])</f>
        <v>0</v>
      </c>
      <c r="W2376" s="33">
        <f>IF(FACT_INCLUDES[[#This Row],[Order Type]]="Online", 1, 0)/COUNTIFS(FACT_INCLUDES[Order ID], FACT_INCLUDES[[#This Row],[Order ID]])</f>
        <v>0</v>
      </c>
      <c r="X2376" s="52">
        <v>614.70115469355767</v>
      </c>
      <c r="Y2376" s="52">
        <v>695.72894698590369</v>
      </c>
      <c r="Z2376" s="64">
        <f>IF(FACT_INCLUDES[[#This Row],[Order Type]]="Online", 1, 0)*FACT_INCLUDES[[#This Row],[Income]]</f>
        <v>0</v>
      </c>
    </row>
    <row r="2377" spans="1:26" x14ac:dyDescent="0.3">
      <c r="A2377" s="4">
        <v>528</v>
      </c>
      <c r="B2377" s="4">
        <v>261</v>
      </c>
      <c r="C2377" s="4">
        <v>196</v>
      </c>
      <c r="D2377" s="58">
        <v>3</v>
      </c>
      <c r="E2377" s="28">
        <f>VLOOKUP(FACT_INCLUDES[[#This Row],[Order ID]], ORDERS[], 2)</f>
        <v>45049.815650504635</v>
      </c>
      <c r="F2377" s="28">
        <f>VLOOKUP(FACT_INCLUDES[[#This Row],[Order ID]], ORDERS[], 3)</f>
        <v>45052.815650504635</v>
      </c>
      <c r="G2377" s="4" t="str">
        <f>VLOOKUP(FACT_INCLUDES[[#This Row],[Order ID]], ORDERS[], 4)</f>
        <v>Online</v>
      </c>
      <c r="H2377" s="4" t="str">
        <f>VLOOKUP(FACT_INCLUDES[[#This Row],[Order ID]], ORDERS[], 5)</f>
        <v>JBW5012@gmail.com</v>
      </c>
      <c r="I2377" s="4">
        <f>VLOOKUP(FACT_INCLUDES[[#This Row],[Order ID]], ORDERS[], 6)</f>
        <v>0</v>
      </c>
      <c r="J2377" s="54">
        <f>VLOOKUP(FACT_INCLUDES[[#This Row],[Order ID]], ORDERS[], 7)</f>
        <v>0</v>
      </c>
      <c r="K2377" s="33">
        <v>3</v>
      </c>
      <c r="L2377" s="4">
        <f>VLOOKUP(FACT_INCLUDES[[#This Row],[DW Version]], VERSIONS[], 2)</f>
        <v>20</v>
      </c>
      <c r="M2377" s="4">
        <f>VLOOKUP(FACT_INCLUDES[[#This Row],[DW Version]], VERSIONS[], 3)</f>
        <v>3.5</v>
      </c>
      <c r="N2377" s="4" t="str">
        <f>VLOOKUP(FACT_INCLUDES[[#This Row],[DW Version]], VERSIONS[], 4)</f>
        <v>white</v>
      </c>
      <c r="O2377" s="51">
        <f>VLOOKUP(FACT_INCLUDES[[#This Row],[DW Version]], VERSIONS[], 5)</f>
        <v>249.01770932215388</v>
      </c>
      <c r="P2377" s="4" t="str">
        <f>VLOOKUP(FACT_INCLUDES[[#This Row],[DW Version]], VERSIONS[], 6)</f>
        <v>Joyride</v>
      </c>
      <c r="Q2377" s="4" t="str">
        <f>VLOOKUP(FACT_INCLUDES[[#This Row],[DW Version]], VERSIONS[], 7)</f>
        <v>Shoe</v>
      </c>
      <c r="R2377" s="51">
        <f>FACT_INCLUDES[[#This Row],[Version Price]]*FACT_INCLUDES[[#This Row],[Quantity]]</f>
        <v>747.0531279664616</v>
      </c>
      <c r="S2377" s="51">
        <f>FACT_INCLUDES[[#This Row],[Amount]]*(1-FACT_INCLUDES[[#This Row],[Order Discount]])</f>
        <v>747.0531279664616</v>
      </c>
      <c r="T2377" s="51">
        <f t="shared" si="37"/>
        <v>747.0531279664616</v>
      </c>
      <c r="U2377" s="57">
        <f>FACT_INCLUDES[[#This Row],[Income]]/FACT_INCLUDES[[#This Row],[Total Order Income]]</f>
        <v>1</v>
      </c>
      <c r="V2377" s="33">
        <f>IF(FACT_INCLUDES[[#This Row],[Order Gap]]&gt;10, 1, 0)/COUNTIFS(FACT_INCLUDES[Order ID], FACT_INCLUDES[[#This Row],[Order ID]])</f>
        <v>0</v>
      </c>
      <c r="W2377" s="33">
        <f>IF(FACT_INCLUDES[[#This Row],[Order Type]]="Online", 1, 0)/COUNTIFS(FACT_INCLUDES[Order ID], FACT_INCLUDES[[#This Row],[Order ID]])</f>
        <v>1</v>
      </c>
      <c r="X2377" s="52">
        <v>614.70115469355767</v>
      </c>
      <c r="Y2377" s="52">
        <v>695.72894698590369</v>
      </c>
      <c r="Z2377" s="64">
        <f>IF(FACT_INCLUDES[[#This Row],[Order Type]]="Online", 1, 0)*FACT_INCLUDES[[#This Row],[Income]]</f>
        <v>747.0531279664616</v>
      </c>
    </row>
    <row r="2378" spans="1:26" x14ac:dyDescent="0.3">
      <c r="A2378" s="4">
        <v>542</v>
      </c>
      <c r="B2378" s="4">
        <v>268</v>
      </c>
      <c r="C2378" s="4">
        <v>542</v>
      </c>
      <c r="D2378" s="58">
        <v>4</v>
      </c>
      <c r="E2378" s="28">
        <f>VLOOKUP(FACT_INCLUDES[[#This Row],[Order ID]], ORDERS[], 2)</f>
        <v>45257.073537260439</v>
      </c>
      <c r="F2378" s="28">
        <f>VLOOKUP(FACT_INCLUDES[[#This Row],[Order ID]], ORDERS[], 3)</f>
        <v>45257.073537260439</v>
      </c>
      <c r="G2378" s="4" t="str">
        <f>VLOOKUP(FACT_INCLUDES[[#This Row],[Order ID]], ORDERS[], 4)</f>
        <v>In-Store</v>
      </c>
      <c r="H2378" s="4" t="str">
        <f>VLOOKUP(FACT_INCLUDES[[#This Row],[Order ID]], ORDERS[], 5)</f>
        <v>DDR5791@gmail.com</v>
      </c>
      <c r="I2378" s="4">
        <f>VLOOKUP(FACT_INCLUDES[[#This Row],[Order ID]], ORDERS[], 6)</f>
        <v>48</v>
      </c>
      <c r="J2378" s="54">
        <f>VLOOKUP(FACT_INCLUDES[[#This Row],[Order ID]], ORDERS[], 7)</f>
        <v>0</v>
      </c>
      <c r="K2378" s="33">
        <v>0</v>
      </c>
      <c r="L2378" s="4">
        <f>VLOOKUP(FACT_INCLUDES[[#This Row],[DW Version]], VERSIONS[], 2)</f>
        <v>57</v>
      </c>
      <c r="M2378" s="4">
        <f>VLOOKUP(FACT_INCLUDES[[#This Row],[DW Version]], VERSIONS[], 3)</f>
        <v>4.5</v>
      </c>
      <c r="N2378" s="4" t="str">
        <f>VLOOKUP(FACT_INCLUDES[[#This Row],[DW Version]], VERSIONS[], 4)</f>
        <v>white</v>
      </c>
      <c r="O2378" s="51">
        <f>VLOOKUP(FACT_INCLUDES[[#This Row],[DW Version]], VERSIONS[], 5)</f>
        <v>286.57204112981344</v>
      </c>
      <c r="P2378" s="4" t="str">
        <f>VLOOKUP(FACT_INCLUDES[[#This Row],[DW Version]], VERSIONS[], 6)</f>
        <v>Phantom Vision</v>
      </c>
      <c r="Q2378" s="4" t="str">
        <f>VLOOKUP(FACT_INCLUDES[[#This Row],[DW Version]], VERSIONS[], 7)</f>
        <v>Shoe</v>
      </c>
      <c r="R2378" s="51">
        <f>FACT_INCLUDES[[#This Row],[Version Price]]*FACT_INCLUDES[[#This Row],[Quantity]]</f>
        <v>1146.2881645192538</v>
      </c>
      <c r="S2378" s="51">
        <f>FACT_INCLUDES[[#This Row],[Amount]]*(1-FACT_INCLUDES[[#This Row],[Order Discount]])</f>
        <v>1146.2881645192538</v>
      </c>
      <c r="T2378" s="51">
        <f t="shared" si="37"/>
        <v>1146.2881645192538</v>
      </c>
      <c r="U2378" s="57">
        <f>FACT_INCLUDES[[#This Row],[Income]]/FACT_INCLUDES[[#This Row],[Total Order Income]]</f>
        <v>1</v>
      </c>
      <c r="V2378" s="33">
        <f>IF(FACT_INCLUDES[[#This Row],[Order Gap]]&gt;10, 1, 0)/COUNTIFS(FACT_INCLUDES[Order ID], FACT_INCLUDES[[#This Row],[Order ID]])</f>
        <v>0</v>
      </c>
      <c r="W2378" s="33">
        <f>IF(FACT_INCLUDES[[#This Row],[Order Type]]="Online", 1, 0)/COUNTIFS(FACT_INCLUDES[Order ID], FACT_INCLUDES[[#This Row],[Order ID]])</f>
        <v>0</v>
      </c>
      <c r="X2378" s="52">
        <v>614.70115469355767</v>
      </c>
      <c r="Y2378" s="52">
        <v>695.72894698590369</v>
      </c>
      <c r="Z2378" s="64">
        <f>IF(FACT_INCLUDES[[#This Row],[Order Type]]="Online", 1, 0)*FACT_INCLUDES[[#This Row],[Income]]</f>
        <v>0</v>
      </c>
    </row>
    <row r="2379" spans="1:26" x14ac:dyDescent="0.3">
      <c r="A2379" s="4">
        <v>547</v>
      </c>
      <c r="B2379" s="4">
        <v>272</v>
      </c>
      <c r="C2379" s="4">
        <v>629</v>
      </c>
      <c r="D2379" s="58">
        <v>1</v>
      </c>
      <c r="E2379" s="28">
        <f>VLOOKUP(FACT_INCLUDES[[#This Row],[Order ID]], ORDERS[], 2)</f>
        <v>45097.364228393999</v>
      </c>
      <c r="F2379" s="28">
        <f>VLOOKUP(FACT_INCLUDES[[#This Row],[Order ID]], ORDERS[], 3)</f>
        <v>45097.364228393999</v>
      </c>
      <c r="G2379" s="4" t="str">
        <f>VLOOKUP(FACT_INCLUDES[[#This Row],[Order ID]], ORDERS[], 4)</f>
        <v>In-Store</v>
      </c>
      <c r="H2379" s="4" t="str">
        <f>VLOOKUP(FACT_INCLUDES[[#This Row],[Order ID]], ORDERS[], 5)</f>
        <v>CQZ2376@gmail.com</v>
      </c>
      <c r="I2379" s="4">
        <f>VLOOKUP(FACT_INCLUDES[[#This Row],[Order ID]], ORDERS[], 6)</f>
        <v>23</v>
      </c>
      <c r="J2379" s="54">
        <f>VLOOKUP(FACT_INCLUDES[[#This Row],[Order ID]], ORDERS[], 7)</f>
        <v>0</v>
      </c>
      <c r="K2379" s="33">
        <v>0</v>
      </c>
      <c r="L2379" s="4">
        <f>VLOOKUP(FACT_INCLUDES[[#This Row],[DW Version]], VERSIONS[], 2)</f>
        <v>64</v>
      </c>
      <c r="M2379" s="4">
        <f>VLOOKUP(FACT_INCLUDES[[#This Row],[DW Version]], VERSIONS[], 3)</f>
        <v>9.5</v>
      </c>
      <c r="N2379" s="4" t="str">
        <f>VLOOKUP(FACT_INCLUDES[[#This Row],[DW Version]], VERSIONS[], 4)</f>
        <v>black</v>
      </c>
      <c r="O2379" s="51">
        <f>VLOOKUP(FACT_INCLUDES[[#This Row],[DW Version]], VERSIONS[], 5)</f>
        <v>395.68730921649825</v>
      </c>
      <c r="P2379" s="4" t="str">
        <f>VLOOKUP(FACT_INCLUDES[[#This Row],[DW Version]], VERSIONS[], 6)</f>
        <v>Hyperdunk</v>
      </c>
      <c r="Q2379" s="4" t="str">
        <f>VLOOKUP(FACT_INCLUDES[[#This Row],[DW Version]], VERSIONS[], 7)</f>
        <v>Shoe</v>
      </c>
      <c r="R2379" s="51">
        <f>FACT_INCLUDES[[#This Row],[Version Price]]*FACT_INCLUDES[[#This Row],[Quantity]]</f>
        <v>395.68730921649825</v>
      </c>
      <c r="S2379" s="51">
        <f>FACT_INCLUDES[[#This Row],[Amount]]*(1-FACT_INCLUDES[[#This Row],[Order Discount]])</f>
        <v>395.68730921649825</v>
      </c>
      <c r="T2379" s="51">
        <f t="shared" si="37"/>
        <v>753.41128633826929</v>
      </c>
      <c r="U2379" s="57">
        <f>FACT_INCLUDES[[#This Row],[Income]]/FACT_INCLUDES[[#This Row],[Total Order Income]]</f>
        <v>0.52519429479165136</v>
      </c>
      <c r="V2379" s="33">
        <f>IF(FACT_INCLUDES[[#This Row],[Order Gap]]&gt;10, 1, 0)/COUNTIFS(FACT_INCLUDES[Order ID], FACT_INCLUDES[[#This Row],[Order ID]])</f>
        <v>0</v>
      </c>
      <c r="W2379" s="33">
        <f>IF(FACT_INCLUDES[[#This Row],[Order Type]]="Online", 1, 0)/COUNTIFS(FACT_INCLUDES[Order ID], FACT_INCLUDES[[#This Row],[Order ID]])</f>
        <v>0</v>
      </c>
      <c r="X2379" s="52">
        <v>614.70115469355767</v>
      </c>
      <c r="Y2379" s="52">
        <v>695.72894698590369</v>
      </c>
      <c r="Z2379" s="64">
        <f>IF(FACT_INCLUDES[[#This Row],[Order Type]]="Online", 1, 0)*FACT_INCLUDES[[#This Row],[Income]]</f>
        <v>0</v>
      </c>
    </row>
    <row r="2380" spans="1:26" x14ac:dyDescent="0.3">
      <c r="A2380" s="4">
        <v>548</v>
      </c>
      <c r="B2380" s="4">
        <v>272</v>
      </c>
      <c r="C2380" s="4">
        <v>848</v>
      </c>
      <c r="D2380" s="58">
        <v>2</v>
      </c>
      <c r="E2380" s="28">
        <f>VLOOKUP(FACT_INCLUDES[[#This Row],[Order ID]], ORDERS[], 2)</f>
        <v>45097.364228393999</v>
      </c>
      <c r="F2380" s="28">
        <f>VLOOKUP(FACT_INCLUDES[[#This Row],[Order ID]], ORDERS[], 3)</f>
        <v>45097.364228393999</v>
      </c>
      <c r="G2380" s="4" t="str">
        <f>VLOOKUP(FACT_INCLUDES[[#This Row],[Order ID]], ORDERS[], 4)</f>
        <v>In-Store</v>
      </c>
      <c r="H2380" s="4" t="str">
        <f>VLOOKUP(FACT_INCLUDES[[#This Row],[Order ID]], ORDERS[], 5)</f>
        <v>CQZ2376@gmail.com</v>
      </c>
      <c r="I2380" s="4">
        <f>VLOOKUP(FACT_INCLUDES[[#This Row],[Order ID]], ORDERS[], 6)</f>
        <v>23</v>
      </c>
      <c r="J2380" s="54">
        <f>VLOOKUP(FACT_INCLUDES[[#This Row],[Order ID]], ORDERS[], 7)</f>
        <v>0</v>
      </c>
      <c r="K2380" s="33">
        <v>0</v>
      </c>
      <c r="L2380" s="4">
        <f>VLOOKUP(FACT_INCLUDES[[#This Row],[DW Version]], VERSIONS[], 2)</f>
        <v>86</v>
      </c>
      <c r="M2380" s="4">
        <f>VLOOKUP(FACT_INCLUDES[[#This Row],[DW Version]], VERSIONS[], 3)</f>
        <v>7</v>
      </c>
      <c r="N2380" s="4" t="str">
        <f>VLOOKUP(FACT_INCLUDES[[#This Row],[DW Version]], VERSIONS[], 4)</f>
        <v>white</v>
      </c>
      <c r="O2380" s="51">
        <f>VLOOKUP(FACT_INCLUDES[[#This Row],[DW Version]], VERSIONS[], 5)</f>
        <v>178.86198856088552</v>
      </c>
      <c r="P2380" s="4" t="str">
        <f>VLOOKUP(FACT_INCLUDES[[#This Row],[DW Version]], VERSIONS[], 6)</f>
        <v>Challenger Long-Sleeve</v>
      </c>
      <c r="Q2380" s="4" t="str">
        <f>VLOOKUP(FACT_INCLUDES[[#This Row],[DW Version]], VERSIONS[], 7)</f>
        <v>Apparel</v>
      </c>
      <c r="R2380" s="51">
        <f>FACT_INCLUDES[[#This Row],[Version Price]]*FACT_INCLUDES[[#This Row],[Quantity]]</f>
        <v>357.72397712177104</v>
      </c>
      <c r="S2380" s="51">
        <f>FACT_INCLUDES[[#This Row],[Amount]]*(1-FACT_INCLUDES[[#This Row],[Order Discount]])</f>
        <v>357.72397712177104</v>
      </c>
      <c r="T2380" s="51">
        <f t="shared" si="37"/>
        <v>753.41128633826929</v>
      </c>
      <c r="U2380" s="57">
        <f>FACT_INCLUDES[[#This Row],[Income]]/FACT_INCLUDES[[#This Row],[Total Order Income]]</f>
        <v>0.47480570520834864</v>
      </c>
      <c r="V2380" s="33">
        <f>IF(FACT_INCLUDES[[#This Row],[Order Gap]]&gt;10, 1, 0)/COUNTIFS(FACT_INCLUDES[Order ID], FACT_INCLUDES[[#This Row],[Order ID]])</f>
        <v>0</v>
      </c>
      <c r="W2380" s="33">
        <f>IF(FACT_INCLUDES[[#This Row],[Order Type]]="Online", 1, 0)/COUNTIFS(FACT_INCLUDES[Order ID], FACT_INCLUDES[[#This Row],[Order ID]])</f>
        <v>0</v>
      </c>
      <c r="X2380" s="52">
        <v>614.70115469355767</v>
      </c>
      <c r="Y2380" s="52">
        <v>695.72894698590369</v>
      </c>
      <c r="Z2380" s="64">
        <f>IF(FACT_INCLUDES[[#This Row],[Order Type]]="Online", 1, 0)*FACT_INCLUDES[[#This Row],[Income]]</f>
        <v>0</v>
      </c>
    </row>
    <row r="2381" spans="1:26" x14ac:dyDescent="0.3">
      <c r="A2381" s="4">
        <v>591</v>
      </c>
      <c r="B2381" s="4">
        <v>297</v>
      </c>
      <c r="C2381" s="4">
        <v>85</v>
      </c>
      <c r="D2381" s="58">
        <v>2</v>
      </c>
      <c r="E2381" s="28">
        <f>VLOOKUP(FACT_INCLUDES[[#This Row],[Order ID]], ORDERS[], 2)</f>
        <v>45118.784197111694</v>
      </c>
      <c r="F2381" s="28">
        <f>VLOOKUP(FACT_INCLUDES[[#This Row],[Order ID]], ORDERS[], 3)</f>
        <v>45126.784197111694</v>
      </c>
      <c r="G2381" s="4" t="str">
        <f>VLOOKUP(FACT_INCLUDES[[#This Row],[Order ID]], ORDERS[], 4)</f>
        <v>Online</v>
      </c>
      <c r="H2381" s="4" t="str">
        <f>VLOOKUP(FACT_INCLUDES[[#This Row],[Order ID]], ORDERS[], 5)</f>
        <v>OAA9621@gmail.com</v>
      </c>
      <c r="I2381" s="4">
        <f>VLOOKUP(FACT_INCLUDES[[#This Row],[Order ID]], ORDERS[], 6)</f>
        <v>0</v>
      </c>
      <c r="J2381" s="54">
        <f>VLOOKUP(FACT_INCLUDES[[#This Row],[Order ID]], ORDERS[], 7)</f>
        <v>0</v>
      </c>
      <c r="K2381" s="33">
        <v>8</v>
      </c>
      <c r="L2381" s="4">
        <f>VLOOKUP(FACT_INCLUDES[[#This Row],[DW Version]], VERSIONS[], 2)</f>
        <v>8</v>
      </c>
      <c r="M2381" s="4">
        <f>VLOOKUP(FACT_INCLUDES[[#This Row],[DW Version]], VERSIONS[], 3)</f>
        <v>12.5</v>
      </c>
      <c r="N2381" s="4" t="str">
        <f>VLOOKUP(FACT_INCLUDES[[#This Row],[DW Version]], VERSIONS[], 4)</f>
        <v>black</v>
      </c>
      <c r="O2381" s="51">
        <f>VLOOKUP(FACT_INCLUDES[[#This Row],[DW Version]], VERSIONS[], 5)</f>
        <v>224.23185221301284</v>
      </c>
      <c r="P2381" s="4" t="str">
        <f>VLOOKUP(FACT_INCLUDES[[#This Row],[DW Version]], VERSIONS[], 6)</f>
        <v>Dunk</v>
      </c>
      <c r="Q2381" s="4" t="str">
        <f>VLOOKUP(FACT_INCLUDES[[#This Row],[DW Version]], VERSIONS[], 7)</f>
        <v>Shoe</v>
      </c>
      <c r="R2381" s="51">
        <f>FACT_INCLUDES[[#This Row],[Version Price]]*FACT_INCLUDES[[#This Row],[Quantity]]</f>
        <v>448.46370442602569</v>
      </c>
      <c r="S2381" s="51">
        <f>FACT_INCLUDES[[#This Row],[Amount]]*(1-FACT_INCLUDES[[#This Row],[Order Discount]])</f>
        <v>448.46370442602569</v>
      </c>
      <c r="T2381" s="51">
        <f t="shared" si="37"/>
        <v>703.8291770174776</v>
      </c>
      <c r="U2381" s="57">
        <f>FACT_INCLUDES[[#This Row],[Income]]/FACT_INCLUDES[[#This Row],[Total Order Income]]</f>
        <v>0.63717691603297855</v>
      </c>
      <c r="V2381" s="33">
        <f>IF(FACT_INCLUDES[[#This Row],[Order Gap]]&gt;10, 1, 0)/COUNTIFS(FACT_INCLUDES[Order ID], FACT_INCLUDES[[#This Row],[Order ID]])</f>
        <v>0</v>
      </c>
      <c r="W2381" s="33">
        <f>IF(FACT_INCLUDES[[#This Row],[Order Type]]="Online", 1, 0)/COUNTIFS(FACT_INCLUDES[Order ID], FACT_INCLUDES[[#This Row],[Order ID]])</f>
        <v>0.5</v>
      </c>
      <c r="X2381" s="52">
        <v>614.70115469355767</v>
      </c>
      <c r="Y2381" s="52">
        <v>695.72894698590369</v>
      </c>
      <c r="Z2381" s="64">
        <f>IF(FACT_INCLUDES[[#This Row],[Order Type]]="Online", 1, 0)*FACT_INCLUDES[[#This Row],[Income]]</f>
        <v>448.46370442602569</v>
      </c>
    </row>
    <row r="2382" spans="1:26" x14ac:dyDescent="0.3">
      <c r="A2382" s="4">
        <v>592</v>
      </c>
      <c r="B2382" s="4">
        <v>297</v>
      </c>
      <c r="C2382" s="4">
        <v>478</v>
      </c>
      <c r="D2382" s="58">
        <v>1</v>
      </c>
      <c r="E2382" s="28">
        <f>VLOOKUP(FACT_INCLUDES[[#This Row],[Order ID]], ORDERS[], 2)</f>
        <v>45118.784197111694</v>
      </c>
      <c r="F2382" s="28">
        <f>VLOOKUP(FACT_INCLUDES[[#This Row],[Order ID]], ORDERS[], 3)</f>
        <v>45126.784197111694</v>
      </c>
      <c r="G2382" s="4" t="str">
        <f>VLOOKUP(FACT_INCLUDES[[#This Row],[Order ID]], ORDERS[], 4)</f>
        <v>Online</v>
      </c>
      <c r="H2382" s="4" t="str">
        <f>VLOOKUP(FACT_INCLUDES[[#This Row],[Order ID]], ORDERS[], 5)</f>
        <v>OAA9621@gmail.com</v>
      </c>
      <c r="I2382" s="4">
        <f>VLOOKUP(FACT_INCLUDES[[#This Row],[Order ID]], ORDERS[], 6)</f>
        <v>0</v>
      </c>
      <c r="J2382" s="54">
        <f>VLOOKUP(FACT_INCLUDES[[#This Row],[Order ID]], ORDERS[], 7)</f>
        <v>0</v>
      </c>
      <c r="K2382" s="33">
        <v>8</v>
      </c>
      <c r="L2382" s="4">
        <f>VLOOKUP(FACT_INCLUDES[[#This Row],[DW Version]], VERSIONS[], 2)</f>
        <v>50</v>
      </c>
      <c r="M2382" s="4">
        <f>VLOOKUP(FACT_INCLUDES[[#This Row],[DW Version]], VERSIONS[], 3)</f>
        <v>9</v>
      </c>
      <c r="N2382" s="4" t="str">
        <f>VLOOKUP(FACT_INCLUDES[[#This Row],[DW Version]], VERSIONS[], 4)</f>
        <v>white</v>
      </c>
      <c r="O2382" s="51">
        <f>VLOOKUP(FACT_INCLUDES[[#This Row],[DW Version]], VERSIONS[], 5)</f>
        <v>255.36547259145192</v>
      </c>
      <c r="P2382" s="4" t="str">
        <f>VLOOKUP(FACT_INCLUDES[[#This Row],[DW Version]], VERSIONS[], 6)</f>
        <v>Air Zoom Elite</v>
      </c>
      <c r="Q2382" s="4" t="str">
        <f>VLOOKUP(FACT_INCLUDES[[#This Row],[DW Version]], VERSIONS[], 7)</f>
        <v>Shoe</v>
      </c>
      <c r="R2382" s="51">
        <f>FACT_INCLUDES[[#This Row],[Version Price]]*FACT_INCLUDES[[#This Row],[Quantity]]</f>
        <v>255.36547259145192</v>
      </c>
      <c r="S2382" s="51">
        <f>FACT_INCLUDES[[#This Row],[Amount]]*(1-FACT_INCLUDES[[#This Row],[Order Discount]])</f>
        <v>255.36547259145192</v>
      </c>
      <c r="T2382" s="51">
        <f t="shared" si="37"/>
        <v>703.8291770174776</v>
      </c>
      <c r="U2382" s="57">
        <f>FACT_INCLUDES[[#This Row],[Income]]/FACT_INCLUDES[[#This Row],[Total Order Income]]</f>
        <v>0.36282308396702151</v>
      </c>
      <c r="V2382" s="33">
        <f>IF(FACT_INCLUDES[[#This Row],[Order Gap]]&gt;10, 1, 0)/COUNTIFS(FACT_INCLUDES[Order ID], FACT_INCLUDES[[#This Row],[Order ID]])</f>
        <v>0</v>
      </c>
      <c r="W2382" s="33">
        <f>IF(FACT_INCLUDES[[#This Row],[Order Type]]="Online", 1, 0)/COUNTIFS(FACT_INCLUDES[Order ID], FACT_INCLUDES[[#This Row],[Order ID]])</f>
        <v>0.5</v>
      </c>
      <c r="X2382" s="52">
        <v>614.70115469355767</v>
      </c>
      <c r="Y2382" s="52">
        <v>695.72894698590369</v>
      </c>
      <c r="Z2382" s="64">
        <f>IF(FACT_INCLUDES[[#This Row],[Order Type]]="Online", 1, 0)*FACT_INCLUDES[[#This Row],[Income]]</f>
        <v>255.36547259145192</v>
      </c>
    </row>
    <row r="2383" spans="1:26" x14ac:dyDescent="0.3">
      <c r="A2383" s="4">
        <v>597</v>
      </c>
      <c r="B2383" s="4">
        <v>299</v>
      </c>
      <c r="C2383" s="4">
        <v>88</v>
      </c>
      <c r="D2383" s="58">
        <v>3</v>
      </c>
      <c r="E2383" s="28">
        <f>VLOOKUP(FACT_INCLUDES[[#This Row],[Order ID]], ORDERS[], 2)</f>
        <v>45003.878003430254</v>
      </c>
      <c r="F2383" s="28">
        <f>VLOOKUP(FACT_INCLUDES[[#This Row],[Order ID]], ORDERS[], 3)</f>
        <v>45003.878003430254</v>
      </c>
      <c r="G2383" s="4" t="str">
        <f>VLOOKUP(FACT_INCLUDES[[#This Row],[Order ID]], ORDERS[], 4)</f>
        <v>In-Store</v>
      </c>
      <c r="H2383" s="4" t="str">
        <f>VLOOKUP(FACT_INCLUDES[[#This Row],[Order ID]], ORDERS[], 5)</f>
        <v>EAA9121@gmail.com</v>
      </c>
      <c r="I2383" s="4">
        <f>VLOOKUP(FACT_INCLUDES[[#This Row],[Order ID]], ORDERS[], 6)</f>
        <v>38</v>
      </c>
      <c r="J2383" s="54">
        <f>VLOOKUP(FACT_INCLUDES[[#This Row],[Order ID]], ORDERS[], 7)</f>
        <v>0</v>
      </c>
      <c r="K2383" s="33">
        <v>0</v>
      </c>
      <c r="L2383" s="4">
        <f>VLOOKUP(FACT_INCLUDES[[#This Row],[DW Version]], VERSIONS[], 2)</f>
        <v>9</v>
      </c>
      <c r="M2383" s="4">
        <f>VLOOKUP(FACT_INCLUDES[[#This Row],[DW Version]], VERSIONS[], 3)</f>
        <v>5</v>
      </c>
      <c r="N2383" s="4" t="str">
        <f>VLOOKUP(FACT_INCLUDES[[#This Row],[DW Version]], VERSIONS[], 4)</f>
        <v>black</v>
      </c>
      <c r="O2383" s="51">
        <f>VLOOKUP(FACT_INCLUDES[[#This Row],[DW Version]], VERSIONS[], 5)</f>
        <v>294.21057996401777</v>
      </c>
      <c r="P2383" s="4" t="str">
        <f>VLOOKUP(FACT_INCLUDES[[#This Row],[DW Version]], VERSIONS[], 6)</f>
        <v>React</v>
      </c>
      <c r="Q2383" s="4" t="str">
        <f>VLOOKUP(FACT_INCLUDES[[#This Row],[DW Version]], VERSIONS[], 7)</f>
        <v>Shoe</v>
      </c>
      <c r="R2383" s="51">
        <f>FACT_INCLUDES[[#This Row],[Version Price]]*FACT_INCLUDES[[#This Row],[Quantity]]</f>
        <v>882.63173989205325</v>
      </c>
      <c r="S2383" s="51">
        <f>FACT_INCLUDES[[#This Row],[Amount]]*(1-FACT_INCLUDES[[#This Row],[Order Discount]])</f>
        <v>882.63173989205325</v>
      </c>
      <c r="T2383" s="51">
        <f t="shared" si="37"/>
        <v>2115.8996109272216</v>
      </c>
      <c r="U2383" s="57">
        <f>FACT_INCLUDES[[#This Row],[Income]]/FACT_INCLUDES[[#This Row],[Total Order Income]]</f>
        <v>0.41714254085299901</v>
      </c>
      <c r="V2383" s="33">
        <f>IF(FACT_INCLUDES[[#This Row],[Order Gap]]&gt;10, 1, 0)/COUNTIFS(FACT_INCLUDES[Order ID], FACT_INCLUDES[[#This Row],[Order ID]])</f>
        <v>0</v>
      </c>
      <c r="W2383" s="33">
        <f>IF(FACT_INCLUDES[[#This Row],[Order Type]]="Online", 1, 0)/COUNTIFS(FACT_INCLUDES[Order ID], FACT_INCLUDES[[#This Row],[Order ID]])</f>
        <v>0</v>
      </c>
      <c r="X2383" s="52">
        <v>614.70115469355767</v>
      </c>
      <c r="Y2383" s="52">
        <v>695.72894698590369</v>
      </c>
      <c r="Z2383" s="64">
        <f>IF(FACT_INCLUDES[[#This Row],[Order Type]]="Online", 1, 0)*FACT_INCLUDES[[#This Row],[Income]]</f>
        <v>0</v>
      </c>
    </row>
    <row r="2384" spans="1:26" x14ac:dyDescent="0.3">
      <c r="A2384" s="4">
        <v>598</v>
      </c>
      <c r="B2384" s="4">
        <v>299</v>
      </c>
      <c r="C2384" s="4">
        <v>279</v>
      </c>
      <c r="D2384" s="58">
        <v>3</v>
      </c>
      <c r="E2384" s="28">
        <f>VLOOKUP(FACT_INCLUDES[[#This Row],[Order ID]], ORDERS[], 2)</f>
        <v>45003.878003430254</v>
      </c>
      <c r="F2384" s="28">
        <f>VLOOKUP(FACT_INCLUDES[[#This Row],[Order ID]], ORDERS[], 3)</f>
        <v>45003.878003430254</v>
      </c>
      <c r="G2384" s="4" t="str">
        <f>VLOOKUP(FACT_INCLUDES[[#This Row],[Order ID]], ORDERS[], 4)</f>
        <v>In-Store</v>
      </c>
      <c r="H2384" s="4" t="str">
        <f>VLOOKUP(FACT_INCLUDES[[#This Row],[Order ID]], ORDERS[], 5)</f>
        <v>EAA9121@gmail.com</v>
      </c>
      <c r="I2384" s="4">
        <f>VLOOKUP(FACT_INCLUDES[[#This Row],[Order ID]], ORDERS[], 6)</f>
        <v>38</v>
      </c>
      <c r="J2384" s="54">
        <f>VLOOKUP(FACT_INCLUDES[[#This Row],[Order ID]], ORDERS[], 7)</f>
        <v>0</v>
      </c>
      <c r="K2384" s="33">
        <v>0</v>
      </c>
      <c r="L2384" s="4">
        <f>VLOOKUP(FACT_INCLUDES[[#This Row],[DW Version]], VERSIONS[], 2)</f>
        <v>27</v>
      </c>
      <c r="M2384" s="4">
        <f>VLOOKUP(FACT_INCLUDES[[#This Row],[DW Version]], VERSIONS[], 3)</f>
        <v>10</v>
      </c>
      <c r="N2384" s="4" t="str">
        <f>VLOOKUP(FACT_INCLUDES[[#This Row],[DW Version]], VERSIONS[], 4)</f>
        <v>blue</v>
      </c>
      <c r="O2384" s="51">
        <f>VLOOKUP(FACT_INCLUDES[[#This Row],[DW Version]], VERSIONS[], 5)</f>
        <v>335.42616604663164</v>
      </c>
      <c r="P2384" s="4" t="str">
        <f>VLOOKUP(FACT_INCLUDES[[#This Row],[DW Version]], VERSIONS[], 6)</f>
        <v>Structure</v>
      </c>
      <c r="Q2384" s="4" t="str">
        <f>VLOOKUP(FACT_INCLUDES[[#This Row],[DW Version]], VERSIONS[], 7)</f>
        <v>Shoe</v>
      </c>
      <c r="R2384" s="51">
        <f>FACT_INCLUDES[[#This Row],[Version Price]]*FACT_INCLUDES[[#This Row],[Quantity]]</f>
        <v>1006.278498139895</v>
      </c>
      <c r="S2384" s="51">
        <f>FACT_INCLUDES[[#This Row],[Amount]]*(1-FACT_INCLUDES[[#This Row],[Order Discount]])</f>
        <v>1006.278498139895</v>
      </c>
      <c r="T2384" s="51">
        <f t="shared" si="37"/>
        <v>2115.8996109272216</v>
      </c>
      <c r="U2384" s="57">
        <f>FACT_INCLUDES[[#This Row],[Income]]/FACT_INCLUDES[[#This Row],[Total Order Income]]</f>
        <v>0.47557950903867663</v>
      </c>
      <c r="V2384" s="33">
        <f>IF(FACT_INCLUDES[[#This Row],[Order Gap]]&gt;10, 1, 0)/COUNTIFS(FACT_INCLUDES[Order ID], FACT_INCLUDES[[#This Row],[Order ID]])</f>
        <v>0</v>
      </c>
      <c r="W2384" s="33">
        <f>IF(FACT_INCLUDES[[#This Row],[Order Type]]="Online", 1, 0)/COUNTIFS(FACT_INCLUDES[Order ID], FACT_INCLUDES[[#This Row],[Order ID]])</f>
        <v>0</v>
      </c>
      <c r="X2384" s="52">
        <v>614.70115469355767</v>
      </c>
      <c r="Y2384" s="52">
        <v>695.72894698590369</v>
      </c>
      <c r="Z2384" s="64">
        <f>IF(FACT_INCLUDES[[#This Row],[Order Type]]="Online", 1, 0)*FACT_INCLUDES[[#This Row],[Income]]</f>
        <v>0</v>
      </c>
    </row>
    <row r="2385" spans="1:26" x14ac:dyDescent="0.3">
      <c r="A2385" s="4">
        <v>599</v>
      </c>
      <c r="B2385" s="4">
        <v>299</v>
      </c>
      <c r="C2385" s="4">
        <v>833</v>
      </c>
      <c r="D2385" s="58">
        <v>2</v>
      </c>
      <c r="E2385" s="28">
        <f>VLOOKUP(FACT_INCLUDES[[#This Row],[Order ID]], ORDERS[], 2)</f>
        <v>45003.878003430254</v>
      </c>
      <c r="F2385" s="28">
        <f>VLOOKUP(FACT_INCLUDES[[#This Row],[Order ID]], ORDERS[], 3)</f>
        <v>45003.878003430254</v>
      </c>
      <c r="G2385" s="4" t="str">
        <f>VLOOKUP(FACT_INCLUDES[[#This Row],[Order ID]], ORDERS[], 4)</f>
        <v>In-Store</v>
      </c>
      <c r="H2385" s="4" t="str">
        <f>VLOOKUP(FACT_INCLUDES[[#This Row],[Order ID]], ORDERS[], 5)</f>
        <v>EAA9121@gmail.com</v>
      </c>
      <c r="I2385" s="4">
        <f>VLOOKUP(FACT_INCLUDES[[#This Row],[Order ID]], ORDERS[], 6)</f>
        <v>38</v>
      </c>
      <c r="J2385" s="54">
        <f>VLOOKUP(FACT_INCLUDES[[#This Row],[Order ID]], ORDERS[], 7)</f>
        <v>0</v>
      </c>
      <c r="K2385" s="33">
        <v>0</v>
      </c>
      <c r="L2385" s="4">
        <f>VLOOKUP(FACT_INCLUDES[[#This Row],[DW Version]], VERSIONS[], 2)</f>
        <v>84</v>
      </c>
      <c r="M2385" s="4">
        <f>VLOOKUP(FACT_INCLUDES[[#This Row],[DW Version]], VERSIONS[], 3)</f>
        <v>11</v>
      </c>
      <c r="N2385" s="4" t="str">
        <f>VLOOKUP(FACT_INCLUDES[[#This Row],[DW Version]], VERSIONS[], 4)</f>
        <v>gold</v>
      </c>
      <c r="O2385" s="51">
        <f>VLOOKUP(FACT_INCLUDES[[#This Row],[DW Version]], VERSIONS[], 5)</f>
        <v>113.49468644763675</v>
      </c>
      <c r="P2385" s="4" t="str">
        <f>VLOOKUP(FACT_INCLUDES[[#This Row],[DW Version]], VERSIONS[], 6)</f>
        <v>AeroLoft Running Vest</v>
      </c>
      <c r="Q2385" s="4" t="str">
        <f>VLOOKUP(FACT_INCLUDES[[#This Row],[DW Version]], VERSIONS[], 7)</f>
        <v>Apparel</v>
      </c>
      <c r="R2385" s="51">
        <f>FACT_INCLUDES[[#This Row],[Version Price]]*FACT_INCLUDES[[#This Row],[Quantity]]</f>
        <v>226.9893728952735</v>
      </c>
      <c r="S2385" s="51">
        <f>FACT_INCLUDES[[#This Row],[Amount]]*(1-FACT_INCLUDES[[#This Row],[Order Discount]])</f>
        <v>226.9893728952735</v>
      </c>
      <c r="T2385" s="51">
        <f t="shared" si="37"/>
        <v>2115.8996109272216</v>
      </c>
      <c r="U2385" s="57">
        <f>FACT_INCLUDES[[#This Row],[Income]]/FACT_INCLUDES[[#This Row],[Total Order Income]]</f>
        <v>0.1072779501083244</v>
      </c>
      <c r="V2385" s="33">
        <f>IF(FACT_INCLUDES[[#This Row],[Order Gap]]&gt;10, 1, 0)/COUNTIFS(FACT_INCLUDES[Order ID], FACT_INCLUDES[[#This Row],[Order ID]])</f>
        <v>0</v>
      </c>
      <c r="W2385" s="33">
        <f>IF(FACT_INCLUDES[[#This Row],[Order Type]]="Online", 1, 0)/COUNTIFS(FACT_INCLUDES[Order ID], FACT_INCLUDES[[#This Row],[Order ID]])</f>
        <v>0</v>
      </c>
      <c r="X2385" s="52">
        <v>614.70115469355767</v>
      </c>
      <c r="Y2385" s="52">
        <v>695.72894698590369</v>
      </c>
      <c r="Z2385" s="64">
        <f>IF(FACT_INCLUDES[[#This Row],[Order Type]]="Online", 1, 0)*FACT_INCLUDES[[#This Row],[Income]]</f>
        <v>0</v>
      </c>
    </row>
    <row r="2386" spans="1:26" x14ac:dyDescent="0.3">
      <c r="A2386" s="4">
        <v>608</v>
      </c>
      <c r="B2386" s="4">
        <v>304</v>
      </c>
      <c r="C2386" s="4">
        <v>191</v>
      </c>
      <c r="D2386" s="58">
        <v>5</v>
      </c>
      <c r="E2386" s="28">
        <f>VLOOKUP(FACT_INCLUDES[[#This Row],[Order ID]], ORDERS[], 2)</f>
        <v>45131.400822647156</v>
      </c>
      <c r="F2386" s="28">
        <f>VLOOKUP(FACT_INCLUDES[[#This Row],[Order ID]], ORDERS[], 3)</f>
        <v>45131.400822647156</v>
      </c>
      <c r="G2386" s="4" t="str">
        <f>VLOOKUP(FACT_INCLUDES[[#This Row],[Order ID]], ORDERS[], 4)</f>
        <v>In-Store</v>
      </c>
      <c r="H2386" s="4" t="str">
        <f>VLOOKUP(FACT_INCLUDES[[#This Row],[Order ID]], ORDERS[], 5)</f>
        <v>YAZ6170@gmail.com</v>
      </c>
      <c r="I2386" s="4">
        <f>VLOOKUP(FACT_INCLUDES[[#This Row],[Order ID]], ORDERS[], 6)</f>
        <v>38</v>
      </c>
      <c r="J2386" s="54">
        <f>VLOOKUP(FACT_INCLUDES[[#This Row],[Order ID]], ORDERS[], 7)</f>
        <v>0</v>
      </c>
      <c r="K2386" s="33">
        <v>0</v>
      </c>
      <c r="L2386" s="4">
        <f>VLOOKUP(FACT_INCLUDES[[#This Row],[DW Version]], VERSIONS[], 2)</f>
        <v>19</v>
      </c>
      <c r="M2386" s="4">
        <f>VLOOKUP(FACT_INCLUDES[[#This Row],[DW Version]], VERSIONS[], 3)</f>
        <v>10.5</v>
      </c>
      <c r="N2386" s="4" t="str">
        <f>VLOOKUP(FACT_INCLUDES[[#This Row],[DW Version]], VERSIONS[], 4)</f>
        <v>purple</v>
      </c>
      <c r="O2386" s="51">
        <f>VLOOKUP(FACT_INCLUDES[[#This Row],[DW Version]], VERSIONS[], 5)</f>
        <v>254.7039627489379</v>
      </c>
      <c r="P2386" s="4" t="str">
        <f>VLOOKUP(FACT_INCLUDES[[#This Row],[DW Version]], VERSIONS[], 6)</f>
        <v>Windrunner Jacket</v>
      </c>
      <c r="Q2386" s="4" t="str">
        <f>VLOOKUP(FACT_INCLUDES[[#This Row],[DW Version]], VERSIONS[], 7)</f>
        <v>Apparel</v>
      </c>
      <c r="R2386" s="51">
        <f>FACT_INCLUDES[[#This Row],[Version Price]]*FACT_INCLUDES[[#This Row],[Quantity]]</f>
        <v>1273.5198137446896</v>
      </c>
      <c r="S2386" s="51">
        <f>FACT_INCLUDES[[#This Row],[Amount]]*(1-FACT_INCLUDES[[#This Row],[Order Discount]])</f>
        <v>1273.5198137446896</v>
      </c>
      <c r="T2386" s="51">
        <f t="shared" si="37"/>
        <v>2418.1172442668067</v>
      </c>
      <c r="U2386" s="57">
        <f>FACT_INCLUDES[[#This Row],[Income]]/FACT_INCLUDES[[#This Row],[Total Order Income]]</f>
        <v>0.52665759560009728</v>
      </c>
      <c r="V2386" s="33">
        <f>IF(FACT_INCLUDES[[#This Row],[Order Gap]]&gt;10, 1, 0)/COUNTIFS(FACT_INCLUDES[Order ID], FACT_INCLUDES[[#This Row],[Order ID]])</f>
        <v>0</v>
      </c>
      <c r="W2386" s="33">
        <f>IF(FACT_INCLUDES[[#This Row],[Order Type]]="Online", 1, 0)/COUNTIFS(FACT_INCLUDES[Order ID], FACT_INCLUDES[[#This Row],[Order ID]])</f>
        <v>0</v>
      </c>
      <c r="X2386" s="52">
        <v>614.70115469355767</v>
      </c>
      <c r="Y2386" s="52">
        <v>695.72894698590369</v>
      </c>
      <c r="Z2386" s="64">
        <f>IF(FACT_INCLUDES[[#This Row],[Order Type]]="Online", 1, 0)*FACT_INCLUDES[[#This Row],[Income]]</f>
        <v>0</v>
      </c>
    </row>
    <row r="2387" spans="1:26" x14ac:dyDescent="0.3">
      <c r="A2387" s="4">
        <v>609</v>
      </c>
      <c r="B2387" s="4">
        <v>304</v>
      </c>
      <c r="C2387" s="4">
        <v>514</v>
      </c>
      <c r="D2387" s="58">
        <v>5</v>
      </c>
      <c r="E2387" s="28">
        <f>VLOOKUP(FACT_INCLUDES[[#This Row],[Order ID]], ORDERS[], 2)</f>
        <v>45131.400822647156</v>
      </c>
      <c r="F2387" s="28">
        <f>VLOOKUP(FACT_INCLUDES[[#This Row],[Order ID]], ORDERS[], 3)</f>
        <v>45131.400822647156</v>
      </c>
      <c r="G2387" s="4" t="str">
        <f>VLOOKUP(FACT_INCLUDES[[#This Row],[Order ID]], ORDERS[], 4)</f>
        <v>In-Store</v>
      </c>
      <c r="H2387" s="4" t="str">
        <f>VLOOKUP(FACT_INCLUDES[[#This Row],[Order ID]], ORDERS[], 5)</f>
        <v>YAZ6170@gmail.com</v>
      </c>
      <c r="I2387" s="4">
        <f>VLOOKUP(FACT_INCLUDES[[#This Row],[Order ID]], ORDERS[], 6)</f>
        <v>38</v>
      </c>
      <c r="J2387" s="54">
        <f>VLOOKUP(FACT_INCLUDES[[#This Row],[Order ID]], ORDERS[], 7)</f>
        <v>0</v>
      </c>
      <c r="K2387" s="33">
        <v>0</v>
      </c>
      <c r="L2387" s="4">
        <f>VLOOKUP(FACT_INCLUDES[[#This Row],[DW Version]], VERSIONS[], 2)</f>
        <v>54</v>
      </c>
      <c r="M2387" s="4">
        <f>VLOOKUP(FACT_INCLUDES[[#This Row],[DW Version]], VERSIONS[], 3)</f>
        <v>3.5</v>
      </c>
      <c r="N2387" s="4" t="str">
        <f>VLOOKUP(FACT_INCLUDES[[#This Row],[DW Version]], VERSIONS[], 4)</f>
        <v>black</v>
      </c>
      <c r="O2387" s="51">
        <f>VLOOKUP(FACT_INCLUDES[[#This Row],[DW Version]], VERSIONS[], 5)</f>
        <v>172.36040042048367</v>
      </c>
      <c r="P2387" s="4" t="str">
        <f>VLOOKUP(FACT_INCLUDES[[#This Row],[DW Version]], VERSIONS[], 6)</f>
        <v>Legend React</v>
      </c>
      <c r="Q2387" s="4" t="str">
        <f>VLOOKUP(FACT_INCLUDES[[#This Row],[DW Version]], VERSIONS[], 7)</f>
        <v>Shoe</v>
      </c>
      <c r="R2387" s="51">
        <f>FACT_INCLUDES[[#This Row],[Version Price]]*FACT_INCLUDES[[#This Row],[Quantity]]</f>
        <v>861.80200210241833</v>
      </c>
      <c r="S2387" s="51">
        <f>FACT_INCLUDES[[#This Row],[Amount]]*(1-FACT_INCLUDES[[#This Row],[Order Discount]])</f>
        <v>861.80200210241833</v>
      </c>
      <c r="T2387" s="51">
        <f t="shared" si="37"/>
        <v>2418.1172442668067</v>
      </c>
      <c r="U2387" s="57">
        <f>FACT_INCLUDES[[#This Row],[Income]]/FACT_INCLUDES[[#This Row],[Total Order Income]]</f>
        <v>0.35639380354517253</v>
      </c>
      <c r="V2387" s="33">
        <f>IF(FACT_INCLUDES[[#This Row],[Order Gap]]&gt;10, 1, 0)/COUNTIFS(FACT_INCLUDES[Order ID], FACT_INCLUDES[[#This Row],[Order ID]])</f>
        <v>0</v>
      </c>
      <c r="W2387" s="33">
        <f>IF(FACT_INCLUDES[[#This Row],[Order Type]]="Online", 1, 0)/COUNTIFS(FACT_INCLUDES[Order ID], FACT_INCLUDES[[#This Row],[Order ID]])</f>
        <v>0</v>
      </c>
      <c r="X2387" s="52">
        <v>614.70115469355767</v>
      </c>
      <c r="Y2387" s="52">
        <v>695.72894698590369</v>
      </c>
      <c r="Z2387" s="64">
        <f>IF(FACT_INCLUDES[[#This Row],[Order Type]]="Online", 1, 0)*FACT_INCLUDES[[#This Row],[Income]]</f>
        <v>0</v>
      </c>
    </row>
    <row r="2388" spans="1:26" x14ac:dyDescent="0.3">
      <c r="A2388" s="4">
        <v>610</v>
      </c>
      <c r="B2388" s="4">
        <v>304</v>
      </c>
      <c r="C2388" s="4">
        <v>741</v>
      </c>
      <c r="D2388" s="58">
        <v>1</v>
      </c>
      <c r="E2388" s="28">
        <f>VLOOKUP(FACT_INCLUDES[[#This Row],[Order ID]], ORDERS[], 2)</f>
        <v>45131.400822647156</v>
      </c>
      <c r="F2388" s="28">
        <f>VLOOKUP(FACT_INCLUDES[[#This Row],[Order ID]], ORDERS[], 3)</f>
        <v>45131.400822647156</v>
      </c>
      <c r="G2388" s="4" t="str">
        <f>VLOOKUP(FACT_INCLUDES[[#This Row],[Order ID]], ORDERS[], 4)</f>
        <v>In-Store</v>
      </c>
      <c r="H2388" s="4" t="str">
        <f>VLOOKUP(FACT_INCLUDES[[#This Row],[Order ID]], ORDERS[], 5)</f>
        <v>YAZ6170@gmail.com</v>
      </c>
      <c r="I2388" s="4">
        <f>VLOOKUP(FACT_INCLUDES[[#This Row],[Order ID]], ORDERS[], 6)</f>
        <v>38</v>
      </c>
      <c r="J2388" s="54">
        <f>VLOOKUP(FACT_INCLUDES[[#This Row],[Order ID]], ORDERS[], 7)</f>
        <v>0</v>
      </c>
      <c r="K2388" s="33">
        <v>0</v>
      </c>
      <c r="L2388" s="4">
        <f>VLOOKUP(FACT_INCLUDES[[#This Row],[DW Version]], VERSIONS[], 2)</f>
        <v>76</v>
      </c>
      <c r="M2388" s="4">
        <f>VLOOKUP(FACT_INCLUDES[[#This Row],[DW Version]], VERSIONS[], 3)</f>
        <v>8.5</v>
      </c>
      <c r="N2388" s="4" t="str">
        <f>VLOOKUP(FACT_INCLUDES[[#This Row],[DW Version]], VERSIONS[], 4)</f>
        <v>black</v>
      </c>
      <c r="O2388" s="51">
        <f>VLOOKUP(FACT_INCLUDES[[#This Row],[DW Version]], VERSIONS[], 5)</f>
        <v>282.79542841969845</v>
      </c>
      <c r="P2388" s="4" t="str">
        <f>VLOOKUP(FACT_INCLUDES[[#This Row],[DW Version]], VERSIONS[], 6)</f>
        <v>Challenger Shorts</v>
      </c>
      <c r="Q2388" s="4" t="str">
        <f>VLOOKUP(FACT_INCLUDES[[#This Row],[DW Version]], VERSIONS[], 7)</f>
        <v>Apparel</v>
      </c>
      <c r="R2388" s="51">
        <f>FACT_INCLUDES[[#This Row],[Version Price]]*FACT_INCLUDES[[#This Row],[Quantity]]</f>
        <v>282.79542841969845</v>
      </c>
      <c r="S2388" s="51">
        <f>FACT_INCLUDES[[#This Row],[Amount]]*(1-FACT_INCLUDES[[#This Row],[Order Discount]])</f>
        <v>282.79542841969845</v>
      </c>
      <c r="T2388" s="51">
        <f t="shared" si="37"/>
        <v>2418.1172442668067</v>
      </c>
      <c r="U2388" s="57">
        <f>FACT_INCLUDES[[#This Row],[Income]]/FACT_INCLUDES[[#This Row],[Total Order Income]]</f>
        <v>0.11694860085473001</v>
      </c>
      <c r="V2388" s="33">
        <f>IF(FACT_INCLUDES[[#This Row],[Order Gap]]&gt;10, 1, 0)/COUNTIFS(FACT_INCLUDES[Order ID], FACT_INCLUDES[[#This Row],[Order ID]])</f>
        <v>0</v>
      </c>
      <c r="W2388" s="33">
        <f>IF(FACT_INCLUDES[[#This Row],[Order Type]]="Online", 1, 0)/COUNTIFS(FACT_INCLUDES[Order ID], FACT_INCLUDES[[#This Row],[Order ID]])</f>
        <v>0</v>
      </c>
      <c r="X2388" s="52">
        <v>614.70115469355767</v>
      </c>
      <c r="Y2388" s="52">
        <v>695.72894698590369</v>
      </c>
      <c r="Z2388" s="64">
        <f>IF(FACT_INCLUDES[[#This Row],[Order Type]]="Online", 1, 0)*FACT_INCLUDES[[#This Row],[Income]]</f>
        <v>0</v>
      </c>
    </row>
    <row r="2389" spans="1:26" x14ac:dyDescent="0.3">
      <c r="A2389" s="4">
        <v>651</v>
      </c>
      <c r="B2389" s="4">
        <v>325</v>
      </c>
      <c r="C2389" s="4">
        <v>274</v>
      </c>
      <c r="D2389" s="58">
        <v>5</v>
      </c>
      <c r="E2389" s="28">
        <f>VLOOKUP(FACT_INCLUDES[[#This Row],[Order ID]], ORDERS[], 2)</f>
        <v>45271.883269857579</v>
      </c>
      <c r="F2389" s="28">
        <f>VLOOKUP(FACT_INCLUDES[[#This Row],[Order ID]], ORDERS[], 3)</f>
        <v>45271.883269857579</v>
      </c>
      <c r="G2389" s="4" t="str">
        <f>VLOOKUP(FACT_INCLUDES[[#This Row],[Order ID]], ORDERS[], 4)</f>
        <v>In-Store</v>
      </c>
      <c r="H2389" s="4" t="str">
        <f>VLOOKUP(FACT_INCLUDES[[#This Row],[Order ID]], ORDERS[], 5)</f>
        <v>BTR3071@gmail.com</v>
      </c>
      <c r="I2389" s="4">
        <f>VLOOKUP(FACT_INCLUDES[[#This Row],[Order ID]], ORDERS[], 6)</f>
        <v>12</v>
      </c>
      <c r="J2389" s="54">
        <f>VLOOKUP(FACT_INCLUDES[[#This Row],[Order ID]], ORDERS[], 7)</f>
        <v>0</v>
      </c>
      <c r="K2389" s="33">
        <v>0</v>
      </c>
      <c r="L2389" s="4">
        <f>VLOOKUP(FACT_INCLUDES[[#This Row],[DW Version]], VERSIONS[], 2)</f>
        <v>27</v>
      </c>
      <c r="M2389" s="4">
        <f>VLOOKUP(FACT_INCLUDES[[#This Row],[DW Version]], VERSIONS[], 3)</f>
        <v>4.5</v>
      </c>
      <c r="N2389" s="4" t="str">
        <f>VLOOKUP(FACT_INCLUDES[[#This Row],[DW Version]], VERSIONS[], 4)</f>
        <v>black</v>
      </c>
      <c r="O2389" s="51">
        <f>VLOOKUP(FACT_INCLUDES[[#This Row],[DW Version]], VERSIONS[], 5)</f>
        <v>157.41479165081068</v>
      </c>
      <c r="P2389" s="4" t="str">
        <f>VLOOKUP(FACT_INCLUDES[[#This Row],[DW Version]], VERSIONS[], 6)</f>
        <v>Structure</v>
      </c>
      <c r="Q2389" s="4" t="str">
        <f>VLOOKUP(FACT_INCLUDES[[#This Row],[DW Version]], VERSIONS[], 7)</f>
        <v>Shoe</v>
      </c>
      <c r="R2389" s="51">
        <f>FACT_INCLUDES[[#This Row],[Version Price]]*FACT_INCLUDES[[#This Row],[Quantity]]</f>
        <v>787.07395825405342</v>
      </c>
      <c r="S2389" s="51">
        <f>FACT_INCLUDES[[#This Row],[Amount]]*(1-FACT_INCLUDES[[#This Row],[Order Discount]])</f>
        <v>787.07395825405342</v>
      </c>
      <c r="T2389" s="51">
        <f t="shared" si="37"/>
        <v>1526.7126720375795</v>
      </c>
      <c r="U2389" s="57">
        <f>FACT_INCLUDES[[#This Row],[Income]]/FACT_INCLUDES[[#This Row],[Total Order Income]]</f>
        <v>0.51553509227352501</v>
      </c>
      <c r="V2389" s="33">
        <f>IF(FACT_INCLUDES[[#This Row],[Order Gap]]&gt;10, 1, 0)/COUNTIFS(FACT_INCLUDES[Order ID], FACT_INCLUDES[[#This Row],[Order ID]])</f>
        <v>0</v>
      </c>
      <c r="W2389" s="33">
        <f>IF(FACT_INCLUDES[[#This Row],[Order Type]]="Online", 1, 0)/COUNTIFS(FACT_INCLUDES[Order ID], FACT_INCLUDES[[#This Row],[Order ID]])</f>
        <v>0</v>
      </c>
      <c r="X2389" s="52">
        <v>614.70115469355767</v>
      </c>
      <c r="Y2389" s="52">
        <v>695.72894698590369</v>
      </c>
      <c r="Z2389" s="64">
        <f>IF(FACT_INCLUDES[[#This Row],[Order Type]]="Online", 1, 0)*FACT_INCLUDES[[#This Row],[Income]]</f>
        <v>0</v>
      </c>
    </row>
    <row r="2390" spans="1:26" x14ac:dyDescent="0.3">
      <c r="A2390" s="4">
        <v>652</v>
      </c>
      <c r="B2390" s="4">
        <v>325</v>
      </c>
      <c r="C2390" s="4">
        <v>585</v>
      </c>
      <c r="D2390" s="58">
        <v>2</v>
      </c>
      <c r="E2390" s="28">
        <f>VLOOKUP(FACT_INCLUDES[[#This Row],[Order ID]], ORDERS[], 2)</f>
        <v>45271.883269857579</v>
      </c>
      <c r="F2390" s="28">
        <f>VLOOKUP(FACT_INCLUDES[[#This Row],[Order ID]], ORDERS[], 3)</f>
        <v>45271.883269857579</v>
      </c>
      <c r="G2390" s="4" t="str">
        <f>VLOOKUP(FACT_INCLUDES[[#This Row],[Order ID]], ORDERS[], 4)</f>
        <v>In-Store</v>
      </c>
      <c r="H2390" s="4" t="str">
        <f>VLOOKUP(FACT_INCLUDES[[#This Row],[Order ID]], ORDERS[], 5)</f>
        <v>BTR3071@gmail.com</v>
      </c>
      <c r="I2390" s="4">
        <f>VLOOKUP(FACT_INCLUDES[[#This Row],[Order ID]], ORDERS[], 6)</f>
        <v>12</v>
      </c>
      <c r="J2390" s="54">
        <f>VLOOKUP(FACT_INCLUDES[[#This Row],[Order ID]], ORDERS[], 7)</f>
        <v>0</v>
      </c>
      <c r="K2390" s="33">
        <v>0</v>
      </c>
      <c r="L2390" s="4">
        <f>VLOOKUP(FACT_INCLUDES[[#This Row],[DW Version]], VERSIONS[], 2)</f>
        <v>60</v>
      </c>
      <c r="M2390" s="4">
        <f>VLOOKUP(FACT_INCLUDES[[#This Row],[DW Version]], VERSIONS[], 3)</f>
        <v>4.5</v>
      </c>
      <c r="N2390" s="4" t="str">
        <f>VLOOKUP(FACT_INCLUDES[[#This Row],[DW Version]], VERSIONS[], 4)</f>
        <v>orange</v>
      </c>
      <c r="O2390" s="51">
        <f>VLOOKUP(FACT_INCLUDES[[#This Row],[DW Version]], VERSIONS[], 5)</f>
        <v>342.43199808531261</v>
      </c>
      <c r="P2390" s="4" t="str">
        <f>VLOOKUP(FACT_INCLUDES[[#This Row],[DW Version]], VERSIONS[], 6)</f>
        <v>Magista Obra</v>
      </c>
      <c r="Q2390" s="4" t="str">
        <f>VLOOKUP(FACT_INCLUDES[[#This Row],[DW Version]], VERSIONS[], 7)</f>
        <v>Shoe</v>
      </c>
      <c r="R2390" s="51">
        <f>FACT_INCLUDES[[#This Row],[Version Price]]*FACT_INCLUDES[[#This Row],[Quantity]]</f>
        <v>684.86399617062523</v>
      </c>
      <c r="S2390" s="51">
        <f>FACT_INCLUDES[[#This Row],[Amount]]*(1-FACT_INCLUDES[[#This Row],[Order Discount]])</f>
        <v>684.86399617062523</v>
      </c>
      <c r="T2390" s="51">
        <f t="shared" si="37"/>
        <v>1526.7126720375795</v>
      </c>
      <c r="U2390" s="57">
        <f>FACT_INCLUDES[[#This Row],[Income]]/FACT_INCLUDES[[#This Row],[Total Order Income]]</f>
        <v>0.44858735288847301</v>
      </c>
      <c r="V2390" s="33">
        <f>IF(FACT_INCLUDES[[#This Row],[Order Gap]]&gt;10, 1, 0)/COUNTIFS(FACT_INCLUDES[Order ID], FACT_INCLUDES[[#This Row],[Order ID]])</f>
        <v>0</v>
      </c>
      <c r="W2390" s="33">
        <f>IF(FACT_INCLUDES[[#This Row],[Order Type]]="Online", 1, 0)/COUNTIFS(FACT_INCLUDES[Order ID], FACT_INCLUDES[[#This Row],[Order ID]])</f>
        <v>0</v>
      </c>
      <c r="X2390" s="52">
        <v>614.70115469355767</v>
      </c>
      <c r="Y2390" s="52">
        <v>695.72894698590369</v>
      </c>
      <c r="Z2390" s="64">
        <f>IF(FACT_INCLUDES[[#This Row],[Order Type]]="Online", 1, 0)*FACT_INCLUDES[[#This Row],[Income]]</f>
        <v>0</v>
      </c>
    </row>
    <row r="2391" spans="1:26" x14ac:dyDescent="0.3">
      <c r="A2391" s="4">
        <v>653</v>
      </c>
      <c r="B2391" s="4">
        <v>325</v>
      </c>
      <c r="C2391" s="4">
        <v>925</v>
      </c>
      <c r="D2391" s="58">
        <v>1</v>
      </c>
      <c r="E2391" s="28">
        <f>VLOOKUP(FACT_INCLUDES[[#This Row],[Order ID]], ORDERS[], 2)</f>
        <v>45271.883269857579</v>
      </c>
      <c r="F2391" s="28">
        <f>VLOOKUP(FACT_INCLUDES[[#This Row],[Order ID]], ORDERS[], 3)</f>
        <v>45271.883269857579</v>
      </c>
      <c r="G2391" s="4" t="str">
        <f>VLOOKUP(FACT_INCLUDES[[#This Row],[Order ID]], ORDERS[], 4)</f>
        <v>In-Store</v>
      </c>
      <c r="H2391" s="4" t="str">
        <f>VLOOKUP(FACT_INCLUDES[[#This Row],[Order ID]], ORDERS[], 5)</f>
        <v>BTR3071@gmail.com</v>
      </c>
      <c r="I2391" s="4">
        <f>VLOOKUP(FACT_INCLUDES[[#This Row],[Order ID]], ORDERS[], 6)</f>
        <v>12</v>
      </c>
      <c r="J2391" s="54">
        <f>VLOOKUP(FACT_INCLUDES[[#This Row],[Order ID]], ORDERS[], 7)</f>
        <v>0</v>
      </c>
      <c r="K2391" s="33">
        <v>0</v>
      </c>
      <c r="L2391" s="4">
        <f>VLOOKUP(FACT_INCLUDES[[#This Row],[DW Version]], VERSIONS[], 2)</f>
        <v>94</v>
      </c>
      <c r="M2391" s="4">
        <f>VLOOKUP(FACT_INCLUDES[[#This Row],[DW Version]], VERSIONS[], 3)</f>
        <v>12</v>
      </c>
      <c r="N2391" s="4" t="str">
        <f>VLOOKUP(FACT_INCLUDES[[#This Row],[DW Version]], VERSIONS[], 4)</f>
        <v>black</v>
      </c>
      <c r="O2391" s="51">
        <f>VLOOKUP(FACT_INCLUDES[[#This Row],[DW Version]], VERSIONS[], 5)</f>
        <v>54.774717612900965</v>
      </c>
      <c r="P2391" s="4" t="str">
        <f>VLOOKUP(FACT_INCLUDES[[#This Row],[DW Version]], VERSIONS[], 6)</f>
        <v>Joyride Run Flyknit</v>
      </c>
      <c r="Q2391" s="4" t="str">
        <f>VLOOKUP(FACT_INCLUDES[[#This Row],[DW Version]], VERSIONS[], 7)</f>
        <v>Shoe</v>
      </c>
      <c r="R2391" s="51">
        <f>FACT_INCLUDES[[#This Row],[Version Price]]*FACT_INCLUDES[[#This Row],[Quantity]]</f>
        <v>54.774717612900965</v>
      </c>
      <c r="S2391" s="51">
        <f>FACT_INCLUDES[[#This Row],[Amount]]*(1-FACT_INCLUDES[[#This Row],[Order Discount]])</f>
        <v>54.774717612900965</v>
      </c>
      <c r="T2391" s="51">
        <f t="shared" si="37"/>
        <v>1526.7126720375795</v>
      </c>
      <c r="U2391" s="57">
        <f>FACT_INCLUDES[[#This Row],[Income]]/FACT_INCLUDES[[#This Row],[Total Order Income]]</f>
        <v>3.587755483800209E-2</v>
      </c>
      <c r="V2391" s="33">
        <f>IF(FACT_INCLUDES[[#This Row],[Order Gap]]&gt;10, 1, 0)/COUNTIFS(FACT_INCLUDES[Order ID], FACT_INCLUDES[[#This Row],[Order ID]])</f>
        <v>0</v>
      </c>
      <c r="W2391" s="33">
        <f>IF(FACT_INCLUDES[[#This Row],[Order Type]]="Online", 1, 0)/COUNTIFS(FACT_INCLUDES[Order ID], FACT_INCLUDES[[#This Row],[Order ID]])</f>
        <v>0</v>
      </c>
      <c r="X2391" s="52">
        <v>614.70115469355767</v>
      </c>
      <c r="Y2391" s="52">
        <v>695.72894698590369</v>
      </c>
      <c r="Z2391" s="64">
        <f>IF(FACT_INCLUDES[[#This Row],[Order Type]]="Online", 1, 0)*FACT_INCLUDES[[#This Row],[Income]]</f>
        <v>0</v>
      </c>
    </row>
    <row r="2392" spans="1:26" x14ac:dyDescent="0.3">
      <c r="A2392" s="4">
        <v>709</v>
      </c>
      <c r="B2392" s="4">
        <v>356</v>
      </c>
      <c r="C2392" s="4">
        <v>192</v>
      </c>
      <c r="D2392" s="58">
        <v>3</v>
      </c>
      <c r="E2392" s="28">
        <f>VLOOKUP(FACT_INCLUDES[[#This Row],[Order ID]], ORDERS[], 2)</f>
        <v>45051.895116891952</v>
      </c>
      <c r="F2392" s="28">
        <f>VLOOKUP(FACT_INCLUDES[[#This Row],[Order ID]], ORDERS[], 3)</f>
        <v>45051.895116891952</v>
      </c>
      <c r="G2392" s="4" t="str">
        <f>VLOOKUP(FACT_INCLUDES[[#This Row],[Order ID]], ORDERS[], 4)</f>
        <v>In-Store</v>
      </c>
      <c r="H2392" s="4" t="str">
        <f>VLOOKUP(FACT_INCLUDES[[#This Row],[Order ID]], ORDERS[], 5)</f>
        <v>AQZ7929@gmail.com</v>
      </c>
      <c r="I2392" s="4">
        <f>VLOOKUP(FACT_INCLUDES[[#This Row],[Order ID]], ORDERS[], 6)</f>
        <v>35</v>
      </c>
      <c r="J2392" s="54">
        <f>VLOOKUP(FACT_INCLUDES[[#This Row],[Order ID]], ORDERS[], 7)</f>
        <v>0</v>
      </c>
      <c r="K2392" s="33">
        <v>0</v>
      </c>
      <c r="L2392" s="4">
        <f>VLOOKUP(FACT_INCLUDES[[#This Row],[DW Version]], VERSIONS[], 2)</f>
        <v>19</v>
      </c>
      <c r="M2392" s="4">
        <f>VLOOKUP(FACT_INCLUDES[[#This Row],[DW Version]], VERSIONS[], 3)</f>
        <v>10.5</v>
      </c>
      <c r="N2392" s="4" t="str">
        <f>VLOOKUP(FACT_INCLUDES[[#This Row],[DW Version]], VERSIONS[], 4)</f>
        <v>white</v>
      </c>
      <c r="O2392" s="51">
        <f>VLOOKUP(FACT_INCLUDES[[#This Row],[DW Version]], VERSIONS[], 5)</f>
        <v>262.96885891915235</v>
      </c>
      <c r="P2392" s="4" t="str">
        <f>VLOOKUP(FACT_INCLUDES[[#This Row],[DW Version]], VERSIONS[], 6)</f>
        <v>Windrunner Jacket</v>
      </c>
      <c r="Q2392" s="4" t="str">
        <f>VLOOKUP(FACT_INCLUDES[[#This Row],[DW Version]], VERSIONS[], 7)</f>
        <v>Apparel</v>
      </c>
      <c r="R2392" s="51">
        <f>FACT_INCLUDES[[#This Row],[Version Price]]*FACT_INCLUDES[[#This Row],[Quantity]]</f>
        <v>788.90657675745706</v>
      </c>
      <c r="S2392" s="51">
        <f>FACT_INCLUDES[[#This Row],[Amount]]*(1-FACT_INCLUDES[[#This Row],[Order Discount]])</f>
        <v>788.90657675745706</v>
      </c>
      <c r="T2392" s="51">
        <f t="shared" si="37"/>
        <v>788.90657675745706</v>
      </c>
      <c r="U2392" s="57">
        <f>FACT_INCLUDES[[#This Row],[Income]]/FACT_INCLUDES[[#This Row],[Total Order Income]]</f>
        <v>1</v>
      </c>
      <c r="V2392" s="33">
        <f>IF(FACT_INCLUDES[[#This Row],[Order Gap]]&gt;10, 1, 0)/COUNTIFS(FACT_INCLUDES[Order ID], FACT_INCLUDES[[#This Row],[Order ID]])</f>
        <v>0</v>
      </c>
      <c r="W2392" s="33">
        <f>IF(FACT_INCLUDES[[#This Row],[Order Type]]="Online", 1, 0)/COUNTIFS(FACT_INCLUDES[Order ID], FACT_INCLUDES[[#This Row],[Order ID]])</f>
        <v>0</v>
      </c>
      <c r="X2392" s="52">
        <v>614.70115469355767</v>
      </c>
      <c r="Y2392" s="52">
        <v>695.72894698590369</v>
      </c>
      <c r="Z2392" s="64">
        <f>IF(FACT_INCLUDES[[#This Row],[Order Type]]="Online", 1, 0)*FACT_INCLUDES[[#This Row],[Income]]</f>
        <v>0</v>
      </c>
    </row>
    <row r="2393" spans="1:26" x14ac:dyDescent="0.3">
      <c r="A2393" s="4">
        <v>764</v>
      </c>
      <c r="B2393" s="4">
        <v>388</v>
      </c>
      <c r="C2393" s="4">
        <v>354</v>
      </c>
      <c r="D2393" s="58">
        <v>2</v>
      </c>
      <c r="E2393" s="28">
        <f>VLOOKUP(FACT_INCLUDES[[#This Row],[Order ID]], ORDERS[], 2)</f>
        <v>45239.299770246493</v>
      </c>
      <c r="F2393" s="28">
        <f>VLOOKUP(FACT_INCLUDES[[#This Row],[Order ID]], ORDERS[], 3)</f>
        <v>45239.299770246493</v>
      </c>
      <c r="G2393" s="4" t="str">
        <f>VLOOKUP(FACT_INCLUDES[[#This Row],[Order ID]], ORDERS[], 4)</f>
        <v>In-Store</v>
      </c>
      <c r="H2393" s="4" t="str">
        <f>VLOOKUP(FACT_INCLUDES[[#This Row],[Order ID]], ORDERS[], 5)</f>
        <v>ZMT7789@gmail.com</v>
      </c>
      <c r="I2393" s="4">
        <f>VLOOKUP(FACT_INCLUDES[[#This Row],[Order ID]], ORDERS[], 6)</f>
        <v>35</v>
      </c>
      <c r="J2393" s="54">
        <f>VLOOKUP(FACT_INCLUDES[[#This Row],[Order ID]], ORDERS[], 7)</f>
        <v>0</v>
      </c>
      <c r="K2393" s="33">
        <v>0</v>
      </c>
      <c r="L2393" s="4">
        <f>VLOOKUP(FACT_INCLUDES[[#This Row],[DW Version]], VERSIONS[], 2)</f>
        <v>36</v>
      </c>
      <c r="M2393" s="4">
        <f>VLOOKUP(FACT_INCLUDES[[#This Row],[DW Version]], VERSIONS[], 3)</f>
        <v>4</v>
      </c>
      <c r="N2393" s="4" t="str">
        <f>VLOOKUP(FACT_INCLUDES[[#This Row],[DW Version]], VERSIONS[], 4)</f>
        <v>dark blue</v>
      </c>
      <c r="O2393" s="51">
        <f>VLOOKUP(FACT_INCLUDES[[#This Row],[DW Version]], VERSIONS[], 5)</f>
        <v>142.06075214816136</v>
      </c>
      <c r="P2393" s="4" t="str">
        <f>VLOOKUP(FACT_INCLUDES[[#This Row],[DW Version]], VERSIONS[], 6)</f>
        <v>Air Max 270</v>
      </c>
      <c r="Q2393" s="4" t="str">
        <f>VLOOKUP(FACT_INCLUDES[[#This Row],[DW Version]], VERSIONS[], 7)</f>
        <v>Shoe</v>
      </c>
      <c r="R2393" s="51">
        <f>FACT_INCLUDES[[#This Row],[Version Price]]*FACT_INCLUDES[[#This Row],[Quantity]]</f>
        <v>284.12150429632271</v>
      </c>
      <c r="S2393" s="51">
        <f>FACT_INCLUDES[[#This Row],[Amount]]*(1-FACT_INCLUDES[[#This Row],[Order Discount]])</f>
        <v>284.12150429632271</v>
      </c>
      <c r="T2393" s="51">
        <f t="shared" si="37"/>
        <v>284.12150429632271</v>
      </c>
      <c r="U2393" s="57">
        <f>FACT_INCLUDES[[#This Row],[Income]]/FACT_INCLUDES[[#This Row],[Total Order Income]]</f>
        <v>1</v>
      </c>
      <c r="V2393" s="33">
        <f>IF(FACT_INCLUDES[[#This Row],[Order Gap]]&gt;10, 1, 0)/COUNTIFS(FACT_INCLUDES[Order ID], FACT_INCLUDES[[#This Row],[Order ID]])</f>
        <v>0</v>
      </c>
      <c r="W2393" s="33">
        <f>IF(FACT_INCLUDES[[#This Row],[Order Type]]="Online", 1, 0)/COUNTIFS(FACT_INCLUDES[Order ID], FACT_INCLUDES[[#This Row],[Order ID]])</f>
        <v>0</v>
      </c>
      <c r="X2393" s="52">
        <v>614.70115469355767</v>
      </c>
      <c r="Y2393" s="52">
        <v>695.72894698590369</v>
      </c>
      <c r="Z2393" s="64">
        <f>IF(FACT_INCLUDES[[#This Row],[Order Type]]="Online", 1, 0)*FACT_INCLUDES[[#This Row],[Income]]</f>
        <v>0</v>
      </c>
    </row>
    <row r="2394" spans="1:26" x14ac:dyDescent="0.3">
      <c r="A2394" s="4">
        <v>809</v>
      </c>
      <c r="B2394" s="4">
        <v>408</v>
      </c>
      <c r="C2394" s="4">
        <v>313</v>
      </c>
      <c r="D2394" s="58">
        <v>1</v>
      </c>
      <c r="E2394" s="28">
        <f>VLOOKUP(FACT_INCLUDES[[#This Row],[Order ID]], ORDERS[], 2)</f>
        <v>45186.539606370585</v>
      </c>
      <c r="F2394" s="28">
        <f>VLOOKUP(FACT_INCLUDES[[#This Row],[Order ID]], ORDERS[], 3)</f>
        <v>45202.539606370585</v>
      </c>
      <c r="G2394" s="4" t="str">
        <f>VLOOKUP(FACT_INCLUDES[[#This Row],[Order ID]], ORDERS[], 4)</f>
        <v>Online</v>
      </c>
      <c r="H2394" s="4" t="str">
        <f>VLOOKUP(FACT_INCLUDES[[#This Row],[Order ID]], ORDERS[], 5)</f>
        <v>JWV6738@gmail.com</v>
      </c>
      <c r="I2394" s="4">
        <f>VLOOKUP(FACT_INCLUDES[[#This Row],[Order ID]], ORDERS[], 6)</f>
        <v>0</v>
      </c>
      <c r="J2394" s="54">
        <f>VLOOKUP(FACT_INCLUDES[[#This Row],[Order ID]], ORDERS[], 7)</f>
        <v>0</v>
      </c>
      <c r="K2394" s="33">
        <v>16</v>
      </c>
      <c r="L2394" s="4">
        <f>VLOOKUP(FACT_INCLUDES[[#This Row],[DW Version]], VERSIONS[], 2)</f>
        <v>31</v>
      </c>
      <c r="M2394" s="4">
        <f>VLOOKUP(FACT_INCLUDES[[#This Row],[DW Version]], VERSIONS[], 3)</f>
        <v>9.5</v>
      </c>
      <c r="N2394" s="4" t="str">
        <f>VLOOKUP(FACT_INCLUDES[[#This Row],[DW Version]], VERSIONS[], 4)</f>
        <v>white</v>
      </c>
      <c r="O2394" s="51">
        <f>VLOOKUP(FACT_INCLUDES[[#This Row],[DW Version]], VERSIONS[], 5)</f>
        <v>356.88351143220405</v>
      </c>
      <c r="P2394" s="4" t="str">
        <f>VLOOKUP(FACT_INCLUDES[[#This Row],[DW Version]], VERSIONS[], 6)</f>
        <v>React Element 55</v>
      </c>
      <c r="Q2394" s="4" t="str">
        <f>VLOOKUP(FACT_INCLUDES[[#This Row],[DW Version]], VERSIONS[], 7)</f>
        <v>Shoe</v>
      </c>
      <c r="R2394" s="51">
        <f>FACT_INCLUDES[[#This Row],[Version Price]]*FACT_INCLUDES[[#This Row],[Quantity]]</f>
        <v>356.88351143220405</v>
      </c>
      <c r="S2394" s="51">
        <f>FACT_INCLUDES[[#This Row],[Amount]]*(1-FACT_INCLUDES[[#This Row],[Order Discount]])</f>
        <v>356.88351143220405</v>
      </c>
      <c r="T2394" s="51">
        <f t="shared" si="37"/>
        <v>356.88351143220405</v>
      </c>
      <c r="U2394" s="57">
        <f>FACT_INCLUDES[[#This Row],[Income]]/FACT_INCLUDES[[#This Row],[Total Order Income]]</f>
        <v>1</v>
      </c>
      <c r="V2394" s="33">
        <f>IF(FACT_INCLUDES[[#This Row],[Order Gap]]&gt;10, 1, 0)/COUNTIFS(FACT_INCLUDES[Order ID], FACT_INCLUDES[[#This Row],[Order ID]])</f>
        <v>1</v>
      </c>
      <c r="W2394" s="33">
        <f>IF(FACT_INCLUDES[[#This Row],[Order Type]]="Online", 1, 0)/COUNTIFS(FACT_INCLUDES[Order ID], FACT_INCLUDES[[#This Row],[Order ID]])</f>
        <v>1</v>
      </c>
      <c r="X2394" s="52">
        <v>614.70115469355767</v>
      </c>
      <c r="Y2394" s="52">
        <v>695.72894698590369</v>
      </c>
      <c r="Z2394" s="64">
        <f>IF(FACT_INCLUDES[[#This Row],[Order Type]]="Online", 1, 0)*FACT_INCLUDES[[#This Row],[Income]]</f>
        <v>356.88351143220405</v>
      </c>
    </row>
    <row r="2395" spans="1:26" x14ac:dyDescent="0.3">
      <c r="A2395" s="4">
        <v>832</v>
      </c>
      <c r="B2395" s="4">
        <v>422</v>
      </c>
      <c r="C2395" s="4">
        <v>890</v>
      </c>
      <c r="D2395" s="58">
        <v>2</v>
      </c>
      <c r="E2395" s="28">
        <f>VLOOKUP(FACT_INCLUDES[[#This Row],[Order ID]], ORDERS[], 2)</f>
        <v>45068.154608675904</v>
      </c>
      <c r="F2395" s="28">
        <f>VLOOKUP(FACT_INCLUDES[[#This Row],[Order ID]], ORDERS[], 3)</f>
        <v>45068.154608675904</v>
      </c>
      <c r="G2395" s="4" t="str">
        <f>VLOOKUP(FACT_INCLUDES[[#This Row],[Order ID]], ORDERS[], 4)</f>
        <v>In-Store</v>
      </c>
      <c r="H2395" s="4" t="str">
        <f>VLOOKUP(FACT_INCLUDES[[#This Row],[Order ID]], ORDERS[], 5)</f>
        <v>OIQ4624@gmail.com</v>
      </c>
      <c r="I2395" s="4">
        <f>VLOOKUP(FACT_INCLUDES[[#This Row],[Order ID]], ORDERS[], 6)</f>
        <v>47</v>
      </c>
      <c r="J2395" s="54">
        <f>VLOOKUP(FACT_INCLUDES[[#This Row],[Order ID]], ORDERS[], 7)</f>
        <v>0</v>
      </c>
      <c r="K2395" s="33">
        <v>0</v>
      </c>
      <c r="L2395" s="4">
        <f>VLOOKUP(FACT_INCLUDES[[#This Row],[DW Version]], VERSIONS[], 2)</f>
        <v>91</v>
      </c>
      <c r="M2395" s="4">
        <f>VLOOKUP(FACT_INCLUDES[[#This Row],[DW Version]], VERSIONS[], 3)</f>
        <v>4.5</v>
      </c>
      <c r="N2395" s="4" t="str">
        <f>VLOOKUP(FACT_INCLUDES[[#This Row],[DW Version]], VERSIONS[], 4)</f>
        <v>white</v>
      </c>
      <c r="O2395" s="51">
        <f>VLOOKUP(FACT_INCLUDES[[#This Row],[DW Version]], VERSIONS[], 5)</f>
        <v>127.7673100104212</v>
      </c>
      <c r="P2395" s="4" t="str">
        <f>VLOOKUP(FACT_INCLUDES[[#This Row],[DW Version]], VERSIONS[], 6)</f>
        <v>Alphafly NEXT%</v>
      </c>
      <c r="Q2395" s="4" t="str">
        <f>VLOOKUP(FACT_INCLUDES[[#This Row],[DW Version]], VERSIONS[], 7)</f>
        <v>Shoe</v>
      </c>
      <c r="R2395" s="51">
        <f>FACT_INCLUDES[[#This Row],[Version Price]]*FACT_INCLUDES[[#This Row],[Quantity]]</f>
        <v>255.5346200208424</v>
      </c>
      <c r="S2395" s="51">
        <f>FACT_INCLUDES[[#This Row],[Amount]]*(1-FACT_INCLUDES[[#This Row],[Order Discount]])</f>
        <v>255.5346200208424</v>
      </c>
      <c r="T2395" s="51">
        <f t="shared" si="37"/>
        <v>255.5346200208424</v>
      </c>
      <c r="U2395" s="57">
        <f>FACT_INCLUDES[[#This Row],[Income]]/FACT_INCLUDES[[#This Row],[Total Order Income]]</f>
        <v>1</v>
      </c>
      <c r="V2395" s="33">
        <f>IF(FACT_INCLUDES[[#This Row],[Order Gap]]&gt;10, 1, 0)/COUNTIFS(FACT_INCLUDES[Order ID], FACT_INCLUDES[[#This Row],[Order ID]])</f>
        <v>0</v>
      </c>
      <c r="W2395" s="33">
        <f>IF(FACT_INCLUDES[[#This Row],[Order Type]]="Online", 1, 0)/COUNTIFS(FACT_INCLUDES[Order ID], FACT_INCLUDES[[#This Row],[Order ID]])</f>
        <v>0</v>
      </c>
      <c r="X2395" s="52">
        <v>614.70115469355767</v>
      </c>
      <c r="Y2395" s="52">
        <v>695.72894698590369</v>
      </c>
      <c r="Z2395" s="64">
        <f>IF(FACT_INCLUDES[[#This Row],[Order Type]]="Online", 1, 0)*FACT_INCLUDES[[#This Row],[Income]]</f>
        <v>0</v>
      </c>
    </row>
    <row r="2396" spans="1:26" x14ac:dyDescent="0.3">
      <c r="A2396" s="4">
        <v>948</v>
      </c>
      <c r="B2396" s="4">
        <v>475</v>
      </c>
      <c r="C2396" s="4">
        <v>631</v>
      </c>
      <c r="D2396" s="58">
        <v>2</v>
      </c>
      <c r="E2396" s="28">
        <f>VLOOKUP(FACT_INCLUDES[[#This Row],[Order ID]], ORDERS[], 2)</f>
        <v>45110.779473228751</v>
      </c>
      <c r="F2396" s="28">
        <f>VLOOKUP(FACT_INCLUDES[[#This Row],[Order ID]], ORDERS[], 3)</f>
        <v>45110.779473228751</v>
      </c>
      <c r="G2396" s="4" t="str">
        <f>VLOOKUP(FACT_INCLUDES[[#This Row],[Order ID]], ORDERS[], 4)</f>
        <v>In-Store</v>
      </c>
      <c r="H2396" s="4" t="str">
        <f>VLOOKUP(FACT_INCLUDES[[#This Row],[Order ID]], ORDERS[], 5)</f>
        <v>BPW8012@gmail.com</v>
      </c>
      <c r="I2396" s="4">
        <f>VLOOKUP(FACT_INCLUDES[[#This Row],[Order ID]], ORDERS[], 6)</f>
        <v>17</v>
      </c>
      <c r="J2396" s="54">
        <f>VLOOKUP(FACT_INCLUDES[[#This Row],[Order ID]], ORDERS[], 7)</f>
        <v>0</v>
      </c>
      <c r="K2396" s="33">
        <v>0</v>
      </c>
      <c r="L2396" s="4">
        <f>VLOOKUP(FACT_INCLUDES[[#This Row],[DW Version]], VERSIONS[], 2)</f>
        <v>64</v>
      </c>
      <c r="M2396" s="4">
        <f>VLOOKUP(FACT_INCLUDES[[#This Row],[DW Version]], VERSIONS[], 3)</f>
        <v>12</v>
      </c>
      <c r="N2396" s="4" t="str">
        <f>VLOOKUP(FACT_INCLUDES[[#This Row],[DW Version]], VERSIONS[], 4)</f>
        <v>white</v>
      </c>
      <c r="O2396" s="51">
        <f>VLOOKUP(FACT_INCLUDES[[#This Row],[DW Version]], VERSIONS[], 5)</f>
        <v>92.081442621618407</v>
      </c>
      <c r="P2396" s="4" t="str">
        <f>VLOOKUP(FACT_INCLUDES[[#This Row],[DW Version]], VERSIONS[], 6)</f>
        <v>Hyperdunk</v>
      </c>
      <c r="Q2396" s="4" t="str">
        <f>VLOOKUP(FACT_INCLUDES[[#This Row],[DW Version]], VERSIONS[], 7)</f>
        <v>Shoe</v>
      </c>
      <c r="R2396" s="51">
        <f>FACT_INCLUDES[[#This Row],[Version Price]]*FACT_INCLUDES[[#This Row],[Quantity]]</f>
        <v>184.16288524323681</v>
      </c>
      <c r="S2396" s="51">
        <f>FACT_INCLUDES[[#This Row],[Amount]]*(1-FACT_INCLUDES[[#This Row],[Order Discount]])</f>
        <v>184.16288524323681</v>
      </c>
      <c r="T2396" s="51">
        <f t="shared" si="37"/>
        <v>184.16288524323681</v>
      </c>
      <c r="U2396" s="57">
        <f>FACT_INCLUDES[[#This Row],[Income]]/FACT_INCLUDES[[#This Row],[Total Order Income]]</f>
        <v>1</v>
      </c>
      <c r="V2396" s="33">
        <f>IF(FACT_INCLUDES[[#This Row],[Order Gap]]&gt;10, 1, 0)/COUNTIFS(FACT_INCLUDES[Order ID], FACT_INCLUDES[[#This Row],[Order ID]])</f>
        <v>0</v>
      </c>
      <c r="W2396" s="33">
        <f>IF(FACT_INCLUDES[[#This Row],[Order Type]]="Online", 1, 0)/COUNTIFS(FACT_INCLUDES[Order ID], FACT_INCLUDES[[#This Row],[Order ID]])</f>
        <v>0</v>
      </c>
      <c r="X2396" s="52">
        <v>614.70115469355767</v>
      </c>
      <c r="Y2396" s="52">
        <v>695.72894698590369</v>
      </c>
      <c r="Z2396" s="64">
        <f>IF(FACT_INCLUDES[[#This Row],[Order Type]]="Online", 1, 0)*FACT_INCLUDES[[#This Row],[Income]]</f>
        <v>0</v>
      </c>
    </row>
    <row r="2397" spans="1:26" x14ac:dyDescent="0.3">
      <c r="A2397" s="4">
        <v>986</v>
      </c>
      <c r="B2397" s="4">
        <v>495</v>
      </c>
      <c r="C2397" s="4">
        <v>718</v>
      </c>
      <c r="D2397" s="58">
        <v>2</v>
      </c>
      <c r="E2397" s="28">
        <f>VLOOKUP(FACT_INCLUDES[[#This Row],[Order ID]], ORDERS[], 2)</f>
        <v>45271.604697177281</v>
      </c>
      <c r="F2397" s="28">
        <f>VLOOKUP(FACT_INCLUDES[[#This Row],[Order ID]], ORDERS[], 3)</f>
        <v>45271.604697177281</v>
      </c>
      <c r="G2397" s="4" t="str">
        <f>VLOOKUP(FACT_INCLUDES[[#This Row],[Order ID]], ORDERS[], 4)</f>
        <v>In-Store</v>
      </c>
      <c r="H2397" s="4" t="str">
        <f>VLOOKUP(FACT_INCLUDES[[#This Row],[Order ID]], ORDERS[], 5)</f>
        <v>ZLD5831@gmail.com</v>
      </c>
      <c r="I2397" s="4">
        <f>VLOOKUP(FACT_INCLUDES[[#This Row],[Order ID]], ORDERS[], 6)</f>
        <v>46</v>
      </c>
      <c r="J2397" s="54">
        <f>VLOOKUP(FACT_INCLUDES[[#This Row],[Order ID]], ORDERS[], 7)</f>
        <v>0</v>
      </c>
      <c r="K2397" s="33">
        <v>0</v>
      </c>
      <c r="L2397" s="4">
        <f>VLOOKUP(FACT_INCLUDES[[#This Row],[DW Version]], VERSIONS[], 2)</f>
        <v>73</v>
      </c>
      <c r="M2397" s="4">
        <f>VLOOKUP(FACT_INCLUDES[[#This Row],[DW Version]], VERSIONS[], 3)</f>
        <v>10.5</v>
      </c>
      <c r="N2397" s="4" t="str">
        <f>VLOOKUP(FACT_INCLUDES[[#This Row],[DW Version]], VERSIONS[], 4)</f>
        <v>black</v>
      </c>
      <c r="O2397" s="51">
        <f>VLOOKUP(FACT_INCLUDES[[#This Row],[DW Version]], VERSIONS[], 5)</f>
        <v>176.11620854637209</v>
      </c>
      <c r="P2397" s="4" t="str">
        <f>VLOOKUP(FACT_INCLUDES[[#This Row],[DW Version]], VERSIONS[], 6)</f>
        <v>Air Max 720</v>
      </c>
      <c r="Q2397" s="4" t="str">
        <f>VLOOKUP(FACT_INCLUDES[[#This Row],[DW Version]], VERSIONS[], 7)</f>
        <v>Shoe</v>
      </c>
      <c r="R2397" s="51">
        <f>FACT_INCLUDES[[#This Row],[Version Price]]*FACT_INCLUDES[[#This Row],[Quantity]]</f>
        <v>352.23241709274419</v>
      </c>
      <c r="S2397" s="51">
        <f>FACT_INCLUDES[[#This Row],[Amount]]*(1-FACT_INCLUDES[[#This Row],[Order Discount]])</f>
        <v>352.23241709274419</v>
      </c>
      <c r="T2397" s="51">
        <f t="shared" si="37"/>
        <v>352.23241709274419</v>
      </c>
      <c r="U2397" s="57">
        <f>FACT_INCLUDES[[#This Row],[Income]]/FACT_INCLUDES[[#This Row],[Total Order Income]]</f>
        <v>1</v>
      </c>
      <c r="V2397" s="33">
        <f>IF(FACT_INCLUDES[[#This Row],[Order Gap]]&gt;10, 1, 0)/COUNTIFS(FACT_INCLUDES[Order ID], FACT_INCLUDES[[#This Row],[Order ID]])</f>
        <v>0</v>
      </c>
      <c r="W2397" s="33">
        <f>IF(FACT_INCLUDES[[#This Row],[Order Type]]="Online", 1, 0)/COUNTIFS(FACT_INCLUDES[Order ID], FACT_INCLUDES[[#This Row],[Order ID]])</f>
        <v>0</v>
      </c>
      <c r="X2397" s="52">
        <v>614.70115469355767</v>
      </c>
      <c r="Y2397" s="52">
        <v>695.72894698590369</v>
      </c>
      <c r="Z2397" s="64">
        <f>IF(FACT_INCLUDES[[#This Row],[Order Type]]="Online", 1, 0)*FACT_INCLUDES[[#This Row],[Income]]</f>
        <v>0</v>
      </c>
    </row>
    <row r="2398" spans="1:26" x14ac:dyDescent="0.3">
      <c r="A2398" s="4">
        <v>987</v>
      </c>
      <c r="B2398" s="4">
        <v>496</v>
      </c>
      <c r="C2398" s="4">
        <v>420</v>
      </c>
      <c r="D2398" s="58">
        <v>3</v>
      </c>
      <c r="E2398" s="28">
        <f>VLOOKUP(FACT_INCLUDES[[#This Row],[Order ID]], ORDERS[], 2)</f>
        <v>45241.488795353864</v>
      </c>
      <c r="F2398" s="28">
        <f>VLOOKUP(FACT_INCLUDES[[#This Row],[Order ID]], ORDERS[], 3)</f>
        <v>45241.488795353864</v>
      </c>
      <c r="G2398" s="4" t="str">
        <f>VLOOKUP(FACT_INCLUDES[[#This Row],[Order ID]], ORDERS[], 4)</f>
        <v>In-Store</v>
      </c>
      <c r="H2398" s="4" t="str">
        <f>VLOOKUP(FACT_INCLUDES[[#This Row],[Order ID]], ORDERS[], 5)</f>
        <v>XPU7963@gmail.com</v>
      </c>
      <c r="I2398" s="4">
        <f>VLOOKUP(FACT_INCLUDES[[#This Row],[Order ID]], ORDERS[], 6)</f>
        <v>45</v>
      </c>
      <c r="J2398" s="54">
        <f>VLOOKUP(FACT_INCLUDES[[#This Row],[Order ID]], ORDERS[], 7)</f>
        <v>0</v>
      </c>
      <c r="K2398" s="33">
        <v>0</v>
      </c>
      <c r="L2398" s="4">
        <f>VLOOKUP(FACT_INCLUDES[[#This Row],[DW Version]], VERSIONS[], 2)</f>
        <v>42</v>
      </c>
      <c r="M2398" s="4">
        <f>VLOOKUP(FACT_INCLUDES[[#This Row],[DW Version]], VERSIONS[], 3)</f>
        <v>11</v>
      </c>
      <c r="N2398" s="4" t="str">
        <f>VLOOKUP(FACT_INCLUDES[[#This Row],[DW Version]], VERSIONS[], 4)</f>
        <v>white</v>
      </c>
      <c r="O2398" s="51">
        <f>VLOOKUP(FACT_INCLUDES[[#This Row],[DW Version]], VERSIONS[], 5)</f>
        <v>125.58553349094595</v>
      </c>
      <c r="P2398" s="4" t="str">
        <f>VLOOKUP(FACT_INCLUDES[[#This Row],[DW Version]], VERSIONS[], 6)</f>
        <v>Air Max Thea</v>
      </c>
      <c r="Q2398" s="4" t="str">
        <f>VLOOKUP(FACT_INCLUDES[[#This Row],[DW Version]], VERSIONS[], 7)</f>
        <v>Shoe</v>
      </c>
      <c r="R2398" s="51">
        <f>FACT_INCLUDES[[#This Row],[Version Price]]*FACT_INCLUDES[[#This Row],[Quantity]]</f>
        <v>376.75660047283782</v>
      </c>
      <c r="S2398" s="51">
        <f>FACT_INCLUDES[[#This Row],[Amount]]*(1-FACT_INCLUDES[[#This Row],[Order Discount]])</f>
        <v>376.75660047283782</v>
      </c>
      <c r="T2398" s="51">
        <f t="shared" si="37"/>
        <v>376.75660047283782</v>
      </c>
      <c r="U2398" s="57">
        <f>FACT_INCLUDES[[#This Row],[Income]]/FACT_INCLUDES[[#This Row],[Total Order Income]]</f>
        <v>1</v>
      </c>
      <c r="V2398" s="33">
        <f>IF(FACT_INCLUDES[[#This Row],[Order Gap]]&gt;10, 1, 0)/COUNTIFS(FACT_INCLUDES[Order ID], FACT_INCLUDES[[#This Row],[Order ID]])</f>
        <v>0</v>
      </c>
      <c r="W2398" s="33">
        <f>IF(FACT_INCLUDES[[#This Row],[Order Type]]="Online", 1, 0)/COUNTIFS(FACT_INCLUDES[Order ID], FACT_INCLUDES[[#This Row],[Order ID]])</f>
        <v>0</v>
      </c>
      <c r="X2398" s="52">
        <v>614.70115469355767</v>
      </c>
      <c r="Y2398" s="52">
        <v>695.72894698590369</v>
      </c>
      <c r="Z2398" s="64">
        <f>IF(FACT_INCLUDES[[#This Row],[Order Type]]="Online", 1, 0)*FACT_INCLUDES[[#This Row],[Income]]</f>
        <v>0</v>
      </c>
    </row>
    <row r="2399" spans="1:26" x14ac:dyDescent="0.3">
      <c r="A2399" s="4">
        <v>1022</v>
      </c>
      <c r="B2399" s="4">
        <v>512</v>
      </c>
      <c r="C2399" s="4">
        <v>7</v>
      </c>
      <c r="D2399" s="58">
        <v>5</v>
      </c>
      <c r="E2399" s="28">
        <f>VLOOKUP(FACT_INCLUDES[[#This Row],[Order ID]], ORDERS[], 2)</f>
        <v>45034.933438591375</v>
      </c>
      <c r="F2399" s="28">
        <f>VLOOKUP(FACT_INCLUDES[[#This Row],[Order ID]], ORDERS[], 3)</f>
        <v>45034.933438591375</v>
      </c>
      <c r="G2399" s="4" t="str">
        <f>VLOOKUP(FACT_INCLUDES[[#This Row],[Order ID]], ORDERS[], 4)</f>
        <v>In-Store</v>
      </c>
      <c r="H2399" s="4" t="str">
        <f>VLOOKUP(FACT_INCLUDES[[#This Row],[Order ID]], ORDERS[], 5)</f>
        <v>LUB7541@gmail.com</v>
      </c>
      <c r="I2399" s="4">
        <f>VLOOKUP(FACT_INCLUDES[[#This Row],[Order ID]], ORDERS[], 6)</f>
        <v>11</v>
      </c>
      <c r="J2399" s="54">
        <f>VLOOKUP(FACT_INCLUDES[[#This Row],[Order ID]], ORDERS[], 7)</f>
        <v>0</v>
      </c>
      <c r="K2399" s="33">
        <v>0</v>
      </c>
      <c r="L2399" s="4">
        <f>VLOOKUP(FACT_INCLUDES[[#This Row],[DW Version]], VERSIONS[], 2)</f>
        <v>1</v>
      </c>
      <c r="M2399" s="4">
        <f>VLOOKUP(FACT_INCLUDES[[#This Row],[DW Version]], VERSIONS[], 3)</f>
        <v>5.5</v>
      </c>
      <c r="N2399" s="4" t="str">
        <f>VLOOKUP(FACT_INCLUDES[[#This Row],[DW Version]], VERSIONS[], 4)</f>
        <v>white</v>
      </c>
      <c r="O2399" s="51">
        <f>VLOOKUP(FACT_INCLUDES[[#This Row],[DW Version]], VERSIONS[], 5)</f>
        <v>271.61398552167179</v>
      </c>
      <c r="P2399" s="4" t="str">
        <f>VLOOKUP(FACT_INCLUDES[[#This Row],[DW Version]], VERSIONS[], 6)</f>
        <v>Air Max</v>
      </c>
      <c r="Q2399" s="4" t="str">
        <f>VLOOKUP(FACT_INCLUDES[[#This Row],[DW Version]], VERSIONS[], 7)</f>
        <v>Shoe</v>
      </c>
      <c r="R2399" s="51">
        <f>FACT_INCLUDES[[#This Row],[Version Price]]*FACT_INCLUDES[[#This Row],[Quantity]]</f>
        <v>1358.069927608359</v>
      </c>
      <c r="S2399" s="51">
        <f>FACT_INCLUDES[[#This Row],[Amount]]*(1-FACT_INCLUDES[[#This Row],[Order Discount]])</f>
        <v>1358.069927608359</v>
      </c>
      <c r="T2399" s="51">
        <f t="shared" si="37"/>
        <v>1416.0871675399055</v>
      </c>
      <c r="U2399" s="57">
        <f>FACT_INCLUDES[[#This Row],[Income]]/FACT_INCLUDES[[#This Row],[Total Order Income]]</f>
        <v>0.95902989500827351</v>
      </c>
      <c r="V2399" s="33">
        <f>IF(FACT_INCLUDES[[#This Row],[Order Gap]]&gt;10, 1, 0)/COUNTIFS(FACT_INCLUDES[Order ID], FACT_INCLUDES[[#This Row],[Order ID]])</f>
        <v>0</v>
      </c>
      <c r="W2399" s="33">
        <f>IF(FACT_INCLUDES[[#This Row],[Order Type]]="Online", 1, 0)/COUNTIFS(FACT_INCLUDES[Order ID], FACT_INCLUDES[[#This Row],[Order ID]])</f>
        <v>0</v>
      </c>
      <c r="X2399" s="52">
        <v>614.70115469355767</v>
      </c>
      <c r="Y2399" s="52">
        <v>695.72894698590369</v>
      </c>
      <c r="Z2399" s="64">
        <f>IF(FACT_INCLUDES[[#This Row],[Order Type]]="Online", 1, 0)*FACT_INCLUDES[[#This Row],[Income]]</f>
        <v>0</v>
      </c>
    </row>
    <row r="2400" spans="1:26" x14ac:dyDescent="0.3">
      <c r="A2400" s="4">
        <v>1023</v>
      </c>
      <c r="B2400" s="4">
        <v>512</v>
      </c>
      <c r="C2400" s="4">
        <v>865</v>
      </c>
      <c r="D2400" s="58">
        <v>1</v>
      </c>
      <c r="E2400" s="28">
        <f>VLOOKUP(FACT_INCLUDES[[#This Row],[Order ID]], ORDERS[], 2)</f>
        <v>45034.933438591375</v>
      </c>
      <c r="F2400" s="28">
        <f>VLOOKUP(FACT_INCLUDES[[#This Row],[Order ID]], ORDERS[], 3)</f>
        <v>45034.933438591375</v>
      </c>
      <c r="G2400" s="4" t="str">
        <f>VLOOKUP(FACT_INCLUDES[[#This Row],[Order ID]], ORDERS[], 4)</f>
        <v>In-Store</v>
      </c>
      <c r="H2400" s="4" t="str">
        <f>VLOOKUP(FACT_INCLUDES[[#This Row],[Order ID]], ORDERS[], 5)</f>
        <v>LUB7541@gmail.com</v>
      </c>
      <c r="I2400" s="4">
        <f>VLOOKUP(FACT_INCLUDES[[#This Row],[Order ID]], ORDERS[], 6)</f>
        <v>11</v>
      </c>
      <c r="J2400" s="54">
        <f>VLOOKUP(FACT_INCLUDES[[#This Row],[Order ID]], ORDERS[], 7)</f>
        <v>0</v>
      </c>
      <c r="K2400" s="33">
        <v>0</v>
      </c>
      <c r="L2400" s="4">
        <f>VLOOKUP(FACT_INCLUDES[[#This Row],[DW Version]], VERSIONS[], 2)</f>
        <v>88</v>
      </c>
      <c r="M2400" s="4">
        <f>VLOOKUP(FACT_INCLUDES[[#This Row],[DW Version]], VERSIONS[], 3)</f>
        <v>5.5</v>
      </c>
      <c r="N2400" s="4" t="str">
        <f>VLOOKUP(FACT_INCLUDES[[#This Row],[DW Version]], VERSIONS[], 4)</f>
        <v>purple lilac</v>
      </c>
      <c r="O2400" s="51">
        <f>VLOOKUP(FACT_INCLUDES[[#This Row],[DW Version]], VERSIONS[], 5)</f>
        <v>58.017239931546555</v>
      </c>
      <c r="P2400" s="4" t="str">
        <f>VLOOKUP(FACT_INCLUDES[[#This Row],[DW Version]], VERSIONS[], 6)</f>
        <v>React Infinity Run</v>
      </c>
      <c r="Q2400" s="4" t="str">
        <f>VLOOKUP(FACT_INCLUDES[[#This Row],[DW Version]], VERSIONS[], 7)</f>
        <v>Shoe</v>
      </c>
      <c r="R2400" s="51">
        <f>FACT_INCLUDES[[#This Row],[Version Price]]*FACT_INCLUDES[[#This Row],[Quantity]]</f>
        <v>58.017239931546555</v>
      </c>
      <c r="S2400" s="51">
        <f>FACT_INCLUDES[[#This Row],[Amount]]*(1-FACT_INCLUDES[[#This Row],[Order Discount]])</f>
        <v>58.017239931546555</v>
      </c>
      <c r="T2400" s="51">
        <f t="shared" si="37"/>
        <v>1416.0871675399055</v>
      </c>
      <c r="U2400" s="57">
        <f>FACT_INCLUDES[[#This Row],[Income]]/FACT_INCLUDES[[#This Row],[Total Order Income]]</f>
        <v>4.0970104991726521E-2</v>
      </c>
      <c r="V2400" s="33">
        <f>IF(FACT_INCLUDES[[#This Row],[Order Gap]]&gt;10, 1, 0)/COUNTIFS(FACT_INCLUDES[Order ID], FACT_INCLUDES[[#This Row],[Order ID]])</f>
        <v>0</v>
      </c>
      <c r="W2400" s="33">
        <f>IF(FACT_INCLUDES[[#This Row],[Order Type]]="Online", 1, 0)/COUNTIFS(FACT_INCLUDES[Order ID], FACT_INCLUDES[[#This Row],[Order ID]])</f>
        <v>0</v>
      </c>
      <c r="X2400" s="52">
        <v>614.70115469355767</v>
      </c>
      <c r="Y2400" s="52">
        <v>695.72894698590369</v>
      </c>
      <c r="Z2400" s="64">
        <f>IF(FACT_INCLUDES[[#This Row],[Order Type]]="Online", 1, 0)*FACT_INCLUDES[[#This Row],[Income]]</f>
        <v>0</v>
      </c>
    </row>
    <row r="2401" spans="1:26" x14ac:dyDescent="0.3">
      <c r="A2401" s="4">
        <v>1026</v>
      </c>
      <c r="B2401" s="4">
        <v>514</v>
      </c>
      <c r="C2401" s="4">
        <v>702</v>
      </c>
      <c r="D2401" s="58">
        <v>1</v>
      </c>
      <c r="E2401" s="28">
        <f>VLOOKUP(FACT_INCLUDES[[#This Row],[Order ID]], ORDERS[], 2)</f>
        <v>45061.579728012694</v>
      </c>
      <c r="F2401" s="28">
        <f>VLOOKUP(FACT_INCLUDES[[#This Row],[Order ID]], ORDERS[], 3)</f>
        <v>45061.579728012694</v>
      </c>
      <c r="G2401" s="4" t="str">
        <f>VLOOKUP(FACT_INCLUDES[[#This Row],[Order ID]], ORDERS[], 4)</f>
        <v>In-Store</v>
      </c>
      <c r="H2401" s="4" t="str">
        <f>VLOOKUP(FACT_INCLUDES[[#This Row],[Order ID]], ORDERS[], 5)</f>
        <v>HQW6378@gmail.com</v>
      </c>
      <c r="I2401" s="4">
        <f>VLOOKUP(FACT_INCLUDES[[#This Row],[Order ID]], ORDERS[], 6)</f>
        <v>7</v>
      </c>
      <c r="J2401" s="54">
        <f>VLOOKUP(FACT_INCLUDES[[#This Row],[Order ID]], ORDERS[], 7)</f>
        <v>0</v>
      </c>
      <c r="K2401" s="33">
        <v>0</v>
      </c>
      <c r="L2401" s="4">
        <f>VLOOKUP(FACT_INCLUDES[[#This Row],[DW Version]], VERSIONS[], 2)</f>
        <v>72</v>
      </c>
      <c r="M2401" s="4">
        <f>VLOOKUP(FACT_INCLUDES[[#This Row],[DW Version]], VERSIONS[], 3)</f>
        <v>6</v>
      </c>
      <c r="N2401" s="4" t="str">
        <f>VLOOKUP(FACT_INCLUDES[[#This Row],[DW Version]], VERSIONS[], 4)</f>
        <v>white</v>
      </c>
      <c r="O2401" s="51">
        <f>VLOOKUP(FACT_INCLUDES[[#This Row],[DW Version]], VERSIONS[], 5)</f>
        <v>373.77024252210941</v>
      </c>
      <c r="P2401" s="4" t="str">
        <f>VLOOKUP(FACT_INCLUDES[[#This Row],[DW Version]], VERSIONS[], 6)</f>
        <v>Zoom Structure 22</v>
      </c>
      <c r="Q2401" s="4" t="str">
        <f>VLOOKUP(FACT_INCLUDES[[#This Row],[DW Version]], VERSIONS[], 7)</f>
        <v>Shoe</v>
      </c>
      <c r="R2401" s="51">
        <f>FACT_INCLUDES[[#This Row],[Version Price]]*FACT_INCLUDES[[#This Row],[Quantity]]</f>
        <v>373.77024252210941</v>
      </c>
      <c r="S2401" s="51">
        <f>FACT_INCLUDES[[#This Row],[Amount]]*(1-FACT_INCLUDES[[#This Row],[Order Discount]])</f>
        <v>373.77024252210941</v>
      </c>
      <c r="T2401" s="51">
        <f t="shared" si="37"/>
        <v>373.77024252210941</v>
      </c>
      <c r="U2401" s="57">
        <f>FACT_INCLUDES[[#This Row],[Income]]/FACT_INCLUDES[[#This Row],[Total Order Income]]</f>
        <v>1</v>
      </c>
      <c r="V2401" s="33">
        <f>IF(FACT_INCLUDES[[#This Row],[Order Gap]]&gt;10, 1, 0)/COUNTIFS(FACT_INCLUDES[Order ID], FACT_INCLUDES[[#This Row],[Order ID]])</f>
        <v>0</v>
      </c>
      <c r="W2401" s="33">
        <f>IF(FACT_INCLUDES[[#This Row],[Order Type]]="Online", 1, 0)/COUNTIFS(FACT_INCLUDES[Order ID], FACT_INCLUDES[[#This Row],[Order ID]])</f>
        <v>0</v>
      </c>
      <c r="X2401" s="52">
        <v>614.70115469355767</v>
      </c>
      <c r="Y2401" s="52">
        <v>695.72894698590369</v>
      </c>
      <c r="Z2401" s="64">
        <f>IF(FACT_INCLUDES[[#This Row],[Order Type]]="Online", 1, 0)*FACT_INCLUDES[[#This Row],[Income]]</f>
        <v>0</v>
      </c>
    </row>
    <row r="2402" spans="1:26" x14ac:dyDescent="0.3">
      <c r="A2402" s="4">
        <v>1130</v>
      </c>
      <c r="B2402" s="4">
        <v>571</v>
      </c>
      <c r="C2402" s="4">
        <v>771</v>
      </c>
      <c r="D2402" s="58">
        <v>3</v>
      </c>
      <c r="E2402" s="28">
        <f>VLOOKUP(FACT_INCLUDES[[#This Row],[Order ID]], ORDERS[], 2)</f>
        <v>45148.866672460048</v>
      </c>
      <c r="F2402" s="28">
        <f>VLOOKUP(FACT_INCLUDES[[#This Row],[Order ID]], ORDERS[], 3)</f>
        <v>45148.866672460048</v>
      </c>
      <c r="G2402" s="4" t="str">
        <f>VLOOKUP(FACT_INCLUDES[[#This Row],[Order ID]], ORDERS[], 4)</f>
        <v>In-Store</v>
      </c>
      <c r="H2402" s="4" t="str">
        <f>VLOOKUP(FACT_INCLUDES[[#This Row],[Order ID]], ORDERS[], 5)</f>
        <v>ALG4925@gmail.com</v>
      </c>
      <c r="I2402" s="4">
        <f>VLOOKUP(FACT_INCLUDES[[#This Row],[Order ID]], ORDERS[], 6)</f>
        <v>29</v>
      </c>
      <c r="J2402" s="54">
        <f>VLOOKUP(FACT_INCLUDES[[#This Row],[Order ID]], ORDERS[], 7)</f>
        <v>0</v>
      </c>
      <c r="K2402" s="33">
        <v>0</v>
      </c>
      <c r="L2402" s="4">
        <f>VLOOKUP(FACT_INCLUDES[[#This Row],[DW Version]], VERSIONS[], 2)</f>
        <v>79</v>
      </c>
      <c r="M2402" s="4">
        <f>VLOOKUP(FACT_INCLUDES[[#This Row],[DW Version]], VERSIONS[], 3)</f>
        <v>8.5</v>
      </c>
      <c r="N2402" s="4" t="str">
        <f>VLOOKUP(FACT_INCLUDES[[#This Row],[DW Version]], VERSIONS[], 4)</f>
        <v>brown</v>
      </c>
      <c r="O2402" s="51">
        <f>VLOOKUP(FACT_INCLUDES[[#This Row],[DW Version]], VERSIONS[], 5)</f>
        <v>359.86215862347149</v>
      </c>
      <c r="P2402" s="4" t="str">
        <f>VLOOKUP(FACT_INCLUDES[[#This Row],[DW Version]], VERSIONS[], 6)</f>
        <v>Zoom Gravity</v>
      </c>
      <c r="Q2402" s="4" t="str">
        <f>VLOOKUP(FACT_INCLUDES[[#This Row],[DW Version]], VERSIONS[], 7)</f>
        <v>Shoe</v>
      </c>
      <c r="R2402" s="51">
        <f>FACT_INCLUDES[[#This Row],[Version Price]]*FACT_INCLUDES[[#This Row],[Quantity]]</f>
        <v>1079.5864758704145</v>
      </c>
      <c r="S2402" s="51">
        <f>FACT_INCLUDES[[#This Row],[Amount]]*(1-FACT_INCLUDES[[#This Row],[Order Discount]])</f>
        <v>1079.5864758704145</v>
      </c>
      <c r="T2402" s="51">
        <f t="shared" si="37"/>
        <v>1079.5864758704145</v>
      </c>
      <c r="U2402" s="57">
        <f>FACT_INCLUDES[[#This Row],[Income]]/FACT_INCLUDES[[#This Row],[Total Order Income]]</f>
        <v>1</v>
      </c>
      <c r="V2402" s="33">
        <f>IF(FACT_INCLUDES[[#This Row],[Order Gap]]&gt;10, 1, 0)/COUNTIFS(FACT_INCLUDES[Order ID], FACT_INCLUDES[[#This Row],[Order ID]])</f>
        <v>0</v>
      </c>
      <c r="W2402" s="33">
        <f>IF(FACT_INCLUDES[[#This Row],[Order Type]]="Online", 1, 0)/COUNTIFS(FACT_INCLUDES[Order ID], FACT_INCLUDES[[#This Row],[Order ID]])</f>
        <v>0</v>
      </c>
      <c r="X2402" s="52">
        <v>614.70115469355767</v>
      </c>
      <c r="Y2402" s="52">
        <v>695.72894698590369</v>
      </c>
      <c r="Z2402" s="64">
        <f>IF(FACT_INCLUDES[[#This Row],[Order Type]]="Online", 1, 0)*FACT_INCLUDES[[#This Row],[Income]]</f>
        <v>0</v>
      </c>
    </row>
    <row r="2403" spans="1:26" x14ac:dyDescent="0.3">
      <c r="A2403" s="4">
        <v>1144</v>
      </c>
      <c r="B2403" s="4">
        <v>577</v>
      </c>
      <c r="C2403" s="4">
        <v>79</v>
      </c>
      <c r="D2403" s="58">
        <v>3</v>
      </c>
      <c r="E2403" s="28">
        <f>VLOOKUP(FACT_INCLUDES[[#This Row],[Order ID]], ORDERS[], 2)</f>
        <v>45024.322081501909</v>
      </c>
      <c r="F2403" s="28">
        <f>VLOOKUP(FACT_INCLUDES[[#This Row],[Order ID]], ORDERS[], 3)</f>
        <v>45034.322081501909</v>
      </c>
      <c r="G2403" s="4" t="str">
        <f>VLOOKUP(FACT_INCLUDES[[#This Row],[Order ID]], ORDERS[], 4)</f>
        <v>Online</v>
      </c>
      <c r="H2403" s="4" t="str">
        <f>VLOOKUP(FACT_INCLUDES[[#This Row],[Order ID]], ORDERS[], 5)</f>
        <v>CJB2590@gmail.com</v>
      </c>
      <c r="I2403" s="4">
        <f>VLOOKUP(FACT_INCLUDES[[#This Row],[Order ID]], ORDERS[], 6)</f>
        <v>0</v>
      </c>
      <c r="J2403" s="54">
        <f>VLOOKUP(FACT_INCLUDES[[#This Row],[Order ID]], ORDERS[], 7)</f>
        <v>0</v>
      </c>
      <c r="K2403" s="33">
        <v>10</v>
      </c>
      <c r="L2403" s="4">
        <f>VLOOKUP(FACT_INCLUDES[[#This Row],[DW Version]], VERSIONS[], 2)</f>
        <v>8</v>
      </c>
      <c r="M2403" s="4">
        <f>VLOOKUP(FACT_INCLUDES[[#This Row],[DW Version]], VERSIONS[], 3)</f>
        <v>7.5</v>
      </c>
      <c r="N2403" s="4" t="str">
        <f>VLOOKUP(FACT_INCLUDES[[#This Row],[DW Version]], VERSIONS[], 4)</f>
        <v>white</v>
      </c>
      <c r="O2403" s="51">
        <f>VLOOKUP(FACT_INCLUDES[[#This Row],[DW Version]], VERSIONS[], 5)</f>
        <v>228.59638147280421</v>
      </c>
      <c r="P2403" s="4" t="str">
        <f>VLOOKUP(FACT_INCLUDES[[#This Row],[DW Version]], VERSIONS[], 6)</f>
        <v>Dunk</v>
      </c>
      <c r="Q2403" s="4" t="str">
        <f>VLOOKUP(FACT_INCLUDES[[#This Row],[DW Version]], VERSIONS[], 7)</f>
        <v>Shoe</v>
      </c>
      <c r="R2403" s="51">
        <f>FACT_INCLUDES[[#This Row],[Version Price]]*FACT_INCLUDES[[#This Row],[Quantity]]</f>
        <v>685.78914441841266</v>
      </c>
      <c r="S2403" s="51">
        <f>FACT_INCLUDES[[#This Row],[Amount]]*(1-FACT_INCLUDES[[#This Row],[Order Discount]])</f>
        <v>685.78914441841266</v>
      </c>
      <c r="T2403" s="51">
        <f t="shared" si="37"/>
        <v>1536.8856289647738</v>
      </c>
      <c r="U2403" s="57">
        <f>FACT_INCLUDES[[#This Row],[Income]]/FACT_INCLUDES[[#This Row],[Total Order Income]]</f>
        <v>0.44622002541617317</v>
      </c>
      <c r="V2403" s="33">
        <f>IF(FACT_INCLUDES[[#This Row],[Order Gap]]&gt;10, 1, 0)/COUNTIFS(FACT_INCLUDES[Order ID], FACT_INCLUDES[[#This Row],[Order ID]])</f>
        <v>0</v>
      </c>
      <c r="W2403" s="33">
        <f>IF(FACT_INCLUDES[[#This Row],[Order Type]]="Online", 1, 0)/COUNTIFS(FACT_INCLUDES[Order ID], FACT_INCLUDES[[#This Row],[Order ID]])</f>
        <v>0.33333333333333331</v>
      </c>
      <c r="X2403" s="52">
        <v>614.70115469355767</v>
      </c>
      <c r="Y2403" s="52">
        <v>695.72894698590369</v>
      </c>
      <c r="Z2403" s="64">
        <f>IF(FACT_INCLUDES[[#This Row],[Order Type]]="Online", 1, 0)*FACT_INCLUDES[[#This Row],[Income]]</f>
        <v>685.78914441841266</v>
      </c>
    </row>
    <row r="2404" spans="1:26" x14ac:dyDescent="0.3">
      <c r="A2404" s="4">
        <v>1145</v>
      </c>
      <c r="B2404" s="4">
        <v>577</v>
      </c>
      <c r="C2404" s="4">
        <v>226</v>
      </c>
      <c r="D2404" s="58">
        <v>3</v>
      </c>
      <c r="E2404" s="28">
        <f>VLOOKUP(FACT_INCLUDES[[#This Row],[Order ID]], ORDERS[], 2)</f>
        <v>45024.322081501909</v>
      </c>
      <c r="F2404" s="28">
        <f>VLOOKUP(FACT_INCLUDES[[#This Row],[Order ID]], ORDERS[], 3)</f>
        <v>45034.322081501909</v>
      </c>
      <c r="G2404" s="4" t="str">
        <f>VLOOKUP(FACT_INCLUDES[[#This Row],[Order ID]], ORDERS[], 4)</f>
        <v>Online</v>
      </c>
      <c r="H2404" s="4" t="str">
        <f>VLOOKUP(FACT_INCLUDES[[#This Row],[Order ID]], ORDERS[], 5)</f>
        <v>CJB2590@gmail.com</v>
      </c>
      <c r="I2404" s="4">
        <f>VLOOKUP(FACT_INCLUDES[[#This Row],[Order ID]], ORDERS[], 6)</f>
        <v>0</v>
      </c>
      <c r="J2404" s="54">
        <f>VLOOKUP(FACT_INCLUDES[[#This Row],[Order ID]], ORDERS[], 7)</f>
        <v>0</v>
      </c>
      <c r="K2404" s="33">
        <v>10</v>
      </c>
      <c r="L2404" s="4">
        <f>VLOOKUP(FACT_INCLUDES[[#This Row],[DW Version]], VERSIONS[], 2)</f>
        <v>22</v>
      </c>
      <c r="M2404" s="4">
        <f>VLOOKUP(FACT_INCLUDES[[#This Row],[DW Version]], VERSIONS[], 3)</f>
        <v>11</v>
      </c>
      <c r="N2404" s="4" t="str">
        <f>VLOOKUP(FACT_INCLUDES[[#This Row],[DW Version]], VERSIONS[], 4)</f>
        <v>white</v>
      </c>
      <c r="O2404" s="51">
        <f>VLOOKUP(FACT_INCLUDES[[#This Row],[DW Version]], VERSIONS[], 5)</f>
        <v>215.04805251545406</v>
      </c>
      <c r="P2404" s="4" t="str">
        <f>VLOOKUP(FACT_INCLUDES[[#This Row],[DW Version]], VERSIONS[], 6)</f>
        <v>Daybreak</v>
      </c>
      <c r="Q2404" s="4" t="str">
        <f>VLOOKUP(FACT_INCLUDES[[#This Row],[DW Version]], VERSIONS[], 7)</f>
        <v>Shoe</v>
      </c>
      <c r="R2404" s="51">
        <f>FACT_INCLUDES[[#This Row],[Version Price]]*FACT_INCLUDES[[#This Row],[Quantity]]</f>
        <v>645.14415754636218</v>
      </c>
      <c r="S2404" s="51">
        <f>FACT_INCLUDES[[#This Row],[Amount]]*(1-FACT_INCLUDES[[#This Row],[Order Discount]])</f>
        <v>645.14415754636218</v>
      </c>
      <c r="T2404" s="51">
        <f t="shared" si="37"/>
        <v>1536.8856289647738</v>
      </c>
      <c r="U2404" s="57">
        <f>FACT_INCLUDES[[#This Row],[Income]]/FACT_INCLUDES[[#This Row],[Total Order Income]]</f>
        <v>0.41977369388307895</v>
      </c>
      <c r="V2404" s="33">
        <f>IF(FACT_INCLUDES[[#This Row],[Order Gap]]&gt;10, 1, 0)/COUNTIFS(FACT_INCLUDES[Order ID], FACT_INCLUDES[[#This Row],[Order ID]])</f>
        <v>0</v>
      </c>
      <c r="W2404" s="33">
        <f>IF(FACT_INCLUDES[[#This Row],[Order Type]]="Online", 1, 0)/COUNTIFS(FACT_INCLUDES[Order ID], FACT_INCLUDES[[#This Row],[Order ID]])</f>
        <v>0.33333333333333331</v>
      </c>
      <c r="X2404" s="52">
        <v>614.70115469355767</v>
      </c>
      <c r="Y2404" s="52">
        <v>695.72894698590369</v>
      </c>
      <c r="Z2404" s="64">
        <f>IF(FACT_INCLUDES[[#This Row],[Order Type]]="Online", 1, 0)*FACT_INCLUDES[[#This Row],[Income]]</f>
        <v>645.14415754636218</v>
      </c>
    </row>
    <row r="2405" spans="1:26" x14ac:dyDescent="0.3">
      <c r="A2405" s="4">
        <v>1146</v>
      </c>
      <c r="B2405" s="4">
        <v>577</v>
      </c>
      <c r="C2405" s="4">
        <v>703</v>
      </c>
      <c r="D2405" s="58">
        <v>2</v>
      </c>
      <c r="E2405" s="28">
        <f>VLOOKUP(FACT_INCLUDES[[#This Row],[Order ID]], ORDERS[], 2)</f>
        <v>45024.322081501909</v>
      </c>
      <c r="F2405" s="28">
        <f>VLOOKUP(FACT_INCLUDES[[#This Row],[Order ID]], ORDERS[], 3)</f>
        <v>45034.322081501909</v>
      </c>
      <c r="G2405" s="4" t="str">
        <f>VLOOKUP(FACT_INCLUDES[[#This Row],[Order ID]], ORDERS[], 4)</f>
        <v>Online</v>
      </c>
      <c r="H2405" s="4" t="str">
        <f>VLOOKUP(FACT_INCLUDES[[#This Row],[Order ID]], ORDERS[], 5)</f>
        <v>CJB2590@gmail.com</v>
      </c>
      <c r="I2405" s="4">
        <f>VLOOKUP(FACT_INCLUDES[[#This Row],[Order ID]], ORDERS[], 6)</f>
        <v>0</v>
      </c>
      <c r="J2405" s="54">
        <f>VLOOKUP(FACT_INCLUDES[[#This Row],[Order ID]], ORDERS[], 7)</f>
        <v>0</v>
      </c>
      <c r="K2405" s="33">
        <v>10</v>
      </c>
      <c r="L2405" s="4">
        <f>VLOOKUP(FACT_INCLUDES[[#This Row],[DW Version]], VERSIONS[], 2)</f>
        <v>72</v>
      </c>
      <c r="M2405" s="4">
        <f>VLOOKUP(FACT_INCLUDES[[#This Row],[DW Version]], VERSIONS[], 3)</f>
        <v>6</v>
      </c>
      <c r="N2405" s="4" t="str">
        <f>VLOOKUP(FACT_INCLUDES[[#This Row],[DW Version]], VERSIONS[], 4)</f>
        <v>black</v>
      </c>
      <c r="O2405" s="51">
        <f>VLOOKUP(FACT_INCLUDES[[#This Row],[DW Version]], VERSIONS[], 5)</f>
        <v>102.97616349999959</v>
      </c>
      <c r="P2405" s="4" t="str">
        <f>VLOOKUP(FACT_INCLUDES[[#This Row],[DW Version]], VERSIONS[], 6)</f>
        <v>Zoom Structure 22</v>
      </c>
      <c r="Q2405" s="4" t="str">
        <f>VLOOKUP(FACT_INCLUDES[[#This Row],[DW Version]], VERSIONS[], 7)</f>
        <v>Shoe</v>
      </c>
      <c r="R2405" s="51">
        <f>FACT_INCLUDES[[#This Row],[Version Price]]*FACT_INCLUDES[[#This Row],[Quantity]]</f>
        <v>205.95232699999917</v>
      </c>
      <c r="S2405" s="51">
        <f>FACT_INCLUDES[[#This Row],[Amount]]*(1-FACT_INCLUDES[[#This Row],[Order Discount]])</f>
        <v>205.95232699999917</v>
      </c>
      <c r="T2405" s="51">
        <f t="shared" si="37"/>
        <v>1536.8856289647738</v>
      </c>
      <c r="U2405" s="57">
        <f>FACT_INCLUDES[[#This Row],[Income]]/FACT_INCLUDES[[#This Row],[Total Order Income]]</f>
        <v>0.13400628070074805</v>
      </c>
      <c r="V2405" s="33">
        <f>IF(FACT_INCLUDES[[#This Row],[Order Gap]]&gt;10, 1, 0)/COUNTIFS(FACT_INCLUDES[Order ID], FACT_INCLUDES[[#This Row],[Order ID]])</f>
        <v>0</v>
      </c>
      <c r="W2405" s="33">
        <f>IF(FACT_INCLUDES[[#This Row],[Order Type]]="Online", 1, 0)/COUNTIFS(FACT_INCLUDES[Order ID], FACT_INCLUDES[[#This Row],[Order ID]])</f>
        <v>0.33333333333333331</v>
      </c>
      <c r="X2405" s="52">
        <v>614.70115469355767</v>
      </c>
      <c r="Y2405" s="52">
        <v>695.72894698590369</v>
      </c>
      <c r="Z2405" s="64">
        <f>IF(FACT_INCLUDES[[#This Row],[Order Type]]="Online", 1, 0)*FACT_INCLUDES[[#This Row],[Income]]</f>
        <v>205.95232699999917</v>
      </c>
    </row>
    <row r="2406" spans="1:26" x14ac:dyDescent="0.3">
      <c r="A2406" s="4">
        <v>1157</v>
      </c>
      <c r="B2406" s="4">
        <v>582</v>
      </c>
      <c r="C2406" s="4">
        <v>267</v>
      </c>
      <c r="D2406" s="58">
        <v>3</v>
      </c>
      <c r="E2406" s="28">
        <f>VLOOKUP(FACT_INCLUDES[[#This Row],[Order ID]], ORDERS[], 2)</f>
        <v>45149.709674017307</v>
      </c>
      <c r="F2406" s="28">
        <f>VLOOKUP(FACT_INCLUDES[[#This Row],[Order ID]], ORDERS[], 3)</f>
        <v>45149.709674017307</v>
      </c>
      <c r="G2406" s="4" t="str">
        <f>VLOOKUP(FACT_INCLUDES[[#This Row],[Order ID]], ORDERS[], 4)</f>
        <v>In-Store</v>
      </c>
      <c r="H2406" s="4" t="str">
        <f>VLOOKUP(FACT_INCLUDES[[#This Row],[Order ID]], ORDERS[], 5)</f>
        <v>DXT8392@gmail.com</v>
      </c>
      <c r="I2406" s="4">
        <f>VLOOKUP(FACT_INCLUDES[[#This Row],[Order ID]], ORDERS[], 6)</f>
        <v>26</v>
      </c>
      <c r="J2406" s="54">
        <f>VLOOKUP(FACT_INCLUDES[[#This Row],[Order ID]], ORDERS[], 7)</f>
        <v>0</v>
      </c>
      <c r="K2406" s="33">
        <v>0</v>
      </c>
      <c r="L2406" s="4">
        <f>VLOOKUP(FACT_INCLUDES[[#This Row],[DW Version]], VERSIONS[], 2)</f>
        <v>26</v>
      </c>
      <c r="M2406" s="4">
        <f>VLOOKUP(FACT_INCLUDES[[#This Row],[DW Version]], VERSIONS[], 3)</f>
        <v>6.5</v>
      </c>
      <c r="N2406" s="4" t="str">
        <f>VLOOKUP(FACT_INCLUDES[[#This Row],[DW Version]], VERSIONS[], 4)</f>
        <v>purple</v>
      </c>
      <c r="O2406" s="51">
        <f>VLOOKUP(FACT_INCLUDES[[#This Row],[DW Version]], VERSIONS[], 5)</f>
        <v>138.04506118358711</v>
      </c>
      <c r="P2406" s="4" t="str">
        <f>VLOOKUP(FACT_INCLUDES[[#This Row],[DW Version]], VERSIONS[], 6)</f>
        <v>Infinity Run</v>
      </c>
      <c r="Q2406" s="4" t="str">
        <f>VLOOKUP(FACT_INCLUDES[[#This Row],[DW Version]], VERSIONS[], 7)</f>
        <v>Shoe</v>
      </c>
      <c r="R2406" s="51">
        <f>FACT_INCLUDES[[#This Row],[Version Price]]*FACT_INCLUDES[[#This Row],[Quantity]]</f>
        <v>414.13518355076133</v>
      </c>
      <c r="S2406" s="51">
        <f>FACT_INCLUDES[[#This Row],[Amount]]*(1-FACT_INCLUDES[[#This Row],[Order Discount]])</f>
        <v>414.13518355076133</v>
      </c>
      <c r="T2406" s="51">
        <f t="shared" si="37"/>
        <v>1763.8487700422804</v>
      </c>
      <c r="U2406" s="57">
        <f>FACT_INCLUDES[[#This Row],[Income]]/FACT_INCLUDES[[#This Row],[Total Order Income]]</f>
        <v>0.23479064111649112</v>
      </c>
      <c r="V2406" s="33">
        <f>IF(FACT_INCLUDES[[#This Row],[Order Gap]]&gt;10, 1, 0)/COUNTIFS(FACT_INCLUDES[Order ID], FACT_INCLUDES[[#This Row],[Order ID]])</f>
        <v>0</v>
      </c>
      <c r="W2406" s="33">
        <f>IF(FACT_INCLUDES[[#This Row],[Order Type]]="Online", 1, 0)/COUNTIFS(FACT_INCLUDES[Order ID], FACT_INCLUDES[[#This Row],[Order ID]])</f>
        <v>0</v>
      </c>
      <c r="X2406" s="52">
        <v>614.70115469355767</v>
      </c>
      <c r="Y2406" s="52">
        <v>695.72894698590369</v>
      </c>
      <c r="Z2406" s="64">
        <f>IF(FACT_INCLUDES[[#This Row],[Order Type]]="Online", 1, 0)*FACT_INCLUDES[[#This Row],[Income]]</f>
        <v>0</v>
      </c>
    </row>
    <row r="2407" spans="1:26" x14ac:dyDescent="0.3">
      <c r="A2407" s="4">
        <v>1158</v>
      </c>
      <c r="B2407" s="4">
        <v>582</v>
      </c>
      <c r="C2407" s="4">
        <v>575</v>
      </c>
      <c r="D2407" s="58">
        <v>2</v>
      </c>
      <c r="E2407" s="28">
        <f>VLOOKUP(FACT_INCLUDES[[#This Row],[Order ID]], ORDERS[], 2)</f>
        <v>45149.709674017307</v>
      </c>
      <c r="F2407" s="28">
        <f>VLOOKUP(FACT_INCLUDES[[#This Row],[Order ID]], ORDERS[], 3)</f>
        <v>45149.709674017307</v>
      </c>
      <c r="G2407" s="4" t="str">
        <f>VLOOKUP(FACT_INCLUDES[[#This Row],[Order ID]], ORDERS[], 4)</f>
        <v>In-Store</v>
      </c>
      <c r="H2407" s="4" t="str">
        <f>VLOOKUP(FACT_INCLUDES[[#This Row],[Order ID]], ORDERS[], 5)</f>
        <v>DXT8392@gmail.com</v>
      </c>
      <c r="I2407" s="4">
        <f>VLOOKUP(FACT_INCLUDES[[#This Row],[Order ID]], ORDERS[], 6)</f>
        <v>26</v>
      </c>
      <c r="J2407" s="54">
        <f>VLOOKUP(FACT_INCLUDES[[#This Row],[Order ID]], ORDERS[], 7)</f>
        <v>0</v>
      </c>
      <c r="K2407" s="33">
        <v>0</v>
      </c>
      <c r="L2407" s="4">
        <f>VLOOKUP(FACT_INCLUDES[[#This Row],[DW Version]], VERSIONS[], 2)</f>
        <v>59</v>
      </c>
      <c r="M2407" s="4">
        <f>VLOOKUP(FACT_INCLUDES[[#This Row],[DW Version]], VERSIONS[], 3)</f>
        <v>6.5</v>
      </c>
      <c r="N2407" s="4" t="str">
        <f>VLOOKUP(FACT_INCLUDES[[#This Row],[DW Version]], VERSIONS[], 4)</f>
        <v>red</v>
      </c>
      <c r="O2407" s="51">
        <f>VLOOKUP(FACT_INCLUDES[[#This Row],[DW Version]], VERSIONS[], 5)</f>
        <v>145.39019819850856</v>
      </c>
      <c r="P2407" s="4" t="str">
        <f>VLOOKUP(FACT_INCLUDES[[#This Row],[DW Version]], VERSIONS[], 6)</f>
        <v>Hypervenom Phantom</v>
      </c>
      <c r="Q2407" s="4" t="str">
        <f>VLOOKUP(FACT_INCLUDES[[#This Row],[DW Version]], VERSIONS[], 7)</f>
        <v>Shoe</v>
      </c>
      <c r="R2407" s="51">
        <f>FACT_INCLUDES[[#This Row],[Version Price]]*FACT_INCLUDES[[#This Row],[Quantity]]</f>
        <v>290.78039639701711</v>
      </c>
      <c r="S2407" s="51">
        <f>FACT_INCLUDES[[#This Row],[Amount]]*(1-FACT_INCLUDES[[#This Row],[Order Discount]])</f>
        <v>290.78039639701711</v>
      </c>
      <c r="T2407" s="51">
        <f t="shared" si="37"/>
        <v>1763.8487700422804</v>
      </c>
      <c r="U2407" s="57">
        <f>FACT_INCLUDES[[#This Row],[Income]]/FACT_INCLUDES[[#This Row],[Total Order Income]]</f>
        <v>0.1648556278382341</v>
      </c>
      <c r="V2407" s="33">
        <f>IF(FACT_INCLUDES[[#This Row],[Order Gap]]&gt;10, 1, 0)/COUNTIFS(FACT_INCLUDES[Order ID], FACT_INCLUDES[[#This Row],[Order ID]])</f>
        <v>0</v>
      </c>
      <c r="W2407" s="33">
        <f>IF(FACT_INCLUDES[[#This Row],[Order Type]]="Online", 1, 0)/COUNTIFS(FACT_INCLUDES[Order ID], FACT_INCLUDES[[#This Row],[Order ID]])</f>
        <v>0</v>
      </c>
      <c r="X2407" s="52">
        <v>614.70115469355767</v>
      </c>
      <c r="Y2407" s="52">
        <v>695.72894698590369</v>
      </c>
      <c r="Z2407" s="64">
        <f>IF(FACT_INCLUDES[[#This Row],[Order Type]]="Online", 1, 0)*FACT_INCLUDES[[#This Row],[Income]]</f>
        <v>0</v>
      </c>
    </row>
    <row r="2408" spans="1:26" x14ac:dyDescent="0.3">
      <c r="A2408" s="4">
        <v>1159</v>
      </c>
      <c r="B2408" s="4">
        <v>582</v>
      </c>
      <c r="C2408" s="4">
        <v>607</v>
      </c>
      <c r="D2408" s="58">
        <v>5</v>
      </c>
      <c r="E2408" s="28">
        <f>VLOOKUP(FACT_INCLUDES[[#This Row],[Order ID]], ORDERS[], 2)</f>
        <v>45149.709674017307</v>
      </c>
      <c r="F2408" s="28">
        <f>VLOOKUP(FACT_INCLUDES[[#This Row],[Order ID]], ORDERS[], 3)</f>
        <v>45149.709674017307</v>
      </c>
      <c r="G2408" s="4" t="str">
        <f>VLOOKUP(FACT_INCLUDES[[#This Row],[Order ID]], ORDERS[], 4)</f>
        <v>In-Store</v>
      </c>
      <c r="H2408" s="4" t="str">
        <f>VLOOKUP(FACT_INCLUDES[[#This Row],[Order ID]], ORDERS[], 5)</f>
        <v>DXT8392@gmail.com</v>
      </c>
      <c r="I2408" s="4">
        <f>VLOOKUP(FACT_INCLUDES[[#This Row],[Order ID]], ORDERS[], 6)</f>
        <v>26</v>
      </c>
      <c r="J2408" s="54">
        <f>VLOOKUP(FACT_INCLUDES[[#This Row],[Order ID]], ORDERS[], 7)</f>
        <v>0</v>
      </c>
      <c r="K2408" s="33">
        <v>0</v>
      </c>
      <c r="L2408" s="4">
        <f>VLOOKUP(FACT_INCLUDES[[#This Row],[DW Version]], VERSIONS[], 2)</f>
        <v>62</v>
      </c>
      <c r="M2408" s="4">
        <f>VLOOKUP(FACT_INCLUDES[[#This Row],[DW Version]], VERSIONS[], 3)</f>
        <v>5.5</v>
      </c>
      <c r="N2408" s="4" t="str">
        <f>VLOOKUP(FACT_INCLUDES[[#This Row],[DW Version]], VERSIONS[], 4)</f>
        <v>black</v>
      </c>
      <c r="O2408" s="51">
        <f>VLOOKUP(FACT_INCLUDES[[#This Row],[DW Version]], VERSIONS[], 5)</f>
        <v>211.78663801890039</v>
      </c>
      <c r="P2408" s="4" t="str">
        <f>VLOOKUP(FACT_INCLUDES[[#This Row],[DW Version]], VERSIONS[], 6)</f>
        <v>Tiempo Legend</v>
      </c>
      <c r="Q2408" s="4" t="str">
        <f>VLOOKUP(FACT_INCLUDES[[#This Row],[DW Version]], VERSIONS[], 7)</f>
        <v>Shoe</v>
      </c>
      <c r="R2408" s="51">
        <f>FACT_INCLUDES[[#This Row],[Version Price]]*FACT_INCLUDES[[#This Row],[Quantity]]</f>
        <v>1058.9331900945019</v>
      </c>
      <c r="S2408" s="51">
        <f>FACT_INCLUDES[[#This Row],[Amount]]*(1-FACT_INCLUDES[[#This Row],[Order Discount]])</f>
        <v>1058.9331900945019</v>
      </c>
      <c r="T2408" s="51">
        <f t="shared" si="37"/>
        <v>1763.8487700422804</v>
      </c>
      <c r="U2408" s="57">
        <f>FACT_INCLUDES[[#This Row],[Income]]/FACT_INCLUDES[[#This Row],[Total Order Income]]</f>
        <v>0.60035373104527479</v>
      </c>
      <c r="V2408" s="33">
        <f>IF(FACT_INCLUDES[[#This Row],[Order Gap]]&gt;10, 1, 0)/COUNTIFS(FACT_INCLUDES[Order ID], FACT_INCLUDES[[#This Row],[Order ID]])</f>
        <v>0</v>
      </c>
      <c r="W2408" s="33">
        <f>IF(FACT_INCLUDES[[#This Row],[Order Type]]="Online", 1, 0)/COUNTIFS(FACT_INCLUDES[Order ID], FACT_INCLUDES[[#This Row],[Order ID]])</f>
        <v>0</v>
      </c>
      <c r="X2408" s="52">
        <v>614.70115469355767</v>
      </c>
      <c r="Y2408" s="52">
        <v>695.72894698590369</v>
      </c>
      <c r="Z2408" s="64">
        <f>IF(FACT_INCLUDES[[#This Row],[Order Type]]="Online", 1, 0)*FACT_INCLUDES[[#This Row],[Income]]</f>
        <v>0</v>
      </c>
    </row>
    <row r="2409" spans="1:26" x14ac:dyDescent="0.3">
      <c r="A2409" s="4">
        <v>1285</v>
      </c>
      <c r="B2409" s="4">
        <v>651</v>
      </c>
      <c r="C2409" s="4">
        <v>534</v>
      </c>
      <c r="D2409" s="58">
        <v>4</v>
      </c>
      <c r="E2409" s="28">
        <f>VLOOKUP(FACT_INCLUDES[[#This Row],[Order ID]], ORDERS[], 2)</f>
        <v>44960.78720239074</v>
      </c>
      <c r="F2409" s="28">
        <f>VLOOKUP(FACT_INCLUDES[[#This Row],[Order ID]], ORDERS[], 3)</f>
        <v>44960.78720239074</v>
      </c>
      <c r="G2409" s="4" t="str">
        <f>VLOOKUP(FACT_INCLUDES[[#This Row],[Order ID]], ORDERS[], 4)</f>
        <v>In-Store</v>
      </c>
      <c r="H2409" s="4" t="str">
        <f>VLOOKUP(FACT_INCLUDES[[#This Row],[Order ID]], ORDERS[], 5)</f>
        <v>BOB7950@gmail.com</v>
      </c>
      <c r="I2409" s="4">
        <f>VLOOKUP(FACT_INCLUDES[[#This Row],[Order ID]], ORDERS[], 6)</f>
        <v>30</v>
      </c>
      <c r="J2409" s="54">
        <f>VLOOKUP(FACT_INCLUDES[[#This Row],[Order ID]], ORDERS[], 7)</f>
        <v>0</v>
      </c>
      <c r="K2409" s="33">
        <v>0</v>
      </c>
      <c r="L2409" s="4">
        <f>VLOOKUP(FACT_INCLUDES[[#This Row],[DW Version]], VERSIONS[], 2)</f>
        <v>56</v>
      </c>
      <c r="M2409" s="4">
        <f>VLOOKUP(FACT_INCLUDES[[#This Row],[DW Version]], VERSIONS[], 3)</f>
        <v>4</v>
      </c>
      <c r="N2409" s="4" t="str">
        <f>VLOOKUP(FACT_INCLUDES[[#This Row],[DW Version]], VERSIONS[], 4)</f>
        <v>orange</v>
      </c>
      <c r="O2409" s="51">
        <f>VLOOKUP(FACT_INCLUDES[[#This Row],[DW Version]], VERSIONS[], 5)</f>
        <v>98.94174422620361</v>
      </c>
      <c r="P2409" s="4" t="str">
        <f>VLOOKUP(FACT_INCLUDES[[#This Row],[DW Version]], VERSIONS[], 6)</f>
        <v>Nike Yoga Mat</v>
      </c>
      <c r="Q2409" s="4" t="str">
        <f>VLOOKUP(FACT_INCLUDES[[#This Row],[DW Version]], VERSIONS[], 7)</f>
        <v>Sport Equipment</v>
      </c>
      <c r="R2409" s="51">
        <f>FACT_INCLUDES[[#This Row],[Version Price]]*FACT_INCLUDES[[#This Row],[Quantity]]</f>
        <v>395.76697690481444</v>
      </c>
      <c r="S2409" s="51">
        <f>FACT_INCLUDES[[#This Row],[Amount]]*(1-FACT_INCLUDES[[#This Row],[Order Discount]])</f>
        <v>395.76697690481444</v>
      </c>
      <c r="T2409" s="51">
        <f t="shared" si="37"/>
        <v>395.76697690481444</v>
      </c>
      <c r="U2409" s="57">
        <f>FACT_INCLUDES[[#This Row],[Income]]/FACT_INCLUDES[[#This Row],[Total Order Income]]</f>
        <v>1</v>
      </c>
      <c r="V2409" s="33">
        <f>IF(FACT_INCLUDES[[#This Row],[Order Gap]]&gt;10, 1, 0)/COUNTIFS(FACT_INCLUDES[Order ID], FACT_INCLUDES[[#This Row],[Order ID]])</f>
        <v>0</v>
      </c>
      <c r="W2409" s="33">
        <f>IF(FACT_INCLUDES[[#This Row],[Order Type]]="Online", 1, 0)/COUNTIFS(FACT_INCLUDES[Order ID], FACT_INCLUDES[[#This Row],[Order ID]])</f>
        <v>0</v>
      </c>
      <c r="X2409" s="52">
        <v>614.70115469355767</v>
      </c>
      <c r="Y2409" s="52">
        <v>695.72894698590369</v>
      </c>
      <c r="Z2409" s="64">
        <f>IF(FACT_INCLUDES[[#This Row],[Order Type]]="Online", 1, 0)*FACT_INCLUDES[[#This Row],[Income]]</f>
        <v>0</v>
      </c>
    </row>
    <row r="2410" spans="1:26" x14ac:dyDescent="0.3">
      <c r="A2410" s="4">
        <v>1334</v>
      </c>
      <c r="B2410" s="4">
        <v>675</v>
      </c>
      <c r="C2410" s="4">
        <v>389</v>
      </c>
      <c r="D2410" s="58">
        <v>3</v>
      </c>
      <c r="E2410" s="28">
        <f>VLOOKUP(FACT_INCLUDES[[#This Row],[Order ID]], ORDERS[], 2)</f>
        <v>45246.617705607379</v>
      </c>
      <c r="F2410" s="28">
        <f>VLOOKUP(FACT_INCLUDES[[#This Row],[Order ID]], ORDERS[], 3)</f>
        <v>45248.617705607379</v>
      </c>
      <c r="G2410" s="4" t="str">
        <f>VLOOKUP(FACT_INCLUDES[[#This Row],[Order ID]], ORDERS[], 4)</f>
        <v>Online</v>
      </c>
      <c r="H2410" s="4" t="str">
        <f>VLOOKUP(FACT_INCLUDES[[#This Row],[Order ID]], ORDERS[], 5)</f>
        <v>NCV3536@gmail.com</v>
      </c>
      <c r="I2410" s="4">
        <f>VLOOKUP(FACT_INCLUDES[[#This Row],[Order ID]], ORDERS[], 6)</f>
        <v>0</v>
      </c>
      <c r="J2410" s="54">
        <f>VLOOKUP(FACT_INCLUDES[[#This Row],[Order ID]], ORDERS[], 7)</f>
        <v>0</v>
      </c>
      <c r="K2410" s="33">
        <v>2</v>
      </c>
      <c r="L2410" s="4">
        <f>VLOOKUP(FACT_INCLUDES[[#This Row],[DW Version]], VERSIONS[], 2)</f>
        <v>40</v>
      </c>
      <c r="M2410" s="4">
        <f>VLOOKUP(FACT_INCLUDES[[#This Row],[DW Version]], VERSIONS[], 3)</f>
        <v>4.5</v>
      </c>
      <c r="N2410" s="4" t="str">
        <f>VLOOKUP(FACT_INCLUDES[[#This Row],[DW Version]], VERSIONS[], 4)</f>
        <v>black</v>
      </c>
      <c r="O2410" s="51">
        <f>VLOOKUP(FACT_INCLUDES[[#This Row],[DW Version]], VERSIONS[], 5)</f>
        <v>97.857816632183273</v>
      </c>
      <c r="P2410" s="4" t="str">
        <f>VLOOKUP(FACT_INCLUDES[[#This Row],[DW Version]], VERSIONS[], 6)</f>
        <v>Zoom Streak</v>
      </c>
      <c r="Q2410" s="4" t="str">
        <f>VLOOKUP(FACT_INCLUDES[[#This Row],[DW Version]], VERSIONS[], 7)</f>
        <v>Shoe</v>
      </c>
      <c r="R2410" s="51">
        <f>FACT_INCLUDES[[#This Row],[Version Price]]*FACT_INCLUDES[[#This Row],[Quantity]]</f>
        <v>293.57344989654985</v>
      </c>
      <c r="S2410" s="51">
        <f>FACT_INCLUDES[[#This Row],[Amount]]*(1-FACT_INCLUDES[[#This Row],[Order Discount]])</f>
        <v>293.57344989654985</v>
      </c>
      <c r="T2410" s="51">
        <f t="shared" si="37"/>
        <v>2109.8215829555438</v>
      </c>
      <c r="U2410" s="57">
        <f>FACT_INCLUDES[[#This Row],[Income]]/FACT_INCLUDES[[#This Row],[Total Order Income]]</f>
        <v>0.13914610233785618</v>
      </c>
      <c r="V2410" s="33">
        <f>IF(FACT_INCLUDES[[#This Row],[Order Gap]]&gt;10, 1, 0)/COUNTIFS(FACT_INCLUDES[Order ID], FACT_INCLUDES[[#This Row],[Order ID]])</f>
        <v>0</v>
      </c>
      <c r="W2410" s="33">
        <f>IF(FACT_INCLUDES[[#This Row],[Order Type]]="Online", 1, 0)/COUNTIFS(FACT_INCLUDES[Order ID], FACT_INCLUDES[[#This Row],[Order ID]])</f>
        <v>0.33333333333333331</v>
      </c>
      <c r="X2410" s="52">
        <v>614.70115469355767</v>
      </c>
      <c r="Y2410" s="52">
        <v>695.72894698590369</v>
      </c>
      <c r="Z2410" s="64">
        <f>IF(FACT_INCLUDES[[#This Row],[Order Type]]="Online", 1, 0)*FACT_INCLUDES[[#This Row],[Income]]</f>
        <v>293.57344989654985</v>
      </c>
    </row>
    <row r="2411" spans="1:26" x14ac:dyDescent="0.3">
      <c r="A2411" s="4">
        <v>1335</v>
      </c>
      <c r="B2411" s="4">
        <v>675</v>
      </c>
      <c r="C2411" s="4">
        <v>453</v>
      </c>
      <c r="D2411" s="58">
        <v>2</v>
      </c>
      <c r="E2411" s="28">
        <f>VLOOKUP(FACT_INCLUDES[[#This Row],[Order ID]], ORDERS[], 2)</f>
        <v>45246.617705607379</v>
      </c>
      <c r="F2411" s="28">
        <f>VLOOKUP(FACT_INCLUDES[[#This Row],[Order ID]], ORDERS[], 3)</f>
        <v>45248.617705607379</v>
      </c>
      <c r="G2411" s="4" t="str">
        <f>VLOOKUP(FACT_INCLUDES[[#This Row],[Order ID]], ORDERS[], 4)</f>
        <v>Online</v>
      </c>
      <c r="H2411" s="4" t="str">
        <f>VLOOKUP(FACT_INCLUDES[[#This Row],[Order ID]], ORDERS[], 5)</f>
        <v>NCV3536@gmail.com</v>
      </c>
      <c r="I2411" s="4">
        <f>VLOOKUP(FACT_INCLUDES[[#This Row],[Order ID]], ORDERS[], 6)</f>
        <v>0</v>
      </c>
      <c r="J2411" s="54">
        <f>VLOOKUP(FACT_INCLUDES[[#This Row],[Order ID]], ORDERS[], 7)</f>
        <v>0</v>
      </c>
      <c r="K2411" s="33">
        <v>2</v>
      </c>
      <c r="L2411" s="4">
        <f>VLOOKUP(FACT_INCLUDES[[#This Row],[DW Version]], VERSIONS[], 2)</f>
        <v>47</v>
      </c>
      <c r="M2411" s="4">
        <f>VLOOKUP(FACT_INCLUDES[[#This Row],[DW Version]], VERSIONS[], 3)</f>
        <v>9.5</v>
      </c>
      <c r="N2411" s="4" t="str">
        <f>VLOOKUP(FACT_INCLUDES[[#This Row],[DW Version]], VERSIONS[], 4)</f>
        <v>white</v>
      </c>
      <c r="O2411" s="51">
        <f>VLOOKUP(FACT_INCLUDES[[#This Row],[DW Version]], VERSIONS[], 5)</f>
        <v>338.18133541809681</v>
      </c>
      <c r="P2411" s="4" t="str">
        <f>VLOOKUP(FACT_INCLUDES[[#This Row],[DW Version]], VERSIONS[], 6)</f>
        <v>Court Royale</v>
      </c>
      <c r="Q2411" s="4" t="str">
        <f>VLOOKUP(FACT_INCLUDES[[#This Row],[DW Version]], VERSIONS[], 7)</f>
        <v>Shoe</v>
      </c>
      <c r="R2411" s="51">
        <f>FACT_INCLUDES[[#This Row],[Version Price]]*FACT_INCLUDES[[#This Row],[Quantity]]</f>
        <v>676.36267083619362</v>
      </c>
      <c r="S2411" s="51">
        <f>FACT_INCLUDES[[#This Row],[Amount]]*(1-FACT_INCLUDES[[#This Row],[Order Discount]])</f>
        <v>676.36267083619362</v>
      </c>
      <c r="T2411" s="51">
        <f t="shared" si="37"/>
        <v>2109.8215829555438</v>
      </c>
      <c r="U2411" s="57">
        <f>FACT_INCLUDES[[#This Row],[Income]]/FACT_INCLUDES[[#This Row],[Total Order Income]]</f>
        <v>0.32057813622738224</v>
      </c>
      <c r="V2411" s="33">
        <f>IF(FACT_INCLUDES[[#This Row],[Order Gap]]&gt;10, 1, 0)/COUNTIFS(FACT_INCLUDES[Order ID], FACT_INCLUDES[[#This Row],[Order ID]])</f>
        <v>0</v>
      </c>
      <c r="W2411" s="33">
        <f>IF(FACT_INCLUDES[[#This Row],[Order Type]]="Online", 1, 0)/COUNTIFS(FACT_INCLUDES[Order ID], FACT_INCLUDES[[#This Row],[Order ID]])</f>
        <v>0.33333333333333331</v>
      </c>
      <c r="X2411" s="52">
        <v>614.70115469355767</v>
      </c>
      <c r="Y2411" s="52">
        <v>695.72894698590369</v>
      </c>
      <c r="Z2411" s="64">
        <f>IF(FACT_INCLUDES[[#This Row],[Order Type]]="Online", 1, 0)*FACT_INCLUDES[[#This Row],[Income]]</f>
        <v>676.36267083619362</v>
      </c>
    </row>
    <row r="2412" spans="1:26" x14ac:dyDescent="0.3">
      <c r="A2412" s="4">
        <v>1336</v>
      </c>
      <c r="B2412" s="4">
        <v>675</v>
      </c>
      <c r="C2412" s="4">
        <v>844</v>
      </c>
      <c r="D2412" s="58">
        <v>3</v>
      </c>
      <c r="E2412" s="28">
        <f>VLOOKUP(FACT_INCLUDES[[#This Row],[Order ID]], ORDERS[], 2)</f>
        <v>45246.617705607379</v>
      </c>
      <c r="F2412" s="28">
        <f>VLOOKUP(FACT_INCLUDES[[#This Row],[Order ID]], ORDERS[], 3)</f>
        <v>45248.617705607379</v>
      </c>
      <c r="G2412" s="4" t="str">
        <f>VLOOKUP(FACT_INCLUDES[[#This Row],[Order ID]], ORDERS[], 4)</f>
        <v>Online</v>
      </c>
      <c r="H2412" s="4" t="str">
        <f>VLOOKUP(FACT_INCLUDES[[#This Row],[Order ID]], ORDERS[], 5)</f>
        <v>NCV3536@gmail.com</v>
      </c>
      <c r="I2412" s="4">
        <f>VLOOKUP(FACT_INCLUDES[[#This Row],[Order ID]], ORDERS[], 6)</f>
        <v>0</v>
      </c>
      <c r="J2412" s="54">
        <f>VLOOKUP(FACT_INCLUDES[[#This Row],[Order ID]], ORDERS[], 7)</f>
        <v>0</v>
      </c>
      <c r="K2412" s="33">
        <v>2</v>
      </c>
      <c r="L2412" s="4">
        <f>VLOOKUP(FACT_INCLUDES[[#This Row],[DW Version]], VERSIONS[], 2)</f>
        <v>86</v>
      </c>
      <c r="M2412" s="4">
        <f>VLOOKUP(FACT_INCLUDES[[#This Row],[DW Version]], VERSIONS[], 3)</f>
        <v>4</v>
      </c>
      <c r="N2412" s="4" t="str">
        <f>VLOOKUP(FACT_INCLUDES[[#This Row],[DW Version]], VERSIONS[], 4)</f>
        <v>black</v>
      </c>
      <c r="O2412" s="51">
        <f>VLOOKUP(FACT_INCLUDES[[#This Row],[DW Version]], VERSIONS[], 5)</f>
        <v>379.96182074093343</v>
      </c>
      <c r="P2412" s="4" t="str">
        <f>VLOOKUP(FACT_INCLUDES[[#This Row],[DW Version]], VERSIONS[], 6)</f>
        <v>Challenger Long-Sleeve</v>
      </c>
      <c r="Q2412" s="4" t="str">
        <f>VLOOKUP(FACT_INCLUDES[[#This Row],[DW Version]], VERSIONS[], 7)</f>
        <v>Apparel</v>
      </c>
      <c r="R2412" s="51">
        <f>FACT_INCLUDES[[#This Row],[Version Price]]*FACT_INCLUDES[[#This Row],[Quantity]]</f>
        <v>1139.8854622228002</v>
      </c>
      <c r="S2412" s="51">
        <f>FACT_INCLUDES[[#This Row],[Amount]]*(1-FACT_INCLUDES[[#This Row],[Order Discount]])</f>
        <v>1139.8854622228002</v>
      </c>
      <c r="T2412" s="51">
        <f t="shared" si="37"/>
        <v>2109.8215829555438</v>
      </c>
      <c r="U2412" s="57">
        <f>FACT_INCLUDES[[#This Row],[Income]]/FACT_INCLUDES[[#This Row],[Total Order Income]]</f>
        <v>0.54027576143476153</v>
      </c>
      <c r="V2412" s="33">
        <f>IF(FACT_INCLUDES[[#This Row],[Order Gap]]&gt;10, 1, 0)/COUNTIFS(FACT_INCLUDES[Order ID], FACT_INCLUDES[[#This Row],[Order ID]])</f>
        <v>0</v>
      </c>
      <c r="W2412" s="33">
        <f>IF(FACT_INCLUDES[[#This Row],[Order Type]]="Online", 1, 0)/COUNTIFS(FACT_INCLUDES[Order ID], FACT_INCLUDES[[#This Row],[Order ID]])</f>
        <v>0.33333333333333331</v>
      </c>
      <c r="X2412" s="52">
        <v>614.70115469355767</v>
      </c>
      <c r="Y2412" s="52">
        <v>695.72894698590369</v>
      </c>
      <c r="Z2412" s="64">
        <f>IF(FACT_INCLUDES[[#This Row],[Order Type]]="Online", 1, 0)*FACT_INCLUDES[[#This Row],[Income]]</f>
        <v>1139.8854622228002</v>
      </c>
    </row>
    <row r="2413" spans="1:26" x14ac:dyDescent="0.3">
      <c r="A2413" s="4">
        <v>1356</v>
      </c>
      <c r="B2413" s="4">
        <v>686</v>
      </c>
      <c r="C2413" s="4">
        <v>262</v>
      </c>
      <c r="D2413" s="58">
        <v>4</v>
      </c>
      <c r="E2413" s="28">
        <f>VLOOKUP(FACT_INCLUDES[[#This Row],[Order ID]], ORDERS[], 2)</f>
        <v>45190.581728793404</v>
      </c>
      <c r="F2413" s="28">
        <f>VLOOKUP(FACT_INCLUDES[[#This Row],[Order ID]], ORDERS[], 3)</f>
        <v>45201.581728793404</v>
      </c>
      <c r="G2413" s="4" t="str">
        <f>VLOOKUP(FACT_INCLUDES[[#This Row],[Order ID]], ORDERS[], 4)</f>
        <v>Online</v>
      </c>
      <c r="H2413" s="4" t="str">
        <f>VLOOKUP(FACT_INCLUDES[[#This Row],[Order ID]], ORDERS[], 5)</f>
        <v>NKN2056@gmail.com</v>
      </c>
      <c r="I2413" s="4">
        <f>VLOOKUP(FACT_INCLUDES[[#This Row],[Order ID]], ORDERS[], 6)</f>
        <v>0</v>
      </c>
      <c r="J2413" s="54">
        <f>VLOOKUP(FACT_INCLUDES[[#This Row],[Order ID]], ORDERS[], 7)</f>
        <v>0</v>
      </c>
      <c r="K2413" s="33">
        <v>11</v>
      </c>
      <c r="L2413" s="4">
        <f>VLOOKUP(FACT_INCLUDES[[#This Row],[DW Version]], VERSIONS[], 2)</f>
        <v>26</v>
      </c>
      <c r="M2413" s="4">
        <f>VLOOKUP(FACT_INCLUDES[[#This Row],[DW Version]], VERSIONS[], 3)</f>
        <v>3</v>
      </c>
      <c r="N2413" s="4" t="str">
        <f>VLOOKUP(FACT_INCLUDES[[#This Row],[DW Version]], VERSIONS[], 4)</f>
        <v>pink</v>
      </c>
      <c r="O2413" s="51">
        <f>VLOOKUP(FACT_INCLUDES[[#This Row],[DW Version]], VERSIONS[], 5)</f>
        <v>220.08729750592235</v>
      </c>
      <c r="P2413" s="4" t="str">
        <f>VLOOKUP(FACT_INCLUDES[[#This Row],[DW Version]], VERSIONS[], 6)</f>
        <v>Infinity Run</v>
      </c>
      <c r="Q2413" s="4" t="str">
        <f>VLOOKUP(FACT_INCLUDES[[#This Row],[DW Version]], VERSIONS[], 7)</f>
        <v>Shoe</v>
      </c>
      <c r="R2413" s="51">
        <f>FACT_INCLUDES[[#This Row],[Version Price]]*FACT_INCLUDES[[#This Row],[Quantity]]</f>
        <v>880.3491900236894</v>
      </c>
      <c r="S2413" s="51">
        <f>FACT_INCLUDES[[#This Row],[Amount]]*(1-FACT_INCLUDES[[#This Row],[Order Discount]])</f>
        <v>880.3491900236894</v>
      </c>
      <c r="T2413" s="51">
        <f t="shared" si="37"/>
        <v>1970.9090373879721</v>
      </c>
      <c r="U2413" s="57">
        <f>FACT_INCLUDES[[#This Row],[Income]]/FACT_INCLUDES[[#This Row],[Total Order Income]]</f>
        <v>0.44667164913425339</v>
      </c>
      <c r="V2413" s="33">
        <f>IF(FACT_INCLUDES[[#This Row],[Order Gap]]&gt;10, 1, 0)/COUNTIFS(FACT_INCLUDES[Order ID], FACT_INCLUDES[[#This Row],[Order ID]])</f>
        <v>0.5</v>
      </c>
      <c r="W2413" s="33">
        <f>IF(FACT_INCLUDES[[#This Row],[Order Type]]="Online", 1, 0)/COUNTIFS(FACT_INCLUDES[Order ID], FACT_INCLUDES[[#This Row],[Order ID]])</f>
        <v>0.5</v>
      </c>
      <c r="X2413" s="52">
        <v>614.70115469355767</v>
      </c>
      <c r="Y2413" s="52">
        <v>695.72894698590369</v>
      </c>
      <c r="Z2413" s="64">
        <f>IF(FACT_INCLUDES[[#This Row],[Order Type]]="Online", 1, 0)*FACT_INCLUDES[[#This Row],[Income]]</f>
        <v>880.3491900236894</v>
      </c>
    </row>
    <row r="2414" spans="1:26" x14ac:dyDescent="0.3">
      <c r="A2414" s="4">
        <v>1357</v>
      </c>
      <c r="B2414" s="4">
        <v>686</v>
      </c>
      <c r="C2414" s="4">
        <v>768</v>
      </c>
      <c r="D2414" s="58">
        <v>4</v>
      </c>
      <c r="E2414" s="28">
        <f>VLOOKUP(FACT_INCLUDES[[#This Row],[Order ID]], ORDERS[], 2)</f>
        <v>45190.581728793404</v>
      </c>
      <c r="F2414" s="28">
        <f>VLOOKUP(FACT_INCLUDES[[#This Row],[Order ID]], ORDERS[], 3)</f>
        <v>45201.581728793404</v>
      </c>
      <c r="G2414" s="4" t="str">
        <f>VLOOKUP(FACT_INCLUDES[[#This Row],[Order ID]], ORDERS[], 4)</f>
        <v>Online</v>
      </c>
      <c r="H2414" s="4" t="str">
        <f>VLOOKUP(FACT_INCLUDES[[#This Row],[Order ID]], ORDERS[], 5)</f>
        <v>NKN2056@gmail.com</v>
      </c>
      <c r="I2414" s="4">
        <f>VLOOKUP(FACT_INCLUDES[[#This Row],[Order ID]], ORDERS[], 6)</f>
        <v>0</v>
      </c>
      <c r="J2414" s="54">
        <f>VLOOKUP(FACT_INCLUDES[[#This Row],[Order ID]], ORDERS[], 7)</f>
        <v>0</v>
      </c>
      <c r="K2414" s="33">
        <v>11</v>
      </c>
      <c r="L2414" s="4">
        <f>VLOOKUP(FACT_INCLUDES[[#This Row],[DW Version]], VERSIONS[], 2)</f>
        <v>79</v>
      </c>
      <c r="M2414" s="4">
        <f>VLOOKUP(FACT_INCLUDES[[#This Row],[DW Version]], VERSIONS[], 3)</f>
        <v>7.5</v>
      </c>
      <c r="N2414" s="4" t="str">
        <f>VLOOKUP(FACT_INCLUDES[[#This Row],[DW Version]], VERSIONS[], 4)</f>
        <v>black</v>
      </c>
      <c r="O2414" s="51">
        <f>VLOOKUP(FACT_INCLUDES[[#This Row],[DW Version]], VERSIONS[], 5)</f>
        <v>272.63996184107066</v>
      </c>
      <c r="P2414" s="4" t="str">
        <f>VLOOKUP(FACT_INCLUDES[[#This Row],[DW Version]], VERSIONS[], 6)</f>
        <v>Zoom Gravity</v>
      </c>
      <c r="Q2414" s="4" t="str">
        <f>VLOOKUP(FACT_INCLUDES[[#This Row],[DW Version]], VERSIONS[], 7)</f>
        <v>Shoe</v>
      </c>
      <c r="R2414" s="51">
        <f>FACT_INCLUDES[[#This Row],[Version Price]]*FACT_INCLUDES[[#This Row],[Quantity]]</f>
        <v>1090.5598473642826</v>
      </c>
      <c r="S2414" s="51">
        <f>FACT_INCLUDES[[#This Row],[Amount]]*(1-FACT_INCLUDES[[#This Row],[Order Discount]])</f>
        <v>1090.5598473642826</v>
      </c>
      <c r="T2414" s="51">
        <f t="shared" si="37"/>
        <v>1970.9090373879721</v>
      </c>
      <c r="U2414" s="57">
        <f>FACT_INCLUDES[[#This Row],[Income]]/FACT_INCLUDES[[#This Row],[Total Order Income]]</f>
        <v>0.5533283508657465</v>
      </c>
      <c r="V2414" s="33">
        <f>IF(FACT_INCLUDES[[#This Row],[Order Gap]]&gt;10, 1, 0)/COUNTIFS(FACT_INCLUDES[Order ID], FACT_INCLUDES[[#This Row],[Order ID]])</f>
        <v>0.5</v>
      </c>
      <c r="W2414" s="33">
        <f>IF(FACT_INCLUDES[[#This Row],[Order Type]]="Online", 1, 0)/COUNTIFS(FACT_INCLUDES[Order ID], FACT_INCLUDES[[#This Row],[Order ID]])</f>
        <v>0.5</v>
      </c>
      <c r="X2414" s="52">
        <v>614.70115469355767</v>
      </c>
      <c r="Y2414" s="52">
        <v>695.72894698590369</v>
      </c>
      <c r="Z2414" s="64">
        <f>IF(FACT_INCLUDES[[#This Row],[Order Type]]="Online", 1, 0)*FACT_INCLUDES[[#This Row],[Income]]</f>
        <v>1090.5598473642826</v>
      </c>
    </row>
    <row r="2415" spans="1:26" x14ac:dyDescent="0.3">
      <c r="A2415" s="4">
        <v>1364</v>
      </c>
      <c r="B2415" s="4">
        <v>690</v>
      </c>
      <c r="C2415" s="4">
        <v>435</v>
      </c>
      <c r="D2415" s="58">
        <v>5</v>
      </c>
      <c r="E2415" s="28">
        <f>VLOOKUP(FACT_INCLUDES[[#This Row],[Order ID]], ORDERS[], 2)</f>
        <v>45177.912707820891</v>
      </c>
      <c r="F2415" s="28">
        <f>VLOOKUP(FACT_INCLUDES[[#This Row],[Order ID]], ORDERS[], 3)</f>
        <v>45177.912707820891</v>
      </c>
      <c r="G2415" s="4" t="str">
        <f>VLOOKUP(FACT_INCLUDES[[#This Row],[Order ID]], ORDERS[], 4)</f>
        <v>In-Store</v>
      </c>
      <c r="H2415" s="4" t="str">
        <f>VLOOKUP(FACT_INCLUDES[[#This Row],[Order ID]], ORDERS[], 5)</f>
        <v>AOB6671@gmail.com</v>
      </c>
      <c r="I2415" s="4">
        <f>VLOOKUP(FACT_INCLUDES[[#This Row],[Order ID]], ORDERS[], 6)</f>
        <v>35</v>
      </c>
      <c r="J2415" s="54">
        <f>VLOOKUP(FACT_INCLUDES[[#This Row],[Order ID]], ORDERS[], 7)</f>
        <v>0</v>
      </c>
      <c r="K2415" s="33">
        <v>0</v>
      </c>
      <c r="L2415" s="4">
        <f>VLOOKUP(FACT_INCLUDES[[#This Row],[DW Version]], VERSIONS[], 2)</f>
        <v>45</v>
      </c>
      <c r="M2415" s="4">
        <f>VLOOKUP(FACT_INCLUDES[[#This Row],[DW Version]], VERSIONS[], 3)</f>
        <v>6.5</v>
      </c>
      <c r="N2415" s="4" t="str">
        <f>VLOOKUP(FACT_INCLUDES[[#This Row],[DW Version]], VERSIONS[], 4)</f>
        <v>white</v>
      </c>
      <c r="O2415" s="51">
        <f>VLOOKUP(FACT_INCLUDES[[#This Row],[DW Version]], VERSIONS[], 5)</f>
        <v>70.833193360159925</v>
      </c>
      <c r="P2415" s="4" t="str">
        <f>VLOOKUP(FACT_INCLUDES[[#This Row],[DW Version]], VERSIONS[], 6)</f>
        <v>Vapor Cage 4</v>
      </c>
      <c r="Q2415" s="4" t="str">
        <f>VLOOKUP(FACT_INCLUDES[[#This Row],[DW Version]], VERSIONS[], 7)</f>
        <v>Shoe</v>
      </c>
      <c r="R2415" s="51">
        <f>FACT_INCLUDES[[#This Row],[Version Price]]*FACT_INCLUDES[[#This Row],[Quantity]]</f>
        <v>354.16596680079965</v>
      </c>
      <c r="S2415" s="51">
        <f>FACT_INCLUDES[[#This Row],[Amount]]*(1-FACT_INCLUDES[[#This Row],[Order Discount]])</f>
        <v>354.16596680079965</v>
      </c>
      <c r="T2415" s="51">
        <f t="shared" si="37"/>
        <v>3104.6554514439445</v>
      </c>
      <c r="U2415" s="57">
        <f>FACT_INCLUDES[[#This Row],[Income]]/FACT_INCLUDES[[#This Row],[Total Order Income]]</f>
        <v>0.11407577180137028</v>
      </c>
      <c r="V2415" s="33">
        <f>IF(FACT_INCLUDES[[#This Row],[Order Gap]]&gt;10, 1, 0)/COUNTIFS(FACT_INCLUDES[Order ID], FACT_INCLUDES[[#This Row],[Order ID]])</f>
        <v>0</v>
      </c>
      <c r="W2415" s="33">
        <f>IF(FACT_INCLUDES[[#This Row],[Order Type]]="Online", 1, 0)/COUNTIFS(FACT_INCLUDES[Order ID], FACT_INCLUDES[[#This Row],[Order ID]])</f>
        <v>0</v>
      </c>
      <c r="X2415" s="52">
        <v>614.70115469355767</v>
      </c>
      <c r="Y2415" s="52">
        <v>695.72894698590369</v>
      </c>
      <c r="Z2415" s="64">
        <f>IF(FACT_INCLUDES[[#This Row],[Order Type]]="Online", 1, 0)*FACT_INCLUDES[[#This Row],[Income]]</f>
        <v>0</v>
      </c>
    </row>
    <row r="2416" spans="1:26" x14ac:dyDescent="0.3">
      <c r="A2416" s="4">
        <v>1365</v>
      </c>
      <c r="B2416" s="4">
        <v>690</v>
      </c>
      <c r="C2416" s="4">
        <v>602</v>
      </c>
      <c r="D2416" s="58">
        <v>4</v>
      </c>
      <c r="E2416" s="28">
        <f>VLOOKUP(FACT_INCLUDES[[#This Row],[Order ID]], ORDERS[], 2)</f>
        <v>45177.912707820891</v>
      </c>
      <c r="F2416" s="28">
        <f>VLOOKUP(FACT_INCLUDES[[#This Row],[Order ID]], ORDERS[], 3)</f>
        <v>45177.912707820891</v>
      </c>
      <c r="G2416" s="4" t="str">
        <f>VLOOKUP(FACT_INCLUDES[[#This Row],[Order ID]], ORDERS[], 4)</f>
        <v>In-Store</v>
      </c>
      <c r="H2416" s="4" t="str">
        <f>VLOOKUP(FACT_INCLUDES[[#This Row],[Order ID]], ORDERS[], 5)</f>
        <v>AOB6671@gmail.com</v>
      </c>
      <c r="I2416" s="4">
        <f>VLOOKUP(FACT_INCLUDES[[#This Row],[Order ID]], ORDERS[], 6)</f>
        <v>35</v>
      </c>
      <c r="J2416" s="54">
        <f>VLOOKUP(FACT_INCLUDES[[#This Row],[Order ID]], ORDERS[], 7)</f>
        <v>0</v>
      </c>
      <c r="K2416" s="33">
        <v>0</v>
      </c>
      <c r="L2416" s="4">
        <f>VLOOKUP(FACT_INCLUDES[[#This Row],[DW Version]], VERSIONS[], 2)</f>
        <v>61</v>
      </c>
      <c r="M2416" s="4">
        <f>VLOOKUP(FACT_INCLUDES[[#This Row],[DW Version]], VERSIONS[], 3)</f>
        <v>11</v>
      </c>
      <c r="N2416" s="4" t="str">
        <f>VLOOKUP(FACT_INCLUDES[[#This Row],[DW Version]], VERSIONS[], 4)</f>
        <v>white</v>
      </c>
      <c r="O2416" s="51">
        <f>VLOOKUP(FACT_INCLUDES[[#This Row],[DW Version]], VERSIONS[], 5)</f>
        <v>390.85688924841253</v>
      </c>
      <c r="P2416" s="4" t="str">
        <f>VLOOKUP(FACT_INCLUDES[[#This Row],[DW Version]], VERSIONS[], 6)</f>
        <v>Phantom Venom</v>
      </c>
      <c r="Q2416" s="4" t="str">
        <f>VLOOKUP(FACT_INCLUDES[[#This Row],[DW Version]], VERSIONS[], 7)</f>
        <v>Shoe</v>
      </c>
      <c r="R2416" s="51">
        <f>FACT_INCLUDES[[#This Row],[Version Price]]*FACT_INCLUDES[[#This Row],[Quantity]]</f>
        <v>1563.4275569936501</v>
      </c>
      <c r="S2416" s="51">
        <f>FACT_INCLUDES[[#This Row],[Amount]]*(1-FACT_INCLUDES[[#This Row],[Order Discount]])</f>
        <v>1563.4275569936501</v>
      </c>
      <c r="T2416" s="51">
        <f t="shared" si="37"/>
        <v>3104.6554514439445</v>
      </c>
      <c r="U2416" s="57">
        <f>FACT_INCLUDES[[#This Row],[Income]]/FACT_INCLUDES[[#This Row],[Total Order Income]]</f>
        <v>0.50357522161324386</v>
      </c>
      <c r="V2416" s="33">
        <f>IF(FACT_INCLUDES[[#This Row],[Order Gap]]&gt;10, 1, 0)/COUNTIFS(FACT_INCLUDES[Order ID], FACT_INCLUDES[[#This Row],[Order ID]])</f>
        <v>0</v>
      </c>
      <c r="W2416" s="33">
        <f>IF(FACT_INCLUDES[[#This Row],[Order Type]]="Online", 1, 0)/COUNTIFS(FACT_INCLUDES[Order ID], FACT_INCLUDES[[#This Row],[Order ID]])</f>
        <v>0</v>
      </c>
      <c r="X2416" s="52">
        <v>614.70115469355767</v>
      </c>
      <c r="Y2416" s="52">
        <v>695.72894698590369</v>
      </c>
      <c r="Z2416" s="64">
        <f>IF(FACT_INCLUDES[[#This Row],[Order Type]]="Online", 1, 0)*FACT_INCLUDES[[#This Row],[Income]]</f>
        <v>0</v>
      </c>
    </row>
    <row r="2417" spans="1:26" x14ac:dyDescent="0.3">
      <c r="A2417" s="4">
        <v>1366</v>
      </c>
      <c r="B2417" s="4">
        <v>690</v>
      </c>
      <c r="C2417" s="4">
        <v>629</v>
      </c>
      <c r="D2417" s="58">
        <v>3</v>
      </c>
      <c r="E2417" s="28">
        <f>VLOOKUP(FACT_INCLUDES[[#This Row],[Order ID]], ORDERS[], 2)</f>
        <v>45177.912707820891</v>
      </c>
      <c r="F2417" s="28">
        <f>VLOOKUP(FACT_INCLUDES[[#This Row],[Order ID]], ORDERS[], 3)</f>
        <v>45177.912707820891</v>
      </c>
      <c r="G2417" s="4" t="str">
        <f>VLOOKUP(FACT_INCLUDES[[#This Row],[Order ID]], ORDERS[], 4)</f>
        <v>In-Store</v>
      </c>
      <c r="H2417" s="4" t="str">
        <f>VLOOKUP(FACT_INCLUDES[[#This Row],[Order ID]], ORDERS[], 5)</f>
        <v>AOB6671@gmail.com</v>
      </c>
      <c r="I2417" s="4">
        <f>VLOOKUP(FACT_INCLUDES[[#This Row],[Order ID]], ORDERS[], 6)</f>
        <v>35</v>
      </c>
      <c r="J2417" s="54">
        <f>VLOOKUP(FACT_INCLUDES[[#This Row],[Order ID]], ORDERS[], 7)</f>
        <v>0</v>
      </c>
      <c r="K2417" s="33">
        <v>0</v>
      </c>
      <c r="L2417" s="4">
        <f>VLOOKUP(FACT_INCLUDES[[#This Row],[DW Version]], VERSIONS[], 2)</f>
        <v>64</v>
      </c>
      <c r="M2417" s="4">
        <f>VLOOKUP(FACT_INCLUDES[[#This Row],[DW Version]], VERSIONS[], 3)</f>
        <v>9.5</v>
      </c>
      <c r="N2417" s="4" t="str">
        <f>VLOOKUP(FACT_INCLUDES[[#This Row],[DW Version]], VERSIONS[], 4)</f>
        <v>black</v>
      </c>
      <c r="O2417" s="51">
        <f>VLOOKUP(FACT_INCLUDES[[#This Row],[DW Version]], VERSIONS[], 5)</f>
        <v>395.68730921649825</v>
      </c>
      <c r="P2417" s="4" t="str">
        <f>VLOOKUP(FACT_INCLUDES[[#This Row],[DW Version]], VERSIONS[], 6)</f>
        <v>Hyperdunk</v>
      </c>
      <c r="Q2417" s="4" t="str">
        <f>VLOOKUP(FACT_INCLUDES[[#This Row],[DW Version]], VERSIONS[], 7)</f>
        <v>Shoe</v>
      </c>
      <c r="R2417" s="51">
        <f>FACT_INCLUDES[[#This Row],[Version Price]]*FACT_INCLUDES[[#This Row],[Quantity]]</f>
        <v>1187.0619276494947</v>
      </c>
      <c r="S2417" s="51">
        <f>FACT_INCLUDES[[#This Row],[Amount]]*(1-FACT_INCLUDES[[#This Row],[Order Discount]])</f>
        <v>1187.0619276494947</v>
      </c>
      <c r="T2417" s="51">
        <f t="shared" si="37"/>
        <v>3104.6554514439445</v>
      </c>
      <c r="U2417" s="57">
        <f>FACT_INCLUDES[[#This Row],[Income]]/FACT_INCLUDES[[#This Row],[Total Order Income]]</f>
        <v>0.38234900658538584</v>
      </c>
      <c r="V2417" s="33">
        <f>IF(FACT_INCLUDES[[#This Row],[Order Gap]]&gt;10, 1, 0)/COUNTIFS(FACT_INCLUDES[Order ID], FACT_INCLUDES[[#This Row],[Order ID]])</f>
        <v>0</v>
      </c>
      <c r="W2417" s="33">
        <f>IF(FACT_INCLUDES[[#This Row],[Order Type]]="Online", 1, 0)/COUNTIFS(FACT_INCLUDES[Order ID], FACT_INCLUDES[[#This Row],[Order ID]])</f>
        <v>0</v>
      </c>
      <c r="X2417" s="52">
        <v>614.70115469355767</v>
      </c>
      <c r="Y2417" s="52">
        <v>695.72894698590369</v>
      </c>
      <c r="Z2417" s="64">
        <f>IF(FACT_INCLUDES[[#This Row],[Order Type]]="Online", 1, 0)*FACT_INCLUDES[[#This Row],[Income]]</f>
        <v>0</v>
      </c>
    </row>
    <row r="2418" spans="1:26" x14ac:dyDescent="0.3">
      <c r="A2418" s="4">
        <v>1374</v>
      </c>
      <c r="B2418" s="4">
        <v>696</v>
      </c>
      <c r="C2418" s="4">
        <v>284</v>
      </c>
      <c r="D2418" s="58">
        <v>2</v>
      </c>
      <c r="E2418" s="28">
        <f>VLOOKUP(FACT_INCLUDES[[#This Row],[Order ID]], ORDERS[], 2)</f>
        <v>45132.694042570824</v>
      </c>
      <c r="F2418" s="28">
        <f>VLOOKUP(FACT_INCLUDES[[#This Row],[Order ID]], ORDERS[], 3)</f>
        <v>45132.694042570824</v>
      </c>
      <c r="G2418" s="4" t="str">
        <f>VLOOKUP(FACT_INCLUDES[[#This Row],[Order ID]], ORDERS[], 4)</f>
        <v>In-Store</v>
      </c>
      <c r="H2418" s="4" t="str">
        <f>VLOOKUP(FACT_INCLUDES[[#This Row],[Order ID]], ORDERS[], 5)</f>
        <v>TEC5705@gmail.com</v>
      </c>
      <c r="I2418" s="4">
        <f>VLOOKUP(FACT_INCLUDES[[#This Row],[Order ID]], ORDERS[], 6)</f>
        <v>19</v>
      </c>
      <c r="J2418" s="54">
        <f>VLOOKUP(FACT_INCLUDES[[#This Row],[Order ID]], ORDERS[], 7)</f>
        <v>0</v>
      </c>
      <c r="K2418" s="33">
        <v>0</v>
      </c>
      <c r="L2418" s="4">
        <f>VLOOKUP(FACT_INCLUDES[[#This Row],[DW Version]], VERSIONS[], 2)</f>
        <v>28</v>
      </c>
      <c r="M2418" s="4">
        <f>VLOOKUP(FACT_INCLUDES[[#This Row],[DW Version]], VERSIONS[], 3)</f>
        <v>3</v>
      </c>
      <c r="N2418" s="4" t="str">
        <f>VLOOKUP(FACT_INCLUDES[[#This Row],[DW Version]], VERSIONS[], 4)</f>
        <v>red</v>
      </c>
      <c r="O2418" s="51">
        <f>VLOOKUP(FACT_INCLUDES[[#This Row],[DW Version]], VERSIONS[], 5)</f>
        <v>34.254261897239367</v>
      </c>
      <c r="P2418" s="4" t="str">
        <f>VLOOKUP(FACT_INCLUDES[[#This Row],[DW Version]], VERSIONS[], 6)</f>
        <v>Odyssey React</v>
      </c>
      <c r="Q2418" s="4" t="str">
        <f>VLOOKUP(FACT_INCLUDES[[#This Row],[DW Version]], VERSIONS[], 7)</f>
        <v>Shoe</v>
      </c>
      <c r="R2418" s="51">
        <f>FACT_INCLUDES[[#This Row],[Version Price]]*FACT_INCLUDES[[#This Row],[Quantity]]</f>
        <v>68.508523794478734</v>
      </c>
      <c r="S2418" s="51">
        <f>FACT_INCLUDES[[#This Row],[Amount]]*(1-FACT_INCLUDES[[#This Row],[Order Discount]])</f>
        <v>68.508523794478734</v>
      </c>
      <c r="T2418" s="51">
        <f t="shared" si="37"/>
        <v>68.508523794478734</v>
      </c>
      <c r="U2418" s="57">
        <f>FACT_INCLUDES[[#This Row],[Income]]/FACT_INCLUDES[[#This Row],[Total Order Income]]</f>
        <v>1</v>
      </c>
      <c r="V2418" s="33">
        <f>IF(FACT_INCLUDES[[#This Row],[Order Gap]]&gt;10, 1, 0)/COUNTIFS(FACT_INCLUDES[Order ID], FACT_INCLUDES[[#This Row],[Order ID]])</f>
        <v>0</v>
      </c>
      <c r="W2418" s="33">
        <f>IF(FACT_INCLUDES[[#This Row],[Order Type]]="Online", 1, 0)/COUNTIFS(FACT_INCLUDES[Order ID], FACT_INCLUDES[[#This Row],[Order ID]])</f>
        <v>0</v>
      </c>
      <c r="X2418" s="52">
        <v>614.70115469355767</v>
      </c>
      <c r="Y2418" s="52">
        <v>695.72894698590369</v>
      </c>
      <c r="Z2418" s="64">
        <f>IF(FACT_INCLUDES[[#This Row],[Order Type]]="Online", 1, 0)*FACT_INCLUDES[[#This Row],[Income]]</f>
        <v>0</v>
      </c>
    </row>
    <row r="2419" spans="1:26" x14ac:dyDescent="0.3">
      <c r="A2419" s="4">
        <v>1504</v>
      </c>
      <c r="B2419" s="4">
        <v>764</v>
      </c>
      <c r="C2419" s="4">
        <v>626</v>
      </c>
      <c r="D2419" s="58">
        <v>4</v>
      </c>
      <c r="E2419" s="28">
        <f>VLOOKUP(FACT_INCLUDES[[#This Row],[Order ID]], ORDERS[], 2)</f>
        <v>45144.376029588791</v>
      </c>
      <c r="F2419" s="28">
        <f>VLOOKUP(FACT_INCLUDES[[#This Row],[Order ID]], ORDERS[], 3)</f>
        <v>45153.376029588791</v>
      </c>
      <c r="G2419" s="4" t="str">
        <f>VLOOKUP(FACT_INCLUDES[[#This Row],[Order ID]], ORDERS[], 4)</f>
        <v>Online</v>
      </c>
      <c r="H2419" s="4" t="str">
        <f>VLOOKUP(FACT_INCLUDES[[#This Row],[Order ID]], ORDERS[], 5)</f>
        <v>KDJ3747@gmail.com</v>
      </c>
      <c r="I2419" s="4">
        <f>VLOOKUP(FACT_INCLUDES[[#This Row],[Order ID]], ORDERS[], 6)</f>
        <v>0</v>
      </c>
      <c r="J2419" s="54">
        <f>VLOOKUP(FACT_INCLUDES[[#This Row],[Order ID]], ORDERS[], 7)</f>
        <v>0</v>
      </c>
      <c r="K2419" s="33">
        <v>9</v>
      </c>
      <c r="L2419" s="4">
        <f>VLOOKUP(FACT_INCLUDES[[#This Row],[DW Version]], VERSIONS[], 2)</f>
        <v>64</v>
      </c>
      <c r="M2419" s="4">
        <f>VLOOKUP(FACT_INCLUDES[[#This Row],[DW Version]], VERSIONS[], 3)</f>
        <v>5.5</v>
      </c>
      <c r="N2419" s="4" t="str">
        <f>VLOOKUP(FACT_INCLUDES[[#This Row],[DW Version]], VERSIONS[], 4)</f>
        <v>orange</v>
      </c>
      <c r="O2419" s="51">
        <f>VLOOKUP(FACT_INCLUDES[[#This Row],[DW Version]], VERSIONS[], 5)</f>
        <v>333.60239409986531</v>
      </c>
      <c r="P2419" s="4" t="str">
        <f>VLOOKUP(FACT_INCLUDES[[#This Row],[DW Version]], VERSIONS[], 6)</f>
        <v>Hyperdunk</v>
      </c>
      <c r="Q2419" s="4" t="str">
        <f>VLOOKUP(FACT_INCLUDES[[#This Row],[DW Version]], VERSIONS[], 7)</f>
        <v>Shoe</v>
      </c>
      <c r="R2419" s="51">
        <f>FACT_INCLUDES[[#This Row],[Version Price]]*FACT_INCLUDES[[#This Row],[Quantity]]</f>
        <v>1334.4095763994612</v>
      </c>
      <c r="S2419" s="51">
        <f>FACT_INCLUDES[[#This Row],[Amount]]*(1-FACT_INCLUDES[[#This Row],[Order Discount]])</f>
        <v>1334.4095763994612</v>
      </c>
      <c r="T2419" s="51">
        <f t="shared" si="37"/>
        <v>1334.4095763994612</v>
      </c>
      <c r="U2419" s="57">
        <f>FACT_INCLUDES[[#This Row],[Income]]/FACT_INCLUDES[[#This Row],[Total Order Income]]</f>
        <v>1</v>
      </c>
      <c r="V2419" s="33">
        <f>IF(FACT_INCLUDES[[#This Row],[Order Gap]]&gt;10, 1, 0)/COUNTIFS(FACT_INCLUDES[Order ID], FACT_INCLUDES[[#This Row],[Order ID]])</f>
        <v>0</v>
      </c>
      <c r="W2419" s="33">
        <f>IF(FACT_INCLUDES[[#This Row],[Order Type]]="Online", 1, 0)/COUNTIFS(FACT_INCLUDES[Order ID], FACT_INCLUDES[[#This Row],[Order ID]])</f>
        <v>1</v>
      </c>
      <c r="X2419" s="52">
        <v>614.70115469355767</v>
      </c>
      <c r="Y2419" s="52">
        <v>695.72894698590369</v>
      </c>
      <c r="Z2419" s="64">
        <f>IF(FACT_INCLUDES[[#This Row],[Order Type]]="Online", 1, 0)*FACT_INCLUDES[[#This Row],[Income]]</f>
        <v>1334.4095763994612</v>
      </c>
    </row>
    <row r="2420" spans="1:26" x14ac:dyDescent="0.3">
      <c r="A2420" s="4">
        <v>1521</v>
      </c>
      <c r="B2420" s="4">
        <v>773</v>
      </c>
      <c r="C2420" s="4">
        <v>218</v>
      </c>
      <c r="D2420" s="58">
        <v>1</v>
      </c>
      <c r="E2420" s="28">
        <f>VLOOKUP(FACT_INCLUDES[[#This Row],[Order ID]], ORDERS[], 2)</f>
        <v>45242.942053426756</v>
      </c>
      <c r="F2420" s="28">
        <f>VLOOKUP(FACT_INCLUDES[[#This Row],[Order ID]], ORDERS[], 3)</f>
        <v>45242.942053426756</v>
      </c>
      <c r="G2420" s="4" t="str">
        <f>VLOOKUP(FACT_INCLUDES[[#This Row],[Order ID]], ORDERS[], 4)</f>
        <v>In-Store</v>
      </c>
      <c r="H2420" s="4" t="str">
        <f>VLOOKUP(FACT_INCLUDES[[#This Row],[Order ID]], ORDERS[], 5)</f>
        <v>WTI4246@gmail.com</v>
      </c>
      <c r="I2420" s="4">
        <f>VLOOKUP(FACT_INCLUDES[[#This Row],[Order ID]], ORDERS[], 6)</f>
        <v>12</v>
      </c>
      <c r="J2420" s="54">
        <f>VLOOKUP(FACT_INCLUDES[[#This Row],[Order ID]], ORDERS[], 7)</f>
        <v>0</v>
      </c>
      <c r="K2420" s="33">
        <v>0</v>
      </c>
      <c r="L2420" s="4">
        <f>VLOOKUP(FACT_INCLUDES[[#This Row],[DW Version]], VERSIONS[], 2)</f>
        <v>22</v>
      </c>
      <c r="M2420" s="4">
        <f>VLOOKUP(FACT_INCLUDES[[#This Row],[DW Version]], VERSIONS[], 3)</f>
        <v>5</v>
      </c>
      <c r="N2420" s="4" t="str">
        <f>VLOOKUP(FACT_INCLUDES[[#This Row],[DW Version]], VERSIONS[], 4)</f>
        <v>pink</v>
      </c>
      <c r="O2420" s="51">
        <f>VLOOKUP(FACT_INCLUDES[[#This Row],[DW Version]], VERSIONS[], 5)</f>
        <v>132.6106648073619</v>
      </c>
      <c r="P2420" s="4" t="str">
        <f>VLOOKUP(FACT_INCLUDES[[#This Row],[DW Version]], VERSIONS[], 6)</f>
        <v>Daybreak</v>
      </c>
      <c r="Q2420" s="4" t="str">
        <f>VLOOKUP(FACT_INCLUDES[[#This Row],[DW Version]], VERSIONS[], 7)</f>
        <v>Shoe</v>
      </c>
      <c r="R2420" s="51">
        <f>FACT_INCLUDES[[#This Row],[Version Price]]*FACT_INCLUDES[[#This Row],[Quantity]]</f>
        <v>132.6106648073619</v>
      </c>
      <c r="S2420" s="51">
        <f>FACT_INCLUDES[[#This Row],[Amount]]*(1-FACT_INCLUDES[[#This Row],[Order Discount]])</f>
        <v>132.6106648073619</v>
      </c>
      <c r="T2420" s="51">
        <f t="shared" si="37"/>
        <v>2099.9120206849243</v>
      </c>
      <c r="U2420" s="57">
        <f>FACT_INCLUDES[[#This Row],[Income]]/FACT_INCLUDES[[#This Row],[Total Order Income]]</f>
        <v>6.315058131059631E-2</v>
      </c>
      <c r="V2420" s="33">
        <f>IF(FACT_INCLUDES[[#This Row],[Order Gap]]&gt;10, 1, 0)/COUNTIFS(FACT_INCLUDES[Order ID], FACT_INCLUDES[[#This Row],[Order ID]])</f>
        <v>0</v>
      </c>
      <c r="W2420" s="33">
        <f>IF(FACT_INCLUDES[[#This Row],[Order Type]]="Online", 1, 0)/COUNTIFS(FACT_INCLUDES[Order ID], FACT_INCLUDES[[#This Row],[Order ID]])</f>
        <v>0</v>
      </c>
      <c r="X2420" s="52">
        <v>614.70115469355767</v>
      </c>
      <c r="Y2420" s="52">
        <v>695.72894698590369</v>
      </c>
      <c r="Z2420" s="64">
        <f>IF(FACT_INCLUDES[[#This Row],[Order Type]]="Online", 1, 0)*FACT_INCLUDES[[#This Row],[Income]]</f>
        <v>0</v>
      </c>
    </row>
    <row r="2421" spans="1:26" x14ac:dyDescent="0.3">
      <c r="A2421" s="4">
        <v>1522</v>
      </c>
      <c r="B2421" s="4">
        <v>773</v>
      </c>
      <c r="C2421" s="4">
        <v>290</v>
      </c>
      <c r="D2421" s="58">
        <v>4</v>
      </c>
      <c r="E2421" s="28">
        <f>VLOOKUP(FACT_INCLUDES[[#This Row],[Order ID]], ORDERS[], 2)</f>
        <v>45242.942053426756</v>
      </c>
      <c r="F2421" s="28">
        <f>VLOOKUP(FACT_INCLUDES[[#This Row],[Order ID]], ORDERS[], 3)</f>
        <v>45242.942053426756</v>
      </c>
      <c r="G2421" s="4" t="str">
        <f>VLOOKUP(FACT_INCLUDES[[#This Row],[Order ID]], ORDERS[], 4)</f>
        <v>In-Store</v>
      </c>
      <c r="H2421" s="4" t="str">
        <f>VLOOKUP(FACT_INCLUDES[[#This Row],[Order ID]], ORDERS[], 5)</f>
        <v>WTI4246@gmail.com</v>
      </c>
      <c r="I2421" s="4">
        <f>VLOOKUP(FACT_INCLUDES[[#This Row],[Order ID]], ORDERS[], 6)</f>
        <v>12</v>
      </c>
      <c r="J2421" s="54">
        <f>VLOOKUP(FACT_INCLUDES[[#This Row],[Order ID]], ORDERS[], 7)</f>
        <v>0</v>
      </c>
      <c r="K2421" s="33">
        <v>0</v>
      </c>
      <c r="L2421" s="4">
        <f>VLOOKUP(FACT_INCLUDES[[#This Row],[DW Version]], VERSIONS[], 2)</f>
        <v>28</v>
      </c>
      <c r="M2421" s="4">
        <f>VLOOKUP(FACT_INCLUDES[[#This Row],[DW Version]], VERSIONS[], 3)</f>
        <v>10</v>
      </c>
      <c r="N2421" s="4" t="str">
        <f>VLOOKUP(FACT_INCLUDES[[#This Row],[DW Version]], VERSIONS[], 4)</f>
        <v>white</v>
      </c>
      <c r="O2421" s="51">
        <f>VLOOKUP(FACT_INCLUDES[[#This Row],[DW Version]], VERSIONS[], 5)</f>
        <v>312.1469409207819</v>
      </c>
      <c r="P2421" s="4" t="str">
        <f>VLOOKUP(FACT_INCLUDES[[#This Row],[DW Version]], VERSIONS[], 6)</f>
        <v>Odyssey React</v>
      </c>
      <c r="Q2421" s="4" t="str">
        <f>VLOOKUP(FACT_INCLUDES[[#This Row],[DW Version]], VERSIONS[], 7)</f>
        <v>Shoe</v>
      </c>
      <c r="R2421" s="51">
        <f>FACT_INCLUDES[[#This Row],[Version Price]]*FACT_INCLUDES[[#This Row],[Quantity]]</f>
        <v>1248.5877636831276</v>
      </c>
      <c r="S2421" s="51">
        <f>FACT_INCLUDES[[#This Row],[Amount]]*(1-FACT_INCLUDES[[#This Row],[Order Discount]])</f>
        <v>1248.5877636831276</v>
      </c>
      <c r="T2421" s="51">
        <f t="shared" si="37"/>
        <v>2099.9120206849243</v>
      </c>
      <c r="U2421" s="57">
        <f>FACT_INCLUDES[[#This Row],[Income]]/FACT_INCLUDES[[#This Row],[Total Order Income]]</f>
        <v>0.59459051207101432</v>
      </c>
      <c r="V2421" s="33">
        <f>IF(FACT_INCLUDES[[#This Row],[Order Gap]]&gt;10, 1, 0)/COUNTIFS(FACT_INCLUDES[Order ID], FACT_INCLUDES[[#This Row],[Order ID]])</f>
        <v>0</v>
      </c>
      <c r="W2421" s="33">
        <f>IF(FACT_INCLUDES[[#This Row],[Order Type]]="Online", 1, 0)/COUNTIFS(FACT_INCLUDES[Order ID], FACT_INCLUDES[[#This Row],[Order ID]])</f>
        <v>0</v>
      </c>
      <c r="X2421" s="52">
        <v>614.70115469355767</v>
      </c>
      <c r="Y2421" s="52">
        <v>695.72894698590369</v>
      </c>
      <c r="Z2421" s="64">
        <f>IF(FACT_INCLUDES[[#This Row],[Order Type]]="Online", 1, 0)*FACT_INCLUDES[[#This Row],[Income]]</f>
        <v>0</v>
      </c>
    </row>
    <row r="2422" spans="1:26" x14ac:dyDescent="0.3">
      <c r="A2422" s="4">
        <v>1523</v>
      </c>
      <c r="B2422" s="4">
        <v>773</v>
      </c>
      <c r="C2422" s="4">
        <v>539</v>
      </c>
      <c r="D2422" s="58">
        <v>3</v>
      </c>
      <c r="E2422" s="28">
        <f>VLOOKUP(FACT_INCLUDES[[#This Row],[Order ID]], ORDERS[], 2)</f>
        <v>45242.942053426756</v>
      </c>
      <c r="F2422" s="28">
        <f>VLOOKUP(FACT_INCLUDES[[#This Row],[Order ID]], ORDERS[], 3)</f>
        <v>45242.942053426756</v>
      </c>
      <c r="G2422" s="4" t="str">
        <f>VLOOKUP(FACT_INCLUDES[[#This Row],[Order ID]], ORDERS[], 4)</f>
        <v>In-Store</v>
      </c>
      <c r="H2422" s="4" t="str">
        <f>VLOOKUP(FACT_INCLUDES[[#This Row],[Order ID]], ORDERS[], 5)</f>
        <v>WTI4246@gmail.com</v>
      </c>
      <c r="I2422" s="4">
        <f>VLOOKUP(FACT_INCLUDES[[#This Row],[Order ID]], ORDERS[], 6)</f>
        <v>12</v>
      </c>
      <c r="J2422" s="54">
        <f>VLOOKUP(FACT_INCLUDES[[#This Row],[Order ID]], ORDERS[], 7)</f>
        <v>0</v>
      </c>
      <c r="K2422" s="33">
        <v>0</v>
      </c>
      <c r="L2422" s="4">
        <f>VLOOKUP(FACT_INCLUDES[[#This Row],[DW Version]], VERSIONS[], 2)</f>
        <v>56</v>
      </c>
      <c r="M2422" s="4">
        <f>VLOOKUP(FACT_INCLUDES[[#This Row],[DW Version]], VERSIONS[], 3)</f>
        <v>12</v>
      </c>
      <c r="N2422" s="4" t="str">
        <f>VLOOKUP(FACT_INCLUDES[[#This Row],[DW Version]], VERSIONS[], 4)</f>
        <v>dark green</v>
      </c>
      <c r="O2422" s="51">
        <f>VLOOKUP(FACT_INCLUDES[[#This Row],[DW Version]], VERSIONS[], 5)</f>
        <v>239.5711973981449</v>
      </c>
      <c r="P2422" s="4" t="str">
        <f>VLOOKUP(FACT_INCLUDES[[#This Row],[DW Version]], VERSIONS[], 6)</f>
        <v>Nike Yoga Mat</v>
      </c>
      <c r="Q2422" s="4" t="str">
        <f>VLOOKUP(FACT_INCLUDES[[#This Row],[DW Version]], VERSIONS[], 7)</f>
        <v>Sport Equipment</v>
      </c>
      <c r="R2422" s="51">
        <f>FACT_INCLUDES[[#This Row],[Version Price]]*FACT_INCLUDES[[#This Row],[Quantity]]</f>
        <v>718.71359219443468</v>
      </c>
      <c r="S2422" s="51">
        <f>FACT_INCLUDES[[#This Row],[Amount]]*(1-FACT_INCLUDES[[#This Row],[Order Discount]])</f>
        <v>718.71359219443468</v>
      </c>
      <c r="T2422" s="51">
        <f t="shared" si="37"/>
        <v>2099.9120206849243</v>
      </c>
      <c r="U2422" s="57">
        <f>FACT_INCLUDES[[#This Row],[Income]]/FACT_INCLUDES[[#This Row],[Total Order Income]]</f>
        <v>0.34225890661838931</v>
      </c>
      <c r="V2422" s="33">
        <f>IF(FACT_INCLUDES[[#This Row],[Order Gap]]&gt;10, 1, 0)/COUNTIFS(FACT_INCLUDES[Order ID], FACT_INCLUDES[[#This Row],[Order ID]])</f>
        <v>0</v>
      </c>
      <c r="W2422" s="33">
        <f>IF(FACT_INCLUDES[[#This Row],[Order Type]]="Online", 1, 0)/COUNTIFS(FACT_INCLUDES[Order ID], FACT_INCLUDES[[#This Row],[Order ID]])</f>
        <v>0</v>
      </c>
      <c r="X2422" s="52">
        <v>614.70115469355767</v>
      </c>
      <c r="Y2422" s="52">
        <v>695.72894698590369</v>
      </c>
      <c r="Z2422" s="64">
        <f>IF(FACT_INCLUDES[[#This Row],[Order Type]]="Online", 1, 0)*FACT_INCLUDES[[#This Row],[Income]]</f>
        <v>0</v>
      </c>
    </row>
    <row r="2423" spans="1:26" x14ac:dyDescent="0.3">
      <c r="A2423" s="4">
        <v>1577</v>
      </c>
      <c r="B2423" s="4">
        <v>797</v>
      </c>
      <c r="C2423" s="4">
        <v>72</v>
      </c>
      <c r="D2423" s="58">
        <v>2</v>
      </c>
      <c r="E2423" s="28">
        <f>VLOOKUP(FACT_INCLUDES[[#This Row],[Order ID]], ORDERS[], 2)</f>
        <v>45089.579539135397</v>
      </c>
      <c r="F2423" s="28">
        <f>VLOOKUP(FACT_INCLUDES[[#This Row],[Order ID]], ORDERS[], 3)</f>
        <v>45089.579539135397</v>
      </c>
      <c r="G2423" s="4" t="str">
        <f>VLOOKUP(FACT_INCLUDES[[#This Row],[Order ID]], ORDERS[], 4)</f>
        <v>In-Store</v>
      </c>
      <c r="H2423" s="4" t="str">
        <f>VLOOKUP(FACT_INCLUDES[[#This Row],[Order ID]], ORDERS[], 5)</f>
        <v>TPP2816@gmail.com</v>
      </c>
      <c r="I2423" s="4">
        <f>VLOOKUP(FACT_INCLUDES[[#This Row],[Order ID]], ORDERS[], 6)</f>
        <v>26</v>
      </c>
      <c r="J2423" s="54">
        <f>VLOOKUP(FACT_INCLUDES[[#This Row],[Order ID]], ORDERS[], 7)</f>
        <v>0</v>
      </c>
      <c r="K2423" s="33">
        <v>0</v>
      </c>
      <c r="L2423" s="4">
        <f>VLOOKUP(FACT_INCLUDES[[#This Row],[DW Version]], VERSIONS[], 2)</f>
        <v>7</v>
      </c>
      <c r="M2423" s="4">
        <f>VLOOKUP(FACT_INCLUDES[[#This Row],[DW Version]], VERSIONS[], 3)</f>
        <v>9</v>
      </c>
      <c r="N2423" s="4" t="str">
        <f>VLOOKUP(FACT_INCLUDES[[#This Row],[DW Version]], VERSIONS[], 4)</f>
        <v>black</v>
      </c>
      <c r="O2423" s="51">
        <f>VLOOKUP(FACT_INCLUDES[[#This Row],[DW Version]], VERSIONS[], 5)</f>
        <v>199.41413834982723</v>
      </c>
      <c r="P2423" s="4" t="str">
        <f>VLOOKUP(FACT_INCLUDES[[#This Row],[DW Version]], VERSIONS[], 6)</f>
        <v>Blazer</v>
      </c>
      <c r="Q2423" s="4" t="str">
        <f>VLOOKUP(FACT_INCLUDES[[#This Row],[DW Version]], VERSIONS[], 7)</f>
        <v>Shoe</v>
      </c>
      <c r="R2423" s="51">
        <f>FACT_INCLUDES[[#This Row],[Version Price]]*FACT_INCLUDES[[#This Row],[Quantity]]</f>
        <v>398.82827669965445</v>
      </c>
      <c r="S2423" s="51">
        <f>FACT_INCLUDES[[#This Row],[Amount]]*(1-FACT_INCLUDES[[#This Row],[Order Discount]])</f>
        <v>398.82827669965445</v>
      </c>
      <c r="T2423" s="51">
        <f t="shared" si="37"/>
        <v>837.24010506217382</v>
      </c>
      <c r="U2423" s="57">
        <f>FACT_INCLUDES[[#This Row],[Income]]/FACT_INCLUDES[[#This Row],[Total Order Income]]</f>
        <v>0.47636069305356232</v>
      </c>
      <c r="V2423" s="33">
        <f>IF(FACT_INCLUDES[[#This Row],[Order Gap]]&gt;10, 1, 0)/COUNTIFS(FACT_INCLUDES[Order ID], FACT_INCLUDES[[#This Row],[Order ID]])</f>
        <v>0</v>
      </c>
      <c r="W2423" s="33">
        <f>IF(FACT_INCLUDES[[#This Row],[Order Type]]="Online", 1, 0)/COUNTIFS(FACT_INCLUDES[Order ID], FACT_INCLUDES[[#This Row],[Order ID]])</f>
        <v>0</v>
      </c>
      <c r="X2423" s="52">
        <v>614.70115469355767</v>
      </c>
      <c r="Y2423" s="52">
        <v>695.72894698590369</v>
      </c>
      <c r="Z2423" s="64">
        <f>IF(FACT_INCLUDES[[#This Row],[Order Type]]="Online", 1, 0)*FACT_INCLUDES[[#This Row],[Income]]</f>
        <v>0</v>
      </c>
    </row>
    <row r="2424" spans="1:26" x14ac:dyDescent="0.3">
      <c r="A2424" s="4">
        <v>1578</v>
      </c>
      <c r="B2424" s="4">
        <v>797</v>
      </c>
      <c r="C2424" s="4">
        <v>369</v>
      </c>
      <c r="D2424" s="58">
        <v>4</v>
      </c>
      <c r="E2424" s="28">
        <f>VLOOKUP(FACT_INCLUDES[[#This Row],[Order ID]], ORDERS[], 2)</f>
        <v>45089.579539135397</v>
      </c>
      <c r="F2424" s="28">
        <f>VLOOKUP(FACT_INCLUDES[[#This Row],[Order ID]], ORDERS[], 3)</f>
        <v>45089.579539135397</v>
      </c>
      <c r="G2424" s="4" t="str">
        <f>VLOOKUP(FACT_INCLUDES[[#This Row],[Order ID]], ORDERS[], 4)</f>
        <v>In-Store</v>
      </c>
      <c r="H2424" s="4" t="str">
        <f>VLOOKUP(FACT_INCLUDES[[#This Row],[Order ID]], ORDERS[], 5)</f>
        <v>TPP2816@gmail.com</v>
      </c>
      <c r="I2424" s="4">
        <f>VLOOKUP(FACT_INCLUDES[[#This Row],[Order ID]], ORDERS[], 6)</f>
        <v>26</v>
      </c>
      <c r="J2424" s="54">
        <f>VLOOKUP(FACT_INCLUDES[[#This Row],[Order ID]], ORDERS[], 7)</f>
        <v>0</v>
      </c>
      <c r="K2424" s="33">
        <v>0</v>
      </c>
      <c r="L2424" s="4">
        <f>VLOOKUP(FACT_INCLUDES[[#This Row],[DW Version]], VERSIONS[], 2)</f>
        <v>37</v>
      </c>
      <c r="M2424" s="4">
        <f>VLOOKUP(FACT_INCLUDES[[#This Row],[DW Version]], VERSIONS[], 3)</f>
        <v>8</v>
      </c>
      <c r="N2424" s="4" t="str">
        <f>VLOOKUP(FACT_INCLUDES[[#This Row],[DW Version]], VERSIONS[], 4)</f>
        <v>black</v>
      </c>
      <c r="O2424" s="51">
        <f>VLOOKUP(FACT_INCLUDES[[#This Row],[DW Version]], VERSIONS[], 5)</f>
        <v>109.60295709062984</v>
      </c>
      <c r="P2424" s="4" t="str">
        <f>VLOOKUP(FACT_INCLUDES[[#This Row],[DW Version]], VERSIONS[], 6)</f>
        <v>Air Zoom Winflo</v>
      </c>
      <c r="Q2424" s="4" t="str">
        <f>VLOOKUP(FACT_INCLUDES[[#This Row],[DW Version]], VERSIONS[], 7)</f>
        <v>Shoe</v>
      </c>
      <c r="R2424" s="51">
        <f>FACT_INCLUDES[[#This Row],[Version Price]]*FACT_INCLUDES[[#This Row],[Quantity]]</f>
        <v>438.41182836251937</v>
      </c>
      <c r="S2424" s="51">
        <f>FACT_INCLUDES[[#This Row],[Amount]]*(1-FACT_INCLUDES[[#This Row],[Order Discount]])</f>
        <v>438.41182836251937</v>
      </c>
      <c r="T2424" s="51">
        <f t="shared" si="37"/>
        <v>837.24010506217382</v>
      </c>
      <c r="U2424" s="57">
        <f>FACT_INCLUDES[[#This Row],[Income]]/FACT_INCLUDES[[#This Row],[Total Order Income]]</f>
        <v>0.52363930694643768</v>
      </c>
      <c r="V2424" s="33">
        <f>IF(FACT_INCLUDES[[#This Row],[Order Gap]]&gt;10, 1, 0)/COUNTIFS(FACT_INCLUDES[Order ID], FACT_INCLUDES[[#This Row],[Order ID]])</f>
        <v>0</v>
      </c>
      <c r="W2424" s="33">
        <f>IF(FACT_INCLUDES[[#This Row],[Order Type]]="Online", 1, 0)/COUNTIFS(FACT_INCLUDES[Order ID], FACT_INCLUDES[[#This Row],[Order ID]])</f>
        <v>0</v>
      </c>
      <c r="X2424" s="52">
        <v>614.70115469355767</v>
      </c>
      <c r="Y2424" s="52">
        <v>695.72894698590369</v>
      </c>
      <c r="Z2424" s="64">
        <f>IF(FACT_INCLUDES[[#This Row],[Order Type]]="Online", 1, 0)*FACT_INCLUDES[[#This Row],[Income]]</f>
        <v>0</v>
      </c>
    </row>
    <row r="2425" spans="1:26" x14ac:dyDescent="0.3">
      <c r="A2425" s="4">
        <v>1629</v>
      </c>
      <c r="B2425" s="4">
        <v>824</v>
      </c>
      <c r="C2425" s="4">
        <v>198</v>
      </c>
      <c r="D2425" s="58">
        <v>4</v>
      </c>
      <c r="E2425" s="28">
        <f>VLOOKUP(FACT_INCLUDES[[#This Row],[Order ID]], ORDERS[], 2)</f>
        <v>45221.293505793459</v>
      </c>
      <c r="F2425" s="28">
        <f>VLOOKUP(FACT_INCLUDES[[#This Row],[Order ID]], ORDERS[], 3)</f>
        <v>45221.293505793459</v>
      </c>
      <c r="G2425" s="4" t="str">
        <f>VLOOKUP(FACT_INCLUDES[[#This Row],[Order ID]], ORDERS[], 4)</f>
        <v>In-Store</v>
      </c>
      <c r="H2425" s="4" t="str">
        <f>VLOOKUP(FACT_INCLUDES[[#This Row],[Order ID]], ORDERS[], 5)</f>
        <v>NKN2056@gmail.com</v>
      </c>
      <c r="I2425" s="4">
        <f>VLOOKUP(FACT_INCLUDES[[#This Row],[Order ID]], ORDERS[], 6)</f>
        <v>4</v>
      </c>
      <c r="J2425" s="54">
        <f>VLOOKUP(FACT_INCLUDES[[#This Row],[Order ID]], ORDERS[], 7)</f>
        <v>0</v>
      </c>
      <c r="K2425" s="33">
        <v>0</v>
      </c>
      <c r="L2425" s="4">
        <f>VLOOKUP(FACT_INCLUDES[[#This Row],[DW Version]], VERSIONS[], 2)</f>
        <v>20</v>
      </c>
      <c r="M2425" s="4">
        <f>VLOOKUP(FACT_INCLUDES[[#This Row],[DW Version]], VERSIONS[], 3)</f>
        <v>6.5</v>
      </c>
      <c r="N2425" s="4" t="str">
        <f>VLOOKUP(FACT_INCLUDES[[#This Row],[DW Version]], VERSIONS[], 4)</f>
        <v>white</v>
      </c>
      <c r="O2425" s="51">
        <f>VLOOKUP(FACT_INCLUDES[[#This Row],[DW Version]], VERSIONS[], 5)</f>
        <v>277.13045138788982</v>
      </c>
      <c r="P2425" s="4" t="str">
        <f>VLOOKUP(FACT_INCLUDES[[#This Row],[DW Version]], VERSIONS[], 6)</f>
        <v>Joyride</v>
      </c>
      <c r="Q2425" s="4" t="str">
        <f>VLOOKUP(FACT_INCLUDES[[#This Row],[DW Version]], VERSIONS[], 7)</f>
        <v>Shoe</v>
      </c>
      <c r="R2425" s="51">
        <f>FACT_INCLUDES[[#This Row],[Version Price]]*FACT_INCLUDES[[#This Row],[Quantity]]</f>
        <v>1108.5218055515593</v>
      </c>
      <c r="S2425" s="51">
        <f>FACT_INCLUDES[[#This Row],[Amount]]*(1-FACT_INCLUDES[[#This Row],[Order Discount]])</f>
        <v>1108.5218055515593</v>
      </c>
      <c r="T2425" s="51">
        <f t="shared" si="37"/>
        <v>3129.0003874131548</v>
      </c>
      <c r="U2425" s="57">
        <f>FACT_INCLUDES[[#This Row],[Income]]/FACT_INCLUDES[[#This Row],[Total Order Income]]</f>
        <v>0.35427346382274177</v>
      </c>
      <c r="V2425" s="33">
        <f>IF(FACT_INCLUDES[[#This Row],[Order Gap]]&gt;10, 1, 0)/COUNTIFS(FACT_INCLUDES[Order ID], FACT_INCLUDES[[#This Row],[Order ID]])</f>
        <v>0</v>
      </c>
      <c r="W2425" s="33">
        <f>IF(FACT_INCLUDES[[#This Row],[Order Type]]="Online", 1, 0)/COUNTIFS(FACT_INCLUDES[Order ID], FACT_INCLUDES[[#This Row],[Order ID]])</f>
        <v>0</v>
      </c>
      <c r="X2425" s="52">
        <v>614.70115469355767</v>
      </c>
      <c r="Y2425" s="52">
        <v>695.72894698590369</v>
      </c>
      <c r="Z2425" s="64">
        <f>IF(FACT_INCLUDES[[#This Row],[Order Type]]="Online", 1, 0)*FACT_INCLUDES[[#This Row],[Income]]</f>
        <v>0</v>
      </c>
    </row>
    <row r="2426" spans="1:26" x14ac:dyDescent="0.3">
      <c r="A2426" s="4">
        <v>1630</v>
      </c>
      <c r="B2426" s="4">
        <v>824</v>
      </c>
      <c r="C2426" s="4">
        <v>414</v>
      </c>
      <c r="D2426" s="58">
        <v>4</v>
      </c>
      <c r="E2426" s="28">
        <f>VLOOKUP(FACT_INCLUDES[[#This Row],[Order ID]], ORDERS[], 2)</f>
        <v>45221.293505793459</v>
      </c>
      <c r="F2426" s="28">
        <f>VLOOKUP(FACT_INCLUDES[[#This Row],[Order ID]], ORDERS[], 3)</f>
        <v>45221.293505793459</v>
      </c>
      <c r="G2426" s="4" t="str">
        <f>VLOOKUP(FACT_INCLUDES[[#This Row],[Order ID]], ORDERS[], 4)</f>
        <v>In-Store</v>
      </c>
      <c r="H2426" s="4" t="str">
        <f>VLOOKUP(FACT_INCLUDES[[#This Row],[Order ID]], ORDERS[], 5)</f>
        <v>NKN2056@gmail.com</v>
      </c>
      <c r="I2426" s="4">
        <f>VLOOKUP(FACT_INCLUDES[[#This Row],[Order ID]], ORDERS[], 6)</f>
        <v>4</v>
      </c>
      <c r="J2426" s="54">
        <f>VLOOKUP(FACT_INCLUDES[[#This Row],[Order ID]], ORDERS[], 7)</f>
        <v>0</v>
      </c>
      <c r="K2426" s="33">
        <v>0</v>
      </c>
      <c r="L2426" s="4">
        <f>VLOOKUP(FACT_INCLUDES[[#This Row],[DW Version]], VERSIONS[], 2)</f>
        <v>42</v>
      </c>
      <c r="M2426" s="4">
        <f>VLOOKUP(FACT_INCLUDES[[#This Row],[DW Version]], VERSIONS[], 3)</f>
        <v>4.5</v>
      </c>
      <c r="N2426" s="4" t="str">
        <f>VLOOKUP(FACT_INCLUDES[[#This Row],[DW Version]], VERSIONS[], 4)</f>
        <v>blue</v>
      </c>
      <c r="O2426" s="51">
        <f>VLOOKUP(FACT_INCLUDES[[#This Row],[DW Version]], VERSIONS[], 5)</f>
        <v>229.38118694524525</v>
      </c>
      <c r="P2426" s="4" t="str">
        <f>VLOOKUP(FACT_INCLUDES[[#This Row],[DW Version]], VERSIONS[], 6)</f>
        <v>Air Max Thea</v>
      </c>
      <c r="Q2426" s="4" t="str">
        <f>VLOOKUP(FACT_INCLUDES[[#This Row],[DW Version]], VERSIONS[], 7)</f>
        <v>Shoe</v>
      </c>
      <c r="R2426" s="51">
        <f>FACT_INCLUDES[[#This Row],[Version Price]]*FACT_INCLUDES[[#This Row],[Quantity]]</f>
        <v>917.52474778098099</v>
      </c>
      <c r="S2426" s="51">
        <f>FACT_INCLUDES[[#This Row],[Amount]]*(1-FACT_INCLUDES[[#This Row],[Order Discount]])</f>
        <v>917.52474778098099</v>
      </c>
      <c r="T2426" s="51">
        <f t="shared" si="37"/>
        <v>3129.0003874131548</v>
      </c>
      <c r="U2426" s="57">
        <f>FACT_INCLUDES[[#This Row],[Income]]/FACT_INCLUDES[[#This Row],[Total Order Income]]</f>
        <v>0.2932325452792699</v>
      </c>
      <c r="V2426" s="33">
        <f>IF(FACT_INCLUDES[[#This Row],[Order Gap]]&gt;10, 1, 0)/COUNTIFS(FACT_INCLUDES[Order ID], FACT_INCLUDES[[#This Row],[Order ID]])</f>
        <v>0</v>
      </c>
      <c r="W2426" s="33">
        <f>IF(FACT_INCLUDES[[#This Row],[Order Type]]="Online", 1, 0)/COUNTIFS(FACT_INCLUDES[Order ID], FACT_INCLUDES[[#This Row],[Order ID]])</f>
        <v>0</v>
      </c>
      <c r="X2426" s="52">
        <v>614.70115469355767</v>
      </c>
      <c r="Y2426" s="52">
        <v>695.72894698590369</v>
      </c>
      <c r="Z2426" s="64">
        <f>IF(FACT_INCLUDES[[#This Row],[Order Type]]="Online", 1, 0)*FACT_INCLUDES[[#This Row],[Income]]</f>
        <v>0</v>
      </c>
    </row>
    <row r="2427" spans="1:26" x14ac:dyDescent="0.3">
      <c r="A2427" s="4">
        <v>1631</v>
      </c>
      <c r="B2427" s="4">
        <v>824</v>
      </c>
      <c r="C2427" s="4">
        <v>546</v>
      </c>
      <c r="D2427" s="58">
        <v>4</v>
      </c>
      <c r="E2427" s="28">
        <f>VLOOKUP(FACT_INCLUDES[[#This Row],[Order ID]], ORDERS[], 2)</f>
        <v>45221.293505793459</v>
      </c>
      <c r="F2427" s="28">
        <f>VLOOKUP(FACT_INCLUDES[[#This Row],[Order ID]], ORDERS[], 3)</f>
        <v>45221.293505793459</v>
      </c>
      <c r="G2427" s="4" t="str">
        <f>VLOOKUP(FACT_INCLUDES[[#This Row],[Order ID]], ORDERS[], 4)</f>
        <v>In-Store</v>
      </c>
      <c r="H2427" s="4" t="str">
        <f>VLOOKUP(FACT_INCLUDES[[#This Row],[Order ID]], ORDERS[], 5)</f>
        <v>NKN2056@gmail.com</v>
      </c>
      <c r="I2427" s="4">
        <f>VLOOKUP(FACT_INCLUDES[[#This Row],[Order ID]], ORDERS[], 6)</f>
        <v>4</v>
      </c>
      <c r="J2427" s="54">
        <f>VLOOKUP(FACT_INCLUDES[[#This Row],[Order ID]], ORDERS[], 7)</f>
        <v>0</v>
      </c>
      <c r="K2427" s="33">
        <v>0</v>
      </c>
      <c r="L2427" s="4">
        <f>VLOOKUP(FACT_INCLUDES[[#This Row],[DW Version]], VERSIONS[], 2)</f>
        <v>57</v>
      </c>
      <c r="M2427" s="4">
        <f>VLOOKUP(FACT_INCLUDES[[#This Row],[DW Version]], VERSIONS[], 3)</f>
        <v>6</v>
      </c>
      <c r="N2427" s="4" t="str">
        <f>VLOOKUP(FACT_INCLUDES[[#This Row],[DW Version]], VERSIONS[], 4)</f>
        <v>black</v>
      </c>
      <c r="O2427" s="51">
        <f>VLOOKUP(FACT_INCLUDES[[#This Row],[DW Version]], VERSIONS[], 5)</f>
        <v>275.73845852015364</v>
      </c>
      <c r="P2427" s="4" t="str">
        <f>VLOOKUP(FACT_INCLUDES[[#This Row],[DW Version]], VERSIONS[], 6)</f>
        <v>Phantom Vision</v>
      </c>
      <c r="Q2427" s="4" t="str">
        <f>VLOOKUP(FACT_INCLUDES[[#This Row],[DW Version]], VERSIONS[], 7)</f>
        <v>Shoe</v>
      </c>
      <c r="R2427" s="51">
        <f>FACT_INCLUDES[[#This Row],[Version Price]]*FACT_INCLUDES[[#This Row],[Quantity]]</f>
        <v>1102.9538340806146</v>
      </c>
      <c r="S2427" s="51">
        <f>FACT_INCLUDES[[#This Row],[Amount]]*(1-FACT_INCLUDES[[#This Row],[Order Discount]])</f>
        <v>1102.9538340806146</v>
      </c>
      <c r="T2427" s="51">
        <f t="shared" si="37"/>
        <v>3129.0003874131548</v>
      </c>
      <c r="U2427" s="57">
        <f>FACT_INCLUDES[[#This Row],[Income]]/FACT_INCLUDES[[#This Row],[Total Order Income]]</f>
        <v>0.35249399089798833</v>
      </c>
      <c r="V2427" s="33">
        <f>IF(FACT_INCLUDES[[#This Row],[Order Gap]]&gt;10, 1, 0)/COUNTIFS(FACT_INCLUDES[Order ID], FACT_INCLUDES[[#This Row],[Order ID]])</f>
        <v>0</v>
      </c>
      <c r="W2427" s="33">
        <f>IF(FACT_INCLUDES[[#This Row],[Order Type]]="Online", 1, 0)/COUNTIFS(FACT_INCLUDES[Order ID], FACT_INCLUDES[[#This Row],[Order ID]])</f>
        <v>0</v>
      </c>
      <c r="X2427" s="52">
        <v>614.70115469355767</v>
      </c>
      <c r="Y2427" s="52">
        <v>695.72894698590369</v>
      </c>
      <c r="Z2427" s="64">
        <f>IF(FACT_INCLUDES[[#This Row],[Order Type]]="Online", 1, 0)*FACT_INCLUDES[[#This Row],[Income]]</f>
        <v>0</v>
      </c>
    </row>
    <row r="2428" spans="1:26" x14ac:dyDescent="0.3">
      <c r="A2428" s="4">
        <v>1673</v>
      </c>
      <c r="B2428" s="4">
        <v>845</v>
      </c>
      <c r="C2428" s="4">
        <v>178</v>
      </c>
      <c r="D2428" s="58">
        <v>5</v>
      </c>
      <c r="E2428" s="28">
        <f>VLOOKUP(FACT_INCLUDES[[#This Row],[Order ID]], ORDERS[], 2)</f>
        <v>45241.858508835729</v>
      </c>
      <c r="F2428" s="28">
        <f>VLOOKUP(FACT_INCLUDES[[#This Row],[Order ID]], ORDERS[], 3)</f>
        <v>45241.858508835729</v>
      </c>
      <c r="G2428" s="4" t="str">
        <f>VLOOKUP(FACT_INCLUDES[[#This Row],[Order ID]], ORDERS[], 4)</f>
        <v>In-Store</v>
      </c>
      <c r="H2428" s="4" t="str">
        <f>VLOOKUP(FACT_INCLUDES[[#This Row],[Order ID]], ORDERS[], 5)</f>
        <v>LFI8127@gmail.com</v>
      </c>
      <c r="I2428" s="4">
        <f>VLOOKUP(FACT_INCLUDES[[#This Row],[Order ID]], ORDERS[], 6)</f>
        <v>42</v>
      </c>
      <c r="J2428" s="54">
        <f>VLOOKUP(FACT_INCLUDES[[#This Row],[Order ID]], ORDERS[], 7)</f>
        <v>0</v>
      </c>
      <c r="K2428" s="33">
        <v>0</v>
      </c>
      <c r="L2428" s="4">
        <f>VLOOKUP(FACT_INCLUDES[[#This Row],[DW Version]], VERSIONS[], 2)</f>
        <v>18</v>
      </c>
      <c r="M2428" s="4">
        <f>VLOOKUP(FACT_INCLUDES[[#This Row],[DW Version]], VERSIONS[], 3)</f>
        <v>5</v>
      </c>
      <c r="N2428" s="4" t="str">
        <f>VLOOKUP(FACT_INCLUDES[[#This Row],[DW Version]], VERSIONS[], 4)</f>
        <v>orange</v>
      </c>
      <c r="O2428" s="51">
        <f>VLOOKUP(FACT_INCLUDES[[#This Row],[DW Version]], VERSIONS[], 5)</f>
        <v>225.92822719513586</v>
      </c>
      <c r="P2428" s="4" t="str">
        <f>VLOOKUP(FACT_INCLUDES[[#This Row],[DW Version]], VERSIONS[], 6)</f>
        <v>Metcon</v>
      </c>
      <c r="Q2428" s="4" t="str">
        <f>VLOOKUP(FACT_INCLUDES[[#This Row],[DW Version]], VERSIONS[], 7)</f>
        <v>Shoe</v>
      </c>
      <c r="R2428" s="51">
        <f>FACT_INCLUDES[[#This Row],[Version Price]]*FACT_INCLUDES[[#This Row],[Quantity]]</f>
        <v>1129.6411359756794</v>
      </c>
      <c r="S2428" s="51">
        <f>FACT_INCLUDES[[#This Row],[Amount]]*(1-FACT_INCLUDES[[#This Row],[Order Discount]])</f>
        <v>1129.6411359756794</v>
      </c>
      <c r="T2428" s="51">
        <f t="shared" si="37"/>
        <v>2454.9661834387689</v>
      </c>
      <c r="U2428" s="57">
        <f>FACT_INCLUDES[[#This Row],[Income]]/FACT_INCLUDES[[#This Row],[Total Order Income]]</f>
        <v>0.46014529389294728</v>
      </c>
      <c r="V2428" s="33">
        <f>IF(FACT_INCLUDES[[#This Row],[Order Gap]]&gt;10, 1, 0)/COUNTIFS(FACT_INCLUDES[Order ID], FACT_INCLUDES[[#This Row],[Order ID]])</f>
        <v>0</v>
      </c>
      <c r="W2428" s="33">
        <f>IF(FACT_INCLUDES[[#This Row],[Order Type]]="Online", 1, 0)/COUNTIFS(FACT_INCLUDES[Order ID], FACT_INCLUDES[[#This Row],[Order ID]])</f>
        <v>0</v>
      </c>
      <c r="X2428" s="52">
        <v>614.70115469355767</v>
      </c>
      <c r="Y2428" s="52">
        <v>695.72894698590369</v>
      </c>
      <c r="Z2428" s="64">
        <f>IF(FACT_INCLUDES[[#This Row],[Order Type]]="Online", 1, 0)*FACT_INCLUDES[[#This Row],[Income]]</f>
        <v>0</v>
      </c>
    </row>
    <row r="2429" spans="1:26" x14ac:dyDescent="0.3">
      <c r="A2429" s="4">
        <v>1674</v>
      </c>
      <c r="B2429" s="4">
        <v>845</v>
      </c>
      <c r="C2429" s="4">
        <v>282</v>
      </c>
      <c r="D2429" s="58">
        <v>5</v>
      </c>
      <c r="E2429" s="28">
        <f>VLOOKUP(FACT_INCLUDES[[#This Row],[Order ID]], ORDERS[], 2)</f>
        <v>45241.858508835729</v>
      </c>
      <c r="F2429" s="28">
        <f>VLOOKUP(FACT_INCLUDES[[#This Row],[Order ID]], ORDERS[], 3)</f>
        <v>45241.858508835729</v>
      </c>
      <c r="G2429" s="4" t="str">
        <f>VLOOKUP(FACT_INCLUDES[[#This Row],[Order ID]], ORDERS[], 4)</f>
        <v>In-Store</v>
      </c>
      <c r="H2429" s="4" t="str">
        <f>VLOOKUP(FACT_INCLUDES[[#This Row],[Order ID]], ORDERS[], 5)</f>
        <v>LFI8127@gmail.com</v>
      </c>
      <c r="I2429" s="4">
        <f>VLOOKUP(FACT_INCLUDES[[#This Row],[Order ID]], ORDERS[], 6)</f>
        <v>42</v>
      </c>
      <c r="J2429" s="54">
        <f>VLOOKUP(FACT_INCLUDES[[#This Row],[Order ID]], ORDERS[], 7)</f>
        <v>0</v>
      </c>
      <c r="K2429" s="33">
        <v>0</v>
      </c>
      <c r="L2429" s="4">
        <f>VLOOKUP(FACT_INCLUDES[[#This Row],[DW Version]], VERSIONS[], 2)</f>
        <v>27</v>
      </c>
      <c r="M2429" s="4">
        <f>VLOOKUP(FACT_INCLUDES[[#This Row],[DW Version]], VERSIONS[], 3)</f>
        <v>11.5</v>
      </c>
      <c r="N2429" s="4" t="str">
        <f>VLOOKUP(FACT_INCLUDES[[#This Row],[DW Version]], VERSIONS[], 4)</f>
        <v>white</v>
      </c>
      <c r="O2429" s="51">
        <f>VLOOKUP(FACT_INCLUDES[[#This Row],[DW Version]], VERSIONS[], 5)</f>
        <v>79.726792777182794</v>
      </c>
      <c r="P2429" s="4" t="str">
        <f>VLOOKUP(FACT_INCLUDES[[#This Row],[DW Version]], VERSIONS[], 6)</f>
        <v>Structure</v>
      </c>
      <c r="Q2429" s="4" t="str">
        <f>VLOOKUP(FACT_INCLUDES[[#This Row],[DW Version]], VERSIONS[], 7)</f>
        <v>Shoe</v>
      </c>
      <c r="R2429" s="51">
        <f>FACT_INCLUDES[[#This Row],[Version Price]]*FACT_INCLUDES[[#This Row],[Quantity]]</f>
        <v>398.633963885914</v>
      </c>
      <c r="S2429" s="51">
        <f>FACT_INCLUDES[[#This Row],[Amount]]*(1-FACT_INCLUDES[[#This Row],[Order Discount]])</f>
        <v>398.633963885914</v>
      </c>
      <c r="T2429" s="51">
        <f t="shared" si="37"/>
        <v>2454.9661834387689</v>
      </c>
      <c r="U2429" s="57">
        <f>FACT_INCLUDES[[#This Row],[Income]]/FACT_INCLUDES[[#This Row],[Total Order Income]]</f>
        <v>0.16237859672980567</v>
      </c>
      <c r="V2429" s="33">
        <f>IF(FACT_INCLUDES[[#This Row],[Order Gap]]&gt;10, 1, 0)/COUNTIFS(FACT_INCLUDES[Order ID], FACT_INCLUDES[[#This Row],[Order ID]])</f>
        <v>0</v>
      </c>
      <c r="W2429" s="33">
        <f>IF(FACT_INCLUDES[[#This Row],[Order Type]]="Online", 1, 0)/COUNTIFS(FACT_INCLUDES[Order ID], FACT_INCLUDES[[#This Row],[Order ID]])</f>
        <v>0</v>
      </c>
      <c r="X2429" s="52">
        <v>614.70115469355767</v>
      </c>
      <c r="Y2429" s="52">
        <v>695.72894698590369</v>
      </c>
      <c r="Z2429" s="64">
        <f>IF(FACT_INCLUDES[[#This Row],[Order Type]]="Online", 1, 0)*FACT_INCLUDES[[#This Row],[Income]]</f>
        <v>0</v>
      </c>
    </row>
    <row r="2430" spans="1:26" x14ac:dyDescent="0.3">
      <c r="A2430" s="4">
        <v>1675</v>
      </c>
      <c r="B2430" s="4">
        <v>845</v>
      </c>
      <c r="C2430" s="4">
        <v>299</v>
      </c>
      <c r="D2430" s="58">
        <v>4</v>
      </c>
      <c r="E2430" s="28">
        <f>VLOOKUP(FACT_INCLUDES[[#This Row],[Order ID]], ORDERS[], 2)</f>
        <v>45241.858508835729</v>
      </c>
      <c r="F2430" s="28">
        <f>VLOOKUP(FACT_INCLUDES[[#This Row],[Order ID]], ORDERS[], 3)</f>
        <v>45241.858508835729</v>
      </c>
      <c r="G2430" s="4" t="str">
        <f>VLOOKUP(FACT_INCLUDES[[#This Row],[Order ID]], ORDERS[], 4)</f>
        <v>In-Store</v>
      </c>
      <c r="H2430" s="4" t="str">
        <f>VLOOKUP(FACT_INCLUDES[[#This Row],[Order ID]], ORDERS[], 5)</f>
        <v>LFI8127@gmail.com</v>
      </c>
      <c r="I2430" s="4">
        <f>VLOOKUP(FACT_INCLUDES[[#This Row],[Order ID]], ORDERS[], 6)</f>
        <v>42</v>
      </c>
      <c r="J2430" s="54">
        <f>VLOOKUP(FACT_INCLUDES[[#This Row],[Order ID]], ORDERS[], 7)</f>
        <v>0</v>
      </c>
      <c r="K2430" s="33">
        <v>0</v>
      </c>
      <c r="L2430" s="4">
        <f>VLOOKUP(FACT_INCLUDES[[#This Row],[DW Version]], VERSIONS[], 2)</f>
        <v>30</v>
      </c>
      <c r="M2430" s="4">
        <f>VLOOKUP(FACT_INCLUDES[[#This Row],[DW Version]], VERSIONS[], 3)</f>
        <v>5.5</v>
      </c>
      <c r="N2430" s="4" t="str">
        <f>VLOOKUP(FACT_INCLUDES[[#This Row],[DW Version]], VERSIONS[], 4)</f>
        <v>black</v>
      </c>
      <c r="O2430" s="51">
        <f>VLOOKUP(FACT_INCLUDES[[#This Row],[DW Version]], VERSIONS[], 5)</f>
        <v>231.6727708942939</v>
      </c>
      <c r="P2430" s="4" t="str">
        <f>VLOOKUP(FACT_INCLUDES[[#This Row],[DW Version]], VERSIONS[], 6)</f>
        <v>Air Zoom Terra Kiger</v>
      </c>
      <c r="Q2430" s="4" t="str">
        <f>VLOOKUP(FACT_INCLUDES[[#This Row],[DW Version]], VERSIONS[], 7)</f>
        <v>Shoe</v>
      </c>
      <c r="R2430" s="51">
        <f>FACT_INCLUDES[[#This Row],[Version Price]]*FACT_INCLUDES[[#This Row],[Quantity]]</f>
        <v>926.69108357717562</v>
      </c>
      <c r="S2430" s="51">
        <f>FACT_INCLUDES[[#This Row],[Amount]]*(1-FACT_INCLUDES[[#This Row],[Order Discount]])</f>
        <v>926.69108357717562</v>
      </c>
      <c r="T2430" s="51">
        <f t="shared" si="37"/>
        <v>2454.9661834387689</v>
      </c>
      <c r="U2430" s="57">
        <f>FACT_INCLUDES[[#This Row],[Income]]/FACT_INCLUDES[[#This Row],[Total Order Income]]</f>
        <v>0.37747610937724713</v>
      </c>
      <c r="V2430" s="33">
        <f>IF(FACT_INCLUDES[[#This Row],[Order Gap]]&gt;10, 1, 0)/COUNTIFS(FACT_INCLUDES[Order ID], FACT_INCLUDES[[#This Row],[Order ID]])</f>
        <v>0</v>
      </c>
      <c r="W2430" s="33">
        <f>IF(FACT_INCLUDES[[#This Row],[Order Type]]="Online", 1, 0)/COUNTIFS(FACT_INCLUDES[Order ID], FACT_INCLUDES[[#This Row],[Order ID]])</f>
        <v>0</v>
      </c>
      <c r="X2430" s="52">
        <v>614.70115469355767</v>
      </c>
      <c r="Y2430" s="52">
        <v>695.72894698590369</v>
      </c>
      <c r="Z2430" s="64">
        <f>IF(FACT_INCLUDES[[#This Row],[Order Type]]="Online", 1, 0)*FACT_INCLUDES[[#This Row],[Income]]</f>
        <v>0</v>
      </c>
    </row>
    <row r="2431" spans="1:26" x14ac:dyDescent="0.3">
      <c r="A2431" s="4">
        <v>1676</v>
      </c>
      <c r="B2431" s="4">
        <v>846</v>
      </c>
      <c r="C2431" s="4">
        <v>752</v>
      </c>
      <c r="D2431" s="58">
        <v>1</v>
      </c>
      <c r="E2431" s="28">
        <f>VLOOKUP(FACT_INCLUDES[[#This Row],[Order ID]], ORDERS[], 2)</f>
        <v>45135.902863963944</v>
      </c>
      <c r="F2431" s="28">
        <f>VLOOKUP(FACT_INCLUDES[[#This Row],[Order ID]], ORDERS[], 3)</f>
        <v>45148.902863963944</v>
      </c>
      <c r="G2431" s="4" t="str">
        <f>VLOOKUP(FACT_INCLUDES[[#This Row],[Order ID]], ORDERS[], 4)</f>
        <v>Online</v>
      </c>
      <c r="H2431" s="4" t="str">
        <f>VLOOKUP(FACT_INCLUDES[[#This Row],[Order ID]], ORDERS[], 5)</f>
        <v>QGP8750@gmail.com</v>
      </c>
      <c r="I2431" s="4">
        <f>VLOOKUP(FACT_INCLUDES[[#This Row],[Order ID]], ORDERS[], 6)</f>
        <v>0</v>
      </c>
      <c r="J2431" s="54">
        <f>VLOOKUP(FACT_INCLUDES[[#This Row],[Order ID]], ORDERS[], 7)</f>
        <v>0</v>
      </c>
      <c r="K2431" s="33">
        <v>13</v>
      </c>
      <c r="L2431" s="4">
        <f>VLOOKUP(FACT_INCLUDES[[#This Row],[DW Version]], VERSIONS[], 2)</f>
        <v>77</v>
      </c>
      <c r="M2431" s="4">
        <f>VLOOKUP(FACT_INCLUDES[[#This Row],[DW Version]], VERSIONS[], 3)</f>
        <v>11.5</v>
      </c>
      <c r="N2431" s="4" t="str">
        <f>VLOOKUP(FACT_INCLUDES[[#This Row],[DW Version]], VERSIONS[], 4)</f>
        <v>white</v>
      </c>
      <c r="O2431" s="51">
        <f>VLOOKUP(FACT_INCLUDES[[#This Row],[DW Version]], VERSIONS[], 5)</f>
        <v>63.464601986745549</v>
      </c>
      <c r="P2431" s="4" t="str">
        <f>VLOOKUP(FACT_INCLUDES[[#This Row],[DW Version]], VERSIONS[], 6)</f>
        <v>Nike Court Legacy</v>
      </c>
      <c r="Q2431" s="4" t="str">
        <f>VLOOKUP(FACT_INCLUDES[[#This Row],[DW Version]], VERSIONS[], 7)</f>
        <v>Shoe</v>
      </c>
      <c r="R2431" s="51">
        <f>FACT_INCLUDES[[#This Row],[Version Price]]*FACT_INCLUDES[[#This Row],[Quantity]]</f>
        <v>63.464601986745549</v>
      </c>
      <c r="S2431" s="51">
        <f>FACT_INCLUDES[[#This Row],[Amount]]*(1-FACT_INCLUDES[[#This Row],[Order Discount]])</f>
        <v>63.464601986745549</v>
      </c>
      <c r="T2431" s="51">
        <f t="shared" si="37"/>
        <v>63.464601986745549</v>
      </c>
      <c r="U2431" s="57">
        <f>FACT_INCLUDES[[#This Row],[Income]]/FACT_INCLUDES[[#This Row],[Total Order Income]]</f>
        <v>1</v>
      </c>
      <c r="V2431" s="33">
        <f>IF(FACT_INCLUDES[[#This Row],[Order Gap]]&gt;10, 1, 0)/COUNTIFS(FACT_INCLUDES[Order ID], FACT_INCLUDES[[#This Row],[Order ID]])</f>
        <v>1</v>
      </c>
      <c r="W2431" s="33">
        <f>IF(FACT_INCLUDES[[#This Row],[Order Type]]="Online", 1, 0)/COUNTIFS(FACT_INCLUDES[Order ID], FACT_INCLUDES[[#This Row],[Order ID]])</f>
        <v>1</v>
      </c>
      <c r="X2431" s="52">
        <v>614.70115469355767</v>
      </c>
      <c r="Y2431" s="52">
        <v>695.72894698590369</v>
      </c>
      <c r="Z2431" s="64">
        <f>IF(FACT_INCLUDES[[#This Row],[Order Type]]="Online", 1, 0)*FACT_INCLUDES[[#This Row],[Income]]</f>
        <v>63.464601986745549</v>
      </c>
    </row>
    <row r="2432" spans="1:26" x14ac:dyDescent="0.3">
      <c r="A2432" s="4">
        <v>1701</v>
      </c>
      <c r="B2432" s="4">
        <v>857</v>
      </c>
      <c r="C2432" s="4">
        <v>719</v>
      </c>
      <c r="D2432" s="58">
        <v>2</v>
      </c>
      <c r="E2432" s="28">
        <f>VLOOKUP(FACT_INCLUDES[[#This Row],[Order ID]], ORDERS[], 2)</f>
        <v>45114.301955600597</v>
      </c>
      <c r="F2432" s="28">
        <f>VLOOKUP(FACT_INCLUDES[[#This Row],[Order ID]], ORDERS[], 3)</f>
        <v>45114.301955600597</v>
      </c>
      <c r="G2432" s="4" t="str">
        <f>VLOOKUP(FACT_INCLUDES[[#This Row],[Order ID]], ORDERS[], 4)</f>
        <v>In-Store</v>
      </c>
      <c r="H2432" s="4" t="str">
        <f>VLOOKUP(FACT_INCLUDES[[#This Row],[Order ID]], ORDERS[], 5)</f>
        <v>KDJ3747@gmail.com</v>
      </c>
      <c r="I2432" s="4">
        <f>VLOOKUP(FACT_INCLUDES[[#This Row],[Order ID]], ORDERS[], 6)</f>
        <v>30</v>
      </c>
      <c r="J2432" s="54">
        <f>VLOOKUP(FACT_INCLUDES[[#This Row],[Order ID]], ORDERS[], 7)</f>
        <v>0</v>
      </c>
      <c r="K2432" s="33">
        <v>0</v>
      </c>
      <c r="L2432" s="4">
        <f>VLOOKUP(FACT_INCLUDES[[#This Row],[DW Version]], VERSIONS[], 2)</f>
        <v>74</v>
      </c>
      <c r="M2432" s="4">
        <f>VLOOKUP(FACT_INCLUDES[[#This Row],[DW Version]], VERSIONS[], 3)</f>
        <v>3</v>
      </c>
      <c r="N2432" s="4" t="str">
        <f>VLOOKUP(FACT_INCLUDES[[#This Row],[DW Version]], VERSIONS[], 4)</f>
        <v>white</v>
      </c>
      <c r="O2432" s="51">
        <f>VLOOKUP(FACT_INCLUDES[[#This Row],[DW Version]], VERSIONS[], 5)</f>
        <v>60.044814300644418</v>
      </c>
      <c r="P2432" s="4" t="str">
        <f>VLOOKUP(FACT_INCLUDES[[#This Row],[DW Version]], VERSIONS[], 6)</f>
        <v>Nike Soccer Ball</v>
      </c>
      <c r="Q2432" s="4" t="str">
        <f>VLOOKUP(FACT_INCLUDES[[#This Row],[DW Version]], VERSIONS[], 7)</f>
        <v>Sport Equipment</v>
      </c>
      <c r="R2432" s="51">
        <f>FACT_INCLUDES[[#This Row],[Version Price]]*FACT_INCLUDES[[#This Row],[Quantity]]</f>
        <v>120.08962860128884</v>
      </c>
      <c r="S2432" s="51">
        <f>FACT_INCLUDES[[#This Row],[Amount]]*(1-FACT_INCLUDES[[#This Row],[Order Discount]])</f>
        <v>120.08962860128884</v>
      </c>
      <c r="T2432" s="51">
        <f t="shared" si="37"/>
        <v>1593.0232857695689</v>
      </c>
      <c r="U2432" s="57">
        <f>FACT_INCLUDES[[#This Row],[Income]]/FACT_INCLUDES[[#This Row],[Total Order Income]]</f>
        <v>7.5384728945299184E-2</v>
      </c>
      <c r="V2432" s="33">
        <f>IF(FACT_INCLUDES[[#This Row],[Order Gap]]&gt;10, 1, 0)/COUNTIFS(FACT_INCLUDES[Order ID], FACT_INCLUDES[[#This Row],[Order ID]])</f>
        <v>0</v>
      </c>
      <c r="W2432" s="33">
        <f>IF(FACT_INCLUDES[[#This Row],[Order Type]]="Online", 1, 0)/COUNTIFS(FACT_INCLUDES[Order ID], FACT_INCLUDES[[#This Row],[Order ID]])</f>
        <v>0</v>
      </c>
      <c r="X2432" s="52">
        <v>614.70115469355767</v>
      </c>
      <c r="Y2432" s="52">
        <v>695.72894698590369</v>
      </c>
      <c r="Z2432" s="64">
        <f>IF(FACT_INCLUDES[[#This Row],[Order Type]]="Online", 1, 0)*FACT_INCLUDES[[#This Row],[Income]]</f>
        <v>0</v>
      </c>
    </row>
    <row r="2433" spans="1:26" x14ac:dyDescent="0.3">
      <c r="A2433" s="4">
        <v>1702</v>
      </c>
      <c r="B2433" s="4">
        <v>857</v>
      </c>
      <c r="C2433" s="4">
        <v>795</v>
      </c>
      <c r="D2433" s="58">
        <v>2</v>
      </c>
      <c r="E2433" s="28">
        <f>VLOOKUP(FACT_INCLUDES[[#This Row],[Order ID]], ORDERS[], 2)</f>
        <v>45114.301955600597</v>
      </c>
      <c r="F2433" s="28">
        <f>VLOOKUP(FACT_INCLUDES[[#This Row],[Order ID]], ORDERS[], 3)</f>
        <v>45114.301955600597</v>
      </c>
      <c r="G2433" s="4" t="str">
        <f>VLOOKUP(FACT_INCLUDES[[#This Row],[Order ID]], ORDERS[], 4)</f>
        <v>In-Store</v>
      </c>
      <c r="H2433" s="4" t="str">
        <f>VLOOKUP(FACT_INCLUDES[[#This Row],[Order ID]], ORDERS[], 5)</f>
        <v>KDJ3747@gmail.com</v>
      </c>
      <c r="I2433" s="4">
        <f>VLOOKUP(FACT_INCLUDES[[#This Row],[Order ID]], ORDERS[], 6)</f>
        <v>30</v>
      </c>
      <c r="J2433" s="54">
        <f>VLOOKUP(FACT_INCLUDES[[#This Row],[Order ID]], ORDERS[], 7)</f>
        <v>0</v>
      </c>
      <c r="K2433" s="33">
        <v>0</v>
      </c>
      <c r="L2433" s="4">
        <f>VLOOKUP(FACT_INCLUDES[[#This Row],[DW Version]], VERSIONS[], 2)</f>
        <v>81</v>
      </c>
      <c r="M2433" s="4">
        <f>VLOOKUP(FACT_INCLUDES[[#This Row],[DW Version]], VERSIONS[], 3)</f>
        <v>7.5</v>
      </c>
      <c r="N2433" s="4" t="str">
        <f>VLOOKUP(FACT_INCLUDES[[#This Row],[DW Version]], VERSIONS[], 4)</f>
        <v>red</v>
      </c>
      <c r="O2433" s="51">
        <f>VLOOKUP(FACT_INCLUDES[[#This Row],[DW Version]], VERSIONS[], 5)</f>
        <v>216.78545207924466</v>
      </c>
      <c r="P2433" s="4" t="str">
        <f>VLOOKUP(FACT_INCLUDES[[#This Row],[DW Version]], VERSIONS[], 6)</f>
        <v>Air Max Fusion</v>
      </c>
      <c r="Q2433" s="4" t="str">
        <f>VLOOKUP(FACT_INCLUDES[[#This Row],[DW Version]], VERSIONS[], 7)</f>
        <v>Shoe</v>
      </c>
      <c r="R2433" s="51">
        <f>FACT_INCLUDES[[#This Row],[Version Price]]*FACT_INCLUDES[[#This Row],[Quantity]]</f>
        <v>433.57090415848933</v>
      </c>
      <c r="S2433" s="51">
        <f>FACT_INCLUDES[[#This Row],[Amount]]*(1-FACT_INCLUDES[[#This Row],[Order Discount]])</f>
        <v>433.57090415848933</v>
      </c>
      <c r="T2433" s="51">
        <f t="shared" si="37"/>
        <v>1593.0232857695689</v>
      </c>
      <c r="U2433" s="57">
        <f>FACT_INCLUDES[[#This Row],[Income]]/FACT_INCLUDES[[#This Row],[Total Order Income]]</f>
        <v>0.27216859165309493</v>
      </c>
      <c r="V2433" s="33">
        <f>IF(FACT_INCLUDES[[#This Row],[Order Gap]]&gt;10, 1, 0)/COUNTIFS(FACT_INCLUDES[Order ID], FACT_INCLUDES[[#This Row],[Order ID]])</f>
        <v>0</v>
      </c>
      <c r="W2433" s="33">
        <f>IF(FACT_INCLUDES[[#This Row],[Order Type]]="Online", 1, 0)/COUNTIFS(FACT_INCLUDES[Order ID], FACT_INCLUDES[[#This Row],[Order ID]])</f>
        <v>0</v>
      </c>
      <c r="X2433" s="52">
        <v>614.70115469355767</v>
      </c>
      <c r="Y2433" s="52">
        <v>695.72894698590369</v>
      </c>
      <c r="Z2433" s="64">
        <f>IF(FACT_INCLUDES[[#This Row],[Order Type]]="Online", 1, 0)*FACT_INCLUDES[[#This Row],[Income]]</f>
        <v>0</v>
      </c>
    </row>
    <row r="2434" spans="1:26" x14ac:dyDescent="0.3">
      <c r="A2434" s="4">
        <v>1703</v>
      </c>
      <c r="B2434" s="4">
        <v>857</v>
      </c>
      <c r="C2434" s="4">
        <v>977</v>
      </c>
      <c r="D2434" s="58">
        <v>4</v>
      </c>
      <c r="E2434" s="28">
        <f>VLOOKUP(FACT_INCLUDES[[#This Row],[Order ID]], ORDERS[], 2)</f>
        <v>45114.301955600597</v>
      </c>
      <c r="F2434" s="28">
        <f>VLOOKUP(FACT_INCLUDES[[#This Row],[Order ID]], ORDERS[], 3)</f>
        <v>45114.301955600597</v>
      </c>
      <c r="G2434" s="4" t="str">
        <f>VLOOKUP(FACT_INCLUDES[[#This Row],[Order ID]], ORDERS[], 4)</f>
        <v>In-Store</v>
      </c>
      <c r="H2434" s="4" t="str">
        <f>VLOOKUP(FACT_INCLUDES[[#This Row],[Order ID]], ORDERS[], 5)</f>
        <v>KDJ3747@gmail.com</v>
      </c>
      <c r="I2434" s="4">
        <f>VLOOKUP(FACT_INCLUDES[[#This Row],[Order ID]], ORDERS[], 6)</f>
        <v>30</v>
      </c>
      <c r="J2434" s="54">
        <f>VLOOKUP(FACT_INCLUDES[[#This Row],[Order ID]], ORDERS[], 7)</f>
        <v>0</v>
      </c>
      <c r="K2434" s="33">
        <v>0</v>
      </c>
      <c r="L2434" s="4">
        <f>VLOOKUP(FACT_INCLUDES[[#This Row],[DW Version]], VERSIONS[], 2)</f>
        <v>99</v>
      </c>
      <c r="M2434" s="4">
        <f>VLOOKUP(FACT_INCLUDES[[#This Row],[DW Version]], VERSIONS[], 3)</f>
        <v>10.5</v>
      </c>
      <c r="N2434" s="4" t="str">
        <f>VLOOKUP(FACT_INCLUDES[[#This Row],[DW Version]], VERSIONS[], 4)</f>
        <v>white</v>
      </c>
      <c r="O2434" s="51">
        <f>VLOOKUP(FACT_INCLUDES[[#This Row],[DW Version]], VERSIONS[], 5)</f>
        <v>259.84068825244771</v>
      </c>
      <c r="P2434" s="4" t="str">
        <f>VLOOKUP(FACT_INCLUDES[[#This Row],[DW Version]], VERSIONS[], 6)</f>
        <v>Flex Training Hoodie</v>
      </c>
      <c r="Q2434" s="4" t="str">
        <f>VLOOKUP(FACT_INCLUDES[[#This Row],[DW Version]], VERSIONS[], 7)</f>
        <v>Apparel</v>
      </c>
      <c r="R2434" s="51">
        <f>FACT_INCLUDES[[#This Row],[Version Price]]*FACT_INCLUDES[[#This Row],[Quantity]]</f>
        <v>1039.3627530097908</v>
      </c>
      <c r="S2434" s="51">
        <f>FACT_INCLUDES[[#This Row],[Amount]]*(1-FACT_INCLUDES[[#This Row],[Order Discount]])</f>
        <v>1039.3627530097908</v>
      </c>
      <c r="T2434" s="51">
        <f t="shared" ref="T2434:T2494" si="38">SUMIFS(S:S, B:B, B2434)</f>
        <v>1593.0232857695689</v>
      </c>
      <c r="U2434" s="57">
        <f>FACT_INCLUDES[[#This Row],[Income]]/FACT_INCLUDES[[#This Row],[Total Order Income]]</f>
        <v>0.65244667940160594</v>
      </c>
      <c r="V2434" s="33">
        <f>IF(FACT_INCLUDES[[#This Row],[Order Gap]]&gt;10, 1, 0)/COUNTIFS(FACT_INCLUDES[Order ID], FACT_INCLUDES[[#This Row],[Order ID]])</f>
        <v>0</v>
      </c>
      <c r="W2434" s="33">
        <f>IF(FACT_INCLUDES[[#This Row],[Order Type]]="Online", 1, 0)/COUNTIFS(FACT_INCLUDES[Order ID], FACT_INCLUDES[[#This Row],[Order ID]])</f>
        <v>0</v>
      </c>
      <c r="X2434" s="52">
        <v>614.70115469355767</v>
      </c>
      <c r="Y2434" s="52">
        <v>695.72894698590369</v>
      </c>
      <c r="Z2434" s="64">
        <f>IF(FACT_INCLUDES[[#This Row],[Order Type]]="Online", 1, 0)*FACT_INCLUDES[[#This Row],[Income]]</f>
        <v>0</v>
      </c>
    </row>
    <row r="2435" spans="1:26" x14ac:dyDescent="0.3">
      <c r="A2435" s="4">
        <v>1704</v>
      </c>
      <c r="B2435" s="4">
        <v>858</v>
      </c>
      <c r="C2435" s="4">
        <v>348</v>
      </c>
      <c r="D2435" s="58">
        <v>1</v>
      </c>
      <c r="E2435" s="28">
        <f>VLOOKUP(FACT_INCLUDES[[#This Row],[Order ID]], ORDERS[], 2)</f>
        <v>45214.469001952995</v>
      </c>
      <c r="F2435" s="28">
        <f>VLOOKUP(FACT_INCLUDES[[#This Row],[Order ID]], ORDERS[], 3)</f>
        <v>45214.469001952995</v>
      </c>
      <c r="G2435" s="4" t="str">
        <f>VLOOKUP(FACT_INCLUDES[[#This Row],[Order ID]], ORDERS[], 4)</f>
        <v>In-Store</v>
      </c>
      <c r="H2435" s="4" t="str">
        <f>VLOOKUP(FACT_INCLUDES[[#This Row],[Order ID]], ORDERS[], 5)</f>
        <v>WTU3233@gmail.com</v>
      </c>
      <c r="I2435" s="4">
        <f>VLOOKUP(FACT_INCLUDES[[#This Row],[Order ID]], ORDERS[], 6)</f>
        <v>31</v>
      </c>
      <c r="J2435" s="54">
        <f>VLOOKUP(FACT_INCLUDES[[#This Row],[Order ID]], ORDERS[], 7)</f>
        <v>0</v>
      </c>
      <c r="K2435" s="33">
        <v>0</v>
      </c>
      <c r="L2435" s="4">
        <f>VLOOKUP(FACT_INCLUDES[[#This Row],[DW Version]], VERSIONS[], 2)</f>
        <v>35</v>
      </c>
      <c r="M2435" s="4">
        <f>VLOOKUP(FACT_INCLUDES[[#This Row],[DW Version]], VERSIONS[], 3)</f>
        <v>9.5</v>
      </c>
      <c r="N2435" s="4" t="str">
        <f>VLOOKUP(FACT_INCLUDES[[#This Row],[DW Version]], VERSIONS[], 4)</f>
        <v>white</v>
      </c>
      <c r="O2435" s="51">
        <f>VLOOKUP(FACT_INCLUDES[[#This Row],[DW Version]], VERSIONS[], 5)</f>
        <v>236.07444683793588</v>
      </c>
      <c r="P2435" s="4" t="str">
        <f>VLOOKUP(FACT_INCLUDES[[#This Row],[DW Version]], VERSIONS[], 6)</f>
        <v>Alphafly</v>
      </c>
      <c r="Q2435" s="4" t="str">
        <f>VLOOKUP(FACT_INCLUDES[[#This Row],[DW Version]], VERSIONS[], 7)</f>
        <v>Shoe</v>
      </c>
      <c r="R2435" s="51">
        <f>FACT_INCLUDES[[#This Row],[Version Price]]*FACT_INCLUDES[[#This Row],[Quantity]]</f>
        <v>236.07444683793588</v>
      </c>
      <c r="S2435" s="51">
        <f>FACT_INCLUDES[[#This Row],[Amount]]*(1-FACT_INCLUDES[[#This Row],[Order Discount]])</f>
        <v>236.07444683793588</v>
      </c>
      <c r="T2435" s="51">
        <f t="shared" si="38"/>
        <v>236.07444683793588</v>
      </c>
      <c r="U2435" s="57">
        <f>FACT_INCLUDES[[#This Row],[Income]]/FACT_INCLUDES[[#This Row],[Total Order Income]]</f>
        <v>1</v>
      </c>
      <c r="V2435" s="33">
        <f>IF(FACT_INCLUDES[[#This Row],[Order Gap]]&gt;10, 1, 0)/COUNTIFS(FACT_INCLUDES[Order ID], FACT_INCLUDES[[#This Row],[Order ID]])</f>
        <v>0</v>
      </c>
      <c r="W2435" s="33">
        <f>IF(FACT_INCLUDES[[#This Row],[Order Type]]="Online", 1, 0)/COUNTIFS(FACT_INCLUDES[Order ID], FACT_INCLUDES[[#This Row],[Order ID]])</f>
        <v>0</v>
      </c>
      <c r="X2435" s="52">
        <v>614.70115469355767</v>
      </c>
      <c r="Y2435" s="52">
        <v>695.72894698590369</v>
      </c>
      <c r="Z2435" s="64">
        <f>IF(FACT_INCLUDES[[#This Row],[Order Type]]="Online", 1, 0)*FACT_INCLUDES[[#This Row],[Income]]</f>
        <v>0</v>
      </c>
    </row>
    <row r="2436" spans="1:26" x14ac:dyDescent="0.3">
      <c r="A2436" s="4">
        <v>1725</v>
      </c>
      <c r="B2436" s="4">
        <v>869</v>
      </c>
      <c r="C2436" s="4">
        <v>28</v>
      </c>
      <c r="D2436" s="58">
        <v>1</v>
      </c>
      <c r="E2436" s="28">
        <f>VLOOKUP(FACT_INCLUDES[[#This Row],[Order ID]], ORDERS[], 2)</f>
        <v>45219.542232217929</v>
      </c>
      <c r="F2436" s="28">
        <f>VLOOKUP(FACT_INCLUDES[[#This Row],[Order ID]], ORDERS[], 3)</f>
        <v>45219.542232217929</v>
      </c>
      <c r="G2436" s="4" t="str">
        <f>VLOOKUP(FACT_INCLUDES[[#This Row],[Order ID]], ORDERS[], 4)</f>
        <v>In-Store</v>
      </c>
      <c r="H2436" s="4" t="str">
        <f>VLOOKUP(FACT_INCLUDES[[#This Row],[Order ID]], ORDERS[], 5)</f>
        <v>WNV9793@gmail.com</v>
      </c>
      <c r="I2436" s="4">
        <f>VLOOKUP(FACT_INCLUDES[[#This Row],[Order ID]], ORDERS[], 6)</f>
        <v>32</v>
      </c>
      <c r="J2436" s="54">
        <f>VLOOKUP(FACT_INCLUDES[[#This Row],[Order ID]], ORDERS[], 7)</f>
        <v>0</v>
      </c>
      <c r="K2436" s="33">
        <v>0</v>
      </c>
      <c r="L2436" s="4">
        <f>VLOOKUP(FACT_INCLUDES[[#This Row],[DW Version]], VERSIONS[], 2)</f>
        <v>3</v>
      </c>
      <c r="M2436" s="4">
        <f>VLOOKUP(FACT_INCLUDES[[#This Row],[DW Version]], VERSIONS[], 3)</f>
        <v>3.5</v>
      </c>
      <c r="N2436" s="4" t="str">
        <f>VLOOKUP(FACT_INCLUDES[[#This Row],[DW Version]], VERSIONS[], 4)</f>
        <v>white</v>
      </c>
      <c r="O2436" s="51">
        <f>VLOOKUP(FACT_INCLUDES[[#This Row],[DW Version]], VERSIONS[], 5)</f>
        <v>248.63081062992802</v>
      </c>
      <c r="P2436" s="4" t="str">
        <f>VLOOKUP(FACT_INCLUDES[[#This Row],[DW Version]], VERSIONS[], 6)</f>
        <v>Dri-FIT Shirt</v>
      </c>
      <c r="Q2436" s="4" t="str">
        <f>VLOOKUP(FACT_INCLUDES[[#This Row],[DW Version]], VERSIONS[], 7)</f>
        <v>Apparel</v>
      </c>
      <c r="R2436" s="51">
        <f>FACT_INCLUDES[[#This Row],[Version Price]]*FACT_INCLUDES[[#This Row],[Quantity]]</f>
        <v>248.63081062992802</v>
      </c>
      <c r="S2436" s="51">
        <f>FACT_INCLUDES[[#This Row],[Amount]]*(1-FACT_INCLUDES[[#This Row],[Order Discount]])</f>
        <v>248.63081062992802</v>
      </c>
      <c r="T2436" s="51">
        <f t="shared" si="38"/>
        <v>563.46039393154933</v>
      </c>
      <c r="U2436" s="57">
        <f>FACT_INCLUDES[[#This Row],[Income]]/FACT_INCLUDES[[#This Row],[Total Order Income]]</f>
        <v>0.44125694247133251</v>
      </c>
      <c r="V2436" s="33">
        <f>IF(FACT_INCLUDES[[#This Row],[Order Gap]]&gt;10, 1, 0)/COUNTIFS(FACT_INCLUDES[Order ID], FACT_INCLUDES[[#This Row],[Order ID]])</f>
        <v>0</v>
      </c>
      <c r="W2436" s="33">
        <f>IF(FACT_INCLUDES[[#This Row],[Order Type]]="Online", 1, 0)/COUNTIFS(FACT_INCLUDES[Order ID], FACT_INCLUDES[[#This Row],[Order ID]])</f>
        <v>0</v>
      </c>
      <c r="X2436" s="52">
        <v>614.70115469355767</v>
      </c>
      <c r="Y2436" s="52">
        <v>695.72894698590369</v>
      </c>
      <c r="Z2436" s="64">
        <f>IF(FACT_INCLUDES[[#This Row],[Order Type]]="Online", 1, 0)*FACT_INCLUDES[[#This Row],[Income]]</f>
        <v>0</v>
      </c>
    </row>
    <row r="2437" spans="1:26" x14ac:dyDescent="0.3">
      <c r="A2437" s="4">
        <v>1726</v>
      </c>
      <c r="B2437" s="4">
        <v>869</v>
      </c>
      <c r="C2437" s="4">
        <v>274</v>
      </c>
      <c r="D2437" s="58">
        <v>2</v>
      </c>
      <c r="E2437" s="28">
        <f>VLOOKUP(FACT_INCLUDES[[#This Row],[Order ID]], ORDERS[], 2)</f>
        <v>45219.542232217929</v>
      </c>
      <c r="F2437" s="28">
        <f>VLOOKUP(FACT_INCLUDES[[#This Row],[Order ID]], ORDERS[], 3)</f>
        <v>45219.542232217929</v>
      </c>
      <c r="G2437" s="4" t="str">
        <f>VLOOKUP(FACT_INCLUDES[[#This Row],[Order ID]], ORDERS[], 4)</f>
        <v>In-Store</v>
      </c>
      <c r="H2437" s="4" t="str">
        <f>VLOOKUP(FACT_INCLUDES[[#This Row],[Order ID]], ORDERS[], 5)</f>
        <v>WNV9793@gmail.com</v>
      </c>
      <c r="I2437" s="4">
        <f>VLOOKUP(FACT_INCLUDES[[#This Row],[Order ID]], ORDERS[], 6)</f>
        <v>32</v>
      </c>
      <c r="J2437" s="54">
        <f>VLOOKUP(FACT_INCLUDES[[#This Row],[Order ID]], ORDERS[], 7)</f>
        <v>0</v>
      </c>
      <c r="K2437" s="33">
        <v>0</v>
      </c>
      <c r="L2437" s="4">
        <f>VLOOKUP(FACT_INCLUDES[[#This Row],[DW Version]], VERSIONS[], 2)</f>
        <v>27</v>
      </c>
      <c r="M2437" s="4">
        <f>VLOOKUP(FACT_INCLUDES[[#This Row],[DW Version]], VERSIONS[], 3)</f>
        <v>4.5</v>
      </c>
      <c r="N2437" s="4" t="str">
        <f>VLOOKUP(FACT_INCLUDES[[#This Row],[DW Version]], VERSIONS[], 4)</f>
        <v>black</v>
      </c>
      <c r="O2437" s="51">
        <f>VLOOKUP(FACT_INCLUDES[[#This Row],[DW Version]], VERSIONS[], 5)</f>
        <v>157.41479165081068</v>
      </c>
      <c r="P2437" s="4" t="str">
        <f>VLOOKUP(FACT_INCLUDES[[#This Row],[DW Version]], VERSIONS[], 6)</f>
        <v>Structure</v>
      </c>
      <c r="Q2437" s="4" t="str">
        <f>VLOOKUP(FACT_INCLUDES[[#This Row],[DW Version]], VERSIONS[], 7)</f>
        <v>Shoe</v>
      </c>
      <c r="R2437" s="51">
        <f>FACT_INCLUDES[[#This Row],[Version Price]]*FACT_INCLUDES[[#This Row],[Quantity]]</f>
        <v>314.82958330162137</v>
      </c>
      <c r="S2437" s="51">
        <f>FACT_INCLUDES[[#This Row],[Amount]]*(1-FACT_INCLUDES[[#This Row],[Order Discount]])</f>
        <v>314.82958330162137</v>
      </c>
      <c r="T2437" s="51">
        <f t="shared" si="38"/>
        <v>563.46039393154933</v>
      </c>
      <c r="U2437" s="57">
        <f>FACT_INCLUDES[[#This Row],[Income]]/FACT_INCLUDES[[#This Row],[Total Order Income]]</f>
        <v>0.5587430575286676</v>
      </c>
      <c r="V2437" s="33">
        <f>IF(FACT_INCLUDES[[#This Row],[Order Gap]]&gt;10, 1, 0)/COUNTIFS(FACT_INCLUDES[Order ID], FACT_INCLUDES[[#This Row],[Order ID]])</f>
        <v>0</v>
      </c>
      <c r="W2437" s="33">
        <f>IF(FACT_INCLUDES[[#This Row],[Order Type]]="Online", 1, 0)/COUNTIFS(FACT_INCLUDES[Order ID], FACT_INCLUDES[[#This Row],[Order ID]])</f>
        <v>0</v>
      </c>
      <c r="X2437" s="52">
        <v>614.70115469355767</v>
      </c>
      <c r="Y2437" s="52">
        <v>695.72894698590369</v>
      </c>
      <c r="Z2437" s="64">
        <f>IF(FACT_INCLUDES[[#This Row],[Order Type]]="Online", 1, 0)*FACT_INCLUDES[[#This Row],[Income]]</f>
        <v>0</v>
      </c>
    </row>
    <row r="2438" spans="1:26" x14ac:dyDescent="0.3">
      <c r="A2438" s="4">
        <v>1754</v>
      </c>
      <c r="B2438" s="4">
        <v>883</v>
      </c>
      <c r="C2438" s="4">
        <v>15</v>
      </c>
      <c r="D2438" s="58">
        <v>4</v>
      </c>
      <c r="E2438" s="28">
        <f>VLOOKUP(FACT_INCLUDES[[#This Row],[Order ID]], ORDERS[], 2)</f>
        <v>45148.340008249426</v>
      </c>
      <c r="F2438" s="28">
        <f>VLOOKUP(FACT_INCLUDES[[#This Row],[Order ID]], ORDERS[], 3)</f>
        <v>45148.340008249426</v>
      </c>
      <c r="G2438" s="4" t="str">
        <f>VLOOKUP(FACT_INCLUDES[[#This Row],[Order ID]], ORDERS[], 4)</f>
        <v>In-Store</v>
      </c>
      <c r="H2438" s="4" t="str">
        <f>VLOOKUP(FACT_INCLUDES[[#This Row],[Order ID]], ORDERS[], 5)</f>
        <v>NBH4430@gmail.com</v>
      </c>
      <c r="I2438" s="4">
        <f>VLOOKUP(FACT_INCLUDES[[#This Row],[Order ID]], ORDERS[], 6)</f>
        <v>30</v>
      </c>
      <c r="J2438" s="54">
        <f>VLOOKUP(FACT_INCLUDES[[#This Row],[Order ID]], ORDERS[], 7)</f>
        <v>0</v>
      </c>
      <c r="K2438" s="33">
        <v>0</v>
      </c>
      <c r="L2438" s="4">
        <f>VLOOKUP(FACT_INCLUDES[[#This Row],[DW Version]], VERSIONS[], 2)</f>
        <v>2</v>
      </c>
      <c r="M2438" s="4">
        <f>VLOOKUP(FACT_INCLUDES[[#This Row],[DW Version]], VERSIONS[], 3)</f>
        <v>4</v>
      </c>
      <c r="N2438" s="4" t="str">
        <f>VLOOKUP(FACT_INCLUDES[[#This Row],[DW Version]], VERSIONS[], 4)</f>
        <v>white</v>
      </c>
      <c r="O2438" s="51">
        <f>VLOOKUP(FACT_INCLUDES[[#This Row],[DW Version]], VERSIONS[], 5)</f>
        <v>239.67225459917526</v>
      </c>
      <c r="P2438" s="4" t="str">
        <f>VLOOKUP(FACT_INCLUDES[[#This Row],[DW Version]], VERSIONS[], 6)</f>
        <v>Air Force 1</v>
      </c>
      <c r="Q2438" s="4" t="str">
        <f>VLOOKUP(FACT_INCLUDES[[#This Row],[DW Version]], VERSIONS[], 7)</f>
        <v>Shoe</v>
      </c>
      <c r="R2438" s="51">
        <f>FACT_INCLUDES[[#This Row],[Version Price]]*FACT_INCLUDES[[#This Row],[Quantity]]</f>
        <v>958.68901839670104</v>
      </c>
      <c r="S2438" s="51">
        <f>FACT_INCLUDES[[#This Row],[Amount]]*(1-FACT_INCLUDES[[#This Row],[Order Discount]])</f>
        <v>958.68901839670104</v>
      </c>
      <c r="T2438" s="51">
        <f t="shared" si="38"/>
        <v>958.68901839670104</v>
      </c>
      <c r="U2438" s="57">
        <f>FACT_INCLUDES[[#This Row],[Income]]/FACT_INCLUDES[[#This Row],[Total Order Income]]</f>
        <v>1</v>
      </c>
      <c r="V2438" s="33">
        <f>IF(FACT_INCLUDES[[#This Row],[Order Gap]]&gt;10, 1, 0)/COUNTIFS(FACT_INCLUDES[Order ID], FACT_INCLUDES[[#This Row],[Order ID]])</f>
        <v>0</v>
      </c>
      <c r="W2438" s="33">
        <f>IF(FACT_INCLUDES[[#This Row],[Order Type]]="Online", 1, 0)/COUNTIFS(FACT_INCLUDES[Order ID], FACT_INCLUDES[[#This Row],[Order ID]])</f>
        <v>0</v>
      </c>
      <c r="X2438" s="52">
        <v>614.70115469355767</v>
      </c>
      <c r="Y2438" s="52">
        <v>695.72894698590369</v>
      </c>
      <c r="Z2438" s="64">
        <f>IF(FACT_INCLUDES[[#This Row],[Order Type]]="Online", 1, 0)*FACT_INCLUDES[[#This Row],[Income]]</f>
        <v>0</v>
      </c>
    </row>
    <row r="2439" spans="1:26" x14ac:dyDescent="0.3">
      <c r="A2439" s="4">
        <v>1761</v>
      </c>
      <c r="B2439" s="4">
        <v>886</v>
      </c>
      <c r="C2439" s="4">
        <v>13</v>
      </c>
      <c r="D2439" s="58">
        <v>3</v>
      </c>
      <c r="E2439" s="28">
        <f>VLOOKUP(FACT_INCLUDES[[#This Row],[Order ID]], ORDERS[], 2)</f>
        <v>45185.159583425972</v>
      </c>
      <c r="F2439" s="28">
        <f>VLOOKUP(FACT_INCLUDES[[#This Row],[Order ID]], ORDERS[], 3)</f>
        <v>45185.159583425972</v>
      </c>
      <c r="G2439" s="4" t="str">
        <f>VLOOKUP(FACT_INCLUDES[[#This Row],[Order ID]], ORDERS[], 4)</f>
        <v>In-Store</v>
      </c>
      <c r="H2439" s="4" t="str">
        <f>VLOOKUP(FACT_INCLUDES[[#This Row],[Order ID]], ORDERS[], 5)</f>
        <v>ZXJ2078@gmail.com</v>
      </c>
      <c r="I2439" s="4">
        <f>VLOOKUP(FACT_INCLUDES[[#This Row],[Order ID]], ORDERS[], 6)</f>
        <v>23</v>
      </c>
      <c r="J2439" s="54">
        <f>VLOOKUP(FACT_INCLUDES[[#This Row],[Order ID]], ORDERS[], 7)</f>
        <v>0</v>
      </c>
      <c r="K2439" s="33">
        <v>0</v>
      </c>
      <c r="L2439" s="4">
        <f>VLOOKUP(FACT_INCLUDES[[#This Row],[DW Version]], VERSIONS[], 2)</f>
        <v>2</v>
      </c>
      <c r="M2439" s="4">
        <f>VLOOKUP(FACT_INCLUDES[[#This Row],[DW Version]], VERSIONS[], 3)</f>
        <v>3</v>
      </c>
      <c r="N2439" s="4" t="str">
        <f>VLOOKUP(FACT_INCLUDES[[#This Row],[DW Version]], VERSIONS[], 4)</f>
        <v>purple</v>
      </c>
      <c r="O2439" s="51">
        <f>VLOOKUP(FACT_INCLUDES[[#This Row],[DW Version]], VERSIONS[], 5)</f>
        <v>191.7759390952094</v>
      </c>
      <c r="P2439" s="4" t="str">
        <f>VLOOKUP(FACT_INCLUDES[[#This Row],[DW Version]], VERSIONS[], 6)</f>
        <v>Air Force 1</v>
      </c>
      <c r="Q2439" s="4" t="str">
        <f>VLOOKUP(FACT_INCLUDES[[#This Row],[DW Version]], VERSIONS[], 7)</f>
        <v>Shoe</v>
      </c>
      <c r="R2439" s="51">
        <f>FACT_INCLUDES[[#This Row],[Version Price]]*FACT_INCLUDES[[#This Row],[Quantity]]</f>
        <v>575.32781728562816</v>
      </c>
      <c r="S2439" s="51">
        <f>FACT_INCLUDES[[#This Row],[Amount]]*(1-FACT_INCLUDES[[#This Row],[Order Discount]])</f>
        <v>575.32781728562816</v>
      </c>
      <c r="T2439" s="51">
        <f t="shared" si="38"/>
        <v>768.95943716288036</v>
      </c>
      <c r="U2439" s="57">
        <f>FACT_INCLUDES[[#This Row],[Income]]/FACT_INCLUDES[[#This Row],[Total Order Income]]</f>
        <v>0.74819007281883798</v>
      </c>
      <c r="V2439" s="33">
        <f>IF(FACT_INCLUDES[[#This Row],[Order Gap]]&gt;10, 1, 0)/COUNTIFS(FACT_INCLUDES[Order ID], FACT_INCLUDES[[#This Row],[Order ID]])</f>
        <v>0</v>
      </c>
      <c r="W2439" s="33">
        <f>IF(FACT_INCLUDES[[#This Row],[Order Type]]="Online", 1, 0)/COUNTIFS(FACT_INCLUDES[Order ID], FACT_INCLUDES[[#This Row],[Order ID]])</f>
        <v>0</v>
      </c>
      <c r="X2439" s="52">
        <v>614.70115469355767</v>
      </c>
      <c r="Y2439" s="52">
        <v>695.72894698590369</v>
      </c>
      <c r="Z2439" s="64">
        <f>IF(FACT_INCLUDES[[#This Row],[Order Type]]="Online", 1, 0)*FACT_INCLUDES[[#This Row],[Income]]</f>
        <v>0</v>
      </c>
    </row>
    <row r="2440" spans="1:26" x14ac:dyDescent="0.3">
      <c r="A2440" s="4">
        <v>1762</v>
      </c>
      <c r="B2440" s="4">
        <v>886</v>
      </c>
      <c r="C2440" s="4">
        <v>247</v>
      </c>
      <c r="D2440" s="58">
        <v>5</v>
      </c>
      <c r="E2440" s="28">
        <f>VLOOKUP(FACT_INCLUDES[[#This Row],[Order ID]], ORDERS[], 2)</f>
        <v>45185.159583425972</v>
      </c>
      <c r="F2440" s="28">
        <f>VLOOKUP(FACT_INCLUDES[[#This Row],[Order ID]], ORDERS[], 3)</f>
        <v>45185.159583425972</v>
      </c>
      <c r="G2440" s="4" t="str">
        <f>VLOOKUP(FACT_INCLUDES[[#This Row],[Order ID]], ORDERS[], 4)</f>
        <v>In-Store</v>
      </c>
      <c r="H2440" s="4" t="str">
        <f>VLOOKUP(FACT_INCLUDES[[#This Row],[Order ID]], ORDERS[], 5)</f>
        <v>ZXJ2078@gmail.com</v>
      </c>
      <c r="I2440" s="4">
        <f>VLOOKUP(FACT_INCLUDES[[#This Row],[Order ID]], ORDERS[], 6)</f>
        <v>23</v>
      </c>
      <c r="J2440" s="54">
        <f>VLOOKUP(FACT_INCLUDES[[#This Row],[Order ID]], ORDERS[], 7)</f>
        <v>0</v>
      </c>
      <c r="K2440" s="33">
        <v>0</v>
      </c>
      <c r="L2440" s="4">
        <f>VLOOKUP(FACT_INCLUDES[[#This Row],[DW Version]], VERSIONS[], 2)</f>
        <v>24</v>
      </c>
      <c r="M2440" s="4">
        <f>VLOOKUP(FACT_INCLUDES[[#This Row],[DW Version]], VERSIONS[], 3)</f>
        <v>8.5</v>
      </c>
      <c r="N2440" s="4" t="str">
        <f>VLOOKUP(FACT_INCLUDES[[#This Row],[DW Version]], VERSIONS[], 4)</f>
        <v>white</v>
      </c>
      <c r="O2440" s="51">
        <f>VLOOKUP(FACT_INCLUDES[[#This Row],[DW Version]], VERSIONS[], 5)</f>
        <v>38.726323975450434</v>
      </c>
      <c r="P2440" s="4" t="str">
        <f>VLOOKUP(FACT_INCLUDES[[#This Row],[DW Version]], VERSIONS[], 6)</f>
        <v>Zoom Fly</v>
      </c>
      <c r="Q2440" s="4" t="str">
        <f>VLOOKUP(FACT_INCLUDES[[#This Row],[DW Version]], VERSIONS[], 7)</f>
        <v>Shoe</v>
      </c>
      <c r="R2440" s="51">
        <f>FACT_INCLUDES[[#This Row],[Version Price]]*FACT_INCLUDES[[#This Row],[Quantity]]</f>
        <v>193.63161987725218</v>
      </c>
      <c r="S2440" s="51">
        <f>FACT_INCLUDES[[#This Row],[Amount]]*(1-FACT_INCLUDES[[#This Row],[Order Discount]])</f>
        <v>193.63161987725218</v>
      </c>
      <c r="T2440" s="51">
        <f t="shared" si="38"/>
        <v>768.95943716288036</v>
      </c>
      <c r="U2440" s="57">
        <f>FACT_INCLUDES[[#This Row],[Income]]/FACT_INCLUDES[[#This Row],[Total Order Income]]</f>
        <v>0.25180992718116196</v>
      </c>
      <c r="V2440" s="33">
        <f>IF(FACT_INCLUDES[[#This Row],[Order Gap]]&gt;10, 1, 0)/COUNTIFS(FACT_INCLUDES[Order ID], FACT_INCLUDES[[#This Row],[Order ID]])</f>
        <v>0</v>
      </c>
      <c r="W2440" s="33">
        <f>IF(FACT_INCLUDES[[#This Row],[Order Type]]="Online", 1, 0)/COUNTIFS(FACT_INCLUDES[Order ID], FACT_INCLUDES[[#This Row],[Order ID]])</f>
        <v>0</v>
      </c>
      <c r="X2440" s="52">
        <v>614.70115469355767</v>
      </c>
      <c r="Y2440" s="52">
        <v>695.72894698590369</v>
      </c>
      <c r="Z2440" s="64">
        <f>IF(FACT_INCLUDES[[#This Row],[Order Type]]="Online", 1, 0)*FACT_INCLUDES[[#This Row],[Income]]</f>
        <v>0</v>
      </c>
    </row>
    <row r="2441" spans="1:26" x14ac:dyDescent="0.3">
      <c r="A2441" s="4">
        <v>1789</v>
      </c>
      <c r="B2441" s="4">
        <v>901</v>
      </c>
      <c r="C2441" s="4">
        <v>112</v>
      </c>
      <c r="D2441" s="58">
        <v>2</v>
      </c>
      <c r="E2441" s="28">
        <f>VLOOKUP(FACT_INCLUDES[[#This Row],[Order ID]], ORDERS[], 2)</f>
        <v>45226.509605442319</v>
      </c>
      <c r="F2441" s="28">
        <f>VLOOKUP(FACT_INCLUDES[[#This Row],[Order ID]], ORDERS[], 3)</f>
        <v>45230.509605442319</v>
      </c>
      <c r="G2441" s="4" t="str">
        <f>VLOOKUP(FACT_INCLUDES[[#This Row],[Order ID]], ORDERS[], 4)</f>
        <v>Online</v>
      </c>
      <c r="H2441" s="4" t="str">
        <f>VLOOKUP(FACT_INCLUDES[[#This Row],[Order ID]], ORDERS[], 5)</f>
        <v>BOB7950@gmail.com</v>
      </c>
      <c r="I2441" s="4">
        <f>VLOOKUP(FACT_INCLUDES[[#This Row],[Order ID]], ORDERS[], 6)</f>
        <v>0</v>
      </c>
      <c r="J2441" s="54">
        <f>VLOOKUP(FACT_INCLUDES[[#This Row],[Order ID]], ORDERS[], 7)</f>
        <v>0</v>
      </c>
      <c r="K2441" s="33">
        <v>4</v>
      </c>
      <c r="L2441" s="4">
        <f>VLOOKUP(FACT_INCLUDES[[#This Row],[DW Version]], VERSIONS[], 2)</f>
        <v>11</v>
      </c>
      <c r="M2441" s="4">
        <f>VLOOKUP(FACT_INCLUDES[[#This Row],[DW Version]], VERSIONS[], 3)</f>
        <v>5.5</v>
      </c>
      <c r="N2441" s="4" t="str">
        <f>VLOOKUP(FACT_INCLUDES[[#This Row],[DW Version]], VERSIONS[], 4)</f>
        <v>white</v>
      </c>
      <c r="O2441" s="51">
        <f>VLOOKUP(FACT_INCLUDES[[#This Row],[DW Version]], VERSIONS[], 5)</f>
        <v>296.24451581188828</v>
      </c>
      <c r="P2441" s="4" t="str">
        <f>VLOOKUP(FACT_INCLUDES[[#This Row],[DW Version]], VERSIONS[], 6)</f>
        <v>Pro Compression Tights</v>
      </c>
      <c r="Q2441" s="4" t="str">
        <f>VLOOKUP(FACT_INCLUDES[[#This Row],[DW Version]], VERSIONS[], 7)</f>
        <v>Apparel</v>
      </c>
      <c r="R2441" s="51">
        <f>FACT_INCLUDES[[#This Row],[Version Price]]*FACT_INCLUDES[[#This Row],[Quantity]]</f>
        <v>592.48903162377655</v>
      </c>
      <c r="S2441" s="51">
        <f>FACT_INCLUDES[[#This Row],[Amount]]*(1-FACT_INCLUDES[[#This Row],[Order Discount]])</f>
        <v>592.48903162377655</v>
      </c>
      <c r="T2441" s="51">
        <f t="shared" si="38"/>
        <v>1838.3701030673381</v>
      </c>
      <c r="U2441" s="57">
        <f>FACT_INCLUDES[[#This Row],[Income]]/FACT_INCLUDES[[#This Row],[Total Order Income]]</f>
        <v>0.32229039769260986</v>
      </c>
      <c r="V2441" s="33">
        <f>IF(FACT_INCLUDES[[#This Row],[Order Gap]]&gt;10, 1, 0)/COUNTIFS(FACT_INCLUDES[Order ID], FACT_INCLUDES[[#This Row],[Order ID]])</f>
        <v>0</v>
      </c>
      <c r="W2441" s="33">
        <f>IF(FACT_INCLUDES[[#This Row],[Order Type]]="Online", 1, 0)/COUNTIFS(FACT_INCLUDES[Order ID], FACT_INCLUDES[[#This Row],[Order ID]])</f>
        <v>0.5</v>
      </c>
      <c r="X2441" s="52">
        <v>614.70115469355767</v>
      </c>
      <c r="Y2441" s="52">
        <v>695.72894698590369</v>
      </c>
      <c r="Z2441" s="64">
        <f>IF(FACT_INCLUDES[[#This Row],[Order Type]]="Online", 1, 0)*FACT_INCLUDES[[#This Row],[Income]]</f>
        <v>592.48903162377655</v>
      </c>
    </row>
    <row r="2442" spans="1:26" x14ac:dyDescent="0.3">
      <c r="A2442" s="4">
        <v>1790</v>
      </c>
      <c r="B2442" s="4">
        <v>901</v>
      </c>
      <c r="C2442" s="4">
        <v>729</v>
      </c>
      <c r="D2442" s="58">
        <v>4</v>
      </c>
      <c r="E2442" s="28">
        <f>VLOOKUP(FACT_INCLUDES[[#This Row],[Order ID]], ORDERS[], 2)</f>
        <v>45226.509605442319</v>
      </c>
      <c r="F2442" s="28">
        <f>VLOOKUP(FACT_INCLUDES[[#This Row],[Order ID]], ORDERS[], 3)</f>
        <v>45230.509605442319</v>
      </c>
      <c r="G2442" s="4" t="str">
        <f>VLOOKUP(FACT_INCLUDES[[#This Row],[Order ID]], ORDERS[], 4)</f>
        <v>Online</v>
      </c>
      <c r="H2442" s="4" t="str">
        <f>VLOOKUP(FACT_INCLUDES[[#This Row],[Order ID]], ORDERS[], 5)</f>
        <v>BOB7950@gmail.com</v>
      </c>
      <c r="I2442" s="4">
        <f>VLOOKUP(FACT_INCLUDES[[#This Row],[Order ID]], ORDERS[], 6)</f>
        <v>0</v>
      </c>
      <c r="J2442" s="54">
        <f>VLOOKUP(FACT_INCLUDES[[#This Row],[Order ID]], ORDERS[], 7)</f>
        <v>0</v>
      </c>
      <c r="K2442" s="33">
        <v>4</v>
      </c>
      <c r="L2442" s="4">
        <f>VLOOKUP(FACT_INCLUDES[[#This Row],[DW Version]], VERSIONS[], 2)</f>
        <v>75</v>
      </c>
      <c r="M2442" s="4">
        <f>VLOOKUP(FACT_INCLUDES[[#This Row],[DW Version]], VERSIONS[], 3)</f>
        <v>4</v>
      </c>
      <c r="N2442" s="4" t="str">
        <f>VLOOKUP(FACT_INCLUDES[[#This Row],[DW Version]], VERSIONS[], 4)</f>
        <v>yellow</v>
      </c>
      <c r="O2442" s="51">
        <f>VLOOKUP(FACT_INCLUDES[[#This Row],[DW Version]], VERSIONS[], 5)</f>
        <v>311.47026786089037</v>
      </c>
      <c r="P2442" s="4" t="str">
        <f>VLOOKUP(FACT_INCLUDES[[#This Row],[DW Version]], VERSIONS[], 6)</f>
        <v>React Presto</v>
      </c>
      <c r="Q2442" s="4" t="str">
        <f>VLOOKUP(FACT_INCLUDES[[#This Row],[DW Version]], VERSIONS[], 7)</f>
        <v>Shoe</v>
      </c>
      <c r="R2442" s="51">
        <f>FACT_INCLUDES[[#This Row],[Version Price]]*FACT_INCLUDES[[#This Row],[Quantity]]</f>
        <v>1245.8810714435615</v>
      </c>
      <c r="S2442" s="51">
        <f>FACT_INCLUDES[[#This Row],[Amount]]*(1-FACT_INCLUDES[[#This Row],[Order Discount]])</f>
        <v>1245.8810714435615</v>
      </c>
      <c r="T2442" s="51">
        <f t="shared" si="38"/>
        <v>1838.3701030673381</v>
      </c>
      <c r="U2442" s="57">
        <f>FACT_INCLUDES[[#This Row],[Income]]/FACT_INCLUDES[[#This Row],[Total Order Income]]</f>
        <v>0.67770960230739019</v>
      </c>
      <c r="V2442" s="33">
        <f>IF(FACT_INCLUDES[[#This Row],[Order Gap]]&gt;10, 1, 0)/COUNTIFS(FACT_INCLUDES[Order ID], FACT_INCLUDES[[#This Row],[Order ID]])</f>
        <v>0</v>
      </c>
      <c r="W2442" s="33">
        <f>IF(FACT_INCLUDES[[#This Row],[Order Type]]="Online", 1, 0)/COUNTIFS(FACT_INCLUDES[Order ID], FACT_INCLUDES[[#This Row],[Order ID]])</f>
        <v>0.5</v>
      </c>
      <c r="X2442" s="52">
        <v>614.70115469355767</v>
      </c>
      <c r="Y2442" s="52">
        <v>695.72894698590369</v>
      </c>
      <c r="Z2442" s="64">
        <f>IF(FACT_INCLUDES[[#This Row],[Order Type]]="Online", 1, 0)*FACT_INCLUDES[[#This Row],[Income]]</f>
        <v>1245.8810714435615</v>
      </c>
    </row>
    <row r="2443" spans="1:26" x14ac:dyDescent="0.3">
      <c r="A2443" s="4">
        <v>1862</v>
      </c>
      <c r="B2443" s="4">
        <v>934</v>
      </c>
      <c r="C2443" s="4">
        <v>174</v>
      </c>
      <c r="D2443" s="58">
        <v>2</v>
      </c>
      <c r="E2443" s="28">
        <f>VLOOKUP(FACT_INCLUDES[[#This Row],[Order ID]], ORDERS[], 2)</f>
        <v>44942.716492920721</v>
      </c>
      <c r="F2443" s="28">
        <f>VLOOKUP(FACT_INCLUDES[[#This Row],[Order ID]], ORDERS[], 3)</f>
        <v>44942.716492920721</v>
      </c>
      <c r="G2443" s="4" t="str">
        <f>VLOOKUP(FACT_INCLUDES[[#This Row],[Order ID]], ORDERS[], 4)</f>
        <v>In-Store</v>
      </c>
      <c r="H2443" s="4" t="str">
        <f>VLOOKUP(FACT_INCLUDES[[#This Row],[Order ID]], ORDERS[], 5)</f>
        <v>AKZ5088@gmail.com</v>
      </c>
      <c r="I2443" s="4">
        <f>VLOOKUP(FACT_INCLUDES[[#This Row],[Order ID]], ORDERS[], 6)</f>
        <v>15</v>
      </c>
      <c r="J2443" s="54">
        <f>VLOOKUP(FACT_INCLUDES[[#This Row],[Order ID]], ORDERS[], 7)</f>
        <v>0</v>
      </c>
      <c r="K2443" s="33">
        <v>0</v>
      </c>
      <c r="L2443" s="4">
        <f>VLOOKUP(FACT_INCLUDES[[#This Row],[DW Version]], VERSIONS[], 2)</f>
        <v>17</v>
      </c>
      <c r="M2443" s="4">
        <f>VLOOKUP(FACT_INCLUDES[[#This Row],[DW Version]], VERSIONS[], 3)</f>
        <v>9</v>
      </c>
      <c r="N2443" s="4" t="str">
        <f>VLOOKUP(FACT_INCLUDES[[#This Row],[DW Version]], VERSIONS[], 4)</f>
        <v>white</v>
      </c>
      <c r="O2443" s="51">
        <f>VLOOKUP(FACT_INCLUDES[[#This Row],[DW Version]], VERSIONS[], 5)</f>
        <v>133.23909683113283</v>
      </c>
      <c r="P2443" s="4" t="str">
        <f>VLOOKUP(FACT_INCLUDES[[#This Row],[DW Version]], VERSIONS[], 6)</f>
        <v>Free Run</v>
      </c>
      <c r="Q2443" s="4" t="str">
        <f>VLOOKUP(FACT_INCLUDES[[#This Row],[DW Version]], VERSIONS[], 7)</f>
        <v>Shoe</v>
      </c>
      <c r="R2443" s="51">
        <f>FACT_INCLUDES[[#This Row],[Version Price]]*FACT_INCLUDES[[#This Row],[Quantity]]</f>
        <v>266.47819366226565</v>
      </c>
      <c r="S2443" s="51">
        <f>FACT_INCLUDES[[#This Row],[Amount]]*(1-FACT_INCLUDES[[#This Row],[Order Discount]])</f>
        <v>266.47819366226565</v>
      </c>
      <c r="T2443" s="51">
        <f t="shared" si="38"/>
        <v>588.02803479594604</v>
      </c>
      <c r="U2443" s="57">
        <f>FACT_INCLUDES[[#This Row],[Income]]/FACT_INCLUDES[[#This Row],[Total Order Income]]</f>
        <v>0.45317260044368007</v>
      </c>
      <c r="V2443" s="33">
        <f>IF(FACT_INCLUDES[[#This Row],[Order Gap]]&gt;10, 1, 0)/COUNTIFS(FACT_INCLUDES[Order ID], FACT_INCLUDES[[#This Row],[Order ID]])</f>
        <v>0</v>
      </c>
      <c r="W2443" s="33">
        <f>IF(FACT_INCLUDES[[#This Row],[Order Type]]="Online", 1, 0)/COUNTIFS(FACT_INCLUDES[Order ID], FACT_INCLUDES[[#This Row],[Order ID]])</f>
        <v>0</v>
      </c>
      <c r="X2443" s="52">
        <v>614.70115469355767</v>
      </c>
      <c r="Y2443" s="52">
        <v>695.72894698590369</v>
      </c>
      <c r="Z2443" s="64">
        <f>IF(FACT_INCLUDES[[#This Row],[Order Type]]="Online", 1, 0)*FACT_INCLUDES[[#This Row],[Income]]</f>
        <v>0</v>
      </c>
    </row>
    <row r="2444" spans="1:26" x14ac:dyDescent="0.3">
      <c r="A2444" s="4">
        <v>1863</v>
      </c>
      <c r="B2444" s="4">
        <v>934</v>
      </c>
      <c r="C2444" s="4">
        <v>708</v>
      </c>
      <c r="D2444" s="58">
        <v>1</v>
      </c>
      <c r="E2444" s="28">
        <f>VLOOKUP(FACT_INCLUDES[[#This Row],[Order ID]], ORDERS[], 2)</f>
        <v>44942.716492920721</v>
      </c>
      <c r="F2444" s="28">
        <f>VLOOKUP(FACT_INCLUDES[[#This Row],[Order ID]], ORDERS[], 3)</f>
        <v>44942.716492920721</v>
      </c>
      <c r="G2444" s="4" t="str">
        <f>VLOOKUP(FACT_INCLUDES[[#This Row],[Order ID]], ORDERS[], 4)</f>
        <v>In-Store</v>
      </c>
      <c r="H2444" s="4" t="str">
        <f>VLOOKUP(FACT_INCLUDES[[#This Row],[Order ID]], ORDERS[], 5)</f>
        <v>AKZ5088@gmail.com</v>
      </c>
      <c r="I2444" s="4">
        <f>VLOOKUP(FACT_INCLUDES[[#This Row],[Order ID]], ORDERS[], 6)</f>
        <v>15</v>
      </c>
      <c r="J2444" s="54">
        <f>VLOOKUP(FACT_INCLUDES[[#This Row],[Order ID]], ORDERS[], 7)</f>
        <v>0</v>
      </c>
      <c r="K2444" s="33">
        <v>0</v>
      </c>
      <c r="L2444" s="4">
        <f>VLOOKUP(FACT_INCLUDES[[#This Row],[DW Version]], VERSIONS[], 2)</f>
        <v>72</v>
      </c>
      <c r="M2444" s="4">
        <f>VLOOKUP(FACT_INCLUDES[[#This Row],[DW Version]], VERSIONS[], 3)</f>
        <v>8.5</v>
      </c>
      <c r="N2444" s="4" t="str">
        <f>VLOOKUP(FACT_INCLUDES[[#This Row],[DW Version]], VERSIONS[], 4)</f>
        <v>black</v>
      </c>
      <c r="O2444" s="51">
        <f>VLOOKUP(FACT_INCLUDES[[#This Row],[DW Version]], VERSIONS[], 5)</f>
        <v>321.54984113368045</v>
      </c>
      <c r="P2444" s="4" t="str">
        <f>VLOOKUP(FACT_INCLUDES[[#This Row],[DW Version]], VERSIONS[], 6)</f>
        <v>Zoom Structure 22</v>
      </c>
      <c r="Q2444" s="4" t="str">
        <f>VLOOKUP(FACT_INCLUDES[[#This Row],[DW Version]], VERSIONS[], 7)</f>
        <v>Shoe</v>
      </c>
      <c r="R2444" s="51">
        <f>FACT_INCLUDES[[#This Row],[Version Price]]*FACT_INCLUDES[[#This Row],[Quantity]]</f>
        <v>321.54984113368045</v>
      </c>
      <c r="S2444" s="51">
        <f>FACT_INCLUDES[[#This Row],[Amount]]*(1-FACT_INCLUDES[[#This Row],[Order Discount]])</f>
        <v>321.54984113368045</v>
      </c>
      <c r="T2444" s="51">
        <f t="shared" si="38"/>
        <v>588.02803479594604</v>
      </c>
      <c r="U2444" s="57">
        <f>FACT_INCLUDES[[#This Row],[Income]]/FACT_INCLUDES[[#This Row],[Total Order Income]]</f>
        <v>0.54682739955631998</v>
      </c>
      <c r="V2444" s="33">
        <f>IF(FACT_INCLUDES[[#This Row],[Order Gap]]&gt;10, 1, 0)/COUNTIFS(FACT_INCLUDES[Order ID], FACT_INCLUDES[[#This Row],[Order ID]])</f>
        <v>0</v>
      </c>
      <c r="W2444" s="33">
        <f>IF(FACT_INCLUDES[[#This Row],[Order Type]]="Online", 1, 0)/COUNTIFS(FACT_INCLUDES[Order ID], FACT_INCLUDES[[#This Row],[Order ID]])</f>
        <v>0</v>
      </c>
      <c r="X2444" s="52">
        <v>614.70115469355767</v>
      </c>
      <c r="Y2444" s="52">
        <v>695.72894698590369</v>
      </c>
      <c r="Z2444" s="64">
        <f>IF(FACT_INCLUDES[[#This Row],[Order Type]]="Online", 1, 0)*FACT_INCLUDES[[#This Row],[Income]]</f>
        <v>0</v>
      </c>
    </row>
    <row r="2445" spans="1:26" x14ac:dyDescent="0.3">
      <c r="A2445" s="4">
        <v>1888</v>
      </c>
      <c r="B2445" s="4">
        <v>948</v>
      </c>
      <c r="C2445" s="4">
        <v>248</v>
      </c>
      <c r="D2445" s="58">
        <v>4</v>
      </c>
      <c r="E2445" s="28">
        <f>VLOOKUP(FACT_INCLUDES[[#This Row],[Order ID]], ORDERS[], 2)</f>
        <v>45104.091603283749</v>
      </c>
      <c r="F2445" s="28">
        <f>VLOOKUP(FACT_INCLUDES[[#This Row],[Order ID]], ORDERS[], 3)</f>
        <v>45104.091603283749</v>
      </c>
      <c r="G2445" s="4" t="str">
        <f>VLOOKUP(FACT_INCLUDES[[#This Row],[Order ID]], ORDERS[], 4)</f>
        <v>In-Store</v>
      </c>
      <c r="H2445" s="4" t="str">
        <f>VLOOKUP(FACT_INCLUDES[[#This Row],[Order ID]], ORDERS[], 5)</f>
        <v>WMQ8271@gmail.com</v>
      </c>
      <c r="I2445" s="4">
        <f>VLOOKUP(FACT_INCLUDES[[#This Row],[Order ID]], ORDERS[], 6)</f>
        <v>20</v>
      </c>
      <c r="J2445" s="54">
        <f>VLOOKUP(FACT_INCLUDES[[#This Row],[Order ID]], ORDERS[], 7)</f>
        <v>0</v>
      </c>
      <c r="K2445" s="33">
        <v>0</v>
      </c>
      <c r="L2445" s="4">
        <f>VLOOKUP(FACT_INCLUDES[[#This Row],[DW Version]], VERSIONS[], 2)</f>
        <v>24</v>
      </c>
      <c r="M2445" s="4">
        <f>VLOOKUP(FACT_INCLUDES[[#This Row],[DW Version]], VERSIONS[], 3)</f>
        <v>12</v>
      </c>
      <c r="N2445" s="4" t="str">
        <f>VLOOKUP(FACT_INCLUDES[[#This Row],[DW Version]], VERSIONS[], 4)</f>
        <v>red</v>
      </c>
      <c r="O2445" s="51">
        <f>VLOOKUP(FACT_INCLUDES[[#This Row],[DW Version]], VERSIONS[], 5)</f>
        <v>174.51520984149806</v>
      </c>
      <c r="P2445" s="4" t="str">
        <f>VLOOKUP(FACT_INCLUDES[[#This Row],[DW Version]], VERSIONS[], 6)</f>
        <v>Zoom Fly</v>
      </c>
      <c r="Q2445" s="4" t="str">
        <f>VLOOKUP(FACT_INCLUDES[[#This Row],[DW Version]], VERSIONS[], 7)</f>
        <v>Shoe</v>
      </c>
      <c r="R2445" s="51">
        <f>FACT_INCLUDES[[#This Row],[Version Price]]*FACT_INCLUDES[[#This Row],[Quantity]]</f>
        <v>698.06083936599225</v>
      </c>
      <c r="S2445" s="51">
        <f>FACT_INCLUDES[[#This Row],[Amount]]*(1-FACT_INCLUDES[[#This Row],[Order Discount]])</f>
        <v>698.06083936599225</v>
      </c>
      <c r="T2445" s="51">
        <f t="shared" si="38"/>
        <v>952.46348094628399</v>
      </c>
      <c r="U2445" s="57">
        <f>FACT_INCLUDES[[#This Row],[Income]]/FACT_INCLUDES[[#This Row],[Total Order Income]]</f>
        <v>0.73290037185726042</v>
      </c>
      <c r="V2445" s="33">
        <f>IF(FACT_INCLUDES[[#This Row],[Order Gap]]&gt;10, 1, 0)/COUNTIFS(FACT_INCLUDES[Order ID], FACT_INCLUDES[[#This Row],[Order ID]])</f>
        <v>0</v>
      </c>
      <c r="W2445" s="33">
        <f>IF(FACT_INCLUDES[[#This Row],[Order Type]]="Online", 1, 0)/COUNTIFS(FACT_INCLUDES[Order ID], FACT_INCLUDES[[#This Row],[Order ID]])</f>
        <v>0</v>
      </c>
      <c r="X2445" s="52">
        <v>614.70115469355767</v>
      </c>
      <c r="Y2445" s="52">
        <v>695.72894698590369</v>
      </c>
      <c r="Z2445" s="64">
        <f>IF(FACT_INCLUDES[[#This Row],[Order Type]]="Online", 1, 0)*FACT_INCLUDES[[#This Row],[Income]]</f>
        <v>0</v>
      </c>
    </row>
    <row r="2446" spans="1:26" x14ac:dyDescent="0.3">
      <c r="A2446" s="4">
        <v>1889</v>
      </c>
      <c r="B2446" s="4">
        <v>948</v>
      </c>
      <c r="C2446" s="4">
        <v>639</v>
      </c>
      <c r="D2446" s="58">
        <v>1</v>
      </c>
      <c r="E2446" s="28">
        <f>VLOOKUP(FACT_INCLUDES[[#This Row],[Order ID]], ORDERS[], 2)</f>
        <v>45104.091603283749</v>
      </c>
      <c r="F2446" s="28">
        <f>VLOOKUP(FACT_INCLUDES[[#This Row],[Order ID]], ORDERS[], 3)</f>
        <v>45104.091603283749</v>
      </c>
      <c r="G2446" s="4" t="str">
        <f>VLOOKUP(FACT_INCLUDES[[#This Row],[Order ID]], ORDERS[], 4)</f>
        <v>In-Store</v>
      </c>
      <c r="H2446" s="4" t="str">
        <f>VLOOKUP(FACT_INCLUDES[[#This Row],[Order ID]], ORDERS[], 5)</f>
        <v>WMQ8271@gmail.com</v>
      </c>
      <c r="I2446" s="4">
        <f>VLOOKUP(FACT_INCLUDES[[#This Row],[Order ID]], ORDERS[], 6)</f>
        <v>20</v>
      </c>
      <c r="J2446" s="54">
        <f>VLOOKUP(FACT_INCLUDES[[#This Row],[Order ID]], ORDERS[], 7)</f>
        <v>0</v>
      </c>
      <c r="K2446" s="33">
        <v>0</v>
      </c>
      <c r="L2446" s="4">
        <f>VLOOKUP(FACT_INCLUDES[[#This Row],[DW Version]], VERSIONS[], 2)</f>
        <v>65</v>
      </c>
      <c r="M2446" s="4">
        <f>VLOOKUP(FACT_INCLUDES[[#This Row],[DW Version]], VERSIONS[], 3)</f>
        <v>5.5</v>
      </c>
      <c r="N2446" s="4" t="str">
        <f>VLOOKUP(FACT_INCLUDES[[#This Row],[DW Version]], VERSIONS[], 4)</f>
        <v>white</v>
      </c>
      <c r="O2446" s="51">
        <f>VLOOKUP(FACT_INCLUDES[[#This Row],[DW Version]], VERSIONS[], 5)</f>
        <v>254.40264158029171</v>
      </c>
      <c r="P2446" s="4" t="str">
        <f>VLOOKUP(FACT_INCLUDES[[#This Row],[DW Version]], VERSIONS[], 6)</f>
        <v>Flex Shorts</v>
      </c>
      <c r="Q2446" s="4" t="str">
        <f>VLOOKUP(FACT_INCLUDES[[#This Row],[DW Version]], VERSIONS[], 7)</f>
        <v>Apparel</v>
      </c>
      <c r="R2446" s="51">
        <f>FACT_INCLUDES[[#This Row],[Version Price]]*FACT_INCLUDES[[#This Row],[Quantity]]</f>
        <v>254.40264158029171</v>
      </c>
      <c r="S2446" s="51">
        <f>FACT_INCLUDES[[#This Row],[Amount]]*(1-FACT_INCLUDES[[#This Row],[Order Discount]])</f>
        <v>254.40264158029171</v>
      </c>
      <c r="T2446" s="51">
        <f t="shared" si="38"/>
        <v>952.46348094628399</v>
      </c>
      <c r="U2446" s="57">
        <f>FACT_INCLUDES[[#This Row],[Income]]/FACT_INCLUDES[[#This Row],[Total Order Income]]</f>
        <v>0.26709962814273952</v>
      </c>
      <c r="V2446" s="33">
        <f>IF(FACT_INCLUDES[[#This Row],[Order Gap]]&gt;10, 1, 0)/COUNTIFS(FACT_INCLUDES[Order ID], FACT_INCLUDES[[#This Row],[Order ID]])</f>
        <v>0</v>
      </c>
      <c r="W2446" s="33">
        <f>IF(FACT_INCLUDES[[#This Row],[Order Type]]="Online", 1, 0)/COUNTIFS(FACT_INCLUDES[Order ID], FACT_INCLUDES[[#This Row],[Order ID]])</f>
        <v>0</v>
      </c>
      <c r="X2446" s="52">
        <v>614.70115469355767</v>
      </c>
      <c r="Y2446" s="52">
        <v>695.72894698590369</v>
      </c>
      <c r="Z2446" s="64">
        <f>IF(FACT_INCLUDES[[#This Row],[Order Type]]="Online", 1, 0)*FACT_INCLUDES[[#This Row],[Income]]</f>
        <v>0</v>
      </c>
    </row>
    <row r="2447" spans="1:26" x14ac:dyDescent="0.3">
      <c r="A2447" s="4">
        <v>1937</v>
      </c>
      <c r="B2447" s="4">
        <v>972</v>
      </c>
      <c r="C2447" s="4">
        <v>466</v>
      </c>
      <c r="D2447" s="58">
        <v>2</v>
      </c>
      <c r="E2447" s="28">
        <f>VLOOKUP(FACT_INCLUDES[[#This Row],[Order ID]], ORDERS[], 2)</f>
        <v>45217.640263150737</v>
      </c>
      <c r="F2447" s="28">
        <f>VLOOKUP(FACT_INCLUDES[[#This Row],[Order ID]], ORDERS[], 3)</f>
        <v>45227.640263150737</v>
      </c>
      <c r="G2447" s="4" t="str">
        <f>VLOOKUP(FACT_INCLUDES[[#This Row],[Order ID]], ORDERS[], 4)</f>
        <v>Online</v>
      </c>
      <c r="H2447" s="4" t="str">
        <f>VLOOKUP(FACT_INCLUDES[[#This Row],[Order ID]], ORDERS[], 5)</f>
        <v>EIQ7173@gmail.com</v>
      </c>
      <c r="I2447" s="4">
        <f>VLOOKUP(FACT_INCLUDES[[#This Row],[Order ID]], ORDERS[], 6)</f>
        <v>0</v>
      </c>
      <c r="J2447" s="54">
        <f>VLOOKUP(FACT_INCLUDES[[#This Row],[Order ID]], ORDERS[], 7)</f>
        <v>0</v>
      </c>
      <c r="K2447" s="33">
        <v>10</v>
      </c>
      <c r="L2447" s="4">
        <f>VLOOKUP(FACT_INCLUDES[[#This Row],[DW Version]], VERSIONS[], 2)</f>
        <v>48</v>
      </c>
      <c r="M2447" s="4">
        <f>VLOOKUP(FACT_INCLUDES[[#This Row],[DW Version]], VERSIONS[], 3)</f>
        <v>11</v>
      </c>
      <c r="N2447" s="4" t="str">
        <f>VLOOKUP(FACT_INCLUDES[[#This Row],[DW Version]], VERSIONS[], 4)</f>
        <v>black</v>
      </c>
      <c r="O2447" s="51">
        <f>VLOOKUP(FACT_INCLUDES[[#This Row],[DW Version]], VERSIONS[], 5)</f>
        <v>171.72290244997404</v>
      </c>
      <c r="P2447" s="4" t="str">
        <f>VLOOKUP(FACT_INCLUDES[[#This Row],[DW Version]], VERSIONS[], 6)</f>
        <v>Miler Tank</v>
      </c>
      <c r="Q2447" s="4" t="str">
        <f>VLOOKUP(FACT_INCLUDES[[#This Row],[DW Version]], VERSIONS[], 7)</f>
        <v>Apparel</v>
      </c>
      <c r="R2447" s="51">
        <f>FACT_INCLUDES[[#This Row],[Version Price]]*FACT_INCLUDES[[#This Row],[Quantity]]</f>
        <v>343.44580489994809</v>
      </c>
      <c r="S2447" s="51">
        <f>FACT_INCLUDES[[#This Row],[Amount]]*(1-FACT_INCLUDES[[#This Row],[Order Discount]])</f>
        <v>343.44580489994809</v>
      </c>
      <c r="T2447" s="51">
        <f t="shared" si="38"/>
        <v>2502.909251175899</v>
      </c>
      <c r="U2447" s="57">
        <f>FACT_INCLUDES[[#This Row],[Income]]/FACT_INCLUDES[[#This Row],[Total Order Income]]</f>
        <v>0.13721864056341349</v>
      </c>
      <c r="V2447" s="33">
        <f>IF(FACT_INCLUDES[[#This Row],[Order Gap]]&gt;10, 1, 0)/COUNTIFS(FACT_INCLUDES[Order ID], FACT_INCLUDES[[#This Row],[Order ID]])</f>
        <v>0</v>
      </c>
      <c r="W2447" s="33">
        <f>IF(FACT_INCLUDES[[#This Row],[Order Type]]="Online", 1, 0)/COUNTIFS(FACT_INCLUDES[Order ID], FACT_INCLUDES[[#This Row],[Order ID]])</f>
        <v>0.33333333333333331</v>
      </c>
      <c r="X2447" s="52">
        <v>614.70115469355767</v>
      </c>
      <c r="Y2447" s="52">
        <v>695.72894698590369</v>
      </c>
      <c r="Z2447" s="64">
        <f>IF(FACT_INCLUDES[[#This Row],[Order Type]]="Online", 1, 0)*FACT_INCLUDES[[#This Row],[Income]]</f>
        <v>343.44580489994809</v>
      </c>
    </row>
    <row r="2448" spans="1:26" x14ac:dyDescent="0.3">
      <c r="A2448" s="4">
        <v>1938</v>
      </c>
      <c r="B2448" s="4">
        <v>972</v>
      </c>
      <c r="C2448" s="4">
        <v>802</v>
      </c>
      <c r="D2448" s="58">
        <v>4</v>
      </c>
      <c r="E2448" s="28">
        <f>VLOOKUP(FACT_INCLUDES[[#This Row],[Order ID]], ORDERS[], 2)</f>
        <v>45217.640263150737</v>
      </c>
      <c r="F2448" s="28">
        <f>VLOOKUP(FACT_INCLUDES[[#This Row],[Order ID]], ORDERS[], 3)</f>
        <v>45227.640263150737</v>
      </c>
      <c r="G2448" s="4" t="str">
        <f>VLOOKUP(FACT_INCLUDES[[#This Row],[Order ID]], ORDERS[], 4)</f>
        <v>Online</v>
      </c>
      <c r="H2448" s="4" t="str">
        <f>VLOOKUP(FACT_INCLUDES[[#This Row],[Order ID]], ORDERS[], 5)</f>
        <v>EIQ7173@gmail.com</v>
      </c>
      <c r="I2448" s="4">
        <f>VLOOKUP(FACT_INCLUDES[[#This Row],[Order ID]], ORDERS[], 6)</f>
        <v>0</v>
      </c>
      <c r="J2448" s="54">
        <f>VLOOKUP(FACT_INCLUDES[[#This Row],[Order ID]], ORDERS[], 7)</f>
        <v>0</v>
      </c>
      <c r="K2448" s="33">
        <v>10</v>
      </c>
      <c r="L2448" s="4">
        <f>VLOOKUP(FACT_INCLUDES[[#This Row],[DW Version]], VERSIONS[], 2)</f>
        <v>82</v>
      </c>
      <c r="M2448" s="4">
        <f>VLOOKUP(FACT_INCLUDES[[#This Row],[DW Version]], VERSIONS[], 3)</f>
        <v>4.5</v>
      </c>
      <c r="N2448" s="4" t="str">
        <f>VLOOKUP(FACT_INCLUDES[[#This Row],[DW Version]], VERSIONS[], 4)</f>
        <v>dark blue</v>
      </c>
      <c r="O2448" s="51">
        <f>VLOOKUP(FACT_INCLUDES[[#This Row],[DW Version]], VERSIONS[], 5)</f>
        <v>220.30603376914414</v>
      </c>
      <c r="P2448" s="4" t="str">
        <f>VLOOKUP(FACT_INCLUDES[[#This Row],[DW Version]], VERSIONS[], 6)</f>
        <v>Flex 2-in-1 Shorts</v>
      </c>
      <c r="Q2448" s="4" t="str">
        <f>VLOOKUP(FACT_INCLUDES[[#This Row],[DW Version]], VERSIONS[], 7)</f>
        <v>Apparel</v>
      </c>
      <c r="R2448" s="51">
        <f>FACT_INCLUDES[[#This Row],[Version Price]]*FACT_INCLUDES[[#This Row],[Quantity]]</f>
        <v>881.22413507657654</v>
      </c>
      <c r="S2448" s="51">
        <f>FACT_INCLUDES[[#This Row],[Amount]]*(1-FACT_INCLUDES[[#This Row],[Order Discount]])</f>
        <v>881.22413507657654</v>
      </c>
      <c r="T2448" s="51">
        <f t="shared" si="38"/>
        <v>2502.909251175899</v>
      </c>
      <c r="U2448" s="57">
        <f>FACT_INCLUDES[[#This Row],[Income]]/FACT_INCLUDES[[#This Row],[Total Order Income]]</f>
        <v>0.35207993844066304</v>
      </c>
      <c r="V2448" s="33">
        <f>IF(FACT_INCLUDES[[#This Row],[Order Gap]]&gt;10, 1, 0)/COUNTIFS(FACT_INCLUDES[Order ID], FACT_INCLUDES[[#This Row],[Order ID]])</f>
        <v>0</v>
      </c>
      <c r="W2448" s="33">
        <f>IF(FACT_INCLUDES[[#This Row],[Order Type]]="Online", 1, 0)/COUNTIFS(FACT_INCLUDES[Order ID], FACT_INCLUDES[[#This Row],[Order ID]])</f>
        <v>0.33333333333333331</v>
      </c>
      <c r="X2448" s="52">
        <v>614.70115469355767</v>
      </c>
      <c r="Y2448" s="52">
        <v>695.72894698590369</v>
      </c>
      <c r="Z2448" s="64">
        <f>IF(FACT_INCLUDES[[#This Row],[Order Type]]="Online", 1, 0)*FACT_INCLUDES[[#This Row],[Income]]</f>
        <v>881.22413507657654</v>
      </c>
    </row>
    <row r="2449" spans="1:26" x14ac:dyDescent="0.3">
      <c r="A2449" s="4">
        <v>1939</v>
      </c>
      <c r="B2449" s="4">
        <v>972</v>
      </c>
      <c r="C2449" s="4">
        <v>946</v>
      </c>
      <c r="D2449" s="58">
        <v>4</v>
      </c>
      <c r="E2449" s="28">
        <f>VLOOKUP(FACT_INCLUDES[[#This Row],[Order ID]], ORDERS[], 2)</f>
        <v>45217.640263150737</v>
      </c>
      <c r="F2449" s="28">
        <f>VLOOKUP(FACT_INCLUDES[[#This Row],[Order ID]], ORDERS[], 3)</f>
        <v>45227.640263150737</v>
      </c>
      <c r="G2449" s="4" t="str">
        <f>VLOOKUP(FACT_INCLUDES[[#This Row],[Order ID]], ORDERS[], 4)</f>
        <v>Online</v>
      </c>
      <c r="H2449" s="4" t="str">
        <f>VLOOKUP(FACT_INCLUDES[[#This Row],[Order ID]], ORDERS[], 5)</f>
        <v>EIQ7173@gmail.com</v>
      </c>
      <c r="I2449" s="4">
        <f>VLOOKUP(FACT_INCLUDES[[#This Row],[Order ID]], ORDERS[], 6)</f>
        <v>0</v>
      </c>
      <c r="J2449" s="54">
        <f>VLOOKUP(FACT_INCLUDES[[#This Row],[Order ID]], ORDERS[], 7)</f>
        <v>0</v>
      </c>
      <c r="K2449" s="33">
        <v>10</v>
      </c>
      <c r="L2449" s="4">
        <f>VLOOKUP(FACT_INCLUDES[[#This Row],[DW Version]], VERSIONS[], 2)</f>
        <v>96</v>
      </c>
      <c r="M2449" s="4">
        <f>VLOOKUP(FACT_INCLUDES[[#This Row],[DW Version]], VERSIONS[], 3)</f>
        <v>7.5</v>
      </c>
      <c r="N2449" s="4" t="str">
        <f>VLOOKUP(FACT_INCLUDES[[#This Row],[DW Version]], VERSIONS[], 4)</f>
        <v>white</v>
      </c>
      <c r="O2449" s="51">
        <f>VLOOKUP(FACT_INCLUDES[[#This Row],[DW Version]], VERSIONS[], 5)</f>
        <v>319.55982779984356</v>
      </c>
      <c r="P2449" s="4" t="str">
        <f>VLOOKUP(FACT_INCLUDES[[#This Row],[DW Version]], VERSIONS[], 6)</f>
        <v>Epic Phantom React</v>
      </c>
      <c r="Q2449" s="4" t="str">
        <f>VLOOKUP(FACT_INCLUDES[[#This Row],[DW Version]], VERSIONS[], 7)</f>
        <v>Shoe</v>
      </c>
      <c r="R2449" s="51">
        <f>FACT_INCLUDES[[#This Row],[Version Price]]*FACT_INCLUDES[[#This Row],[Quantity]]</f>
        <v>1278.2393111993742</v>
      </c>
      <c r="S2449" s="51">
        <f>FACT_INCLUDES[[#This Row],[Amount]]*(1-FACT_INCLUDES[[#This Row],[Order Discount]])</f>
        <v>1278.2393111993742</v>
      </c>
      <c r="T2449" s="51">
        <f t="shared" si="38"/>
        <v>2502.909251175899</v>
      </c>
      <c r="U2449" s="57">
        <f>FACT_INCLUDES[[#This Row],[Income]]/FACT_INCLUDES[[#This Row],[Total Order Income]]</f>
        <v>0.51070142099592342</v>
      </c>
      <c r="V2449" s="33">
        <f>IF(FACT_INCLUDES[[#This Row],[Order Gap]]&gt;10, 1, 0)/COUNTIFS(FACT_INCLUDES[Order ID], FACT_INCLUDES[[#This Row],[Order ID]])</f>
        <v>0</v>
      </c>
      <c r="W2449" s="33">
        <f>IF(FACT_INCLUDES[[#This Row],[Order Type]]="Online", 1, 0)/COUNTIFS(FACT_INCLUDES[Order ID], FACT_INCLUDES[[#This Row],[Order ID]])</f>
        <v>0.33333333333333331</v>
      </c>
      <c r="X2449" s="52">
        <v>614.70115469355767</v>
      </c>
      <c r="Y2449" s="52">
        <v>695.72894698590369</v>
      </c>
      <c r="Z2449" s="64">
        <f>IF(FACT_INCLUDES[[#This Row],[Order Type]]="Online", 1, 0)*FACT_INCLUDES[[#This Row],[Income]]</f>
        <v>1278.2393111993742</v>
      </c>
    </row>
    <row r="2450" spans="1:26" x14ac:dyDescent="0.3">
      <c r="A2450" s="4">
        <v>2008</v>
      </c>
      <c r="B2450" s="4">
        <v>1013</v>
      </c>
      <c r="C2450" s="4">
        <v>35</v>
      </c>
      <c r="D2450" s="58">
        <v>2</v>
      </c>
      <c r="E2450" s="28">
        <f>VLOOKUP(FACT_INCLUDES[[#This Row],[Order ID]], ORDERS[], 2)</f>
        <v>45134.12142564424</v>
      </c>
      <c r="F2450" s="28">
        <f>VLOOKUP(FACT_INCLUDES[[#This Row],[Order ID]], ORDERS[], 3)</f>
        <v>45134.12142564424</v>
      </c>
      <c r="G2450" s="4" t="str">
        <f>VLOOKUP(FACT_INCLUDES[[#This Row],[Order ID]], ORDERS[], 4)</f>
        <v>In-Store</v>
      </c>
      <c r="H2450" s="4" t="str">
        <f>VLOOKUP(FACT_INCLUDES[[#This Row],[Order ID]], ORDERS[], 5)</f>
        <v>HEA5800@gmail.com</v>
      </c>
      <c r="I2450" s="4">
        <f>VLOOKUP(FACT_INCLUDES[[#This Row],[Order ID]], ORDERS[], 6)</f>
        <v>13</v>
      </c>
      <c r="J2450" s="54">
        <f>VLOOKUP(FACT_INCLUDES[[#This Row],[Order ID]], ORDERS[], 7)</f>
        <v>0</v>
      </c>
      <c r="K2450" s="33">
        <v>0</v>
      </c>
      <c r="L2450" s="4">
        <f>VLOOKUP(FACT_INCLUDES[[#This Row],[DW Version]], VERSIONS[], 2)</f>
        <v>3</v>
      </c>
      <c r="M2450" s="4">
        <f>VLOOKUP(FACT_INCLUDES[[#This Row],[DW Version]], VERSIONS[], 3)</f>
        <v>12</v>
      </c>
      <c r="N2450" s="4" t="str">
        <f>VLOOKUP(FACT_INCLUDES[[#This Row],[DW Version]], VERSIONS[], 4)</f>
        <v>white</v>
      </c>
      <c r="O2450" s="51">
        <f>VLOOKUP(FACT_INCLUDES[[#This Row],[DW Version]], VERSIONS[], 5)</f>
        <v>367.14342595248968</v>
      </c>
      <c r="P2450" s="4" t="str">
        <f>VLOOKUP(FACT_INCLUDES[[#This Row],[DW Version]], VERSIONS[], 6)</f>
        <v>Dri-FIT Shirt</v>
      </c>
      <c r="Q2450" s="4" t="str">
        <f>VLOOKUP(FACT_INCLUDES[[#This Row],[DW Version]], VERSIONS[], 7)</f>
        <v>Apparel</v>
      </c>
      <c r="R2450" s="51">
        <f>FACT_INCLUDES[[#This Row],[Version Price]]*FACT_INCLUDES[[#This Row],[Quantity]]</f>
        <v>734.28685190497936</v>
      </c>
      <c r="S2450" s="51">
        <f>FACT_INCLUDES[[#This Row],[Amount]]*(1-FACT_INCLUDES[[#This Row],[Order Discount]])</f>
        <v>734.28685190497936</v>
      </c>
      <c r="T2450" s="51">
        <f t="shared" si="38"/>
        <v>734.28685190497936</v>
      </c>
      <c r="U2450" s="57">
        <f>FACT_INCLUDES[[#This Row],[Income]]/FACT_INCLUDES[[#This Row],[Total Order Income]]</f>
        <v>1</v>
      </c>
      <c r="V2450" s="33">
        <f>IF(FACT_INCLUDES[[#This Row],[Order Gap]]&gt;10, 1, 0)/COUNTIFS(FACT_INCLUDES[Order ID], FACT_INCLUDES[[#This Row],[Order ID]])</f>
        <v>0</v>
      </c>
      <c r="W2450" s="33">
        <f>IF(FACT_INCLUDES[[#This Row],[Order Type]]="Online", 1, 0)/COUNTIFS(FACT_INCLUDES[Order ID], FACT_INCLUDES[[#This Row],[Order ID]])</f>
        <v>0</v>
      </c>
      <c r="X2450" s="52">
        <v>614.70115469355767</v>
      </c>
      <c r="Y2450" s="52">
        <v>695.72894698590369</v>
      </c>
      <c r="Z2450" s="64">
        <f>IF(FACT_INCLUDES[[#This Row],[Order Type]]="Online", 1, 0)*FACT_INCLUDES[[#This Row],[Income]]</f>
        <v>0</v>
      </c>
    </row>
    <row r="2451" spans="1:26" x14ac:dyDescent="0.3">
      <c r="A2451" s="4">
        <v>2010</v>
      </c>
      <c r="B2451" s="4">
        <v>1015</v>
      </c>
      <c r="C2451" s="4">
        <v>101</v>
      </c>
      <c r="D2451" s="58">
        <v>3</v>
      </c>
      <c r="E2451" s="28">
        <f>VLOOKUP(FACT_INCLUDES[[#This Row],[Order ID]], ORDERS[], 2)</f>
        <v>45156.488022787598</v>
      </c>
      <c r="F2451" s="28">
        <f>VLOOKUP(FACT_INCLUDES[[#This Row],[Order ID]], ORDERS[], 3)</f>
        <v>45156.488022787598</v>
      </c>
      <c r="G2451" s="4" t="str">
        <f>VLOOKUP(FACT_INCLUDES[[#This Row],[Order ID]], ORDERS[], 4)</f>
        <v>In-Store</v>
      </c>
      <c r="H2451" s="4" t="str">
        <f>VLOOKUP(FACT_INCLUDES[[#This Row],[Order ID]], ORDERS[], 5)</f>
        <v>BBV6185@gmail.com</v>
      </c>
      <c r="I2451" s="4">
        <f>VLOOKUP(FACT_INCLUDES[[#This Row],[Order ID]], ORDERS[], 6)</f>
        <v>35</v>
      </c>
      <c r="J2451" s="54">
        <f>VLOOKUP(FACT_INCLUDES[[#This Row],[Order ID]], ORDERS[], 7)</f>
        <v>0</v>
      </c>
      <c r="K2451" s="33">
        <v>0</v>
      </c>
      <c r="L2451" s="4">
        <f>VLOOKUP(FACT_INCLUDES[[#This Row],[DW Version]], VERSIONS[], 2)</f>
        <v>10</v>
      </c>
      <c r="M2451" s="4">
        <f>VLOOKUP(FACT_INCLUDES[[#This Row],[DW Version]], VERSIONS[], 3)</f>
        <v>6</v>
      </c>
      <c r="N2451" s="4" t="str">
        <f>VLOOKUP(FACT_INCLUDES[[#This Row],[DW Version]], VERSIONS[], 4)</f>
        <v>white</v>
      </c>
      <c r="O2451" s="51">
        <f>VLOOKUP(FACT_INCLUDES[[#This Row],[DW Version]], VERSIONS[], 5)</f>
        <v>159.4773279687617</v>
      </c>
      <c r="P2451" s="4" t="str">
        <f>VLOOKUP(FACT_INCLUDES[[#This Row],[DW Version]], VERSIONS[], 6)</f>
        <v>Vapormax</v>
      </c>
      <c r="Q2451" s="4" t="str">
        <f>VLOOKUP(FACT_INCLUDES[[#This Row],[DW Version]], VERSIONS[], 7)</f>
        <v>Shoe</v>
      </c>
      <c r="R2451" s="51">
        <f>FACT_INCLUDES[[#This Row],[Version Price]]*FACT_INCLUDES[[#This Row],[Quantity]]</f>
        <v>478.4319839062851</v>
      </c>
      <c r="S2451" s="51">
        <f>FACT_INCLUDES[[#This Row],[Amount]]*(1-FACT_INCLUDES[[#This Row],[Order Discount]])</f>
        <v>478.4319839062851</v>
      </c>
      <c r="T2451" s="51">
        <f t="shared" si="38"/>
        <v>478.4319839062851</v>
      </c>
      <c r="U2451" s="57">
        <f>FACT_INCLUDES[[#This Row],[Income]]/FACT_INCLUDES[[#This Row],[Total Order Income]]</f>
        <v>1</v>
      </c>
      <c r="V2451" s="33">
        <f>IF(FACT_INCLUDES[[#This Row],[Order Gap]]&gt;10, 1, 0)/COUNTIFS(FACT_INCLUDES[Order ID], FACT_INCLUDES[[#This Row],[Order ID]])</f>
        <v>0</v>
      </c>
      <c r="W2451" s="33">
        <f>IF(FACT_INCLUDES[[#This Row],[Order Type]]="Online", 1, 0)/COUNTIFS(FACT_INCLUDES[Order ID], FACT_INCLUDES[[#This Row],[Order ID]])</f>
        <v>0</v>
      </c>
      <c r="X2451" s="52">
        <v>614.70115469355767</v>
      </c>
      <c r="Y2451" s="52">
        <v>695.72894698590369</v>
      </c>
      <c r="Z2451" s="64">
        <f>IF(FACT_INCLUDES[[#This Row],[Order Type]]="Online", 1, 0)*FACT_INCLUDES[[#This Row],[Income]]</f>
        <v>0</v>
      </c>
    </row>
    <row r="2452" spans="1:26" x14ac:dyDescent="0.3">
      <c r="A2452" s="4">
        <v>2012</v>
      </c>
      <c r="B2452" s="4">
        <v>1017</v>
      </c>
      <c r="C2452" s="4">
        <v>678</v>
      </c>
      <c r="D2452" s="58">
        <v>1</v>
      </c>
      <c r="E2452" s="28">
        <f>VLOOKUP(FACT_INCLUDES[[#This Row],[Order ID]], ORDERS[], 2)</f>
        <v>45150.476017141351</v>
      </c>
      <c r="F2452" s="28">
        <f>VLOOKUP(FACT_INCLUDES[[#This Row],[Order ID]], ORDERS[], 3)</f>
        <v>45150.476017141351</v>
      </c>
      <c r="G2452" s="4" t="str">
        <f>VLOOKUP(FACT_INCLUDES[[#This Row],[Order ID]], ORDERS[], 4)</f>
        <v>In-Store</v>
      </c>
      <c r="H2452" s="4" t="str">
        <f>VLOOKUP(FACT_INCLUDES[[#This Row],[Order ID]], ORDERS[], 5)</f>
        <v>SBI6490@gmail.com</v>
      </c>
      <c r="I2452" s="4">
        <f>VLOOKUP(FACT_INCLUDES[[#This Row],[Order ID]], ORDERS[], 6)</f>
        <v>29</v>
      </c>
      <c r="J2452" s="54">
        <f>VLOOKUP(FACT_INCLUDES[[#This Row],[Order ID]], ORDERS[], 7)</f>
        <v>0</v>
      </c>
      <c r="K2452" s="33">
        <v>0</v>
      </c>
      <c r="L2452" s="4">
        <f>VLOOKUP(FACT_INCLUDES[[#This Row],[DW Version]], VERSIONS[], 2)</f>
        <v>68</v>
      </c>
      <c r="M2452" s="4">
        <f>VLOOKUP(FACT_INCLUDES[[#This Row],[DW Version]], VERSIONS[], 3)</f>
        <v>12</v>
      </c>
      <c r="N2452" s="4" t="str">
        <f>VLOOKUP(FACT_INCLUDES[[#This Row],[DW Version]], VERSIONS[], 4)</f>
        <v>white</v>
      </c>
      <c r="O2452" s="51">
        <f>VLOOKUP(FACT_INCLUDES[[#This Row],[DW Version]], VERSIONS[], 5)</f>
        <v>55.585638491683348</v>
      </c>
      <c r="P2452" s="4" t="str">
        <f>VLOOKUP(FACT_INCLUDES[[#This Row],[DW Version]], VERSIONS[], 6)</f>
        <v>React Miler</v>
      </c>
      <c r="Q2452" s="4" t="str">
        <f>VLOOKUP(FACT_INCLUDES[[#This Row],[DW Version]], VERSIONS[], 7)</f>
        <v>Shoe</v>
      </c>
      <c r="R2452" s="51">
        <f>FACT_INCLUDES[[#This Row],[Version Price]]*FACT_INCLUDES[[#This Row],[Quantity]]</f>
        <v>55.585638491683348</v>
      </c>
      <c r="S2452" s="51">
        <f>FACT_INCLUDES[[#This Row],[Amount]]*(1-FACT_INCLUDES[[#This Row],[Order Discount]])</f>
        <v>55.585638491683348</v>
      </c>
      <c r="T2452" s="51">
        <f t="shared" si="38"/>
        <v>55.585638491683348</v>
      </c>
      <c r="U2452" s="57">
        <f>FACT_INCLUDES[[#This Row],[Income]]/FACT_INCLUDES[[#This Row],[Total Order Income]]</f>
        <v>1</v>
      </c>
      <c r="V2452" s="33">
        <f>IF(FACT_INCLUDES[[#This Row],[Order Gap]]&gt;10, 1, 0)/COUNTIFS(FACT_INCLUDES[Order ID], FACT_INCLUDES[[#This Row],[Order ID]])</f>
        <v>0</v>
      </c>
      <c r="W2452" s="33">
        <f>IF(FACT_INCLUDES[[#This Row],[Order Type]]="Online", 1, 0)/COUNTIFS(FACT_INCLUDES[Order ID], FACT_INCLUDES[[#This Row],[Order ID]])</f>
        <v>0</v>
      </c>
      <c r="X2452" s="52">
        <v>614.70115469355767</v>
      </c>
      <c r="Y2452" s="52">
        <v>695.72894698590369</v>
      </c>
      <c r="Z2452" s="64">
        <f>IF(FACT_INCLUDES[[#This Row],[Order Type]]="Online", 1, 0)*FACT_INCLUDES[[#This Row],[Income]]</f>
        <v>0</v>
      </c>
    </row>
    <row r="2453" spans="1:26" x14ac:dyDescent="0.3">
      <c r="A2453" s="4">
        <v>2028</v>
      </c>
      <c r="B2453" s="4">
        <v>1033</v>
      </c>
      <c r="C2453" s="4">
        <v>447</v>
      </c>
      <c r="D2453" s="58">
        <v>3</v>
      </c>
      <c r="E2453" s="28">
        <f>VLOOKUP(FACT_INCLUDES[[#This Row],[Order ID]], ORDERS[], 2)</f>
        <v>44932.783629174315</v>
      </c>
      <c r="F2453" s="28">
        <f>VLOOKUP(FACT_INCLUDES[[#This Row],[Order ID]], ORDERS[], 3)</f>
        <v>44932.783629174315</v>
      </c>
      <c r="G2453" s="4" t="str">
        <f>VLOOKUP(FACT_INCLUDES[[#This Row],[Order ID]], ORDERS[], 4)</f>
        <v>In-Store</v>
      </c>
      <c r="H2453" s="4" t="str">
        <f>VLOOKUP(FACT_INCLUDES[[#This Row],[Order ID]], ORDERS[], 5)</f>
        <v>VED6713@gmail.com</v>
      </c>
      <c r="I2453" s="4">
        <f>VLOOKUP(FACT_INCLUDES[[#This Row],[Order ID]], ORDERS[], 6)</f>
        <v>29</v>
      </c>
      <c r="J2453" s="54">
        <f>VLOOKUP(FACT_INCLUDES[[#This Row],[Order ID]], ORDERS[], 7)</f>
        <v>0</v>
      </c>
      <c r="K2453" s="33">
        <v>0</v>
      </c>
      <c r="L2453" s="4">
        <f>VLOOKUP(FACT_INCLUDES[[#This Row],[DW Version]], VERSIONS[], 2)</f>
        <v>46</v>
      </c>
      <c r="M2453" s="4">
        <f>VLOOKUP(FACT_INCLUDES[[#This Row],[DW Version]], VERSIONS[], 3)</f>
        <v>8.5</v>
      </c>
      <c r="N2453" s="4" t="str">
        <f>VLOOKUP(FACT_INCLUDES[[#This Row],[DW Version]], VERSIONS[], 4)</f>
        <v>white</v>
      </c>
      <c r="O2453" s="51">
        <f>VLOOKUP(FACT_INCLUDES[[#This Row],[DW Version]], VERSIONS[], 5)</f>
        <v>62.673386547023895</v>
      </c>
      <c r="P2453" s="4" t="str">
        <f>VLOOKUP(FACT_INCLUDES[[#This Row],[DW Version]], VERSIONS[], 6)</f>
        <v>Nike Basketball</v>
      </c>
      <c r="Q2453" s="4" t="str">
        <f>VLOOKUP(FACT_INCLUDES[[#This Row],[DW Version]], VERSIONS[], 7)</f>
        <v>Sport Equipment</v>
      </c>
      <c r="R2453" s="51">
        <f>FACT_INCLUDES[[#This Row],[Version Price]]*FACT_INCLUDES[[#This Row],[Quantity]]</f>
        <v>188.0201596410717</v>
      </c>
      <c r="S2453" s="51">
        <f>FACT_INCLUDES[[#This Row],[Amount]]*(1-FACT_INCLUDES[[#This Row],[Order Discount]])</f>
        <v>188.0201596410717</v>
      </c>
      <c r="T2453" s="51">
        <f t="shared" si="38"/>
        <v>188.0201596410717</v>
      </c>
      <c r="U2453" s="57">
        <f>FACT_INCLUDES[[#This Row],[Income]]/FACT_INCLUDES[[#This Row],[Total Order Income]]</f>
        <v>1</v>
      </c>
      <c r="V2453" s="33">
        <f>IF(FACT_INCLUDES[[#This Row],[Order Gap]]&gt;10, 1, 0)/COUNTIFS(FACT_INCLUDES[Order ID], FACT_INCLUDES[[#This Row],[Order ID]])</f>
        <v>0</v>
      </c>
      <c r="W2453" s="33">
        <f>IF(FACT_INCLUDES[[#This Row],[Order Type]]="Online", 1, 0)/COUNTIFS(FACT_INCLUDES[Order ID], FACT_INCLUDES[[#This Row],[Order ID]])</f>
        <v>0</v>
      </c>
      <c r="X2453" s="52">
        <v>614.70115469355767</v>
      </c>
      <c r="Y2453" s="52">
        <v>695.72894698590369</v>
      </c>
      <c r="Z2453" s="64">
        <f>IF(FACT_INCLUDES[[#This Row],[Order Type]]="Online", 1, 0)*FACT_INCLUDES[[#This Row],[Income]]</f>
        <v>0</v>
      </c>
    </row>
    <row r="2454" spans="1:26" x14ac:dyDescent="0.3">
      <c r="A2454" s="4">
        <v>2045</v>
      </c>
      <c r="B2454" s="4">
        <v>1050</v>
      </c>
      <c r="C2454" s="4">
        <v>759</v>
      </c>
      <c r="D2454" s="58">
        <v>1</v>
      </c>
      <c r="E2454" s="28">
        <f>VLOOKUP(FACT_INCLUDES[[#This Row],[Order ID]], ORDERS[], 2)</f>
        <v>45145.29434713973</v>
      </c>
      <c r="F2454" s="28">
        <f>VLOOKUP(FACT_INCLUDES[[#This Row],[Order ID]], ORDERS[], 3)</f>
        <v>45145.29434713973</v>
      </c>
      <c r="G2454" s="4" t="str">
        <f>VLOOKUP(FACT_INCLUDES[[#This Row],[Order ID]], ORDERS[], 4)</f>
        <v>In-Store</v>
      </c>
      <c r="H2454" s="4" t="str">
        <f>VLOOKUP(FACT_INCLUDES[[#This Row],[Order ID]], ORDERS[], 5)</f>
        <v>XAC8398@gmail.com</v>
      </c>
      <c r="I2454" s="4">
        <f>VLOOKUP(FACT_INCLUDES[[#This Row],[Order ID]], ORDERS[], 6)</f>
        <v>27</v>
      </c>
      <c r="J2454" s="54">
        <f>VLOOKUP(FACT_INCLUDES[[#This Row],[Order ID]], ORDERS[], 7)</f>
        <v>0</v>
      </c>
      <c r="K2454" s="33">
        <v>0</v>
      </c>
      <c r="L2454" s="4">
        <f>VLOOKUP(FACT_INCLUDES[[#This Row],[DW Version]], VERSIONS[], 2)</f>
        <v>78</v>
      </c>
      <c r="M2454" s="4">
        <f>VLOOKUP(FACT_INCLUDES[[#This Row],[DW Version]], VERSIONS[], 3)</f>
        <v>6.5</v>
      </c>
      <c r="N2454" s="4" t="str">
        <f>VLOOKUP(FACT_INCLUDES[[#This Row],[DW Version]], VERSIONS[], 4)</f>
        <v>white</v>
      </c>
      <c r="O2454" s="51">
        <f>VLOOKUP(FACT_INCLUDES[[#This Row],[DW Version]], VERSIONS[], 5)</f>
        <v>318.19782682752532</v>
      </c>
      <c r="P2454" s="4" t="str">
        <f>VLOOKUP(FACT_INCLUDES[[#This Row],[DW Version]], VERSIONS[], 6)</f>
        <v>Nike Air Tailwind</v>
      </c>
      <c r="Q2454" s="4" t="str">
        <f>VLOOKUP(FACT_INCLUDES[[#This Row],[DW Version]], VERSIONS[], 7)</f>
        <v>Shoe</v>
      </c>
      <c r="R2454" s="51">
        <f>FACT_INCLUDES[[#This Row],[Version Price]]*FACT_INCLUDES[[#This Row],[Quantity]]</f>
        <v>318.19782682752532</v>
      </c>
      <c r="S2454" s="51">
        <f>FACT_INCLUDES[[#This Row],[Amount]]*(1-FACT_INCLUDES[[#This Row],[Order Discount]])</f>
        <v>318.19782682752532</v>
      </c>
      <c r="T2454" s="51">
        <f t="shared" si="38"/>
        <v>318.19782682752532</v>
      </c>
      <c r="U2454" s="57">
        <f>FACT_INCLUDES[[#This Row],[Income]]/FACT_INCLUDES[[#This Row],[Total Order Income]]</f>
        <v>1</v>
      </c>
      <c r="V2454" s="33">
        <f>IF(FACT_INCLUDES[[#This Row],[Order Gap]]&gt;10, 1, 0)/COUNTIFS(FACT_INCLUDES[Order ID], FACT_INCLUDES[[#This Row],[Order ID]])</f>
        <v>0</v>
      </c>
      <c r="W2454" s="33">
        <f>IF(FACT_INCLUDES[[#This Row],[Order Type]]="Online", 1, 0)/COUNTIFS(FACT_INCLUDES[Order ID], FACT_INCLUDES[[#This Row],[Order ID]])</f>
        <v>0</v>
      </c>
      <c r="X2454" s="52">
        <v>614.70115469355767</v>
      </c>
      <c r="Y2454" s="52">
        <v>695.72894698590369</v>
      </c>
      <c r="Z2454" s="64">
        <f>IF(FACT_INCLUDES[[#This Row],[Order Type]]="Online", 1, 0)*FACT_INCLUDES[[#This Row],[Income]]</f>
        <v>0</v>
      </c>
    </row>
    <row r="2455" spans="1:26" x14ac:dyDescent="0.3">
      <c r="A2455" s="4">
        <v>2076</v>
      </c>
      <c r="B2455" s="4">
        <v>1081</v>
      </c>
      <c r="C2455" s="4">
        <v>345</v>
      </c>
      <c r="D2455" s="58">
        <v>1</v>
      </c>
      <c r="E2455" s="28">
        <f>VLOOKUP(FACT_INCLUDES[[#This Row],[Order ID]], ORDERS[], 2)</f>
        <v>45104.008451440808</v>
      </c>
      <c r="F2455" s="28">
        <f>VLOOKUP(FACT_INCLUDES[[#This Row],[Order ID]], ORDERS[], 3)</f>
        <v>45104.008451440808</v>
      </c>
      <c r="G2455" s="4" t="str">
        <f>VLOOKUP(FACT_INCLUDES[[#This Row],[Order ID]], ORDERS[], 4)</f>
        <v>In-Store</v>
      </c>
      <c r="H2455" s="4" t="str">
        <f>VLOOKUP(FACT_INCLUDES[[#This Row],[Order ID]], ORDERS[], 5)</f>
        <v>EMM4686@gmail.com</v>
      </c>
      <c r="I2455" s="4">
        <f>VLOOKUP(FACT_INCLUDES[[#This Row],[Order ID]], ORDERS[], 6)</f>
        <v>22</v>
      </c>
      <c r="J2455" s="54">
        <f>VLOOKUP(FACT_INCLUDES[[#This Row],[Order ID]], ORDERS[], 7)</f>
        <v>0</v>
      </c>
      <c r="K2455" s="33">
        <v>0</v>
      </c>
      <c r="L2455" s="4">
        <f>VLOOKUP(FACT_INCLUDES[[#This Row],[DW Version]], VERSIONS[], 2)</f>
        <v>35</v>
      </c>
      <c r="M2455" s="4">
        <f>VLOOKUP(FACT_INCLUDES[[#This Row],[DW Version]], VERSIONS[], 3)</f>
        <v>7</v>
      </c>
      <c r="N2455" s="4" t="str">
        <f>VLOOKUP(FACT_INCLUDES[[#This Row],[DW Version]], VERSIONS[], 4)</f>
        <v>blue</v>
      </c>
      <c r="O2455" s="51">
        <f>VLOOKUP(FACT_INCLUDES[[#This Row],[DW Version]], VERSIONS[], 5)</f>
        <v>133.99671783871307</v>
      </c>
      <c r="P2455" s="4" t="str">
        <f>VLOOKUP(FACT_INCLUDES[[#This Row],[DW Version]], VERSIONS[], 6)</f>
        <v>Alphafly</v>
      </c>
      <c r="Q2455" s="4" t="str">
        <f>VLOOKUP(FACT_INCLUDES[[#This Row],[DW Version]], VERSIONS[], 7)</f>
        <v>Shoe</v>
      </c>
      <c r="R2455" s="51">
        <f>FACT_INCLUDES[[#This Row],[Version Price]]*FACT_INCLUDES[[#This Row],[Quantity]]</f>
        <v>133.99671783871307</v>
      </c>
      <c r="S2455" s="51">
        <f>FACT_INCLUDES[[#This Row],[Amount]]*(1-FACT_INCLUDES[[#This Row],[Order Discount]])</f>
        <v>133.99671783871307</v>
      </c>
      <c r="T2455" s="51">
        <f t="shared" si="38"/>
        <v>133.99671783871307</v>
      </c>
      <c r="U2455" s="57">
        <f>FACT_INCLUDES[[#This Row],[Income]]/FACT_INCLUDES[[#This Row],[Total Order Income]]</f>
        <v>1</v>
      </c>
      <c r="V2455" s="33">
        <f>IF(FACT_INCLUDES[[#This Row],[Order Gap]]&gt;10, 1, 0)/COUNTIFS(FACT_INCLUDES[Order ID], FACT_INCLUDES[[#This Row],[Order ID]])</f>
        <v>0</v>
      </c>
      <c r="W2455" s="33">
        <f>IF(FACT_INCLUDES[[#This Row],[Order Type]]="Online", 1, 0)/COUNTIFS(FACT_INCLUDES[Order ID], FACT_INCLUDES[[#This Row],[Order ID]])</f>
        <v>0</v>
      </c>
      <c r="X2455" s="52">
        <v>614.70115469355767</v>
      </c>
      <c r="Y2455" s="52">
        <v>695.72894698590369</v>
      </c>
      <c r="Z2455" s="64">
        <f>IF(FACT_INCLUDES[[#This Row],[Order Type]]="Online", 1, 0)*FACT_INCLUDES[[#This Row],[Income]]</f>
        <v>0</v>
      </c>
    </row>
    <row r="2456" spans="1:26" x14ac:dyDescent="0.3">
      <c r="A2456" s="4">
        <v>2077</v>
      </c>
      <c r="B2456" s="4">
        <v>1082</v>
      </c>
      <c r="C2456" s="4">
        <v>25</v>
      </c>
      <c r="D2456" s="58">
        <v>2</v>
      </c>
      <c r="E2456" s="28">
        <f>VLOOKUP(FACT_INCLUDES[[#This Row],[Order ID]], ORDERS[], 2)</f>
        <v>44932.04658966625</v>
      </c>
      <c r="F2456" s="28">
        <f>VLOOKUP(FACT_INCLUDES[[#This Row],[Order ID]], ORDERS[], 3)</f>
        <v>44932.04658966625</v>
      </c>
      <c r="G2456" s="4" t="str">
        <f>VLOOKUP(FACT_INCLUDES[[#This Row],[Order ID]], ORDERS[], 4)</f>
        <v>In-Store</v>
      </c>
      <c r="H2456" s="4" t="str">
        <f>VLOOKUP(FACT_INCLUDES[[#This Row],[Order ID]], ORDERS[], 5)</f>
        <v>BPW8012@gmail.com</v>
      </c>
      <c r="I2456" s="4">
        <f>VLOOKUP(FACT_INCLUDES[[#This Row],[Order ID]], ORDERS[], 6)</f>
        <v>16</v>
      </c>
      <c r="J2456" s="54">
        <f>VLOOKUP(FACT_INCLUDES[[#This Row],[Order ID]], ORDERS[], 7)</f>
        <v>0</v>
      </c>
      <c r="K2456" s="33">
        <v>0</v>
      </c>
      <c r="L2456" s="4">
        <f>VLOOKUP(FACT_INCLUDES[[#This Row],[DW Version]], VERSIONS[], 2)</f>
        <v>2</v>
      </c>
      <c r="M2456" s="4">
        <f>VLOOKUP(FACT_INCLUDES[[#This Row],[DW Version]], VERSIONS[], 3)</f>
        <v>12</v>
      </c>
      <c r="N2456" s="4" t="str">
        <f>VLOOKUP(FACT_INCLUDES[[#This Row],[DW Version]], VERSIONS[], 4)</f>
        <v>white</v>
      </c>
      <c r="O2456" s="51">
        <f>VLOOKUP(FACT_INCLUDES[[#This Row],[DW Version]], VERSIONS[], 5)</f>
        <v>102.0770151823555</v>
      </c>
      <c r="P2456" s="4" t="str">
        <f>VLOOKUP(FACT_INCLUDES[[#This Row],[DW Version]], VERSIONS[], 6)</f>
        <v>Air Force 1</v>
      </c>
      <c r="Q2456" s="4" t="str">
        <f>VLOOKUP(FACT_INCLUDES[[#This Row],[DW Version]], VERSIONS[], 7)</f>
        <v>Shoe</v>
      </c>
      <c r="R2456" s="51">
        <f>FACT_INCLUDES[[#This Row],[Version Price]]*FACT_INCLUDES[[#This Row],[Quantity]]</f>
        <v>204.15403036471099</v>
      </c>
      <c r="S2456" s="51">
        <f>FACT_INCLUDES[[#This Row],[Amount]]*(1-FACT_INCLUDES[[#This Row],[Order Discount]])</f>
        <v>204.15403036471099</v>
      </c>
      <c r="T2456" s="51">
        <f t="shared" si="38"/>
        <v>204.15403036471099</v>
      </c>
      <c r="U2456" s="57">
        <f>FACT_INCLUDES[[#This Row],[Income]]/FACT_INCLUDES[[#This Row],[Total Order Income]]</f>
        <v>1</v>
      </c>
      <c r="V2456" s="33">
        <f>IF(FACT_INCLUDES[[#This Row],[Order Gap]]&gt;10, 1, 0)/COUNTIFS(FACT_INCLUDES[Order ID], FACT_INCLUDES[[#This Row],[Order ID]])</f>
        <v>0</v>
      </c>
      <c r="W2456" s="33">
        <f>IF(FACT_INCLUDES[[#This Row],[Order Type]]="Online", 1, 0)/COUNTIFS(FACT_INCLUDES[Order ID], FACT_INCLUDES[[#This Row],[Order ID]])</f>
        <v>0</v>
      </c>
      <c r="X2456" s="52">
        <v>614.70115469355767</v>
      </c>
      <c r="Y2456" s="52">
        <v>695.72894698590369</v>
      </c>
      <c r="Z2456" s="64">
        <f>IF(FACT_INCLUDES[[#This Row],[Order Type]]="Online", 1, 0)*FACT_INCLUDES[[#This Row],[Income]]</f>
        <v>0</v>
      </c>
    </row>
    <row r="2457" spans="1:26" x14ac:dyDescent="0.3">
      <c r="A2457" s="4">
        <v>2085</v>
      </c>
      <c r="B2457" s="4">
        <v>1090</v>
      </c>
      <c r="C2457" s="4">
        <v>79</v>
      </c>
      <c r="D2457" s="58">
        <v>4</v>
      </c>
      <c r="E2457" s="28">
        <f>VLOOKUP(FACT_INCLUDES[[#This Row],[Order ID]], ORDERS[], 2)</f>
        <v>45077.032733260494</v>
      </c>
      <c r="F2457" s="28">
        <f>VLOOKUP(FACT_INCLUDES[[#This Row],[Order ID]], ORDERS[], 3)</f>
        <v>45077.032733260494</v>
      </c>
      <c r="G2457" s="4" t="str">
        <f>VLOOKUP(FACT_INCLUDES[[#This Row],[Order ID]], ORDERS[], 4)</f>
        <v>In-Store</v>
      </c>
      <c r="H2457" s="4" t="str">
        <f>VLOOKUP(FACT_INCLUDES[[#This Row],[Order ID]], ORDERS[], 5)</f>
        <v>NKN2056@gmail.com</v>
      </c>
      <c r="I2457" s="4">
        <f>VLOOKUP(FACT_INCLUDES[[#This Row],[Order ID]], ORDERS[], 6)</f>
        <v>42</v>
      </c>
      <c r="J2457" s="54">
        <f>VLOOKUP(FACT_INCLUDES[[#This Row],[Order ID]], ORDERS[], 7)</f>
        <v>0</v>
      </c>
      <c r="K2457" s="33">
        <v>0</v>
      </c>
      <c r="L2457" s="4">
        <f>VLOOKUP(FACT_INCLUDES[[#This Row],[DW Version]], VERSIONS[], 2)</f>
        <v>8</v>
      </c>
      <c r="M2457" s="4">
        <f>VLOOKUP(FACT_INCLUDES[[#This Row],[DW Version]], VERSIONS[], 3)</f>
        <v>7.5</v>
      </c>
      <c r="N2457" s="4" t="str">
        <f>VLOOKUP(FACT_INCLUDES[[#This Row],[DW Version]], VERSIONS[], 4)</f>
        <v>white</v>
      </c>
      <c r="O2457" s="51">
        <f>VLOOKUP(FACT_INCLUDES[[#This Row],[DW Version]], VERSIONS[], 5)</f>
        <v>228.59638147280421</v>
      </c>
      <c r="P2457" s="4" t="str">
        <f>VLOOKUP(FACT_INCLUDES[[#This Row],[DW Version]], VERSIONS[], 6)</f>
        <v>Dunk</v>
      </c>
      <c r="Q2457" s="4" t="str">
        <f>VLOOKUP(FACT_INCLUDES[[#This Row],[DW Version]], VERSIONS[], 7)</f>
        <v>Shoe</v>
      </c>
      <c r="R2457" s="51">
        <f>FACT_INCLUDES[[#This Row],[Version Price]]*FACT_INCLUDES[[#This Row],[Quantity]]</f>
        <v>914.38552589121684</v>
      </c>
      <c r="S2457" s="51">
        <f>FACT_INCLUDES[[#This Row],[Amount]]*(1-FACT_INCLUDES[[#This Row],[Order Discount]])</f>
        <v>914.38552589121684</v>
      </c>
      <c r="T2457" s="51">
        <f t="shared" si="38"/>
        <v>914.38552589121684</v>
      </c>
      <c r="U2457" s="57">
        <f>FACT_INCLUDES[[#This Row],[Income]]/FACT_INCLUDES[[#This Row],[Total Order Income]]</f>
        <v>1</v>
      </c>
      <c r="V2457" s="33">
        <f>IF(FACT_INCLUDES[[#This Row],[Order Gap]]&gt;10, 1, 0)/COUNTIFS(FACT_INCLUDES[Order ID], FACT_INCLUDES[[#This Row],[Order ID]])</f>
        <v>0</v>
      </c>
      <c r="W2457" s="33">
        <f>IF(FACT_INCLUDES[[#This Row],[Order Type]]="Online", 1, 0)/COUNTIFS(FACT_INCLUDES[Order ID], FACT_INCLUDES[[#This Row],[Order ID]])</f>
        <v>0</v>
      </c>
      <c r="X2457" s="52">
        <v>614.70115469355767</v>
      </c>
      <c r="Y2457" s="52">
        <v>695.72894698590369</v>
      </c>
      <c r="Z2457" s="64">
        <f>IF(FACT_INCLUDES[[#This Row],[Order Type]]="Online", 1, 0)*FACT_INCLUDES[[#This Row],[Income]]</f>
        <v>0</v>
      </c>
    </row>
    <row r="2458" spans="1:26" x14ac:dyDescent="0.3">
      <c r="A2458" s="4">
        <v>2116</v>
      </c>
      <c r="B2458" s="4">
        <v>1121</v>
      </c>
      <c r="C2458" s="4">
        <v>675</v>
      </c>
      <c r="D2458" s="58">
        <v>3</v>
      </c>
      <c r="E2458" s="28">
        <f>VLOOKUP(FACT_INCLUDES[[#This Row],[Order ID]], ORDERS[], 2)</f>
        <v>45031.534102446676</v>
      </c>
      <c r="F2458" s="28">
        <f>VLOOKUP(FACT_INCLUDES[[#This Row],[Order ID]], ORDERS[], 3)</f>
        <v>45032.534102446676</v>
      </c>
      <c r="G2458" s="4" t="str">
        <f>VLOOKUP(FACT_INCLUDES[[#This Row],[Order ID]], ORDERS[], 4)</f>
        <v>Online</v>
      </c>
      <c r="H2458" s="4" t="str">
        <f>VLOOKUP(FACT_INCLUDES[[#This Row],[Order ID]], ORDERS[], 5)</f>
        <v>SEF5085@gmail.com</v>
      </c>
      <c r="I2458" s="4">
        <f>VLOOKUP(FACT_INCLUDES[[#This Row],[Order ID]], ORDERS[], 6)</f>
        <v>0</v>
      </c>
      <c r="J2458" s="54">
        <f>VLOOKUP(FACT_INCLUDES[[#This Row],[Order ID]], ORDERS[], 7)</f>
        <v>0</v>
      </c>
      <c r="K2458" s="33">
        <v>1</v>
      </c>
      <c r="L2458" s="4">
        <f>VLOOKUP(FACT_INCLUDES[[#This Row],[DW Version]], VERSIONS[], 2)</f>
        <v>68</v>
      </c>
      <c r="M2458" s="4">
        <f>VLOOKUP(FACT_INCLUDES[[#This Row],[DW Version]], VERSIONS[], 3)</f>
        <v>8.5</v>
      </c>
      <c r="N2458" s="4" t="str">
        <f>VLOOKUP(FACT_INCLUDES[[#This Row],[DW Version]], VERSIONS[], 4)</f>
        <v>white</v>
      </c>
      <c r="O2458" s="51">
        <f>VLOOKUP(FACT_INCLUDES[[#This Row],[DW Version]], VERSIONS[], 5)</f>
        <v>231.60107499527791</v>
      </c>
      <c r="P2458" s="4" t="str">
        <f>VLOOKUP(FACT_INCLUDES[[#This Row],[DW Version]], VERSIONS[], 6)</f>
        <v>React Miler</v>
      </c>
      <c r="Q2458" s="4" t="str">
        <f>VLOOKUP(FACT_INCLUDES[[#This Row],[DW Version]], VERSIONS[], 7)</f>
        <v>Shoe</v>
      </c>
      <c r="R2458" s="51">
        <f>FACT_INCLUDES[[#This Row],[Version Price]]*FACT_INCLUDES[[#This Row],[Quantity]]</f>
        <v>694.80322498583371</v>
      </c>
      <c r="S2458" s="51">
        <f>FACT_INCLUDES[[#This Row],[Amount]]*(1-FACT_INCLUDES[[#This Row],[Order Discount]])</f>
        <v>694.80322498583371</v>
      </c>
      <c r="T2458" s="51">
        <f t="shared" si="38"/>
        <v>694.80322498583371</v>
      </c>
      <c r="U2458" s="57">
        <f>FACT_INCLUDES[[#This Row],[Income]]/FACT_INCLUDES[[#This Row],[Total Order Income]]</f>
        <v>1</v>
      </c>
      <c r="V2458" s="33">
        <f>IF(FACT_INCLUDES[[#This Row],[Order Gap]]&gt;10, 1, 0)/COUNTIFS(FACT_INCLUDES[Order ID], FACT_INCLUDES[[#This Row],[Order ID]])</f>
        <v>0</v>
      </c>
      <c r="W2458" s="33">
        <f>IF(FACT_INCLUDES[[#This Row],[Order Type]]="Online", 1, 0)/COUNTIFS(FACT_INCLUDES[Order ID], FACT_INCLUDES[[#This Row],[Order ID]])</f>
        <v>1</v>
      </c>
      <c r="X2458" s="52">
        <v>614.70115469355767</v>
      </c>
      <c r="Y2458" s="52">
        <v>695.72894698590369</v>
      </c>
      <c r="Z2458" s="64">
        <f>IF(FACT_INCLUDES[[#This Row],[Order Type]]="Online", 1, 0)*FACT_INCLUDES[[#This Row],[Income]]</f>
        <v>694.80322498583371</v>
      </c>
    </row>
    <row r="2459" spans="1:26" x14ac:dyDescent="0.3">
      <c r="A2459" s="4">
        <v>2138</v>
      </c>
      <c r="B2459" s="4">
        <v>1143</v>
      </c>
      <c r="C2459" s="4">
        <v>609</v>
      </c>
      <c r="D2459" s="58">
        <v>3</v>
      </c>
      <c r="E2459" s="28">
        <f>VLOOKUP(FACT_INCLUDES[[#This Row],[Order ID]], ORDERS[], 2)</f>
        <v>45268.72268111843</v>
      </c>
      <c r="F2459" s="28">
        <f>VLOOKUP(FACT_INCLUDES[[#This Row],[Order ID]], ORDERS[], 3)</f>
        <v>45268.72268111843</v>
      </c>
      <c r="G2459" s="4" t="str">
        <f>VLOOKUP(FACT_INCLUDES[[#This Row],[Order ID]], ORDERS[], 4)</f>
        <v>In-Store</v>
      </c>
      <c r="H2459" s="4" t="str">
        <f>VLOOKUP(FACT_INCLUDES[[#This Row],[Order ID]], ORDERS[], 5)</f>
        <v>TXF4451@gmail.com</v>
      </c>
      <c r="I2459" s="4">
        <f>VLOOKUP(FACT_INCLUDES[[#This Row],[Order ID]], ORDERS[], 6)</f>
        <v>36</v>
      </c>
      <c r="J2459" s="54">
        <f>VLOOKUP(FACT_INCLUDES[[#This Row],[Order ID]], ORDERS[], 7)</f>
        <v>0</v>
      </c>
      <c r="K2459" s="33">
        <v>0</v>
      </c>
      <c r="L2459" s="4">
        <f>VLOOKUP(FACT_INCLUDES[[#This Row],[DW Version]], VERSIONS[], 2)</f>
        <v>62</v>
      </c>
      <c r="M2459" s="4">
        <f>VLOOKUP(FACT_INCLUDES[[#This Row],[DW Version]], VERSIONS[], 3)</f>
        <v>7.5</v>
      </c>
      <c r="N2459" s="4" t="str">
        <f>VLOOKUP(FACT_INCLUDES[[#This Row],[DW Version]], VERSIONS[], 4)</f>
        <v>black</v>
      </c>
      <c r="O2459" s="51">
        <f>VLOOKUP(FACT_INCLUDES[[#This Row],[DW Version]], VERSIONS[], 5)</f>
        <v>41.803250602755476</v>
      </c>
      <c r="P2459" s="4" t="str">
        <f>VLOOKUP(FACT_INCLUDES[[#This Row],[DW Version]], VERSIONS[], 6)</f>
        <v>Tiempo Legend</v>
      </c>
      <c r="Q2459" s="4" t="str">
        <f>VLOOKUP(FACT_INCLUDES[[#This Row],[DW Version]], VERSIONS[], 7)</f>
        <v>Shoe</v>
      </c>
      <c r="R2459" s="51">
        <f>FACT_INCLUDES[[#This Row],[Version Price]]*FACT_INCLUDES[[#This Row],[Quantity]]</f>
        <v>125.40975180826644</v>
      </c>
      <c r="S2459" s="51">
        <f>FACT_INCLUDES[[#This Row],[Amount]]*(1-FACT_INCLUDES[[#This Row],[Order Discount]])</f>
        <v>125.40975180826644</v>
      </c>
      <c r="T2459" s="51">
        <f t="shared" si="38"/>
        <v>125.40975180826644</v>
      </c>
      <c r="U2459" s="57">
        <f>FACT_INCLUDES[[#This Row],[Income]]/FACT_INCLUDES[[#This Row],[Total Order Income]]</f>
        <v>1</v>
      </c>
      <c r="V2459" s="33">
        <f>IF(FACT_INCLUDES[[#This Row],[Order Gap]]&gt;10, 1, 0)/COUNTIFS(FACT_INCLUDES[Order ID], FACT_INCLUDES[[#This Row],[Order ID]])</f>
        <v>0</v>
      </c>
      <c r="W2459" s="33">
        <f>IF(FACT_INCLUDES[[#This Row],[Order Type]]="Online", 1, 0)/COUNTIFS(FACT_INCLUDES[Order ID], FACT_INCLUDES[[#This Row],[Order ID]])</f>
        <v>0</v>
      </c>
      <c r="X2459" s="52">
        <v>614.70115469355767</v>
      </c>
      <c r="Y2459" s="52">
        <v>695.72894698590369</v>
      </c>
      <c r="Z2459" s="64">
        <f>IF(FACT_INCLUDES[[#This Row],[Order Type]]="Online", 1, 0)*FACT_INCLUDES[[#This Row],[Income]]</f>
        <v>0</v>
      </c>
    </row>
    <row r="2460" spans="1:26" x14ac:dyDescent="0.3">
      <c r="A2460" s="4">
        <v>2141</v>
      </c>
      <c r="B2460" s="4">
        <v>1146</v>
      </c>
      <c r="C2460" s="4">
        <v>536</v>
      </c>
      <c r="D2460" s="58">
        <v>3</v>
      </c>
      <c r="E2460" s="28">
        <f>VLOOKUP(FACT_INCLUDES[[#This Row],[Order ID]], ORDERS[], 2)</f>
        <v>45120.712650899295</v>
      </c>
      <c r="F2460" s="28">
        <f>VLOOKUP(FACT_INCLUDES[[#This Row],[Order ID]], ORDERS[], 3)</f>
        <v>45120.712650899295</v>
      </c>
      <c r="G2460" s="4" t="str">
        <f>VLOOKUP(FACT_INCLUDES[[#This Row],[Order ID]], ORDERS[], 4)</f>
        <v>In-Store</v>
      </c>
      <c r="H2460" s="4" t="str">
        <f>VLOOKUP(FACT_INCLUDES[[#This Row],[Order ID]], ORDERS[], 5)</f>
        <v>MUZ1198@gmail.com</v>
      </c>
      <c r="I2460" s="4">
        <f>VLOOKUP(FACT_INCLUDES[[#This Row],[Order ID]], ORDERS[], 6)</f>
        <v>20</v>
      </c>
      <c r="J2460" s="54">
        <f>VLOOKUP(FACT_INCLUDES[[#This Row],[Order ID]], ORDERS[], 7)</f>
        <v>0</v>
      </c>
      <c r="K2460" s="33">
        <v>0</v>
      </c>
      <c r="L2460" s="4">
        <f>VLOOKUP(FACT_INCLUDES[[#This Row],[DW Version]], VERSIONS[], 2)</f>
        <v>56</v>
      </c>
      <c r="M2460" s="4">
        <f>VLOOKUP(FACT_INCLUDES[[#This Row],[DW Version]], VERSIONS[], 3)</f>
        <v>4.5</v>
      </c>
      <c r="N2460" s="4" t="str">
        <f>VLOOKUP(FACT_INCLUDES[[#This Row],[DW Version]], VERSIONS[], 4)</f>
        <v>black</v>
      </c>
      <c r="O2460" s="51">
        <f>VLOOKUP(FACT_INCLUDES[[#This Row],[DW Version]], VERSIONS[], 5)</f>
        <v>34.287104922312594</v>
      </c>
      <c r="P2460" s="4" t="str">
        <f>VLOOKUP(FACT_INCLUDES[[#This Row],[DW Version]], VERSIONS[], 6)</f>
        <v>Nike Yoga Mat</v>
      </c>
      <c r="Q2460" s="4" t="str">
        <f>VLOOKUP(FACT_INCLUDES[[#This Row],[DW Version]], VERSIONS[], 7)</f>
        <v>Sport Equipment</v>
      </c>
      <c r="R2460" s="51">
        <f>FACT_INCLUDES[[#This Row],[Version Price]]*FACT_INCLUDES[[#This Row],[Quantity]]</f>
        <v>102.86131476693778</v>
      </c>
      <c r="S2460" s="51">
        <f>FACT_INCLUDES[[#This Row],[Amount]]*(1-FACT_INCLUDES[[#This Row],[Order Discount]])</f>
        <v>102.86131476693778</v>
      </c>
      <c r="T2460" s="51">
        <f t="shared" si="38"/>
        <v>102.86131476693778</v>
      </c>
      <c r="U2460" s="57">
        <f>FACT_INCLUDES[[#This Row],[Income]]/FACT_INCLUDES[[#This Row],[Total Order Income]]</f>
        <v>1</v>
      </c>
      <c r="V2460" s="33">
        <f>IF(FACT_INCLUDES[[#This Row],[Order Gap]]&gt;10, 1, 0)/COUNTIFS(FACT_INCLUDES[Order ID], FACT_INCLUDES[[#This Row],[Order ID]])</f>
        <v>0</v>
      </c>
      <c r="W2460" s="33">
        <f>IF(FACT_INCLUDES[[#This Row],[Order Type]]="Online", 1, 0)/COUNTIFS(FACT_INCLUDES[Order ID], FACT_INCLUDES[[#This Row],[Order ID]])</f>
        <v>0</v>
      </c>
      <c r="X2460" s="52">
        <v>614.70115469355767</v>
      </c>
      <c r="Y2460" s="52">
        <v>695.72894698590369</v>
      </c>
      <c r="Z2460" s="64">
        <f>IF(FACT_INCLUDES[[#This Row],[Order Type]]="Online", 1, 0)*FACT_INCLUDES[[#This Row],[Income]]</f>
        <v>0</v>
      </c>
    </row>
    <row r="2461" spans="1:26" x14ac:dyDescent="0.3">
      <c r="A2461" s="4">
        <v>2142</v>
      </c>
      <c r="B2461" s="4">
        <v>1147</v>
      </c>
      <c r="C2461" s="4">
        <v>139</v>
      </c>
      <c r="D2461" s="58">
        <v>5</v>
      </c>
      <c r="E2461" s="28">
        <f>VLOOKUP(FACT_INCLUDES[[#This Row],[Order ID]], ORDERS[], 2)</f>
        <v>45037.365560739992</v>
      </c>
      <c r="F2461" s="28">
        <f>VLOOKUP(FACT_INCLUDES[[#This Row],[Order ID]], ORDERS[], 3)</f>
        <v>45043.365560739992</v>
      </c>
      <c r="G2461" s="4" t="str">
        <f>VLOOKUP(FACT_INCLUDES[[#This Row],[Order ID]], ORDERS[], 4)</f>
        <v>Online</v>
      </c>
      <c r="H2461" s="4" t="str">
        <f>VLOOKUP(FACT_INCLUDES[[#This Row],[Order ID]], ORDERS[], 5)</f>
        <v>KMQ9845@gmail.com</v>
      </c>
      <c r="I2461" s="4">
        <f>VLOOKUP(FACT_INCLUDES[[#This Row],[Order ID]], ORDERS[], 6)</f>
        <v>0</v>
      </c>
      <c r="J2461" s="54">
        <f>VLOOKUP(FACT_INCLUDES[[#This Row],[Order ID]], ORDERS[], 7)</f>
        <v>0</v>
      </c>
      <c r="K2461" s="33">
        <v>6</v>
      </c>
      <c r="L2461" s="4">
        <f>VLOOKUP(FACT_INCLUDES[[#This Row],[DW Version]], VERSIONS[], 2)</f>
        <v>14</v>
      </c>
      <c r="M2461" s="4">
        <f>VLOOKUP(FACT_INCLUDES[[#This Row],[DW Version]], VERSIONS[], 3)</f>
        <v>8</v>
      </c>
      <c r="N2461" s="4" t="str">
        <f>VLOOKUP(FACT_INCLUDES[[#This Row],[DW Version]], VERSIONS[], 4)</f>
        <v>white</v>
      </c>
      <c r="O2461" s="51">
        <f>VLOOKUP(FACT_INCLUDES[[#This Row],[DW Version]], VERSIONS[], 5)</f>
        <v>57.978394504152632</v>
      </c>
      <c r="P2461" s="4" t="str">
        <f>VLOOKUP(FACT_INCLUDES[[#This Row],[DW Version]], VERSIONS[], 6)</f>
        <v>ZoomX</v>
      </c>
      <c r="Q2461" s="4" t="str">
        <f>VLOOKUP(FACT_INCLUDES[[#This Row],[DW Version]], VERSIONS[], 7)</f>
        <v>Shoe</v>
      </c>
      <c r="R2461" s="51">
        <f>FACT_INCLUDES[[#This Row],[Version Price]]*FACT_INCLUDES[[#This Row],[Quantity]]</f>
        <v>289.89197252076315</v>
      </c>
      <c r="S2461" s="51">
        <f>FACT_INCLUDES[[#This Row],[Amount]]*(1-FACT_INCLUDES[[#This Row],[Order Discount]])</f>
        <v>289.89197252076315</v>
      </c>
      <c r="T2461" s="51">
        <f t="shared" si="38"/>
        <v>289.89197252076315</v>
      </c>
      <c r="U2461" s="57">
        <f>FACT_INCLUDES[[#This Row],[Income]]/FACT_INCLUDES[[#This Row],[Total Order Income]]</f>
        <v>1</v>
      </c>
      <c r="V2461" s="33">
        <f>IF(FACT_INCLUDES[[#This Row],[Order Gap]]&gt;10, 1, 0)/COUNTIFS(FACT_INCLUDES[Order ID], FACT_INCLUDES[[#This Row],[Order ID]])</f>
        <v>0</v>
      </c>
      <c r="W2461" s="33">
        <f>IF(FACT_INCLUDES[[#This Row],[Order Type]]="Online", 1, 0)/COUNTIFS(FACT_INCLUDES[Order ID], FACT_INCLUDES[[#This Row],[Order ID]])</f>
        <v>1</v>
      </c>
      <c r="X2461" s="52">
        <v>614.70115469355767</v>
      </c>
      <c r="Y2461" s="52">
        <v>695.72894698590369</v>
      </c>
      <c r="Z2461" s="64">
        <f>IF(FACT_INCLUDES[[#This Row],[Order Type]]="Online", 1, 0)*FACT_INCLUDES[[#This Row],[Income]]</f>
        <v>289.89197252076315</v>
      </c>
    </row>
    <row r="2462" spans="1:26" x14ac:dyDescent="0.3">
      <c r="A2462" s="4">
        <v>2168</v>
      </c>
      <c r="B2462" s="4">
        <v>1173</v>
      </c>
      <c r="C2462" s="4">
        <v>942</v>
      </c>
      <c r="D2462" s="58">
        <v>5</v>
      </c>
      <c r="E2462" s="28">
        <f>VLOOKUP(FACT_INCLUDES[[#This Row],[Order ID]], ORDERS[], 2)</f>
        <v>45231.355477289748</v>
      </c>
      <c r="F2462" s="28">
        <f>VLOOKUP(FACT_INCLUDES[[#This Row],[Order ID]], ORDERS[], 3)</f>
        <v>45231.355477289748</v>
      </c>
      <c r="G2462" s="4" t="str">
        <f>VLOOKUP(FACT_INCLUDES[[#This Row],[Order ID]], ORDERS[], 4)</f>
        <v>In-Store</v>
      </c>
      <c r="H2462" s="4" t="str">
        <f>VLOOKUP(FACT_INCLUDES[[#This Row],[Order ID]], ORDERS[], 5)</f>
        <v>ZQF5266@gmail.com</v>
      </c>
      <c r="I2462" s="4">
        <f>VLOOKUP(FACT_INCLUDES[[#This Row],[Order ID]], ORDERS[], 6)</f>
        <v>35</v>
      </c>
      <c r="J2462" s="54">
        <f>VLOOKUP(FACT_INCLUDES[[#This Row],[Order ID]], ORDERS[], 7)</f>
        <v>0</v>
      </c>
      <c r="K2462" s="33">
        <v>0</v>
      </c>
      <c r="L2462" s="4">
        <f>VLOOKUP(FACT_INCLUDES[[#This Row],[DW Version]], VERSIONS[], 2)</f>
        <v>96</v>
      </c>
      <c r="M2462" s="4">
        <f>VLOOKUP(FACT_INCLUDES[[#This Row],[DW Version]], VERSIONS[], 3)</f>
        <v>5</v>
      </c>
      <c r="N2462" s="4" t="str">
        <f>VLOOKUP(FACT_INCLUDES[[#This Row],[DW Version]], VERSIONS[], 4)</f>
        <v>turquoise</v>
      </c>
      <c r="O2462" s="51">
        <f>VLOOKUP(FACT_INCLUDES[[#This Row],[DW Version]], VERSIONS[], 5)</f>
        <v>111.76002864785306</v>
      </c>
      <c r="P2462" s="4" t="str">
        <f>VLOOKUP(FACT_INCLUDES[[#This Row],[DW Version]], VERSIONS[], 6)</f>
        <v>Epic Phantom React</v>
      </c>
      <c r="Q2462" s="4" t="str">
        <f>VLOOKUP(FACT_INCLUDES[[#This Row],[DW Version]], VERSIONS[], 7)</f>
        <v>Shoe</v>
      </c>
      <c r="R2462" s="51">
        <f>FACT_INCLUDES[[#This Row],[Version Price]]*FACT_INCLUDES[[#This Row],[Quantity]]</f>
        <v>558.80014323926525</v>
      </c>
      <c r="S2462" s="51">
        <f>FACT_INCLUDES[[#This Row],[Amount]]*(1-FACT_INCLUDES[[#This Row],[Order Discount]])</f>
        <v>558.80014323926525</v>
      </c>
      <c r="T2462" s="51">
        <f t="shared" si="38"/>
        <v>558.80014323926525</v>
      </c>
      <c r="U2462" s="57">
        <f>FACT_INCLUDES[[#This Row],[Income]]/FACT_INCLUDES[[#This Row],[Total Order Income]]</f>
        <v>1</v>
      </c>
      <c r="V2462" s="33">
        <f>IF(FACT_INCLUDES[[#This Row],[Order Gap]]&gt;10, 1, 0)/COUNTIFS(FACT_INCLUDES[Order ID], FACT_INCLUDES[[#This Row],[Order ID]])</f>
        <v>0</v>
      </c>
      <c r="W2462" s="33">
        <f>IF(FACT_INCLUDES[[#This Row],[Order Type]]="Online", 1, 0)/COUNTIFS(FACT_INCLUDES[Order ID], FACT_INCLUDES[[#This Row],[Order ID]])</f>
        <v>0</v>
      </c>
      <c r="X2462" s="52">
        <v>614.70115469355767</v>
      </c>
      <c r="Y2462" s="52">
        <v>695.72894698590369</v>
      </c>
      <c r="Z2462" s="64">
        <f>IF(FACT_INCLUDES[[#This Row],[Order Type]]="Online", 1, 0)*FACT_INCLUDES[[#This Row],[Income]]</f>
        <v>0</v>
      </c>
    </row>
    <row r="2463" spans="1:26" x14ac:dyDescent="0.3">
      <c r="A2463" s="4">
        <v>2179</v>
      </c>
      <c r="B2463" s="4">
        <v>1184</v>
      </c>
      <c r="C2463" s="4">
        <v>794</v>
      </c>
      <c r="D2463" s="58">
        <v>2</v>
      </c>
      <c r="E2463" s="28">
        <f>VLOOKUP(FACT_INCLUDES[[#This Row],[Order ID]], ORDERS[], 2)</f>
        <v>45262.94981225337</v>
      </c>
      <c r="F2463" s="28">
        <f>VLOOKUP(FACT_INCLUDES[[#This Row],[Order ID]], ORDERS[], 3)</f>
        <v>45262.94981225337</v>
      </c>
      <c r="G2463" s="4" t="str">
        <f>VLOOKUP(FACT_INCLUDES[[#This Row],[Order ID]], ORDERS[], 4)</f>
        <v>In-Store</v>
      </c>
      <c r="H2463" s="4" t="str">
        <f>VLOOKUP(FACT_INCLUDES[[#This Row],[Order ID]], ORDERS[], 5)</f>
        <v>XCF7150@gmail.com</v>
      </c>
      <c r="I2463" s="4">
        <f>VLOOKUP(FACT_INCLUDES[[#This Row],[Order ID]], ORDERS[], 6)</f>
        <v>26</v>
      </c>
      <c r="J2463" s="54">
        <f>VLOOKUP(FACT_INCLUDES[[#This Row],[Order ID]], ORDERS[], 7)</f>
        <v>0</v>
      </c>
      <c r="K2463" s="33">
        <v>0</v>
      </c>
      <c r="L2463" s="4">
        <f>VLOOKUP(FACT_INCLUDES[[#This Row],[DW Version]], VERSIONS[], 2)</f>
        <v>81</v>
      </c>
      <c r="M2463" s="4">
        <f>VLOOKUP(FACT_INCLUDES[[#This Row],[DW Version]], VERSIONS[], 3)</f>
        <v>7</v>
      </c>
      <c r="N2463" s="4" t="str">
        <f>VLOOKUP(FACT_INCLUDES[[#This Row],[DW Version]], VERSIONS[], 4)</f>
        <v>white</v>
      </c>
      <c r="O2463" s="51">
        <f>VLOOKUP(FACT_INCLUDES[[#This Row],[DW Version]], VERSIONS[], 5)</f>
        <v>293.30742248677359</v>
      </c>
      <c r="P2463" s="4" t="str">
        <f>VLOOKUP(FACT_INCLUDES[[#This Row],[DW Version]], VERSIONS[], 6)</f>
        <v>Air Max Fusion</v>
      </c>
      <c r="Q2463" s="4" t="str">
        <f>VLOOKUP(FACT_INCLUDES[[#This Row],[DW Version]], VERSIONS[], 7)</f>
        <v>Shoe</v>
      </c>
      <c r="R2463" s="51">
        <f>FACT_INCLUDES[[#This Row],[Version Price]]*FACT_INCLUDES[[#This Row],[Quantity]]</f>
        <v>586.61484497354718</v>
      </c>
      <c r="S2463" s="51">
        <f>FACT_INCLUDES[[#This Row],[Amount]]*(1-FACT_INCLUDES[[#This Row],[Order Discount]])</f>
        <v>586.61484497354718</v>
      </c>
      <c r="T2463" s="51">
        <f t="shared" si="38"/>
        <v>586.61484497354718</v>
      </c>
      <c r="U2463" s="57">
        <f>FACT_INCLUDES[[#This Row],[Income]]/FACT_INCLUDES[[#This Row],[Total Order Income]]</f>
        <v>1</v>
      </c>
      <c r="V2463" s="33">
        <f>IF(FACT_INCLUDES[[#This Row],[Order Gap]]&gt;10, 1, 0)/COUNTIFS(FACT_INCLUDES[Order ID], FACT_INCLUDES[[#This Row],[Order ID]])</f>
        <v>0</v>
      </c>
      <c r="W2463" s="33">
        <f>IF(FACT_INCLUDES[[#This Row],[Order Type]]="Online", 1, 0)/COUNTIFS(FACT_INCLUDES[Order ID], FACT_INCLUDES[[#This Row],[Order ID]])</f>
        <v>0</v>
      </c>
      <c r="X2463" s="52">
        <v>614.70115469355767</v>
      </c>
      <c r="Y2463" s="52">
        <v>695.72894698590369</v>
      </c>
      <c r="Z2463" s="64">
        <f>IF(FACT_INCLUDES[[#This Row],[Order Type]]="Online", 1, 0)*FACT_INCLUDES[[#This Row],[Income]]</f>
        <v>0</v>
      </c>
    </row>
    <row r="2464" spans="1:26" x14ac:dyDescent="0.3">
      <c r="A2464" s="4">
        <v>2190</v>
      </c>
      <c r="B2464" s="4">
        <v>1195</v>
      </c>
      <c r="C2464" s="4">
        <v>161</v>
      </c>
      <c r="D2464" s="58">
        <v>3</v>
      </c>
      <c r="E2464" s="28">
        <f>VLOOKUP(FACT_INCLUDES[[#This Row],[Order ID]], ORDERS[], 2)</f>
        <v>45224.951805818047</v>
      </c>
      <c r="F2464" s="28">
        <f>VLOOKUP(FACT_INCLUDES[[#This Row],[Order ID]], ORDERS[], 3)</f>
        <v>45224.951805818047</v>
      </c>
      <c r="G2464" s="4" t="str">
        <f>VLOOKUP(FACT_INCLUDES[[#This Row],[Order ID]], ORDERS[], 4)</f>
        <v>In-Store</v>
      </c>
      <c r="H2464" s="4" t="str">
        <f>VLOOKUP(FACT_INCLUDES[[#This Row],[Order ID]], ORDERS[], 5)</f>
        <v>QMX6585@gmail.com</v>
      </c>
      <c r="I2464" s="4">
        <f>VLOOKUP(FACT_INCLUDES[[#This Row],[Order ID]], ORDERS[], 6)</f>
        <v>29</v>
      </c>
      <c r="J2464" s="54">
        <f>VLOOKUP(FACT_INCLUDES[[#This Row],[Order ID]], ORDERS[], 7)</f>
        <v>0</v>
      </c>
      <c r="K2464" s="33">
        <v>0</v>
      </c>
      <c r="L2464" s="4">
        <f>VLOOKUP(FACT_INCLUDES[[#This Row],[DW Version]], VERSIONS[], 2)</f>
        <v>16</v>
      </c>
      <c r="M2464" s="4">
        <f>VLOOKUP(FACT_INCLUDES[[#This Row],[DW Version]], VERSIONS[], 3)</f>
        <v>3</v>
      </c>
      <c r="N2464" s="4" t="str">
        <f>VLOOKUP(FACT_INCLUDES[[#This Row],[DW Version]], VERSIONS[], 4)</f>
        <v>red</v>
      </c>
      <c r="O2464" s="51">
        <f>VLOOKUP(FACT_INCLUDES[[#This Row],[DW Version]], VERSIONS[], 5)</f>
        <v>298.92052957277616</v>
      </c>
      <c r="P2464" s="4" t="str">
        <f>VLOOKUP(FACT_INCLUDES[[#This Row],[DW Version]], VERSIONS[], 6)</f>
        <v>Flyknit</v>
      </c>
      <c r="Q2464" s="4" t="str">
        <f>VLOOKUP(FACT_INCLUDES[[#This Row],[DW Version]], VERSIONS[], 7)</f>
        <v>Shoe</v>
      </c>
      <c r="R2464" s="51">
        <f>FACT_INCLUDES[[#This Row],[Version Price]]*FACT_INCLUDES[[#This Row],[Quantity]]</f>
        <v>896.76158871832854</v>
      </c>
      <c r="S2464" s="51">
        <f>FACT_INCLUDES[[#This Row],[Amount]]*(1-FACT_INCLUDES[[#This Row],[Order Discount]])</f>
        <v>896.76158871832854</v>
      </c>
      <c r="T2464" s="51">
        <f t="shared" si="38"/>
        <v>896.76158871832854</v>
      </c>
      <c r="U2464" s="57">
        <f>FACT_INCLUDES[[#This Row],[Income]]/FACT_INCLUDES[[#This Row],[Total Order Income]]</f>
        <v>1</v>
      </c>
      <c r="V2464" s="33">
        <f>IF(FACT_INCLUDES[[#This Row],[Order Gap]]&gt;10, 1, 0)/COUNTIFS(FACT_INCLUDES[Order ID], FACT_INCLUDES[[#This Row],[Order ID]])</f>
        <v>0</v>
      </c>
      <c r="W2464" s="33">
        <f>IF(FACT_INCLUDES[[#This Row],[Order Type]]="Online", 1, 0)/COUNTIFS(FACT_INCLUDES[Order ID], FACT_INCLUDES[[#This Row],[Order ID]])</f>
        <v>0</v>
      </c>
      <c r="X2464" s="52">
        <v>614.70115469355767</v>
      </c>
      <c r="Y2464" s="52">
        <v>695.72894698590369</v>
      </c>
      <c r="Z2464" s="64">
        <f>IF(FACT_INCLUDES[[#This Row],[Order Type]]="Online", 1, 0)*FACT_INCLUDES[[#This Row],[Income]]</f>
        <v>0</v>
      </c>
    </row>
    <row r="2465" spans="1:26" x14ac:dyDescent="0.3">
      <c r="A2465" s="4">
        <v>2191</v>
      </c>
      <c r="B2465" s="4">
        <v>1196</v>
      </c>
      <c r="C2465" s="4">
        <v>658</v>
      </c>
      <c r="D2465" s="58">
        <v>2</v>
      </c>
      <c r="E2465" s="28">
        <f>VLOOKUP(FACT_INCLUDES[[#This Row],[Order ID]], ORDERS[], 2)</f>
        <v>45000.111239571233</v>
      </c>
      <c r="F2465" s="28">
        <f>VLOOKUP(FACT_INCLUDES[[#This Row],[Order ID]], ORDERS[], 3)</f>
        <v>45000.111239571233</v>
      </c>
      <c r="G2465" s="4" t="str">
        <f>VLOOKUP(FACT_INCLUDES[[#This Row],[Order ID]], ORDERS[], 4)</f>
        <v>In-Store</v>
      </c>
      <c r="H2465" s="4" t="str">
        <f>VLOOKUP(FACT_INCLUDES[[#This Row],[Order ID]], ORDERS[], 5)</f>
        <v>AJH2278@gmail.com</v>
      </c>
      <c r="I2465" s="4">
        <f>VLOOKUP(FACT_INCLUDES[[#This Row],[Order ID]], ORDERS[], 6)</f>
        <v>40</v>
      </c>
      <c r="J2465" s="54">
        <f>VLOOKUP(FACT_INCLUDES[[#This Row],[Order ID]], ORDERS[], 7)</f>
        <v>0</v>
      </c>
      <c r="K2465" s="33">
        <v>0</v>
      </c>
      <c r="L2465" s="4">
        <f>VLOOKUP(FACT_INCLUDES[[#This Row],[DW Version]], VERSIONS[], 2)</f>
        <v>66</v>
      </c>
      <c r="M2465" s="4">
        <f>VLOOKUP(FACT_INCLUDES[[#This Row],[DW Version]], VERSIONS[], 3)</f>
        <v>12.5</v>
      </c>
      <c r="N2465" s="4" t="str">
        <f>VLOOKUP(FACT_INCLUDES[[#This Row],[DW Version]], VERSIONS[], 4)</f>
        <v>black</v>
      </c>
      <c r="O2465" s="51">
        <f>VLOOKUP(FACT_INCLUDES[[#This Row],[DW Version]], VERSIONS[], 5)</f>
        <v>380.35841853511306</v>
      </c>
      <c r="P2465" s="4" t="str">
        <f>VLOOKUP(FACT_INCLUDES[[#This Row],[DW Version]], VERSIONS[], 6)</f>
        <v>Therma Training Pants</v>
      </c>
      <c r="Q2465" s="4" t="str">
        <f>VLOOKUP(FACT_INCLUDES[[#This Row],[DW Version]], VERSIONS[], 7)</f>
        <v>Apparel</v>
      </c>
      <c r="R2465" s="51">
        <f>FACT_INCLUDES[[#This Row],[Version Price]]*FACT_INCLUDES[[#This Row],[Quantity]]</f>
        <v>760.71683707022612</v>
      </c>
      <c r="S2465" s="51">
        <f>FACT_INCLUDES[[#This Row],[Amount]]*(1-FACT_INCLUDES[[#This Row],[Order Discount]])</f>
        <v>760.71683707022612</v>
      </c>
      <c r="T2465" s="51">
        <f t="shared" si="38"/>
        <v>760.71683707022612</v>
      </c>
      <c r="U2465" s="57">
        <f>FACT_INCLUDES[[#This Row],[Income]]/FACT_INCLUDES[[#This Row],[Total Order Income]]</f>
        <v>1</v>
      </c>
      <c r="V2465" s="33">
        <f>IF(FACT_INCLUDES[[#This Row],[Order Gap]]&gt;10, 1, 0)/COUNTIFS(FACT_INCLUDES[Order ID], FACT_INCLUDES[[#This Row],[Order ID]])</f>
        <v>0</v>
      </c>
      <c r="W2465" s="33">
        <f>IF(FACT_INCLUDES[[#This Row],[Order Type]]="Online", 1, 0)/COUNTIFS(FACT_INCLUDES[Order ID], FACT_INCLUDES[[#This Row],[Order ID]])</f>
        <v>0</v>
      </c>
      <c r="X2465" s="52">
        <v>614.70115469355767</v>
      </c>
      <c r="Y2465" s="52">
        <v>695.72894698590369</v>
      </c>
      <c r="Z2465" s="64">
        <f>IF(FACT_INCLUDES[[#This Row],[Order Type]]="Online", 1, 0)*FACT_INCLUDES[[#This Row],[Income]]</f>
        <v>0</v>
      </c>
    </row>
    <row r="2466" spans="1:26" x14ac:dyDescent="0.3">
      <c r="A2466" s="4">
        <v>2194</v>
      </c>
      <c r="B2466" s="4">
        <v>1199</v>
      </c>
      <c r="C2466" s="4">
        <v>508</v>
      </c>
      <c r="D2466" s="58">
        <v>5</v>
      </c>
      <c r="E2466" s="28">
        <f>VLOOKUP(FACT_INCLUDES[[#This Row],[Order ID]], ORDERS[], 2)</f>
        <v>44971.759945893609</v>
      </c>
      <c r="F2466" s="28">
        <f>VLOOKUP(FACT_INCLUDES[[#This Row],[Order ID]], ORDERS[], 3)</f>
        <v>44971.759945893609</v>
      </c>
      <c r="G2466" s="4" t="str">
        <f>VLOOKUP(FACT_INCLUDES[[#This Row],[Order ID]], ORDERS[], 4)</f>
        <v>In-Store</v>
      </c>
      <c r="H2466" s="4" t="str">
        <f>VLOOKUP(FACT_INCLUDES[[#This Row],[Order ID]], ORDERS[], 5)</f>
        <v>PVR9307@gmail.com</v>
      </c>
      <c r="I2466" s="4">
        <f>VLOOKUP(FACT_INCLUDES[[#This Row],[Order ID]], ORDERS[], 6)</f>
        <v>15</v>
      </c>
      <c r="J2466" s="54">
        <f>VLOOKUP(FACT_INCLUDES[[#This Row],[Order ID]], ORDERS[], 7)</f>
        <v>0</v>
      </c>
      <c r="K2466" s="33">
        <v>0</v>
      </c>
      <c r="L2466" s="4">
        <f>VLOOKUP(FACT_INCLUDES[[#This Row],[DW Version]], VERSIONS[], 2)</f>
        <v>53</v>
      </c>
      <c r="M2466" s="4">
        <f>VLOOKUP(FACT_INCLUDES[[#This Row],[DW Version]], VERSIONS[], 3)</f>
        <v>8</v>
      </c>
      <c r="N2466" s="4" t="str">
        <f>VLOOKUP(FACT_INCLUDES[[#This Row],[DW Version]], VERSIONS[], 4)</f>
        <v>white</v>
      </c>
      <c r="O2466" s="51">
        <f>VLOOKUP(FACT_INCLUDES[[#This Row],[DW Version]], VERSIONS[], 5)</f>
        <v>251.58687425390693</v>
      </c>
      <c r="P2466" s="4" t="str">
        <f>VLOOKUP(FACT_INCLUDES[[#This Row],[DW Version]], VERSIONS[], 6)</f>
        <v>Flex Stride Shorts</v>
      </c>
      <c r="Q2466" s="4" t="str">
        <f>VLOOKUP(FACT_INCLUDES[[#This Row],[DW Version]], VERSIONS[], 7)</f>
        <v>Apparel</v>
      </c>
      <c r="R2466" s="51">
        <f>FACT_INCLUDES[[#This Row],[Version Price]]*FACT_INCLUDES[[#This Row],[Quantity]]</f>
        <v>1257.9343712695347</v>
      </c>
      <c r="S2466" s="51">
        <f>FACT_INCLUDES[[#This Row],[Amount]]*(1-FACT_INCLUDES[[#This Row],[Order Discount]])</f>
        <v>1257.9343712695347</v>
      </c>
      <c r="T2466" s="51">
        <f t="shared" si="38"/>
        <v>1257.9343712695347</v>
      </c>
      <c r="U2466" s="57">
        <f>FACT_INCLUDES[[#This Row],[Income]]/FACT_INCLUDES[[#This Row],[Total Order Income]]</f>
        <v>1</v>
      </c>
      <c r="V2466" s="33">
        <f>IF(FACT_INCLUDES[[#This Row],[Order Gap]]&gt;10, 1, 0)/COUNTIFS(FACT_INCLUDES[Order ID], FACT_INCLUDES[[#This Row],[Order ID]])</f>
        <v>0</v>
      </c>
      <c r="W2466" s="33">
        <f>IF(FACT_INCLUDES[[#This Row],[Order Type]]="Online", 1, 0)/COUNTIFS(FACT_INCLUDES[Order ID], FACT_INCLUDES[[#This Row],[Order ID]])</f>
        <v>0</v>
      </c>
      <c r="X2466" s="52">
        <v>614.70115469355767</v>
      </c>
      <c r="Y2466" s="52">
        <v>695.72894698590369</v>
      </c>
      <c r="Z2466" s="64">
        <f>IF(FACT_INCLUDES[[#This Row],[Order Type]]="Online", 1, 0)*FACT_INCLUDES[[#This Row],[Income]]</f>
        <v>0</v>
      </c>
    </row>
    <row r="2467" spans="1:26" x14ac:dyDescent="0.3">
      <c r="A2467" s="4">
        <v>2229</v>
      </c>
      <c r="B2467" s="4">
        <v>1234</v>
      </c>
      <c r="C2467" s="4">
        <v>39</v>
      </c>
      <c r="D2467" s="58">
        <v>5</v>
      </c>
      <c r="E2467" s="28">
        <f>VLOOKUP(FACT_INCLUDES[[#This Row],[Order ID]], ORDERS[], 2)</f>
        <v>44981.295377433598</v>
      </c>
      <c r="F2467" s="28">
        <f>VLOOKUP(FACT_INCLUDES[[#This Row],[Order ID]], ORDERS[], 3)</f>
        <v>44981.295377433598</v>
      </c>
      <c r="G2467" s="4" t="str">
        <f>VLOOKUP(FACT_INCLUDES[[#This Row],[Order ID]], ORDERS[], 4)</f>
        <v>In-Store</v>
      </c>
      <c r="H2467" s="4" t="str">
        <f>VLOOKUP(FACT_INCLUDES[[#This Row],[Order ID]], ORDERS[], 5)</f>
        <v>XGT7229@gmail.com</v>
      </c>
      <c r="I2467" s="4">
        <f>VLOOKUP(FACT_INCLUDES[[#This Row],[Order ID]], ORDERS[], 6)</f>
        <v>40</v>
      </c>
      <c r="J2467" s="54">
        <f>VLOOKUP(FACT_INCLUDES[[#This Row],[Order ID]], ORDERS[], 7)</f>
        <v>0</v>
      </c>
      <c r="K2467" s="33">
        <v>0</v>
      </c>
      <c r="L2467" s="4">
        <f>VLOOKUP(FACT_INCLUDES[[#This Row],[DW Version]], VERSIONS[], 2)</f>
        <v>4</v>
      </c>
      <c r="M2467" s="4">
        <f>VLOOKUP(FACT_INCLUDES[[#This Row],[DW Version]], VERSIONS[], 3)</f>
        <v>6</v>
      </c>
      <c r="N2467" s="4" t="str">
        <f>VLOOKUP(FACT_INCLUDES[[#This Row],[DW Version]], VERSIONS[], 4)</f>
        <v>white</v>
      </c>
      <c r="O2467" s="51">
        <f>VLOOKUP(FACT_INCLUDES[[#This Row],[DW Version]], VERSIONS[], 5)</f>
        <v>299.99006419038153</v>
      </c>
      <c r="P2467" s="4" t="str">
        <f>VLOOKUP(FACT_INCLUDES[[#This Row],[DW Version]], VERSIONS[], 6)</f>
        <v>Cortez</v>
      </c>
      <c r="Q2467" s="4" t="str">
        <f>VLOOKUP(FACT_INCLUDES[[#This Row],[DW Version]], VERSIONS[], 7)</f>
        <v>Shoe</v>
      </c>
      <c r="R2467" s="51">
        <f>FACT_INCLUDES[[#This Row],[Version Price]]*FACT_INCLUDES[[#This Row],[Quantity]]</f>
        <v>1499.9503209519075</v>
      </c>
      <c r="S2467" s="51">
        <f>FACT_INCLUDES[[#This Row],[Amount]]*(1-FACT_INCLUDES[[#This Row],[Order Discount]])</f>
        <v>1499.9503209519075</v>
      </c>
      <c r="T2467" s="51">
        <f t="shared" si="38"/>
        <v>1499.9503209519075</v>
      </c>
      <c r="U2467" s="57">
        <f>FACT_INCLUDES[[#This Row],[Income]]/FACT_INCLUDES[[#This Row],[Total Order Income]]</f>
        <v>1</v>
      </c>
      <c r="V2467" s="33">
        <f>IF(FACT_INCLUDES[[#This Row],[Order Gap]]&gt;10, 1, 0)/COUNTIFS(FACT_INCLUDES[Order ID], FACT_INCLUDES[[#This Row],[Order ID]])</f>
        <v>0</v>
      </c>
      <c r="W2467" s="33">
        <f>IF(FACT_INCLUDES[[#This Row],[Order Type]]="Online", 1, 0)/COUNTIFS(FACT_INCLUDES[Order ID], FACT_INCLUDES[[#This Row],[Order ID]])</f>
        <v>0</v>
      </c>
      <c r="X2467" s="52">
        <v>614.70115469355767</v>
      </c>
      <c r="Y2467" s="52">
        <v>695.72894698590369</v>
      </c>
      <c r="Z2467" s="64">
        <f>IF(FACT_INCLUDES[[#This Row],[Order Type]]="Online", 1, 0)*FACT_INCLUDES[[#This Row],[Income]]</f>
        <v>0</v>
      </c>
    </row>
    <row r="2468" spans="1:26" x14ac:dyDescent="0.3">
      <c r="A2468" s="4">
        <v>2237</v>
      </c>
      <c r="B2468" s="4">
        <v>1242</v>
      </c>
      <c r="C2468" s="4">
        <v>833</v>
      </c>
      <c r="D2468" s="58">
        <v>1</v>
      </c>
      <c r="E2468" s="28">
        <f>VLOOKUP(FACT_INCLUDES[[#This Row],[Order ID]], ORDERS[], 2)</f>
        <v>44933.722744604194</v>
      </c>
      <c r="F2468" s="28">
        <f>VLOOKUP(FACT_INCLUDES[[#This Row],[Order ID]], ORDERS[], 3)</f>
        <v>44933.722744604194</v>
      </c>
      <c r="G2468" s="4" t="str">
        <f>VLOOKUP(FACT_INCLUDES[[#This Row],[Order ID]], ORDERS[], 4)</f>
        <v>In-Store</v>
      </c>
      <c r="H2468" s="4" t="str">
        <f>VLOOKUP(FACT_INCLUDES[[#This Row],[Order ID]], ORDERS[], 5)</f>
        <v>XSQ8658@gmail.com</v>
      </c>
      <c r="I2468" s="4">
        <f>VLOOKUP(FACT_INCLUDES[[#This Row],[Order ID]], ORDERS[], 6)</f>
        <v>11</v>
      </c>
      <c r="J2468" s="54">
        <f>VLOOKUP(FACT_INCLUDES[[#This Row],[Order ID]], ORDERS[], 7)</f>
        <v>0</v>
      </c>
      <c r="K2468" s="33">
        <v>0</v>
      </c>
      <c r="L2468" s="4">
        <f>VLOOKUP(FACT_INCLUDES[[#This Row],[DW Version]], VERSIONS[], 2)</f>
        <v>84</v>
      </c>
      <c r="M2468" s="4">
        <f>VLOOKUP(FACT_INCLUDES[[#This Row],[DW Version]], VERSIONS[], 3)</f>
        <v>11</v>
      </c>
      <c r="N2468" s="4" t="str">
        <f>VLOOKUP(FACT_INCLUDES[[#This Row],[DW Version]], VERSIONS[], 4)</f>
        <v>gold</v>
      </c>
      <c r="O2468" s="51">
        <f>VLOOKUP(FACT_INCLUDES[[#This Row],[DW Version]], VERSIONS[], 5)</f>
        <v>113.49468644763675</v>
      </c>
      <c r="P2468" s="4" t="str">
        <f>VLOOKUP(FACT_INCLUDES[[#This Row],[DW Version]], VERSIONS[], 6)</f>
        <v>AeroLoft Running Vest</v>
      </c>
      <c r="Q2468" s="4" t="str">
        <f>VLOOKUP(FACT_INCLUDES[[#This Row],[DW Version]], VERSIONS[], 7)</f>
        <v>Apparel</v>
      </c>
      <c r="R2468" s="51">
        <f>FACT_INCLUDES[[#This Row],[Version Price]]*FACT_INCLUDES[[#This Row],[Quantity]]</f>
        <v>113.49468644763675</v>
      </c>
      <c r="S2468" s="51">
        <f>FACT_INCLUDES[[#This Row],[Amount]]*(1-FACT_INCLUDES[[#This Row],[Order Discount]])</f>
        <v>113.49468644763675</v>
      </c>
      <c r="T2468" s="51">
        <f t="shared" si="38"/>
        <v>113.49468644763675</v>
      </c>
      <c r="U2468" s="57">
        <f>FACT_INCLUDES[[#This Row],[Income]]/FACT_INCLUDES[[#This Row],[Total Order Income]]</f>
        <v>1</v>
      </c>
      <c r="V2468" s="33">
        <f>IF(FACT_INCLUDES[[#This Row],[Order Gap]]&gt;10, 1, 0)/COUNTIFS(FACT_INCLUDES[Order ID], FACT_INCLUDES[[#This Row],[Order ID]])</f>
        <v>0</v>
      </c>
      <c r="W2468" s="33">
        <f>IF(FACT_INCLUDES[[#This Row],[Order Type]]="Online", 1, 0)/COUNTIFS(FACT_INCLUDES[Order ID], FACT_INCLUDES[[#This Row],[Order ID]])</f>
        <v>0</v>
      </c>
      <c r="X2468" s="52">
        <v>614.70115469355767</v>
      </c>
      <c r="Y2468" s="52">
        <v>695.72894698590369</v>
      </c>
      <c r="Z2468" s="64">
        <f>IF(FACT_INCLUDES[[#This Row],[Order Type]]="Online", 1, 0)*FACT_INCLUDES[[#This Row],[Income]]</f>
        <v>0</v>
      </c>
    </row>
    <row r="2469" spans="1:26" x14ac:dyDescent="0.3">
      <c r="A2469" s="4">
        <v>2245</v>
      </c>
      <c r="B2469" s="4">
        <v>1250</v>
      </c>
      <c r="C2469" s="4">
        <v>210</v>
      </c>
      <c r="D2469" s="58">
        <v>5</v>
      </c>
      <c r="E2469" s="28">
        <f>VLOOKUP(FACT_INCLUDES[[#This Row],[Order ID]], ORDERS[], 2)</f>
        <v>45286.612386317436</v>
      </c>
      <c r="F2469" s="28">
        <f>VLOOKUP(FACT_INCLUDES[[#This Row],[Order ID]], ORDERS[], 3)</f>
        <v>45286.612386317436</v>
      </c>
      <c r="G2469" s="4" t="str">
        <f>VLOOKUP(FACT_INCLUDES[[#This Row],[Order ID]], ORDERS[], 4)</f>
        <v>In-Store</v>
      </c>
      <c r="H2469" s="4" t="str">
        <f>VLOOKUP(FACT_INCLUDES[[#This Row],[Order ID]], ORDERS[], 5)</f>
        <v>XNW7474@gmail.com</v>
      </c>
      <c r="I2469" s="4">
        <f>VLOOKUP(FACT_INCLUDES[[#This Row],[Order ID]], ORDERS[], 6)</f>
        <v>24</v>
      </c>
      <c r="J2469" s="54">
        <f>VLOOKUP(FACT_INCLUDES[[#This Row],[Order ID]], ORDERS[], 7)</f>
        <v>0</v>
      </c>
      <c r="K2469" s="33">
        <v>0</v>
      </c>
      <c r="L2469" s="4">
        <f>VLOOKUP(FACT_INCLUDES[[#This Row],[DW Version]], VERSIONS[], 2)</f>
        <v>21</v>
      </c>
      <c r="M2469" s="4">
        <f>VLOOKUP(FACT_INCLUDES[[#This Row],[DW Version]], VERSIONS[], 3)</f>
        <v>4.5</v>
      </c>
      <c r="N2469" s="4" t="str">
        <f>VLOOKUP(FACT_INCLUDES[[#This Row],[DW Version]], VERSIONS[], 4)</f>
        <v>black</v>
      </c>
      <c r="O2469" s="51">
        <f>VLOOKUP(FACT_INCLUDES[[#This Row],[DW Version]], VERSIONS[], 5)</f>
        <v>244.98938831343443</v>
      </c>
      <c r="P2469" s="4" t="str">
        <f>VLOOKUP(FACT_INCLUDES[[#This Row],[DW Version]], VERSIONS[], 6)</f>
        <v>Huarache</v>
      </c>
      <c r="Q2469" s="4" t="str">
        <f>VLOOKUP(FACT_INCLUDES[[#This Row],[DW Version]], VERSIONS[], 7)</f>
        <v>Shoe</v>
      </c>
      <c r="R2469" s="51">
        <f>FACT_INCLUDES[[#This Row],[Version Price]]*FACT_INCLUDES[[#This Row],[Quantity]]</f>
        <v>1224.9469415671722</v>
      </c>
      <c r="S2469" s="51">
        <f>FACT_INCLUDES[[#This Row],[Amount]]*(1-FACT_INCLUDES[[#This Row],[Order Discount]])</f>
        <v>1224.9469415671722</v>
      </c>
      <c r="T2469" s="51">
        <f t="shared" si="38"/>
        <v>1224.9469415671722</v>
      </c>
      <c r="U2469" s="57">
        <f>FACT_INCLUDES[[#This Row],[Income]]/FACT_INCLUDES[[#This Row],[Total Order Income]]</f>
        <v>1</v>
      </c>
      <c r="V2469" s="33">
        <f>IF(FACT_INCLUDES[[#This Row],[Order Gap]]&gt;10, 1, 0)/COUNTIFS(FACT_INCLUDES[Order ID], FACT_INCLUDES[[#This Row],[Order ID]])</f>
        <v>0</v>
      </c>
      <c r="W2469" s="33">
        <f>IF(FACT_INCLUDES[[#This Row],[Order Type]]="Online", 1, 0)/COUNTIFS(FACT_INCLUDES[Order ID], FACT_INCLUDES[[#This Row],[Order ID]])</f>
        <v>0</v>
      </c>
      <c r="X2469" s="52">
        <v>614.70115469355767</v>
      </c>
      <c r="Y2469" s="52">
        <v>695.72894698590369</v>
      </c>
      <c r="Z2469" s="64">
        <f>IF(FACT_INCLUDES[[#This Row],[Order Type]]="Online", 1, 0)*FACT_INCLUDES[[#This Row],[Income]]</f>
        <v>0</v>
      </c>
    </row>
    <row r="2470" spans="1:26" x14ac:dyDescent="0.3">
      <c r="A2470" s="4">
        <v>2275</v>
      </c>
      <c r="B2470" s="4">
        <v>1280</v>
      </c>
      <c r="C2470" s="4">
        <v>366</v>
      </c>
      <c r="D2470" s="58">
        <v>2</v>
      </c>
      <c r="E2470" s="28">
        <f>VLOOKUP(FACT_INCLUDES[[#This Row],[Order ID]], ORDERS[], 2)</f>
        <v>45264.596031959969</v>
      </c>
      <c r="F2470" s="28">
        <f>VLOOKUP(FACT_INCLUDES[[#This Row],[Order ID]], ORDERS[], 3)</f>
        <v>45264.596031959969</v>
      </c>
      <c r="G2470" s="4" t="str">
        <f>VLOOKUP(FACT_INCLUDES[[#This Row],[Order ID]], ORDERS[], 4)</f>
        <v>In-Store</v>
      </c>
      <c r="H2470" s="4" t="str">
        <f>VLOOKUP(FACT_INCLUDES[[#This Row],[Order ID]], ORDERS[], 5)</f>
        <v>UMO9340@gmail.com</v>
      </c>
      <c r="I2470" s="4">
        <f>VLOOKUP(FACT_INCLUDES[[#This Row],[Order ID]], ORDERS[], 6)</f>
        <v>17</v>
      </c>
      <c r="J2470" s="54">
        <f>VLOOKUP(FACT_INCLUDES[[#This Row],[Order ID]], ORDERS[], 7)</f>
        <v>0</v>
      </c>
      <c r="K2470" s="33">
        <v>0</v>
      </c>
      <c r="L2470" s="4">
        <f>VLOOKUP(FACT_INCLUDES[[#This Row],[DW Version]], VERSIONS[], 2)</f>
        <v>37</v>
      </c>
      <c r="M2470" s="4">
        <f>VLOOKUP(FACT_INCLUDES[[#This Row],[DW Version]], VERSIONS[], 3)</f>
        <v>5.5</v>
      </c>
      <c r="N2470" s="4" t="str">
        <f>VLOOKUP(FACT_INCLUDES[[#This Row],[DW Version]], VERSIONS[], 4)</f>
        <v>black</v>
      </c>
      <c r="O2470" s="51">
        <f>VLOOKUP(FACT_INCLUDES[[#This Row],[DW Version]], VERSIONS[], 5)</f>
        <v>215.52053956744146</v>
      </c>
      <c r="P2470" s="4" t="str">
        <f>VLOOKUP(FACT_INCLUDES[[#This Row],[DW Version]], VERSIONS[], 6)</f>
        <v>Air Zoom Winflo</v>
      </c>
      <c r="Q2470" s="4" t="str">
        <f>VLOOKUP(FACT_INCLUDES[[#This Row],[DW Version]], VERSIONS[], 7)</f>
        <v>Shoe</v>
      </c>
      <c r="R2470" s="51">
        <f>FACT_INCLUDES[[#This Row],[Version Price]]*FACT_INCLUDES[[#This Row],[Quantity]]</f>
        <v>431.04107913488292</v>
      </c>
      <c r="S2470" s="51">
        <f>FACT_INCLUDES[[#This Row],[Amount]]*(1-FACT_INCLUDES[[#This Row],[Order Discount]])</f>
        <v>431.04107913488292</v>
      </c>
      <c r="T2470" s="51">
        <f t="shared" si="38"/>
        <v>431.04107913488292</v>
      </c>
      <c r="U2470" s="57">
        <f>FACT_INCLUDES[[#This Row],[Income]]/FACT_INCLUDES[[#This Row],[Total Order Income]]</f>
        <v>1</v>
      </c>
      <c r="V2470" s="33">
        <f>IF(FACT_INCLUDES[[#This Row],[Order Gap]]&gt;10, 1, 0)/COUNTIFS(FACT_INCLUDES[Order ID], FACT_INCLUDES[[#This Row],[Order ID]])</f>
        <v>0</v>
      </c>
      <c r="W2470" s="33">
        <f>IF(FACT_INCLUDES[[#This Row],[Order Type]]="Online", 1, 0)/COUNTIFS(FACT_INCLUDES[Order ID], FACT_INCLUDES[[#This Row],[Order ID]])</f>
        <v>0</v>
      </c>
      <c r="X2470" s="52">
        <v>614.70115469355767</v>
      </c>
      <c r="Y2470" s="52">
        <v>695.72894698590369</v>
      </c>
      <c r="Z2470" s="64">
        <f>IF(FACT_INCLUDES[[#This Row],[Order Type]]="Online", 1, 0)*FACT_INCLUDES[[#This Row],[Income]]</f>
        <v>0</v>
      </c>
    </row>
    <row r="2471" spans="1:26" x14ac:dyDescent="0.3">
      <c r="A2471" s="4">
        <v>2302</v>
      </c>
      <c r="B2471" s="4">
        <v>1307</v>
      </c>
      <c r="C2471" s="4">
        <v>624</v>
      </c>
      <c r="D2471" s="58">
        <v>5</v>
      </c>
      <c r="E2471" s="28">
        <f>VLOOKUP(FACT_INCLUDES[[#This Row],[Order ID]], ORDERS[], 2)</f>
        <v>45079.899465287417</v>
      </c>
      <c r="F2471" s="28">
        <f>VLOOKUP(FACT_INCLUDES[[#This Row],[Order ID]], ORDERS[], 3)</f>
        <v>45079.899465287417</v>
      </c>
      <c r="G2471" s="4" t="str">
        <f>VLOOKUP(FACT_INCLUDES[[#This Row],[Order ID]], ORDERS[], 4)</f>
        <v>In-Store</v>
      </c>
      <c r="H2471" s="4" t="str">
        <f>VLOOKUP(FACT_INCLUDES[[#This Row],[Order ID]], ORDERS[], 5)</f>
        <v>WQV1004@gmail.com</v>
      </c>
      <c r="I2471" s="4">
        <f>VLOOKUP(FACT_INCLUDES[[#This Row],[Order ID]], ORDERS[], 6)</f>
        <v>4</v>
      </c>
      <c r="J2471" s="54">
        <f>VLOOKUP(FACT_INCLUDES[[#This Row],[Order ID]], ORDERS[], 7)</f>
        <v>0</v>
      </c>
      <c r="K2471" s="33">
        <v>0</v>
      </c>
      <c r="L2471" s="4">
        <f>VLOOKUP(FACT_INCLUDES[[#This Row],[DW Version]], VERSIONS[], 2)</f>
        <v>63</v>
      </c>
      <c r="M2471" s="4">
        <f>VLOOKUP(FACT_INCLUDES[[#This Row],[DW Version]], VERSIONS[], 3)</f>
        <v>11.5</v>
      </c>
      <c r="N2471" s="4" t="str">
        <f>VLOOKUP(FACT_INCLUDES[[#This Row],[DW Version]], VERSIONS[], 4)</f>
        <v>khaki</v>
      </c>
      <c r="O2471" s="51">
        <f>VLOOKUP(FACT_INCLUDES[[#This Row],[DW Version]], VERSIONS[], 5)</f>
        <v>75.103585158065655</v>
      </c>
      <c r="P2471" s="4" t="str">
        <f>VLOOKUP(FACT_INCLUDES[[#This Row],[DW Version]], VERSIONS[], 6)</f>
        <v>CTR360</v>
      </c>
      <c r="Q2471" s="4" t="str">
        <f>VLOOKUP(FACT_INCLUDES[[#This Row],[DW Version]], VERSIONS[], 7)</f>
        <v>Shoe</v>
      </c>
      <c r="R2471" s="51">
        <f>FACT_INCLUDES[[#This Row],[Version Price]]*FACT_INCLUDES[[#This Row],[Quantity]]</f>
        <v>375.51792579032826</v>
      </c>
      <c r="S2471" s="51">
        <f>FACT_INCLUDES[[#This Row],[Amount]]*(1-FACT_INCLUDES[[#This Row],[Order Discount]])</f>
        <v>375.51792579032826</v>
      </c>
      <c r="T2471" s="51">
        <f t="shared" si="38"/>
        <v>375.51792579032826</v>
      </c>
      <c r="U2471" s="57">
        <f>FACT_INCLUDES[[#This Row],[Income]]/FACT_INCLUDES[[#This Row],[Total Order Income]]</f>
        <v>1</v>
      </c>
      <c r="V2471" s="33">
        <f>IF(FACT_INCLUDES[[#This Row],[Order Gap]]&gt;10, 1, 0)/COUNTIFS(FACT_INCLUDES[Order ID], FACT_INCLUDES[[#This Row],[Order ID]])</f>
        <v>0</v>
      </c>
      <c r="W2471" s="33">
        <f>IF(FACT_INCLUDES[[#This Row],[Order Type]]="Online", 1, 0)/COUNTIFS(FACT_INCLUDES[Order ID], FACT_INCLUDES[[#This Row],[Order ID]])</f>
        <v>0</v>
      </c>
      <c r="X2471" s="52">
        <v>614.70115469355767</v>
      </c>
      <c r="Y2471" s="52">
        <v>695.72894698590369</v>
      </c>
      <c r="Z2471" s="64">
        <f>IF(FACT_INCLUDES[[#This Row],[Order Type]]="Online", 1, 0)*FACT_INCLUDES[[#This Row],[Income]]</f>
        <v>0</v>
      </c>
    </row>
    <row r="2472" spans="1:26" x14ac:dyDescent="0.3">
      <c r="A2472" s="4">
        <v>2304</v>
      </c>
      <c r="B2472" s="4">
        <v>1309</v>
      </c>
      <c r="C2472" s="4">
        <v>96</v>
      </c>
      <c r="D2472" s="58">
        <v>3</v>
      </c>
      <c r="E2472" s="28">
        <f>VLOOKUP(FACT_INCLUDES[[#This Row],[Order ID]], ORDERS[], 2)</f>
        <v>45171.392364937718</v>
      </c>
      <c r="F2472" s="28">
        <f>VLOOKUP(FACT_INCLUDES[[#This Row],[Order ID]], ORDERS[], 3)</f>
        <v>45171.392364937718</v>
      </c>
      <c r="G2472" s="4" t="str">
        <f>VLOOKUP(FACT_INCLUDES[[#This Row],[Order ID]], ORDERS[], 4)</f>
        <v>In-Store</v>
      </c>
      <c r="H2472" s="4" t="str">
        <f>VLOOKUP(FACT_INCLUDES[[#This Row],[Order ID]], ORDERS[], 5)</f>
        <v>RUA7376@gmail.com</v>
      </c>
      <c r="I2472" s="4">
        <f>VLOOKUP(FACT_INCLUDES[[#This Row],[Order ID]], ORDERS[], 6)</f>
        <v>27</v>
      </c>
      <c r="J2472" s="54">
        <f>VLOOKUP(FACT_INCLUDES[[#This Row],[Order ID]], ORDERS[], 7)</f>
        <v>0</v>
      </c>
      <c r="K2472" s="33">
        <v>0</v>
      </c>
      <c r="L2472" s="4">
        <f>VLOOKUP(FACT_INCLUDES[[#This Row],[DW Version]], VERSIONS[], 2)</f>
        <v>9</v>
      </c>
      <c r="M2472" s="4">
        <f>VLOOKUP(FACT_INCLUDES[[#This Row],[DW Version]], VERSIONS[], 3)</f>
        <v>11</v>
      </c>
      <c r="N2472" s="4" t="str">
        <f>VLOOKUP(FACT_INCLUDES[[#This Row],[DW Version]], VERSIONS[], 4)</f>
        <v>dark blue</v>
      </c>
      <c r="O2472" s="51">
        <f>VLOOKUP(FACT_INCLUDES[[#This Row],[DW Version]], VERSIONS[], 5)</f>
        <v>36.280086263737246</v>
      </c>
      <c r="P2472" s="4" t="str">
        <f>VLOOKUP(FACT_INCLUDES[[#This Row],[DW Version]], VERSIONS[], 6)</f>
        <v>React</v>
      </c>
      <c r="Q2472" s="4" t="str">
        <f>VLOOKUP(FACT_INCLUDES[[#This Row],[DW Version]], VERSIONS[], 7)</f>
        <v>Shoe</v>
      </c>
      <c r="R2472" s="51">
        <f>FACT_INCLUDES[[#This Row],[Version Price]]*FACT_INCLUDES[[#This Row],[Quantity]]</f>
        <v>108.84025879121174</v>
      </c>
      <c r="S2472" s="51">
        <f>FACT_INCLUDES[[#This Row],[Amount]]*(1-FACT_INCLUDES[[#This Row],[Order Discount]])</f>
        <v>108.84025879121174</v>
      </c>
      <c r="T2472" s="51">
        <f t="shared" si="38"/>
        <v>108.84025879121174</v>
      </c>
      <c r="U2472" s="57">
        <f>FACT_INCLUDES[[#This Row],[Income]]/FACT_INCLUDES[[#This Row],[Total Order Income]]</f>
        <v>1</v>
      </c>
      <c r="V2472" s="33">
        <f>IF(FACT_INCLUDES[[#This Row],[Order Gap]]&gt;10, 1, 0)/COUNTIFS(FACT_INCLUDES[Order ID], FACT_INCLUDES[[#This Row],[Order ID]])</f>
        <v>0</v>
      </c>
      <c r="W2472" s="33">
        <f>IF(FACT_INCLUDES[[#This Row],[Order Type]]="Online", 1, 0)/COUNTIFS(FACT_INCLUDES[Order ID], FACT_INCLUDES[[#This Row],[Order ID]])</f>
        <v>0</v>
      </c>
      <c r="X2472" s="52">
        <v>614.70115469355767</v>
      </c>
      <c r="Y2472" s="52">
        <v>695.72894698590369</v>
      </c>
      <c r="Z2472" s="64">
        <f>IF(FACT_INCLUDES[[#This Row],[Order Type]]="Online", 1, 0)*FACT_INCLUDES[[#This Row],[Income]]</f>
        <v>0</v>
      </c>
    </row>
    <row r="2473" spans="1:26" x14ac:dyDescent="0.3">
      <c r="A2473" s="4">
        <v>2309</v>
      </c>
      <c r="B2473" s="4">
        <v>1314</v>
      </c>
      <c r="C2473" s="4">
        <v>485</v>
      </c>
      <c r="D2473" s="58">
        <v>5</v>
      </c>
      <c r="E2473" s="28">
        <f>VLOOKUP(FACT_INCLUDES[[#This Row],[Order ID]], ORDERS[], 2)</f>
        <v>45187.038456980299</v>
      </c>
      <c r="F2473" s="28">
        <f>VLOOKUP(FACT_INCLUDES[[#This Row],[Order ID]], ORDERS[], 3)</f>
        <v>45187.038456980299</v>
      </c>
      <c r="G2473" s="4" t="str">
        <f>VLOOKUP(FACT_INCLUDES[[#This Row],[Order ID]], ORDERS[], 4)</f>
        <v>In-Store</v>
      </c>
      <c r="H2473" s="4" t="str">
        <f>VLOOKUP(FACT_INCLUDES[[#This Row],[Order ID]], ORDERS[], 5)</f>
        <v>SEF5085@gmail.com</v>
      </c>
      <c r="I2473" s="4">
        <f>VLOOKUP(FACT_INCLUDES[[#This Row],[Order ID]], ORDERS[], 6)</f>
        <v>44</v>
      </c>
      <c r="J2473" s="54">
        <f>VLOOKUP(FACT_INCLUDES[[#This Row],[Order ID]], ORDERS[], 7)</f>
        <v>0</v>
      </c>
      <c r="K2473" s="33">
        <v>0</v>
      </c>
      <c r="L2473" s="4">
        <f>VLOOKUP(FACT_INCLUDES[[#This Row],[DW Version]], VERSIONS[], 2)</f>
        <v>51</v>
      </c>
      <c r="M2473" s="4">
        <f>VLOOKUP(FACT_INCLUDES[[#This Row],[DW Version]], VERSIONS[], 3)</f>
        <v>6.5</v>
      </c>
      <c r="N2473" s="4" t="str">
        <f>VLOOKUP(FACT_INCLUDES[[#This Row],[DW Version]], VERSIONS[], 4)</f>
        <v>white</v>
      </c>
      <c r="O2473" s="51">
        <f>VLOOKUP(FACT_INCLUDES[[#This Row],[DW Version]], VERSIONS[], 5)</f>
        <v>197.4208615542484</v>
      </c>
      <c r="P2473" s="4" t="str">
        <f>VLOOKUP(FACT_INCLUDES[[#This Row],[DW Version]], VERSIONS[], 6)</f>
        <v>Therma Sphere Hoodie</v>
      </c>
      <c r="Q2473" s="4" t="str">
        <f>VLOOKUP(FACT_INCLUDES[[#This Row],[DW Version]], VERSIONS[], 7)</f>
        <v>Apparel</v>
      </c>
      <c r="R2473" s="51">
        <f>FACT_INCLUDES[[#This Row],[Version Price]]*FACT_INCLUDES[[#This Row],[Quantity]]</f>
        <v>987.10430777124202</v>
      </c>
      <c r="S2473" s="51">
        <f>FACT_INCLUDES[[#This Row],[Amount]]*(1-FACT_INCLUDES[[#This Row],[Order Discount]])</f>
        <v>987.10430777124202</v>
      </c>
      <c r="T2473" s="51">
        <f t="shared" si="38"/>
        <v>987.10430777124202</v>
      </c>
      <c r="U2473" s="57">
        <f>FACT_INCLUDES[[#This Row],[Income]]/FACT_INCLUDES[[#This Row],[Total Order Income]]</f>
        <v>1</v>
      </c>
      <c r="V2473" s="33">
        <f>IF(FACT_INCLUDES[[#This Row],[Order Gap]]&gt;10, 1, 0)/COUNTIFS(FACT_INCLUDES[Order ID], FACT_INCLUDES[[#This Row],[Order ID]])</f>
        <v>0</v>
      </c>
      <c r="W2473" s="33">
        <f>IF(FACT_INCLUDES[[#This Row],[Order Type]]="Online", 1, 0)/COUNTIFS(FACT_INCLUDES[Order ID], FACT_INCLUDES[[#This Row],[Order ID]])</f>
        <v>0</v>
      </c>
      <c r="X2473" s="52">
        <v>614.70115469355767</v>
      </c>
      <c r="Y2473" s="52">
        <v>695.72894698590369</v>
      </c>
      <c r="Z2473" s="64">
        <f>IF(FACT_INCLUDES[[#This Row],[Order Type]]="Online", 1, 0)*FACT_INCLUDES[[#This Row],[Income]]</f>
        <v>0</v>
      </c>
    </row>
    <row r="2474" spans="1:26" x14ac:dyDescent="0.3">
      <c r="A2474" s="4">
        <v>2313</v>
      </c>
      <c r="B2474" s="4">
        <v>1318</v>
      </c>
      <c r="C2474" s="4">
        <v>876</v>
      </c>
      <c r="D2474" s="58">
        <v>2</v>
      </c>
      <c r="E2474" s="28">
        <f>VLOOKUP(FACT_INCLUDES[[#This Row],[Order ID]], ORDERS[], 2)</f>
        <v>45249.978241612756</v>
      </c>
      <c r="F2474" s="28">
        <f>VLOOKUP(FACT_INCLUDES[[#This Row],[Order ID]], ORDERS[], 3)</f>
        <v>45249.978241612756</v>
      </c>
      <c r="G2474" s="4" t="str">
        <f>VLOOKUP(FACT_INCLUDES[[#This Row],[Order ID]], ORDERS[], 4)</f>
        <v>In-Store</v>
      </c>
      <c r="H2474" s="4" t="str">
        <f>VLOOKUP(FACT_INCLUDES[[#This Row],[Order ID]], ORDERS[], 5)</f>
        <v>CHW7102@gmail.com</v>
      </c>
      <c r="I2474" s="4">
        <f>VLOOKUP(FACT_INCLUDES[[#This Row],[Order ID]], ORDERS[], 6)</f>
        <v>18</v>
      </c>
      <c r="J2474" s="54">
        <f>VLOOKUP(FACT_INCLUDES[[#This Row],[Order ID]], ORDERS[], 7)</f>
        <v>0</v>
      </c>
      <c r="K2474" s="33">
        <v>0</v>
      </c>
      <c r="L2474" s="4">
        <f>VLOOKUP(FACT_INCLUDES[[#This Row],[DW Version]], VERSIONS[], 2)</f>
        <v>89</v>
      </c>
      <c r="M2474" s="4">
        <f>VLOOKUP(FACT_INCLUDES[[#This Row],[DW Version]], VERSIONS[], 3)</f>
        <v>9</v>
      </c>
      <c r="N2474" s="4" t="str">
        <f>VLOOKUP(FACT_INCLUDES[[#This Row],[DW Version]], VERSIONS[], 4)</f>
        <v>black</v>
      </c>
      <c r="O2474" s="51">
        <f>VLOOKUP(FACT_INCLUDES[[#This Row],[DW Version]], VERSIONS[], 5)</f>
        <v>303.33888220116654</v>
      </c>
      <c r="P2474" s="4" t="str">
        <f>VLOOKUP(FACT_INCLUDES[[#This Row],[DW Version]], VERSIONS[], 6)</f>
        <v>Wildhorse 7</v>
      </c>
      <c r="Q2474" s="4" t="str">
        <f>VLOOKUP(FACT_INCLUDES[[#This Row],[DW Version]], VERSIONS[], 7)</f>
        <v>Shoe</v>
      </c>
      <c r="R2474" s="51">
        <f>FACT_INCLUDES[[#This Row],[Version Price]]*FACT_INCLUDES[[#This Row],[Quantity]]</f>
        <v>606.67776440233308</v>
      </c>
      <c r="S2474" s="51">
        <f>FACT_INCLUDES[[#This Row],[Amount]]*(1-FACT_INCLUDES[[#This Row],[Order Discount]])</f>
        <v>606.67776440233308</v>
      </c>
      <c r="T2474" s="51">
        <f t="shared" si="38"/>
        <v>606.67776440233308</v>
      </c>
      <c r="U2474" s="57">
        <f>FACT_INCLUDES[[#This Row],[Income]]/FACT_INCLUDES[[#This Row],[Total Order Income]]</f>
        <v>1</v>
      </c>
      <c r="V2474" s="33">
        <f>IF(FACT_INCLUDES[[#This Row],[Order Gap]]&gt;10, 1, 0)/COUNTIFS(FACT_INCLUDES[Order ID], FACT_INCLUDES[[#This Row],[Order ID]])</f>
        <v>0</v>
      </c>
      <c r="W2474" s="33">
        <f>IF(FACT_INCLUDES[[#This Row],[Order Type]]="Online", 1, 0)/COUNTIFS(FACT_INCLUDES[Order ID], FACT_INCLUDES[[#This Row],[Order ID]])</f>
        <v>0</v>
      </c>
      <c r="X2474" s="52">
        <v>614.70115469355767</v>
      </c>
      <c r="Y2474" s="52">
        <v>695.72894698590369</v>
      </c>
      <c r="Z2474" s="64">
        <f>IF(FACT_INCLUDES[[#This Row],[Order Type]]="Online", 1, 0)*FACT_INCLUDES[[#This Row],[Income]]</f>
        <v>0</v>
      </c>
    </row>
    <row r="2475" spans="1:26" x14ac:dyDescent="0.3">
      <c r="A2475" s="4">
        <v>2321</v>
      </c>
      <c r="B2475" s="4">
        <v>1326</v>
      </c>
      <c r="C2475" s="4">
        <v>574</v>
      </c>
      <c r="D2475" s="58">
        <v>5</v>
      </c>
      <c r="E2475" s="28">
        <f>VLOOKUP(FACT_INCLUDES[[#This Row],[Order ID]], ORDERS[], 2)</f>
        <v>45144.512202492704</v>
      </c>
      <c r="F2475" s="28">
        <f>VLOOKUP(FACT_INCLUDES[[#This Row],[Order ID]], ORDERS[], 3)</f>
        <v>45144.512202492704</v>
      </c>
      <c r="G2475" s="4" t="str">
        <f>VLOOKUP(FACT_INCLUDES[[#This Row],[Order ID]], ORDERS[], 4)</f>
        <v>In-Store</v>
      </c>
      <c r="H2475" s="4" t="str">
        <f>VLOOKUP(FACT_INCLUDES[[#This Row],[Order ID]], ORDERS[], 5)</f>
        <v>BVS2753@gmail.com</v>
      </c>
      <c r="I2475" s="4">
        <f>VLOOKUP(FACT_INCLUDES[[#This Row],[Order ID]], ORDERS[], 6)</f>
        <v>6</v>
      </c>
      <c r="J2475" s="54">
        <f>VLOOKUP(FACT_INCLUDES[[#This Row],[Order ID]], ORDERS[], 7)</f>
        <v>0</v>
      </c>
      <c r="K2475" s="33">
        <v>0</v>
      </c>
      <c r="L2475" s="4">
        <f>VLOOKUP(FACT_INCLUDES[[#This Row],[DW Version]], VERSIONS[], 2)</f>
        <v>59</v>
      </c>
      <c r="M2475" s="4">
        <f>VLOOKUP(FACT_INCLUDES[[#This Row],[DW Version]], VERSIONS[], 3)</f>
        <v>6</v>
      </c>
      <c r="N2475" s="4" t="str">
        <f>VLOOKUP(FACT_INCLUDES[[#This Row],[DW Version]], VERSIONS[], 4)</f>
        <v>yellow</v>
      </c>
      <c r="O2475" s="51">
        <f>VLOOKUP(FACT_INCLUDES[[#This Row],[DW Version]], VERSIONS[], 5)</f>
        <v>330.98828407577901</v>
      </c>
      <c r="P2475" s="4" t="str">
        <f>VLOOKUP(FACT_INCLUDES[[#This Row],[DW Version]], VERSIONS[], 6)</f>
        <v>Hypervenom Phantom</v>
      </c>
      <c r="Q2475" s="4" t="str">
        <f>VLOOKUP(FACT_INCLUDES[[#This Row],[DW Version]], VERSIONS[], 7)</f>
        <v>Shoe</v>
      </c>
      <c r="R2475" s="51">
        <f>FACT_INCLUDES[[#This Row],[Version Price]]*FACT_INCLUDES[[#This Row],[Quantity]]</f>
        <v>1654.9414203788951</v>
      </c>
      <c r="S2475" s="51">
        <f>FACT_INCLUDES[[#This Row],[Amount]]*(1-FACT_INCLUDES[[#This Row],[Order Discount]])</f>
        <v>1654.9414203788951</v>
      </c>
      <c r="T2475" s="51">
        <f t="shared" si="38"/>
        <v>1654.9414203788951</v>
      </c>
      <c r="U2475" s="57">
        <f>FACT_INCLUDES[[#This Row],[Income]]/FACT_INCLUDES[[#This Row],[Total Order Income]]</f>
        <v>1</v>
      </c>
      <c r="V2475" s="33">
        <f>IF(FACT_INCLUDES[[#This Row],[Order Gap]]&gt;10, 1, 0)/COUNTIFS(FACT_INCLUDES[Order ID], FACT_INCLUDES[[#This Row],[Order ID]])</f>
        <v>0</v>
      </c>
      <c r="W2475" s="33">
        <f>IF(FACT_INCLUDES[[#This Row],[Order Type]]="Online", 1, 0)/COUNTIFS(FACT_INCLUDES[Order ID], FACT_INCLUDES[[#This Row],[Order ID]])</f>
        <v>0</v>
      </c>
      <c r="X2475" s="52">
        <v>614.70115469355767</v>
      </c>
      <c r="Y2475" s="52">
        <v>695.72894698590369</v>
      </c>
      <c r="Z2475" s="64">
        <f>IF(FACT_INCLUDES[[#This Row],[Order Type]]="Online", 1, 0)*FACT_INCLUDES[[#This Row],[Income]]</f>
        <v>0</v>
      </c>
    </row>
    <row r="2476" spans="1:26" x14ac:dyDescent="0.3">
      <c r="A2476" s="4">
        <v>2328</v>
      </c>
      <c r="B2476" s="4">
        <v>1333</v>
      </c>
      <c r="C2476" s="4">
        <v>122</v>
      </c>
      <c r="D2476" s="58">
        <v>3</v>
      </c>
      <c r="E2476" s="28">
        <f>VLOOKUP(FACT_INCLUDES[[#This Row],[Order ID]], ORDERS[], 2)</f>
        <v>45127.844275981457</v>
      </c>
      <c r="F2476" s="28">
        <f>VLOOKUP(FACT_INCLUDES[[#This Row],[Order ID]], ORDERS[], 3)</f>
        <v>45127.844275981457</v>
      </c>
      <c r="G2476" s="4" t="str">
        <f>VLOOKUP(FACT_INCLUDES[[#This Row],[Order ID]], ORDERS[], 4)</f>
        <v>In-Store</v>
      </c>
      <c r="H2476" s="4" t="str">
        <f>VLOOKUP(FACT_INCLUDES[[#This Row],[Order ID]], ORDERS[], 5)</f>
        <v>XNW7474@gmail.com</v>
      </c>
      <c r="I2476" s="4">
        <f>VLOOKUP(FACT_INCLUDES[[#This Row],[Order ID]], ORDERS[], 6)</f>
        <v>22</v>
      </c>
      <c r="J2476" s="54">
        <f>VLOOKUP(FACT_INCLUDES[[#This Row],[Order ID]], ORDERS[], 7)</f>
        <v>0</v>
      </c>
      <c r="K2476" s="33">
        <v>0</v>
      </c>
      <c r="L2476" s="4">
        <f>VLOOKUP(FACT_INCLUDES[[#This Row],[DW Version]], VERSIONS[], 2)</f>
        <v>13</v>
      </c>
      <c r="M2476" s="4">
        <f>VLOOKUP(FACT_INCLUDES[[#This Row],[DW Version]], VERSIONS[], 3)</f>
        <v>3</v>
      </c>
      <c r="N2476" s="4" t="str">
        <f>VLOOKUP(FACT_INCLUDES[[#This Row],[DW Version]], VERSIONS[], 4)</f>
        <v>black</v>
      </c>
      <c r="O2476" s="51">
        <f>VLOOKUP(FACT_INCLUDES[[#This Row],[DW Version]], VERSIONS[], 5)</f>
        <v>38.491689696518151</v>
      </c>
      <c r="P2476" s="4" t="str">
        <f>VLOOKUP(FACT_INCLUDES[[#This Row],[DW Version]], VERSIONS[], 6)</f>
        <v>Therma Pants</v>
      </c>
      <c r="Q2476" s="4" t="str">
        <f>VLOOKUP(FACT_INCLUDES[[#This Row],[DW Version]], VERSIONS[], 7)</f>
        <v>Apparel</v>
      </c>
      <c r="R2476" s="51">
        <f>FACT_INCLUDES[[#This Row],[Version Price]]*FACT_INCLUDES[[#This Row],[Quantity]]</f>
        <v>115.47506908955445</v>
      </c>
      <c r="S2476" s="51">
        <f>FACT_INCLUDES[[#This Row],[Amount]]*(1-FACT_INCLUDES[[#This Row],[Order Discount]])</f>
        <v>115.47506908955445</v>
      </c>
      <c r="T2476" s="51">
        <f t="shared" si="38"/>
        <v>115.47506908955445</v>
      </c>
      <c r="U2476" s="57">
        <f>FACT_INCLUDES[[#This Row],[Income]]/FACT_INCLUDES[[#This Row],[Total Order Income]]</f>
        <v>1</v>
      </c>
      <c r="V2476" s="33">
        <f>IF(FACT_INCLUDES[[#This Row],[Order Gap]]&gt;10, 1, 0)/COUNTIFS(FACT_INCLUDES[Order ID], FACT_INCLUDES[[#This Row],[Order ID]])</f>
        <v>0</v>
      </c>
      <c r="W2476" s="33">
        <f>IF(FACT_INCLUDES[[#This Row],[Order Type]]="Online", 1, 0)/COUNTIFS(FACT_INCLUDES[Order ID], FACT_INCLUDES[[#This Row],[Order ID]])</f>
        <v>0</v>
      </c>
      <c r="X2476" s="52">
        <v>614.70115469355767</v>
      </c>
      <c r="Y2476" s="52">
        <v>695.72894698590369</v>
      </c>
      <c r="Z2476" s="64">
        <f>IF(FACT_INCLUDES[[#This Row],[Order Type]]="Online", 1, 0)*FACT_INCLUDES[[#This Row],[Income]]</f>
        <v>0</v>
      </c>
    </row>
    <row r="2477" spans="1:26" x14ac:dyDescent="0.3">
      <c r="A2477" s="4">
        <v>2331</v>
      </c>
      <c r="B2477" s="4">
        <v>1336</v>
      </c>
      <c r="C2477" s="4">
        <v>310</v>
      </c>
      <c r="D2477" s="58">
        <v>1</v>
      </c>
      <c r="E2477" s="28">
        <f>VLOOKUP(FACT_INCLUDES[[#This Row],[Order ID]], ORDERS[], 2)</f>
        <v>45229.947365429733</v>
      </c>
      <c r="F2477" s="28">
        <f>VLOOKUP(FACT_INCLUDES[[#This Row],[Order ID]], ORDERS[], 3)</f>
        <v>45229.947365429733</v>
      </c>
      <c r="G2477" s="4" t="str">
        <f>VLOOKUP(FACT_INCLUDES[[#This Row],[Order ID]], ORDERS[], 4)</f>
        <v>In-Store</v>
      </c>
      <c r="H2477" s="4" t="str">
        <f>VLOOKUP(FACT_INCLUDES[[#This Row],[Order ID]], ORDERS[], 5)</f>
        <v>PAV5591@gmail.com</v>
      </c>
      <c r="I2477" s="4">
        <f>VLOOKUP(FACT_INCLUDES[[#This Row],[Order ID]], ORDERS[], 6)</f>
        <v>16</v>
      </c>
      <c r="J2477" s="54">
        <f>VLOOKUP(FACT_INCLUDES[[#This Row],[Order ID]], ORDERS[], 7)</f>
        <v>0</v>
      </c>
      <c r="K2477" s="33">
        <v>0</v>
      </c>
      <c r="L2477" s="4">
        <f>VLOOKUP(FACT_INCLUDES[[#This Row],[DW Version]], VERSIONS[], 2)</f>
        <v>31</v>
      </c>
      <c r="M2477" s="4">
        <f>VLOOKUP(FACT_INCLUDES[[#This Row],[DW Version]], VERSIONS[], 3)</f>
        <v>8.5</v>
      </c>
      <c r="N2477" s="4" t="str">
        <f>VLOOKUP(FACT_INCLUDES[[#This Row],[DW Version]], VERSIONS[], 4)</f>
        <v>white</v>
      </c>
      <c r="O2477" s="51">
        <f>VLOOKUP(FACT_INCLUDES[[#This Row],[DW Version]], VERSIONS[], 5)</f>
        <v>36.210896911189451</v>
      </c>
      <c r="P2477" s="4" t="str">
        <f>VLOOKUP(FACT_INCLUDES[[#This Row],[DW Version]], VERSIONS[], 6)</f>
        <v>React Element 55</v>
      </c>
      <c r="Q2477" s="4" t="str">
        <f>VLOOKUP(FACT_INCLUDES[[#This Row],[DW Version]], VERSIONS[], 7)</f>
        <v>Shoe</v>
      </c>
      <c r="R2477" s="51">
        <f>FACT_INCLUDES[[#This Row],[Version Price]]*FACT_INCLUDES[[#This Row],[Quantity]]</f>
        <v>36.210896911189451</v>
      </c>
      <c r="S2477" s="51">
        <f>FACT_INCLUDES[[#This Row],[Amount]]*(1-FACT_INCLUDES[[#This Row],[Order Discount]])</f>
        <v>36.210896911189451</v>
      </c>
      <c r="T2477" s="51">
        <f t="shared" si="38"/>
        <v>36.210896911189451</v>
      </c>
      <c r="U2477" s="57">
        <f>FACT_INCLUDES[[#This Row],[Income]]/FACT_INCLUDES[[#This Row],[Total Order Income]]</f>
        <v>1</v>
      </c>
      <c r="V2477" s="33">
        <f>IF(FACT_INCLUDES[[#This Row],[Order Gap]]&gt;10, 1, 0)/COUNTIFS(FACT_INCLUDES[Order ID], FACT_INCLUDES[[#This Row],[Order ID]])</f>
        <v>0</v>
      </c>
      <c r="W2477" s="33">
        <f>IF(FACT_INCLUDES[[#This Row],[Order Type]]="Online", 1, 0)/COUNTIFS(FACT_INCLUDES[Order ID], FACT_INCLUDES[[#This Row],[Order ID]])</f>
        <v>0</v>
      </c>
      <c r="X2477" s="52">
        <v>614.70115469355767</v>
      </c>
      <c r="Y2477" s="52">
        <v>695.72894698590369</v>
      </c>
      <c r="Z2477" s="64">
        <f>IF(FACT_INCLUDES[[#This Row],[Order Type]]="Online", 1, 0)*FACT_INCLUDES[[#This Row],[Income]]</f>
        <v>0</v>
      </c>
    </row>
    <row r="2478" spans="1:26" x14ac:dyDescent="0.3">
      <c r="A2478" s="4">
        <v>2343</v>
      </c>
      <c r="B2478" s="4">
        <v>1348</v>
      </c>
      <c r="C2478" s="4">
        <v>900</v>
      </c>
      <c r="D2478" s="58">
        <v>1</v>
      </c>
      <c r="E2478" s="28">
        <f>VLOOKUP(FACT_INCLUDES[[#This Row],[Order ID]], ORDERS[], 2)</f>
        <v>44949.687398244438</v>
      </c>
      <c r="F2478" s="28">
        <f>VLOOKUP(FACT_INCLUDES[[#This Row],[Order ID]], ORDERS[], 3)</f>
        <v>44949.687398244438</v>
      </c>
      <c r="G2478" s="4" t="str">
        <f>VLOOKUP(FACT_INCLUDES[[#This Row],[Order ID]], ORDERS[], 4)</f>
        <v>In-Store</v>
      </c>
      <c r="H2478" s="4" t="str">
        <f>VLOOKUP(FACT_INCLUDES[[#This Row],[Order ID]], ORDERS[], 5)</f>
        <v>SMT7744@gmail.com</v>
      </c>
      <c r="I2478" s="4">
        <f>VLOOKUP(FACT_INCLUDES[[#This Row],[Order ID]], ORDERS[], 6)</f>
        <v>49</v>
      </c>
      <c r="J2478" s="54">
        <f>VLOOKUP(FACT_INCLUDES[[#This Row],[Order ID]], ORDERS[], 7)</f>
        <v>0</v>
      </c>
      <c r="K2478" s="33">
        <v>0</v>
      </c>
      <c r="L2478" s="4">
        <f>VLOOKUP(FACT_INCLUDES[[#This Row],[DW Version]], VERSIONS[], 2)</f>
        <v>92</v>
      </c>
      <c r="M2478" s="4">
        <f>VLOOKUP(FACT_INCLUDES[[#This Row],[DW Version]], VERSIONS[], 3)</f>
        <v>4</v>
      </c>
      <c r="N2478" s="4" t="str">
        <f>VLOOKUP(FACT_INCLUDES[[#This Row],[DW Version]], VERSIONS[], 4)</f>
        <v>black</v>
      </c>
      <c r="O2478" s="51">
        <f>VLOOKUP(FACT_INCLUDES[[#This Row],[DW Version]], VERSIONS[], 5)</f>
        <v>91.40953056879232</v>
      </c>
      <c r="P2478" s="4" t="str">
        <f>VLOOKUP(FACT_INCLUDES[[#This Row],[DW Version]], VERSIONS[], 6)</f>
        <v>Nike Cap</v>
      </c>
      <c r="Q2478" s="4" t="str">
        <f>VLOOKUP(FACT_INCLUDES[[#This Row],[DW Version]], VERSIONS[], 7)</f>
        <v>Accessories</v>
      </c>
      <c r="R2478" s="51">
        <f>FACT_INCLUDES[[#This Row],[Version Price]]*FACT_INCLUDES[[#This Row],[Quantity]]</f>
        <v>91.40953056879232</v>
      </c>
      <c r="S2478" s="51">
        <f>FACT_INCLUDES[[#This Row],[Amount]]*(1-FACT_INCLUDES[[#This Row],[Order Discount]])</f>
        <v>91.40953056879232</v>
      </c>
      <c r="T2478" s="51">
        <f t="shared" si="38"/>
        <v>91.40953056879232</v>
      </c>
      <c r="U2478" s="57">
        <f>FACT_INCLUDES[[#This Row],[Income]]/FACT_INCLUDES[[#This Row],[Total Order Income]]</f>
        <v>1</v>
      </c>
      <c r="V2478" s="33">
        <f>IF(FACT_INCLUDES[[#This Row],[Order Gap]]&gt;10, 1, 0)/COUNTIFS(FACT_INCLUDES[Order ID], FACT_INCLUDES[[#This Row],[Order ID]])</f>
        <v>0</v>
      </c>
      <c r="W2478" s="33">
        <f>IF(FACT_INCLUDES[[#This Row],[Order Type]]="Online", 1, 0)/COUNTIFS(FACT_INCLUDES[Order ID], FACT_INCLUDES[[#This Row],[Order ID]])</f>
        <v>0</v>
      </c>
      <c r="X2478" s="52">
        <v>614.70115469355767</v>
      </c>
      <c r="Y2478" s="52">
        <v>695.72894698590369</v>
      </c>
      <c r="Z2478" s="64">
        <f>IF(FACT_INCLUDES[[#This Row],[Order Type]]="Online", 1, 0)*FACT_INCLUDES[[#This Row],[Income]]</f>
        <v>0</v>
      </c>
    </row>
    <row r="2479" spans="1:26" x14ac:dyDescent="0.3">
      <c r="A2479" s="4">
        <v>2372</v>
      </c>
      <c r="B2479" s="4">
        <v>1377</v>
      </c>
      <c r="C2479" s="4">
        <v>90</v>
      </c>
      <c r="D2479" s="58">
        <v>1</v>
      </c>
      <c r="E2479" s="28">
        <f>VLOOKUP(FACT_INCLUDES[[#This Row],[Order ID]], ORDERS[], 2)</f>
        <v>45257.064372342764</v>
      </c>
      <c r="F2479" s="28">
        <f>VLOOKUP(FACT_INCLUDES[[#This Row],[Order ID]], ORDERS[], 3)</f>
        <v>45257.064372342764</v>
      </c>
      <c r="G2479" s="4" t="str">
        <f>VLOOKUP(FACT_INCLUDES[[#This Row],[Order ID]], ORDERS[], 4)</f>
        <v>In-Store</v>
      </c>
      <c r="H2479" s="4" t="str">
        <f>VLOOKUP(FACT_INCLUDES[[#This Row],[Order ID]], ORDERS[], 5)</f>
        <v>MUG4677@gmail.com</v>
      </c>
      <c r="I2479" s="4">
        <f>VLOOKUP(FACT_INCLUDES[[#This Row],[Order ID]], ORDERS[], 6)</f>
        <v>7</v>
      </c>
      <c r="J2479" s="54">
        <f>VLOOKUP(FACT_INCLUDES[[#This Row],[Order ID]], ORDERS[], 7)</f>
        <v>0</v>
      </c>
      <c r="K2479" s="33">
        <v>0</v>
      </c>
      <c r="L2479" s="4">
        <f>VLOOKUP(FACT_INCLUDES[[#This Row],[DW Version]], VERSIONS[], 2)</f>
        <v>9</v>
      </c>
      <c r="M2479" s="4">
        <f>VLOOKUP(FACT_INCLUDES[[#This Row],[DW Version]], VERSIONS[], 3)</f>
        <v>8.5</v>
      </c>
      <c r="N2479" s="4" t="str">
        <f>VLOOKUP(FACT_INCLUDES[[#This Row],[DW Version]], VERSIONS[], 4)</f>
        <v>white</v>
      </c>
      <c r="O2479" s="51">
        <f>VLOOKUP(FACT_INCLUDES[[#This Row],[DW Version]], VERSIONS[], 5)</f>
        <v>326.15176308045517</v>
      </c>
      <c r="P2479" s="4" t="str">
        <f>VLOOKUP(FACT_INCLUDES[[#This Row],[DW Version]], VERSIONS[], 6)</f>
        <v>React</v>
      </c>
      <c r="Q2479" s="4" t="str">
        <f>VLOOKUP(FACT_INCLUDES[[#This Row],[DW Version]], VERSIONS[], 7)</f>
        <v>Shoe</v>
      </c>
      <c r="R2479" s="51">
        <f>FACT_INCLUDES[[#This Row],[Version Price]]*FACT_INCLUDES[[#This Row],[Quantity]]</f>
        <v>326.15176308045517</v>
      </c>
      <c r="S2479" s="51">
        <f>FACT_INCLUDES[[#This Row],[Amount]]*(1-FACT_INCLUDES[[#This Row],[Order Discount]])</f>
        <v>326.15176308045517</v>
      </c>
      <c r="T2479" s="51">
        <f t="shared" si="38"/>
        <v>326.15176308045517</v>
      </c>
      <c r="U2479" s="57">
        <f>FACT_INCLUDES[[#This Row],[Income]]/FACT_INCLUDES[[#This Row],[Total Order Income]]</f>
        <v>1</v>
      </c>
      <c r="V2479" s="33">
        <f>IF(FACT_INCLUDES[[#This Row],[Order Gap]]&gt;10, 1, 0)/COUNTIFS(FACT_INCLUDES[Order ID], FACT_INCLUDES[[#This Row],[Order ID]])</f>
        <v>0</v>
      </c>
      <c r="W2479" s="33">
        <f>IF(FACT_INCLUDES[[#This Row],[Order Type]]="Online", 1, 0)/COUNTIFS(FACT_INCLUDES[Order ID], FACT_INCLUDES[[#This Row],[Order ID]])</f>
        <v>0</v>
      </c>
      <c r="X2479" s="52">
        <v>614.70115469355767</v>
      </c>
      <c r="Y2479" s="52">
        <v>695.72894698590369</v>
      </c>
      <c r="Z2479" s="64">
        <f>IF(FACT_INCLUDES[[#This Row],[Order Type]]="Online", 1, 0)*FACT_INCLUDES[[#This Row],[Income]]</f>
        <v>0</v>
      </c>
    </row>
    <row r="2480" spans="1:26" x14ac:dyDescent="0.3">
      <c r="A2480" s="4">
        <v>2383</v>
      </c>
      <c r="B2480" s="4">
        <v>1388</v>
      </c>
      <c r="C2480" s="4">
        <v>324</v>
      </c>
      <c r="D2480" s="58">
        <v>3</v>
      </c>
      <c r="E2480" s="28">
        <f>VLOOKUP(FACT_INCLUDES[[#This Row],[Order ID]], ORDERS[], 2)</f>
        <v>44929.852316362383</v>
      </c>
      <c r="F2480" s="28">
        <f>VLOOKUP(FACT_INCLUDES[[#This Row],[Order ID]], ORDERS[], 3)</f>
        <v>44929.852316362383</v>
      </c>
      <c r="G2480" s="4" t="str">
        <f>VLOOKUP(FACT_INCLUDES[[#This Row],[Order ID]], ORDERS[], 4)</f>
        <v>In-Store</v>
      </c>
      <c r="H2480" s="4" t="str">
        <f>VLOOKUP(FACT_INCLUDES[[#This Row],[Order ID]], ORDERS[], 5)</f>
        <v>ZXJ2078@gmail.com</v>
      </c>
      <c r="I2480" s="4">
        <f>VLOOKUP(FACT_INCLUDES[[#This Row],[Order ID]], ORDERS[], 6)</f>
        <v>20</v>
      </c>
      <c r="J2480" s="54">
        <f>VLOOKUP(FACT_INCLUDES[[#This Row],[Order ID]], ORDERS[], 7)</f>
        <v>0</v>
      </c>
      <c r="K2480" s="33">
        <v>0</v>
      </c>
      <c r="L2480" s="4">
        <f>VLOOKUP(FACT_INCLUDES[[#This Row],[DW Version]], VERSIONS[], 2)</f>
        <v>33</v>
      </c>
      <c r="M2480" s="4">
        <f>VLOOKUP(FACT_INCLUDES[[#This Row],[DW Version]], VERSIONS[], 3)</f>
        <v>6</v>
      </c>
      <c r="N2480" s="4" t="str">
        <f>VLOOKUP(FACT_INCLUDES[[#This Row],[DW Version]], VERSIONS[], 4)</f>
        <v>black</v>
      </c>
      <c r="O2480" s="51">
        <f>VLOOKUP(FACT_INCLUDES[[#This Row],[DW Version]], VERSIONS[], 5)</f>
        <v>392.27531655753711</v>
      </c>
      <c r="P2480" s="4" t="str">
        <f>VLOOKUP(FACT_INCLUDES[[#This Row],[DW Version]], VERSIONS[], 6)</f>
        <v>Element Running Top</v>
      </c>
      <c r="Q2480" s="4" t="str">
        <f>VLOOKUP(FACT_INCLUDES[[#This Row],[DW Version]], VERSIONS[], 7)</f>
        <v>Apparel</v>
      </c>
      <c r="R2480" s="51">
        <f>FACT_INCLUDES[[#This Row],[Version Price]]*FACT_INCLUDES[[#This Row],[Quantity]]</f>
        <v>1176.8259496726114</v>
      </c>
      <c r="S2480" s="51">
        <f>FACT_INCLUDES[[#This Row],[Amount]]*(1-FACT_INCLUDES[[#This Row],[Order Discount]])</f>
        <v>1176.8259496726114</v>
      </c>
      <c r="T2480" s="51">
        <f t="shared" si="38"/>
        <v>1176.8259496726114</v>
      </c>
      <c r="U2480" s="57">
        <f>FACT_INCLUDES[[#This Row],[Income]]/FACT_INCLUDES[[#This Row],[Total Order Income]]</f>
        <v>1</v>
      </c>
      <c r="V2480" s="33">
        <f>IF(FACT_INCLUDES[[#This Row],[Order Gap]]&gt;10, 1, 0)/COUNTIFS(FACT_INCLUDES[Order ID], FACT_INCLUDES[[#This Row],[Order ID]])</f>
        <v>0</v>
      </c>
      <c r="W2480" s="33">
        <f>IF(FACT_INCLUDES[[#This Row],[Order Type]]="Online", 1, 0)/COUNTIFS(FACT_INCLUDES[Order ID], FACT_INCLUDES[[#This Row],[Order ID]])</f>
        <v>0</v>
      </c>
      <c r="X2480" s="52">
        <v>614.70115469355767</v>
      </c>
      <c r="Y2480" s="52">
        <v>695.72894698590369</v>
      </c>
      <c r="Z2480" s="64">
        <f>IF(FACT_INCLUDES[[#This Row],[Order Type]]="Online", 1, 0)*FACT_INCLUDES[[#This Row],[Income]]</f>
        <v>0</v>
      </c>
    </row>
    <row r="2481" spans="1:26" x14ac:dyDescent="0.3">
      <c r="A2481" s="4">
        <v>2384</v>
      </c>
      <c r="B2481" s="4">
        <v>1389</v>
      </c>
      <c r="C2481" s="4">
        <v>100</v>
      </c>
      <c r="D2481" s="58">
        <v>4</v>
      </c>
      <c r="E2481" s="28">
        <f>VLOOKUP(FACT_INCLUDES[[#This Row],[Order ID]], ORDERS[], 2)</f>
        <v>45064.325635112153</v>
      </c>
      <c r="F2481" s="28">
        <f>VLOOKUP(FACT_INCLUDES[[#This Row],[Order ID]], ORDERS[], 3)</f>
        <v>45064.325635112153</v>
      </c>
      <c r="G2481" s="4" t="str">
        <f>VLOOKUP(FACT_INCLUDES[[#This Row],[Order ID]], ORDERS[], 4)</f>
        <v>In-Store</v>
      </c>
      <c r="H2481" s="4" t="str">
        <f>VLOOKUP(FACT_INCLUDES[[#This Row],[Order ID]], ORDERS[], 5)</f>
        <v>OBM2086@gmail.com</v>
      </c>
      <c r="I2481" s="4">
        <f>VLOOKUP(FACT_INCLUDES[[#This Row],[Order ID]], ORDERS[], 6)</f>
        <v>21</v>
      </c>
      <c r="J2481" s="54">
        <f>VLOOKUP(FACT_INCLUDES[[#This Row],[Order ID]], ORDERS[], 7)</f>
        <v>0</v>
      </c>
      <c r="K2481" s="33">
        <v>0</v>
      </c>
      <c r="L2481" s="4">
        <f>VLOOKUP(FACT_INCLUDES[[#This Row],[DW Version]], VERSIONS[], 2)</f>
        <v>10</v>
      </c>
      <c r="M2481" s="4">
        <f>VLOOKUP(FACT_INCLUDES[[#This Row],[DW Version]], VERSIONS[], 3)</f>
        <v>5.5</v>
      </c>
      <c r="N2481" s="4" t="str">
        <f>VLOOKUP(FACT_INCLUDES[[#This Row],[DW Version]], VERSIONS[], 4)</f>
        <v>purple lilac</v>
      </c>
      <c r="O2481" s="51">
        <f>VLOOKUP(FACT_INCLUDES[[#This Row],[DW Version]], VERSIONS[], 5)</f>
        <v>399.96852817054526</v>
      </c>
      <c r="P2481" s="4" t="str">
        <f>VLOOKUP(FACT_INCLUDES[[#This Row],[DW Version]], VERSIONS[], 6)</f>
        <v>Vapormax</v>
      </c>
      <c r="Q2481" s="4" t="str">
        <f>VLOOKUP(FACT_INCLUDES[[#This Row],[DW Version]], VERSIONS[], 7)</f>
        <v>Shoe</v>
      </c>
      <c r="R2481" s="51">
        <f>FACT_INCLUDES[[#This Row],[Version Price]]*FACT_INCLUDES[[#This Row],[Quantity]]</f>
        <v>1599.874112682181</v>
      </c>
      <c r="S2481" s="51">
        <f>FACT_INCLUDES[[#This Row],[Amount]]*(1-FACT_INCLUDES[[#This Row],[Order Discount]])</f>
        <v>1599.874112682181</v>
      </c>
      <c r="T2481" s="51">
        <f t="shared" si="38"/>
        <v>1599.874112682181</v>
      </c>
      <c r="U2481" s="57">
        <f>FACT_INCLUDES[[#This Row],[Income]]/FACT_INCLUDES[[#This Row],[Total Order Income]]</f>
        <v>1</v>
      </c>
      <c r="V2481" s="33">
        <f>IF(FACT_INCLUDES[[#This Row],[Order Gap]]&gt;10, 1, 0)/COUNTIFS(FACT_INCLUDES[Order ID], FACT_INCLUDES[[#This Row],[Order ID]])</f>
        <v>0</v>
      </c>
      <c r="W2481" s="33">
        <f>IF(FACT_INCLUDES[[#This Row],[Order Type]]="Online", 1, 0)/COUNTIFS(FACT_INCLUDES[Order ID], FACT_INCLUDES[[#This Row],[Order ID]])</f>
        <v>0</v>
      </c>
      <c r="X2481" s="52">
        <v>614.70115469355767</v>
      </c>
      <c r="Y2481" s="52">
        <v>695.72894698590369</v>
      </c>
      <c r="Z2481" s="64">
        <f>IF(FACT_INCLUDES[[#This Row],[Order Type]]="Online", 1, 0)*FACT_INCLUDES[[#This Row],[Income]]</f>
        <v>0</v>
      </c>
    </row>
    <row r="2482" spans="1:26" x14ac:dyDescent="0.3">
      <c r="A2482" s="4">
        <v>2401</v>
      </c>
      <c r="B2482" s="4">
        <v>1406</v>
      </c>
      <c r="C2482" s="4">
        <v>611</v>
      </c>
      <c r="D2482" s="58">
        <v>4</v>
      </c>
      <c r="E2482" s="28">
        <f>VLOOKUP(FACT_INCLUDES[[#This Row],[Order ID]], ORDERS[], 2)</f>
        <v>44958.986785583882</v>
      </c>
      <c r="F2482" s="28">
        <f>VLOOKUP(FACT_INCLUDES[[#This Row],[Order ID]], ORDERS[], 3)</f>
        <v>44958.986785583882</v>
      </c>
      <c r="G2482" s="4" t="str">
        <f>VLOOKUP(FACT_INCLUDES[[#This Row],[Order ID]], ORDERS[], 4)</f>
        <v>In-Store</v>
      </c>
      <c r="H2482" s="4" t="str">
        <f>VLOOKUP(FACT_INCLUDES[[#This Row],[Order ID]], ORDERS[], 5)</f>
        <v>TTC9045@gmail.com</v>
      </c>
      <c r="I2482" s="4">
        <f>VLOOKUP(FACT_INCLUDES[[#This Row],[Order ID]], ORDERS[], 6)</f>
        <v>35</v>
      </c>
      <c r="J2482" s="54">
        <f>VLOOKUP(FACT_INCLUDES[[#This Row],[Order ID]], ORDERS[], 7)</f>
        <v>0</v>
      </c>
      <c r="K2482" s="33">
        <v>0</v>
      </c>
      <c r="L2482" s="4">
        <f>VLOOKUP(FACT_INCLUDES[[#This Row],[DW Version]], VERSIONS[], 2)</f>
        <v>62</v>
      </c>
      <c r="M2482" s="4">
        <f>VLOOKUP(FACT_INCLUDES[[#This Row],[DW Version]], VERSIONS[], 3)</f>
        <v>8</v>
      </c>
      <c r="N2482" s="4" t="str">
        <f>VLOOKUP(FACT_INCLUDES[[#This Row],[DW Version]], VERSIONS[], 4)</f>
        <v>khaki</v>
      </c>
      <c r="O2482" s="51">
        <f>VLOOKUP(FACT_INCLUDES[[#This Row],[DW Version]], VERSIONS[], 5)</f>
        <v>131.84994295614217</v>
      </c>
      <c r="P2482" s="4" t="str">
        <f>VLOOKUP(FACT_INCLUDES[[#This Row],[DW Version]], VERSIONS[], 6)</f>
        <v>Tiempo Legend</v>
      </c>
      <c r="Q2482" s="4" t="str">
        <f>VLOOKUP(FACT_INCLUDES[[#This Row],[DW Version]], VERSIONS[], 7)</f>
        <v>Shoe</v>
      </c>
      <c r="R2482" s="51">
        <f>FACT_INCLUDES[[#This Row],[Version Price]]*FACT_INCLUDES[[#This Row],[Quantity]]</f>
        <v>527.39977182456869</v>
      </c>
      <c r="S2482" s="51">
        <f>FACT_INCLUDES[[#This Row],[Amount]]*(1-FACT_INCLUDES[[#This Row],[Order Discount]])</f>
        <v>527.39977182456869</v>
      </c>
      <c r="T2482" s="51">
        <f t="shared" si="38"/>
        <v>527.39977182456869</v>
      </c>
      <c r="U2482" s="57">
        <f>FACT_INCLUDES[[#This Row],[Income]]/FACT_INCLUDES[[#This Row],[Total Order Income]]</f>
        <v>1</v>
      </c>
      <c r="V2482" s="33">
        <f>IF(FACT_INCLUDES[[#This Row],[Order Gap]]&gt;10, 1, 0)/COUNTIFS(FACT_INCLUDES[Order ID], FACT_INCLUDES[[#This Row],[Order ID]])</f>
        <v>0</v>
      </c>
      <c r="W2482" s="33">
        <f>IF(FACT_INCLUDES[[#This Row],[Order Type]]="Online", 1, 0)/COUNTIFS(FACT_INCLUDES[Order ID], FACT_INCLUDES[[#This Row],[Order ID]])</f>
        <v>0</v>
      </c>
      <c r="X2482" s="52">
        <v>614.70115469355767</v>
      </c>
      <c r="Y2482" s="52">
        <v>695.72894698590369</v>
      </c>
      <c r="Z2482" s="64">
        <f>IF(FACT_INCLUDES[[#This Row],[Order Type]]="Online", 1, 0)*FACT_INCLUDES[[#This Row],[Income]]</f>
        <v>0</v>
      </c>
    </row>
    <row r="2483" spans="1:26" x14ac:dyDescent="0.3">
      <c r="A2483" s="4">
        <v>2454</v>
      </c>
      <c r="B2483" s="4">
        <v>1459</v>
      </c>
      <c r="C2483" s="4">
        <v>24</v>
      </c>
      <c r="D2483" s="58">
        <v>3</v>
      </c>
      <c r="E2483" s="28">
        <f>VLOOKUP(FACT_INCLUDES[[#This Row],[Order ID]], ORDERS[], 2)</f>
        <v>45274.644128181812</v>
      </c>
      <c r="F2483" s="28">
        <f>VLOOKUP(FACT_INCLUDES[[#This Row],[Order ID]], ORDERS[], 3)</f>
        <v>45274.644128181812</v>
      </c>
      <c r="G2483" s="4" t="str">
        <f>VLOOKUP(FACT_INCLUDES[[#This Row],[Order ID]], ORDERS[], 4)</f>
        <v>In-Store</v>
      </c>
      <c r="H2483" s="4" t="str">
        <f>VLOOKUP(FACT_INCLUDES[[#This Row],[Order ID]], ORDERS[], 5)</f>
        <v>VRX4292@gmail.com</v>
      </c>
      <c r="I2483" s="4">
        <f>VLOOKUP(FACT_INCLUDES[[#This Row],[Order ID]], ORDERS[], 6)</f>
        <v>34</v>
      </c>
      <c r="J2483" s="54">
        <f>VLOOKUP(FACT_INCLUDES[[#This Row],[Order ID]], ORDERS[], 7)</f>
        <v>0</v>
      </c>
      <c r="K2483" s="33">
        <v>0</v>
      </c>
      <c r="L2483" s="4">
        <f>VLOOKUP(FACT_INCLUDES[[#This Row],[DW Version]], VERSIONS[], 2)</f>
        <v>2</v>
      </c>
      <c r="M2483" s="4">
        <f>VLOOKUP(FACT_INCLUDES[[#This Row],[DW Version]], VERSIONS[], 3)</f>
        <v>11</v>
      </c>
      <c r="N2483" s="4" t="str">
        <f>VLOOKUP(FACT_INCLUDES[[#This Row],[DW Version]], VERSIONS[], 4)</f>
        <v>white</v>
      </c>
      <c r="O2483" s="51">
        <f>VLOOKUP(FACT_INCLUDES[[#This Row],[DW Version]], VERSIONS[], 5)</f>
        <v>66.051287613899859</v>
      </c>
      <c r="P2483" s="4" t="str">
        <f>VLOOKUP(FACT_INCLUDES[[#This Row],[DW Version]], VERSIONS[], 6)</f>
        <v>Air Force 1</v>
      </c>
      <c r="Q2483" s="4" t="str">
        <f>VLOOKUP(FACT_INCLUDES[[#This Row],[DW Version]], VERSIONS[], 7)</f>
        <v>Shoe</v>
      </c>
      <c r="R2483" s="51">
        <f>FACT_INCLUDES[[#This Row],[Version Price]]*FACT_INCLUDES[[#This Row],[Quantity]]</f>
        <v>198.15386284169958</v>
      </c>
      <c r="S2483" s="51">
        <f>FACT_INCLUDES[[#This Row],[Amount]]*(1-FACT_INCLUDES[[#This Row],[Order Discount]])</f>
        <v>198.15386284169958</v>
      </c>
      <c r="T2483" s="51">
        <f t="shared" si="38"/>
        <v>198.15386284169958</v>
      </c>
      <c r="U2483" s="57">
        <f>FACT_INCLUDES[[#This Row],[Income]]/FACT_INCLUDES[[#This Row],[Total Order Income]]</f>
        <v>1</v>
      </c>
      <c r="V2483" s="33">
        <f>IF(FACT_INCLUDES[[#This Row],[Order Gap]]&gt;10, 1, 0)/COUNTIFS(FACT_INCLUDES[Order ID], FACT_INCLUDES[[#This Row],[Order ID]])</f>
        <v>0</v>
      </c>
      <c r="W2483" s="33">
        <f>IF(FACT_INCLUDES[[#This Row],[Order Type]]="Online", 1, 0)/COUNTIFS(FACT_INCLUDES[Order ID], FACT_INCLUDES[[#This Row],[Order ID]])</f>
        <v>0</v>
      </c>
      <c r="X2483" s="52">
        <v>614.70115469355767</v>
      </c>
      <c r="Y2483" s="52">
        <v>695.72894698590369</v>
      </c>
      <c r="Z2483" s="64">
        <f>IF(FACT_INCLUDES[[#This Row],[Order Type]]="Online", 1, 0)*FACT_INCLUDES[[#This Row],[Income]]</f>
        <v>0</v>
      </c>
    </row>
    <row r="2484" spans="1:26" x14ac:dyDescent="0.3">
      <c r="A2484" s="4">
        <v>2485</v>
      </c>
      <c r="B2484" s="4">
        <v>1490</v>
      </c>
      <c r="C2484" s="4">
        <v>713</v>
      </c>
      <c r="D2484" s="58">
        <v>2</v>
      </c>
      <c r="E2484" s="28">
        <f>VLOOKUP(FACT_INCLUDES[[#This Row],[Order ID]], ORDERS[], 2)</f>
        <v>45218.022408730663</v>
      </c>
      <c r="F2484" s="28">
        <f>VLOOKUP(FACT_INCLUDES[[#This Row],[Order ID]], ORDERS[], 3)</f>
        <v>45233.022408730663</v>
      </c>
      <c r="G2484" s="4" t="str">
        <f>VLOOKUP(FACT_INCLUDES[[#This Row],[Order ID]], ORDERS[], 4)</f>
        <v>Online</v>
      </c>
      <c r="H2484" s="4" t="str">
        <f>VLOOKUP(FACT_INCLUDES[[#This Row],[Order ID]], ORDERS[], 5)</f>
        <v>JWV6738@gmail.com</v>
      </c>
      <c r="I2484" s="4">
        <f>VLOOKUP(FACT_INCLUDES[[#This Row],[Order ID]], ORDERS[], 6)</f>
        <v>0</v>
      </c>
      <c r="J2484" s="54">
        <f>VLOOKUP(FACT_INCLUDES[[#This Row],[Order ID]], ORDERS[], 7)</f>
        <v>0</v>
      </c>
      <c r="K2484" s="33">
        <v>15</v>
      </c>
      <c r="L2484" s="4">
        <f>VLOOKUP(FACT_INCLUDES[[#This Row],[DW Version]], VERSIONS[], 2)</f>
        <v>73</v>
      </c>
      <c r="M2484" s="4">
        <f>VLOOKUP(FACT_INCLUDES[[#This Row],[DW Version]], VERSIONS[], 3)</f>
        <v>5.5</v>
      </c>
      <c r="N2484" s="4" t="str">
        <f>VLOOKUP(FACT_INCLUDES[[#This Row],[DW Version]], VERSIONS[], 4)</f>
        <v>black</v>
      </c>
      <c r="O2484" s="51">
        <f>VLOOKUP(FACT_INCLUDES[[#This Row],[DW Version]], VERSIONS[], 5)</f>
        <v>230.99053391087114</v>
      </c>
      <c r="P2484" s="4" t="str">
        <f>VLOOKUP(FACT_INCLUDES[[#This Row],[DW Version]], VERSIONS[], 6)</f>
        <v>Air Max 720</v>
      </c>
      <c r="Q2484" s="4" t="str">
        <f>VLOOKUP(FACT_INCLUDES[[#This Row],[DW Version]], VERSIONS[], 7)</f>
        <v>Shoe</v>
      </c>
      <c r="R2484" s="51">
        <f>FACT_INCLUDES[[#This Row],[Version Price]]*FACT_INCLUDES[[#This Row],[Quantity]]</f>
        <v>461.98106782174227</v>
      </c>
      <c r="S2484" s="51">
        <f>FACT_INCLUDES[[#This Row],[Amount]]*(1-FACT_INCLUDES[[#This Row],[Order Discount]])</f>
        <v>461.98106782174227</v>
      </c>
      <c r="T2484" s="51">
        <f t="shared" si="38"/>
        <v>461.98106782174227</v>
      </c>
      <c r="U2484" s="57">
        <f>FACT_INCLUDES[[#This Row],[Income]]/FACT_INCLUDES[[#This Row],[Total Order Income]]</f>
        <v>1</v>
      </c>
      <c r="V2484" s="33">
        <f>IF(FACT_INCLUDES[[#This Row],[Order Gap]]&gt;10, 1, 0)/COUNTIFS(FACT_INCLUDES[Order ID], FACT_INCLUDES[[#This Row],[Order ID]])</f>
        <v>1</v>
      </c>
      <c r="W2484" s="33">
        <f>IF(FACT_INCLUDES[[#This Row],[Order Type]]="Online", 1, 0)/COUNTIFS(FACT_INCLUDES[Order ID], FACT_INCLUDES[[#This Row],[Order ID]])</f>
        <v>1</v>
      </c>
      <c r="X2484" s="52">
        <v>614.70115469355767</v>
      </c>
      <c r="Y2484" s="52">
        <v>695.72894698590369</v>
      </c>
      <c r="Z2484" s="64">
        <f>IF(FACT_INCLUDES[[#This Row],[Order Type]]="Online", 1, 0)*FACT_INCLUDES[[#This Row],[Income]]</f>
        <v>461.98106782174227</v>
      </c>
    </row>
    <row r="2485" spans="1:26" x14ac:dyDescent="0.3">
      <c r="A2485" s="4">
        <v>2490</v>
      </c>
      <c r="B2485" s="4">
        <v>1495</v>
      </c>
      <c r="C2485" s="4">
        <v>121</v>
      </c>
      <c r="D2485" s="58">
        <v>1</v>
      </c>
      <c r="E2485" s="28">
        <f>VLOOKUP(FACT_INCLUDES[[#This Row],[Order ID]], ORDERS[], 2)</f>
        <v>44960.697119051591</v>
      </c>
      <c r="F2485" s="28">
        <f>VLOOKUP(FACT_INCLUDES[[#This Row],[Order ID]], ORDERS[], 3)</f>
        <v>44960.697119051591</v>
      </c>
      <c r="G2485" s="4" t="str">
        <f>VLOOKUP(FACT_INCLUDES[[#This Row],[Order ID]], ORDERS[], 4)</f>
        <v>In-Store</v>
      </c>
      <c r="H2485" s="4" t="str">
        <f>VLOOKUP(FACT_INCLUDES[[#This Row],[Order ID]], ORDERS[], 5)</f>
        <v>CKS3825@gmail.com</v>
      </c>
      <c r="I2485" s="4">
        <f>VLOOKUP(FACT_INCLUDES[[#This Row],[Order ID]], ORDERS[], 6)</f>
        <v>43</v>
      </c>
      <c r="J2485" s="54">
        <f>VLOOKUP(FACT_INCLUDES[[#This Row],[Order ID]], ORDERS[], 7)</f>
        <v>0</v>
      </c>
      <c r="K2485" s="33">
        <v>0</v>
      </c>
      <c r="L2485" s="4">
        <f>VLOOKUP(FACT_INCLUDES[[#This Row],[DW Version]], VERSIONS[], 2)</f>
        <v>12</v>
      </c>
      <c r="M2485" s="4">
        <f>VLOOKUP(FACT_INCLUDES[[#This Row],[DW Version]], VERSIONS[], 3)</f>
        <v>10</v>
      </c>
      <c r="N2485" s="4" t="str">
        <f>VLOOKUP(FACT_INCLUDES[[#This Row],[DW Version]], VERSIONS[], 4)</f>
        <v>black</v>
      </c>
      <c r="O2485" s="51">
        <f>VLOOKUP(FACT_INCLUDES[[#This Row],[DW Version]], VERSIONS[], 5)</f>
        <v>257.812381877186</v>
      </c>
      <c r="P2485" s="4" t="str">
        <f>VLOOKUP(FACT_INCLUDES[[#This Row],[DW Version]], VERSIONS[], 6)</f>
        <v>Pegasus</v>
      </c>
      <c r="Q2485" s="4" t="str">
        <f>VLOOKUP(FACT_INCLUDES[[#This Row],[DW Version]], VERSIONS[], 7)</f>
        <v>Shoe</v>
      </c>
      <c r="R2485" s="51">
        <f>FACT_INCLUDES[[#This Row],[Version Price]]*FACT_INCLUDES[[#This Row],[Quantity]]</f>
        <v>257.812381877186</v>
      </c>
      <c r="S2485" s="51">
        <f>FACT_INCLUDES[[#This Row],[Amount]]*(1-FACT_INCLUDES[[#This Row],[Order Discount]])</f>
        <v>257.812381877186</v>
      </c>
      <c r="T2485" s="51">
        <f t="shared" si="38"/>
        <v>257.812381877186</v>
      </c>
      <c r="U2485" s="57">
        <f>FACT_INCLUDES[[#This Row],[Income]]/FACT_INCLUDES[[#This Row],[Total Order Income]]</f>
        <v>1</v>
      </c>
      <c r="V2485" s="33">
        <f>IF(FACT_INCLUDES[[#This Row],[Order Gap]]&gt;10, 1, 0)/COUNTIFS(FACT_INCLUDES[Order ID], FACT_INCLUDES[[#This Row],[Order ID]])</f>
        <v>0</v>
      </c>
      <c r="W2485" s="33">
        <f>IF(FACT_INCLUDES[[#This Row],[Order Type]]="Online", 1, 0)/COUNTIFS(FACT_INCLUDES[Order ID], FACT_INCLUDES[[#This Row],[Order ID]])</f>
        <v>0</v>
      </c>
      <c r="X2485" s="52">
        <v>614.70115469355767</v>
      </c>
      <c r="Y2485" s="52">
        <v>695.72894698590369</v>
      </c>
      <c r="Z2485" s="64">
        <f>IF(FACT_INCLUDES[[#This Row],[Order Type]]="Online", 1, 0)*FACT_INCLUDES[[#This Row],[Income]]</f>
        <v>0</v>
      </c>
    </row>
    <row r="2486" spans="1:26" x14ac:dyDescent="0.3">
      <c r="A2486" s="4">
        <v>2093</v>
      </c>
      <c r="B2486" s="4">
        <v>1098</v>
      </c>
      <c r="C2486" s="4">
        <v>587</v>
      </c>
      <c r="D2486" s="58">
        <v>3</v>
      </c>
      <c r="E2486" s="28">
        <f>VLOOKUP(FACT_INCLUDES[[#This Row],[Order ID]], ORDERS[], 2)</f>
        <v>45324.85725163146</v>
      </c>
      <c r="F2486" s="28">
        <f>VLOOKUP(FACT_INCLUDES[[#This Row],[Order ID]], ORDERS[], 3)</f>
        <v>45331.85725163146</v>
      </c>
      <c r="G2486" s="4" t="str">
        <f>VLOOKUP(FACT_INCLUDES[[#This Row],[Order ID]], ORDERS[], 4)</f>
        <v>Online</v>
      </c>
      <c r="H2486" s="4" t="str">
        <f>VLOOKUP(FACT_INCLUDES[[#This Row],[Order ID]], ORDERS[], 5)</f>
        <v>AJH2278@gmail.com</v>
      </c>
      <c r="I2486" s="4">
        <f>VLOOKUP(FACT_INCLUDES[[#This Row],[Order ID]], ORDERS[], 6)</f>
        <v>0</v>
      </c>
      <c r="J2486" s="54">
        <f>VLOOKUP(FACT_INCLUDES[[#This Row],[Order ID]], ORDERS[], 7)</f>
        <v>0</v>
      </c>
      <c r="K2486" s="33">
        <v>7</v>
      </c>
      <c r="L2486" s="4">
        <f>VLOOKUP(FACT_INCLUDES[[#This Row],[DW Version]], VERSIONS[], 2)</f>
        <v>60</v>
      </c>
      <c r="M2486" s="4">
        <f>VLOOKUP(FACT_INCLUDES[[#This Row],[DW Version]], VERSIONS[], 3)</f>
        <v>6</v>
      </c>
      <c r="N2486" s="4" t="str">
        <f>VLOOKUP(FACT_INCLUDES[[#This Row],[DW Version]], VERSIONS[], 4)</f>
        <v>black</v>
      </c>
      <c r="O2486" s="51">
        <f>VLOOKUP(FACT_INCLUDES[[#This Row],[DW Version]], VERSIONS[], 5)</f>
        <v>311.97120188631033</v>
      </c>
      <c r="P2486" s="4" t="str">
        <f>VLOOKUP(FACT_INCLUDES[[#This Row],[DW Version]], VERSIONS[], 6)</f>
        <v>Magista Obra</v>
      </c>
      <c r="Q2486" s="4" t="str">
        <f>VLOOKUP(FACT_INCLUDES[[#This Row],[DW Version]], VERSIONS[], 7)</f>
        <v>Shoe</v>
      </c>
      <c r="R2486" s="51">
        <f>FACT_INCLUDES[[#This Row],[Version Price]]*FACT_INCLUDES[[#This Row],[Quantity]]</f>
        <v>935.91360565893092</v>
      </c>
      <c r="S2486" s="51">
        <f>FACT_INCLUDES[[#This Row],[Amount]]*(1-FACT_INCLUDES[[#This Row],[Order Discount]])</f>
        <v>935.91360565893092</v>
      </c>
      <c r="T2486" s="51">
        <f t="shared" si="38"/>
        <v>935.91360565893092</v>
      </c>
      <c r="U2486" s="57">
        <f>FACT_INCLUDES[[#This Row],[Income]]/FACT_INCLUDES[[#This Row],[Total Order Income]]</f>
        <v>1</v>
      </c>
      <c r="V2486" s="33">
        <f>IF(FACT_INCLUDES[[#This Row],[Order Gap]]&gt;10, 1, 0)/COUNTIFS(FACT_INCLUDES[Order ID], FACT_INCLUDES[[#This Row],[Order ID]])</f>
        <v>0</v>
      </c>
      <c r="W2486" s="33">
        <f>IF(FACT_INCLUDES[[#This Row],[Order Type]]="Online", 1, 0)/COUNTIFS(FACT_INCLUDES[Order ID], FACT_INCLUDES[[#This Row],[Order ID]])</f>
        <v>1</v>
      </c>
      <c r="X2486" s="52">
        <v>684.52770812100027</v>
      </c>
      <c r="Y2486" s="52">
        <v>8947.316807206229</v>
      </c>
      <c r="Z2486" s="64">
        <f>IF(FACT_INCLUDES[[#This Row],[Order Type]]="Online", 1, 0)*FACT_INCLUDES[[#This Row],[Income]]</f>
        <v>935.91360565893092</v>
      </c>
    </row>
    <row r="2487" spans="1:26" x14ac:dyDescent="0.3">
      <c r="A2487" s="4">
        <v>2104</v>
      </c>
      <c r="B2487" s="4">
        <v>1109</v>
      </c>
      <c r="C2487" s="4">
        <v>240</v>
      </c>
      <c r="D2487" s="58">
        <v>2</v>
      </c>
      <c r="E2487" s="28">
        <f>VLOOKUP(FACT_INCLUDES[[#This Row],[Order ID]], ORDERS[], 2)</f>
        <v>45345.394256768843</v>
      </c>
      <c r="F2487" s="28">
        <f>VLOOKUP(FACT_INCLUDES[[#This Row],[Order ID]], ORDERS[], 3)</f>
        <v>45345.394256768843</v>
      </c>
      <c r="G2487" s="4" t="str">
        <f>VLOOKUP(FACT_INCLUDES[[#This Row],[Order ID]], ORDERS[], 4)</f>
        <v>In-Store</v>
      </c>
      <c r="H2487" s="4" t="str">
        <f>VLOOKUP(FACT_INCLUDES[[#This Row],[Order ID]], ORDERS[], 5)</f>
        <v>FXG8430@gmail.com</v>
      </c>
      <c r="I2487" s="4">
        <f>VLOOKUP(FACT_INCLUDES[[#This Row],[Order ID]], ORDERS[], 6)</f>
        <v>46</v>
      </c>
      <c r="J2487" s="54">
        <f>VLOOKUP(FACT_INCLUDES[[#This Row],[Order ID]], ORDERS[], 7)</f>
        <v>0</v>
      </c>
      <c r="K2487" s="33">
        <v>0</v>
      </c>
      <c r="L2487" s="4">
        <f>VLOOKUP(FACT_INCLUDES[[#This Row],[DW Version]], VERSIONS[], 2)</f>
        <v>24</v>
      </c>
      <c r="M2487" s="4">
        <f>VLOOKUP(FACT_INCLUDES[[#This Row],[DW Version]], VERSIONS[], 3)</f>
        <v>4.5</v>
      </c>
      <c r="N2487" s="4" t="str">
        <f>VLOOKUP(FACT_INCLUDES[[#This Row],[DW Version]], VERSIONS[], 4)</f>
        <v>white</v>
      </c>
      <c r="O2487" s="51">
        <f>VLOOKUP(FACT_INCLUDES[[#This Row],[DW Version]], VERSIONS[], 5)</f>
        <v>355.82613136130516</v>
      </c>
      <c r="P2487" s="4" t="str">
        <f>VLOOKUP(FACT_INCLUDES[[#This Row],[DW Version]], VERSIONS[], 6)</f>
        <v>Zoom Fly</v>
      </c>
      <c r="Q2487" s="4" t="str">
        <f>VLOOKUP(FACT_INCLUDES[[#This Row],[DW Version]], VERSIONS[], 7)</f>
        <v>Shoe</v>
      </c>
      <c r="R2487" s="51">
        <f>FACT_INCLUDES[[#This Row],[Version Price]]*FACT_INCLUDES[[#This Row],[Quantity]]</f>
        <v>711.65226272261032</v>
      </c>
      <c r="S2487" s="51">
        <f>FACT_INCLUDES[[#This Row],[Amount]]*(1-FACT_INCLUDES[[#This Row],[Order Discount]])</f>
        <v>711.65226272261032</v>
      </c>
      <c r="T2487" s="51">
        <f t="shared" si="38"/>
        <v>711.65226272261032</v>
      </c>
      <c r="U2487" s="57">
        <f>FACT_INCLUDES[[#This Row],[Income]]/FACT_INCLUDES[[#This Row],[Total Order Income]]</f>
        <v>1</v>
      </c>
      <c r="V2487" s="33">
        <f>IF(FACT_INCLUDES[[#This Row],[Order Gap]]&gt;10, 1, 0)/COUNTIFS(FACT_INCLUDES[Order ID], FACT_INCLUDES[[#This Row],[Order ID]])</f>
        <v>0</v>
      </c>
      <c r="W2487" s="33">
        <f>IF(FACT_INCLUDES[[#This Row],[Order Type]]="Online", 1, 0)/COUNTIFS(FACT_INCLUDES[Order ID], FACT_INCLUDES[[#This Row],[Order ID]])</f>
        <v>0</v>
      </c>
      <c r="X2487" s="52">
        <v>684.52770812100027</v>
      </c>
      <c r="Y2487" s="52">
        <v>8947.316807206229</v>
      </c>
      <c r="Z2487" s="64">
        <f>IF(FACT_INCLUDES[[#This Row],[Order Type]]="Online", 1, 0)*FACT_INCLUDES[[#This Row],[Income]]</f>
        <v>0</v>
      </c>
    </row>
    <row r="2488" spans="1:26" x14ac:dyDescent="0.3">
      <c r="A2488" s="4">
        <v>2140</v>
      </c>
      <c r="B2488" s="4">
        <v>1145</v>
      </c>
      <c r="C2488" s="4">
        <v>298</v>
      </c>
      <c r="D2488" s="58">
        <v>1</v>
      </c>
      <c r="E2488" s="28">
        <f>VLOOKUP(FACT_INCLUDES[[#This Row],[Order ID]], ORDERS[], 2)</f>
        <v>45420.517908022208</v>
      </c>
      <c r="F2488" s="28">
        <f>VLOOKUP(FACT_INCLUDES[[#This Row],[Order ID]], ORDERS[], 3)</f>
        <v>45420.517908022208</v>
      </c>
      <c r="G2488" s="4" t="str">
        <f>VLOOKUP(FACT_INCLUDES[[#This Row],[Order ID]], ORDERS[], 4)</f>
        <v>In-Store</v>
      </c>
      <c r="H2488" s="4" t="str">
        <f>VLOOKUP(FACT_INCLUDES[[#This Row],[Order ID]], ORDERS[], 5)</f>
        <v>AJH2278@gmail.com</v>
      </c>
      <c r="I2488" s="4">
        <f>VLOOKUP(FACT_INCLUDES[[#This Row],[Order ID]], ORDERS[], 6)</f>
        <v>7</v>
      </c>
      <c r="J2488" s="54">
        <f>VLOOKUP(FACT_INCLUDES[[#This Row],[Order ID]], ORDERS[], 7)</f>
        <v>0</v>
      </c>
      <c r="K2488" s="33">
        <v>0</v>
      </c>
      <c r="L2488" s="4">
        <f>VLOOKUP(FACT_INCLUDES[[#This Row],[DW Version]], VERSIONS[], 2)</f>
        <v>30</v>
      </c>
      <c r="M2488" s="4">
        <f>VLOOKUP(FACT_INCLUDES[[#This Row],[DW Version]], VERSIONS[], 3)</f>
        <v>3.5</v>
      </c>
      <c r="N2488" s="4" t="str">
        <f>VLOOKUP(FACT_INCLUDES[[#This Row],[DW Version]], VERSIONS[], 4)</f>
        <v>white</v>
      </c>
      <c r="O2488" s="51">
        <f>VLOOKUP(FACT_INCLUDES[[#This Row],[DW Version]], VERSIONS[], 5)</f>
        <v>317.62125467517023</v>
      </c>
      <c r="P2488" s="4" t="str">
        <f>VLOOKUP(FACT_INCLUDES[[#This Row],[DW Version]], VERSIONS[], 6)</f>
        <v>Air Zoom Terra Kiger</v>
      </c>
      <c r="Q2488" s="4" t="str">
        <f>VLOOKUP(FACT_INCLUDES[[#This Row],[DW Version]], VERSIONS[], 7)</f>
        <v>Shoe</v>
      </c>
      <c r="R2488" s="51">
        <f>FACT_INCLUDES[[#This Row],[Version Price]]*FACT_INCLUDES[[#This Row],[Quantity]]</f>
        <v>317.62125467517023</v>
      </c>
      <c r="S2488" s="51">
        <f>FACT_INCLUDES[[#This Row],[Amount]]*(1-FACT_INCLUDES[[#This Row],[Order Discount]])</f>
        <v>317.62125467517023</v>
      </c>
      <c r="T2488" s="51">
        <f t="shared" si="38"/>
        <v>317.62125467517023</v>
      </c>
      <c r="U2488" s="57">
        <f>FACT_INCLUDES[[#This Row],[Income]]/FACT_INCLUDES[[#This Row],[Total Order Income]]</f>
        <v>1</v>
      </c>
      <c r="V2488" s="33">
        <f>IF(FACT_INCLUDES[[#This Row],[Order Gap]]&gt;10, 1, 0)/COUNTIFS(FACT_INCLUDES[Order ID], FACT_INCLUDES[[#This Row],[Order ID]])</f>
        <v>0</v>
      </c>
      <c r="W2488" s="33">
        <f>IF(FACT_INCLUDES[[#This Row],[Order Type]]="Online", 1, 0)/COUNTIFS(FACT_INCLUDES[Order ID], FACT_INCLUDES[[#This Row],[Order ID]])</f>
        <v>0</v>
      </c>
      <c r="X2488" s="52">
        <v>684.52770812100027</v>
      </c>
      <c r="Y2488" s="52">
        <v>8947.316807206229</v>
      </c>
      <c r="Z2488" s="64">
        <f>IF(FACT_INCLUDES[[#This Row],[Order Type]]="Online", 1, 0)*FACT_INCLUDES[[#This Row],[Income]]</f>
        <v>0</v>
      </c>
    </row>
    <row r="2489" spans="1:26" x14ac:dyDescent="0.3">
      <c r="A2489" s="4">
        <v>2198</v>
      </c>
      <c r="B2489" s="4">
        <v>1203</v>
      </c>
      <c r="C2489" s="4">
        <v>581</v>
      </c>
      <c r="D2489" s="58">
        <v>2</v>
      </c>
      <c r="E2489" s="28">
        <f>VLOOKUP(FACT_INCLUDES[[#This Row],[Order ID]], ORDERS[], 2)</f>
        <v>45424.953289685509</v>
      </c>
      <c r="F2489" s="28">
        <f>VLOOKUP(FACT_INCLUDES[[#This Row],[Order ID]], ORDERS[], 3)</f>
        <v>45424.953289685509</v>
      </c>
      <c r="G2489" s="4" t="str">
        <f>VLOOKUP(FACT_INCLUDES[[#This Row],[Order ID]], ORDERS[], 4)</f>
        <v>In-Store</v>
      </c>
      <c r="H2489" s="4" t="str">
        <f>VLOOKUP(FACT_INCLUDES[[#This Row],[Order ID]], ORDERS[], 5)</f>
        <v>DXT8392@gmail.com</v>
      </c>
      <c r="I2489" s="4">
        <f>VLOOKUP(FACT_INCLUDES[[#This Row],[Order ID]], ORDERS[], 6)</f>
        <v>38</v>
      </c>
      <c r="J2489" s="54">
        <f>VLOOKUP(FACT_INCLUDES[[#This Row],[Order ID]], ORDERS[], 7)</f>
        <v>0</v>
      </c>
      <c r="K2489" s="33">
        <v>0</v>
      </c>
      <c r="L2489" s="4">
        <f>VLOOKUP(FACT_INCLUDES[[#This Row],[DW Version]], VERSIONS[], 2)</f>
        <v>60</v>
      </c>
      <c r="M2489" s="4">
        <f>VLOOKUP(FACT_INCLUDES[[#This Row],[DW Version]], VERSIONS[], 3)</f>
        <v>3</v>
      </c>
      <c r="N2489" s="4" t="str">
        <f>VLOOKUP(FACT_INCLUDES[[#This Row],[DW Version]], VERSIONS[], 4)</f>
        <v>white</v>
      </c>
      <c r="O2489" s="51">
        <f>VLOOKUP(FACT_INCLUDES[[#This Row],[DW Version]], VERSIONS[], 5)</f>
        <v>270.26637356792202</v>
      </c>
      <c r="P2489" s="4" t="str">
        <f>VLOOKUP(FACT_INCLUDES[[#This Row],[DW Version]], VERSIONS[], 6)</f>
        <v>Magista Obra</v>
      </c>
      <c r="Q2489" s="4" t="str">
        <f>VLOOKUP(FACT_INCLUDES[[#This Row],[DW Version]], VERSIONS[], 7)</f>
        <v>Shoe</v>
      </c>
      <c r="R2489" s="51">
        <f>FACT_INCLUDES[[#This Row],[Version Price]]*FACT_INCLUDES[[#This Row],[Quantity]]</f>
        <v>540.53274713584403</v>
      </c>
      <c r="S2489" s="51">
        <f>FACT_INCLUDES[[#This Row],[Amount]]*(1-FACT_INCLUDES[[#This Row],[Order Discount]])</f>
        <v>540.53274713584403</v>
      </c>
      <c r="T2489" s="51">
        <f t="shared" si="38"/>
        <v>540.53274713584403</v>
      </c>
      <c r="U2489" s="57">
        <f>FACT_INCLUDES[[#This Row],[Income]]/FACT_INCLUDES[[#This Row],[Total Order Income]]</f>
        <v>1</v>
      </c>
      <c r="V2489" s="33">
        <f>IF(FACT_INCLUDES[[#This Row],[Order Gap]]&gt;10, 1, 0)/COUNTIFS(FACT_INCLUDES[Order ID], FACT_INCLUDES[[#This Row],[Order ID]])</f>
        <v>0</v>
      </c>
      <c r="W2489" s="33">
        <f>IF(FACT_INCLUDES[[#This Row],[Order Type]]="Online", 1, 0)/COUNTIFS(FACT_INCLUDES[Order ID], FACT_INCLUDES[[#This Row],[Order ID]])</f>
        <v>0</v>
      </c>
      <c r="X2489" s="52">
        <v>684.52770812100027</v>
      </c>
      <c r="Y2489" s="52">
        <v>8947.316807206229</v>
      </c>
      <c r="Z2489" s="64">
        <f>IF(FACT_INCLUDES[[#This Row],[Order Type]]="Online", 1, 0)*FACT_INCLUDES[[#This Row],[Income]]</f>
        <v>0</v>
      </c>
    </row>
    <row r="2490" spans="1:26" x14ac:dyDescent="0.3">
      <c r="A2490" s="4">
        <v>2278</v>
      </c>
      <c r="B2490" s="4">
        <v>1283</v>
      </c>
      <c r="C2490" s="4">
        <v>292</v>
      </c>
      <c r="D2490" s="58">
        <v>4</v>
      </c>
      <c r="E2490" s="28">
        <f>VLOOKUP(FACT_INCLUDES[[#This Row],[Order ID]], ORDERS[], 2)</f>
        <v>45401.022813396579</v>
      </c>
      <c r="F2490" s="28">
        <f>VLOOKUP(FACT_INCLUDES[[#This Row],[Order ID]], ORDERS[], 3)</f>
        <v>45401.022813396579</v>
      </c>
      <c r="G2490" s="4" t="str">
        <f>VLOOKUP(FACT_INCLUDES[[#This Row],[Order ID]], ORDERS[], 4)</f>
        <v>In-Store</v>
      </c>
      <c r="H2490" s="4" t="str">
        <f>VLOOKUP(FACT_INCLUDES[[#This Row],[Order ID]], ORDERS[], 5)</f>
        <v>BOT4822@gmail.com</v>
      </c>
      <c r="I2490" s="4">
        <f>VLOOKUP(FACT_INCLUDES[[#This Row],[Order ID]], ORDERS[], 6)</f>
        <v>20</v>
      </c>
      <c r="J2490" s="54">
        <f>VLOOKUP(FACT_INCLUDES[[#This Row],[Order ID]], ORDERS[], 7)</f>
        <v>0</v>
      </c>
      <c r="K2490" s="33">
        <v>0</v>
      </c>
      <c r="L2490" s="4">
        <f>VLOOKUP(FACT_INCLUDES[[#This Row],[DW Version]], VERSIONS[], 2)</f>
        <v>29</v>
      </c>
      <c r="M2490" s="4">
        <f>VLOOKUP(FACT_INCLUDES[[#This Row],[DW Version]], VERSIONS[], 3)</f>
        <v>3</v>
      </c>
      <c r="N2490" s="4" t="str">
        <f>VLOOKUP(FACT_INCLUDES[[#This Row],[DW Version]], VERSIONS[], 4)</f>
        <v>white</v>
      </c>
      <c r="O2490" s="51">
        <f>VLOOKUP(FACT_INCLUDES[[#This Row],[DW Version]], VERSIONS[], 5)</f>
        <v>239.3705354773505</v>
      </c>
      <c r="P2490" s="4" t="str">
        <f>VLOOKUP(FACT_INCLUDES[[#This Row],[DW Version]], VERSIONS[], 6)</f>
        <v>Wildhorse</v>
      </c>
      <c r="Q2490" s="4" t="str">
        <f>VLOOKUP(FACT_INCLUDES[[#This Row],[DW Version]], VERSIONS[], 7)</f>
        <v>Shoe</v>
      </c>
      <c r="R2490" s="51">
        <f>FACT_INCLUDES[[#This Row],[Version Price]]*FACT_INCLUDES[[#This Row],[Quantity]]</f>
        <v>957.482141909402</v>
      </c>
      <c r="S2490" s="51">
        <f>FACT_INCLUDES[[#This Row],[Amount]]*(1-FACT_INCLUDES[[#This Row],[Order Discount]])</f>
        <v>957.482141909402</v>
      </c>
      <c r="T2490" s="51">
        <f t="shared" si="38"/>
        <v>957.482141909402</v>
      </c>
      <c r="U2490" s="57">
        <f>FACT_INCLUDES[[#This Row],[Income]]/FACT_INCLUDES[[#This Row],[Total Order Income]]</f>
        <v>1</v>
      </c>
      <c r="V2490" s="33">
        <f>IF(FACT_INCLUDES[[#This Row],[Order Gap]]&gt;10, 1, 0)/COUNTIFS(FACT_INCLUDES[Order ID], FACT_INCLUDES[[#This Row],[Order ID]])</f>
        <v>0</v>
      </c>
      <c r="W2490" s="33">
        <f>IF(FACT_INCLUDES[[#This Row],[Order Type]]="Online", 1, 0)/COUNTIFS(FACT_INCLUDES[Order ID], FACT_INCLUDES[[#This Row],[Order ID]])</f>
        <v>0</v>
      </c>
      <c r="X2490" s="52">
        <v>684.52770812100027</v>
      </c>
      <c r="Y2490" s="52">
        <v>8947.316807206229</v>
      </c>
      <c r="Z2490" s="64">
        <f>IF(FACT_INCLUDES[[#This Row],[Order Type]]="Online", 1, 0)*FACT_INCLUDES[[#This Row],[Income]]</f>
        <v>0</v>
      </c>
    </row>
    <row r="2491" spans="1:26" x14ac:dyDescent="0.3">
      <c r="A2491" s="4">
        <v>2281</v>
      </c>
      <c r="B2491" s="4">
        <v>1286</v>
      </c>
      <c r="C2491" s="4">
        <v>195</v>
      </c>
      <c r="D2491" s="58">
        <v>3</v>
      </c>
      <c r="E2491" s="28">
        <f>VLOOKUP(FACT_INCLUDES[[#This Row],[Order ID]], ORDERS[], 2)</f>
        <v>45374.141272892564</v>
      </c>
      <c r="F2491" s="28">
        <f>VLOOKUP(FACT_INCLUDES[[#This Row],[Order ID]], ORDERS[], 3)</f>
        <v>45374.141272892564</v>
      </c>
      <c r="G2491" s="4" t="str">
        <f>VLOOKUP(FACT_INCLUDES[[#This Row],[Order ID]], ORDERS[], 4)</f>
        <v>In-Store</v>
      </c>
      <c r="H2491" s="4" t="str">
        <f>VLOOKUP(FACT_INCLUDES[[#This Row],[Order ID]], ORDERS[], 5)</f>
        <v>NCV3536@gmail.com</v>
      </c>
      <c r="I2491" s="4">
        <f>VLOOKUP(FACT_INCLUDES[[#This Row],[Order ID]], ORDERS[], 6)</f>
        <v>17</v>
      </c>
      <c r="J2491" s="54">
        <f>VLOOKUP(FACT_INCLUDES[[#This Row],[Order ID]], ORDERS[], 7)</f>
        <v>0</v>
      </c>
      <c r="K2491" s="33">
        <v>0</v>
      </c>
      <c r="L2491" s="4">
        <f>VLOOKUP(FACT_INCLUDES[[#This Row],[DW Version]], VERSIONS[], 2)</f>
        <v>19</v>
      </c>
      <c r="M2491" s="4">
        <f>VLOOKUP(FACT_INCLUDES[[#This Row],[DW Version]], VERSIONS[], 3)</f>
        <v>12.5</v>
      </c>
      <c r="N2491" s="4" t="str">
        <f>VLOOKUP(FACT_INCLUDES[[#This Row],[DW Version]], VERSIONS[], 4)</f>
        <v>white</v>
      </c>
      <c r="O2491" s="51">
        <f>VLOOKUP(FACT_INCLUDES[[#This Row],[DW Version]], VERSIONS[], 5)</f>
        <v>392.51946086525612</v>
      </c>
      <c r="P2491" s="4" t="str">
        <f>VLOOKUP(FACT_INCLUDES[[#This Row],[DW Version]], VERSIONS[], 6)</f>
        <v>Windrunner Jacket</v>
      </c>
      <c r="Q2491" s="4" t="str">
        <f>VLOOKUP(FACT_INCLUDES[[#This Row],[DW Version]], VERSIONS[], 7)</f>
        <v>Apparel</v>
      </c>
      <c r="R2491" s="51">
        <f>FACT_INCLUDES[[#This Row],[Version Price]]*FACT_INCLUDES[[#This Row],[Quantity]]</f>
        <v>1177.5583825957683</v>
      </c>
      <c r="S2491" s="51">
        <f>FACT_INCLUDES[[#This Row],[Amount]]*(1-FACT_INCLUDES[[#This Row],[Order Discount]])</f>
        <v>1177.5583825957683</v>
      </c>
      <c r="T2491" s="51">
        <f t="shared" si="38"/>
        <v>1177.5583825957683</v>
      </c>
      <c r="U2491" s="57">
        <f>FACT_INCLUDES[[#This Row],[Income]]/FACT_INCLUDES[[#This Row],[Total Order Income]]</f>
        <v>1</v>
      </c>
      <c r="V2491" s="33">
        <f>IF(FACT_INCLUDES[[#This Row],[Order Gap]]&gt;10, 1, 0)/COUNTIFS(FACT_INCLUDES[Order ID], FACT_INCLUDES[[#This Row],[Order ID]])</f>
        <v>0</v>
      </c>
      <c r="W2491" s="33">
        <f>IF(FACT_INCLUDES[[#This Row],[Order Type]]="Online", 1, 0)/COUNTIFS(FACT_INCLUDES[Order ID], FACT_INCLUDES[[#This Row],[Order ID]])</f>
        <v>0</v>
      </c>
      <c r="X2491" s="52">
        <v>684.52770812100027</v>
      </c>
      <c r="Y2491" s="52">
        <v>8947.316807206229</v>
      </c>
      <c r="Z2491" s="64">
        <f>IF(FACT_INCLUDES[[#This Row],[Order Type]]="Online", 1, 0)*FACT_INCLUDES[[#This Row],[Income]]</f>
        <v>0</v>
      </c>
    </row>
    <row r="2492" spans="1:26" x14ac:dyDescent="0.3">
      <c r="A2492" s="4">
        <v>2327</v>
      </c>
      <c r="B2492" s="4">
        <v>1332</v>
      </c>
      <c r="C2492" s="4">
        <v>803</v>
      </c>
      <c r="D2492" s="58">
        <v>3</v>
      </c>
      <c r="E2492" s="28">
        <f>VLOOKUP(FACT_INCLUDES[[#This Row],[Order ID]], ORDERS[], 2)</f>
        <v>45402.200300389231</v>
      </c>
      <c r="F2492" s="28">
        <f>VLOOKUP(FACT_INCLUDES[[#This Row],[Order ID]], ORDERS[], 3)</f>
        <v>45402.200300389231</v>
      </c>
      <c r="G2492" s="4" t="str">
        <f>VLOOKUP(FACT_INCLUDES[[#This Row],[Order ID]], ORDERS[], 4)</f>
        <v>In-Store</v>
      </c>
      <c r="H2492" s="4" t="str">
        <f>VLOOKUP(FACT_INCLUDES[[#This Row],[Order ID]], ORDERS[], 5)</f>
        <v>AXN2878@gmail.com</v>
      </c>
      <c r="I2492" s="4">
        <f>VLOOKUP(FACT_INCLUDES[[#This Row],[Order ID]], ORDERS[], 6)</f>
        <v>30</v>
      </c>
      <c r="J2492" s="54">
        <f>VLOOKUP(FACT_INCLUDES[[#This Row],[Order ID]], ORDERS[], 7)</f>
        <v>0</v>
      </c>
      <c r="K2492" s="33">
        <v>0</v>
      </c>
      <c r="L2492" s="4">
        <f>VLOOKUP(FACT_INCLUDES[[#This Row],[DW Version]], VERSIONS[], 2)</f>
        <v>82</v>
      </c>
      <c r="M2492" s="4">
        <f>VLOOKUP(FACT_INCLUDES[[#This Row],[DW Version]], VERSIONS[], 3)</f>
        <v>5</v>
      </c>
      <c r="N2492" s="4" t="str">
        <f>VLOOKUP(FACT_INCLUDES[[#This Row],[DW Version]], VERSIONS[], 4)</f>
        <v>white</v>
      </c>
      <c r="O2492" s="51">
        <f>VLOOKUP(FACT_INCLUDES[[#This Row],[DW Version]], VERSIONS[], 5)</f>
        <v>118.73988716930859</v>
      </c>
      <c r="P2492" s="4" t="str">
        <f>VLOOKUP(FACT_INCLUDES[[#This Row],[DW Version]], VERSIONS[], 6)</f>
        <v>Flex 2-in-1 Shorts</v>
      </c>
      <c r="Q2492" s="4" t="str">
        <f>VLOOKUP(FACT_INCLUDES[[#This Row],[DW Version]], VERSIONS[], 7)</f>
        <v>Apparel</v>
      </c>
      <c r="R2492" s="51">
        <f>FACT_INCLUDES[[#This Row],[Version Price]]*FACT_INCLUDES[[#This Row],[Quantity]]</f>
        <v>356.21966150792576</v>
      </c>
      <c r="S2492" s="51">
        <f>FACT_INCLUDES[[#This Row],[Amount]]*(1-FACT_INCLUDES[[#This Row],[Order Discount]])</f>
        <v>356.21966150792576</v>
      </c>
      <c r="T2492" s="51">
        <f t="shared" si="38"/>
        <v>356.21966150792576</v>
      </c>
      <c r="U2492" s="57">
        <f>FACT_INCLUDES[[#This Row],[Income]]/FACT_INCLUDES[[#This Row],[Total Order Income]]</f>
        <v>1</v>
      </c>
      <c r="V2492" s="33">
        <f>IF(FACT_INCLUDES[[#This Row],[Order Gap]]&gt;10, 1, 0)/COUNTIFS(FACT_INCLUDES[Order ID], FACT_INCLUDES[[#This Row],[Order ID]])</f>
        <v>0</v>
      </c>
      <c r="W2492" s="33">
        <f>IF(FACT_INCLUDES[[#This Row],[Order Type]]="Online", 1, 0)/COUNTIFS(FACT_INCLUDES[Order ID], FACT_INCLUDES[[#This Row],[Order ID]])</f>
        <v>0</v>
      </c>
      <c r="X2492" s="52">
        <v>684.52770812100027</v>
      </c>
      <c r="Y2492" s="52">
        <v>8947.316807206229</v>
      </c>
      <c r="Z2492" s="64">
        <f>IF(FACT_INCLUDES[[#This Row],[Order Type]]="Online", 1, 0)*FACT_INCLUDES[[#This Row],[Income]]</f>
        <v>0</v>
      </c>
    </row>
    <row r="2493" spans="1:26" x14ac:dyDescent="0.3">
      <c r="A2493" s="4">
        <v>2382</v>
      </c>
      <c r="B2493" s="4">
        <v>1387</v>
      </c>
      <c r="C2493" s="4">
        <v>587</v>
      </c>
      <c r="D2493" s="58">
        <v>1</v>
      </c>
      <c r="E2493" s="28">
        <f>VLOOKUP(FACT_INCLUDES[[#This Row],[Order ID]], ORDERS[], 2)</f>
        <v>45339.411732063876</v>
      </c>
      <c r="F2493" s="28">
        <f>VLOOKUP(FACT_INCLUDES[[#This Row],[Order ID]], ORDERS[], 3)</f>
        <v>45346.411732063876</v>
      </c>
      <c r="G2493" s="4" t="str">
        <f>VLOOKUP(FACT_INCLUDES[[#This Row],[Order ID]], ORDERS[], 4)</f>
        <v>Online</v>
      </c>
      <c r="H2493" s="4" t="str">
        <f>VLOOKUP(FACT_INCLUDES[[#This Row],[Order ID]], ORDERS[], 5)</f>
        <v>BPW8012@gmail.com</v>
      </c>
      <c r="I2493" s="4">
        <f>VLOOKUP(FACT_INCLUDES[[#This Row],[Order ID]], ORDERS[], 6)</f>
        <v>0</v>
      </c>
      <c r="J2493" s="54">
        <f>VLOOKUP(FACT_INCLUDES[[#This Row],[Order ID]], ORDERS[], 7)</f>
        <v>0</v>
      </c>
      <c r="K2493" s="33">
        <v>7</v>
      </c>
      <c r="L2493" s="4">
        <f>VLOOKUP(FACT_INCLUDES[[#This Row],[DW Version]], VERSIONS[], 2)</f>
        <v>60</v>
      </c>
      <c r="M2493" s="4">
        <f>VLOOKUP(FACT_INCLUDES[[#This Row],[DW Version]], VERSIONS[], 3)</f>
        <v>6</v>
      </c>
      <c r="N2493" s="4" t="str">
        <f>VLOOKUP(FACT_INCLUDES[[#This Row],[DW Version]], VERSIONS[], 4)</f>
        <v>black</v>
      </c>
      <c r="O2493" s="51">
        <f>VLOOKUP(FACT_INCLUDES[[#This Row],[DW Version]], VERSIONS[], 5)</f>
        <v>311.97120188631033</v>
      </c>
      <c r="P2493" s="4" t="str">
        <f>VLOOKUP(FACT_INCLUDES[[#This Row],[DW Version]], VERSIONS[], 6)</f>
        <v>Magista Obra</v>
      </c>
      <c r="Q2493" s="4" t="str">
        <f>VLOOKUP(FACT_INCLUDES[[#This Row],[DW Version]], VERSIONS[], 7)</f>
        <v>Shoe</v>
      </c>
      <c r="R2493" s="51">
        <f>FACT_INCLUDES[[#This Row],[Version Price]]*FACT_INCLUDES[[#This Row],[Quantity]]</f>
        <v>311.97120188631033</v>
      </c>
      <c r="S2493" s="51">
        <f>FACT_INCLUDES[[#This Row],[Amount]]*(1-FACT_INCLUDES[[#This Row],[Order Discount]])</f>
        <v>311.97120188631033</v>
      </c>
      <c r="T2493" s="51">
        <f t="shared" si="38"/>
        <v>311.97120188631033</v>
      </c>
      <c r="U2493" s="57">
        <f>FACT_INCLUDES[[#This Row],[Income]]/FACT_INCLUDES[[#This Row],[Total Order Income]]</f>
        <v>1</v>
      </c>
      <c r="V2493" s="33">
        <f>IF(FACT_INCLUDES[[#This Row],[Order Gap]]&gt;10, 1, 0)/COUNTIFS(FACT_INCLUDES[Order ID], FACT_INCLUDES[[#This Row],[Order ID]])</f>
        <v>0</v>
      </c>
      <c r="W2493" s="33">
        <f>IF(FACT_INCLUDES[[#This Row],[Order Type]]="Online", 1, 0)/COUNTIFS(FACT_INCLUDES[Order ID], FACT_INCLUDES[[#This Row],[Order ID]])</f>
        <v>1</v>
      </c>
      <c r="X2493" s="52">
        <v>684.52770812100027</v>
      </c>
      <c r="Y2493" s="52">
        <v>8947.316807206229</v>
      </c>
      <c r="Z2493" s="64">
        <f>IF(FACT_INCLUDES[[#This Row],[Order Type]]="Online", 1, 0)*FACT_INCLUDES[[#This Row],[Income]]</f>
        <v>311.97120188631033</v>
      </c>
    </row>
    <row r="2494" spans="1:26" x14ac:dyDescent="0.3">
      <c r="A2494" s="4">
        <v>2437</v>
      </c>
      <c r="B2494" s="4">
        <v>1442</v>
      </c>
      <c r="C2494" s="4">
        <v>790</v>
      </c>
      <c r="D2494" s="58">
        <v>3</v>
      </c>
      <c r="E2494" s="28">
        <f>VLOOKUP(FACT_INCLUDES[[#This Row],[Order ID]], ORDERS[], 2)</f>
        <v>45438.254002507834</v>
      </c>
      <c r="F2494" s="28">
        <f>VLOOKUP(FACT_INCLUDES[[#This Row],[Order ID]], ORDERS[], 3)</f>
        <v>45452.254002507834</v>
      </c>
      <c r="G2494" s="4" t="str">
        <f>VLOOKUP(FACT_INCLUDES[[#This Row],[Order ID]], ORDERS[], 4)</f>
        <v>Online</v>
      </c>
      <c r="H2494" s="4" t="str">
        <f>VLOOKUP(FACT_INCLUDES[[#This Row],[Order ID]], ORDERS[], 5)</f>
        <v>DLD7556@gmail.com</v>
      </c>
      <c r="I2494" s="4">
        <f>VLOOKUP(FACT_INCLUDES[[#This Row],[Order ID]], ORDERS[], 6)</f>
        <v>0</v>
      </c>
      <c r="J2494" s="54">
        <f>VLOOKUP(FACT_INCLUDES[[#This Row],[Order ID]], ORDERS[], 7)</f>
        <v>0</v>
      </c>
      <c r="K2494" s="33">
        <v>14</v>
      </c>
      <c r="L2494" s="4">
        <f>VLOOKUP(FACT_INCLUDES[[#This Row],[DW Version]], VERSIONS[], 2)</f>
        <v>81</v>
      </c>
      <c r="M2494" s="4">
        <f>VLOOKUP(FACT_INCLUDES[[#This Row],[DW Version]], VERSIONS[], 3)</f>
        <v>5</v>
      </c>
      <c r="N2494" s="4" t="str">
        <f>VLOOKUP(FACT_INCLUDES[[#This Row],[DW Version]], VERSIONS[], 4)</f>
        <v>silver</v>
      </c>
      <c r="O2494" s="51">
        <f>VLOOKUP(FACT_INCLUDES[[#This Row],[DW Version]], VERSIONS[], 5)</f>
        <v>283.93270499901377</v>
      </c>
      <c r="P2494" s="4" t="str">
        <f>VLOOKUP(FACT_INCLUDES[[#This Row],[DW Version]], VERSIONS[], 6)</f>
        <v>Air Max Fusion</v>
      </c>
      <c r="Q2494" s="4" t="str">
        <f>VLOOKUP(FACT_INCLUDES[[#This Row],[DW Version]], VERSIONS[], 7)</f>
        <v>Shoe</v>
      </c>
      <c r="R2494" s="51">
        <f>FACT_INCLUDES[[#This Row],[Version Price]]*FACT_INCLUDES[[#This Row],[Quantity]]</f>
        <v>851.79811499704124</v>
      </c>
      <c r="S2494" s="51">
        <f>FACT_INCLUDES[[#This Row],[Amount]]*(1-FACT_INCLUDES[[#This Row],[Order Discount]])</f>
        <v>851.79811499704124</v>
      </c>
      <c r="T2494" s="51">
        <f t="shared" si="38"/>
        <v>851.79811499704124</v>
      </c>
      <c r="U2494" s="57">
        <f>FACT_INCLUDES[[#This Row],[Income]]/FACT_INCLUDES[[#This Row],[Total Order Income]]</f>
        <v>1</v>
      </c>
      <c r="V2494" s="33">
        <f>IF(FACT_INCLUDES[[#This Row],[Order Gap]]&gt;10, 1, 0)/COUNTIFS(FACT_INCLUDES[Order ID], FACT_INCLUDES[[#This Row],[Order ID]])</f>
        <v>1</v>
      </c>
      <c r="W2494" s="33">
        <f>IF(FACT_INCLUDES[[#This Row],[Order Type]]="Online", 1, 0)/COUNTIFS(FACT_INCLUDES[Order ID], FACT_INCLUDES[[#This Row],[Order ID]])</f>
        <v>1</v>
      </c>
      <c r="X2494" s="52">
        <v>684.52770812100027</v>
      </c>
      <c r="Y2494" s="52">
        <v>8947.316807206229</v>
      </c>
      <c r="Z2494" s="64">
        <f>IF(FACT_INCLUDES[[#This Row],[Order Type]]="Online", 1, 0)*FACT_INCLUDES[[#This Row],[Income]]</f>
        <v>851.79811499704124</v>
      </c>
    </row>
  </sheetData>
  <phoneticPr fontId="8" type="noConversion"/>
  <conditionalFormatting sqref="K1:K10485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:S104857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{03833DC1-CF11-4CB4-A89B-3F0F2FB6C25E}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3833DC1-CF11-4CB4-A89B-3F0F2FB6C25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S1:S1048576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2494"/>
  <sheetViews>
    <sheetView workbookViewId="0">
      <selection activeCell="J8" sqref="J8"/>
    </sheetView>
  </sheetViews>
  <sheetFormatPr defaultColWidth="8.6640625" defaultRowHeight="15.5" x14ac:dyDescent="0.3"/>
  <cols>
    <col min="1" max="1" width="12" style="4" customWidth="1"/>
    <col min="2" max="2" width="12" style="4" bestFit="1" customWidth="1"/>
    <col min="3" max="3" width="14.83203125" bestFit="1" customWidth="1"/>
    <col min="4" max="4" width="15.4140625" style="4" bestFit="1" customWidth="1"/>
    <col min="5" max="5" width="12.1640625" style="4" bestFit="1" customWidth="1"/>
    <col min="6" max="16384" width="8.6640625" style="4"/>
  </cols>
  <sheetData>
    <row r="1" spans="1:4" s="3" customFormat="1" x14ac:dyDescent="0.3">
      <c r="A1" s="17" t="s">
        <v>925</v>
      </c>
      <c r="B1" s="17" t="s">
        <v>909</v>
      </c>
      <c r="C1" s="17" t="s">
        <v>921</v>
      </c>
      <c r="D1" s="3" t="s">
        <v>409</v>
      </c>
    </row>
    <row r="2" spans="1:4" x14ac:dyDescent="0.3">
      <c r="A2" s="4">
        <v>1</v>
      </c>
      <c r="B2" s="4">
        <v>1</v>
      </c>
      <c r="C2" s="4">
        <v>8</v>
      </c>
      <c r="D2" s="4">
        <v>3</v>
      </c>
    </row>
    <row r="3" spans="1:4" x14ac:dyDescent="0.3">
      <c r="A3" s="4">
        <v>2</v>
      </c>
      <c r="B3" s="4">
        <v>1</v>
      </c>
      <c r="C3" s="4">
        <v>465</v>
      </c>
      <c r="D3" s="4">
        <v>2</v>
      </c>
    </row>
    <row r="4" spans="1:4" x14ac:dyDescent="0.3">
      <c r="A4" s="4">
        <v>3</v>
      </c>
      <c r="B4" s="4">
        <v>1</v>
      </c>
      <c r="C4" s="4">
        <v>917</v>
      </c>
      <c r="D4" s="4">
        <v>4</v>
      </c>
    </row>
    <row r="5" spans="1:4" x14ac:dyDescent="0.3">
      <c r="A5" s="4">
        <v>4</v>
      </c>
      <c r="B5" s="4">
        <v>2</v>
      </c>
      <c r="C5" s="4">
        <v>253</v>
      </c>
      <c r="D5" s="4">
        <v>1</v>
      </c>
    </row>
    <row r="6" spans="1:4" x14ac:dyDescent="0.3">
      <c r="A6" s="4">
        <v>5</v>
      </c>
      <c r="B6" s="4">
        <v>2</v>
      </c>
      <c r="C6" s="4">
        <v>300</v>
      </c>
      <c r="D6" s="4">
        <v>5</v>
      </c>
    </row>
    <row r="7" spans="1:4" x14ac:dyDescent="0.3">
      <c r="A7" s="4">
        <v>6</v>
      </c>
      <c r="B7" s="4">
        <v>2</v>
      </c>
      <c r="C7" s="4">
        <v>622</v>
      </c>
      <c r="D7" s="4">
        <v>3</v>
      </c>
    </row>
    <row r="8" spans="1:4" x14ac:dyDescent="0.3">
      <c r="A8" s="4">
        <v>7</v>
      </c>
      <c r="B8" s="4">
        <v>2</v>
      </c>
      <c r="C8" s="4">
        <v>668</v>
      </c>
      <c r="D8" s="4">
        <v>1</v>
      </c>
    </row>
    <row r="9" spans="1:4" x14ac:dyDescent="0.3">
      <c r="A9" s="4">
        <v>8</v>
      </c>
      <c r="B9" s="4">
        <v>3</v>
      </c>
      <c r="C9" s="4">
        <v>687</v>
      </c>
      <c r="D9" s="4">
        <v>1</v>
      </c>
    </row>
    <row r="10" spans="1:4" x14ac:dyDescent="0.3">
      <c r="A10" s="4">
        <v>9</v>
      </c>
      <c r="B10" s="4">
        <v>3</v>
      </c>
      <c r="C10" s="4">
        <v>789</v>
      </c>
      <c r="D10" s="4">
        <v>1</v>
      </c>
    </row>
    <row r="11" spans="1:4" x14ac:dyDescent="0.3">
      <c r="A11" s="4">
        <v>10</v>
      </c>
      <c r="B11" s="4">
        <v>3</v>
      </c>
      <c r="C11" s="4">
        <v>886</v>
      </c>
      <c r="D11" s="4">
        <v>1</v>
      </c>
    </row>
    <row r="12" spans="1:4" x14ac:dyDescent="0.3">
      <c r="A12" s="4">
        <v>11</v>
      </c>
      <c r="B12" s="4">
        <v>4</v>
      </c>
      <c r="C12" s="4">
        <v>617</v>
      </c>
      <c r="D12" s="4">
        <v>5</v>
      </c>
    </row>
    <row r="13" spans="1:4" x14ac:dyDescent="0.3">
      <c r="A13" s="4">
        <v>12</v>
      </c>
      <c r="B13" s="4">
        <v>5</v>
      </c>
      <c r="C13" s="4">
        <v>106</v>
      </c>
      <c r="D13" s="4">
        <v>2</v>
      </c>
    </row>
    <row r="14" spans="1:4" x14ac:dyDescent="0.3">
      <c r="A14" s="4">
        <v>13</v>
      </c>
      <c r="B14" s="4">
        <v>5</v>
      </c>
      <c r="C14" s="4">
        <v>526</v>
      </c>
      <c r="D14" s="4">
        <v>1</v>
      </c>
    </row>
    <row r="15" spans="1:4" x14ac:dyDescent="0.3">
      <c r="A15" s="4">
        <v>14</v>
      </c>
      <c r="B15" s="4">
        <v>5</v>
      </c>
      <c r="C15" s="4">
        <v>683</v>
      </c>
      <c r="D15" s="4">
        <v>4</v>
      </c>
    </row>
    <row r="16" spans="1:4" x14ac:dyDescent="0.3">
      <c r="A16" s="4">
        <v>15</v>
      </c>
      <c r="B16" s="4">
        <v>6</v>
      </c>
      <c r="C16" s="4">
        <v>417</v>
      </c>
      <c r="D16" s="4">
        <v>3</v>
      </c>
    </row>
    <row r="17" spans="1:4" x14ac:dyDescent="0.3">
      <c r="A17" s="4">
        <v>16</v>
      </c>
      <c r="B17" s="4">
        <v>6</v>
      </c>
      <c r="C17" s="4">
        <v>718</v>
      </c>
      <c r="D17" s="4">
        <v>4</v>
      </c>
    </row>
    <row r="18" spans="1:4" x14ac:dyDescent="0.3">
      <c r="A18" s="4">
        <v>17</v>
      </c>
      <c r="B18" s="4">
        <v>7</v>
      </c>
      <c r="C18" s="4">
        <v>190</v>
      </c>
      <c r="D18" s="4">
        <v>4</v>
      </c>
    </row>
    <row r="19" spans="1:4" x14ac:dyDescent="0.3">
      <c r="A19" s="4">
        <v>18</v>
      </c>
      <c r="B19" s="4">
        <v>8</v>
      </c>
      <c r="C19" s="4">
        <v>171</v>
      </c>
      <c r="D19" s="4">
        <v>5</v>
      </c>
    </row>
    <row r="20" spans="1:4" x14ac:dyDescent="0.3">
      <c r="A20" s="4">
        <v>19</v>
      </c>
      <c r="B20" s="4">
        <v>8</v>
      </c>
      <c r="C20" s="4">
        <v>536</v>
      </c>
      <c r="D20" s="4">
        <v>4</v>
      </c>
    </row>
    <row r="21" spans="1:4" x14ac:dyDescent="0.3">
      <c r="A21" s="4">
        <v>20</v>
      </c>
      <c r="B21" s="4">
        <v>9</v>
      </c>
      <c r="C21" s="4">
        <v>891</v>
      </c>
      <c r="D21" s="4">
        <v>5</v>
      </c>
    </row>
    <row r="22" spans="1:4" x14ac:dyDescent="0.3">
      <c r="A22" s="4">
        <v>21</v>
      </c>
      <c r="B22" s="4">
        <v>10</v>
      </c>
      <c r="C22" s="4">
        <v>328</v>
      </c>
      <c r="D22" s="4">
        <v>4</v>
      </c>
    </row>
    <row r="23" spans="1:4" x14ac:dyDescent="0.3">
      <c r="A23" s="4">
        <v>22</v>
      </c>
      <c r="B23" s="4">
        <v>10</v>
      </c>
      <c r="C23" s="4">
        <v>348</v>
      </c>
      <c r="D23" s="4">
        <v>4</v>
      </c>
    </row>
    <row r="24" spans="1:4" x14ac:dyDescent="0.3">
      <c r="A24" s="4">
        <v>23</v>
      </c>
      <c r="B24" s="4">
        <v>10</v>
      </c>
      <c r="C24" s="4">
        <v>447</v>
      </c>
      <c r="D24" s="4">
        <v>2</v>
      </c>
    </row>
    <row r="25" spans="1:4" x14ac:dyDescent="0.3">
      <c r="A25" s="4">
        <v>24</v>
      </c>
      <c r="B25" s="4">
        <v>10</v>
      </c>
      <c r="C25" s="4">
        <v>489</v>
      </c>
      <c r="D25" s="4">
        <v>3</v>
      </c>
    </row>
    <row r="26" spans="1:4" x14ac:dyDescent="0.3">
      <c r="A26" s="4">
        <v>25</v>
      </c>
      <c r="B26" s="4">
        <v>11</v>
      </c>
      <c r="C26" s="4">
        <v>889</v>
      </c>
      <c r="D26" s="4">
        <v>3</v>
      </c>
    </row>
    <row r="27" spans="1:4" x14ac:dyDescent="0.3">
      <c r="A27" s="4">
        <v>26</v>
      </c>
      <c r="B27" s="4">
        <v>12</v>
      </c>
      <c r="C27" s="4">
        <v>272</v>
      </c>
      <c r="D27" s="4">
        <v>5</v>
      </c>
    </row>
    <row r="28" spans="1:4" x14ac:dyDescent="0.3">
      <c r="A28" s="4">
        <v>27</v>
      </c>
      <c r="B28" s="4">
        <v>12</v>
      </c>
      <c r="C28" s="4">
        <v>434</v>
      </c>
      <c r="D28" s="4">
        <v>5</v>
      </c>
    </row>
    <row r="29" spans="1:4" x14ac:dyDescent="0.3">
      <c r="A29" s="4">
        <v>28</v>
      </c>
      <c r="B29" s="4">
        <v>13</v>
      </c>
      <c r="C29" s="4">
        <v>204</v>
      </c>
      <c r="D29" s="4">
        <v>1</v>
      </c>
    </row>
    <row r="30" spans="1:4" x14ac:dyDescent="0.3">
      <c r="A30" s="4">
        <v>29</v>
      </c>
      <c r="B30" s="4">
        <v>13</v>
      </c>
      <c r="C30" s="4">
        <v>303</v>
      </c>
      <c r="D30" s="4">
        <v>5</v>
      </c>
    </row>
    <row r="31" spans="1:4" x14ac:dyDescent="0.3">
      <c r="A31" s="4">
        <v>30</v>
      </c>
      <c r="B31" s="4">
        <v>14</v>
      </c>
      <c r="C31" s="4">
        <v>15</v>
      </c>
      <c r="D31" s="4">
        <v>2</v>
      </c>
    </row>
    <row r="32" spans="1:4" x14ac:dyDescent="0.3">
      <c r="A32" s="4">
        <v>31</v>
      </c>
      <c r="B32" s="4">
        <v>14</v>
      </c>
      <c r="C32" s="4">
        <v>38</v>
      </c>
      <c r="D32" s="4">
        <v>4</v>
      </c>
    </row>
    <row r="33" spans="1:4" x14ac:dyDescent="0.3">
      <c r="A33" s="4">
        <v>32</v>
      </c>
      <c r="B33" s="4">
        <v>14</v>
      </c>
      <c r="C33" s="4">
        <v>636</v>
      </c>
      <c r="D33" s="4">
        <v>3</v>
      </c>
    </row>
    <row r="34" spans="1:4" x14ac:dyDescent="0.3">
      <c r="A34" s="4">
        <v>33</v>
      </c>
      <c r="B34" s="4">
        <v>15</v>
      </c>
      <c r="C34" s="4">
        <v>515</v>
      </c>
      <c r="D34" s="4">
        <v>5</v>
      </c>
    </row>
    <row r="35" spans="1:4" x14ac:dyDescent="0.3">
      <c r="A35" s="4">
        <v>34</v>
      </c>
      <c r="B35" s="4">
        <v>15</v>
      </c>
      <c r="C35" s="4">
        <v>727</v>
      </c>
      <c r="D35" s="4">
        <v>4</v>
      </c>
    </row>
    <row r="36" spans="1:4" x14ac:dyDescent="0.3">
      <c r="A36" s="4">
        <v>35</v>
      </c>
      <c r="B36" s="4">
        <v>16</v>
      </c>
      <c r="C36" s="4">
        <v>831</v>
      </c>
      <c r="D36" s="4">
        <v>3</v>
      </c>
    </row>
    <row r="37" spans="1:4" x14ac:dyDescent="0.3">
      <c r="A37" s="4">
        <v>36</v>
      </c>
      <c r="B37" s="4">
        <v>16</v>
      </c>
      <c r="C37" s="4">
        <v>837</v>
      </c>
      <c r="D37" s="4">
        <v>2</v>
      </c>
    </row>
    <row r="38" spans="1:4" x14ac:dyDescent="0.3">
      <c r="A38" s="4">
        <v>37</v>
      </c>
      <c r="B38" s="4">
        <v>17</v>
      </c>
      <c r="C38" s="4">
        <v>45</v>
      </c>
      <c r="D38" s="4">
        <v>1</v>
      </c>
    </row>
    <row r="39" spans="1:4" x14ac:dyDescent="0.3">
      <c r="A39" s="4">
        <v>38</v>
      </c>
      <c r="B39" s="4">
        <v>17</v>
      </c>
      <c r="C39" s="4">
        <v>260</v>
      </c>
      <c r="D39" s="4">
        <v>2</v>
      </c>
    </row>
    <row r="40" spans="1:4" x14ac:dyDescent="0.3">
      <c r="A40" s="4">
        <v>39</v>
      </c>
      <c r="B40" s="4">
        <v>17</v>
      </c>
      <c r="C40" s="4">
        <v>615</v>
      </c>
      <c r="D40" s="4">
        <v>2</v>
      </c>
    </row>
    <row r="41" spans="1:4" x14ac:dyDescent="0.3">
      <c r="A41" s="4">
        <v>40</v>
      </c>
      <c r="B41" s="4">
        <v>18</v>
      </c>
      <c r="C41" s="4">
        <v>266</v>
      </c>
      <c r="D41" s="4">
        <v>3</v>
      </c>
    </row>
    <row r="42" spans="1:4" x14ac:dyDescent="0.3">
      <c r="A42" s="4">
        <v>41</v>
      </c>
      <c r="B42" s="4">
        <v>18</v>
      </c>
      <c r="C42" s="4">
        <v>282</v>
      </c>
      <c r="D42" s="4">
        <v>3</v>
      </c>
    </row>
    <row r="43" spans="1:4" x14ac:dyDescent="0.3">
      <c r="A43" s="4">
        <v>42</v>
      </c>
      <c r="B43" s="4">
        <v>19</v>
      </c>
      <c r="C43" s="4">
        <v>792</v>
      </c>
      <c r="D43" s="4">
        <v>1</v>
      </c>
    </row>
    <row r="44" spans="1:4" x14ac:dyDescent="0.3">
      <c r="A44" s="4">
        <v>43</v>
      </c>
      <c r="B44" s="4">
        <v>19</v>
      </c>
      <c r="C44" s="4">
        <v>820</v>
      </c>
      <c r="D44" s="4">
        <v>3</v>
      </c>
    </row>
    <row r="45" spans="1:4" x14ac:dyDescent="0.3">
      <c r="A45" s="4">
        <v>44</v>
      </c>
      <c r="B45" s="4">
        <v>20</v>
      </c>
      <c r="C45" s="4">
        <v>75</v>
      </c>
      <c r="D45" s="4">
        <v>5</v>
      </c>
    </row>
    <row r="46" spans="1:4" x14ac:dyDescent="0.3">
      <c r="A46" s="4">
        <v>45</v>
      </c>
      <c r="B46" s="4">
        <v>20</v>
      </c>
      <c r="C46" s="4">
        <v>112</v>
      </c>
      <c r="D46" s="4">
        <v>4</v>
      </c>
    </row>
    <row r="47" spans="1:4" x14ac:dyDescent="0.3">
      <c r="A47" s="4">
        <v>46</v>
      </c>
      <c r="B47" s="4">
        <v>20</v>
      </c>
      <c r="C47" s="4">
        <v>147</v>
      </c>
      <c r="D47" s="4">
        <v>4</v>
      </c>
    </row>
    <row r="48" spans="1:4" x14ac:dyDescent="0.3">
      <c r="A48" s="4">
        <v>47</v>
      </c>
      <c r="B48" s="4">
        <v>20</v>
      </c>
      <c r="C48" s="4">
        <v>217</v>
      </c>
      <c r="D48" s="4">
        <v>2</v>
      </c>
    </row>
    <row r="49" spans="1:4" x14ac:dyDescent="0.3">
      <c r="A49" s="4">
        <v>48</v>
      </c>
      <c r="B49" s="4">
        <v>20</v>
      </c>
      <c r="C49" s="4">
        <v>394</v>
      </c>
      <c r="D49" s="4">
        <v>2</v>
      </c>
    </row>
    <row r="50" spans="1:4" x14ac:dyDescent="0.3">
      <c r="A50" s="4">
        <v>49</v>
      </c>
      <c r="B50" s="4">
        <v>21</v>
      </c>
      <c r="C50" s="4">
        <v>937</v>
      </c>
      <c r="D50" s="4">
        <v>3</v>
      </c>
    </row>
    <row r="51" spans="1:4" x14ac:dyDescent="0.3">
      <c r="A51" s="4">
        <v>50</v>
      </c>
      <c r="B51" s="4">
        <v>22</v>
      </c>
      <c r="C51" s="4">
        <v>89</v>
      </c>
      <c r="D51" s="4">
        <v>1</v>
      </c>
    </row>
    <row r="52" spans="1:4" x14ac:dyDescent="0.3">
      <c r="A52" s="4">
        <v>51</v>
      </c>
      <c r="B52" s="4">
        <v>22</v>
      </c>
      <c r="C52" s="4">
        <v>298</v>
      </c>
      <c r="D52" s="4">
        <v>3</v>
      </c>
    </row>
    <row r="53" spans="1:4" x14ac:dyDescent="0.3">
      <c r="A53" s="4">
        <v>52</v>
      </c>
      <c r="B53" s="4">
        <v>22</v>
      </c>
      <c r="C53" s="4">
        <v>358</v>
      </c>
      <c r="D53" s="4">
        <v>3</v>
      </c>
    </row>
    <row r="54" spans="1:4" x14ac:dyDescent="0.3">
      <c r="A54" s="4">
        <v>53</v>
      </c>
      <c r="B54" s="4">
        <v>23</v>
      </c>
      <c r="C54" s="4">
        <v>21</v>
      </c>
      <c r="D54" s="4">
        <v>1</v>
      </c>
    </row>
    <row r="55" spans="1:4" x14ac:dyDescent="0.3">
      <c r="A55" s="4">
        <v>54</v>
      </c>
      <c r="B55" s="4">
        <v>23</v>
      </c>
      <c r="C55" s="4">
        <v>22</v>
      </c>
      <c r="D55" s="4">
        <v>2</v>
      </c>
    </row>
    <row r="56" spans="1:4" x14ac:dyDescent="0.3">
      <c r="A56" s="4">
        <v>55</v>
      </c>
      <c r="B56" s="4">
        <v>24</v>
      </c>
      <c r="C56" s="4">
        <v>662</v>
      </c>
      <c r="D56" s="4">
        <v>2</v>
      </c>
    </row>
    <row r="57" spans="1:4" x14ac:dyDescent="0.3">
      <c r="A57" s="4">
        <v>56</v>
      </c>
      <c r="B57" s="4">
        <v>24</v>
      </c>
      <c r="C57" s="4">
        <v>862</v>
      </c>
      <c r="D57" s="4">
        <v>5</v>
      </c>
    </row>
    <row r="58" spans="1:4" x14ac:dyDescent="0.3">
      <c r="A58" s="4">
        <v>57</v>
      </c>
      <c r="B58" s="4">
        <v>25</v>
      </c>
      <c r="C58" s="4">
        <v>718</v>
      </c>
      <c r="D58" s="4">
        <v>5</v>
      </c>
    </row>
    <row r="59" spans="1:4" x14ac:dyDescent="0.3">
      <c r="A59" s="4">
        <v>58</v>
      </c>
      <c r="B59" s="4">
        <v>26</v>
      </c>
      <c r="C59" s="4">
        <v>856</v>
      </c>
      <c r="D59" s="4">
        <v>3</v>
      </c>
    </row>
    <row r="60" spans="1:4" x14ac:dyDescent="0.3">
      <c r="A60" s="4">
        <v>59</v>
      </c>
      <c r="B60" s="4">
        <v>26</v>
      </c>
      <c r="C60" s="4">
        <v>906</v>
      </c>
      <c r="D60" s="4">
        <v>3</v>
      </c>
    </row>
    <row r="61" spans="1:4" x14ac:dyDescent="0.3">
      <c r="A61" s="4">
        <v>60</v>
      </c>
      <c r="B61" s="4">
        <v>27</v>
      </c>
      <c r="C61" s="4">
        <v>378</v>
      </c>
      <c r="D61" s="4">
        <v>4</v>
      </c>
    </row>
    <row r="62" spans="1:4" x14ac:dyDescent="0.3">
      <c r="A62" s="4">
        <v>61</v>
      </c>
      <c r="B62" s="4">
        <v>27</v>
      </c>
      <c r="C62" s="4">
        <v>689</v>
      </c>
      <c r="D62" s="4">
        <v>1</v>
      </c>
    </row>
    <row r="63" spans="1:4" x14ac:dyDescent="0.3">
      <c r="A63" s="4">
        <v>62</v>
      </c>
      <c r="B63" s="4">
        <v>28</v>
      </c>
      <c r="C63" s="4">
        <v>284</v>
      </c>
      <c r="D63" s="4">
        <v>2</v>
      </c>
    </row>
    <row r="64" spans="1:4" x14ac:dyDescent="0.3">
      <c r="A64" s="4">
        <v>63</v>
      </c>
      <c r="B64" s="4">
        <v>29</v>
      </c>
      <c r="C64" s="4">
        <v>561</v>
      </c>
      <c r="D64" s="4">
        <v>3</v>
      </c>
    </row>
    <row r="65" spans="1:4" x14ac:dyDescent="0.3">
      <c r="A65" s="4">
        <v>64</v>
      </c>
      <c r="B65" s="4">
        <v>30</v>
      </c>
      <c r="C65" s="4">
        <v>74</v>
      </c>
      <c r="D65" s="4">
        <v>4</v>
      </c>
    </row>
    <row r="66" spans="1:4" x14ac:dyDescent="0.3">
      <c r="A66" s="4">
        <v>65</v>
      </c>
      <c r="B66" s="4">
        <v>30</v>
      </c>
      <c r="C66" s="4">
        <v>434</v>
      </c>
      <c r="D66" s="4">
        <v>1</v>
      </c>
    </row>
    <row r="67" spans="1:4" x14ac:dyDescent="0.3">
      <c r="A67" s="4">
        <v>66</v>
      </c>
      <c r="B67" s="4">
        <v>30</v>
      </c>
      <c r="C67" s="4">
        <v>786</v>
      </c>
      <c r="D67" s="4">
        <v>1</v>
      </c>
    </row>
    <row r="68" spans="1:4" x14ac:dyDescent="0.3">
      <c r="A68" s="4">
        <v>67</v>
      </c>
      <c r="B68" s="4">
        <v>31</v>
      </c>
      <c r="C68" s="4">
        <v>98</v>
      </c>
      <c r="D68" s="4">
        <v>2</v>
      </c>
    </row>
    <row r="69" spans="1:4" x14ac:dyDescent="0.3">
      <c r="A69" s="4">
        <v>68</v>
      </c>
      <c r="B69" s="4">
        <v>31</v>
      </c>
      <c r="C69" s="4">
        <v>266</v>
      </c>
      <c r="D69" s="4">
        <v>3</v>
      </c>
    </row>
    <row r="70" spans="1:4" x14ac:dyDescent="0.3">
      <c r="A70" s="4">
        <v>69</v>
      </c>
      <c r="B70" s="4">
        <v>31</v>
      </c>
      <c r="C70" s="4">
        <v>720</v>
      </c>
      <c r="D70" s="4">
        <v>1</v>
      </c>
    </row>
    <row r="71" spans="1:4" x14ac:dyDescent="0.3">
      <c r="A71" s="4">
        <v>70</v>
      </c>
      <c r="B71" s="4">
        <v>32</v>
      </c>
      <c r="C71" s="4">
        <v>202</v>
      </c>
      <c r="D71" s="4">
        <v>2</v>
      </c>
    </row>
    <row r="72" spans="1:4" x14ac:dyDescent="0.3">
      <c r="A72" s="4">
        <v>71</v>
      </c>
      <c r="B72" s="4">
        <v>32</v>
      </c>
      <c r="C72" s="4">
        <v>354</v>
      </c>
      <c r="D72" s="4">
        <v>3</v>
      </c>
    </row>
    <row r="73" spans="1:4" x14ac:dyDescent="0.3">
      <c r="A73" s="4">
        <v>72</v>
      </c>
      <c r="B73" s="4">
        <v>32</v>
      </c>
      <c r="C73" s="4">
        <v>967</v>
      </c>
      <c r="D73" s="4">
        <v>5</v>
      </c>
    </row>
    <row r="74" spans="1:4" x14ac:dyDescent="0.3">
      <c r="A74" s="4">
        <v>73</v>
      </c>
      <c r="B74" s="4">
        <v>33</v>
      </c>
      <c r="C74" s="4">
        <v>351</v>
      </c>
      <c r="D74" s="4">
        <v>4</v>
      </c>
    </row>
    <row r="75" spans="1:4" x14ac:dyDescent="0.3">
      <c r="A75" s="4">
        <v>74</v>
      </c>
      <c r="B75" s="4">
        <v>34</v>
      </c>
      <c r="C75" s="4">
        <v>414</v>
      </c>
      <c r="D75" s="4">
        <v>5</v>
      </c>
    </row>
    <row r="76" spans="1:4" x14ac:dyDescent="0.3">
      <c r="A76" s="4">
        <v>75</v>
      </c>
      <c r="B76" s="4">
        <v>34</v>
      </c>
      <c r="C76" s="4">
        <v>619</v>
      </c>
      <c r="D76" s="4">
        <v>3</v>
      </c>
    </row>
    <row r="77" spans="1:4" x14ac:dyDescent="0.3">
      <c r="A77" s="4">
        <v>76</v>
      </c>
      <c r="B77" s="4">
        <v>34</v>
      </c>
      <c r="C77" s="4">
        <v>757</v>
      </c>
      <c r="D77" s="4">
        <v>2</v>
      </c>
    </row>
    <row r="78" spans="1:4" x14ac:dyDescent="0.3">
      <c r="A78" s="4">
        <v>77</v>
      </c>
      <c r="B78" s="4">
        <v>35</v>
      </c>
      <c r="C78" s="4">
        <v>370</v>
      </c>
      <c r="D78" s="4">
        <v>1</v>
      </c>
    </row>
    <row r="79" spans="1:4" x14ac:dyDescent="0.3">
      <c r="A79" s="4">
        <v>78</v>
      </c>
      <c r="B79" s="4">
        <v>36</v>
      </c>
      <c r="C79" s="4">
        <v>132</v>
      </c>
      <c r="D79" s="4">
        <v>1</v>
      </c>
    </row>
    <row r="80" spans="1:4" x14ac:dyDescent="0.3">
      <c r="A80" s="4">
        <v>79</v>
      </c>
      <c r="B80" s="4">
        <v>36</v>
      </c>
      <c r="C80" s="4">
        <v>405</v>
      </c>
      <c r="D80" s="4">
        <v>4</v>
      </c>
    </row>
    <row r="81" spans="1:4" x14ac:dyDescent="0.3">
      <c r="A81" s="4">
        <v>80</v>
      </c>
      <c r="B81" s="4">
        <v>37</v>
      </c>
      <c r="C81" s="4">
        <v>424</v>
      </c>
      <c r="D81" s="4">
        <v>2</v>
      </c>
    </row>
    <row r="82" spans="1:4" x14ac:dyDescent="0.3">
      <c r="A82" s="4">
        <v>81</v>
      </c>
      <c r="B82" s="4">
        <v>37</v>
      </c>
      <c r="C82" s="4">
        <v>624</v>
      </c>
      <c r="D82" s="4">
        <v>2</v>
      </c>
    </row>
    <row r="83" spans="1:4" x14ac:dyDescent="0.3">
      <c r="A83" s="4">
        <v>82</v>
      </c>
      <c r="B83" s="4">
        <v>37</v>
      </c>
      <c r="C83" s="4">
        <v>963</v>
      </c>
      <c r="D83" s="4">
        <v>1</v>
      </c>
    </row>
    <row r="84" spans="1:4" x14ac:dyDescent="0.3">
      <c r="A84" s="4">
        <v>83</v>
      </c>
      <c r="B84" s="4">
        <v>38</v>
      </c>
      <c r="C84" s="4">
        <v>93</v>
      </c>
      <c r="D84" s="4">
        <v>4</v>
      </c>
    </row>
    <row r="85" spans="1:4" x14ac:dyDescent="0.3">
      <c r="A85" s="4">
        <v>84</v>
      </c>
      <c r="B85" s="4">
        <v>38</v>
      </c>
      <c r="C85" s="4">
        <v>249</v>
      </c>
      <c r="D85" s="4">
        <v>4</v>
      </c>
    </row>
    <row r="86" spans="1:4" x14ac:dyDescent="0.3">
      <c r="A86" s="4">
        <v>85</v>
      </c>
      <c r="B86" s="4">
        <v>38</v>
      </c>
      <c r="C86" s="4">
        <v>707</v>
      </c>
      <c r="D86" s="4">
        <v>4</v>
      </c>
    </row>
    <row r="87" spans="1:4" x14ac:dyDescent="0.3">
      <c r="A87" s="4">
        <v>86</v>
      </c>
      <c r="B87" s="4">
        <v>38</v>
      </c>
      <c r="C87" s="4">
        <v>866</v>
      </c>
      <c r="D87" s="4">
        <v>2</v>
      </c>
    </row>
    <row r="88" spans="1:4" x14ac:dyDescent="0.3">
      <c r="A88" s="4">
        <v>87</v>
      </c>
      <c r="B88" s="4">
        <v>39</v>
      </c>
      <c r="C88" s="4">
        <v>432</v>
      </c>
      <c r="D88" s="4">
        <v>2</v>
      </c>
    </row>
    <row r="89" spans="1:4" x14ac:dyDescent="0.3">
      <c r="A89" s="4">
        <v>88</v>
      </c>
      <c r="B89" s="4">
        <v>40</v>
      </c>
      <c r="C89" s="4">
        <v>495</v>
      </c>
      <c r="D89" s="4">
        <v>2</v>
      </c>
    </row>
    <row r="90" spans="1:4" x14ac:dyDescent="0.3">
      <c r="A90" s="4">
        <v>89</v>
      </c>
      <c r="B90" s="4">
        <v>40</v>
      </c>
      <c r="C90" s="4">
        <v>509</v>
      </c>
      <c r="D90" s="4">
        <v>3</v>
      </c>
    </row>
    <row r="91" spans="1:4" x14ac:dyDescent="0.3">
      <c r="A91" s="4">
        <v>90</v>
      </c>
      <c r="B91" s="4">
        <v>40</v>
      </c>
      <c r="C91" s="4">
        <v>881</v>
      </c>
      <c r="D91" s="4">
        <v>1</v>
      </c>
    </row>
    <row r="92" spans="1:4" x14ac:dyDescent="0.3">
      <c r="A92" s="4">
        <v>91</v>
      </c>
      <c r="B92" s="4">
        <v>41</v>
      </c>
      <c r="C92" s="4">
        <v>37</v>
      </c>
      <c r="D92" s="4">
        <v>2</v>
      </c>
    </row>
    <row r="93" spans="1:4" x14ac:dyDescent="0.3">
      <c r="A93" s="4">
        <v>92</v>
      </c>
      <c r="B93" s="4">
        <v>41</v>
      </c>
      <c r="C93" s="4">
        <v>55</v>
      </c>
      <c r="D93" s="4">
        <v>4</v>
      </c>
    </row>
    <row r="94" spans="1:4" x14ac:dyDescent="0.3">
      <c r="A94" s="4">
        <v>93</v>
      </c>
      <c r="B94" s="4">
        <v>41</v>
      </c>
      <c r="C94" s="4">
        <v>297</v>
      </c>
      <c r="D94" s="4">
        <v>3</v>
      </c>
    </row>
    <row r="95" spans="1:4" x14ac:dyDescent="0.3">
      <c r="A95" s="4">
        <v>94</v>
      </c>
      <c r="B95" s="4">
        <v>41</v>
      </c>
      <c r="C95" s="4">
        <v>509</v>
      </c>
      <c r="D95" s="4">
        <v>2</v>
      </c>
    </row>
    <row r="96" spans="1:4" x14ac:dyDescent="0.3">
      <c r="A96" s="4">
        <v>95</v>
      </c>
      <c r="B96" s="4">
        <v>41</v>
      </c>
      <c r="C96" s="4">
        <v>521</v>
      </c>
      <c r="D96" s="4">
        <v>1</v>
      </c>
    </row>
    <row r="97" spans="1:4" x14ac:dyDescent="0.3">
      <c r="A97" s="4">
        <v>96</v>
      </c>
      <c r="B97" s="4">
        <v>42</v>
      </c>
      <c r="C97" s="4">
        <v>33</v>
      </c>
      <c r="D97" s="4">
        <v>5</v>
      </c>
    </row>
    <row r="98" spans="1:4" x14ac:dyDescent="0.3">
      <c r="A98" s="4">
        <v>97</v>
      </c>
      <c r="B98" s="4">
        <v>42</v>
      </c>
      <c r="C98" s="4">
        <v>68</v>
      </c>
      <c r="D98" s="4">
        <v>5</v>
      </c>
    </row>
    <row r="99" spans="1:4" x14ac:dyDescent="0.3">
      <c r="A99" s="4">
        <v>98</v>
      </c>
      <c r="B99" s="4">
        <v>42</v>
      </c>
      <c r="C99" s="4">
        <v>436</v>
      </c>
      <c r="D99" s="4">
        <v>4</v>
      </c>
    </row>
    <row r="100" spans="1:4" x14ac:dyDescent="0.3">
      <c r="A100" s="4">
        <v>99</v>
      </c>
      <c r="B100" s="4">
        <v>43</v>
      </c>
      <c r="C100" s="4">
        <v>44</v>
      </c>
      <c r="D100" s="4">
        <v>3</v>
      </c>
    </row>
    <row r="101" spans="1:4" x14ac:dyDescent="0.3">
      <c r="A101" s="4">
        <v>100</v>
      </c>
      <c r="B101" s="4">
        <v>43</v>
      </c>
      <c r="C101" s="4">
        <v>834</v>
      </c>
      <c r="D101" s="4">
        <v>4</v>
      </c>
    </row>
    <row r="102" spans="1:4" x14ac:dyDescent="0.3">
      <c r="A102" s="4">
        <v>101</v>
      </c>
      <c r="B102" s="4">
        <v>43</v>
      </c>
      <c r="C102" s="4">
        <v>924</v>
      </c>
      <c r="D102" s="4">
        <v>5</v>
      </c>
    </row>
    <row r="103" spans="1:4" x14ac:dyDescent="0.3">
      <c r="A103" s="4">
        <v>102</v>
      </c>
      <c r="B103" s="4">
        <v>44</v>
      </c>
      <c r="C103" s="4">
        <v>151</v>
      </c>
      <c r="D103" s="4">
        <v>1</v>
      </c>
    </row>
    <row r="104" spans="1:4" x14ac:dyDescent="0.3">
      <c r="A104" s="4">
        <v>103</v>
      </c>
      <c r="B104" s="4">
        <v>44</v>
      </c>
      <c r="C104" s="4">
        <v>331</v>
      </c>
      <c r="D104" s="4">
        <v>4</v>
      </c>
    </row>
    <row r="105" spans="1:4" x14ac:dyDescent="0.3">
      <c r="A105" s="4">
        <v>104</v>
      </c>
      <c r="B105" s="4">
        <v>44</v>
      </c>
      <c r="C105" s="4">
        <v>661</v>
      </c>
      <c r="D105" s="4">
        <v>2</v>
      </c>
    </row>
    <row r="106" spans="1:4" x14ac:dyDescent="0.3">
      <c r="A106" s="4">
        <v>105</v>
      </c>
      <c r="B106" s="4">
        <v>45</v>
      </c>
      <c r="C106" s="4">
        <v>285</v>
      </c>
      <c r="D106" s="4">
        <v>3</v>
      </c>
    </row>
    <row r="107" spans="1:4" x14ac:dyDescent="0.3">
      <c r="A107" s="4">
        <v>106</v>
      </c>
      <c r="B107" s="4">
        <v>46</v>
      </c>
      <c r="C107" s="4">
        <v>300</v>
      </c>
      <c r="D107" s="4">
        <v>3</v>
      </c>
    </row>
    <row r="108" spans="1:4" x14ac:dyDescent="0.3">
      <c r="A108" s="4">
        <v>107</v>
      </c>
      <c r="B108" s="4">
        <v>46</v>
      </c>
      <c r="C108" s="4">
        <v>303</v>
      </c>
      <c r="D108" s="4">
        <v>4</v>
      </c>
    </row>
    <row r="109" spans="1:4" x14ac:dyDescent="0.3">
      <c r="A109" s="4">
        <v>108</v>
      </c>
      <c r="B109" s="4">
        <v>46</v>
      </c>
      <c r="C109" s="4">
        <v>800</v>
      </c>
      <c r="D109" s="4">
        <v>4</v>
      </c>
    </row>
    <row r="110" spans="1:4" x14ac:dyDescent="0.3">
      <c r="A110" s="4">
        <v>109</v>
      </c>
      <c r="B110" s="4">
        <v>47</v>
      </c>
      <c r="C110" s="4">
        <v>754</v>
      </c>
      <c r="D110" s="4">
        <v>3</v>
      </c>
    </row>
    <row r="111" spans="1:4" x14ac:dyDescent="0.3">
      <c r="A111" s="4">
        <v>110</v>
      </c>
      <c r="B111" s="4">
        <v>47</v>
      </c>
      <c r="C111" s="4">
        <v>839</v>
      </c>
      <c r="D111" s="4">
        <v>3</v>
      </c>
    </row>
    <row r="112" spans="1:4" x14ac:dyDescent="0.3">
      <c r="A112" s="4">
        <v>111</v>
      </c>
      <c r="B112" s="4">
        <v>48</v>
      </c>
      <c r="C112" s="4">
        <v>378</v>
      </c>
      <c r="D112" s="4">
        <v>4</v>
      </c>
    </row>
    <row r="113" spans="1:4" x14ac:dyDescent="0.3">
      <c r="A113" s="4">
        <v>112</v>
      </c>
      <c r="B113" s="4">
        <v>48</v>
      </c>
      <c r="C113" s="4">
        <v>725</v>
      </c>
      <c r="D113" s="4">
        <v>2</v>
      </c>
    </row>
    <row r="114" spans="1:4" x14ac:dyDescent="0.3">
      <c r="A114" s="4">
        <v>113</v>
      </c>
      <c r="B114" s="4">
        <v>49</v>
      </c>
      <c r="C114" s="4">
        <v>39</v>
      </c>
      <c r="D114" s="4">
        <v>3</v>
      </c>
    </row>
    <row r="115" spans="1:4" x14ac:dyDescent="0.3">
      <c r="A115" s="4">
        <v>114</v>
      </c>
      <c r="B115" s="4">
        <v>49</v>
      </c>
      <c r="C115" s="4">
        <v>64</v>
      </c>
      <c r="D115" s="4">
        <v>2</v>
      </c>
    </row>
    <row r="116" spans="1:4" x14ac:dyDescent="0.3">
      <c r="A116" s="4">
        <v>115</v>
      </c>
      <c r="B116" s="4">
        <v>50</v>
      </c>
      <c r="C116" s="4">
        <v>388</v>
      </c>
      <c r="D116" s="4">
        <v>2</v>
      </c>
    </row>
    <row r="117" spans="1:4" x14ac:dyDescent="0.3">
      <c r="A117" s="4">
        <v>116</v>
      </c>
      <c r="B117" s="4">
        <v>50</v>
      </c>
      <c r="C117" s="4">
        <v>578</v>
      </c>
      <c r="D117" s="4">
        <v>4</v>
      </c>
    </row>
    <row r="118" spans="1:4" x14ac:dyDescent="0.3">
      <c r="A118" s="4">
        <v>117</v>
      </c>
      <c r="B118" s="4">
        <v>51</v>
      </c>
      <c r="C118" s="4">
        <v>866</v>
      </c>
      <c r="D118" s="4">
        <v>2</v>
      </c>
    </row>
    <row r="119" spans="1:4" x14ac:dyDescent="0.3">
      <c r="A119" s="4">
        <v>118</v>
      </c>
      <c r="B119" s="4">
        <v>52</v>
      </c>
      <c r="C119" s="4">
        <v>118</v>
      </c>
      <c r="D119" s="4">
        <v>1</v>
      </c>
    </row>
    <row r="120" spans="1:4" x14ac:dyDescent="0.3">
      <c r="A120" s="4">
        <v>119</v>
      </c>
      <c r="B120" s="4">
        <v>52</v>
      </c>
      <c r="C120" s="4">
        <v>185</v>
      </c>
      <c r="D120" s="4">
        <v>5</v>
      </c>
    </row>
    <row r="121" spans="1:4" x14ac:dyDescent="0.3">
      <c r="A121" s="4">
        <v>120</v>
      </c>
      <c r="B121" s="4">
        <v>53</v>
      </c>
      <c r="C121" s="4">
        <v>46</v>
      </c>
      <c r="D121" s="4">
        <v>2</v>
      </c>
    </row>
    <row r="122" spans="1:4" x14ac:dyDescent="0.3">
      <c r="A122" s="4">
        <v>121</v>
      </c>
      <c r="B122" s="4">
        <v>53</v>
      </c>
      <c r="C122" s="4">
        <v>687</v>
      </c>
      <c r="D122" s="4">
        <v>2</v>
      </c>
    </row>
    <row r="123" spans="1:4" x14ac:dyDescent="0.3">
      <c r="A123" s="4">
        <v>122</v>
      </c>
      <c r="B123" s="4">
        <v>54</v>
      </c>
      <c r="C123" s="4">
        <v>35</v>
      </c>
      <c r="D123" s="4">
        <v>2</v>
      </c>
    </row>
    <row r="124" spans="1:4" x14ac:dyDescent="0.3">
      <c r="A124" s="4">
        <v>123</v>
      </c>
      <c r="B124" s="4">
        <v>54</v>
      </c>
      <c r="C124" s="4">
        <v>45</v>
      </c>
      <c r="D124" s="4">
        <v>2</v>
      </c>
    </row>
    <row r="125" spans="1:4" x14ac:dyDescent="0.3">
      <c r="A125" s="4">
        <v>124</v>
      </c>
      <c r="B125" s="4">
        <v>55</v>
      </c>
      <c r="C125" s="4">
        <v>120</v>
      </c>
      <c r="D125" s="4">
        <v>3</v>
      </c>
    </row>
    <row r="126" spans="1:4" x14ac:dyDescent="0.3">
      <c r="A126" s="4">
        <v>125</v>
      </c>
      <c r="B126" s="4">
        <v>55</v>
      </c>
      <c r="C126" s="4">
        <v>538</v>
      </c>
      <c r="D126" s="4">
        <v>3</v>
      </c>
    </row>
    <row r="127" spans="1:4" x14ac:dyDescent="0.3">
      <c r="A127" s="4">
        <v>126</v>
      </c>
      <c r="B127" s="4">
        <v>56</v>
      </c>
      <c r="C127" s="4">
        <v>24</v>
      </c>
      <c r="D127" s="4">
        <v>2</v>
      </c>
    </row>
    <row r="128" spans="1:4" x14ac:dyDescent="0.3">
      <c r="A128" s="4">
        <v>127</v>
      </c>
      <c r="B128" s="4">
        <v>56</v>
      </c>
      <c r="C128" s="4">
        <v>537</v>
      </c>
      <c r="D128" s="4">
        <v>2</v>
      </c>
    </row>
    <row r="129" spans="1:4" x14ac:dyDescent="0.3">
      <c r="A129" s="4">
        <v>128</v>
      </c>
      <c r="B129" s="4">
        <v>57</v>
      </c>
      <c r="C129" s="4">
        <v>344</v>
      </c>
      <c r="D129" s="4">
        <v>2</v>
      </c>
    </row>
    <row r="130" spans="1:4" x14ac:dyDescent="0.3">
      <c r="A130" s="4">
        <v>129</v>
      </c>
      <c r="B130" s="4">
        <v>57</v>
      </c>
      <c r="C130" s="4">
        <v>810</v>
      </c>
      <c r="D130" s="4">
        <v>2</v>
      </c>
    </row>
    <row r="131" spans="1:4" x14ac:dyDescent="0.3">
      <c r="A131" s="4">
        <v>130</v>
      </c>
      <c r="B131" s="4">
        <v>57</v>
      </c>
      <c r="C131" s="4">
        <v>862</v>
      </c>
      <c r="D131" s="4">
        <v>2</v>
      </c>
    </row>
    <row r="132" spans="1:4" x14ac:dyDescent="0.3">
      <c r="A132" s="4">
        <v>131</v>
      </c>
      <c r="B132" s="4">
        <v>58</v>
      </c>
      <c r="C132" s="4">
        <v>15</v>
      </c>
      <c r="D132" s="4">
        <v>4</v>
      </c>
    </row>
    <row r="133" spans="1:4" x14ac:dyDescent="0.3">
      <c r="A133" s="4">
        <v>132</v>
      </c>
      <c r="B133" s="4">
        <v>58</v>
      </c>
      <c r="C133" s="4">
        <v>260</v>
      </c>
      <c r="D133" s="4">
        <v>3</v>
      </c>
    </row>
    <row r="134" spans="1:4" x14ac:dyDescent="0.3">
      <c r="A134" s="4">
        <v>133</v>
      </c>
      <c r="B134" s="4">
        <v>59</v>
      </c>
      <c r="C134" s="4">
        <v>745</v>
      </c>
      <c r="D134" s="4">
        <v>5</v>
      </c>
    </row>
    <row r="135" spans="1:4" x14ac:dyDescent="0.3">
      <c r="A135" s="4">
        <v>134</v>
      </c>
      <c r="B135" s="4">
        <v>60</v>
      </c>
      <c r="C135" s="4">
        <v>2</v>
      </c>
      <c r="D135" s="4">
        <v>1</v>
      </c>
    </row>
    <row r="136" spans="1:4" x14ac:dyDescent="0.3">
      <c r="A136" s="4">
        <v>135</v>
      </c>
      <c r="B136" s="4">
        <v>60</v>
      </c>
      <c r="C136" s="4">
        <v>366</v>
      </c>
      <c r="D136" s="4">
        <v>3</v>
      </c>
    </row>
    <row r="137" spans="1:4" x14ac:dyDescent="0.3">
      <c r="A137" s="4">
        <v>136</v>
      </c>
      <c r="B137" s="4">
        <v>60</v>
      </c>
      <c r="C137" s="4">
        <v>441</v>
      </c>
      <c r="D137" s="4">
        <v>2</v>
      </c>
    </row>
    <row r="138" spans="1:4" x14ac:dyDescent="0.3">
      <c r="A138" s="4">
        <v>137</v>
      </c>
      <c r="B138" s="4">
        <v>61</v>
      </c>
      <c r="C138" s="4">
        <v>63</v>
      </c>
      <c r="D138" s="4">
        <v>4</v>
      </c>
    </row>
    <row r="139" spans="1:4" x14ac:dyDescent="0.3">
      <c r="A139" s="4">
        <v>138</v>
      </c>
      <c r="B139" s="4">
        <v>62</v>
      </c>
      <c r="C139" s="4">
        <v>271</v>
      </c>
      <c r="D139" s="4">
        <v>5</v>
      </c>
    </row>
    <row r="140" spans="1:4" x14ac:dyDescent="0.3">
      <c r="A140" s="4">
        <v>139</v>
      </c>
      <c r="B140" s="4">
        <v>62</v>
      </c>
      <c r="C140" s="4">
        <v>417</v>
      </c>
      <c r="D140" s="4">
        <v>1</v>
      </c>
    </row>
    <row r="141" spans="1:4" x14ac:dyDescent="0.3">
      <c r="A141" s="4">
        <v>140</v>
      </c>
      <c r="B141" s="4">
        <v>62</v>
      </c>
      <c r="C141" s="4">
        <v>627</v>
      </c>
      <c r="D141" s="4">
        <v>2</v>
      </c>
    </row>
    <row r="142" spans="1:4" x14ac:dyDescent="0.3">
      <c r="A142" s="4">
        <v>141</v>
      </c>
      <c r="B142" s="4">
        <v>63</v>
      </c>
      <c r="C142" s="4">
        <v>72</v>
      </c>
      <c r="D142" s="4">
        <v>3</v>
      </c>
    </row>
    <row r="143" spans="1:4" x14ac:dyDescent="0.3">
      <c r="A143" s="4">
        <v>142</v>
      </c>
      <c r="B143" s="4">
        <v>63</v>
      </c>
      <c r="C143" s="4">
        <v>418</v>
      </c>
      <c r="D143" s="4">
        <v>2</v>
      </c>
    </row>
    <row r="144" spans="1:4" x14ac:dyDescent="0.3">
      <c r="A144" s="4">
        <v>143</v>
      </c>
      <c r="B144" s="4">
        <v>64</v>
      </c>
      <c r="C144" s="4">
        <v>5</v>
      </c>
      <c r="D144" s="4">
        <v>3</v>
      </c>
    </row>
    <row r="145" spans="1:4" x14ac:dyDescent="0.3">
      <c r="A145" s="4">
        <v>144</v>
      </c>
      <c r="B145" s="4">
        <v>64</v>
      </c>
      <c r="C145" s="4">
        <v>597</v>
      </c>
      <c r="D145" s="4">
        <v>2</v>
      </c>
    </row>
    <row r="146" spans="1:4" x14ac:dyDescent="0.3">
      <c r="A146" s="4">
        <v>145</v>
      </c>
      <c r="B146" s="4">
        <v>65</v>
      </c>
      <c r="C146" s="4">
        <v>50</v>
      </c>
      <c r="D146" s="4">
        <v>2</v>
      </c>
    </row>
    <row r="147" spans="1:4" x14ac:dyDescent="0.3">
      <c r="A147" s="4">
        <v>146</v>
      </c>
      <c r="B147" s="4">
        <v>65</v>
      </c>
      <c r="C147" s="4">
        <v>89</v>
      </c>
      <c r="D147" s="4">
        <v>5</v>
      </c>
    </row>
    <row r="148" spans="1:4" x14ac:dyDescent="0.3">
      <c r="A148" s="4">
        <v>147</v>
      </c>
      <c r="B148" s="4">
        <v>66</v>
      </c>
      <c r="C148" s="4">
        <v>394</v>
      </c>
      <c r="D148" s="4">
        <v>1</v>
      </c>
    </row>
    <row r="149" spans="1:4" x14ac:dyDescent="0.3">
      <c r="A149" s="4">
        <v>148</v>
      </c>
      <c r="B149" s="4">
        <v>66</v>
      </c>
      <c r="C149" s="4">
        <v>820</v>
      </c>
      <c r="D149" s="4">
        <v>1</v>
      </c>
    </row>
    <row r="150" spans="1:4" x14ac:dyDescent="0.3">
      <c r="A150" s="4">
        <v>149</v>
      </c>
      <c r="B150" s="4">
        <v>67</v>
      </c>
      <c r="C150" s="4">
        <v>17</v>
      </c>
      <c r="D150" s="4">
        <v>1</v>
      </c>
    </row>
    <row r="151" spans="1:4" x14ac:dyDescent="0.3">
      <c r="A151" s="4">
        <v>150</v>
      </c>
      <c r="B151" s="4">
        <v>68</v>
      </c>
      <c r="C151" s="4">
        <v>829</v>
      </c>
      <c r="D151" s="4">
        <v>3</v>
      </c>
    </row>
    <row r="152" spans="1:4" x14ac:dyDescent="0.3">
      <c r="A152" s="4">
        <v>151</v>
      </c>
      <c r="B152" s="4">
        <v>69</v>
      </c>
      <c r="C152" s="4">
        <v>56</v>
      </c>
      <c r="D152" s="4">
        <v>3</v>
      </c>
    </row>
    <row r="153" spans="1:4" x14ac:dyDescent="0.3">
      <c r="A153" s="4">
        <v>152</v>
      </c>
      <c r="B153" s="4">
        <v>69</v>
      </c>
      <c r="C153" s="4">
        <v>417</v>
      </c>
      <c r="D153" s="4">
        <v>4</v>
      </c>
    </row>
    <row r="154" spans="1:4" x14ac:dyDescent="0.3">
      <c r="A154" s="4">
        <v>153</v>
      </c>
      <c r="B154" s="4">
        <v>70</v>
      </c>
      <c r="C154" s="4">
        <v>249</v>
      </c>
      <c r="D154" s="4">
        <v>5</v>
      </c>
    </row>
    <row r="155" spans="1:4" x14ac:dyDescent="0.3">
      <c r="A155" s="4">
        <v>154</v>
      </c>
      <c r="B155" s="4">
        <v>71</v>
      </c>
      <c r="C155" s="4">
        <v>412</v>
      </c>
      <c r="D155" s="4">
        <v>3</v>
      </c>
    </row>
    <row r="156" spans="1:4" x14ac:dyDescent="0.3">
      <c r="A156" s="4">
        <v>155</v>
      </c>
      <c r="B156" s="4">
        <v>71</v>
      </c>
      <c r="C156" s="4">
        <v>466</v>
      </c>
      <c r="D156" s="4">
        <v>2</v>
      </c>
    </row>
    <row r="157" spans="1:4" x14ac:dyDescent="0.3">
      <c r="A157" s="4">
        <v>156</v>
      </c>
      <c r="B157" s="4">
        <v>71</v>
      </c>
      <c r="C157" s="4">
        <v>874</v>
      </c>
      <c r="D157" s="4">
        <v>2</v>
      </c>
    </row>
    <row r="158" spans="1:4" x14ac:dyDescent="0.3">
      <c r="A158" s="4">
        <v>157</v>
      </c>
      <c r="B158" s="4">
        <v>71</v>
      </c>
      <c r="C158" s="4">
        <v>937</v>
      </c>
      <c r="D158" s="4">
        <v>1</v>
      </c>
    </row>
    <row r="159" spans="1:4" x14ac:dyDescent="0.3">
      <c r="A159" s="4">
        <v>158</v>
      </c>
      <c r="B159" s="4">
        <v>71</v>
      </c>
      <c r="C159" s="4">
        <v>939</v>
      </c>
      <c r="D159" s="4">
        <v>3</v>
      </c>
    </row>
    <row r="160" spans="1:4" x14ac:dyDescent="0.3">
      <c r="A160" s="4">
        <v>159</v>
      </c>
      <c r="B160" s="4">
        <v>72</v>
      </c>
      <c r="C160" s="4">
        <v>816</v>
      </c>
      <c r="D160" s="4">
        <v>5</v>
      </c>
    </row>
    <row r="161" spans="1:4" x14ac:dyDescent="0.3">
      <c r="A161" s="4">
        <v>160</v>
      </c>
      <c r="B161" s="4">
        <v>73</v>
      </c>
      <c r="C161" s="4">
        <v>621</v>
      </c>
      <c r="D161" s="4">
        <v>2</v>
      </c>
    </row>
    <row r="162" spans="1:4" x14ac:dyDescent="0.3">
      <c r="A162" s="4">
        <v>161</v>
      </c>
      <c r="B162" s="4">
        <v>73</v>
      </c>
      <c r="C162" s="4">
        <v>751</v>
      </c>
      <c r="D162" s="4">
        <v>2</v>
      </c>
    </row>
    <row r="163" spans="1:4" x14ac:dyDescent="0.3">
      <c r="A163" s="4">
        <v>162</v>
      </c>
      <c r="B163" s="4">
        <v>74</v>
      </c>
      <c r="C163" s="4">
        <v>364</v>
      </c>
      <c r="D163" s="4">
        <v>1</v>
      </c>
    </row>
    <row r="164" spans="1:4" x14ac:dyDescent="0.3">
      <c r="A164" s="4">
        <v>163</v>
      </c>
      <c r="B164" s="4">
        <v>74</v>
      </c>
      <c r="C164" s="4">
        <v>516</v>
      </c>
      <c r="D164" s="4">
        <v>5</v>
      </c>
    </row>
    <row r="165" spans="1:4" x14ac:dyDescent="0.3">
      <c r="A165" s="4">
        <v>164</v>
      </c>
      <c r="B165" s="4">
        <v>74</v>
      </c>
      <c r="C165" s="4">
        <v>857</v>
      </c>
      <c r="D165" s="4">
        <v>5</v>
      </c>
    </row>
    <row r="166" spans="1:4" x14ac:dyDescent="0.3">
      <c r="A166" s="4">
        <v>165</v>
      </c>
      <c r="B166" s="4">
        <v>75</v>
      </c>
      <c r="C166" s="4">
        <v>177</v>
      </c>
      <c r="D166" s="4">
        <v>5</v>
      </c>
    </row>
    <row r="167" spans="1:4" x14ac:dyDescent="0.3">
      <c r="A167" s="4">
        <v>166</v>
      </c>
      <c r="B167" s="4">
        <v>75</v>
      </c>
      <c r="C167" s="4">
        <v>438</v>
      </c>
      <c r="D167" s="4">
        <v>1</v>
      </c>
    </row>
    <row r="168" spans="1:4" x14ac:dyDescent="0.3">
      <c r="A168" s="4">
        <v>167</v>
      </c>
      <c r="B168" s="4">
        <v>76</v>
      </c>
      <c r="C168" s="4">
        <v>75</v>
      </c>
      <c r="D168" s="4">
        <v>1</v>
      </c>
    </row>
    <row r="169" spans="1:4" x14ac:dyDescent="0.3">
      <c r="A169" s="4">
        <v>168</v>
      </c>
      <c r="B169" s="4">
        <v>76</v>
      </c>
      <c r="C169" s="4">
        <v>88</v>
      </c>
      <c r="D169" s="4">
        <v>1</v>
      </c>
    </row>
    <row r="170" spans="1:4" x14ac:dyDescent="0.3">
      <c r="A170" s="4">
        <v>169</v>
      </c>
      <c r="B170" s="4">
        <v>76</v>
      </c>
      <c r="C170" s="4">
        <v>868</v>
      </c>
      <c r="D170" s="4">
        <v>2</v>
      </c>
    </row>
    <row r="171" spans="1:4" x14ac:dyDescent="0.3">
      <c r="A171" s="4">
        <v>170</v>
      </c>
      <c r="B171" s="4">
        <v>77</v>
      </c>
      <c r="C171" s="4">
        <v>827</v>
      </c>
      <c r="D171" s="4">
        <v>1</v>
      </c>
    </row>
    <row r="172" spans="1:4" x14ac:dyDescent="0.3">
      <c r="A172" s="4">
        <v>171</v>
      </c>
      <c r="B172" s="4">
        <v>78</v>
      </c>
      <c r="C172" s="4">
        <v>23</v>
      </c>
      <c r="D172" s="4">
        <v>1</v>
      </c>
    </row>
    <row r="173" spans="1:4" x14ac:dyDescent="0.3">
      <c r="A173" s="4">
        <v>172</v>
      </c>
      <c r="B173" s="4">
        <v>78</v>
      </c>
      <c r="C173" s="4">
        <v>269</v>
      </c>
      <c r="D173" s="4">
        <v>2</v>
      </c>
    </row>
    <row r="174" spans="1:4" x14ac:dyDescent="0.3">
      <c r="A174" s="4">
        <v>173</v>
      </c>
      <c r="B174" s="4">
        <v>78</v>
      </c>
      <c r="C174" s="4">
        <v>824</v>
      </c>
      <c r="D174" s="4">
        <v>5</v>
      </c>
    </row>
    <row r="175" spans="1:4" x14ac:dyDescent="0.3">
      <c r="A175" s="4">
        <v>174</v>
      </c>
      <c r="B175" s="4">
        <v>78</v>
      </c>
      <c r="C175" s="4">
        <v>979</v>
      </c>
      <c r="D175" s="4">
        <v>1</v>
      </c>
    </row>
    <row r="176" spans="1:4" x14ac:dyDescent="0.3">
      <c r="A176" s="4">
        <v>175</v>
      </c>
      <c r="B176" s="4">
        <v>79</v>
      </c>
      <c r="C176" s="4">
        <v>640</v>
      </c>
      <c r="D176" s="4">
        <v>2</v>
      </c>
    </row>
    <row r="177" spans="1:4" x14ac:dyDescent="0.3">
      <c r="A177" s="4">
        <v>176</v>
      </c>
      <c r="B177" s="4">
        <v>79</v>
      </c>
      <c r="C177" s="4">
        <v>751</v>
      </c>
      <c r="D177" s="4">
        <v>2</v>
      </c>
    </row>
    <row r="178" spans="1:4" x14ac:dyDescent="0.3">
      <c r="A178" s="4">
        <v>177</v>
      </c>
      <c r="B178" s="4">
        <v>80</v>
      </c>
      <c r="C178" s="4">
        <v>746</v>
      </c>
      <c r="D178" s="4">
        <v>1</v>
      </c>
    </row>
    <row r="179" spans="1:4" x14ac:dyDescent="0.3">
      <c r="A179" s="4">
        <v>178</v>
      </c>
      <c r="B179" s="4">
        <v>80</v>
      </c>
      <c r="C179" s="4">
        <v>882</v>
      </c>
      <c r="D179" s="4">
        <v>4</v>
      </c>
    </row>
    <row r="180" spans="1:4" x14ac:dyDescent="0.3">
      <c r="A180" s="4">
        <v>179</v>
      </c>
      <c r="B180" s="4">
        <v>81</v>
      </c>
      <c r="C180" s="4">
        <v>189</v>
      </c>
      <c r="D180" s="4">
        <v>1</v>
      </c>
    </row>
    <row r="181" spans="1:4" x14ac:dyDescent="0.3">
      <c r="A181" s="4">
        <v>180</v>
      </c>
      <c r="B181" s="4">
        <v>81</v>
      </c>
      <c r="C181" s="4">
        <v>732</v>
      </c>
      <c r="D181" s="4">
        <v>2</v>
      </c>
    </row>
    <row r="182" spans="1:4" x14ac:dyDescent="0.3">
      <c r="A182" s="4">
        <v>181</v>
      </c>
      <c r="B182" s="4">
        <v>81</v>
      </c>
      <c r="C182" s="4">
        <v>842</v>
      </c>
      <c r="D182" s="4">
        <v>1</v>
      </c>
    </row>
    <row r="183" spans="1:4" x14ac:dyDescent="0.3">
      <c r="A183" s="4">
        <v>182</v>
      </c>
      <c r="B183" s="4">
        <v>82</v>
      </c>
      <c r="C183" s="4">
        <v>635</v>
      </c>
      <c r="D183" s="4">
        <v>1</v>
      </c>
    </row>
    <row r="184" spans="1:4" x14ac:dyDescent="0.3">
      <c r="A184" s="4">
        <v>183</v>
      </c>
      <c r="B184" s="4">
        <v>82</v>
      </c>
      <c r="C184" s="4">
        <v>956</v>
      </c>
      <c r="D184" s="4">
        <v>3</v>
      </c>
    </row>
    <row r="185" spans="1:4" x14ac:dyDescent="0.3">
      <c r="A185" s="4">
        <v>184</v>
      </c>
      <c r="B185" s="4">
        <v>83</v>
      </c>
      <c r="C185" s="4">
        <v>394</v>
      </c>
      <c r="D185" s="4">
        <v>4</v>
      </c>
    </row>
    <row r="186" spans="1:4" x14ac:dyDescent="0.3">
      <c r="A186" s="4">
        <v>185</v>
      </c>
      <c r="B186" s="4">
        <v>83</v>
      </c>
      <c r="C186" s="4">
        <v>832</v>
      </c>
      <c r="D186" s="4">
        <v>4</v>
      </c>
    </row>
    <row r="187" spans="1:4" x14ac:dyDescent="0.3">
      <c r="A187" s="4">
        <v>186</v>
      </c>
      <c r="B187" s="4">
        <v>84</v>
      </c>
      <c r="C187" s="4">
        <v>174</v>
      </c>
      <c r="D187" s="4">
        <v>4</v>
      </c>
    </row>
    <row r="188" spans="1:4" x14ac:dyDescent="0.3">
      <c r="A188" s="4">
        <v>187</v>
      </c>
      <c r="B188" s="4">
        <v>84</v>
      </c>
      <c r="C188" s="4">
        <v>235</v>
      </c>
      <c r="D188" s="4">
        <v>4</v>
      </c>
    </row>
    <row r="189" spans="1:4" x14ac:dyDescent="0.3">
      <c r="A189" s="4">
        <v>188</v>
      </c>
      <c r="B189" s="4">
        <v>85</v>
      </c>
      <c r="C189" s="4">
        <v>47</v>
      </c>
      <c r="D189" s="4">
        <v>5</v>
      </c>
    </row>
    <row r="190" spans="1:4" x14ac:dyDescent="0.3">
      <c r="A190" s="4">
        <v>189</v>
      </c>
      <c r="B190" s="4">
        <v>85</v>
      </c>
      <c r="C190" s="4">
        <v>229</v>
      </c>
      <c r="D190" s="4">
        <v>1</v>
      </c>
    </row>
    <row r="191" spans="1:4" x14ac:dyDescent="0.3">
      <c r="A191" s="4">
        <v>190</v>
      </c>
      <c r="B191" s="4">
        <v>86</v>
      </c>
      <c r="C191" s="4">
        <v>44</v>
      </c>
      <c r="D191" s="4">
        <v>1</v>
      </c>
    </row>
    <row r="192" spans="1:4" x14ac:dyDescent="0.3">
      <c r="A192" s="4">
        <v>191</v>
      </c>
      <c r="B192" s="4">
        <v>86</v>
      </c>
      <c r="C192" s="4">
        <v>235</v>
      </c>
      <c r="D192" s="4">
        <v>2</v>
      </c>
    </row>
    <row r="193" spans="1:4" x14ac:dyDescent="0.3">
      <c r="A193" s="4">
        <v>192</v>
      </c>
      <c r="B193" s="4">
        <v>87</v>
      </c>
      <c r="C193" s="4">
        <v>329</v>
      </c>
      <c r="D193" s="4">
        <v>3</v>
      </c>
    </row>
    <row r="194" spans="1:4" x14ac:dyDescent="0.3">
      <c r="A194" s="4">
        <v>193</v>
      </c>
      <c r="B194" s="4">
        <v>87</v>
      </c>
      <c r="C194" s="4">
        <v>368</v>
      </c>
      <c r="D194" s="4">
        <v>1</v>
      </c>
    </row>
    <row r="195" spans="1:4" x14ac:dyDescent="0.3">
      <c r="A195" s="4">
        <v>194</v>
      </c>
      <c r="B195" s="4">
        <v>87</v>
      </c>
      <c r="C195" s="4">
        <v>897</v>
      </c>
      <c r="D195" s="4">
        <v>5</v>
      </c>
    </row>
    <row r="196" spans="1:4" x14ac:dyDescent="0.3">
      <c r="A196" s="4">
        <v>195</v>
      </c>
      <c r="B196" s="4">
        <v>88</v>
      </c>
      <c r="C196" s="4">
        <v>686</v>
      </c>
      <c r="D196" s="4">
        <v>5</v>
      </c>
    </row>
    <row r="197" spans="1:4" x14ac:dyDescent="0.3">
      <c r="A197" s="4">
        <v>196</v>
      </c>
      <c r="B197" s="4">
        <v>89</v>
      </c>
      <c r="C197" s="4">
        <v>387</v>
      </c>
      <c r="D197" s="4">
        <v>5</v>
      </c>
    </row>
    <row r="198" spans="1:4" x14ac:dyDescent="0.3">
      <c r="A198" s="4">
        <v>197</v>
      </c>
      <c r="B198" s="4">
        <v>89</v>
      </c>
      <c r="C198" s="4">
        <v>860</v>
      </c>
      <c r="D198" s="4">
        <v>1</v>
      </c>
    </row>
    <row r="199" spans="1:4" x14ac:dyDescent="0.3">
      <c r="A199" s="4">
        <v>198</v>
      </c>
      <c r="B199" s="4">
        <v>90</v>
      </c>
      <c r="C199" s="4">
        <v>770</v>
      </c>
      <c r="D199" s="4">
        <v>3</v>
      </c>
    </row>
    <row r="200" spans="1:4" x14ac:dyDescent="0.3">
      <c r="A200" s="4">
        <v>199</v>
      </c>
      <c r="B200" s="4">
        <v>91</v>
      </c>
      <c r="C200" s="4">
        <v>298</v>
      </c>
      <c r="D200" s="4">
        <v>1</v>
      </c>
    </row>
    <row r="201" spans="1:4" x14ac:dyDescent="0.3">
      <c r="A201" s="4">
        <v>200</v>
      </c>
      <c r="B201" s="4">
        <v>91</v>
      </c>
      <c r="C201" s="4">
        <v>784</v>
      </c>
      <c r="D201" s="4">
        <v>3</v>
      </c>
    </row>
    <row r="202" spans="1:4" x14ac:dyDescent="0.3">
      <c r="A202" s="4">
        <v>201</v>
      </c>
      <c r="B202" s="4">
        <v>91</v>
      </c>
      <c r="C202" s="4">
        <v>798</v>
      </c>
      <c r="D202" s="4">
        <v>5</v>
      </c>
    </row>
    <row r="203" spans="1:4" x14ac:dyDescent="0.3">
      <c r="A203" s="4">
        <v>202</v>
      </c>
      <c r="B203" s="4">
        <v>91</v>
      </c>
      <c r="C203" s="4">
        <v>848</v>
      </c>
      <c r="D203" s="4">
        <v>3</v>
      </c>
    </row>
    <row r="204" spans="1:4" x14ac:dyDescent="0.3">
      <c r="A204" s="4">
        <v>203</v>
      </c>
      <c r="B204" s="4">
        <v>92</v>
      </c>
      <c r="C204" s="4">
        <v>59</v>
      </c>
      <c r="D204" s="4">
        <v>3</v>
      </c>
    </row>
    <row r="205" spans="1:4" x14ac:dyDescent="0.3">
      <c r="A205" s="4">
        <v>204</v>
      </c>
      <c r="B205" s="4">
        <v>92</v>
      </c>
      <c r="C205" s="4">
        <v>267</v>
      </c>
      <c r="D205" s="4">
        <v>4</v>
      </c>
    </row>
    <row r="206" spans="1:4" x14ac:dyDescent="0.3">
      <c r="A206" s="4">
        <v>205</v>
      </c>
      <c r="B206" s="4">
        <v>92</v>
      </c>
      <c r="C206" s="4">
        <v>435</v>
      </c>
      <c r="D206" s="4">
        <v>4</v>
      </c>
    </row>
    <row r="207" spans="1:4" x14ac:dyDescent="0.3">
      <c r="A207" s="4">
        <v>206</v>
      </c>
      <c r="B207" s="4">
        <v>93</v>
      </c>
      <c r="C207" s="4">
        <v>172</v>
      </c>
      <c r="D207" s="4">
        <v>2</v>
      </c>
    </row>
    <row r="208" spans="1:4" x14ac:dyDescent="0.3">
      <c r="A208" s="4">
        <v>207</v>
      </c>
      <c r="B208" s="4">
        <v>94</v>
      </c>
      <c r="C208" s="4">
        <v>181</v>
      </c>
      <c r="D208" s="4">
        <v>2</v>
      </c>
    </row>
    <row r="209" spans="1:4" x14ac:dyDescent="0.3">
      <c r="A209" s="4">
        <v>208</v>
      </c>
      <c r="B209" s="4">
        <v>94</v>
      </c>
      <c r="C209" s="4">
        <v>422</v>
      </c>
      <c r="D209" s="4">
        <v>5</v>
      </c>
    </row>
    <row r="210" spans="1:4" x14ac:dyDescent="0.3">
      <c r="A210" s="4">
        <v>209</v>
      </c>
      <c r="B210" s="4">
        <v>95</v>
      </c>
      <c r="C210" s="4">
        <v>164</v>
      </c>
      <c r="D210" s="4">
        <v>4</v>
      </c>
    </row>
    <row r="211" spans="1:4" x14ac:dyDescent="0.3">
      <c r="A211" s="4">
        <v>210</v>
      </c>
      <c r="B211" s="4">
        <v>95</v>
      </c>
      <c r="C211" s="4">
        <v>765</v>
      </c>
      <c r="D211" s="4">
        <v>5</v>
      </c>
    </row>
    <row r="212" spans="1:4" x14ac:dyDescent="0.3">
      <c r="A212" s="4">
        <v>211</v>
      </c>
      <c r="B212" s="4">
        <v>95</v>
      </c>
      <c r="C212" s="4">
        <v>964</v>
      </c>
      <c r="D212" s="4">
        <v>4</v>
      </c>
    </row>
    <row r="213" spans="1:4" x14ac:dyDescent="0.3">
      <c r="A213" s="4">
        <v>212</v>
      </c>
      <c r="B213" s="4">
        <v>96</v>
      </c>
      <c r="C213" s="4">
        <v>985</v>
      </c>
      <c r="D213" s="4">
        <v>5</v>
      </c>
    </row>
    <row r="214" spans="1:4" x14ac:dyDescent="0.3">
      <c r="A214" s="4">
        <v>213</v>
      </c>
      <c r="B214" s="4">
        <v>97</v>
      </c>
      <c r="C214" s="4">
        <v>288</v>
      </c>
      <c r="D214" s="4">
        <v>3</v>
      </c>
    </row>
    <row r="215" spans="1:4" x14ac:dyDescent="0.3">
      <c r="A215" s="4">
        <v>214</v>
      </c>
      <c r="B215" s="4">
        <v>98</v>
      </c>
      <c r="C215" s="4">
        <v>11</v>
      </c>
      <c r="D215" s="4">
        <v>5</v>
      </c>
    </row>
    <row r="216" spans="1:4" x14ac:dyDescent="0.3">
      <c r="A216" s="4">
        <v>215</v>
      </c>
      <c r="B216" s="4">
        <v>99</v>
      </c>
      <c r="C216" s="4">
        <v>66</v>
      </c>
      <c r="D216" s="4">
        <v>4</v>
      </c>
    </row>
    <row r="217" spans="1:4" x14ac:dyDescent="0.3">
      <c r="A217" s="4">
        <v>216</v>
      </c>
      <c r="B217" s="4">
        <v>100</v>
      </c>
      <c r="C217" s="4">
        <v>101</v>
      </c>
      <c r="D217" s="4">
        <v>2</v>
      </c>
    </row>
    <row r="218" spans="1:4" x14ac:dyDescent="0.3">
      <c r="A218" s="4">
        <v>217</v>
      </c>
      <c r="B218" s="4">
        <v>101</v>
      </c>
      <c r="C218" s="4">
        <v>287</v>
      </c>
      <c r="D218" s="4">
        <v>5</v>
      </c>
    </row>
    <row r="219" spans="1:4" x14ac:dyDescent="0.3">
      <c r="A219" s="4">
        <v>218</v>
      </c>
      <c r="B219" s="4">
        <v>101</v>
      </c>
      <c r="C219" s="4">
        <v>791</v>
      </c>
      <c r="D219" s="4">
        <v>4</v>
      </c>
    </row>
    <row r="220" spans="1:4" x14ac:dyDescent="0.3">
      <c r="A220" s="4">
        <v>219</v>
      </c>
      <c r="B220" s="4">
        <v>102</v>
      </c>
      <c r="C220" s="4">
        <v>709</v>
      </c>
      <c r="D220" s="4">
        <v>3</v>
      </c>
    </row>
    <row r="221" spans="1:4" x14ac:dyDescent="0.3">
      <c r="A221" s="4">
        <v>220</v>
      </c>
      <c r="B221" s="4">
        <v>103</v>
      </c>
      <c r="C221" s="4">
        <v>689</v>
      </c>
      <c r="D221" s="4">
        <v>3</v>
      </c>
    </row>
    <row r="222" spans="1:4" x14ac:dyDescent="0.3">
      <c r="A222" s="4">
        <v>221</v>
      </c>
      <c r="B222" s="4">
        <v>103</v>
      </c>
      <c r="C222" s="4">
        <v>790</v>
      </c>
      <c r="D222" s="4">
        <v>4</v>
      </c>
    </row>
    <row r="223" spans="1:4" x14ac:dyDescent="0.3">
      <c r="A223" s="4">
        <v>222</v>
      </c>
      <c r="B223" s="4">
        <v>104</v>
      </c>
      <c r="C223" s="4">
        <v>102</v>
      </c>
      <c r="D223" s="4">
        <v>3</v>
      </c>
    </row>
    <row r="224" spans="1:4" x14ac:dyDescent="0.3">
      <c r="A224" s="4">
        <v>223</v>
      </c>
      <c r="B224" s="4">
        <v>104</v>
      </c>
      <c r="C224" s="4">
        <v>310</v>
      </c>
      <c r="D224" s="4">
        <v>2</v>
      </c>
    </row>
    <row r="225" spans="1:4" x14ac:dyDescent="0.3">
      <c r="A225" s="4">
        <v>224</v>
      </c>
      <c r="B225" s="4">
        <v>104</v>
      </c>
      <c r="C225" s="4">
        <v>789</v>
      </c>
      <c r="D225" s="4">
        <v>3</v>
      </c>
    </row>
    <row r="226" spans="1:4" x14ac:dyDescent="0.3">
      <c r="A226" s="4">
        <v>225</v>
      </c>
      <c r="B226" s="4">
        <v>105</v>
      </c>
      <c r="C226" s="4">
        <v>542</v>
      </c>
      <c r="D226" s="4">
        <v>3</v>
      </c>
    </row>
    <row r="227" spans="1:4" x14ac:dyDescent="0.3">
      <c r="A227" s="4">
        <v>226</v>
      </c>
      <c r="B227" s="4">
        <v>105</v>
      </c>
      <c r="C227" s="4">
        <v>772</v>
      </c>
      <c r="D227" s="4">
        <v>3</v>
      </c>
    </row>
    <row r="228" spans="1:4" x14ac:dyDescent="0.3">
      <c r="A228" s="4">
        <v>227</v>
      </c>
      <c r="B228" s="4">
        <v>106</v>
      </c>
      <c r="C228" s="4">
        <v>656</v>
      </c>
      <c r="D228" s="4">
        <v>3</v>
      </c>
    </row>
    <row r="229" spans="1:4" x14ac:dyDescent="0.3">
      <c r="A229" s="4">
        <v>228</v>
      </c>
      <c r="B229" s="4">
        <v>106</v>
      </c>
      <c r="C229" s="4">
        <v>852</v>
      </c>
      <c r="D229" s="4">
        <v>3</v>
      </c>
    </row>
    <row r="230" spans="1:4" x14ac:dyDescent="0.3">
      <c r="A230" s="4">
        <v>229</v>
      </c>
      <c r="B230" s="4">
        <v>107</v>
      </c>
      <c r="C230" s="4">
        <v>274</v>
      </c>
      <c r="D230" s="4">
        <v>4</v>
      </c>
    </row>
    <row r="231" spans="1:4" x14ac:dyDescent="0.3">
      <c r="A231" s="4">
        <v>230</v>
      </c>
      <c r="B231" s="4">
        <v>107</v>
      </c>
      <c r="C231" s="4">
        <v>601</v>
      </c>
      <c r="D231" s="4">
        <v>4</v>
      </c>
    </row>
    <row r="232" spans="1:4" x14ac:dyDescent="0.3">
      <c r="A232" s="4">
        <v>231</v>
      </c>
      <c r="B232" s="4">
        <v>107</v>
      </c>
      <c r="C232" s="4">
        <v>819</v>
      </c>
      <c r="D232" s="4">
        <v>1</v>
      </c>
    </row>
    <row r="233" spans="1:4" x14ac:dyDescent="0.3">
      <c r="A233" s="4">
        <v>232</v>
      </c>
      <c r="B233" s="4">
        <v>107</v>
      </c>
      <c r="C233" s="4">
        <v>973</v>
      </c>
      <c r="D233" s="4">
        <v>1</v>
      </c>
    </row>
    <row r="234" spans="1:4" x14ac:dyDescent="0.3">
      <c r="A234" s="4">
        <v>233</v>
      </c>
      <c r="B234" s="4">
        <v>108</v>
      </c>
      <c r="C234" s="4">
        <v>257</v>
      </c>
      <c r="D234" s="4">
        <v>5</v>
      </c>
    </row>
    <row r="235" spans="1:4" x14ac:dyDescent="0.3">
      <c r="A235" s="4">
        <v>234</v>
      </c>
      <c r="B235" s="4">
        <v>108</v>
      </c>
      <c r="C235" s="4">
        <v>285</v>
      </c>
      <c r="D235" s="4">
        <v>4</v>
      </c>
    </row>
    <row r="236" spans="1:4" x14ac:dyDescent="0.3">
      <c r="A236" s="4">
        <v>235</v>
      </c>
      <c r="B236" s="4">
        <v>108</v>
      </c>
      <c r="C236" s="4">
        <v>511</v>
      </c>
      <c r="D236" s="4">
        <v>5</v>
      </c>
    </row>
    <row r="237" spans="1:4" x14ac:dyDescent="0.3">
      <c r="A237" s="4">
        <v>236</v>
      </c>
      <c r="B237" s="4">
        <v>109</v>
      </c>
      <c r="C237" s="4">
        <v>286</v>
      </c>
      <c r="D237" s="4">
        <v>1</v>
      </c>
    </row>
    <row r="238" spans="1:4" x14ac:dyDescent="0.3">
      <c r="A238" s="4">
        <v>237</v>
      </c>
      <c r="B238" s="4">
        <v>110</v>
      </c>
      <c r="C238" s="4">
        <v>139</v>
      </c>
      <c r="D238" s="4">
        <v>4</v>
      </c>
    </row>
    <row r="239" spans="1:4" x14ac:dyDescent="0.3">
      <c r="A239" s="4">
        <v>238</v>
      </c>
      <c r="B239" s="4">
        <v>110</v>
      </c>
      <c r="C239" s="4">
        <v>196</v>
      </c>
      <c r="D239" s="4">
        <v>3</v>
      </c>
    </row>
    <row r="240" spans="1:4" x14ac:dyDescent="0.3">
      <c r="A240" s="4">
        <v>239</v>
      </c>
      <c r="B240" s="4">
        <v>111</v>
      </c>
      <c r="C240" s="4">
        <v>572</v>
      </c>
      <c r="D240" s="4">
        <v>4</v>
      </c>
    </row>
    <row r="241" spans="1:4" x14ac:dyDescent="0.3">
      <c r="A241" s="4">
        <v>240</v>
      </c>
      <c r="B241" s="4">
        <v>111</v>
      </c>
      <c r="C241" s="4">
        <v>947</v>
      </c>
      <c r="D241" s="4">
        <v>4</v>
      </c>
    </row>
    <row r="242" spans="1:4" x14ac:dyDescent="0.3">
      <c r="A242" s="4">
        <v>241</v>
      </c>
      <c r="B242" s="4">
        <v>112</v>
      </c>
      <c r="C242" s="4">
        <v>80</v>
      </c>
      <c r="D242" s="4">
        <v>4</v>
      </c>
    </row>
    <row r="243" spans="1:4" x14ac:dyDescent="0.3">
      <c r="A243" s="4">
        <v>242</v>
      </c>
      <c r="B243" s="4">
        <v>112</v>
      </c>
      <c r="C243" s="4">
        <v>309</v>
      </c>
      <c r="D243" s="4">
        <v>5</v>
      </c>
    </row>
    <row r="244" spans="1:4" x14ac:dyDescent="0.3">
      <c r="A244" s="4">
        <v>243</v>
      </c>
      <c r="B244" s="4">
        <v>113</v>
      </c>
      <c r="C244" s="4">
        <v>93</v>
      </c>
      <c r="D244" s="4">
        <v>4</v>
      </c>
    </row>
    <row r="245" spans="1:4" x14ac:dyDescent="0.3">
      <c r="A245" s="4">
        <v>244</v>
      </c>
      <c r="B245" s="4">
        <v>113</v>
      </c>
      <c r="C245" s="4">
        <v>161</v>
      </c>
      <c r="D245" s="4">
        <v>3</v>
      </c>
    </row>
    <row r="246" spans="1:4" x14ac:dyDescent="0.3">
      <c r="A246" s="4">
        <v>245</v>
      </c>
      <c r="B246" s="4">
        <v>113</v>
      </c>
      <c r="C246" s="4">
        <v>186</v>
      </c>
      <c r="D246" s="4">
        <v>5</v>
      </c>
    </row>
    <row r="247" spans="1:4" x14ac:dyDescent="0.3">
      <c r="A247" s="4">
        <v>246</v>
      </c>
      <c r="B247" s="4">
        <v>113</v>
      </c>
      <c r="C247" s="4">
        <v>455</v>
      </c>
      <c r="D247" s="4">
        <v>2</v>
      </c>
    </row>
    <row r="248" spans="1:4" x14ac:dyDescent="0.3">
      <c r="A248" s="4">
        <v>247</v>
      </c>
      <c r="B248" s="4">
        <v>113</v>
      </c>
      <c r="C248" s="4">
        <v>942</v>
      </c>
      <c r="D248" s="4">
        <v>3</v>
      </c>
    </row>
    <row r="249" spans="1:4" x14ac:dyDescent="0.3">
      <c r="A249" s="4">
        <v>248</v>
      </c>
      <c r="B249" s="4">
        <v>114</v>
      </c>
      <c r="C249" s="4">
        <v>226</v>
      </c>
      <c r="D249" s="4">
        <v>5</v>
      </c>
    </row>
    <row r="250" spans="1:4" x14ac:dyDescent="0.3">
      <c r="A250" s="4">
        <v>249</v>
      </c>
      <c r="B250" s="4">
        <v>115</v>
      </c>
      <c r="C250" s="4">
        <v>132</v>
      </c>
      <c r="D250" s="4">
        <v>3</v>
      </c>
    </row>
    <row r="251" spans="1:4" x14ac:dyDescent="0.3">
      <c r="A251" s="4">
        <v>250</v>
      </c>
      <c r="B251" s="4">
        <v>116</v>
      </c>
      <c r="C251" s="4">
        <v>440</v>
      </c>
      <c r="D251" s="4">
        <v>4</v>
      </c>
    </row>
    <row r="252" spans="1:4" x14ac:dyDescent="0.3">
      <c r="A252" s="4">
        <v>251</v>
      </c>
      <c r="B252" s="4">
        <v>116</v>
      </c>
      <c r="C252" s="4">
        <v>720</v>
      </c>
      <c r="D252" s="4">
        <v>4</v>
      </c>
    </row>
    <row r="253" spans="1:4" x14ac:dyDescent="0.3">
      <c r="A253" s="4">
        <v>252</v>
      </c>
      <c r="B253" s="4">
        <v>117</v>
      </c>
      <c r="C253" s="4">
        <v>125</v>
      </c>
      <c r="D253" s="4">
        <v>2</v>
      </c>
    </row>
    <row r="254" spans="1:4" x14ac:dyDescent="0.3">
      <c r="A254" s="4">
        <v>253</v>
      </c>
      <c r="B254" s="4">
        <v>117</v>
      </c>
      <c r="C254" s="4">
        <v>320</v>
      </c>
      <c r="D254" s="4">
        <v>2</v>
      </c>
    </row>
    <row r="255" spans="1:4" x14ac:dyDescent="0.3">
      <c r="A255" s="4">
        <v>254</v>
      </c>
      <c r="B255" s="4">
        <v>118</v>
      </c>
      <c r="C255" s="4">
        <v>856</v>
      </c>
      <c r="D255" s="4">
        <v>4</v>
      </c>
    </row>
    <row r="256" spans="1:4" x14ac:dyDescent="0.3">
      <c r="A256" s="4">
        <v>255</v>
      </c>
      <c r="B256" s="4">
        <v>119</v>
      </c>
      <c r="C256" s="4">
        <v>347</v>
      </c>
      <c r="D256" s="4">
        <v>5</v>
      </c>
    </row>
    <row r="257" spans="1:4" x14ac:dyDescent="0.3">
      <c r="A257" s="4">
        <v>256</v>
      </c>
      <c r="B257" s="4">
        <v>119</v>
      </c>
      <c r="C257" s="4">
        <v>863</v>
      </c>
      <c r="D257" s="4">
        <v>4</v>
      </c>
    </row>
    <row r="258" spans="1:4" x14ac:dyDescent="0.3">
      <c r="A258" s="4">
        <v>257</v>
      </c>
      <c r="B258" s="4">
        <v>120</v>
      </c>
      <c r="C258" s="4">
        <v>661</v>
      </c>
      <c r="D258" s="4">
        <v>4</v>
      </c>
    </row>
    <row r="259" spans="1:4" x14ac:dyDescent="0.3">
      <c r="A259" s="4">
        <v>258</v>
      </c>
      <c r="B259" s="4">
        <v>120</v>
      </c>
      <c r="C259" s="4">
        <v>824</v>
      </c>
      <c r="D259" s="4">
        <v>3</v>
      </c>
    </row>
    <row r="260" spans="1:4" x14ac:dyDescent="0.3">
      <c r="A260" s="4">
        <v>259</v>
      </c>
      <c r="B260" s="4">
        <v>121</v>
      </c>
      <c r="C260" s="4">
        <v>392</v>
      </c>
      <c r="D260" s="4">
        <v>1</v>
      </c>
    </row>
    <row r="261" spans="1:4" x14ac:dyDescent="0.3">
      <c r="A261" s="4">
        <v>260</v>
      </c>
      <c r="B261" s="4">
        <v>121</v>
      </c>
      <c r="C261" s="4">
        <v>619</v>
      </c>
      <c r="D261" s="4">
        <v>4</v>
      </c>
    </row>
    <row r="262" spans="1:4" x14ac:dyDescent="0.3">
      <c r="A262" s="4">
        <v>261</v>
      </c>
      <c r="B262" s="4">
        <v>122</v>
      </c>
      <c r="C262" s="4">
        <v>708</v>
      </c>
      <c r="D262" s="4">
        <v>1</v>
      </c>
    </row>
    <row r="263" spans="1:4" x14ac:dyDescent="0.3">
      <c r="A263" s="4">
        <v>262</v>
      </c>
      <c r="B263" s="4">
        <v>123</v>
      </c>
      <c r="C263" s="4">
        <v>231</v>
      </c>
      <c r="D263" s="4">
        <v>1</v>
      </c>
    </row>
    <row r="264" spans="1:4" x14ac:dyDescent="0.3">
      <c r="A264" s="4">
        <v>263</v>
      </c>
      <c r="B264" s="4">
        <v>124</v>
      </c>
      <c r="C264" s="4">
        <v>461</v>
      </c>
      <c r="D264" s="4">
        <v>2</v>
      </c>
    </row>
    <row r="265" spans="1:4" x14ac:dyDescent="0.3">
      <c r="A265" s="4">
        <v>264</v>
      </c>
      <c r="B265" s="4">
        <v>124</v>
      </c>
      <c r="C265" s="4">
        <v>628</v>
      </c>
      <c r="D265" s="4">
        <v>2</v>
      </c>
    </row>
    <row r="266" spans="1:4" x14ac:dyDescent="0.3">
      <c r="A266" s="4">
        <v>265</v>
      </c>
      <c r="B266" s="4">
        <v>124</v>
      </c>
      <c r="C266" s="4">
        <v>695</v>
      </c>
      <c r="D266" s="4">
        <v>1</v>
      </c>
    </row>
    <row r="267" spans="1:4" x14ac:dyDescent="0.3">
      <c r="A267" s="4">
        <v>266</v>
      </c>
      <c r="B267" s="4">
        <v>124</v>
      </c>
      <c r="C267" s="4">
        <v>985</v>
      </c>
      <c r="D267" s="4">
        <v>4</v>
      </c>
    </row>
    <row r="268" spans="1:4" x14ac:dyDescent="0.3">
      <c r="A268" s="4">
        <v>267</v>
      </c>
      <c r="B268" s="4">
        <v>125</v>
      </c>
      <c r="C268" s="4">
        <v>607</v>
      </c>
      <c r="D268" s="4">
        <v>5</v>
      </c>
    </row>
    <row r="269" spans="1:4" x14ac:dyDescent="0.3">
      <c r="A269" s="4">
        <v>268</v>
      </c>
      <c r="B269" s="4">
        <v>125</v>
      </c>
      <c r="C269" s="4">
        <v>938</v>
      </c>
      <c r="D269" s="4">
        <v>1</v>
      </c>
    </row>
    <row r="270" spans="1:4" x14ac:dyDescent="0.3">
      <c r="A270" s="4">
        <v>269</v>
      </c>
      <c r="B270" s="4">
        <v>126</v>
      </c>
      <c r="C270" s="4">
        <v>419</v>
      </c>
      <c r="D270" s="4">
        <v>5</v>
      </c>
    </row>
    <row r="271" spans="1:4" x14ac:dyDescent="0.3">
      <c r="A271" s="4">
        <v>270</v>
      </c>
      <c r="B271" s="4">
        <v>126</v>
      </c>
      <c r="C271" s="4">
        <v>487</v>
      </c>
      <c r="D271" s="4">
        <v>4</v>
      </c>
    </row>
    <row r="272" spans="1:4" x14ac:dyDescent="0.3">
      <c r="A272" s="4">
        <v>271</v>
      </c>
      <c r="B272" s="4">
        <v>127</v>
      </c>
      <c r="C272" s="4">
        <v>86</v>
      </c>
      <c r="D272" s="4">
        <v>3</v>
      </c>
    </row>
    <row r="273" spans="1:4" x14ac:dyDescent="0.3">
      <c r="A273" s="4">
        <v>272</v>
      </c>
      <c r="B273" s="4">
        <v>128</v>
      </c>
      <c r="C273" s="4">
        <v>283</v>
      </c>
      <c r="D273" s="4">
        <v>2</v>
      </c>
    </row>
    <row r="274" spans="1:4" x14ac:dyDescent="0.3">
      <c r="A274" s="4">
        <v>273</v>
      </c>
      <c r="B274" s="4">
        <v>129</v>
      </c>
      <c r="C274" s="4">
        <v>426</v>
      </c>
      <c r="D274" s="4">
        <v>5</v>
      </c>
    </row>
    <row r="275" spans="1:4" x14ac:dyDescent="0.3">
      <c r="A275" s="4">
        <v>274</v>
      </c>
      <c r="B275" s="4">
        <v>130</v>
      </c>
      <c r="C275" s="4">
        <v>321</v>
      </c>
      <c r="D275" s="4">
        <v>5</v>
      </c>
    </row>
    <row r="276" spans="1:4" x14ac:dyDescent="0.3">
      <c r="A276" s="4">
        <v>275</v>
      </c>
      <c r="B276" s="4">
        <v>130</v>
      </c>
      <c r="C276" s="4">
        <v>690</v>
      </c>
      <c r="D276" s="4">
        <v>2</v>
      </c>
    </row>
    <row r="277" spans="1:4" x14ac:dyDescent="0.3">
      <c r="A277" s="4">
        <v>276</v>
      </c>
      <c r="B277" s="4">
        <v>131</v>
      </c>
      <c r="C277" s="4">
        <v>52</v>
      </c>
      <c r="D277" s="4">
        <v>1</v>
      </c>
    </row>
    <row r="278" spans="1:4" x14ac:dyDescent="0.3">
      <c r="A278" s="4">
        <v>277</v>
      </c>
      <c r="B278" s="4">
        <v>131</v>
      </c>
      <c r="C278" s="4">
        <v>662</v>
      </c>
      <c r="D278" s="4">
        <v>3</v>
      </c>
    </row>
    <row r="279" spans="1:4" x14ac:dyDescent="0.3">
      <c r="A279" s="4">
        <v>278</v>
      </c>
      <c r="B279" s="4">
        <v>132</v>
      </c>
      <c r="C279" s="4">
        <v>26</v>
      </c>
      <c r="D279" s="4">
        <v>3</v>
      </c>
    </row>
    <row r="280" spans="1:4" x14ac:dyDescent="0.3">
      <c r="A280" s="4">
        <v>279</v>
      </c>
      <c r="B280" s="4">
        <v>133</v>
      </c>
      <c r="C280" s="4">
        <v>143</v>
      </c>
      <c r="D280" s="4">
        <v>3</v>
      </c>
    </row>
    <row r="281" spans="1:4" x14ac:dyDescent="0.3">
      <c r="A281" s="4">
        <v>280</v>
      </c>
      <c r="B281" s="4">
        <v>133</v>
      </c>
      <c r="C281" s="4">
        <v>309</v>
      </c>
      <c r="D281" s="4">
        <v>3</v>
      </c>
    </row>
    <row r="282" spans="1:4" x14ac:dyDescent="0.3">
      <c r="A282" s="4">
        <v>281</v>
      </c>
      <c r="B282" s="4">
        <v>134</v>
      </c>
      <c r="C282" s="4">
        <v>47</v>
      </c>
      <c r="D282" s="4">
        <v>3</v>
      </c>
    </row>
    <row r="283" spans="1:4" x14ac:dyDescent="0.3">
      <c r="A283" s="4">
        <v>282</v>
      </c>
      <c r="B283" s="4">
        <v>134</v>
      </c>
      <c r="C283" s="4">
        <v>624</v>
      </c>
      <c r="D283" s="4">
        <v>5</v>
      </c>
    </row>
    <row r="284" spans="1:4" x14ac:dyDescent="0.3">
      <c r="A284" s="4">
        <v>283</v>
      </c>
      <c r="B284" s="4">
        <v>134</v>
      </c>
      <c r="C284" s="4">
        <v>768</v>
      </c>
      <c r="D284" s="4">
        <v>1</v>
      </c>
    </row>
    <row r="285" spans="1:4" x14ac:dyDescent="0.3">
      <c r="A285" s="4">
        <v>284</v>
      </c>
      <c r="B285" s="4">
        <v>135</v>
      </c>
      <c r="C285" s="4">
        <v>831</v>
      </c>
      <c r="D285" s="4">
        <v>2</v>
      </c>
    </row>
    <row r="286" spans="1:4" x14ac:dyDescent="0.3">
      <c r="A286" s="4">
        <v>285</v>
      </c>
      <c r="B286" s="4">
        <v>136</v>
      </c>
      <c r="C286" s="4">
        <v>474</v>
      </c>
      <c r="D286" s="4">
        <v>2</v>
      </c>
    </row>
    <row r="287" spans="1:4" x14ac:dyDescent="0.3">
      <c r="A287" s="4">
        <v>286</v>
      </c>
      <c r="B287" s="4">
        <v>137</v>
      </c>
      <c r="C287" s="4">
        <v>534</v>
      </c>
      <c r="D287" s="4">
        <v>3</v>
      </c>
    </row>
    <row r="288" spans="1:4" x14ac:dyDescent="0.3">
      <c r="A288" s="4">
        <v>287</v>
      </c>
      <c r="B288" s="4">
        <v>138</v>
      </c>
      <c r="C288" s="4">
        <v>485</v>
      </c>
      <c r="D288" s="4">
        <v>3</v>
      </c>
    </row>
    <row r="289" spans="1:4" x14ac:dyDescent="0.3">
      <c r="A289" s="4">
        <v>288</v>
      </c>
      <c r="B289" s="4">
        <v>139</v>
      </c>
      <c r="C289" s="4">
        <v>169</v>
      </c>
      <c r="D289" s="4">
        <v>5</v>
      </c>
    </row>
    <row r="290" spans="1:4" x14ac:dyDescent="0.3">
      <c r="A290" s="4">
        <v>289</v>
      </c>
      <c r="B290" s="4">
        <v>139</v>
      </c>
      <c r="C290" s="4">
        <v>344</v>
      </c>
      <c r="D290" s="4">
        <v>2</v>
      </c>
    </row>
    <row r="291" spans="1:4" x14ac:dyDescent="0.3">
      <c r="A291" s="4">
        <v>290</v>
      </c>
      <c r="B291" s="4">
        <v>140</v>
      </c>
      <c r="C291" s="4">
        <v>168</v>
      </c>
      <c r="D291" s="4">
        <v>2</v>
      </c>
    </row>
    <row r="292" spans="1:4" x14ac:dyDescent="0.3">
      <c r="A292" s="4">
        <v>291</v>
      </c>
      <c r="B292" s="4">
        <v>141</v>
      </c>
      <c r="C292" s="4">
        <v>437</v>
      </c>
      <c r="D292" s="4">
        <v>5</v>
      </c>
    </row>
    <row r="293" spans="1:4" x14ac:dyDescent="0.3">
      <c r="A293" s="4">
        <v>292</v>
      </c>
      <c r="B293" s="4">
        <v>141</v>
      </c>
      <c r="C293" s="4">
        <v>559</v>
      </c>
      <c r="D293" s="4">
        <v>1</v>
      </c>
    </row>
    <row r="294" spans="1:4" x14ac:dyDescent="0.3">
      <c r="A294" s="4">
        <v>293</v>
      </c>
      <c r="B294" s="4">
        <v>142</v>
      </c>
      <c r="C294" s="4">
        <v>611</v>
      </c>
      <c r="D294" s="4">
        <v>4</v>
      </c>
    </row>
    <row r="295" spans="1:4" x14ac:dyDescent="0.3">
      <c r="A295" s="4">
        <v>294</v>
      </c>
      <c r="B295" s="4">
        <v>142</v>
      </c>
      <c r="C295" s="4">
        <v>970</v>
      </c>
      <c r="D295" s="4">
        <v>2</v>
      </c>
    </row>
    <row r="296" spans="1:4" x14ac:dyDescent="0.3">
      <c r="A296" s="4">
        <v>295</v>
      </c>
      <c r="B296" s="4">
        <v>143</v>
      </c>
      <c r="C296" s="4">
        <v>119</v>
      </c>
      <c r="D296" s="4">
        <v>2</v>
      </c>
    </row>
    <row r="297" spans="1:4" x14ac:dyDescent="0.3">
      <c r="A297" s="4">
        <v>296</v>
      </c>
      <c r="B297" s="4">
        <v>143</v>
      </c>
      <c r="C297" s="4">
        <v>671</v>
      </c>
      <c r="D297" s="4">
        <v>1</v>
      </c>
    </row>
    <row r="298" spans="1:4" x14ac:dyDescent="0.3">
      <c r="A298" s="4">
        <v>297</v>
      </c>
      <c r="B298" s="4">
        <v>143</v>
      </c>
      <c r="C298" s="4">
        <v>750</v>
      </c>
      <c r="D298" s="4">
        <v>3</v>
      </c>
    </row>
    <row r="299" spans="1:4" x14ac:dyDescent="0.3">
      <c r="A299" s="4">
        <v>298</v>
      </c>
      <c r="B299" s="4">
        <v>144</v>
      </c>
      <c r="C299" s="4">
        <v>2</v>
      </c>
      <c r="D299" s="4">
        <v>3</v>
      </c>
    </row>
    <row r="300" spans="1:4" x14ac:dyDescent="0.3">
      <c r="A300" s="4">
        <v>299</v>
      </c>
      <c r="B300" s="4">
        <v>144</v>
      </c>
      <c r="C300" s="4">
        <v>145</v>
      </c>
      <c r="D300" s="4">
        <v>3</v>
      </c>
    </row>
    <row r="301" spans="1:4" x14ac:dyDescent="0.3">
      <c r="A301" s="4">
        <v>300</v>
      </c>
      <c r="B301" s="4">
        <v>145</v>
      </c>
      <c r="C301" s="4">
        <v>74</v>
      </c>
      <c r="D301" s="4">
        <v>5</v>
      </c>
    </row>
    <row r="302" spans="1:4" x14ac:dyDescent="0.3">
      <c r="A302" s="4">
        <v>301</v>
      </c>
      <c r="B302" s="4">
        <v>145</v>
      </c>
      <c r="C302" s="4">
        <v>190</v>
      </c>
      <c r="D302" s="4">
        <v>2</v>
      </c>
    </row>
    <row r="303" spans="1:4" x14ac:dyDescent="0.3">
      <c r="A303" s="4">
        <v>302</v>
      </c>
      <c r="B303" s="4">
        <v>146</v>
      </c>
      <c r="C303" s="4">
        <v>263</v>
      </c>
      <c r="D303" s="4">
        <v>1</v>
      </c>
    </row>
    <row r="304" spans="1:4" x14ac:dyDescent="0.3">
      <c r="A304" s="4">
        <v>303</v>
      </c>
      <c r="B304" s="4">
        <v>146</v>
      </c>
      <c r="C304" s="4">
        <v>805</v>
      </c>
      <c r="D304" s="4">
        <v>5</v>
      </c>
    </row>
    <row r="305" spans="1:4" x14ac:dyDescent="0.3">
      <c r="A305" s="4">
        <v>304</v>
      </c>
      <c r="B305" s="4">
        <v>147</v>
      </c>
      <c r="C305" s="4">
        <v>203</v>
      </c>
      <c r="D305" s="4">
        <v>4</v>
      </c>
    </row>
    <row r="306" spans="1:4" x14ac:dyDescent="0.3">
      <c r="A306" s="4">
        <v>305</v>
      </c>
      <c r="B306" s="4">
        <v>147</v>
      </c>
      <c r="C306" s="4">
        <v>581</v>
      </c>
      <c r="D306" s="4">
        <v>3</v>
      </c>
    </row>
    <row r="307" spans="1:4" x14ac:dyDescent="0.3">
      <c r="A307" s="4">
        <v>306</v>
      </c>
      <c r="B307" s="4">
        <v>148</v>
      </c>
      <c r="C307" s="4">
        <v>330</v>
      </c>
      <c r="D307" s="4">
        <v>4</v>
      </c>
    </row>
    <row r="308" spans="1:4" x14ac:dyDescent="0.3">
      <c r="A308" s="4">
        <v>307</v>
      </c>
      <c r="B308" s="4">
        <v>148</v>
      </c>
      <c r="C308" s="4">
        <v>977</v>
      </c>
      <c r="D308" s="4">
        <v>4</v>
      </c>
    </row>
    <row r="309" spans="1:4" x14ac:dyDescent="0.3">
      <c r="A309" s="4">
        <v>308</v>
      </c>
      <c r="B309" s="4">
        <v>149</v>
      </c>
      <c r="C309" s="4">
        <v>30</v>
      </c>
      <c r="D309" s="4">
        <v>1</v>
      </c>
    </row>
    <row r="310" spans="1:4" x14ac:dyDescent="0.3">
      <c r="A310" s="4">
        <v>309</v>
      </c>
      <c r="B310" s="4">
        <v>149</v>
      </c>
      <c r="C310" s="4">
        <v>155</v>
      </c>
      <c r="D310" s="4">
        <v>1</v>
      </c>
    </row>
    <row r="311" spans="1:4" x14ac:dyDescent="0.3">
      <c r="A311" s="4">
        <v>310</v>
      </c>
      <c r="B311" s="4">
        <v>149</v>
      </c>
      <c r="C311" s="4">
        <v>372</v>
      </c>
      <c r="D311" s="4">
        <v>2</v>
      </c>
    </row>
    <row r="312" spans="1:4" x14ac:dyDescent="0.3">
      <c r="A312" s="4">
        <v>311</v>
      </c>
      <c r="B312" s="4">
        <v>150</v>
      </c>
      <c r="C312" s="4">
        <v>466</v>
      </c>
      <c r="D312" s="4">
        <v>4</v>
      </c>
    </row>
    <row r="313" spans="1:4" x14ac:dyDescent="0.3">
      <c r="A313" s="4">
        <v>312</v>
      </c>
      <c r="B313" s="4">
        <v>150</v>
      </c>
      <c r="C313" s="4">
        <v>571</v>
      </c>
      <c r="D313" s="4">
        <v>1</v>
      </c>
    </row>
    <row r="314" spans="1:4" x14ac:dyDescent="0.3">
      <c r="A314" s="4">
        <v>313</v>
      </c>
      <c r="B314" s="4">
        <v>150</v>
      </c>
      <c r="C314" s="4">
        <v>574</v>
      </c>
      <c r="D314" s="4">
        <v>4</v>
      </c>
    </row>
    <row r="315" spans="1:4" x14ac:dyDescent="0.3">
      <c r="A315" s="4">
        <v>314</v>
      </c>
      <c r="B315" s="4">
        <v>151</v>
      </c>
      <c r="C315" s="4">
        <v>633</v>
      </c>
      <c r="D315" s="4">
        <v>5</v>
      </c>
    </row>
    <row r="316" spans="1:4" x14ac:dyDescent="0.3">
      <c r="A316" s="4">
        <v>315</v>
      </c>
      <c r="B316" s="4">
        <v>152</v>
      </c>
      <c r="C316" s="4">
        <v>888</v>
      </c>
      <c r="D316" s="4">
        <v>5</v>
      </c>
    </row>
    <row r="317" spans="1:4" x14ac:dyDescent="0.3">
      <c r="A317" s="4">
        <v>316</v>
      </c>
      <c r="B317" s="4">
        <v>153</v>
      </c>
      <c r="C317" s="4">
        <v>754</v>
      </c>
      <c r="D317" s="4">
        <v>4</v>
      </c>
    </row>
    <row r="318" spans="1:4" x14ac:dyDescent="0.3">
      <c r="A318" s="4">
        <v>317</v>
      </c>
      <c r="B318" s="4">
        <v>154</v>
      </c>
      <c r="C318" s="4">
        <v>191</v>
      </c>
      <c r="D318" s="4">
        <v>4</v>
      </c>
    </row>
    <row r="319" spans="1:4" x14ac:dyDescent="0.3">
      <c r="A319" s="4">
        <v>318</v>
      </c>
      <c r="B319" s="4">
        <v>154</v>
      </c>
      <c r="C319" s="4">
        <v>900</v>
      </c>
      <c r="D319" s="4">
        <v>4</v>
      </c>
    </row>
    <row r="320" spans="1:4" x14ac:dyDescent="0.3">
      <c r="A320" s="4">
        <v>319</v>
      </c>
      <c r="B320" s="4">
        <v>155</v>
      </c>
      <c r="C320" s="4">
        <v>90</v>
      </c>
      <c r="D320" s="4">
        <v>3</v>
      </c>
    </row>
    <row r="321" spans="1:4" x14ac:dyDescent="0.3">
      <c r="A321" s="4">
        <v>320</v>
      </c>
      <c r="B321" s="4">
        <v>155</v>
      </c>
      <c r="C321" s="4">
        <v>446</v>
      </c>
      <c r="D321" s="4">
        <v>4</v>
      </c>
    </row>
    <row r="322" spans="1:4" x14ac:dyDescent="0.3">
      <c r="A322" s="4">
        <v>321</v>
      </c>
      <c r="B322" s="4">
        <v>155</v>
      </c>
      <c r="C322" s="4">
        <v>641</v>
      </c>
      <c r="D322" s="4">
        <v>5</v>
      </c>
    </row>
    <row r="323" spans="1:4" x14ac:dyDescent="0.3">
      <c r="A323" s="4">
        <v>322</v>
      </c>
      <c r="B323" s="4">
        <v>155</v>
      </c>
      <c r="C323" s="4">
        <v>894</v>
      </c>
      <c r="D323" s="4">
        <v>2</v>
      </c>
    </row>
    <row r="324" spans="1:4" x14ac:dyDescent="0.3">
      <c r="A324" s="4">
        <v>323</v>
      </c>
      <c r="B324" s="4">
        <v>156</v>
      </c>
      <c r="C324" s="4">
        <v>466</v>
      </c>
      <c r="D324" s="4">
        <v>5</v>
      </c>
    </row>
    <row r="325" spans="1:4" x14ac:dyDescent="0.3">
      <c r="A325" s="4">
        <v>324</v>
      </c>
      <c r="B325" s="4">
        <v>156</v>
      </c>
      <c r="C325" s="4">
        <v>486</v>
      </c>
      <c r="D325" s="4">
        <v>5</v>
      </c>
    </row>
    <row r="326" spans="1:4" x14ac:dyDescent="0.3">
      <c r="A326" s="4">
        <v>325</v>
      </c>
      <c r="B326" s="4">
        <v>157</v>
      </c>
      <c r="C326" s="4">
        <v>335</v>
      </c>
      <c r="D326" s="4">
        <v>2</v>
      </c>
    </row>
    <row r="327" spans="1:4" x14ac:dyDescent="0.3">
      <c r="A327" s="4">
        <v>326</v>
      </c>
      <c r="B327" s="4">
        <v>157</v>
      </c>
      <c r="C327" s="4">
        <v>896</v>
      </c>
      <c r="D327" s="4">
        <v>3</v>
      </c>
    </row>
    <row r="328" spans="1:4" x14ac:dyDescent="0.3">
      <c r="A328" s="4">
        <v>327</v>
      </c>
      <c r="B328" s="4">
        <v>158</v>
      </c>
      <c r="C328" s="4">
        <v>698</v>
      </c>
      <c r="D328" s="4">
        <v>5</v>
      </c>
    </row>
    <row r="329" spans="1:4" x14ac:dyDescent="0.3">
      <c r="A329" s="4">
        <v>328</v>
      </c>
      <c r="B329" s="4">
        <v>159</v>
      </c>
      <c r="C329" s="4">
        <v>505</v>
      </c>
      <c r="D329" s="4">
        <v>1</v>
      </c>
    </row>
    <row r="330" spans="1:4" x14ac:dyDescent="0.3">
      <c r="A330" s="4">
        <v>329</v>
      </c>
      <c r="B330" s="4">
        <v>159</v>
      </c>
      <c r="C330" s="4">
        <v>815</v>
      </c>
      <c r="D330" s="4">
        <v>3</v>
      </c>
    </row>
    <row r="331" spans="1:4" x14ac:dyDescent="0.3">
      <c r="A331" s="4">
        <v>330</v>
      </c>
      <c r="B331" s="4">
        <v>159</v>
      </c>
      <c r="C331" s="4">
        <v>863</v>
      </c>
      <c r="D331" s="4">
        <v>5</v>
      </c>
    </row>
    <row r="332" spans="1:4" x14ac:dyDescent="0.3">
      <c r="A332" s="4">
        <v>331</v>
      </c>
      <c r="B332" s="4">
        <v>160</v>
      </c>
      <c r="C332" s="4">
        <v>11</v>
      </c>
      <c r="D332" s="4">
        <v>4</v>
      </c>
    </row>
    <row r="333" spans="1:4" x14ac:dyDescent="0.3">
      <c r="A333" s="4">
        <v>332</v>
      </c>
      <c r="B333" s="4">
        <v>160</v>
      </c>
      <c r="C333" s="4">
        <v>938</v>
      </c>
      <c r="D333" s="4">
        <v>5</v>
      </c>
    </row>
    <row r="334" spans="1:4" x14ac:dyDescent="0.3">
      <c r="A334" s="4">
        <v>333</v>
      </c>
      <c r="B334" s="4">
        <v>161</v>
      </c>
      <c r="C334" s="4">
        <v>541</v>
      </c>
      <c r="D334" s="4">
        <v>5</v>
      </c>
    </row>
    <row r="335" spans="1:4" x14ac:dyDescent="0.3">
      <c r="A335" s="4">
        <v>334</v>
      </c>
      <c r="B335" s="4">
        <v>161</v>
      </c>
      <c r="C335" s="4">
        <v>594</v>
      </c>
      <c r="D335" s="4">
        <v>3</v>
      </c>
    </row>
    <row r="336" spans="1:4" x14ac:dyDescent="0.3">
      <c r="A336" s="4">
        <v>335</v>
      </c>
      <c r="B336" s="4">
        <v>162</v>
      </c>
      <c r="C336" s="4">
        <v>258</v>
      </c>
      <c r="D336" s="4">
        <v>2</v>
      </c>
    </row>
    <row r="337" spans="1:4" x14ac:dyDescent="0.3">
      <c r="A337" s="4">
        <v>336</v>
      </c>
      <c r="B337" s="4">
        <v>162</v>
      </c>
      <c r="C337" s="4">
        <v>556</v>
      </c>
      <c r="D337" s="4">
        <v>2</v>
      </c>
    </row>
    <row r="338" spans="1:4" x14ac:dyDescent="0.3">
      <c r="A338" s="4">
        <v>337</v>
      </c>
      <c r="B338" s="4">
        <v>163</v>
      </c>
      <c r="C338" s="4">
        <v>269</v>
      </c>
      <c r="D338" s="4">
        <v>2</v>
      </c>
    </row>
    <row r="339" spans="1:4" x14ac:dyDescent="0.3">
      <c r="A339" s="4">
        <v>338</v>
      </c>
      <c r="B339" s="4">
        <v>163</v>
      </c>
      <c r="C339" s="4">
        <v>828</v>
      </c>
      <c r="D339" s="4">
        <v>3</v>
      </c>
    </row>
    <row r="340" spans="1:4" x14ac:dyDescent="0.3">
      <c r="A340" s="4">
        <v>339</v>
      </c>
      <c r="B340" s="4">
        <v>164</v>
      </c>
      <c r="C340" s="4">
        <v>100</v>
      </c>
      <c r="D340" s="4">
        <v>3</v>
      </c>
    </row>
    <row r="341" spans="1:4" x14ac:dyDescent="0.3">
      <c r="A341" s="4">
        <v>340</v>
      </c>
      <c r="B341" s="4">
        <v>164</v>
      </c>
      <c r="C341" s="4">
        <v>457</v>
      </c>
      <c r="D341" s="4">
        <v>2</v>
      </c>
    </row>
    <row r="342" spans="1:4" x14ac:dyDescent="0.3">
      <c r="A342" s="4">
        <v>341</v>
      </c>
      <c r="B342" s="4">
        <v>164</v>
      </c>
      <c r="C342" s="4">
        <v>841</v>
      </c>
      <c r="D342" s="4">
        <v>2</v>
      </c>
    </row>
    <row r="343" spans="1:4" x14ac:dyDescent="0.3">
      <c r="A343" s="4">
        <v>342</v>
      </c>
      <c r="B343" s="4">
        <v>165</v>
      </c>
      <c r="C343" s="4">
        <v>314</v>
      </c>
      <c r="D343" s="4">
        <v>4</v>
      </c>
    </row>
    <row r="344" spans="1:4" x14ac:dyDescent="0.3">
      <c r="A344" s="4">
        <v>343</v>
      </c>
      <c r="B344" s="4">
        <v>165</v>
      </c>
      <c r="C344" s="4">
        <v>493</v>
      </c>
      <c r="D344" s="4">
        <v>3</v>
      </c>
    </row>
    <row r="345" spans="1:4" x14ac:dyDescent="0.3">
      <c r="A345" s="4">
        <v>344</v>
      </c>
      <c r="B345" s="4">
        <v>165</v>
      </c>
      <c r="C345" s="4">
        <v>988</v>
      </c>
      <c r="D345" s="4">
        <v>4</v>
      </c>
    </row>
    <row r="346" spans="1:4" x14ac:dyDescent="0.3">
      <c r="A346" s="4">
        <v>345</v>
      </c>
      <c r="B346" s="4">
        <v>166</v>
      </c>
      <c r="C346" s="4">
        <v>120</v>
      </c>
      <c r="D346" s="4">
        <v>1</v>
      </c>
    </row>
    <row r="347" spans="1:4" x14ac:dyDescent="0.3">
      <c r="A347" s="4">
        <v>346</v>
      </c>
      <c r="B347" s="4">
        <v>166</v>
      </c>
      <c r="C347" s="4">
        <v>155</v>
      </c>
      <c r="D347" s="4">
        <v>2</v>
      </c>
    </row>
    <row r="348" spans="1:4" x14ac:dyDescent="0.3">
      <c r="A348" s="4">
        <v>347</v>
      </c>
      <c r="B348" s="4">
        <v>166</v>
      </c>
      <c r="C348" s="4">
        <v>550</v>
      </c>
      <c r="D348" s="4">
        <v>2</v>
      </c>
    </row>
    <row r="349" spans="1:4" x14ac:dyDescent="0.3">
      <c r="A349" s="4">
        <v>348</v>
      </c>
      <c r="B349" s="4">
        <v>166</v>
      </c>
      <c r="C349" s="4">
        <v>791</v>
      </c>
      <c r="D349" s="4">
        <v>2</v>
      </c>
    </row>
    <row r="350" spans="1:4" x14ac:dyDescent="0.3">
      <c r="A350" s="4">
        <v>349</v>
      </c>
      <c r="B350" s="4">
        <v>167</v>
      </c>
      <c r="C350" s="4">
        <v>149</v>
      </c>
      <c r="D350" s="4">
        <v>4</v>
      </c>
    </row>
    <row r="351" spans="1:4" x14ac:dyDescent="0.3">
      <c r="A351" s="4">
        <v>350</v>
      </c>
      <c r="B351" s="4">
        <v>168</v>
      </c>
      <c r="C351" s="4">
        <v>30</v>
      </c>
      <c r="D351" s="4">
        <v>4</v>
      </c>
    </row>
    <row r="352" spans="1:4" x14ac:dyDescent="0.3">
      <c r="A352" s="4">
        <v>351</v>
      </c>
      <c r="B352" s="4">
        <v>168</v>
      </c>
      <c r="C352" s="4">
        <v>82</v>
      </c>
      <c r="D352" s="4">
        <v>5</v>
      </c>
    </row>
    <row r="353" spans="1:4" x14ac:dyDescent="0.3">
      <c r="A353" s="4">
        <v>352</v>
      </c>
      <c r="B353" s="4">
        <v>168</v>
      </c>
      <c r="C353" s="4">
        <v>698</v>
      </c>
      <c r="D353" s="4">
        <v>3</v>
      </c>
    </row>
    <row r="354" spans="1:4" x14ac:dyDescent="0.3">
      <c r="A354" s="4">
        <v>353</v>
      </c>
      <c r="B354" s="4">
        <v>169</v>
      </c>
      <c r="C354" s="4">
        <v>122</v>
      </c>
      <c r="D354" s="4">
        <v>2</v>
      </c>
    </row>
    <row r="355" spans="1:4" x14ac:dyDescent="0.3">
      <c r="A355" s="4">
        <v>354</v>
      </c>
      <c r="B355" s="4">
        <v>169</v>
      </c>
      <c r="C355" s="4">
        <v>617</v>
      </c>
      <c r="D355" s="4">
        <v>2</v>
      </c>
    </row>
    <row r="356" spans="1:4" x14ac:dyDescent="0.3">
      <c r="A356" s="4">
        <v>355</v>
      </c>
      <c r="B356" s="4">
        <v>170</v>
      </c>
      <c r="C356" s="4">
        <v>912</v>
      </c>
      <c r="D356" s="4">
        <v>1</v>
      </c>
    </row>
    <row r="357" spans="1:4" x14ac:dyDescent="0.3">
      <c r="A357" s="4">
        <v>356</v>
      </c>
      <c r="B357" s="4">
        <v>171</v>
      </c>
      <c r="C357" s="4">
        <v>266</v>
      </c>
      <c r="D357" s="4">
        <v>2</v>
      </c>
    </row>
    <row r="358" spans="1:4" x14ac:dyDescent="0.3">
      <c r="A358" s="4">
        <v>357</v>
      </c>
      <c r="B358" s="4">
        <v>171</v>
      </c>
      <c r="C358" s="4">
        <v>390</v>
      </c>
      <c r="D358" s="4">
        <v>2</v>
      </c>
    </row>
    <row r="359" spans="1:4" x14ac:dyDescent="0.3">
      <c r="A359" s="4">
        <v>358</v>
      </c>
      <c r="B359" s="4">
        <v>171</v>
      </c>
      <c r="C359" s="4">
        <v>531</v>
      </c>
      <c r="D359" s="4">
        <v>4</v>
      </c>
    </row>
    <row r="360" spans="1:4" x14ac:dyDescent="0.3">
      <c r="A360" s="4">
        <v>359</v>
      </c>
      <c r="B360" s="4">
        <v>171</v>
      </c>
      <c r="C360" s="4">
        <v>572</v>
      </c>
      <c r="D360" s="4">
        <v>4</v>
      </c>
    </row>
    <row r="361" spans="1:4" x14ac:dyDescent="0.3">
      <c r="A361" s="4">
        <v>360</v>
      </c>
      <c r="B361" s="4">
        <v>171</v>
      </c>
      <c r="C361" s="4">
        <v>762</v>
      </c>
      <c r="D361" s="4">
        <v>3</v>
      </c>
    </row>
    <row r="362" spans="1:4" x14ac:dyDescent="0.3">
      <c r="A362" s="4">
        <v>361</v>
      </c>
      <c r="B362" s="4">
        <v>172</v>
      </c>
      <c r="C362" s="4">
        <v>991</v>
      </c>
      <c r="D362" s="4">
        <v>4</v>
      </c>
    </row>
    <row r="363" spans="1:4" x14ac:dyDescent="0.3">
      <c r="A363" s="4">
        <v>362</v>
      </c>
      <c r="B363" s="4">
        <v>173</v>
      </c>
      <c r="C363" s="4">
        <v>672</v>
      </c>
      <c r="D363" s="4">
        <v>4</v>
      </c>
    </row>
    <row r="364" spans="1:4" x14ac:dyDescent="0.3">
      <c r="A364" s="4">
        <v>363</v>
      </c>
      <c r="B364" s="4">
        <v>173</v>
      </c>
      <c r="C364" s="4">
        <v>947</v>
      </c>
      <c r="D364" s="4">
        <v>1</v>
      </c>
    </row>
    <row r="365" spans="1:4" x14ac:dyDescent="0.3">
      <c r="A365" s="4">
        <v>364</v>
      </c>
      <c r="B365" s="4">
        <v>174</v>
      </c>
      <c r="C365" s="4">
        <v>53</v>
      </c>
      <c r="D365" s="4">
        <v>1</v>
      </c>
    </row>
    <row r="366" spans="1:4" x14ac:dyDescent="0.3">
      <c r="A366" s="4">
        <v>365</v>
      </c>
      <c r="B366" s="4">
        <v>174</v>
      </c>
      <c r="C366" s="4">
        <v>573</v>
      </c>
      <c r="D366" s="4">
        <v>1</v>
      </c>
    </row>
    <row r="367" spans="1:4" x14ac:dyDescent="0.3">
      <c r="A367" s="4">
        <v>366</v>
      </c>
      <c r="B367" s="4">
        <v>175</v>
      </c>
      <c r="C367" s="4">
        <v>154</v>
      </c>
      <c r="D367" s="4">
        <v>4</v>
      </c>
    </row>
    <row r="368" spans="1:4" x14ac:dyDescent="0.3">
      <c r="A368" s="4">
        <v>367</v>
      </c>
      <c r="B368" s="4">
        <v>176</v>
      </c>
      <c r="C368" s="4">
        <v>26</v>
      </c>
      <c r="D368" s="4">
        <v>4</v>
      </c>
    </row>
    <row r="369" spans="1:4" x14ac:dyDescent="0.3">
      <c r="A369" s="4">
        <v>368</v>
      </c>
      <c r="B369" s="4">
        <v>176</v>
      </c>
      <c r="C369" s="4">
        <v>461</v>
      </c>
      <c r="D369" s="4">
        <v>4</v>
      </c>
    </row>
    <row r="370" spans="1:4" x14ac:dyDescent="0.3">
      <c r="A370" s="4">
        <v>369</v>
      </c>
      <c r="B370" s="4">
        <v>176</v>
      </c>
      <c r="C370" s="4">
        <v>883</v>
      </c>
      <c r="D370" s="4">
        <v>3</v>
      </c>
    </row>
    <row r="371" spans="1:4" x14ac:dyDescent="0.3">
      <c r="A371" s="4">
        <v>370</v>
      </c>
      <c r="B371" s="4">
        <v>177</v>
      </c>
      <c r="C371" s="4">
        <v>243</v>
      </c>
      <c r="D371" s="4">
        <v>2</v>
      </c>
    </row>
    <row r="372" spans="1:4" x14ac:dyDescent="0.3">
      <c r="A372" s="4">
        <v>371</v>
      </c>
      <c r="B372" s="4">
        <v>178</v>
      </c>
      <c r="C372" s="4">
        <v>177</v>
      </c>
      <c r="D372" s="4">
        <v>3</v>
      </c>
    </row>
    <row r="373" spans="1:4" x14ac:dyDescent="0.3">
      <c r="A373" s="4">
        <v>372</v>
      </c>
      <c r="B373" s="4">
        <v>178</v>
      </c>
      <c r="C373" s="4">
        <v>421</v>
      </c>
      <c r="D373" s="4">
        <v>3</v>
      </c>
    </row>
    <row r="374" spans="1:4" x14ac:dyDescent="0.3">
      <c r="A374" s="4">
        <v>373</v>
      </c>
      <c r="B374" s="4">
        <v>178</v>
      </c>
      <c r="C374" s="4">
        <v>436</v>
      </c>
      <c r="D374" s="4">
        <v>5</v>
      </c>
    </row>
    <row r="375" spans="1:4" x14ac:dyDescent="0.3">
      <c r="A375" s="4">
        <v>374</v>
      </c>
      <c r="B375" s="4">
        <v>179</v>
      </c>
      <c r="C375" s="4">
        <v>406</v>
      </c>
      <c r="D375" s="4">
        <v>1</v>
      </c>
    </row>
    <row r="376" spans="1:4" x14ac:dyDescent="0.3">
      <c r="A376" s="4">
        <v>375</v>
      </c>
      <c r="B376" s="4">
        <v>179</v>
      </c>
      <c r="C376" s="4">
        <v>477</v>
      </c>
      <c r="D376" s="4">
        <v>1</v>
      </c>
    </row>
    <row r="377" spans="1:4" x14ac:dyDescent="0.3">
      <c r="A377" s="4">
        <v>376</v>
      </c>
      <c r="B377" s="4">
        <v>179</v>
      </c>
      <c r="C377" s="4">
        <v>780</v>
      </c>
      <c r="D377" s="4">
        <v>2</v>
      </c>
    </row>
    <row r="378" spans="1:4" x14ac:dyDescent="0.3">
      <c r="A378" s="4">
        <v>377</v>
      </c>
      <c r="B378" s="4">
        <v>180</v>
      </c>
      <c r="C378" s="4">
        <v>129</v>
      </c>
      <c r="D378" s="4">
        <v>4</v>
      </c>
    </row>
    <row r="379" spans="1:4" x14ac:dyDescent="0.3">
      <c r="A379" s="4">
        <v>378</v>
      </c>
      <c r="B379" s="4">
        <v>181</v>
      </c>
      <c r="C379" s="4">
        <v>511</v>
      </c>
      <c r="D379" s="4">
        <v>5</v>
      </c>
    </row>
    <row r="380" spans="1:4" x14ac:dyDescent="0.3">
      <c r="A380" s="4">
        <v>379</v>
      </c>
      <c r="B380" s="4">
        <v>181</v>
      </c>
      <c r="C380" s="4">
        <v>558</v>
      </c>
      <c r="D380" s="4">
        <v>3</v>
      </c>
    </row>
    <row r="381" spans="1:4" x14ac:dyDescent="0.3">
      <c r="A381" s="4">
        <v>380</v>
      </c>
      <c r="B381" s="4">
        <v>182</v>
      </c>
      <c r="C381" s="4">
        <v>8</v>
      </c>
      <c r="D381" s="4">
        <v>2</v>
      </c>
    </row>
    <row r="382" spans="1:4" x14ac:dyDescent="0.3">
      <c r="A382" s="4">
        <v>381</v>
      </c>
      <c r="B382" s="4">
        <v>182</v>
      </c>
      <c r="C382" s="4">
        <v>380</v>
      </c>
      <c r="D382" s="4">
        <v>3</v>
      </c>
    </row>
    <row r="383" spans="1:4" x14ac:dyDescent="0.3">
      <c r="A383" s="4">
        <v>382</v>
      </c>
      <c r="B383" s="4">
        <v>183</v>
      </c>
      <c r="C383" s="4">
        <v>644</v>
      </c>
      <c r="D383" s="4">
        <v>4</v>
      </c>
    </row>
    <row r="384" spans="1:4" x14ac:dyDescent="0.3">
      <c r="A384" s="4">
        <v>383</v>
      </c>
      <c r="B384" s="4">
        <v>183</v>
      </c>
      <c r="C384" s="4">
        <v>732</v>
      </c>
      <c r="D384" s="4">
        <v>5</v>
      </c>
    </row>
    <row r="385" spans="1:4" x14ac:dyDescent="0.3">
      <c r="A385" s="4">
        <v>384</v>
      </c>
      <c r="B385" s="4">
        <v>184</v>
      </c>
      <c r="C385" s="4">
        <v>565</v>
      </c>
      <c r="D385" s="4">
        <v>5</v>
      </c>
    </row>
    <row r="386" spans="1:4" x14ac:dyDescent="0.3">
      <c r="A386" s="4">
        <v>385</v>
      </c>
      <c r="B386" s="4">
        <v>184</v>
      </c>
      <c r="C386" s="4">
        <v>868</v>
      </c>
      <c r="D386" s="4">
        <v>1</v>
      </c>
    </row>
    <row r="387" spans="1:4" x14ac:dyDescent="0.3">
      <c r="A387" s="4">
        <v>386</v>
      </c>
      <c r="B387" s="4">
        <v>185</v>
      </c>
      <c r="C387" s="4">
        <v>422</v>
      </c>
      <c r="D387" s="4">
        <v>2</v>
      </c>
    </row>
    <row r="388" spans="1:4" x14ac:dyDescent="0.3">
      <c r="A388" s="4">
        <v>387</v>
      </c>
      <c r="B388" s="4">
        <v>185</v>
      </c>
      <c r="C388" s="4">
        <v>848</v>
      </c>
      <c r="D388" s="4">
        <v>5</v>
      </c>
    </row>
    <row r="389" spans="1:4" x14ac:dyDescent="0.3">
      <c r="A389" s="4">
        <v>388</v>
      </c>
      <c r="B389" s="4">
        <v>185</v>
      </c>
      <c r="C389" s="4">
        <v>916</v>
      </c>
      <c r="D389" s="4">
        <v>5</v>
      </c>
    </row>
    <row r="390" spans="1:4" x14ac:dyDescent="0.3">
      <c r="A390" s="4">
        <v>389</v>
      </c>
      <c r="B390" s="4">
        <v>186</v>
      </c>
      <c r="C390" s="4">
        <v>838</v>
      </c>
      <c r="D390" s="4">
        <v>4</v>
      </c>
    </row>
    <row r="391" spans="1:4" x14ac:dyDescent="0.3">
      <c r="A391" s="4">
        <v>390</v>
      </c>
      <c r="B391" s="4">
        <v>187</v>
      </c>
      <c r="C391" s="4">
        <v>333</v>
      </c>
      <c r="D391" s="4">
        <v>3</v>
      </c>
    </row>
    <row r="392" spans="1:4" x14ac:dyDescent="0.3">
      <c r="A392" s="4">
        <v>391</v>
      </c>
      <c r="B392" s="4">
        <v>187</v>
      </c>
      <c r="C392" s="4">
        <v>786</v>
      </c>
      <c r="D392" s="4">
        <v>5</v>
      </c>
    </row>
    <row r="393" spans="1:4" x14ac:dyDescent="0.3">
      <c r="A393" s="4">
        <v>392</v>
      </c>
      <c r="B393" s="4">
        <v>188</v>
      </c>
      <c r="C393" s="4">
        <v>98</v>
      </c>
      <c r="D393" s="4">
        <v>5</v>
      </c>
    </row>
    <row r="394" spans="1:4" x14ac:dyDescent="0.3">
      <c r="A394" s="4">
        <v>393</v>
      </c>
      <c r="B394" s="4">
        <v>188</v>
      </c>
      <c r="C394" s="4">
        <v>312</v>
      </c>
      <c r="D394" s="4">
        <v>2</v>
      </c>
    </row>
    <row r="395" spans="1:4" x14ac:dyDescent="0.3">
      <c r="A395" s="4">
        <v>394</v>
      </c>
      <c r="B395" s="4">
        <v>188</v>
      </c>
      <c r="C395" s="4">
        <v>597</v>
      </c>
      <c r="D395" s="4">
        <v>1</v>
      </c>
    </row>
    <row r="396" spans="1:4" x14ac:dyDescent="0.3">
      <c r="A396" s="4">
        <v>395</v>
      </c>
      <c r="B396" s="4">
        <v>189</v>
      </c>
      <c r="C396" s="4">
        <v>43</v>
      </c>
      <c r="D396" s="4">
        <v>3</v>
      </c>
    </row>
    <row r="397" spans="1:4" x14ac:dyDescent="0.3">
      <c r="A397" s="4">
        <v>396</v>
      </c>
      <c r="B397" s="4">
        <v>189</v>
      </c>
      <c r="C397" s="4">
        <v>908</v>
      </c>
      <c r="D397" s="4">
        <v>5</v>
      </c>
    </row>
    <row r="398" spans="1:4" x14ac:dyDescent="0.3">
      <c r="A398" s="4">
        <v>397</v>
      </c>
      <c r="B398" s="4">
        <v>190</v>
      </c>
      <c r="C398" s="4">
        <v>593</v>
      </c>
      <c r="D398" s="4">
        <v>1</v>
      </c>
    </row>
    <row r="399" spans="1:4" x14ac:dyDescent="0.3">
      <c r="A399" s="4">
        <v>398</v>
      </c>
      <c r="B399" s="4">
        <v>191</v>
      </c>
      <c r="C399" s="4">
        <v>736</v>
      </c>
      <c r="D399" s="4">
        <v>4</v>
      </c>
    </row>
    <row r="400" spans="1:4" x14ac:dyDescent="0.3">
      <c r="A400" s="4">
        <v>399</v>
      </c>
      <c r="B400" s="4">
        <v>191</v>
      </c>
      <c r="C400" s="4">
        <v>866</v>
      </c>
      <c r="D400" s="4">
        <v>5</v>
      </c>
    </row>
    <row r="401" spans="1:4" x14ac:dyDescent="0.3">
      <c r="A401" s="4">
        <v>400</v>
      </c>
      <c r="B401" s="4">
        <v>192</v>
      </c>
      <c r="C401" s="4">
        <v>500</v>
      </c>
      <c r="D401" s="4">
        <v>5</v>
      </c>
    </row>
    <row r="402" spans="1:4" x14ac:dyDescent="0.3">
      <c r="A402" s="4">
        <v>401</v>
      </c>
      <c r="B402" s="4">
        <v>192</v>
      </c>
      <c r="C402" s="4">
        <v>672</v>
      </c>
      <c r="D402" s="4">
        <v>5</v>
      </c>
    </row>
    <row r="403" spans="1:4" x14ac:dyDescent="0.3">
      <c r="A403" s="4">
        <v>402</v>
      </c>
      <c r="B403" s="4">
        <v>193</v>
      </c>
      <c r="C403" s="4">
        <v>767</v>
      </c>
      <c r="D403" s="4">
        <v>4</v>
      </c>
    </row>
    <row r="404" spans="1:4" x14ac:dyDescent="0.3">
      <c r="A404" s="4">
        <v>403</v>
      </c>
      <c r="B404" s="4">
        <v>194</v>
      </c>
      <c r="C404" s="4">
        <v>77</v>
      </c>
      <c r="D404" s="4">
        <v>5</v>
      </c>
    </row>
    <row r="405" spans="1:4" x14ac:dyDescent="0.3">
      <c r="A405" s="4">
        <v>404</v>
      </c>
      <c r="B405" s="4">
        <v>195</v>
      </c>
      <c r="C405" s="4">
        <v>668</v>
      </c>
      <c r="D405" s="4">
        <v>3</v>
      </c>
    </row>
    <row r="406" spans="1:4" x14ac:dyDescent="0.3">
      <c r="A406" s="4">
        <v>405</v>
      </c>
      <c r="B406" s="4">
        <v>196</v>
      </c>
      <c r="C406" s="4">
        <v>188</v>
      </c>
      <c r="D406" s="4">
        <v>2</v>
      </c>
    </row>
    <row r="407" spans="1:4" x14ac:dyDescent="0.3">
      <c r="A407" s="4">
        <v>406</v>
      </c>
      <c r="B407" s="4">
        <v>196</v>
      </c>
      <c r="C407" s="4">
        <v>842</v>
      </c>
      <c r="D407" s="4">
        <v>4</v>
      </c>
    </row>
    <row r="408" spans="1:4" x14ac:dyDescent="0.3">
      <c r="A408" s="4">
        <v>407</v>
      </c>
      <c r="B408" s="4">
        <v>197</v>
      </c>
      <c r="C408" s="4">
        <v>537</v>
      </c>
      <c r="D408" s="4">
        <v>1</v>
      </c>
    </row>
    <row r="409" spans="1:4" x14ac:dyDescent="0.3">
      <c r="A409" s="4">
        <v>408</v>
      </c>
      <c r="B409" s="4">
        <v>197</v>
      </c>
      <c r="C409" s="4">
        <v>861</v>
      </c>
      <c r="D409" s="4">
        <v>2</v>
      </c>
    </row>
    <row r="410" spans="1:4" x14ac:dyDescent="0.3">
      <c r="A410" s="4">
        <v>409</v>
      </c>
      <c r="B410" s="4">
        <v>198</v>
      </c>
      <c r="C410" s="4">
        <v>141</v>
      </c>
      <c r="D410" s="4">
        <v>5</v>
      </c>
    </row>
    <row r="411" spans="1:4" x14ac:dyDescent="0.3">
      <c r="A411" s="4">
        <v>410</v>
      </c>
      <c r="B411" s="4">
        <v>198</v>
      </c>
      <c r="C411" s="4">
        <v>986</v>
      </c>
      <c r="D411" s="4">
        <v>2</v>
      </c>
    </row>
    <row r="412" spans="1:4" x14ac:dyDescent="0.3">
      <c r="A412" s="4">
        <v>411</v>
      </c>
      <c r="B412" s="4">
        <v>199</v>
      </c>
      <c r="C412" s="4">
        <v>89</v>
      </c>
      <c r="D412" s="4">
        <v>2</v>
      </c>
    </row>
    <row r="413" spans="1:4" x14ac:dyDescent="0.3">
      <c r="A413" s="4">
        <v>412</v>
      </c>
      <c r="B413" s="4">
        <v>200</v>
      </c>
      <c r="C413" s="4">
        <v>189</v>
      </c>
      <c r="D413" s="4">
        <v>5</v>
      </c>
    </row>
    <row r="414" spans="1:4" x14ac:dyDescent="0.3">
      <c r="A414" s="4">
        <v>413</v>
      </c>
      <c r="B414" s="4">
        <v>200</v>
      </c>
      <c r="C414" s="4">
        <v>361</v>
      </c>
      <c r="D414" s="4">
        <v>2</v>
      </c>
    </row>
    <row r="415" spans="1:4" x14ac:dyDescent="0.3">
      <c r="A415" s="4">
        <v>414</v>
      </c>
      <c r="B415" s="4">
        <v>200</v>
      </c>
      <c r="C415" s="4">
        <v>795</v>
      </c>
      <c r="D415" s="4">
        <v>3</v>
      </c>
    </row>
    <row r="416" spans="1:4" x14ac:dyDescent="0.3">
      <c r="A416" s="4">
        <v>415</v>
      </c>
      <c r="B416" s="4">
        <v>201</v>
      </c>
      <c r="C416" s="4">
        <v>976</v>
      </c>
      <c r="D416" s="4">
        <v>5</v>
      </c>
    </row>
    <row r="417" spans="1:4" x14ac:dyDescent="0.3">
      <c r="A417" s="4">
        <v>416</v>
      </c>
      <c r="B417" s="4">
        <v>202</v>
      </c>
      <c r="C417" s="4">
        <v>90</v>
      </c>
      <c r="D417" s="4">
        <v>3</v>
      </c>
    </row>
    <row r="418" spans="1:4" x14ac:dyDescent="0.3">
      <c r="A418" s="4">
        <v>417</v>
      </c>
      <c r="B418" s="4">
        <v>202</v>
      </c>
      <c r="C418" s="4">
        <v>379</v>
      </c>
      <c r="D418" s="4">
        <v>2</v>
      </c>
    </row>
    <row r="419" spans="1:4" x14ac:dyDescent="0.3">
      <c r="A419" s="4">
        <v>418</v>
      </c>
      <c r="B419" s="4">
        <v>202</v>
      </c>
      <c r="C419" s="4">
        <v>840</v>
      </c>
      <c r="D419" s="4">
        <v>1</v>
      </c>
    </row>
    <row r="420" spans="1:4" x14ac:dyDescent="0.3">
      <c r="A420" s="4">
        <v>419</v>
      </c>
      <c r="B420" s="4">
        <v>203</v>
      </c>
      <c r="C420" s="4">
        <v>208</v>
      </c>
      <c r="D420" s="4">
        <v>2</v>
      </c>
    </row>
    <row r="421" spans="1:4" x14ac:dyDescent="0.3">
      <c r="A421" s="4">
        <v>420</v>
      </c>
      <c r="B421" s="4">
        <v>203</v>
      </c>
      <c r="C421" s="4">
        <v>777</v>
      </c>
      <c r="D421" s="4">
        <v>5</v>
      </c>
    </row>
    <row r="422" spans="1:4" x14ac:dyDescent="0.3">
      <c r="A422" s="4">
        <v>421</v>
      </c>
      <c r="B422" s="4">
        <v>203</v>
      </c>
      <c r="C422" s="4">
        <v>962</v>
      </c>
      <c r="D422" s="4">
        <v>4</v>
      </c>
    </row>
    <row r="423" spans="1:4" x14ac:dyDescent="0.3">
      <c r="A423" s="4">
        <v>422</v>
      </c>
      <c r="B423" s="4">
        <v>204</v>
      </c>
      <c r="C423" s="4">
        <v>283</v>
      </c>
      <c r="D423" s="4">
        <v>3</v>
      </c>
    </row>
    <row r="424" spans="1:4" x14ac:dyDescent="0.3">
      <c r="A424" s="4">
        <v>423</v>
      </c>
      <c r="B424" s="4">
        <v>205</v>
      </c>
      <c r="C424" s="4">
        <v>203</v>
      </c>
      <c r="D424" s="4">
        <v>4</v>
      </c>
    </row>
    <row r="425" spans="1:4" x14ac:dyDescent="0.3">
      <c r="A425" s="4">
        <v>424</v>
      </c>
      <c r="B425" s="4">
        <v>206</v>
      </c>
      <c r="C425" s="4">
        <v>238</v>
      </c>
      <c r="D425" s="4">
        <v>2</v>
      </c>
    </row>
    <row r="426" spans="1:4" x14ac:dyDescent="0.3">
      <c r="A426" s="4">
        <v>425</v>
      </c>
      <c r="B426" s="4">
        <v>206</v>
      </c>
      <c r="C426" s="4">
        <v>315</v>
      </c>
      <c r="D426" s="4">
        <v>2</v>
      </c>
    </row>
    <row r="427" spans="1:4" x14ac:dyDescent="0.3">
      <c r="A427" s="4">
        <v>426</v>
      </c>
      <c r="B427" s="4">
        <v>207</v>
      </c>
      <c r="C427" s="4">
        <v>98</v>
      </c>
      <c r="D427" s="4">
        <v>5</v>
      </c>
    </row>
    <row r="428" spans="1:4" x14ac:dyDescent="0.3">
      <c r="A428" s="4">
        <v>427</v>
      </c>
      <c r="B428" s="4">
        <v>207</v>
      </c>
      <c r="C428" s="4">
        <v>237</v>
      </c>
      <c r="D428" s="4">
        <v>2</v>
      </c>
    </row>
    <row r="429" spans="1:4" x14ac:dyDescent="0.3">
      <c r="A429" s="4">
        <v>428</v>
      </c>
      <c r="B429" s="4">
        <v>208</v>
      </c>
      <c r="C429" s="4">
        <v>7</v>
      </c>
      <c r="D429" s="4">
        <v>2</v>
      </c>
    </row>
    <row r="430" spans="1:4" x14ac:dyDescent="0.3">
      <c r="A430" s="4">
        <v>429</v>
      </c>
      <c r="B430" s="4">
        <v>209</v>
      </c>
      <c r="C430" s="4">
        <v>779</v>
      </c>
      <c r="D430" s="4">
        <v>5</v>
      </c>
    </row>
    <row r="431" spans="1:4" x14ac:dyDescent="0.3">
      <c r="A431" s="4">
        <v>430</v>
      </c>
      <c r="B431" s="4">
        <v>210</v>
      </c>
      <c r="C431" s="4">
        <v>428</v>
      </c>
      <c r="D431" s="4">
        <v>5</v>
      </c>
    </row>
    <row r="432" spans="1:4" x14ac:dyDescent="0.3">
      <c r="A432" s="4">
        <v>431</v>
      </c>
      <c r="B432" s="4">
        <v>211</v>
      </c>
      <c r="C432" s="4">
        <v>54</v>
      </c>
      <c r="D432" s="4">
        <v>3</v>
      </c>
    </row>
    <row r="433" spans="1:4" x14ac:dyDescent="0.3">
      <c r="A433" s="4">
        <v>432</v>
      </c>
      <c r="B433" s="4">
        <v>212</v>
      </c>
      <c r="C433" s="4">
        <v>100</v>
      </c>
      <c r="D433" s="4">
        <v>3</v>
      </c>
    </row>
    <row r="434" spans="1:4" x14ac:dyDescent="0.3">
      <c r="A434" s="4">
        <v>433</v>
      </c>
      <c r="B434" s="4">
        <v>212</v>
      </c>
      <c r="C434" s="4">
        <v>427</v>
      </c>
      <c r="D434" s="4">
        <v>3</v>
      </c>
    </row>
    <row r="435" spans="1:4" x14ac:dyDescent="0.3">
      <c r="A435" s="4">
        <v>434</v>
      </c>
      <c r="B435" s="4">
        <v>212</v>
      </c>
      <c r="C435" s="4">
        <v>729</v>
      </c>
      <c r="D435" s="4">
        <v>1</v>
      </c>
    </row>
    <row r="436" spans="1:4" x14ac:dyDescent="0.3">
      <c r="A436" s="4">
        <v>435</v>
      </c>
      <c r="B436" s="4">
        <v>213</v>
      </c>
      <c r="C436" s="4">
        <v>79</v>
      </c>
      <c r="D436" s="4">
        <v>4</v>
      </c>
    </row>
    <row r="437" spans="1:4" x14ac:dyDescent="0.3">
      <c r="A437" s="4">
        <v>436</v>
      </c>
      <c r="B437" s="4">
        <v>213</v>
      </c>
      <c r="C437" s="4">
        <v>363</v>
      </c>
      <c r="D437" s="4">
        <v>1</v>
      </c>
    </row>
    <row r="438" spans="1:4" x14ac:dyDescent="0.3">
      <c r="A438" s="4">
        <v>437</v>
      </c>
      <c r="B438" s="4">
        <v>214</v>
      </c>
      <c r="C438" s="4">
        <v>546</v>
      </c>
      <c r="D438" s="4">
        <v>4</v>
      </c>
    </row>
    <row r="439" spans="1:4" x14ac:dyDescent="0.3">
      <c r="A439" s="4">
        <v>438</v>
      </c>
      <c r="B439" s="4">
        <v>214</v>
      </c>
      <c r="C439" s="4">
        <v>772</v>
      </c>
      <c r="D439" s="4">
        <v>1</v>
      </c>
    </row>
    <row r="440" spans="1:4" x14ac:dyDescent="0.3">
      <c r="A440" s="4">
        <v>439</v>
      </c>
      <c r="B440" s="4">
        <v>215</v>
      </c>
      <c r="C440" s="4">
        <v>380</v>
      </c>
      <c r="D440" s="4">
        <v>4</v>
      </c>
    </row>
    <row r="441" spans="1:4" x14ac:dyDescent="0.3">
      <c r="A441" s="4">
        <v>440</v>
      </c>
      <c r="B441" s="4">
        <v>215</v>
      </c>
      <c r="C441" s="4">
        <v>476</v>
      </c>
      <c r="D441" s="4">
        <v>4</v>
      </c>
    </row>
    <row r="442" spans="1:4" x14ac:dyDescent="0.3">
      <c r="A442" s="4">
        <v>441</v>
      </c>
      <c r="B442" s="4">
        <v>216</v>
      </c>
      <c r="C442" s="4">
        <v>110</v>
      </c>
      <c r="D442" s="4">
        <v>2</v>
      </c>
    </row>
    <row r="443" spans="1:4" x14ac:dyDescent="0.3">
      <c r="A443" s="4">
        <v>442</v>
      </c>
      <c r="B443" s="4">
        <v>217</v>
      </c>
      <c r="C443" s="4">
        <v>226</v>
      </c>
      <c r="D443" s="4">
        <v>1</v>
      </c>
    </row>
    <row r="444" spans="1:4" x14ac:dyDescent="0.3">
      <c r="A444" s="4">
        <v>443</v>
      </c>
      <c r="B444" s="4">
        <v>217</v>
      </c>
      <c r="C444" s="4">
        <v>912</v>
      </c>
      <c r="D444" s="4">
        <v>1</v>
      </c>
    </row>
    <row r="445" spans="1:4" x14ac:dyDescent="0.3">
      <c r="A445" s="4">
        <v>444</v>
      </c>
      <c r="B445" s="4">
        <v>218</v>
      </c>
      <c r="C445" s="4">
        <v>636</v>
      </c>
      <c r="D445" s="4">
        <v>2</v>
      </c>
    </row>
    <row r="446" spans="1:4" x14ac:dyDescent="0.3">
      <c r="A446" s="4">
        <v>445</v>
      </c>
      <c r="B446" s="4">
        <v>219</v>
      </c>
      <c r="C446" s="4">
        <v>336</v>
      </c>
      <c r="D446" s="4">
        <v>2</v>
      </c>
    </row>
    <row r="447" spans="1:4" x14ac:dyDescent="0.3">
      <c r="A447" s="4">
        <v>446</v>
      </c>
      <c r="B447" s="4">
        <v>219</v>
      </c>
      <c r="C447" s="4">
        <v>824</v>
      </c>
      <c r="D447" s="4">
        <v>5</v>
      </c>
    </row>
    <row r="448" spans="1:4" x14ac:dyDescent="0.3">
      <c r="A448" s="4">
        <v>447</v>
      </c>
      <c r="B448" s="4">
        <v>220</v>
      </c>
      <c r="C448" s="4">
        <v>195</v>
      </c>
      <c r="D448" s="4">
        <v>2</v>
      </c>
    </row>
    <row r="449" spans="1:4" x14ac:dyDescent="0.3">
      <c r="A449" s="4">
        <v>448</v>
      </c>
      <c r="B449" s="4">
        <v>220</v>
      </c>
      <c r="C449" s="4">
        <v>255</v>
      </c>
      <c r="D449" s="4">
        <v>2</v>
      </c>
    </row>
    <row r="450" spans="1:4" x14ac:dyDescent="0.3">
      <c r="A450" s="4">
        <v>449</v>
      </c>
      <c r="B450" s="4">
        <v>221</v>
      </c>
      <c r="C450" s="4">
        <v>234</v>
      </c>
      <c r="D450" s="4">
        <v>3</v>
      </c>
    </row>
    <row r="451" spans="1:4" x14ac:dyDescent="0.3">
      <c r="A451" s="4">
        <v>450</v>
      </c>
      <c r="B451" s="4">
        <v>221</v>
      </c>
      <c r="C451" s="4">
        <v>904</v>
      </c>
      <c r="D451" s="4">
        <v>4</v>
      </c>
    </row>
    <row r="452" spans="1:4" x14ac:dyDescent="0.3">
      <c r="A452" s="4">
        <v>451</v>
      </c>
      <c r="B452" s="4">
        <v>221</v>
      </c>
      <c r="C452" s="4">
        <v>910</v>
      </c>
      <c r="D452" s="4">
        <v>4</v>
      </c>
    </row>
    <row r="453" spans="1:4" x14ac:dyDescent="0.3">
      <c r="A453" s="4">
        <v>452</v>
      </c>
      <c r="B453" s="4">
        <v>222</v>
      </c>
      <c r="C453" s="4">
        <v>136</v>
      </c>
      <c r="D453" s="4">
        <v>5</v>
      </c>
    </row>
    <row r="454" spans="1:4" x14ac:dyDescent="0.3">
      <c r="A454" s="4">
        <v>453</v>
      </c>
      <c r="B454" s="4">
        <v>222</v>
      </c>
      <c r="C454" s="4">
        <v>588</v>
      </c>
      <c r="D454" s="4">
        <v>5</v>
      </c>
    </row>
    <row r="455" spans="1:4" x14ac:dyDescent="0.3">
      <c r="A455" s="4">
        <v>454</v>
      </c>
      <c r="B455" s="4">
        <v>222</v>
      </c>
      <c r="C455" s="4">
        <v>767</v>
      </c>
      <c r="D455" s="4">
        <v>1</v>
      </c>
    </row>
    <row r="456" spans="1:4" x14ac:dyDescent="0.3">
      <c r="A456" s="4">
        <v>455</v>
      </c>
      <c r="B456" s="4">
        <v>222</v>
      </c>
      <c r="C456" s="4">
        <v>982</v>
      </c>
      <c r="D456" s="4">
        <v>1</v>
      </c>
    </row>
    <row r="457" spans="1:4" x14ac:dyDescent="0.3">
      <c r="A457" s="4">
        <v>456</v>
      </c>
      <c r="B457" s="4">
        <v>223</v>
      </c>
      <c r="C457" s="4">
        <v>658</v>
      </c>
      <c r="D457" s="4">
        <v>5</v>
      </c>
    </row>
    <row r="458" spans="1:4" x14ac:dyDescent="0.3">
      <c r="A458" s="4">
        <v>457</v>
      </c>
      <c r="B458" s="4">
        <v>224</v>
      </c>
      <c r="C458" s="4">
        <v>985</v>
      </c>
      <c r="D458" s="4">
        <v>5</v>
      </c>
    </row>
    <row r="459" spans="1:4" x14ac:dyDescent="0.3">
      <c r="A459" s="4">
        <v>458</v>
      </c>
      <c r="B459" s="4">
        <v>225</v>
      </c>
      <c r="C459" s="4">
        <v>213</v>
      </c>
      <c r="D459" s="4">
        <v>3</v>
      </c>
    </row>
    <row r="460" spans="1:4" x14ac:dyDescent="0.3">
      <c r="A460" s="4">
        <v>459</v>
      </c>
      <c r="B460" s="4">
        <v>225</v>
      </c>
      <c r="C460" s="4">
        <v>216</v>
      </c>
      <c r="D460" s="4">
        <v>5</v>
      </c>
    </row>
    <row r="461" spans="1:4" x14ac:dyDescent="0.3">
      <c r="A461" s="4">
        <v>460</v>
      </c>
      <c r="B461" s="4">
        <v>225</v>
      </c>
      <c r="C461" s="4">
        <v>286</v>
      </c>
      <c r="D461" s="4">
        <v>3</v>
      </c>
    </row>
    <row r="462" spans="1:4" x14ac:dyDescent="0.3">
      <c r="A462" s="4">
        <v>461</v>
      </c>
      <c r="B462" s="4">
        <v>225</v>
      </c>
      <c r="C462" s="4">
        <v>397</v>
      </c>
      <c r="D462" s="4">
        <v>3</v>
      </c>
    </row>
    <row r="463" spans="1:4" x14ac:dyDescent="0.3">
      <c r="A463" s="4">
        <v>462</v>
      </c>
      <c r="B463" s="4">
        <v>225</v>
      </c>
      <c r="C463" s="4">
        <v>542</v>
      </c>
      <c r="D463" s="4">
        <v>2</v>
      </c>
    </row>
    <row r="464" spans="1:4" x14ac:dyDescent="0.3">
      <c r="A464" s="4">
        <v>463</v>
      </c>
      <c r="B464" s="4">
        <v>226</v>
      </c>
      <c r="C464" s="4">
        <v>499</v>
      </c>
      <c r="D464" s="4">
        <v>5</v>
      </c>
    </row>
    <row r="465" spans="1:4" x14ac:dyDescent="0.3">
      <c r="A465" s="4">
        <v>464</v>
      </c>
      <c r="B465" s="4">
        <v>226</v>
      </c>
      <c r="C465" s="4">
        <v>528</v>
      </c>
      <c r="D465" s="4">
        <v>3</v>
      </c>
    </row>
    <row r="466" spans="1:4" x14ac:dyDescent="0.3">
      <c r="A466" s="4">
        <v>465</v>
      </c>
      <c r="B466" s="4">
        <v>227</v>
      </c>
      <c r="C466" s="4">
        <v>195</v>
      </c>
      <c r="D466" s="4">
        <v>1</v>
      </c>
    </row>
    <row r="467" spans="1:4" x14ac:dyDescent="0.3">
      <c r="A467" s="4">
        <v>466</v>
      </c>
      <c r="B467" s="4">
        <v>227</v>
      </c>
      <c r="C467" s="4">
        <v>499</v>
      </c>
      <c r="D467" s="4">
        <v>3</v>
      </c>
    </row>
    <row r="468" spans="1:4" x14ac:dyDescent="0.3">
      <c r="A468" s="4">
        <v>467</v>
      </c>
      <c r="B468" s="4">
        <v>227</v>
      </c>
      <c r="C468" s="4">
        <v>564</v>
      </c>
      <c r="D468" s="4">
        <v>1</v>
      </c>
    </row>
    <row r="469" spans="1:4" x14ac:dyDescent="0.3">
      <c r="A469" s="4">
        <v>468</v>
      </c>
      <c r="B469" s="4">
        <v>228</v>
      </c>
      <c r="C469" s="4">
        <v>780</v>
      </c>
      <c r="D469" s="4">
        <v>1</v>
      </c>
    </row>
    <row r="470" spans="1:4" x14ac:dyDescent="0.3">
      <c r="A470" s="4">
        <v>469</v>
      </c>
      <c r="B470" s="4">
        <v>229</v>
      </c>
      <c r="C470" s="4">
        <v>401</v>
      </c>
      <c r="D470" s="4">
        <v>4</v>
      </c>
    </row>
    <row r="471" spans="1:4" x14ac:dyDescent="0.3">
      <c r="A471" s="4">
        <v>470</v>
      </c>
      <c r="B471" s="4">
        <v>230</v>
      </c>
      <c r="C471" s="4">
        <v>816</v>
      </c>
      <c r="D471" s="4">
        <v>1</v>
      </c>
    </row>
    <row r="472" spans="1:4" x14ac:dyDescent="0.3">
      <c r="A472" s="4">
        <v>471</v>
      </c>
      <c r="B472" s="4">
        <v>231</v>
      </c>
      <c r="C472" s="4">
        <v>149</v>
      </c>
      <c r="D472" s="4">
        <v>2</v>
      </c>
    </row>
    <row r="473" spans="1:4" x14ac:dyDescent="0.3">
      <c r="A473" s="4">
        <v>472</v>
      </c>
      <c r="B473" s="4">
        <v>231</v>
      </c>
      <c r="C473" s="4">
        <v>251</v>
      </c>
      <c r="D473" s="4">
        <v>5</v>
      </c>
    </row>
    <row r="474" spans="1:4" x14ac:dyDescent="0.3">
      <c r="A474" s="4">
        <v>473</v>
      </c>
      <c r="B474" s="4">
        <v>231</v>
      </c>
      <c r="C474" s="4">
        <v>824</v>
      </c>
      <c r="D474" s="4">
        <v>5</v>
      </c>
    </row>
    <row r="475" spans="1:4" x14ac:dyDescent="0.3">
      <c r="A475" s="4">
        <v>474</v>
      </c>
      <c r="B475" s="4">
        <v>232</v>
      </c>
      <c r="C475" s="4">
        <v>764</v>
      </c>
      <c r="D475" s="4">
        <v>5</v>
      </c>
    </row>
    <row r="476" spans="1:4" x14ac:dyDescent="0.3">
      <c r="A476" s="4">
        <v>475</v>
      </c>
      <c r="B476" s="4">
        <v>232</v>
      </c>
      <c r="C476" s="4">
        <v>924</v>
      </c>
      <c r="D476" s="4">
        <v>3</v>
      </c>
    </row>
    <row r="477" spans="1:4" x14ac:dyDescent="0.3">
      <c r="A477" s="4">
        <v>476</v>
      </c>
      <c r="B477" s="4">
        <v>233</v>
      </c>
      <c r="C477" s="4">
        <v>428</v>
      </c>
      <c r="D477" s="4">
        <v>2</v>
      </c>
    </row>
    <row r="478" spans="1:4" x14ac:dyDescent="0.3">
      <c r="A478" s="4">
        <v>477</v>
      </c>
      <c r="B478" s="4">
        <v>234</v>
      </c>
      <c r="C478" s="4">
        <v>319</v>
      </c>
      <c r="D478" s="4">
        <v>5</v>
      </c>
    </row>
    <row r="479" spans="1:4" x14ac:dyDescent="0.3">
      <c r="A479" s="4">
        <v>478</v>
      </c>
      <c r="B479" s="4">
        <v>235</v>
      </c>
      <c r="C479" s="4">
        <v>57</v>
      </c>
      <c r="D479" s="4">
        <v>2</v>
      </c>
    </row>
    <row r="480" spans="1:4" x14ac:dyDescent="0.3">
      <c r="A480" s="4">
        <v>479</v>
      </c>
      <c r="B480" s="4">
        <v>235</v>
      </c>
      <c r="C480" s="4">
        <v>196</v>
      </c>
      <c r="D480" s="4">
        <v>2</v>
      </c>
    </row>
    <row r="481" spans="1:4" x14ac:dyDescent="0.3">
      <c r="A481" s="4">
        <v>480</v>
      </c>
      <c r="B481" s="4">
        <v>236</v>
      </c>
      <c r="C481" s="4">
        <v>154</v>
      </c>
      <c r="D481" s="4">
        <v>4</v>
      </c>
    </row>
    <row r="482" spans="1:4" x14ac:dyDescent="0.3">
      <c r="A482" s="4">
        <v>481</v>
      </c>
      <c r="B482" s="4">
        <v>237</v>
      </c>
      <c r="C482" s="4">
        <v>421</v>
      </c>
      <c r="D482" s="4">
        <v>4</v>
      </c>
    </row>
    <row r="483" spans="1:4" x14ac:dyDescent="0.3">
      <c r="A483" s="4">
        <v>482</v>
      </c>
      <c r="B483" s="4">
        <v>237</v>
      </c>
      <c r="C483" s="4">
        <v>531</v>
      </c>
      <c r="D483" s="4">
        <v>3</v>
      </c>
    </row>
    <row r="484" spans="1:4" x14ac:dyDescent="0.3">
      <c r="A484" s="4">
        <v>483</v>
      </c>
      <c r="B484" s="4">
        <v>237</v>
      </c>
      <c r="C484" s="4">
        <v>765</v>
      </c>
      <c r="D484" s="4">
        <v>3</v>
      </c>
    </row>
    <row r="485" spans="1:4" x14ac:dyDescent="0.3">
      <c r="A485" s="4">
        <v>484</v>
      </c>
      <c r="B485" s="4">
        <v>238</v>
      </c>
      <c r="C485" s="4">
        <v>300</v>
      </c>
      <c r="D485" s="4">
        <v>4</v>
      </c>
    </row>
    <row r="486" spans="1:4" x14ac:dyDescent="0.3">
      <c r="A486" s="4">
        <v>485</v>
      </c>
      <c r="B486" s="4">
        <v>238</v>
      </c>
      <c r="C486" s="4">
        <v>354</v>
      </c>
      <c r="D486" s="4">
        <v>4</v>
      </c>
    </row>
    <row r="487" spans="1:4" x14ac:dyDescent="0.3">
      <c r="A487" s="4">
        <v>486</v>
      </c>
      <c r="B487" s="4">
        <v>238</v>
      </c>
      <c r="C487" s="4">
        <v>380</v>
      </c>
      <c r="D487" s="4">
        <v>5</v>
      </c>
    </row>
    <row r="488" spans="1:4" x14ac:dyDescent="0.3">
      <c r="A488" s="4">
        <v>487</v>
      </c>
      <c r="B488" s="4">
        <v>238</v>
      </c>
      <c r="C488" s="4">
        <v>853</v>
      </c>
      <c r="D488" s="4">
        <v>5</v>
      </c>
    </row>
    <row r="489" spans="1:4" x14ac:dyDescent="0.3">
      <c r="A489" s="4">
        <v>488</v>
      </c>
      <c r="B489" s="4">
        <v>239</v>
      </c>
      <c r="C489" s="4">
        <v>196</v>
      </c>
      <c r="D489" s="4">
        <v>4</v>
      </c>
    </row>
    <row r="490" spans="1:4" x14ac:dyDescent="0.3">
      <c r="A490" s="4">
        <v>489</v>
      </c>
      <c r="B490" s="4">
        <v>240</v>
      </c>
      <c r="C490" s="4">
        <v>222</v>
      </c>
      <c r="D490" s="4">
        <v>2</v>
      </c>
    </row>
    <row r="491" spans="1:4" x14ac:dyDescent="0.3">
      <c r="A491" s="4">
        <v>490</v>
      </c>
      <c r="B491" s="4">
        <v>240</v>
      </c>
      <c r="C491" s="4">
        <v>310</v>
      </c>
      <c r="D491" s="4">
        <v>3</v>
      </c>
    </row>
    <row r="492" spans="1:4" x14ac:dyDescent="0.3">
      <c r="A492" s="4">
        <v>491</v>
      </c>
      <c r="B492" s="4">
        <v>240</v>
      </c>
      <c r="C492" s="4">
        <v>767</v>
      </c>
      <c r="D492" s="4">
        <v>4</v>
      </c>
    </row>
    <row r="493" spans="1:4" x14ac:dyDescent="0.3">
      <c r="A493" s="4">
        <v>492</v>
      </c>
      <c r="B493" s="4">
        <v>241</v>
      </c>
      <c r="C493" s="4">
        <v>630</v>
      </c>
      <c r="D493" s="4">
        <v>3</v>
      </c>
    </row>
    <row r="494" spans="1:4" x14ac:dyDescent="0.3">
      <c r="A494" s="4">
        <v>493</v>
      </c>
      <c r="B494" s="4">
        <v>241</v>
      </c>
      <c r="C494" s="4">
        <v>779</v>
      </c>
      <c r="D494" s="4">
        <v>5</v>
      </c>
    </row>
    <row r="495" spans="1:4" x14ac:dyDescent="0.3">
      <c r="A495" s="4">
        <v>494</v>
      </c>
      <c r="B495" s="4">
        <v>241</v>
      </c>
      <c r="C495" s="4">
        <v>887</v>
      </c>
      <c r="D495" s="4">
        <v>3</v>
      </c>
    </row>
    <row r="496" spans="1:4" x14ac:dyDescent="0.3">
      <c r="A496" s="4">
        <v>495</v>
      </c>
      <c r="B496" s="4">
        <v>242</v>
      </c>
      <c r="C496" s="4">
        <v>843</v>
      </c>
      <c r="D496" s="4">
        <v>4</v>
      </c>
    </row>
    <row r="497" spans="1:4" x14ac:dyDescent="0.3">
      <c r="A497" s="4">
        <v>496</v>
      </c>
      <c r="B497" s="4">
        <v>243</v>
      </c>
      <c r="C497" s="4">
        <v>69</v>
      </c>
      <c r="D497" s="4">
        <v>2</v>
      </c>
    </row>
    <row r="498" spans="1:4" x14ac:dyDescent="0.3">
      <c r="A498" s="4">
        <v>497</v>
      </c>
      <c r="B498" s="4">
        <v>244</v>
      </c>
      <c r="C498" s="4">
        <v>945</v>
      </c>
      <c r="D498" s="4">
        <v>5</v>
      </c>
    </row>
    <row r="499" spans="1:4" x14ac:dyDescent="0.3">
      <c r="A499" s="4">
        <v>498</v>
      </c>
      <c r="B499" s="4">
        <v>245</v>
      </c>
      <c r="C499" s="4">
        <v>504</v>
      </c>
      <c r="D499" s="4">
        <v>3</v>
      </c>
    </row>
    <row r="500" spans="1:4" x14ac:dyDescent="0.3">
      <c r="A500" s="4">
        <v>499</v>
      </c>
      <c r="B500" s="4">
        <v>246</v>
      </c>
      <c r="C500" s="4">
        <v>371</v>
      </c>
      <c r="D500" s="4">
        <v>3</v>
      </c>
    </row>
    <row r="501" spans="1:4" x14ac:dyDescent="0.3">
      <c r="A501" s="4">
        <v>500</v>
      </c>
      <c r="B501" s="4">
        <v>246</v>
      </c>
      <c r="C501" s="4">
        <v>690</v>
      </c>
      <c r="D501" s="4">
        <v>3</v>
      </c>
    </row>
    <row r="502" spans="1:4" x14ac:dyDescent="0.3">
      <c r="A502" s="4">
        <v>501</v>
      </c>
      <c r="B502" s="4">
        <v>247</v>
      </c>
      <c r="C502" s="4">
        <v>694</v>
      </c>
      <c r="D502" s="4">
        <v>3</v>
      </c>
    </row>
    <row r="503" spans="1:4" x14ac:dyDescent="0.3">
      <c r="A503" s="4">
        <v>502</v>
      </c>
      <c r="B503" s="4">
        <v>247</v>
      </c>
      <c r="C503" s="4">
        <v>808</v>
      </c>
      <c r="D503" s="4">
        <v>1</v>
      </c>
    </row>
    <row r="504" spans="1:4" x14ac:dyDescent="0.3">
      <c r="A504" s="4">
        <v>503</v>
      </c>
      <c r="B504" s="4">
        <v>248</v>
      </c>
      <c r="C504" s="4">
        <v>54</v>
      </c>
      <c r="D504" s="4">
        <v>3</v>
      </c>
    </row>
    <row r="505" spans="1:4" x14ac:dyDescent="0.3">
      <c r="A505" s="4">
        <v>504</v>
      </c>
      <c r="B505" s="4">
        <v>248</v>
      </c>
      <c r="C505" s="4">
        <v>669</v>
      </c>
      <c r="D505" s="4">
        <v>4</v>
      </c>
    </row>
    <row r="506" spans="1:4" x14ac:dyDescent="0.3">
      <c r="A506" s="4">
        <v>505</v>
      </c>
      <c r="B506" s="4">
        <v>248</v>
      </c>
      <c r="C506" s="4">
        <v>773</v>
      </c>
      <c r="D506" s="4">
        <v>3</v>
      </c>
    </row>
    <row r="507" spans="1:4" x14ac:dyDescent="0.3">
      <c r="A507" s="4">
        <v>506</v>
      </c>
      <c r="B507" s="4">
        <v>248</v>
      </c>
      <c r="C507" s="4">
        <v>988</v>
      </c>
      <c r="D507" s="4">
        <v>5</v>
      </c>
    </row>
    <row r="508" spans="1:4" x14ac:dyDescent="0.3">
      <c r="A508" s="4">
        <v>507</v>
      </c>
      <c r="B508" s="4">
        <v>249</v>
      </c>
      <c r="C508" s="4">
        <v>703</v>
      </c>
      <c r="D508" s="4">
        <v>5</v>
      </c>
    </row>
    <row r="509" spans="1:4" x14ac:dyDescent="0.3">
      <c r="A509" s="4">
        <v>508</v>
      </c>
      <c r="B509" s="4">
        <v>249</v>
      </c>
      <c r="C509" s="4">
        <v>740</v>
      </c>
      <c r="D509" s="4">
        <v>4</v>
      </c>
    </row>
    <row r="510" spans="1:4" x14ac:dyDescent="0.3">
      <c r="A510" s="4">
        <v>509</v>
      </c>
      <c r="B510" s="4">
        <v>250</v>
      </c>
      <c r="C510" s="4">
        <v>266</v>
      </c>
      <c r="D510" s="4">
        <v>4</v>
      </c>
    </row>
    <row r="511" spans="1:4" x14ac:dyDescent="0.3">
      <c r="A511" s="4">
        <v>510</v>
      </c>
      <c r="B511" s="4">
        <v>250</v>
      </c>
      <c r="C511" s="4">
        <v>394</v>
      </c>
      <c r="D511" s="4">
        <v>4</v>
      </c>
    </row>
    <row r="512" spans="1:4" x14ac:dyDescent="0.3">
      <c r="A512" s="4">
        <v>511</v>
      </c>
      <c r="B512" s="4">
        <v>250</v>
      </c>
      <c r="C512" s="4">
        <v>451</v>
      </c>
      <c r="D512" s="4">
        <v>5</v>
      </c>
    </row>
    <row r="513" spans="1:4" x14ac:dyDescent="0.3">
      <c r="A513" s="4">
        <v>512</v>
      </c>
      <c r="B513" s="4">
        <v>251</v>
      </c>
      <c r="C513" s="4">
        <v>836</v>
      </c>
      <c r="D513" s="4">
        <v>2</v>
      </c>
    </row>
    <row r="514" spans="1:4" x14ac:dyDescent="0.3">
      <c r="A514" s="4">
        <v>513</v>
      </c>
      <c r="B514" s="4">
        <v>252</v>
      </c>
      <c r="C514" s="4">
        <v>712</v>
      </c>
      <c r="D514" s="4">
        <v>3</v>
      </c>
    </row>
    <row r="515" spans="1:4" x14ac:dyDescent="0.3">
      <c r="A515" s="4">
        <v>514</v>
      </c>
      <c r="B515" s="4">
        <v>253</v>
      </c>
      <c r="C515" s="4">
        <v>23</v>
      </c>
      <c r="D515" s="4">
        <v>1</v>
      </c>
    </row>
    <row r="516" spans="1:4" x14ac:dyDescent="0.3">
      <c r="A516" s="4">
        <v>515</v>
      </c>
      <c r="B516" s="4">
        <v>253</v>
      </c>
      <c r="C516" s="4">
        <v>176</v>
      </c>
      <c r="D516" s="4">
        <v>1</v>
      </c>
    </row>
    <row r="517" spans="1:4" x14ac:dyDescent="0.3">
      <c r="A517" s="4">
        <v>516</v>
      </c>
      <c r="B517" s="4">
        <v>253</v>
      </c>
      <c r="C517" s="4">
        <v>988</v>
      </c>
      <c r="D517" s="4">
        <v>3</v>
      </c>
    </row>
    <row r="518" spans="1:4" x14ac:dyDescent="0.3">
      <c r="A518" s="4">
        <v>517</v>
      </c>
      <c r="B518" s="4">
        <v>254</v>
      </c>
      <c r="C518" s="4">
        <v>55</v>
      </c>
      <c r="D518" s="4">
        <v>3</v>
      </c>
    </row>
    <row r="519" spans="1:4" x14ac:dyDescent="0.3">
      <c r="A519" s="4">
        <v>518</v>
      </c>
      <c r="B519" s="4">
        <v>254</v>
      </c>
      <c r="C519" s="4">
        <v>634</v>
      </c>
      <c r="D519" s="4">
        <v>2</v>
      </c>
    </row>
    <row r="520" spans="1:4" x14ac:dyDescent="0.3">
      <c r="A520" s="4">
        <v>519</v>
      </c>
      <c r="B520" s="4">
        <v>254</v>
      </c>
      <c r="C520" s="4">
        <v>663</v>
      </c>
      <c r="D520" s="4">
        <v>1</v>
      </c>
    </row>
    <row r="521" spans="1:4" x14ac:dyDescent="0.3">
      <c r="A521" s="4">
        <v>520</v>
      </c>
      <c r="B521" s="4">
        <v>255</v>
      </c>
      <c r="C521" s="4">
        <v>76</v>
      </c>
      <c r="D521" s="4">
        <v>4</v>
      </c>
    </row>
    <row r="522" spans="1:4" x14ac:dyDescent="0.3">
      <c r="A522" s="4">
        <v>521</v>
      </c>
      <c r="B522" s="4">
        <v>256</v>
      </c>
      <c r="C522" s="4">
        <v>474</v>
      </c>
      <c r="D522" s="4">
        <v>2</v>
      </c>
    </row>
    <row r="523" spans="1:4" x14ac:dyDescent="0.3">
      <c r="A523" s="4">
        <v>522</v>
      </c>
      <c r="B523" s="4">
        <v>256</v>
      </c>
      <c r="C523" s="4">
        <v>858</v>
      </c>
      <c r="D523" s="4">
        <v>3</v>
      </c>
    </row>
    <row r="524" spans="1:4" x14ac:dyDescent="0.3">
      <c r="A524" s="4">
        <v>523</v>
      </c>
      <c r="B524" s="4">
        <v>257</v>
      </c>
      <c r="C524" s="4">
        <v>552</v>
      </c>
      <c r="D524" s="4">
        <v>5</v>
      </c>
    </row>
    <row r="525" spans="1:4" x14ac:dyDescent="0.3">
      <c r="A525" s="4">
        <v>524</v>
      </c>
      <c r="B525" s="4">
        <v>257</v>
      </c>
      <c r="C525" s="4">
        <v>730</v>
      </c>
      <c r="D525" s="4">
        <v>3</v>
      </c>
    </row>
    <row r="526" spans="1:4" x14ac:dyDescent="0.3">
      <c r="A526" s="4">
        <v>525</v>
      </c>
      <c r="B526" s="4">
        <v>258</v>
      </c>
      <c r="C526" s="4">
        <v>952</v>
      </c>
      <c r="D526" s="4">
        <v>2</v>
      </c>
    </row>
    <row r="527" spans="1:4" x14ac:dyDescent="0.3">
      <c r="A527" s="4">
        <v>526</v>
      </c>
      <c r="B527" s="4">
        <v>259</v>
      </c>
      <c r="C527" s="4">
        <v>243</v>
      </c>
      <c r="D527" s="4">
        <v>2</v>
      </c>
    </row>
    <row r="528" spans="1:4" x14ac:dyDescent="0.3">
      <c r="A528" s="4">
        <v>527</v>
      </c>
      <c r="B528" s="4">
        <v>260</v>
      </c>
      <c r="C528" s="4">
        <v>447</v>
      </c>
      <c r="D528" s="4">
        <v>5</v>
      </c>
    </row>
    <row r="529" spans="1:4" x14ac:dyDescent="0.3">
      <c r="A529" s="4">
        <v>528</v>
      </c>
      <c r="B529" s="4">
        <v>261</v>
      </c>
      <c r="C529" s="4">
        <v>196</v>
      </c>
      <c r="D529" s="4">
        <v>3</v>
      </c>
    </row>
    <row r="530" spans="1:4" x14ac:dyDescent="0.3">
      <c r="A530" s="4">
        <v>529</v>
      </c>
      <c r="B530" s="4">
        <v>262</v>
      </c>
      <c r="C530" s="4">
        <v>142</v>
      </c>
      <c r="D530" s="4">
        <v>2</v>
      </c>
    </row>
    <row r="531" spans="1:4" x14ac:dyDescent="0.3">
      <c r="A531" s="4">
        <v>530</v>
      </c>
      <c r="B531" s="4">
        <v>262</v>
      </c>
      <c r="C531" s="4">
        <v>528</v>
      </c>
      <c r="D531" s="4">
        <v>4</v>
      </c>
    </row>
    <row r="532" spans="1:4" x14ac:dyDescent="0.3">
      <c r="A532" s="4">
        <v>531</v>
      </c>
      <c r="B532" s="4">
        <v>263</v>
      </c>
      <c r="C532" s="4">
        <v>394</v>
      </c>
      <c r="D532" s="4">
        <v>2</v>
      </c>
    </row>
    <row r="533" spans="1:4" x14ac:dyDescent="0.3">
      <c r="A533" s="4">
        <v>532</v>
      </c>
      <c r="B533" s="4">
        <v>263</v>
      </c>
      <c r="C533" s="4">
        <v>943</v>
      </c>
      <c r="D533" s="4">
        <v>2</v>
      </c>
    </row>
    <row r="534" spans="1:4" x14ac:dyDescent="0.3">
      <c r="A534" s="4">
        <v>533</v>
      </c>
      <c r="B534" s="4">
        <v>264</v>
      </c>
      <c r="C534" s="4">
        <v>14</v>
      </c>
      <c r="D534" s="4">
        <v>4</v>
      </c>
    </row>
    <row r="535" spans="1:4" x14ac:dyDescent="0.3">
      <c r="A535" s="4">
        <v>534</v>
      </c>
      <c r="B535" s="4">
        <v>264</v>
      </c>
      <c r="C535" s="4">
        <v>15</v>
      </c>
      <c r="D535" s="4">
        <v>5</v>
      </c>
    </row>
    <row r="536" spans="1:4" x14ac:dyDescent="0.3">
      <c r="A536" s="4">
        <v>535</v>
      </c>
      <c r="B536" s="4">
        <v>264</v>
      </c>
      <c r="C536" s="4">
        <v>979</v>
      </c>
      <c r="D536" s="4">
        <v>1</v>
      </c>
    </row>
    <row r="537" spans="1:4" x14ac:dyDescent="0.3">
      <c r="A537" s="4">
        <v>536</v>
      </c>
      <c r="B537" s="4">
        <v>265</v>
      </c>
      <c r="C537" s="4">
        <v>324</v>
      </c>
      <c r="D537" s="4">
        <v>5</v>
      </c>
    </row>
    <row r="538" spans="1:4" x14ac:dyDescent="0.3">
      <c r="A538" s="4">
        <v>537</v>
      </c>
      <c r="B538" s="4">
        <v>265</v>
      </c>
      <c r="C538" s="4">
        <v>606</v>
      </c>
      <c r="D538" s="4">
        <v>1</v>
      </c>
    </row>
    <row r="539" spans="1:4" x14ac:dyDescent="0.3">
      <c r="A539" s="4">
        <v>538</v>
      </c>
      <c r="B539" s="4">
        <v>265</v>
      </c>
      <c r="C539" s="4">
        <v>786</v>
      </c>
      <c r="D539" s="4">
        <v>5</v>
      </c>
    </row>
    <row r="540" spans="1:4" x14ac:dyDescent="0.3">
      <c r="A540" s="4">
        <v>539</v>
      </c>
      <c r="B540" s="4">
        <v>266</v>
      </c>
      <c r="C540" s="4">
        <v>139</v>
      </c>
      <c r="D540" s="4">
        <v>4</v>
      </c>
    </row>
    <row r="541" spans="1:4" x14ac:dyDescent="0.3">
      <c r="A541" s="4">
        <v>540</v>
      </c>
      <c r="B541" s="4">
        <v>266</v>
      </c>
      <c r="C541" s="4">
        <v>429</v>
      </c>
      <c r="D541" s="4">
        <v>4</v>
      </c>
    </row>
    <row r="542" spans="1:4" x14ac:dyDescent="0.3">
      <c r="A542" s="4">
        <v>541</v>
      </c>
      <c r="B542" s="4">
        <v>267</v>
      </c>
      <c r="C542" s="4">
        <v>565</v>
      </c>
      <c r="D542" s="4">
        <v>2</v>
      </c>
    </row>
    <row r="543" spans="1:4" x14ac:dyDescent="0.3">
      <c r="A543" s="4">
        <v>542</v>
      </c>
      <c r="B543" s="4">
        <v>268</v>
      </c>
      <c r="C543" s="4">
        <v>542</v>
      </c>
      <c r="D543" s="4">
        <v>4</v>
      </c>
    </row>
    <row r="544" spans="1:4" x14ac:dyDescent="0.3">
      <c r="A544" s="4">
        <v>543</v>
      </c>
      <c r="B544" s="4">
        <v>269</v>
      </c>
      <c r="C544" s="4">
        <v>866</v>
      </c>
      <c r="D544" s="4">
        <v>4</v>
      </c>
    </row>
    <row r="545" spans="1:4" x14ac:dyDescent="0.3">
      <c r="A545" s="4">
        <v>544</v>
      </c>
      <c r="B545" s="4">
        <v>270</v>
      </c>
      <c r="C545" s="4">
        <v>553</v>
      </c>
      <c r="D545" s="4">
        <v>2</v>
      </c>
    </row>
    <row r="546" spans="1:4" x14ac:dyDescent="0.3">
      <c r="A546" s="4">
        <v>545</v>
      </c>
      <c r="B546" s="4">
        <v>270</v>
      </c>
      <c r="C546" s="4">
        <v>916</v>
      </c>
      <c r="D546" s="4">
        <v>4</v>
      </c>
    </row>
    <row r="547" spans="1:4" x14ac:dyDescent="0.3">
      <c r="A547" s="4">
        <v>546</v>
      </c>
      <c r="B547" s="4">
        <v>271</v>
      </c>
      <c r="C547" s="4">
        <v>373</v>
      </c>
      <c r="D547" s="4">
        <v>1</v>
      </c>
    </row>
    <row r="548" spans="1:4" x14ac:dyDescent="0.3">
      <c r="A548" s="4">
        <v>547</v>
      </c>
      <c r="B548" s="4">
        <v>272</v>
      </c>
      <c r="C548" s="4">
        <v>629</v>
      </c>
      <c r="D548" s="4">
        <v>1</v>
      </c>
    </row>
    <row r="549" spans="1:4" x14ac:dyDescent="0.3">
      <c r="A549" s="4">
        <v>548</v>
      </c>
      <c r="B549" s="4">
        <v>272</v>
      </c>
      <c r="C549" s="4">
        <v>848</v>
      </c>
      <c r="D549" s="4">
        <v>2</v>
      </c>
    </row>
    <row r="550" spans="1:4" x14ac:dyDescent="0.3">
      <c r="A550" s="4">
        <v>549</v>
      </c>
      <c r="B550" s="4">
        <v>273</v>
      </c>
      <c r="C550" s="4">
        <v>342</v>
      </c>
      <c r="D550" s="4">
        <v>5</v>
      </c>
    </row>
    <row r="551" spans="1:4" x14ac:dyDescent="0.3">
      <c r="A551" s="4">
        <v>550</v>
      </c>
      <c r="B551" s="4">
        <v>274</v>
      </c>
      <c r="C551" s="4">
        <v>558</v>
      </c>
      <c r="D551" s="4">
        <v>1</v>
      </c>
    </row>
    <row r="552" spans="1:4" x14ac:dyDescent="0.3">
      <c r="A552" s="4">
        <v>551</v>
      </c>
      <c r="B552" s="4">
        <v>275</v>
      </c>
      <c r="C552" s="4">
        <v>146</v>
      </c>
      <c r="D552" s="4">
        <v>4</v>
      </c>
    </row>
    <row r="553" spans="1:4" x14ac:dyDescent="0.3">
      <c r="A553" s="4">
        <v>552</v>
      </c>
      <c r="B553" s="4">
        <v>276</v>
      </c>
      <c r="C553" s="4">
        <v>15</v>
      </c>
      <c r="D553" s="4">
        <v>1</v>
      </c>
    </row>
    <row r="554" spans="1:4" x14ac:dyDescent="0.3">
      <c r="A554" s="4">
        <v>553</v>
      </c>
      <c r="B554" s="4">
        <v>276</v>
      </c>
      <c r="C554" s="4">
        <v>724</v>
      </c>
      <c r="D554" s="4">
        <v>1</v>
      </c>
    </row>
    <row r="555" spans="1:4" x14ac:dyDescent="0.3">
      <c r="A555" s="4">
        <v>554</v>
      </c>
      <c r="B555" s="4">
        <v>276</v>
      </c>
      <c r="C555" s="4">
        <v>767</v>
      </c>
      <c r="D555" s="4">
        <v>3</v>
      </c>
    </row>
    <row r="556" spans="1:4" x14ac:dyDescent="0.3">
      <c r="A556" s="4">
        <v>555</v>
      </c>
      <c r="B556" s="4">
        <v>277</v>
      </c>
      <c r="C556" s="4">
        <v>301</v>
      </c>
      <c r="D556" s="4">
        <v>2</v>
      </c>
    </row>
    <row r="557" spans="1:4" x14ac:dyDescent="0.3">
      <c r="A557" s="4">
        <v>556</v>
      </c>
      <c r="B557" s="4">
        <v>278</v>
      </c>
      <c r="C557" s="4">
        <v>358</v>
      </c>
      <c r="D557" s="4">
        <v>4</v>
      </c>
    </row>
    <row r="558" spans="1:4" x14ac:dyDescent="0.3">
      <c r="A558" s="4">
        <v>557</v>
      </c>
      <c r="B558" s="4">
        <v>278</v>
      </c>
      <c r="C558" s="4">
        <v>419</v>
      </c>
      <c r="D558" s="4">
        <v>2</v>
      </c>
    </row>
    <row r="559" spans="1:4" x14ac:dyDescent="0.3">
      <c r="A559" s="4">
        <v>558</v>
      </c>
      <c r="B559" s="4">
        <v>279</v>
      </c>
      <c r="C559" s="4">
        <v>264</v>
      </c>
      <c r="D559" s="4">
        <v>5</v>
      </c>
    </row>
    <row r="560" spans="1:4" x14ac:dyDescent="0.3">
      <c r="A560" s="4">
        <v>559</v>
      </c>
      <c r="B560" s="4">
        <v>279</v>
      </c>
      <c r="C560" s="4">
        <v>572</v>
      </c>
      <c r="D560" s="4">
        <v>4</v>
      </c>
    </row>
    <row r="561" spans="1:4" x14ac:dyDescent="0.3">
      <c r="A561" s="4">
        <v>560</v>
      </c>
      <c r="B561" s="4">
        <v>280</v>
      </c>
      <c r="C561" s="4">
        <v>319</v>
      </c>
      <c r="D561" s="4">
        <v>4</v>
      </c>
    </row>
    <row r="562" spans="1:4" x14ac:dyDescent="0.3">
      <c r="A562" s="4">
        <v>561</v>
      </c>
      <c r="B562" s="4">
        <v>280</v>
      </c>
      <c r="C562" s="4">
        <v>495</v>
      </c>
      <c r="D562" s="4">
        <v>2</v>
      </c>
    </row>
    <row r="563" spans="1:4" x14ac:dyDescent="0.3">
      <c r="A563" s="4">
        <v>562</v>
      </c>
      <c r="B563" s="4">
        <v>280</v>
      </c>
      <c r="C563" s="4">
        <v>511</v>
      </c>
      <c r="D563" s="4">
        <v>2</v>
      </c>
    </row>
    <row r="564" spans="1:4" x14ac:dyDescent="0.3">
      <c r="A564" s="4">
        <v>563</v>
      </c>
      <c r="B564" s="4">
        <v>281</v>
      </c>
      <c r="C564" s="4">
        <v>564</v>
      </c>
      <c r="D564" s="4">
        <v>2</v>
      </c>
    </row>
    <row r="565" spans="1:4" x14ac:dyDescent="0.3">
      <c r="A565" s="4">
        <v>564</v>
      </c>
      <c r="B565" s="4">
        <v>281</v>
      </c>
      <c r="C565" s="4">
        <v>676</v>
      </c>
      <c r="D565" s="4">
        <v>4</v>
      </c>
    </row>
    <row r="566" spans="1:4" x14ac:dyDescent="0.3">
      <c r="A566" s="4">
        <v>565</v>
      </c>
      <c r="B566" s="4">
        <v>282</v>
      </c>
      <c r="C566" s="4">
        <v>615</v>
      </c>
      <c r="D566" s="4">
        <v>1</v>
      </c>
    </row>
    <row r="567" spans="1:4" x14ac:dyDescent="0.3">
      <c r="A567" s="4">
        <v>566</v>
      </c>
      <c r="B567" s="4">
        <v>282</v>
      </c>
      <c r="C567" s="4">
        <v>733</v>
      </c>
      <c r="D567" s="4">
        <v>4</v>
      </c>
    </row>
    <row r="568" spans="1:4" x14ac:dyDescent="0.3">
      <c r="A568" s="4">
        <v>567</v>
      </c>
      <c r="B568" s="4">
        <v>283</v>
      </c>
      <c r="C568" s="4">
        <v>130</v>
      </c>
      <c r="D568" s="4">
        <v>2</v>
      </c>
    </row>
    <row r="569" spans="1:4" x14ac:dyDescent="0.3">
      <c r="A569" s="4">
        <v>568</v>
      </c>
      <c r="B569" s="4">
        <v>283</v>
      </c>
      <c r="C569" s="4">
        <v>860</v>
      </c>
      <c r="D569" s="4">
        <v>5</v>
      </c>
    </row>
    <row r="570" spans="1:4" x14ac:dyDescent="0.3">
      <c r="A570" s="4">
        <v>569</v>
      </c>
      <c r="B570" s="4">
        <v>284</v>
      </c>
      <c r="C570" s="4">
        <v>167</v>
      </c>
      <c r="D570" s="4">
        <v>1</v>
      </c>
    </row>
    <row r="571" spans="1:4" x14ac:dyDescent="0.3">
      <c r="A571" s="4">
        <v>570</v>
      </c>
      <c r="B571" s="4">
        <v>284</v>
      </c>
      <c r="C571" s="4">
        <v>235</v>
      </c>
      <c r="D571" s="4">
        <v>1</v>
      </c>
    </row>
    <row r="572" spans="1:4" x14ac:dyDescent="0.3">
      <c r="A572" s="4">
        <v>571</v>
      </c>
      <c r="B572" s="4">
        <v>284</v>
      </c>
      <c r="C572" s="4">
        <v>542</v>
      </c>
      <c r="D572" s="4">
        <v>1</v>
      </c>
    </row>
    <row r="573" spans="1:4" x14ac:dyDescent="0.3">
      <c r="A573" s="4">
        <v>572</v>
      </c>
      <c r="B573" s="4">
        <v>284</v>
      </c>
      <c r="C573" s="4">
        <v>721</v>
      </c>
      <c r="D573" s="4">
        <v>1</v>
      </c>
    </row>
    <row r="574" spans="1:4" x14ac:dyDescent="0.3">
      <c r="A574" s="4">
        <v>573</v>
      </c>
      <c r="B574" s="4">
        <v>284</v>
      </c>
      <c r="C574" s="4">
        <v>871</v>
      </c>
      <c r="D574" s="4">
        <v>5</v>
      </c>
    </row>
    <row r="575" spans="1:4" x14ac:dyDescent="0.3">
      <c r="A575" s="4">
        <v>574</v>
      </c>
      <c r="B575" s="4">
        <v>285</v>
      </c>
      <c r="C575" s="4">
        <v>218</v>
      </c>
      <c r="D575" s="4">
        <v>5</v>
      </c>
    </row>
    <row r="576" spans="1:4" x14ac:dyDescent="0.3">
      <c r="A576" s="4">
        <v>575</v>
      </c>
      <c r="B576" s="4">
        <v>286</v>
      </c>
      <c r="C576" s="4">
        <v>649</v>
      </c>
      <c r="D576" s="4">
        <v>4</v>
      </c>
    </row>
    <row r="577" spans="1:4" x14ac:dyDescent="0.3">
      <c r="A577" s="4">
        <v>576</v>
      </c>
      <c r="B577" s="4">
        <v>286</v>
      </c>
      <c r="C577" s="4">
        <v>979</v>
      </c>
      <c r="D577" s="4">
        <v>4</v>
      </c>
    </row>
    <row r="578" spans="1:4" x14ac:dyDescent="0.3">
      <c r="A578" s="4">
        <v>577</v>
      </c>
      <c r="B578" s="4">
        <v>287</v>
      </c>
      <c r="C578" s="4">
        <v>611</v>
      </c>
      <c r="D578" s="4">
        <v>1</v>
      </c>
    </row>
    <row r="579" spans="1:4" x14ac:dyDescent="0.3">
      <c r="A579" s="4">
        <v>578</v>
      </c>
      <c r="B579" s="4">
        <v>288</v>
      </c>
      <c r="C579" s="4">
        <v>310</v>
      </c>
      <c r="D579" s="4">
        <v>1</v>
      </c>
    </row>
    <row r="580" spans="1:4" x14ac:dyDescent="0.3">
      <c r="A580" s="4">
        <v>579</v>
      </c>
      <c r="B580" s="4">
        <v>288</v>
      </c>
      <c r="C580" s="4">
        <v>350</v>
      </c>
      <c r="D580" s="4">
        <v>3</v>
      </c>
    </row>
    <row r="581" spans="1:4" x14ac:dyDescent="0.3">
      <c r="A581" s="4">
        <v>580</v>
      </c>
      <c r="B581" s="4">
        <v>288</v>
      </c>
      <c r="C581" s="4">
        <v>668</v>
      </c>
      <c r="D581" s="4">
        <v>5</v>
      </c>
    </row>
    <row r="582" spans="1:4" x14ac:dyDescent="0.3">
      <c r="A582" s="4">
        <v>581</v>
      </c>
      <c r="B582" s="4">
        <v>289</v>
      </c>
      <c r="C582" s="4">
        <v>511</v>
      </c>
      <c r="D582" s="4">
        <v>4</v>
      </c>
    </row>
    <row r="583" spans="1:4" x14ac:dyDescent="0.3">
      <c r="A583" s="4">
        <v>582</v>
      </c>
      <c r="B583" s="4">
        <v>290</v>
      </c>
      <c r="C583" s="4">
        <v>627</v>
      </c>
      <c r="D583" s="4">
        <v>5</v>
      </c>
    </row>
    <row r="584" spans="1:4" x14ac:dyDescent="0.3">
      <c r="A584" s="4">
        <v>583</v>
      </c>
      <c r="B584" s="4">
        <v>291</v>
      </c>
      <c r="C584" s="4">
        <v>331</v>
      </c>
      <c r="D584" s="4">
        <v>2</v>
      </c>
    </row>
    <row r="585" spans="1:4" x14ac:dyDescent="0.3">
      <c r="A585" s="4">
        <v>584</v>
      </c>
      <c r="B585" s="4">
        <v>292</v>
      </c>
      <c r="C585" s="4">
        <v>49</v>
      </c>
      <c r="D585" s="4">
        <v>5</v>
      </c>
    </row>
    <row r="586" spans="1:4" x14ac:dyDescent="0.3">
      <c r="A586" s="4">
        <v>585</v>
      </c>
      <c r="B586" s="4">
        <v>292</v>
      </c>
      <c r="C586" s="4">
        <v>698</v>
      </c>
      <c r="D586" s="4">
        <v>3</v>
      </c>
    </row>
    <row r="587" spans="1:4" x14ac:dyDescent="0.3">
      <c r="A587" s="4">
        <v>586</v>
      </c>
      <c r="B587" s="4">
        <v>293</v>
      </c>
      <c r="C587" s="4">
        <v>836</v>
      </c>
      <c r="D587" s="4">
        <v>5</v>
      </c>
    </row>
    <row r="588" spans="1:4" x14ac:dyDescent="0.3">
      <c r="A588" s="4">
        <v>587</v>
      </c>
      <c r="B588" s="4">
        <v>294</v>
      </c>
      <c r="C588" s="4">
        <v>88</v>
      </c>
      <c r="D588" s="4">
        <v>4</v>
      </c>
    </row>
    <row r="589" spans="1:4" x14ac:dyDescent="0.3">
      <c r="A589" s="4">
        <v>588</v>
      </c>
      <c r="B589" s="4">
        <v>294</v>
      </c>
      <c r="C589" s="4">
        <v>858</v>
      </c>
      <c r="D589" s="4">
        <v>2</v>
      </c>
    </row>
    <row r="590" spans="1:4" x14ac:dyDescent="0.3">
      <c r="A590" s="4">
        <v>589</v>
      </c>
      <c r="B590" s="4">
        <v>295</v>
      </c>
      <c r="C590" s="4">
        <v>373</v>
      </c>
      <c r="D590" s="4">
        <v>4</v>
      </c>
    </row>
    <row r="591" spans="1:4" x14ac:dyDescent="0.3">
      <c r="A591" s="4">
        <v>590</v>
      </c>
      <c r="B591" s="4">
        <v>296</v>
      </c>
      <c r="C591" s="4">
        <v>927</v>
      </c>
      <c r="D591" s="4">
        <v>5</v>
      </c>
    </row>
    <row r="592" spans="1:4" x14ac:dyDescent="0.3">
      <c r="A592" s="4">
        <v>591</v>
      </c>
      <c r="B592" s="4">
        <v>297</v>
      </c>
      <c r="C592" s="4">
        <v>85</v>
      </c>
      <c r="D592" s="4">
        <v>2</v>
      </c>
    </row>
    <row r="593" spans="1:4" x14ac:dyDescent="0.3">
      <c r="A593" s="4">
        <v>592</v>
      </c>
      <c r="B593" s="4">
        <v>297</v>
      </c>
      <c r="C593" s="4">
        <v>478</v>
      </c>
      <c r="D593" s="4">
        <v>1</v>
      </c>
    </row>
    <row r="594" spans="1:4" x14ac:dyDescent="0.3">
      <c r="A594" s="4">
        <v>593</v>
      </c>
      <c r="B594" s="4">
        <v>298</v>
      </c>
      <c r="C594" s="4">
        <v>43</v>
      </c>
      <c r="D594" s="4">
        <v>5</v>
      </c>
    </row>
    <row r="595" spans="1:4" x14ac:dyDescent="0.3">
      <c r="A595" s="4">
        <v>594</v>
      </c>
      <c r="B595" s="4">
        <v>298</v>
      </c>
      <c r="C595" s="4">
        <v>121</v>
      </c>
      <c r="D595" s="4">
        <v>1</v>
      </c>
    </row>
    <row r="596" spans="1:4" x14ac:dyDescent="0.3">
      <c r="A596" s="4">
        <v>595</v>
      </c>
      <c r="B596" s="4">
        <v>298</v>
      </c>
      <c r="C596" s="4">
        <v>250</v>
      </c>
      <c r="D596" s="4">
        <v>5</v>
      </c>
    </row>
    <row r="597" spans="1:4" x14ac:dyDescent="0.3">
      <c r="A597" s="4">
        <v>596</v>
      </c>
      <c r="B597" s="4">
        <v>298</v>
      </c>
      <c r="C597" s="4">
        <v>904</v>
      </c>
      <c r="D597" s="4">
        <v>1</v>
      </c>
    </row>
    <row r="598" spans="1:4" x14ac:dyDescent="0.3">
      <c r="A598" s="4">
        <v>597</v>
      </c>
      <c r="B598" s="4">
        <v>299</v>
      </c>
      <c r="C598" s="4">
        <v>88</v>
      </c>
      <c r="D598" s="4">
        <v>3</v>
      </c>
    </row>
    <row r="599" spans="1:4" x14ac:dyDescent="0.3">
      <c r="A599" s="4">
        <v>598</v>
      </c>
      <c r="B599" s="4">
        <v>299</v>
      </c>
      <c r="C599" s="4">
        <v>279</v>
      </c>
      <c r="D599" s="4">
        <v>3</v>
      </c>
    </row>
    <row r="600" spans="1:4" x14ac:dyDescent="0.3">
      <c r="A600" s="4">
        <v>599</v>
      </c>
      <c r="B600" s="4">
        <v>299</v>
      </c>
      <c r="C600" s="4">
        <v>833</v>
      </c>
      <c r="D600" s="4">
        <v>2</v>
      </c>
    </row>
    <row r="601" spans="1:4" x14ac:dyDescent="0.3">
      <c r="A601" s="4">
        <v>600</v>
      </c>
      <c r="B601" s="4">
        <v>300</v>
      </c>
      <c r="C601" s="4">
        <v>215</v>
      </c>
      <c r="D601" s="4">
        <v>3</v>
      </c>
    </row>
    <row r="602" spans="1:4" x14ac:dyDescent="0.3">
      <c r="A602" s="4">
        <v>601</v>
      </c>
      <c r="B602" s="4">
        <v>300</v>
      </c>
      <c r="C602" s="4">
        <v>936</v>
      </c>
      <c r="D602" s="4">
        <v>5</v>
      </c>
    </row>
    <row r="603" spans="1:4" x14ac:dyDescent="0.3">
      <c r="A603" s="4">
        <v>602</v>
      </c>
      <c r="B603" s="4">
        <v>301</v>
      </c>
      <c r="C603" s="4">
        <v>453</v>
      </c>
      <c r="D603" s="4">
        <v>1</v>
      </c>
    </row>
    <row r="604" spans="1:4" x14ac:dyDescent="0.3">
      <c r="A604" s="4">
        <v>603</v>
      </c>
      <c r="B604" s="4">
        <v>301</v>
      </c>
      <c r="C604" s="4">
        <v>555</v>
      </c>
      <c r="D604" s="4">
        <v>5</v>
      </c>
    </row>
    <row r="605" spans="1:4" x14ac:dyDescent="0.3">
      <c r="A605" s="4">
        <v>604</v>
      </c>
      <c r="B605" s="4">
        <v>301</v>
      </c>
      <c r="C605" s="4">
        <v>792</v>
      </c>
      <c r="D605" s="4">
        <v>5</v>
      </c>
    </row>
    <row r="606" spans="1:4" x14ac:dyDescent="0.3">
      <c r="A606" s="4">
        <v>605</v>
      </c>
      <c r="B606" s="4">
        <v>302</v>
      </c>
      <c r="C606" s="4">
        <v>672</v>
      </c>
      <c r="D606" s="4">
        <v>3</v>
      </c>
    </row>
    <row r="607" spans="1:4" x14ac:dyDescent="0.3">
      <c r="A607" s="4">
        <v>606</v>
      </c>
      <c r="B607" s="4">
        <v>302</v>
      </c>
      <c r="C607" s="4">
        <v>684</v>
      </c>
      <c r="D607" s="4">
        <v>5</v>
      </c>
    </row>
    <row r="608" spans="1:4" x14ac:dyDescent="0.3">
      <c r="A608" s="4">
        <v>607</v>
      </c>
      <c r="B608" s="4">
        <v>303</v>
      </c>
      <c r="C608" s="4">
        <v>972</v>
      </c>
      <c r="D608" s="4">
        <v>4</v>
      </c>
    </row>
    <row r="609" spans="1:4" x14ac:dyDescent="0.3">
      <c r="A609" s="4">
        <v>608</v>
      </c>
      <c r="B609" s="4">
        <v>304</v>
      </c>
      <c r="C609" s="4">
        <v>191</v>
      </c>
      <c r="D609" s="4">
        <v>5</v>
      </c>
    </row>
    <row r="610" spans="1:4" x14ac:dyDescent="0.3">
      <c r="A610" s="4">
        <v>609</v>
      </c>
      <c r="B610" s="4">
        <v>304</v>
      </c>
      <c r="C610" s="4">
        <v>514</v>
      </c>
      <c r="D610" s="4">
        <v>5</v>
      </c>
    </row>
    <row r="611" spans="1:4" x14ac:dyDescent="0.3">
      <c r="A611" s="4">
        <v>610</v>
      </c>
      <c r="B611" s="4">
        <v>304</v>
      </c>
      <c r="C611" s="4">
        <v>741</v>
      </c>
      <c r="D611" s="4">
        <v>1</v>
      </c>
    </row>
    <row r="612" spans="1:4" x14ac:dyDescent="0.3">
      <c r="A612" s="4">
        <v>611</v>
      </c>
      <c r="B612" s="4">
        <v>305</v>
      </c>
      <c r="C612" s="4">
        <v>493</v>
      </c>
      <c r="D612" s="4">
        <v>1</v>
      </c>
    </row>
    <row r="613" spans="1:4" x14ac:dyDescent="0.3">
      <c r="A613" s="4">
        <v>612</v>
      </c>
      <c r="B613" s="4">
        <v>305</v>
      </c>
      <c r="C613" s="4">
        <v>602</v>
      </c>
      <c r="D613" s="4">
        <v>5</v>
      </c>
    </row>
    <row r="614" spans="1:4" x14ac:dyDescent="0.3">
      <c r="A614" s="4">
        <v>613</v>
      </c>
      <c r="B614" s="4">
        <v>305</v>
      </c>
      <c r="C614" s="4">
        <v>849</v>
      </c>
      <c r="D614" s="4">
        <v>4</v>
      </c>
    </row>
    <row r="615" spans="1:4" x14ac:dyDescent="0.3">
      <c r="A615" s="4">
        <v>614</v>
      </c>
      <c r="B615" s="4">
        <v>306</v>
      </c>
      <c r="C615" s="4">
        <v>592</v>
      </c>
      <c r="D615" s="4">
        <v>2</v>
      </c>
    </row>
    <row r="616" spans="1:4" x14ac:dyDescent="0.3">
      <c r="A616" s="4">
        <v>615</v>
      </c>
      <c r="B616" s="4">
        <v>307</v>
      </c>
      <c r="C616" s="4">
        <v>330</v>
      </c>
      <c r="D616" s="4">
        <v>3</v>
      </c>
    </row>
    <row r="617" spans="1:4" x14ac:dyDescent="0.3">
      <c r="A617" s="4">
        <v>616</v>
      </c>
      <c r="B617" s="4">
        <v>308</v>
      </c>
      <c r="C617" s="4">
        <v>658</v>
      </c>
      <c r="D617" s="4">
        <v>2</v>
      </c>
    </row>
    <row r="618" spans="1:4" x14ac:dyDescent="0.3">
      <c r="A618" s="4">
        <v>617</v>
      </c>
      <c r="B618" s="4">
        <v>309</v>
      </c>
      <c r="C618" s="4">
        <v>394</v>
      </c>
      <c r="D618" s="4">
        <v>2</v>
      </c>
    </row>
    <row r="619" spans="1:4" x14ac:dyDescent="0.3">
      <c r="A619" s="4">
        <v>618</v>
      </c>
      <c r="B619" s="4">
        <v>310</v>
      </c>
      <c r="C619" s="4">
        <v>1</v>
      </c>
      <c r="D619" s="4">
        <v>4</v>
      </c>
    </row>
    <row r="620" spans="1:4" x14ac:dyDescent="0.3">
      <c r="A620" s="4">
        <v>619</v>
      </c>
      <c r="B620" s="4">
        <v>310</v>
      </c>
      <c r="C620" s="4">
        <v>574</v>
      </c>
      <c r="D620" s="4">
        <v>3</v>
      </c>
    </row>
    <row r="621" spans="1:4" x14ac:dyDescent="0.3">
      <c r="A621" s="4">
        <v>620</v>
      </c>
      <c r="B621" s="4">
        <v>310</v>
      </c>
      <c r="C621" s="4">
        <v>647</v>
      </c>
      <c r="D621" s="4">
        <v>3</v>
      </c>
    </row>
    <row r="622" spans="1:4" x14ac:dyDescent="0.3">
      <c r="A622" s="4">
        <v>621</v>
      </c>
      <c r="B622" s="4">
        <v>311</v>
      </c>
      <c r="C622" s="4">
        <v>26</v>
      </c>
      <c r="D622" s="4">
        <v>1</v>
      </c>
    </row>
    <row r="623" spans="1:4" x14ac:dyDescent="0.3">
      <c r="A623" s="4">
        <v>622</v>
      </c>
      <c r="B623" s="4">
        <v>311</v>
      </c>
      <c r="C623" s="4">
        <v>652</v>
      </c>
      <c r="D623" s="4">
        <v>3</v>
      </c>
    </row>
    <row r="624" spans="1:4" x14ac:dyDescent="0.3">
      <c r="A624" s="4">
        <v>623</v>
      </c>
      <c r="B624" s="4">
        <v>311</v>
      </c>
      <c r="C624" s="4">
        <v>670</v>
      </c>
      <c r="D624" s="4">
        <v>3</v>
      </c>
    </row>
    <row r="625" spans="1:4" x14ac:dyDescent="0.3">
      <c r="A625" s="4">
        <v>624</v>
      </c>
      <c r="B625" s="4">
        <v>312</v>
      </c>
      <c r="C625" s="4">
        <v>261</v>
      </c>
      <c r="D625" s="4">
        <v>3</v>
      </c>
    </row>
    <row r="626" spans="1:4" x14ac:dyDescent="0.3">
      <c r="A626" s="4">
        <v>625</v>
      </c>
      <c r="B626" s="4">
        <v>312</v>
      </c>
      <c r="C626" s="4">
        <v>626</v>
      </c>
      <c r="D626" s="4">
        <v>1</v>
      </c>
    </row>
    <row r="627" spans="1:4" x14ac:dyDescent="0.3">
      <c r="A627" s="4">
        <v>626</v>
      </c>
      <c r="B627" s="4">
        <v>312</v>
      </c>
      <c r="C627" s="4">
        <v>788</v>
      </c>
      <c r="D627" s="4">
        <v>4</v>
      </c>
    </row>
    <row r="628" spans="1:4" x14ac:dyDescent="0.3">
      <c r="A628" s="4">
        <v>627</v>
      </c>
      <c r="B628" s="4">
        <v>313</v>
      </c>
      <c r="C628" s="4">
        <v>215</v>
      </c>
      <c r="D628" s="4">
        <v>1</v>
      </c>
    </row>
    <row r="629" spans="1:4" x14ac:dyDescent="0.3">
      <c r="A629" s="4">
        <v>628</v>
      </c>
      <c r="B629" s="4">
        <v>314</v>
      </c>
      <c r="C629" s="4">
        <v>643</v>
      </c>
      <c r="D629" s="4">
        <v>2</v>
      </c>
    </row>
    <row r="630" spans="1:4" x14ac:dyDescent="0.3">
      <c r="A630" s="4">
        <v>629</v>
      </c>
      <c r="B630" s="4">
        <v>314</v>
      </c>
      <c r="C630" s="4">
        <v>855</v>
      </c>
      <c r="D630" s="4">
        <v>3</v>
      </c>
    </row>
    <row r="631" spans="1:4" x14ac:dyDescent="0.3">
      <c r="A631" s="4">
        <v>630</v>
      </c>
      <c r="B631" s="4">
        <v>315</v>
      </c>
      <c r="C631" s="4">
        <v>101</v>
      </c>
      <c r="D631" s="4">
        <v>3</v>
      </c>
    </row>
    <row r="632" spans="1:4" x14ac:dyDescent="0.3">
      <c r="A632" s="4">
        <v>631</v>
      </c>
      <c r="B632" s="4">
        <v>315</v>
      </c>
      <c r="C632" s="4">
        <v>347</v>
      </c>
      <c r="D632" s="4">
        <v>5</v>
      </c>
    </row>
    <row r="633" spans="1:4" x14ac:dyDescent="0.3">
      <c r="A633" s="4">
        <v>632</v>
      </c>
      <c r="B633" s="4">
        <v>315</v>
      </c>
      <c r="C633" s="4">
        <v>762</v>
      </c>
      <c r="D633" s="4">
        <v>1</v>
      </c>
    </row>
    <row r="634" spans="1:4" x14ac:dyDescent="0.3">
      <c r="A634" s="4">
        <v>633</v>
      </c>
      <c r="B634" s="4">
        <v>315</v>
      </c>
      <c r="C634" s="4">
        <v>773</v>
      </c>
      <c r="D634" s="4">
        <v>2</v>
      </c>
    </row>
    <row r="635" spans="1:4" x14ac:dyDescent="0.3">
      <c r="A635" s="4">
        <v>634</v>
      </c>
      <c r="B635" s="4">
        <v>316</v>
      </c>
      <c r="C635" s="4">
        <v>819</v>
      </c>
      <c r="D635" s="4">
        <v>2</v>
      </c>
    </row>
    <row r="636" spans="1:4" x14ac:dyDescent="0.3">
      <c r="A636" s="4">
        <v>635</v>
      </c>
      <c r="B636" s="4">
        <v>316</v>
      </c>
      <c r="C636" s="4">
        <v>941</v>
      </c>
      <c r="D636" s="4">
        <v>2</v>
      </c>
    </row>
    <row r="637" spans="1:4" x14ac:dyDescent="0.3">
      <c r="A637" s="4">
        <v>636</v>
      </c>
      <c r="B637" s="4">
        <v>317</v>
      </c>
      <c r="C637" s="4">
        <v>294</v>
      </c>
      <c r="D637" s="4">
        <v>3</v>
      </c>
    </row>
    <row r="638" spans="1:4" x14ac:dyDescent="0.3">
      <c r="A638" s="4">
        <v>637</v>
      </c>
      <c r="B638" s="4">
        <v>317</v>
      </c>
      <c r="C638" s="4">
        <v>591</v>
      </c>
      <c r="D638" s="4">
        <v>5</v>
      </c>
    </row>
    <row r="639" spans="1:4" x14ac:dyDescent="0.3">
      <c r="A639" s="4">
        <v>638</v>
      </c>
      <c r="B639" s="4">
        <v>317</v>
      </c>
      <c r="C639" s="4">
        <v>889</v>
      </c>
      <c r="D639" s="4">
        <v>4</v>
      </c>
    </row>
    <row r="640" spans="1:4" x14ac:dyDescent="0.3">
      <c r="A640" s="4">
        <v>639</v>
      </c>
      <c r="B640" s="4">
        <v>318</v>
      </c>
      <c r="C640" s="4">
        <v>631</v>
      </c>
      <c r="D640" s="4">
        <v>1</v>
      </c>
    </row>
    <row r="641" spans="1:4" x14ac:dyDescent="0.3">
      <c r="A641" s="4">
        <v>640</v>
      </c>
      <c r="B641" s="4">
        <v>318</v>
      </c>
      <c r="C641" s="4">
        <v>845</v>
      </c>
      <c r="D641" s="4">
        <v>4</v>
      </c>
    </row>
    <row r="642" spans="1:4" x14ac:dyDescent="0.3">
      <c r="A642" s="4">
        <v>641</v>
      </c>
      <c r="B642" s="4">
        <v>319</v>
      </c>
      <c r="C642" s="4">
        <v>338</v>
      </c>
      <c r="D642" s="4">
        <v>3</v>
      </c>
    </row>
    <row r="643" spans="1:4" x14ac:dyDescent="0.3">
      <c r="A643" s="4">
        <v>642</v>
      </c>
      <c r="B643" s="4">
        <v>320</v>
      </c>
      <c r="C643" s="4">
        <v>763</v>
      </c>
      <c r="D643" s="4">
        <v>3</v>
      </c>
    </row>
    <row r="644" spans="1:4" x14ac:dyDescent="0.3">
      <c r="A644" s="4">
        <v>643</v>
      </c>
      <c r="B644" s="4">
        <v>320</v>
      </c>
      <c r="C644" s="4">
        <v>861</v>
      </c>
      <c r="D644" s="4">
        <v>2</v>
      </c>
    </row>
    <row r="645" spans="1:4" x14ac:dyDescent="0.3">
      <c r="A645" s="4">
        <v>644</v>
      </c>
      <c r="B645" s="4">
        <v>321</v>
      </c>
      <c r="C645" s="4">
        <v>55</v>
      </c>
      <c r="D645" s="4">
        <v>2</v>
      </c>
    </row>
    <row r="646" spans="1:4" x14ac:dyDescent="0.3">
      <c r="A646" s="4">
        <v>645</v>
      </c>
      <c r="B646" s="4">
        <v>321</v>
      </c>
      <c r="C646" s="4">
        <v>744</v>
      </c>
      <c r="D646" s="4">
        <v>4</v>
      </c>
    </row>
    <row r="647" spans="1:4" x14ac:dyDescent="0.3">
      <c r="A647" s="4">
        <v>646</v>
      </c>
      <c r="B647" s="4">
        <v>321</v>
      </c>
      <c r="C647" s="4">
        <v>763</v>
      </c>
      <c r="D647" s="4">
        <v>4</v>
      </c>
    </row>
    <row r="648" spans="1:4" x14ac:dyDescent="0.3">
      <c r="A648" s="4">
        <v>647</v>
      </c>
      <c r="B648" s="4">
        <v>322</v>
      </c>
      <c r="C648" s="4">
        <v>682</v>
      </c>
      <c r="D648" s="4">
        <v>4</v>
      </c>
    </row>
    <row r="649" spans="1:4" x14ac:dyDescent="0.3">
      <c r="A649" s="4">
        <v>648</v>
      </c>
      <c r="B649" s="4">
        <v>322</v>
      </c>
      <c r="C649" s="4">
        <v>708</v>
      </c>
      <c r="D649" s="4">
        <v>5</v>
      </c>
    </row>
    <row r="650" spans="1:4" x14ac:dyDescent="0.3">
      <c r="A650" s="4">
        <v>649</v>
      </c>
      <c r="B650" s="4">
        <v>323</v>
      </c>
      <c r="C650" s="4">
        <v>772</v>
      </c>
      <c r="D650" s="4">
        <v>1</v>
      </c>
    </row>
    <row r="651" spans="1:4" x14ac:dyDescent="0.3">
      <c r="A651" s="4">
        <v>650</v>
      </c>
      <c r="B651" s="4">
        <v>324</v>
      </c>
      <c r="C651" s="4">
        <v>222</v>
      </c>
      <c r="D651" s="4">
        <v>2</v>
      </c>
    </row>
    <row r="652" spans="1:4" x14ac:dyDescent="0.3">
      <c r="A652" s="4">
        <v>651</v>
      </c>
      <c r="B652" s="4">
        <v>325</v>
      </c>
      <c r="C652" s="4">
        <v>274</v>
      </c>
      <c r="D652" s="4">
        <v>5</v>
      </c>
    </row>
    <row r="653" spans="1:4" x14ac:dyDescent="0.3">
      <c r="A653" s="4">
        <v>652</v>
      </c>
      <c r="B653" s="4">
        <v>325</v>
      </c>
      <c r="C653" s="4">
        <v>585</v>
      </c>
      <c r="D653" s="4">
        <v>2</v>
      </c>
    </row>
    <row r="654" spans="1:4" x14ac:dyDescent="0.3">
      <c r="A654" s="4">
        <v>653</v>
      </c>
      <c r="B654" s="4">
        <v>325</v>
      </c>
      <c r="C654" s="4">
        <v>925</v>
      </c>
      <c r="D654" s="4">
        <v>1</v>
      </c>
    </row>
    <row r="655" spans="1:4" x14ac:dyDescent="0.3">
      <c r="A655" s="4">
        <v>654</v>
      </c>
      <c r="B655" s="4">
        <v>326</v>
      </c>
      <c r="C655" s="4">
        <v>290</v>
      </c>
      <c r="D655" s="4">
        <v>3</v>
      </c>
    </row>
    <row r="656" spans="1:4" x14ac:dyDescent="0.3">
      <c r="A656" s="4">
        <v>655</v>
      </c>
      <c r="B656" s="4">
        <v>326</v>
      </c>
      <c r="C656" s="4">
        <v>325</v>
      </c>
      <c r="D656" s="4">
        <v>2</v>
      </c>
    </row>
    <row r="657" spans="1:4" x14ac:dyDescent="0.3">
      <c r="A657" s="4">
        <v>656</v>
      </c>
      <c r="B657" s="4">
        <v>326</v>
      </c>
      <c r="C657" s="4">
        <v>457</v>
      </c>
      <c r="D657" s="4">
        <v>5</v>
      </c>
    </row>
    <row r="658" spans="1:4" x14ac:dyDescent="0.3">
      <c r="A658" s="4">
        <v>657</v>
      </c>
      <c r="B658" s="4">
        <v>327</v>
      </c>
      <c r="C658" s="4">
        <v>289</v>
      </c>
      <c r="D658" s="4">
        <v>1</v>
      </c>
    </row>
    <row r="659" spans="1:4" x14ac:dyDescent="0.3">
      <c r="A659" s="4">
        <v>658</v>
      </c>
      <c r="B659" s="4">
        <v>328</v>
      </c>
      <c r="C659" s="4">
        <v>240</v>
      </c>
      <c r="D659" s="4">
        <v>4</v>
      </c>
    </row>
    <row r="660" spans="1:4" x14ac:dyDescent="0.3">
      <c r="A660" s="4">
        <v>659</v>
      </c>
      <c r="B660" s="4">
        <v>329</v>
      </c>
      <c r="C660" s="4">
        <v>353</v>
      </c>
      <c r="D660" s="4">
        <v>3</v>
      </c>
    </row>
    <row r="661" spans="1:4" x14ac:dyDescent="0.3">
      <c r="A661" s="4">
        <v>660</v>
      </c>
      <c r="B661" s="4">
        <v>330</v>
      </c>
      <c r="C661" s="4">
        <v>179</v>
      </c>
      <c r="D661" s="4">
        <v>2</v>
      </c>
    </row>
    <row r="662" spans="1:4" x14ac:dyDescent="0.3">
      <c r="A662" s="4">
        <v>661</v>
      </c>
      <c r="B662" s="4">
        <v>330</v>
      </c>
      <c r="C662" s="4">
        <v>419</v>
      </c>
      <c r="D662" s="4">
        <v>1</v>
      </c>
    </row>
    <row r="663" spans="1:4" x14ac:dyDescent="0.3">
      <c r="A663" s="4">
        <v>662</v>
      </c>
      <c r="B663" s="4">
        <v>331</v>
      </c>
      <c r="C663" s="4">
        <v>702</v>
      </c>
      <c r="D663" s="4">
        <v>5</v>
      </c>
    </row>
    <row r="664" spans="1:4" x14ac:dyDescent="0.3">
      <c r="A664" s="4">
        <v>663</v>
      </c>
      <c r="B664" s="4">
        <v>331</v>
      </c>
      <c r="C664" s="4">
        <v>767</v>
      </c>
      <c r="D664" s="4">
        <v>3</v>
      </c>
    </row>
    <row r="665" spans="1:4" x14ac:dyDescent="0.3">
      <c r="A665" s="4">
        <v>664</v>
      </c>
      <c r="B665" s="4">
        <v>331</v>
      </c>
      <c r="C665" s="4">
        <v>45</v>
      </c>
      <c r="D665" s="4">
        <v>3</v>
      </c>
    </row>
    <row r="666" spans="1:4" x14ac:dyDescent="0.3">
      <c r="A666" s="4">
        <v>665</v>
      </c>
      <c r="B666" s="4">
        <v>332</v>
      </c>
      <c r="C666" s="4">
        <v>543</v>
      </c>
      <c r="D666" s="4">
        <v>4</v>
      </c>
    </row>
    <row r="667" spans="1:4" x14ac:dyDescent="0.3">
      <c r="A667" s="4">
        <v>666</v>
      </c>
      <c r="B667" s="4">
        <v>332</v>
      </c>
      <c r="C667" s="4">
        <v>697</v>
      </c>
      <c r="D667" s="4">
        <v>5</v>
      </c>
    </row>
    <row r="668" spans="1:4" x14ac:dyDescent="0.3">
      <c r="A668" s="4">
        <v>667</v>
      </c>
      <c r="B668" s="4">
        <v>332</v>
      </c>
      <c r="C668" s="4">
        <v>748</v>
      </c>
      <c r="D668" s="4">
        <v>2</v>
      </c>
    </row>
    <row r="669" spans="1:4" x14ac:dyDescent="0.3">
      <c r="A669" s="4">
        <v>668</v>
      </c>
      <c r="B669" s="4">
        <v>333</v>
      </c>
      <c r="C669" s="4">
        <v>636</v>
      </c>
      <c r="D669" s="4">
        <v>2</v>
      </c>
    </row>
    <row r="670" spans="1:4" x14ac:dyDescent="0.3">
      <c r="A670" s="4">
        <v>669</v>
      </c>
      <c r="B670" s="4">
        <v>334</v>
      </c>
      <c r="C670" s="4">
        <v>623</v>
      </c>
      <c r="D670" s="4">
        <v>2</v>
      </c>
    </row>
    <row r="671" spans="1:4" x14ac:dyDescent="0.3">
      <c r="A671" s="4">
        <v>670</v>
      </c>
      <c r="B671" s="4">
        <v>334</v>
      </c>
      <c r="C671" s="4">
        <v>979</v>
      </c>
      <c r="D671" s="4">
        <v>4</v>
      </c>
    </row>
    <row r="672" spans="1:4" x14ac:dyDescent="0.3">
      <c r="A672" s="4">
        <v>671</v>
      </c>
      <c r="B672" s="4">
        <v>335</v>
      </c>
      <c r="C672" s="4">
        <v>226</v>
      </c>
      <c r="D672" s="4">
        <v>4</v>
      </c>
    </row>
    <row r="673" spans="1:4" x14ac:dyDescent="0.3">
      <c r="A673" s="4">
        <v>672</v>
      </c>
      <c r="B673" s="4">
        <v>336</v>
      </c>
      <c r="C673" s="4">
        <v>356</v>
      </c>
      <c r="D673" s="4">
        <v>3</v>
      </c>
    </row>
    <row r="674" spans="1:4" x14ac:dyDescent="0.3">
      <c r="A674" s="4">
        <v>673</v>
      </c>
      <c r="B674" s="4">
        <v>337</v>
      </c>
      <c r="C674" s="4">
        <v>193</v>
      </c>
      <c r="D674" s="4">
        <v>4</v>
      </c>
    </row>
    <row r="675" spans="1:4" x14ac:dyDescent="0.3">
      <c r="A675" s="4">
        <v>674</v>
      </c>
      <c r="B675" s="4">
        <v>338</v>
      </c>
      <c r="C675" s="4">
        <v>541</v>
      </c>
      <c r="D675" s="4">
        <v>1</v>
      </c>
    </row>
    <row r="676" spans="1:4" x14ac:dyDescent="0.3">
      <c r="A676" s="4">
        <v>675</v>
      </c>
      <c r="B676" s="4">
        <v>338</v>
      </c>
      <c r="C676" s="4">
        <v>668</v>
      </c>
      <c r="D676" s="4">
        <v>3</v>
      </c>
    </row>
    <row r="677" spans="1:4" x14ac:dyDescent="0.3">
      <c r="A677" s="4">
        <v>676</v>
      </c>
      <c r="B677" s="4">
        <v>339</v>
      </c>
      <c r="C677" s="4">
        <v>552</v>
      </c>
      <c r="D677" s="4">
        <v>4</v>
      </c>
    </row>
    <row r="678" spans="1:4" x14ac:dyDescent="0.3">
      <c r="A678" s="4">
        <v>677</v>
      </c>
      <c r="B678" s="4">
        <v>340</v>
      </c>
      <c r="C678" s="4">
        <v>20</v>
      </c>
      <c r="D678" s="4">
        <v>5</v>
      </c>
    </row>
    <row r="679" spans="1:4" x14ac:dyDescent="0.3">
      <c r="A679" s="4">
        <v>678</v>
      </c>
      <c r="B679" s="4">
        <v>340</v>
      </c>
      <c r="C679" s="4">
        <v>454</v>
      </c>
      <c r="D679" s="4">
        <v>4</v>
      </c>
    </row>
    <row r="680" spans="1:4" x14ac:dyDescent="0.3">
      <c r="A680" s="4">
        <v>679</v>
      </c>
      <c r="B680" s="4">
        <v>340</v>
      </c>
      <c r="C680" s="4">
        <v>628</v>
      </c>
      <c r="D680" s="4">
        <v>2</v>
      </c>
    </row>
    <row r="681" spans="1:4" x14ac:dyDescent="0.3">
      <c r="A681" s="4">
        <v>680</v>
      </c>
      <c r="B681" s="4">
        <v>341</v>
      </c>
      <c r="C681" s="4">
        <v>552</v>
      </c>
      <c r="D681" s="4">
        <v>3</v>
      </c>
    </row>
    <row r="682" spans="1:4" x14ac:dyDescent="0.3">
      <c r="A682" s="4">
        <v>681</v>
      </c>
      <c r="B682" s="4">
        <v>341</v>
      </c>
      <c r="C682" s="4">
        <v>979</v>
      </c>
      <c r="D682" s="4">
        <v>4</v>
      </c>
    </row>
    <row r="683" spans="1:4" x14ac:dyDescent="0.3">
      <c r="A683" s="4">
        <v>682</v>
      </c>
      <c r="B683" s="4">
        <v>342</v>
      </c>
      <c r="C683" s="4">
        <v>279</v>
      </c>
      <c r="D683" s="4">
        <v>1</v>
      </c>
    </row>
    <row r="684" spans="1:4" x14ac:dyDescent="0.3">
      <c r="A684" s="4">
        <v>683</v>
      </c>
      <c r="B684" s="4">
        <v>343</v>
      </c>
      <c r="C684" s="4">
        <v>404</v>
      </c>
      <c r="D684" s="4">
        <v>3</v>
      </c>
    </row>
    <row r="685" spans="1:4" x14ac:dyDescent="0.3">
      <c r="A685" s="4">
        <v>684</v>
      </c>
      <c r="B685" s="4">
        <v>343</v>
      </c>
      <c r="C685" s="4">
        <v>650</v>
      </c>
      <c r="D685" s="4">
        <v>4</v>
      </c>
    </row>
    <row r="686" spans="1:4" x14ac:dyDescent="0.3">
      <c r="A686" s="4">
        <v>685</v>
      </c>
      <c r="B686" s="4">
        <v>344</v>
      </c>
      <c r="C686" s="4">
        <v>787</v>
      </c>
      <c r="D686" s="4">
        <v>3</v>
      </c>
    </row>
    <row r="687" spans="1:4" x14ac:dyDescent="0.3">
      <c r="A687" s="4">
        <v>686</v>
      </c>
      <c r="B687" s="4">
        <v>345</v>
      </c>
      <c r="C687" s="4">
        <v>579</v>
      </c>
      <c r="D687" s="4">
        <v>3</v>
      </c>
    </row>
    <row r="688" spans="1:4" x14ac:dyDescent="0.3">
      <c r="A688" s="4">
        <v>687</v>
      </c>
      <c r="B688" s="4">
        <v>346</v>
      </c>
      <c r="C688" s="4">
        <v>281</v>
      </c>
      <c r="D688" s="4">
        <v>4</v>
      </c>
    </row>
    <row r="689" spans="1:4" x14ac:dyDescent="0.3">
      <c r="A689" s="4">
        <v>688</v>
      </c>
      <c r="B689" s="4">
        <v>346</v>
      </c>
      <c r="C689" s="4">
        <v>754</v>
      </c>
      <c r="D689" s="4">
        <v>2</v>
      </c>
    </row>
    <row r="690" spans="1:4" x14ac:dyDescent="0.3">
      <c r="A690" s="4">
        <v>689</v>
      </c>
      <c r="B690" s="4">
        <v>347</v>
      </c>
      <c r="C690" s="4">
        <v>290</v>
      </c>
      <c r="D690" s="4">
        <v>3</v>
      </c>
    </row>
    <row r="691" spans="1:4" x14ac:dyDescent="0.3">
      <c r="A691" s="4">
        <v>690</v>
      </c>
      <c r="B691" s="4">
        <v>348</v>
      </c>
      <c r="C691" s="4">
        <v>753</v>
      </c>
      <c r="D691" s="4">
        <v>3</v>
      </c>
    </row>
    <row r="692" spans="1:4" x14ac:dyDescent="0.3">
      <c r="A692" s="4">
        <v>691</v>
      </c>
      <c r="B692" s="4">
        <v>348</v>
      </c>
      <c r="C692" s="4">
        <v>806</v>
      </c>
      <c r="D692" s="4">
        <v>3</v>
      </c>
    </row>
    <row r="693" spans="1:4" x14ac:dyDescent="0.3">
      <c r="A693" s="4">
        <v>692</v>
      </c>
      <c r="B693" s="4">
        <v>349</v>
      </c>
      <c r="C693" s="4">
        <v>95</v>
      </c>
      <c r="D693" s="4">
        <v>4</v>
      </c>
    </row>
    <row r="694" spans="1:4" x14ac:dyDescent="0.3">
      <c r="A694" s="4">
        <v>693</v>
      </c>
      <c r="B694" s="4">
        <v>349</v>
      </c>
      <c r="C694" s="4">
        <v>108</v>
      </c>
      <c r="D694" s="4">
        <v>3</v>
      </c>
    </row>
    <row r="695" spans="1:4" x14ac:dyDescent="0.3">
      <c r="A695" s="4">
        <v>694</v>
      </c>
      <c r="B695" s="4">
        <v>349</v>
      </c>
      <c r="C695" s="4">
        <v>537</v>
      </c>
      <c r="D695" s="4">
        <v>4</v>
      </c>
    </row>
    <row r="696" spans="1:4" x14ac:dyDescent="0.3">
      <c r="A696" s="4">
        <v>695</v>
      </c>
      <c r="B696" s="4">
        <v>349</v>
      </c>
      <c r="C696" s="4">
        <v>583</v>
      </c>
      <c r="D696" s="4">
        <v>5</v>
      </c>
    </row>
    <row r="697" spans="1:4" x14ac:dyDescent="0.3">
      <c r="A697" s="4">
        <v>696</v>
      </c>
      <c r="B697" s="4">
        <v>350</v>
      </c>
      <c r="C697" s="4">
        <v>256</v>
      </c>
      <c r="D697" s="4">
        <v>2</v>
      </c>
    </row>
    <row r="698" spans="1:4" x14ac:dyDescent="0.3">
      <c r="A698" s="4">
        <v>697</v>
      </c>
      <c r="B698" s="4">
        <v>350</v>
      </c>
      <c r="C698" s="4">
        <v>947</v>
      </c>
      <c r="D698" s="4">
        <v>2</v>
      </c>
    </row>
    <row r="699" spans="1:4" x14ac:dyDescent="0.3">
      <c r="A699" s="4">
        <v>698</v>
      </c>
      <c r="B699" s="4">
        <v>350</v>
      </c>
      <c r="C699" s="4">
        <v>970</v>
      </c>
      <c r="D699" s="4">
        <v>2</v>
      </c>
    </row>
    <row r="700" spans="1:4" x14ac:dyDescent="0.3">
      <c r="A700" s="4">
        <v>699</v>
      </c>
      <c r="B700" s="4">
        <v>351</v>
      </c>
      <c r="C700" s="4">
        <v>338</v>
      </c>
      <c r="D700" s="4">
        <v>1</v>
      </c>
    </row>
    <row r="701" spans="1:4" x14ac:dyDescent="0.3">
      <c r="A701" s="4">
        <v>700</v>
      </c>
      <c r="B701" s="4">
        <v>352</v>
      </c>
      <c r="C701" s="4">
        <v>290</v>
      </c>
      <c r="D701" s="4">
        <v>4</v>
      </c>
    </row>
    <row r="702" spans="1:4" x14ac:dyDescent="0.3">
      <c r="A702" s="4">
        <v>701</v>
      </c>
      <c r="B702" s="4">
        <v>352</v>
      </c>
      <c r="C702" s="4">
        <v>869</v>
      </c>
      <c r="D702" s="4">
        <v>5</v>
      </c>
    </row>
    <row r="703" spans="1:4" x14ac:dyDescent="0.3">
      <c r="A703" s="4">
        <v>702</v>
      </c>
      <c r="B703" s="4">
        <v>352</v>
      </c>
      <c r="C703" s="4">
        <v>910</v>
      </c>
      <c r="D703" s="4">
        <v>3</v>
      </c>
    </row>
    <row r="704" spans="1:4" x14ac:dyDescent="0.3">
      <c r="A704" s="4">
        <v>703</v>
      </c>
      <c r="B704" s="4">
        <v>353</v>
      </c>
      <c r="C704" s="4">
        <v>383</v>
      </c>
      <c r="D704" s="4">
        <v>5</v>
      </c>
    </row>
    <row r="705" spans="1:4" x14ac:dyDescent="0.3">
      <c r="A705" s="4">
        <v>704</v>
      </c>
      <c r="B705" s="4">
        <v>353</v>
      </c>
      <c r="C705" s="4">
        <v>789</v>
      </c>
      <c r="D705" s="4">
        <v>2</v>
      </c>
    </row>
    <row r="706" spans="1:4" x14ac:dyDescent="0.3">
      <c r="A706" s="4">
        <v>705</v>
      </c>
      <c r="B706" s="4">
        <v>353</v>
      </c>
      <c r="C706" s="4">
        <v>862</v>
      </c>
      <c r="D706" s="4">
        <v>5</v>
      </c>
    </row>
    <row r="707" spans="1:4" x14ac:dyDescent="0.3">
      <c r="A707" s="4">
        <v>706</v>
      </c>
      <c r="B707" s="4">
        <v>354</v>
      </c>
      <c r="C707" s="4">
        <v>138</v>
      </c>
      <c r="D707" s="4">
        <v>3</v>
      </c>
    </row>
    <row r="708" spans="1:4" x14ac:dyDescent="0.3">
      <c r="A708" s="4">
        <v>707</v>
      </c>
      <c r="B708" s="4">
        <v>354</v>
      </c>
      <c r="C708" s="4">
        <v>143</v>
      </c>
      <c r="D708" s="4">
        <v>3</v>
      </c>
    </row>
    <row r="709" spans="1:4" x14ac:dyDescent="0.3">
      <c r="A709" s="4">
        <v>708</v>
      </c>
      <c r="B709" s="4">
        <v>355</v>
      </c>
      <c r="C709" s="4">
        <v>422</v>
      </c>
      <c r="D709" s="4">
        <v>2</v>
      </c>
    </row>
    <row r="710" spans="1:4" x14ac:dyDescent="0.3">
      <c r="A710" s="4">
        <v>709</v>
      </c>
      <c r="B710" s="4">
        <v>356</v>
      </c>
      <c r="C710" s="4">
        <v>192</v>
      </c>
      <c r="D710" s="4">
        <v>3</v>
      </c>
    </row>
    <row r="711" spans="1:4" x14ac:dyDescent="0.3">
      <c r="A711" s="4">
        <v>710</v>
      </c>
      <c r="B711" s="4">
        <v>357</v>
      </c>
      <c r="C711" s="4">
        <v>489</v>
      </c>
      <c r="D711" s="4">
        <v>2</v>
      </c>
    </row>
    <row r="712" spans="1:4" x14ac:dyDescent="0.3">
      <c r="A712" s="4">
        <v>711</v>
      </c>
      <c r="B712" s="4">
        <v>358</v>
      </c>
      <c r="C712" s="4">
        <v>407</v>
      </c>
      <c r="D712" s="4">
        <v>1</v>
      </c>
    </row>
    <row r="713" spans="1:4" x14ac:dyDescent="0.3">
      <c r="A713" s="4">
        <v>712</v>
      </c>
      <c r="B713" s="4">
        <v>358</v>
      </c>
      <c r="C713" s="4">
        <v>444</v>
      </c>
      <c r="D713" s="4">
        <v>3</v>
      </c>
    </row>
    <row r="714" spans="1:4" x14ac:dyDescent="0.3">
      <c r="A714" s="4">
        <v>713</v>
      </c>
      <c r="B714" s="4">
        <v>359</v>
      </c>
      <c r="C714" s="4">
        <v>545</v>
      </c>
      <c r="D714" s="4">
        <v>1</v>
      </c>
    </row>
    <row r="715" spans="1:4" x14ac:dyDescent="0.3">
      <c r="A715" s="4">
        <v>714</v>
      </c>
      <c r="B715" s="4">
        <v>359</v>
      </c>
      <c r="C715" s="4">
        <v>612</v>
      </c>
      <c r="D715" s="4">
        <v>2</v>
      </c>
    </row>
    <row r="716" spans="1:4" x14ac:dyDescent="0.3">
      <c r="A716" s="4">
        <v>715</v>
      </c>
      <c r="B716" s="4">
        <v>359</v>
      </c>
      <c r="C716" s="4">
        <v>767</v>
      </c>
      <c r="D716" s="4">
        <v>2</v>
      </c>
    </row>
    <row r="717" spans="1:4" x14ac:dyDescent="0.3">
      <c r="A717" s="4">
        <v>716</v>
      </c>
      <c r="B717" s="4">
        <v>360</v>
      </c>
      <c r="C717" s="4">
        <v>245</v>
      </c>
      <c r="D717" s="4">
        <v>3</v>
      </c>
    </row>
    <row r="718" spans="1:4" x14ac:dyDescent="0.3">
      <c r="A718" s="4">
        <v>717</v>
      </c>
      <c r="B718" s="4">
        <v>361</v>
      </c>
      <c r="C718" s="4">
        <v>331</v>
      </c>
      <c r="D718" s="4">
        <v>2</v>
      </c>
    </row>
    <row r="719" spans="1:4" x14ac:dyDescent="0.3">
      <c r="A719" s="4">
        <v>718</v>
      </c>
      <c r="B719" s="4">
        <v>362</v>
      </c>
      <c r="C719" s="4">
        <v>623</v>
      </c>
      <c r="D719" s="4">
        <v>2</v>
      </c>
    </row>
    <row r="720" spans="1:4" x14ac:dyDescent="0.3">
      <c r="A720" s="4">
        <v>719</v>
      </c>
      <c r="B720" s="4">
        <v>362</v>
      </c>
      <c r="C720" s="4">
        <v>810</v>
      </c>
      <c r="D720" s="4">
        <v>5</v>
      </c>
    </row>
    <row r="721" spans="1:4" x14ac:dyDescent="0.3">
      <c r="A721" s="4">
        <v>720</v>
      </c>
      <c r="B721" s="4">
        <v>363</v>
      </c>
      <c r="C721" s="4">
        <v>9</v>
      </c>
      <c r="D721" s="4">
        <v>3</v>
      </c>
    </row>
    <row r="722" spans="1:4" x14ac:dyDescent="0.3">
      <c r="A722" s="4">
        <v>721</v>
      </c>
      <c r="B722" s="4">
        <v>363</v>
      </c>
      <c r="C722" s="4">
        <v>860</v>
      </c>
      <c r="D722" s="4">
        <v>1</v>
      </c>
    </row>
    <row r="723" spans="1:4" x14ac:dyDescent="0.3">
      <c r="A723" s="4">
        <v>722</v>
      </c>
      <c r="B723" s="4">
        <v>364</v>
      </c>
      <c r="C723" s="4">
        <v>110</v>
      </c>
      <c r="D723" s="4">
        <v>3</v>
      </c>
    </row>
    <row r="724" spans="1:4" x14ac:dyDescent="0.3">
      <c r="A724" s="4">
        <v>723</v>
      </c>
      <c r="B724" s="4">
        <v>365</v>
      </c>
      <c r="C724" s="4">
        <v>870</v>
      </c>
      <c r="D724" s="4">
        <v>3</v>
      </c>
    </row>
    <row r="725" spans="1:4" x14ac:dyDescent="0.3">
      <c r="A725" s="4">
        <v>724</v>
      </c>
      <c r="B725" s="4">
        <v>366</v>
      </c>
      <c r="C725" s="4">
        <v>93</v>
      </c>
      <c r="D725" s="4">
        <v>1</v>
      </c>
    </row>
    <row r="726" spans="1:4" x14ac:dyDescent="0.3">
      <c r="A726" s="4">
        <v>725</v>
      </c>
      <c r="B726" s="4">
        <v>366</v>
      </c>
      <c r="C726" s="4">
        <v>95</v>
      </c>
      <c r="D726" s="4">
        <v>3</v>
      </c>
    </row>
    <row r="727" spans="1:4" x14ac:dyDescent="0.3">
      <c r="A727" s="4">
        <v>726</v>
      </c>
      <c r="B727" s="4">
        <v>366</v>
      </c>
      <c r="C727" s="4">
        <v>478</v>
      </c>
      <c r="D727" s="4">
        <v>3</v>
      </c>
    </row>
    <row r="728" spans="1:4" x14ac:dyDescent="0.3">
      <c r="A728" s="4">
        <v>727</v>
      </c>
      <c r="B728" s="4">
        <v>366</v>
      </c>
      <c r="C728" s="4">
        <v>500</v>
      </c>
      <c r="D728" s="4">
        <v>2</v>
      </c>
    </row>
    <row r="729" spans="1:4" x14ac:dyDescent="0.3">
      <c r="A729" s="4">
        <v>728</v>
      </c>
      <c r="B729" s="4">
        <v>366</v>
      </c>
      <c r="C729" s="4">
        <v>636</v>
      </c>
      <c r="D729" s="4">
        <v>4</v>
      </c>
    </row>
    <row r="730" spans="1:4" x14ac:dyDescent="0.3">
      <c r="A730" s="4">
        <v>729</v>
      </c>
      <c r="B730" s="4">
        <v>367</v>
      </c>
      <c r="C730" s="4">
        <v>292</v>
      </c>
      <c r="D730" s="4">
        <v>2</v>
      </c>
    </row>
    <row r="731" spans="1:4" x14ac:dyDescent="0.3">
      <c r="A731" s="4">
        <v>730</v>
      </c>
      <c r="B731" s="4">
        <v>367</v>
      </c>
      <c r="C731" s="4">
        <v>779</v>
      </c>
      <c r="D731" s="4">
        <v>1</v>
      </c>
    </row>
    <row r="732" spans="1:4" x14ac:dyDescent="0.3">
      <c r="A732" s="4">
        <v>731</v>
      </c>
      <c r="B732" s="4">
        <v>368</v>
      </c>
      <c r="C732" s="4">
        <v>57</v>
      </c>
      <c r="D732" s="4">
        <v>4</v>
      </c>
    </row>
    <row r="733" spans="1:4" x14ac:dyDescent="0.3">
      <c r="A733" s="4">
        <v>732</v>
      </c>
      <c r="B733" s="4">
        <v>369</v>
      </c>
      <c r="C733" s="4">
        <v>468</v>
      </c>
      <c r="D733" s="4">
        <v>1</v>
      </c>
    </row>
    <row r="734" spans="1:4" x14ac:dyDescent="0.3">
      <c r="A734" s="4">
        <v>733</v>
      </c>
      <c r="B734" s="4">
        <v>369</v>
      </c>
      <c r="C734" s="4">
        <v>563</v>
      </c>
      <c r="D734" s="4">
        <v>2</v>
      </c>
    </row>
    <row r="735" spans="1:4" x14ac:dyDescent="0.3">
      <c r="A735" s="4">
        <v>734</v>
      </c>
      <c r="B735" s="4">
        <v>369</v>
      </c>
      <c r="C735" s="4">
        <v>779</v>
      </c>
      <c r="D735" s="4">
        <v>3</v>
      </c>
    </row>
    <row r="736" spans="1:4" x14ac:dyDescent="0.3">
      <c r="A736" s="4">
        <v>735</v>
      </c>
      <c r="B736" s="4">
        <v>370</v>
      </c>
      <c r="C736" s="4">
        <v>189</v>
      </c>
      <c r="D736" s="4">
        <v>4</v>
      </c>
    </row>
    <row r="737" spans="1:4" x14ac:dyDescent="0.3">
      <c r="A737" s="4">
        <v>736</v>
      </c>
      <c r="B737" s="4">
        <v>371</v>
      </c>
      <c r="C737" s="4">
        <v>252</v>
      </c>
      <c r="D737" s="4">
        <v>5</v>
      </c>
    </row>
    <row r="738" spans="1:4" x14ac:dyDescent="0.3">
      <c r="A738" s="4">
        <v>737</v>
      </c>
      <c r="B738" s="4">
        <v>371</v>
      </c>
      <c r="C738" s="4">
        <v>828</v>
      </c>
      <c r="D738" s="4">
        <v>1</v>
      </c>
    </row>
    <row r="739" spans="1:4" x14ac:dyDescent="0.3">
      <c r="A739" s="4">
        <v>738</v>
      </c>
      <c r="B739" s="4">
        <v>372</v>
      </c>
      <c r="C739" s="4">
        <v>205</v>
      </c>
      <c r="D739" s="4">
        <v>4</v>
      </c>
    </row>
    <row r="740" spans="1:4" x14ac:dyDescent="0.3">
      <c r="A740" s="4">
        <v>739</v>
      </c>
      <c r="B740" s="4">
        <v>372</v>
      </c>
      <c r="C740" s="4">
        <v>489</v>
      </c>
      <c r="D740" s="4">
        <v>3</v>
      </c>
    </row>
    <row r="741" spans="1:4" x14ac:dyDescent="0.3">
      <c r="A741" s="4">
        <v>740</v>
      </c>
      <c r="B741" s="4">
        <v>373</v>
      </c>
      <c r="C741" s="4">
        <v>372</v>
      </c>
      <c r="D741" s="4">
        <v>4</v>
      </c>
    </row>
    <row r="742" spans="1:4" x14ac:dyDescent="0.3">
      <c r="A742" s="4">
        <v>741</v>
      </c>
      <c r="B742" s="4">
        <v>374</v>
      </c>
      <c r="C742" s="4">
        <v>184</v>
      </c>
      <c r="D742" s="4">
        <v>5</v>
      </c>
    </row>
    <row r="743" spans="1:4" x14ac:dyDescent="0.3">
      <c r="A743" s="4">
        <v>742</v>
      </c>
      <c r="B743" s="4">
        <v>374</v>
      </c>
      <c r="C743" s="4">
        <v>982</v>
      </c>
      <c r="D743" s="4">
        <v>4</v>
      </c>
    </row>
    <row r="744" spans="1:4" x14ac:dyDescent="0.3">
      <c r="A744" s="4">
        <v>743</v>
      </c>
      <c r="B744" s="4">
        <v>375</v>
      </c>
      <c r="C744" s="4">
        <v>745</v>
      </c>
      <c r="D744" s="4">
        <v>3</v>
      </c>
    </row>
    <row r="745" spans="1:4" x14ac:dyDescent="0.3">
      <c r="A745" s="4">
        <v>744</v>
      </c>
      <c r="B745" s="4">
        <v>375</v>
      </c>
      <c r="C745" s="4">
        <v>978</v>
      </c>
      <c r="D745" s="4">
        <v>5</v>
      </c>
    </row>
    <row r="746" spans="1:4" x14ac:dyDescent="0.3">
      <c r="A746" s="4">
        <v>745</v>
      </c>
      <c r="B746" s="4">
        <v>376</v>
      </c>
      <c r="C746" s="4">
        <v>191</v>
      </c>
      <c r="D746" s="4">
        <v>2</v>
      </c>
    </row>
    <row r="747" spans="1:4" x14ac:dyDescent="0.3">
      <c r="A747" s="4">
        <v>746</v>
      </c>
      <c r="B747" s="4">
        <v>377</v>
      </c>
      <c r="C747" s="4">
        <v>380</v>
      </c>
      <c r="D747" s="4">
        <v>3</v>
      </c>
    </row>
    <row r="748" spans="1:4" x14ac:dyDescent="0.3">
      <c r="A748" s="4">
        <v>747</v>
      </c>
      <c r="B748" s="4">
        <v>377</v>
      </c>
      <c r="C748" s="4">
        <v>756</v>
      </c>
      <c r="D748" s="4">
        <v>5</v>
      </c>
    </row>
    <row r="749" spans="1:4" x14ac:dyDescent="0.3">
      <c r="A749" s="4">
        <v>748</v>
      </c>
      <c r="B749" s="4">
        <v>378</v>
      </c>
      <c r="C749" s="4">
        <v>356</v>
      </c>
      <c r="D749" s="4">
        <v>2</v>
      </c>
    </row>
    <row r="750" spans="1:4" x14ac:dyDescent="0.3">
      <c r="A750" s="4">
        <v>749</v>
      </c>
      <c r="B750" s="4">
        <v>379</v>
      </c>
      <c r="C750" s="4">
        <v>488</v>
      </c>
      <c r="D750" s="4">
        <v>1</v>
      </c>
    </row>
    <row r="751" spans="1:4" x14ac:dyDescent="0.3">
      <c r="A751" s="4">
        <v>750</v>
      </c>
      <c r="B751" s="4">
        <v>379</v>
      </c>
      <c r="C751" s="4">
        <v>716</v>
      </c>
      <c r="D751" s="4">
        <v>3</v>
      </c>
    </row>
    <row r="752" spans="1:4" x14ac:dyDescent="0.3">
      <c r="A752" s="4">
        <v>751</v>
      </c>
      <c r="B752" s="4">
        <v>380</v>
      </c>
      <c r="C752" s="4">
        <v>106</v>
      </c>
      <c r="D752" s="4">
        <v>4</v>
      </c>
    </row>
    <row r="753" spans="1:4" x14ac:dyDescent="0.3">
      <c r="A753" s="4">
        <v>752</v>
      </c>
      <c r="B753" s="4">
        <v>381</v>
      </c>
      <c r="C753" s="4">
        <v>51</v>
      </c>
      <c r="D753" s="4">
        <v>4</v>
      </c>
    </row>
    <row r="754" spans="1:4" x14ac:dyDescent="0.3">
      <c r="A754" s="4">
        <v>753</v>
      </c>
      <c r="B754" s="4">
        <v>382</v>
      </c>
      <c r="C754" s="4">
        <v>186</v>
      </c>
      <c r="D754" s="4">
        <v>3</v>
      </c>
    </row>
    <row r="755" spans="1:4" x14ac:dyDescent="0.3">
      <c r="A755" s="4">
        <v>754</v>
      </c>
      <c r="B755" s="4">
        <v>382</v>
      </c>
      <c r="C755" s="4">
        <v>656</v>
      </c>
      <c r="D755" s="4">
        <v>3</v>
      </c>
    </row>
    <row r="756" spans="1:4" x14ac:dyDescent="0.3">
      <c r="A756" s="4">
        <v>755</v>
      </c>
      <c r="B756" s="4">
        <v>383</v>
      </c>
      <c r="C756" s="4">
        <v>11</v>
      </c>
      <c r="D756" s="4">
        <v>1</v>
      </c>
    </row>
    <row r="757" spans="1:4" x14ac:dyDescent="0.3">
      <c r="A757" s="4">
        <v>756</v>
      </c>
      <c r="B757" s="4">
        <v>384</v>
      </c>
      <c r="C757" s="4">
        <v>166</v>
      </c>
      <c r="D757" s="4">
        <v>5</v>
      </c>
    </row>
    <row r="758" spans="1:4" x14ac:dyDescent="0.3">
      <c r="A758" s="4">
        <v>757</v>
      </c>
      <c r="B758" s="4">
        <v>384</v>
      </c>
      <c r="C758" s="4">
        <v>460</v>
      </c>
      <c r="D758" s="4">
        <v>3</v>
      </c>
    </row>
    <row r="759" spans="1:4" x14ac:dyDescent="0.3">
      <c r="A759" s="4">
        <v>758</v>
      </c>
      <c r="B759" s="4">
        <v>384</v>
      </c>
      <c r="C759" s="4">
        <v>702</v>
      </c>
      <c r="D759" s="4">
        <v>1</v>
      </c>
    </row>
    <row r="760" spans="1:4" x14ac:dyDescent="0.3">
      <c r="A760" s="4">
        <v>759</v>
      </c>
      <c r="B760" s="4">
        <v>384</v>
      </c>
      <c r="C760" s="4">
        <v>900</v>
      </c>
      <c r="D760" s="4">
        <v>2</v>
      </c>
    </row>
    <row r="761" spans="1:4" x14ac:dyDescent="0.3">
      <c r="A761" s="4">
        <v>760</v>
      </c>
      <c r="B761" s="4">
        <v>385</v>
      </c>
      <c r="C761" s="4">
        <v>663</v>
      </c>
      <c r="D761" s="4">
        <v>3</v>
      </c>
    </row>
    <row r="762" spans="1:4" x14ac:dyDescent="0.3">
      <c r="A762" s="4">
        <v>761</v>
      </c>
      <c r="B762" s="4">
        <v>386</v>
      </c>
      <c r="C762" s="4">
        <v>57</v>
      </c>
      <c r="D762" s="4">
        <v>5</v>
      </c>
    </row>
    <row r="763" spans="1:4" x14ac:dyDescent="0.3">
      <c r="A763" s="4">
        <v>762</v>
      </c>
      <c r="B763" s="4">
        <v>387</v>
      </c>
      <c r="C763" s="4">
        <v>308</v>
      </c>
      <c r="D763" s="4">
        <v>5</v>
      </c>
    </row>
    <row r="764" spans="1:4" x14ac:dyDescent="0.3">
      <c r="A764" s="4">
        <v>763</v>
      </c>
      <c r="B764" s="4">
        <v>387</v>
      </c>
      <c r="C764" s="4">
        <v>598</v>
      </c>
      <c r="D764" s="4">
        <v>1</v>
      </c>
    </row>
    <row r="765" spans="1:4" x14ac:dyDescent="0.3">
      <c r="A765" s="4">
        <v>764</v>
      </c>
      <c r="B765" s="4">
        <v>388</v>
      </c>
      <c r="C765" s="4">
        <v>354</v>
      </c>
      <c r="D765" s="4">
        <v>2</v>
      </c>
    </row>
    <row r="766" spans="1:4" x14ac:dyDescent="0.3">
      <c r="A766" s="4">
        <v>765</v>
      </c>
      <c r="B766" s="4">
        <v>389</v>
      </c>
      <c r="C766" s="4">
        <v>203</v>
      </c>
      <c r="D766" s="4">
        <v>2</v>
      </c>
    </row>
    <row r="767" spans="1:4" x14ac:dyDescent="0.3">
      <c r="A767" s="4">
        <v>766</v>
      </c>
      <c r="B767" s="4">
        <v>389</v>
      </c>
      <c r="C767" s="4">
        <v>291</v>
      </c>
      <c r="D767" s="4">
        <v>3</v>
      </c>
    </row>
    <row r="768" spans="1:4" x14ac:dyDescent="0.3">
      <c r="A768" s="4">
        <v>767</v>
      </c>
      <c r="B768" s="4">
        <v>389</v>
      </c>
      <c r="C768" s="4">
        <v>350</v>
      </c>
      <c r="D768" s="4">
        <v>5</v>
      </c>
    </row>
    <row r="769" spans="1:4" x14ac:dyDescent="0.3">
      <c r="A769" s="4">
        <v>768</v>
      </c>
      <c r="B769" s="4">
        <v>389</v>
      </c>
      <c r="C769" s="4">
        <v>498</v>
      </c>
      <c r="D769" s="4">
        <v>5</v>
      </c>
    </row>
    <row r="770" spans="1:4" x14ac:dyDescent="0.3">
      <c r="A770" s="4">
        <v>769</v>
      </c>
      <c r="B770" s="4">
        <v>389</v>
      </c>
      <c r="C770" s="4">
        <v>736</v>
      </c>
      <c r="D770" s="4">
        <v>5</v>
      </c>
    </row>
    <row r="771" spans="1:4" x14ac:dyDescent="0.3">
      <c r="A771" s="4">
        <v>770</v>
      </c>
      <c r="B771" s="4">
        <v>389</v>
      </c>
      <c r="C771" s="4">
        <v>911</v>
      </c>
      <c r="D771" s="4">
        <v>5</v>
      </c>
    </row>
    <row r="772" spans="1:4" x14ac:dyDescent="0.3">
      <c r="A772" s="4">
        <v>771</v>
      </c>
      <c r="B772" s="4">
        <v>390</v>
      </c>
      <c r="C772" s="4">
        <v>525</v>
      </c>
      <c r="D772" s="4">
        <v>5</v>
      </c>
    </row>
    <row r="773" spans="1:4" x14ac:dyDescent="0.3">
      <c r="A773" s="4">
        <v>772</v>
      </c>
      <c r="B773" s="4">
        <v>390</v>
      </c>
      <c r="C773" s="4">
        <v>691</v>
      </c>
      <c r="D773" s="4">
        <v>3</v>
      </c>
    </row>
    <row r="774" spans="1:4" x14ac:dyDescent="0.3">
      <c r="A774" s="4">
        <v>773</v>
      </c>
      <c r="B774" s="4">
        <v>391</v>
      </c>
      <c r="C774" s="4">
        <v>173</v>
      </c>
      <c r="D774" s="4">
        <v>5</v>
      </c>
    </row>
    <row r="775" spans="1:4" x14ac:dyDescent="0.3">
      <c r="A775" s="4">
        <v>774</v>
      </c>
      <c r="B775" s="4">
        <v>392</v>
      </c>
      <c r="C775" s="4">
        <v>45</v>
      </c>
      <c r="D775" s="4">
        <v>3</v>
      </c>
    </row>
    <row r="776" spans="1:4" x14ac:dyDescent="0.3">
      <c r="A776" s="4">
        <v>775</v>
      </c>
      <c r="B776" s="4">
        <v>393</v>
      </c>
      <c r="C776" s="4">
        <v>28</v>
      </c>
      <c r="D776" s="4">
        <v>2</v>
      </c>
    </row>
    <row r="777" spans="1:4" x14ac:dyDescent="0.3">
      <c r="A777" s="4">
        <v>776</v>
      </c>
      <c r="B777" s="4">
        <v>393</v>
      </c>
      <c r="C777" s="4">
        <v>539</v>
      </c>
      <c r="D777" s="4">
        <v>5</v>
      </c>
    </row>
    <row r="778" spans="1:4" x14ac:dyDescent="0.3">
      <c r="A778" s="4">
        <v>777</v>
      </c>
      <c r="B778" s="4">
        <v>393</v>
      </c>
      <c r="C778" s="4">
        <v>974</v>
      </c>
      <c r="D778" s="4">
        <v>3</v>
      </c>
    </row>
    <row r="779" spans="1:4" x14ac:dyDescent="0.3">
      <c r="A779" s="4">
        <v>778</v>
      </c>
      <c r="B779" s="4">
        <v>394</v>
      </c>
      <c r="C779" s="4">
        <v>606</v>
      </c>
      <c r="D779" s="4">
        <v>2</v>
      </c>
    </row>
    <row r="780" spans="1:4" x14ac:dyDescent="0.3">
      <c r="A780" s="4">
        <v>779</v>
      </c>
      <c r="B780" s="4">
        <v>394</v>
      </c>
      <c r="C780" s="4">
        <v>630</v>
      </c>
      <c r="D780" s="4">
        <v>1</v>
      </c>
    </row>
    <row r="781" spans="1:4" x14ac:dyDescent="0.3">
      <c r="A781" s="4">
        <v>780</v>
      </c>
      <c r="B781" s="4">
        <v>395</v>
      </c>
      <c r="C781" s="4">
        <v>69</v>
      </c>
      <c r="D781" s="4">
        <v>3</v>
      </c>
    </row>
    <row r="782" spans="1:4" x14ac:dyDescent="0.3">
      <c r="A782" s="4">
        <v>781</v>
      </c>
      <c r="B782" s="4">
        <v>395</v>
      </c>
      <c r="C782" s="4">
        <v>387</v>
      </c>
      <c r="D782" s="4">
        <v>5</v>
      </c>
    </row>
    <row r="783" spans="1:4" x14ac:dyDescent="0.3">
      <c r="A783" s="4">
        <v>782</v>
      </c>
      <c r="B783" s="4">
        <v>396</v>
      </c>
      <c r="C783" s="4">
        <v>156</v>
      </c>
      <c r="D783" s="4">
        <v>3</v>
      </c>
    </row>
    <row r="784" spans="1:4" x14ac:dyDescent="0.3">
      <c r="A784" s="4">
        <v>783</v>
      </c>
      <c r="B784" s="4">
        <v>396</v>
      </c>
      <c r="C784" s="4">
        <v>979</v>
      </c>
      <c r="D784" s="4">
        <v>1</v>
      </c>
    </row>
    <row r="785" spans="1:4" x14ac:dyDescent="0.3">
      <c r="A785" s="4">
        <v>784</v>
      </c>
      <c r="B785" s="4">
        <v>397</v>
      </c>
      <c r="C785" s="4">
        <v>6</v>
      </c>
      <c r="D785" s="4">
        <v>2</v>
      </c>
    </row>
    <row r="786" spans="1:4" x14ac:dyDescent="0.3">
      <c r="A786" s="4">
        <v>785</v>
      </c>
      <c r="B786" s="4">
        <v>397</v>
      </c>
      <c r="C786" s="4">
        <v>198</v>
      </c>
      <c r="D786" s="4">
        <v>5</v>
      </c>
    </row>
    <row r="787" spans="1:4" x14ac:dyDescent="0.3">
      <c r="A787" s="4">
        <v>786</v>
      </c>
      <c r="B787" s="4">
        <v>398</v>
      </c>
      <c r="C787" s="4">
        <v>299</v>
      </c>
      <c r="D787" s="4">
        <v>4</v>
      </c>
    </row>
    <row r="788" spans="1:4" x14ac:dyDescent="0.3">
      <c r="A788" s="4">
        <v>787</v>
      </c>
      <c r="B788" s="4">
        <v>399</v>
      </c>
      <c r="C788" s="4">
        <v>110</v>
      </c>
      <c r="D788" s="4">
        <v>3</v>
      </c>
    </row>
    <row r="789" spans="1:4" x14ac:dyDescent="0.3">
      <c r="A789" s="4">
        <v>788</v>
      </c>
      <c r="B789" s="4">
        <v>399</v>
      </c>
      <c r="C789" s="4">
        <v>723</v>
      </c>
      <c r="D789" s="4">
        <v>3</v>
      </c>
    </row>
    <row r="790" spans="1:4" x14ac:dyDescent="0.3">
      <c r="A790" s="4">
        <v>789</v>
      </c>
      <c r="B790" s="4">
        <v>399</v>
      </c>
      <c r="C790" s="4">
        <v>823</v>
      </c>
      <c r="D790" s="4">
        <v>2</v>
      </c>
    </row>
    <row r="791" spans="1:4" x14ac:dyDescent="0.3">
      <c r="A791" s="4">
        <v>790</v>
      </c>
      <c r="B791" s="4">
        <v>400</v>
      </c>
      <c r="C791" s="4">
        <v>150</v>
      </c>
      <c r="D791" s="4">
        <v>3</v>
      </c>
    </row>
    <row r="792" spans="1:4" x14ac:dyDescent="0.3">
      <c r="A792" s="4">
        <v>791</v>
      </c>
      <c r="B792" s="4">
        <v>400</v>
      </c>
      <c r="C792" s="4">
        <v>341</v>
      </c>
      <c r="D792" s="4">
        <v>3</v>
      </c>
    </row>
    <row r="793" spans="1:4" x14ac:dyDescent="0.3">
      <c r="A793" s="4">
        <v>792</v>
      </c>
      <c r="B793" s="4">
        <v>400</v>
      </c>
      <c r="C793" s="4">
        <v>521</v>
      </c>
      <c r="D793" s="4">
        <v>2</v>
      </c>
    </row>
    <row r="794" spans="1:4" x14ac:dyDescent="0.3">
      <c r="A794" s="4">
        <v>793</v>
      </c>
      <c r="B794" s="4">
        <v>400</v>
      </c>
      <c r="C794" s="4">
        <v>870</v>
      </c>
      <c r="D794" s="4">
        <v>5</v>
      </c>
    </row>
    <row r="795" spans="1:4" x14ac:dyDescent="0.3">
      <c r="A795" s="4">
        <v>794</v>
      </c>
      <c r="B795" s="4">
        <v>401</v>
      </c>
      <c r="C795" s="4">
        <v>129</v>
      </c>
      <c r="D795" s="4">
        <v>3</v>
      </c>
    </row>
    <row r="796" spans="1:4" x14ac:dyDescent="0.3">
      <c r="A796" s="4">
        <v>795</v>
      </c>
      <c r="B796" s="4">
        <v>402</v>
      </c>
      <c r="C796" s="4">
        <v>663</v>
      </c>
      <c r="D796" s="4">
        <v>2</v>
      </c>
    </row>
    <row r="797" spans="1:4" x14ac:dyDescent="0.3">
      <c r="A797" s="4">
        <v>796</v>
      </c>
      <c r="B797" s="4">
        <v>403</v>
      </c>
      <c r="C797" s="4">
        <v>723</v>
      </c>
      <c r="D797" s="4">
        <v>4</v>
      </c>
    </row>
    <row r="798" spans="1:4" x14ac:dyDescent="0.3">
      <c r="A798" s="4">
        <v>797</v>
      </c>
      <c r="B798" s="4">
        <v>403</v>
      </c>
      <c r="C798" s="4">
        <v>969</v>
      </c>
      <c r="D798" s="4">
        <v>5</v>
      </c>
    </row>
    <row r="799" spans="1:4" x14ac:dyDescent="0.3">
      <c r="A799" s="4">
        <v>798</v>
      </c>
      <c r="B799" s="4">
        <v>404</v>
      </c>
      <c r="C799" s="4">
        <v>66</v>
      </c>
      <c r="D799" s="4">
        <v>2</v>
      </c>
    </row>
    <row r="800" spans="1:4" x14ac:dyDescent="0.3">
      <c r="A800" s="4">
        <v>799</v>
      </c>
      <c r="B800" s="4">
        <v>404</v>
      </c>
      <c r="C800" s="4">
        <v>602</v>
      </c>
      <c r="D800" s="4">
        <v>2</v>
      </c>
    </row>
    <row r="801" spans="1:4" x14ac:dyDescent="0.3">
      <c r="A801" s="4">
        <v>800</v>
      </c>
      <c r="B801" s="4">
        <v>405</v>
      </c>
      <c r="C801" s="4">
        <v>20</v>
      </c>
      <c r="D801" s="4">
        <v>5</v>
      </c>
    </row>
    <row r="802" spans="1:4" x14ac:dyDescent="0.3">
      <c r="A802" s="4">
        <v>801</v>
      </c>
      <c r="B802" s="4">
        <v>405</v>
      </c>
      <c r="C802" s="4">
        <v>49</v>
      </c>
      <c r="D802" s="4">
        <v>4</v>
      </c>
    </row>
    <row r="803" spans="1:4" x14ac:dyDescent="0.3">
      <c r="A803" s="4">
        <v>802</v>
      </c>
      <c r="B803" s="4">
        <v>405</v>
      </c>
      <c r="C803" s="4">
        <v>257</v>
      </c>
      <c r="D803" s="4">
        <v>4</v>
      </c>
    </row>
    <row r="804" spans="1:4" x14ac:dyDescent="0.3">
      <c r="A804" s="4">
        <v>803</v>
      </c>
      <c r="B804" s="4">
        <v>405</v>
      </c>
      <c r="C804" s="4">
        <v>792</v>
      </c>
      <c r="D804" s="4">
        <v>5</v>
      </c>
    </row>
    <row r="805" spans="1:4" x14ac:dyDescent="0.3">
      <c r="A805" s="4">
        <v>804</v>
      </c>
      <c r="B805" s="4">
        <v>406</v>
      </c>
      <c r="C805" s="4">
        <v>515</v>
      </c>
      <c r="D805" s="4">
        <v>2</v>
      </c>
    </row>
    <row r="806" spans="1:4" x14ac:dyDescent="0.3">
      <c r="A806" s="4">
        <v>805</v>
      </c>
      <c r="B806" s="4">
        <v>406</v>
      </c>
      <c r="C806" s="4">
        <v>609</v>
      </c>
      <c r="D806" s="4">
        <v>3</v>
      </c>
    </row>
    <row r="807" spans="1:4" x14ac:dyDescent="0.3">
      <c r="A807" s="4">
        <v>806</v>
      </c>
      <c r="B807" s="4">
        <v>407</v>
      </c>
      <c r="C807" s="4">
        <v>85</v>
      </c>
      <c r="D807" s="4">
        <v>4</v>
      </c>
    </row>
    <row r="808" spans="1:4" x14ac:dyDescent="0.3">
      <c r="A808" s="4">
        <v>807</v>
      </c>
      <c r="B808" s="4">
        <v>407</v>
      </c>
      <c r="C808" s="4">
        <v>300</v>
      </c>
      <c r="D808" s="4">
        <v>4</v>
      </c>
    </row>
    <row r="809" spans="1:4" x14ac:dyDescent="0.3">
      <c r="A809" s="4">
        <v>808</v>
      </c>
      <c r="B809" s="4">
        <v>407</v>
      </c>
      <c r="C809" s="4">
        <v>813</v>
      </c>
      <c r="D809" s="4">
        <v>1</v>
      </c>
    </row>
    <row r="810" spans="1:4" x14ac:dyDescent="0.3">
      <c r="A810" s="4">
        <v>809</v>
      </c>
      <c r="B810" s="4">
        <v>408</v>
      </c>
      <c r="C810" s="4">
        <v>313</v>
      </c>
      <c r="D810" s="4">
        <v>1</v>
      </c>
    </row>
    <row r="811" spans="1:4" x14ac:dyDescent="0.3">
      <c r="A811" s="4">
        <v>810</v>
      </c>
      <c r="B811" s="4">
        <v>409</v>
      </c>
      <c r="C811" s="4">
        <v>677</v>
      </c>
      <c r="D811" s="4">
        <v>4</v>
      </c>
    </row>
    <row r="812" spans="1:4" x14ac:dyDescent="0.3">
      <c r="A812" s="4">
        <v>811</v>
      </c>
      <c r="B812" s="4">
        <v>410</v>
      </c>
      <c r="C812" s="4">
        <v>559</v>
      </c>
      <c r="D812" s="4">
        <v>2</v>
      </c>
    </row>
    <row r="813" spans="1:4" x14ac:dyDescent="0.3">
      <c r="A813" s="4">
        <v>812</v>
      </c>
      <c r="B813" s="4">
        <v>411</v>
      </c>
      <c r="C813" s="4">
        <v>101</v>
      </c>
      <c r="D813" s="4">
        <v>4</v>
      </c>
    </row>
    <row r="814" spans="1:4" x14ac:dyDescent="0.3">
      <c r="A814" s="4">
        <v>813</v>
      </c>
      <c r="B814" s="4">
        <v>411</v>
      </c>
      <c r="C814" s="4">
        <v>628</v>
      </c>
      <c r="D814" s="4">
        <v>1</v>
      </c>
    </row>
    <row r="815" spans="1:4" x14ac:dyDescent="0.3">
      <c r="A815" s="4">
        <v>814</v>
      </c>
      <c r="B815" s="4">
        <v>411</v>
      </c>
      <c r="C815" s="4">
        <v>926</v>
      </c>
      <c r="D815" s="4">
        <v>1</v>
      </c>
    </row>
    <row r="816" spans="1:4" x14ac:dyDescent="0.3">
      <c r="A816" s="4">
        <v>815</v>
      </c>
      <c r="B816" s="4">
        <v>412</v>
      </c>
      <c r="C816" s="4">
        <v>525</v>
      </c>
      <c r="D816" s="4">
        <v>3</v>
      </c>
    </row>
    <row r="817" spans="1:4" x14ac:dyDescent="0.3">
      <c r="A817" s="4">
        <v>816</v>
      </c>
      <c r="B817" s="4">
        <v>413</v>
      </c>
      <c r="C817" s="4">
        <v>573</v>
      </c>
      <c r="D817" s="4">
        <v>3</v>
      </c>
    </row>
    <row r="818" spans="1:4" x14ac:dyDescent="0.3">
      <c r="A818" s="4">
        <v>817</v>
      </c>
      <c r="B818" s="4">
        <v>413</v>
      </c>
      <c r="C818" s="4">
        <v>748</v>
      </c>
      <c r="D818" s="4">
        <v>4</v>
      </c>
    </row>
    <row r="819" spans="1:4" x14ac:dyDescent="0.3">
      <c r="A819" s="4">
        <v>818</v>
      </c>
      <c r="B819" s="4">
        <v>414</v>
      </c>
      <c r="C819" s="4">
        <v>240</v>
      </c>
      <c r="D819" s="4">
        <v>4</v>
      </c>
    </row>
    <row r="820" spans="1:4" x14ac:dyDescent="0.3">
      <c r="A820" s="4">
        <v>819</v>
      </c>
      <c r="B820" s="4">
        <v>414</v>
      </c>
      <c r="C820" s="4">
        <v>356</v>
      </c>
      <c r="D820" s="4">
        <v>2</v>
      </c>
    </row>
    <row r="821" spans="1:4" x14ac:dyDescent="0.3">
      <c r="A821" s="4">
        <v>820</v>
      </c>
      <c r="B821" s="4">
        <v>414</v>
      </c>
      <c r="C821" s="4">
        <v>470</v>
      </c>
      <c r="D821" s="4">
        <v>3</v>
      </c>
    </row>
    <row r="822" spans="1:4" x14ac:dyDescent="0.3">
      <c r="A822" s="4">
        <v>821</v>
      </c>
      <c r="B822" s="4">
        <v>415</v>
      </c>
      <c r="C822" s="4">
        <v>493</v>
      </c>
      <c r="D822" s="4">
        <v>2</v>
      </c>
    </row>
    <row r="823" spans="1:4" x14ac:dyDescent="0.3">
      <c r="A823" s="4">
        <v>822</v>
      </c>
      <c r="B823" s="4">
        <v>416</v>
      </c>
      <c r="C823" s="4">
        <v>597</v>
      </c>
      <c r="D823" s="4">
        <v>1</v>
      </c>
    </row>
    <row r="824" spans="1:4" x14ac:dyDescent="0.3">
      <c r="A824" s="4">
        <v>823</v>
      </c>
      <c r="B824" s="4">
        <v>417</v>
      </c>
      <c r="C824" s="4">
        <v>390</v>
      </c>
      <c r="D824" s="4">
        <v>3</v>
      </c>
    </row>
    <row r="825" spans="1:4" x14ac:dyDescent="0.3">
      <c r="A825" s="4">
        <v>824</v>
      </c>
      <c r="B825" s="4">
        <v>417</v>
      </c>
      <c r="C825" s="4">
        <v>460</v>
      </c>
      <c r="D825" s="4">
        <v>4</v>
      </c>
    </row>
    <row r="826" spans="1:4" x14ac:dyDescent="0.3">
      <c r="A826" s="4">
        <v>825</v>
      </c>
      <c r="B826" s="4">
        <v>418</v>
      </c>
      <c r="C826" s="4">
        <v>610</v>
      </c>
      <c r="D826" s="4">
        <v>1</v>
      </c>
    </row>
    <row r="827" spans="1:4" x14ac:dyDescent="0.3">
      <c r="A827" s="4">
        <v>826</v>
      </c>
      <c r="B827" s="4">
        <v>418</v>
      </c>
      <c r="C827" s="4">
        <v>928</v>
      </c>
      <c r="D827" s="4">
        <v>2</v>
      </c>
    </row>
    <row r="828" spans="1:4" x14ac:dyDescent="0.3">
      <c r="A828" s="4">
        <v>827</v>
      </c>
      <c r="B828" s="4">
        <v>419</v>
      </c>
      <c r="C828" s="4">
        <v>839</v>
      </c>
      <c r="D828" s="4">
        <v>2</v>
      </c>
    </row>
    <row r="829" spans="1:4" x14ac:dyDescent="0.3">
      <c r="A829" s="4">
        <v>828</v>
      </c>
      <c r="B829" s="4">
        <v>420</v>
      </c>
      <c r="C829" s="4">
        <v>158</v>
      </c>
      <c r="D829" s="4">
        <v>1</v>
      </c>
    </row>
    <row r="830" spans="1:4" x14ac:dyDescent="0.3">
      <c r="A830" s="4">
        <v>829</v>
      </c>
      <c r="B830" s="4">
        <v>420</v>
      </c>
      <c r="C830" s="4">
        <v>873</v>
      </c>
      <c r="D830" s="4">
        <v>2</v>
      </c>
    </row>
    <row r="831" spans="1:4" x14ac:dyDescent="0.3">
      <c r="A831" s="4">
        <v>830</v>
      </c>
      <c r="B831" s="4">
        <v>420</v>
      </c>
      <c r="C831" s="4">
        <v>976</v>
      </c>
      <c r="D831" s="4">
        <v>2</v>
      </c>
    </row>
    <row r="832" spans="1:4" x14ac:dyDescent="0.3">
      <c r="A832" s="4">
        <v>831</v>
      </c>
      <c r="B832" s="4">
        <v>421</v>
      </c>
      <c r="C832" s="4">
        <v>302</v>
      </c>
      <c r="D832" s="4">
        <v>3</v>
      </c>
    </row>
    <row r="833" spans="1:4" x14ac:dyDescent="0.3">
      <c r="A833" s="4">
        <v>832</v>
      </c>
      <c r="B833" s="4">
        <v>422</v>
      </c>
      <c r="C833" s="4">
        <v>890</v>
      </c>
      <c r="D833" s="4">
        <v>2</v>
      </c>
    </row>
    <row r="834" spans="1:4" x14ac:dyDescent="0.3">
      <c r="A834" s="4">
        <v>833</v>
      </c>
      <c r="B834" s="4">
        <v>423</v>
      </c>
      <c r="C834" s="4">
        <v>130</v>
      </c>
      <c r="D834" s="4">
        <v>1</v>
      </c>
    </row>
    <row r="835" spans="1:4" x14ac:dyDescent="0.3">
      <c r="A835" s="4">
        <v>834</v>
      </c>
      <c r="B835" s="4">
        <v>423</v>
      </c>
      <c r="C835" s="4">
        <v>718</v>
      </c>
      <c r="D835" s="4">
        <v>5</v>
      </c>
    </row>
    <row r="836" spans="1:4" x14ac:dyDescent="0.3">
      <c r="A836" s="4">
        <v>835</v>
      </c>
      <c r="B836" s="4">
        <v>423</v>
      </c>
      <c r="C836" s="4">
        <v>734</v>
      </c>
      <c r="D836" s="4">
        <v>1</v>
      </c>
    </row>
    <row r="837" spans="1:4" x14ac:dyDescent="0.3">
      <c r="A837" s="4">
        <v>836</v>
      </c>
      <c r="B837" s="4">
        <v>423</v>
      </c>
      <c r="C837" s="4">
        <v>942</v>
      </c>
      <c r="D837" s="4">
        <v>5</v>
      </c>
    </row>
    <row r="838" spans="1:4" x14ac:dyDescent="0.3">
      <c r="A838" s="4">
        <v>837</v>
      </c>
      <c r="B838" s="4">
        <v>424</v>
      </c>
      <c r="C838" s="4">
        <v>30</v>
      </c>
      <c r="D838" s="4">
        <v>3</v>
      </c>
    </row>
    <row r="839" spans="1:4" x14ac:dyDescent="0.3">
      <c r="A839" s="4">
        <v>838</v>
      </c>
      <c r="B839" s="4">
        <v>424</v>
      </c>
      <c r="C839" s="4">
        <v>93</v>
      </c>
      <c r="D839" s="4">
        <v>2</v>
      </c>
    </row>
    <row r="840" spans="1:4" x14ac:dyDescent="0.3">
      <c r="A840" s="4">
        <v>839</v>
      </c>
      <c r="B840" s="4">
        <v>424</v>
      </c>
      <c r="C840" s="4">
        <v>101</v>
      </c>
      <c r="D840" s="4">
        <v>3</v>
      </c>
    </row>
    <row r="841" spans="1:4" x14ac:dyDescent="0.3">
      <c r="A841" s="4">
        <v>840</v>
      </c>
      <c r="B841" s="4">
        <v>425</v>
      </c>
      <c r="C841" s="4">
        <v>11</v>
      </c>
      <c r="D841" s="4">
        <v>3</v>
      </c>
    </row>
    <row r="842" spans="1:4" x14ac:dyDescent="0.3">
      <c r="A842" s="4">
        <v>841</v>
      </c>
      <c r="B842" s="4">
        <v>425</v>
      </c>
      <c r="C842" s="4">
        <v>357</v>
      </c>
      <c r="D842" s="4">
        <v>3</v>
      </c>
    </row>
    <row r="843" spans="1:4" x14ac:dyDescent="0.3">
      <c r="A843" s="4">
        <v>842</v>
      </c>
      <c r="B843" s="4">
        <v>426</v>
      </c>
      <c r="C843" s="4">
        <v>625</v>
      </c>
      <c r="D843" s="4">
        <v>5</v>
      </c>
    </row>
    <row r="844" spans="1:4" x14ac:dyDescent="0.3">
      <c r="A844" s="4">
        <v>843</v>
      </c>
      <c r="B844" s="4">
        <v>426</v>
      </c>
      <c r="C844" s="4">
        <v>640</v>
      </c>
      <c r="D844" s="4">
        <v>3</v>
      </c>
    </row>
    <row r="845" spans="1:4" x14ac:dyDescent="0.3">
      <c r="A845" s="4">
        <v>844</v>
      </c>
      <c r="B845" s="4">
        <v>426</v>
      </c>
      <c r="C845" s="4">
        <v>841</v>
      </c>
      <c r="D845" s="4">
        <v>1</v>
      </c>
    </row>
    <row r="846" spans="1:4" x14ac:dyDescent="0.3">
      <c r="A846" s="4">
        <v>845</v>
      </c>
      <c r="B846" s="4">
        <v>427</v>
      </c>
      <c r="C846" s="4">
        <v>356</v>
      </c>
      <c r="D846" s="4">
        <v>5</v>
      </c>
    </row>
    <row r="847" spans="1:4" x14ac:dyDescent="0.3">
      <c r="A847" s="4">
        <v>846</v>
      </c>
      <c r="B847" s="4">
        <v>427</v>
      </c>
      <c r="C847" s="4">
        <v>927</v>
      </c>
      <c r="D847" s="4">
        <v>3</v>
      </c>
    </row>
    <row r="848" spans="1:4" x14ac:dyDescent="0.3">
      <c r="A848" s="4">
        <v>847</v>
      </c>
      <c r="B848" s="4">
        <v>428</v>
      </c>
      <c r="C848" s="4">
        <v>56</v>
      </c>
      <c r="D848" s="4">
        <v>5</v>
      </c>
    </row>
    <row r="849" spans="1:4" x14ac:dyDescent="0.3">
      <c r="A849" s="4">
        <v>848</v>
      </c>
      <c r="B849" s="4">
        <v>428</v>
      </c>
      <c r="C849" s="4">
        <v>544</v>
      </c>
      <c r="D849" s="4">
        <v>2</v>
      </c>
    </row>
    <row r="850" spans="1:4" x14ac:dyDescent="0.3">
      <c r="A850" s="4">
        <v>849</v>
      </c>
      <c r="B850" s="4">
        <v>429</v>
      </c>
      <c r="C850" s="4">
        <v>741</v>
      </c>
      <c r="D850" s="4">
        <v>5</v>
      </c>
    </row>
    <row r="851" spans="1:4" x14ac:dyDescent="0.3">
      <c r="A851" s="4">
        <v>850</v>
      </c>
      <c r="B851" s="4">
        <v>430</v>
      </c>
      <c r="C851" s="4">
        <v>203</v>
      </c>
      <c r="D851" s="4">
        <v>3</v>
      </c>
    </row>
    <row r="852" spans="1:4" x14ac:dyDescent="0.3">
      <c r="A852" s="4">
        <v>851</v>
      </c>
      <c r="B852" s="4">
        <v>431</v>
      </c>
      <c r="C852" s="4">
        <v>161</v>
      </c>
      <c r="D852" s="4">
        <v>3</v>
      </c>
    </row>
    <row r="853" spans="1:4" x14ac:dyDescent="0.3">
      <c r="A853" s="4">
        <v>852</v>
      </c>
      <c r="B853" s="4">
        <v>432</v>
      </c>
      <c r="C853" s="4">
        <v>249</v>
      </c>
      <c r="D853" s="4">
        <v>3</v>
      </c>
    </row>
    <row r="854" spans="1:4" x14ac:dyDescent="0.3">
      <c r="A854" s="4">
        <v>853</v>
      </c>
      <c r="B854" s="4">
        <v>432</v>
      </c>
      <c r="C854" s="4">
        <v>301</v>
      </c>
      <c r="D854" s="4">
        <v>4</v>
      </c>
    </row>
    <row r="855" spans="1:4" x14ac:dyDescent="0.3">
      <c r="A855" s="4">
        <v>854</v>
      </c>
      <c r="B855" s="4">
        <v>432</v>
      </c>
      <c r="C855" s="4">
        <v>653</v>
      </c>
      <c r="D855" s="4">
        <v>5</v>
      </c>
    </row>
    <row r="856" spans="1:4" x14ac:dyDescent="0.3">
      <c r="A856" s="4">
        <v>855</v>
      </c>
      <c r="B856" s="4">
        <v>433</v>
      </c>
      <c r="C856" s="4">
        <v>715</v>
      </c>
      <c r="D856" s="4">
        <v>3</v>
      </c>
    </row>
    <row r="857" spans="1:4" x14ac:dyDescent="0.3">
      <c r="A857" s="4">
        <v>856</v>
      </c>
      <c r="B857" s="4">
        <v>433</v>
      </c>
      <c r="C857" s="4">
        <v>845</v>
      </c>
      <c r="D857" s="4">
        <v>4</v>
      </c>
    </row>
    <row r="858" spans="1:4" x14ac:dyDescent="0.3">
      <c r="A858" s="4">
        <v>857</v>
      </c>
      <c r="B858" s="4">
        <v>434</v>
      </c>
      <c r="C858" s="4">
        <v>61</v>
      </c>
      <c r="D858" s="4">
        <v>4</v>
      </c>
    </row>
    <row r="859" spans="1:4" x14ac:dyDescent="0.3">
      <c r="A859" s="4">
        <v>858</v>
      </c>
      <c r="B859" s="4">
        <v>434</v>
      </c>
      <c r="C859" s="4">
        <v>134</v>
      </c>
      <c r="D859" s="4">
        <v>3</v>
      </c>
    </row>
    <row r="860" spans="1:4" x14ac:dyDescent="0.3">
      <c r="A860" s="4">
        <v>859</v>
      </c>
      <c r="B860" s="4">
        <v>434</v>
      </c>
      <c r="C860" s="4">
        <v>641</v>
      </c>
      <c r="D860" s="4">
        <v>1</v>
      </c>
    </row>
    <row r="861" spans="1:4" x14ac:dyDescent="0.3">
      <c r="A861" s="4">
        <v>860</v>
      </c>
      <c r="B861" s="4">
        <v>435</v>
      </c>
      <c r="C861" s="4">
        <v>569</v>
      </c>
      <c r="D861" s="4">
        <v>3</v>
      </c>
    </row>
    <row r="862" spans="1:4" x14ac:dyDescent="0.3">
      <c r="A862" s="4">
        <v>861</v>
      </c>
      <c r="B862" s="4">
        <v>436</v>
      </c>
      <c r="C862" s="4">
        <v>326</v>
      </c>
      <c r="D862" s="4">
        <v>1</v>
      </c>
    </row>
    <row r="863" spans="1:4" x14ac:dyDescent="0.3">
      <c r="A863" s="4">
        <v>862</v>
      </c>
      <c r="B863" s="4">
        <v>437</v>
      </c>
      <c r="C863" s="4">
        <v>451</v>
      </c>
      <c r="D863" s="4">
        <v>3</v>
      </c>
    </row>
    <row r="864" spans="1:4" x14ac:dyDescent="0.3">
      <c r="A864" s="4">
        <v>863</v>
      </c>
      <c r="B864" s="4">
        <v>438</v>
      </c>
      <c r="C864" s="4">
        <v>39</v>
      </c>
      <c r="D864" s="4">
        <v>1</v>
      </c>
    </row>
    <row r="865" spans="1:4" x14ac:dyDescent="0.3">
      <c r="A865" s="4">
        <v>864</v>
      </c>
      <c r="B865" s="4">
        <v>438</v>
      </c>
      <c r="C865" s="4">
        <v>542</v>
      </c>
      <c r="D865" s="4">
        <v>4</v>
      </c>
    </row>
    <row r="866" spans="1:4" x14ac:dyDescent="0.3">
      <c r="A866" s="4">
        <v>865</v>
      </c>
      <c r="B866" s="4">
        <v>439</v>
      </c>
      <c r="C866" s="4">
        <v>337</v>
      </c>
      <c r="D866" s="4">
        <v>1</v>
      </c>
    </row>
    <row r="867" spans="1:4" x14ac:dyDescent="0.3">
      <c r="A867" s="4">
        <v>866</v>
      </c>
      <c r="B867" s="4">
        <v>439</v>
      </c>
      <c r="C867" s="4">
        <v>678</v>
      </c>
      <c r="D867" s="4">
        <v>1</v>
      </c>
    </row>
    <row r="868" spans="1:4" x14ac:dyDescent="0.3">
      <c r="A868" s="4">
        <v>867</v>
      </c>
      <c r="B868" s="4">
        <v>440</v>
      </c>
      <c r="C868" s="4">
        <v>593</v>
      </c>
      <c r="D868" s="4">
        <v>1</v>
      </c>
    </row>
    <row r="869" spans="1:4" x14ac:dyDescent="0.3">
      <c r="A869" s="4">
        <v>868</v>
      </c>
      <c r="B869" s="4">
        <v>440</v>
      </c>
      <c r="C869" s="4">
        <v>745</v>
      </c>
      <c r="D869" s="4">
        <v>3</v>
      </c>
    </row>
    <row r="870" spans="1:4" x14ac:dyDescent="0.3">
      <c r="A870" s="4">
        <v>869</v>
      </c>
      <c r="B870" s="4">
        <v>441</v>
      </c>
      <c r="C870" s="4">
        <v>287</v>
      </c>
      <c r="D870" s="4">
        <v>3</v>
      </c>
    </row>
    <row r="871" spans="1:4" x14ac:dyDescent="0.3">
      <c r="A871" s="4">
        <v>870</v>
      </c>
      <c r="B871" s="4">
        <v>441</v>
      </c>
      <c r="C871" s="4">
        <v>931</v>
      </c>
      <c r="D871" s="4">
        <v>3</v>
      </c>
    </row>
    <row r="872" spans="1:4" x14ac:dyDescent="0.3">
      <c r="A872" s="4">
        <v>871</v>
      </c>
      <c r="B872" s="4">
        <v>442</v>
      </c>
      <c r="C872" s="4">
        <v>183</v>
      </c>
      <c r="D872" s="4">
        <v>1</v>
      </c>
    </row>
    <row r="873" spans="1:4" x14ac:dyDescent="0.3">
      <c r="A873" s="4">
        <v>872</v>
      </c>
      <c r="B873" s="4">
        <v>442</v>
      </c>
      <c r="C873" s="4">
        <v>327</v>
      </c>
      <c r="D873" s="4">
        <v>1</v>
      </c>
    </row>
    <row r="874" spans="1:4" x14ac:dyDescent="0.3">
      <c r="A874" s="4">
        <v>873</v>
      </c>
      <c r="B874" s="4">
        <v>443</v>
      </c>
      <c r="C874" s="4">
        <v>722</v>
      </c>
      <c r="D874" s="4">
        <v>4</v>
      </c>
    </row>
    <row r="875" spans="1:4" x14ac:dyDescent="0.3">
      <c r="A875" s="4">
        <v>874</v>
      </c>
      <c r="B875" s="4">
        <v>444</v>
      </c>
      <c r="C875" s="4">
        <v>201</v>
      </c>
      <c r="D875" s="4">
        <v>3</v>
      </c>
    </row>
    <row r="876" spans="1:4" x14ac:dyDescent="0.3">
      <c r="A876" s="4">
        <v>875</v>
      </c>
      <c r="B876" s="4">
        <v>444</v>
      </c>
      <c r="C876" s="4">
        <v>279</v>
      </c>
      <c r="D876" s="4">
        <v>3</v>
      </c>
    </row>
    <row r="877" spans="1:4" x14ac:dyDescent="0.3">
      <c r="A877" s="4">
        <v>876</v>
      </c>
      <c r="B877" s="4">
        <v>445</v>
      </c>
      <c r="C877" s="4">
        <v>574</v>
      </c>
      <c r="D877" s="4">
        <v>4</v>
      </c>
    </row>
    <row r="878" spans="1:4" x14ac:dyDescent="0.3">
      <c r="A878" s="4">
        <v>877</v>
      </c>
      <c r="B878" s="4">
        <v>445</v>
      </c>
      <c r="C878" s="4">
        <v>965</v>
      </c>
      <c r="D878" s="4">
        <v>3</v>
      </c>
    </row>
    <row r="879" spans="1:4" x14ac:dyDescent="0.3">
      <c r="A879" s="4">
        <v>878</v>
      </c>
      <c r="B879" s="4">
        <v>446</v>
      </c>
      <c r="C879" s="4">
        <v>728</v>
      </c>
      <c r="D879" s="4">
        <v>1</v>
      </c>
    </row>
    <row r="880" spans="1:4" x14ac:dyDescent="0.3">
      <c r="A880" s="4">
        <v>879</v>
      </c>
      <c r="B880" s="4">
        <v>446</v>
      </c>
      <c r="C880" s="4">
        <v>841</v>
      </c>
      <c r="D880" s="4">
        <v>4</v>
      </c>
    </row>
    <row r="881" spans="1:4" x14ac:dyDescent="0.3">
      <c r="A881" s="4">
        <v>880</v>
      </c>
      <c r="B881" s="4">
        <v>447</v>
      </c>
      <c r="C881" s="4">
        <v>104</v>
      </c>
      <c r="D881" s="4">
        <v>1</v>
      </c>
    </row>
    <row r="882" spans="1:4" x14ac:dyDescent="0.3">
      <c r="A882" s="4">
        <v>881</v>
      </c>
      <c r="B882" s="4">
        <v>447</v>
      </c>
      <c r="C882" s="4">
        <v>254</v>
      </c>
      <c r="D882" s="4">
        <v>5</v>
      </c>
    </row>
    <row r="883" spans="1:4" x14ac:dyDescent="0.3">
      <c r="A883" s="4">
        <v>882</v>
      </c>
      <c r="B883" s="4">
        <v>447</v>
      </c>
      <c r="C883" s="4">
        <v>286</v>
      </c>
      <c r="D883" s="4">
        <v>4</v>
      </c>
    </row>
    <row r="884" spans="1:4" x14ac:dyDescent="0.3">
      <c r="A884" s="4">
        <v>883</v>
      </c>
      <c r="B884" s="4">
        <v>447</v>
      </c>
      <c r="C884" s="4">
        <v>841</v>
      </c>
      <c r="D884" s="4">
        <v>5</v>
      </c>
    </row>
    <row r="885" spans="1:4" x14ac:dyDescent="0.3">
      <c r="A885" s="4">
        <v>884</v>
      </c>
      <c r="B885" s="4">
        <v>448</v>
      </c>
      <c r="C885" s="4">
        <v>831</v>
      </c>
      <c r="D885" s="4">
        <v>1</v>
      </c>
    </row>
    <row r="886" spans="1:4" x14ac:dyDescent="0.3">
      <c r="A886" s="4">
        <v>885</v>
      </c>
      <c r="B886" s="4">
        <v>449</v>
      </c>
      <c r="C886" s="4">
        <v>238</v>
      </c>
      <c r="D886" s="4">
        <v>5</v>
      </c>
    </row>
    <row r="887" spans="1:4" x14ac:dyDescent="0.3">
      <c r="A887" s="4">
        <v>886</v>
      </c>
      <c r="B887" s="4">
        <v>450</v>
      </c>
      <c r="C887" s="4">
        <v>234</v>
      </c>
      <c r="D887" s="4">
        <v>4</v>
      </c>
    </row>
    <row r="888" spans="1:4" x14ac:dyDescent="0.3">
      <c r="A888" s="4">
        <v>887</v>
      </c>
      <c r="B888" s="4">
        <v>450</v>
      </c>
      <c r="C888" s="4">
        <v>357</v>
      </c>
      <c r="D888" s="4">
        <v>5</v>
      </c>
    </row>
    <row r="889" spans="1:4" x14ac:dyDescent="0.3">
      <c r="A889" s="4">
        <v>888</v>
      </c>
      <c r="B889" s="4">
        <v>450</v>
      </c>
      <c r="C889" s="4">
        <v>547</v>
      </c>
      <c r="D889" s="4">
        <v>3</v>
      </c>
    </row>
    <row r="890" spans="1:4" x14ac:dyDescent="0.3">
      <c r="A890" s="4">
        <v>889</v>
      </c>
      <c r="B890" s="4">
        <v>450</v>
      </c>
      <c r="C890" s="4">
        <v>734</v>
      </c>
      <c r="D890" s="4">
        <v>1</v>
      </c>
    </row>
    <row r="891" spans="1:4" x14ac:dyDescent="0.3">
      <c r="A891" s="4">
        <v>890</v>
      </c>
      <c r="B891" s="4">
        <v>451</v>
      </c>
      <c r="C891" s="4">
        <v>38</v>
      </c>
      <c r="D891" s="4">
        <v>2</v>
      </c>
    </row>
    <row r="892" spans="1:4" x14ac:dyDescent="0.3">
      <c r="A892" s="4">
        <v>891</v>
      </c>
      <c r="B892" s="4">
        <v>451</v>
      </c>
      <c r="C892" s="4">
        <v>711</v>
      </c>
      <c r="D892" s="4">
        <v>5</v>
      </c>
    </row>
    <row r="893" spans="1:4" x14ac:dyDescent="0.3">
      <c r="A893" s="4">
        <v>892</v>
      </c>
      <c r="B893" s="4">
        <v>451</v>
      </c>
      <c r="C893" s="4">
        <v>787</v>
      </c>
      <c r="D893" s="4">
        <v>5</v>
      </c>
    </row>
    <row r="894" spans="1:4" x14ac:dyDescent="0.3">
      <c r="A894" s="4">
        <v>893</v>
      </c>
      <c r="B894" s="4">
        <v>452</v>
      </c>
      <c r="C894" s="4">
        <v>258</v>
      </c>
      <c r="D894" s="4">
        <v>5</v>
      </c>
    </row>
    <row r="895" spans="1:4" x14ac:dyDescent="0.3">
      <c r="A895" s="4">
        <v>894</v>
      </c>
      <c r="B895" s="4">
        <v>452</v>
      </c>
      <c r="C895" s="4">
        <v>417</v>
      </c>
      <c r="D895" s="4">
        <v>3</v>
      </c>
    </row>
    <row r="896" spans="1:4" x14ac:dyDescent="0.3">
      <c r="A896" s="4">
        <v>895</v>
      </c>
      <c r="B896" s="4">
        <v>452</v>
      </c>
      <c r="C896" s="4">
        <v>534</v>
      </c>
      <c r="D896" s="4">
        <v>2</v>
      </c>
    </row>
    <row r="897" spans="1:4" x14ac:dyDescent="0.3">
      <c r="A897" s="4">
        <v>896</v>
      </c>
      <c r="B897" s="4">
        <v>453</v>
      </c>
      <c r="C897" s="4">
        <v>189</v>
      </c>
      <c r="D897" s="4">
        <v>4</v>
      </c>
    </row>
    <row r="898" spans="1:4" x14ac:dyDescent="0.3">
      <c r="A898" s="4">
        <v>897</v>
      </c>
      <c r="B898" s="4">
        <v>454</v>
      </c>
      <c r="C898" s="4">
        <v>337</v>
      </c>
      <c r="D898" s="4">
        <v>4</v>
      </c>
    </row>
    <row r="899" spans="1:4" x14ac:dyDescent="0.3">
      <c r="A899" s="4">
        <v>898</v>
      </c>
      <c r="B899" s="4">
        <v>454</v>
      </c>
      <c r="C899" s="4">
        <v>435</v>
      </c>
      <c r="D899" s="4">
        <v>4</v>
      </c>
    </row>
    <row r="900" spans="1:4" x14ac:dyDescent="0.3">
      <c r="A900" s="4">
        <v>899</v>
      </c>
      <c r="B900" s="4">
        <v>454</v>
      </c>
      <c r="C900" s="4">
        <v>538</v>
      </c>
      <c r="D900" s="4">
        <v>3</v>
      </c>
    </row>
    <row r="901" spans="1:4" x14ac:dyDescent="0.3">
      <c r="A901" s="4">
        <v>900</v>
      </c>
      <c r="B901" s="4">
        <v>454</v>
      </c>
      <c r="C901" s="4">
        <v>727</v>
      </c>
      <c r="D901" s="4">
        <v>1</v>
      </c>
    </row>
    <row r="902" spans="1:4" x14ac:dyDescent="0.3">
      <c r="A902" s="4">
        <v>901</v>
      </c>
      <c r="B902" s="4">
        <v>455</v>
      </c>
      <c r="C902" s="4">
        <v>979</v>
      </c>
      <c r="D902" s="4">
        <v>3</v>
      </c>
    </row>
    <row r="903" spans="1:4" x14ac:dyDescent="0.3">
      <c r="A903" s="4">
        <v>902</v>
      </c>
      <c r="B903" s="4">
        <v>456</v>
      </c>
      <c r="C903" s="4">
        <v>269</v>
      </c>
      <c r="D903" s="4">
        <v>5</v>
      </c>
    </row>
    <row r="904" spans="1:4" x14ac:dyDescent="0.3">
      <c r="A904" s="4">
        <v>903</v>
      </c>
      <c r="B904" s="4">
        <v>456</v>
      </c>
      <c r="C904" s="4">
        <v>979</v>
      </c>
      <c r="D904" s="4">
        <v>2</v>
      </c>
    </row>
    <row r="905" spans="1:4" x14ac:dyDescent="0.3">
      <c r="A905" s="4">
        <v>904</v>
      </c>
      <c r="B905" s="4">
        <v>457</v>
      </c>
      <c r="C905" s="4">
        <v>554</v>
      </c>
      <c r="D905" s="4">
        <v>2</v>
      </c>
    </row>
    <row r="906" spans="1:4" x14ac:dyDescent="0.3">
      <c r="A906" s="4">
        <v>905</v>
      </c>
      <c r="B906" s="4">
        <v>457</v>
      </c>
      <c r="C906" s="4">
        <v>647</v>
      </c>
      <c r="D906" s="4">
        <v>2</v>
      </c>
    </row>
    <row r="907" spans="1:4" x14ac:dyDescent="0.3">
      <c r="A907" s="4">
        <v>906</v>
      </c>
      <c r="B907" s="4">
        <v>457</v>
      </c>
      <c r="C907" s="4">
        <v>883</v>
      </c>
      <c r="D907" s="4">
        <v>5</v>
      </c>
    </row>
    <row r="908" spans="1:4" x14ac:dyDescent="0.3">
      <c r="A908" s="4">
        <v>907</v>
      </c>
      <c r="B908" s="4">
        <v>457</v>
      </c>
      <c r="C908" s="4">
        <v>944</v>
      </c>
      <c r="D908" s="4">
        <v>5</v>
      </c>
    </row>
    <row r="909" spans="1:4" x14ac:dyDescent="0.3">
      <c r="A909" s="4">
        <v>908</v>
      </c>
      <c r="B909" s="4">
        <v>458</v>
      </c>
      <c r="C909" s="4">
        <v>197</v>
      </c>
      <c r="D909" s="4">
        <v>1</v>
      </c>
    </row>
    <row r="910" spans="1:4" x14ac:dyDescent="0.3">
      <c r="A910" s="4">
        <v>909</v>
      </c>
      <c r="B910" s="4">
        <v>458</v>
      </c>
      <c r="C910" s="4">
        <v>506</v>
      </c>
      <c r="D910" s="4">
        <v>4</v>
      </c>
    </row>
    <row r="911" spans="1:4" x14ac:dyDescent="0.3">
      <c r="A911" s="4">
        <v>910</v>
      </c>
      <c r="B911" s="4">
        <v>458</v>
      </c>
      <c r="C911" s="4">
        <v>848</v>
      </c>
      <c r="D911" s="4">
        <v>4</v>
      </c>
    </row>
    <row r="912" spans="1:4" x14ac:dyDescent="0.3">
      <c r="A912" s="4">
        <v>911</v>
      </c>
      <c r="B912" s="4">
        <v>458</v>
      </c>
      <c r="C912" s="4">
        <v>927</v>
      </c>
      <c r="D912" s="4">
        <v>3</v>
      </c>
    </row>
    <row r="913" spans="1:4" x14ac:dyDescent="0.3">
      <c r="A913" s="4">
        <v>912</v>
      </c>
      <c r="B913" s="4">
        <v>459</v>
      </c>
      <c r="C913" s="4">
        <v>260</v>
      </c>
      <c r="D913" s="4">
        <v>1</v>
      </c>
    </row>
    <row r="914" spans="1:4" x14ac:dyDescent="0.3">
      <c r="A914" s="4">
        <v>913</v>
      </c>
      <c r="B914" s="4">
        <v>460</v>
      </c>
      <c r="C914" s="4">
        <v>281</v>
      </c>
      <c r="D914" s="4">
        <v>2</v>
      </c>
    </row>
    <row r="915" spans="1:4" x14ac:dyDescent="0.3">
      <c r="A915" s="4">
        <v>914</v>
      </c>
      <c r="B915" s="4">
        <v>460</v>
      </c>
      <c r="C915" s="4">
        <v>566</v>
      </c>
      <c r="D915" s="4">
        <v>1</v>
      </c>
    </row>
    <row r="916" spans="1:4" x14ac:dyDescent="0.3">
      <c r="A916" s="4">
        <v>915</v>
      </c>
      <c r="B916" s="4">
        <v>461</v>
      </c>
      <c r="C916" s="4">
        <v>245</v>
      </c>
      <c r="D916" s="4">
        <v>1</v>
      </c>
    </row>
    <row r="917" spans="1:4" x14ac:dyDescent="0.3">
      <c r="A917" s="4">
        <v>916</v>
      </c>
      <c r="B917" s="4">
        <v>461</v>
      </c>
      <c r="C917" s="4">
        <v>577</v>
      </c>
      <c r="D917" s="4">
        <v>1</v>
      </c>
    </row>
    <row r="918" spans="1:4" x14ac:dyDescent="0.3">
      <c r="A918" s="4">
        <v>917</v>
      </c>
      <c r="B918" s="4">
        <v>461</v>
      </c>
      <c r="C918" s="4">
        <v>605</v>
      </c>
      <c r="D918" s="4">
        <v>2</v>
      </c>
    </row>
    <row r="919" spans="1:4" x14ac:dyDescent="0.3">
      <c r="A919" s="4">
        <v>918</v>
      </c>
      <c r="B919" s="4">
        <v>462</v>
      </c>
      <c r="C919" s="4">
        <v>922</v>
      </c>
      <c r="D919" s="4">
        <v>2</v>
      </c>
    </row>
    <row r="920" spans="1:4" x14ac:dyDescent="0.3">
      <c r="A920" s="4">
        <v>919</v>
      </c>
      <c r="B920" s="4">
        <v>463</v>
      </c>
      <c r="C920" s="4">
        <v>469</v>
      </c>
      <c r="D920" s="4">
        <v>2</v>
      </c>
    </row>
    <row r="921" spans="1:4" x14ac:dyDescent="0.3">
      <c r="A921" s="4">
        <v>920</v>
      </c>
      <c r="B921" s="4">
        <v>463</v>
      </c>
      <c r="C921" s="4">
        <v>992</v>
      </c>
      <c r="D921" s="4">
        <v>2</v>
      </c>
    </row>
    <row r="922" spans="1:4" x14ac:dyDescent="0.3">
      <c r="A922" s="4">
        <v>921</v>
      </c>
      <c r="B922" s="4">
        <v>464</v>
      </c>
      <c r="C922" s="4">
        <v>305</v>
      </c>
      <c r="D922" s="4">
        <v>2</v>
      </c>
    </row>
    <row r="923" spans="1:4" x14ac:dyDescent="0.3">
      <c r="A923" s="4">
        <v>922</v>
      </c>
      <c r="B923" s="4">
        <v>464</v>
      </c>
      <c r="C923" s="4">
        <v>714</v>
      </c>
      <c r="D923" s="4">
        <v>2</v>
      </c>
    </row>
    <row r="924" spans="1:4" x14ac:dyDescent="0.3">
      <c r="A924" s="4">
        <v>923</v>
      </c>
      <c r="B924" s="4">
        <v>464</v>
      </c>
      <c r="C924" s="4">
        <v>767</v>
      </c>
      <c r="D924" s="4">
        <v>4</v>
      </c>
    </row>
    <row r="925" spans="1:4" x14ac:dyDescent="0.3">
      <c r="A925" s="4">
        <v>924</v>
      </c>
      <c r="B925" s="4">
        <v>465</v>
      </c>
      <c r="C925" s="4">
        <v>478</v>
      </c>
      <c r="D925" s="4">
        <v>2</v>
      </c>
    </row>
    <row r="926" spans="1:4" x14ac:dyDescent="0.3">
      <c r="A926" s="4">
        <v>925</v>
      </c>
      <c r="B926" s="4">
        <v>466</v>
      </c>
      <c r="C926" s="4">
        <v>210</v>
      </c>
      <c r="D926" s="4">
        <v>1</v>
      </c>
    </row>
    <row r="927" spans="1:4" x14ac:dyDescent="0.3">
      <c r="A927" s="4">
        <v>926</v>
      </c>
      <c r="B927" s="4">
        <v>466</v>
      </c>
      <c r="C927" s="4">
        <v>672</v>
      </c>
      <c r="D927" s="4">
        <v>4</v>
      </c>
    </row>
    <row r="928" spans="1:4" x14ac:dyDescent="0.3">
      <c r="A928" s="4">
        <v>927</v>
      </c>
      <c r="B928" s="4">
        <v>466</v>
      </c>
      <c r="C928" s="4">
        <v>798</v>
      </c>
      <c r="D928" s="4">
        <v>1</v>
      </c>
    </row>
    <row r="929" spans="1:4" x14ac:dyDescent="0.3">
      <c r="A929" s="4">
        <v>928</v>
      </c>
      <c r="B929" s="4">
        <v>466</v>
      </c>
      <c r="C929" s="4">
        <v>979</v>
      </c>
      <c r="D929" s="4">
        <v>4</v>
      </c>
    </row>
    <row r="930" spans="1:4" x14ac:dyDescent="0.3">
      <c r="A930" s="4">
        <v>929</v>
      </c>
      <c r="B930" s="4">
        <v>467</v>
      </c>
      <c r="C930" s="4">
        <v>255</v>
      </c>
      <c r="D930" s="4">
        <v>2</v>
      </c>
    </row>
    <row r="931" spans="1:4" x14ac:dyDescent="0.3">
      <c r="A931" s="4">
        <v>930</v>
      </c>
      <c r="B931" s="4">
        <v>468</v>
      </c>
      <c r="C931" s="4">
        <v>15</v>
      </c>
      <c r="D931" s="4">
        <v>5</v>
      </c>
    </row>
    <row r="932" spans="1:4" x14ac:dyDescent="0.3">
      <c r="A932" s="4">
        <v>931</v>
      </c>
      <c r="B932" s="4">
        <v>468</v>
      </c>
      <c r="C932" s="4">
        <v>479</v>
      </c>
      <c r="D932" s="4">
        <v>2</v>
      </c>
    </row>
    <row r="933" spans="1:4" x14ac:dyDescent="0.3">
      <c r="A933" s="4">
        <v>932</v>
      </c>
      <c r="B933" s="4">
        <v>469</v>
      </c>
      <c r="C933" s="4">
        <v>139</v>
      </c>
      <c r="D933" s="4">
        <v>2</v>
      </c>
    </row>
    <row r="934" spans="1:4" x14ac:dyDescent="0.3">
      <c r="A934" s="4">
        <v>933</v>
      </c>
      <c r="B934" s="4">
        <v>469</v>
      </c>
      <c r="C934" s="4">
        <v>423</v>
      </c>
      <c r="D934" s="4">
        <v>4</v>
      </c>
    </row>
    <row r="935" spans="1:4" x14ac:dyDescent="0.3">
      <c r="A935" s="4">
        <v>934</v>
      </c>
      <c r="B935" s="4">
        <v>469</v>
      </c>
      <c r="C935" s="4">
        <v>425</v>
      </c>
      <c r="D935" s="4">
        <v>4</v>
      </c>
    </row>
    <row r="936" spans="1:4" x14ac:dyDescent="0.3">
      <c r="A936" s="4">
        <v>935</v>
      </c>
      <c r="B936" s="4">
        <v>469</v>
      </c>
      <c r="C936" s="4">
        <v>785</v>
      </c>
      <c r="D936" s="4">
        <v>2</v>
      </c>
    </row>
    <row r="937" spans="1:4" x14ac:dyDescent="0.3">
      <c r="A937" s="4">
        <v>936</v>
      </c>
      <c r="B937" s="4">
        <v>469</v>
      </c>
      <c r="C937" s="4">
        <v>827</v>
      </c>
      <c r="D937" s="4">
        <v>4</v>
      </c>
    </row>
    <row r="938" spans="1:4" x14ac:dyDescent="0.3">
      <c r="A938" s="4">
        <v>937</v>
      </c>
      <c r="B938" s="4">
        <v>470</v>
      </c>
      <c r="C938" s="4">
        <v>706</v>
      </c>
      <c r="D938" s="4">
        <v>1</v>
      </c>
    </row>
    <row r="939" spans="1:4" x14ac:dyDescent="0.3">
      <c r="A939" s="4">
        <v>938</v>
      </c>
      <c r="B939" s="4">
        <v>471</v>
      </c>
      <c r="C939" s="4">
        <v>631</v>
      </c>
      <c r="D939" s="4">
        <v>2</v>
      </c>
    </row>
    <row r="940" spans="1:4" x14ac:dyDescent="0.3">
      <c r="A940" s="4">
        <v>939</v>
      </c>
      <c r="B940" s="4">
        <v>471</v>
      </c>
      <c r="C940" s="4">
        <v>943</v>
      </c>
      <c r="D940" s="4">
        <v>2</v>
      </c>
    </row>
    <row r="941" spans="1:4" x14ac:dyDescent="0.3">
      <c r="A941" s="4">
        <v>940</v>
      </c>
      <c r="B941" s="4">
        <v>472</v>
      </c>
      <c r="C941" s="4">
        <v>984</v>
      </c>
      <c r="D941" s="4">
        <v>3</v>
      </c>
    </row>
    <row r="942" spans="1:4" x14ac:dyDescent="0.3">
      <c r="A942" s="4">
        <v>941</v>
      </c>
      <c r="B942" s="4">
        <v>473</v>
      </c>
      <c r="C942" s="4">
        <v>91</v>
      </c>
      <c r="D942" s="4">
        <v>2</v>
      </c>
    </row>
    <row r="943" spans="1:4" x14ac:dyDescent="0.3">
      <c r="A943" s="4">
        <v>942</v>
      </c>
      <c r="B943" s="4">
        <v>473</v>
      </c>
      <c r="C943" s="4">
        <v>517</v>
      </c>
      <c r="D943" s="4">
        <v>1</v>
      </c>
    </row>
    <row r="944" spans="1:4" x14ac:dyDescent="0.3">
      <c r="A944" s="4">
        <v>943</v>
      </c>
      <c r="B944" s="4">
        <v>474</v>
      </c>
      <c r="C944" s="4">
        <v>83</v>
      </c>
      <c r="D944" s="4">
        <v>4</v>
      </c>
    </row>
    <row r="945" spans="1:4" x14ac:dyDescent="0.3">
      <c r="A945" s="4">
        <v>944</v>
      </c>
      <c r="B945" s="4">
        <v>474</v>
      </c>
      <c r="C945" s="4">
        <v>237</v>
      </c>
      <c r="D945" s="4">
        <v>1</v>
      </c>
    </row>
    <row r="946" spans="1:4" x14ac:dyDescent="0.3">
      <c r="A946" s="4">
        <v>945</v>
      </c>
      <c r="B946" s="4">
        <v>474</v>
      </c>
      <c r="C946" s="4">
        <v>343</v>
      </c>
      <c r="D946" s="4">
        <v>4</v>
      </c>
    </row>
    <row r="947" spans="1:4" x14ac:dyDescent="0.3">
      <c r="A947" s="4">
        <v>946</v>
      </c>
      <c r="B947" s="4">
        <v>474</v>
      </c>
      <c r="C947" s="4">
        <v>489</v>
      </c>
      <c r="D947" s="4">
        <v>3</v>
      </c>
    </row>
    <row r="948" spans="1:4" x14ac:dyDescent="0.3">
      <c r="A948" s="4">
        <v>947</v>
      </c>
      <c r="B948" s="4">
        <v>474</v>
      </c>
      <c r="C948" s="4">
        <v>523</v>
      </c>
      <c r="D948" s="4">
        <v>5</v>
      </c>
    </row>
    <row r="949" spans="1:4" x14ac:dyDescent="0.3">
      <c r="A949" s="4">
        <v>948</v>
      </c>
      <c r="B949" s="4">
        <v>475</v>
      </c>
      <c r="C949" s="4">
        <v>631</v>
      </c>
      <c r="D949" s="4">
        <v>2</v>
      </c>
    </row>
    <row r="950" spans="1:4" x14ac:dyDescent="0.3">
      <c r="A950" s="4">
        <v>949</v>
      </c>
      <c r="B950" s="4">
        <v>476</v>
      </c>
      <c r="C950" s="4">
        <v>631</v>
      </c>
      <c r="D950" s="4">
        <v>1</v>
      </c>
    </row>
    <row r="951" spans="1:4" x14ac:dyDescent="0.3">
      <c r="A951" s="4">
        <v>950</v>
      </c>
      <c r="B951" s="4">
        <v>476</v>
      </c>
      <c r="C951" s="4">
        <v>896</v>
      </c>
      <c r="D951" s="4">
        <v>2</v>
      </c>
    </row>
    <row r="952" spans="1:4" x14ac:dyDescent="0.3">
      <c r="A952" s="4">
        <v>951</v>
      </c>
      <c r="B952" s="4">
        <v>477</v>
      </c>
      <c r="C952" s="4">
        <v>342</v>
      </c>
      <c r="D952" s="4">
        <v>2</v>
      </c>
    </row>
    <row r="953" spans="1:4" x14ac:dyDescent="0.3">
      <c r="A953" s="4">
        <v>952</v>
      </c>
      <c r="B953" s="4">
        <v>477</v>
      </c>
      <c r="C953" s="4">
        <v>433</v>
      </c>
      <c r="D953" s="4">
        <v>1</v>
      </c>
    </row>
    <row r="954" spans="1:4" x14ac:dyDescent="0.3">
      <c r="A954" s="4">
        <v>953</v>
      </c>
      <c r="B954" s="4">
        <v>478</v>
      </c>
      <c r="C954" s="4">
        <v>2</v>
      </c>
      <c r="D954" s="4">
        <v>1</v>
      </c>
    </row>
    <row r="955" spans="1:4" x14ac:dyDescent="0.3">
      <c r="A955" s="4">
        <v>954</v>
      </c>
      <c r="B955" s="4">
        <v>479</v>
      </c>
      <c r="C955" s="4">
        <v>36</v>
      </c>
      <c r="D955" s="4">
        <v>3</v>
      </c>
    </row>
    <row r="956" spans="1:4" x14ac:dyDescent="0.3">
      <c r="A956" s="4">
        <v>955</v>
      </c>
      <c r="B956" s="4">
        <v>479</v>
      </c>
      <c r="C956" s="4">
        <v>141</v>
      </c>
      <c r="D956" s="4">
        <v>3</v>
      </c>
    </row>
    <row r="957" spans="1:4" x14ac:dyDescent="0.3">
      <c r="A957" s="4">
        <v>956</v>
      </c>
      <c r="B957" s="4">
        <v>479</v>
      </c>
      <c r="C957" s="4">
        <v>147</v>
      </c>
      <c r="D957" s="4">
        <v>5</v>
      </c>
    </row>
    <row r="958" spans="1:4" x14ac:dyDescent="0.3">
      <c r="A958" s="4">
        <v>957</v>
      </c>
      <c r="B958" s="4">
        <v>479</v>
      </c>
      <c r="C958" s="4">
        <v>355</v>
      </c>
      <c r="D958" s="4">
        <v>3</v>
      </c>
    </row>
    <row r="959" spans="1:4" x14ac:dyDescent="0.3">
      <c r="A959" s="4">
        <v>958</v>
      </c>
      <c r="B959" s="4">
        <v>479</v>
      </c>
      <c r="C959" s="4">
        <v>963</v>
      </c>
      <c r="D959" s="4">
        <v>3</v>
      </c>
    </row>
    <row r="960" spans="1:4" x14ac:dyDescent="0.3">
      <c r="A960" s="4">
        <v>959</v>
      </c>
      <c r="B960" s="4">
        <v>480</v>
      </c>
      <c r="C960" s="4">
        <v>394</v>
      </c>
      <c r="D960" s="4">
        <v>1</v>
      </c>
    </row>
    <row r="961" spans="1:4" x14ac:dyDescent="0.3">
      <c r="A961" s="4">
        <v>960</v>
      </c>
      <c r="B961" s="4">
        <v>480</v>
      </c>
      <c r="C961" s="4">
        <v>745</v>
      </c>
      <c r="D961" s="4">
        <v>2</v>
      </c>
    </row>
    <row r="962" spans="1:4" x14ac:dyDescent="0.3">
      <c r="A962" s="4">
        <v>961</v>
      </c>
      <c r="B962" s="4">
        <v>480</v>
      </c>
      <c r="C962" s="4">
        <v>824</v>
      </c>
      <c r="D962" s="4">
        <v>4</v>
      </c>
    </row>
    <row r="963" spans="1:4" x14ac:dyDescent="0.3">
      <c r="A963" s="4">
        <v>962</v>
      </c>
      <c r="B963" s="4">
        <v>481</v>
      </c>
      <c r="C963" s="4">
        <v>508</v>
      </c>
      <c r="D963" s="4">
        <v>1</v>
      </c>
    </row>
    <row r="964" spans="1:4" x14ac:dyDescent="0.3">
      <c r="A964" s="4">
        <v>963</v>
      </c>
      <c r="B964" s="4">
        <v>482</v>
      </c>
      <c r="C964" s="4">
        <v>222</v>
      </c>
      <c r="D964" s="4">
        <v>2</v>
      </c>
    </row>
    <row r="965" spans="1:4" x14ac:dyDescent="0.3">
      <c r="A965" s="4">
        <v>964</v>
      </c>
      <c r="B965" s="4">
        <v>483</v>
      </c>
      <c r="C965" s="4">
        <v>201</v>
      </c>
      <c r="D965" s="4">
        <v>1</v>
      </c>
    </row>
    <row r="966" spans="1:4" x14ac:dyDescent="0.3">
      <c r="A966" s="4">
        <v>965</v>
      </c>
      <c r="B966" s="4">
        <v>483</v>
      </c>
      <c r="C966" s="4">
        <v>207</v>
      </c>
      <c r="D966" s="4">
        <v>1</v>
      </c>
    </row>
    <row r="967" spans="1:4" x14ac:dyDescent="0.3">
      <c r="A967" s="4">
        <v>966</v>
      </c>
      <c r="B967" s="4">
        <v>483</v>
      </c>
      <c r="C967" s="4">
        <v>246</v>
      </c>
      <c r="D967" s="4">
        <v>4</v>
      </c>
    </row>
    <row r="968" spans="1:4" x14ac:dyDescent="0.3">
      <c r="A968" s="4">
        <v>967</v>
      </c>
      <c r="B968" s="4">
        <v>483</v>
      </c>
      <c r="C968" s="4">
        <v>598</v>
      </c>
      <c r="D968" s="4">
        <v>4</v>
      </c>
    </row>
    <row r="969" spans="1:4" x14ac:dyDescent="0.3">
      <c r="A969" s="4">
        <v>968</v>
      </c>
      <c r="B969" s="4">
        <v>484</v>
      </c>
      <c r="C969" s="4">
        <v>767</v>
      </c>
      <c r="D969" s="4">
        <v>2</v>
      </c>
    </row>
    <row r="970" spans="1:4" x14ac:dyDescent="0.3">
      <c r="A970" s="4">
        <v>969</v>
      </c>
      <c r="B970" s="4">
        <v>485</v>
      </c>
      <c r="C970" s="4">
        <v>513</v>
      </c>
      <c r="D970" s="4">
        <v>1</v>
      </c>
    </row>
    <row r="971" spans="1:4" x14ac:dyDescent="0.3">
      <c r="A971" s="4">
        <v>970</v>
      </c>
      <c r="B971" s="4">
        <v>485</v>
      </c>
      <c r="C971" s="4">
        <v>624</v>
      </c>
      <c r="D971" s="4">
        <v>4</v>
      </c>
    </row>
    <row r="972" spans="1:4" x14ac:dyDescent="0.3">
      <c r="A972" s="4">
        <v>971</v>
      </c>
      <c r="B972" s="4">
        <v>486</v>
      </c>
      <c r="C972" s="4">
        <v>455</v>
      </c>
      <c r="D972" s="4">
        <v>3</v>
      </c>
    </row>
    <row r="973" spans="1:4" x14ac:dyDescent="0.3">
      <c r="A973" s="4">
        <v>972</v>
      </c>
      <c r="B973" s="4">
        <v>487</v>
      </c>
      <c r="C973" s="4">
        <v>840</v>
      </c>
      <c r="D973" s="4">
        <v>4</v>
      </c>
    </row>
    <row r="974" spans="1:4" x14ac:dyDescent="0.3">
      <c r="A974" s="4">
        <v>973</v>
      </c>
      <c r="B974" s="4">
        <v>488</v>
      </c>
      <c r="C974" s="4">
        <v>583</v>
      </c>
      <c r="D974" s="4">
        <v>1</v>
      </c>
    </row>
    <row r="975" spans="1:4" x14ac:dyDescent="0.3">
      <c r="A975" s="4">
        <v>974</v>
      </c>
      <c r="B975" s="4">
        <v>489</v>
      </c>
      <c r="C975" s="4">
        <v>322</v>
      </c>
      <c r="D975" s="4">
        <v>5</v>
      </c>
    </row>
    <row r="976" spans="1:4" x14ac:dyDescent="0.3">
      <c r="A976" s="4">
        <v>975</v>
      </c>
      <c r="B976" s="4">
        <v>489</v>
      </c>
      <c r="C976" s="4">
        <v>822</v>
      </c>
      <c r="D976" s="4">
        <v>5</v>
      </c>
    </row>
    <row r="977" spans="1:4" x14ac:dyDescent="0.3">
      <c r="A977" s="4">
        <v>976</v>
      </c>
      <c r="B977" s="4">
        <v>490</v>
      </c>
      <c r="C977" s="4">
        <v>565</v>
      </c>
      <c r="D977" s="4">
        <v>5</v>
      </c>
    </row>
    <row r="978" spans="1:4" x14ac:dyDescent="0.3">
      <c r="A978" s="4">
        <v>977</v>
      </c>
      <c r="B978" s="4">
        <v>490</v>
      </c>
      <c r="C978" s="4">
        <v>774</v>
      </c>
      <c r="D978" s="4">
        <v>2</v>
      </c>
    </row>
    <row r="979" spans="1:4" x14ac:dyDescent="0.3">
      <c r="A979" s="4">
        <v>978</v>
      </c>
      <c r="B979" s="4">
        <v>490</v>
      </c>
      <c r="C979" s="4">
        <v>790</v>
      </c>
      <c r="D979" s="4">
        <v>1</v>
      </c>
    </row>
    <row r="980" spans="1:4" x14ac:dyDescent="0.3">
      <c r="A980" s="4">
        <v>979</v>
      </c>
      <c r="B980" s="4">
        <v>491</v>
      </c>
      <c r="C980" s="4">
        <v>564</v>
      </c>
      <c r="D980" s="4">
        <v>3</v>
      </c>
    </row>
    <row r="981" spans="1:4" x14ac:dyDescent="0.3">
      <c r="A981" s="4">
        <v>980</v>
      </c>
      <c r="B981" s="4">
        <v>492</v>
      </c>
      <c r="C981" s="4">
        <v>91</v>
      </c>
      <c r="D981" s="4">
        <v>4</v>
      </c>
    </row>
    <row r="982" spans="1:4" x14ac:dyDescent="0.3">
      <c r="A982" s="4">
        <v>981</v>
      </c>
      <c r="B982" s="4">
        <v>493</v>
      </c>
      <c r="C982" s="4">
        <v>399</v>
      </c>
      <c r="D982" s="4">
        <v>3</v>
      </c>
    </row>
    <row r="983" spans="1:4" x14ac:dyDescent="0.3">
      <c r="A983" s="4">
        <v>982</v>
      </c>
      <c r="B983" s="4">
        <v>494</v>
      </c>
      <c r="C983" s="4">
        <v>243</v>
      </c>
      <c r="D983" s="4">
        <v>5</v>
      </c>
    </row>
    <row r="984" spans="1:4" x14ac:dyDescent="0.3">
      <c r="A984" s="4">
        <v>983</v>
      </c>
      <c r="B984" s="4">
        <v>494</v>
      </c>
      <c r="C984" s="4">
        <v>327</v>
      </c>
      <c r="D984" s="4">
        <v>4</v>
      </c>
    </row>
    <row r="985" spans="1:4" x14ac:dyDescent="0.3">
      <c r="A985" s="4">
        <v>984</v>
      </c>
      <c r="B985" s="4">
        <v>494</v>
      </c>
      <c r="C985" s="4">
        <v>447</v>
      </c>
      <c r="D985" s="4">
        <v>3</v>
      </c>
    </row>
    <row r="986" spans="1:4" x14ac:dyDescent="0.3">
      <c r="A986" s="4">
        <v>985</v>
      </c>
      <c r="B986" s="4">
        <v>494</v>
      </c>
      <c r="C986" s="4">
        <v>559</v>
      </c>
      <c r="D986" s="4">
        <v>3</v>
      </c>
    </row>
    <row r="987" spans="1:4" x14ac:dyDescent="0.3">
      <c r="A987" s="4">
        <v>986</v>
      </c>
      <c r="B987" s="4">
        <v>495</v>
      </c>
      <c r="C987" s="4">
        <v>718</v>
      </c>
      <c r="D987" s="4">
        <v>2</v>
      </c>
    </row>
    <row r="988" spans="1:4" x14ac:dyDescent="0.3">
      <c r="A988" s="4">
        <v>987</v>
      </c>
      <c r="B988" s="4">
        <v>496</v>
      </c>
      <c r="C988" s="4">
        <v>420</v>
      </c>
      <c r="D988" s="4">
        <v>3</v>
      </c>
    </row>
    <row r="989" spans="1:4" x14ac:dyDescent="0.3">
      <c r="A989" s="4">
        <v>988</v>
      </c>
      <c r="B989" s="4">
        <v>497</v>
      </c>
      <c r="C989" s="4">
        <v>583</v>
      </c>
      <c r="D989" s="4">
        <v>5</v>
      </c>
    </row>
    <row r="990" spans="1:4" x14ac:dyDescent="0.3">
      <c r="A990" s="4">
        <v>989</v>
      </c>
      <c r="B990" s="4">
        <v>497</v>
      </c>
      <c r="C990" s="4">
        <v>976</v>
      </c>
      <c r="D990" s="4">
        <v>5</v>
      </c>
    </row>
    <row r="991" spans="1:4" x14ac:dyDescent="0.3">
      <c r="A991" s="4">
        <v>990</v>
      </c>
      <c r="B991" s="4">
        <v>498</v>
      </c>
      <c r="C991" s="4">
        <v>50</v>
      </c>
      <c r="D991" s="4">
        <v>1</v>
      </c>
    </row>
    <row r="992" spans="1:4" x14ac:dyDescent="0.3">
      <c r="A992" s="4">
        <v>991</v>
      </c>
      <c r="B992" s="4">
        <v>498</v>
      </c>
      <c r="C992" s="4">
        <v>305</v>
      </c>
      <c r="D992" s="4">
        <v>5</v>
      </c>
    </row>
    <row r="993" spans="1:4" x14ac:dyDescent="0.3">
      <c r="A993" s="4">
        <v>992</v>
      </c>
      <c r="B993" s="4">
        <v>498</v>
      </c>
      <c r="C993" s="4">
        <v>750</v>
      </c>
      <c r="D993" s="4">
        <v>2</v>
      </c>
    </row>
    <row r="994" spans="1:4" x14ac:dyDescent="0.3">
      <c r="A994" s="4">
        <v>993</v>
      </c>
      <c r="B994" s="4">
        <v>498</v>
      </c>
      <c r="C994" s="4">
        <v>782</v>
      </c>
      <c r="D994" s="4">
        <v>4</v>
      </c>
    </row>
    <row r="995" spans="1:4" x14ac:dyDescent="0.3">
      <c r="A995" s="4">
        <v>994</v>
      </c>
      <c r="B995" s="4">
        <v>498</v>
      </c>
      <c r="C995" s="4">
        <v>847</v>
      </c>
      <c r="D995" s="4">
        <v>4</v>
      </c>
    </row>
    <row r="996" spans="1:4" x14ac:dyDescent="0.3">
      <c r="A996" s="4">
        <v>995</v>
      </c>
      <c r="B996" s="4">
        <v>499</v>
      </c>
      <c r="C996" s="4">
        <v>279</v>
      </c>
      <c r="D996" s="4">
        <v>2</v>
      </c>
    </row>
    <row r="997" spans="1:4" x14ac:dyDescent="0.3">
      <c r="A997" s="4">
        <v>996</v>
      </c>
      <c r="B997" s="4">
        <v>499</v>
      </c>
      <c r="C997" s="4">
        <v>371</v>
      </c>
      <c r="D997" s="4">
        <v>3</v>
      </c>
    </row>
    <row r="998" spans="1:4" x14ac:dyDescent="0.3">
      <c r="A998" s="4">
        <v>997</v>
      </c>
      <c r="B998" s="4">
        <v>499</v>
      </c>
      <c r="C998" s="4">
        <v>497</v>
      </c>
      <c r="D998" s="4">
        <v>5</v>
      </c>
    </row>
    <row r="999" spans="1:4" x14ac:dyDescent="0.3">
      <c r="A999" s="4">
        <v>998</v>
      </c>
      <c r="B999" s="4">
        <v>500</v>
      </c>
      <c r="C999" s="4">
        <v>99</v>
      </c>
      <c r="D999" s="4">
        <v>5</v>
      </c>
    </row>
    <row r="1000" spans="1:4" x14ac:dyDescent="0.3">
      <c r="A1000" s="4">
        <v>999</v>
      </c>
      <c r="B1000" s="4">
        <v>500</v>
      </c>
      <c r="C1000" s="4">
        <v>534</v>
      </c>
      <c r="D1000" s="4">
        <v>1</v>
      </c>
    </row>
    <row r="1001" spans="1:4" x14ac:dyDescent="0.3">
      <c r="A1001" s="4">
        <v>1000</v>
      </c>
      <c r="B1001" s="4">
        <v>500</v>
      </c>
      <c r="C1001" s="4">
        <v>626</v>
      </c>
      <c r="D1001" s="4">
        <v>3</v>
      </c>
    </row>
    <row r="1002" spans="1:4" x14ac:dyDescent="0.3">
      <c r="A1002" s="4">
        <v>1001</v>
      </c>
      <c r="B1002" s="4">
        <v>501</v>
      </c>
      <c r="C1002" s="4">
        <v>495</v>
      </c>
      <c r="D1002" s="4">
        <v>1</v>
      </c>
    </row>
    <row r="1003" spans="1:4" x14ac:dyDescent="0.3">
      <c r="A1003" s="4">
        <v>1002</v>
      </c>
      <c r="B1003" s="4">
        <v>502</v>
      </c>
      <c r="C1003" s="4">
        <v>420</v>
      </c>
      <c r="D1003" s="4">
        <v>4</v>
      </c>
    </row>
    <row r="1004" spans="1:4" x14ac:dyDescent="0.3">
      <c r="A1004" s="4">
        <v>1003</v>
      </c>
      <c r="B1004" s="4">
        <v>502</v>
      </c>
      <c r="C1004" s="4">
        <v>907</v>
      </c>
      <c r="D1004" s="4">
        <v>5</v>
      </c>
    </row>
    <row r="1005" spans="1:4" x14ac:dyDescent="0.3">
      <c r="A1005" s="4">
        <v>1004</v>
      </c>
      <c r="B1005" s="4">
        <v>502</v>
      </c>
      <c r="C1005" s="4">
        <v>916</v>
      </c>
      <c r="D1005" s="4">
        <v>5</v>
      </c>
    </row>
    <row r="1006" spans="1:4" x14ac:dyDescent="0.3">
      <c r="A1006" s="4">
        <v>1005</v>
      </c>
      <c r="B1006" s="4">
        <v>503</v>
      </c>
      <c r="C1006" s="4">
        <v>37</v>
      </c>
      <c r="D1006" s="4">
        <v>5</v>
      </c>
    </row>
    <row r="1007" spans="1:4" x14ac:dyDescent="0.3">
      <c r="A1007" s="4">
        <v>1006</v>
      </c>
      <c r="B1007" s="4">
        <v>504</v>
      </c>
      <c r="C1007" s="4">
        <v>986</v>
      </c>
      <c r="D1007" s="4">
        <v>5</v>
      </c>
    </row>
    <row r="1008" spans="1:4" x14ac:dyDescent="0.3">
      <c r="A1008" s="4">
        <v>1007</v>
      </c>
      <c r="B1008" s="4">
        <v>505</v>
      </c>
      <c r="C1008" s="4">
        <v>292</v>
      </c>
      <c r="D1008" s="4">
        <v>2</v>
      </c>
    </row>
    <row r="1009" spans="1:4" x14ac:dyDescent="0.3">
      <c r="A1009" s="4">
        <v>1008</v>
      </c>
      <c r="B1009" s="4">
        <v>505</v>
      </c>
      <c r="C1009" s="4">
        <v>773</v>
      </c>
      <c r="D1009" s="4">
        <v>1</v>
      </c>
    </row>
    <row r="1010" spans="1:4" x14ac:dyDescent="0.3">
      <c r="A1010" s="4">
        <v>1009</v>
      </c>
      <c r="B1010" s="4">
        <v>506</v>
      </c>
      <c r="C1010" s="4">
        <v>196</v>
      </c>
      <c r="D1010" s="4">
        <v>1</v>
      </c>
    </row>
    <row r="1011" spans="1:4" x14ac:dyDescent="0.3">
      <c r="A1011" s="4">
        <v>1010</v>
      </c>
      <c r="B1011" s="4">
        <v>506</v>
      </c>
      <c r="C1011" s="4">
        <v>675</v>
      </c>
      <c r="D1011" s="4">
        <v>4</v>
      </c>
    </row>
    <row r="1012" spans="1:4" x14ac:dyDescent="0.3">
      <c r="A1012" s="4">
        <v>1011</v>
      </c>
      <c r="B1012" s="4">
        <v>506</v>
      </c>
      <c r="C1012" s="4">
        <v>708</v>
      </c>
      <c r="D1012" s="4">
        <v>3</v>
      </c>
    </row>
    <row r="1013" spans="1:4" x14ac:dyDescent="0.3">
      <c r="A1013" s="4">
        <v>1012</v>
      </c>
      <c r="B1013" s="4">
        <v>507</v>
      </c>
      <c r="C1013" s="4">
        <v>928</v>
      </c>
      <c r="D1013" s="4">
        <v>2</v>
      </c>
    </row>
    <row r="1014" spans="1:4" x14ac:dyDescent="0.3">
      <c r="A1014" s="4">
        <v>1013</v>
      </c>
      <c r="B1014" s="4">
        <v>508</v>
      </c>
      <c r="C1014" s="4">
        <v>381</v>
      </c>
      <c r="D1014" s="4">
        <v>1</v>
      </c>
    </row>
    <row r="1015" spans="1:4" x14ac:dyDescent="0.3">
      <c r="A1015" s="4">
        <v>1014</v>
      </c>
      <c r="B1015" s="4">
        <v>508</v>
      </c>
      <c r="C1015" s="4">
        <v>900</v>
      </c>
      <c r="D1015" s="4">
        <v>1</v>
      </c>
    </row>
    <row r="1016" spans="1:4" x14ac:dyDescent="0.3">
      <c r="A1016" s="4">
        <v>1015</v>
      </c>
      <c r="B1016" s="4">
        <v>508</v>
      </c>
      <c r="C1016" s="4">
        <v>979</v>
      </c>
      <c r="D1016" s="4">
        <v>5</v>
      </c>
    </row>
    <row r="1017" spans="1:4" x14ac:dyDescent="0.3">
      <c r="A1017" s="4">
        <v>1016</v>
      </c>
      <c r="B1017" s="4">
        <v>509</v>
      </c>
      <c r="C1017" s="4">
        <v>174</v>
      </c>
      <c r="D1017" s="4">
        <v>3</v>
      </c>
    </row>
    <row r="1018" spans="1:4" x14ac:dyDescent="0.3">
      <c r="A1018" s="4">
        <v>1017</v>
      </c>
      <c r="B1018" s="4">
        <v>509</v>
      </c>
      <c r="C1018" s="4">
        <v>686</v>
      </c>
      <c r="D1018" s="4">
        <v>5</v>
      </c>
    </row>
    <row r="1019" spans="1:4" x14ac:dyDescent="0.3">
      <c r="A1019" s="4">
        <v>1018</v>
      </c>
      <c r="B1019" s="4">
        <v>510</v>
      </c>
      <c r="C1019" s="4">
        <v>513</v>
      </c>
      <c r="D1019" s="4">
        <v>5</v>
      </c>
    </row>
    <row r="1020" spans="1:4" x14ac:dyDescent="0.3">
      <c r="A1020" s="4">
        <v>1019</v>
      </c>
      <c r="B1020" s="4">
        <v>510</v>
      </c>
      <c r="C1020" s="4">
        <v>931</v>
      </c>
      <c r="D1020" s="4">
        <v>2</v>
      </c>
    </row>
    <row r="1021" spans="1:4" x14ac:dyDescent="0.3">
      <c r="A1021" s="4">
        <v>1020</v>
      </c>
      <c r="B1021" s="4">
        <v>511</v>
      </c>
      <c r="C1021" s="4">
        <v>389</v>
      </c>
      <c r="D1021" s="4">
        <v>1</v>
      </c>
    </row>
    <row r="1022" spans="1:4" x14ac:dyDescent="0.3">
      <c r="A1022" s="4">
        <v>1021</v>
      </c>
      <c r="B1022" s="4">
        <v>511</v>
      </c>
      <c r="C1022" s="4">
        <v>438</v>
      </c>
      <c r="D1022" s="4">
        <v>5</v>
      </c>
    </row>
    <row r="1023" spans="1:4" x14ac:dyDescent="0.3">
      <c r="A1023" s="4">
        <v>1022</v>
      </c>
      <c r="B1023" s="4">
        <v>512</v>
      </c>
      <c r="C1023" s="4">
        <v>7</v>
      </c>
      <c r="D1023" s="4">
        <v>5</v>
      </c>
    </row>
    <row r="1024" spans="1:4" x14ac:dyDescent="0.3">
      <c r="A1024" s="4">
        <v>1023</v>
      </c>
      <c r="B1024" s="4">
        <v>512</v>
      </c>
      <c r="C1024" s="4">
        <v>865</v>
      </c>
      <c r="D1024" s="4">
        <v>1</v>
      </c>
    </row>
    <row r="1025" spans="1:4" x14ac:dyDescent="0.3">
      <c r="A1025" s="4">
        <v>1024</v>
      </c>
      <c r="B1025" s="4">
        <v>513</v>
      </c>
      <c r="C1025" s="4">
        <v>152</v>
      </c>
      <c r="D1025" s="4">
        <v>1</v>
      </c>
    </row>
    <row r="1026" spans="1:4" x14ac:dyDescent="0.3">
      <c r="A1026" s="4">
        <v>1025</v>
      </c>
      <c r="B1026" s="4">
        <v>513</v>
      </c>
      <c r="C1026" s="4">
        <v>931</v>
      </c>
      <c r="D1026" s="4">
        <v>4</v>
      </c>
    </row>
    <row r="1027" spans="1:4" x14ac:dyDescent="0.3">
      <c r="A1027" s="4">
        <v>1026</v>
      </c>
      <c r="B1027" s="4">
        <v>514</v>
      </c>
      <c r="C1027" s="4">
        <v>702</v>
      </c>
      <c r="D1027" s="4">
        <v>1</v>
      </c>
    </row>
    <row r="1028" spans="1:4" x14ac:dyDescent="0.3">
      <c r="A1028" s="4">
        <v>1027</v>
      </c>
      <c r="B1028" s="4">
        <v>515</v>
      </c>
      <c r="C1028" s="4">
        <v>241</v>
      </c>
      <c r="D1028" s="4">
        <v>2</v>
      </c>
    </row>
    <row r="1029" spans="1:4" x14ac:dyDescent="0.3">
      <c r="A1029" s="4">
        <v>1028</v>
      </c>
      <c r="B1029" s="4">
        <v>515</v>
      </c>
      <c r="C1029" s="4">
        <v>970</v>
      </c>
      <c r="D1029" s="4">
        <v>1</v>
      </c>
    </row>
    <row r="1030" spans="1:4" x14ac:dyDescent="0.3">
      <c r="A1030" s="4">
        <v>1029</v>
      </c>
      <c r="B1030" s="4">
        <v>516</v>
      </c>
      <c r="C1030" s="4">
        <v>348</v>
      </c>
      <c r="D1030" s="4">
        <v>1</v>
      </c>
    </row>
    <row r="1031" spans="1:4" x14ac:dyDescent="0.3">
      <c r="A1031" s="4">
        <v>1030</v>
      </c>
      <c r="B1031" s="4">
        <v>517</v>
      </c>
      <c r="C1031" s="4">
        <v>402</v>
      </c>
      <c r="D1031" s="4">
        <v>5</v>
      </c>
    </row>
    <row r="1032" spans="1:4" x14ac:dyDescent="0.3">
      <c r="A1032" s="4">
        <v>1031</v>
      </c>
      <c r="B1032" s="4">
        <v>517</v>
      </c>
      <c r="C1032" s="4">
        <v>417</v>
      </c>
      <c r="D1032" s="4">
        <v>5</v>
      </c>
    </row>
    <row r="1033" spans="1:4" x14ac:dyDescent="0.3">
      <c r="A1033" s="4">
        <v>1032</v>
      </c>
      <c r="B1033" s="4">
        <v>517</v>
      </c>
      <c r="C1033" s="4">
        <v>742</v>
      </c>
      <c r="D1033" s="4">
        <v>1</v>
      </c>
    </row>
    <row r="1034" spans="1:4" x14ac:dyDescent="0.3">
      <c r="A1034" s="4">
        <v>1033</v>
      </c>
      <c r="B1034" s="4">
        <v>518</v>
      </c>
      <c r="C1034" s="4">
        <v>177</v>
      </c>
      <c r="D1034" s="4">
        <v>2</v>
      </c>
    </row>
    <row r="1035" spans="1:4" x14ac:dyDescent="0.3">
      <c r="A1035" s="4">
        <v>1034</v>
      </c>
      <c r="B1035" s="4">
        <v>519</v>
      </c>
      <c r="C1035" s="4">
        <v>268</v>
      </c>
      <c r="D1035" s="4">
        <v>5</v>
      </c>
    </row>
    <row r="1036" spans="1:4" x14ac:dyDescent="0.3">
      <c r="A1036" s="4">
        <v>1035</v>
      </c>
      <c r="B1036" s="4">
        <v>519</v>
      </c>
      <c r="C1036" s="4">
        <v>617</v>
      </c>
      <c r="D1036" s="4">
        <v>3</v>
      </c>
    </row>
    <row r="1037" spans="1:4" x14ac:dyDescent="0.3">
      <c r="A1037" s="4">
        <v>1036</v>
      </c>
      <c r="B1037" s="4">
        <v>520</v>
      </c>
      <c r="C1037" s="4">
        <v>193</v>
      </c>
      <c r="D1037" s="4">
        <v>2</v>
      </c>
    </row>
    <row r="1038" spans="1:4" x14ac:dyDescent="0.3">
      <c r="A1038" s="4">
        <v>1037</v>
      </c>
      <c r="B1038" s="4">
        <v>520</v>
      </c>
      <c r="C1038" s="4">
        <v>450</v>
      </c>
      <c r="D1038" s="4">
        <v>5</v>
      </c>
    </row>
    <row r="1039" spans="1:4" x14ac:dyDescent="0.3">
      <c r="A1039" s="4">
        <v>1038</v>
      </c>
      <c r="B1039" s="4">
        <v>521</v>
      </c>
      <c r="C1039" s="4">
        <v>516</v>
      </c>
      <c r="D1039" s="4">
        <v>3</v>
      </c>
    </row>
    <row r="1040" spans="1:4" x14ac:dyDescent="0.3">
      <c r="A1040" s="4">
        <v>1039</v>
      </c>
      <c r="B1040" s="4">
        <v>521</v>
      </c>
      <c r="C1040" s="4">
        <v>912</v>
      </c>
      <c r="D1040" s="4">
        <v>2</v>
      </c>
    </row>
    <row r="1041" spans="1:4" x14ac:dyDescent="0.3">
      <c r="A1041" s="4">
        <v>1040</v>
      </c>
      <c r="B1041" s="4">
        <v>522</v>
      </c>
      <c r="C1041" s="4">
        <v>34</v>
      </c>
      <c r="D1041" s="4">
        <v>4</v>
      </c>
    </row>
    <row r="1042" spans="1:4" x14ac:dyDescent="0.3">
      <c r="A1042" s="4">
        <v>1041</v>
      </c>
      <c r="B1042" s="4">
        <v>522</v>
      </c>
      <c r="C1042" s="4">
        <v>538</v>
      </c>
      <c r="D1042" s="4">
        <v>3</v>
      </c>
    </row>
    <row r="1043" spans="1:4" x14ac:dyDescent="0.3">
      <c r="A1043" s="4">
        <v>1042</v>
      </c>
      <c r="B1043" s="4">
        <v>523</v>
      </c>
      <c r="C1043" s="4">
        <v>272</v>
      </c>
      <c r="D1043" s="4">
        <v>2</v>
      </c>
    </row>
    <row r="1044" spans="1:4" x14ac:dyDescent="0.3">
      <c r="A1044" s="4">
        <v>1043</v>
      </c>
      <c r="B1044" s="4">
        <v>523</v>
      </c>
      <c r="C1044" s="4">
        <v>447</v>
      </c>
      <c r="D1044" s="4">
        <v>1</v>
      </c>
    </row>
    <row r="1045" spans="1:4" x14ac:dyDescent="0.3">
      <c r="A1045" s="4">
        <v>1044</v>
      </c>
      <c r="B1045" s="4">
        <v>524</v>
      </c>
      <c r="C1045" s="4">
        <v>255</v>
      </c>
      <c r="D1045" s="4">
        <v>3</v>
      </c>
    </row>
    <row r="1046" spans="1:4" x14ac:dyDescent="0.3">
      <c r="A1046" s="4">
        <v>1045</v>
      </c>
      <c r="B1046" s="4">
        <v>525</v>
      </c>
      <c r="C1046" s="4">
        <v>99</v>
      </c>
      <c r="D1046" s="4">
        <v>3</v>
      </c>
    </row>
    <row r="1047" spans="1:4" x14ac:dyDescent="0.3">
      <c r="A1047" s="4">
        <v>1046</v>
      </c>
      <c r="B1047" s="4">
        <v>526</v>
      </c>
      <c r="C1047" s="4">
        <v>499</v>
      </c>
      <c r="D1047" s="4">
        <v>4</v>
      </c>
    </row>
    <row r="1048" spans="1:4" x14ac:dyDescent="0.3">
      <c r="A1048" s="4">
        <v>1047</v>
      </c>
      <c r="B1048" s="4">
        <v>526</v>
      </c>
      <c r="C1048" s="4">
        <v>516</v>
      </c>
      <c r="D1048" s="4">
        <v>5</v>
      </c>
    </row>
    <row r="1049" spans="1:4" x14ac:dyDescent="0.3">
      <c r="A1049" s="4">
        <v>1048</v>
      </c>
      <c r="B1049" s="4">
        <v>527</v>
      </c>
      <c r="C1049" s="4">
        <v>961</v>
      </c>
      <c r="D1049" s="4">
        <v>5</v>
      </c>
    </row>
    <row r="1050" spans="1:4" x14ac:dyDescent="0.3">
      <c r="A1050" s="4">
        <v>1049</v>
      </c>
      <c r="B1050" s="4">
        <v>528</v>
      </c>
      <c r="C1050" s="4">
        <v>106</v>
      </c>
      <c r="D1050" s="4">
        <v>4</v>
      </c>
    </row>
    <row r="1051" spans="1:4" x14ac:dyDescent="0.3">
      <c r="A1051" s="4">
        <v>1050</v>
      </c>
      <c r="B1051" s="4">
        <v>528</v>
      </c>
      <c r="C1051" s="4">
        <v>502</v>
      </c>
      <c r="D1051" s="4">
        <v>3</v>
      </c>
    </row>
    <row r="1052" spans="1:4" x14ac:dyDescent="0.3">
      <c r="A1052" s="4">
        <v>1051</v>
      </c>
      <c r="B1052" s="4">
        <v>529</v>
      </c>
      <c r="C1052" s="4">
        <v>197</v>
      </c>
      <c r="D1052" s="4">
        <v>4</v>
      </c>
    </row>
    <row r="1053" spans="1:4" x14ac:dyDescent="0.3">
      <c r="A1053" s="4">
        <v>1052</v>
      </c>
      <c r="B1053" s="4">
        <v>529</v>
      </c>
      <c r="C1053" s="4">
        <v>492</v>
      </c>
      <c r="D1053" s="4">
        <v>5</v>
      </c>
    </row>
    <row r="1054" spans="1:4" x14ac:dyDescent="0.3">
      <c r="A1054" s="4">
        <v>1053</v>
      </c>
      <c r="B1054" s="4">
        <v>530</v>
      </c>
      <c r="C1054" s="4">
        <v>134</v>
      </c>
      <c r="D1054" s="4">
        <v>1</v>
      </c>
    </row>
    <row r="1055" spans="1:4" x14ac:dyDescent="0.3">
      <c r="A1055" s="4">
        <v>1054</v>
      </c>
      <c r="B1055" s="4">
        <v>530</v>
      </c>
      <c r="C1055" s="4">
        <v>232</v>
      </c>
      <c r="D1055" s="4">
        <v>2</v>
      </c>
    </row>
    <row r="1056" spans="1:4" x14ac:dyDescent="0.3">
      <c r="A1056" s="4">
        <v>1055</v>
      </c>
      <c r="B1056" s="4">
        <v>531</v>
      </c>
      <c r="C1056" s="4">
        <v>478</v>
      </c>
      <c r="D1056" s="4">
        <v>4</v>
      </c>
    </row>
    <row r="1057" spans="1:4" x14ac:dyDescent="0.3">
      <c r="A1057" s="4">
        <v>1056</v>
      </c>
      <c r="B1057" s="4">
        <v>531</v>
      </c>
      <c r="C1057" s="4">
        <v>544</v>
      </c>
      <c r="D1057" s="4">
        <v>4</v>
      </c>
    </row>
    <row r="1058" spans="1:4" x14ac:dyDescent="0.3">
      <c r="A1058" s="4">
        <v>1057</v>
      </c>
      <c r="B1058" s="4">
        <v>532</v>
      </c>
      <c r="C1058" s="4">
        <v>282</v>
      </c>
      <c r="D1058" s="4">
        <v>3</v>
      </c>
    </row>
    <row r="1059" spans="1:4" x14ac:dyDescent="0.3">
      <c r="A1059" s="4">
        <v>1058</v>
      </c>
      <c r="B1059" s="4">
        <v>532</v>
      </c>
      <c r="C1059" s="4">
        <v>953</v>
      </c>
      <c r="D1059" s="4">
        <v>4</v>
      </c>
    </row>
    <row r="1060" spans="1:4" x14ac:dyDescent="0.3">
      <c r="A1060" s="4">
        <v>1059</v>
      </c>
      <c r="B1060" s="4">
        <v>533</v>
      </c>
      <c r="C1060" s="4">
        <v>3</v>
      </c>
      <c r="D1060" s="4">
        <v>1</v>
      </c>
    </row>
    <row r="1061" spans="1:4" x14ac:dyDescent="0.3">
      <c r="A1061" s="4">
        <v>1060</v>
      </c>
      <c r="B1061" s="4">
        <v>533</v>
      </c>
      <c r="C1061" s="4">
        <v>25</v>
      </c>
      <c r="D1061" s="4">
        <v>5</v>
      </c>
    </row>
    <row r="1062" spans="1:4" x14ac:dyDescent="0.3">
      <c r="A1062" s="4">
        <v>1061</v>
      </c>
      <c r="B1062" s="4">
        <v>533</v>
      </c>
      <c r="C1062" s="4">
        <v>399</v>
      </c>
      <c r="D1062" s="4">
        <v>4</v>
      </c>
    </row>
    <row r="1063" spans="1:4" x14ac:dyDescent="0.3">
      <c r="A1063" s="4">
        <v>1062</v>
      </c>
      <c r="B1063" s="4">
        <v>534</v>
      </c>
      <c r="C1063" s="4">
        <v>14</v>
      </c>
      <c r="D1063" s="4">
        <v>1</v>
      </c>
    </row>
    <row r="1064" spans="1:4" x14ac:dyDescent="0.3">
      <c r="A1064" s="4">
        <v>1063</v>
      </c>
      <c r="B1064" s="4">
        <v>534</v>
      </c>
      <c r="C1064" s="4">
        <v>365</v>
      </c>
      <c r="D1064" s="4">
        <v>2</v>
      </c>
    </row>
    <row r="1065" spans="1:4" x14ac:dyDescent="0.3">
      <c r="A1065" s="4">
        <v>1064</v>
      </c>
      <c r="B1065" s="4">
        <v>534</v>
      </c>
      <c r="C1065" s="4">
        <v>482</v>
      </c>
      <c r="D1065" s="4">
        <v>1</v>
      </c>
    </row>
    <row r="1066" spans="1:4" x14ac:dyDescent="0.3">
      <c r="A1066" s="4">
        <v>1065</v>
      </c>
      <c r="B1066" s="4">
        <v>535</v>
      </c>
      <c r="C1066" s="4">
        <v>575</v>
      </c>
      <c r="D1066" s="4">
        <v>5</v>
      </c>
    </row>
    <row r="1067" spans="1:4" x14ac:dyDescent="0.3">
      <c r="A1067" s="4">
        <v>1066</v>
      </c>
      <c r="B1067" s="4">
        <v>535</v>
      </c>
      <c r="C1067" s="4">
        <v>774</v>
      </c>
      <c r="D1067" s="4">
        <v>3</v>
      </c>
    </row>
    <row r="1068" spans="1:4" x14ac:dyDescent="0.3">
      <c r="A1068" s="4">
        <v>1067</v>
      </c>
      <c r="B1068" s="4">
        <v>536</v>
      </c>
      <c r="C1068" s="4">
        <v>101</v>
      </c>
      <c r="D1068" s="4">
        <v>5</v>
      </c>
    </row>
    <row r="1069" spans="1:4" x14ac:dyDescent="0.3">
      <c r="A1069" s="4">
        <v>1068</v>
      </c>
      <c r="B1069" s="4">
        <v>537</v>
      </c>
      <c r="C1069" s="4">
        <v>470</v>
      </c>
      <c r="D1069" s="4">
        <v>1</v>
      </c>
    </row>
    <row r="1070" spans="1:4" x14ac:dyDescent="0.3">
      <c r="A1070" s="4">
        <v>1069</v>
      </c>
      <c r="B1070" s="4">
        <v>537</v>
      </c>
      <c r="C1070" s="4">
        <v>990</v>
      </c>
      <c r="D1070" s="4">
        <v>1</v>
      </c>
    </row>
    <row r="1071" spans="1:4" x14ac:dyDescent="0.3">
      <c r="A1071" s="4">
        <v>1070</v>
      </c>
      <c r="B1071" s="4">
        <v>538</v>
      </c>
      <c r="C1071" s="4">
        <v>304</v>
      </c>
      <c r="D1071" s="4">
        <v>1</v>
      </c>
    </row>
    <row r="1072" spans="1:4" x14ac:dyDescent="0.3">
      <c r="A1072" s="4">
        <v>1071</v>
      </c>
      <c r="B1072" s="4">
        <v>539</v>
      </c>
      <c r="C1072" s="4">
        <v>488</v>
      </c>
      <c r="D1072" s="4">
        <v>1</v>
      </c>
    </row>
    <row r="1073" spans="1:4" x14ac:dyDescent="0.3">
      <c r="A1073" s="4">
        <v>1072</v>
      </c>
      <c r="B1073" s="4">
        <v>539</v>
      </c>
      <c r="C1073" s="4">
        <v>559</v>
      </c>
      <c r="D1073" s="4">
        <v>4</v>
      </c>
    </row>
    <row r="1074" spans="1:4" x14ac:dyDescent="0.3">
      <c r="A1074" s="4">
        <v>1073</v>
      </c>
      <c r="B1074" s="4">
        <v>539</v>
      </c>
      <c r="C1074" s="4">
        <v>775</v>
      </c>
      <c r="D1074" s="4">
        <v>4</v>
      </c>
    </row>
    <row r="1075" spans="1:4" x14ac:dyDescent="0.3">
      <c r="A1075" s="4">
        <v>1074</v>
      </c>
      <c r="B1075" s="4">
        <v>540</v>
      </c>
      <c r="C1075" s="4">
        <v>573</v>
      </c>
      <c r="D1075" s="4">
        <v>3</v>
      </c>
    </row>
    <row r="1076" spans="1:4" x14ac:dyDescent="0.3">
      <c r="A1076" s="4">
        <v>1075</v>
      </c>
      <c r="B1076" s="4">
        <v>541</v>
      </c>
      <c r="C1076" s="4">
        <v>81</v>
      </c>
      <c r="D1076" s="4">
        <v>2</v>
      </c>
    </row>
    <row r="1077" spans="1:4" x14ac:dyDescent="0.3">
      <c r="A1077" s="4">
        <v>1076</v>
      </c>
      <c r="B1077" s="4">
        <v>541</v>
      </c>
      <c r="C1077" s="4">
        <v>726</v>
      </c>
      <c r="D1077" s="4">
        <v>2</v>
      </c>
    </row>
    <row r="1078" spans="1:4" x14ac:dyDescent="0.3">
      <c r="A1078" s="4">
        <v>1077</v>
      </c>
      <c r="B1078" s="4">
        <v>542</v>
      </c>
      <c r="C1078" s="4">
        <v>929</v>
      </c>
      <c r="D1078" s="4">
        <v>3</v>
      </c>
    </row>
    <row r="1079" spans="1:4" x14ac:dyDescent="0.3">
      <c r="A1079" s="4">
        <v>1078</v>
      </c>
      <c r="B1079" s="4">
        <v>543</v>
      </c>
      <c r="C1079" s="4">
        <v>888</v>
      </c>
      <c r="D1079" s="4">
        <v>1</v>
      </c>
    </row>
    <row r="1080" spans="1:4" x14ac:dyDescent="0.3">
      <c r="A1080" s="4">
        <v>1079</v>
      </c>
      <c r="B1080" s="4">
        <v>544</v>
      </c>
      <c r="C1080" s="4">
        <v>212</v>
      </c>
      <c r="D1080" s="4">
        <v>5</v>
      </c>
    </row>
    <row r="1081" spans="1:4" x14ac:dyDescent="0.3">
      <c r="A1081" s="4">
        <v>1080</v>
      </c>
      <c r="B1081" s="4">
        <v>544</v>
      </c>
      <c r="C1081" s="4">
        <v>660</v>
      </c>
      <c r="D1081" s="4">
        <v>1</v>
      </c>
    </row>
    <row r="1082" spans="1:4" x14ac:dyDescent="0.3">
      <c r="A1082" s="4">
        <v>1081</v>
      </c>
      <c r="B1082" s="4">
        <v>544</v>
      </c>
      <c r="C1082" s="4">
        <v>985</v>
      </c>
      <c r="D1082" s="4">
        <v>3</v>
      </c>
    </row>
    <row r="1083" spans="1:4" x14ac:dyDescent="0.3">
      <c r="A1083" s="4">
        <v>1082</v>
      </c>
      <c r="B1083" s="4">
        <v>545</v>
      </c>
      <c r="C1083" s="4">
        <v>640</v>
      </c>
      <c r="D1083" s="4">
        <v>5</v>
      </c>
    </row>
    <row r="1084" spans="1:4" x14ac:dyDescent="0.3">
      <c r="A1084" s="4">
        <v>1083</v>
      </c>
      <c r="B1084" s="4">
        <v>546</v>
      </c>
      <c r="C1084" s="4">
        <v>232</v>
      </c>
      <c r="D1084" s="4">
        <v>2</v>
      </c>
    </row>
    <row r="1085" spans="1:4" x14ac:dyDescent="0.3">
      <c r="A1085" s="4">
        <v>1084</v>
      </c>
      <c r="B1085" s="4">
        <v>546</v>
      </c>
      <c r="C1085" s="4">
        <v>780</v>
      </c>
      <c r="D1085" s="4">
        <v>3</v>
      </c>
    </row>
    <row r="1086" spans="1:4" x14ac:dyDescent="0.3">
      <c r="A1086" s="4">
        <v>1085</v>
      </c>
      <c r="B1086" s="4">
        <v>547</v>
      </c>
      <c r="C1086" s="4">
        <v>767</v>
      </c>
      <c r="D1086" s="4">
        <v>5</v>
      </c>
    </row>
    <row r="1087" spans="1:4" x14ac:dyDescent="0.3">
      <c r="A1087" s="4">
        <v>1086</v>
      </c>
      <c r="B1087" s="4">
        <v>547</v>
      </c>
      <c r="C1087" s="4">
        <v>821</v>
      </c>
      <c r="D1087" s="4">
        <v>5</v>
      </c>
    </row>
    <row r="1088" spans="1:4" x14ac:dyDescent="0.3">
      <c r="A1088" s="4">
        <v>1087</v>
      </c>
      <c r="B1088" s="4">
        <v>547</v>
      </c>
      <c r="C1088" s="4">
        <v>940</v>
      </c>
      <c r="D1088" s="4">
        <v>3</v>
      </c>
    </row>
    <row r="1089" spans="1:4" x14ac:dyDescent="0.3">
      <c r="A1089" s="4">
        <v>1088</v>
      </c>
      <c r="B1089" s="4">
        <v>548</v>
      </c>
      <c r="C1089" s="4">
        <v>190</v>
      </c>
      <c r="D1089" s="4">
        <v>5</v>
      </c>
    </row>
    <row r="1090" spans="1:4" x14ac:dyDescent="0.3">
      <c r="A1090" s="4">
        <v>1089</v>
      </c>
      <c r="B1090" s="4">
        <v>548</v>
      </c>
      <c r="C1090" s="4">
        <v>377</v>
      </c>
      <c r="D1090" s="4">
        <v>4</v>
      </c>
    </row>
    <row r="1091" spans="1:4" x14ac:dyDescent="0.3">
      <c r="A1091" s="4">
        <v>1090</v>
      </c>
      <c r="B1091" s="4">
        <v>548</v>
      </c>
      <c r="C1091" s="4">
        <v>510</v>
      </c>
      <c r="D1091" s="4">
        <v>5</v>
      </c>
    </row>
    <row r="1092" spans="1:4" x14ac:dyDescent="0.3">
      <c r="A1092" s="4">
        <v>1091</v>
      </c>
      <c r="B1092" s="4">
        <v>549</v>
      </c>
      <c r="C1092" s="4">
        <v>861</v>
      </c>
      <c r="D1092" s="4">
        <v>5</v>
      </c>
    </row>
    <row r="1093" spans="1:4" x14ac:dyDescent="0.3">
      <c r="A1093" s="4">
        <v>1092</v>
      </c>
      <c r="B1093" s="4">
        <v>549</v>
      </c>
      <c r="C1093" s="4">
        <v>886</v>
      </c>
      <c r="D1093" s="4">
        <v>1</v>
      </c>
    </row>
    <row r="1094" spans="1:4" x14ac:dyDescent="0.3">
      <c r="A1094" s="4">
        <v>1093</v>
      </c>
      <c r="B1094" s="4">
        <v>550</v>
      </c>
      <c r="C1094" s="4">
        <v>283</v>
      </c>
      <c r="D1094" s="4">
        <v>4</v>
      </c>
    </row>
    <row r="1095" spans="1:4" x14ac:dyDescent="0.3">
      <c r="A1095" s="4">
        <v>1094</v>
      </c>
      <c r="B1095" s="4">
        <v>550</v>
      </c>
      <c r="C1095" s="4">
        <v>517</v>
      </c>
      <c r="D1095" s="4">
        <v>2</v>
      </c>
    </row>
    <row r="1096" spans="1:4" x14ac:dyDescent="0.3">
      <c r="A1096" s="4">
        <v>1095</v>
      </c>
      <c r="B1096" s="4">
        <v>550</v>
      </c>
      <c r="C1096" s="4">
        <v>644</v>
      </c>
      <c r="D1096" s="4">
        <v>4</v>
      </c>
    </row>
    <row r="1097" spans="1:4" x14ac:dyDescent="0.3">
      <c r="A1097" s="4">
        <v>1096</v>
      </c>
      <c r="B1097" s="4">
        <v>550</v>
      </c>
      <c r="C1097" s="4">
        <v>792</v>
      </c>
      <c r="D1097" s="4">
        <v>5</v>
      </c>
    </row>
    <row r="1098" spans="1:4" x14ac:dyDescent="0.3">
      <c r="A1098" s="4">
        <v>1097</v>
      </c>
      <c r="B1098" s="4">
        <v>551</v>
      </c>
      <c r="C1098" s="4">
        <v>40</v>
      </c>
      <c r="D1098" s="4">
        <v>5</v>
      </c>
    </row>
    <row r="1099" spans="1:4" x14ac:dyDescent="0.3">
      <c r="A1099" s="4">
        <v>1098</v>
      </c>
      <c r="B1099" s="4">
        <v>551</v>
      </c>
      <c r="C1099" s="4">
        <v>313</v>
      </c>
      <c r="D1099" s="4">
        <v>1</v>
      </c>
    </row>
    <row r="1100" spans="1:4" x14ac:dyDescent="0.3">
      <c r="A1100" s="4">
        <v>1099</v>
      </c>
      <c r="B1100" s="4">
        <v>552</v>
      </c>
      <c r="C1100" s="4">
        <v>336</v>
      </c>
      <c r="D1100" s="4">
        <v>3</v>
      </c>
    </row>
    <row r="1101" spans="1:4" x14ac:dyDescent="0.3">
      <c r="A1101" s="4">
        <v>1100</v>
      </c>
      <c r="B1101" s="4">
        <v>552</v>
      </c>
      <c r="C1101" s="4">
        <v>856</v>
      </c>
      <c r="D1101" s="4">
        <v>2</v>
      </c>
    </row>
    <row r="1102" spans="1:4" x14ac:dyDescent="0.3">
      <c r="A1102" s="4">
        <v>1101</v>
      </c>
      <c r="B1102" s="4">
        <v>553</v>
      </c>
      <c r="C1102" s="4">
        <v>310</v>
      </c>
      <c r="D1102" s="4">
        <v>5</v>
      </c>
    </row>
    <row r="1103" spans="1:4" x14ac:dyDescent="0.3">
      <c r="A1103" s="4">
        <v>1102</v>
      </c>
      <c r="B1103" s="4">
        <v>554</v>
      </c>
      <c r="C1103" s="4">
        <v>249</v>
      </c>
      <c r="D1103" s="4">
        <v>5</v>
      </c>
    </row>
    <row r="1104" spans="1:4" x14ac:dyDescent="0.3">
      <c r="A1104" s="4">
        <v>1103</v>
      </c>
      <c r="B1104" s="4">
        <v>555</v>
      </c>
      <c r="C1104" s="4">
        <v>569</v>
      </c>
      <c r="D1104" s="4">
        <v>5</v>
      </c>
    </row>
    <row r="1105" spans="1:4" x14ac:dyDescent="0.3">
      <c r="A1105" s="4">
        <v>1104</v>
      </c>
      <c r="B1105" s="4">
        <v>556</v>
      </c>
      <c r="C1105" s="4">
        <v>355</v>
      </c>
      <c r="D1105" s="4">
        <v>2</v>
      </c>
    </row>
    <row r="1106" spans="1:4" x14ac:dyDescent="0.3">
      <c r="A1106" s="4">
        <v>1105</v>
      </c>
      <c r="B1106" s="4">
        <v>556</v>
      </c>
      <c r="C1106" s="4">
        <v>612</v>
      </c>
      <c r="D1106" s="4">
        <v>5</v>
      </c>
    </row>
    <row r="1107" spans="1:4" x14ac:dyDescent="0.3">
      <c r="A1107" s="4">
        <v>1106</v>
      </c>
      <c r="B1107" s="4">
        <v>556</v>
      </c>
      <c r="C1107" s="4">
        <v>683</v>
      </c>
      <c r="D1107" s="4">
        <v>2</v>
      </c>
    </row>
    <row r="1108" spans="1:4" x14ac:dyDescent="0.3">
      <c r="A1108" s="4">
        <v>1107</v>
      </c>
      <c r="B1108" s="4">
        <v>556</v>
      </c>
      <c r="C1108" s="4">
        <v>892</v>
      </c>
      <c r="D1108" s="4">
        <v>5</v>
      </c>
    </row>
    <row r="1109" spans="1:4" x14ac:dyDescent="0.3">
      <c r="A1109" s="4">
        <v>1108</v>
      </c>
      <c r="B1109" s="4">
        <v>557</v>
      </c>
      <c r="C1109" s="4">
        <v>167</v>
      </c>
      <c r="D1109" s="4">
        <v>3</v>
      </c>
    </row>
    <row r="1110" spans="1:4" x14ac:dyDescent="0.3">
      <c r="A1110" s="4">
        <v>1109</v>
      </c>
      <c r="B1110" s="4">
        <v>557</v>
      </c>
      <c r="C1110" s="4">
        <v>645</v>
      </c>
      <c r="D1110" s="4">
        <v>2</v>
      </c>
    </row>
    <row r="1111" spans="1:4" x14ac:dyDescent="0.3">
      <c r="A1111" s="4">
        <v>1110</v>
      </c>
      <c r="B1111" s="4">
        <v>558</v>
      </c>
      <c r="C1111" s="4">
        <v>600</v>
      </c>
      <c r="D1111" s="4">
        <v>2</v>
      </c>
    </row>
    <row r="1112" spans="1:4" x14ac:dyDescent="0.3">
      <c r="A1112" s="4">
        <v>1111</v>
      </c>
      <c r="B1112" s="4">
        <v>559</v>
      </c>
      <c r="C1112" s="4">
        <v>52</v>
      </c>
      <c r="D1112" s="4">
        <v>3</v>
      </c>
    </row>
    <row r="1113" spans="1:4" x14ac:dyDescent="0.3">
      <c r="A1113" s="4">
        <v>1112</v>
      </c>
      <c r="B1113" s="4">
        <v>560</v>
      </c>
      <c r="C1113" s="4">
        <v>276</v>
      </c>
      <c r="D1113" s="4">
        <v>1</v>
      </c>
    </row>
    <row r="1114" spans="1:4" x14ac:dyDescent="0.3">
      <c r="A1114" s="4">
        <v>1113</v>
      </c>
      <c r="B1114" s="4">
        <v>560</v>
      </c>
      <c r="C1114" s="4">
        <v>974</v>
      </c>
      <c r="D1114" s="4">
        <v>5</v>
      </c>
    </row>
    <row r="1115" spans="1:4" x14ac:dyDescent="0.3">
      <c r="A1115" s="4">
        <v>1114</v>
      </c>
      <c r="B1115" s="4">
        <v>561</v>
      </c>
      <c r="C1115" s="4">
        <v>419</v>
      </c>
      <c r="D1115" s="4">
        <v>1</v>
      </c>
    </row>
    <row r="1116" spans="1:4" x14ac:dyDescent="0.3">
      <c r="A1116" s="4">
        <v>1115</v>
      </c>
      <c r="B1116" s="4">
        <v>562</v>
      </c>
      <c r="C1116" s="4">
        <v>115</v>
      </c>
      <c r="D1116" s="4">
        <v>2</v>
      </c>
    </row>
    <row r="1117" spans="1:4" x14ac:dyDescent="0.3">
      <c r="A1117" s="4">
        <v>1116</v>
      </c>
      <c r="B1117" s="4">
        <v>563</v>
      </c>
      <c r="C1117" s="4">
        <v>312</v>
      </c>
      <c r="D1117" s="4">
        <v>3</v>
      </c>
    </row>
    <row r="1118" spans="1:4" x14ac:dyDescent="0.3">
      <c r="A1118" s="4">
        <v>1117</v>
      </c>
      <c r="B1118" s="4">
        <v>563</v>
      </c>
      <c r="C1118" s="4">
        <v>878</v>
      </c>
      <c r="D1118" s="4">
        <v>1</v>
      </c>
    </row>
    <row r="1119" spans="1:4" x14ac:dyDescent="0.3">
      <c r="A1119" s="4">
        <v>1118</v>
      </c>
      <c r="B1119" s="4">
        <v>564</v>
      </c>
      <c r="C1119" s="4">
        <v>370</v>
      </c>
      <c r="D1119" s="4">
        <v>1</v>
      </c>
    </row>
    <row r="1120" spans="1:4" x14ac:dyDescent="0.3">
      <c r="A1120" s="4">
        <v>1119</v>
      </c>
      <c r="B1120" s="4">
        <v>565</v>
      </c>
      <c r="C1120" s="4">
        <v>376</v>
      </c>
      <c r="D1120" s="4">
        <v>2</v>
      </c>
    </row>
    <row r="1121" spans="1:4" x14ac:dyDescent="0.3">
      <c r="A1121" s="4">
        <v>1120</v>
      </c>
      <c r="B1121" s="4">
        <v>565</v>
      </c>
      <c r="C1121" s="4">
        <v>465</v>
      </c>
      <c r="D1121" s="4">
        <v>3</v>
      </c>
    </row>
    <row r="1122" spans="1:4" x14ac:dyDescent="0.3">
      <c r="A1122" s="4">
        <v>1121</v>
      </c>
      <c r="B1122" s="4">
        <v>565</v>
      </c>
      <c r="C1122" s="4">
        <v>867</v>
      </c>
      <c r="D1122" s="4">
        <v>2</v>
      </c>
    </row>
    <row r="1123" spans="1:4" x14ac:dyDescent="0.3">
      <c r="A1123" s="4">
        <v>1122</v>
      </c>
      <c r="B1123" s="4">
        <v>566</v>
      </c>
      <c r="C1123" s="4">
        <v>619</v>
      </c>
      <c r="D1123" s="4">
        <v>2</v>
      </c>
    </row>
    <row r="1124" spans="1:4" x14ac:dyDescent="0.3">
      <c r="A1124" s="4">
        <v>1123</v>
      </c>
      <c r="B1124" s="4">
        <v>567</v>
      </c>
      <c r="C1124" s="4">
        <v>6</v>
      </c>
      <c r="D1124" s="4">
        <v>2</v>
      </c>
    </row>
    <row r="1125" spans="1:4" x14ac:dyDescent="0.3">
      <c r="A1125" s="4">
        <v>1124</v>
      </c>
      <c r="B1125" s="4">
        <v>567</v>
      </c>
      <c r="C1125" s="4">
        <v>266</v>
      </c>
      <c r="D1125" s="4">
        <v>1</v>
      </c>
    </row>
    <row r="1126" spans="1:4" x14ac:dyDescent="0.3">
      <c r="A1126" s="4">
        <v>1125</v>
      </c>
      <c r="B1126" s="4">
        <v>567</v>
      </c>
      <c r="C1126" s="4">
        <v>493</v>
      </c>
      <c r="D1126" s="4">
        <v>3</v>
      </c>
    </row>
    <row r="1127" spans="1:4" x14ac:dyDescent="0.3">
      <c r="A1127" s="4">
        <v>1126</v>
      </c>
      <c r="B1127" s="4">
        <v>567</v>
      </c>
      <c r="C1127" s="4">
        <v>591</v>
      </c>
      <c r="D1127" s="4">
        <v>5</v>
      </c>
    </row>
    <row r="1128" spans="1:4" x14ac:dyDescent="0.3">
      <c r="A1128" s="4">
        <v>1127</v>
      </c>
      <c r="B1128" s="4">
        <v>568</v>
      </c>
      <c r="C1128" s="4">
        <v>923</v>
      </c>
      <c r="D1128" s="4">
        <v>5</v>
      </c>
    </row>
    <row r="1129" spans="1:4" x14ac:dyDescent="0.3">
      <c r="A1129" s="4">
        <v>1128</v>
      </c>
      <c r="B1129" s="4">
        <v>569</v>
      </c>
      <c r="C1129" s="4">
        <v>909</v>
      </c>
      <c r="D1129" s="4">
        <v>5</v>
      </c>
    </row>
    <row r="1130" spans="1:4" x14ac:dyDescent="0.3">
      <c r="A1130" s="4">
        <v>1129</v>
      </c>
      <c r="B1130" s="4">
        <v>570</v>
      </c>
      <c r="C1130" s="4">
        <v>479</v>
      </c>
      <c r="D1130" s="4">
        <v>2</v>
      </c>
    </row>
    <row r="1131" spans="1:4" x14ac:dyDescent="0.3">
      <c r="A1131" s="4">
        <v>1130</v>
      </c>
      <c r="B1131" s="4">
        <v>571</v>
      </c>
      <c r="C1131" s="4">
        <v>771</v>
      </c>
      <c r="D1131" s="4">
        <v>3</v>
      </c>
    </row>
    <row r="1132" spans="1:4" x14ac:dyDescent="0.3">
      <c r="A1132" s="4">
        <v>1131</v>
      </c>
      <c r="B1132" s="4">
        <v>572</v>
      </c>
      <c r="C1132" s="4">
        <v>61</v>
      </c>
      <c r="D1132" s="4">
        <v>2</v>
      </c>
    </row>
    <row r="1133" spans="1:4" x14ac:dyDescent="0.3">
      <c r="A1133" s="4">
        <v>1132</v>
      </c>
      <c r="B1133" s="4">
        <v>572</v>
      </c>
      <c r="C1133" s="4">
        <v>362</v>
      </c>
      <c r="D1133" s="4">
        <v>5</v>
      </c>
    </row>
    <row r="1134" spans="1:4" x14ac:dyDescent="0.3">
      <c r="A1134" s="4">
        <v>1133</v>
      </c>
      <c r="B1134" s="4">
        <v>572</v>
      </c>
      <c r="C1134" s="4">
        <v>870</v>
      </c>
      <c r="D1134" s="4">
        <v>1</v>
      </c>
    </row>
    <row r="1135" spans="1:4" x14ac:dyDescent="0.3">
      <c r="A1135" s="4">
        <v>1134</v>
      </c>
      <c r="B1135" s="4">
        <v>573</v>
      </c>
      <c r="C1135" s="4">
        <v>701</v>
      </c>
      <c r="D1135" s="4">
        <v>1</v>
      </c>
    </row>
    <row r="1136" spans="1:4" x14ac:dyDescent="0.3">
      <c r="A1136" s="4">
        <v>1135</v>
      </c>
      <c r="B1136" s="4">
        <v>574</v>
      </c>
      <c r="C1136" s="4">
        <v>517</v>
      </c>
      <c r="D1136" s="4">
        <v>5</v>
      </c>
    </row>
    <row r="1137" spans="1:4" x14ac:dyDescent="0.3">
      <c r="A1137" s="4">
        <v>1136</v>
      </c>
      <c r="B1137" s="4">
        <v>574</v>
      </c>
      <c r="C1137" s="4">
        <v>661</v>
      </c>
      <c r="D1137" s="4">
        <v>3</v>
      </c>
    </row>
    <row r="1138" spans="1:4" x14ac:dyDescent="0.3">
      <c r="A1138" s="4">
        <v>1137</v>
      </c>
      <c r="B1138" s="4">
        <v>574</v>
      </c>
      <c r="C1138" s="4">
        <v>979</v>
      </c>
      <c r="D1138" s="4">
        <v>4</v>
      </c>
    </row>
    <row r="1139" spans="1:4" x14ac:dyDescent="0.3">
      <c r="A1139" s="4">
        <v>1138</v>
      </c>
      <c r="B1139" s="4">
        <v>574</v>
      </c>
      <c r="C1139" s="4">
        <v>988</v>
      </c>
      <c r="D1139" s="4">
        <v>2</v>
      </c>
    </row>
    <row r="1140" spans="1:4" x14ac:dyDescent="0.3">
      <c r="A1140" s="4">
        <v>1139</v>
      </c>
      <c r="B1140" s="4">
        <v>574</v>
      </c>
      <c r="C1140" s="4">
        <v>990</v>
      </c>
      <c r="D1140" s="4">
        <v>1</v>
      </c>
    </row>
    <row r="1141" spans="1:4" x14ac:dyDescent="0.3">
      <c r="A1141" s="4">
        <v>1140</v>
      </c>
      <c r="B1141" s="4">
        <v>575</v>
      </c>
      <c r="C1141" s="4">
        <v>184</v>
      </c>
      <c r="D1141" s="4">
        <v>2</v>
      </c>
    </row>
    <row r="1142" spans="1:4" x14ac:dyDescent="0.3">
      <c r="A1142" s="4">
        <v>1141</v>
      </c>
      <c r="B1142" s="4">
        <v>575</v>
      </c>
      <c r="C1142" s="4">
        <v>456</v>
      </c>
      <c r="D1142" s="4">
        <v>3</v>
      </c>
    </row>
    <row r="1143" spans="1:4" x14ac:dyDescent="0.3">
      <c r="A1143" s="4">
        <v>1142</v>
      </c>
      <c r="B1143" s="4">
        <v>575</v>
      </c>
      <c r="C1143" s="4">
        <v>684</v>
      </c>
      <c r="D1143" s="4">
        <v>4</v>
      </c>
    </row>
    <row r="1144" spans="1:4" x14ac:dyDescent="0.3">
      <c r="A1144" s="4">
        <v>1143</v>
      </c>
      <c r="B1144" s="4">
        <v>576</v>
      </c>
      <c r="C1144" s="4">
        <v>264</v>
      </c>
      <c r="D1144" s="4">
        <v>5</v>
      </c>
    </row>
    <row r="1145" spans="1:4" x14ac:dyDescent="0.3">
      <c r="A1145" s="4">
        <v>1144</v>
      </c>
      <c r="B1145" s="4">
        <v>577</v>
      </c>
      <c r="C1145" s="4">
        <v>79</v>
      </c>
      <c r="D1145" s="4">
        <v>3</v>
      </c>
    </row>
    <row r="1146" spans="1:4" x14ac:dyDescent="0.3">
      <c r="A1146" s="4">
        <v>1145</v>
      </c>
      <c r="B1146" s="4">
        <v>577</v>
      </c>
      <c r="C1146" s="4">
        <v>226</v>
      </c>
      <c r="D1146" s="4">
        <v>3</v>
      </c>
    </row>
    <row r="1147" spans="1:4" x14ac:dyDescent="0.3">
      <c r="A1147" s="4">
        <v>1146</v>
      </c>
      <c r="B1147" s="4">
        <v>577</v>
      </c>
      <c r="C1147" s="4">
        <v>703</v>
      </c>
      <c r="D1147" s="4">
        <v>2</v>
      </c>
    </row>
    <row r="1148" spans="1:4" x14ac:dyDescent="0.3">
      <c r="A1148" s="4">
        <v>1147</v>
      </c>
      <c r="B1148" s="4">
        <v>578</v>
      </c>
      <c r="C1148" s="4">
        <v>282</v>
      </c>
      <c r="D1148" s="4">
        <v>2</v>
      </c>
    </row>
    <row r="1149" spans="1:4" x14ac:dyDescent="0.3">
      <c r="A1149" s="4">
        <v>1148</v>
      </c>
      <c r="B1149" s="4">
        <v>579</v>
      </c>
      <c r="C1149" s="4">
        <v>313</v>
      </c>
      <c r="D1149" s="4">
        <v>3</v>
      </c>
    </row>
    <row r="1150" spans="1:4" x14ac:dyDescent="0.3">
      <c r="A1150" s="4">
        <v>1149</v>
      </c>
      <c r="B1150" s="4">
        <v>579</v>
      </c>
      <c r="C1150" s="4">
        <v>475</v>
      </c>
      <c r="D1150" s="4">
        <v>3</v>
      </c>
    </row>
    <row r="1151" spans="1:4" x14ac:dyDescent="0.3">
      <c r="A1151" s="4">
        <v>1150</v>
      </c>
      <c r="B1151" s="4">
        <v>579</v>
      </c>
      <c r="C1151" s="4">
        <v>795</v>
      </c>
      <c r="D1151" s="4">
        <v>3</v>
      </c>
    </row>
    <row r="1152" spans="1:4" x14ac:dyDescent="0.3">
      <c r="A1152" s="4">
        <v>1151</v>
      </c>
      <c r="B1152" s="4">
        <v>579</v>
      </c>
      <c r="C1152" s="4">
        <v>892</v>
      </c>
      <c r="D1152" s="4">
        <v>3</v>
      </c>
    </row>
    <row r="1153" spans="1:4" x14ac:dyDescent="0.3">
      <c r="A1153" s="4">
        <v>1152</v>
      </c>
      <c r="B1153" s="4">
        <v>580</v>
      </c>
      <c r="C1153" s="4">
        <v>219</v>
      </c>
      <c r="D1153" s="4">
        <v>3</v>
      </c>
    </row>
    <row r="1154" spans="1:4" x14ac:dyDescent="0.3">
      <c r="A1154" s="4">
        <v>1153</v>
      </c>
      <c r="B1154" s="4">
        <v>581</v>
      </c>
      <c r="C1154" s="4">
        <v>209</v>
      </c>
      <c r="D1154" s="4">
        <v>5</v>
      </c>
    </row>
    <row r="1155" spans="1:4" x14ac:dyDescent="0.3">
      <c r="A1155" s="4">
        <v>1154</v>
      </c>
      <c r="B1155" s="4">
        <v>581</v>
      </c>
      <c r="C1155" s="4">
        <v>241</v>
      </c>
      <c r="D1155" s="4">
        <v>5</v>
      </c>
    </row>
    <row r="1156" spans="1:4" x14ac:dyDescent="0.3">
      <c r="A1156" s="4">
        <v>1155</v>
      </c>
      <c r="B1156" s="4">
        <v>581</v>
      </c>
      <c r="C1156" s="4">
        <v>417</v>
      </c>
      <c r="D1156" s="4">
        <v>5</v>
      </c>
    </row>
    <row r="1157" spans="1:4" x14ac:dyDescent="0.3">
      <c r="A1157" s="4">
        <v>1156</v>
      </c>
      <c r="B1157" s="4">
        <v>581</v>
      </c>
      <c r="C1157" s="4">
        <v>782</v>
      </c>
      <c r="D1157" s="4">
        <v>1</v>
      </c>
    </row>
    <row r="1158" spans="1:4" x14ac:dyDescent="0.3">
      <c r="A1158" s="4">
        <v>1157</v>
      </c>
      <c r="B1158" s="4">
        <v>582</v>
      </c>
      <c r="C1158" s="4">
        <v>267</v>
      </c>
      <c r="D1158" s="4">
        <v>3</v>
      </c>
    </row>
    <row r="1159" spans="1:4" x14ac:dyDescent="0.3">
      <c r="A1159" s="4">
        <v>1158</v>
      </c>
      <c r="B1159" s="4">
        <v>582</v>
      </c>
      <c r="C1159" s="4">
        <v>575</v>
      </c>
      <c r="D1159" s="4">
        <v>2</v>
      </c>
    </row>
    <row r="1160" spans="1:4" x14ac:dyDescent="0.3">
      <c r="A1160" s="4">
        <v>1159</v>
      </c>
      <c r="B1160" s="4">
        <v>582</v>
      </c>
      <c r="C1160" s="4">
        <v>607</v>
      </c>
      <c r="D1160" s="4">
        <v>5</v>
      </c>
    </row>
    <row r="1161" spans="1:4" x14ac:dyDescent="0.3">
      <c r="A1161" s="4">
        <v>1160</v>
      </c>
      <c r="B1161" s="4">
        <v>583</v>
      </c>
      <c r="C1161" s="4">
        <v>265</v>
      </c>
      <c r="D1161" s="4">
        <v>5</v>
      </c>
    </row>
    <row r="1162" spans="1:4" x14ac:dyDescent="0.3">
      <c r="A1162" s="4">
        <v>1161</v>
      </c>
      <c r="B1162" s="4">
        <v>583</v>
      </c>
      <c r="C1162" s="4">
        <v>289</v>
      </c>
      <c r="D1162" s="4">
        <v>2</v>
      </c>
    </row>
    <row r="1163" spans="1:4" x14ac:dyDescent="0.3">
      <c r="A1163" s="4">
        <v>1162</v>
      </c>
      <c r="B1163" s="4">
        <v>584</v>
      </c>
      <c r="C1163" s="4">
        <v>298</v>
      </c>
      <c r="D1163" s="4">
        <v>4</v>
      </c>
    </row>
    <row r="1164" spans="1:4" x14ac:dyDescent="0.3">
      <c r="A1164" s="4">
        <v>1163</v>
      </c>
      <c r="B1164" s="4">
        <v>585</v>
      </c>
      <c r="C1164" s="4">
        <v>493</v>
      </c>
      <c r="D1164" s="4">
        <v>2</v>
      </c>
    </row>
    <row r="1165" spans="1:4" x14ac:dyDescent="0.3">
      <c r="A1165" s="4">
        <v>1164</v>
      </c>
      <c r="B1165" s="4">
        <v>585</v>
      </c>
      <c r="C1165" s="4">
        <v>636</v>
      </c>
      <c r="D1165" s="4">
        <v>4</v>
      </c>
    </row>
    <row r="1166" spans="1:4" x14ac:dyDescent="0.3">
      <c r="A1166" s="4">
        <v>1165</v>
      </c>
      <c r="B1166" s="4">
        <v>586</v>
      </c>
      <c r="C1166" s="4">
        <v>538</v>
      </c>
      <c r="D1166" s="4">
        <v>2</v>
      </c>
    </row>
    <row r="1167" spans="1:4" x14ac:dyDescent="0.3">
      <c r="A1167" s="4">
        <v>1166</v>
      </c>
      <c r="B1167" s="4">
        <v>587</v>
      </c>
      <c r="C1167" s="4">
        <v>152</v>
      </c>
      <c r="D1167" s="4">
        <v>3</v>
      </c>
    </row>
    <row r="1168" spans="1:4" x14ac:dyDescent="0.3">
      <c r="A1168" s="4">
        <v>1167</v>
      </c>
      <c r="B1168" s="4">
        <v>587</v>
      </c>
      <c r="C1168" s="4">
        <v>719</v>
      </c>
      <c r="D1168" s="4">
        <v>4</v>
      </c>
    </row>
    <row r="1169" spans="1:4" x14ac:dyDescent="0.3">
      <c r="A1169" s="4">
        <v>1168</v>
      </c>
      <c r="B1169" s="4">
        <v>588</v>
      </c>
      <c r="C1169" s="4">
        <v>16</v>
      </c>
      <c r="D1169" s="4">
        <v>2</v>
      </c>
    </row>
    <row r="1170" spans="1:4" x14ac:dyDescent="0.3">
      <c r="A1170" s="4">
        <v>1169</v>
      </c>
      <c r="B1170" s="4">
        <v>588</v>
      </c>
      <c r="C1170" s="4">
        <v>243</v>
      </c>
      <c r="D1170" s="4">
        <v>4</v>
      </c>
    </row>
    <row r="1171" spans="1:4" x14ac:dyDescent="0.3">
      <c r="A1171" s="4">
        <v>1170</v>
      </c>
      <c r="B1171" s="4">
        <v>589</v>
      </c>
      <c r="C1171" s="4">
        <v>110</v>
      </c>
      <c r="D1171" s="4">
        <v>4</v>
      </c>
    </row>
    <row r="1172" spans="1:4" x14ac:dyDescent="0.3">
      <c r="A1172" s="4">
        <v>1171</v>
      </c>
      <c r="B1172" s="4">
        <v>590</v>
      </c>
      <c r="C1172" s="4">
        <v>251</v>
      </c>
      <c r="D1172" s="4">
        <v>4</v>
      </c>
    </row>
    <row r="1173" spans="1:4" x14ac:dyDescent="0.3">
      <c r="A1173" s="4">
        <v>1172</v>
      </c>
      <c r="B1173" s="4">
        <v>590</v>
      </c>
      <c r="C1173" s="4">
        <v>273</v>
      </c>
      <c r="D1173" s="4">
        <v>5</v>
      </c>
    </row>
    <row r="1174" spans="1:4" x14ac:dyDescent="0.3">
      <c r="A1174" s="4">
        <v>1173</v>
      </c>
      <c r="B1174" s="4">
        <v>590</v>
      </c>
      <c r="C1174" s="4">
        <v>883</v>
      </c>
      <c r="D1174" s="4">
        <v>1</v>
      </c>
    </row>
    <row r="1175" spans="1:4" x14ac:dyDescent="0.3">
      <c r="A1175" s="4">
        <v>1174</v>
      </c>
      <c r="B1175" s="4">
        <v>591</v>
      </c>
      <c r="C1175" s="4">
        <v>363</v>
      </c>
      <c r="D1175" s="4">
        <v>1</v>
      </c>
    </row>
    <row r="1176" spans="1:4" x14ac:dyDescent="0.3">
      <c r="A1176" s="4">
        <v>1175</v>
      </c>
      <c r="B1176" s="4">
        <v>591</v>
      </c>
      <c r="C1176" s="4">
        <v>466</v>
      </c>
      <c r="D1176" s="4">
        <v>3</v>
      </c>
    </row>
    <row r="1177" spans="1:4" x14ac:dyDescent="0.3">
      <c r="A1177" s="4">
        <v>1176</v>
      </c>
      <c r="B1177" s="4">
        <v>591</v>
      </c>
      <c r="C1177" s="4">
        <v>771</v>
      </c>
      <c r="D1177" s="4">
        <v>3</v>
      </c>
    </row>
    <row r="1178" spans="1:4" x14ac:dyDescent="0.3">
      <c r="A1178" s="4">
        <v>1177</v>
      </c>
      <c r="B1178" s="4">
        <v>591</v>
      </c>
      <c r="C1178" s="4">
        <v>958</v>
      </c>
      <c r="D1178" s="4">
        <v>2</v>
      </c>
    </row>
    <row r="1179" spans="1:4" x14ac:dyDescent="0.3">
      <c r="A1179" s="4">
        <v>1178</v>
      </c>
      <c r="B1179" s="4">
        <v>592</v>
      </c>
      <c r="C1179" s="4">
        <v>883</v>
      </c>
      <c r="D1179" s="4">
        <v>4</v>
      </c>
    </row>
    <row r="1180" spans="1:4" x14ac:dyDescent="0.3">
      <c r="A1180" s="4">
        <v>1179</v>
      </c>
      <c r="B1180" s="4">
        <v>593</v>
      </c>
      <c r="C1180" s="4">
        <v>854</v>
      </c>
      <c r="D1180" s="4">
        <v>2</v>
      </c>
    </row>
    <row r="1181" spans="1:4" x14ac:dyDescent="0.3">
      <c r="A1181" s="4">
        <v>1180</v>
      </c>
      <c r="B1181" s="4">
        <v>594</v>
      </c>
      <c r="C1181" s="4">
        <v>669</v>
      </c>
      <c r="D1181" s="4">
        <v>4</v>
      </c>
    </row>
    <row r="1182" spans="1:4" x14ac:dyDescent="0.3">
      <c r="A1182" s="4">
        <v>1181</v>
      </c>
      <c r="B1182" s="4">
        <v>595</v>
      </c>
      <c r="C1182" s="4">
        <v>646</v>
      </c>
      <c r="D1182" s="4">
        <v>3</v>
      </c>
    </row>
    <row r="1183" spans="1:4" x14ac:dyDescent="0.3">
      <c r="A1183" s="4">
        <v>1182</v>
      </c>
      <c r="B1183" s="4">
        <v>596</v>
      </c>
      <c r="C1183" s="4">
        <v>373</v>
      </c>
      <c r="D1183" s="4">
        <v>5</v>
      </c>
    </row>
    <row r="1184" spans="1:4" x14ac:dyDescent="0.3">
      <c r="A1184" s="4">
        <v>1183</v>
      </c>
      <c r="B1184" s="4">
        <v>597</v>
      </c>
      <c r="C1184" s="4">
        <v>896</v>
      </c>
      <c r="D1184" s="4">
        <v>2</v>
      </c>
    </row>
    <row r="1185" spans="1:4" x14ac:dyDescent="0.3">
      <c r="A1185" s="4">
        <v>1184</v>
      </c>
      <c r="B1185" s="4">
        <v>597</v>
      </c>
      <c r="C1185" s="4">
        <v>916</v>
      </c>
      <c r="D1185" s="4">
        <v>1</v>
      </c>
    </row>
    <row r="1186" spans="1:4" x14ac:dyDescent="0.3">
      <c r="A1186" s="4">
        <v>1185</v>
      </c>
      <c r="B1186" s="4">
        <v>598</v>
      </c>
      <c r="C1186" s="4">
        <v>694</v>
      </c>
      <c r="D1186" s="4">
        <v>4</v>
      </c>
    </row>
    <row r="1187" spans="1:4" x14ac:dyDescent="0.3">
      <c r="A1187" s="4">
        <v>1186</v>
      </c>
      <c r="B1187" s="4">
        <v>599</v>
      </c>
      <c r="C1187" s="4">
        <v>568</v>
      </c>
      <c r="D1187" s="4">
        <v>5</v>
      </c>
    </row>
    <row r="1188" spans="1:4" x14ac:dyDescent="0.3">
      <c r="A1188" s="4">
        <v>1187</v>
      </c>
      <c r="B1188" s="4">
        <v>600</v>
      </c>
      <c r="C1188" s="4">
        <v>259</v>
      </c>
      <c r="D1188" s="4">
        <v>5</v>
      </c>
    </row>
    <row r="1189" spans="1:4" x14ac:dyDescent="0.3">
      <c r="A1189" s="4">
        <v>1188</v>
      </c>
      <c r="B1189" s="4">
        <v>601</v>
      </c>
      <c r="C1189" s="4">
        <v>90</v>
      </c>
      <c r="D1189" s="4">
        <v>1</v>
      </c>
    </row>
    <row r="1190" spans="1:4" x14ac:dyDescent="0.3">
      <c r="A1190" s="4">
        <v>1189</v>
      </c>
      <c r="B1190" s="4">
        <v>601</v>
      </c>
      <c r="C1190" s="4">
        <v>429</v>
      </c>
      <c r="D1190" s="4">
        <v>1</v>
      </c>
    </row>
    <row r="1191" spans="1:4" x14ac:dyDescent="0.3">
      <c r="A1191" s="4">
        <v>1190</v>
      </c>
      <c r="B1191" s="4">
        <v>602</v>
      </c>
      <c r="C1191" s="4">
        <v>621</v>
      </c>
      <c r="D1191" s="4">
        <v>2</v>
      </c>
    </row>
    <row r="1192" spans="1:4" x14ac:dyDescent="0.3">
      <c r="A1192" s="4">
        <v>1191</v>
      </c>
      <c r="B1192" s="4">
        <v>603</v>
      </c>
      <c r="C1192" s="4">
        <v>176</v>
      </c>
      <c r="D1192" s="4">
        <v>2</v>
      </c>
    </row>
    <row r="1193" spans="1:4" x14ac:dyDescent="0.3">
      <c r="A1193" s="4">
        <v>1192</v>
      </c>
      <c r="B1193" s="4">
        <v>603</v>
      </c>
      <c r="C1193" s="4">
        <v>363</v>
      </c>
      <c r="D1193" s="4">
        <v>2</v>
      </c>
    </row>
    <row r="1194" spans="1:4" x14ac:dyDescent="0.3">
      <c r="A1194" s="4">
        <v>1193</v>
      </c>
      <c r="B1194" s="4">
        <v>603</v>
      </c>
      <c r="C1194" s="4">
        <v>659</v>
      </c>
      <c r="D1194" s="4">
        <v>1</v>
      </c>
    </row>
    <row r="1195" spans="1:4" x14ac:dyDescent="0.3">
      <c r="A1195" s="4">
        <v>1194</v>
      </c>
      <c r="B1195" s="4">
        <v>604</v>
      </c>
      <c r="C1195" s="4">
        <v>158</v>
      </c>
      <c r="D1195" s="4">
        <v>2</v>
      </c>
    </row>
    <row r="1196" spans="1:4" x14ac:dyDescent="0.3">
      <c r="A1196" s="4">
        <v>1195</v>
      </c>
      <c r="B1196" s="4">
        <v>605</v>
      </c>
      <c r="C1196" s="4">
        <v>450</v>
      </c>
      <c r="D1196" s="4">
        <v>4</v>
      </c>
    </row>
    <row r="1197" spans="1:4" x14ac:dyDescent="0.3">
      <c r="A1197" s="4">
        <v>1196</v>
      </c>
      <c r="B1197" s="4">
        <v>605</v>
      </c>
      <c r="C1197" s="4">
        <v>758</v>
      </c>
      <c r="D1197" s="4">
        <v>3</v>
      </c>
    </row>
    <row r="1198" spans="1:4" x14ac:dyDescent="0.3">
      <c r="A1198" s="4">
        <v>1197</v>
      </c>
      <c r="B1198" s="4">
        <v>605</v>
      </c>
      <c r="C1198" s="4">
        <v>957</v>
      </c>
      <c r="D1198" s="4">
        <v>4</v>
      </c>
    </row>
    <row r="1199" spans="1:4" x14ac:dyDescent="0.3">
      <c r="A1199" s="4">
        <v>1198</v>
      </c>
      <c r="B1199" s="4">
        <v>606</v>
      </c>
      <c r="C1199" s="4">
        <v>30</v>
      </c>
      <c r="D1199" s="4">
        <v>2</v>
      </c>
    </row>
    <row r="1200" spans="1:4" x14ac:dyDescent="0.3">
      <c r="A1200" s="4">
        <v>1199</v>
      </c>
      <c r="B1200" s="4">
        <v>607</v>
      </c>
      <c r="C1200" s="4">
        <v>91</v>
      </c>
      <c r="D1200" s="4">
        <v>2</v>
      </c>
    </row>
    <row r="1201" spans="1:4" x14ac:dyDescent="0.3">
      <c r="A1201" s="4">
        <v>1200</v>
      </c>
      <c r="B1201" s="4">
        <v>607</v>
      </c>
      <c r="C1201" s="4">
        <v>869</v>
      </c>
      <c r="D1201" s="4">
        <v>1</v>
      </c>
    </row>
    <row r="1202" spans="1:4" x14ac:dyDescent="0.3">
      <c r="A1202" s="4">
        <v>1201</v>
      </c>
      <c r="B1202" s="4">
        <v>608</v>
      </c>
      <c r="C1202" s="4">
        <v>122</v>
      </c>
      <c r="D1202" s="4">
        <v>1</v>
      </c>
    </row>
    <row r="1203" spans="1:4" x14ac:dyDescent="0.3">
      <c r="A1203" s="4">
        <v>1202</v>
      </c>
      <c r="B1203" s="4">
        <v>609</v>
      </c>
      <c r="C1203" s="4">
        <v>75</v>
      </c>
      <c r="D1203" s="4">
        <v>1</v>
      </c>
    </row>
    <row r="1204" spans="1:4" x14ac:dyDescent="0.3">
      <c r="A1204" s="4">
        <v>1203</v>
      </c>
      <c r="B1204" s="4">
        <v>609</v>
      </c>
      <c r="C1204" s="4">
        <v>785</v>
      </c>
      <c r="D1204" s="4">
        <v>1</v>
      </c>
    </row>
    <row r="1205" spans="1:4" x14ac:dyDescent="0.3">
      <c r="A1205" s="4">
        <v>1204</v>
      </c>
      <c r="B1205" s="4">
        <v>610</v>
      </c>
      <c r="C1205" s="4">
        <v>80</v>
      </c>
      <c r="D1205" s="4">
        <v>5</v>
      </c>
    </row>
    <row r="1206" spans="1:4" x14ac:dyDescent="0.3">
      <c r="A1206" s="4">
        <v>1205</v>
      </c>
      <c r="B1206" s="4">
        <v>610</v>
      </c>
      <c r="C1206" s="4">
        <v>547</v>
      </c>
      <c r="D1206" s="4">
        <v>5</v>
      </c>
    </row>
    <row r="1207" spans="1:4" x14ac:dyDescent="0.3">
      <c r="A1207" s="4">
        <v>1206</v>
      </c>
      <c r="B1207" s="4">
        <v>610</v>
      </c>
      <c r="C1207" s="4">
        <v>628</v>
      </c>
      <c r="D1207" s="4">
        <v>3</v>
      </c>
    </row>
    <row r="1208" spans="1:4" x14ac:dyDescent="0.3">
      <c r="A1208" s="4">
        <v>1207</v>
      </c>
      <c r="B1208" s="4">
        <v>610</v>
      </c>
      <c r="C1208" s="4">
        <v>989</v>
      </c>
      <c r="D1208" s="4">
        <v>4</v>
      </c>
    </row>
    <row r="1209" spans="1:4" x14ac:dyDescent="0.3">
      <c r="A1209" s="4">
        <v>1208</v>
      </c>
      <c r="B1209" s="4">
        <v>611</v>
      </c>
      <c r="C1209" s="4">
        <v>20</v>
      </c>
      <c r="D1209" s="4">
        <v>1</v>
      </c>
    </row>
    <row r="1210" spans="1:4" x14ac:dyDescent="0.3">
      <c r="A1210" s="4">
        <v>1209</v>
      </c>
      <c r="B1210" s="4">
        <v>611</v>
      </c>
      <c r="C1210" s="4">
        <v>300</v>
      </c>
      <c r="D1210" s="4">
        <v>4</v>
      </c>
    </row>
    <row r="1211" spans="1:4" x14ac:dyDescent="0.3">
      <c r="A1211" s="4">
        <v>1210</v>
      </c>
      <c r="B1211" s="4">
        <v>612</v>
      </c>
      <c r="C1211" s="4">
        <v>413</v>
      </c>
      <c r="D1211" s="4">
        <v>1</v>
      </c>
    </row>
    <row r="1212" spans="1:4" x14ac:dyDescent="0.3">
      <c r="A1212" s="4">
        <v>1211</v>
      </c>
      <c r="B1212" s="4">
        <v>612</v>
      </c>
      <c r="C1212" s="4">
        <v>827</v>
      </c>
      <c r="D1212" s="4">
        <v>5</v>
      </c>
    </row>
    <row r="1213" spans="1:4" x14ac:dyDescent="0.3">
      <c r="A1213" s="4">
        <v>1212</v>
      </c>
      <c r="B1213" s="4">
        <v>612</v>
      </c>
      <c r="C1213" s="4">
        <v>955</v>
      </c>
      <c r="D1213" s="4">
        <v>4</v>
      </c>
    </row>
    <row r="1214" spans="1:4" x14ac:dyDescent="0.3">
      <c r="A1214" s="4">
        <v>1213</v>
      </c>
      <c r="B1214" s="4">
        <v>613</v>
      </c>
      <c r="C1214" s="4">
        <v>50</v>
      </c>
      <c r="D1214" s="4">
        <v>4</v>
      </c>
    </row>
    <row r="1215" spans="1:4" x14ac:dyDescent="0.3">
      <c r="A1215" s="4">
        <v>1214</v>
      </c>
      <c r="B1215" s="4">
        <v>613</v>
      </c>
      <c r="C1215" s="4">
        <v>405</v>
      </c>
      <c r="D1215" s="4">
        <v>2</v>
      </c>
    </row>
    <row r="1216" spans="1:4" x14ac:dyDescent="0.3">
      <c r="A1216" s="4">
        <v>1215</v>
      </c>
      <c r="B1216" s="4">
        <v>613</v>
      </c>
      <c r="C1216" s="4">
        <v>631</v>
      </c>
      <c r="D1216" s="4">
        <v>4</v>
      </c>
    </row>
    <row r="1217" spans="1:4" x14ac:dyDescent="0.3">
      <c r="A1217" s="4">
        <v>1216</v>
      </c>
      <c r="B1217" s="4">
        <v>613</v>
      </c>
      <c r="C1217" s="4">
        <v>764</v>
      </c>
      <c r="D1217" s="4">
        <v>3</v>
      </c>
    </row>
    <row r="1218" spans="1:4" x14ac:dyDescent="0.3">
      <c r="A1218" s="4">
        <v>1217</v>
      </c>
      <c r="B1218" s="4">
        <v>614</v>
      </c>
      <c r="C1218" s="4">
        <v>502</v>
      </c>
      <c r="D1218" s="4">
        <v>5</v>
      </c>
    </row>
    <row r="1219" spans="1:4" x14ac:dyDescent="0.3">
      <c r="A1219" s="4">
        <v>1218</v>
      </c>
      <c r="B1219" s="4">
        <v>614</v>
      </c>
      <c r="C1219" s="4">
        <v>967</v>
      </c>
      <c r="D1219" s="4">
        <v>1</v>
      </c>
    </row>
    <row r="1220" spans="1:4" x14ac:dyDescent="0.3">
      <c r="A1220" s="4">
        <v>1219</v>
      </c>
      <c r="B1220" s="4">
        <v>615</v>
      </c>
      <c r="C1220" s="4">
        <v>135</v>
      </c>
      <c r="D1220" s="4">
        <v>4</v>
      </c>
    </row>
    <row r="1221" spans="1:4" x14ac:dyDescent="0.3">
      <c r="A1221" s="4">
        <v>1220</v>
      </c>
      <c r="B1221" s="4">
        <v>616</v>
      </c>
      <c r="C1221" s="4">
        <v>458</v>
      </c>
      <c r="D1221" s="4">
        <v>5</v>
      </c>
    </row>
    <row r="1222" spans="1:4" x14ac:dyDescent="0.3">
      <c r="A1222" s="4">
        <v>1221</v>
      </c>
      <c r="B1222" s="4">
        <v>617</v>
      </c>
      <c r="C1222" s="4">
        <v>950</v>
      </c>
      <c r="D1222" s="4">
        <v>5</v>
      </c>
    </row>
    <row r="1223" spans="1:4" x14ac:dyDescent="0.3">
      <c r="A1223" s="4">
        <v>1222</v>
      </c>
      <c r="B1223" s="4">
        <v>618</v>
      </c>
      <c r="C1223" s="4">
        <v>466</v>
      </c>
      <c r="D1223" s="4">
        <v>2</v>
      </c>
    </row>
    <row r="1224" spans="1:4" x14ac:dyDescent="0.3">
      <c r="A1224" s="4">
        <v>1223</v>
      </c>
      <c r="B1224" s="4">
        <v>618</v>
      </c>
      <c r="C1224" s="4">
        <v>598</v>
      </c>
      <c r="D1224" s="4">
        <v>4</v>
      </c>
    </row>
    <row r="1225" spans="1:4" x14ac:dyDescent="0.3">
      <c r="A1225" s="4">
        <v>1224</v>
      </c>
      <c r="B1225" s="4">
        <v>619</v>
      </c>
      <c r="C1225" s="4">
        <v>79</v>
      </c>
      <c r="D1225" s="4">
        <v>1</v>
      </c>
    </row>
    <row r="1226" spans="1:4" x14ac:dyDescent="0.3">
      <c r="A1226" s="4">
        <v>1225</v>
      </c>
      <c r="B1226" s="4">
        <v>619</v>
      </c>
      <c r="C1226" s="4">
        <v>936</v>
      </c>
      <c r="D1226" s="4">
        <v>5</v>
      </c>
    </row>
    <row r="1227" spans="1:4" x14ac:dyDescent="0.3">
      <c r="A1227" s="4">
        <v>1226</v>
      </c>
      <c r="B1227" s="4">
        <v>620</v>
      </c>
      <c r="C1227" s="4">
        <v>636</v>
      </c>
      <c r="D1227" s="4">
        <v>3</v>
      </c>
    </row>
    <row r="1228" spans="1:4" x14ac:dyDescent="0.3">
      <c r="A1228" s="4">
        <v>1227</v>
      </c>
      <c r="B1228" s="4">
        <v>620</v>
      </c>
      <c r="C1228" s="4">
        <v>916</v>
      </c>
      <c r="D1228" s="4">
        <v>4</v>
      </c>
    </row>
    <row r="1229" spans="1:4" x14ac:dyDescent="0.3">
      <c r="A1229" s="4">
        <v>1228</v>
      </c>
      <c r="B1229" s="4">
        <v>621</v>
      </c>
      <c r="C1229" s="4">
        <v>402</v>
      </c>
      <c r="D1229" s="4">
        <v>1</v>
      </c>
    </row>
    <row r="1230" spans="1:4" x14ac:dyDescent="0.3">
      <c r="A1230" s="4">
        <v>1229</v>
      </c>
      <c r="B1230" s="4">
        <v>621</v>
      </c>
      <c r="C1230" s="4">
        <v>837</v>
      </c>
      <c r="D1230" s="4">
        <v>3</v>
      </c>
    </row>
    <row r="1231" spans="1:4" x14ac:dyDescent="0.3">
      <c r="A1231" s="4">
        <v>1230</v>
      </c>
      <c r="B1231" s="4">
        <v>621</v>
      </c>
      <c r="C1231" s="4">
        <v>902</v>
      </c>
      <c r="D1231" s="4">
        <v>1</v>
      </c>
    </row>
    <row r="1232" spans="1:4" x14ac:dyDescent="0.3">
      <c r="A1232" s="4">
        <v>1231</v>
      </c>
      <c r="B1232" s="4">
        <v>622</v>
      </c>
      <c r="C1232" s="4">
        <v>347</v>
      </c>
      <c r="D1232" s="4">
        <v>1</v>
      </c>
    </row>
    <row r="1233" spans="1:4" x14ac:dyDescent="0.3">
      <c r="A1233" s="4">
        <v>1232</v>
      </c>
      <c r="B1233" s="4">
        <v>622</v>
      </c>
      <c r="C1233" s="4">
        <v>688</v>
      </c>
      <c r="D1233" s="4">
        <v>4</v>
      </c>
    </row>
    <row r="1234" spans="1:4" x14ac:dyDescent="0.3">
      <c r="A1234" s="4">
        <v>1233</v>
      </c>
      <c r="B1234" s="4">
        <v>622</v>
      </c>
      <c r="C1234" s="4">
        <v>804</v>
      </c>
      <c r="D1234" s="4">
        <v>4</v>
      </c>
    </row>
    <row r="1235" spans="1:4" x14ac:dyDescent="0.3">
      <c r="A1235" s="4">
        <v>1234</v>
      </c>
      <c r="B1235" s="4">
        <v>623</v>
      </c>
      <c r="C1235" s="4">
        <v>723</v>
      </c>
      <c r="D1235" s="4">
        <v>1</v>
      </c>
    </row>
    <row r="1236" spans="1:4" x14ac:dyDescent="0.3">
      <c r="A1236" s="4">
        <v>1235</v>
      </c>
      <c r="B1236" s="4">
        <v>624</v>
      </c>
      <c r="C1236" s="4">
        <v>27</v>
      </c>
      <c r="D1236" s="4">
        <v>1</v>
      </c>
    </row>
    <row r="1237" spans="1:4" x14ac:dyDescent="0.3">
      <c r="A1237" s="4">
        <v>1236</v>
      </c>
      <c r="B1237" s="4">
        <v>624</v>
      </c>
      <c r="C1237" s="4">
        <v>67</v>
      </c>
      <c r="D1237" s="4">
        <v>4</v>
      </c>
    </row>
    <row r="1238" spans="1:4" x14ac:dyDescent="0.3">
      <c r="A1238" s="4">
        <v>1237</v>
      </c>
      <c r="B1238" s="4">
        <v>624</v>
      </c>
      <c r="C1238" s="4">
        <v>753</v>
      </c>
      <c r="D1238" s="4">
        <v>4</v>
      </c>
    </row>
    <row r="1239" spans="1:4" x14ac:dyDescent="0.3">
      <c r="A1239" s="4">
        <v>1238</v>
      </c>
      <c r="B1239" s="4">
        <v>625</v>
      </c>
      <c r="C1239" s="4">
        <v>18</v>
      </c>
      <c r="D1239" s="4">
        <v>3</v>
      </c>
    </row>
    <row r="1240" spans="1:4" x14ac:dyDescent="0.3">
      <c r="A1240" s="4">
        <v>1239</v>
      </c>
      <c r="B1240" s="4">
        <v>625</v>
      </c>
      <c r="C1240" s="4">
        <v>235</v>
      </c>
      <c r="D1240" s="4">
        <v>4</v>
      </c>
    </row>
    <row r="1241" spans="1:4" x14ac:dyDescent="0.3">
      <c r="A1241" s="4">
        <v>1240</v>
      </c>
      <c r="B1241" s="4">
        <v>626</v>
      </c>
      <c r="C1241" s="4">
        <v>276</v>
      </c>
      <c r="D1241" s="4">
        <v>1</v>
      </c>
    </row>
    <row r="1242" spans="1:4" x14ac:dyDescent="0.3">
      <c r="A1242" s="4">
        <v>1241</v>
      </c>
      <c r="B1242" s="4">
        <v>627</v>
      </c>
      <c r="C1242" s="4">
        <v>938</v>
      </c>
      <c r="D1242" s="4">
        <v>5</v>
      </c>
    </row>
    <row r="1243" spans="1:4" x14ac:dyDescent="0.3">
      <c r="A1243" s="4">
        <v>1242</v>
      </c>
      <c r="B1243" s="4">
        <v>628</v>
      </c>
      <c r="C1243" s="4">
        <v>856</v>
      </c>
      <c r="D1243" s="4">
        <v>4</v>
      </c>
    </row>
    <row r="1244" spans="1:4" x14ac:dyDescent="0.3">
      <c r="A1244" s="4">
        <v>1243</v>
      </c>
      <c r="B1244" s="4">
        <v>629</v>
      </c>
      <c r="C1244" s="4">
        <v>443</v>
      </c>
      <c r="D1244" s="4">
        <v>3</v>
      </c>
    </row>
    <row r="1245" spans="1:4" x14ac:dyDescent="0.3">
      <c r="A1245" s="4">
        <v>1244</v>
      </c>
      <c r="B1245" s="4">
        <v>629</v>
      </c>
      <c r="C1245" s="4">
        <v>461</v>
      </c>
      <c r="D1245" s="4">
        <v>1</v>
      </c>
    </row>
    <row r="1246" spans="1:4" x14ac:dyDescent="0.3">
      <c r="A1246" s="4">
        <v>1245</v>
      </c>
      <c r="B1246" s="4">
        <v>629</v>
      </c>
      <c r="C1246" s="4">
        <v>510</v>
      </c>
      <c r="D1246" s="4">
        <v>5</v>
      </c>
    </row>
    <row r="1247" spans="1:4" x14ac:dyDescent="0.3">
      <c r="A1247" s="4">
        <v>1246</v>
      </c>
      <c r="B1247" s="4">
        <v>630</v>
      </c>
      <c r="C1247" s="4">
        <v>83</v>
      </c>
      <c r="D1247" s="4">
        <v>4</v>
      </c>
    </row>
    <row r="1248" spans="1:4" x14ac:dyDescent="0.3">
      <c r="A1248" s="4">
        <v>1247</v>
      </c>
      <c r="B1248" s="4">
        <v>630</v>
      </c>
      <c r="C1248" s="4">
        <v>249</v>
      </c>
      <c r="D1248" s="4">
        <v>2</v>
      </c>
    </row>
    <row r="1249" spans="1:4" x14ac:dyDescent="0.3">
      <c r="A1249" s="4">
        <v>1248</v>
      </c>
      <c r="B1249" s="4">
        <v>630</v>
      </c>
      <c r="C1249" s="4">
        <v>960</v>
      </c>
      <c r="D1249" s="4">
        <v>2</v>
      </c>
    </row>
    <row r="1250" spans="1:4" x14ac:dyDescent="0.3">
      <c r="A1250" s="4">
        <v>1249</v>
      </c>
      <c r="B1250" s="4">
        <v>631</v>
      </c>
      <c r="C1250" s="4">
        <v>466</v>
      </c>
      <c r="D1250" s="4">
        <v>4</v>
      </c>
    </row>
    <row r="1251" spans="1:4" x14ac:dyDescent="0.3">
      <c r="A1251" s="4">
        <v>1250</v>
      </c>
      <c r="B1251" s="4">
        <v>631</v>
      </c>
      <c r="C1251" s="4">
        <v>832</v>
      </c>
      <c r="D1251" s="4">
        <v>3</v>
      </c>
    </row>
    <row r="1252" spans="1:4" x14ac:dyDescent="0.3">
      <c r="A1252" s="4">
        <v>1251</v>
      </c>
      <c r="B1252" s="4">
        <v>632</v>
      </c>
      <c r="C1252" s="4">
        <v>828</v>
      </c>
      <c r="D1252" s="4">
        <v>5</v>
      </c>
    </row>
    <row r="1253" spans="1:4" x14ac:dyDescent="0.3">
      <c r="A1253" s="4">
        <v>1252</v>
      </c>
      <c r="B1253" s="4">
        <v>633</v>
      </c>
      <c r="C1253" s="4">
        <v>650</v>
      </c>
      <c r="D1253" s="4">
        <v>4</v>
      </c>
    </row>
    <row r="1254" spans="1:4" x14ac:dyDescent="0.3">
      <c r="A1254" s="4">
        <v>1253</v>
      </c>
      <c r="B1254" s="4">
        <v>634</v>
      </c>
      <c r="C1254" s="4">
        <v>308</v>
      </c>
      <c r="D1254" s="4">
        <v>1</v>
      </c>
    </row>
    <row r="1255" spans="1:4" x14ac:dyDescent="0.3">
      <c r="A1255" s="4">
        <v>1254</v>
      </c>
      <c r="B1255" s="4">
        <v>634</v>
      </c>
      <c r="C1255" s="4">
        <v>597</v>
      </c>
      <c r="D1255" s="4">
        <v>1</v>
      </c>
    </row>
    <row r="1256" spans="1:4" x14ac:dyDescent="0.3">
      <c r="A1256" s="4">
        <v>1255</v>
      </c>
      <c r="B1256" s="4">
        <v>634</v>
      </c>
      <c r="C1256" s="4">
        <v>687</v>
      </c>
      <c r="D1256" s="4">
        <v>3</v>
      </c>
    </row>
    <row r="1257" spans="1:4" x14ac:dyDescent="0.3">
      <c r="A1257" s="4">
        <v>1256</v>
      </c>
      <c r="B1257" s="4">
        <v>635</v>
      </c>
      <c r="C1257" s="4">
        <v>80</v>
      </c>
      <c r="D1257" s="4">
        <v>3</v>
      </c>
    </row>
    <row r="1258" spans="1:4" x14ac:dyDescent="0.3">
      <c r="A1258" s="4">
        <v>1257</v>
      </c>
      <c r="B1258" s="4">
        <v>635</v>
      </c>
      <c r="C1258" s="4">
        <v>726</v>
      </c>
      <c r="D1258" s="4">
        <v>4</v>
      </c>
    </row>
    <row r="1259" spans="1:4" x14ac:dyDescent="0.3">
      <c r="A1259" s="4">
        <v>1258</v>
      </c>
      <c r="B1259" s="4">
        <v>635</v>
      </c>
      <c r="C1259" s="4">
        <v>749</v>
      </c>
      <c r="D1259" s="4">
        <v>1</v>
      </c>
    </row>
    <row r="1260" spans="1:4" x14ac:dyDescent="0.3">
      <c r="A1260" s="4">
        <v>1259</v>
      </c>
      <c r="B1260" s="4">
        <v>636</v>
      </c>
      <c r="C1260" s="4">
        <v>130</v>
      </c>
      <c r="D1260" s="4">
        <v>2</v>
      </c>
    </row>
    <row r="1261" spans="1:4" x14ac:dyDescent="0.3">
      <c r="A1261" s="4">
        <v>1260</v>
      </c>
      <c r="B1261" s="4">
        <v>637</v>
      </c>
      <c r="C1261" s="4">
        <v>112</v>
      </c>
      <c r="D1261" s="4">
        <v>2</v>
      </c>
    </row>
    <row r="1262" spans="1:4" x14ac:dyDescent="0.3">
      <c r="A1262" s="4">
        <v>1261</v>
      </c>
      <c r="B1262" s="4">
        <v>637</v>
      </c>
      <c r="C1262" s="4">
        <v>177</v>
      </c>
      <c r="D1262" s="4">
        <v>5</v>
      </c>
    </row>
    <row r="1263" spans="1:4" x14ac:dyDescent="0.3">
      <c r="A1263" s="4">
        <v>1262</v>
      </c>
      <c r="B1263" s="4">
        <v>637</v>
      </c>
      <c r="C1263" s="4">
        <v>447</v>
      </c>
      <c r="D1263" s="4">
        <v>5</v>
      </c>
    </row>
    <row r="1264" spans="1:4" x14ac:dyDescent="0.3">
      <c r="A1264" s="4">
        <v>1263</v>
      </c>
      <c r="B1264" s="4">
        <v>637</v>
      </c>
      <c r="C1264" s="4">
        <v>792</v>
      </c>
      <c r="D1264" s="4">
        <v>3</v>
      </c>
    </row>
    <row r="1265" spans="1:4" x14ac:dyDescent="0.3">
      <c r="A1265" s="4">
        <v>1264</v>
      </c>
      <c r="B1265" s="4">
        <v>638</v>
      </c>
      <c r="C1265" s="4">
        <v>79</v>
      </c>
      <c r="D1265" s="4">
        <v>1</v>
      </c>
    </row>
    <row r="1266" spans="1:4" x14ac:dyDescent="0.3">
      <c r="A1266" s="4">
        <v>1265</v>
      </c>
      <c r="B1266" s="4">
        <v>639</v>
      </c>
      <c r="C1266" s="4">
        <v>336</v>
      </c>
      <c r="D1266" s="4">
        <v>4</v>
      </c>
    </row>
    <row r="1267" spans="1:4" x14ac:dyDescent="0.3">
      <c r="A1267" s="4">
        <v>1266</v>
      </c>
      <c r="B1267" s="4">
        <v>640</v>
      </c>
      <c r="C1267" s="4">
        <v>93</v>
      </c>
      <c r="D1267" s="4">
        <v>2</v>
      </c>
    </row>
    <row r="1268" spans="1:4" x14ac:dyDescent="0.3">
      <c r="A1268" s="4">
        <v>1267</v>
      </c>
      <c r="B1268" s="4">
        <v>641</v>
      </c>
      <c r="C1268" s="4">
        <v>478</v>
      </c>
      <c r="D1268" s="4">
        <v>4</v>
      </c>
    </row>
    <row r="1269" spans="1:4" x14ac:dyDescent="0.3">
      <c r="A1269" s="4">
        <v>1268</v>
      </c>
      <c r="B1269" s="4">
        <v>641</v>
      </c>
      <c r="C1269" s="4">
        <v>945</v>
      </c>
      <c r="D1269" s="4">
        <v>5</v>
      </c>
    </row>
    <row r="1270" spans="1:4" x14ac:dyDescent="0.3">
      <c r="A1270" s="4">
        <v>1269</v>
      </c>
      <c r="B1270" s="4">
        <v>642</v>
      </c>
      <c r="C1270" s="4">
        <v>911</v>
      </c>
      <c r="D1270" s="4">
        <v>3</v>
      </c>
    </row>
    <row r="1271" spans="1:4" x14ac:dyDescent="0.3">
      <c r="A1271" s="4">
        <v>1270</v>
      </c>
      <c r="B1271" s="4">
        <v>643</v>
      </c>
      <c r="C1271" s="4">
        <v>50</v>
      </c>
      <c r="D1271" s="4">
        <v>1</v>
      </c>
    </row>
    <row r="1272" spans="1:4" x14ac:dyDescent="0.3">
      <c r="A1272" s="4">
        <v>1271</v>
      </c>
      <c r="B1272" s="4">
        <v>643</v>
      </c>
      <c r="C1272" s="4">
        <v>86</v>
      </c>
      <c r="D1272" s="4">
        <v>4</v>
      </c>
    </row>
    <row r="1273" spans="1:4" x14ac:dyDescent="0.3">
      <c r="A1273" s="4">
        <v>1272</v>
      </c>
      <c r="B1273" s="4">
        <v>644</v>
      </c>
      <c r="C1273" s="4">
        <v>174</v>
      </c>
      <c r="D1273" s="4">
        <v>2</v>
      </c>
    </row>
    <row r="1274" spans="1:4" x14ac:dyDescent="0.3">
      <c r="A1274" s="4">
        <v>1273</v>
      </c>
      <c r="B1274" s="4">
        <v>644</v>
      </c>
      <c r="C1274" s="4">
        <v>718</v>
      </c>
      <c r="D1274" s="4">
        <v>2</v>
      </c>
    </row>
    <row r="1275" spans="1:4" x14ac:dyDescent="0.3">
      <c r="A1275" s="4">
        <v>1274</v>
      </c>
      <c r="B1275" s="4">
        <v>645</v>
      </c>
      <c r="C1275" s="4">
        <v>298</v>
      </c>
      <c r="D1275" s="4">
        <v>3</v>
      </c>
    </row>
    <row r="1276" spans="1:4" x14ac:dyDescent="0.3">
      <c r="A1276" s="4">
        <v>1275</v>
      </c>
      <c r="B1276" s="4">
        <v>646</v>
      </c>
      <c r="C1276" s="4">
        <v>359</v>
      </c>
      <c r="D1276" s="4">
        <v>4</v>
      </c>
    </row>
    <row r="1277" spans="1:4" x14ac:dyDescent="0.3">
      <c r="A1277" s="4">
        <v>1276</v>
      </c>
      <c r="B1277" s="4">
        <v>646</v>
      </c>
      <c r="C1277" s="4">
        <v>669</v>
      </c>
      <c r="D1277" s="4">
        <v>3</v>
      </c>
    </row>
    <row r="1278" spans="1:4" x14ac:dyDescent="0.3">
      <c r="A1278" s="4">
        <v>1277</v>
      </c>
      <c r="B1278" s="4">
        <v>647</v>
      </c>
      <c r="C1278" s="4">
        <v>631</v>
      </c>
      <c r="D1278" s="4">
        <v>4</v>
      </c>
    </row>
    <row r="1279" spans="1:4" x14ac:dyDescent="0.3">
      <c r="A1279" s="4">
        <v>1278</v>
      </c>
      <c r="B1279" s="4">
        <v>647</v>
      </c>
      <c r="C1279" s="4">
        <v>974</v>
      </c>
      <c r="D1279" s="4">
        <v>5</v>
      </c>
    </row>
    <row r="1280" spans="1:4" x14ac:dyDescent="0.3">
      <c r="A1280" s="4">
        <v>1279</v>
      </c>
      <c r="B1280" s="4">
        <v>647</v>
      </c>
      <c r="C1280" s="4">
        <v>979</v>
      </c>
      <c r="D1280" s="4">
        <v>3</v>
      </c>
    </row>
    <row r="1281" spans="1:4" x14ac:dyDescent="0.3">
      <c r="A1281" s="4">
        <v>1280</v>
      </c>
      <c r="B1281" s="4">
        <v>648</v>
      </c>
      <c r="C1281" s="4">
        <v>447</v>
      </c>
      <c r="D1281" s="4">
        <v>4</v>
      </c>
    </row>
    <row r="1282" spans="1:4" x14ac:dyDescent="0.3">
      <c r="A1282" s="4">
        <v>1281</v>
      </c>
      <c r="B1282" s="4">
        <v>648</v>
      </c>
      <c r="C1282" s="4">
        <v>583</v>
      </c>
      <c r="D1282" s="4">
        <v>2</v>
      </c>
    </row>
    <row r="1283" spans="1:4" x14ac:dyDescent="0.3">
      <c r="A1283" s="4">
        <v>1282</v>
      </c>
      <c r="B1283" s="4">
        <v>649</v>
      </c>
      <c r="C1283" s="4">
        <v>923</v>
      </c>
      <c r="D1283" s="4">
        <v>2</v>
      </c>
    </row>
    <row r="1284" spans="1:4" x14ac:dyDescent="0.3">
      <c r="A1284" s="4">
        <v>1283</v>
      </c>
      <c r="B1284" s="4">
        <v>650</v>
      </c>
      <c r="C1284" s="4">
        <v>53</v>
      </c>
      <c r="D1284" s="4">
        <v>5</v>
      </c>
    </row>
    <row r="1285" spans="1:4" x14ac:dyDescent="0.3">
      <c r="A1285" s="4">
        <v>1284</v>
      </c>
      <c r="B1285" s="4">
        <v>650</v>
      </c>
      <c r="C1285" s="4">
        <v>537</v>
      </c>
      <c r="D1285" s="4">
        <v>4</v>
      </c>
    </row>
    <row r="1286" spans="1:4" x14ac:dyDescent="0.3">
      <c r="A1286" s="4">
        <v>1285</v>
      </c>
      <c r="B1286" s="4">
        <v>651</v>
      </c>
      <c r="C1286" s="4">
        <v>534</v>
      </c>
      <c r="D1286" s="4">
        <v>4</v>
      </c>
    </row>
    <row r="1287" spans="1:4" x14ac:dyDescent="0.3">
      <c r="A1287" s="4">
        <v>1286</v>
      </c>
      <c r="B1287" s="4">
        <v>652</v>
      </c>
      <c r="C1287" s="4">
        <v>243</v>
      </c>
      <c r="D1287" s="4">
        <v>1</v>
      </c>
    </row>
    <row r="1288" spans="1:4" x14ac:dyDescent="0.3">
      <c r="A1288" s="4">
        <v>1287</v>
      </c>
      <c r="B1288" s="4">
        <v>652</v>
      </c>
      <c r="C1288" s="4">
        <v>361</v>
      </c>
      <c r="D1288" s="4">
        <v>1</v>
      </c>
    </row>
    <row r="1289" spans="1:4" x14ac:dyDescent="0.3">
      <c r="A1289" s="4">
        <v>1288</v>
      </c>
      <c r="B1289" s="4">
        <v>652</v>
      </c>
      <c r="C1289" s="4">
        <v>773</v>
      </c>
      <c r="D1289" s="4">
        <v>5</v>
      </c>
    </row>
    <row r="1290" spans="1:4" x14ac:dyDescent="0.3">
      <c r="A1290" s="4">
        <v>1289</v>
      </c>
      <c r="B1290" s="4">
        <v>653</v>
      </c>
      <c r="C1290" s="4">
        <v>631</v>
      </c>
      <c r="D1290" s="4">
        <v>5</v>
      </c>
    </row>
    <row r="1291" spans="1:4" x14ac:dyDescent="0.3">
      <c r="A1291" s="4">
        <v>1290</v>
      </c>
      <c r="B1291" s="4">
        <v>654</v>
      </c>
      <c r="C1291" s="4">
        <v>65</v>
      </c>
      <c r="D1291" s="4">
        <v>3</v>
      </c>
    </row>
    <row r="1292" spans="1:4" x14ac:dyDescent="0.3">
      <c r="A1292" s="4">
        <v>1291</v>
      </c>
      <c r="B1292" s="4">
        <v>654</v>
      </c>
      <c r="C1292" s="4">
        <v>399</v>
      </c>
      <c r="D1292" s="4">
        <v>2</v>
      </c>
    </row>
    <row r="1293" spans="1:4" x14ac:dyDescent="0.3">
      <c r="A1293" s="4">
        <v>1292</v>
      </c>
      <c r="B1293" s="4">
        <v>655</v>
      </c>
      <c r="C1293" s="4">
        <v>388</v>
      </c>
      <c r="D1293" s="4">
        <v>5</v>
      </c>
    </row>
    <row r="1294" spans="1:4" x14ac:dyDescent="0.3">
      <c r="A1294" s="4">
        <v>1293</v>
      </c>
      <c r="B1294" s="4">
        <v>655</v>
      </c>
      <c r="C1294" s="4">
        <v>526</v>
      </c>
      <c r="D1294" s="4">
        <v>2</v>
      </c>
    </row>
    <row r="1295" spans="1:4" x14ac:dyDescent="0.3">
      <c r="A1295" s="4">
        <v>1294</v>
      </c>
      <c r="B1295" s="4">
        <v>655</v>
      </c>
      <c r="C1295" s="4">
        <v>617</v>
      </c>
      <c r="D1295" s="4">
        <v>2</v>
      </c>
    </row>
    <row r="1296" spans="1:4" x14ac:dyDescent="0.3">
      <c r="A1296" s="4">
        <v>1295</v>
      </c>
      <c r="B1296" s="4">
        <v>655</v>
      </c>
      <c r="C1296" s="4">
        <v>949</v>
      </c>
      <c r="D1296" s="4">
        <v>4</v>
      </c>
    </row>
    <row r="1297" spans="1:4" x14ac:dyDescent="0.3">
      <c r="A1297" s="4">
        <v>1296</v>
      </c>
      <c r="B1297" s="4">
        <v>656</v>
      </c>
      <c r="C1297" s="4">
        <v>71</v>
      </c>
      <c r="D1297" s="4">
        <v>5</v>
      </c>
    </row>
    <row r="1298" spans="1:4" x14ac:dyDescent="0.3">
      <c r="A1298" s="4">
        <v>1297</v>
      </c>
      <c r="B1298" s="4">
        <v>656</v>
      </c>
      <c r="C1298" s="4">
        <v>206</v>
      </c>
      <c r="D1298" s="4">
        <v>3</v>
      </c>
    </row>
    <row r="1299" spans="1:4" x14ac:dyDescent="0.3">
      <c r="A1299" s="4">
        <v>1298</v>
      </c>
      <c r="B1299" s="4">
        <v>656</v>
      </c>
      <c r="C1299" s="4">
        <v>694</v>
      </c>
      <c r="D1299" s="4">
        <v>1</v>
      </c>
    </row>
    <row r="1300" spans="1:4" x14ac:dyDescent="0.3">
      <c r="A1300" s="4">
        <v>1299</v>
      </c>
      <c r="B1300" s="4">
        <v>656</v>
      </c>
      <c r="C1300" s="4">
        <v>992</v>
      </c>
      <c r="D1300" s="4">
        <v>4</v>
      </c>
    </row>
    <row r="1301" spans="1:4" x14ac:dyDescent="0.3">
      <c r="A1301" s="4">
        <v>1300</v>
      </c>
      <c r="B1301" s="4">
        <v>657</v>
      </c>
      <c r="C1301" s="4">
        <v>142</v>
      </c>
      <c r="D1301" s="4">
        <v>3</v>
      </c>
    </row>
    <row r="1302" spans="1:4" x14ac:dyDescent="0.3">
      <c r="A1302" s="4">
        <v>1301</v>
      </c>
      <c r="B1302" s="4">
        <v>657</v>
      </c>
      <c r="C1302" s="4">
        <v>168</v>
      </c>
      <c r="D1302" s="4">
        <v>4</v>
      </c>
    </row>
    <row r="1303" spans="1:4" x14ac:dyDescent="0.3">
      <c r="A1303" s="4">
        <v>1302</v>
      </c>
      <c r="B1303" s="4">
        <v>657</v>
      </c>
      <c r="C1303" s="4">
        <v>328</v>
      </c>
      <c r="D1303" s="4">
        <v>2</v>
      </c>
    </row>
    <row r="1304" spans="1:4" x14ac:dyDescent="0.3">
      <c r="A1304" s="4">
        <v>1303</v>
      </c>
      <c r="B1304" s="4">
        <v>658</v>
      </c>
      <c r="C1304" s="4">
        <v>28</v>
      </c>
      <c r="D1304" s="4">
        <v>2</v>
      </c>
    </row>
    <row r="1305" spans="1:4" x14ac:dyDescent="0.3">
      <c r="A1305" s="4">
        <v>1304</v>
      </c>
      <c r="B1305" s="4">
        <v>658</v>
      </c>
      <c r="C1305" s="4">
        <v>495</v>
      </c>
      <c r="D1305" s="4">
        <v>3</v>
      </c>
    </row>
    <row r="1306" spans="1:4" x14ac:dyDescent="0.3">
      <c r="A1306" s="4">
        <v>1305</v>
      </c>
      <c r="B1306" s="4">
        <v>659</v>
      </c>
      <c r="C1306" s="4">
        <v>528</v>
      </c>
      <c r="D1306" s="4">
        <v>1</v>
      </c>
    </row>
    <row r="1307" spans="1:4" x14ac:dyDescent="0.3">
      <c r="A1307" s="4">
        <v>1306</v>
      </c>
      <c r="B1307" s="4">
        <v>660</v>
      </c>
      <c r="C1307" s="4">
        <v>139</v>
      </c>
      <c r="D1307" s="4">
        <v>3</v>
      </c>
    </row>
    <row r="1308" spans="1:4" x14ac:dyDescent="0.3">
      <c r="A1308" s="4">
        <v>1307</v>
      </c>
      <c r="B1308" s="4">
        <v>660</v>
      </c>
      <c r="C1308" s="4">
        <v>547</v>
      </c>
      <c r="D1308" s="4">
        <v>1</v>
      </c>
    </row>
    <row r="1309" spans="1:4" x14ac:dyDescent="0.3">
      <c r="A1309" s="4">
        <v>1308</v>
      </c>
      <c r="B1309" s="4">
        <v>660</v>
      </c>
      <c r="C1309" s="4">
        <v>687</v>
      </c>
      <c r="D1309" s="4">
        <v>1</v>
      </c>
    </row>
    <row r="1310" spans="1:4" x14ac:dyDescent="0.3">
      <c r="A1310" s="4">
        <v>1309</v>
      </c>
      <c r="B1310" s="4">
        <v>661</v>
      </c>
      <c r="C1310" s="4">
        <v>406</v>
      </c>
      <c r="D1310" s="4">
        <v>2</v>
      </c>
    </row>
    <row r="1311" spans="1:4" x14ac:dyDescent="0.3">
      <c r="A1311" s="4">
        <v>1310</v>
      </c>
      <c r="B1311" s="4">
        <v>661</v>
      </c>
      <c r="C1311" s="4">
        <v>925</v>
      </c>
      <c r="D1311" s="4">
        <v>4</v>
      </c>
    </row>
    <row r="1312" spans="1:4" x14ac:dyDescent="0.3">
      <c r="A1312" s="4">
        <v>1311</v>
      </c>
      <c r="B1312" s="4">
        <v>661</v>
      </c>
      <c r="C1312" s="4">
        <v>965</v>
      </c>
      <c r="D1312" s="4">
        <v>2</v>
      </c>
    </row>
    <row r="1313" spans="1:4" x14ac:dyDescent="0.3">
      <c r="A1313" s="4">
        <v>1312</v>
      </c>
      <c r="B1313" s="4">
        <v>662</v>
      </c>
      <c r="C1313" s="4">
        <v>658</v>
      </c>
      <c r="D1313" s="4">
        <v>2</v>
      </c>
    </row>
    <row r="1314" spans="1:4" x14ac:dyDescent="0.3">
      <c r="A1314" s="4">
        <v>1313</v>
      </c>
      <c r="B1314" s="4">
        <v>662</v>
      </c>
      <c r="C1314" s="4">
        <v>802</v>
      </c>
      <c r="D1314" s="4">
        <v>4</v>
      </c>
    </row>
    <row r="1315" spans="1:4" x14ac:dyDescent="0.3">
      <c r="A1315" s="4">
        <v>1314</v>
      </c>
      <c r="B1315" s="4">
        <v>663</v>
      </c>
      <c r="C1315" s="4">
        <v>561</v>
      </c>
      <c r="D1315" s="4">
        <v>2</v>
      </c>
    </row>
    <row r="1316" spans="1:4" x14ac:dyDescent="0.3">
      <c r="A1316" s="4">
        <v>1315</v>
      </c>
      <c r="B1316" s="4">
        <v>664</v>
      </c>
      <c r="C1316" s="4">
        <v>96</v>
      </c>
      <c r="D1316" s="4">
        <v>1</v>
      </c>
    </row>
    <row r="1317" spans="1:4" x14ac:dyDescent="0.3">
      <c r="A1317" s="4">
        <v>1316</v>
      </c>
      <c r="B1317" s="4">
        <v>664</v>
      </c>
      <c r="C1317" s="4">
        <v>217</v>
      </c>
      <c r="D1317" s="4">
        <v>5</v>
      </c>
    </row>
    <row r="1318" spans="1:4" x14ac:dyDescent="0.3">
      <c r="A1318" s="4">
        <v>1317</v>
      </c>
      <c r="B1318" s="4">
        <v>665</v>
      </c>
      <c r="C1318" s="4">
        <v>3</v>
      </c>
      <c r="D1318" s="4">
        <v>4</v>
      </c>
    </row>
    <row r="1319" spans="1:4" x14ac:dyDescent="0.3">
      <c r="A1319" s="4">
        <v>1318</v>
      </c>
      <c r="B1319" s="4">
        <v>665</v>
      </c>
      <c r="C1319" s="4">
        <v>172</v>
      </c>
      <c r="D1319" s="4">
        <v>3</v>
      </c>
    </row>
    <row r="1320" spans="1:4" x14ac:dyDescent="0.3">
      <c r="A1320" s="4">
        <v>1319</v>
      </c>
      <c r="B1320" s="4">
        <v>665</v>
      </c>
      <c r="C1320" s="4">
        <v>262</v>
      </c>
      <c r="D1320" s="4">
        <v>3</v>
      </c>
    </row>
    <row r="1321" spans="1:4" x14ac:dyDescent="0.3">
      <c r="A1321" s="4">
        <v>1320</v>
      </c>
      <c r="B1321" s="4">
        <v>665</v>
      </c>
      <c r="C1321" s="4">
        <v>625</v>
      </c>
      <c r="D1321" s="4">
        <v>4</v>
      </c>
    </row>
    <row r="1322" spans="1:4" x14ac:dyDescent="0.3">
      <c r="A1322" s="4">
        <v>1321</v>
      </c>
      <c r="B1322" s="4">
        <v>666</v>
      </c>
      <c r="C1322" s="4">
        <v>617</v>
      </c>
      <c r="D1322" s="4">
        <v>5</v>
      </c>
    </row>
    <row r="1323" spans="1:4" x14ac:dyDescent="0.3">
      <c r="A1323" s="4">
        <v>1322</v>
      </c>
      <c r="B1323" s="4">
        <v>666</v>
      </c>
      <c r="C1323" s="4">
        <v>889</v>
      </c>
      <c r="D1323" s="4">
        <v>3</v>
      </c>
    </row>
    <row r="1324" spans="1:4" x14ac:dyDescent="0.3">
      <c r="A1324" s="4">
        <v>1323</v>
      </c>
      <c r="B1324" s="4">
        <v>667</v>
      </c>
      <c r="C1324" s="4">
        <v>504</v>
      </c>
      <c r="D1324" s="4">
        <v>2</v>
      </c>
    </row>
    <row r="1325" spans="1:4" x14ac:dyDescent="0.3">
      <c r="A1325" s="4">
        <v>1324</v>
      </c>
      <c r="B1325" s="4">
        <v>668</v>
      </c>
      <c r="C1325" s="4">
        <v>34</v>
      </c>
      <c r="D1325" s="4">
        <v>1</v>
      </c>
    </row>
    <row r="1326" spans="1:4" x14ac:dyDescent="0.3">
      <c r="A1326" s="4">
        <v>1325</v>
      </c>
      <c r="B1326" s="4">
        <v>668</v>
      </c>
      <c r="C1326" s="4">
        <v>308</v>
      </c>
      <c r="D1326" s="4">
        <v>3</v>
      </c>
    </row>
    <row r="1327" spans="1:4" x14ac:dyDescent="0.3">
      <c r="A1327" s="4">
        <v>1326</v>
      </c>
      <c r="B1327" s="4">
        <v>668</v>
      </c>
      <c r="C1327" s="4">
        <v>795</v>
      </c>
      <c r="D1327" s="4">
        <v>3</v>
      </c>
    </row>
    <row r="1328" spans="1:4" x14ac:dyDescent="0.3">
      <c r="A1328" s="4">
        <v>1327</v>
      </c>
      <c r="B1328" s="4">
        <v>669</v>
      </c>
      <c r="C1328" s="4">
        <v>525</v>
      </c>
      <c r="D1328" s="4">
        <v>4</v>
      </c>
    </row>
    <row r="1329" spans="1:4" x14ac:dyDescent="0.3">
      <c r="A1329" s="4">
        <v>1328</v>
      </c>
      <c r="B1329" s="4">
        <v>670</v>
      </c>
      <c r="C1329" s="4">
        <v>668</v>
      </c>
      <c r="D1329" s="4">
        <v>4</v>
      </c>
    </row>
    <row r="1330" spans="1:4" x14ac:dyDescent="0.3">
      <c r="A1330" s="4">
        <v>1329</v>
      </c>
      <c r="B1330" s="4">
        <v>671</v>
      </c>
      <c r="C1330" s="4">
        <v>348</v>
      </c>
      <c r="D1330" s="4">
        <v>1</v>
      </c>
    </row>
    <row r="1331" spans="1:4" x14ac:dyDescent="0.3">
      <c r="A1331" s="4">
        <v>1330</v>
      </c>
      <c r="B1331" s="4">
        <v>671</v>
      </c>
      <c r="C1331" s="4">
        <v>841</v>
      </c>
      <c r="D1331" s="4">
        <v>4</v>
      </c>
    </row>
    <row r="1332" spans="1:4" x14ac:dyDescent="0.3">
      <c r="A1332" s="4">
        <v>1331</v>
      </c>
      <c r="B1332" s="4">
        <v>672</v>
      </c>
      <c r="C1332" s="4">
        <v>465</v>
      </c>
      <c r="D1332" s="4">
        <v>4</v>
      </c>
    </row>
    <row r="1333" spans="1:4" x14ac:dyDescent="0.3">
      <c r="A1333" s="4">
        <v>1332</v>
      </c>
      <c r="B1333" s="4">
        <v>673</v>
      </c>
      <c r="C1333" s="4">
        <v>698</v>
      </c>
      <c r="D1333" s="4">
        <v>5</v>
      </c>
    </row>
    <row r="1334" spans="1:4" x14ac:dyDescent="0.3">
      <c r="A1334" s="4">
        <v>1333</v>
      </c>
      <c r="B1334" s="4">
        <v>674</v>
      </c>
      <c r="C1334" s="4">
        <v>462</v>
      </c>
      <c r="D1334" s="4">
        <v>4</v>
      </c>
    </row>
    <row r="1335" spans="1:4" x14ac:dyDescent="0.3">
      <c r="A1335" s="4">
        <v>1334</v>
      </c>
      <c r="B1335" s="4">
        <v>675</v>
      </c>
      <c r="C1335" s="4">
        <v>389</v>
      </c>
      <c r="D1335" s="4">
        <v>3</v>
      </c>
    </row>
    <row r="1336" spans="1:4" x14ac:dyDescent="0.3">
      <c r="A1336" s="4">
        <v>1335</v>
      </c>
      <c r="B1336" s="4">
        <v>675</v>
      </c>
      <c r="C1336" s="4">
        <v>453</v>
      </c>
      <c r="D1336" s="4">
        <v>2</v>
      </c>
    </row>
    <row r="1337" spans="1:4" x14ac:dyDescent="0.3">
      <c r="A1337" s="4">
        <v>1336</v>
      </c>
      <c r="B1337" s="4">
        <v>675</v>
      </c>
      <c r="C1337" s="4">
        <v>844</v>
      </c>
      <c r="D1337" s="4">
        <v>3</v>
      </c>
    </row>
    <row r="1338" spans="1:4" x14ac:dyDescent="0.3">
      <c r="A1338" s="4">
        <v>1337</v>
      </c>
      <c r="B1338" s="4">
        <v>676</v>
      </c>
      <c r="C1338" s="4">
        <v>873</v>
      </c>
      <c r="D1338" s="4">
        <v>2</v>
      </c>
    </row>
    <row r="1339" spans="1:4" x14ac:dyDescent="0.3">
      <c r="A1339" s="4">
        <v>1338</v>
      </c>
      <c r="B1339" s="4">
        <v>677</v>
      </c>
      <c r="C1339" s="4">
        <v>119</v>
      </c>
      <c r="D1339" s="4">
        <v>1</v>
      </c>
    </row>
    <row r="1340" spans="1:4" x14ac:dyDescent="0.3">
      <c r="A1340" s="4">
        <v>1339</v>
      </c>
      <c r="B1340" s="4">
        <v>677</v>
      </c>
      <c r="C1340" s="4">
        <v>407</v>
      </c>
      <c r="D1340" s="4">
        <v>2</v>
      </c>
    </row>
    <row r="1341" spans="1:4" x14ac:dyDescent="0.3">
      <c r="A1341" s="4">
        <v>1340</v>
      </c>
      <c r="B1341" s="4">
        <v>677</v>
      </c>
      <c r="C1341" s="4">
        <v>668</v>
      </c>
      <c r="D1341" s="4">
        <v>5</v>
      </c>
    </row>
    <row r="1342" spans="1:4" x14ac:dyDescent="0.3">
      <c r="A1342" s="4">
        <v>1341</v>
      </c>
      <c r="B1342" s="4">
        <v>678</v>
      </c>
      <c r="C1342" s="4">
        <v>38</v>
      </c>
      <c r="D1342" s="4">
        <v>3</v>
      </c>
    </row>
    <row r="1343" spans="1:4" x14ac:dyDescent="0.3">
      <c r="A1343" s="4">
        <v>1342</v>
      </c>
      <c r="B1343" s="4">
        <v>678</v>
      </c>
      <c r="C1343" s="4">
        <v>824</v>
      </c>
      <c r="D1343" s="4">
        <v>1</v>
      </c>
    </row>
    <row r="1344" spans="1:4" x14ac:dyDescent="0.3">
      <c r="A1344" s="4">
        <v>1343</v>
      </c>
      <c r="B1344" s="4">
        <v>679</v>
      </c>
      <c r="C1344" s="4">
        <v>364</v>
      </c>
      <c r="D1344" s="4">
        <v>5</v>
      </c>
    </row>
    <row r="1345" spans="1:4" x14ac:dyDescent="0.3">
      <c r="A1345" s="4">
        <v>1344</v>
      </c>
      <c r="B1345" s="4">
        <v>679</v>
      </c>
      <c r="C1345" s="4">
        <v>459</v>
      </c>
      <c r="D1345" s="4">
        <v>5</v>
      </c>
    </row>
    <row r="1346" spans="1:4" x14ac:dyDescent="0.3">
      <c r="A1346" s="4">
        <v>1345</v>
      </c>
      <c r="B1346" s="4">
        <v>679</v>
      </c>
      <c r="C1346" s="4">
        <v>696</v>
      </c>
      <c r="D1346" s="4">
        <v>1</v>
      </c>
    </row>
    <row r="1347" spans="1:4" x14ac:dyDescent="0.3">
      <c r="A1347" s="4">
        <v>1346</v>
      </c>
      <c r="B1347" s="4">
        <v>680</v>
      </c>
      <c r="C1347" s="4">
        <v>183</v>
      </c>
      <c r="D1347" s="4">
        <v>3</v>
      </c>
    </row>
    <row r="1348" spans="1:4" x14ac:dyDescent="0.3">
      <c r="A1348" s="4">
        <v>1347</v>
      </c>
      <c r="B1348" s="4">
        <v>680</v>
      </c>
      <c r="C1348" s="4">
        <v>377</v>
      </c>
      <c r="D1348" s="4">
        <v>3</v>
      </c>
    </row>
    <row r="1349" spans="1:4" x14ac:dyDescent="0.3">
      <c r="A1349" s="4">
        <v>1348</v>
      </c>
      <c r="B1349" s="4">
        <v>680</v>
      </c>
      <c r="C1349" s="4">
        <v>378</v>
      </c>
      <c r="D1349" s="4">
        <v>2</v>
      </c>
    </row>
    <row r="1350" spans="1:4" x14ac:dyDescent="0.3">
      <c r="A1350" s="4">
        <v>1349</v>
      </c>
      <c r="B1350" s="4">
        <v>681</v>
      </c>
      <c r="C1350" s="4">
        <v>228</v>
      </c>
      <c r="D1350" s="4">
        <v>4</v>
      </c>
    </row>
    <row r="1351" spans="1:4" x14ac:dyDescent="0.3">
      <c r="A1351" s="4">
        <v>1350</v>
      </c>
      <c r="B1351" s="4">
        <v>681</v>
      </c>
      <c r="C1351" s="4">
        <v>478</v>
      </c>
      <c r="D1351" s="4">
        <v>3</v>
      </c>
    </row>
    <row r="1352" spans="1:4" x14ac:dyDescent="0.3">
      <c r="A1352" s="4">
        <v>1351</v>
      </c>
      <c r="B1352" s="4">
        <v>682</v>
      </c>
      <c r="C1352" s="4">
        <v>98</v>
      </c>
      <c r="D1352" s="4">
        <v>4</v>
      </c>
    </row>
    <row r="1353" spans="1:4" x14ac:dyDescent="0.3">
      <c r="A1353" s="4">
        <v>1352</v>
      </c>
      <c r="B1353" s="4">
        <v>682</v>
      </c>
      <c r="C1353" s="4">
        <v>485</v>
      </c>
      <c r="D1353" s="4">
        <v>4</v>
      </c>
    </row>
    <row r="1354" spans="1:4" x14ac:dyDescent="0.3">
      <c r="A1354" s="4">
        <v>1353</v>
      </c>
      <c r="B1354" s="4">
        <v>683</v>
      </c>
      <c r="C1354" s="4">
        <v>872</v>
      </c>
      <c r="D1354" s="4">
        <v>4</v>
      </c>
    </row>
    <row r="1355" spans="1:4" x14ac:dyDescent="0.3">
      <c r="A1355" s="4">
        <v>1354</v>
      </c>
      <c r="B1355" s="4">
        <v>684</v>
      </c>
      <c r="C1355" s="4">
        <v>30</v>
      </c>
      <c r="D1355" s="4">
        <v>1</v>
      </c>
    </row>
    <row r="1356" spans="1:4" x14ac:dyDescent="0.3">
      <c r="A1356" s="4">
        <v>1355</v>
      </c>
      <c r="B1356" s="4">
        <v>685</v>
      </c>
      <c r="C1356" s="4">
        <v>112</v>
      </c>
      <c r="D1356" s="4">
        <v>3</v>
      </c>
    </row>
    <row r="1357" spans="1:4" x14ac:dyDescent="0.3">
      <c r="A1357" s="4">
        <v>1356</v>
      </c>
      <c r="B1357" s="4">
        <v>686</v>
      </c>
      <c r="C1357" s="4">
        <v>262</v>
      </c>
      <c r="D1357" s="4">
        <v>4</v>
      </c>
    </row>
    <row r="1358" spans="1:4" x14ac:dyDescent="0.3">
      <c r="A1358" s="4">
        <v>1357</v>
      </c>
      <c r="B1358" s="4">
        <v>686</v>
      </c>
      <c r="C1358" s="4">
        <v>768</v>
      </c>
      <c r="D1358" s="4">
        <v>4</v>
      </c>
    </row>
    <row r="1359" spans="1:4" x14ac:dyDescent="0.3">
      <c r="A1359" s="4">
        <v>1358</v>
      </c>
      <c r="B1359" s="4">
        <v>687</v>
      </c>
      <c r="C1359" s="4">
        <v>384</v>
      </c>
      <c r="D1359" s="4">
        <v>1</v>
      </c>
    </row>
    <row r="1360" spans="1:4" x14ac:dyDescent="0.3">
      <c r="A1360" s="4">
        <v>1359</v>
      </c>
      <c r="B1360" s="4">
        <v>687</v>
      </c>
      <c r="C1360" s="4">
        <v>468</v>
      </c>
      <c r="D1360" s="4">
        <v>3</v>
      </c>
    </row>
    <row r="1361" spans="1:4" x14ac:dyDescent="0.3">
      <c r="A1361" s="4">
        <v>1360</v>
      </c>
      <c r="B1361" s="4">
        <v>687</v>
      </c>
      <c r="C1361" s="4">
        <v>881</v>
      </c>
      <c r="D1361" s="4">
        <v>5</v>
      </c>
    </row>
    <row r="1362" spans="1:4" x14ac:dyDescent="0.3">
      <c r="A1362" s="4">
        <v>1361</v>
      </c>
      <c r="B1362" s="4">
        <v>688</v>
      </c>
      <c r="C1362" s="4">
        <v>665</v>
      </c>
      <c r="D1362" s="4">
        <v>2</v>
      </c>
    </row>
    <row r="1363" spans="1:4" x14ac:dyDescent="0.3">
      <c r="A1363" s="4">
        <v>1362</v>
      </c>
      <c r="B1363" s="4">
        <v>688</v>
      </c>
      <c r="C1363" s="4">
        <v>772</v>
      </c>
      <c r="D1363" s="4">
        <v>4</v>
      </c>
    </row>
    <row r="1364" spans="1:4" x14ac:dyDescent="0.3">
      <c r="A1364" s="4">
        <v>1363</v>
      </c>
      <c r="B1364" s="4">
        <v>689</v>
      </c>
      <c r="C1364" s="4">
        <v>348</v>
      </c>
      <c r="D1364" s="4">
        <v>4</v>
      </c>
    </row>
    <row r="1365" spans="1:4" x14ac:dyDescent="0.3">
      <c r="A1365" s="4">
        <v>1364</v>
      </c>
      <c r="B1365" s="4">
        <v>690</v>
      </c>
      <c r="C1365" s="4">
        <v>435</v>
      </c>
      <c r="D1365" s="4">
        <v>5</v>
      </c>
    </row>
    <row r="1366" spans="1:4" x14ac:dyDescent="0.3">
      <c r="A1366" s="4">
        <v>1365</v>
      </c>
      <c r="B1366" s="4">
        <v>690</v>
      </c>
      <c r="C1366" s="4">
        <v>602</v>
      </c>
      <c r="D1366" s="4">
        <v>4</v>
      </c>
    </row>
    <row r="1367" spans="1:4" x14ac:dyDescent="0.3">
      <c r="A1367" s="4">
        <v>1366</v>
      </c>
      <c r="B1367" s="4">
        <v>690</v>
      </c>
      <c r="C1367" s="4">
        <v>629</v>
      </c>
      <c r="D1367" s="4">
        <v>3</v>
      </c>
    </row>
    <row r="1368" spans="1:4" x14ac:dyDescent="0.3">
      <c r="A1368" s="4">
        <v>1367</v>
      </c>
      <c r="B1368" s="4">
        <v>691</v>
      </c>
      <c r="C1368" s="4">
        <v>209</v>
      </c>
      <c r="D1368" s="4">
        <v>1</v>
      </c>
    </row>
    <row r="1369" spans="1:4" x14ac:dyDescent="0.3">
      <c r="A1369" s="4">
        <v>1368</v>
      </c>
      <c r="B1369" s="4">
        <v>692</v>
      </c>
      <c r="C1369" s="4">
        <v>373</v>
      </c>
      <c r="D1369" s="4">
        <v>2</v>
      </c>
    </row>
    <row r="1370" spans="1:4" x14ac:dyDescent="0.3">
      <c r="A1370" s="4">
        <v>1369</v>
      </c>
      <c r="B1370" s="4">
        <v>692</v>
      </c>
      <c r="C1370" s="4">
        <v>653</v>
      </c>
      <c r="D1370" s="4">
        <v>2</v>
      </c>
    </row>
    <row r="1371" spans="1:4" x14ac:dyDescent="0.3">
      <c r="A1371" s="4">
        <v>1370</v>
      </c>
      <c r="B1371" s="4">
        <v>693</v>
      </c>
      <c r="C1371" s="4">
        <v>103</v>
      </c>
      <c r="D1371" s="4">
        <v>4</v>
      </c>
    </row>
    <row r="1372" spans="1:4" x14ac:dyDescent="0.3">
      <c r="A1372" s="4">
        <v>1371</v>
      </c>
      <c r="B1372" s="4">
        <v>693</v>
      </c>
      <c r="C1372" s="4">
        <v>180</v>
      </c>
      <c r="D1372" s="4">
        <v>5</v>
      </c>
    </row>
    <row r="1373" spans="1:4" x14ac:dyDescent="0.3">
      <c r="A1373" s="4">
        <v>1372</v>
      </c>
      <c r="B1373" s="4">
        <v>694</v>
      </c>
      <c r="C1373" s="4">
        <v>911</v>
      </c>
      <c r="D1373" s="4">
        <v>3</v>
      </c>
    </row>
    <row r="1374" spans="1:4" x14ac:dyDescent="0.3">
      <c r="A1374" s="4">
        <v>1373</v>
      </c>
      <c r="B1374" s="4">
        <v>695</v>
      </c>
      <c r="C1374" s="4">
        <v>402</v>
      </c>
      <c r="D1374" s="4">
        <v>5</v>
      </c>
    </row>
    <row r="1375" spans="1:4" x14ac:dyDescent="0.3">
      <c r="A1375" s="4">
        <v>1374</v>
      </c>
      <c r="B1375" s="4">
        <v>696</v>
      </c>
      <c r="C1375" s="4">
        <v>284</v>
      </c>
      <c r="D1375" s="4">
        <v>2</v>
      </c>
    </row>
    <row r="1376" spans="1:4" x14ac:dyDescent="0.3">
      <c r="A1376" s="4">
        <v>1375</v>
      </c>
      <c r="B1376" s="4">
        <v>697</v>
      </c>
      <c r="C1376" s="4">
        <v>357</v>
      </c>
      <c r="D1376" s="4">
        <v>2</v>
      </c>
    </row>
    <row r="1377" spans="1:4" x14ac:dyDescent="0.3">
      <c r="A1377" s="4">
        <v>1376</v>
      </c>
      <c r="B1377" s="4">
        <v>697</v>
      </c>
      <c r="C1377" s="4">
        <v>927</v>
      </c>
      <c r="D1377" s="4">
        <v>1</v>
      </c>
    </row>
    <row r="1378" spans="1:4" x14ac:dyDescent="0.3">
      <c r="A1378" s="4">
        <v>1377</v>
      </c>
      <c r="B1378" s="4">
        <v>698</v>
      </c>
      <c r="C1378" s="4">
        <v>502</v>
      </c>
      <c r="D1378" s="4">
        <v>2</v>
      </c>
    </row>
    <row r="1379" spans="1:4" x14ac:dyDescent="0.3">
      <c r="A1379" s="4">
        <v>1378</v>
      </c>
      <c r="B1379" s="4">
        <v>698</v>
      </c>
      <c r="C1379" s="4">
        <v>785</v>
      </c>
      <c r="D1379" s="4">
        <v>1</v>
      </c>
    </row>
    <row r="1380" spans="1:4" x14ac:dyDescent="0.3">
      <c r="A1380" s="4">
        <v>1379</v>
      </c>
      <c r="B1380" s="4">
        <v>699</v>
      </c>
      <c r="C1380" s="4">
        <v>473</v>
      </c>
      <c r="D1380" s="4">
        <v>2</v>
      </c>
    </row>
    <row r="1381" spans="1:4" x14ac:dyDescent="0.3">
      <c r="A1381" s="4">
        <v>1380</v>
      </c>
      <c r="B1381" s="4">
        <v>700</v>
      </c>
      <c r="C1381" s="4">
        <v>310</v>
      </c>
      <c r="D1381" s="4">
        <v>5</v>
      </c>
    </row>
    <row r="1382" spans="1:4" x14ac:dyDescent="0.3">
      <c r="A1382" s="4">
        <v>1381</v>
      </c>
      <c r="B1382" s="4">
        <v>701</v>
      </c>
      <c r="C1382" s="4">
        <v>810</v>
      </c>
      <c r="D1382" s="4">
        <v>4</v>
      </c>
    </row>
    <row r="1383" spans="1:4" x14ac:dyDescent="0.3">
      <c r="A1383" s="4">
        <v>1382</v>
      </c>
      <c r="B1383" s="4">
        <v>702</v>
      </c>
      <c r="C1383" s="4">
        <v>298</v>
      </c>
      <c r="D1383" s="4">
        <v>5</v>
      </c>
    </row>
    <row r="1384" spans="1:4" x14ac:dyDescent="0.3">
      <c r="A1384" s="4">
        <v>1383</v>
      </c>
      <c r="B1384" s="4">
        <v>703</v>
      </c>
      <c r="C1384" s="4">
        <v>14</v>
      </c>
      <c r="D1384" s="4">
        <v>5</v>
      </c>
    </row>
    <row r="1385" spans="1:4" x14ac:dyDescent="0.3">
      <c r="A1385" s="4">
        <v>1384</v>
      </c>
      <c r="B1385" s="4">
        <v>703</v>
      </c>
      <c r="C1385" s="4">
        <v>955</v>
      </c>
      <c r="D1385" s="4">
        <v>1</v>
      </c>
    </row>
    <row r="1386" spans="1:4" x14ac:dyDescent="0.3">
      <c r="A1386" s="4">
        <v>1385</v>
      </c>
      <c r="B1386" s="4">
        <v>704</v>
      </c>
      <c r="C1386" s="4">
        <v>447</v>
      </c>
      <c r="D1386" s="4">
        <v>1</v>
      </c>
    </row>
    <row r="1387" spans="1:4" x14ac:dyDescent="0.3">
      <c r="A1387" s="4">
        <v>1386</v>
      </c>
      <c r="B1387" s="4">
        <v>704</v>
      </c>
      <c r="C1387" s="4">
        <v>658</v>
      </c>
      <c r="D1387" s="4">
        <v>4</v>
      </c>
    </row>
    <row r="1388" spans="1:4" x14ac:dyDescent="0.3">
      <c r="A1388" s="4">
        <v>1387</v>
      </c>
      <c r="B1388" s="4">
        <v>705</v>
      </c>
      <c r="C1388" s="4">
        <v>102</v>
      </c>
      <c r="D1388" s="4">
        <v>1</v>
      </c>
    </row>
    <row r="1389" spans="1:4" x14ac:dyDescent="0.3">
      <c r="A1389" s="4">
        <v>1388</v>
      </c>
      <c r="B1389" s="4">
        <v>705</v>
      </c>
      <c r="C1389" s="4">
        <v>444</v>
      </c>
      <c r="D1389" s="4">
        <v>5</v>
      </c>
    </row>
    <row r="1390" spans="1:4" x14ac:dyDescent="0.3">
      <c r="A1390" s="4">
        <v>1389</v>
      </c>
      <c r="B1390" s="4">
        <v>706</v>
      </c>
      <c r="C1390" s="4">
        <v>173</v>
      </c>
      <c r="D1390" s="4">
        <v>2</v>
      </c>
    </row>
    <row r="1391" spans="1:4" x14ac:dyDescent="0.3">
      <c r="A1391" s="4">
        <v>1390</v>
      </c>
      <c r="B1391" s="4">
        <v>706</v>
      </c>
      <c r="C1391" s="4">
        <v>421</v>
      </c>
      <c r="D1391" s="4">
        <v>2</v>
      </c>
    </row>
    <row r="1392" spans="1:4" x14ac:dyDescent="0.3">
      <c r="A1392" s="4">
        <v>1391</v>
      </c>
      <c r="B1392" s="4">
        <v>706</v>
      </c>
      <c r="C1392" s="4">
        <v>844</v>
      </c>
      <c r="D1392" s="4">
        <v>1</v>
      </c>
    </row>
    <row r="1393" spans="1:4" x14ac:dyDescent="0.3">
      <c r="A1393" s="4">
        <v>1392</v>
      </c>
      <c r="B1393" s="4">
        <v>707</v>
      </c>
      <c r="C1393" s="4">
        <v>768</v>
      </c>
      <c r="D1393" s="4">
        <v>3</v>
      </c>
    </row>
    <row r="1394" spans="1:4" x14ac:dyDescent="0.3">
      <c r="A1394" s="4">
        <v>1393</v>
      </c>
      <c r="B1394" s="4">
        <v>708</v>
      </c>
      <c r="C1394" s="4">
        <v>468</v>
      </c>
      <c r="D1394" s="4">
        <v>2</v>
      </c>
    </row>
    <row r="1395" spans="1:4" x14ac:dyDescent="0.3">
      <c r="A1395" s="4">
        <v>1394</v>
      </c>
      <c r="B1395" s="4">
        <v>709</v>
      </c>
      <c r="C1395" s="4">
        <v>48</v>
      </c>
      <c r="D1395" s="4">
        <v>2</v>
      </c>
    </row>
    <row r="1396" spans="1:4" x14ac:dyDescent="0.3">
      <c r="A1396" s="4">
        <v>1395</v>
      </c>
      <c r="B1396" s="4">
        <v>709</v>
      </c>
      <c r="C1396" s="4">
        <v>147</v>
      </c>
      <c r="D1396" s="4">
        <v>3</v>
      </c>
    </row>
    <row r="1397" spans="1:4" x14ac:dyDescent="0.3">
      <c r="A1397" s="4">
        <v>1396</v>
      </c>
      <c r="B1397" s="4">
        <v>709</v>
      </c>
      <c r="C1397" s="4">
        <v>174</v>
      </c>
      <c r="D1397" s="4">
        <v>1</v>
      </c>
    </row>
    <row r="1398" spans="1:4" x14ac:dyDescent="0.3">
      <c r="A1398" s="4">
        <v>1397</v>
      </c>
      <c r="B1398" s="4">
        <v>709</v>
      </c>
      <c r="C1398" s="4">
        <v>732</v>
      </c>
      <c r="D1398" s="4">
        <v>1</v>
      </c>
    </row>
    <row r="1399" spans="1:4" x14ac:dyDescent="0.3">
      <c r="A1399" s="4">
        <v>1398</v>
      </c>
      <c r="B1399" s="4">
        <v>710</v>
      </c>
      <c r="C1399" s="4">
        <v>272</v>
      </c>
      <c r="D1399" s="4">
        <v>1</v>
      </c>
    </row>
    <row r="1400" spans="1:4" x14ac:dyDescent="0.3">
      <c r="A1400" s="4">
        <v>1399</v>
      </c>
      <c r="B1400" s="4">
        <v>710</v>
      </c>
      <c r="C1400" s="4">
        <v>672</v>
      </c>
      <c r="D1400" s="4">
        <v>4</v>
      </c>
    </row>
    <row r="1401" spans="1:4" x14ac:dyDescent="0.3">
      <c r="A1401" s="4">
        <v>1400</v>
      </c>
      <c r="B1401" s="4">
        <v>710</v>
      </c>
      <c r="C1401" s="4">
        <v>936</v>
      </c>
      <c r="D1401" s="4">
        <v>1</v>
      </c>
    </row>
    <row r="1402" spans="1:4" x14ac:dyDescent="0.3">
      <c r="A1402" s="4">
        <v>1401</v>
      </c>
      <c r="B1402" s="4">
        <v>711</v>
      </c>
      <c r="C1402" s="4">
        <v>285</v>
      </c>
      <c r="D1402" s="4">
        <v>3</v>
      </c>
    </row>
    <row r="1403" spans="1:4" x14ac:dyDescent="0.3">
      <c r="A1403" s="4">
        <v>1402</v>
      </c>
      <c r="B1403" s="4">
        <v>711</v>
      </c>
      <c r="C1403" s="4">
        <v>986</v>
      </c>
      <c r="D1403" s="4">
        <v>4</v>
      </c>
    </row>
    <row r="1404" spans="1:4" x14ac:dyDescent="0.3">
      <c r="A1404" s="4">
        <v>1403</v>
      </c>
      <c r="B1404" s="4">
        <v>712</v>
      </c>
      <c r="C1404" s="4">
        <v>650</v>
      </c>
      <c r="D1404" s="4">
        <v>3</v>
      </c>
    </row>
    <row r="1405" spans="1:4" x14ac:dyDescent="0.3">
      <c r="A1405" s="4">
        <v>1404</v>
      </c>
      <c r="B1405" s="4">
        <v>712</v>
      </c>
      <c r="C1405" s="4">
        <v>685</v>
      </c>
      <c r="D1405" s="4">
        <v>5</v>
      </c>
    </row>
    <row r="1406" spans="1:4" x14ac:dyDescent="0.3">
      <c r="A1406" s="4">
        <v>1405</v>
      </c>
      <c r="B1406" s="4">
        <v>713</v>
      </c>
      <c r="C1406" s="4">
        <v>272</v>
      </c>
      <c r="D1406" s="4">
        <v>1</v>
      </c>
    </row>
    <row r="1407" spans="1:4" x14ac:dyDescent="0.3">
      <c r="A1407" s="4">
        <v>1406</v>
      </c>
      <c r="B1407" s="4">
        <v>714</v>
      </c>
      <c r="C1407" s="4">
        <v>957</v>
      </c>
      <c r="D1407" s="4">
        <v>1</v>
      </c>
    </row>
    <row r="1408" spans="1:4" x14ac:dyDescent="0.3">
      <c r="A1408" s="4">
        <v>1407</v>
      </c>
      <c r="B1408" s="4">
        <v>715</v>
      </c>
      <c r="C1408" s="4">
        <v>661</v>
      </c>
      <c r="D1408" s="4">
        <v>1</v>
      </c>
    </row>
    <row r="1409" spans="1:4" x14ac:dyDescent="0.3">
      <c r="A1409" s="4">
        <v>1408</v>
      </c>
      <c r="B1409" s="4">
        <v>715</v>
      </c>
      <c r="C1409" s="4">
        <v>750</v>
      </c>
      <c r="D1409" s="4">
        <v>1</v>
      </c>
    </row>
    <row r="1410" spans="1:4" x14ac:dyDescent="0.3">
      <c r="A1410" s="4">
        <v>1409</v>
      </c>
      <c r="B1410" s="4">
        <v>716</v>
      </c>
      <c r="C1410" s="4">
        <v>196</v>
      </c>
      <c r="D1410" s="4">
        <v>1</v>
      </c>
    </row>
    <row r="1411" spans="1:4" x14ac:dyDescent="0.3">
      <c r="A1411" s="4">
        <v>1410</v>
      </c>
      <c r="B1411" s="4">
        <v>717</v>
      </c>
      <c r="C1411" s="4">
        <v>257</v>
      </c>
      <c r="D1411" s="4">
        <v>3</v>
      </c>
    </row>
    <row r="1412" spans="1:4" x14ac:dyDescent="0.3">
      <c r="A1412" s="4">
        <v>1411</v>
      </c>
      <c r="B1412" s="4">
        <v>718</v>
      </c>
      <c r="C1412" s="4">
        <v>376</v>
      </c>
      <c r="D1412" s="4">
        <v>4</v>
      </c>
    </row>
    <row r="1413" spans="1:4" x14ac:dyDescent="0.3">
      <c r="A1413" s="4">
        <v>1412</v>
      </c>
      <c r="B1413" s="4">
        <v>718</v>
      </c>
      <c r="C1413" s="4">
        <v>378</v>
      </c>
      <c r="D1413" s="4">
        <v>5</v>
      </c>
    </row>
    <row r="1414" spans="1:4" x14ac:dyDescent="0.3">
      <c r="A1414" s="4">
        <v>1413</v>
      </c>
      <c r="B1414" s="4">
        <v>718</v>
      </c>
      <c r="C1414" s="4">
        <v>435</v>
      </c>
      <c r="D1414" s="4">
        <v>5</v>
      </c>
    </row>
    <row r="1415" spans="1:4" x14ac:dyDescent="0.3">
      <c r="A1415" s="4">
        <v>1414</v>
      </c>
      <c r="B1415" s="4">
        <v>718</v>
      </c>
      <c r="C1415" s="4">
        <v>774</v>
      </c>
      <c r="D1415" s="4">
        <v>4</v>
      </c>
    </row>
    <row r="1416" spans="1:4" x14ac:dyDescent="0.3">
      <c r="A1416" s="4">
        <v>1415</v>
      </c>
      <c r="B1416" s="4">
        <v>719</v>
      </c>
      <c r="C1416" s="4">
        <v>248</v>
      </c>
      <c r="D1416" s="4">
        <v>4</v>
      </c>
    </row>
    <row r="1417" spans="1:4" x14ac:dyDescent="0.3">
      <c r="A1417" s="4">
        <v>1416</v>
      </c>
      <c r="B1417" s="4">
        <v>719</v>
      </c>
      <c r="C1417" s="4">
        <v>403</v>
      </c>
      <c r="D1417" s="4">
        <v>5</v>
      </c>
    </row>
    <row r="1418" spans="1:4" x14ac:dyDescent="0.3">
      <c r="A1418" s="4">
        <v>1417</v>
      </c>
      <c r="B1418" s="4">
        <v>719</v>
      </c>
      <c r="C1418" s="4">
        <v>548</v>
      </c>
      <c r="D1418" s="4">
        <v>1</v>
      </c>
    </row>
    <row r="1419" spans="1:4" x14ac:dyDescent="0.3">
      <c r="A1419" s="4">
        <v>1418</v>
      </c>
      <c r="B1419" s="4">
        <v>719</v>
      </c>
      <c r="C1419" s="4">
        <v>722</v>
      </c>
      <c r="D1419" s="4">
        <v>2</v>
      </c>
    </row>
    <row r="1420" spans="1:4" x14ac:dyDescent="0.3">
      <c r="A1420" s="4">
        <v>1419</v>
      </c>
      <c r="B1420" s="4">
        <v>720</v>
      </c>
      <c r="C1420" s="4">
        <v>428</v>
      </c>
      <c r="D1420" s="4">
        <v>4</v>
      </c>
    </row>
    <row r="1421" spans="1:4" x14ac:dyDescent="0.3">
      <c r="A1421" s="4">
        <v>1420</v>
      </c>
      <c r="B1421" s="4">
        <v>720</v>
      </c>
      <c r="C1421" s="4">
        <v>462</v>
      </c>
      <c r="D1421" s="4">
        <v>5</v>
      </c>
    </row>
    <row r="1422" spans="1:4" x14ac:dyDescent="0.3">
      <c r="A1422" s="4">
        <v>1421</v>
      </c>
      <c r="B1422" s="4">
        <v>721</v>
      </c>
      <c r="C1422" s="4">
        <v>9</v>
      </c>
      <c r="D1422" s="4">
        <v>4</v>
      </c>
    </row>
    <row r="1423" spans="1:4" x14ac:dyDescent="0.3">
      <c r="A1423" s="4">
        <v>1422</v>
      </c>
      <c r="B1423" s="4">
        <v>721</v>
      </c>
      <c r="C1423" s="4">
        <v>160</v>
      </c>
      <c r="D1423" s="4">
        <v>2</v>
      </c>
    </row>
    <row r="1424" spans="1:4" x14ac:dyDescent="0.3">
      <c r="A1424" s="4">
        <v>1423</v>
      </c>
      <c r="B1424" s="4">
        <v>722</v>
      </c>
      <c r="C1424" s="4">
        <v>376</v>
      </c>
      <c r="D1424" s="4">
        <v>3</v>
      </c>
    </row>
    <row r="1425" spans="1:4" x14ac:dyDescent="0.3">
      <c r="A1425" s="4">
        <v>1424</v>
      </c>
      <c r="B1425" s="4">
        <v>722</v>
      </c>
      <c r="C1425" s="4">
        <v>883</v>
      </c>
      <c r="D1425" s="4">
        <v>1</v>
      </c>
    </row>
    <row r="1426" spans="1:4" x14ac:dyDescent="0.3">
      <c r="A1426" s="4">
        <v>1425</v>
      </c>
      <c r="B1426" s="4">
        <v>723</v>
      </c>
      <c r="C1426" s="4">
        <v>417</v>
      </c>
      <c r="D1426" s="4">
        <v>5</v>
      </c>
    </row>
    <row r="1427" spans="1:4" x14ac:dyDescent="0.3">
      <c r="A1427" s="4">
        <v>1426</v>
      </c>
      <c r="B1427" s="4">
        <v>724</v>
      </c>
      <c r="C1427" s="4">
        <v>631</v>
      </c>
      <c r="D1427" s="4">
        <v>5</v>
      </c>
    </row>
    <row r="1428" spans="1:4" x14ac:dyDescent="0.3">
      <c r="A1428" s="4">
        <v>1427</v>
      </c>
      <c r="B1428" s="4">
        <v>725</v>
      </c>
      <c r="C1428" s="4">
        <v>638</v>
      </c>
      <c r="D1428" s="4">
        <v>5</v>
      </c>
    </row>
    <row r="1429" spans="1:4" x14ac:dyDescent="0.3">
      <c r="A1429" s="4">
        <v>1428</v>
      </c>
      <c r="B1429" s="4">
        <v>725</v>
      </c>
      <c r="C1429" s="4">
        <v>960</v>
      </c>
      <c r="D1429" s="4">
        <v>3</v>
      </c>
    </row>
    <row r="1430" spans="1:4" x14ac:dyDescent="0.3">
      <c r="A1430" s="4">
        <v>1429</v>
      </c>
      <c r="B1430" s="4">
        <v>726</v>
      </c>
      <c r="C1430" s="4">
        <v>476</v>
      </c>
      <c r="D1430" s="4">
        <v>2</v>
      </c>
    </row>
    <row r="1431" spans="1:4" x14ac:dyDescent="0.3">
      <c r="A1431" s="4">
        <v>1430</v>
      </c>
      <c r="B1431" s="4">
        <v>726</v>
      </c>
      <c r="C1431" s="4">
        <v>960</v>
      </c>
      <c r="D1431" s="4">
        <v>4</v>
      </c>
    </row>
    <row r="1432" spans="1:4" x14ac:dyDescent="0.3">
      <c r="A1432" s="4">
        <v>1431</v>
      </c>
      <c r="B1432" s="4">
        <v>727</v>
      </c>
      <c r="C1432" s="4">
        <v>313</v>
      </c>
      <c r="D1432" s="4">
        <v>5</v>
      </c>
    </row>
    <row r="1433" spans="1:4" x14ac:dyDescent="0.3">
      <c r="A1433" s="4">
        <v>1432</v>
      </c>
      <c r="B1433" s="4">
        <v>727</v>
      </c>
      <c r="C1433" s="4">
        <v>743</v>
      </c>
      <c r="D1433" s="4">
        <v>2</v>
      </c>
    </row>
    <row r="1434" spans="1:4" x14ac:dyDescent="0.3">
      <c r="A1434" s="4">
        <v>1433</v>
      </c>
      <c r="B1434" s="4">
        <v>727</v>
      </c>
      <c r="C1434" s="4">
        <v>957</v>
      </c>
      <c r="D1434" s="4">
        <v>5</v>
      </c>
    </row>
    <row r="1435" spans="1:4" x14ac:dyDescent="0.3">
      <c r="A1435" s="4">
        <v>1434</v>
      </c>
      <c r="B1435" s="4">
        <v>728</v>
      </c>
      <c r="C1435" s="4">
        <v>303</v>
      </c>
      <c r="D1435" s="4">
        <v>3</v>
      </c>
    </row>
    <row r="1436" spans="1:4" x14ac:dyDescent="0.3">
      <c r="A1436" s="4">
        <v>1435</v>
      </c>
      <c r="B1436" s="4">
        <v>729</v>
      </c>
      <c r="C1436" s="4">
        <v>174</v>
      </c>
      <c r="D1436" s="4">
        <v>4</v>
      </c>
    </row>
    <row r="1437" spans="1:4" x14ac:dyDescent="0.3">
      <c r="A1437" s="4">
        <v>1436</v>
      </c>
      <c r="B1437" s="4">
        <v>729</v>
      </c>
      <c r="C1437" s="4">
        <v>401</v>
      </c>
      <c r="D1437" s="4">
        <v>2</v>
      </c>
    </row>
    <row r="1438" spans="1:4" x14ac:dyDescent="0.3">
      <c r="A1438" s="4">
        <v>1437</v>
      </c>
      <c r="B1438" s="4">
        <v>729</v>
      </c>
      <c r="C1438" s="4">
        <v>960</v>
      </c>
      <c r="D1438" s="4">
        <v>5</v>
      </c>
    </row>
    <row r="1439" spans="1:4" x14ac:dyDescent="0.3">
      <c r="A1439" s="4">
        <v>1438</v>
      </c>
      <c r="B1439" s="4">
        <v>730</v>
      </c>
      <c r="C1439" s="4">
        <v>756</v>
      </c>
      <c r="D1439" s="4">
        <v>5</v>
      </c>
    </row>
    <row r="1440" spans="1:4" x14ac:dyDescent="0.3">
      <c r="A1440" s="4">
        <v>1439</v>
      </c>
      <c r="B1440" s="4">
        <v>731</v>
      </c>
      <c r="C1440" s="4">
        <v>437</v>
      </c>
      <c r="D1440" s="4">
        <v>2</v>
      </c>
    </row>
    <row r="1441" spans="1:4" x14ac:dyDescent="0.3">
      <c r="A1441" s="4">
        <v>1440</v>
      </c>
      <c r="B1441" s="4">
        <v>732</v>
      </c>
      <c r="C1441" s="4">
        <v>261</v>
      </c>
      <c r="D1441" s="4">
        <v>3</v>
      </c>
    </row>
    <row r="1442" spans="1:4" x14ac:dyDescent="0.3">
      <c r="A1442" s="4">
        <v>1441</v>
      </c>
      <c r="B1442" s="4">
        <v>732</v>
      </c>
      <c r="C1442" s="4">
        <v>730</v>
      </c>
      <c r="D1442" s="4">
        <v>1</v>
      </c>
    </row>
    <row r="1443" spans="1:4" x14ac:dyDescent="0.3">
      <c r="A1443" s="4">
        <v>1442</v>
      </c>
      <c r="B1443" s="4">
        <v>733</v>
      </c>
      <c r="C1443" s="4">
        <v>183</v>
      </c>
      <c r="D1443" s="4">
        <v>4</v>
      </c>
    </row>
    <row r="1444" spans="1:4" x14ac:dyDescent="0.3">
      <c r="A1444" s="4">
        <v>1443</v>
      </c>
      <c r="B1444" s="4">
        <v>734</v>
      </c>
      <c r="C1444" s="4">
        <v>99</v>
      </c>
      <c r="D1444" s="4">
        <v>3</v>
      </c>
    </row>
    <row r="1445" spans="1:4" x14ac:dyDescent="0.3">
      <c r="A1445" s="4">
        <v>1444</v>
      </c>
      <c r="B1445" s="4">
        <v>735</v>
      </c>
      <c r="C1445" s="4">
        <v>290</v>
      </c>
      <c r="D1445" s="4">
        <v>5</v>
      </c>
    </row>
    <row r="1446" spans="1:4" x14ac:dyDescent="0.3">
      <c r="A1446" s="4">
        <v>1445</v>
      </c>
      <c r="B1446" s="4">
        <v>735</v>
      </c>
      <c r="C1446" s="4">
        <v>842</v>
      </c>
      <c r="D1446" s="4">
        <v>5</v>
      </c>
    </row>
    <row r="1447" spans="1:4" x14ac:dyDescent="0.3">
      <c r="A1447" s="4">
        <v>1446</v>
      </c>
      <c r="B1447" s="4">
        <v>736</v>
      </c>
      <c r="C1447" s="4">
        <v>77</v>
      </c>
      <c r="D1447" s="4">
        <v>5</v>
      </c>
    </row>
    <row r="1448" spans="1:4" x14ac:dyDescent="0.3">
      <c r="A1448" s="4">
        <v>1447</v>
      </c>
      <c r="B1448" s="4">
        <v>736</v>
      </c>
      <c r="C1448" s="4">
        <v>975</v>
      </c>
      <c r="D1448" s="4">
        <v>1</v>
      </c>
    </row>
    <row r="1449" spans="1:4" x14ac:dyDescent="0.3">
      <c r="A1449" s="4">
        <v>1448</v>
      </c>
      <c r="B1449" s="4">
        <v>737</v>
      </c>
      <c r="C1449" s="4">
        <v>799</v>
      </c>
      <c r="D1449" s="4">
        <v>1</v>
      </c>
    </row>
    <row r="1450" spans="1:4" x14ac:dyDescent="0.3">
      <c r="A1450" s="4">
        <v>1449</v>
      </c>
      <c r="B1450" s="4">
        <v>738</v>
      </c>
      <c r="C1450" s="4">
        <v>226</v>
      </c>
      <c r="D1450" s="4">
        <v>1</v>
      </c>
    </row>
    <row r="1451" spans="1:4" x14ac:dyDescent="0.3">
      <c r="A1451" s="4">
        <v>1450</v>
      </c>
      <c r="B1451" s="4">
        <v>738</v>
      </c>
      <c r="C1451" s="4">
        <v>598</v>
      </c>
      <c r="D1451" s="4">
        <v>2</v>
      </c>
    </row>
    <row r="1452" spans="1:4" x14ac:dyDescent="0.3">
      <c r="A1452" s="4">
        <v>1451</v>
      </c>
      <c r="B1452" s="4">
        <v>739</v>
      </c>
      <c r="C1452" s="4">
        <v>50</v>
      </c>
      <c r="D1452" s="4">
        <v>1</v>
      </c>
    </row>
    <row r="1453" spans="1:4" x14ac:dyDescent="0.3">
      <c r="A1453" s="4">
        <v>1452</v>
      </c>
      <c r="B1453" s="4">
        <v>739</v>
      </c>
      <c r="C1453" s="4">
        <v>430</v>
      </c>
      <c r="D1453" s="4">
        <v>3</v>
      </c>
    </row>
    <row r="1454" spans="1:4" x14ac:dyDescent="0.3">
      <c r="A1454" s="4">
        <v>1453</v>
      </c>
      <c r="B1454" s="4">
        <v>739</v>
      </c>
      <c r="C1454" s="4">
        <v>962</v>
      </c>
      <c r="D1454" s="4">
        <v>3</v>
      </c>
    </row>
    <row r="1455" spans="1:4" x14ac:dyDescent="0.3">
      <c r="A1455" s="4">
        <v>1454</v>
      </c>
      <c r="B1455" s="4">
        <v>740</v>
      </c>
      <c r="C1455" s="4">
        <v>348</v>
      </c>
      <c r="D1455" s="4">
        <v>5</v>
      </c>
    </row>
    <row r="1456" spans="1:4" x14ac:dyDescent="0.3">
      <c r="A1456" s="4">
        <v>1455</v>
      </c>
      <c r="B1456" s="4">
        <v>741</v>
      </c>
      <c r="C1456" s="4">
        <v>372</v>
      </c>
      <c r="D1456" s="4">
        <v>5</v>
      </c>
    </row>
    <row r="1457" spans="1:4" x14ac:dyDescent="0.3">
      <c r="A1457" s="4">
        <v>1456</v>
      </c>
      <c r="B1457" s="4">
        <v>741</v>
      </c>
      <c r="C1457" s="4">
        <v>681</v>
      </c>
      <c r="D1457" s="4">
        <v>3</v>
      </c>
    </row>
    <row r="1458" spans="1:4" x14ac:dyDescent="0.3">
      <c r="A1458" s="4">
        <v>1457</v>
      </c>
      <c r="B1458" s="4">
        <v>742</v>
      </c>
      <c r="C1458" s="4">
        <v>157</v>
      </c>
      <c r="D1458" s="4">
        <v>3</v>
      </c>
    </row>
    <row r="1459" spans="1:4" x14ac:dyDescent="0.3">
      <c r="A1459" s="4">
        <v>1458</v>
      </c>
      <c r="B1459" s="4">
        <v>742</v>
      </c>
      <c r="C1459" s="4">
        <v>273</v>
      </c>
      <c r="D1459" s="4">
        <v>4</v>
      </c>
    </row>
    <row r="1460" spans="1:4" x14ac:dyDescent="0.3">
      <c r="A1460" s="4">
        <v>1459</v>
      </c>
      <c r="B1460" s="4">
        <v>742</v>
      </c>
      <c r="C1460" s="4">
        <v>398</v>
      </c>
      <c r="D1460" s="4">
        <v>2</v>
      </c>
    </row>
    <row r="1461" spans="1:4" x14ac:dyDescent="0.3">
      <c r="A1461" s="4">
        <v>1460</v>
      </c>
      <c r="B1461" s="4">
        <v>743</v>
      </c>
      <c r="C1461" s="4">
        <v>898</v>
      </c>
      <c r="D1461" s="4">
        <v>2</v>
      </c>
    </row>
    <row r="1462" spans="1:4" x14ac:dyDescent="0.3">
      <c r="A1462" s="4">
        <v>1461</v>
      </c>
      <c r="B1462" s="4">
        <v>744</v>
      </c>
      <c r="C1462" s="4">
        <v>8</v>
      </c>
      <c r="D1462" s="4">
        <v>3</v>
      </c>
    </row>
    <row r="1463" spans="1:4" x14ac:dyDescent="0.3">
      <c r="A1463" s="4">
        <v>1462</v>
      </c>
      <c r="B1463" s="4">
        <v>744</v>
      </c>
      <c r="C1463" s="4">
        <v>619</v>
      </c>
      <c r="D1463" s="4">
        <v>2</v>
      </c>
    </row>
    <row r="1464" spans="1:4" x14ac:dyDescent="0.3">
      <c r="A1464" s="4">
        <v>1463</v>
      </c>
      <c r="B1464" s="4">
        <v>744</v>
      </c>
      <c r="C1464" s="4">
        <v>728</v>
      </c>
      <c r="D1464" s="4">
        <v>2</v>
      </c>
    </row>
    <row r="1465" spans="1:4" x14ac:dyDescent="0.3">
      <c r="A1465" s="4">
        <v>1464</v>
      </c>
      <c r="B1465" s="4">
        <v>744</v>
      </c>
      <c r="C1465" s="4">
        <v>840</v>
      </c>
      <c r="D1465" s="4">
        <v>2</v>
      </c>
    </row>
    <row r="1466" spans="1:4" x14ac:dyDescent="0.3">
      <c r="A1466" s="4">
        <v>1465</v>
      </c>
      <c r="B1466" s="4">
        <v>745</v>
      </c>
      <c r="C1466" s="4">
        <v>88</v>
      </c>
      <c r="D1466" s="4">
        <v>2</v>
      </c>
    </row>
    <row r="1467" spans="1:4" x14ac:dyDescent="0.3">
      <c r="A1467" s="4">
        <v>1466</v>
      </c>
      <c r="B1467" s="4">
        <v>745</v>
      </c>
      <c r="C1467" s="4">
        <v>310</v>
      </c>
      <c r="D1467" s="4">
        <v>1</v>
      </c>
    </row>
    <row r="1468" spans="1:4" x14ac:dyDescent="0.3">
      <c r="A1468" s="4">
        <v>1467</v>
      </c>
      <c r="B1468" s="4">
        <v>746</v>
      </c>
      <c r="C1468" s="4">
        <v>440</v>
      </c>
      <c r="D1468" s="4">
        <v>2</v>
      </c>
    </row>
    <row r="1469" spans="1:4" x14ac:dyDescent="0.3">
      <c r="A1469" s="4">
        <v>1468</v>
      </c>
      <c r="B1469" s="4">
        <v>746</v>
      </c>
      <c r="C1469" s="4">
        <v>667</v>
      </c>
      <c r="D1469" s="4">
        <v>3</v>
      </c>
    </row>
    <row r="1470" spans="1:4" x14ac:dyDescent="0.3">
      <c r="A1470" s="4">
        <v>1469</v>
      </c>
      <c r="B1470" s="4">
        <v>747</v>
      </c>
      <c r="C1470" s="4">
        <v>9</v>
      </c>
      <c r="D1470" s="4">
        <v>3</v>
      </c>
    </row>
    <row r="1471" spans="1:4" x14ac:dyDescent="0.3">
      <c r="A1471" s="4">
        <v>1470</v>
      </c>
      <c r="B1471" s="4">
        <v>747</v>
      </c>
      <c r="C1471" s="4">
        <v>300</v>
      </c>
      <c r="D1471" s="4">
        <v>2</v>
      </c>
    </row>
    <row r="1472" spans="1:4" x14ac:dyDescent="0.3">
      <c r="A1472" s="4">
        <v>1471</v>
      </c>
      <c r="B1472" s="4">
        <v>747</v>
      </c>
      <c r="C1472" s="4">
        <v>369</v>
      </c>
      <c r="D1472" s="4">
        <v>5</v>
      </c>
    </row>
    <row r="1473" spans="1:4" x14ac:dyDescent="0.3">
      <c r="A1473" s="4">
        <v>1472</v>
      </c>
      <c r="B1473" s="4">
        <v>747</v>
      </c>
      <c r="C1473" s="4">
        <v>509</v>
      </c>
      <c r="D1473" s="4">
        <v>3</v>
      </c>
    </row>
    <row r="1474" spans="1:4" x14ac:dyDescent="0.3">
      <c r="A1474" s="4">
        <v>1473</v>
      </c>
      <c r="B1474" s="4">
        <v>747</v>
      </c>
      <c r="C1474" s="4">
        <v>882</v>
      </c>
      <c r="D1474" s="4">
        <v>1</v>
      </c>
    </row>
    <row r="1475" spans="1:4" x14ac:dyDescent="0.3">
      <c r="A1475" s="4">
        <v>1474</v>
      </c>
      <c r="B1475" s="4">
        <v>748</v>
      </c>
      <c r="C1475" s="4">
        <v>827</v>
      </c>
      <c r="D1475" s="4">
        <v>3</v>
      </c>
    </row>
    <row r="1476" spans="1:4" x14ac:dyDescent="0.3">
      <c r="A1476" s="4">
        <v>1475</v>
      </c>
      <c r="B1476" s="4">
        <v>749</v>
      </c>
      <c r="C1476" s="4">
        <v>18</v>
      </c>
      <c r="D1476" s="4">
        <v>5</v>
      </c>
    </row>
    <row r="1477" spans="1:4" x14ac:dyDescent="0.3">
      <c r="A1477" s="4">
        <v>1476</v>
      </c>
      <c r="B1477" s="4">
        <v>749</v>
      </c>
      <c r="C1477" s="4">
        <v>334</v>
      </c>
      <c r="D1477" s="4">
        <v>5</v>
      </c>
    </row>
    <row r="1478" spans="1:4" x14ac:dyDescent="0.3">
      <c r="A1478" s="4">
        <v>1477</v>
      </c>
      <c r="B1478" s="4">
        <v>750</v>
      </c>
      <c r="C1478" s="4">
        <v>85</v>
      </c>
      <c r="D1478" s="4">
        <v>1</v>
      </c>
    </row>
    <row r="1479" spans="1:4" x14ac:dyDescent="0.3">
      <c r="A1479" s="4">
        <v>1478</v>
      </c>
      <c r="B1479" s="4">
        <v>750</v>
      </c>
      <c r="C1479" s="4">
        <v>122</v>
      </c>
      <c r="D1479" s="4">
        <v>5</v>
      </c>
    </row>
    <row r="1480" spans="1:4" x14ac:dyDescent="0.3">
      <c r="A1480" s="4">
        <v>1479</v>
      </c>
      <c r="B1480" s="4">
        <v>751</v>
      </c>
      <c r="C1480" s="4">
        <v>157</v>
      </c>
      <c r="D1480" s="4">
        <v>1</v>
      </c>
    </row>
    <row r="1481" spans="1:4" x14ac:dyDescent="0.3">
      <c r="A1481" s="4">
        <v>1480</v>
      </c>
      <c r="B1481" s="4">
        <v>751</v>
      </c>
      <c r="C1481" s="4">
        <v>368</v>
      </c>
      <c r="D1481" s="4">
        <v>5</v>
      </c>
    </row>
    <row r="1482" spans="1:4" x14ac:dyDescent="0.3">
      <c r="A1482" s="4">
        <v>1481</v>
      </c>
      <c r="B1482" s="4">
        <v>752</v>
      </c>
      <c r="C1482" s="4">
        <v>327</v>
      </c>
      <c r="D1482" s="4">
        <v>1</v>
      </c>
    </row>
    <row r="1483" spans="1:4" x14ac:dyDescent="0.3">
      <c r="A1483" s="4">
        <v>1482</v>
      </c>
      <c r="B1483" s="4">
        <v>752</v>
      </c>
      <c r="C1483" s="4">
        <v>556</v>
      </c>
      <c r="D1483" s="4">
        <v>3</v>
      </c>
    </row>
    <row r="1484" spans="1:4" x14ac:dyDescent="0.3">
      <c r="A1484" s="4">
        <v>1483</v>
      </c>
      <c r="B1484" s="4">
        <v>753</v>
      </c>
      <c r="C1484" s="4">
        <v>106</v>
      </c>
      <c r="D1484" s="4">
        <v>3</v>
      </c>
    </row>
    <row r="1485" spans="1:4" x14ac:dyDescent="0.3">
      <c r="A1485" s="4">
        <v>1484</v>
      </c>
      <c r="B1485" s="4">
        <v>753</v>
      </c>
      <c r="C1485" s="4">
        <v>464</v>
      </c>
      <c r="D1485" s="4">
        <v>1</v>
      </c>
    </row>
    <row r="1486" spans="1:4" x14ac:dyDescent="0.3">
      <c r="A1486" s="4">
        <v>1485</v>
      </c>
      <c r="B1486" s="4">
        <v>753</v>
      </c>
      <c r="C1486" s="4">
        <v>529</v>
      </c>
      <c r="D1486" s="4">
        <v>5</v>
      </c>
    </row>
    <row r="1487" spans="1:4" x14ac:dyDescent="0.3">
      <c r="A1487" s="4">
        <v>1486</v>
      </c>
      <c r="B1487" s="4">
        <v>754</v>
      </c>
      <c r="C1487" s="4">
        <v>536</v>
      </c>
      <c r="D1487" s="4">
        <v>4</v>
      </c>
    </row>
    <row r="1488" spans="1:4" x14ac:dyDescent="0.3">
      <c r="A1488" s="4">
        <v>1487</v>
      </c>
      <c r="B1488" s="4">
        <v>754</v>
      </c>
      <c r="C1488" s="4">
        <v>832</v>
      </c>
      <c r="D1488" s="4">
        <v>1</v>
      </c>
    </row>
    <row r="1489" spans="1:4" x14ac:dyDescent="0.3">
      <c r="A1489" s="4">
        <v>1488</v>
      </c>
      <c r="B1489" s="4">
        <v>755</v>
      </c>
      <c r="C1489" s="4">
        <v>21</v>
      </c>
      <c r="D1489" s="4">
        <v>3</v>
      </c>
    </row>
    <row r="1490" spans="1:4" x14ac:dyDescent="0.3">
      <c r="A1490" s="4">
        <v>1489</v>
      </c>
      <c r="B1490" s="4">
        <v>755</v>
      </c>
      <c r="C1490" s="4">
        <v>169</v>
      </c>
      <c r="D1490" s="4">
        <v>1</v>
      </c>
    </row>
    <row r="1491" spans="1:4" x14ac:dyDescent="0.3">
      <c r="A1491" s="4">
        <v>1490</v>
      </c>
      <c r="B1491" s="4">
        <v>755</v>
      </c>
      <c r="C1491" s="4">
        <v>661</v>
      </c>
      <c r="D1491" s="4">
        <v>5</v>
      </c>
    </row>
    <row r="1492" spans="1:4" x14ac:dyDescent="0.3">
      <c r="A1492" s="4">
        <v>1491</v>
      </c>
      <c r="B1492" s="4">
        <v>756</v>
      </c>
      <c r="C1492" s="4">
        <v>74</v>
      </c>
      <c r="D1492" s="4">
        <v>1</v>
      </c>
    </row>
    <row r="1493" spans="1:4" x14ac:dyDescent="0.3">
      <c r="A1493" s="4">
        <v>1492</v>
      </c>
      <c r="B1493" s="4">
        <v>757</v>
      </c>
      <c r="C1493" s="4">
        <v>337</v>
      </c>
      <c r="D1493" s="4">
        <v>2</v>
      </c>
    </row>
    <row r="1494" spans="1:4" x14ac:dyDescent="0.3">
      <c r="A1494" s="4">
        <v>1493</v>
      </c>
      <c r="B1494" s="4">
        <v>757</v>
      </c>
      <c r="C1494" s="4">
        <v>498</v>
      </c>
      <c r="D1494" s="4">
        <v>1</v>
      </c>
    </row>
    <row r="1495" spans="1:4" x14ac:dyDescent="0.3">
      <c r="A1495" s="4">
        <v>1494</v>
      </c>
      <c r="B1495" s="4">
        <v>757</v>
      </c>
      <c r="C1495" s="4">
        <v>608</v>
      </c>
      <c r="D1495" s="4">
        <v>5</v>
      </c>
    </row>
    <row r="1496" spans="1:4" x14ac:dyDescent="0.3">
      <c r="A1496" s="4">
        <v>1495</v>
      </c>
      <c r="B1496" s="4">
        <v>758</v>
      </c>
      <c r="C1496" s="4">
        <v>588</v>
      </c>
      <c r="D1496" s="4">
        <v>4</v>
      </c>
    </row>
    <row r="1497" spans="1:4" x14ac:dyDescent="0.3">
      <c r="A1497" s="4">
        <v>1496</v>
      </c>
      <c r="B1497" s="4">
        <v>759</v>
      </c>
      <c r="C1497" s="4">
        <v>256</v>
      </c>
      <c r="D1497" s="4">
        <v>1</v>
      </c>
    </row>
    <row r="1498" spans="1:4" x14ac:dyDescent="0.3">
      <c r="A1498" s="4">
        <v>1497</v>
      </c>
      <c r="B1498" s="4">
        <v>760</v>
      </c>
      <c r="C1498" s="4">
        <v>951</v>
      </c>
      <c r="D1498" s="4">
        <v>5</v>
      </c>
    </row>
    <row r="1499" spans="1:4" x14ac:dyDescent="0.3">
      <c r="A1499" s="4">
        <v>1498</v>
      </c>
      <c r="B1499" s="4">
        <v>761</v>
      </c>
      <c r="C1499" s="4">
        <v>378</v>
      </c>
      <c r="D1499" s="4">
        <v>3</v>
      </c>
    </row>
    <row r="1500" spans="1:4" x14ac:dyDescent="0.3">
      <c r="A1500" s="4">
        <v>1499</v>
      </c>
      <c r="B1500" s="4">
        <v>761</v>
      </c>
      <c r="C1500" s="4">
        <v>533</v>
      </c>
      <c r="D1500" s="4">
        <v>4</v>
      </c>
    </row>
    <row r="1501" spans="1:4" x14ac:dyDescent="0.3">
      <c r="A1501" s="4">
        <v>1500</v>
      </c>
      <c r="B1501" s="4">
        <v>762</v>
      </c>
      <c r="C1501" s="4">
        <v>279</v>
      </c>
      <c r="D1501" s="4">
        <v>5</v>
      </c>
    </row>
    <row r="1502" spans="1:4" x14ac:dyDescent="0.3">
      <c r="A1502" s="4">
        <v>1501</v>
      </c>
      <c r="B1502" s="4">
        <v>762</v>
      </c>
      <c r="C1502" s="4">
        <v>692</v>
      </c>
      <c r="D1502" s="4">
        <v>1</v>
      </c>
    </row>
    <row r="1503" spans="1:4" x14ac:dyDescent="0.3">
      <c r="A1503" s="4">
        <v>1502</v>
      </c>
      <c r="B1503" s="4">
        <v>763</v>
      </c>
      <c r="C1503" s="4">
        <v>118</v>
      </c>
      <c r="D1503" s="4">
        <v>4</v>
      </c>
    </row>
    <row r="1504" spans="1:4" x14ac:dyDescent="0.3">
      <c r="A1504" s="4">
        <v>1503</v>
      </c>
      <c r="B1504" s="4">
        <v>763</v>
      </c>
      <c r="C1504" s="4">
        <v>878</v>
      </c>
      <c r="D1504" s="4">
        <v>3</v>
      </c>
    </row>
    <row r="1505" spans="1:4" x14ac:dyDescent="0.3">
      <c r="A1505" s="4">
        <v>1504</v>
      </c>
      <c r="B1505" s="4">
        <v>764</v>
      </c>
      <c r="C1505" s="4">
        <v>626</v>
      </c>
      <c r="D1505" s="4">
        <v>4</v>
      </c>
    </row>
    <row r="1506" spans="1:4" x14ac:dyDescent="0.3">
      <c r="A1506" s="4">
        <v>1505</v>
      </c>
      <c r="B1506" s="4">
        <v>765</v>
      </c>
      <c r="C1506" s="4">
        <v>183</v>
      </c>
      <c r="D1506" s="4">
        <v>4</v>
      </c>
    </row>
    <row r="1507" spans="1:4" x14ac:dyDescent="0.3">
      <c r="A1507" s="4">
        <v>1506</v>
      </c>
      <c r="B1507" s="4">
        <v>766</v>
      </c>
      <c r="C1507" s="4">
        <v>214</v>
      </c>
      <c r="D1507" s="4">
        <v>3</v>
      </c>
    </row>
    <row r="1508" spans="1:4" x14ac:dyDescent="0.3">
      <c r="A1508" s="4">
        <v>1507</v>
      </c>
      <c r="B1508" s="4">
        <v>766</v>
      </c>
      <c r="C1508" s="4">
        <v>550</v>
      </c>
      <c r="D1508" s="4">
        <v>3</v>
      </c>
    </row>
    <row r="1509" spans="1:4" x14ac:dyDescent="0.3">
      <c r="A1509" s="4">
        <v>1508</v>
      </c>
      <c r="B1509" s="4">
        <v>766</v>
      </c>
      <c r="C1509" s="4">
        <v>932</v>
      </c>
      <c r="D1509" s="4">
        <v>1</v>
      </c>
    </row>
    <row r="1510" spans="1:4" x14ac:dyDescent="0.3">
      <c r="A1510" s="4">
        <v>1509</v>
      </c>
      <c r="B1510" s="4">
        <v>766</v>
      </c>
      <c r="C1510" s="4">
        <v>978</v>
      </c>
      <c r="D1510" s="4">
        <v>2</v>
      </c>
    </row>
    <row r="1511" spans="1:4" x14ac:dyDescent="0.3">
      <c r="A1511" s="4">
        <v>1510</v>
      </c>
      <c r="B1511" s="4">
        <v>767</v>
      </c>
      <c r="C1511" s="4">
        <v>792</v>
      </c>
      <c r="D1511" s="4">
        <v>4</v>
      </c>
    </row>
    <row r="1512" spans="1:4" x14ac:dyDescent="0.3">
      <c r="A1512" s="4">
        <v>1511</v>
      </c>
      <c r="B1512" s="4">
        <v>767</v>
      </c>
      <c r="C1512" s="4">
        <v>977</v>
      </c>
      <c r="D1512" s="4">
        <v>5</v>
      </c>
    </row>
    <row r="1513" spans="1:4" x14ac:dyDescent="0.3">
      <c r="A1513" s="4">
        <v>1512</v>
      </c>
      <c r="B1513" s="4">
        <v>768</v>
      </c>
      <c r="C1513" s="4">
        <v>3</v>
      </c>
      <c r="D1513" s="4">
        <v>4</v>
      </c>
    </row>
    <row r="1514" spans="1:4" x14ac:dyDescent="0.3">
      <c r="A1514" s="4">
        <v>1513</v>
      </c>
      <c r="B1514" s="4">
        <v>768</v>
      </c>
      <c r="C1514" s="4">
        <v>631</v>
      </c>
      <c r="D1514" s="4">
        <v>1</v>
      </c>
    </row>
    <row r="1515" spans="1:4" x14ac:dyDescent="0.3">
      <c r="A1515" s="4">
        <v>1514</v>
      </c>
      <c r="B1515" s="4">
        <v>769</v>
      </c>
      <c r="C1515" s="4">
        <v>397</v>
      </c>
      <c r="D1515" s="4">
        <v>1</v>
      </c>
    </row>
    <row r="1516" spans="1:4" x14ac:dyDescent="0.3">
      <c r="A1516" s="4">
        <v>1515</v>
      </c>
      <c r="B1516" s="4">
        <v>770</v>
      </c>
      <c r="C1516" s="4">
        <v>183</v>
      </c>
      <c r="D1516" s="4">
        <v>3</v>
      </c>
    </row>
    <row r="1517" spans="1:4" x14ac:dyDescent="0.3">
      <c r="A1517" s="4">
        <v>1516</v>
      </c>
      <c r="B1517" s="4">
        <v>771</v>
      </c>
      <c r="C1517" s="4">
        <v>180</v>
      </c>
      <c r="D1517" s="4">
        <v>4</v>
      </c>
    </row>
    <row r="1518" spans="1:4" x14ac:dyDescent="0.3">
      <c r="A1518" s="4">
        <v>1517</v>
      </c>
      <c r="B1518" s="4">
        <v>772</v>
      </c>
      <c r="C1518" s="4">
        <v>138</v>
      </c>
      <c r="D1518" s="4">
        <v>1</v>
      </c>
    </row>
    <row r="1519" spans="1:4" x14ac:dyDescent="0.3">
      <c r="A1519" s="4">
        <v>1518</v>
      </c>
      <c r="B1519" s="4">
        <v>772</v>
      </c>
      <c r="C1519" s="4">
        <v>357</v>
      </c>
      <c r="D1519" s="4">
        <v>1</v>
      </c>
    </row>
    <row r="1520" spans="1:4" x14ac:dyDescent="0.3">
      <c r="A1520" s="4">
        <v>1519</v>
      </c>
      <c r="B1520" s="4">
        <v>772</v>
      </c>
      <c r="C1520" s="4">
        <v>678</v>
      </c>
      <c r="D1520" s="4">
        <v>3</v>
      </c>
    </row>
    <row r="1521" spans="1:4" x14ac:dyDescent="0.3">
      <c r="A1521" s="4">
        <v>1520</v>
      </c>
      <c r="B1521" s="4">
        <v>772</v>
      </c>
      <c r="C1521" s="4">
        <v>961</v>
      </c>
      <c r="D1521" s="4">
        <v>2</v>
      </c>
    </row>
    <row r="1522" spans="1:4" x14ac:dyDescent="0.3">
      <c r="A1522" s="4">
        <v>1521</v>
      </c>
      <c r="B1522" s="4">
        <v>773</v>
      </c>
      <c r="C1522" s="4">
        <v>218</v>
      </c>
      <c r="D1522" s="4">
        <v>1</v>
      </c>
    </row>
    <row r="1523" spans="1:4" x14ac:dyDescent="0.3">
      <c r="A1523" s="4">
        <v>1522</v>
      </c>
      <c r="B1523" s="4">
        <v>773</v>
      </c>
      <c r="C1523" s="4">
        <v>290</v>
      </c>
      <c r="D1523" s="4">
        <v>4</v>
      </c>
    </row>
    <row r="1524" spans="1:4" x14ac:dyDescent="0.3">
      <c r="A1524" s="4">
        <v>1523</v>
      </c>
      <c r="B1524" s="4">
        <v>773</v>
      </c>
      <c r="C1524" s="4">
        <v>539</v>
      </c>
      <c r="D1524" s="4">
        <v>3</v>
      </c>
    </row>
    <row r="1525" spans="1:4" x14ac:dyDescent="0.3">
      <c r="A1525" s="4">
        <v>1524</v>
      </c>
      <c r="B1525" s="4">
        <v>774</v>
      </c>
      <c r="C1525" s="4">
        <v>8</v>
      </c>
      <c r="D1525" s="4">
        <v>3</v>
      </c>
    </row>
    <row r="1526" spans="1:4" x14ac:dyDescent="0.3">
      <c r="A1526" s="4">
        <v>1525</v>
      </c>
      <c r="B1526" s="4">
        <v>774</v>
      </c>
      <c r="C1526" s="4">
        <v>479</v>
      </c>
      <c r="D1526" s="4">
        <v>2</v>
      </c>
    </row>
    <row r="1527" spans="1:4" x14ac:dyDescent="0.3">
      <c r="A1527" s="4">
        <v>1526</v>
      </c>
      <c r="B1527" s="4">
        <v>774</v>
      </c>
      <c r="C1527" s="4">
        <v>586</v>
      </c>
      <c r="D1527" s="4">
        <v>3</v>
      </c>
    </row>
    <row r="1528" spans="1:4" x14ac:dyDescent="0.3">
      <c r="A1528" s="4">
        <v>1527</v>
      </c>
      <c r="B1528" s="4">
        <v>774</v>
      </c>
      <c r="C1528" s="4">
        <v>824</v>
      </c>
      <c r="D1528" s="4">
        <v>5</v>
      </c>
    </row>
    <row r="1529" spans="1:4" x14ac:dyDescent="0.3">
      <c r="A1529" s="4">
        <v>1528</v>
      </c>
      <c r="B1529" s="4">
        <v>775</v>
      </c>
      <c r="C1529" s="4">
        <v>348</v>
      </c>
      <c r="D1529" s="4">
        <v>4</v>
      </c>
    </row>
    <row r="1530" spans="1:4" x14ac:dyDescent="0.3">
      <c r="A1530" s="4">
        <v>1529</v>
      </c>
      <c r="B1530" s="4">
        <v>775</v>
      </c>
      <c r="C1530" s="4">
        <v>644</v>
      </c>
      <c r="D1530" s="4">
        <v>3</v>
      </c>
    </row>
    <row r="1531" spans="1:4" x14ac:dyDescent="0.3">
      <c r="A1531" s="4">
        <v>1530</v>
      </c>
      <c r="B1531" s="4">
        <v>776</v>
      </c>
      <c r="C1531" s="4">
        <v>9</v>
      </c>
      <c r="D1531" s="4">
        <v>1</v>
      </c>
    </row>
    <row r="1532" spans="1:4" x14ac:dyDescent="0.3">
      <c r="A1532" s="4">
        <v>1531</v>
      </c>
      <c r="B1532" s="4">
        <v>776</v>
      </c>
      <c r="C1532" s="4">
        <v>569</v>
      </c>
      <c r="D1532" s="4">
        <v>2</v>
      </c>
    </row>
    <row r="1533" spans="1:4" x14ac:dyDescent="0.3">
      <c r="A1533" s="4">
        <v>1532</v>
      </c>
      <c r="B1533" s="4">
        <v>777</v>
      </c>
      <c r="C1533" s="4">
        <v>303</v>
      </c>
      <c r="D1533" s="4">
        <v>2</v>
      </c>
    </row>
    <row r="1534" spans="1:4" x14ac:dyDescent="0.3">
      <c r="A1534" s="4">
        <v>1533</v>
      </c>
      <c r="B1534" s="4">
        <v>777</v>
      </c>
      <c r="C1534" s="4">
        <v>444</v>
      </c>
      <c r="D1534" s="4">
        <v>5</v>
      </c>
    </row>
    <row r="1535" spans="1:4" x14ac:dyDescent="0.3">
      <c r="A1535" s="4">
        <v>1534</v>
      </c>
      <c r="B1535" s="4">
        <v>777</v>
      </c>
      <c r="C1535" s="4">
        <v>452</v>
      </c>
      <c r="D1535" s="4">
        <v>1</v>
      </c>
    </row>
    <row r="1536" spans="1:4" x14ac:dyDescent="0.3">
      <c r="A1536" s="4">
        <v>1535</v>
      </c>
      <c r="B1536" s="4">
        <v>778</v>
      </c>
      <c r="C1536" s="4">
        <v>765</v>
      </c>
      <c r="D1536" s="4">
        <v>5</v>
      </c>
    </row>
    <row r="1537" spans="1:4" x14ac:dyDescent="0.3">
      <c r="A1537" s="4">
        <v>1536</v>
      </c>
      <c r="B1537" s="4">
        <v>779</v>
      </c>
      <c r="C1537" s="4">
        <v>55</v>
      </c>
      <c r="D1537" s="4">
        <v>5</v>
      </c>
    </row>
    <row r="1538" spans="1:4" x14ac:dyDescent="0.3">
      <c r="A1538" s="4">
        <v>1537</v>
      </c>
      <c r="B1538" s="4">
        <v>779</v>
      </c>
      <c r="C1538" s="4">
        <v>521</v>
      </c>
      <c r="D1538" s="4">
        <v>3</v>
      </c>
    </row>
    <row r="1539" spans="1:4" x14ac:dyDescent="0.3">
      <c r="A1539" s="4">
        <v>1538</v>
      </c>
      <c r="B1539" s="4">
        <v>780</v>
      </c>
      <c r="C1539" s="4">
        <v>13</v>
      </c>
      <c r="D1539" s="4">
        <v>2</v>
      </c>
    </row>
    <row r="1540" spans="1:4" x14ac:dyDescent="0.3">
      <c r="A1540" s="4">
        <v>1539</v>
      </c>
      <c r="B1540" s="4">
        <v>780</v>
      </c>
      <c r="C1540" s="4">
        <v>73</v>
      </c>
      <c r="D1540" s="4">
        <v>4</v>
      </c>
    </row>
    <row r="1541" spans="1:4" x14ac:dyDescent="0.3">
      <c r="A1541" s="4">
        <v>1540</v>
      </c>
      <c r="B1541" s="4">
        <v>780</v>
      </c>
      <c r="C1541" s="4">
        <v>149</v>
      </c>
      <c r="D1541" s="4">
        <v>2</v>
      </c>
    </row>
    <row r="1542" spans="1:4" x14ac:dyDescent="0.3">
      <c r="A1542" s="4">
        <v>1541</v>
      </c>
      <c r="B1542" s="4">
        <v>780</v>
      </c>
      <c r="C1542" s="4">
        <v>506</v>
      </c>
      <c r="D1542" s="4">
        <v>1</v>
      </c>
    </row>
    <row r="1543" spans="1:4" x14ac:dyDescent="0.3">
      <c r="A1543" s="4">
        <v>1542</v>
      </c>
      <c r="B1543" s="4">
        <v>781</v>
      </c>
      <c r="C1543" s="4">
        <v>476</v>
      </c>
      <c r="D1543" s="4">
        <v>5</v>
      </c>
    </row>
    <row r="1544" spans="1:4" x14ac:dyDescent="0.3">
      <c r="A1544" s="4">
        <v>1543</v>
      </c>
      <c r="B1544" s="4">
        <v>781</v>
      </c>
      <c r="C1544" s="4">
        <v>537</v>
      </c>
      <c r="D1544" s="4">
        <v>3</v>
      </c>
    </row>
    <row r="1545" spans="1:4" x14ac:dyDescent="0.3">
      <c r="A1545" s="4">
        <v>1544</v>
      </c>
      <c r="B1545" s="4">
        <v>782</v>
      </c>
      <c r="C1545" s="4">
        <v>203</v>
      </c>
      <c r="D1545" s="4">
        <v>1</v>
      </c>
    </row>
    <row r="1546" spans="1:4" x14ac:dyDescent="0.3">
      <c r="A1546" s="4">
        <v>1545</v>
      </c>
      <c r="B1546" s="4">
        <v>782</v>
      </c>
      <c r="C1546" s="4">
        <v>238</v>
      </c>
      <c r="D1546" s="4">
        <v>1</v>
      </c>
    </row>
    <row r="1547" spans="1:4" x14ac:dyDescent="0.3">
      <c r="A1547" s="4">
        <v>1546</v>
      </c>
      <c r="B1547" s="4">
        <v>782</v>
      </c>
      <c r="C1547" s="4">
        <v>916</v>
      </c>
      <c r="D1547" s="4">
        <v>3</v>
      </c>
    </row>
    <row r="1548" spans="1:4" x14ac:dyDescent="0.3">
      <c r="A1548" s="4">
        <v>1547</v>
      </c>
      <c r="B1548" s="4">
        <v>783</v>
      </c>
      <c r="C1548" s="4">
        <v>911</v>
      </c>
      <c r="D1548" s="4">
        <v>3</v>
      </c>
    </row>
    <row r="1549" spans="1:4" x14ac:dyDescent="0.3">
      <c r="A1549" s="4">
        <v>1548</v>
      </c>
      <c r="B1549" s="4">
        <v>784</v>
      </c>
      <c r="C1549" s="4">
        <v>17</v>
      </c>
      <c r="D1549" s="4">
        <v>2</v>
      </c>
    </row>
    <row r="1550" spans="1:4" x14ac:dyDescent="0.3">
      <c r="A1550" s="4">
        <v>1549</v>
      </c>
      <c r="B1550" s="4">
        <v>785</v>
      </c>
      <c r="C1550" s="4">
        <v>22</v>
      </c>
      <c r="D1550" s="4">
        <v>4</v>
      </c>
    </row>
    <row r="1551" spans="1:4" x14ac:dyDescent="0.3">
      <c r="A1551" s="4">
        <v>1550</v>
      </c>
      <c r="B1551" s="4">
        <v>785</v>
      </c>
      <c r="C1551" s="4">
        <v>303</v>
      </c>
      <c r="D1551" s="4">
        <v>4</v>
      </c>
    </row>
    <row r="1552" spans="1:4" x14ac:dyDescent="0.3">
      <c r="A1552" s="4">
        <v>1551</v>
      </c>
      <c r="B1552" s="4">
        <v>785</v>
      </c>
      <c r="C1552" s="4">
        <v>840</v>
      </c>
      <c r="D1552" s="4">
        <v>5</v>
      </c>
    </row>
    <row r="1553" spans="1:4" x14ac:dyDescent="0.3">
      <c r="A1553" s="4">
        <v>1552</v>
      </c>
      <c r="B1553" s="4">
        <v>786</v>
      </c>
      <c r="C1553" s="4">
        <v>77</v>
      </c>
      <c r="D1553" s="4">
        <v>4</v>
      </c>
    </row>
    <row r="1554" spans="1:4" x14ac:dyDescent="0.3">
      <c r="A1554" s="4">
        <v>1553</v>
      </c>
      <c r="B1554" s="4">
        <v>786</v>
      </c>
      <c r="C1554" s="4">
        <v>80</v>
      </c>
      <c r="D1554" s="4">
        <v>2</v>
      </c>
    </row>
    <row r="1555" spans="1:4" x14ac:dyDescent="0.3">
      <c r="A1555" s="4">
        <v>1554</v>
      </c>
      <c r="B1555" s="4">
        <v>786</v>
      </c>
      <c r="C1555" s="4">
        <v>269</v>
      </c>
      <c r="D1555" s="4">
        <v>3</v>
      </c>
    </row>
    <row r="1556" spans="1:4" x14ac:dyDescent="0.3">
      <c r="A1556" s="4">
        <v>1555</v>
      </c>
      <c r="B1556" s="4">
        <v>786</v>
      </c>
      <c r="C1556" s="4">
        <v>305</v>
      </c>
      <c r="D1556" s="4">
        <v>5</v>
      </c>
    </row>
    <row r="1557" spans="1:4" x14ac:dyDescent="0.3">
      <c r="A1557" s="4">
        <v>1556</v>
      </c>
      <c r="B1557" s="4">
        <v>786</v>
      </c>
      <c r="C1557" s="4">
        <v>404</v>
      </c>
      <c r="D1557" s="4">
        <v>3</v>
      </c>
    </row>
    <row r="1558" spans="1:4" x14ac:dyDescent="0.3">
      <c r="A1558" s="4">
        <v>1557</v>
      </c>
      <c r="B1558" s="4">
        <v>787</v>
      </c>
      <c r="C1558" s="4">
        <v>78</v>
      </c>
      <c r="D1558" s="4">
        <v>4</v>
      </c>
    </row>
    <row r="1559" spans="1:4" x14ac:dyDescent="0.3">
      <c r="A1559" s="4">
        <v>1558</v>
      </c>
      <c r="B1559" s="4">
        <v>788</v>
      </c>
      <c r="C1559" s="4">
        <v>204</v>
      </c>
      <c r="D1559" s="4">
        <v>1</v>
      </c>
    </row>
    <row r="1560" spans="1:4" x14ac:dyDescent="0.3">
      <c r="A1560" s="4">
        <v>1559</v>
      </c>
      <c r="B1560" s="4">
        <v>788</v>
      </c>
      <c r="C1560" s="4">
        <v>492</v>
      </c>
      <c r="D1560" s="4">
        <v>4</v>
      </c>
    </row>
    <row r="1561" spans="1:4" x14ac:dyDescent="0.3">
      <c r="A1561" s="4">
        <v>1560</v>
      </c>
      <c r="B1561" s="4">
        <v>788</v>
      </c>
      <c r="C1561" s="4">
        <v>529</v>
      </c>
      <c r="D1561" s="4">
        <v>2</v>
      </c>
    </row>
    <row r="1562" spans="1:4" x14ac:dyDescent="0.3">
      <c r="A1562" s="4">
        <v>1561</v>
      </c>
      <c r="B1562" s="4">
        <v>788</v>
      </c>
      <c r="C1562" s="4">
        <v>805</v>
      </c>
      <c r="D1562" s="4">
        <v>2</v>
      </c>
    </row>
    <row r="1563" spans="1:4" x14ac:dyDescent="0.3">
      <c r="A1563" s="4">
        <v>1562</v>
      </c>
      <c r="B1563" s="4">
        <v>789</v>
      </c>
      <c r="C1563" s="4">
        <v>50</v>
      </c>
      <c r="D1563" s="4">
        <v>3</v>
      </c>
    </row>
    <row r="1564" spans="1:4" x14ac:dyDescent="0.3">
      <c r="A1564" s="4">
        <v>1563</v>
      </c>
      <c r="B1564" s="4">
        <v>789</v>
      </c>
      <c r="C1564" s="4">
        <v>115</v>
      </c>
      <c r="D1564" s="4">
        <v>3</v>
      </c>
    </row>
    <row r="1565" spans="1:4" x14ac:dyDescent="0.3">
      <c r="A1565" s="4">
        <v>1564</v>
      </c>
      <c r="B1565" s="4">
        <v>789</v>
      </c>
      <c r="C1565" s="4">
        <v>315</v>
      </c>
      <c r="D1565" s="4">
        <v>5</v>
      </c>
    </row>
    <row r="1566" spans="1:4" x14ac:dyDescent="0.3">
      <c r="A1566" s="4">
        <v>1565</v>
      </c>
      <c r="B1566" s="4">
        <v>789</v>
      </c>
      <c r="C1566" s="4">
        <v>339</v>
      </c>
      <c r="D1566" s="4">
        <v>2</v>
      </c>
    </row>
    <row r="1567" spans="1:4" x14ac:dyDescent="0.3">
      <c r="A1567" s="4">
        <v>1566</v>
      </c>
      <c r="B1567" s="4">
        <v>790</v>
      </c>
      <c r="C1567" s="4">
        <v>351</v>
      </c>
      <c r="D1567" s="4">
        <v>4</v>
      </c>
    </row>
    <row r="1568" spans="1:4" x14ac:dyDescent="0.3">
      <c r="A1568" s="4">
        <v>1567</v>
      </c>
      <c r="B1568" s="4">
        <v>790</v>
      </c>
      <c r="C1568" s="4">
        <v>560</v>
      </c>
      <c r="D1568" s="4">
        <v>5</v>
      </c>
    </row>
    <row r="1569" spans="1:4" x14ac:dyDescent="0.3">
      <c r="A1569" s="4">
        <v>1568</v>
      </c>
      <c r="B1569" s="4">
        <v>790</v>
      </c>
      <c r="C1569" s="4">
        <v>875</v>
      </c>
      <c r="D1569" s="4">
        <v>1</v>
      </c>
    </row>
    <row r="1570" spans="1:4" x14ac:dyDescent="0.3">
      <c r="A1570" s="4">
        <v>1569</v>
      </c>
      <c r="B1570" s="4">
        <v>791</v>
      </c>
      <c r="C1570" s="4">
        <v>131</v>
      </c>
      <c r="D1570" s="4">
        <v>3</v>
      </c>
    </row>
    <row r="1571" spans="1:4" x14ac:dyDescent="0.3">
      <c r="A1571" s="4">
        <v>1570</v>
      </c>
      <c r="B1571" s="4">
        <v>791</v>
      </c>
      <c r="C1571" s="4">
        <v>568</v>
      </c>
      <c r="D1571" s="4">
        <v>1</v>
      </c>
    </row>
    <row r="1572" spans="1:4" x14ac:dyDescent="0.3">
      <c r="A1572" s="4">
        <v>1571</v>
      </c>
      <c r="B1572" s="4">
        <v>792</v>
      </c>
      <c r="C1572" s="4">
        <v>284</v>
      </c>
      <c r="D1572" s="4">
        <v>2</v>
      </c>
    </row>
    <row r="1573" spans="1:4" x14ac:dyDescent="0.3">
      <c r="A1573" s="4">
        <v>1572</v>
      </c>
      <c r="B1573" s="4">
        <v>793</v>
      </c>
      <c r="C1573" s="4">
        <v>734</v>
      </c>
      <c r="D1573" s="4">
        <v>1</v>
      </c>
    </row>
    <row r="1574" spans="1:4" x14ac:dyDescent="0.3">
      <c r="A1574" s="4">
        <v>1573</v>
      </c>
      <c r="B1574" s="4">
        <v>794</v>
      </c>
      <c r="C1574" s="4">
        <v>963</v>
      </c>
      <c r="D1574" s="4">
        <v>1</v>
      </c>
    </row>
    <row r="1575" spans="1:4" x14ac:dyDescent="0.3">
      <c r="A1575" s="4">
        <v>1574</v>
      </c>
      <c r="B1575" s="4">
        <v>795</v>
      </c>
      <c r="C1575" s="4">
        <v>254</v>
      </c>
      <c r="D1575" s="4">
        <v>5</v>
      </c>
    </row>
    <row r="1576" spans="1:4" x14ac:dyDescent="0.3">
      <c r="A1576" s="4">
        <v>1575</v>
      </c>
      <c r="B1576" s="4">
        <v>795</v>
      </c>
      <c r="C1576" s="4">
        <v>582</v>
      </c>
      <c r="D1576" s="4">
        <v>1</v>
      </c>
    </row>
    <row r="1577" spans="1:4" x14ac:dyDescent="0.3">
      <c r="A1577" s="4">
        <v>1576</v>
      </c>
      <c r="B1577" s="4">
        <v>796</v>
      </c>
      <c r="C1577" s="4">
        <v>52</v>
      </c>
      <c r="D1577" s="4">
        <v>1</v>
      </c>
    </row>
    <row r="1578" spans="1:4" x14ac:dyDescent="0.3">
      <c r="A1578" s="4">
        <v>1577</v>
      </c>
      <c r="B1578" s="4">
        <v>797</v>
      </c>
      <c r="C1578" s="4">
        <v>72</v>
      </c>
      <c r="D1578" s="4">
        <v>2</v>
      </c>
    </row>
    <row r="1579" spans="1:4" x14ac:dyDescent="0.3">
      <c r="A1579" s="4">
        <v>1578</v>
      </c>
      <c r="B1579" s="4">
        <v>797</v>
      </c>
      <c r="C1579" s="4">
        <v>369</v>
      </c>
      <c r="D1579" s="4">
        <v>4</v>
      </c>
    </row>
    <row r="1580" spans="1:4" x14ac:dyDescent="0.3">
      <c r="A1580" s="4">
        <v>1579</v>
      </c>
      <c r="B1580" s="4">
        <v>798</v>
      </c>
      <c r="C1580" s="4">
        <v>785</v>
      </c>
      <c r="D1580" s="4">
        <v>1</v>
      </c>
    </row>
    <row r="1581" spans="1:4" x14ac:dyDescent="0.3">
      <c r="A1581" s="4">
        <v>1580</v>
      </c>
      <c r="B1581" s="4">
        <v>799</v>
      </c>
      <c r="C1581" s="4">
        <v>546</v>
      </c>
      <c r="D1581" s="4">
        <v>1</v>
      </c>
    </row>
    <row r="1582" spans="1:4" x14ac:dyDescent="0.3">
      <c r="A1582" s="4">
        <v>1581</v>
      </c>
      <c r="B1582" s="4">
        <v>800</v>
      </c>
      <c r="C1582" s="4">
        <v>414</v>
      </c>
      <c r="D1582" s="4">
        <v>2</v>
      </c>
    </row>
    <row r="1583" spans="1:4" x14ac:dyDescent="0.3">
      <c r="A1583" s="4">
        <v>1582</v>
      </c>
      <c r="B1583" s="4">
        <v>801</v>
      </c>
      <c r="C1583" s="4">
        <v>227</v>
      </c>
      <c r="D1583" s="4">
        <v>1</v>
      </c>
    </row>
    <row r="1584" spans="1:4" x14ac:dyDescent="0.3">
      <c r="A1584" s="4">
        <v>1583</v>
      </c>
      <c r="B1584" s="4">
        <v>802</v>
      </c>
      <c r="C1584" s="4">
        <v>15</v>
      </c>
      <c r="D1584" s="4">
        <v>3</v>
      </c>
    </row>
    <row r="1585" spans="1:4" x14ac:dyDescent="0.3">
      <c r="A1585" s="4">
        <v>1584</v>
      </c>
      <c r="B1585" s="4">
        <v>802</v>
      </c>
      <c r="C1585" s="4">
        <v>100</v>
      </c>
      <c r="D1585" s="4">
        <v>3</v>
      </c>
    </row>
    <row r="1586" spans="1:4" x14ac:dyDescent="0.3">
      <c r="A1586" s="4">
        <v>1585</v>
      </c>
      <c r="B1586" s="4">
        <v>802</v>
      </c>
      <c r="C1586" s="4">
        <v>247</v>
      </c>
      <c r="D1586" s="4">
        <v>4</v>
      </c>
    </row>
    <row r="1587" spans="1:4" x14ac:dyDescent="0.3">
      <c r="A1587" s="4">
        <v>1586</v>
      </c>
      <c r="B1587" s="4">
        <v>802</v>
      </c>
      <c r="C1587" s="4">
        <v>829</v>
      </c>
      <c r="D1587" s="4">
        <v>4</v>
      </c>
    </row>
    <row r="1588" spans="1:4" x14ac:dyDescent="0.3">
      <c r="A1588" s="4">
        <v>1587</v>
      </c>
      <c r="B1588" s="4">
        <v>803</v>
      </c>
      <c r="C1588" s="4">
        <v>169</v>
      </c>
      <c r="D1588" s="4">
        <v>5</v>
      </c>
    </row>
    <row r="1589" spans="1:4" x14ac:dyDescent="0.3">
      <c r="A1589" s="4">
        <v>1588</v>
      </c>
      <c r="B1589" s="4">
        <v>803</v>
      </c>
      <c r="C1589" s="4">
        <v>653</v>
      </c>
      <c r="D1589" s="4">
        <v>4</v>
      </c>
    </row>
    <row r="1590" spans="1:4" x14ac:dyDescent="0.3">
      <c r="A1590" s="4">
        <v>1589</v>
      </c>
      <c r="B1590" s="4">
        <v>803</v>
      </c>
      <c r="C1590" s="4">
        <v>939</v>
      </c>
      <c r="D1590" s="4">
        <v>3</v>
      </c>
    </row>
    <row r="1591" spans="1:4" x14ac:dyDescent="0.3">
      <c r="A1591" s="4">
        <v>1590</v>
      </c>
      <c r="B1591" s="4">
        <v>804</v>
      </c>
      <c r="C1591" s="4">
        <v>480</v>
      </c>
      <c r="D1591" s="4">
        <v>1</v>
      </c>
    </row>
    <row r="1592" spans="1:4" x14ac:dyDescent="0.3">
      <c r="A1592" s="4">
        <v>1591</v>
      </c>
      <c r="B1592" s="4">
        <v>804</v>
      </c>
      <c r="C1592" s="4">
        <v>575</v>
      </c>
      <c r="D1592" s="4">
        <v>2</v>
      </c>
    </row>
    <row r="1593" spans="1:4" x14ac:dyDescent="0.3">
      <c r="A1593" s="4">
        <v>1592</v>
      </c>
      <c r="B1593" s="4">
        <v>805</v>
      </c>
      <c r="C1593" s="4">
        <v>124</v>
      </c>
      <c r="D1593" s="4">
        <v>1</v>
      </c>
    </row>
    <row r="1594" spans="1:4" x14ac:dyDescent="0.3">
      <c r="A1594" s="4">
        <v>1593</v>
      </c>
      <c r="B1594" s="4">
        <v>806</v>
      </c>
      <c r="C1594" s="4">
        <v>333</v>
      </c>
      <c r="D1594" s="4">
        <v>2</v>
      </c>
    </row>
    <row r="1595" spans="1:4" x14ac:dyDescent="0.3">
      <c r="A1595" s="4">
        <v>1594</v>
      </c>
      <c r="B1595" s="4">
        <v>806</v>
      </c>
      <c r="C1595" s="4">
        <v>377</v>
      </c>
      <c r="D1595" s="4">
        <v>4</v>
      </c>
    </row>
    <row r="1596" spans="1:4" x14ac:dyDescent="0.3">
      <c r="A1596" s="4">
        <v>1595</v>
      </c>
      <c r="B1596" s="4">
        <v>806</v>
      </c>
      <c r="C1596" s="4">
        <v>983</v>
      </c>
      <c r="D1596" s="4">
        <v>2</v>
      </c>
    </row>
    <row r="1597" spans="1:4" x14ac:dyDescent="0.3">
      <c r="A1597" s="4">
        <v>1596</v>
      </c>
      <c r="B1597" s="4">
        <v>807</v>
      </c>
      <c r="C1597" s="4">
        <v>294</v>
      </c>
      <c r="D1597" s="4">
        <v>1</v>
      </c>
    </row>
    <row r="1598" spans="1:4" x14ac:dyDescent="0.3">
      <c r="A1598" s="4">
        <v>1597</v>
      </c>
      <c r="B1598" s="4">
        <v>807</v>
      </c>
      <c r="C1598" s="4">
        <v>305</v>
      </c>
      <c r="D1598" s="4">
        <v>5</v>
      </c>
    </row>
    <row r="1599" spans="1:4" x14ac:dyDescent="0.3">
      <c r="A1599" s="4">
        <v>1598</v>
      </c>
      <c r="B1599" s="4">
        <v>807</v>
      </c>
      <c r="C1599" s="4">
        <v>886</v>
      </c>
      <c r="D1599" s="4">
        <v>2</v>
      </c>
    </row>
    <row r="1600" spans="1:4" x14ac:dyDescent="0.3">
      <c r="A1600" s="4">
        <v>1599</v>
      </c>
      <c r="B1600" s="4">
        <v>808</v>
      </c>
      <c r="C1600" s="4">
        <v>413</v>
      </c>
      <c r="D1600" s="4">
        <v>2</v>
      </c>
    </row>
    <row r="1601" spans="1:4" x14ac:dyDescent="0.3">
      <c r="A1601" s="4">
        <v>1600</v>
      </c>
      <c r="B1601" s="4">
        <v>809</v>
      </c>
      <c r="C1601" s="4">
        <v>530</v>
      </c>
      <c r="D1601" s="4">
        <v>3</v>
      </c>
    </row>
    <row r="1602" spans="1:4" x14ac:dyDescent="0.3">
      <c r="A1602" s="4">
        <v>1601</v>
      </c>
      <c r="B1602" s="4">
        <v>809</v>
      </c>
      <c r="C1602" s="4">
        <v>781</v>
      </c>
      <c r="D1602" s="4">
        <v>2</v>
      </c>
    </row>
    <row r="1603" spans="1:4" x14ac:dyDescent="0.3">
      <c r="A1603" s="4">
        <v>1602</v>
      </c>
      <c r="B1603" s="4">
        <v>810</v>
      </c>
      <c r="C1603" s="4">
        <v>688</v>
      </c>
      <c r="D1603" s="4">
        <v>5</v>
      </c>
    </row>
    <row r="1604" spans="1:4" x14ac:dyDescent="0.3">
      <c r="A1604" s="4">
        <v>1603</v>
      </c>
      <c r="B1604" s="4">
        <v>811</v>
      </c>
      <c r="C1604" s="4">
        <v>536</v>
      </c>
      <c r="D1604" s="4">
        <v>3</v>
      </c>
    </row>
    <row r="1605" spans="1:4" x14ac:dyDescent="0.3">
      <c r="A1605" s="4">
        <v>1604</v>
      </c>
      <c r="B1605" s="4">
        <v>811</v>
      </c>
      <c r="C1605" s="4">
        <v>636</v>
      </c>
      <c r="D1605" s="4">
        <v>1</v>
      </c>
    </row>
    <row r="1606" spans="1:4" x14ac:dyDescent="0.3">
      <c r="A1606" s="4">
        <v>1605</v>
      </c>
      <c r="B1606" s="4">
        <v>812</v>
      </c>
      <c r="C1606" s="4">
        <v>833</v>
      </c>
      <c r="D1606" s="4">
        <v>4</v>
      </c>
    </row>
    <row r="1607" spans="1:4" x14ac:dyDescent="0.3">
      <c r="A1607" s="4">
        <v>1606</v>
      </c>
      <c r="B1607" s="4">
        <v>813</v>
      </c>
      <c r="C1607" s="4">
        <v>263</v>
      </c>
      <c r="D1607" s="4">
        <v>4</v>
      </c>
    </row>
    <row r="1608" spans="1:4" x14ac:dyDescent="0.3">
      <c r="A1608" s="4">
        <v>1607</v>
      </c>
      <c r="B1608" s="4">
        <v>814</v>
      </c>
      <c r="C1608" s="4">
        <v>18</v>
      </c>
      <c r="D1608" s="4">
        <v>5</v>
      </c>
    </row>
    <row r="1609" spans="1:4" x14ac:dyDescent="0.3">
      <c r="A1609" s="4">
        <v>1608</v>
      </c>
      <c r="B1609" s="4">
        <v>814</v>
      </c>
      <c r="C1609" s="4">
        <v>313</v>
      </c>
      <c r="D1609" s="4">
        <v>4</v>
      </c>
    </row>
    <row r="1610" spans="1:4" x14ac:dyDescent="0.3">
      <c r="A1610" s="4">
        <v>1609</v>
      </c>
      <c r="B1610" s="4">
        <v>814</v>
      </c>
      <c r="C1610" s="4">
        <v>804</v>
      </c>
      <c r="D1610" s="4">
        <v>4</v>
      </c>
    </row>
    <row r="1611" spans="1:4" x14ac:dyDescent="0.3">
      <c r="A1611" s="4">
        <v>1610</v>
      </c>
      <c r="B1611" s="4">
        <v>815</v>
      </c>
      <c r="C1611" s="4">
        <v>157</v>
      </c>
      <c r="D1611" s="4">
        <v>1</v>
      </c>
    </row>
    <row r="1612" spans="1:4" x14ac:dyDescent="0.3">
      <c r="A1612" s="4">
        <v>1611</v>
      </c>
      <c r="B1612" s="4">
        <v>815</v>
      </c>
      <c r="C1612" s="4">
        <v>334</v>
      </c>
      <c r="D1612" s="4">
        <v>2</v>
      </c>
    </row>
    <row r="1613" spans="1:4" x14ac:dyDescent="0.3">
      <c r="A1613" s="4">
        <v>1612</v>
      </c>
      <c r="B1613" s="4">
        <v>815</v>
      </c>
      <c r="C1613" s="4">
        <v>642</v>
      </c>
      <c r="D1613" s="4">
        <v>4</v>
      </c>
    </row>
    <row r="1614" spans="1:4" x14ac:dyDescent="0.3">
      <c r="A1614" s="4">
        <v>1613</v>
      </c>
      <c r="B1614" s="4">
        <v>815</v>
      </c>
      <c r="C1614" s="4">
        <v>767</v>
      </c>
      <c r="D1614" s="4">
        <v>5</v>
      </c>
    </row>
    <row r="1615" spans="1:4" x14ac:dyDescent="0.3">
      <c r="A1615" s="4">
        <v>1614</v>
      </c>
      <c r="B1615" s="4">
        <v>816</v>
      </c>
      <c r="C1615" s="4">
        <v>30</v>
      </c>
      <c r="D1615" s="4">
        <v>1</v>
      </c>
    </row>
    <row r="1616" spans="1:4" x14ac:dyDescent="0.3">
      <c r="A1616" s="4">
        <v>1615</v>
      </c>
      <c r="B1616" s="4">
        <v>816</v>
      </c>
      <c r="C1616" s="4">
        <v>63</v>
      </c>
      <c r="D1616" s="4">
        <v>1</v>
      </c>
    </row>
    <row r="1617" spans="1:4" x14ac:dyDescent="0.3">
      <c r="A1617" s="4">
        <v>1616</v>
      </c>
      <c r="B1617" s="4">
        <v>817</v>
      </c>
      <c r="C1617" s="4">
        <v>84</v>
      </c>
      <c r="D1617" s="4">
        <v>2</v>
      </c>
    </row>
    <row r="1618" spans="1:4" x14ac:dyDescent="0.3">
      <c r="A1618" s="4">
        <v>1617</v>
      </c>
      <c r="B1618" s="4">
        <v>817</v>
      </c>
      <c r="C1618" s="4">
        <v>686</v>
      </c>
      <c r="D1618" s="4">
        <v>2</v>
      </c>
    </row>
    <row r="1619" spans="1:4" x14ac:dyDescent="0.3">
      <c r="A1619" s="4">
        <v>1618</v>
      </c>
      <c r="B1619" s="4">
        <v>818</v>
      </c>
      <c r="C1619" s="4">
        <v>102</v>
      </c>
      <c r="D1619" s="4">
        <v>1</v>
      </c>
    </row>
    <row r="1620" spans="1:4" x14ac:dyDescent="0.3">
      <c r="A1620" s="4">
        <v>1619</v>
      </c>
      <c r="B1620" s="4">
        <v>819</v>
      </c>
      <c r="C1620" s="4">
        <v>348</v>
      </c>
      <c r="D1620" s="4">
        <v>3</v>
      </c>
    </row>
    <row r="1621" spans="1:4" x14ac:dyDescent="0.3">
      <c r="A1621" s="4">
        <v>1620</v>
      </c>
      <c r="B1621" s="4">
        <v>819</v>
      </c>
      <c r="C1621" s="4">
        <v>940</v>
      </c>
      <c r="D1621" s="4">
        <v>4</v>
      </c>
    </row>
    <row r="1622" spans="1:4" x14ac:dyDescent="0.3">
      <c r="A1622" s="4">
        <v>1621</v>
      </c>
      <c r="B1622" s="4">
        <v>820</v>
      </c>
      <c r="C1622" s="4">
        <v>715</v>
      </c>
      <c r="D1622" s="4">
        <v>5</v>
      </c>
    </row>
    <row r="1623" spans="1:4" x14ac:dyDescent="0.3">
      <c r="A1623" s="4">
        <v>1622</v>
      </c>
      <c r="B1623" s="4">
        <v>821</v>
      </c>
      <c r="C1623" s="4">
        <v>246</v>
      </c>
      <c r="D1623" s="4">
        <v>1</v>
      </c>
    </row>
    <row r="1624" spans="1:4" x14ac:dyDescent="0.3">
      <c r="A1624" s="4">
        <v>1623</v>
      </c>
      <c r="B1624" s="4">
        <v>821</v>
      </c>
      <c r="C1624" s="4">
        <v>566</v>
      </c>
      <c r="D1624" s="4">
        <v>1</v>
      </c>
    </row>
    <row r="1625" spans="1:4" x14ac:dyDescent="0.3">
      <c r="A1625" s="4">
        <v>1624</v>
      </c>
      <c r="B1625" s="4">
        <v>821</v>
      </c>
      <c r="C1625" s="4">
        <v>826</v>
      </c>
      <c r="D1625" s="4">
        <v>1</v>
      </c>
    </row>
    <row r="1626" spans="1:4" x14ac:dyDescent="0.3">
      <c r="A1626" s="4">
        <v>1625</v>
      </c>
      <c r="B1626" s="4">
        <v>822</v>
      </c>
      <c r="C1626" s="4">
        <v>587</v>
      </c>
      <c r="D1626" s="4">
        <v>1</v>
      </c>
    </row>
    <row r="1627" spans="1:4" x14ac:dyDescent="0.3">
      <c r="A1627" s="4">
        <v>1626</v>
      </c>
      <c r="B1627" s="4">
        <v>823</v>
      </c>
      <c r="C1627" s="4">
        <v>253</v>
      </c>
      <c r="D1627" s="4">
        <v>3</v>
      </c>
    </row>
    <row r="1628" spans="1:4" x14ac:dyDescent="0.3">
      <c r="A1628" s="4">
        <v>1627</v>
      </c>
      <c r="B1628" s="4">
        <v>823</v>
      </c>
      <c r="C1628" s="4">
        <v>512</v>
      </c>
      <c r="D1628" s="4">
        <v>4</v>
      </c>
    </row>
    <row r="1629" spans="1:4" x14ac:dyDescent="0.3">
      <c r="A1629" s="4">
        <v>1628</v>
      </c>
      <c r="B1629" s="4">
        <v>823</v>
      </c>
      <c r="C1629" s="4">
        <v>727</v>
      </c>
      <c r="D1629" s="4">
        <v>2</v>
      </c>
    </row>
    <row r="1630" spans="1:4" x14ac:dyDescent="0.3">
      <c r="A1630" s="4">
        <v>1629</v>
      </c>
      <c r="B1630" s="4">
        <v>824</v>
      </c>
      <c r="C1630" s="4">
        <v>198</v>
      </c>
      <c r="D1630" s="4">
        <v>4</v>
      </c>
    </row>
    <row r="1631" spans="1:4" x14ac:dyDescent="0.3">
      <c r="A1631" s="4">
        <v>1630</v>
      </c>
      <c r="B1631" s="4">
        <v>824</v>
      </c>
      <c r="C1631" s="4">
        <v>414</v>
      </c>
      <c r="D1631" s="4">
        <v>4</v>
      </c>
    </row>
    <row r="1632" spans="1:4" x14ac:dyDescent="0.3">
      <c r="A1632" s="4">
        <v>1631</v>
      </c>
      <c r="B1632" s="4">
        <v>824</v>
      </c>
      <c r="C1632" s="4">
        <v>546</v>
      </c>
      <c r="D1632" s="4">
        <v>4</v>
      </c>
    </row>
    <row r="1633" spans="1:4" x14ac:dyDescent="0.3">
      <c r="A1633" s="4">
        <v>1632</v>
      </c>
      <c r="B1633" s="4">
        <v>825</v>
      </c>
      <c r="C1633" s="4">
        <v>52</v>
      </c>
      <c r="D1633" s="4">
        <v>2</v>
      </c>
    </row>
    <row r="1634" spans="1:4" x14ac:dyDescent="0.3">
      <c r="A1634" s="4">
        <v>1633</v>
      </c>
      <c r="B1634" s="4">
        <v>825</v>
      </c>
      <c r="C1634" s="4">
        <v>727</v>
      </c>
      <c r="D1634" s="4">
        <v>2</v>
      </c>
    </row>
    <row r="1635" spans="1:4" x14ac:dyDescent="0.3">
      <c r="A1635" s="4">
        <v>1634</v>
      </c>
      <c r="B1635" s="4">
        <v>825</v>
      </c>
      <c r="C1635" s="4">
        <v>802</v>
      </c>
      <c r="D1635" s="4">
        <v>3</v>
      </c>
    </row>
    <row r="1636" spans="1:4" x14ac:dyDescent="0.3">
      <c r="A1636" s="4">
        <v>1635</v>
      </c>
      <c r="B1636" s="4">
        <v>825</v>
      </c>
      <c r="C1636" s="4">
        <v>902</v>
      </c>
      <c r="D1636" s="4">
        <v>2</v>
      </c>
    </row>
    <row r="1637" spans="1:4" x14ac:dyDescent="0.3">
      <c r="A1637" s="4">
        <v>1636</v>
      </c>
      <c r="B1637" s="4">
        <v>826</v>
      </c>
      <c r="C1637" s="4">
        <v>25</v>
      </c>
      <c r="D1637" s="4">
        <v>3</v>
      </c>
    </row>
    <row r="1638" spans="1:4" x14ac:dyDescent="0.3">
      <c r="A1638" s="4">
        <v>1637</v>
      </c>
      <c r="B1638" s="4">
        <v>826</v>
      </c>
      <c r="C1638" s="4">
        <v>804</v>
      </c>
      <c r="D1638" s="4">
        <v>1</v>
      </c>
    </row>
    <row r="1639" spans="1:4" x14ac:dyDescent="0.3">
      <c r="A1639" s="4">
        <v>1638</v>
      </c>
      <c r="B1639" s="4">
        <v>827</v>
      </c>
      <c r="C1639" s="4">
        <v>48</v>
      </c>
      <c r="D1639" s="4">
        <v>5</v>
      </c>
    </row>
    <row r="1640" spans="1:4" x14ac:dyDescent="0.3">
      <c r="A1640" s="4">
        <v>1639</v>
      </c>
      <c r="B1640" s="4">
        <v>827</v>
      </c>
      <c r="C1640" s="4">
        <v>353</v>
      </c>
      <c r="D1640" s="4">
        <v>3</v>
      </c>
    </row>
    <row r="1641" spans="1:4" x14ac:dyDescent="0.3">
      <c r="A1641" s="4">
        <v>1640</v>
      </c>
      <c r="B1641" s="4">
        <v>828</v>
      </c>
      <c r="C1641" s="4">
        <v>262</v>
      </c>
      <c r="D1641" s="4">
        <v>2</v>
      </c>
    </row>
    <row r="1642" spans="1:4" x14ac:dyDescent="0.3">
      <c r="A1642" s="4">
        <v>1641</v>
      </c>
      <c r="B1642" s="4">
        <v>828</v>
      </c>
      <c r="C1642" s="4">
        <v>967</v>
      </c>
      <c r="D1642" s="4">
        <v>1</v>
      </c>
    </row>
    <row r="1643" spans="1:4" x14ac:dyDescent="0.3">
      <c r="A1643" s="4">
        <v>1642</v>
      </c>
      <c r="B1643" s="4">
        <v>829</v>
      </c>
      <c r="C1643" s="4">
        <v>623</v>
      </c>
      <c r="D1643" s="4">
        <v>5</v>
      </c>
    </row>
    <row r="1644" spans="1:4" x14ac:dyDescent="0.3">
      <c r="A1644" s="4">
        <v>1643</v>
      </c>
      <c r="B1644" s="4">
        <v>829</v>
      </c>
      <c r="C1644" s="4">
        <v>663</v>
      </c>
      <c r="D1644" s="4">
        <v>5</v>
      </c>
    </row>
    <row r="1645" spans="1:4" x14ac:dyDescent="0.3">
      <c r="A1645" s="4">
        <v>1644</v>
      </c>
      <c r="B1645" s="4">
        <v>830</v>
      </c>
      <c r="C1645" s="4">
        <v>185</v>
      </c>
      <c r="D1645" s="4">
        <v>3</v>
      </c>
    </row>
    <row r="1646" spans="1:4" x14ac:dyDescent="0.3">
      <c r="A1646" s="4">
        <v>1645</v>
      </c>
      <c r="B1646" s="4">
        <v>830</v>
      </c>
      <c r="C1646" s="4">
        <v>344</v>
      </c>
      <c r="D1646" s="4">
        <v>1</v>
      </c>
    </row>
    <row r="1647" spans="1:4" x14ac:dyDescent="0.3">
      <c r="A1647" s="4">
        <v>1646</v>
      </c>
      <c r="B1647" s="4">
        <v>831</v>
      </c>
      <c r="C1647" s="4">
        <v>30</v>
      </c>
      <c r="D1647" s="4">
        <v>3</v>
      </c>
    </row>
    <row r="1648" spans="1:4" x14ac:dyDescent="0.3">
      <c r="A1648" s="4">
        <v>1647</v>
      </c>
      <c r="B1648" s="4">
        <v>832</v>
      </c>
      <c r="C1648" s="4">
        <v>676</v>
      </c>
      <c r="D1648" s="4">
        <v>4</v>
      </c>
    </row>
    <row r="1649" spans="1:4" x14ac:dyDescent="0.3">
      <c r="A1649" s="4">
        <v>1648</v>
      </c>
      <c r="B1649" s="4">
        <v>832</v>
      </c>
      <c r="C1649" s="4">
        <v>817</v>
      </c>
      <c r="D1649" s="4">
        <v>5</v>
      </c>
    </row>
    <row r="1650" spans="1:4" x14ac:dyDescent="0.3">
      <c r="A1650" s="4">
        <v>1649</v>
      </c>
      <c r="B1650" s="4">
        <v>833</v>
      </c>
      <c r="C1650" s="4">
        <v>57</v>
      </c>
      <c r="D1650" s="4">
        <v>3</v>
      </c>
    </row>
    <row r="1651" spans="1:4" x14ac:dyDescent="0.3">
      <c r="A1651" s="4">
        <v>1650</v>
      </c>
      <c r="B1651" s="4">
        <v>833</v>
      </c>
      <c r="C1651" s="4">
        <v>689</v>
      </c>
      <c r="D1651" s="4">
        <v>2</v>
      </c>
    </row>
    <row r="1652" spans="1:4" x14ac:dyDescent="0.3">
      <c r="A1652" s="4">
        <v>1651</v>
      </c>
      <c r="B1652" s="4">
        <v>834</v>
      </c>
      <c r="C1652" s="4">
        <v>188</v>
      </c>
      <c r="D1652" s="4">
        <v>5</v>
      </c>
    </row>
    <row r="1653" spans="1:4" x14ac:dyDescent="0.3">
      <c r="A1653" s="4">
        <v>1652</v>
      </c>
      <c r="B1653" s="4">
        <v>834</v>
      </c>
      <c r="C1653" s="4">
        <v>730</v>
      </c>
      <c r="D1653" s="4">
        <v>3</v>
      </c>
    </row>
    <row r="1654" spans="1:4" x14ac:dyDescent="0.3">
      <c r="A1654" s="4">
        <v>1653</v>
      </c>
      <c r="B1654" s="4">
        <v>835</v>
      </c>
      <c r="C1654" s="4">
        <v>219</v>
      </c>
      <c r="D1654" s="4">
        <v>3</v>
      </c>
    </row>
    <row r="1655" spans="1:4" x14ac:dyDescent="0.3">
      <c r="A1655" s="4">
        <v>1654</v>
      </c>
      <c r="B1655" s="4">
        <v>835</v>
      </c>
      <c r="C1655" s="4">
        <v>549</v>
      </c>
      <c r="D1655" s="4">
        <v>5</v>
      </c>
    </row>
    <row r="1656" spans="1:4" x14ac:dyDescent="0.3">
      <c r="A1656" s="4">
        <v>1655</v>
      </c>
      <c r="B1656" s="4">
        <v>836</v>
      </c>
      <c r="C1656" s="4">
        <v>57</v>
      </c>
      <c r="D1656" s="4">
        <v>3</v>
      </c>
    </row>
    <row r="1657" spans="1:4" x14ac:dyDescent="0.3">
      <c r="A1657" s="4">
        <v>1656</v>
      </c>
      <c r="B1657" s="4">
        <v>836</v>
      </c>
      <c r="C1657" s="4">
        <v>186</v>
      </c>
      <c r="D1657" s="4">
        <v>5</v>
      </c>
    </row>
    <row r="1658" spans="1:4" x14ac:dyDescent="0.3">
      <c r="A1658" s="4">
        <v>1657</v>
      </c>
      <c r="B1658" s="4">
        <v>837</v>
      </c>
      <c r="C1658" s="4">
        <v>493</v>
      </c>
      <c r="D1658" s="4">
        <v>4</v>
      </c>
    </row>
    <row r="1659" spans="1:4" x14ac:dyDescent="0.3">
      <c r="A1659" s="4">
        <v>1658</v>
      </c>
      <c r="B1659" s="4">
        <v>838</v>
      </c>
      <c r="C1659" s="4">
        <v>208</v>
      </c>
      <c r="D1659" s="4">
        <v>4</v>
      </c>
    </row>
    <row r="1660" spans="1:4" x14ac:dyDescent="0.3">
      <c r="A1660" s="4">
        <v>1659</v>
      </c>
      <c r="B1660" s="4">
        <v>838</v>
      </c>
      <c r="C1660" s="4">
        <v>671</v>
      </c>
      <c r="D1660" s="4">
        <v>5</v>
      </c>
    </row>
    <row r="1661" spans="1:4" x14ac:dyDescent="0.3">
      <c r="A1661" s="4">
        <v>1660</v>
      </c>
      <c r="B1661" s="4">
        <v>839</v>
      </c>
      <c r="C1661" s="4">
        <v>307</v>
      </c>
      <c r="D1661" s="4">
        <v>2</v>
      </c>
    </row>
    <row r="1662" spans="1:4" x14ac:dyDescent="0.3">
      <c r="A1662" s="4">
        <v>1661</v>
      </c>
      <c r="B1662" s="4">
        <v>840</v>
      </c>
      <c r="C1662" s="4">
        <v>47</v>
      </c>
      <c r="D1662" s="4">
        <v>1</v>
      </c>
    </row>
    <row r="1663" spans="1:4" x14ac:dyDescent="0.3">
      <c r="A1663" s="4">
        <v>1662</v>
      </c>
      <c r="B1663" s="4">
        <v>840</v>
      </c>
      <c r="C1663" s="4">
        <v>309</v>
      </c>
      <c r="D1663" s="4">
        <v>2</v>
      </c>
    </row>
    <row r="1664" spans="1:4" x14ac:dyDescent="0.3">
      <c r="A1664" s="4">
        <v>1663</v>
      </c>
      <c r="B1664" s="4">
        <v>840</v>
      </c>
      <c r="C1664" s="4">
        <v>423</v>
      </c>
      <c r="D1664" s="4">
        <v>2</v>
      </c>
    </row>
    <row r="1665" spans="1:4" x14ac:dyDescent="0.3">
      <c r="A1665" s="4">
        <v>1664</v>
      </c>
      <c r="B1665" s="4">
        <v>840</v>
      </c>
      <c r="C1665" s="4">
        <v>539</v>
      </c>
      <c r="D1665" s="4">
        <v>2</v>
      </c>
    </row>
    <row r="1666" spans="1:4" x14ac:dyDescent="0.3">
      <c r="A1666" s="4">
        <v>1665</v>
      </c>
      <c r="B1666" s="4">
        <v>841</v>
      </c>
      <c r="C1666" s="4">
        <v>202</v>
      </c>
      <c r="D1666" s="4">
        <v>4</v>
      </c>
    </row>
    <row r="1667" spans="1:4" x14ac:dyDescent="0.3">
      <c r="A1667" s="4">
        <v>1666</v>
      </c>
      <c r="B1667" s="4">
        <v>842</v>
      </c>
      <c r="C1667" s="4">
        <v>470</v>
      </c>
      <c r="D1667" s="4">
        <v>3</v>
      </c>
    </row>
    <row r="1668" spans="1:4" x14ac:dyDescent="0.3">
      <c r="A1668" s="4">
        <v>1667</v>
      </c>
      <c r="B1668" s="4">
        <v>842</v>
      </c>
      <c r="C1668" s="4">
        <v>497</v>
      </c>
      <c r="D1668" s="4">
        <v>3</v>
      </c>
    </row>
    <row r="1669" spans="1:4" x14ac:dyDescent="0.3">
      <c r="A1669" s="4">
        <v>1668</v>
      </c>
      <c r="B1669" s="4">
        <v>843</v>
      </c>
      <c r="C1669" s="4">
        <v>467</v>
      </c>
      <c r="D1669" s="4">
        <v>5</v>
      </c>
    </row>
    <row r="1670" spans="1:4" x14ac:dyDescent="0.3">
      <c r="A1670" s="4">
        <v>1669</v>
      </c>
      <c r="B1670" s="4">
        <v>843</v>
      </c>
      <c r="C1670" s="4">
        <v>582</v>
      </c>
      <c r="D1670" s="4">
        <v>1</v>
      </c>
    </row>
    <row r="1671" spans="1:4" x14ac:dyDescent="0.3">
      <c r="A1671" s="4">
        <v>1670</v>
      </c>
      <c r="B1671" s="4">
        <v>843</v>
      </c>
      <c r="C1671" s="4">
        <v>593</v>
      </c>
      <c r="D1671" s="4">
        <v>2</v>
      </c>
    </row>
    <row r="1672" spans="1:4" x14ac:dyDescent="0.3">
      <c r="A1672" s="4">
        <v>1671</v>
      </c>
      <c r="B1672" s="4">
        <v>844</v>
      </c>
      <c r="C1672" s="4">
        <v>348</v>
      </c>
      <c r="D1672" s="4">
        <v>1</v>
      </c>
    </row>
    <row r="1673" spans="1:4" x14ac:dyDescent="0.3">
      <c r="A1673" s="4">
        <v>1672</v>
      </c>
      <c r="B1673" s="4">
        <v>844</v>
      </c>
      <c r="C1673" s="4">
        <v>783</v>
      </c>
      <c r="D1673" s="4">
        <v>4</v>
      </c>
    </row>
    <row r="1674" spans="1:4" x14ac:dyDescent="0.3">
      <c r="A1674" s="4">
        <v>1673</v>
      </c>
      <c r="B1674" s="4">
        <v>845</v>
      </c>
      <c r="C1674" s="4">
        <v>178</v>
      </c>
      <c r="D1674" s="4">
        <v>5</v>
      </c>
    </row>
    <row r="1675" spans="1:4" x14ac:dyDescent="0.3">
      <c r="A1675" s="4">
        <v>1674</v>
      </c>
      <c r="B1675" s="4">
        <v>845</v>
      </c>
      <c r="C1675" s="4">
        <v>282</v>
      </c>
      <c r="D1675" s="4">
        <v>5</v>
      </c>
    </row>
    <row r="1676" spans="1:4" x14ac:dyDescent="0.3">
      <c r="A1676" s="4">
        <v>1675</v>
      </c>
      <c r="B1676" s="4">
        <v>845</v>
      </c>
      <c r="C1676" s="4">
        <v>299</v>
      </c>
      <c r="D1676" s="4">
        <v>4</v>
      </c>
    </row>
    <row r="1677" spans="1:4" x14ac:dyDescent="0.3">
      <c r="A1677" s="4">
        <v>1676</v>
      </c>
      <c r="B1677" s="4">
        <v>846</v>
      </c>
      <c r="C1677" s="4">
        <v>752</v>
      </c>
      <c r="D1677" s="4">
        <v>1</v>
      </c>
    </row>
    <row r="1678" spans="1:4" x14ac:dyDescent="0.3">
      <c r="A1678" s="4">
        <v>1677</v>
      </c>
      <c r="B1678" s="4">
        <v>847</v>
      </c>
      <c r="C1678" s="4">
        <v>113</v>
      </c>
      <c r="D1678" s="4">
        <v>1</v>
      </c>
    </row>
    <row r="1679" spans="1:4" x14ac:dyDescent="0.3">
      <c r="A1679" s="4">
        <v>1678</v>
      </c>
      <c r="B1679" s="4">
        <v>847</v>
      </c>
      <c r="C1679" s="4">
        <v>652</v>
      </c>
      <c r="D1679" s="4">
        <v>3</v>
      </c>
    </row>
    <row r="1680" spans="1:4" x14ac:dyDescent="0.3">
      <c r="A1680" s="4">
        <v>1679</v>
      </c>
      <c r="B1680" s="4">
        <v>847</v>
      </c>
      <c r="C1680" s="4">
        <v>938</v>
      </c>
      <c r="D1680" s="4">
        <v>2</v>
      </c>
    </row>
    <row r="1681" spans="1:4" x14ac:dyDescent="0.3">
      <c r="A1681" s="4">
        <v>1680</v>
      </c>
      <c r="B1681" s="4">
        <v>848</v>
      </c>
      <c r="C1681" s="4">
        <v>234</v>
      </c>
      <c r="D1681" s="4">
        <v>4</v>
      </c>
    </row>
    <row r="1682" spans="1:4" x14ac:dyDescent="0.3">
      <c r="A1682" s="4">
        <v>1681</v>
      </c>
      <c r="B1682" s="4">
        <v>849</v>
      </c>
      <c r="C1682" s="4">
        <v>256</v>
      </c>
      <c r="D1682" s="4">
        <v>5</v>
      </c>
    </row>
    <row r="1683" spans="1:4" x14ac:dyDescent="0.3">
      <c r="A1683" s="4">
        <v>1682</v>
      </c>
      <c r="B1683" s="4">
        <v>849</v>
      </c>
      <c r="C1683" s="4">
        <v>462</v>
      </c>
      <c r="D1683" s="4">
        <v>1</v>
      </c>
    </row>
    <row r="1684" spans="1:4" x14ac:dyDescent="0.3">
      <c r="A1684" s="4">
        <v>1683</v>
      </c>
      <c r="B1684" s="4">
        <v>850</v>
      </c>
      <c r="C1684" s="4">
        <v>72</v>
      </c>
      <c r="D1684" s="4">
        <v>4</v>
      </c>
    </row>
    <row r="1685" spans="1:4" x14ac:dyDescent="0.3">
      <c r="A1685" s="4">
        <v>1684</v>
      </c>
      <c r="B1685" s="4">
        <v>850</v>
      </c>
      <c r="C1685" s="4">
        <v>103</v>
      </c>
      <c r="D1685" s="4">
        <v>4</v>
      </c>
    </row>
    <row r="1686" spans="1:4" x14ac:dyDescent="0.3">
      <c r="A1686" s="4">
        <v>1685</v>
      </c>
      <c r="B1686" s="4">
        <v>850</v>
      </c>
      <c r="C1686" s="4">
        <v>162</v>
      </c>
      <c r="D1686" s="4">
        <v>3</v>
      </c>
    </row>
    <row r="1687" spans="1:4" x14ac:dyDescent="0.3">
      <c r="A1687" s="4">
        <v>1686</v>
      </c>
      <c r="B1687" s="4">
        <v>850</v>
      </c>
      <c r="C1687" s="4">
        <v>296</v>
      </c>
      <c r="D1687" s="4">
        <v>1</v>
      </c>
    </row>
    <row r="1688" spans="1:4" x14ac:dyDescent="0.3">
      <c r="A1688" s="4">
        <v>1687</v>
      </c>
      <c r="B1688" s="4">
        <v>850</v>
      </c>
      <c r="C1688" s="4">
        <v>473</v>
      </c>
      <c r="D1688" s="4">
        <v>4</v>
      </c>
    </row>
    <row r="1689" spans="1:4" x14ac:dyDescent="0.3">
      <c r="A1689" s="4">
        <v>1688</v>
      </c>
      <c r="B1689" s="4">
        <v>851</v>
      </c>
      <c r="C1689" s="4">
        <v>148</v>
      </c>
      <c r="D1689" s="4">
        <v>4</v>
      </c>
    </row>
    <row r="1690" spans="1:4" x14ac:dyDescent="0.3">
      <c r="A1690" s="4">
        <v>1689</v>
      </c>
      <c r="B1690" s="4">
        <v>851</v>
      </c>
      <c r="C1690" s="4">
        <v>889</v>
      </c>
      <c r="D1690" s="4">
        <v>1</v>
      </c>
    </row>
    <row r="1691" spans="1:4" x14ac:dyDescent="0.3">
      <c r="A1691" s="4">
        <v>1690</v>
      </c>
      <c r="B1691" s="4">
        <v>852</v>
      </c>
      <c r="C1691" s="4">
        <v>724</v>
      </c>
      <c r="D1691" s="4">
        <v>4</v>
      </c>
    </row>
    <row r="1692" spans="1:4" x14ac:dyDescent="0.3">
      <c r="A1692" s="4">
        <v>1691</v>
      </c>
      <c r="B1692" s="4">
        <v>853</v>
      </c>
      <c r="C1692" s="4">
        <v>225</v>
      </c>
      <c r="D1692" s="4">
        <v>1</v>
      </c>
    </row>
    <row r="1693" spans="1:4" x14ac:dyDescent="0.3">
      <c r="A1693" s="4">
        <v>1692</v>
      </c>
      <c r="B1693" s="4">
        <v>853</v>
      </c>
      <c r="C1693" s="4">
        <v>411</v>
      </c>
      <c r="D1693" s="4">
        <v>3</v>
      </c>
    </row>
    <row r="1694" spans="1:4" x14ac:dyDescent="0.3">
      <c r="A1694" s="4">
        <v>1693</v>
      </c>
      <c r="B1694" s="4">
        <v>853</v>
      </c>
      <c r="C1694" s="4">
        <v>824</v>
      </c>
      <c r="D1694" s="4">
        <v>2</v>
      </c>
    </row>
    <row r="1695" spans="1:4" x14ac:dyDescent="0.3">
      <c r="A1695" s="4">
        <v>1694</v>
      </c>
      <c r="B1695" s="4">
        <v>854</v>
      </c>
      <c r="C1695" s="4">
        <v>173</v>
      </c>
      <c r="D1695" s="4">
        <v>1</v>
      </c>
    </row>
    <row r="1696" spans="1:4" x14ac:dyDescent="0.3">
      <c r="A1696" s="4">
        <v>1695</v>
      </c>
      <c r="B1696" s="4">
        <v>854</v>
      </c>
      <c r="C1696" s="4">
        <v>585</v>
      </c>
      <c r="D1696" s="4">
        <v>3</v>
      </c>
    </row>
    <row r="1697" spans="1:4" x14ac:dyDescent="0.3">
      <c r="A1697" s="4">
        <v>1696</v>
      </c>
      <c r="B1697" s="4">
        <v>855</v>
      </c>
      <c r="C1697" s="4">
        <v>381</v>
      </c>
      <c r="D1697" s="4">
        <v>3</v>
      </c>
    </row>
    <row r="1698" spans="1:4" x14ac:dyDescent="0.3">
      <c r="A1698" s="4">
        <v>1697</v>
      </c>
      <c r="B1698" s="4">
        <v>856</v>
      </c>
      <c r="C1698" s="4">
        <v>12</v>
      </c>
      <c r="D1698" s="4">
        <v>3</v>
      </c>
    </row>
    <row r="1699" spans="1:4" x14ac:dyDescent="0.3">
      <c r="A1699" s="4">
        <v>1698</v>
      </c>
      <c r="B1699" s="4">
        <v>856</v>
      </c>
      <c r="C1699" s="4">
        <v>835</v>
      </c>
      <c r="D1699" s="4">
        <v>4</v>
      </c>
    </row>
    <row r="1700" spans="1:4" x14ac:dyDescent="0.3">
      <c r="A1700" s="4">
        <v>1699</v>
      </c>
      <c r="B1700" s="4">
        <v>856</v>
      </c>
      <c r="C1700" s="4">
        <v>858</v>
      </c>
      <c r="D1700" s="4">
        <v>5</v>
      </c>
    </row>
    <row r="1701" spans="1:4" x14ac:dyDescent="0.3">
      <c r="A1701" s="4">
        <v>1700</v>
      </c>
      <c r="B1701" s="4">
        <v>856</v>
      </c>
      <c r="C1701" s="4">
        <v>884</v>
      </c>
      <c r="D1701" s="4">
        <v>1</v>
      </c>
    </row>
    <row r="1702" spans="1:4" x14ac:dyDescent="0.3">
      <c r="A1702" s="4">
        <v>1701</v>
      </c>
      <c r="B1702" s="4">
        <v>857</v>
      </c>
      <c r="C1702" s="4">
        <v>719</v>
      </c>
      <c r="D1702" s="4">
        <v>2</v>
      </c>
    </row>
    <row r="1703" spans="1:4" x14ac:dyDescent="0.3">
      <c r="A1703" s="4">
        <v>1702</v>
      </c>
      <c r="B1703" s="4">
        <v>857</v>
      </c>
      <c r="C1703" s="4">
        <v>795</v>
      </c>
      <c r="D1703" s="4">
        <v>2</v>
      </c>
    </row>
    <row r="1704" spans="1:4" x14ac:dyDescent="0.3">
      <c r="A1704" s="4">
        <v>1703</v>
      </c>
      <c r="B1704" s="4">
        <v>857</v>
      </c>
      <c r="C1704" s="4">
        <v>977</v>
      </c>
      <c r="D1704" s="4">
        <v>4</v>
      </c>
    </row>
    <row r="1705" spans="1:4" x14ac:dyDescent="0.3">
      <c r="A1705" s="4">
        <v>1704</v>
      </c>
      <c r="B1705" s="4">
        <v>858</v>
      </c>
      <c r="C1705" s="4">
        <v>348</v>
      </c>
      <c r="D1705" s="4">
        <v>1</v>
      </c>
    </row>
    <row r="1706" spans="1:4" x14ac:dyDescent="0.3">
      <c r="A1706" s="4">
        <v>1705</v>
      </c>
      <c r="B1706" s="4">
        <v>859</v>
      </c>
      <c r="C1706" s="4">
        <v>768</v>
      </c>
      <c r="D1706" s="4">
        <v>3</v>
      </c>
    </row>
    <row r="1707" spans="1:4" x14ac:dyDescent="0.3">
      <c r="A1707" s="4">
        <v>1706</v>
      </c>
      <c r="B1707" s="4">
        <v>860</v>
      </c>
      <c r="C1707" s="4">
        <v>98</v>
      </c>
      <c r="D1707" s="4">
        <v>2</v>
      </c>
    </row>
    <row r="1708" spans="1:4" x14ac:dyDescent="0.3">
      <c r="A1708" s="4">
        <v>1707</v>
      </c>
      <c r="B1708" s="4">
        <v>860</v>
      </c>
      <c r="C1708" s="4">
        <v>261</v>
      </c>
      <c r="D1708" s="4">
        <v>1</v>
      </c>
    </row>
    <row r="1709" spans="1:4" x14ac:dyDescent="0.3">
      <c r="A1709" s="4">
        <v>1708</v>
      </c>
      <c r="B1709" s="4">
        <v>860</v>
      </c>
      <c r="C1709" s="4">
        <v>794</v>
      </c>
      <c r="D1709" s="4">
        <v>2</v>
      </c>
    </row>
    <row r="1710" spans="1:4" x14ac:dyDescent="0.3">
      <c r="A1710" s="4">
        <v>1709</v>
      </c>
      <c r="B1710" s="4">
        <v>860</v>
      </c>
      <c r="C1710" s="4">
        <v>951</v>
      </c>
      <c r="D1710" s="4">
        <v>4</v>
      </c>
    </row>
    <row r="1711" spans="1:4" x14ac:dyDescent="0.3">
      <c r="A1711" s="4">
        <v>1710</v>
      </c>
      <c r="B1711" s="4">
        <v>861</v>
      </c>
      <c r="C1711" s="4">
        <v>571</v>
      </c>
      <c r="D1711" s="4">
        <v>4</v>
      </c>
    </row>
    <row r="1712" spans="1:4" x14ac:dyDescent="0.3">
      <c r="A1712" s="4">
        <v>1711</v>
      </c>
      <c r="B1712" s="4">
        <v>861</v>
      </c>
      <c r="C1712" s="4">
        <v>805</v>
      </c>
      <c r="D1712" s="4">
        <v>5</v>
      </c>
    </row>
    <row r="1713" spans="1:4" x14ac:dyDescent="0.3">
      <c r="A1713" s="4">
        <v>1712</v>
      </c>
      <c r="B1713" s="4">
        <v>862</v>
      </c>
      <c r="C1713" s="4">
        <v>199</v>
      </c>
      <c r="D1713" s="4">
        <v>5</v>
      </c>
    </row>
    <row r="1714" spans="1:4" x14ac:dyDescent="0.3">
      <c r="A1714" s="4">
        <v>1713</v>
      </c>
      <c r="B1714" s="4">
        <v>863</v>
      </c>
      <c r="C1714" s="4">
        <v>575</v>
      </c>
      <c r="D1714" s="4">
        <v>5</v>
      </c>
    </row>
    <row r="1715" spans="1:4" x14ac:dyDescent="0.3">
      <c r="A1715" s="4">
        <v>1714</v>
      </c>
      <c r="B1715" s="4">
        <v>864</v>
      </c>
      <c r="C1715" s="4">
        <v>397</v>
      </c>
      <c r="D1715" s="4">
        <v>2</v>
      </c>
    </row>
    <row r="1716" spans="1:4" x14ac:dyDescent="0.3">
      <c r="A1716" s="4">
        <v>1715</v>
      </c>
      <c r="B1716" s="4">
        <v>864</v>
      </c>
      <c r="C1716" s="4">
        <v>841</v>
      </c>
      <c r="D1716" s="4">
        <v>5</v>
      </c>
    </row>
    <row r="1717" spans="1:4" x14ac:dyDescent="0.3">
      <c r="A1717" s="4">
        <v>1716</v>
      </c>
      <c r="B1717" s="4">
        <v>865</v>
      </c>
      <c r="C1717" s="4">
        <v>232</v>
      </c>
      <c r="D1717" s="4">
        <v>3</v>
      </c>
    </row>
    <row r="1718" spans="1:4" x14ac:dyDescent="0.3">
      <c r="A1718" s="4">
        <v>1717</v>
      </c>
      <c r="B1718" s="4">
        <v>866</v>
      </c>
      <c r="C1718" s="4">
        <v>619</v>
      </c>
      <c r="D1718" s="4">
        <v>1</v>
      </c>
    </row>
    <row r="1719" spans="1:4" x14ac:dyDescent="0.3">
      <c r="A1719" s="4">
        <v>1718</v>
      </c>
      <c r="B1719" s="4">
        <v>867</v>
      </c>
      <c r="C1719" s="4">
        <v>11</v>
      </c>
      <c r="D1719" s="4">
        <v>3</v>
      </c>
    </row>
    <row r="1720" spans="1:4" x14ac:dyDescent="0.3">
      <c r="A1720" s="4">
        <v>1719</v>
      </c>
      <c r="B1720" s="4">
        <v>867</v>
      </c>
      <c r="C1720" s="4">
        <v>257</v>
      </c>
      <c r="D1720" s="4">
        <v>1</v>
      </c>
    </row>
    <row r="1721" spans="1:4" x14ac:dyDescent="0.3">
      <c r="A1721" s="4">
        <v>1720</v>
      </c>
      <c r="B1721" s="4">
        <v>867</v>
      </c>
      <c r="C1721" s="4">
        <v>506</v>
      </c>
      <c r="D1721" s="4">
        <v>2</v>
      </c>
    </row>
    <row r="1722" spans="1:4" x14ac:dyDescent="0.3">
      <c r="A1722" s="4">
        <v>1721</v>
      </c>
      <c r="B1722" s="4">
        <v>868</v>
      </c>
      <c r="C1722" s="4">
        <v>82</v>
      </c>
      <c r="D1722" s="4">
        <v>5</v>
      </c>
    </row>
    <row r="1723" spans="1:4" x14ac:dyDescent="0.3">
      <c r="A1723" s="4">
        <v>1722</v>
      </c>
      <c r="B1723" s="4">
        <v>868</v>
      </c>
      <c r="C1723" s="4">
        <v>276</v>
      </c>
      <c r="D1723" s="4">
        <v>5</v>
      </c>
    </row>
    <row r="1724" spans="1:4" x14ac:dyDescent="0.3">
      <c r="A1724" s="4">
        <v>1723</v>
      </c>
      <c r="B1724" s="4">
        <v>868</v>
      </c>
      <c r="C1724" s="4">
        <v>354</v>
      </c>
      <c r="D1724" s="4">
        <v>4</v>
      </c>
    </row>
    <row r="1725" spans="1:4" x14ac:dyDescent="0.3">
      <c r="A1725" s="4">
        <v>1724</v>
      </c>
      <c r="B1725" s="4">
        <v>868</v>
      </c>
      <c r="C1725" s="4">
        <v>608</v>
      </c>
      <c r="D1725" s="4">
        <v>4</v>
      </c>
    </row>
    <row r="1726" spans="1:4" x14ac:dyDescent="0.3">
      <c r="A1726" s="4">
        <v>1725</v>
      </c>
      <c r="B1726" s="4">
        <v>869</v>
      </c>
      <c r="C1726" s="4">
        <v>28</v>
      </c>
      <c r="D1726" s="4">
        <v>1</v>
      </c>
    </row>
    <row r="1727" spans="1:4" x14ac:dyDescent="0.3">
      <c r="A1727" s="4">
        <v>1726</v>
      </c>
      <c r="B1727" s="4">
        <v>869</v>
      </c>
      <c r="C1727" s="4">
        <v>274</v>
      </c>
      <c r="D1727" s="4">
        <v>2</v>
      </c>
    </row>
    <row r="1728" spans="1:4" x14ac:dyDescent="0.3">
      <c r="A1728" s="4">
        <v>1727</v>
      </c>
      <c r="B1728" s="4">
        <v>870</v>
      </c>
      <c r="C1728" s="4">
        <v>195</v>
      </c>
      <c r="D1728" s="4">
        <v>2</v>
      </c>
    </row>
    <row r="1729" spans="1:4" x14ac:dyDescent="0.3">
      <c r="A1729" s="4">
        <v>1728</v>
      </c>
      <c r="B1729" s="4">
        <v>870</v>
      </c>
      <c r="C1729" s="4">
        <v>241</v>
      </c>
      <c r="D1729" s="4">
        <v>3</v>
      </c>
    </row>
    <row r="1730" spans="1:4" x14ac:dyDescent="0.3">
      <c r="A1730" s="4">
        <v>1729</v>
      </c>
      <c r="B1730" s="4">
        <v>870</v>
      </c>
      <c r="C1730" s="4">
        <v>914</v>
      </c>
      <c r="D1730" s="4">
        <v>4</v>
      </c>
    </row>
    <row r="1731" spans="1:4" x14ac:dyDescent="0.3">
      <c r="A1731" s="4">
        <v>1730</v>
      </c>
      <c r="B1731" s="4">
        <v>871</v>
      </c>
      <c r="C1731" s="4">
        <v>4</v>
      </c>
      <c r="D1731" s="4">
        <v>3</v>
      </c>
    </row>
    <row r="1732" spans="1:4" x14ac:dyDescent="0.3">
      <c r="A1732" s="4">
        <v>1731</v>
      </c>
      <c r="B1732" s="4">
        <v>871</v>
      </c>
      <c r="C1732" s="4">
        <v>65</v>
      </c>
      <c r="D1732" s="4">
        <v>4</v>
      </c>
    </row>
    <row r="1733" spans="1:4" x14ac:dyDescent="0.3">
      <c r="A1733" s="4">
        <v>1732</v>
      </c>
      <c r="B1733" s="4">
        <v>872</v>
      </c>
      <c r="C1733" s="4">
        <v>526</v>
      </c>
      <c r="D1733" s="4">
        <v>2</v>
      </c>
    </row>
    <row r="1734" spans="1:4" x14ac:dyDescent="0.3">
      <c r="A1734" s="4">
        <v>1733</v>
      </c>
      <c r="B1734" s="4">
        <v>872</v>
      </c>
      <c r="C1734" s="4">
        <v>973</v>
      </c>
      <c r="D1734" s="4">
        <v>5</v>
      </c>
    </row>
    <row r="1735" spans="1:4" x14ac:dyDescent="0.3">
      <c r="A1735" s="4">
        <v>1734</v>
      </c>
      <c r="B1735" s="4">
        <v>873</v>
      </c>
      <c r="C1735" s="4">
        <v>601</v>
      </c>
      <c r="D1735" s="4">
        <v>2</v>
      </c>
    </row>
    <row r="1736" spans="1:4" x14ac:dyDescent="0.3">
      <c r="A1736" s="4">
        <v>1735</v>
      </c>
      <c r="B1736" s="4">
        <v>873</v>
      </c>
      <c r="C1736" s="4">
        <v>708</v>
      </c>
      <c r="D1736" s="4">
        <v>3</v>
      </c>
    </row>
    <row r="1737" spans="1:4" x14ac:dyDescent="0.3">
      <c r="A1737" s="4">
        <v>1736</v>
      </c>
      <c r="B1737" s="4">
        <v>874</v>
      </c>
      <c r="C1737" s="4">
        <v>185</v>
      </c>
      <c r="D1737" s="4">
        <v>1</v>
      </c>
    </row>
    <row r="1738" spans="1:4" x14ac:dyDescent="0.3">
      <c r="A1738" s="4">
        <v>1737</v>
      </c>
      <c r="B1738" s="4">
        <v>874</v>
      </c>
      <c r="C1738" s="4">
        <v>394</v>
      </c>
      <c r="D1738" s="4">
        <v>3</v>
      </c>
    </row>
    <row r="1739" spans="1:4" x14ac:dyDescent="0.3">
      <c r="A1739" s="4">
        <v>1738</v>
      </c>
      <c r="B1739" s="4">
        <v>875</v>
      </c>
      <c r="C1739" s="4">
        <v>562</v>
      </c>
      <c r="D1739" s="4">
        <v>2</v>
      </c>
    </row>
    <row r="1740" spans="1:4" x14ac:dyDescent="0.3">
      <c r="A1740" s="4">
        <v>1739</v>
      </c>
      <c r="B1740" s="4">
        <v>875</v>
      </c>
      <c r="C1740" s="4">
        <v>824</v>
      </c>
      <c r="D1740" s="4">
        <v>3</v>
      </c>
    </row>
    <row r="1741" spans="1:4" x14ac:dyDescent="0.3">
      <c r="A1741" s="4">
        <v>1740</v>
      </c>
      <c r="B1741" s="4">
        <v>876</v>
      </c>
      <c r="C1741" s="4">
        <v>214</v>
      </c>
      <c r="D1741" s="4">
        <v>3</v>
      </c>
    </row>
    <row r="1742" spans="1:4" x14ac:dyDescent="0.3">
      <c r="A1742" s="4">
        <v>1741</v>
      </c>
      <c r="B1742" s="4">
        <v>877</v>
      </c>
      <c r="C1742" s="4">
        <v>33</v>
      </c>
      <c r="D1742" s="4">
        <v>3</v>
      </c>
    </row>
    <row r="1743" spans="1:4" x14ac:dyDescent="0.3">
      <c r="A1743" s="4">
        <v>1742</v>
      </c>
      <c r="B1743" s="4">
        <v>877</v>
      </c>
      <c r="C1743" s="4">
        <v>305</v>
      </c>
      <c r="D1743" s="4">
        <v>5</v>
      </c>
    </row>
    <row r="1744" spans="1:4" x14ac:dyDescent="0.3">
      <c r="A1744" s="4">
        <v>1743</v>
      </c>
      <c r="B1744" s="4">
        <v>878</v>
      </c>
      <c r="C1744" s="4">
        <v>591</v>
      </c>
      <c r="D1744" s="4">
        <v>1</v>
      </c>
    </row>
    <row r="1745" spans="1:4" x14ac:dyDescent="0.3">
      <c r="A1745" s="4">
        <v>1744</v>
      </c>
      <c r="B1745" s="4">
        <v>879</v>
      </c>
      <c r="C1745" s="4">
        <v>404</v>
      </c>
      <c r="D1745" s="4">
        <v>3</v>
      </c>
    </row>
    <row r="1746" spans="1:4" x14ac:dyDescent="0.3">
      <c r="A1746" s="4">
        <v>1745</v>
      </c>
      <c r="B1746" s="4">
        <v>879</v>
      </c>
      <c r="C1746" s="4">
        <v>405</v>
      </c>
      <c r="D1746" s="4">
        <v>2</v>
      </c>
    </row>
    <row r="1747" spans="1:4" x14ac:dyDescent="0.3">
      <c r="A1747" s="4">
        <v>1746</v>
      </c>
      <c r="B1747" s="4">
        <v>879</v>
      </c>
      <c r="C1747" s="4">
        <v>454</v>
      </c>
      <c r="D1747" s="4">
        <v>2</v>
      </c>
    </row>
    <row r="1748" spans="1:4" x14ac:dyDescent="0.3">
      <c r="A1748" s="4">
        <v>1747</v>
      </c>
      <c r="B1748" s="4">
        <v>879</v>
      </c>
      <c r="C1748" s="4">
        <v>556</v>
      </c>
      <c r="D1748" s="4">
        <v>4</v>
      </c>
    </row>
    <row r="1749" spans="1:4" x14ac:dyDescent="0.3">
      <c r="A1749" s="4">
        <v>1748</v>
      </c>
      <c r="B1749" s="4">
        <v>880</v>
      </c>
      <c r="C1749" s="4">
        <v>460</v>
      </c>
      <c r="D1749" s="4">
        <v>5</v>
      </c>
    </row>
    <row r="1750" spans="1:4" x14ac:dyDescent="0.3">
      <c r="A1750" s="4">
        <v>1749</v>
      </c>
      <c r="B1750" s="4">
        <v>880</v>
      </c>
      <c r="C1750" s="4">
        <v>680</v>
      </c>
      <c r="D1750" s="4">
        <v>1</v>
      </c>
    </row>
    <row r="1751" spans="1:4" x14ac:dyDescent="0.3">
      <c r="A1751" s="4">
        <v>1750</v>
      </c>
      <c r="B1751" s="4">
        <v>881</v>
      </c>
      <c r="C1751" s="4">
        <v>269</v>
      </c>
      <c r="D1751" s="4">
        <v>4</v>
      </c>
    </row>
    <row r="1752" spans="1:4" x14ac:dyDescent="0.3">
      <c r="A1752" s="4">
        <v>1751</v>
      </c>
      <c r="B1752" s="4">
        <v>881</v>
      </c>
      <c r="C1752" s="4">
        <v>335</v>
      </c>
      <c r="D1752" s="4">
        <v>4</v>
      </c>
    </row>
    <row r="1753" spans="1:4" x14ac:dyDescent="0.3">
      <c r="A1753" s="4">
        <v>1752</v>
      </c>
      <c r="B1753" s="4">
        <v>881</v>
      </c>
      <c r="C1753" s="4">
        <v>590</v>
      </c>
      <c r="D1753" s="4">
        <v>2</v>
      </c>
    </row>
    <row r="1754" spans="1:4" x14ac:dyDescent="0.3">
      <c r="A1754" s="4">
        <v>1753</v>
      </c>
      <c r="B1754" s="4">
        <v>882</v>
      </c>
      <c r="C1754" s="4">
        <v>139</v>
      </c>
      <c r="D1754" s="4">
        <v>3</v>
      </c>
    </row>
    <row r="1755" spans="1:4" x14ac:dyDescent="0.3">
      <c r="A1755" s="4">
        <v>1754</v>
      </c>
      <c r="B1755" s="4">
        <v>883</v>
      </c>
      <c r="C1755" s="4">
        <v>15</v>
      </c>
      <c r="D1755" s="4">
        <v>4</v>
      </c>
    </row>
    <row r="1756" spans="1:4" x14ac:dyDescent="0.3">
      <c r="A1756" s="4">
        <v>1755</v>
      </c>
      <c r="B1756" s="4">
        <v>884</v>
      </c>
      <c r="C1756" s="4">
        <v>347</v>
      </c>
      <c r="D1756" s="4">
        <v>5</v>
      </c>
    </row>
    <row r="1757" spans="1:4" x14ac:dyDescent="0.3">
      <c r="A1757" s="4">
        <v>1756</v>
      </c>
      <c r="B1757" s="4">
        <v>884</v>
      </c>
      <c r="C1757" s="4">
        <v>578</v>
      </c>
      <c r="D1757" s="4">
        <v>3</v>
      </c>
    </row>
    <row r="1758" spans="1:4" x14ac:dyDescent="0.3">
      <c r="A1758" s="4">
        <v>1757</v>
      </c>
      <c r="B1758" s="4">
        <v>885</v>
      </c>
      <c r="C1758" s="4">
        <v>15</v>
      </c>
      <c r="D1758" s="4">
        <v>1</v>
      </c>
    </row>
    <row r="1759" spans="1:4" x14ac:dyDescent="0.3">
      <c r="A1759" s="4">
        <v>1758</v>
      </c>
      <c r="B1759" s="4">
        <v>885</v>
      </c>
      <c r="C1759" s="4">
        <v>145</v>
      </c>
      <c r="D1759" s="4">
        <v>1</v>
      </c>
    </row>
    <row r="1760" spans="1:4" x14ac:dyDescent="0.3">
      <c r="A1760" s="4">
        <v>1759</v>
      </c>
      <c r="B1760" s="4">
        <v>885</v>
      </c>
      <c r="C1760" s="4">
        <v>168</v>
      </c>
      <c r="D1760" s="4">
        <v>1</v>
      </c>
    </row>
    <row r="1761" spans="1:4" x14ac:dyDescent="0.3">
      <c r="A1761" s="4">
        <v>1760</v>
      </c>
      <c r="B1761" s="4">
        <v>885</v>
      </c>
      <c r="C1761" s="4">
        <v>504</v>
      </c>
      <c r="D1761" s="4">
        <v>1</v>
      </c>
    </row>
    <row r="1762" spans="1:4" x14ac:dyDescent="0.3">
      <c r="A1762" s="4">
        <v>1761</v>
      </c>
      <c r="B1762" s="4">
        <v>886</v>
      </c>
      <c r="C1762" s="4">
        <v>13</v>
      </c>
      <c r="D1762" s="4">
        <v>3</v>
      </c>
    </row>
    <row r="1763" spans="1:4" x14ac:dyDescent="0.3">
      <c r="A1763" s="4">
        <v>1762</v>
      </c>
      <c r="B1763" s="4">
        <v>886</v>
      </c>
      <c r="C1763" s="4">
        <v>247</v>
      </c>
      <c r="D1763" s="4">
        <v>5</v>
      </c>
    </row>
    <row r="1764" spans="1:4" x14ac:dyDescent="0.3">
      <c r="A1764" s="4">
        <v>1763</v>
      </c>
      <c r="B1764" s="4">
        <v>887</v>
      </c>
      <c r="C1764" s="4">
        <v>858</v>
      </c>
      <c r="D1764" s="4">
        <v>4</v>
      </c>
    </row>
    <row r="1765" spans="1:4" x14ac:dyDescent="0.3">
      <c r="A1765" s="4">
        <v>1764</v>
      </c>
      <c r="B1765" s="4">
        <v>888</v>
      </c>
      <c r="C1765" s="4">
        <v>280</v>
      </c>
      <c r="D1765" s="4">
        <v>5</v>
      </c>
    </row>
    <row r="1766" spans="1:4" x14ac:dyDescent="0.3">
      <c r="A1766" s="4">
        <v>1765</v>
      </c>
      <c r="B1766" s="4">
        <v>889</v>
      </c>
      <c r="C1766" s="4">
        <v>209</v>
      </c>
      <c r="D1766" s="4">
        <v>3</v>
      </c>
    </row>
    <row r="1767" spans="1:4" x14ac:dyDescent="0.3">
      <c r="A1767" s="4">
        <v>1766</v>
      </c>
      <c r="B1767" s="4">
        <v>889</v>
      </c>
      <c r="C1767" s="4">
        <v>458</v>
      </c>
      <c r="D1767" s="4">
        <v>1</v>
      </c>
    </row>
    <row r="1768" spans="1:4" x14ac:dyDescent="0.3">
      <c r="A1768" s="4">
        <v>1767</v>
      </c>
      <c r="B1768" s="4">
        <v>890</v>
      </c>
      <c r="C1768" s="4">
        <v>180</v>
      </c>
      <c r="D1768" s="4">
        <v>4</v>
      </c>
    </row>
    <row r="1769" spans="1:4" x14ac:dyDescent="0.3">
      <c r="A1769" s="4">
        <v>1768</v>
      </c>
      <c r="B1769" s="4">
        <v>890</v>
      </c>
      <c r="C1769" s="4">
        <v>313</v>
      </c>
      <c r="D1769" s="4">
        <v>3</v>
      </c>
    </row>
    <row r="1770" spans="1:4" x14ac:dyDescent="0.3">
      <c r="A1770" s="4">
        <v>1769</v>
      </c>
      <c r="B1770" s="4">
        <v>890</v>
      </c>
      <c r="C1770" s="4">
        <v>818</v>
      </c>
      <c r="D1770" s="4">
        <v>2</v>
      </c>
    </row>
    <row r="1771" spans="1:4" x14ac:dyDescent="0.3">
      <c r="A1771" s="4">
        <v>1770</v>
      </c>
      <c r="B1771" s="4">
        <v>891</v>
      </c>
      <c r="C1771" s="4">
        <v>752</v>
      </c>
      <c r="D1771" s="4">
        <v>5</v>
      </c>
    </row>
    <row r="1772" spans="1:4" x14ac:dyDescent="0.3">
      <c r="A1772" s="4">
        <v>1771</v>
      </c>
      <c r="B1772" s="4">
        <v>891</v>
      </c>
      <c r="C1772" s="4">
        <v>761</v>
      </c>
      <c r="D1772" s="4">
        <v>2</v>
      </c>
    </row>
    <row r="1773" spans="1:4" x14ac:dyDescent="0.3">
      <c r="A1773" s="4">
        <v>1772</v>
      </c>
      <c r="B1773" s="4">
        <v>892</v>
      </c>
      <c r="C1773" s="4">
        <v>56</v>
      </c>
      <c r="D1773" s="4">
        <v>5</v>
      </c>
    </row>
    <row r="1774" spans="1:4" x14ac:dyDescent="0.3">
      <c r="A1774" s="4">
        <v>1773</v>
      </c>
      <c r="B1774" s="4">
        <v>892</v>
      </c>
      <c r="C1774" s="4">
        <v>507</v>
      </c>
      <c r="D1774" s="4">
        <v>5</v>
      </c>
    </row>
    <row r="1775" spans="1:4" x14ac:dyDescent="0.3">
      <c r="A1775" s="4">
        <v>1774</v>
      </c>
      <c r="B1775" s="4">
        <v>893</v>
      </c>
      <c r="C1775" s="4">
        <v>493</v>
      </c>
      <c r="D1775" s="4">
        <v>5</v>
      </c>
    </row>
    <row r="1776" spans="1:4" x14ac:dyDescent="0.3">
      <c r="A1776" s="4">
        <v>1775</v>
      </c>
      <c r="B1776" s="4">
        <v>894</v>
      </c>
      <c r="C1776" s="4">
        <v>56</v>
      </c>
      <c r="D1776" s="4">
        <v>4</v>
      </c>
    </row>
    <row r="1777" spans="1:4" x14ac:dyDescent="0.3">
      <c r="A1777" s="4">
        <v>1776</v>
      </c>
      <c r="B1777" s="4">
        <v>894</v>
      </c>
      <c r="C1777" s="4">
        <v>207</v>
      </c>
      <c r="D1777" s="4">
        <v>1</v>
      </c>
    </row>
    <row r="1778" spans="1:4" x14ac:dyDescent="0.3">
      <c r="A1778" s="4">
        <v>1777</v>
      </c>
      <c r="B1778" s="4">
        <v>895</v>
      </c>
      <c r="C1778" s="4">
        <v>279</v>
      </c>
      <c r="D1778" s="4">
        <v>4</v>
      </c>
    </row>
    <row r="1779" spans="1:4" x14ac:dyDescent="0.3">
      <c r="A1779" s="4">
        <v>1778</v>
      </c>
      <c r="B1779" s="4">
        <v>895</v>
      </c>
      <c r="C1779" s="4">
        <v>305</v>
      </c>
      <c r="D1779" s="4">
        <v>1</v>
      </c>
    </row>
    <row r="1780" spans="1:4" x14ac:dyDescent="0.3">
      <c r="A1780" s="4">
        <v>1779</v>
      </c>
      <c r="B1780" s="4">
        <v>895</v>
      </c>
      <c r="C1780" s="4">
        <v>435</v>
      </c>
      <c r="D1780" s="4">
        <v>2</v>
      </c>
    </row>
    <row r="1781" spans="1:4" x14ac:dyDescent="0.3">
      <c r="A1781" s="4">
        <v>1780</v>
      </c>
      <c r="B1781" s="4">
        <v>896</v>
      </c>
      <c r="C1781" s="4">
        <v>301</v>
      </c>
      <c r="D1781" s="4">
        <v>1</v>
      </c>
    </row>
    <row r="1782" spans="1:4" x14ac:dyDescent="0.3">
      <c r="A1782" s="4">
        <v>1781</v>
      </c>
      <c r="B1782" s="4">
        <v>897</v>
      </c>
      <c r="C1782" s="4">
        <v>606</v>
      </c>
      <c r="D1782" s="4">
        <v>1</v>
      </c>
    </row>
    <row r="1783" spans="1:4" x14ac:dyDescent="0.3">
      <c r="A1783" s="4">
        <v>1782</v>
      </c>
      <c r="B1783" s="4">
        <v>898</v>
      </c>
      <c r="C1783" s="4">
        <v>596</v>
      </c>
      <c r="D1783" s="4">
        <v>4</v>
      </c>
    </row>
    <row r="1784" spans="1:4" x14ac:dyDescent="0.3">
      <c r="A1784" s="4">
        <v>1783</v>
      </c>
      <c r="B1784" s="4">
        <v>898</v>
      </c>
      <c r="C1784" s="4">
        <v>754</v>
      </c>
      <c r="D1784" s="4">
        <v>4</v>
      </c>
    </row>
    <row r="1785" spans="1:4" x14ac:dyDescent="0.3">
      <c r="A1785" s="4">
        <v>1784</v>
      </c>
      <c r="B1785" s="4">
        <v>899</v>
      </c>
      <c r="C1785" s="4">
        <v>987</v>
      </c>
      <c r="D1785" s="4">
        <v>5</v>
      </c>
    </row>
    <row r="1786" spans="1:4" x14ac:dyDescent="0.3">
      <c r="A1786" s="4">
        <v>1785</v>
      </c>
      <c r="B1786" s="4">
        <v>900</v>
      </c>
      <c r="C1786" s="4">
        <v>375</v>
      </c>
      <c r="D1786" s="4">
        <v>1</v>
      </c>
    </row>
    <row r="1787" spans="1:4" x14ac:dyDescent="0.3">
      <c r="A1787" s="4">
        <v>1786</v>
      </c>
      <c r="B1787" s="4">
        <v>900</v>
      </c>
      <c r="C1787" s="4">
        <v>447</v>
      </c>
      <c r="D1787" s="4">
        <v>5</v>
      </c>
    </row>
    <row r="1788" spans="1:4" x14ac:dyDescent="0.3">
      <c r="A1788" s="4">
        <v>1787</v>
      </c>
      <c r="B1788" s="4">
        <v>900</v>
      </c>
      <c r="C1788" s="4">
        <v>480</v>
      </c>
      <c r="D1788" s="4">
        <v>2</v>
      </c>
    </row>
    <row r="1789" spans="1:4" x14ac:dyDescent="0.3">
      <c r="A1789" s="4">
        <v>1788</v>
      </c>
      <c r="B1789" s="4">
        <v>900</v>
      </c>
      <c r="C1789" s="4">
        <v>986</v>
      </c>
      <c r="D1789" s="4">
        <v>3</v>
      </c>
    </row>
    <row r="1790" spans="1:4" x14ac:dyDescent="0.3">
      <c r="A1790" s="4">
        <v>1789</v>
      </c>
      <c r="B1790" s="4">
        <v>901</v>
      </c>
      <c r="C1790" s="4">
        <v>112</v>
      </c>
      <c r="D1790" s="4">
        <v>2</v>
      </c>
    </row>
    <row r="1791" spans="1:4" x14ac:dyDescent="0.3">
      <c r="A1791" s="4">
        <v>1790</v>
      </c>
      <c r="B1791" s="4">
        <v>901</v>
      </c>
      <c r="C1791" s="4">
        <v>729</v>
      </c>
      <c r="D1791" s="4">
        <v>4</v>
      </c>
    </row>
    <row r="1792" spans="1:4" x14ac:dyDescent="0.3">
      <c r="A1792" s="4">
        <v>1791</v>
      </c>
      <c r="B1792" s="4">
        <v>902</v>
      </c>
      <c r="C1792" s="4">
        <v>805</v>
      </c>
      <c r="D1792" s="4">
        <v>3</v>
      </c>
    </row>
    <row r="1793" spans="1:4" x14ac:dyDescent="0.3">
      <c r="A1793" s="4">
        <v>1792</v>
      </c>
      <c r="B1793" s="4">
        <v>902</v>
      </c>
      <c r="C1793" s="4">
        <v>814</v>
      </c>
      <c r="D1793" s="4">
        <v>5</v>
      </c>
    </row>
    <row r="1794" spans="1:4" x14ac:dyDescent="0.3">
      <c r="A1794" s="4">
        <v>1793</v>
      </c>
      <c r="B1794" s="4">
        <v>903</v>
      </c>
      <c r="C1794" s="4">
        <v>456</v>
      </c>
      <c r="D1794" s="4">
        <v>2</v>
      </c>
    </row>
    <row r="1795" spans="1:4" x14ac:dyDescent="0.3">
      <c r="A1795" s="4">
        <v>1794</v>
      </c>
      <c r="B1795" s="4">
        <v>904</v>
      </c>
      <c r="C1795" s="4">
        <v>607</v>
      </c>
      <c r="D1795" s="4">
        <v>1</v>
      </c>
    </row>
    <row r="1796" spans="1:4" x14ac:dyDescent="0.3">
      <c r="A1796" s="4">
        <v>1795</v>
      </c>
      <c r="B1796" s="4">
        <v>904</v>
      </c>
      <c r="C1796" s="4">
        <v>957</v>
      </c>
      <c r="D1796" s="4">
        <v>2</v>
      </c>
    </row>
    <row r="1797" spans="1:4" x14ac:dyDescent="0.3">
      <c r="A1797" s="4">
        <v>1796</v>
      </c>
      <c r="B1797" s="4">
        <v>905</v>
      </c>
      <c r="C1797" s="4">
        <v>378</v>
      </c>
      <c r="D1797" s="4">
        <v>3</v>
      </c>
    </row>
    <row r="1798" spans="1:4" x14ac:dyDescent="0.3">
      <c r="A1798" s="4">
        <v>1797</v>
      </c>
      <c r="B1798" s="4">
        <v>906</v>
      </c>
      <c r="C1798" s="4">
        <v>410</v>
      </c>
      <c r="D1798" s="4">
        <v>1</v>
      </c>
    </row>
    <row r="1799" spans="1:4" x14ac:dyDescent="0.3">
      <c r="A1799" s="4">
        <v>1798</v>
      </c>
      <c r="B1799" s="4">
        <v>906</v>
      </c>
      <c r="C1799" s="4">
        <v>679</v>
      </c>
      <c r="D1799" s="4">
        <v>4</v>
      </c>
    </row>
    <row r="1800" spans="1:4" x14ac:dyDescent="0.3">
      <c r="A1800" s="4">
        <v>1799</v>
      </c>
      <c r="B1800" s="4">
        <v>907</v>
      </c>
      <c r="C1800" s="4">
        <v>738</v>
      </c>
      <c r="D1800" s="4">
        <v>2</v>
      </c>
    </row>
    <row r="1801" spans="1:4" x14ac:dyDescent="0.3">
      <c r="A1801" s="4">
        <v>1800</v>
      </c>
      <c r="B1801" s="4">
        <v>908</v>
      </c>
      <c r="C1801" s="4">
        <v>48</v>
      </c>
      <c r="D1801" s="4">
        <v>1</v>
      </c>
    </row>
    <row r="1802" spans="1:4" x14ac:dyDescent="0.3">
      <c r="A1802" s="4">
        <v>1801</v>
      </c>
      <c r="B1802" s="4">
        <v>908</v>
      </c>
      <c r="C1802" s="4">
        <v>92</v>
      </c>
      <c r="D1802" s="4">
        <v>1</v>
      </c>
    </row>
    <row r="1803" spans="1:4" x14ac:dyDescent="0.3">
      <c r="A1803" s="4">
        <v>1802</v>
      </c>
      <c r="B1803" s="4">
        <v>908</v>
      </c>
      <c r="C1803" s="4">
        <v>978</v>
      </c>
      <c r="D1803" s="4">
        <v>3</v>
      </c>
    </row>
    <row r="1804" spans="1:4" x14ac:dyDescent="0.3">
      <c r="A1804" s="4">
        <v>1803</v>
      </c>
      <c r="B1804" s="4">
        <v>909</v>
      </c>
      <c r="C1804" s="4">
        <v>219</v>
      </c>
      <c r="D1804" s="4">
        <v>5</v>
      </c>
    </row>
    <row r="1805" spans="1:4" x14ac:dyDescent="0.3">
      <c r="A1805" s="4">
        <v>1804</v>
      </c>
      <c r="B1805" s="4">
        <v>909</v>
      </c>
      <c r="C1805" s="4">
        <v>939</v>
      </c>
      <c r="D1805" s="4">
        <v>3</v>
      </c>
    </row>
    <row r="1806" spans="1:4" x14ac:dyDescent="0.3">
      <c r="A1806" s="4">
        <v>1805</v>
      </c>
      <c r="B1806" s="4">
        <v>910</v>
      </c>
      <c r="C1806" s="4">
        <v>7</v>
      </c>
      <c r="D1806" s="4">
        <v>2</v>
      </c>
    </row>
    <row r="1807" spans="1:4" x14ac:dyDescent="0.3">
      <c r="A1807" s="4">
        <v>1806</v>
      </c>
      <c r="B1807" s="4">
        <v>911</v>
      </c>
      <c r="C1807" s="4">
        <v>464</v>
      </c>
      <c r="D1807" s="4">
        <v>3</v>
      </c>
    </row>
    <row r="1808" spans="1:4" x14ac:dyDescent="0.3">
      <c r="A1808" s="4">
        <v>1807</v>
      </c>
      <c r="B1808" s="4">
        <v>911</v>
      </c>
      <c r="C1808" s="4">
        <v>903</v>
      </c>
      <c r="D1808" s="4">
        <v>5</v>
      </c>
    </row>
    <row r="1809" spans="1:4" x14ac:dyDescent="0.3">
      <c r="A1809" s="4">
        <v>1808</v>
      </c>
      <c r="B1809" s="4">
        <v>912</v>
      </c>
      <c r="C1809" s="4">
        <v>726</v>
      </c>
      <c r="D1809" s="4">
        <v>1</v>
      </c>
    </row>
    <row r="1810" spans="1:4" x14ac:dyDescent="0.3">
      <c r="A1810" s="4">
        <v>1809</v>
      </c>
      <c r="B1810" s="4">
        <v>913</v>
      </c>
      <c r="C1810" s="4">
        <v>440</v>
      </c>
      <c r="D1810" s="4">
        <v>5</v>
      </c>
    </row>
    <row r="1811" spans="1:4" x14ac:dyDescent="0.3">
      <c r="A1811" s="4">
        <v>1810</v>
      </c>
      <c r="B1811" s="4">
        <v>913</v>
      </c>
      <c r="C1811" s="4">
        <v>633</v>
      </c>
      <c r="D1811" s="4">
        <v>4</v>
      </c>
    </row>
    <row r="1812" spans="1:4" x14ac:dyDescent="0.3">
      <c r="A1812" s="4">
        <v>1811</v>
      </c>
      <c r="B1812" s="4">
        <v>914</v>
      </c>
      <c r="C1812" s="4">
        <v>120</v>
      </c>
      <c r="D1812" s="4">
        <v>5</v>
      </c>
    </row>
    <row r="1813" spans="1:4" x14ac:dyDescent="0.3">
      <c r="A1813" s="4">
        <v>1812</v>
      </c>
      <c r="B1813" s="4">
        <v>914</v>
      </c>
      <c r="C1813" s="4">
        <v>240</v>
      </c>
      <c r="D1813" s="4">
        <v>4</v>
      </c>
    </row>
    <row r="1814" spans="1:4" x14ac:dyDescent="0.3">
      <c r="A1814" s="4">
        <v>1813</v>
      </c>
      <c r="B1814" s="4">
        <v>914</v>
      </c>
      <c r="C1814" s="4">
        <v>477</v>
      </c>
      <c r="D1814" s="4">
        <v>2</v>
      </c>
    </row>
    <row r="1815" spans="1:4" x14ac:dyDescent="0.3">
      <c r="A1815" s="4">
        <v>1814</v>
      </c>
      <c r="B1815" s="4">
        <v>914</v>
      </c>
      <c r="C1815" s="4">
        <v>714</v>
      </c>
      <c r="D1815" s="4">
        <v>1</v>
      </c>
    </row>
    <row r="1816" spans="1:4" x14ac:dyDescent="0.3">
      <c r="A1816" s="4">
        <v>1815</v>
      </c>
      <c r="B1816" s="4">
        <v>915</v>
      </c>
      <c r="C1816" s="4">
        <v>124</v>
      </c>
      <c r="D1816" s="4">
        <v>1</v>
      </c>
    </row>
    <row r="1817" spans="1:4" x14ac:dyDescent="0.3">
      <c r="A1817" s="4">
        <v>1816</v>
      </c>
      <c r="B1817" s="4">
        <v>915</v>
      </c>
      <c r="C1817" s="4">
        <v>610</v>
      </c>
      <c r="D1817" s="4">
        <v>1</v>
      </c>
    </row>
    <row r="1818" spans="1:4" x14ac:dyDescent="0.3">
      <c r="A1818" s="4">
        <v>1817</v>
      </c>
      <c r="B1818" s="4">
        <v>916</v>
      </c>
      <c r="C1818" s="4">
        <v>852</v>
      </c>
      <c r="D1818" s="4">
        <v>1</v>
      </c>
    </row>
    <row r="1819" spans="1:4" x14ac:dyDescent="0.3">
      <c r="A1819" s="4">
        <v>1818</v>
      </c>
      <c r="B1819" s="4">
        <v>917</v>
      </c>
      <c r="C1819" s="4">
        <v>312</v>
      </c>
      <c r="D1819" s="4">
        <v>5</v>
      </c>
    </row>
    <row r="1820" spans="1:4" x14ac:dyDescent="0.3">
      <c r="A1820" s="4">
        <v>1819</v>
      </c>
      <c r="B1820" s="4">
        <v>918</v>
      </c>
      <c r="C1820" s="4">
        <v>211</v>
      </c>
      <c r="D1820" s="4">
        <v>5</v>
      </c>
    </row>
    <row r="1821" spans="1:4" x14ac:dyDescent="0.3">
      <c r="A1821" s="4">
        <v>1820</v>
      </c>
      <c r="B1821" s="4">
        <v>918</v>
      </c>
      <c r="C1821" s="4">
        <v>292</v>
      </c>
      <c r="D1821" s="4">
        <v>2</v>
      </c>
    </row>
    <row r="1822" spans="1:4" x14ac:dyDescent="0.3">
      <c r="A1822" s="4">
        <v>1821</v>
      </c>
      <c r="B1822" s="4">
        <v>918</v>
      </c>
      <c r="C1822" s="4">
        <v>671</v>
      </c>
      <c r="D1822" s="4">
        <v>4</v>
      </c>
    </row>
    <row r="1823" spans="1:4" x14ac:dyDescent="0.3">
      <c r="A1823" s="4">
        <v>1822</v>
      </c>
      <c r="B1823" s="4">
        <v>919</v>
      </c>
      <c r="C1823" s="4">
        <v>219</v>
      </c>
      <c r="D1823" s="4">
        <v>3</v>
      </c>
    </row>
    <row r="1824" spans="1:4" x14ac:dyDescent="0.3">
      <c r="A1824" s="4">
        <v>1823</v>
      </c>
      <c r="B1824" s="4">
        <v>919</v>
      </c>
      <c r="C1824" s="4">
        <v>424</v>
      </c>
      <c r="D1824" s="4">
        <v>5</v>
      </c>
    </row>
    <row r="1825" spans="1:4" x14ac:dyDescent="0.3">
      <c r="A1825" s="4">
        <v>1824</v>
      </c>
      <c r="B1825" s="4">
        <v>920</v>
      </c>
      <c r="C1825" s="4">
        <v>100</v>
      </c>
      <c r="D1825" s="4">
        <v>2</v>
      </c>
    </row>
    <row r="1826" spans="1:4" x14ac:dyDescent="0.3">
      <c r="A1826" s="4">
        <v>1825</v>
      </c>
      <c r="B1826" s="4">
        <v>920</v>
      </c>
      <c r="C1826" s="4">
        <v>749</v>
      </c>
      <c r="D1826" s="4">
        <v>4</v>
      </c>
    </row>
    <row r="1827" spans="1:4" x14ac:dyDescent="0.3">
      <c r="A1827" s="4">
        <v>1826</v>
      </c>
      <c r="B1827" s="4">
        <v>921</v>
      </c>
      <c r="C1827" s="4">
        <v>319</v>
      </c>
      <c r="D1827" s="4">
        <v>4</v>
      </c>
    </row>
    <row r="1828" spans="1:4" x14ac:dyDescent="0.3">
      <c r="A1828" s="4">
        <v>1827</v>
      </c>
      <c r="B1828" s="4">
        <v>922</v>
      </c>
      <c r="C1828" s="4">
        <v>41</v>
      </c>
      <c r="D1828" s="4">
        <v>5</v>
      </c>
    </row>
    <row r="1829" spans="1:4" x14ac:dyDescent="0.3">
      <c r="A1829" s="4">
        <v>1828</v>
      </c>
      <c r="B1829" s="4">
        <v>922</v>
      </c>
      <c r="C1829" s="4">
        <v>611</v>
      </c>
      <c r="D1829" s="4">
        <v>2</v>
      </c>
    </row>
    <row r="1830" spans="1:4" x14ac:dyDescent="0.3">
      <c r="A1830" s="4">
        <v>1829</v>
      </c>
      <c r="B1830" s="4">
        <v>922</v>
      </c>
      <c r="C1830" s="4">
        <v>977</v>
      </c>
      <c r="D1830" s="4">
        <v>4</v>
      </c>
    </row>
    <row r="1831" spans="1:4" x14ac:dyDescent="0.3">
      <c r="A1831" s="4">
        <v>1830</v>
      </c>
      <c r="B1831" s="4">
        <v>923</v>
      </c>
      <c r="C1831" s="4">
        <v>19</v>
      </c>
      <c r="D1831" s="4">
        <v>3</v>
      </c>
    </row>
    <row r="1832" spans="1:4" x14ac:dyDescent="0.3">
      <c r="A1832" s="4">
        <v>1831</v>
      </c>
      <c r="B1832" s="4">
        <v>923</v>
      </c>
      <c r="C1832" s="4">
        <v>812</v>
      </c>
      <c r="D1832" s="4">
        <v>1</v>
      </c>
    </row>
    <row r="1833" spans="1:4" x14ac:dyDescent="0.3">
      <c r="A1833" s="4">
        <v>1832</v>
      </c>
      <c r="B1833" s="4">
        <v>924</v>
      </c>
      <c r="C1833" s="4">
        <v>867</v>
      </c>
      <c r="D1833" s="4">
        <v>5</v>
      </c>
    </row>
    <row r="1834" spans="1:4" x14ac:dyDescent="0.3">
      <c r="A1834" s="4">
        <v>1833</v>
      </c>
      <c r="B1834" s="4">
        <v>925</v>
      </c>
      <c r="C1834" s="4">
        <v>299</v>
      </c>
      <c r="D1834" s="4">
        <v>2</v>
      </c>
    </row>
    <row r="1835" spans="1:4" x14ac:dyDescent="0.3">
      <c r="A1835" s="4">
        <v>1834</v>
      </c>
      <c r="B1835" s="4">
        <v>925</v>
      </c>
      <c r="C1835" s="4">
        <v>509</v>
      </c>
      <c r="D1835" s="4">
        <v>4</v>
      </c>
    </row>
    <row r="1836" spans="1:4" x14ac:dyDescent="0.3">
      <c r="A1836" s="4">
        <v>1835</v>
      </c>
      <c r="B1836" s="4">
        <v>925</v>
      </c>
      <c r="C1836" s="4">
        <v>740</v>
      </c>
      <c r="D1836" s="4">
        <v>3</v>
      </c>
    </row>
    <row r="1837" spans="1:4" x14ac:dyDescent="0.3">
      <c r="A1837" s="4">
        <v>1836</v>
      </c>
      <c r="B1837" s="4">
        <v>926</v>
      </c>
      <c r="C1837" s="4">
        <v>120</v>
      </c>
      <c r="D1837" s="4">
        <v>1</v>
      </c>
    </row>
    <row r="1838" spans="1:4" x14ac:dyDescent="0.3">
      <c r="A1838" s="4">
        <v>1837</v>
      </c>
      <c r="B1838" s="4">
        <v>926</v>
      </c>
      <c r="C1838" s="4">
        <v>136</v>
      </c>
      <c r="D1838" s="4">
        <v>4</v>
      </c>
    </row>
    <row r="1839" spans="1:4" x14ac:dyDescent="0.3">
      <c r="A1839" s="4">
        <v>1838</v>
      </c>
      <c r="B1839" s="4">
        <v>926</v>
      </c>
      <c r="C1839" s="4">
        <v>214</v>
      </c>
      <c r="D1839" s="4">
        <v>4</v>
      </c>
    </row>
    <row r="1840" spans="1:4" x14ac:dyDescent="0.3">
      <c r="A1840" s="4">
        <v>1839</v>
      </c>
      <c r="B1840" s="4">
        <v>927</v>
      </c>
      <c r="C1840" s="4">
        <v>719</v>
      </c>
      <c r="D1840" s="4">
        <v>3</v>
      </c>
    </row>
    <row r="1841" spans="1:4" x14ac:dyDescent="0.3">
      <c r="A1841" s="4">
        <v>1840</v>
      </c>
      <c r="B1841" s="4">
        <v>927</v>
      </c>
      <c r="C1841" s="4">
        <v>865</v>
      </c>
      <c r="D1841" s="4">
        <v>2</v>
      </c>
    </row>
    <row r="1842" spans="1:4" x14ac:dyDescent="0.3">
      <c r="A1842" s="4">
        <v>1841</v>
      </c>
      <c r="B1842" s="4">
        <v>928</v>
      </c>
      <c r="C1842" s="4">
        <v>358</v>
      </c>
      <c r="D1842" s="4">
        <v>1</v>
      </c>
    </row>
    <row r="1843" spans="1:4" x14ac:dyDescent="0.3">
      <c r="A1843" s="4">
        <v>1842</v>
      </c>
      <c r="B1843" s="4">
        <v>928</v>
      </c>
      <c r="C1843" s="4">
        <v>376</v>
      </c>
      <c r="D1843" s="4">
        <v>4</v>
      </c>
    </row>
    <row r="1844" spans="1:4" x14ac:dyDescent="0.3">
      <c r="A1844" s="4">
        <v>1843</v>
      </c>
      <c r="B1844" s="4">
        <v>928</v>
      </c>
      <c r="C1844" s="4">
        <v>703</v>
      </c>
      <c r="D1844" s="4">
        <v>5</v>
      </c>
    </row>
    <row r="1845" spans="1:4" x14ac:dyDescent="0.3">
      <c r="A1845" s="4">
        <v>1844</v>
      </c>
      <c r="B1845" s="4">
        <v>928</v>
      </c>
      <c r="C1845" s="4">
        <v>881</v>
      </c>
      <c r="D1845" s="4">
        <v>2</v>
      </c>
    </row>
    <row r="1846" spans="1:4" x14ac:dyDescent="0.3">
      <c r="A1846" s="4">
        <v>1845</v>
      </c>
      <c r="B1846" s="4">
        <v>929</v>
      </c>
      <c r="C1846" s="4">
        <v>16</v>
      </c>
      <c r="D1846" s="4">
        <v>3</v>
      </c>
    </row>
    <row r="1847" spans="1:4" x14ac:dyDescent="0.3">
      <c r="A1847" s="4">
        <v>1846</v>
      </c>
      <c r="B1847" s="4">
        <v>929</v>
      </c>
      <c r="C1847" s="4">
        <v>695</v>
      </c>
      <c r="D1847" s="4">
        <v>4</v>
      </c>
    </row>
    <row r="1848" spans="1:4" x14ac:dyDescent="0.3">
      <c r="A1848" s="4">
        <v>1847</v>
      </c>
      <c r="B1848" s="4">
        <v>929</v>
      </c>
      <c r="C1848" s="4">
        <v>728</v>
      </c>
      <c r="D1848" s="4">
        <v>5</v>
      </c>
    </row>
    <row r="1849" spans="1:4" x14ac:dyDescent="0.3">
      <c r="A1849" s="4">
        <v>1848</v>
      </c>
      <c r="B1849" s="4">
        <v>930</v>
      </c>
      <c r="C1849" s="4">
        <v>56</v>
      </c>
      <c r="D1849" s="4">
        <v>1</v>
      </c>
    </row>
    <row r="1850" spans="1:4" x14ac:dyDescent="0.3">
      <c r="A1850" s="4">
        <v>1849</v>
      </c>
      <c r="B1850" s="4">
        <v>930</v>
      </c>
      <c r="C1850" s="4">
        <v>264</v>
      </c>
      <c r="D1850" s="4">
        <v>5</v>
      </c>
    </row>
    <row r="1851" spans="1:4" x14ac:dyDescent="0.3">
      <c r="A1851" s="4">
        <v>1850</v>
      </c>
      <c r="B1851" s="4">
        <v>930</v>
      </c>
      <c r="C1851" s="4">
        <v>478</v>
      </c>
      <c r="D1851" s="4">
        <v>2</v>
      </c>
    </row>
    <row r="1852" spans="1:4" x14ac:dyDescent="0.3">
      <c r="A1852" s="4">
        <v>1851</v>
      </c>
      <c r="B1852" s="4">
        <v>930</v>
      </c>
      <c r="C1852" s="4">
        <v>798</v>
      </c>
      <c r="D1852" s="4">
        <v>1</v>
      </c>
    </row>
    <row r="1853" spans="1:4" x14ac:dyDescent="0.3">
      <c r="A1853" s="4">
        <v>1852</v>
      </c>
      <c r="B1853" s="4">
        <v>930</v>
      </c>
      <c r="C1853" s="4">
        <v>826</v>
      </c>
      <c r="D1853" s="4">
        <v>1</v>
      </c>
    </row>
    <row r="1854" spans="1:4" x14ac:dyDescent="0.3">
      <c r="A1854" s="4">
        <v>1853</v>
      </c>
      <c r="B1854" s="4">
        <v>930</v>
      </c>
      <c r="C1854" s="4">
        <v>835</v>
      </c>
      <c r="D1854" s="4">
        <v>2</v>
      </c>
    </row>
    <row r="1855" spans="1:4" x14ac:dyDescent="0.3">
      <c r="A1855" s="4">
        <v>1854</v>
      </c>
      <c r="B1855" s="4">
        <v>930</v>
      </c>
      <c r="C1855" s="4">
        <v>910</v>
      </c>
      <c r="D1855" s="4">
        <v>3</v>
      </c>
    </row>
    <row r="1856" spans="1:4" x14ac:dyDescent="0.3">
      <c r="A1856" s="4">
        <v>1855</v>
      </c>
      <c r="B1856" s="4">
        <v>930</v>
      </c>
      <c r="C1856" s="4">
        <v>939</v>
      </c>
      <c r="D1856" s="4">
        <v>5</v>
      </c>
    </row>
    <row r="1857" spans="1:4" x14ac:dyDescent="0.3">
      <c r="A1857" s="4">
        <v>1856</v>
      </c>
      <c r="B1857" s="4">
        <v>931</v>
      </c>
      <c r="C1857" s="4">
        <v>61</v>
      </c>
      <c r="D1857" s="4">
        <v>4</v>
      </c>
    </row>
    <row r="1858" spans="1:4" x14ac:dyDescent="0.3">
      <c r="A1858" s="4">
        <v>1857</v>
      </c>
      <c r="B1858" s="4">
        <v>931</v>
      </c>
      <c r="C1858" s="4">
        <v>197</v>
      </c>
      <c r="D1858" s="4">
        <v>4</v>
      </c>
    </row>
    <row r="1859" spans="1:4" x14ac:dyDescent="0.3">
      <c r="A1859" s="4">
        <v>1858</v>
      </c>
      <c r="B1859" s="4">
        <v>932</v>
      </c>
      <c r="C1859" s="4">
        <v>243</v>
      </c>
      <c r="D1859" s="4">
        <v>5</v>
      </c>
    </row>
    <row r="1860" spans="1:4" x14ac:dyDescent="0.3">
      <c r="A1860" s="4">
        <v>1859</v>
      </c>
      <c r="B1860" s="4">
        <v>932</v>
      </c>
      <c r="C1860" s="4">
        <v>804</v>
      </c>
      <c r="D1860" s="4">
        <v>1</v>
      </c>
    </row>
    <row r="1861" spans="1:4" x14ac:dyDescent="0.3">
      <c r="A1861" s="4">
        <v>1860</v>
      </c>
      <c r="B1861" s="4">
        <v>932</v>
      </c>
      <c r="C1861" s="4">
        <v>906</v>
      </c>
      <c r="D1861" s="4">
        <v>4</v>
      </c>
    </row>
    <row r="1862" spans="1:4" x14ac:dyDescent="0.3">
      <c r="A1862" s="4">
        <v>1861</v>
      </c>
      <c r="B1862" s="4">
        <v>933</v>
      </c>
      <c r="C1862" s="4">
        <v>664</v>
      </c>
      <c r="D1862" s="4">
        <v>3</v>
      </c>
    </row>
    <row r="1863" spans="1:4" x14ac:dyDescent="0.3">
      <c r="A1863" s="4">
        <v>1862</v>
      </c>
      <c r="B1863" s="4">
        <v>934</v>
      </c>
      <c r="C1863" s="4">
        <v>174</v>
      </c>
      <c r="D1863" s="4">
        <v>2</v>
      </c>
    </row>
    <row r="1864" spans="1:4" x14ac:dyDescent="0.3">
      <c r="A1864" s="4">
        <v>1863</v>
      </c>
      <c r="B1864" s="4">
        <v>934</v>
      </c>
      <c r="C1864" s="4">
        <v>708</v>
      </c>
      <c r="D1864" s="4">
        <v>1</v>
      </c>
    </row>
    <row r="1865" spans="1:4" x14ac:dyDescent="0.3">
      <c r="A1865" s="4">
        <v>1864</v>
      </c>
      <c r="B1865" s="4">
        <v>935</v>
      </c>
      <c r="C1865" s="4">
        <v>885</v>
      </c>
      <c r="D1865" s="4">
        <v>5</v>
      </c>
    </row>
    <row r="1866" spans="1:4" x14ac:dyDescent="0.3">
      <c r="A1866" s="4">
        <v>1865</v>
      </c>
      <c r="B1866" s="4">
        <v>936</v>
      </c>
      <c r="C1866" s="4">
        <v>173</v>
      </c>
      <c r="D1866" s="4">
        <v>1</v>
      </c>
    </row>
    <row r="1867" spans="1:4" x14ac:dyDescent="0.3">
      <c r="A1867" s="4">
        <v>1866</v>
      </c>
      <c r="B1867" s="4">
        <v>936</v>
      </c>
      <c r="C1867" s="4">
        <v>279</v>
      </c>
      <c r="D1867" s="4">
        <v>5</v>
      </c>
    </row>
    <row r="1868" spans="1:4" x14ac:dyDescent="0.3">
      <c r="A1868" s="4">
        <v>1867</v>
      </c>
      <c r="B1868" s="4">
        <v>936</v>
      </c>
      <c r="C1868" s="4">
        <v>958</v>
      </c>
      <c r="D1868" s="4">
        <v>3</v>
      </c>
    </row>
    <row r="1869" spans="1:4" x14ac:dyDescent="0.3">
      <c r="A1869" s="4">
        <v>1868</v>
      </c>
      <c r="B1869" s="4">
        <v>937</v>
      </c>
      <c r="C1869" s="4">
        <v>141</v>
      </c>
      <c r="D1869" s="4">
        <v>2</v>
      </c>
    </row>
    <row r="1870" spans="1:4" x14ac:dyDescent="0.3">
      <c r="A1870" s="4">
        <v>1869</v>
      </c>
      <c r="B1870" s="4">
        <v>937</v>
      </c>
      <c r="C1870" s="4">
        <v>903</v>
      </c>
      <c r="D1870" s="4">
        <v>3</v>
      </c>
    </row>
    <row r="1871" spans="1:4" x14ac:dyDescent="0.3">
      <c r="A1871" s="4">
        <v>1870</v>
      </c>
      <c r="B1871" s="4">
        <v>937</v>
      </c>
      <c r="C1871" s="4">
        <v>989</v>
      </c>
      <c r="D1871" s="4">
        <v>3</v>
      </c>
    </row>
    <row r="1872" spans="1:4" x14ac:dyDescent="0.3">
      <c r="A1872" s="4">
        <v>1871</v>
      </c>
      <c r="B1872" s="4">
        <v>938</v>
      </c>
      <c r="C1872" s="4">
        <v>99</v>
      </c>
      <c r="D1872" s="4">
        <v>4</v>
      </c>
    </row>
    <row r="1873" spans="1:4" x14ac:dyDescent="0.3">
      <c r="A1873" s="4">
        <v>1872</v>
      </c>
      <c r="B1873" s="4">
        <v>938</v>
      </c>
      <c r="C1873" s="4">
        <v>859</v>
      </c>
      <c r="D1873" s="4">
        <v>1</v>
      </c>
    </row>
    <row r="1874" spans="1:4" x14ac:dyDescent="0.3">
      <c r="A1874" s="4">
        <v>1873</v>
      </c>
      <c r="B1874" s="4">
        <v>939</v>
      </c>
      <c r="C1874" s="4">
        <v>469</v>
      </c>
      <c r="D1874" s="4">
        <v>2</v>
      </c>
    </row>
    <row r="1875" spans="1:4" x14ac:dyDescent="0.3">
      <c r="A1875" s="4">
        <v>1874</v>
      </c>
      <c r="B1875" s="4">
        <v>939</v>
      </c>
      <c r="C1875" s="4">
        <v>911</v>
      </c>
      <c r="D1875" s="4">
        <v>1</v>
      </c>
    </row>
    <row r="1876" spans="1:4" x14ac:dyDescent="0.3">
      <c r="A1876" s="4">
        <v>1875</v>
      </c>
      <c r="B1876" s="4">
        <v>940</v>
      </c>
      <c r="C1876" s="4">
        <v>696</v>
      </c>
      <c r="D1876" s="4">
        <v>5</v>
      </c>
    </row>
    <row r="1877" spans="1:4" x14ac:dyDescent="0.3">
      <c r="A1877" s="4">
        <v>1876</v>
      </c>
      <c r="B1877" s="4">
        <v>941</v>
      </c>
      <c r="C1877" s="4">
        <v>335</v>
      </c>
      <c r="D1877" s="4">
        <v>5</v>
      </c>
    </row>
    <row r="1878" spans="1:4" x14ac:dyDescent="0.3">
      <c r="A1878" s="4">
        <v>1877</v>
      </c>
      <c r="B1878" s="4">
        <v>941</v>
      </c>
      <c r="C1878" s="4">
        <v>833</v>
      </c>
      <c r="D1878" s="4">
        <v>4</v>
      </c>
    </row>
    <row r="1879" spans="1:4" x14ac:dyDescent="0.3">
      <c r="A1879" s="4">
        <v>1878</v>
      </c>
      <c r="B1879" s="4">
        <v>942</v>
      </c>
      <c r="C1879" s="4">
        <v>690</v>
      </c>
      <c r="D1879" s="4">
        <v>5</v>
      </c>
    </row>
    <row r="1880" spans="1:4" x14ac:dyDescent="0.3">
      <c r="A1880" s="4">
        <v>1879</v>
      </c>
      <c r="B1880" s="4">
        <v>942</v>
      </c>
      <c r="C1880" s="4">
        <v>956</v>
      </c>
      <c r="D1880" s="4">
        <v>2</v>
      </c>
    </row>
    <row r="1881" spans="1:4" x14ac:dyDescent="0.3">
      <c r="A1881" s="4">
        <v>1880</v>
      </c>
      <c r="B1881" s="4">
        <v>943</v>
      </c>
      <c r="C1881" s="4">
        <v>26</v>
      </c>
      <c r="D1881" s="4">
        <v>3</v>
      </c>
    </row>
    <row r="1882" spans="1:4" x14ac:dyDescent="0.3">
      <c r="A1882" s="4">
        <v>1881</v>
      </c>
      <c r="B1882" s="4">
        <v>944</v>
      </c>
      <c r="C1882" s="4">
        <v>335</v>
      </c>
      <c r="D1882" s="4">
        <v>5</v>
      </c>
    </row>
    <row r="1883" spans="1:4" x14ac:dyDescent="0.3">
      <c r="A1883" s="4">
        <v>1882</v>
      </c>
      <c r="B1883" s="4">
        <v>944</v>
      </c>
      <c r="C1883" s="4">
        <v>799</v>
      </c>
      <c r="D1883" s="4">
        <v>5</v>
      </c>
    </row>
    <row r="1884" spans="1:4" x14ac:dyDescent="0.3">
      <c r="A1884" s="4">
        <v>1883</v>
      </c>
      <c r="B1884" s="4">
        <v>945</v>
      </c>
      <c r="C1884" s="4">
        <v>136</v>
      </c>
      <c r="D1884" s="4">
        <v>3</v>
      </c>
    </row>
    <row r="1885" spans="1:4" x14ac:dyDescent="0.3">
      <c r="A1885" s="4">
        <v>1884</v>
      </c>
      <c r="B1885" s="4">
        <v>945</v>
      </c>
      <c r="C1885" s="4">
        <v>257</v>
      </c>
      <c r="D1885" s="4">
        <v>1</v>
      </c>
    </row>
    <row r="1886" spans="1:4" x14ac:dyDescent="0.3">
      <c r="A1886" s="4">
        <v>1885</v>
      </c>
      <c r="B1886" s="4">
        <v>946</v>
      </c>
      <c r="C1886" s="4">
        <v>663</v>
      </c>
      <c r="D1886" s="4">
        <v>5</v>
      </c>
    </row>
    <row r="1887" spans="1:4" x14ac:dyDescent="0.3">
      <c r="A1887" s="4">
        <v>1886</v>
      </c>
      <c r="B1887" s="4">
        <v>946</v>
      </c>
      <c r="C1887" s="4">
        <v>968</v>
      </c>
      <c r="D1887" s="4">
        <v>1</v>
      </c>
    </row>
    <row r="1888" spans="1:4" x14ac:dyDescent="0.3">
      <c r="A1888" s="4">
        <v>1887</v>
      </c>
      <c r="B1888" s="4">
        <v>947</v>
      </c>
      <c r="C1888" s="4">
        <v>896</v>
      </c>
      <c r="D1888" s="4">
        <v>1</v>
      </c>
    </row>
    <row r="1889" spans="1:4" x14ac:dyDescent="0.3">
      <c r="A1889" s="4">
        <v>1888</v>
      </c>
      <c r="B1889" s="4">
        <v>948</v>
      </c>
      <c r="C1889" s="4">
        <v>248</v>
      </c>
      <c r="D1889" s="4">
        <v>4</v>
      </c>
    </row>
    <row r="1890" spans="1:4" x14ac:dyDescent="0.3">
      <c r="A1890" s="4">
        <v>1889</v>
      </c>
      <c r="B1890" s="4">
        <v>948</v>
      </c>
      <c r="C1890" s="4">
        <v>639</v>
      </c>
      <c r="D1890" s="4">
        <v>1</v>
      </c>
    </row>
    <row r="1891" spans="1:4" x14ac:dyDescent="0.3">
      <c r="A1891" s="4">
        <v>1890</v>
      </c>
      <c r="B1891" s="4">
        <v>949</v>
      </c>
      <c r="C1891" s="4">
        <v>284</v>
      </c>
      <c r="D1891" s="4">
        <v>3</v>
      </c>
    </row>
    <row r="1892" spans="1:4" x14ac:dyDescent="0.3">
      <c r="A1892" s="4">
        <v>1891</v>
      </c>
      <c r="B1892" s="4">
        <v>949</v>
      </c>
      <c r="C1892" s="4">
        <v>749</v>
      </c>
      <c r="D1892" s="4">
        <v>4</v>
      </c>
    </row>
    <row r="1893" spans="1:4" x14ac:dyDescent="0.3">
      <c r="A1893" s="4">
        <v>1892</v>
      </c>
      <c r="B1893" s="4">
        <v>950</v>
      </c>
      <c r="C1893" s="4">
        <v>241</v>
      </c>
      <c r="D1893" s="4">
        <v>5</v>
      </c>
    </row>
    <row r="1894" spans="1:4" x14ac:dyDescent="0.3">
      <c r="A1894" s="4">
        <v>1893</v>
      </c>
      <c r="B1894" s="4">
        <v>950</v>
      </c>
      <c r="C1894" s="4">
        <v>778</v>
      </c>
      <c r="D1894" s="4">
        <v>2</v>
      </c>
    </row>
    <row r="1895" spans="1:4" x14ac:dyDescent="0.3">
      <c r="A1895" s="4">
        <v>1894</v>
      </c>
      <c r="B1895" s="4">
        <v>951</v>
      </c>
      <c r="C1895" s="4">
        <v>167</v>
      </c>
      <c r="D1895" s="4">
        <v>2</v>
      </c>
    </row>
    <row r="1896" spans="1:4" x14ac:dyDescent="0.3">
      <c r="A1896" s="4">
        <v>1895</v>
      </c>
      <c r="B1896" s="4">
        <v>952</v>
      </c>
      <c r="C1896" s="4">
        <v>947</v>
      </c>
      <c r="D1896" s="4">
        <v>5</v>
      </c>
    </row>
    <row r="1897" spans="1:4" x14ac:dyDescent="0.3">
      <c r="A1897" s="4">
        <v>1896</v>
      </c>
      <c r="B1897" s="4">
        <v>953</v>
      </c>
      <c r="C1897" s="4">
        <v>369</v>
      </c>
      <c r="D1897" s="4">
        <v>5</v>
      </c>
    </row>
    <row r="1898" spans="1:4" x14ac:dyDescent="0.3">
      <c r="A1898" s="4">
        <v>1897</v>
      </c>
      <c r="B1898" s="4">
        <v>953</v>
      </c>
      <c r="C1898" s="4">
        <v>912</v>
      </c>
      <c r="D1898" s="4">
        <v>3</v>
      </c>
    </row>
    <row r="1899" spans="1:4" x14ac:dyDescent="0.3">
      <c r="A1899" s="4">
        <v>1898</v>
      </c>
      <c r="B1899" s="4">
        <v>955</v>
      </c>
      <c r="C1899" s="4">
        <v>294</v>
      </c>
      <c r="D1899" s="4">
        <v>5</v>
      </c>
    </row>
    <row r="1900" spans="1:4" x14ac:dyDescent="0.3">
      <c r="A1900" s="4">
        <v>1899</v>
      </c>
      <c r="B1900" s="4">
        <v>955</v>
      </c>
      <c r="C1900" s="4">
        <v>368</v>
      </c>
      <c r="D1900" s="4">
        <v>4</v>
      </c>
    </row>
    <row r="1901" spans="1:4" x14ac:dyDescent="0.3">
      <c r="A1901" s="4">
        <v>1900</v>
      </c>
      <c r="B1901" s="4">
        <v>955</v>
      </c>
      <c r="C1901" s="4">
        <v>496</v>
      </c>
      <c r="D1901" s="4">
        <v>3</v>
      </c>
    </row>
    <row r="1902" spans="1:4" x14ac:dyDescent="0.3">
      <c r="A1902" s="4">
        <v>1901</v>
      </c>
      <c r="B1902" s="4">
        <v>955</v>
      </c>
      <c r="C1902" s="4">
        <v>531</v>
      </c>
      <c r="D1902" s="4">
        <v>5</v>
      </c>
    </row>
    <row r="1903" spans="1:4" x14ac:dyDescent="0.3">
      <c r="A1903" s="4">
        <v>1902</v>
      </c>
      <c r="B1903" s="4">
        <v>956</v>
      </c>
      <c r="C1903" s="4">
        <v>631</v>
      </c>
      <c r="D1903" s="4">
        <v>1</v>
      </c>
    </row>
    <row r="1904" spans="1:4" x14ac:dyDescent="0.3">
      <c r="A1904" s="4">
        <v>1903</v>
      </c>
      <c r="B1904" s="4">
        <v>956</v>
      </c>
      <c r="C1904" s="4">
        <v>716</v>
      </c>
      <c r="D1904" s="4">
        <v>1</v>
      </c>
    </row>
    <row r="1905" spans="1:4" x14ac:dyDescent="0.3">
      <c r="A1905" s="4">
        <v>1904</v>
      </c>
      <c r="B1905" s="4">
        <v>956</v>
      </c>
      <c r="C1905" s="4">
        <v>767</v>
      </c>
      <c r="D1905" s="4">
        <v>1</v>
      </c>
    </row>
    <row r="1906" spans="1:4" x14ac:dyDescent="0.3">
      <c r="A1906" s="4">
        <v>1905</v>
      </c>
      <c r="B1906" s="4">
        <v>956</v>
      </c>
      <c r="C1906" s="4">
        <v>914</v>
      </c>
      <c r="D1906" s="4">
        <v>2</v>
      </c>
    </row>
    <row r="1907" spans="1:4" x14ac:dyDescent="0.3">
      <c r="A1907" s="4">
        <v>1906</v>
      </c>
      <c r="B1907" s="4">
        <v>957</v>
      </c>
      <c r="C1907" s="4">
        <v>535</v>
      </c>
      <c r="D1907" s="4">
        <v>3</v>
      </c>
    </row>
    <row r="1908" spans="1:4" x14ac:dyDescent="0.3">
      <c r="A1908" s="4">
        <v>1907</v>
      </c>
      <c r="B1908" s="4">
        <v>957</v>
      </c>
      <c r="C1908" s="4">
        <v>597</v>
      </c>
      <c r="D1908" s="4">
        <v>1</v>
      </c>
    </row>
    <row r="1909" spans="1:4" x14ac:dyDescent="0.3">
      <c r="A1909" s="4">
        <v>1908</v>
      </c>
      <c r="B1909" s="4">
        <v>957</v>
      </c>
      <c r="C1909" s="4">
        <v>737</v>
      </c>
      <c r="D1909" s="4">
        <v>4</v>
      </c>
    </row>
    <row r="1910" spans="1:4" x14ac:dyDescent="0.3">
      <c r="A1910" s="4">
        <v>1909</v>
      </c>
      <c r="B1910" s="4">
        <v>958</v>
      </c>
      <c r="C1910" s="4">
        <v>493</v>
      </c>
      <c r="D1910" s="4">
        <v>4</v>
      </c>
    </row>
    <row r="1911" spans="1:4" x14ac:dyDescent="0.3">
      <c r="A1911" s="4">
        <v>1910</v>
      </c>
      <c r="B1911" s="4">
        <v>959</v>
      </c>
      <c r="C1911" s="4">
        <v>908</v>
      </c>
      <c r="D1911" s="4">
        <v>2</v>
      </c>
    </row>
    <row r="1912" spans="1:4" x14ac:dyDescent="0.3">
      <c r="A1912" s="4">
        <v>1911</v>
      </c>
      <c r="B1912" s="4">
        <v>960</v>
      </c>
      <c r="C1912" s="4">
        <v>317</v>
      </c>
      <c r="D1912" s="4">
        <v>4</v>
      </c>
    </row>
    <row r="1913" spans="1:4" x14ac:dyDescent="0.3">
      <c r="A1913" s="4">
        <v>1912</v>
      </c>
      <c r="B1913" s="4">
        <v>960</v>
      </c>
      <c r="C1913" s="4">
        <v>867</v>
      </c>
      <c r="D1913" s="4">
        <v>1</v>
      </c>
    </row>
    <row r="1914" spans="1:4" x14ac:dyDescent="0.3">
      <c r="A1914" s="4">
        <v>1913</v>
      </c>
      <c r="B1914" s="4">
        <v>961</v>
      </c>
      <c r="C1914" s="4">
        <v>147</v>
      </c>
      <c r="D1914" s="4">
        <v>5</v>
      </c>
    </row>
    <row r="1915" spans="1:4" x14ac:dyDescent="0.3">
      <c r="A1915" s="4">
        <v>1914</v>
      </c>
      <c r="B1915" s="4">
        <v>961</v>
      </c>
      <c r="C1915" s="4">
        <v>294</v>
      </c>
      <c r="D1915" s="4">
        <v>1</v>
      </c>
    </row>
    <row r="1916" spans="1:4" x14ac:dyDescent="0.3">
      <c r="A1916" s="4">
        <v>1915</v>
      </c>
      <c r="B1916" s="4">
        <v>961</v>
      </c>
      <c r="C1916" s="4">
        <v>473</v>
      </c>
      <c r="D1916" s="4">
        <v>5</v>
      </c>
    </row>
    <row r="1917" spans="1:4" x14ac:dyDescent="0.3">
      <c r="A1917" s="4">
        <v>1916</v>
      </c>
      <c r="B1917" s="4">
        <v>962</v>
      </c>
      <c r="C1917" s="4">
        <v>237</v>
      </c>
      <c r="D1917" s="4">
        <v>1</v>
      </c>
    </row>
    <row r="1918" spans="1:4" x14ac:dyDescent="0.3">
      <c r="A1918" s="4">
        <v>1917</v>
      </c>
      <c r="B1918" s="4">
        <v>963</v>
      </c>
      <c r="C1918" s="4">
        <v>225</v>
      </c>
      <c r="D1918" s="4">
        <v>5</v>
      </c>
    </row>
    <row r="1919" spans="1:4" x14ac:dyDescent="0.3">
      <c r="A1919" s="4">
        <v>1918</v>
      </c>
      <c r="B1919" s="4">
        <v>964</v>
      </c>
      <c r="C1919" s="4">
        <v>457</v>
      </c>
      <c r="D1919" s="4">
        <v>3</v>
      </c>
    </row>
    <row r="1920" spans="1:4" x14ac:dyDescent="0.3">
      <c r="A1920" s="4">
        <v>1919</v>
      </c>
      <c r="B1920" s="4">
        <v>964</v>
      </c>
      <c r="C1920" s="4">
        <v>729</v>
      </c>
      <c r="D1920" s="4">
        <v>3</v>
      </c>
    </row>
    <row r="1921" spans="1:4" x14ac:dyDescent="0.3">
      <c r="A1921" s="4">
        <v>1920</v>
      </c>
      <c r="B1921" s="4">
        <v>965</v>
      </c>
      <c r="C1921" s="4">
        <v>368</v>
      </c>
      <c r="D1921" s="4">
        <v>1</v>
      </c>
    </row>
    <row r="1922" spans="1:4" x14ac:dyDescent="0.3">
      <c r="A1922" s="4">
        <v>1921</v>
      </c>
      <c r="B1922" s="4">
        <v>965</v>
      </c>
      <c r="C1922" s="4">
        <v>812</v>
      </c>
      <c r="D1922" s="4">
        <v>3</v>
      </c>
    </row>
    <row r="1923" spans="1:4" x14ac:dyDescent="0.3">
      <c r="A1923" s="4">
        <v>1922</v>
      </c>
      <c r="B1923" s="4">
        <v>966</v>
      </c>
      <c r="C1923" s="4">
        <v>170</v>
      </c>
      <c r="D1923" s="4">
        <v>5</v>
      </c>
    </row>
    <row r="1924" spans="1:4" x14ac:dyDescent="0.3">
      <c r="A1924" s="4">
        <v>1923</v>
      </c>
      <c r="B1924" s="4">
        <v>966</v>
      </c>
      <c r="C1924" s="4">
        <v>220</v>
      </c>
      <c r="D1924" s="4">
        <v>5</v>
      </c>
    </row>
    <row r="1925" spans="1:4" x14ac:dyDescent="0.3">
      <c r="A1925" s="4">
        <v>1924</v>
      </c>
      <c r="B1925" s="4">
        <v>966</v>
      </c>
      <c r="C1925" s="4">
        <v>758</v>
      </c>
      <c r="D1925" s="4">
        <v>1</v>
      </c>
    </row>
    <row r="1926" spans="1:4" x14ac:dyDescent="0.3">
      <c r="A1926" s="4">
        <v>1925</v>
      </c>
      <c r="B1926" s="4">
        <v>966</v>
      </c>
      <c r="C1926" s="4">
        <v>914</v>
      </c>
      <c r="D1926" s="4">
        <v>2</v>
      </c>
    </row>
    <row r="1927" spans="1:4" x14ac:dyDescent="0.3">
      <c r="A1927" s="4">
        <v>1926</v>
      </c>
      <c r="B1927" s="4">
        <v>967</v>
      </c>
      <c r="C1927" s="4">
        <v>30</v>
      </c>
      <c r="D1927" s="4">
        <v>1</v>
      </c>
    </row>
    <row r="1928" spans="1:4" x14ac:dyDescent="0.3">
      <c r="A1928" s="4">
        <v>1927</v>
      </c>
      <c r="B1928" s="4">
        <v>967</v>
      </c>
      <c r="C1928" s="4">
        <v>288</v>
      </c>
      <c r="D1928" s="4">
        <v>4</v>
      </c>
    </row>
    <row r="1929" spans="1:4" x14ac:dyDescent="0.3">
      <c r="A1929" s="4">
        <v>1928</v>
      </c>
      <c r="B1929" s="4">
        <v>967</v>
      </c>
      <c r="C1929" s="4">
        <v>958</v>
      </c>
      <c r="D1929" s="4">
        <v>4</v>
      </c>
    </row>
    <row r="1930" spans="1:4" x14ac:dyDescent="0.3">
      <c r="A1930" s="4">
        <v>1929</v>
      </c>
      <c r="B1930" s="4">
        <v>968</v>
      </c>
      <c r="C1930" s="4">
        <v>745</v>
      </c>
      <c r="D1930" s="4">
        <v>5</v>
      </c>
    </row>
    <row r="1931" spans="1:4" x14ac:dyDescent="0.3">
      <c r="A1931" s="4">
        <v>1930</v>
      </c>
      <c r="B1931" s="4">
        <v>969</v>
      </c>
      <c r="C1931" s="4">
        <v>461</v>
      </c>
      <c r="D1931" s="4">
        <v>3</v>
      </c>
    </row>
    <row r="1932" spans="1:4" x14ac:dyDescent="0.3">
      <c r="A1932" s="4">
        <v>1931</v>
      </c>
      <c r="B1932" s="4">
        <v>969</v>
      </c>
      <c r="C1932" s="4">
        <v>797</v>
      </c>
      <c r="D1932" s="4">
        <v>4</v>
      </c>
    </row>
    <row r="1933" spans="1:4" x14ac:dyDescent="0.3">
      <c r="A1933" s="4">
        <v>1932</v>
      </c>
      <c r="B1933" s="4">
        <v>970</v>
      </c>
      <c r="C1933" s="4">
        <v>279</v>
      </c>
      <c r="D1933" s="4">
        <v>1</v>
      </c>
    </row>
    <row r="1934" spans="1:4" x14ac:dyDescent="0.3">
      <c r="A1934" s="4">
        <v>1933</v>
      </c>
      <c r="B1934" s="4">
        <v>970</v>
      </c>
      <c r="C1934" s="4">
        <v>385</v>
      </c>
      <c r="D1934" s="4">
        <v>4</v>
      </c>
    </row>
    <row r="1935" spans="1:4" x14ac:dyDescent="0.3">
      <c r="A1935" s="4">
        <v>1934</v>
      </c>
      <c r="B1935" s="4">
        <v>970</v>
      </c>
      <c r="C1935" s="4">
        <v>443</v>
      </c>
      <c r="D1935" s="4">
        <v>5</v>
      </c>
    </row>
    <row r="1936" spans="1:4" x14ac:dyDescent="0.3">
      <c r="A1936" s="4">
        <v>1935</v>
      </c>
      <c r="B1936" s="4">
        <v>970</v>
      </c>
      <c r="C1936" s="4">
        <v>581</v>
      </c>
      <c r="D1936" s="4">
        <v>4</v>
      </c>
    </row>
    <row r="1937" spans="1:4" x14ac:dyDescent="0.3">
      <c r="A1937" s="4">
        <v>1936</v>
      </c>
      <c r="B1937" s="4">
        <v>971</v>
      </c>
      <c r="C1937" s="4">
        <v>384</v>
      </c>
      <c r="D1937" s="4">
        <v>2</v>
      </c>
    </row>
    <row r="1938" spans="1:4" x14ac:dyDescent="0.3">
      <c r="A1938" s="4">
        <v>1937</v>
      </c>
      <c r="B1938" s="4">
        <v>972</v>
      </c>
      <c r="C1938" s="4">
        <v>466</v>
      </c>
      <c r="D1938" s="4">
        <v>2</v>
      </c>
    </row>
    <row r="1939" spans="1:4" x14ac:dyDescent="0.3">
      <c r="A1939" s="4">
        <v>1938</v>
      </c>
      <c r="B1939" s="4">
        <v>972</v>
      </c>
      <c r="C1939" s="4">
        <v>802</v>
      </c>
      <c r="D1939" s="4">
        <v>4</v>
      </c>
    </row>
    <row r="1940" spans="1:4" x14ac:dyDescent="0.3">
      <c r="A1940" s="4">
        <v>1939</v>
      </c>
      <c r="B1940" s="4">
        <v>972</v>
      </c>
      <c r="C1940" s="4">
        <v>946</v>
      </c>
      <c r="D1940" s="4">
        <v>4</v>
      </c>
    </row>
    <row r="1941" spans="1:4" x14ac:dyDescent="0.3">
      <c r="A1941" s="4">
        <v>1940</v>
      </c>
      <c r="B1941" s="4">
        <v>973</v>
      </c>
      <c r="C1941" s="4">
        <v>708</v>
      </c>
      <c r="D1941" s="4">
        <v>2</v>
      </c>
    </row>
    <row r="1942" spans="1:4" x14ac:dyDescent="0.3">
      <c r="A1942" s="4">
        <v>1941</v>
      </c>
      <c r="B1942" s="4">
        <v>973</v>
      </c>
      <c r="C1942" s="4">
        <v>816</v>
      </c>
      <c r="D1942" s="4">
        <v>5</v>
      </c>
    </row>
    <row r="1943" spans="1:4" x14ac:dyDescent="0.3">
      <c r="A1943" s="4">
        <v>1942</v>
      </c>
      <c r="B1943" s="4">
        <v>974</v>
      </c>
      <c r="C1943" s="4">
        <v>233</v>
      </c>
      <c r="D1943" s="4">
        <v>4</v>
      </c>
    </row>
    <row r="1944" spans="1:4" x14ac:dyDescent="0.3">
      <c r="A1944" s="4">
        <v>1943</v>
      </c>
      <c r="B1944" s="4">
        <v>975</v>
      </c>
      <c r="C1944" s="4">
        <v>292</v>
      </c>
      <c r="D1944" s="4">
        <v>2</v>
      </c>
    </row>
    <row r="1945" spans="1:4" x14ac:dyDescent="0.3">
      <c r="A1945" s="4">
        <v>1944</v>
      </c>
      <c r="B1945" s="4">
        <v>975</v>
      </c>
      <c r="C1945" s="4">
        <v>968</v>
      </c>
      <c r="D1945" s="4">
        <v>4</v>
      </c>
    </row>
    <row r="1946" spans="1:4" x14ac:dyDescent="0.3">
      <c r="A1946" s="4">
        <v>1945</v>
      </c>
      <c r="B1946" s="4">
        <v>976</v>
      </c>
      <c r="C1946" s="4">
        <v>115</v>
      </c>
      <c r="D1946" s="4">
        <v>1</v>
      </c>
    </row>
    <row r="1947" spans="1:4" x14ac:dyDescent="0.3">
      <c r="A1947" s="4">
        <v>1946</v>
      </c>
      <c r="B1947" s="4">
        <v>976</v>
      </c>
      <c r="C1947" s="4">
        <v>728</v>
      </c>
      <c r="D1947" s="4">
        <v>2</v>
      </c>
    </row>
    <row r="1948" spans="1:4" x14ac:dyDescent="0.3">
      <c r="A1948" s="4">
        <v>1947</v>
      </c>
      <c r="B1948" s="4">
        <v>976</v>
      </c>
      <c r="C1948" s="4">
        <v>873</v>
      </c>
      <c r="D1948" s="4">
        <v>3</v>
      </c>
    </row>
    <row r="1949" spans="1:4" x14ac:dyDescent="0.3">
      <c r="A1949" s="4">
        <v>1948</v>
      </c>
      <c r="B1949" s="4">
        <v>977</v>
      </c>
      <c r="C1949" s="4">
        <v>811</v>
      </c>
      <c r="D1949" s="4">
        <v>2</v>
      </c>
    </row>
    <row r="1950" spans="1:4" x14ac:dyDescent="0.3">
      <c r="A1950" s="4">
        <v>1949</v>
      </c>
      <c r="B1950" s="4">
        <v>978</v>
      </c>
      <c r="C1950" s="4">
        <v>684</v>
      </c>
      <c r="D1950" s="4">
        <v>4</v>
      </c>
    </row>
    <row r="1951" spans="1:4" x14ac:dyDescent="0.3">
      <c r="A1951" s="4">
        <v>1950</v>
      </c>
      <c r="B1951" s="4">
        <v>979</v>
      </c>
      <c r="C1951" s="4">
        <v>780</v>
      </c>
      <c r="D1951" s="4">
        <v>1</v>
      </c>
    </row>
    <row r="1952" spans="1:4" x14ac:dyDescent="0.3">
      <c r="A1952" s="4">
        <v>1951</v>
      </c>
      <c r="B1952" s="4">
        <v>980</v>
      </c>
      <c r="C1952" s="4">
        <v>112</v>
      </c>
      <c r="D1952" s="4">
        <v>2</v>
      </c>
    </row>
    <row r="1953" spans="1:4" x14ac:dyDescent="0.3">
      <c r="A1953" s="4">
        <v>1952</v>
      </c>
      <c r="B1953" s="4">
        <v>980</v>
      </c>
      <c r="C1953" s="4">
        <v>738</v>
      </c>
      <c r="D1953" s="4">
        <v>4</v>
      </c>
    </row>
    <row r="1954" spans="1:4" x14ac:dyDescent="0.3">
      <c r="A1954" s="4">
        <v>1953</v>
      </c>
      <c r="B1954" s="4">
        <v>980</v>
      </c>
      <c r="C1954" s="4">
        <v>824</v>
      </c>
      <c r="D1954" s="4">
        <v>1</v>
      </c>
    </row>
    <row r="1955" spans="1:4" x14ac:dyDescent="0.3">
      <c r="A1955" s="4">
        <v>1954</v>
      </c>
      <c r="B1955" s="4">
        <v>980</v>
      </c>
      <c r="C1955" s="4">
        <v>842</v>
      </c>
      <c r="D1955" s="4">
        <v>5</v>
      </c>
    </row>
    <row r="1956" spans="1:4" x14ac:dyDescent="0.3">
      <c r="A1956" s="4">
        <v>1955</v>
      </c>
      <c r="B1956" s="4">
        <v>980</v>
      </c>
      <c r="C1956" s="4">
        <v>926</v>
      </c>
      <c r="D1956" s="4">
        <v>3</v>
      </c>
    </row>
    <row r="1957" spans="1:4" x14ac:dyDescent="0.3">
      <c r="A1957" s="4">
        <v>1956</v>
      </c>
      <c r="B1957" s="4">
        <v>981</v>
      </c>
      <c r="C1957" s="4">
        <v>677</v>
      </c>
      <c r="D1957" s="4">
        <v>1</v>
      </c>
    </row>
    <row r="1958" spans="1:4" x14ac:dyDescent="0.3">
      <c r="A1958" s="4">
        <v>1957</v>
      </c>
      <c r="B1958" s="4">
        <v>982</v>
      </c>
      <c r="C1958" s="4">
        <v>295</v>
      </c>
      <c r="D1958" s="4">
        <v>1</v>
      </c>
    </row>
    <row r="1959" spans="1:4" x14ac:dyDescent="0.3">
      <c r="A1959" s="4">
        <v>1958</v>
      </c>
      <c r="B1959" s="4">
        <v>982</v>
      </c>
      <c r="C1959" s="4">
        <v>910</v>
      </c>
      <c r="D1959" s="4">
        <v>1</v>
      </c>
    </row>
    <row r="1960" spans="1:4" x14ac:dyDescent="0.3">
      <c r="A1960" s="4">
        <v>1959</v>
      </c>
      <c r="B1960" s="4">
        <v>982</v>
      </c>
      <c r="C1960" s="4">
        <v>949</v>
      </c>
      <c r="D1960" s="4">
        <v>2</v>
      </c>
    </row>
    <row r="1961" spans="1:4" x14ac:dyDescent="0.3">
      <c r="A1961" s="4">
        <v>1960</v>
      </c>
      <c r="B1961" s="4">
        <v>983</v>
      </c>
      <c r="C1961" s="4">
        <v>90</v>
      </c>
      <c r="D1961" s="4">
        <v>1</v>
      </c>
    </row>
    <row r="1962" spans="1:4" x14ac:dyDescent="0.3">
      <c r="A1962" s="4">
        <v>1961</v>
      </c>
      <c r="B1962" s="4">
        <v>984</v>
      </c>
      <c r="C1962" s="4">
        <v>93</v>
      </c>
      <c r="D1962" s="4">
        <v>2</v>
      </c>
    </row>
    <row r="1963" spans="1:4" x14ac:dyDescent="0.3">
      <c r="A1963" s="4">
        <v>1962</v>
      </c>
      <c r="B1963" s="4">
        <v>984</v>
      </c>
      <c r="C1963" s="4">
        <v>628</v>
      </c>
      <c r="D1963" s="4">
        <v>3</v>
      </c>
    </row>
    <row r="1964" spans="1:4" x14ac:dyDescent="0.3">
      <c r="A1964" s="4">
        <v>1963</v>
      </c>
      <c r="B1964" s="4">
        <v>985</v>
      </c>
      <c r="C1964" s="4">
        <v>142</v>
      </c>
      <c r="D1964" s="4">
        <v>2</v>
      </c>
    </row>
    <row r="1965" spans="1:4" x14ac:dyDescent="0.3">
      <c r="A1965" s="4">
        <v>1964</v>
      </c>
      <c r="B1965" s="4">
        <v>985</v>
      </c>
      <c r="C1965" s="4">
        <v>647</v>
      </c>
      <c r="D1965" s="4">
        <v>3</v>
      </c>
    </row>
    <row r="1966" spans="1:4" x14ac:dyDescent="0.3">
      <c r="A1966" s="4">
        <v>1965</v>
      </c>
      <c r="B1966" s="4">
        <v>986</v>
      </c>
      <c r="C1966" s="4">
        <v>679</v>
      </c>
      <c r="D1966" s="4">
        <v>5</v>
      </c>
    </row>
    <row r="1967" spans="1:4" x14ac:dyDescent="0.3">
      <c r="A1967" s="4">
        <v>1966</v>
      </c>
      <c r="B1967" s="4">
        <v>987</v>
      </c>
      <c r="C1967" s="4">
        <v>502</v>
      </c>
      <c r="D1967" s="4">
        <v>3</v>
      </c>
    </row>
    <row r="1968" spans="1:4" x14ac:dyDescent="0.3">
      <c r="A1968" s="4">
        <v>1967</v>
      </c>
      <c r="B1968" s="4">
        <v>988</v>
      </c>
      <c r="C1968" s="4">
        <v>594</v>
      </c>
      <c r="D1968" s="4">
        <v>3</v>
      </c>
    </row>
    <row r="1969" spans="1:4" x14ac:dyDescent="0.3">
      <c r="A1969" s="4">
        <v>1968</v>
      </c>
      <c r="B1969" s="4">
        <v>989</v>
      </c>
      <c r="C1969" s="4">
        <v>589</v>
      </c>
      <c r="D1969" s="4">
        <v>1</v>
      </c>
    </row>
    <row r="1970" spans="1:4" x14ac:dyDescent="0.3">
      <c r="A1970" s="4">
        <v>1969</v>
      </c>
      <c r="B1970" s="4">
        <v>989</v>
      </c>
      <c r="C1970" s="4">
        <v>622</v>
      </c>
      <c r="D1970" s="4">
        <v>5</v>
      </c>
    </row>
    <row r="1971" spans="1:4" x14ac:dyDescent="0.3">
      <c r="A1971" s="4">
        <v>1970</v>
      </c>
      <c r="B1971" s="4">
        <v>990</v>
      </c>
      <c r="C1971" s="4">
        <v>405</v>
      </c>
      <c r="D1971" s="4">
        <v>3</v>
      </c>
    </row>
    <row r="1972" spans="1:4" x14ac:dyDescent="0.3">
      <c r="A1972" s="4">
        <v>1971</v>
      </c>
      <c r="B1972" s="4">
        <v>990</v>
      </c>
      <c r="C1972" s="4">
        <v>964</v>
      </c>
      <c r="D1972" s="4">
        <v>3</v>
      </c>
    </row>
    <row r="1973" spans="1:4" x14ac:dyDescent="0.3">
      <c r="A1973" s="4">
        <v>1972</v>
      </c>
      <c r="B1973" s="4">
        <v>991</v>
      </c>
      <c r="C1973" s="4">
        <v>28</v>
      </c>
      <c r="D1973" s="4">
        <v>5</v>
      </c>
    </row>
    <row r="1974" spans="1:4" x14ac:dyDescent="0.3">
      <c r="A1974" s="4">
        <v>1973</v>
      </c>
      <c r="B1974" s="4">
        <v>992</v>
      </c>
      <c r="C1974" s="4">
        <v>552</v>
      </c>
      <c r="D1974" s="4">
        <v>1</v>
      </c>
    </row>
    <row r="1975" spans="1:4" x14ac:dyDescent="0.3">
      <c r="A1975" s="4">
        <v>1974</v>
      </c>
      <c r="B1975" s="4">
        <v>992</v>
      </c>
      <c r="C1975" s="4">
        <v>602</v>
      </c>
      <c r="D1975" s="4">
        <v>3</v>
      </c>
    </row>
    <row r="1976" spans="1:4" x14ac:dyDescent="0.3">
      <c r="A1976" s="4">
        <v>1975</v>
      </c>
      <c r="B1976" s="4">
        <v>992</v>
      </c>
      <c r="C1976" s="4">
        <v>781</v>
      </c>
      <c r="D1976" s="4">
        <v>2</v>
      </c>
    </row>
    <row r="1977" spans="1:4" x14ac:dyDescent="0.3">
      <c r="A1977" s="4">
        <v>1976</v>
      </c>
      <c r="B1977" s="4">
        <v>992</v>
      </c>
      <c r="C1977" s="4">
        <v>940</v>
      </c>
      <c r="D1977" s="4">
        <v>4</v>
      </c>
    </row>
    <row r="1978" spans="1:4" x14ac:dyDescent="0.3">
      <c r="A1978" s="4">
        <v>1977</v>
      </c>
      <c r="B1978" s="4">
        <v>993</v>
      </c>
      <c r="C1978" s="4">
        <v>771</v>
      </c>
      <c r="D1978" s="4">
        <v>4</v>
      </c>
    </row>
    <row r="1979" spans="1:4" x14ac:dyDescent="0.3">
      <c r="A1979" s="4">
        <v>1978</v>
      </c>
      <c r="B1979" s="4">
        <v>993</v>
      </c>
      <c r="C1979" s="4">
        <v>966</v>
      </c>
      <c r="D1979" s="4">
        <v>3</v>
      </c>
    </row>
    <row r="1980" spans="1:4" x14ac:dyDescent="0.3">
      <c r="A1980" s="4">
        <v>1979</v>
      </c>
      <c r="B1980" s="4">
        <v>994</v>
      </c>
      <c r="C1980" s="4">
        <v>64</v>
      </c>
      <c r="D1980" s="4">
        <v>4</v>
      </c>
    </row>
    <row r="1981" spans="1:4" x14ac:dyDescent="0.3">
      <c r="A1981" s="4">
        <v>1980</v>
      </c>
      <c r="B1981" s="4">
        <v>994</v>
      </c>
      <c r="C1981" s="4">
        <v>432</v>
      </c>
      <c r="D1981" s="4">
        <v>3</v>
      </c>
    </row>
    <row r="1982" spans="1:4" x14ac:dyDescent="0.3">
      <c r="A1982" s="4">
        <v>1981</v>
      </c>
      <c r="B1982" s="4">
        <v>994</v>
      </c>
      <c r="C1982" s="4">
        <v>747</v>
      </c>
      <c r="D1982" s="4">
        <v>5</v>
      </c>
    </row>
    <row r="1983" spans="1:4" x14ac:dyDescent="0.3">
      <c r="A1983" s="4">
        <v>1982</v>
      </c>
      <c r="B1983" s="4">
        <v>994</v>
      </c>
      <c r="C1983" s="4">
        <v>929</v>
      </c>
      <c r="D1983" s="4">
        <v>5</v>
      </c>
    </row>
    <row r="1984" spans="1:4" x14ac:dyDescent="0.3">
      <c r="A1984" s="4">
        <v>1983</v>
      </c>
      <c r="B1984" s="4">
        <v>995</v>
      </c>
      <c r="C1984" s="4">
        <v>154</v>
      </c>
      <c r="D1984" s="4">
        <v>4</v>
      </c>
    </row>
    <row r="1985" spans="1:4" x14ac:dyDescent="0.3">
      <c r="A1985" s="4">
        <v>1984</v>
      </c>
      <c r="B1985" s="4">
        <v>995</v>
      </c>
      <c r="C1985" s="4">
        <v>433</v>
      </c>
      <c r="D1985" s="4">
        <v>3</v>
      </c>
    </row>
    <row r="1986" spans="1:4" x14ac:dyDescent="0.3">
      <c r="A1986" s="4">
        <v>1985</v>
      </c>
      <c r="B1986" s="4">
        <v>995</v>
      </c>
      <c r="C1986" s="4">
        <v>526</v>
      </c>
      <c r="D1986" s="4">
        <v>1</v>
      </c>
    </row>
    <row r="1987" spans="1:4" x14ac:dyDescent="0.3">
      <c r="A1987" s="4">
        <v>1986</v>
      </c>
      <c r="B1987" s="4">
        <v>995</v>
      </c>
      <c r="C1987" s="4">
        <v>736</v>
      </c>
      <c r="D1987" s="4">
        <v>2</v>
      </c>
    </row>
    <row r="1988" spans="1:4" x14ac:dyDescent="0.3">
      <c r="A1988" s="4">
        <v>1987</v>
      </c>
      <c r="B1988" s="4">
        <v>996</v>
      </c>
      <c r="C1988" s="4">
        <v>362</v>
      </c>
      <c r="D1988" s="4">
        <v>1</v>
      </c>
    </row>
    <row r="1989" spans="1:4" x14ac:dyDescent="0.3">
      <c r="A1989" s="4">
        <v>1988</v>
      </c>
      <c r="B1989" s="4">
        <v>997</v>
      </c>
      <c r="C1989" s="4">
        <v>754</v>
      </c>
      <c r="D1989" s="4">
        <v>4</v>
      </c>
    </row>
    <row r="1990" spans="1:4" x14ac:dyDescent="0.3">
      <c r="A1990" s="4">
        <v>1989</v>
      </c>
      <c r="B1990" s="4">
        <v>997</v>
      </c>
      <c r="C1990" s="4">
        <v>765</v>
      </c>
      <c r="D1990" s="4">
        <v>1</v>
      </c>
    </row>
    <row r="1991" spans="1:4" x14ac:dyDescent="0.3">
      <c r="A1991" s="4">
        <v>1990</v>
      </c>
      <c r="B1991" s="4">
        <v>998</v>
      </c>
      <c r="C1991" s="4">
        <v>911</v>
      </c>
      <c r="D1991" s="4">
        <v>3</v>
      </c>
    </row>
    <row r="1992" spans="1:4" x14ac:dyDescent="0.3">
      <c r="A1992" s="4">
        <v>1991</v>
      </c>
      <c r="B1992" s="4">
        <v>999</v>
      </c>
      <c r="C1992" s="4">
        <v>33</v>
      </c>
      <c r="D1992" s="4">
        <v>4</v>
      </c>
    </row>
    <row r="1993" spans="1:4" x14ac:dyDescent="0.3">
      <c r="A1993" s="4">
        <v>1992</v>
      </c>
      <c r="B1993" s="4">
        <v>999</v>
      </c>
      <c r="C1993" s="4">
        <v>621</v>
      </c>
      <c r="D1993" s="4">
        <v>4</v>
      </c>
    </row>
    <row r="1994" spans="1:4" x14ac:dyDescent="0.3">
      <c r="A1994" s="4">
        <v>1993</v>
      </c>
      <c r="B1994" s="4">
        <v>999</v>
      </c>
      <c r="C1994" s="4">
        <v>822</v>
      </c>
      <c r="D1994" s="4">
        <v>3</v>
      </c>
    </row>
    <row r="1995" spans="1:4" x14ac:dyDescent="0.3">
      <c r="A1995" s="4">
        <v>1994</v>
      </c>
      <c r="B1995" s="4">
        <v>1000</v>
      </c>
      <c r="C1995" s="4">
        <v>645</v>
      </c>
      <c r="D1995" s="4">
        <v>5</v>
      </c>
    </row>
    <row r="1996" spans="1:4" x14ac:dyDescent="0.3">
      <c r="A1996" s="4">
        <v>1995</v>
      </c>
      <c r="B1996" s="4">
        <v>1000</v>
      </c>
      <c r="C1996" s="4">
        <v>886</v>
      </c>
      <c r="D1996" s="4">
        <v>4</v>
      </c>
    </row>
    <row r="1997" spans="1:4" x14ac:dyDescent="0.3">
      <c r="A1997" s="4">
        <v>1996</v>
      </c>
      <c r="B1997" s="4">
        <v>1001</v>
      </c>
      <c r="C1997" s="4">
        <v>286</v>
      </c>
      <c r="D1997" s="4">
        <v>3</v>
      </c>
    </row>
    <row r="1998" spans="1:4" x14ac:dyDescent="0.3">
      <c r="A1998" s="4">
        <v>1997</v>
      </c>
      <c r="B1998" s="4">
        <v>1002</v>
      </c>
      <c r="C1998" s="4">
        <v>917</v>
      </c>
      <c r="D1998" s="4">
        <v>4</v>
      </c>
    </row>
    <row r="1999" spans="1:4" x14ac:dyDescent="0.3">
      <c r="A1999" s="4">
        <v>1998</v>
      </c>
      <c r="B1999" s="4">
        <v>1003</v>
      </c>
      <c r="C1999" s="4">
        <v>180</v>
      </c>
      <c r="D1999" s="4">
        <v>1</v>
      </c>
    </row>
    <row r="2000" spans="1:4" x14ac:dyDescent="0.3">
      <c r="A2000" s="4">
        <v>1999</v>
      </c>
      <c r="B2000" s="4">
        <v>1004</v>
      </c>
      <c r="C2000" s="4">
        <v>142</v>
      </c>
      <c r="D2000" s="4">
        <v>3</v>
      </c>
    </row>
    <row r="2001" spans="1:4" x14ac:dyDescent="0.3">
      <c r="A2001" s="4">
        <v>2000</v>
      </c>
      <c r="B2001" s="4">
        <v>1005</v>
      </c>
      <c r="C2001" s="4">
        <v>158</v>
      </c>
      <c r="D2001" s="4">
        <v>5</v>
      </c>
    </row>
    <row r="2002" spans="1:4" x14ac:dyDescent="0.3">
      <c r="A2002" s="4">
        <v>2001</v>
      </c>
      <c r="B2002" s="4">
        <v>1006</v>
      </c>
      <c r="C2002" s="4">
        <v>2</v>
      </c>
      <c r="D2002" s="4">
        <v>4</v>
      </c>
    </row>
    <row r="2003" spans="1:4" x14ac:dyDescent="0.3">
      <c r="A2003" s="4">
        <v>2002</v>
      </c>
      <c r="B2003" s="4">
        <v>1007</v>
      </c>
      <c r="C2003" s="4">
        <v>5</v>
      </c>
      <c r="D2003" s="4">
        <v>4</v>
      </c>
    </row>
    <row r="2004" spans="1:4" x14ac:dyDescent="0.3">
      <c r="A2004" s="4">
        <v>2003</v>
      </c>
      <c r="B2004" s="4">
        <v>1008</v>
      </c>
      <c r="C2004" s="4">
        <v>505</v>
      </c>
      <c r="D2004" s="4">
        <v>3</v>
      </c>
    </row>
    <row r="2005" spans="1:4" x14ac:dyDescent="0.3">
      <c r="A2005" s="4">
        <v>2004</v>
      </c>
      <c r="B2005" s="4">
        <v>1009</v>
      </c>
      <c r="C2005" s="4">
        <v>66</v>
      </c>
      <c r="D2005" s="4">
        <v>3</v>
      </c>
    </row>
    <row r="2006" spans="1:4" x14ac:dyDescent="0.3">
      <c r="A2006" s="4">
        <v>2005</v>
      </c>
      <c r="B2006" s="4">
        <v>1010</v>
      </c>
      <c r="C2006" s="4">
        <v>636</v>
      </c>
      <c r="D2006" s="4">
        <v>3</v>
      </c>
    </row>
    <row r="2007" spans="1:4" x14ac:dyDescent="0.3">
      <c r="A2007" s="4">
        <v>2006</v>
      </c>
      <c r="B2007" s="4">
        <v>1011</v>
      </c>
      <c r="C2007" s="4">
        <v>476</v>
      </c>
      <c r="D2007" s="4">
        <v>3</v>
      </c>
    </row>
    <row r="2008" spans="1:4" x14ac:dyDescent="0.3">
      <c r="A2008" s="4">
        <v>2007</v>
      </c>
      <c r="B2008" s="4">
        <v>1012</v>
      </c>
      <c r="C2008" s="4">
        <v>926</v>
      </c>
      <c r="D2008" s="4">
        <v>5</v>
      </c>
    </row>
    <row r="2009" spans="1:4" x14ac:dyDescent="0.3">
      <c r="A2009" s="4">
        <v>2008</v>
      </c>
      <c r="B2009" s="4">
        <v>1013</v>
      </c>
      <c r="C2009" s="4">
        <v>35</v>
      </c>
      <c r="D2009" s="4">
        <v>2</v>
      </c>
    </row>
    <row r="2010" spans="1:4" x14ac:dyDescent="0.3">
      <c r="A2010" s="4">
        <v>2009</v>
      </c>
      <c r="B2010" s="4">
        <v>1014</v>
      </c>
      <c r="C2010" s="4">
        <v>818</v>
      </c>
      <c r="D2010" s="4">
        <v>3</v>
      </c>
    </row>
    <row r="2011" spans="1:4" x14ac:dyDescent="0.3">
      <c r="A2011" s="4">
        <v>2010</v>
      </c>
      <c r="B2011" s="4">
        <v>1015</v>
      </c>
      <c r="C2011" s="4">
        <v>101</v>
      </c>
      <c r="D2011" s="4">
        <v>3</v>
      </c>
    </row>
    <row r="2012" spans="1:4" x14ac:dyDescent="0.3">
      <c r="A2012" s="4">
        <v>2011</v>
      </c>
      <c r="B2012" s="4">
        <v>1016</v>
      </c>
      <c r="C2012" s="4">
        <v>76</v>
      </c>
      <c r="D2012" s="4">
        <v>1</v>
      </c>
    </row>
    <row r="2013" spans="1:4" x14ac:dyDescent="0.3">
      <c r="A2013" s="4">
        <v>2012</v>
      </c>
      <c r="B2013" s="4">
        <v>1017</v>
      </c>
      <c r="C2013" s="4">
        <v>678</v>
      </c>
      <c r="D2013" s="4">
        <v>1</v>
      </c>
    </row>
    <row r="2014" spans="1:4" x14ac:dyDescent="0.3">
      <c r="A2014" s="4">
        <v>2013</v>
      </c>
      <c r="B2014" s="4">
        <v>1018</v>
      </c>
      <c r="C2014" s="4">
        <v>365</v>
      </c>
      <c r="D2014" s="4">
        <v>5</v>
      </c>
    </row>
    <row r="2015" spans="1:4" x14ac:dyDescent="0.3">
      <c r="A2015" s="4">
        <v>2014</v>
      </c>
      <c r="B2015" s="4">
        <v>1019</v>
      </c>
      <c r="C2015" s="4">
        <v>89</v>
      </c>
      <c r="D2015" s="4">
        <v>5</v>
      </c>
    </row>
    <row r="2016" spans="1:4" x14ac:dyDescent="0.3">
      <c r="A2016" s="4">
        <v>2015</v>
      </c>
      <c r="B2016" s="4">
        <v>1020</v>
      </c>
      <c r="C2016" s="4">
        <v>798</v>
      </c>
      <c r="D2016" s="4">
        <v>3</v>
      </c>
    </row>
    <row r="2017" spans="1:4" x14ac:dyDescent="0.3">
      <c r="A2017" s="4">
        <v>2016</v>
      </c>
      <c r="B2017" s="4">
        <v>1021</v>
      </c>
      <c r="C2017" s="4">
        <v>5</v>
      </c>
      <c r="D2017" s="4">
        <v>1</v>
      </c>
    </row>
    <row r="2018" spans="1:4" x14ac:dyDescent="0.3">
      <c r="A2018" s="4">
        <v>2017</v>
      </c>
      <c r="B2018" s="4">
        <v>1022</v>
      </c>
      <c r="C2018" s="4">
        <v>345</v>
      </c>
      <c r="D2018" s="4">
        <v>2</v>
      </c>
    </row>
    <row r="2019" spans="1:4" x14ac:dyDescent="0.3">
      <c r="A2019" s="4">
        <v>2018</v>
      </c>
      <c r="B2019" s="4">
        <v>1023</v>
      </c>
      <c r="C2019" s="4">
        <v>826</v>
      </c>
      <c r="D2019" s="4">
        <v>4</v>
      </c>
    </row>
    <row r="2020" spans="1:4" x14ac:dyDescent="0.3">
      <c r="A2020" s="4">
        <v>2019</v>
      </c>
      <c r="B2020" s="4">
        <v>1024</v>
      </c>
      <c r="C2020" s="4">
        <v>702</v>
      </c>
      <c r="D2020" s="4">
        <v>2</v>
      </c>
    </row>
    <row r="2021" spans="1:4" x14ac:dyDescent="0.3">
      <c r="A2021" s="4">
        <v>2020</v>
      </c>
      <c r="B2021" s="4">
        <v>1025</v>
      </c>
      <c r="C2021" s="4">
        <v>366</v>
      </c>
      <c r="D2021" s="4">
        <v>1</v>
      </c>
    </row>
    <row r="2022" spans="1:4" x14ac:dyDescent="0.3">
      <c r="A2022" s="4">
        <v>2021</v>
      </c>
      <c r="B2022" s="4">
        <v>1026</v>
      </c>
      <c r="C2022" s="4">
        <v>383</v>
      </c>
      <c r="D2022" s="4">
        <v>3</v>
      </c>
    </row>
    <row r="2023" spans="1:4" x14ac:dyDescent="0.3">
      <c r="A2023" s="4">
        <v>2022</v>
      </c>
      <c r="B2023" s="4">
        <v>1027</v>
      </c>
      <c r="C2023" s="4">
        <v>377</v>
      </c>
      <c r="D2023" s="4">
        <v>5</v>
      </c>
    </row>
    <row r="2024" spans="1:4" x14ac:dyDescent="0.3">
      <c r="A2024" s="4">
        <v>2023</v>
      </c>
      <c r="B2024" s="4">
        <v>1028</v>
      </c>
      <c r="C2024" s="4">
        <v>260</v>
      </c>
      <c r="D2024" s="4">
        <v>3</v>
      </c>
    </row>
    <row r="2025" spans="1:4" x14ac:dyDescent="0.3">
      <c r="A2025" s="4">
        <v>2024</v>
      </c>
      <c r="B2025" s="4">
        <v>1029</v>
      </c>
      <c r="C2025" s="4">
        <v>790</v>
      </c>
      <c r="D2025" s="4">
        <v>4</v>
      </c>
    </row>
    <row r="2026" spans="1:4" x14ac:dyDescent="0.3">
      <c r="A2026" s="4">
        <v>2025</v>
      </c>
      <c r="B2026" s="4">
        <v>1030</v>
      </c>
      <c r="C2026" s="4">
        <v>834</v>
      </c>
      <c r="D2026" s="4">
        <v>1</v>
      </c>
    </row>
    <row r="2027" spans="1:4" x14ac:dyDescent="0.3">
      <c r="A2027" s="4">
        <v>2026</v>
      </c>
      <c r="B2027" s="4">
        <v>1031</v>
      </c>
      <c r="C2027" s="4">
        <v>528</v>
      </c>
      <c r="D2027" s="4">
        <v>3</v>
      </c>
    </row>
    <row r="2028" spans="1:4" x14ac:dyDescent="0.3">
      <c r="A2028" s="4">
        <v>2027</v>
      </c>
      <c r="B2028" s="4">
        <v>1032</v>
      </c>
      <c r="C2028" s="4">
        <v>992</v>
      </c>
      <c r="D2028" s="4">
        <v>1</v>
      </c>
    </row>
    <row r="2029" spans="1:4" x14ac:dyDescent="0.3">
      <c r="A2029" s="4">
        <v>2028</v>
      </c>
      <c r="B2029" s="4">
        <v>1033</v>
      </c>
      <c r="C2029" s="4">
        <v>447</v>
      </c>
      <c r="D2029" s="4">
        <v>3</v>
      </c>
    </row>
    <row r="2030" spans="1:4" x14ac:dyDescent="0.3">
      <c r="A2030" s="4">
        <v>2029</v>
      </c>
      <c r="B2030" s="4">
        <v>1034</v>
      </c>
      <c r="C2030" s="4">
        <v>432</v>
      </c>
      <c r="D2030" s="4">
        <v>4</v>
      </c>
    </row>
    <row r="2031" spans="1:4" x14ac:dyDescent="0.3">
      <c r="A2031" s="4">
        <v>2030</v>
      </c>
      <c r="B2031" s="4">
        <v>1035</v>
      </c>
      <c r="C2031" s="4">
        <v>146</v>
      </c>
      <c r="D2031" s="4">
        <v>1</v>
      </c>
    </row>
    <row r="2032" spans="1:4" x14ac:dyDescent="0.3">
      <c r="A2032" s="4">
        <v>2031</v>
      </c>
      <c r="B2032" s="4">
        <v>1036</v>
      </c>
      <c r="C2032" s="4">
        <v>213</v>
      </c>
      <c r="D2032" s="4">
        <v>4</v>
      </c>
    </row>
    <row r="2033" spans="1:4" x14ac:dyDescent="0.3">
      <c r="A2033" s="4">
        <v>2032</v>
      </c>
      <c r="B2033" s="4">
        <v>1037</v>
      </c>
      <c r="C2033" s="4">
        <v>551</v>
      </c>
      <c r="D2033" s="4">
        <v>5</v>
      </c>
    </row>
    <row r="2034" spans="1:4" x14ac:dyDescent="0.3">
      <c r="A2034" s="4">
        <v>2033</v>
      </c>
      <c r="B2034" s="4">
        <v>1038</v>
      </c>
      <c r="C2034" s="4">
        <v>444</v>
      </c>
      <c r="D2034" s="4">
        <v>4</v>
      </c>
    </row>
    <row r="2035" spans="1:4" x14ac:dyDescent="0.3">
      <c r="A2035" s="4">
        <v>2034</v>
      </c>
      <c r="B2035" s="4">
        <v>1039</v>
      </c>
      <c r="C2035" s="4">
        <v>331</v>
      </c>
      <c r="D2035" s="4">
        <v>4</v>
      </c>
    </row>
    <row r="2036" spans="1:4" x14ac:dyDescent="0.3">
      <c r="A2036" s="4">
        <v>2035</v>
      </c>
      <c r="B2036" s="4">
        <v>1040</v>
      </c>
      <c r="C2036" s="4">
        <v>500</v>
      </c>
      <c r="D2036" s="4">
        <v>1</v>
      </c>
    </row>
    <row r="2037" spans="1:4" x14ac:dyDescent="0.3">
      <c r="A2037" s="4">
        <v>2036</v>
      </c>
      <c r="B2037" s="4">
        <v>1041</v>
      </c>
      <c r="C2037" s="4">
        <v>880</v>
      </c>
      <c r="D2037" s="4">
        <v>1</v>
      </c>
    </row>
    <row r="2038" spans="1:4" x14ac:dyDescent="0.3">
      <c r="A2038" s="4">
        <v>2037</v>
      </c>
      <c r="B2038" s="4">
        <v>1042</v>
      </c>
      <c r="C2038" s="4">
        <v>546</v>
      </c>
      <c r="D2038" s="4">
        <v>1</v>
      </c>
    </row>
    <row r="2039" spans="1:4" x14ac:dyDescent="0.3">
      <c r="A2039" s="4">
        <v>2038</v>
      </c>
      <c r="B2039" s="4">
        <v>1043</v>
      </c>
      <c r="C2039" s="4">
        <v>810</v>
      </c>
      <c r="D2039" s="4">
        <v>5</v>
      </c>
    </row>
    <row r="2040" spans="1:4" x14ac:dyDescent="0.3">
      <c r="A2040" s="4">
        <v>2039</v>
      </c>
      <c r="B2040" s="4">
        <v>1044</v>
      </c>
      <c r="C2040" s="4">
        <v>710</v>
      </c>
      <c r="D2040" s="4">
        <v>5</v>
      </c>
    </row>
    <row r="2041" spans="1:4" x14ac:dyDescent="0.3">
      <c r="A2041" s="4">
        <v>2040</v>
      </c>
      <c r="B2041" s="4">
        <v>1045</v>
      </c>
      <c r="C2041" s="4">
        <v>423</v>
      </c>
      <c r="D2041" s="4">
        <v>3</v>
      </c>
    </row>
    <row r="2042" spans="1:4" x14ac:dyDescent="0.3">
      <c r="A2042" s="4">
        <v>2041</v>
      </c>
      <c r="B2042" s="4">
        <v>1046</v>
      </c>
      <c r="C2042" s="4">
        <v>431</v>
      </c>
      <c r="D2042" s="4">
        <v>3</v>
      </c>
    </row>
    <row r="2043" spans="1:4" x14ac:dyDescent="0.3">
      <c r="A2043" s="4">
        <v>2042</v>
      </c>
      <c r="B2043" s="4">
        <v>1047</v>
      </c>
      <c r="C2043" s="4">
        <v>540</v>
      </c>
      <c r="D2043" s="4">
        <v>3</v>
      </c>
    </row>
    <row r="2044" spans="1:4" x14ac:dyDescent="0.3">
      <c r="A2044" s="4">
        <v>2043</v>
      </c>
      <c r="B2044" s="4">
        <v>1048</v>
      </c>
      <c r="C2044" s="4">
        <v>853</v>
      </c>
      <c r="D2044" s="4">
        <v>4</v>
      </c>
    </row>
    <row r="2045" spans="1:4" x14ac:dyDescent="0.3">
      <c r="A2045" s="4">
        <v>2044</v>
      </c>
      <c r="B2045" s="4">
        <v>1049</v>
      </c>
      <c r="C2045" s="4">
        <v>858</v>
      </c>
      <c r="D2045" s="4">
        <v>4</v>
      </c>
    </row>
    <row r="2046" spans="1:4" x14ac:dyDescent="0.3">
      <c r="A2046" s="4">
        <v>2045</v>
      </c>
      <c r="B2046" s="4">
        <v>1050</v>
      </c>
      <c r="C2046" s="4">
        <v>759</v>
      </c>
      <c r="D2046" s="4">
        <v>1</v>
      </c>
    </row>
    <row r="2047" spans="1:4" x14ac:dyDescent="0.3">
      <c r="A2047" s="4">
        <v>2046</v>
      </c>
      <c r="B2047" s="4">
        <v>1051</v>
      </c>
      <c r="C2047" s="4">
        <v>647</v>
      </c>
      <c r="D2047" s="4">
        <v>4</v>
      </c>
    </row>
    <row r="2048" spans="1:4" x14ac:dyDescent="0.3">
      <c r="A2048" s="4">
        <v>2047</v>
      </c>
      <c r="B2048" s="4">
        <v>1052</v>
      </c>
      <c r="C2048" s="4">
        <v>191</v>
      </c>
      <c r="D2048" s="4">
        <v>1</v>
      </c>
    </row>
    <row r="2049" spans="1:4" x14ac:dyDescent="0.3">
      <c r="A2049" s="4">
        <v>2048</v>
      </c>
      <c r="B2049" s="4">
        <v>1053</v>
      </c>
      <c r="C2049" s="4">
        <v>582</v>
      </c>
      <c r="D2049" s="4">
        <v>4</v>
      </c>
    </row>
    <row r="2050" spans="1:4" x14ac:dyDescent="0.3">
      <c r="A2050" s="4">
        <v>2049</v>
      </c>
      <c r="B2050" s="4">
        <v>1054</v>
      </c>
      <c r="C2050" s="4">
        <v>624</v>
      </c>
      <c r="D2050" s="4">
        <v>4</v>
      </c>
    </row>
    <row r="2051" spans="1:4" x14ac:dyDescent="0.3">
      <c r="A2051" s="4">
        <v>2050</v>
      </c>
      <c r="B2051" s="4">
        <v>1055</v>
      </c>
      <c r="C2051" s="4">
        <v>987</v>
      </c>
      <c r="D2051" s="4">
        <v>1</v>
      </c>
    </row>
    <row r="2052" spans="1:4" x14ac:dyDescent="0.3">
      <c r="A2052" s="4">
        <v>2051</v>
      </c>
      <c r="B2052" s="4">
        <v>1056</v>
      </c>
      <c r="C2052" s="4">
        <v>305</v>
      </c>
      <c r="D2052" s="4">
        <v>4</v>
      </c>
    </row>
    <row r="2053" spans="1:4" x14ac:dyDescent="0.3">
      <c r="A2053" s="4">
        <v>2052</v>
      </c>
      <c r="B2053" s="4">
        <v>1057</v>
      </c>
      <c r="C2053" s="4">
        <v>629</v>
      </c>
      <c r="D2053" s="4">
        <v>2</v>
      </c>
    </row>
    <row r="2054" spans="1:4" x14ac:dyDescent="0.3">
      <c r="A2054" s="4">
        <v>2053</v>
      </c>
      <c r="B2054" s="4">
        <v>1058</v>
      </c>
      <c r="C2054" s="4">
        <v>872</v>
      </c>
      <c r="D2054" s="4">
        <v>2</v>
      </c>
    </row>
    <row r="2055" spans="1:4" x14ac:dyDescent="0.3">
      <c r="A2055" s="4">
        <v>2054</v>
      </c>
      <c r="B2055" s="4">
        <v>1059</v>
      </c>
      <c r="C2055" s="4">
        <v>579</v>
      </c>
      <c r="D2055" s="4">
        <v>2</v>
      </c>
    </row>
    <row r="2056" spans="1:4" x14ac:dyDescent="0.3">
      <c r="A2056" s="4">
        <v>2055</v>
      </c>
      <c r="B2056" s="4">
        <v>1060</v>
      </c>
      <c r="C2056" s="4">
        <v>240</v>
      </c>
      <c r="D2056" s="4">
        <v>4</v>
      </c>
    </row>
    <row r="2057" spans="1:4" x14ac:dyDescent="0.3">
      <c r="A2057" s="4">
        <v>2056</v>
      </c>
      <c r="B2057" s="4">
        <v>1061</v>
      </c>
      <c r="C2057" s="4">
        <v>150</v>
      </c>
      <c r="D2057" s="4">
        <v>2</v>
      </c>
    </row>
    <row r="2058" spans="1:4" x14ac:dyDescent="0.3">
      <c r="A2058" s="4">
        <v>2057</v>
      </c>
      <c r="B2058" s="4">
        <v>1062</v>
      </c>
      <c r="C2058" s="4">
        <v>641</v>
      </c>
      <c r="D2058" s="4">
        <v>2</v>
      </c>
    </row>
    <row r="2059" spans="1:4" x14ac:dyDescent="0.3">
      <c r="A2059" s="4">
        <v>2058</v>
      </c>
      <c r="B2059" s="4">
        <v>1063</v>
      </c>
      <c r="C2059" s="4">
        <v>52</v>
      </c>
      <c r="D2059" s="4">
        <v>1</v>
      </c>
    </row>
    <row r="2060" spans="1:4" x14ac:dyDescent="0.3">
      <c r="A2060" s="4">
        <v>2059</v>
      </c>
      <c r="B2060" s="4">
        <v>1064</v>
      </c>
      <c r="C2060" s="4">
        <v>295</v>
      </c>
      <c r="D2060" s="4">
        <v>2</v>
      </c>
    </row>
    <row r="2061" spans="1:4" x14ac:dyDescent="0.3">
      <c r="A2061" s="4">
        <v>2060</v>
      </c>
      <c r="B2061" s="4">
        <v>1065</v>
      </c>
      <c r="C2061" s="4">
        <v>607</v>
      </c>
      <c r="D2061" s="4">
        <v>4</v>
      </c>
    </row>
    <row r="2062" spans="1:4" x14ac:dyDescent="0.3">
      <c r="A2062" s="4">
        <v>2061</v>
      </c>
      <c r="B2062" s="4">
        <v>1066</v>
      </c>
      <c r="C2062" s="4">
        <v>486</v>
      </c>
      <c r="D2062" s="4">
        <v>2</v>
      </c>
    </row>
    <row r="2063" spans="1:4" x14ac:dyDescent="0.3">
      <c r="A2063" s="4">
        <v>2062</v>
      </c>
      <c r="B2063" s="4">
        <v>1067</v>
      </c>
      <c r="C2063" s="4">
        <v>415</v>
      </c>
      <c r="D2063" s="4">
        <v>2</v>
      </c>
    </row>
    <row r="2064" spans="1:4" x14ac:dyDescent="0.3">
      <c r="A2064" s="4">
        <v>2063</v>
      </c>
      <c r="B2064" s="4">
        <v>1068</v>
      </c>
      <c r="C2064" s="4">
        <v>668</v>
      </c>
      <c r="D2064" s="4">
        <v>4</v>
      </c>
    </row>
    <row r="2065" spans="1:4" x14ac:dyDescent="0.3">
      <c r="A2065" s="4">
        <v>2064</v>
      </c>
      <c r="B2065" s="4">
        <v>1069</v>
      </c>
      <c r="C2065" s="4">
        <v>299</v>
      </c>
      <c r="D2065" s="4">
        <v>2</v>
      </c>
    </row>
    <row r="2066" spans="1:4" x14ac:dyDescent="0.3">
      <c r="A2066" s="4">
        <v>2065</v>
      </c>
      <c r="B2066" s="4">
        <v>1070</v>
      </c>
      <c r="C2066" s="4">
        <v>841</v>
      </c>
      <c r="D2066" s="4">
        <v>2</v>
      </c>
    </row>
    <row r="2067" spans="1:4" x14ac:dyDescent="0.3">
      <c r="A2067" s="4">
        <v>2066</v>
      </c>
      <c r="B2067" s="4">
        <v>1071</v>
      </c>
      <c r="C2067" s="4">
        <v>112</v>
      </c>
      <c r="D2067" s="4">
        <v>2</v>
      </c>
    </row>
    <row r="2068" spans="1:4" x14ac:dyDescent="0.3">
      <c r="A2068" s="4">
        <v>2067</v>
      </c>
      <c r="B2068" s="4">
        <v>1072</v>
      </c>
      <c r="C2068" s="4">
        <v>917</v>
      </c>
      <c r="D2068" s="4">
        <v>5</v>
      </c>
    </row>
    <row r="2069" spans="1:4" x14ac:dyDescent="0.3">
      <c r="A2069" s="4">
        <v>2068</v>
      </c>
      <c r="B2069" s="4">
        <v>1073</v>
      </c>
      <c r="C2069" s="4">
        <v>736</v>
      </c>
      <c r="D2069" s="4">
        <v>3</v>
      </c>
    </row>
    <row r="2070" spans="1:4" x14ac:dyDescent="0.3">
      <c r="A2070" s="4">
        <v>2069</v>
      </c>
      <c r="B2070" s="4">
        <v>1074</v>
      </c>
      <c r="C2070" s="4">
        <v>938</v>
      </c>
      <c r="D2070" s="4">
        <v>5</v>
      </c>
    </row>
    <row r="2071" spans="1:4" x14ac:dyDescent="0.3">
      <c r="A2071" s="4">
        <v>2070</v>
      </c>
      <c r="B2071" s="4">
        <v>1075</v>
      </c>
      <c r="C2071" s="4">
        <v>683</v>
      </c>
      <c r="D2071" s="4">
        <v>1</v>
      </c>
    </row>
    <row r="2072" spans="1:4" x14ac:dyDescent="0.3">
      <c r="A2072" s="4">
        <v>2071</v>
      </c>
      <c r="B2072" s="4">
        <v>1076</v>
      </c>
      <c r="C2072" s="4">
        <v>563</v>
      </c>
      <c r="D2072" s="4">
        <v>3</v>
      </c>
    </row>
    <row r="2073" spans="1:4" x14ac:dyDescent="0.3">
      <c r="A2073" s="4">
        <v>2072</v>
      </c>
      <c r="B2073" s="4">
        <v>1077</v>
      </c>
      <c r="C2073" s="4">
        <v>708</v>
      </c>
      <c r="D2073" s="4">
        <v>4</v>
      </c>
    </row>
    <row r="2074" spans="1:4" x14ac:dyDescent="0.3">
      <c r="A2074" s="4">
        <v>2073</v>
      </c>
      <c r="B2074" s="4">
        <v>1078</v>
      </c>
      <c r="C2074" s="4">
        <v>678</v>
      </c>
      <c r="D2074" s="4">
        <v>4</v>
      </c>
    </row>
    <row r="2075" spans="1:4" x14ac:dyDescent="0.3">
      <c r="A2075" s="4">
        <v>2074</v>
      </c>
      <c r="B2075" s="4">
        <v>1079</v>
      </c>
      <c r="C2075" s="4">
        <v>765</v>
      </c>
      <c r="D2075" s="4">
        <v>1</v>
      </c>
    </row>
    <row r="2076" spans="1:4" x14ac:dyDescent="0.3">
      <c r="A2076" s="4">
        <v>2075</v>
      </c>
      <c r="B2076" s="4">
        <v>1080</v>
      </c>
      <c r="C2076" s="4">
        <v>725</v>
      </c>
      <c r="D2076" s="4">
        <v>2</v>
      </c>
    </row>
    <row r="2077" spans="1:4" x14ac:dyDescent="0.3">
      <c r="A2077" s="4">
        <v>2076</v>
      </c>
      <c r="B2077" s="4">
        <v>1081</v>
      </c>
      <c r="C2077" s="4">
        <v>345</v>
      </c>
      <c r="D2077" s="4">
        <v>1</v>
      </c>
    </row>
    <row r="2078" spans="1:4" x14ac:dyDescent="0.3">
      <c r="A2078" s="4">
        <v>2077</v>
      </c>
      <c r="B2078" s="4">
        <v>1082</v>
      </c>
      <c r="C2078" s="4">
        <v>25</v>
      </c>
      <c r="D2078" s="4">
        <v>2</v>
      </c>
    </row>
    <row r="2079" spans="1:4" x14ac:dyDescent="0.3">
      <c r="A2079" s="4">
        <v>2078</v>
      </c>
      <c r="B2079" s="4">
        <v>1083</v>
      </c>
      <c r="C2079" s="4">
        <v>521</v>
      </c>
      <c r="D2079" s="4">
        <v>4</v>
      </c>
    </row>
    <row r="2080" spans="1:4" x14ac:dyDescent="0.3">
      <c r="A2080" s="4">
        <v>2079</v>
      </c>
      <c r="B2080" s="4">
        <v>1084</v>
      </c>
      <c r="C2080" s="4">
        <v>164</v>
      </c>
      <c r="D2080" s="4">
        <v>4</v>
      </c>
    </row>
    <row r="2081" spans="1:4" x14ac:dyDescent="0.3">
      <c r="A2081" s="4">
        <v>2080</v>
      </c>
      <c r="B2081" s="4">
        <v>1085</v>
      </c>
      <c r="C2081" s="4">
        <v>636</v>
      </c>
      <c r="D2081" s="4">
        <v>1</v>
      </c>
    </row>
    <row r="2082" spans="1:4" x14ac:dyDescent="0.3">
      <c r="A2082" s="4">
        <v>2081</v>
      </c>
      <c r="B2082" s="4">
        <v>1086</v>
      </c>
      <c r="C2082" s="4">
        <v>583</v>
      </c>
      <c r="D2082" s="4">
        <v>3</v>
      </c>
    </row>
    <row r="2083" spans="1:4" x14ac:dyDescent="0.3">
      <c r="A2083" s="4">
        <v>2082</v>
      </c>
      <c r="B2083" s="4">
        <v>1087</v>
      </c>
      <c r="C2083" s="4">
        <v>517</v>
      </c>
      <c r="D2083" s="4">
        <v>5</v>
      </c>
    </row>
    <row r="2084" spans="1:4" x14ac:dyDescent="0.3">
      <c r="A2084" s="4">
        <v>2083</v>
      </c>
      <c r="B2084" s="4">
        <v>1088</v>
      </c>
      <c r="C2084" s="4">
        <v>798</v>
      </c>
      <c r="D2084" s="4">
        <v>4</v>
      </c>
    </row>
    <row r="2085" spans="1:4" x14ac:dyDescent="0.3">
      <c r="A2085" s="4">
        <v>2084</v>
      </c>
      <c r="B2085" s="4">
        <v>1089</v>
      </c>
      <c r="C2085" s="4">
        <v>754</v>
      </c>
      <c r="D2085" s="4">
        <v>4</v>
      </c>
    </row>
    <row r="2086" spans="1:4" x14ac:dyDescent="0.3">
      <c r="A2086" s="4">
        <v>2085</v>
      </c>
      <c r="B2086" s="4">
        <v>1090</v>
      </c>
      <c r="C2086" s="4">
        <v>79</v>
      </c>
      <c r="D2086" s="4">
        <v>4</v>
      </c>
    </row>
    <row r="2087" spans="1:4" x14ac:dyDescent="0.3">
      <c r="A2087" s="4">
        <v>2086</v>
      </c>
      <c r="B2087" s="4">
        <v>1091</v>
      </c>
      <c r="C2087" s="4">
        <v>796</v>
      </c>
      <c r="D2087" s="4">
        <v>1</v>
      </c>
    </row>
    <row r="2088" spans="1:4" x14ac:dyDescent="0.3">
      <c r="A2088" s="4">
        <v>2087</v>
      </c>
      <c r="B2088" s="4">
        <v>1092</v>
      </c>
      <c r="C2088" s="4">
        <v>369</v>
      </c>
      <c r="D2088" s="4">
        <v>1</v>
      </c>
    </row>
    <row r="2089" spans="1:4" x14ac:dyDescent="0.3">
      <c r="A2089" s="4">
        <v>2088</v>
      </c>
      <c r="B2089" s="4">
        <v>1093</v>
      </c>
      <c r="C2089" s="4">
        <v>895</v>
      </c>
      <c r="D2089" s="4">
        <v>1</v>
      </c>
    </row>
    <row r="2090" spans="1:4" x14ac:dyDescent="0.3">
      <c r="A2090" s="4">
        <v>2089</v>
      </c>
      <c r="B2090" s="4">
        <v>1094</v>
      </c>
      <c r="C2090" s="4">
        <v>647</v>
      </c>
      <c r="D2090" s="4">
        <v>5</v>
      </c>
    </row>
    <row r="2091" spans="1:4" x14ac:dyDescent="0.3">
      <c r="A2091" s="4">
        <v>2090</v>
      </c>
      <c r="B2091" s="4">
        <v>1095</v>
      </c>
      <c r="C2091" s="4">
        <v>835</v>
      </c>
      <c r="D2091" s="4">
        <v>4</v>
      </c>
    </row>
    <row r="2092" spans="1:4" x14ac:dyDescent="0.3">
      <c r="A2092" s="4">
        <v>2091</v>
      </c>
      <c r="B2092" s="4">
        <v>1096</v>
      </c>
      <c r="C2092" s="4">
        <v>904</v>
      </c>
      <c r="D2092" s="4">
        <v>2</v>
      </c>
    </row>
    <row r="2093" spans="1:4" x14ac:dyDescent="0.3">
      <c r="A2093" s="4">
        <v>2092</v>
      </c>
      <c r="B2093" s="4">
        <v>1097</v>
      </c>
      <c r="C2093" s="4">
        <v>261</v>
      </c>
      <c r="D2093" s="4">
        <v>3</v>
      </c>
    </row>
    <row r="2094" spans="1:4" x14ac:dyDescent="0.3">
      <c r="A2094" s="4">
        <v>2093</v>
      </c>
      <c r="B2094" s="4">
        <v>1098</v>
      </c>
      <c r="C2094" s="4">
        <v>587</v>
      </c>
      <c r="D2094" s="4">
        <v>3</v>
      </c>
    </row>
    <row r="2095" spans="1:4" x14ac:dyDescent="0.3">
      <c r="A2095" s="4">
        <v>2094</v>
      </c>
      <c r="B2095" s="4">
        <v>1099</v>
      </c>
      <c r="C2095" s="4">
        <v>733</v>
      </c>
      <c r="D2095" s="4">
        <v>2</v>
      </c>
    </row>
    <row r="2096" spans="1:4" x14ac:dyDescent="0.3">
      <c r="A2096" s="4">
        <v>2095</v>
      </c>
      <c r="B2096" s="4">
        <v>1100</v>
      </c>
      <c r="C2096" s="4">
        <v>613</v>
      </c>
      <c r="D2096" s="4">
        <v>4</v>
      </c>
    </row>
    <row r="2097" spans="1:4" x14ac:dyDescent="0.3">
      <c r="A2097" s="4">
        <v>2096</v>
      </c>
      <c r="B2097" s="4">
        <v>1101</v>
      </c>
      <c r="C2097" s="4">
        <v>134</v>
      </c>
      <c r="D2097" s="4">
        <v>3</v>
      </c>
    </row>
    <row r="2098" spans="1:4" x14ac:dyDescent="0.3">
      <c r="A2098" s="4">
        <v>2097</v>
      </c>
      <c r="B2098" s="4">
        <v>1102</v>
      </c>
      <c r="C2098" s="4">
        <v>55</v>
      </c>
      <c r="D2098" s="4">
        <v>3</v>
      </c>
    </row>
    <row r="2099" spans="1:4" x14ac:dyDescent="0.3">
      <c r="A2099" s="4">
        <v>2098</v>
      </c>
      <c r="B2099" s="4">
        <v>1103</v>
      </c>
      <c r="C2099" s="4">
        <v>112</v>
      </c>
      <c r="D2099" s="4">
        <v>1</v>
      </c>
    </row>
    <row r="2100" spans="1:4" x14ac:dyDescent="0.3">
      <c r="A2100" s="4">
        <v>2099</v>
      </c>
      <c r="B2100" s="4">
        <v>1104</v>
      </c>
      <c r="C2100" s="4">
        <v>635</v>
      </c>
      <c r="D2100" s="4">
        <v>3</v>
      </c>
    </row>
    <row r="2101" spans="1:4" x14ac:dyDescent="0.3">
      <c r="A2101" s="4">
        <v>2100</v>
      </c>
      <c r="B2101" s="4">
        <v>1105</v>
      </c>
      <c r="C2101" s="4">
        <v>191</v>
      </c>
      <c r="D2101" s="4">
        <v>1</v>
      </c>
    </row>
    <row r="2102" spans="1:4" x14ac:dyDescent="0.3">
      <c r="A2102" s="4">
        <v>2101</v>
      </c>
      <c r="B2102" s="4">
        <v>1106</v>
      </c>
      <c r="C2102" s="4">
        <v>556</v>
      </c>
      <c r="D2102" s="4">
        <v>5</v>
      </c>
    </row>
    <row r="2103" spans="1:4" x14ac:dyDescent="0.3">
      <c r="A2103" s="4">
        <v>2102</v>
      </c>
      <c r="B2103" s="4">
        <v>1107</v>
      </c>
      <c r="C2103" s="4">
        <v>559</v>
      </c>
      <c r="D2103" s="4">
        <v>3</v>
      </c>
    </row>
    <row r="2104" spans="1:4" x14ac:dyDescent="0.3">
      <c r="A2104" s="4">
        <v>2103</v>
      </c>
      <c r="B2104" s="4">
        <v>1108</v>
      </c>
      <c r="C2104" s="4">
        <v>587</v>
      </c>
      <c r="D2104" s="4">
        <v>5</v>
      </c>
    </row>
    <row r="2105" spans="1:4" x14ac:dyDescent="0.3">
      <c r="A2105" s="4">
        <v>2104</v>
      </c>
      <c r="B2105" s="4">
        <v>1109</v>
      </c>
      <c r="C2105" s="4">
        <v>240</v>
      </c>
      <c r="D2105" s="4">
        <v>2</v>
      </c>
    </row>
    <row r="2106" spans="1:4" x14ac:dyDescent="0.3">
      <c r="A2106" s="4">
        <v>2105</v>
      </c>
      <c r="B2106" s="4">
        <v>1110</v>
      </c>
      <c r="C2106" s="4">
        <v>54</v>
      </c>
      <c r="D2106" s="4">
        <v>1</v>
      </c>
    </row>
    <row r="2107" spans="1:4" x14ac:dyDescent="0.3">
      <c r="A2107" s="4">
        <v>2106</v>
      </c>
      <c r="B2107" s="4">
        <v>1111</v>
      </c>
      <c r="C2107" s="4">
        <v>52</v>
      </c>
      <c r="D2107" s="4">
        <v>2</v>
      </c>
    </row>
    <row r="2108" spans="1:4" x14ac:dyDescent="0.3">
      <c r="A2108" s="4">
        <v>2107</v>
      </c>
      <c r="B2108" s="4">
        <v>1112</v>
      </c>
      <c r="C2108" s="4">
        <v>475</v>
      </c>
      <c r="D2108" s="4">
        <v>1</v>
      </c>
    </row>
    <row r="2109" spans="1:4" x14ac:dyDescent="0.3">
      <c r="A2109" s="4">
        <v>2108</v>
      </c>
      <c r="B2109" s="4">
        <v>1113</v>
      </c>
      <c r="C2109" s="4">
        <v>812</v>
      </c>
      <c r="D2109" s="4">
        <v>1</v>
      </c>
    </row>
    <row r="2110" spans="1:4" x14ac:dyDescent="0.3">
      <c r="A2110" s="4">
        <v>2109</v>
      </c>
      <c r="B2110" s="4">
        <v>1114</v>
      </c>
      <c r="C2110" s="4">
        <v>868</v>
      </c>
      <c r="D2110" s="4">
        <v>3</v>
      </c>
    </row>
    <row r="2111" spans="1:4" x14ac:dyDescent="0.3">
      <c r="A2111" s="4">
        <v>2110</v>
      </c>
      <c r="B2111" s="4">
        <v>1115</v>
      </c>
      <c r="C2111" s="4">
        <v>364</v>
      </c>
      <c r="D2111" s="4">
        <v>2</v>
      </c>
    </row>
    <row r="2112" spans="1:4" x14ac:dyDescent="0.3">
      <c r="A2112" s="4">
        <v>2111</v>
      </c>
      <c r="B2112" s="4">
        <v>1116</v>
      </c>
      <c r="C2112" s="4">
        <v>314</v>
      </c>
      <c r="D2112" s="4">
        <v>4</v>
      </c>
    </row>
    <row r="2113" spans="1:4" x14ac:dyDescent="0.3">
      <c r="A2113" s="4">
        <v>2112</v>
      </c>
      <c r="B2113" s="4">
        <v>1117</v>
      </c>
      <c r="C2113" s="4">
        <v>198</v>
      </c>
      <c r="D2113" s="4">
        <v>4</v>
      </c>
    </row>
    <row r="2114" spans="1:4" x14ac:dyDescent="0.3">
      <c r="A2114" s="4">
        <v>2113</v>
      </c>
      <c r="B2114" s="4">
        <v>1118</v>
      </c>
      <c r="C2114" s="4">
        <v>92</v>
      </c>
      <c r="D2114" s="4">
        <v>2</v>
      </c>
    </row>
    <row r="2115" spans="1:4" x14ac:dyDescent="0.3">
      <c r="A2115" s="4">
        <v>2114</v>
      </c>
      <c r="B2115" s="4">
        <v>1119</v>
      </c>
      <c r="C2115" s="4">
        <v>620</v>
      </c>
      <c r="D2115" s="4">
        <v>5</v>
      </c>
    </row>
    <row r="2116" spans="1:4" x14ac:dyDescent="0.3">
      <c r="A2116" s="4">
        <v>2115</v>
      </c>
      <c r="B2116" s="4">
        <v>1120</v>
      </c>
      <c r="C2116" s="4">
        <v>1</v>
      </c>
      <c r="D2116" s="4">
        <v>5</v>
      </c>
    </row>
    <row r="2117" spans="1:4" x14ac:dyDescent="0.3">
      <c r="A2117" s="4">
        <v>2116</v>
      </c>
      <c r="B2117" s="4">
        <v>1121</v>
      </c>
      <c r="C2117" s="4">
        <v>675</v>
      </c>
      <c r="D2117" s="4">
        <v>3</v>
      </c>
    </row>
    <row r="2118" spans="1:4" x14ac:dyDescent="0.3">
      <c r="A2118" s="4">
        <v>2117</v>
      </c>
      <c r="B2118" s="4">
        <v>1122</v>
      </c>
      <c r="C2118" s="4">
        <v>376</v>
      </c>
      <c r="D2118" s="4">
        <v>3</v>
      </c>
    </row>
    <row r="2119" spans="1:4" x14ac:dyDescent="0.3">
      <c r="A2119" s="4">
        <v>2118</v>
      </c>
      <c r="B2119" s="4">
        <v>1123</v>
      </c>
      <c r="C2119" s="4">
        <v>419</v>
      </c>
      <c r="D2119" s="4">
        <v>1</v>
      </c>
    </row>
    <row r="2120" spans="1:4" x14ac:dyDescent="0.3">
      <c r="A2120" s="4">
        <v>2119</v>
      </c>
      <c r="B2120" s="4">
        <v>1124</v>
      </c>
      <c r="C2120" s="4">
        <v>138</v>
      </c>
      <c r="D2120" s="4">
        <v>2</v>
      </c>
    </row>
    <row r="2121" spans="1:4" x14ac:dyDescent="0.3">
      <c r="A2121" s="4">
        <v>2120</v>
      </c>
      <c r="B2121" s="4">
        <v>1125</v>
      </c>
      <c r="C2121" s="4">
        <v>786</v>
      </c>
      <c r="D2121" s="4">
        <v>3</v>
      </c>
    </row>
    <row r="2122" spans="1:4" x14ac:dyDescent="0.3">
      <c r="A2122" s="4">
        <v>2121</v>
      </c>
      <c r="B2122" s="4">
        <v>1126</v>
      </c>
      <c r="C2122" s="4">
        <v>230</v>
      </c>
      <c r="D2122" s="4">
        <v>4</v>
      </c>
    </row>
    <row r="2123" spans="1:4" x14ac:dyDescent="0.3">
      <c r="A2123" s="4">
        <v>2122</v>
      </c>
      <c r="B2123" s="4">
        <v>1127</v>
      </c>
      <c r="C2123" s="4">
        <v>362</v>
      </c>
      <c r="D2123" s="4">
        <v>3</v>
      </c>
    </row>
    <row r="2124" spans="1:4" x14ac:dyDescent="0.3">
      <c r="A2124" s="4">
        <v>2123</v>
      </c>
      <c r="B2124" s="4">
        <v>1128</v>
      </c>
      <c r="C2124" s="4">
        <v>894</v>
      </c>
      <c r="D2124" s="4">
        <v>4</v>
      </c>
    </row>
    <row r="2125" spans="1:4" x14ac:dyDescent="0.3">
      <c r="A2125" s="4">
        <v>2124</v>
      </c>
      <c r="B2125" s="4">
        <v>1129</v>
      </c>
      <c r="C2125" s="4">
        <v>40</v>
      </c>
      <c r="D2125" s="4">
        <v>1</v>
      </c>
    </row>
    <row r="2126" spans="1:4" x14ac:dyDescent="0.3">
      <c r="A2126" s="4">
        <v>2125</v>
      </c>
      <c r="B2126" s="4">
        <v>1130</v>
      </c>
      <c r="C2126" s="4">
        <v>33</v>
      </c>
      <c r="D2126" s="4">
        <v>4</v>
      </c>
    </row>
    <row r="2127" spans="1:4" x14ac:dyDescent="0.3">
      <c r="A2127" s="4">
        <v>2126</v>
      </c>
      <c r="B2127" s="4">
        <v>1131</v>
      </c>
      <c r="C2127" s="4">
        <v>115</v>
      </c>
      <c r="D2127" s="4">
        <v>3</v>
      </c>
    </row>
    <row r="2128" spans="1:4" x14ac:dyDescent="0.3">
      <c r="A2128" s="4">
        <v>2127</v>
      </c>
      <c r="B2128" s="4">
        <v>1132</v>
      </c>
      <c r="C2128" s="4">
        <v>493</v>
      </c>
      <c r="D2128" s="4">
        <v>4</v>
      </c>
    </row>
    <row r="2129" spans="1:4" x14ac:dyDescent="0.3">
      <c r="A2129" s="4">
        <v>2128</v>
      </c>
      <c r="B2129" s="4">
        <v>1133</v>
      </c>
      <c r="C2129" s="4">
        <v>897</v>
      </c>
      <c r="D2129" s="4">
        <v>5</v>
      </c>
    </row>
    <row r="2130" spans="1:4" x14ac:dyDescent="0.3">
      <c r="A2130" s="4">
        <v>2129</v>
      </c>
      <c r="B2130" s="4">
        <v>1134</v>
      </c>
      <c r="C2130" s="4">
        <v>525</v>
      </c>
      <c r="D2130" s="4">
        <v>4</v>
      </c>
    </row>
    <row r="2131" spans="1:4" x14ac:dyDescent="0.3">
      <c r="A2131" s="4">
        <v>2130</v>
      </c>
      <c r="B2131" s="4">
        <v>1135</v>
      </c>
      <c r="C2131" s="4">
        <v>76</v>
      </c>
      <c r="D2131" s="4">
        <v>4</v>
      </c>
    </row>
    <row r="2132" spans="1:4" x14ac:dyDescent="0.3">
      <c r="A2132" s="4">
        <v>2131</v>
      </c>
      <c r="B2132" s="4">
        <v>1136</v>
      </c>
      <c r="C2132" s="4">
        <v>578</v>
      </c>
      <c r="D2132" s="4">
        <v>4</v>
      </c>
    </row>
    <row r="2133" spans="1:4" x14ac:dyDescent="0.3">
      <c r="A2133" s="4">
        <v>2132</v>
      </c>
      <c r="B2133" s="4">
        <v>1137</v>
      </c>
      <c r="C2133" s="4">
        <v>353</v>
      </c>
      <c r="D2133" s="4">
        <v>4</v>
      </c>
    </row>
    <row r="2134" spans="1:4" x14ac:dyDescent="0.3">
      <c r="A2134" s="4">
        <v>2133</v>
      </c>
      <c r="B2134" s="4">
        <v>1138</v>
      </c>
      <c r="C2134" s="4">
        <v>166</v>
      </c>
      <c r="D2134" s="4">
        <v>1</v>
      </c>
    </row>
    <row r="2135" spans="1:4" x14ac:dyDescent="0.3">
      <c r="A2135" s="4">
        <v>2134</v>
      </c>
      <c r="B2135" s="4">
        <v>1139</v>
      </c>
      <c r="C2135" s="4">
        <v>511</v>
      </c>
      <c r="D2135" s="4">
        <v>4</v>
      </c>
    </row>
    <row r="2136" spans="1:4" x14ac:dyDescent="0.3">
      <c r="A2136" s="4">
        <v>2135</v>
      </c>
      <c r="B2136" s="4">
        <v>1140</v>
      </c>
      <c r="C2136" s="4">
        <v>683</v>
      </c>
      <c r="D2136" s="4">
        <v>4</v>
      </c>
    </row>
    <row r="2137" spans="1:4" x14ac:dyDescent="0.3">
      <c r="A2137" s="4">
        <v>2136</v>
      </c>
      <c r="B2137" s="4">
        <v>1141</v>
      </c>
      <c r="C2137" s="4">
        <v>182</v>
      </c>
      <c r="D2137" s="4">
        <v>2</v>
      </c>
    </row>
    <row r="2138" spans="1:4" x14ac:dyDescent="0.3">
      <c r="A2138" s="4">
        <v>2137</v>
      </c>
      <c r="B2138" s="4">
        <v>1142</v>
      </c>
      <c r="C2138" s="4">
        <v>544</v>
      </c>
      <c r="D2138" s="4">
        <v>4</v>
      </c>
    </row>
    <row r="2139" spans="1:4" x14ac:dyDescent="0.3">
      <c r="A2139" s="4">
        <v>2138</v>
      </c>
      <c r="B2139" s="4">
        <v>1143</v>
      </c>
      <c r="C2139" s="4">
        <v>609</v>
      </c>
      <c r="D2139" s="4">
        <v>3</v>
      </c>
    </row>
    <row r="2140" spans="1:4" x14ac:dyDescent="0.3">
      <c r="A2140" s="4">
        <v>2139</v>
      </c>
      <c r="B2140" s="4">
        <v>1144</v>
      </c>
      <c r="C2140" s="4">
        <v>79</v>
      </c>
      <c r="D2140" s="4">
        <v>2</v>
      </c>
    </row>
    <row r="2141" spans="1:4" x14ac:dyDescent="0.3">
      <c r="A2141" s="4">
        <v>2140</v>
      </c>
      <c r="B2141" s="4">
        <v>1145</v>
      </c>
      <c r="C2141" s="4">
        <v>298</v>
      </c>
      <c r="D2141" s="4">
        <v>1</v>
      </c>
    </row>
    <row r="2142" spans="1:4" x14ac:dyDescent="0.3">
      <c r="A2142" s="4">
        <v>2141</v>
      </c>
      <c r="B2142" s="4">
        <v>1146</v>
      </c>
      <c r="C2142" s="4">
        <v>536</v>
      </c>
      <c r="D2142" s="4">
        <v>3</v>
      </c>
    </row>
    <row r="2143" spans="1:4" x14ac:dyDescent="0.3">
      <c r="A2143" s="4">
        <v>2142</v>
      </c>
      <c r="B2143" s="4">
        <v>1147</v>
      </c>
      <c r="C2143" s="4">
        <v>139</v>
      </c>
      <c r="D2143" s="4">
        <v>5</v>
      </c>
    </row>
    <row r="2144" spans="1:4" x14ac:dyDescent="0.3">
      <c r="A2144" s="4">
        <v>2143</v>
      </c>
      <c r="B2144" s="4">
        <v>1148</v>
      </c>
      <c r="C2144" s="4">
        <v>370</v>
      </c>
      <c r="D2144" s="4">
        <v>2</v>
      </c>
    </row>
    <row r="2145" spans="1:4" x14ac:dyDescent="0.3">
      <c r="A2145" s="4">
        <v>2144</v>
      </c>
      <c r="B2145" s="4">
        <v>1149</v>
      </c>
      <c r="C2145" s="4">
        <v>366</v>
      </c>
      <c r="D2145" s="4">
        <v>5</v>
      </c>
    </row>
    <row r="2146" spans="1:4" x14ac:dyDescent="0.3">
      <c r="A2146" s="4">
        <v>2145</v>
      </c>
      <c r="B2146" s="4">
        <v>1150</v>
      </c>
      <c r="C2146" s="4">
        <v>447</v>
      </c>
      <c r="D2146" s="4">
        <v>1</v>
      </c>
    </row>
    <row r="2147" spans="1:4" x14ac:dyDescent="0.3">
      <c r="A2147" s="4">
        <v>2146</v>
      </c>
      <c r="B2147" s="4">
        <v>1151</v>
      </c>
      <c r="C2147" s="4">
        <v>340</v>
      </c>
      <c r="D2147" s="4">
        <v>2</v>
      </c>
    </row>
    <row r="2148" spans="1:4" x14ac:dyDescent="0.3">
      <c r="A2148" s="4">
        <v>2147</v>
      </c>
      <c r="B2148" s="4">
        <v>1152</v>
      </c>
      <c r="C2148" s="4">
        <v>847</v>
      </c>
      <c r="D2148" s="4">
        <v>2</v>
      </c>
    </row>
    <row r="2149" spans="1:4" x14ac:dyDescent="0.3">
      <c r="A2149" s="4">
        <v>2148</v>
      </c>
      <c r="B2149" s="4">
        <v>1153</v>
      </c>
      <c r="C2149" s="4">
        <v>432</v>
      </c>
      <c r="D2149" s="4">
        <v>4</v>
      </c>
    </row>
    <row r="2150" spans="1:4" x14ac:dyDescent="0.3">
      <c r="A2150" s="4">
        <v>2149</v>
      </c>
      <c r="B2150" s="4">
        <v>1154</v>
      </c>
      <c r="C2150" s="4">
        <v>78</v>
      </c>
      <c r="D2150" s="4">
        <v>1</v>
      </c>
    </row>
    <row r="2151" spans="1:4" x14ac:dyDescent="0.3">
      <c r="A2151" s="4">
        <v>2150</v>
      </c>
      <c r="B2151" s="4">
        <v>1155</v>
      </c>
      <c r="C2151" s="4">
        <v>100</v>
      </c>
      <c r="D2151" s="4">
        <v>5</v>
      </c>
    </row>
    <row r="2152" spans="1:4" x14ac:dyDescent="0.3">
      <c r="A2152" s="4">
        <v>2151</v>
      </c>
      <c r="B2152" s="4">
        <v>1156</v>
      </c>
      <c r="C2152" s="4">
        <v>423</v>
      </c>
      <c r="D2152" s="4">
        <v>5</v>
      </c>
    </row>
    <row r="2153" spans="1:4" x14ac:dyDescent="0.3">
      <c r="A2153" s="4">
        <v>2152</v>
      </c>
      <c r="B2153" s="4">
        <v>1157</v>
      </c>
      <c r="C2153" s="4">
        <v>33</v>
      </c>
      <c r="D2153" s="4">
        <v>3</v>
      </c>
    </row>
    <row r="2154" spans="1:4" x14ac:dyDescent="0.3">
      <c r="A2154" s="4">
        <v>2153</v>
      </c>
      <c r="B2154" s="4">
        <v>1158</v>
      </c>
      <c r="C2154" s="4">
        <v>631</v>
      </c>
      <c r="D2154" s="4">
        <v>2</v>
      </c>
    </row>
    <row r="2155" spans="1:4" x14ac:dyDescent="0.3">
      <c r="A2155" s="4">
        <v>2154</v>
      </c>
      <c r="B2155" s="4">
        <v>1159</v>
      </c>
      <c r="C2155" s="4">
        <v>377</v>
      </c>
      <c r="D2155" s="4">
        <v>3</v>
      </c>
    </row>
    <row r="2156" spans="1:4" x14ac:dyDescent="0.3">
      <c r="A2156" s="4">
        <v>2155</v>
      </c>
      <c r="B2156" s="4">
        <v>1160</v>
      </c>
      <c r="C2156" s="4">
        <v>605</v>
      </c>
      <c r="D2156" s="4">
        <v>1</v>
      </c>
    </row>
    <row r="2157" spans="1:4" x14ac:dyDescent="0.3">
      <c r="A2157" s="4">
        <v>2156</v>
      </c>
      <c r="B2157" s="4">
        <v>1161</v>
      </c>
      <c r="C2157" s="4">
        <v>120</v>
      </c>
      <c r="D2157" s="4">
        <v>2</v>
      </c>
    </row>
    <row r="2158" spans="1:4" x14ac:dyDescent="0.3">
      <c r="A2158" s="4">
        <v>2157</v>
      </c>
      <c r="B2158" s="4">
        <v>1162</v>
      </c>
      <c r="C2158" s="4">
        <v>577</v>
      </c>
      <c r="D2158" s="4">
        <v>1</v>
      </c>
    </row>
    <row r="2159" spans="1:4" x14ac:dyDescent="0.3">
      <c r="A2159" s="4">
        <v>2158</v>
      </c>
      <c r="B2159" s="4">
        <v>1163</v>
      </c>
      <c r="C2159" s="4">
        <v>553</v>
      </c>
      <c r="D2159" s="4">
        <v>4</v>
      </c>
    </row>
    <row r="2160" spans="1:4" x14ac:dyDescent="0.3">
      <c r="A2160" s="4">
        <v>2159</v>
      </c>
      <c r="B2160" s="4">
        <v>1164</v>
      </c>
      <c r="C2160" s="4">
        <v>611</v>
      </c>
      <c r="D2160" s="4">
        <v>5</v>
      </c>
    </row>
    <row r="2161" spans="1:4" x14ac:dyDescent="0.3">
      <c r="A2161" s="4">
        <v>2160</v>
      </c>
      <c r="B2161" s="4">
        <v>1165</v>
      </c>
      <c r="C2161" s="4">
        <v>558</v>
      </c>
      <c r="D2161" s="4">
        <v>2</v>
      </c>
    </row>
    <row r="2162" spans="1:4" x14ac:dyDescent="0.3">
      <c r="A2162" s="4">
        <v>2161</v>
      </c>
      <c r="B2162" s="4">
        <v>1166</v>
      </c>
      <c r="C2162" s="4">
        <v>420</v>
      </c>
      <c r="D2162" s="4">
        <v>4</v>
      </c>
    </row>
    <row r="2163" spans="1:4" x14ac:dyDescent="0.3">
      <c r="A2163" s="4">
        <v>2162</v>
      </c>
      <c r="B2163" s="4">
        <v>1167</v>
      </c>
      <c r="C2163" s="4">
        <v>207</v>
      </c>
      <c r="D2163" s="4">
        <v>1</v>
      </c>
    </row>
    <row r="2164" spans="1:4" x14ac:dyDescent="0.3">
      <c r="A2164" s="4">
        <v>2163</v>
      </c>
      <c r="B2164" s="4">
        <v>1168</v>
      </c>
      <c r="C2164" s="4">
        <v>798</v>
      </c>
      <c r="D2164" s="4">
        <v>4</v>
      </c>
    </row>
    <row r="2165" spans="1:4" x14ac:dyDescent="0.3">
      <c r="A2165" s="4">
        <v>2164</v>
      </c>
      <c r="B2165" s="4">
        <v>1169</v>
      </c>
      <c r="C2165" s="4">
        <v>547</v>
      </c>
      <c r="D2165" s="4">
        <v>5</v>
      </c>
    </row>
    <row r="2166" spans="1:4" x14ac:dyDescent="0.3">
      <c r="A2166" s="4">
        <v>2165</v>
      </c>
      <c r="B2166" s="4">
        <v>1170</v>
      </c>
      <c r="C2166" s="4">
        <v>625</v>
      </c>
      <c r="D2166" s="4">
        <v>5</v>
      </c>
    </row>
    <row r="2167" spans="1:4" x14ac:dyDescent="0.3">
      <c r="A2167" s="4">
        <v>2166</v>
      </c>
      <c r="B2167" s="4">
        <v>1171</v>
      </c>
      <c r="C2167" s="4">
        <v>167</v>
      </c>
      <c r="D2167" s="4">
        <v>5</v>
      </c>
    </row>
    <row r="2168" spans="1:4" x14ac:dyDescent="0.3">
      <c r="A2168" s="4">
        <v>2167</v>
      </c>
      <c r="B2168" s="4">
        <v>1172</v>
      </c>
      <c r="C2168" s="4">
        <v>592</v>
      </c>
      <c r="D2168" s="4">
        <v>1</v>
      </c>
    </row>
    <row r="2169" spans="1:4" x14ac:dyDescent="0.3">
      <c r="A2169" s="4">
        <v>2168</v>
      </c>
      <c r="B2169" s="4">
        <v>1173</v>
      </c>
      <c r="C2169" s="4">
        <v>942</v>
      </c>
      <c r="D2169" s="4">
        <v>5</v>
      </c>
    </row>
    <row r="2170" spans="1:4" x14ac:dyDescent="0.3">
      <c r="A2170" s="4">
        <v>2169</v>
      </c>
      <c r="B2170" s="4">
        <v>1174</v>
      </c>
      <c r="C2170" s="4">
        <v>452</v>
      </c>
      <c r="D2170" s="4">
        <v>5</v>
      </c>
    </row>
    <row r="2171" spans="1:4" x14ac:dyDescent="0.3">
      <c r="A2171" s="4">
        <v>2170</v>
      </c>
      <c r="B2171" s="4">
        <v>1175</v>
      </c>
      <c r="C2171" s="4">
        <v>572</v>
      </c>
      <c r="D2171" s="4">
        <v>3</v>
      </c>
    </row>
    <row r="2172" spans="1:4" x14ac:dyDescent="0.3">
      <c r="A2172" s="4">
        <v>2171</v>
      </c>
      <c r="B2172" s="4">
        <v>1176</v>
      </c>
      <c r="C2172" s="4">
        <v>727</v>
      </c>
      <c r="D2172" s="4">
        <v>2</v>
      </c>
    </row>
    <row r="2173" spans="1:4" x14ac:dyDescent="0.3">
      <c r="A2173" s="4">
        <v>2172</v>
      </c>
      <c r="B2173" s="4">
        <v>1177</v>
      </c>
      <c r="C2173" s="4">
        <v>447</v>
      </c>
      <c r="D2173" s="4">
        <v>1</v>
      </c>
    </row>
    <row r="2174" spans="1:4" x14ac:dyDescent="0.3">
      <c r="A2174" s="4">
        <v>2173</v>
      </c>
      <c r="B2174" s="4">
        <v>1178</v>
      </c>
      <c r="C2174" s="4">
        <v>431</v>
      </c>
      <c r="D2174" s="4">
        <v>2</v>
      </c>
    </row>
    <row r="2175" spans="1:4" x14ac:dyDescent="0.3">
      <c r="A2175" s="4">
        <v>2174</v>
      </c>
      <c r="B2175" s="4">
        <v>1179</v>
      </c>
      <c r="C2175" s="4">
        <v>106</v>
      </c>
      <c r="D2175" s="4">
        <v>1</v>
      </c>
    </row>
    <row r="2176" spans="1:4" x14ac:dyDescent="0.3">
      <c r="A2176" s="4">
        <v>2175</v>
      </c>
      <c r="B2176" s="4">
        <v>1180</v>
      </c>
      <c r="C2176" s="4">
        <v>67</v>
      </c>
      <c r="D2176" s="4">
        <v>1</v>
      </c>
    </row>
    <row r="2177" spans="1:4" x14ac:dyDescent="0.3">
      <c r="A2177" s="4">
        <v>2176</v>
      </c>
      <c r="B2177" s="4">
        <v>1181</v>
      </c>
      <c r="C2177" s="4">
        <v>372</v>
      </c>
      <c r="D2177" s="4">
        <v>2</v>
      </c>
    </row>
    <row r="2178" spans="1:4" x14ac:dyDescent="0.3">
      <c r="A2178" s="4">
        <v>2177</v>
      </c>
      <c r="B2178" s="4">
        <v>1182</v>
      </c>
      <c r="C2178" s="4">
        <v>504</v>
      </c>
      <c r="D2178" s="4">
        <v>4</v>
      </c>
    </row>
    <row r="2179" spans="1:4" x14ac:dyDescent="0.3">
      <c r="A2179" s="4">
        <v>2178</v>
      </c>
      <c r="B2179" s="4">
        <v>1183</v>
      </c>
      <c r="C2179" s="4">
        <v>101</v>
      </c>
      <c r="D2179" s="4">
        <v>1</v>
      </c>
    </row>
    <row r="2180" spans="1:4" x14ac:dyDescent="0.3">
      <c r="A2180" s="4">
        <v>2179</v>
      </c>
      <c r="B2180" s="4">
        <v>1184</v>
      </c>
      <c r="C2180" s="4">
        <v>794</v>
      </c>
      <c r="D2180" s="4">
        <v>2</v>
      </c>
    </row>
    <row r="2181" spans="1:4" x14ac:dyDescent="0.3">
      <c r="A2181" s="4">
        <v>2180</v>
      </c>
      <c r="B2181" s="4">
        <v>1185</v>
      </c>
      <c r="C2181" s="4">
        <v>275</v>
      </c>
      <c r="D2181" s="4">
        <v>4</v>
      </c>
    </row>
    <row r="2182" spans="1:4" x14ac:dyDescent="0.3">
      <c r="A2182" s="4">
        <v>2181</v>
      </c>
      <c r="B2182" s="4">
        <v>1186</v>
      </c>
      <c r="C2182" s="4">
        <v>33</v>
      </c>
      <c r="D2182" s="4">
        <v>1</v>
      </c>
    </row>
    <row r="2183" spans="1:4" x14ac:dyDescent="0.3">
      <c r="A2183" s="4">
        <v>2182</v>
      </c>
      <c r="B2183" s="4">
        <v>1187</v>
      </c>
      <c r="C2183" s="4">
        <v>211</v>
      </c>
      <c r="D2183" s="4">
        <v>5</v>
      </c>
    </row>
    <row r="2184" spans="1:4" x14ac:dyDescent="0.3">
      <c r="A2184" s="4">
        <v>2183</v>
      </c>
      <c r="B2184" s="4">
        <v>1188</v>
      </c>
      <c r="C2184" s="4">
        <v>39</v>
      </c>
      <c r="D2184" s="4">
        <v>2</v>
      </c>
    </row>
    <row r="2185" spans="1:4" x14ac:dyDescent="0.3">
      <c r="A2185" s="4">
        <v>2184</v>
      </c>
      <c r="B2185" s="4">
        <v>1189</v>
      </c>
      <c r="C2185" s="4">
        <v>867</v>
      </c>
      <c r="D2185" s="4">
        <v>1</v>
      </c>
    </row>
    <row r="2186" spans="1:4" x14ac:dyDescent="0.3">
      <c r="A2186" s="4">
        <v>2185</v>
      </c>
      <c r="B2186" s="4">
        <v>1190</v>
      </c>
      <c r="C2186" s="4">
        <v>385</v>
      </c>
      <c r="D2186" s="4">
        <v>1</v>
      </c>
    </row>
    <row r="2187" spans="1:4" x14ac:dyDescent="0.3">
      <c r="A2187" s="4">
        <v>2186</v>
      </c>
      <c r="B2187" s="4">
        <v>1191</v>
      </c>
      <c r="C2187" s="4">
        <v>879</v>
      </c>
      <c r="D2187" s="4">
        <v>1</v>
      </c>
    </row>
    <row r="2188" spans="1:4" x14ac:dyDescent="0.3">
      <c r="A2188" s="4">
        <v>2187</v>
      </c>
      <c r="B2188" s="4">
        <v>1192</v>
      </c>
      <c r="C2188" s="4">
        <v>142</v>
      </c>
      <c r="D2188" s="4">
        <v>4</v>
      </c>
    </row>
    <row r="2189" spans="1:4" x14ac:dyDescent="0.3">
      <c r="A2189" s="4">
        <v>2188</v>
      </c>
      <c r="B2189" s="4">
        <v>1193</v>
      </c>
      <c r="C2189" s="4">
        <v>477</v>
      </c>
      <c r="D2189" s="4">
        <v>1</v>
      </c>
    </row>
    <row r="2190" spans="1:4" x14ac:dyDescent="0.3">
      <c r="A2190" s="4">
        <v>2189</v>
      </c>
      <c r="B2190" s="4">
        <v>1194</v>
      </c>
      <c r="C2190" s="4">
        <v>426</v>
      </c>
      <c r="D2190" s="4">
        <v>1</v>
      </c>
    </row>
    <row r="2191" spans="1:4" x14ac:dyDescent="0.3">
      <c r="A2191" s="4">
        <v>2190</v>
      </c>
      <c r="B2191" s="4">
        <v>1195</v>
      </c>
      <c r="C2191" s="4">
        <v>161</v>
      </c>
      <c r="D2191" s="4">
        <v>3</v>
      </c>
    </row>
    <row r="2192" spans="1:4" x14ac:dyDescent="0.3">
      <c r="A2192" s="4">
        <v>2191</v>
      </c>
      <c r="B2192" s="4">
        <v>1196</v>
      </c>
      <c r="C2192" s="4">
        <v>658</v>
      </c>
      <c r="D2192" s="4">
        <v>2</v>
      </c>
    </row>
    <row r="2193" spans="1:4" x14ac:dyDescent="0.3">
      <c r="A2193" s="4">
        <v>2192</v>
      </c>
      <c r="B2193" s="4">
        <v>1197</v>
      </c>
      <c r="C2193" s="4">
        <v>612</v>
      </c>
      <c r="D2193" s="4">
        <v>5</v>
      </c>
    </row>
    <row r="2194" spans="1:4" x14ac:dyDescent="0.3">
      <c r="A2194" s="4">
        <v>2193</v>
      </c>
      <c r="B2194" s="4">
        <v>1198</v>
      </c>
      <c r="C2194" s="4">
        <v>935</v>
      </c>
      <c r="D2194" s="4">
        <v>1</v>
      </c>
    </row>
    <row r="2195" spans="1:4" x14ac:dyDescent="0.3">
      <c r="A2195" s="4">
        <v>2194</v>
      </c>
      <c r="B2195" s="4">
        <v>1199</v>
      </c>
      <c r="C2195" s="4">
        <v>508</v>
      </c>
      <c r="D2195" s="4">
        <v>5</v>
      </c>
    </row>
    <row r="2196" spans="1:4" x14ac:dyDescent="0.3">
      <c r="A2196" s="4">
        <v>2195</v>
      </c>
      <c r="B2196" s="4">
        <v>1200</v>
      </c>
      <c r="C2196" s="4">
        <v>942</v>
      </c>
      <c r="D2196" s="4">
        <v>1</v>
      </c>
    </row>
    <row r="2197" spans="1:4" x14ac:dyDescent="0.3">
      <c r="A2197" s="4">
        <v>2196</v>
      </c>
      <c r="B2197" s="4">
        <v>1201</v>
      </c>
      <c r="C2197" s="4">
        <v>51</v>
      </c>
      <c r="D2197" s="4">
        <v>4</v>
      </c>
    </row>
    <row r="2198" spans="1:4" x14ac:dyDescent="0.3">
      <c r="A2198" s="4">
        <v>2197</v>
      </c>
      <c r="B2198" s="4">
        <v>1202</v>
      </c>
      <c r="C2198" s="4">
        <v>737</v>
      </c>
      <c r="D2198" s="4">
        <v>2</v>
      </c>
    </row>
    <row r="2199" spans="1:4" x14ac:dyDescent="0.3">
      <c r="A2199" s="4">
        <v>2198</v>
      </c>
      <c r="B2199" s="4">
        <v>1203</v>
      </c>
      <c r="C2199" s="4">
        <v>581</v>
      </c>
      <c r="D2199" s="4">
        <v>2</v>
      </c>
    </row>
    <row r="2200" spans="1:4" x14ac:dyDescent="0.3">
      <c r="A2200" s="4">
        <v>2199</v>
      </c>
      <c r="B2200" s="4">
        <v>1204</v>
      </c>
      <c r="C2200" s="4">
        <v>235</v>
      </c>
      <c r="D2200" s="4">
        <v>3</v>
      </c>
    </row>
    <row r="2201" spans="1:4" x14ac:dyDescent="0.3">
      <c r="A2201" s="4">
        <v>2200</v>
      </c>
      <c r="B2201" s="4">
        <v>1205</v>
      </c>
      <c r="C2201" s="4">
        <v>509</v>
      </c>
      <c r="D2201" s="4">
        <v>2</v>
      </c>
    </row>
    <row r="2202" spans="1:4" x14ac:dyDescent="0.3">
      <c r="A2202" s="4">
        <v>2201</v>
      </c>
      <c r="B2202" s="4">
        <v>1206</v>
      </c>
      <c r="C2202" s="4">
        <v>22</v>
      </c>
      <c r="D2202" s="4">
        <v>2</v>
      </c>
    </row>
    <row r="2203" spans="1:4" x14ac:dyDescent="0.3">
      <c r="A2203" s="4">
        <v>2202</v>
      </c>
      <c r="B2203" s="4">
        <v>1207</v>
      </c>
      <c r="C2203" s="4">
        <v>734</v>
      </c>
      <c r="D2203" s="4">
        <v>1</v>
      </c>
    </row>
    <row r="2204" spans="1:4" x14ac:dyDescent="0.3">
      <c r="A2204" s="4">
        <v>2203</v>
      </c>
      <c r="B2204" s="4">
        <v>1208</v>
      </c>
      <c r="C2204" s="4">
        <v>107</v>
      </c>
      <c r="D2204" s="4">
        <v>2</v>
      </c>
    </row>
    <row r="2205" spans="1:4" x14ac:dyDescent="0.3">
      <c r="A2205" s="4">
        <v>2204</v>
      </c>
      <c r="B2205" s="4">
        <v>1209</v>
      </c>
      <c r="C2205" s="4">
        <v>370</v>
      </c>
      <c r="D2205" s="4">
        <v>2</v>
      </c>
    </row>
    <row r="2206" spans="1:4" x14ac:dyDescent="0.3">
      <c r="A2206" s="4">
        <v>2205</v>
      </c>
      <c r="B2206" s="4">
        <v>1210</v>
      </c>
      <c r="C2206" s="4">
        <v>917</v>
      </c>
      <c r="D2206" s="4">
        <v>4</v>
      </c>
    </row>
    <row r="2207" spans="1:4" x14ac:dyDescent="0.3">
      <c r="A2207" s="4">
        <v>2206</v>
      </c>
      <c r="B2207" s="4">
        <v>1211</v>
      </c>
      <c r="C2207" s="4">
        <v>922</v>
      </c>
      <c r="D2207" s="4">
        <v>1</v>
      </c>
    </row>
    <row r="2208" spans="1:4" x14ac:dyDescent="0.3">
      <c r="A2208" s="4">
        <v>2207</v>
      </c>
      <c r="B2208" s="4">
        <v>1212</v>
      </c>
      <c r="C2208" s="4">
        <v>240</v>
      </c>
      <c r="D2208" s="4">
        <v>4</v>
      </c>
    </row>
    <row r="2209" spans="1:4" x14ac:dyDescent="0.3">
      <c r="A2209" s="4">
        <v>2208</v>
      </c>
      <c r="B2209" s="4">
        <v>1213</v>
      </c>
      <c r="C2209" s="4">
        <v>66</v>
      </c>
      <c r="D2209" s="4">
        <v>3</v>
      </c>
    </row>
    <row r="2210" spans="1:4" x14ac:dyDescent="0.3">
      <c r="A2210" s="4">
        <v>2209</v>
      </c>
      <c r="B2210" s="4">
        <v>1214</v>
      </c>
      <c r="C2210" s="4">
        <v>863</v>
      </c>
      <c r="D2210" s="4">
        <v>4</v>
      </c>
    </row>
    <row r="2211" spans="1:4" x14ac:dyDescent="0.3">
      <c r="A2211" s="4">
        <v>2210</v>
      </c>
      <c r="B2211" s="4">
        <v>1215</v>
      </c>
      <c r="C2211" s="4">
        <v>958</v>
      </c>
      <c r="D2211" s="4">
        <v>5</v>
      </c>
    </row>
    <row r="2212" spans="1:4" x14ac:dyDescent="0.3">
      <c r="A2212" s="4">
        <v>2211</v>
      </c>
      <c r="B2212" s="4">
        <v>1216</v>
      </c>
      <c r="C2212" s="4">
        <v>70</v>
      </c>
      <c r="D2212" s="4">
        <v>4</v>
      </c>
    </row>
    <row r="2213" spans="1:4" x14ac:dyDescent="0.3">
      <c r="A2213" s="4">
        <v>2212</v>
      </c>
      <c r="B2213" s="4">
        <v>1217</v>
      </c>
      <c r="C2213" s="4">
        <v>633</v>
      </c>
      <c r="D2213" s="4">
        <v>4</v>
      </c>
    </row>
    <row r="2214" spans="1:4" x14ac:dyDescent="0.3">
      <c r="A2214" s="4">
        <v>2213</v>
      </c>
      <c r="B2214" s="4">
        <v>1218</v>
      </c>
      <c r="C2214" s="4">
        <v>883</v>
      </c>
      <c r="D2214" s="4">
        <v>3</v>
      </c>
    </row>
    <row r="2215" spans="1:4" x14ac:dyDescent="0.3">
      <c r="A2215" s="4">
        <v>2214</v>
      </c>
      <c r="B2215" s="4">
        <v>1219</v>
      </c>
      <c r="C2215" s="4">
        <v>536</v>
      </c>
      <c r="D2215" s="4">
        <v>4</v>
      </c>
    </row>
    <row r="2216" spans="1:4" x14ac:dyDescent="0.3">
      <c r="A2216" s="4">
        <v>2215</v>
      </c>
      <c r="B2216" s="4">
        <v>1220</v>
      </c>
      <c r="C2216" s="4">
        <v>851</v>
      </c>
      <c r="D2216" s="4">
        <v>1</v>
      </c>
    </row>
    <row r="2217" spans="1:4" x14ac:dyDescent="0.3">
      <c r="A2217" s="4">
        <v>2216</v>
      </c>
      <c r="B2217" s="4">
        <v>1221</v>
      </c>
      <c r="C2217" s="4">
        <v>765</v>
      </c>
      <c r="D2217" s="4">
        <v>4</v>
      </c>
    </row>
    <row r="2218" spans="1:4" x14ac:dyDescent="0.3">
      <c r="A2218" s="4">
        <v>2217</v>
      </c>
      <c r="B2218" s="4">
        <v>1222</v>
      </c>
      <c r="C2218" s="4">
        <v>751</v>
      </c>
      <c r="D2218" s="4">
        <v>4</v>
      </c>
    </row>
    <row r="2219" spans="1:4" x14ac:dyDescent="0.3">
      <c r="A2219" s="4">
        <v>2218</v>
      </c>
      <c r="B2219" s="4">
        <v>1223</v>
      </c>
      <c r="C2219" s="4">
        <v>904</v>
      </c>
      <c r="D2219" s="4">
        <v>3</v>
      </c>
    </row>
    <row r="2220" spans="1:4" x14ac:dyDescent="0.3">
      <c r="A2220" s="4">
        <v>2219</v>
      </c>
      <c r="B2220" s="4">
        <v>1224</v>
      </c>
      <c r="C2220" s="4">
        <v>569</v>
      </c>
      <c r="D2220" s="4">
        <v>5</v>
      </c>
    </row>
    <row r="2221" spans="1:4" x14ac:dyDescent="0.3">
      <c r="A2221" s="4">
        <v>2220</v>
      </c>
      <c r="B2221" s="4">
        <v>1225</v>
      </c>
      <c r="C2221" s="4">
        <v>4</v>
      </c>
      <c r="D2221" s="4">
        <v>5</v>
      </c>
    </row>
    <row r="2222" spans="1:4" x14ac:dyDescent="0.3">
      <c r="A2222" s="4">
        <v>2221</v>
      </c>
      <c r="B2222" s="4">
        <v>1226</v>
      </c>
      <c r="C2222" s="4">
        <v>800</v>
      </c>
      <c r="D2222" s="4">
        <v>4</v>
      </c>
    </row>
    <row r="2223" spans="1:4" x14ac:dyDescent="0.3">
      <c r="A2223" s="4">
        <v>2222</v>
      </c>
      <c r="B2223" s="4">
        <v>1227</v>
      </c>
      <c r="C2223" s="4">
        <v>827</v>
      </c>
      <c r="D2223" s="4">
        <v>4</v>
      </c>
    </row>
    <row r="2224" spans="1:4" x14ac:dyDescent="0.3">
      <c r="A2224" s="4">
        <v>2223</v>
      </c>
      <c r="B2224" s="4">
        <v>1228</v>
      </c>
      <c r="C2224" s="4">
        <v>551</v>
      </c>
      <c r="D2224" s="4">
        <v>1</v>
      </c>
    </row>
    <row r="2225" spans="1:4" x14ac:dyDescent="0.3">
      <c r="A2225" s="4">
        <v>2224</v>
      </c>
      <c r="B2225" s="4">
        <v>1229</v>
      </c>
      <c r="C2225" s="4">
        <v>752</v>
      </c>
      <c r="D2225" s="4">
        <v>5</v>
      </c>
    </row>
    <row r="2226" spans="1:4" x14ac:dyDescent="0.3">
      <c r="A2226" s="4">
        <v>2225</v>
      </c>
      <c r="B2226" s="4">
        <v>1230</v>
      </c>
      <c r="C2226" s="4">
        <v>695</v>
      </c>
      <c r="D2226" s="4">
        <v>3</v>
      </c>
    </row>
    <row r="2227" spans="1:4" x14ac:dyDescent="0.3">
      <c r="A2227" s="4">
        <v>2226</v>
      </c>
      <c r="B2227" s="4">
        <v>1231</v>
      </c>
      <c r="C2227" s="4">
        <v>809</v>
      </c>
      <c r="D2227" s="4">
        <v>3</v>
      </c>
    </row>
    <row r="2228" spans="1:4" x14ac:dyDescent="0.3">
      <c r="A2228" s="4">
        <v>2227</v>
      </c>
      <c r="B2228" s="4">
        <v>1232</v>
      </c>
      <c r="C2228" s="4">
        <v>4</v>
      </c>
      <c r="D2228" s="4">
        <v>2</v>
      </c>
    </row>
    <row r="2229" spans="1:4" x14ac:dyDescent="0.3">
      <c r="A2229" s="4">
        <v>2228</v>
      </c>
      <c r="B2229" s="4">
        <v>1233</v>
      </c>
      <c r="C2229" s="4">
        <v>191</v>
      </c>
      <c r="D2229" s="4">
        <v>1</v>
      </c>
    </row>
    <row r="2230" spans="1:4" x14ac:dyDescent="0.3">
      <c r="A2230" s="4">
        <v>2229</v>
      </c>
      <c r="B2230" s="4">
        <v>1234</v>
      </c>
      <c r="C2230" s="4">
        <v>39</v>
      </c>
      <c r="D2230" s="4">
        <v>5</v>
      </c>
    </row>
    <row r="2231" spans="1:4" x14ac:dyDescent="0.3">
      <c r="A2231" s="4">
        <v>2230</v>
      </c>
      <c r="B2231" s="4">
        <v>1235</v>
      </c>
      <c r="C2231" s="4">
        <v>65</v>
      </c>
      <c r="D2231" s="4">
        <v>3</v>
      </c>
    </row>
    <row r="2232" spans="1:4" x14ac:dyDescent="0.3">
      <c r="A2232" s="4">
        <v>2231</v>
      </c>
      <c r="B2232" s="4">
        <v>1236</v>
      </c>
      <c r="C2232" s="4">
        <v>358</v>
      </c>
      <c r="D2232" s="4">
        <v>5</v>
      </c>
    </row>
    <row r="2233" spans="1:4" x14ac:dyDescent="0.3">
      <c r="A2233" s="4">
        <v>2232</v>
      </c>
      <c r="B2233" s="4">
        <v>1237</v>
      </c>
      <c r="C2233" s="4">
        <v>146</v>
      </c>
      <c r="D2233" s="4">
        <v>4</v>
      </c>
    </row>
    <row r="2234" spans="1:4" x14ac:dyDescent="0.3">
      <c r="A2234" s="4">
        <v>2233</v>
      </c>
      <c r="B2234" s="4">
        <v>1238</v>
      </c>
      <c r="C2234" s="4">
        <v>41</v>
      </c>
      <c r="D2234" s="4">
        <v>5</v>
      </c>
    </row>
    <row r="2235" spans="1:4" x14ac:dyDescent="0.3">
      <c r="A2235" s="4">
        <v>2234</v>
      </c>
      <c r="B2235" s="4">
        <v>1239</v>
      </c>
      <c r="C2235" s="4">
        <v>535</v>
      </c>
      <c r="D2235" s="4">
        <v>3</v>
      </c>
    </row>
    <row r="2236" spans="1:4" x14ac:dyDescent="0.3">
      <c r="A2236" s="4">
        <v>2235</v>
      </c>
      <c r="B2236" s="4">
        <v>1240</v>
      </c>
      <c r="C2236" s="4">
        <v>54</v>
      </c>
      <c r="D2236" s="4">
        <v>4</v>
      </c>
    </row>
    <row r="2237" spans="1:4" x14ac:dyDescent="0.3">
      <c r="A2237" s="4">
        <v>2236</v>
      </c>
      <c r="B2237" s="4">
        <v>1241</v>
      </c>
      <c r="C2237" s="4">
        <v>732</v>
      </c>
      <c r="D2237" s="4">
        <v>5</v>
      </c>
    </row>
    <row r="2238" spans="1:4" x14ac:dyDescent="0.3">
      <c r="A2238" s="4">
        <v>2237</v>
      </c>
      <c r="B2238" s="4">
        <v>1242</v>
      </c>
      <c r="C2238" s="4">
        <v>833</v>
      </c>
      <c r="D2238" s="4">
        <v>1</v>
      </c>
    </row>
    <row r="2239" spans="1:4" x14ac:dyDescent="0.3">
      <c r="A2239" s="4">
        <v>2238</v>
      </c>
      <c r="B2239" s="4">
        <v>1243</v>
      </c>
      <c r="C2239" s="4">
        <v>756</v>
      </c>
      <c r="D2239" s="4">
        <v>2</v>
      </c>
    </row>
    <row r="2240" spans="1:4" x14ac:dyDescent="0.3">
      <c r="A2240" s="4">
        <v>2239</v>
      </c>
      <c r="B2240" s="4">
        <v>1244</v>
      </c>
      <c r="C2240" s="4">
        <v>192</v>
      </c>
      <c r="D2240" s="4">
        <v>4</v>
      </c>
    </row>
    <row r="2241" spans="1:4" x14ac:dyDescent="0.3">
      <c r="A2241" s="4">
        <v>2240</v>
      </c>
      <c r="B2241" s="4">
        <v>1245</v>
      </c>
      <c r="C2241" s="4">
        <v>653</v>
      </c>
      <c r="D2241" s="4">
        <v>4</v>
      </c>
    </row>
    <row r="2242" spans="1:4" x14ac:dyDescent="0.3">
      <c r="A2242" s="4">
        <v>2241</v>
      </c>
      <c r="B2242" s="4">
        <v>1246</v>
      </c>
      <c r="C2242" s="4">
        <v>719</v>
      </c>
      <c r="D2242" s="4">
        <v>1</v>
      </c>
    </row>
    <row r="2243" spans="1:4" x14ac:dyDescent="0.3">
      <c r="A2243" s="4">
        <v>2242</v>
      </c>
      <c r="B2243" s="4">
        <v>1247</v>
      </c>
      <c r="C2243" s="4">
        <v>406</v>
      </c>
      <c r="D2243" s="4">
        <v>4</v>
      </c>
    </row>
    <row r="2244" spans="1:4" x14ac:dyDescent="0.3">
      <c r="A2244" s="4">
        <v>2243</v>
      </c>
      <c r="B2244" s="4">
        <v>1248</v>
      </c>
      <c r="C2244" s="4">
        <v>543</v>
      </c>
      <c r="D2244" s="4">
        <v>4</v>
      </c>
    </row>
    <row r="2245" spans="1:4" x14ac:dyDescent="0.3">
      <c r="A2245" s="4">
        <v>2244</v>
      </c>
      <c r="B2245" s="4">
        <v>1249</v>
      </c>
      <c r="C2245" s="4">
        <v>787</v>
      </c>
      <c r="D2245" s="4">
        <v>3</v>
      </c>
    </row>
    <row r="2246" spans="1:4" x14ac:dyDescent="0.3">
      <c r="A2246" s="4">
        <v>2245</v>
      </c>
      <c r="B2246" s="4">
        <v>1250</v>
      </c>
      <c r="C2246" s="4">
        <v>210</v>
      </c>
      <c r="D2246" s="4">
        <v>5</v>
      </c>
    </row>
    <row r="2247" spans="1:4" x14ac:dyDescent="0.3">
      <c r="A2247" s="4">
        <v>2246</v>
      </c>
      <c r="B2247" s="4">
        <v>1251</v>
      </c>
      <c r="C2247" s="4">
        <v>194</v>
      </c>
      <c r="D2247" s="4">
        <v>4</v>
      </c>
    </row>
    <row r="2248" spans="1:4" x14ac:dyDescent="0.3">
      <c r="A2248" s="4">
        <v>2247</v>
      </c>
      <c r="B2248" s="4">
        <v>1252</v>
      </c>
      <c r="C2248" s="4">
        <v>987</v>
      </c>
      <c r="D2248" s="4">
        <v>4</v>
      </c>
    </row>
    <row r="2249" spans="1:4" x14ac:dyDescent="0.3">
      <c r="A2249" s="4">
        <v>2248</v>
      </c>
      <c r="B2249" s="4">
        <v>1253</v>
      </c>
      <c r="C2249" s="4">
        <v>320</v>
      </c>
      <c r="D2249" s="4">
        <v>4</v>
      </c>
    </row>
    <row r="2250" spans="1:4" x14ac:dyDescent="0.3">
      <c r="A2250" s="4">
        <v>2249</v>
      </c>
      <c r="B2250" s="4">
        <v>1254</v>
      </c>
      <c r="C2250" s="4">
        <v>147</v>
      </c>
      <c r="D2250" s="4">
        <v>3</v>
      </c>
    </row>
    <row r="2251" spans="1:4" x14ac:dyDescent="0.3">
      <c r="A2251" s="4">
        <v>2250</v>
      </c>
      <c r="B2251" s="4">
        <v>1255</v>
      </c>
      <c r="C2251" s="4">
        <v>801</v>
      </c>
      <c r="D2251" s="4">
        <v>4</v>
      </c>
    </row>
    <row r="2252" spans="1:4" x14ac:dyDescent="0.3">
      <c r="A2252" s="4">
        <v>2251</v>
      </c>
      <c r="B2252" s="4">
        <v>1256</v>
      </c>
      <c r="C2252" s="4">
        <v>533</v>
      </c>
      <c r="D2252" s="4">
        <v>5</v>
      </c>
    </row>
    <row r="2253" spans="1:4" x14ac:dyDescent="0.3">
      <c r="A2253" s="4">
        <v>2252</v>
      </c>
      <c r="B2253" s="4">
        <v>1257</v>
      </c>
      <c r="C2253" s="4">
        <v>917</v>
      </c>
      <c r="D2253" s="4">
        <v>4</v>
      </c>
    </row>
    <row r="2254" spans="1:4" x14ac:dyDescent="0.3">
      <c r="A2254" s="4">
        <v>2253</v>
      </c>
      <c r="B2254" s="4">
        <v>1258</v>
      </c>
      <c r="C2254" s="4">
        <v>413</v>
      </c>
      <c r="D2254" s="4">
        <v>2</v>
      </c>
    </row>
    <row r="2255" spans="1:4" x14ac:dyDescent="0.3">
      <c r="A2255" s="4">
        <v>2254</v>
      </c>
      <c r="B2255" s="4">
        <v>1259</v>
      </c>
      <c r="C2255" s="4">
        <v>906</v>
      </c>
      <c r="D2255" s="4">
        <v>3</v>
      </c>
    </row>
    <row r="2256" spans="1:4" x14ac:dyDescent="0.3">
      <c r="A2256" s="4">
        <v>2255</v>
      </c>
      <c r="B2256" s="4">
        <v>1260</v>
      </c>
      <c r="C2256" s="4">
        <v>893</v>
      </c>
      <c r="D2256" s="4">
        <v>3</v>
      </c>
    </row>
    <row r="2257" spans="1:4" x14ac:dyDescent="0.3">
      <c r="A2257" s="4">
        <v>2256</v>
      </c>
      <c r="B2257" s="4">
        <v>1261</v>
      </c>
      <c r="C2257" s="4">
        <v>917</v>
      </c>
      <c r="D2257" s="4">
        <v>2</v>
      </c>
    </row>
    <row r="2258" spans="1:4" x14ac:dyDescent="0.3">
      <c r="A2258" s="4">
        <v>2257</v>
      </c>
      <c r="B2258" s="4">
        <v>1262</v>
      </c>
      <c r="C2258" s="4">
        <v>312</v>
      </c>
      <c r="D2258" s="4">
        <v>5</v>
      </c>
    </row>
    <row r="2259" spans="1:4" x14ac:dyDescent="0.3">
      <c r="A2259" s="4">
        <v>2258</v>
      </c>
      <c r="B2259" s="4">
        <v>1263</v>
      </c>
      <c r="C2259" s="4">
        <v>911</v>
      </c>
      <c r="D2259" s="4">
        <v>3</v>
      </c>
    </row>
    <row r="2260" spans="1:4" x14ac:dyDescent="0.3">
      <c r="A2260" s="4">
        <v>2259</v>
      </c>
      <c r="B2260" s="4">
        <v>1264</v>
      </c>
      <c r="C2260" s="4">
        <v>16</v>
      </c>
      <c r="D2260" s="4">
        <v>1</v>
      </c>
    </row>
    <row r="2261" spans="1:4" x14ac:dyDescent="0.3">
      <c r="A2261" s="4">
        <v>2260</v>
      </c>
      <c r="B2261" s="4">
        <v>1265</v>
      </c>
      <c r="C2261" s="4">
        <v>283</v>
      </c>
      <c r="D2261" s="4">
        <v>5</v>
      </c>
    </row>
    <row r="2262" spans="1:4" x14ac:dyDescent="0.3">
      <c r="A2262" s="4">
        <v>2261</v>
      </c>
      <c r="B2262" s="4">
        <v>1266</v>
      </c>
      <c r="C2262" s="4">
        <v>940</v>
      </c>
      <c r="D2262" s="4">
        <v>3</v>
      </c>
    </row>
    <row r="2263" spans="1:4" x14ac:dyDescent="0.3">
      <c r="A2263" s="4">
        <v>2262</v>
      </c>
      <c r="B2263" s="4">
        <v>1267</v>
      </c>
      <c r="C2263" s="4">
        <v>305</v>
      </c>
      <c r="D2263" s="4">
        <v>2</v>
      </c>
    </row>
    <row r="2264" spans="1:4" x14ac:dyDescent="0.3">
      <c r="A2264" s="4">
        <v>2263</v>
      </c>
      <c r="B2264" s="4">
        <v>1268</v>
      </c>
      <c r="C2264" s="4">
        <v>841</v>
      </c>
      <c r="D2264" s="4">
        <v>2</v>
      </c>
    </row>
    <row r="2265" spans="1:4" x14ac:dyDescent="0.3">
      <c r="A2265" s="4">
        <v>2264</v>
      </c>
      <c r="B2265" s="4">
        <v>1269</v>
      </c>
      <c r="C2265" s="4">
        <v>879</v>
      </c>
      <c r="D2265" s="4">
        <v>4</v>
      </c>
    </row>
    <row r="2266" spans="1:4" x14ac:dyDescent="0.3">
      <c r="A2266" s="4">
        <v>2265</v>
      </c>
      <c r="B2266" s="4">
        <v>1270</v>
      </c>
      <c r="C2266" s="4">
        <v>75</v>
      </c>
      <c r="D2266" s="4">
        <v>3</v>
      </c>
    </row>
    <row r="2267" spans="1:4" x14ac:dyDescent="0.3">
      <c r="A2267" s="4">
        <v>2266</v>
      </c>
      <c r="B2267" s="4">
        <v>1271</v>
      </c>
      <c r="C2267" s="4">
        <v>348</v>
      </c>
      <c r="D2267" s="4">
        <v>1</v>
      </c>
    </row>
    <row r="2268" spans="1:4" x14ac:dyDescent="0.3">
      <c r="A2268" s="4">
        <v>2267</v>
      </c>
      <c r="B2268" s="4">
        <v>1272</v>
      </c>
      <c r="C2268" s="4">
        <v>150</v>
      </c>
      <c r="D2268" s="4">
        <v>4</v>
      </c>
    </row>
    <row r="2269" spans="1:4" x14ac:dyDescent="0.3">
      <c r="A2269" s="4">
        <v>2268</v>
      </c>
      <c r="B2269" s="4">
        <v>1273</v>
      </c>
      <c r="C2269" s="4">
        <v>958</v>
      </c>
      <c r="D2269" s="4">
        <v>4</v>
      </c>
    </row>
    <row r="2270" spans="1:4" x14ac:dyDescent="0.3">
      <c r="A2270" s="4">
        <v>2269</v>
      </c>
      <c r="B2270" s="4">
        <v>1274</v>
      </c>
      <c r="C2270" s="4">
        <v>809</v>
      </c>
      <c r="D2270" s="4">
        <v>2</v>
      </c>
    </row>
    <row r="2271" spans="1:4" x14ac:dyDescent="0.3">
      <c r="A2271" s="4">
        <v>2270</v>
      </c>
      <c r="B2271" s="4">
        <v>1275</v>
      </c>
      <c r="C2271" s="4">
        <v>35</v>
      </c>
      <c r="D2271" s="4">
        <v>2</v>
      </c>
    </row>
    <row r="2272" spans="1:4" x14ac:dyDescent="0.3">
      <c r="A2272" s="4">
        <v>2271</v>
      </c>
      <c r="B2272" s="4">
        <v>1276</v>
      </c>
      <c r="C2272" s="4">
        <v>24</v>
      </c>
      <c r="D2272" s="4">
        <v>4</v>
      </c>
    </row>
    <row r="2273" spans="1:4" x14ac:dyDescent="0.3">
      <c r="A2273" s="4">
        <v>2272</v>
      </c>
      <c r="B2273" s="4">
        <v>1277</v>
      </c>
      <c r="C2273" s="4">
        <v>609</v>
      </c>
      <c r="D2273" s="4">
        <v>1</v>
      </c>
    </row>
    <row r="2274" spans="1:4" x14ac:dyDescent="0.3">
      <c r="A2274" s="4">
        <v>2273</v>
      </c>
      <c r="B2274" s="4">
        <v>1278</v>
      </c>
      <c r="C2274" s="4">
        <v>343</v>
      </c>
      <c r="D2274" s="4">
        <v>4</v>
      </c>
    </row>
    <row r="2275" spans="1:4" x14ac:dyDescent="0.3">
      <c r="A2275" s="4">
        <v>2274</v>
      </c>
      <c r="B2275" s="4">
        <v>1279</v>
      </c>
      <c r="C2275" s="4">
        <v>365</v>
      </c>
      <c r="D2275" s="4">
        <v>3</v>
      </c>
    </row>
    <row r="2276" spans="1:4" x14ac:dyDescent="0.3">
      <c r="A2276" s="4">
        <v>2275</v>
      </c>
      <c r="B2276" s="4">
        <v>1280</v>
      </c>
      <c r="C2276" s="4">
        <v>366</v>
      </c>
      <c r="D2276" s="4">
        <v>2</v>
      </c>
    </row>
    <row r="2277" spans="1:4" x14ac:dyDescent="0.3">
      <c r="A2277" s="4">
        <v>2276</v>
      </c>
      <c r="B2277" s="4">
        <v>1281</v>
      </c>
      <c r="C2277" s="4">
        <v>499</v>
      </c>
      <c r="D2277" s="4">
        <v>4</v>
      </c>
    </row>
    <row r="2278" spans="1:4" x14ac:dyDescent="0.3">
      <c r="A2278" s="4">
        <v>2277</v>
      </c>
      <c r="B2278" s="4">
        <v>1282</v>
      </c>
      <c r="C2278" s="4">
        <v>380</v>
      </c>
      <c r="D2278" s="4">
        <v>2</v>
      </c>
    </row>
    <row r="2279" spans="1:4" x14ac:dyDescent="0.3">
      <c r="A2279" s="4">
        <v>2278</v>
      </c>
      <c r="B2279" s="4">
        <v>1283</v>
      </c>
      <c r="C2279" s="4">
        <v>292</v>
      </c>
      <c r="D2279" s="4">
        <v>4</v>
      </c>
    </row>
    <row r="2280" spans="1:4" x14ac:dyDescent="0.3">
      <c r="A2280" s="4">
        <v>2279</v>
      </c>
      <c r="B2280" s="4">
        <v>1284</v>
      </c>
      <c r="C2280" s="4">
        <v>387</v>
      </c>
      <c r="D2280" s="4">
        <v>2</v>
      </c>
    </row>
    <row r="2281" spans="1:4" x14ac:dyDescent="0.3">
      <c r="A2281" s="4">
        <v>2280</v>
      </c>
      <c r="B2281" s="4">
        <v>1285</v>
      </c>
      <c r="C2281" s="4">
        <v>714</v>
      </c>
      <c r="D2281" s="4">
        <v>2</v>
      </c>
    </row>
    <row r="2282" spans="1:4" x14ac:dyDescent="0.3">
      <c r="A2282" s="4">
        <v>2281</v>
      </c>
      <c r="B2282" s="4">
        <v>1286</v>
      </c>
      <c r="C2282" s="4">
        <v>195</v>
      </c>
      <c r="D2282" s="4">
        <v>3</v>
      </c>
    </row>
    <row r="2283" spans="1:4" x14ac:dyDescent="0.3">
      <c r="A2283" s="4">
        <v>2282</v>
      </c>
      <c r="B2283" s="4">
        <v>1287</v>
      </c>
      <c r="C2283" s="4">
        <v>391</v>
      </c>
      <c r="D2283" s="4">
        <v>2</v>
      </c>
    </row>
    <row r="2284" spans="1:4" x14ac:dyDescent="0.3">
      <c r="A2284" s="4">
        <v>2283</v>
      </c>
      <c r="B2284" s="4">
        <v>1288</v>
      </c>
      <c r="C2284" s="4">
        <v>292</v>
      </c>
      <c r="D2284" s="4">
        <v>4</v>
      </c>
    </row>
    <row r="2285" spans="1:4" x14ac:dyDescent="0.3">
      <c r="A2285" s="4">
        <v>2284</v>
      </c>
      <c r="B2285" s="4">
        <v>1289</v>
      </c>
      <c r="C2285" s="4">
        <v>536</v>
      </c>
      <c r="D2285" s="4">
        <v>1</v>
      </c>
    </row>
    <row r="2286" spans="1:4" x14ac:dyDescent="0.3">
      <c r="A2286" s="4">
        <v>2285</v>
      </c>
      <c r="B2286" s="4">
        <v>1290</v>
      </c>
      <c r="C2286" s="4">
        <v>636</v>
      </c>
      <c r="D2286" s="4">
        <v>3</v>
      </c>
    </row>
    <row r="2287" spans="1:4" x14ac:dyDescent="0.3">
      <c r="A2287" s="4">
        <v>2286</v>
      </c>
      <c r="B2287" s="4">
        <v>1291</v>
      </c>
      <c r="C2287" s="4">
        <v>958</v>
      </c>
      <c r="D2287" s="4">
        <v>5</v>
      </c>
    </row>
    <row r="2288" spans="1:4" x14ac:dyDescent="0.3">
      <c r="A2288" s="4">
        <v>2287</v>
      </c>
      <c r="B2288" s="4">
        <v>1292</v>
      </c>
      <c r="C2288" s="4">
        <v>992</v>
      </c>
      <c r="D2288" s="4">
        <v>3</v>
      </c>
    </row>
    <row r="2289" spans="1:4" x14ac:dyDescent="0.3">
      <c r="A2289" s="4">
        <v>2288</v>
      </c>
      <c r="B2289" s="4">
        <v>1293</v>
      </c>
      <c r="C2289" s="4">
        <v>657</v>
      </c>
      <c r="D2289" s="4">
        <v>5</v>
      </c>
    </row>
    <row r="2290" spans="1:4" x14ac:dyDescent="0.3">
      <c r="A2290" s="4">
        <v>2289</v>
      </c>
      <c r="B2290" s="4">
        <v>1294</v>
      </c>
      <c r="C2290" s="4">
        <v>708</v>
      </c>
      <c r="D2290" s="4">
        <v>1</v>
      </c>
    </row>
    <row r="2291" spans="1:4" x14ac:dyDescent="0.3">
      <c r="A2291" s="4">
        <v>2290</v>
      </c>
      <c r="B2291" s="4">
        <v>1295</v>
      </c>
      <c r="C2291" s="4">
        <v>358</v>
      </c>
      <c r="D2291" s="4">
        <v>3</v>
      </c>
    </row>
    <row r="2292" spans="1:4" x14ac:dyDescent="0.3">
      <c r="A2292" s="4">
        <v>2291</v>
      </c>
      <c r="B2292" s="4">
        <v>1296</v>
      </c>
      <c r="C2292" s="4">
        <v>851</v>
      </c>
      <c r="D2292" s="4">
        <v>2</v>
      </c>
    </row>
    <row r="2293" spans="1:4" x14ac:dyDescent="0.3">
      <c r="A2293" s="4">
        <v>2292</v>
      </c>
      <c r="B2293" s="4">
        <v>1297</v>
      </c>
      <c r="C2293" s="4">
        <v>232</v>
      </c>
      <c r="D2293" s="4">
        <v>2</v>
      </c>
    </row>
    <row r="2294" spans="1:4" x14ac:dyDescent="0.3">
      <c r="A2294" s="4">
        <v>2293</v>
      </c>
      <c r="B2294" s="4">
        <v>1298</v>
      </c>
      <c r="C2294" s="4">
        <v>32</v>
      </c>
      <c r="D2294" s="4">
        <v>3</v>
      </c>
    </row>
    <row r="2295" spans="1:4" x14ac:dyDescent="0.3">
      <c r="A2295" s="4">
        <v>2294</v>
      </c>
      <c r="B2295" s="4">
        <v>1299</v>
      </c>
      <c r="C2295" s="4">
        <v>414</v>
      </c>
      <c r="D2295" s="4">
        <v>3</v>
      </c>
    </row>
    <row r="2296" spans="1:4" x14ac:dyDescent="0.3">
      <c r="A2296" s="4">
        <v>2295</v>
      </c>
      <c r="B2296" s="4">
        <v>1300</v>
      </c>
      <c r="C2296" s="4">
        <v>664</v>
      </c>
      <c r="D2296" s="4">
        <v>1</v>
      </c>
    </row>
    <row r="2297" spans="1:4" x14ac:dyDescent="0.3">
      <c r="A2297" s="4">
        <v>2296</v>
      </c>
      <c r="B2297" s="4">
        <v>1301</v>
      </c>
      <c r="C2297" s="4">
        <v>700</v>
      </c>
      <c r="D2297" s="4">
        <v>3</v>
      </c>
    </row>
    <row r="2298" spans="1:4" x14ac:dyDescent="0.3">
      <c r="A2298" s="4">
        <v>2297</v>
      </c>
      <c r="B2298" s="4">
        <v>1302</v>
      </c>
      <c r="C2298" s="4">
        <v>647</v>
      </c>
      <c r="D2298" s="4">
        <v>2</v>
      </c>
    </row>
    <row r="2299" spans="1:4" x14ac:dyDescent="0.3">
      <c r="A2299" s="4">
        <v>2298</v>
      </c>
      <c r="B2299" s="4">
        <v>1303</v>
      </c>
      <c r="C2299" s="4">
        <v>484</v>
      </c>
      <c r="D2299" s="4">
        <v>1</v>
      </c>
    </row>
    <row r="2300" spans="1:4" x14ac:dyDescent="0.3">
      <c r="A2300" s="4">
        <v>2299</v>
      </c>
      <c r="B2300" s="4">
        <v>1304</v>
      </c>
      <c r="C2300" s="4">
        <v>869</v>
      </c>
      <c r="D2300" s="4">
        <v>4</v>
      </c>
    </row>
    <row r="2301" spans="1:4" x14ac:dyDescent="0.3">
      <c r="A2301" s="4">
        <v>2300</v>
      </c>
      <c r="B2301" s="4">
        <v>1305</v>
      </c>
      <c r="C2301" s="4">
        <v>693</v>
      </c>
      <c r="D2301" s="4">
        <v>1</v>
      </c>
    </row>
    <row r="2302" spans="1:4" x14ac:dyDescent="0.3">
      <c r="A2302" s="4">
        <v>2301</v>
      </c>
      <c r="B2302" s="4">
        <v>1306</v>
      </c>
      <c r="C2302" s="4">
        <v>50</v>
      </c>
      <c r="D2302" s="4">
        <v>4</v>
      </c>
    </row>
    <row r="2303" spans="1:4" x14ac:dyDescent="0.3">
      <c r="A2303" s="4">
        <v>2302</v>
      </c>
      <c r="B2303" s="4">
        <v>1307</v>
      </c>
      <c r="C2303" s="4">
        <v>624</v>
      </c>
      <c r="D2303" s="4">
        <v>5</v>
      </c>
    </row>
    <row r="2304" spans="1:4" x14ac:dyDescent="0.3">
      <c r="A2304" s="4">
        <v>2303</v>
      </c>
      <c r="B2304" s="4">
        <v>1308</v>
      </c>
      <c r="C2304" s="4">
        <v>4</v>
      </c>
      <c r="D2304" s="4">
        <v>1</v>
      </c>
    </row>
    <row r="2305" spans="1:4" x14ac:dyDescent="0.3">
      <c r="A2305" s="4">
        <v>2304</v>
      </c>
      <c r="B2305" s="4">
        <v>1309</v>
      </c>
      <c r="C2305" s="4">
        <v>96</v>
      </c>
      <c r="D2305" s="4">
        <v>3</v>
      </c>
    </row>
    <row r="2306" spans="1:4" x14ac:dyDescent="0.3">
      <c r="A2306" s="4">
        <v>2305</v>
      </c>
      <c r="B2306" s="4">
        <v>1310</v>
      </c>
      <c r="C2306" s="4">
        <v>947</v>
      </c>
      <c r="D2306" s="4">
        <v>5</v>
      </c>
    </row>
    <row r="2307" spans="1:4" x14ac:dyDescent="0.3">
      <c r="A2307" s="4">
        <v>2306</v>
      </c>
      <c r="B2307" s="4">
        <v>1311</v>
      </c>
      <c r="C2307" s="4">
        <v>910</v>
      </c>
      <c r="D2307" s="4">
        <v>4</v>
      </c>
    </row>
    <row r="2308" spans="1:4" x14ac:dyDescent="0.3">
      <c r="A2308" s="4">
        <v>2307</v>
      </c>
      <c r="B2308" s="4">
        <v>1312</v>
      </c>
      <c r="C2308" s="4">
        <v>403</v>
      </c>
      <c r="D2308" s="4">
        <v>5</v>
      </c>
    </row>
    <row r="2309" spans="1:4" x14ac:dyDescent="0.3">
      <c r="A2309" s="4">
        <v>2308</v>
      </c>
      <c r="B2309" s="4">
        <v>1313</v>
      </c>
      <c r="C2309" s="4">
        <v>401</v>
      </c>
      <c r="D2309" s="4">
        <v>1</v>
      </c>
    </row>
    <row r="2310" spans="1:4" x14ac:dyDescent="0.3">
      <c r="A2310" s="4">
        <v>2309</v>
      </c>
      <c r="B2310" s="4">
        <v>1314</v>
      </c>
      <c r="C2310" s="4">
        <v>485</v>
      </c>
      <c r="D2310" s="4">
        <v>5</v>
      </c>
    </row>
    <row r="2311" spans="1:4" x14ac:dyDescent="0.3">
      <c r="A2311" s="4">
        <v>2310</v>
      </c>
      <c r="B2311" s="4">
        <v>1315</v>
      </c>
      <c r="C2311" s="4">
        <v>759</v>
      </c>
      <c r="D2311" s="4">
        <v>5</v>
      </c>
    </row>
    <row r="2312" spans="1:4" x14ac:dyDescent="0.3">
      <c r="A2312" s="4">
        <v>2311</v>
      </c>
      <c r="B2312" s="4">
        <v>1316</v>
      </c>
      <c r="C2312" s="4">
        <v>196</v>
      </c>
      <c r="D2312" s="4">
        <v>2</v>
      </c>
    </row>
    <row r="2313" spans="1:4" x14ac:dyDescent="0.3">
      <c r="A2313" s="4">
        <v>2312</v>
      </c>
      <c r="B2313" s="4">
        <v>1317</v>
      </c>
      <c r="C2313" s="4">
        <v>985</v>
      </c>
      <c r="D2313" s="4">
        <v>2</v>
      </c>
    </row>
    <row r="2314" spans="1:4" x14ac:dyDescent="0.3">
      <c r="A2314" s="4">
        <v>2313</v>
      </c>
      <c r="B2314" s="4">
        <v>1318</v>
      </c>
      <c r="C2314" s="4">
        <v>876</v>
      </c>
      <c r="D2314" s="4">
        <v>2</v>
      </c>
    </row>
    <row r="2315" spans="1:4" x14ac:dyDescent="0.3">
      <c r="A2315" s="4">
        <v>2314</v>
      </c>
      <c r="B2315" s="4">
        <v>1319</v>
      </c>
      <c r="C2315" s="4">
        <v>385</v>
      </c>
      <c r="D2315" s="4">
        <v>1</v>
      </c>
    </row>
    <row r="2316" spans="1:4" x14ac:dyDescent="0.3">
      <c r="A2316" s="4">
        <v>2315</v>
      </c>
      <c r="B2316" s="4">
        <v>1320</v>
      </c>
      <c r="C2316" s="4">
        <v>387</v>
      </c>
      <c r="D2316" s="4">
        <v>1</v>
      </c>
    </row>
    <row r="2317" spans="1:4" x14ac:dyDescent="0.3">
      <c r="A2317" s="4">
        <v>2316</v>
      </c>
      <c r="B2317" s="4">
        <v>1321</v>
      </c>
      <c r="C2317" s="4">
        <v>314</v>
      </c>
      <c r="D2317" s="4">
        <v>4</v>
      </c>
    </row>
    <row r="2318" spans="1:4" x14ac:dyDescent="0.3">
      <c r="A2318" s="4">
        <v>2317</v>
      </c>
      <c r="B2318" s="4">
        <v>1322</v>
      </c>
      <c r="C2318" s="4">
        <v>695</v>
      </c>
      <c r="D2318" s="4">
        <v>4</v>
      </c>
    </row>
    <row r="2319" spans="1:4" x14ac:dyDescent="0.3">
      <c r="A2319" s="4">
        <v>2318</v>
      </c>
      <c r="B2319" s="4">
        <v>1323</v>
      </c>
      <c r="C2319" s="4">
        <v>872</v>
      </c>
      <c r="D2319" s="4">
        <v>3</v>
      </c>
    </row>
    <row r="2320" spans="1:4" x14ac:dyDescent="0.3">
      <c r="A2320" s="4">
        <v>2319</v>
      </c>
      <c r="B2320" s="4">
        <v>1324</v>
      </c>
      <c r="C2320" s="4">
        <v>50</v>
      </c>
      <c r="D2320" s="4">
        <v>3</v>
      </c>
    </row>
    <row r="2321" spans="1:4" x14ac:dyDescent="0.3">
      <c r="A2321" s="4">
        <v>2320</v>
      </c>
      <c r="B2321" s="4">
        <v>1325</v>
      </c>
      <c r="C2321" s="4">
        <v>622</v>
      </c>
      <c r="D2321" s="4">
        <v>5</v>
      </c>
    </row>
    <row r="2322" spans="1:4" x14ac:dyDescent="0.3">
      <c r="A2322" s="4">
        <v>2321</v>
      </c>
      <c r="B2322" s="4">
        <v>1326</v>
      </c>
      <c r="C2322" s="4">
        <v>574</v>
      </c>
      <c r="D2322" s="4">
        <v>5</v>
      </c>
    </row>
    <row r="2323" spans="1:4" x14ac:dyDescent="0.3">
      <c r="A2323" s="4">
        <v>2322</v>
      </c>
      <c r="B2323" s="4">
        <v>1327</v>
      </c>
      <c r="C2323" s="4">
        <v>259</v>
      </c>
      <c r="D2323" s="4">
        <v>5</v>
      </c>
    </row>
    <row r="2324" spans="1:4" x14ac:dyDescent="0.3">
      <c r="A2324" s="4">
        <v>2323</v>
      </c>
      <c r="B2324" s="4">
        <v>1328</v>
      </c>
      <c r="C2324" s="4">
        <v>147</v>
      </c>
      <c r="D2324" s="4">
        <v>4</v>
      </c>
    </row>
    <row r="2325" spans="1:4" x14ac:dyDescent="0.3">
      <c r="A2325" s="4">
        <v>2324</v>
      </c>
      <c r="B2325" s="4">
        <v>1329</v>
      </c>
      <c r="C2325" s="4">
        <v>436</v>
      </c>
      <c r="D2325" s="4">
        <v>5</v>
      </c>
    </row>
    <row r="2326" spans="1:4" x14ac:dyDescent="0.3">
      <c r="A2326" s="4">
        <v>2325</v>
      </c>
      <c r="B2326" s="4">
        <v>1330</v>
      </c>
      <c r="C2326" s="4">
        <v>478</v>
      </c>
      <c r="D2326" s="4">
        <v>5</v>
      </c>
    </row>
    <row r="2327" spans="1:4" x14ac:dyDescent="0.3">
      <c r="A2327" s="4">
        <v>2326</v>
      </c>
      <c r="B2327" s="4">
        <v>1331</v>
      </c>
      <c r="C2327" s="4">
        <v>683</v>
      </c>
      <c r="D2327" s="4">
        <v>1</v>
      </c>
    </row>
    <row r="2328" spans="1:4" x14ac:dyDescent="0.3">
      <c r="A2328" s="4">
        <v>2327</v>
      </c>
      <c r="B2328" s="4">
        <v>1332</v>
      </c>
      <c r="C2328" s="4">
        <v>803</v>
      </c>
      <c r="D2328" s="4">
        <v>3</v>
      </c>
    </row>
    <row r="2329" spans="1:4" x14ac:dyDescent="0.3">
      <c r="A2329" s="4">
        <v>2328</v>
      </c>
      <c r="B2329" s="4">
        <v>1333</v>
      </c>
      <c r="C2329" s="4">
        <v>122</v>
      </c>
      <c r="D2329" s="4">
        <v>3</v>
      </c>
    </row>
    <row r="2330" spans="1:4" x14ac:dyDescent="0.3">
      <c r="A2330" s="4">
        <v>2329</v>
      </c>
      <c r="B2330" s="4">
        <v>1334</v>
      </c>
      <c r="C2330" s="4">
        <v>362</v>
      </c>
      <c r="D2330" s="4">
        <v>2</v>
      </c>
    </row>
    <row r="2331" spans="1:4" x14ac:dyDescent="0.3">
      <c r="A2331" s="4">
        <v>2330</v>
      </c>
      <c r="B2331" s="4">
        <v>1335</v>
      </c>
      <c r="C2331" s="4">
        <v>64</v>
      </c>
      <c r="D2331" s="4">
        <v>4</v>
      </c>
    </row>
    <row r="2332" spans="1:4" x14ac:dyDescent="0.3">
      <c r="A2332" s="4">
        <v>2331</v>
      </c>
      <c r="B2332" s="4">
        <v>1336</v>
      </c>
      <c r="C2332" s="4">
        <v>310</v>
      </c>
      <c r="D2332" s="4">
        <v>1</v>
      </c>
    </row>
    <row r="2333" spans="1:4" x14ac:dyDescent="0.3">
      <c r="A2333" s="4">
        <v>2332</v>
      </c>
      <c r="B2333" s="4">
        <v>1337</v>
      </c>
      <c r="C2333" s="4">
        <v>484</v>
      </c>
      <c r="D2333" s="4">
        <v>2</v>
      </c>
    </row>
    <row r="2334" spans="1:4" x14ac:dyDescent="0.3">
      <c r="A2334" s="4">
        <v>2333</v>
      </c>
      <c r="B2334" s="4">
        <v>1338</v>
      </c>
      <c r="C2334" s="4">
        <v>125</v>
      </c>
      <c r="D2334" s="4">
        <v>5</v>
      </c>
    </row>
    <row r="2335" spans="1:4" x14ac:dyDescent="0.3">
      <c r="A2335" s="4">
        <v>2334</v>
      </c>
      <c r="B2335" s="4">
        <v>1339</v>
      </c>
      <c r="C2335" s="4">
        <v>989</v>
      </c>
      <c r="D2335" s="4">
        <v>4</v>
      </c>
    </row>
    <row r="2336" spans="1:4" x14ac:dyDescent="0.3">
      <c r="A2336" s="4">
        <v>2335</v>
      </c>
      <c r="B2336" s="4">
        <v>1340</v>
      </c>
      <c r="C2336" s="4">
        <v>627</v>
      </c>
      <c r="D2336" s="4">
        <v>4</v>
      </c>
    </row>
    <row r="2337" spans="1:4" x14ac:dyDescent="0.3">
      <c r="A2337" s="4">
        <v>2336</v>
      </c>
      <c r="B2337" s="4">
        <v>1341</v>
      </c>
      <c r="C2337" s="4">
        <v>148</v>
      </c>
      <c r="D2337" s="4">
        <v>1</v>
      </c>
    </row>
    <row r="2338" spans="1:4" x14ac:dyDescent="0.3">
      <c r="A2338" s="4">
        <v>2337</v>
      </c>
      <c r="B2338" s="4">
        <v>1342</v>
      </c>
      <c r="C2338" s="4">
        <v>579</v>
      </c>
      <c r="D2338" s="4">
        <v>1</v>
      </c>
    </row>
    <row r="2339" spans="1:4" x14ac:dyDescent="0.3">
      <c r="A2339" s="4">
        <v>2338</v>
      </c>
      <c r="B2339" s="4">
        <v>1343</v>
      </c>
      <c r="C2339" s="4">
        <v>513</v>
      </c>
      <c r="D2339" s="4">
        <v>5</v>
      </c>
    </row>
    <row r="2340" spans="1:4" x14ac:dyDescent="0.3">
      <c r="A2340" s="4">
        <v>2339</v>
      </c>
      <c r="B2340" s="4">
        <v>1344</v>
      </c>
      <c r="C2340" s="4">
        <v>169</v>
      </c>
      <c r="D2340" s="4">
        <v>2</v>
      </c>
    </row>
    <row r="2341" spans="1:4" x14ac:dyDescent="0.3">
      <c r="A2341" s="4">
        <v>2340</v>
      </c>
      <c r="B2341" s="4">
        <v>1345</v>
      </c>
      <c r="C2341" s="4">
        <v>583</v>
      </c>
      <c r="D2341" s="4">
        <v>2</v>
      </c>
    </row>
    <row r="2342" spans="1:4" x14ac:dyDescent="0.3">
      <c r="A2342" s="4">
        <v>2341</v>
      </c>
      <c r="B2342" s="4">
        <v>1346</v>
      </c>
      <c r="C2342" s="4">
        <v>886</v>
      </c>
      <c r="D2342" s="4">
        <v>1</v>
      </c>
    </row>
    <row r="2343" spans="1:4" x14ac:dyDescent="0.3">
      <c r="A2343" s="4">
        <v>2342</v>
      </c>
      <c r="B2343" s="4">
        <v>1347</v>
      </c>
      <c r="C2343" s="4">
        <v>635</v>
      </c>
      <c r="D2343" s="4">
        <v>4</v>
      </c>
    </row>
    <row r="2344" spans="1:4" x14ac:dyDescent="0.3">
      <c r="A2344" s="4">
        <v>2343</v>
      </c>
      <c r="B2344" s="4">
        <v>1348</v>
      </c>
      <c r="C2344" s="4">
        <v>900</v>
      </c>
      <c r="D2344" s="4">
        <v>1</v>
      </c>
    </row>
    <row r="2345" spans="1:4" x14ac:dyDescent="0.3">
      <c r="A2345" s="4">
        <v>2344</v>
      </c>
      <c r="B2345" s="4">
        <v>1349</v>
      </c>
      <c r="C2345" s="4">
        <v>189</v>
      </c>
      <c r="D2345" s="4">
        <v>4</v>
      </c>
    </row>
    <row r="2346" spans="1:4" x14ac:dyDescent="0.3">
      <c r="A2346" s="4">
        <v>2345</v>
      </c>
      <c r="B2346" s="4">
        <v>1350</v>
      </c>
      <c r="C2346" s="4">
        <v>197</v>
      </c>
      <c r="D2346" s="4">
        <v>1</v>
      </c>
    </row>
    <row r="2347" spans="1:4" x14ac:dyDescent="0.3">
      <c r="A2347" s="4">
        <v>2346</v>
      </c>
      <c r="B2347" s="4">
        <v>1351</v>
      </c>
      <c r="C2347" s="4">
        <v>570</v>
      </c>
      <c r="D2347" s="4">
        <v>3</v>
      </c>
    </row>
    <row r="2348" spans="1:4" x14ac:dyDescent="0.3">
      <c r="A2348" s="4">
        <v>2347</v>
      </c>
      <c r="B2348" s="4">
        <v>1352</v>
      </c>
      <c r="C2348" s="4">
        <v>787</v>
      </c>
      <c r="D2348" s="4">
        <v>4</v>
      </c>
    </row>
    <row r="2349" spans="1:4" x14ac:dyDescent="0.3">
      <c r="A2349" s="4">
        <v>2348</v>
      </c>
      <c r="B2349" s="4">
        <v>1353</v>
      </c>
      <c r="C2349" s="4">
        <v>513</v>
      </c>
      <c r="D2349" s="4">
        <v>1</v>
      </c>
    </row>
    <row r="2350" spans="1:4" x14ac:dyDescent="0.3">
      <c r="A2350" s="4">
        <v>2349</v>
      </c>
      <c r="B2350" s="4">
        <v>1354</v>
      </c>
      <c r="C2350" s="4">
        <v>968</v>
      </c>
      <c r="D2350" s="4">
        <v>5</v>
      </c>
    </row>
    <row r="2351" spans="1:4" x14ac:dyDescent="0.3">
      <c r="A2351" s="4">
        <v>2350</v>
      </c>
      <c r="B2351" s="4">
        <v>1355</v>
      </c>
      <c r="C2351" s="4">
        <v>543</v>
      </c>
      <c r="D2351" s="4">
        <v>2</v>
      </c>
    </row>
    <row r="2352" spans="1:4" x14ac:dyDescent="0.3">
      <c r="A2352" s="4">
        <v>2351</v>
      </c>
      <c r="B2352" s="4">
        <v>1356</v>
      </c>
      <c r="C2352" s="4">
        <v>127</v>
      </c>
      <c r="D2352" s="4">
        <v>1</v>
      </c>
    </row>
    <row r="2353" spans="1:4" x14ac:dyDescent="0.3">
      <c r="A2353" s="4">
        <v>2352</v>
      </c>
      <c r="B2353" s="4">
        <v>1357</v>
      </c>
      <c r="C2353" s="4">
        <v>917</v>
      </c>
      <c r="D2353" s="4">
        <v>5</v>
      </c>
    </row>
    <row r="2354" spans="1:4" x14ac:dyDescent="0.3">
      <c r="A2354" s="4">
        <v>2353</v>
      </c>
      <c r="B2354" s="4">
        <v>1358</v>
      </c>
      <c r="C2354" s="4">
        <v>61</v>
      </c>
      <c r="D2354" s="4">
        <v>2</v>
      </c>
    </row>
    <row r="2355" spans="1:4" x14ac:dyDescent="0.3">
      <c r="A2355" s="4">
        <v>2354</v>
      </c>
      <c r="B2355" s="4">
        <v>1359</v>
      </c>
      <c r="C2355" s="4">
        <v>414</v>
      </c>
      <c r="D2355" s="4">
        <v>4</v>
      </c>
    </row>
    <row r="2356" spans="1:4" x14ac:dyDescent="0.3">
      <c r="A2356" s="4">
        <v>2355</v>
      </c>
      <c r="B2356" s="4">
        <v>1360</v>
      </c>
      <c r="C2356" s="4">
        <v>28</v>
      </c>
      <c r="D2356" s="4">
        <v>4</v>
      </c>
    </row>
    <row r="2357" spans="1:4" x14ac:dyDescent="0.3">
      <c r="A2357" s="4">
        <v>2356</v>
      </c>
      <c r="B2357" s="4">
        <v>1361</v>
      </c>
      <c r="C2357" s="4">
        <v>152</v>
      </c>
      <c r="D2357" s="4">
        <v>5</v>
      </c>
    </row>
    <row r="2358" spans="1:4" x14ac:dyDescent="0.3">
      <c r="A2358" s="4">
        <v>2357</v>
      </c>
      <c r="B2358" s="4">
        <v>1362</v>
      </c>
      <c r="C2358" s="4">
        <v>341</v>
      </c>
      <c r="D2358" s="4">
        <v>4</v>
      </c>
    </row>
    <row r="2359" spans="1:4" x14ac:dyDescent="0.3">
      <c r="A2359" s="4">
        <v>2358</v>
      </c>
      <c r="B2359" s="4">
        <v>1363</v>
      </c>
      <c r="C2359" s="4">
        <v>383</v>
      </c>
      <c r="D2359" s="4">
        <v>3</v>
      </c>
    </row>
    <row r="2360" spans="1:4" x14ac:dyDescent="0.3">
      <c r="A2360" s="4">
        <v>2359</v>
      </c>
      <c r="B2360" s="4">
        <v>1364</v>
      </c>
      <c r="C2360" s="4">
        <v>886</v>
      </c>
      <c r="D2360" s="4">
        <v>2</v>
      </c>
    </row>
    <row r="2361" spans="1:4" x14ac:dyDescent="0.3">
      <c r="A2361" s="4">
        <v>2360</v>
      </c>
      <c r="B2361" s="4">
        <v>1365</v>
      </c>
      <c r="C2361" s="4">
        <v>670</v>
      </c>
      <c r="D2361" s="4">
        <v>1</v>
      </c>
    </row>
    <row r="2362" spans="1:4" x14ac:dyDescent="0.3">
      <c r="A2362" s="4">
        <v>2361</v>
      </c>
      <c r="B2362" s="4">
        <v>1366</v>
      </c>
      <c r="C2362" s="4">
        <v>225</v>
      </c>
      <c r="D2362" s="4">
        <v>2</v>
      </c>
    </row>
    <row r="2363" spans="1:4" x14ac:dyDescent="0.3">
      <c r="A2363" s="4">
        <v>2362</v>
      </c>
      <c r="B2363" s="4">
        <v>1367</v>
      </c>
      <c r="C2363" s="4">
        <v>475</v>
      </c>
      <c r="D2363" s="4">
        <v>4</v>
      </c>
    </row>
    <row r="2364" spans="1:4" x14ac:dyDescent="0.3">
      <c r="A2364" s="4">
        <v>2363</v>
      </c>
      <c r="B2364" s="4">
        <v>1368</v>
      </c>
      <c r="C2364" s="4">
        <v>130</v>
      </c>
      <c r="D2364" s="4">
        <v>2</v>
      </c>
    </row>
    <row r="2365" spans="1:4" x14ac:dyDescent="0.3">
      <c r="A2365" s="4">
        <v>2364</v>
      </c>
      <c r="B2365" s="4">
        <v>1369</v>
      </c>
      <c r="C2365" s="4">
        <v>328</v>
      </c>
      <c r="D2365" s="4">
        <v>5</v>
      </c>
    </row>
    <row r="2366" spans="1:4" x14ac:dyDescent="0.3">
      <c r="A2366" s="4">
        <v>2365</v>
      </c>
      <c r="B2366" s="4">
        <v>1370</v>
      </c>
      <c r="C2366" s="4">
        <v>949</v>
      </c>
      <c r="D2366" s="4">
        <v>1</v>
      </c>
    </row>
    <row r="2367" spans="1:4" x14ac:dyDescent="0.3">
      <c r="A2367" s="4">
        <v>2366</v>
      </c>
      <c r="B2367" s="4">
        <v>1371</v>
      </c>
      <c r="C2367" s="4">
        <v>579</v>
      </c>
      <c r="D2367" s="4">
        <v>3</v>
      </c>
    </row>
    <row r="2368" spans="1:4" x14ac:dyDescent="0.3">
      <c r="A2368" s="4">
        <v>2367</v>
      </c>
      <c r="B2368" s="4">
        <v>1372</v>
      </c>
      <c r="C2368" s="4">
        <v>428</v>
      </c>
      <c r="D2368" s="4">
        <v>1</v>
      </c>
    </row>
    <row r="2369" spans="1:4" x14ac:dyDescent="0.3">
      <c r="A2369" s="4">
        <v>2368</v>
      </c>
      <c r="B2369" s="4">
        <v>1373</v>
      </c>
      <c r="C2369" s="4">
        <v>841</v>
      </c>
      <c r="D2369" s="4">
        <v>1</v>
      </c>
    </row>
    <row r="2370" spans="1:4" x14ac:dyDescent="0.3">
      <c r="A2370" s="4">
        <v>2369</v>
      </c>
      <c r="B2370" s="4">
        <v>1374</v>
      </c>
      <c r="C2370" s="4">
        <v>593</v>
      </c>
      <c r="D2370" s="4">
        <v>5</v>
      </c>
    </row>
    <row r="2371" spans="1:4" x14ac:dyDescent="0.3">
      <c r="A2371" s="4">
        <v>2370</v>
      </c>
      <c r="B2371" s="4">
        <v>1375</v>
      </c>
      <c r="C2371" s="4">
        <v>112</v>
      </c>
      <c r="D2371" s="4">
        <v>1</v>
      </c>
    </row>
    <row r="2372" spans="1:4" x14ac:dyDescent="0.3">
      <c r="A2372" s="4">
        <v>2371</v>
      </c>
      <c r="B2372" s="4">
        <v>1376</v>
      </c>
      <c r="C2372" s="4">
        <v>513</v>
      </c>
      <c r="D2372" s="4">
        <v>3</v>
      </c>
    </row>
    <row r="2373" spans="1:4" x14ac:dyDescent="0.3">
      <c r="A2373" s="4">
        <v>2372</v>
      </c>
      <c r="B2373" s="4">
        <v>1377</v>
      </c>
      <c r="C2373" s="4">
        <v>90</v>
      </c>
      <c r="D2373" s="4">
        <v>1</v>
      </c>
    </row>
    <row r="2374" spans="1:4" x14ac:dyDescent="0.3">
      <c r="A2374" s="4">
        <v>2373</v>
      </c>
      <c r="B2374" s="4">
        <v>1378</v>
      </c>
      <c r="C2374" s="4">
        <v>155</v>
      </c>
      <c r="D2374" s="4">
        <v>5</v>
      </c>
    </row>
    <row r="2375" spans="1:4" x14ac:dyDescent="0.3">
      <c r="A2375" s="4">
        <v>2374</v>
      </c>
      <c r="B2375" s="4">
        <v>1379</v>
      </c>
      <c r="C2375" s="4">
        <v>575</v>
      </c>
      <c r="D2375" s="4">
        <v>2</v>
      </c>
    </row>
    <row r="2376" spans="1:4" x14ac:dyDescent="0.3">
      <c r="A2376" s="4">
        <v>2375</v>
      </c>
      <c r="B2376" s="4">
        <v>1380</v>
      </c>
      <c r="C2376" s="4">
        <v>116</v>
      </c>
      <c r="D2376" s="4">
        <v>4</v>
      </c>
    </row>
    <row r="2377" spans="1:4" x14ac:dyDescent="0.3">
      <c r="A2377" s="4">
        <v>2376</v>
      </c>
      <c r="B2377" s="4">
        <v>1381</v>
      </c>
      <c r="C2377" s="4">
        <v>904</v>
      </c>
      <c r="D2377" s="4">
        <v>3</v>
      </c>
    </row>
    <row r="2378" spans="1:4" x14ac:dyDescent="0.3">
      <c r="A2378" s="4">
        <v>2377</v>
      </c>
      <c r="B2378" s="4">
        <v>1382</v>
      </c>
      <c r="C2378" s="4">
        <v>690</v>
      </c>
      <c r="D2378" s="4">
        <v>1</v>
      </c>
    </row>
    <row r="2379" spans="1:4" x14ac:dyDescent="0.3">
      <c r="A2379" s="4">
        <v>2378</v>
      </c>
      <c r="B2379" s="4">
        <v>1383</v>
      </c>
      <c r="C2379" s="4">
        <v>606</v>
      </c>
      <c r="D2379" s="4">
        <v>1</v>
      </c>
    </row>
    <row r="2380" spans="1:4" x14ac:dyDescent="0.3">
      <c r="A2380" s="4">
        <v>2379</v>
      </c>
      <c r="B2380" s="4">
        <v>1384</v>
      </c>
      <c r="C2380" s="4">
        <v>365</v>
      </c>
      <c r="D2380" s="4">
        <v>1</v>
      </c>
    </row>
    <row r="2381" spans="1:4" x14ac:dyDescent="0.3">
      <c r="A2381" s="4">
        <v>2380</v>
      </c>
      <c r="B2381" s="4">
        <v>1385</v>
      </c>
      <c r="C2381" s="4">
        <v>762</v>
      </c>
      <c r="D2381" s="4">
        <v>3</v>
      </c>
    </row>
    <row r="2382" spans="1:4" x14ac:dyDescent="0.3">
      <c r="A2382" s="4">
        <v>2381</v>
      </c>
      <c r="B2382" s="4">
        <v>1386</v>
      </c>
      <c r="C2382" s="4">
        <v>992</v>
      </c>
      <c r="D2382" s="4">
        <v>3</v>
      </c>
    </row>
    <row r="2383" spans="1:4" x14ac:dyDescent="0.3">
      <c r="A2383" s="4">
        <v>2382</v>
      </c>
      <c r="B2383" s="4">
        <v>1387</v>
      </c>
      <c r="C2383" s="4">
        <v>587</v>
      </c>
      <c r="D2383" s="4">
        <v>1</v>
      </c>
    </row>
    <row r="2384" spans="1:4" x14ac:dyDescent="0.3">
      <c r="A2384" s="4">
        <v>2383</v>
      </c>
      <c r="B2384" s="4">
        <v>1388</v>
      </c>
      <c r="C2384" s="4">
        <v>324</v>
      </c>
      <c r="D2384" s="4">
        <v>3</v>
      </c>
    </row>
    <row r="2385" spans="1:4" x14ac:dyDescent="0.3">
      <c r="A2385" s="4">
        <v>2384</v>
      </c>
      <c r="B2385" s="4">
        <v>1389</v>
      </c>
      <c r="C2385" s="4">
        <v>100</v>
      </c>
      <c r="D2385" s="4">
        <v>4</v>
      </c>
    </row>
    <row r="2386" spans="1:4" x14ac:dyDescent="0.3">
      <c r="A2386" s="4">
        <v>2385</v>
      </c>
      <c r="B2386" s="4">
        <v>1390</v>
      </c>
      <c r="C2386" s="4">
        <v>429</v>
      </c>
      <c r="D2386" s="4">
        <v>1</v>
      </c>
    </row>
    <row r="2387" spans="1:4" x14ac:dyDescent="0.3">
      <c r="A2387" s="4">
        <v>2386</v>
      </c>
      <c r="B2387" s="4">
        <v>1391</v>
      </c>
      <c r="C2387" s="4">
        <v>241</v>
      </c>
      <c r="D2387" s="4">
        <v>4</v>
      </c>
    </row>
    <row r="2388" spans="1:4" x14ac:dyDescent="0.3">
      <c r="A2388" s="4">
        <v>2387</v>
      </c>
      <c r="B2388" s="4">
        <v>1392</v>
      </c>
      <c r="C2388" s="4">
        <v>543</v>
      </c>
      <c r="D2388" s="4">
        <v>5</v>
      </c>
    </row>
    <row r="2389" spans="1:4" x14ac:dyDescent="0.3">
      <c r="A2389" s="4">
        <v>2388</v>
      </c>
      <c r="B2389" s="4">
        <v>1393</v>
      </c>
      <c r="C2389" s="4">
        <v>856</v>
      </c>
      <c r="D2389" s="4">
        <v>3</v>
      </c>
    </row>
    <row r="2390" spans="1:4" x14ac:dyDescent="0.3">
      <c r="A2390" s="4">
        <v>2389</v>
      </c>
      <c r="B2390" s="4">
        <v>1394</v>
      </c>
      <c r="C2390" s="4">
        <v>917</v>
      </c>
      <c r="D2390" s="4">
        <v>4</v>
      </c>
    </row>
    <row r="2391" spans="1:4" x14ac:dyDescent="0.3">
      <c r="A2391" s="4">
        <v>2390</v>
      </c>
      <c r="B2391" s="4">
        <v>1395</v>
      </c>
      <c r="C2391" s="4">
        <v>413</v>
      </c>
      <c r="D2391" s="4">
        <v>4</v>
      </c>
    </row>
    <row r="2392" spans="1:4" x14ac:dyDescent="0.3">
      <c r="A2392" s="4">
        <v>2391</v>
      </c>
      <c r="B2392" s="4">
        <v>1396</v>
      </c>
      <c r="C2392" s="4">
        <v>169</v>
      </c>
      <c r="D2392" s="4">
        <v>1</v>
      </c>
    </row>
    <row r="2393" spans="1:4" x14ac:dyDescent="0.3">
      <c r="A2393" s="4">
        <v>2392</v>
      </c>
      <c r="B2393" s="4">
        <v>1397</v>
      </c>
      <c r="C2393" s="4">
        <v>113</v>
      </c>
      <c r="D2393" s="4">
        <v>5</v>
      </c>
    </row>
    <row r="2394" spans="1:4" x14ac:dyDescent="0.3">
      <c r="A2394" s="4">
        <v>2393</v>
      </c>
      <c r="B2394" s="4">
        <v>1398</v>
      </c>
      <c r="C2394" s="4">
        <v>476</v>
      </c>
      <c r="D2394" s="4">
        <v>4</v>
      </c>
    </row>
    <row r="2395" spans="1:4" x14ac:dyDescent="0.3">
      <c r="A2395" s="4">
        <v>2394</v>
      </c>
      <c r="B2395" s="4">
        <v>1399</v>
      </c>
      <c r="C2395" s="4">
        <v>846</v>
      </c>
      <c r="D2395" s="4">
        <v>3</v>
      </c>
    </row>
    <row r="2396" spans="1:4" x14ac:dyDescent="0.3">
      <c r="A2396" s="4">
        <v>2395</v>
      </c>
      <c r="B2396" s="4">
        <v>1400</v>
      </c>
      <c r="C2396" s="4">
        <v>528</v>
      </c>
      <c r="D2396" s="4">
        <v>2</v>
      </c>
    </row>
    <row r="2397" spans="1:4" x14ac:dyDescent="0.3">
      <c r="A2397" s="4">
        <v>2396</v>
      </c>
      <c r="B2397" s="4">
        <v>1401</v>
      </c>
      <c r="C2397" s="4">
        <v>943</v>
      </c>
      <c r="D2397" s="4">
        <v>3</v>
      </c>
    </row>
    <row r="2398" spans="1:4" x14ac:dyDescent="0.3">
      <c r="A2398" s="4">
        <v>2397</v>
      </c>
      <c r="B2398" s="4">
        <v>1402</v>
      </c>
      <c r="C2398" s="4">
        <v>31</v>
      </c>
      <c r="D2398" s="4">
        <v>1</v>
      </c>
    </row>
    <row r="2399" spans="1:4" x14ac:dyDescent="0.3">
      <c r="A2399" s="4">
        <v>2398</v>
      </c>
      <c r="B2399" s="4">
        <v>1403</v>
      </c>
      <c r="C2399" s="4">
        <v>534</v>
      </c>
      <c r="D2399" s="4">
        <v>4</v>
      </c>
    </row>
    <row r="2400" spans="1:4" x14ac:dyDescent="0.3">
      <c r="A2400" s="4">
        <v>2399</v>
      </c>
      <c r="B2400" s="4">
        <v>1404</v>
      </c>
      <c r="C2400" s="4">
        <v>734</v>
      </c>
      <c r="D2400" s="4">
        <v>4</v>
      </c>
    </row>
    <row r="2401" spans="1:4" x14ac:dyDescent="0.3">
      <c r="A2401" s="4">
        <v>2400</v>
      </c>
      <c r="B2401" s="4">
        <v>1405</v>
      </c>
      <c r="C2401" s="4">
        <v>302</v>
      </c>
      <c r="D2401" s="4">
        <v>4</v>
      </c>
    </row>
    <row r="2402" spans="1:4" x14ac:dyDescent="0.3">
      <c r="A2402" s="4">
        <v>2401</v>
      </c>
      <c r="B2402" s="4">
        <v>1406</v>
      </c>
      <c r="C2402" s="4">
        <v>611</v>
      </c>
      <c r="D2402" s="4">
        <v>4</v>
      </c>
    </row>
    <row r="2403" spans="1:4" x14ac:dyDescent="0.3">
      <c r="A2403" s="4">
        <v>2402</v>
      </c>
      <c r="B2403" s="4">
        <v>1407</v>
      </c>
      <c r="C2403" s="4">
        <v>398</v>
      </c>
      <c r="D2403" s="4">
        <v>4</v>
      </c>
    </row>
    <row r="2404" spans="1:4" x14ac:dyDescent="0.3">
      <c r="A2404" s="4">
        <v>2403</v>
      </c>
      <c r="B2404" s="4">
        <v>1408</v>
      </c>
      <c r="C2404" s="4">
        <v>992</v>
      </c>
      <c r="D2404" s="4">
        <v>3</v>
      </c>
    </row>
    <row r="2405" spans="1:4" x14ac:dyDescent="0.3">
      <c r="A2405" s="4">
        <v>2404</v>
      </c>
      <c r="B2405" s="4">
        <v>1409</v>
      </c>
      <c r="C2405" s="4">
        <v>938</v>
      </c>
      <c r="D2405" s="4">
        <v>1</v>
      </c>
    </row>
    <row r="2406" spans="1:4" x14ac:dyDescent="0.3">
      <c r="A2406" s="4">
        <v>2405</v>
      </c>
      <c r="B2406" s="4">
        <v>1410</v>
      </c>
      <c r="C2406" s="4">
        <v>841</v>
      </c>
      <c r="D2406" s="4">
        <v>3</v>
      </c>
    </row>
    <row r="2407" spans="1:4" x14ac:dyDescent="0.3">
      <c r="A2407" s="4">
        <v>2406</v>
      </c>
      <c r="B2407" s="4">
        <v>1411</v>
      </c>
      <c r="C2407" s="4">
        <v>858</v>
      </c>
      <c r="D2407" s="4">
        <v>1</v>
      </c>
    </row>
    <row r="2408" spans="1:4" x14ac:dyDescent="0.3">
      <c r="A2408" s="4">
        <v>2407</v>
      </c>
      <c r="B2408" s="4">
        <v>1412</v>
      </c>
      <c r="C2408" s="4">
        <v>366</v>
      </c>
      <c r="D2408" s="4">
        <v>1</v>
      </c>
    </row>
    <row r="2409" spans="1:4" x14ac:dyDescent="0.3">
      <c r="A2409" s="4">
        <v>2408</v>
      </c>
      <c r="B2409" s="4">
        <v>1413</v>
      </c>
      <c r="C2409" s="4">
        <v>683</v>
      </c>
      <c r="D2409" s="4">
        <v>2</v>
      </c>
    </row>
    <row r="2410" spans="1:4" x14ac:dyDescent="0.3">
      <c r="A2410" s="4">
        <v>2409</v>
      </c>
      <c r="B2410" s="4">
        <v>1414</v>
      </c>
      <c r="C2410" s="4">
        <v>839</v>
      </c>
      <c r="D2410" s="4">
        <v>3</v>
      </c>
    </row>
    <row r="2411" spans="1:4" x14ac:dyDescent="0.3">
      <c r="A2411" s="4">
        <v>2410</v>
      </c>
      <c r="B2411" s="4">
        <v>1415</v>
      </c>
      <c r="C2411" s="4">
        <v>778</v>
      </c>
      <c r="D2411" s="4">
        <v>3</v>
      </c>
    </row>
    <row r="2412" spans="1:4" x14ac:dyDescent="0.3">
      <c r="A2412" s="4">
        <v>2411</v>
      </c>
      <c r="B2412" s="4">
        <v>1416</v>
      </c>
      <c r="C2412" s="4">
        <v>623</v>
      </c>
      <c r="D2412" s="4">
        <v>5</v>
      </c>
    </row>
    <row r="2413" spans="1:4" x14ac:dyDescent="0.3">
      <c r="A2413" s="4">
        <v>2412</v>
      </c>
      <c r="B2413" s="4">
        <v>1417</v>
      </c>
      <c r="C2413" s="4">
        <v>727</v>
      </c>
      <c r="D2413" s="4">
        <v>5</v>
      </c>
    </row>
    <row r="2414" spans="1:4" x14ac:dyDescent="0.3">
      <c r="A2414" s="4">
        <v>2413</v>
      </c>
      <c r="B2414" s="4">
        <v>1418</v>
      </c>
      <c r="C2414" s="4">
        <v>61</v>
      </c>
      <c r="D2414" s="4">
        <v>3</v>
      </c>
    </row>
    <row r="2415" spans="1:4" x14ac:dyDescent="0.3">
      <c r="A2415" s="4">
        <v>2414</v>
      </c>
      <c r="B2415" s="4">
        <v>1419</v>
      </c>
      <c r="C2415" s="4">
        <v>323</v>
      </c>
      <c r="D2415" s="4">
        <v>5</v>
      </c>
    </row>
    <row r="2416" spans="1:4" x14ac:dyDescent="0.3">
      <c r="A2416" s="4">
        <v>2415</v>
      </c>
      <c r="B2416" s="4">
        <v>1420</v>
      </c>
      <c r="C2416" s="4">
        <v>815</v>
      </c>
      <c r="D2416" s="4">
        <v>5</v>
      </c>
    </row>
    <row r="2417" spans="1:4" x14ac:dyDescent="0.3">
      <c r="A2417" s="4">
        <v>2416</v>
      </c>
      <c r="B2417" s="4">
        <v>1421</v>
      </c>
      <c r="C2417" s="4">
        <v>394</v>
      </c>
      <c r="D2417" s="4">
        <v>4</v>
      </c>
    </row>
    <row r="2418" spans="1:4" x14ac:dyDescent="0.3">
      <c r="A2418" s="4">
        <v>2417</v>
      </c>
      <c r="B2418" s="4">
        <v>1422</v>
      </c>
      <c r="C2418" s="4">
        <v>852</v>
      </c>
      <c r="D2418" s="4">
        <v>5</v>
      </c>
    </row>
    <row r="2419" spans="1:4" x14ac:dyDescent="0.3">
      <c r="A2419" s="4">
        <v>2418</v>
      </c>
      <c r="B2419" s="4">
        <v>1423</v>
      </c>
      <c r="C2419" s="4">
        <v>437</v>
      </c>
      <c r="D2419" s="4">
        <v>5</v>
      </c>
    </row>
    <row r="2420" spans="1:4" x14ac:dyDescent="0.3">
      <c r="A2420" s="4">
        <v>2419</v>
      </c>
      <c r="B2420" s="4">
        <v>1424</v>
      </c>
      <c r="C2420" s="4">
        <v>51</v>
      </c>
      <c r="D2420" s="4">
        <v>4</v>
      </c>
    </row>
    <row r="2421" spans="1:4" x14ac:dyDescent="0.3">
      <c r="A2421" s="4">
        <v>2420</v>
      </c>
      <c r="B2421" s="4">
        <v>1425</v>
      </c>
      <c r="C2421" s="4">
        <v>680</v>
      </c>
      <c r="D2421" s="4">
        <v>4</v>
      </c>
    </row>
    <row r="2422" spans="1:4" x14ac:dyDescent="0.3">
      <c r="A2422" s="4">
        <v>2421</v>
      </c>
      <c r="B2422" s="4">
        <v>1426</v>
      </c>
      <c r="C2422" s="4">
        <v>51</v>
      </c>
      <c r="D2422" s="4">
        <v>4</v>
      </c>
    </row>
    <row r="2423" spans="1:4" x14ac:dyDescent="0.3">
      <c r="A2423" s="4">
        <v>2422</v>
      </c>
      <c r="B2423" s="4">
        <v>1427</v>
      </c>
      <c r="C2423" s="4">
        <v>215</v>
      </c>
      <c r="D2423" s="4">
        <v>4</v>
      </c>
    </row>
    <row r="2424" spans="1:4" x14ac:dyDescent="0.3">
      <c r="A2424" s="4">
        <v>2423</v>
      </c>
      <c r="B2424" s="4">
        <v>1428</v>
      </c>
      <c r="C2424" s="4">
        <v>488</v>
      </c>
      <c r="D2424" s="4">
        <v>3</v>
      </c>
    </row>
    <row r="2425" spans="1:4" x14ac:dyDescent="0.3">
      <c r="A2425" s="4">
        <v>2424</v>
      </c>
      <c r="B2425" s="4">
        <v>1429</v>
      </c>
      <c r="C2425" s="4">
        <v>424</v>
      </c>
      <c r="D2425" s="4">
        <v>2</v>
      </c>
    </row>
    <row r="2426" spans="1:4" x14ac:dyDescent="0.3">
      <c r="A2426" s="4">
        <v>2425</v>
      </c>
      <c r="B2426" s="4">
        <v>1430</v>
      </c>
      <c r="C2426" s="4">
        <v>414</v>
      </c>
      <c r="D2426" s="4">
        <v>5</v>
      </c>
    </row>
    <row r="2427" spans="1:4" x14ac:dyDescent="0.3">
      <c r="A2427" s="4">
        <v>2426</v>
      </c>
      <c r="B2427" s="4">
        <v>1431</v>
      </c>
      <c r="C2427" s="4">
        <v>713</v>
      </c>
      <c r="D2427" s="4">
        <v>2</v>
      </c>
    </row>
    <row r="2428" spans="1:4" x14ac:dyDescent="0.3">
      <c r="A2428" s="4">
        <v>2427</v>
      </c>
      <c r="B2428" s="4">
        <v>1432</v>
      </c>
      <c r="C2428" s="4">
        <v>802</v>
      </c>
      <c r="D2428" s="4">
        <v>5</v>
      </c>
    </row>
    <row r="2429" spans="1:4" x14ac:dyDescent="0.3">
      <c r="A2429" s="4">
        <v>2428</v>
      </c>
      <c r="B2429" s="4">
        <v>1433</v>
      </c>
      <c r="C2429" s="4">
        <v>38</v>
      </c>
      <c r="D2429" s="4">
        <v>1</v>
      </c>
    </row>
    <row r="2430" spans="1:4" x14ac:dyDescent="0.3">
      <c r="A2430" s="4">
        <v>2429</v>
      </c>
      <c r="B2430" s="4">
        <v>1434</v>
      </c>
      <c r="C2430" s="4">
        <v>206</v>
      </c>
      <c r="D2430" s="4">
        <v>4</v>
      </c>
    </row>
    <row r="2431" spans="1:4" x14ac:dyDescent="0.3">
      <c r="A2431" s="4">
        <v>2430</v>
      </c>
      <c r="B2431" s="4">
        <v>1435</v>
      </c>
      <c r="C2431" s="4">
        <v>504</v>
      </c>
      <c r="D2431" s="4">
        <v>3</v>
      </c>
    </row>
    <row r="2432" spans="1:4" x14ac:dyDescent="0.3">
      <c r="A2432" s="4">
        <v>2431</v>
      </c>
      <c r="B2432" s="4">
        <v>1436</v>
      </c>
      <c r="C2432" s="4">
        <v>723</v>
      </c>
      <c r="D2432" s="4">
        <v>2</v>
      </c>
    </row>
    <row r="2433" spans="1:4" x14ac:dyDescent="0.3">
      <c r="A2433" s="4">
        <v>2432</v>
      </c>
      <c r="B2433" s="4">
        <v>1437</v>
      </c>
      <c r="C2433" s="4">
        <v>491</v>
      </c>
      <c r="D2433" s="4">
        <v>1</v>
      </c>
    </row>
    <row r="2434" spans="1:4" x14ac:dyDescent="0.3">
      <c r="A2434" s="4">
        <v>2433</v>
      </c>
      <c r="B2434" s="4">
        <v>1438</v>
      </c>
      <c r="C2434" s="4">
        <v>209</v>
      </c>
      <c r="D2434" s="4">
        <v>2</v>
      </c>
    </row>
    <row r="2435" spans="1:4" x14ac:dyDescent="0.3">
      <c r="A2435" s="4">
        <v>2434</v>
      </c>
      <c r="B2435" s="4">
        <v>1439</v>
      </c>
      <c r="C2435" s="4">
        <v>416</v>
      </c>
      <c r="D2435" s="4">
        <v>5</v>
      </c>
    </row>
    <row r="2436" spans="1:4" x14ac:dyDescent="0.3">
      <c r="A2436" s="4">
        <v>2435</v>
      </c>
      <c r="B2436" s="4">
        <v>1440</v>
      </c>
      <c r="C2436" s="4">
        <v>142</v>
      </c>
      <c r="D2436" s="4">
        <v>4</v>
      </c>
    </row>
    <row r="2437" spans="1:4" x14ac:dyDescent="0.3">
      <c r="A2437" s="4">
        <v>2436</v>
      </c>
      <c r="B2437" s="4">
        <v>1441</v>
      </c>
      <c r="C2437" s="4">
        <v>75</v>
      </c>
      <c r="D2437" s="4">
        <v>2</v>
      </c>
    </row>
    <row r="2438" spans="1:4" x14ac:dyDescent="0.3">
      <c r="A2438" s="4">
        <v>2437</v>
      </c>
      <c r="B2438" s="4">
        <v>1442</v>
      </c>
      <c r="C2438" s="4">
        <v>790</v>
      </c>
      <c r="D2438" s="4">
        <v>3</v>
      </c>
    </row>
    <row r="2439" spans="1:4" x14ac:dyDescent="0.3">
      <c r="A2439" s="4">
        <v>2438</v>
      </c>
      <c r="B2439" s="4">
        <v>1443</v>
      </c>
      <c r="C2439" s="4">
        <v>719</v>
      </c>
      <c r="D2439" s="4">
        <v>2</v>
      </c>
    </row>
    <row r="2440" spans="1:4" x14ac:dyDescent="0.3">
      <c r="A2440" s="4">
        <v>2439</v>
      </c>
      <c r="B2440" s="4">
        <v>1444</v>
      </c>
      <c r="C2440" s="4">
        <v>553</v>
      </c>
      <c r="D2440" s="4">
        <v>2</v>
      </c>
    </row>
    <row r="2441" spans="1:4" x14ac:dyDescent="0.3">
      <c r="A2441" s="4">
        <v>2440</v>
      </c>
      <c r="B2441" s="4">
        <v>1445</v>
      </c>
      <c r="C2441" s="4">
        <v>548</v>
      </c>
      <c r="D2441" s="4">
        <v>2</v>
      </c>
    </row>
    <row r="2442" spans="1:4" x14ac:dyDescent="0.3">
      <c r="A2442" s="4">
        <v>2441</v>
      </c>
      <c r="B2442" s="4">
        <v>1446</v>
      </c>
      <c r="C2442" s="4">
        <v>9</v>
      </c>
      <c r="D2442" s="4">
        <v>1</v>
      </c>
    </row>
    <row r="2443" spans="1:4" x14ac:dyDescent="0.3">
      <c r="A2443" s="4">
        <v>2442</v>
      </c>
      <c r="B2443" s="4">
        <v>1447</v>
      </c>
      <c r="C2443" s="4">
        <v>545</v>
      </c>
      <c r="D2443" s="4">
        <v>2</v>
      </c>
    </row>
    <row r="2444" spans="1:4" x14ac:dyDescent="0.3">
      <c r="A2444" s="4">
        <v>2443</v>
      </c>
      <c r="B2444" s="4">
        <v>1448</v>
      </c>
      <c r="C2444" s="4">
        <v>390</v>
      </c>
      <c r="D2444" s="4">
        <v>2</v>
      </c>
    </row>
    <row r="2445" spans="1:4" x14ac:dyDescent="0.3">
      <c r="A2445" s="4">
        <v>2444</v>
      </c>
      <c r="B2445" s="4">
        <v>1449</v>
      </c>
      <c r="C2445" s="4">
        <v>399</v>
      </c>
      <c r="D2445" s="4">
        <v>3</v>
      </c>
    </row>
    <row r="2446" spans="1:4" x14ac:dyDescent="0.3">
      <c r="A2446" s="4">
        <v>2445</v>
      </c>
      <c r="B2446" s="4">
        <v>1450</v>
      </c>
      <c r="C2446" s="4">
        <v>106</v>
      </c>
      <c r="D2446" s="4">
        <v>2</v>
      </c>
    </row>
    <row r="2447" spans="1:4" x14ac:dyDescent="0.3">
      <c r="A2447" s="4">
        <v>2446</v>
      </c>
      <c r="B2447" s="4">
        <v>1451</v>
      </c>
      <c r="C2447" s="4">
        <v>754</v>
      </c>
      <c r="D2447" s="4">
        <v>5</v>
      </c>
    </row>
    <row r="2448" spans="1:4" x14ac:dyDescent="0.3">
      <c r="A2448" s="4">
        <v>2447</v>
      </c>
      <c r="B2448" s="4">
        <v>1452</v>
      </c>
      <c r="C2448" s="4">
        <v>148</v>
      </c>
      <c r="D2448" s="4">
        <v>5</v>
      </c>
    </row>
    <row r="2449" spans="1:4" x14ac:dyDescent="0.3">
      <c r="A2449" s="4">
        <v>2448</v>
      </c>
      <c r="B2449" s="4">
        <v>1453</v>
      </c>
      <c r="C2449" s="4">
        <v>915</v>
      </c>
      <c r="D2449" s="4">
        <v>4</v>
      </c>
    </row>
    <row r="2450" spans="1:4" x14ac:dyDescent="0.3">
      <c r="A2450" s="4">
        <v>2449</v>
      </c>
      <c r="B2450" s="4">
        <v>1454</v>
      </c>
      <c r="C2450" s="4">
        <v>299</v>
      </c>
      <c r="D2450" s="4">
        <v>5</v>
      </c>
    </row>
    <row r="2451" spans="1:4" x14ac:dyDescent="0.3">
      <c r="A2451" s="4">
        <v>2450</v>
      </c>
      <c r="B2451" s="4">
        <v>1455</v>
      </c>
      <c r="C2451" s="4">
        <v>48</v>
      </c>
      <c r="D2451" s="4">
        <v>2</v>
      </c>
    </row>
    <row r="2452" spans="1:4" x14ac:dyDescent="0.3">
      <c r="A2452" s="4">
        <v>2451</v>
      </c>
      <c r="B2452" s="4">
        <v>1456</v>
      </c>
      <c r="C2452" s="4">
        <v>390</v>
      </c>
      <c r="D2452" s="4">
        <v>5</v>
      </c>
    </row>
    <row r="2453" spans="1:4" x14ac:dyDescent="0.3">
      <c r="A2453" s="4">
        <v>2452</v>
      </c>
      <c r="B2453" s="4">
        <v>1457</v>
      </c>
      <c r="C2453" s="4">
        <v>780</v>
      </c>
      <c r="D2453" s="4">
        <v>2</v>
      </c>
    </row>
    <row r="2454" spans="1:4" x14ac:dyDescent="0.3">
      <c r="A2454" s="4">
        <v>2453</v>
      </c>
      <c r="B2454" s="4">
        <v>1458</v>
      </c>
      <c r="C2454" s="4">
        <v>344</v>
      </c>
      <c r="D2454" s="4">
        <v>3</v>
      </c>
    </row>
    <row r="2455" spans="1:4" x14ac:dyDescent="0.3">
      <c r="A2455" s="4">
        <v>2454</v>
      </c>
      <c r="B2455" s="4">
        <v>1459</v>
      </c>
      <c r="C2455" s="4">
        <v>24</v>
      </c>
      <c r="D2455" s="4">
        <v>3</v>
      </c>
    </row>
    <row r="2456" spans="1:4" x14ac:dyDescent="0.3">
      <c r="A2456" s="4">
        <v>2455</v>
      </c>
      <c r="B2456" s="4">
        <v>1460</v>
      </c>
      <c r="C2456" s="4">
        <v>138</v>
      </c>
      <c r="D2456" s="4">
        <v>4</v>
      </c>
    </row>
    <row r="2457" spans="1:4" x14ac:dyDescent="0.3">
      <c r="A2457" s="4">
        <v>2456</v>
      </c>
      <c r="B2457" s="4">
        <v>1461</v>
      </c>
      <c r="C2457" s="4">
        <v>685</v>
      </c>
      <c r="D2457" s="4">
        <v>3</v>
      </c>
    </row>
    <row r="2458" spans="1:4" x14ac:dyDescent="0.3">
      <c r="A2458" s="4">
        <v>2457</v>
      </c>
      <c r="B2458" s="4">
        <v>1462</v>
      </c>
      <c r="C2458" s="4">
        <v>798</v>
      </c>
      <c r="D2458" s="4">
        <v>4</v>
      </c>
    </row>
    <row r="2459" spans="1:4" x14ac:dyDescent="0.3">
      <c r="A2459" s="4">
        <v>2458</v>
      </c>
      <c r="B2459" s="4">
        <v>1463</v>
      </c>
      <c r="C2459" s="4">
        <v>768</v>
      </c>
      <c r="D2459" s="4">
        <v>4</v>
      </c>
    </row>
    <row r="2460" spans="1:4" x14ac:dyDescent="0.3">
      <c r="A2460" s="4">
        <v>2459</v>
      </c>
      <c r="B2460" s="4">
        <v>1464</v>
      </c>
      <c r="C2460" s="4">
        <v>809</v>
      </c>
      <c r="D2460" s="4">
        <v>1</v>
      </c>
    </row>
    <row r="2461" spans="1:4" x14ac:dyDescent="0.3">
      <c r="A2461" s="4">
        <v>2460</v>
      </c>
      <c r="B2461" s="4">
        <v>1465</v>
      </c>
      <c r="C2461" s="4">
        <v>297</v>
      </c>
      <c r="D2461" s="4">
        <v>1</v>
      </c>
    </row>
    <row r="2462" spans="1:4" x14ac:dyDescent="0.3">
      <c r="A2462" s="4">
        <v>2461</v>
      </c>
      <c r="B2462" s="4">
        <v>1466</v>
      </c>
      <c r="C2462" s="4">
        <v>217</v>
      </c>
      <c r="D2462" s="4">
        <v>4</v>
      </c>
    </row>
    <row r="2463" spans="1:4" x14ac:dyDescent="0.3">
      <c r="A2463" s="4">
        <v>2462</v>
      </c>
      <c r="B2463" s="4">
        <v>1467</v>
      </c>
      <c r="C2463" s="4">
        <v>846</v>
      </c>
      <c r="D2463" s="4">
        <v>4</v>
      </c>
    </row>
    <row r="2464" spans="1:4" x14ac:dyDescent="0.3">
      <c r="A2464" s="4">
        <v>2463</v>
      </c>
      <c r="B2464" s="4">
        <v>1468</v>
      </c>
      <c r="C2464" s="4">
        <v>53</v>
      </c>
      <c r="D2464" s="4">
        <v>4</v>
      </c>
    </row>
    <row r="2465" spans="1:4" x14ac:dyDescent="0.3">
      <c r="A2465" s="4">
        <v>2464</v>
      </c>
      <c r="B2465" s="4">
        <v>1469</v>
      </c>
      <c r="C2465" s="4">
        <v>859</v>
      </c>
      <c r="D2465" s="4">
        <v>3</v>
      </c>
    </row>
    <row r="2466" spans="1:4" x14ac:dyDescent="0.3">
      <c r="A2466" s="4">
        <v>2465</v>
      </c>
      <c r="B2466" s="4">
        <v>1470</v>
      </c>
      <c r="C2466" s="4">
        <v>346</v>
      </c>
      <c r="D2466" s="4">
        <v>3</v>
      </c>
    </row>
    <row r="2467" spans="1:4" x14ac:dyDescent="0.3">
      <c r="A2467" s="4">
        <v>2466</v>
      </c>
      <c r="B2467" s="4">
        <v>1471</v>
      </c>
      <c r="C2467" s="4">
        <v>112</v>
      </c>
      <c r="D2467" s="4">
        <v>1</v>
      </c>
    </row>
    <row r="2468" spans="1:4" x14ac:dyDescent="0.3">
      <c r="A2468" s="4">
        <v>2467</v>
      </c>
      <c r="B2468" s="4">
        <v>1472</v>
      </c>
      <c r="C2468" s="4">
        <v>798</v>
      </c>
      <c r="D2468" s="4">
        <v>1</v>
      </c>
    </row>
    <row r="2469" spans="1:4" x14ac:dyDescent="0.3">
      <c r="A2469" s="4">
        <v>2468</v>
      </c>
      <c r="B2469" s="4">
        <v>1473</v>
      </c>
      <c r="C2469" s="4">
        <v>291</v>
      </c>
      <c r="D2469" s="4">
        <v>5</v>
      </c>
    </row>
    <row r="2470" spans="1:4" x14ac:dyDescent="0.3">
      <c r="A2470" s="4">
        <v>2469</v>
      </c>
      <c r="B2470" s="4">
        <v>1474</v>
      </c>
      <c r="C2470" s="4">
        <v>556</v>
      </c>
      <c r="D2470" s="4">
        <v>4</v>
      </c>
    </row>
    <row r="2471" spans="1:4" x14ac:dyDescent="0.3">
      <c r="A2471" s="4">
        <v>2470</v>
      </c>
      <c r="B2471" s="4">
        <v>1475</v>
      </c>
      <c r="C2471" s="4">
        <v>249</v>
      </c>
      <c r="D2471" s="4">
        <v>1</v>
      </c>
    </row>
    <row r="2472" spans="1:4" x14ac:dyDescent="0.3">
      <c r="A2472" s="4">
        <v>2471</v>
      </c>
      <c r="B2472" s="4">
        <v>1476</v>
      </c>
      <c r="C2472" s="4">
        <v>71</v>
      </c>
      <c r="D2472" s="4">
        <v>1</v>
      </c>
    </row>
    <row r="2473" spans="1:4" x14ac:dyDescent="0.3">
      <c r="A2473" s="4">
        <v>2472</v>
      </c>
      <c r="B2473" s="4">
        <v>1477</v>
      </c>
      <c r="C2473" s="4">
        <v>142</v>
      </c>
      <c r="D2473" s="4">
        <v>2</v>
      </c>
    </row>
    <row r="2474" spans="1:4" x14ac:dyDescent="0.3">
      <c r="A2474" s="4">
        <v>2473</v>
      </c>
      <c r="B2474" s="4">
        <v>1478</v>
      </c>
      <c r="C2474" s="4">
        <v>708</v>
      </c>
      <c r="D2474" s="4">
        <v>1</v>
      </c>
    </row>
    <row r="2475" spans="1:4" x14ac:dyDescent="0.3">
      <c r="A2475" s="4">
        <v>2474</v>
      </c>
      <c r="B2475" s="4">
        <v>1479</v>
      </c>
      <c r="C2475" s="4">
        <v>365</v>
      </c>
      <c r="D2475" s="4">
        <v>3</v>
      </c>
    </row>
    <row r="2476" spans="1:4" x14ac:dyDescent="0.3">
      <c r="A2476" s="4">
        <v>2475</v>
      </c>
      <c r="B2476" s="4">
        <v>1480</v>
      </c>
      <c r="C2476" s="4">
        <v>261</v>
      </c>
      <c r="D2476" s="4">
        <v>2</v>
      </c>
    </row>
    <row r="2477" spans="1:4" x14ac:dyDescent="0.3">
      <c r="A2477" s="4">
        <v>2476</v>
      </c>
      <c r="B2477" s="4">
        <v>1481</v>
      </c>
      <c r="C2477" s="4">
        <v>548</v>
      </c>
      <c r="D2477" s="4">
        <v>4</v>
      </c>
    </row>
    <row r="2478" spans="1:4" x14ac:dyDescent="0.3">
      <c r="A2478" s="4">
        <v>2477</v>
      </c>
      <c r="B2478" s="4">
        <v>1482</v>
      </c>
      <c r="C2478" s="4">
        <v>30</v>
      </c>
      <c r="D2478" s="4">
        <v>3</v>
      </c>
    </row>
    <row r="2479" spans="1:4" x14ac:dyDescent="0.3">
      <c r="A2479" s="4">
        <v>2478</v>
      </c>
      <c r="B2479" s="4">
        <v>1483</v>
      </c>
      <c r="C2479" s="4">
        <v>834</v>
      </c>
      <c r="D2479" s="4">
        <v>3</v>
      </c>
    </row>
    <row r="2480" spans="1:4" x14ac:dyDescent="0.3">
      <c r="A2480" s="4">
        <v>2479</v>
      </c>
      <c r="B2480" s="4">
        <v>1484</v>
      </c>
      <c r="C2480" s="4">
        <v>988</v>
      </c>
      <c r="D2480" s="4">
        <v>1</v>
      </c>
    </row>
    <row r="2481" spans="1:4" x14ac:dyDescent="0.3">
      <c r="A2481" s="4">
        <v>2480</v>
      </c>
      <c r="B2481" s="4">
        <v>1485</v>
      </c>
      <c r="C2481" s="4">
        <v>962</v>
      </c>
      <c r="D2481" s="4">
        <v>4</v>
      </c>
    </row>
    <row r="2482" spans="1:4" x14ac:dyDescent="0.3">
      <c r="A2482" s="4">
        <v>2481</v>
      </c>
      <c r="B2482" s="4">
        <v>1486</v>
      </c>
      <c r="C2482" s="4">
        <v>33</v>
      </c>
      <c r="D2482" s="4">
        <v>3</v>
      </c>
    </row>
    <row r="2483" spans="1:4" x14ac:dyDescent="0.3">
      <c r="A2483" s="4">
        <v>2482</v>
      </c>
      <c r="B2483" s="4">
        <v>1487</v>
      </c>
      <c r="C2483" s="4">
        <v>48</v>
      </c>
      <c r="D2483" s="4">
        <v>2</v>
      </c>
    </row>
    <row r="2484" spans="1:4" x14ac:dyDescent="0.3">
      <c r="A2484" s="4">
        <v>2483</v>
      </c>
      <c r="B2484" s="4">
        <v>1488</v>
      </c>
      <c r="C2484" s="4">
        <v>981</v>
      </c>
      <c r="D2484" s="4">
        <v>2</v>
      </c>
    </row>
    <row r="2485" spans="1:4" x14ac:dyDescent="0.3">
      <c r="A2485" s="4">
        <v>2484</v>
      </c>
      <c r="B2485" s="4">
        <v>1489</v>
      </c>
      <c r="C2485" s="4">
        <v>253</v>
      </c>
      <c r="D2485" s="4">
        <v>4</v>
      </c>
    </row>
    <row r="2486" spans="1:4" x14ac:dyDescent="0.3">
      <c r="A2486" s="4">
        <v>2485</v>
      </c>
      <c r="B2486" s="4">
        <v>1490</v>
      </c>
      <c r="C2486" s="4">
        <v>713</v>
      </c>
      <c r="D2486" s="4">
        <v>2</v>
      </c>
    </row>
    <row r="2487" spans="1:4" x14ac:dyDescent="0.3">
      <c r="A2487" s="4">
        <v>2486</v>
      </c>
      <c r="B2487" s="4">
        <v>1491</v>
      </c>
      <c r="C2487" s="4">
        <v>12</v>
      </c>
      <c r="D2487" s="4">
        <v>3</v>
      </c>
    </row>
    <row r="2488" spans="1:4" x14ac:dyDescent="0.3">
      <c r="A2488" s="4">
        <v>2487</v>
      </c>
      <c r="B2488" s="4">
        <v>1492</v>
      </c>
      <c r="C2488" s="4">
        <v>83</v>
      </c>
      <c r="D2488" s="4">
        <v>1</v>
      </c>
    </row>
    <row r="2489" spans="1:4" x14ac:dyDescent="0.3">
      <c r="A2489" s="4">
        <v>2488</v>
      </c>
      <c r="B2489" s="4">
        <v>1493</v>
      </c>
      <c r="C2489" s="4">
        <v>916</v>
      </c>
      <c r="D2489" s="4">
        <v>4</v>
      </c>
    </row>
    <row r="2490" spans="1:4" x14ac:dyDescent="0.3">
      <c r="A2490" s="4">
        <v>2489</v>
      </c>
      <c r="B2490" s="4">
        <v>1494</v>
      </c>
      <c r="C2490" s="4">
        <v>936</v>
      </c>
      <c r="D2490" s="4">
        <v>5</v>
      </c>
    </row>
    <row r="2491" spans="1:4" x14ac:dyDescent="0.3">
      <c r="A2491" s="4">
        <v>2490</v>
      </c>
      <c r="B2491" s="4">
        <v>1495</v>
      </c>
      <c r="C2491" s="4">
        <v>121</v>
      </c>
      <c r="D2491" s="4">
        <v>1</v>
      </c>
    </row>
    <row r="2492" spans="1:4" x14ac:dyDescent="0.3">
      <c r="A2492" s="4">
        <v>2491</v>
      </c>
      <c r="B2492" s="4">
        <v>1496</v>
      </c>
      <c r="C2492" s="4">
        <v>138</v>
      </c>
      <c r="D2492" s="4">
        <v>2</v>
      </c>
    </row>
    <row r="2493" spans="1:4" x14ac:dyDescent="0.3">
      <c r="A2493" s="4">
        <v>2492</v>
      </c>
      <c r="B2493" s="4">
        <v>1497</v>
      </c>
      <c r="C2493" s="4">
        <v>722</v>
      </c>
      <c r="D2493" s="4">
        <v>2</v>
      </c>
    </row>
    <row r="2494" spans="1:4" x14ac:dyDescent="0.3">
      <c r="A2494" s="4">
        <v>2493</v>
      </c>
      <c r="B2494" s="4">
        <v>1498</v>
      </c>
      <c r="C2494" s="4">
        <v>526</v>
      </c>
      <c r="D2494" s="4">
        <v>5</v>
      </c>
    </row>
  </sheetData>
  <sortState xmlns:xlrd2="http://schemas.microsoft.com/office/spreadsheetml/2017/richdata2" ref="B2:D1996">
    <sortCondition ref="B2:B1996"/>
  </sortState>
  <phoneticPr fontId="8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1001"/>
  <sheetViews>
    <sheetView workbookViewId="0">
      <selection activeCell="C13" sqref="C13"/>
    </sheetView>
  </sheetViews>
  <sheetFormatPr defaultRowHeight="14" x14ac:dyDescent="0.3"/>
  <cols>
    <col min="1" max="1" width="10.9140625" customWidth="1"/>
    <col min="2" max="2" width="17" bestFit="1" customWidth="1"/>
    <col min="3" max="3" width="19.4140625" bestFit="1" customWidth="1"/>
  </cols>
  <sheetData>
    <row r="1" spans="1:3" s="8" customFormat="1" ht="15.5" x14ac:dyDescent="0.3">
      <c r="A1" s="18" t="s">
        <v>905</v>
      </c>
      <c r="B1" s="6" t="s">
        <v>910</v>
      </c>
      <c r="C1" s="3" t="s">
        <v>911</v>
      </c>
    </row>
    <row r="2" spans="1:3" ht="15.5" x14ac:dyDescent="0.3">
      <c r="A2" s="4">
        <v>1</v>
      </c>
      <c r="B2" s="4" t="s">
        <v>1038</v>
      </c>
      <c r="C2" s="5" t="s">
        <v>1</v>
      </c>
    </row>
    <row r="3" spans="1:3" ht="15.5" x14ac:dyDescent="0.3">
      <c r="A3" s="4">
        <v>2</v>
      </c>
      <c r="B3" s="4" t="s">
        <v>1039</v>
      </c>
      <c r="C3" s="5" t="s">
        <v>1</v>
      </c>
    </row>
    <row r="4" spans="1:3" ht="15.5" x14ac:dyDescent="0.3">
      <c r="A4" s="4">
        <v>3</v>
      </c>
      <c r="B4" s="4" t="s">
        <v>1040</v>
      </c>
      <c r="C4" s="5" t="s">
        <v>1041</v>
      </c>
    </row>
    <row r="5" spans="1:3" ht="15.5" x14ac:dyDescent="0.3">
      <c r="A5" s="4">
        <v>4</v>
      </c>
      <c r="B5" s="4" t="s">
        <v>1042</v>
      </c>
      <c r="C5" s="5" t="s">
        <v>1</v>
      </c>
    </row>
    <row r="6" spans="1:3" ht="15.5" x14ac:dyDescent="0.3">
      <c r="A6" s="4">
        <v>5</v>
      </c>
      <c r="B6" s="4" t="s">
        <v>1043</v>
      </c>
      <c r="C6" s="5" t="s">
        <v>1044</v>
      </c>
    </row>
    <row r="7" spans="1:3" ht="15.5" x14ac:dyDescent="0.3">
      <c r="A7" s="4">
        <v>6</v>
      </c>
      <c r="B7" s="4" t="s">
        <v>1045</v>
      </c>
      <c r="C7" s="5" t="s">
        <v>1041</v>
      </c>
    </row>
    <row r="8" spans="1:3" ht="15.5" x14ac:dyDescent="0.3">
      <c r="A8" s="4">
        <v>7</v>
      </c>
      <c r="B8" s="4" t="s">
        <v>1046</v>
      </c>
      <c r="C8" s="5" t="s">
        <v>1</v>
      </c>
    </row>
    <row r="9" spans="1:3" ht="15.5" x14ac:dyDescent="0.3">
      <c r="A9" s="4">
        <v>8</v>
      </c>
      <c r="B9" s="4" t="s">
        <v>1047</v>
      </c>
      <c r="C9" s="5" t="s">
        <v>1</v>
      </c>
    </row>
    <row r="10" spans="1:3" ht="15.5" x14ac:dyDescent="0.3">
      <c r="A10" s="4">
        <v>9</v>
      </c>
      <c r="B10" s="4" t="s">
        <v>1048</v>
      </c>
      <c r="C10" s="5" t="s">
        <v>1</v>
      </c>
    </row>
    <row r="11" spans="1:3" ht="15.5" x14ac:dyDescent="0.3">
      <c r="A11" s="4">
        <v>10</v>
      </c>
      <c r="B11" s="4" t="s">
        <v>1049</v>
      </c>
      <c r="C11" s="5" t="s">
        <v>1</v>
      </c>
    </row>
    <row r="12" spans="1:3" ht="15.5" x14ac:dyDescent="0.3">
      <c r="A12" s="4">
        <v>11</v>
      </c>
      <c r="B12" s="4" t="s">
        <v>1050</v>
      </c>
      <c r="C12" s="5" t="s">
        <v>1041</v>
      </c>
    </row>
    <row r="13" spans="1:3" ht="15.5" x14ac:dyDescent="0.3">
      <c r="A13" s="4">
        <v>12</v>
      </c>
      <c r="B13" s="4" t="s">
        <v>1051</v>
      </c>
      <c r="C13" s="5" t="s">
        <v>1</v>
      </c>
    </row>
    <row r="14" spans="1:3" ht="15.5" x14ac:dyDescent="0.3">
      <c r="A14" s="4">
        <v>13</v>
      </c>
      <c r="B14" s="4" t="s">
        <v>1052</v>
      </c>
      <c r="C14" s="5" t="s">
        <v>1041</v>
      </c>
    </row>
    <row r="15" spans="1:3" ht="15.5" x14ac:dyDescent="0.3">
      <c r="A15" s="4">
        <v>14</v>
      </c>
      <c r="B15" s="4" t="s">
        <v>1053</v>
      </c>
      <c r="C15" s="5" t="s">
        <v>1</v>
      </c>
    </row>
    <row r="16" spans="1:3" ht="15.5" x14ac:dyDescent="0.3">
      <c r="A16" s="4">
        <v>15</v>
      </c>
      <c r="B16" s="4" t="s">
        <v>1054</v>
      </c>
      <c r="C16" s="5" t="s">
        <v>1041</v>
      </c>
    </row>
    <row r="17" spans="1:3" ht="15.5" x14ac:dyDescent="0.3">
      <c r="A17" s="4">
        <v>16</v>
      </c>
      <c r="B17" s="4" t="s">
        <v>1055</v>
      </c>
      <c r="C17" s="5" t="s">
        <v>1</v>
      </c>
    </row>
    <row r="18" spans="1:3" ht="15.5" x14ac:dyDescent="0.3">
      <c r="A18" s="4">
        <v>17</v>
      </c>
      <c r="B18" s="4" t="s">
        <v>1056</v>
      </c>
      <c r="C18" s="5" t="s">
        <v>1</v>
      </c>
    </row>
    <row r="19" spans="1:3" ht="15.5" x14ac:dyDescent="0.3">
      <c r="A19" s="4">
        <v>18</v>
      </c>
      <c r="B19" s="4" t="s">
        <v>1057</v>
      </c>
      <c r="C19" s="5" t="s">
        <v>1</v>
      </c>
    </row>
    <row r="20" spans="1:3" ht="15.5" x14ac:dyDescent="0.3">
      <c r="A20" s="4">
        <v>19</v>
      </c>
      <c r="B20" s="4" t="s">
        <v>1058</v>
      </c>
      <c r="C20" s="5" t="s">
        <v>1041</v>
      </c>
    </row>
    <row r="21" spans="1:3" ht="15.5" x14ac:dyDescent="0.3">
      <c r="A21" s="4">
        <v>20</v>
      </c>
      <c r="B21" s="4" t="s">
        <v>1059</v>
      </c>
      <c r="C21" s="5" t="s">
        <v>1</v>
      </c>
    </row>
    <row r="22" spans="1:3" ht="15.5" x14ac:dyDescent="0.3">
      <c r="A22" s="4">
        <v>21</v>
      </c>
      <c r="B22" s="4" t="s">
        <v>1060</v>
      </c>
      <c r="C22" s="5" t="s">
        <v>1</v>
      </c>
    </row>
    <row r="23" spans="1:3" ht="15.5" x14ac:dyDescent="0.3">
      <c r="A23" s="4">
        <v>22</v>
      </c>
      <c r="B23" s="4" t="s">
        <v>1061</v>
      </c>
      <c r="C23" s="5" t="s">
        <v>1</v>
      </c>
    </row>
    <row r="24" spans="1:3" ht="15.5" x14ac:dyDescent="0.3">
      <c r="A24" s="4">
        <v>23</v>
      </c>
      <c r="B24" s="4" t="s">
        <v>1062</v>
      </c>
      <c r="C24" s="5" t="s">
        <v>1</v>
      </c>
    </row>
    <row r="25" spans="1:3" ht="15.5" x14ac:dyDescent="0.3">
      <c r="A25" s="4">
        <v>24</v>
      </c>
      <c r="B25" s="4" t="s">
        <v>1063</v>
      </c>
      <c r="C25" s="5" t="s">
        <v>1</v>
      </c>
    </row>
    <row r="26" spans="1:3" ht="15.5" x14ac:dyDescent="0.3">
      <c r="A26" s="4">
        <v>25</v>
      </c>
      <c r="B26" s="4" t="s">
        <v>1064</v>
      </c>
      <c r="C26" s="5" t="s">
        <v>1</v>
      </c>
    </row>
    <row r="27" spans="1:3" ht="15.5" x14ac:dyDescent="0.3">
      <c r="A27" s="4">
        <v>26</v>
      </c>
      <c r="B27" s="4" t="s">
        <v>1065</v>
      </c>
      <c r="C27" s="5" t="s">
        <v>1</v>
      </c>
    </row>
    <row r="28" spans="1:3" ht="15.5" x14ac:dyDescent="0.3">
      <c r="A28" s="4">
        <v>27</v>
      </c>
      <c r="B28" s="4" t="s">
        <v>1066</v>
      </c>
      <c r="C28" s="5" t="s">
        <v>1</v>
      </c>
    </row>
    <row r="29" spans="1:3" ht="15.5" x14ac:dyDescent="0.3">
      <c r="A29" s="4">
        <v>28</v>
      </c>
      <c r="B29" s="4" t="s">
        <v>1067</v>
      </c>
      <c r="C29" s="5" t="s">
        <v>1</v>
      </c>
    </row>
    <row r="30" spans="1:3" ht="15.5" x14ac:dyDescent="0.3">
      <c r="A30" s="4">
        <v>29</v>
      </c>
      <c r="B30" s="4" t="s">
        <v>1068</v>
      </c>
      <c r="C30" s="5" t="s">
        <v>1</v>
      </c>
    </row>
    <row r="31" spans="1:3" ht="15.5" x14ac:dyDescent="0.3">
      <c r="A31" s="4">
        <v>30</v>
      </c>
      <c r="B31" s="4" t="s">
        <v>1069</v>
      </c>
      <c r="C31" s="5" t="s">
        <v>1</v>
      </c>
    </row>
    <row r="32" spans="1:3" ht="15.5" x14ac:dyDescent="0.3">
      <c r="A32" s="4">
        <v>31</v>
      </c>
      <c r="B32" s="4" t="s">
        <v>1070</v>
      </c>
      <c r="C32" s="5" t="s">
        <v>1</v>
      </c>
    </row>
    <row r="33" spans="1:3" ht="15.5" x14ac:dyDescent="0.3">
      <c r="A33" s="4">
        <v>32</v>
      </c>
      <c r="B33" s="4" t="s">
        <v>1071</v>
      </c>
      <c r="C33" s="5" t="s">
        <v>1</v>
      </c>
    </row>
    <row r="34" spans="1:3" ht="15.5" x14ac:dyDescent="0.3">
      <c r="A34" s="4">
        <v>33</v>
      </c>
      <c r="B34" s="4" t="s">
        <v>1072</v>
      </c>
      <c r="C34" s="5" t="s">
        <v>1041</v>
      </c>
    </row>
    <row r="35" spans="1:3" ht="15.5" x14ac:dyDescent="0.3">
      <c r="A35" s="4">
        <v>34</v>
      </c>
      <c r="B35" s="4" t="s">
        <v>1073</v>
      </c>
      <c r="C35" s="5" t="s">
        <v>1</v>
      </c>
    </row>
    <row r="36" spans="1:3" ht="15.5" x14ac:dyDescent="0.3">
      <c r="A36" s="4">
        <v>35</v>
      </c>
      <c r="B36" s="4" t="s">
        <v>1074</v>
      </c>
      <c r="C36" s="5" t="s">
        <v>1</v>
      </c>
    </row>
    <row r="37" spans="1:3" ht="15.5" x14ac:dyDescent="0.3">
      <c r="A37" s="4">
        <v>36</v>
      </c>
      <c r="B37" s="4" t="s">
        <v>1075</v>
      </c>
      <c r="C37" s="5" t="s">
        <v>1</v>
      </c>
    </row>
    <row r="38" spans="1:3" ht="15.5" x14ac:dyDescent="0.3">
      <c r="A38" s="4">
        <v>37</v>
      </c>
      <c r="B38" s="4" t="s">
        <v>1076</v>
      </c>
      <c r="C38" s="5" t="s">
        <v>1</v>
      </c>
    </row>
    <row r="39" spans="1:3" ht="15.5" x14ac:dyDescent="0.3">
      <c r="A39" s="4">
        <v>38</v>
      </c>
      <c r="B39" s="4" t="s">
        <v>1077</v>
      </c>
      <c r="C39" s="5" t="s">
        <v>1</v>
      </c>
    </row>
    <row r="40" spans="1:3" ht="15.5" x14ac:dyDescent="0.3">
      <c r="A40" s="4">
        <v>39</v>
      </c>
      <c r="B40" s="4" t="s">
        <v>1078</v>
      </c>
      <c r="C40" s="5" t="s">
        <v>1041</v>
      </c>
    </row>
    <row r="41" spans="1:3" ht="15.5" x14ac:dyDescent="0.3">
      <c r="A41" s="4">
        <v>40</v>
      </c>
      <c r="B41" s="4" t="s">
        <v>1079</v>
      </c>
      <c r="C41" s="5" t="s">
        <v>1</v>
      </c>
    </row>
    <row r="42" spans="1:3" ht="15.5" x14ac:dyDescent="0.3">
      <c r="A42" s="4">
        <v>41</v>
      </c>
      <c r="B42" s="4" t="s">
        <v>1080</v>
      </c>
      <c r="C42" s="5" t="s">
        <v>1</v>
      </c>
    </row>
    <row r="43" spans="1:3" ht="15.5" x14ac:dyDescent="0.3">
      <c r="A43" s="4">
        <v>42</v>
      </c>
      <c r="B43" s="4" t="s">
        <v>1081</v>
      </c>
      <c r="C43" s="5" t="s">
        <v>1</v>
      </c>
    </row>
    <row r="44" spans="1:3" ht="15.5" x14ac:dyDescent="0.3">
      <c r="A44" s="4">
        <v>43</v>
      </c>
      <c r="B44" s="4" t="s">
        <v>1082</v>
      </c>
      <c r="C44" s="5" t="s">
        <v>1041</v>
      </c>
    </row>
    <row r="45" spans="1:3" ht="15.5" x14ac:dyDescent="0.3">
      <c r="A45" s="4">
        <v>44</v>
      </c>
      <c r="B45" s="4" t="s">
        <v>1083</v>
      </c>
      <c r="C45" s="5" t="s">
        <v>1</v>
      </c>
    </row>
    <row r="46" spans="1:3" ht="15.5" x14ac:dyDescent="0.3">
      <c r="A46" s="4">
        <v>45</v>
      </c>
      <c r="B46" s="4" t="s">
        <v>1084</v>
      </c>
      <c r="C46" s="5" t="s">
        <v>1</v>
      </c>
    </row>
    <row r="47" spans="1:3" ht="15.5" x14ac:dyDescent="0.3">
      <c r="A47" s="4">
        <v>46</v>
      </c>
      <c r="B47" s="4" t="s">
        <v>1085</v>
      </c>
      <c r="C47" s="5" t="s">
        <v>1044</v>
      </c>
    </row>
    <row r="48" spans="1:3" ht="15.5" x14ac:dyDescent="0.3">
      <c r="A48" s="4">
        <v>47</v>
      </c>
      <c r="B48" s="4" t="s">
        <v>1086</v>
      </c>
      <c r="C48" s="5" t="s">
        <v>1</v>
      </c>
    </row>
    <row r="49" spans="1:3" ht="15.5" x14ac:dyDescent="0.3">
      <c r="A49" s="4">
        <v>48</v>
      </c>
      <c r="B49" s="4" t="s">
        <v>1087</v>
      </c>
      <c r="C49" s="5" t="s">
        <v>1041</v>
      </c>
    </row>
    <row r="50" spans="1:3" ht="15.5" x14ac:dyDescent="0.3">
      <c r="A50" s="4">
        <v>49</v>
      </c>
      <c r="B50" s="4" t="s">
        <v>1088</v>
      </c>
      <c r="C50" s="5" t="s">
        <v>1</v>
      </c>
    </row>
    <row r="51" spans="1:3" ht="15.5" x14ac:dyDescent="0.3">
      <c r="A51" s="4">
        <v>50</v>
      </c>
      <c r="B51" s="4" t="s">
        <v>1089</v>
      </c>
      <c r="C51" s="5" t="s">
        <v>1</v>
      </c>
    </row>
    <row r="52" spans="1:3" ht="15.5" x14ac:dyDescent="0.3">
      <c r="A52" s="4">
        <v>51</v>
      </c>
      <c r="B52" s="4" t="s">
        <v>1090</v>
      </c>
      <c r="C52" s="5" t="s">
        <v>1041</v>
      </c>
    </row>
    <row r="53" spans="1:3" ht="15.5" x14ac:dyDescent="0.3">
      <c r="A53" s="4">
        <v>52</v>
      </c>
      <c r="B53" s="4" t="s">
        <v>1091</v>
      </c>
      <c r="C53" s="5" t="s">
        <v>1041</v>
      </c>
    </row>
    <row r="54" spans="1:3" ht="15.5" x14ac:dyDescent="0.3">
      <c r="A54" s="4">
        <v>53</v>
      </c>
      <c r="B54" s="4" t="s">
        <v>1092</v>
      </c>
      <c r="C54" s="5" t="s">
        <v>1041</v>
      </c>
    </row>
    <row r="55" spans="1:3" ht="15.5" x14ac:dyDescent="0.3">
      <c r="A55" s="4">
        <v>54</v>
      </c>
      <c r="B55" s="4" t="s">
        <v>1093</v>
      </c>
      <c r="C55" s="5" t="s">
        <v>1</v>
      </c>
    </row>
    <row r="56" spans="1:3" ht="15.5" x14ac:dyDescent="0.3">
      <c r="A56" s="4">
        <v>55</v>
      </c>
      <c r="B56" s="4" t="s">
        <v>1094</v>
      </c>
      <c r="C56" s="5" t="s">
        <v>1</v>
      </c>
    </row>
    <row r="57" spans="1:3" ht="15.5" x14ac:dyDescent="0.3">
      <c r="A57" s="4">
        <v>56</v>
      </c>
      <c r="B57" s="4" t="s">
        <v>1095</v>
      </c>
      <c r="C57" s="5" t="s">
        <v>1044</v>
      </c>
    </row>
    <row r="58" spans="1:3" ht="15.5" x14ac:dyDescent="0.3">
      <c r="A58" s="4">
        <v>57</v>
      </c>
      <c r="B58" s="4" t="s">
        <v>1096</v>
      </c>
      <c r="C58" s="5" t="s">
        <v>1</v>
      </c>
    </row>
    <row r="59" spans="1:3" ht="15.5" x14ac:dyDescent="0.3">
      <c r="A59" s="4">
        <v>58</v>
      </c>
      <c r="B59" s="4" t="s">
        <v>1097</v>
      </c>
      <c r="C59" s="5" t="s">
        <v>1</v>
      </c>
    </row>
    <row r="60" spans="1:3" ht="15.5" x14ac:dyDescent="0.3">
      <c r="A60" s="4">
        <v>59</v>
      </c>
      <c r="B60" s="4" t="s">
        <v>1098</v>
      </c>
      <c r="C60" s="5" t="s">
        <v>1</v>
      </c>
    </row>
    <row r="61" spans="1:3" ht="15.5" x14ac:dyDescent="0.3">
      <c r="A61" s="4">
        <v>60</v>
      </c>
      <c r="B61" s="4" t="s">
        <v>1099</v>
      </c>
      <c r="C61" s="5" t="s">
        <v>1</v>
      </c>
    </row>
    <row r="62" spans="1:3" ht="15.5" x14ac:dyDescent="0.3">
      <c r="A62" s="4">
        <v>61</v>
      </c>
      <c r="B62" s="4" t="s">
        <v>1100</v>
      </c>
      <c r="C62" s="5" t="s">
        <v>1</v>
      </c>
    </row>
    <row r="63" spans="1:3" ht="15.5" x14ac:dyDescent="0.3">
      <c r="A63" s="4">
        <v>62</v>
      </c>
      <c r="B63" s="4" t="s">
        <v>1101</v>
      </c>
      <c r="C63" s="5" t="s">
        <v>1</v>
      </c>
    </row>
    <row r="64" spans="1:3" ht="15.5" x14ac:dyDescent="0.3">
      <c r="A64" s="4">
        <v>63</v>
      </c>
      <c r="B64" s="4" t="s">
        <v>1102</v>
      </c>
      <c r="C64" s="5" t="s">
        <v>1</v>
      </c>
    </row>
    <row r="65" spans="1:3" ht="15.5" x14ac:dyDescent="0.3">
      <c r="A65" s="4">
        <v>64</v>
      </c>
      <c r="B65" s="4" t="s">
        <v>1103</v>
      </c>
      <c r="C65" s="5" t="s">
        <v>1</v>
      </c>
    </row>
    <row r="66" spans="1:3" ht="15.5" x14ac:dyDescent="0.3">
      <c r="A66" s="4">
        <v>65</v>
      </c>
      <c r="B66" s="4" t="s">
        <v>1104</v>
      </c>
      <c r="C66" s="5" t="s">
        <v>1041</v>
      </c>
    </row>
    <row r="67" spans="1:3" ht="15.5" x14ac:dyDescent="0.3">
      <c r="A67" s="4">
        <v>66</v>
      </c>
      <c r="B67" s="4" t="s">
        <v>1105</v>
      </c>
      <c r="C67" s="5" t="s">
        <v>1041</v>
      </c>
    </row>
    <row r="68" spans="1:3" ht="15.5" x14ac:dyDescent="0.3">
      <c r="A68" s="4">
        <v>67</v>
      </c>
      <c r="B68" s="4" t="s">
        <v>1106</v>
      </c>
      <c r="C68" s="5" t="s">
        <v>1</v>
      </c>
    </row>
    <row r="69" spans="1:3" ht="15.5" x14ac:dyDescent="0.3">
      <c r="A69" s="4">
        <v>68</v>
      </c>
      <c r="B69" s="4" t="s">
        <v>1107</v>
      </c>
      <c r="C69" s="5" t="s">
        <v>1</v>
      </c>
    </row>
    <row r="70" spans="1:3" ht="15.5" x14ac:dyDescent="0.3">
      <c r="A70" s="4">
        <v>69</v>
      </c>
      <c r="B70" s="4" t="s">
        <v>1108</v>
      </c>
      <c r="C70" s="5" t="s">
        <v>1</v>
      </c>
    </row>
    <row r="71" spans="1:3" ht="15.5" x14ac:dyDescent="0.3">
      <c r="A71" s="4">
        <v>70</v>
      </c>
      <c r="B71" s="4" t="s">
        <v>1109</v>
      </c>
      <c r="C71" s="5" t="s">
        <v>1</v>
      </c>
    </row>
    <row r="72" spans="1:3" ht="15.5" x14ac:dyDescent="0.3">
      <c r="A72" s="4">
        <v>71</v>
      </c>
      <c r="B72" s="4" t="s">
        <v>1110</v>
      </c>
      <c r="C72" s="5" t="s">
        <v>1041</v>
      </c>
    </row>
    <row r="73" spans="1:3" ht="15.5" x14ac:dyDescent="0.3">
      <c r="A73" s="4">
        <v>72</v>
      </c>
      <c r="B73" s="4" t="s">
        <v>1111</v>
      </c>
      <c r="C73" s="5" t="s">
        <v>1</v>
      </c>
    </row>
    <row r="74" spans="1:3" ht="15.5" x14ac:dyDescent="0.3">
      <c r="A74" s="4">
        <v>73</v>
      </c>
      <c r="B74" s="4" t="s">
        <v>1112</v>
      </c>
      <c r="C74" s="5" t="s">
        <v>1</v>
      </c>
    </row>
    <row r="75" spans="1:3" ht="15.5" x14ac:dyDescent="0.3">
      <c r="A75" s="4">
        <v>74</v>
      </c>
      <c r="B75" s="4" t="s">
        <v>1113</v>
      </c>
      <c r="C75" s="5" t="s">
        <v>1044</v>
      </c>
    </row>
    <row r="76" spans="1:3" ht="15.5" x14ac:dyDescent="0.3">
      <c r="A76" s="4">
        <v>75</v>
      </c>
      <c r="B76" s="4" t="s">
        <v>1114</v>
      </c>
      <c r="C76" s="5" t="s">
        <v>1</v>
      </c>
    </row>
    <row r="77" spans="1:3" ht="15.5" x14ac:dyDescent="0.3">
      <c r="A77" s="4">
        <v>76</v>
      </c>
      <c r="B77" s="4" t="s">
        <v>1115</v>
      </c>
      <c r="C77" s="5" t="s">
        <v>1041</v>
      </c>
    </row>
    <row r="78" spans="1:3" ht="15.5" x14ac:dyDescent="0.3">
      <c r="A78" s="4">
        <v>77</v>
      </c>
      <c r="B78" s="4" t="s">
        <v>1116</v>
      </c>
      <c r="C78" s="5" t="s">
        <v>1</v>
      </c>
    </row>
    <row r="79" spans="1:3" ht="15.5" x14ac:dyDescent="0.3">
      <c r="A79" s="4">
        <v>78</v>
      </c>
      <c r="B79" s="4" t="s">
        <v>1117</v>
      </c>
      <c r="C79" s="5" t="s">
        <v>1</v>
      </c>
    </row>
    <row r="80" spans="1:3" ht="15.5" x14ac:dyDescent="0.3">
      <c r="A80" s="4">
        <v>79</v>
      </c>
      <c r="B80" s="4" t="s">
        <v>1118</v>
      </c>
      <c r="C80" s="5" t="s">
        <v>1</v>
      </c>
    </row>
    <row r="81" spans="1:3" ht="15.5" x14ac:dyDescent="0.3">
      <c r="A81" s="4">
        <v>80</v>
      </c>
      <c r="B81" s="4" t="s">
        <v>1119</v>
      </c>
      <c r="C81" s="5" t="s">
        <v>1</v>
      </c>
    </row>
    <row r="82" spans="1:3" ht="15.5" x14ac:dyDescent="0.3">
      <c r="A82" s="4">
        <v>81</v>
      </c>
      <c r="B82" s="4" t="s">
        <v>1120</v>
      </c>
      <c r="C82" s="5" t="s">
        <v>1</v>
      </c>
    </row>
    <row r="83" spans="1:3" ht="15.5" x14ac:dyDescent="0.3">
      <c r="A83" s="4">
        <v>82</v>
      </c>
      <c r="B83" s="4" t="s">
        <v>1121</v>
      </c>
      <c r="C83" s="5" t="s">
        <v>1041</v>
      </c>
    </row>
    <row r="84" spans="1:3" ht="15.5" x14ac:dyDescent="0.3">
      <c r="A84" s="4">
        <v>83</v>
      </c>
      <c r="B84" s="4" t="s">
        <v>1122</v>
      </c>
      <c r="C84" s="5" t="s">
        <v>1041</v>
      </c>
    </row>
    <row r="85" spans="1:3" ht="15.5" x14ac:dyDescent="0.3">
      <c r="A85" s="4">
        <v>84</v>
      </c>
      <c r="B85" s="4" t="s">
        <v>1123</v>
      </c>
      <c r="C85" s="5" t="s">
        <v>1041</v>
      </c>
    </row>
    <row r="86" spans="1:3" ht="15.5" x14ac:dyDescent="0.3">
      <c r="A86" s="4">
        <v>85</v>
      </c>
      <c r="B86" s="4" t="s">
        <v>1124</v>
      </c>
      <c r="C86" s="5" t="s">
        <v>1041</v>
      </c>
    </row>
    <row r="87" spans="1:3" ht="15.5" x14ac:dyDescent="0.3">
      <c r="A87" s="4">
        <v>86</v>
      </c>
      <c r="B87" s="4" t="s">
        <v>1125</v>
      </c>
      <c r="C87" s="5" t="s">
        <v>1041</v>
      </c>
    </row>
    <row r="88" spans="1:3" ht="15.5" x14ac:dyDescent="0.3">
      <c r="A88" s="4">
        <v>87</v>
      </c>
      <c r="B88" s="4" t="s">
        <v>1126</v>
      </c>
      <c r="C88" s="5" t="s">
        <v>1</v>
      </c>
    </row>
    <row r="89" spans="1:3" ht="15.5" x14ac:dyDescent="0.3">
      <c r="A89" s="4">
        <v>88</v>
      </c>
      <c r="B89" s="4" t="s">
        <v>1127</v>
      </c>
      <c r="C89" s="5" t="s">
        <v>1</v>
      </c>
    </row>
    <row r="90" spans="1:3" ht="15.5" x14ac:dyDescent="0.3">
      <c r="A90" s="4">
        <v>89</v>
      </c>
      <c r="B90" s="4" t="s">
        <v>1128</v>
      </c>
      <c r="C90" s="5" t="s">
        <v>1</v>
      </c>
    </row>
    <row r="91" spans="1:3" ht="15.5" x14ac:dyDescent="0.3">
      <c r="A91" s="4">
        <v>90</v>
      </c>
      <c r="B91" s="4" t="s">
        <v>1129</v>
      </c>
      <c r="C91" s="5" t="s">
        <v>1</v>
      </c>
    </row>
    <row r="92" spans="1:3" ht="15.5" x14ac:dyDescent="0.3">
      <c r="A92" s="4">
        <v>91</v>
      </c>
      <c r="B92" s="4" t="s">
        <v>1130</v>
      </c>
      <c r="C92" s="5" t="s">
        <v>1</v>
      </c>
    </row>
    <row r="93" spans="1:3" ht="15.5" x14ac:dyDescent="0.3">
      <c r="A93" s="4">
        <v>92</v>
      </c>
      <c r="B93" s="4" t="s">
        <v>1131</v>
      </c>
      <c r="C93" s="5" t="s">
        <v>0</v>
      </c>
    </row>
    <row r="94" spans="1:3" ht="15.5" x14ac:dyDescent="0.3">
      <c r="A94" s="4">
        <v>93</v>
      </c>
      <c r="B94" s="4" t="s">
        <v>1132</v>
      </c>
      <c r="C94" s="5" t="s">
        <v>1041</v>
      </c>
    </row>
    <row r="95" spans="1:3" ht="15.5" x14ac:dyDescent="0.3">
      <c r="A95" s="4">
        <v>94</v>
      </c>
      <c r="B95" s="4" t="s">
        <v>1133</v>
      </c>
      <c r="C95" s="5" t="s">
        <v>1</v>
      </c>
    </row>
    <row r="96" spans="1:3" ht="15.5" x14ac:dyDescent="0.3">
      <c r="A96" s="4">
        <v>95</v>
      </c>
      <c r="B96" s="4" t="s">
        <v>1134</v>
      </c>
      <c r="C96" s="5" t="s">
        <v>0</v>
      </c>
    </row>
    <row r="97" spans="1:3" ht="15.5" x14ac:dyDescent="0.3">
      <c r="A97" s="4">
        <v>96</v>
      </c>
      <c r="B97" s="4" t="s">
        <v>1135</v>
      </c>
      <c r="C97" s="5" t="s">
        <v>1</v>
      </c>
    </row>
    <row r="98" spans="1:3" ht="15.5" x14ac:dyDescent="0.3">
      <c r="A98" s="4">
        <v>97</v>
      </c>
      <c r="B98" s="4" t="s">
        <v>1136</v>
      </c>
      <c r="C98" s="5" t="s">
        <v>0</v>
      </c>
    </row>
    <row r="99" spans="1:3" ht="15.5" x14ac:dyDescent="0.3">
      <c r="A99" s="4">
        <v>98</v>
      </c>
      <c r="B99" s="4" t="s">
        <v>1137</v>
      </c>
      <c r="C99" s="5" t="s">
        <v>1</v>
      </c>
    </row>
    <row r="100" spans="1:3" ht="15.5" x14ac:dyDescent="0.3">
      <c r="A100" s="4">
        <v>99</v>
      </c>
      <c r="B100" s="4" t="s">
        <v>1138</v>
      </c>
      <c r="C100" s="5" t="s">
        <v>1041</v>
      </c>
    </row>
    <row r="101" spans="1:3" ht="15.5" x14ac:dyDescent="0.3">
      <c r="A101" s="4">
        <v>100</v>
      </c>
      <c r="B101" s="4" t="s">
        <v>1139</v>
      </c>
      <c r="C101" s="5" t="s">
        <v>1044</v>
      </c>
    </row>
    <row r="102" spans="1:3" ht="15.5" x14ac:dyDescent="0.3">
      <c r="A102" s="4"/>
      <c r="B102" s="4"/>
      <c r="C102" s="4"/>
    </row>
    <row r="103" spans="1:3" ht="15.5" x14ac:dyDescent="0.3">
      <c r="A103" s="4"/>
      <c r="B103" s="4"/>
      <c r="C103" s="4"/>
    </row>
    <row r="104" spans="1:3" ht="15.5" x14ac:dyDescent="0.3">
      <c r="A104" s="4"/>
      <c r="B104" s="4"/>
      <c r="C104" s="4"/>
    </row>
    <row r="105" spans="1:3" ht="15.5" x14ac:dyDescent="0.3">
      <c r="A105" s="4"/>
      <c r="B105" s="4"/>
      <c r="C105" s="4"/>
    </row>
    <row r="106" spans="1:3" ht="15.5" x14ac:dyDescent="0.3">
      <c r="A106" s="4"/>
      <c r="B106" s="4"/>
      <c r="C106" s="4"/>
    </row>
    <row r="107" spans="1:3" ht="15.5" x14ac:dyDescent="0.3">
      <c r="A107" s="4"/>
      <c r="B107" s="4"/>
      <c r="C107" s="4"/>
    </row>
    <row r="108" spans="1:3" ht="15.5" x14ac:dyDescent="0.3">
      <c r="A108" s="4"/>
      <c r="B108" s="4"/>
      <c r="C108" s="4"/>
    </row>
    <row r="109" spans="1:3" ht="15.5" x14ac:dyDescent="0.3">
      <c r="A109" s="4"/>
      <c r="B109" s="4"/>
      <c r="C109" s="4"/>
    </row>
    <row r="110" spans="1:3" ht="15.5" x14ac:dyDescent="0.3">
      <c r="A110" s="4"/>
      <c r="B110" s="4"/>
      <c r="C110" s="4"/>
    </row>
    <row r="111" spans="1:3" ht="15.5" x14ac:dyDescent="0.3">
      <c r="A111" s="4"/>
      <c r="B111" s="4"/>
      <c r="C111" s="4"/>
    </row>
    <row r="112" spans="1:3" ht="15.5" x14ac:dyDescent="0.3">
      <c r="A112" s="4"/>
      <c r="B112" s="4"/>
      <c r="C112" s="4"/>
    </row>
    <row r="113" spans="1:3" ht="15.5" x14ac:dyDescent="0.3">
      <c r="A113" s="4"/>
      <c r="B113" s="4"/>
      <c r="C113" s="4"/>
    </row>
    <row r="114" spans="1:3" ht="15.5" x14ac:dyDescent="0.3">
      <c r="A114" s="4"/>
      <c r="B114" s="4"/>
      <c r="C114" s="4"/>
    </row>
    <row r="115" spans="1:3" ht="15.5" x14ac:dyDescent="0.3">
      <c r="A115" s="4"/>
      <c r="B115" s="4"/>
      <c r="C115" s="4"/>
    </row>
    <row r="116" spans="1:3" ht="15.5" x14ac:dyDescent="0.3">
      <c r="A116" s="4"/>
      <c r="B116" s="4"/>
      <c r="C116" s="4"/>
    </row>
    <row r="117" spans="1:3" ht="15.5" x14ac:dyDescent="0.3">
      <c r="A117" s="4"/>
      <c r="B117" s="4"/>
      <c r="C117" s="4"/>
    </row>
    <row r="118" spans="1:3" ht="15.5" x14ac:dyDescent="0.3">
      <c r="A118" s="4"/>
      <c r="B118" s="4"/>
      <c r="C118" s="4"/>
    </row>
    <row r="119" spans="1:3" ht="15.5" x14ac:dyDescent="0.3">
      <c r="A119" s="4"/>
      <c r="B119" s="4"/>
      <c r="C119" s="4"/>
    </row>
    <row r="120" spans="1:3" ht="15.5" x14ac:dyDescent="0.3">
      <c r="A120" s="4"/>
      <c r="B120" s="4"/>
      <c r="C120" s="4"/>
    </row>
    <row r="121" spans="1:3" ht="15.5" x14ac:dyDescent="0.3">
      <c r="A121" s="4"/>
      <c r="B121" s="4"/>
      <c r="C121" s="4"/>
    </row>
    <row r="122" spans="1:3" ht="15.5" x14ac:dyDescent="0.3">
      <c r="A122" s="4"/>
      <c r="B122" s="4"/>
      <c r="C122" s="4"/>
    </row>
    <row r="123" spans="1:3" ht="15.5" x14ac:dyDescent="0.3">
      <c r="A123" s="4"/>
      <c r="B123" s="4"/>
      <c r="C123" s="4"/>
    </row>
    <row r="124" spans="1:3" ht="15.5" x14ac:dyDescent="0.3">
      <c r="A124" s="4"/>
      <c r="B124" s="4"/>
      <c r="C124" s="4"/>
    </row>
    <row r="125" spans="1:3" ht="15.5" x14ac:dyDescent="0.3">
      <c r="A125" s="4"/>
      <c r="B125" s="4"/>
      <c r="C125" s="4"/>
    </row>
    <row r="126" spans="1:3" ht="15.5" x14ac:dyDescent="0.3">
      <c r="A126" s="4"/>
      <c r="B126" s="4"/>
      <c r="C126" s="4"/>
    </row>
    <row r="127" spans="1:3" ht="15.5" x14ac:dyDescent="0.3">
      <c r="A127" s="4"/>
      <c r="B127" s="4"/>
      <c r="C127" s="4"/>
    </row>
    <row r="128" spans="1:3" ht="15.5" x14ac:dyDescent="0.3">
      <c r="A128" s="4"/>
      <c r="B128" s="4"/>
      <c r="C128" s="4"/>
    </row>
    <row r="129" spans="1:3" ht="15.5" x14ac:dyDescent="0.3">
      <c r="A129" s="4"/>
      <c r="B129" s="4"/>
      <c r="C129" s="4"/>
    </row>
    <row r="130" spans="1:3" ht="15.5" x14ac:dyDescent="0.3">
      <c r="A130" s="4"/>
      <c r="B130" s="4"/>
      <c r="C130" s="4"/>
    </row>
    <row r="131" spans="1:3" ht="15.5" x14ac:dyDescent="0.3">
      <c r="A131" s="4"/>
      <c r="B131" s="4"/>
      <c r="C131" s="4"/>
    </row>
    <row r="132" spans="1:3" ht="15.5" x14ac:dyDescent="0.3">
      <c r="A132" s="4"/>
      <c r="B132" s="4"/>
      <c r="C132" s="4"/>
    </row>
    <row r="133" spans="1:3" ht="15.5" x14ac:dyDescent="0.3">
      <c r="A133" s="4"/>
      <c r="B133" s="4"/>
      <c r="C133" s="4"/>
    </row>
    <row r="134" spans="1:3" ht="15.5" x14ac:dyDescent="0.3">
      <c r="A134" s="4"/>
      <c r="B134" s="4"/>
      <c r="C134" s="4"/>
    </row>
    <row r="135" spans="1:3" ht="15.5" x14ac:dyDescent="0.3">
      <c r="A135" s="4"/>
      <c r="B135" s="4"/>
      <c r="C135" s="4"/>
    </row>
    <row r="136" spans="1:3" ht="15.5" x14ac:dyDescent="0.3">
      <c r="A136" s="4"/>
      <c r="B136" s="4"/>
      <c r="C136" s="4"/>
    </row>
    <row r="137" spans="1:3" ht="15.5" x14ac:dyDescent="0.3">
      <c r="A137" s="4"/>
      <c r="B137" s="4"/>
      <c r="C137" s="4"/>
    </row>
    <row r="138" spans="1:3" ht="15.5" x14ac:dyDescent="0.3">
      <c r="A138" s="4"/>
      <c r="B138" s="4"/>
      <c r="C138" s="4"/>
    </row>
    <row r="139" spans="1:3" ht="15.5" x14ac:dyDescent="0.3">
      <c r="A139" s="4"/>
      <c r="B139" s="4"/>
      <c r="C139" s="4"/>
    </row>
    <row r="140" spans="1:3" ht="15.5" x14ac:dyDescent="0.3">
      <c r="A140" s="4"/>
      <c r="B140" s="4"/>
      <c r="C140" s="4"/>
    </row>
    <row r="141" spans="1:3" ht="15.5" x14ac:dyDescent="0.3">
      <c r="A141" s="4"/>
      <c r="B141" s="4"/>
      <c r="C141" s="4"/>
    </row>
    <row r="142" spans="1:3" ht="15.5" x14ac:dyDescent="0.3">
      <c r="A142" s="4"/>
      <c r="B142" s="4"/>
      <c r="C142" s="4"/>
    </row>
    <row r="143" spans="1:3" ht="15.5" x14ac:dyDescent="0.3">
      <c r="A143" s="4"/>
      <c r="B143" s="4"/>
      <c r="C143" s="4"/>
    </row>
    <row r="144" spans="1:3" ht="15.5" x14ac:dyDescent="0.3">
      <c r="A144" s="4"/>
      <c r="B144" s="4"/>
      <c r="C144" s="4"/>
    </row>
    <row r="145" spans="1:3" ht="15.5" x14ac:dyDescent="0.3">
      <c r="A145" s="4"/>
      <c r="B145" s="4"/>
      <c r="C145" s="4"/>
    </row>
    <row r="146" spans="1:3" ht="15.5" x14ac:dyDescent="0.3">
      <c r="A146" s="4"/>
      <c r="B146" s="4"/>
      <c r="C146" s="4"/>
    </row>
    <row r="147" spans="1:3" ht="15.5" x14ac:dyDescent="0.3">
      <c r="A147" s="4"/>
      <c r="B147" s="4"/>
      <c r="C147" s="4"/>
    </row>
    <row r="148" spans="1:3" ht="15.5" x14ac:dyDescent="0.3">
      <c r="A148" s="4"/>
      <c r="B148" s="4"/>
      <c r="C148" s="4"/>
    </row>
    <row r="149" spans="1:3" ht="15.5" x14ac:dyDescent="0.3">
      <c r="A149" s="4"/>
      <c r="B149" s="4"/>
      <c r="C149" s="4"/>
    </row>
    <row r="150" spans="1:3" ht="15.5" x14ac:dyDescent="0.3">
      <c r="A150" s="4"/>
      <c r="B150" s="4"/>
      <c r="C150" s="4"/>
    </row>
    <row r="151" spans="1:3" ht="15.5" x14ac:dyDescent="0.3">
      <c r="A151" s="4"/>
      <c r="B151" s="4"/>
      <c r="C151" s="4"/>
    </row>
    <row r="152" spans="1:3" ht="15.5" x14ac:dyDescent="0.3">
      <c r="A152" s="4"/>
      <c r="B152" s="4"/>
      <c r="C152" s="4"/>
    </row>
    <row r="153" spans="1:3" ht="15.5" x14ac:dyDescent="0.3">
      <c r="A153" s="4"/>
      <c r="B153" s="4"/>
      <c r="C153" s="4"/>
    </row>
    <row r="154" spans="1:3" ht="15.5" x14ac:dyDescent="0.3">
      <c r="A154" s="4"/>
      <c r="B154" s="4"/>
      <c r="C154" s="4"/>
    </row>
    <row r="155" spans="1:3" ht="15.5" x14ac:dyDescent="0.3">
      <c r="A155" s="4"/>
      <c r="B155" s="4"/>
      <c r="C155" s="4"/>
    </row>
    <row r="156" spans="1:3" ht="15.5" x14ac:dyDescent="0.3">
      <c r="A156" s="4"/>
      <c r="B156" s="4"/>
      <c r="C156" s="4"/>
    </row>
    <row r="157" spans="1:3" ht="15.5" x14ac:dyDescent="0.3">
      <c r="A157" s="4"/>
      <c r="B157" s="4"/>
      <c r="C157" s="4"/>
    </row>
    <row r="158" spans="1:3" ht="15.5" x14ac:dyDescent="0.3">
      <c r="A158" s="4"/>
      <c r="B158" s="4"/>
      <c r="C158" s="4"/>
    </row>
    <row r="159" spans="1:3" ht="15.5" x14ac:dyDescent="0.3">
      <c r="A159" s="4"/>
      <c r="B159" s="4"/>
      <c r="C159" s="4"/>
    </row>
    <row r="160" spans="1:3" ht="15.5" x14ac:dyDescent="0.3">
      <c r="A160" s="4"/>
      <c r="B160" s="4"/>
      <c r="C160" s="4"/>
    </row>
    <row r="161" spans="1:3" ht="15.5" x14ac:dyDescent="0.3">
      <c r="A161" s="4"/>
      <c r="B161" s="4"/>
      <c r="C161" s="4"/>
    </row>
    <row r="162" spans="1:3" ht="15.5" x14ac:dyDescent="0.3">
      <c r="A162" s="4"/>
      <c r="B162" s="4"/>
      <c r="C162" s="4"/>
    </row>
    <row r="163" spans="1:3" ht="15.5" x14ac:dyDescent="0.3">
      <c r="A163" s="4"/>
      <c r="B163" s="4"/>
      <c r="C163" s="4"/>
    </row>
    <row r="164" spans="1:3" ht="15.5" x14ac:dyDescent="0.3">
      <c r="A164" s="4"/>
      <c r="B164" s="4"/>
      <c r="C164" s="4"/>
    </row>
    <row r="165" spans="1:3" ht="15.5" x14ac:dyDescent="0.3">
      <c r="A165" s="4"/>
      <c r="B165" s="4"/>
      <c r="C165" s="4"/>
    </row>
    <row r="166" spans="1:3" ht="15.5" x14ac:dyDescent="0.3">
      <c r="A166" s="4"/>
      <c r="B166" s="4"/>
      <c r="C166" s="4"/>
    </row>
    <row r="167" spans="1:3" ht="15.5" x14ac:dyDescent="0.3">
      <c r="A167" s="4"/>
      <c r="B167" s="4"/>
      <c r="C167" s="4"/>
    </row>
    <row r="168" spans="1:3" ht="15.5" x14ac:dyDescent="0.3">
      <c r="A168" s="4"/>
      <c r="B168" s="4"/>
      <c r="C168" s="4"/>
    </row>
    <row r="169" spans="1:3" ht="15.5" x14ac:dyDescent="0.3">
      <c r="A169" s="4"/>
      <c r="B169" s="4"/>
      <c r="C169" s="4"/>
    </row>
    <row r="170" spans="1:3" ht="15.5" x14ac:dyDescent="0.3">
      <c r="A170" s="4"/>
      <c r="B170" s="4"/>
      <c r="C170" s="4"/>
    </row>
    <row r="171" spans="1:3" ht="15.5" x14ac:dyDescent="0.3">
      <c r="A171" s="4"/>
      <c r="B171" s="4"/>
      <c r="C171" s="4"/>
    </row>
    <row r="172" spans="1:3" ht="15.5" x14ac:dyDescent="0.3">
      <c r="A172" s="4"/>
      <c r="B172" s="4"/>
      <c r="C172" s="4"/>
    </row>
    <row r="173" spans="1:3" ht="15.5" x14ac:dyDescent="0.3">
      <c r="A173" s="4"/>
      <c r="B173" s="4"/>
      <c r="C173" s="4"/>
    </row>
    <row r="174" spans="1:3" ht="15.5" x14ac:dyDescent="0.3">
      <c r="A174" s="4"/>
      <c r="B174" s="4"/>
      <c r="C174" s="4"/>
    </row>
    <row r="175" spans="1:3" ht="15.5" x14ac:dyDescent="0.3">
      <c r="A175" s="4"/>
      <c r="B175" s="4"/>
      <c r="C175" s="4"/>
    </row>
    <row r="176" spans="1:3" ht="15.5" x14ac:dyDescent="0.3">
      <c r="A176" s="4"/>
      <c r="B176" s="4"/>
      <c r="C176" s="4"/>
    </row>
    <row r="177" spans="1:3" ht="15.5" x14ac:dyDescent="0.3">
      <c r="A177" s="4"/>
      <c r="B177" s="4"/>
      <c r="C177" s="4"/>
    </row>
    <row r="178" spans="1:3" ht="15.5" x14ac:dyDescent="0.3">
      <c r="A178" s="4"/>
      <c r="B178" s="4"/>
      <c r="C178" s="4"/>
    </row>
    <row r="179" spans="1:3" ht="15.5" x14ac:dyDescent="0.3">
      <c r="A179" s="4"/>
      <c r="B179" s="4"/>
      <c r="C179" s="4"/>
    </row>
    <row r="180" spans="1:3" ht="15.5" x14ac:dyDescent="0.3">
      <c r="A180" s="4"/>
      <c r="B180" s="4"/>
      <c r="C180" s="4"/>
    </row>
    <row r="181" spans="1:3" ht="15.5" x14ac:dyDescent="0.3">
      <c r="A181" s="4"/>
      <c r="B181" s="4"/>
      <c r="C181" s="4"/>
    </row>
    <row r="182" spans="1:3" ht="15.5" x14ac:dyDescent="0.3">
      <c r="A182" s="4"/>
      <c r="B182" s="4"/>
      <c r="C182" s="4"/>
    </row>
    <row r="183" spans="1:3" ht="15.5" x14ac:dyDescent="0.3">
      <c r="A183" s="4"/>
      <c r="B183" s="4"/>
      <c r="C183" s="4"/>
    </row>
    <row r="184" spans="1:3" ht="15.5" x14ac:dyDescent="0.3">
      <c r="A184" s="4"/>
      <c r="B184" s="4"/>
      <c r="C184" s="4"/>
    </row>
    <row r="185" spans="1:3" ht="15.5" x14ac:dyDescent="0.3">
      <c r="A185" s="4"/>
      <c r="B185" s="4"/>
      <c r="C185" s="4"/>
    </row>
    <row r="186" spans="1:3" ht="15.5" x14ac:dyDescent="0.3">
      <c r="A186" s="4"/>
      <c r="B186" s="4"/>
      <c r="C186" s="4"/>
    </row>
    <row r="187" spans="1:3" ht="15.5" x14ac:dyDescent="0.3">
      <c r="A187" s="4"/>
      <c r="B187" s="4"/>
      <c r="C187" s="4"/>
    </row>
    <row r="188" spans="1:3" ht="15.5" x14ac:dyDescent="0.3">
      <c r="A188" s="4"/>
      <c r="B188" s="4"/>
      <c r="C188" s="4"/>
    </row>
    <row r="189" spans="1:3" ht="15.5" x14ac:dyDescent="0.3">
      <c r="A189" s="4"/>
      <c r="B189" s="4"/>
      <c r="C189" s="4"/>
    </row>
    <row r="190" spans="1:3" ht="15.5" x14ac:dyDescent="0.3">
      <c r="A190" s="4"/>
      <c r="B190" s="4"/>
      <c r="C190" s="4"/>
    </row>
    <row r="191" spans="1:3" ht="15.5" x14ac:dyDescent="0.3">
      <c r="A191" s="4"/>
      <c r="B191" s="4"/>
      <c r="C191" s="4"/>
    </row>
    <row r="192" spans="1:3" ht="15.5" x14ac:dyDescent="0.3">
      <c r="A192" s="4"/>
      <c r="B192" s="4"/>
      <c r="C192" s="4"/>
    </row>
    <row r="193" spans="1:3" ht="15.5" x14ac:dyDescent="0.3">
      <c r="A193" s="4"/>
      <c r="B193" s="4"/>
      <c r="C193" s="4"/>
    </row>
    <row r="194" spans="1:3" ht="15.5" x14ac:dyDescent="0.3">
      <c r="A194" s="4"/>
      <c r="B194" s="4"/>
      <c r="C194" s="4"/>
    </row>
    <row r="195" spans="1:3" ht="15.5" x14ac:dyDescent="0.3">
      <c r="A195" s="4"/>
      <c r="B195" s="4"/>
      <c r="C195" s="4"/>
    </row>
    <row r="196" spans="1:3" ht="15.5" x14ac:dyDescent="0.3">
      <c r="A196" s="4"/>
      <c r="B196" s="4"/>
      <c r="C196" s="4"/>
    </row>
    <row r="197" spans="1:3" ht="15.5" x14ac:dyDescent="0.3">
      <c r="A197" s="4"/>
      <c r="B197" s="4"/>
      <c r="C197" s="4"/>
    </row>
    <row r="198" spans="1:3" ht="15.5" x14ac:dyDescent="0.3">
      <c r="A198" s="4"/>
      <c r="B198" s="4"/>
      <c r="C198" s="4"/>
    </row>
    <row r="199" spans="1:3" ht="15.5" x14ac:dyDescent="0.3">
      <c r="A199" s="4"/>
      <c r="B199" s="4"/>
      <c r="C199" s="4"/>
    </row>
    <row r="200" spans="1:3" ht="15.5" x14ac:dyDescent="0.3">
      <c r="A200" s="4"/>
      <c r="B200" s="4"/>
      <c r="C200" s="4"/>
    </row>
    <row r="201" spans="1:3" ht="15.5" x14ac:dyDescent="0.3">
      <c r="A201" s="4"/>
      <c r="B201" s="4"/>
      <c r="C201" s="4"/>
    </row>
    <row r="202" spans="1:3" ht="15.5" x14ac:dyDescent="0.3">
      <c r="A202" s="4"/>
      <c r="B202" s="4"/>
      <c r="C202" s="4"/>
    </row>
    <row r="203" spans="1:3" ht="15.5" x14ac:dyDescent="0.3">
      <c r="A203" s="4"/>
      <c r="B203" s="4"/>
      <c r="C203" s="4"/>
    </row>
    <row r="204" spans="1:3" ht="15.5" x14ac:dyDescent="0.3">
      <c r="A204" s="4"/>
      <c r="B204" s="4"/>
      <c r="C204" s="4"/>
    </row>
    <row r="205" spans="1:3" ht="15.5" x14ac:dyDescent="0.3">
      <c r="A205" s="4"/>
      <c r="B205" s="4"/>
      <c r="C205" s="4"/>
    </row>
    <row r="206" spans="1:3" ht="15.5" x14ac:dyDescent="0.3">
      <c r="A206" s="4"/>
      <c r="B206" s="4"/>
      <c r="C206" s="4"/>
    </row>
    <row r="207" spans="1:3" ht="15.5" x14ac:dyDescent="0.3">
      <c r="A207" s="4"/>
      <c r="B207" s="4"/>
      <c r="C207" s="4"/>
    </row>
    <row r="208" spans="1:3" ht="15.5" x14ac:dyDescent="0.3">
      <c r="A208" s="4"/>
      <c r="B208" s="4"/>
      <c r="C208" s="4"/>
    </row>
    <row r="209" spans="1:3" ht="15.5" x14ac:dyDescent="0.3">
      <c r="A209" s="4"/>
      <c r="B209" s="4"/>
      <c r="C209" s="4"/>
    </row>
    <row r="210" spans="1:3" ht="15.5" x14ac:dyDescent="0.3">
      <c r="A210" s="4"/>
      <c r="B210" s="4"/>
      <c r="C210" s="4"/>
    </row>
    <row r="211" spans="1:3" ht="15.5" x14ac:dyDescent="0.3">
      <c r="A211" s="4"/>
      <c r="B211" s="4"/>
      <c r="C211" s="4"/>
    </row>
    <row r="212" spans="1:3" ht="15.5" x14ac:dyDescent="0.3">
      <c r="A212" s="4"/>
      <c r="B212" s="4"/>
      <c r="C212" s="4"/>
    </row>
    <row r="213" spans="1:3" ht="15.5" x14ac:dyDescent="0.3">
      <c r="A213" s="4"/>
      <c r="B213" s="4"/>
      <c r="C213" s="4"/>
    </row>
    <row r="214" spans="1:3" ht="15.5" x14ac:dyDescent="0.3">
      <c r="A214" s="4"/>
      <c r="B214" s="4"/>
      <c r="C214" s="4"/>
    </row>
    <row r="215" spans="1:3" ht="15.5" x14ac:dyDescent="0.3">
      <c r="A215" s="4"/>
      <c r="B215" s="4"/>
      <c r="C215" s="4"/>
    </row>
    <row r="216" spans="1:3" ht="15.5" x14ac:dyDescent="0.3">
      <c r="A216" s="4"/>
      <c r="B216" s="4"/>
      <c r="C216" s="4"/>
    </row>
    <row r="217" spans="1:3" ht="15.5" x14ac:dyDescent="0.3">
      <c r="A217" s="4"/>
      <c r="B217" s="4"/>
      <c r="C217" s="4"/>
    </row>
    <row r="218" spans="1:3" ht="15.5" x14ac:dyDescent="0.3">
      <c r="A218" s="4"/>
      <c r="B218" s="4"/>
      <c r="C218" s="4"/>
    </row>
    <row r="219" spans="1:3" ht="15.5" x14ac:dyDescent="0.3">
      <c r="A219" s="4"/>
      <c r="B219" s="4"/>
      <c r="C219" s="4"/>
    </row>
    <row r="220" spans="1:3" ht="15.5" x14ac:dyDescent="0.3">
      <c r="A220" s="4"/>
      <c r="B220" s="4"/>
      <c r="C220" s="4"/>
    </row>
    <row r="221" spans="1:3" ht="15.5" x14ac:dyDescent="0.3">
      <c r="A221" s="4"/>
      <c r="B221" s="4"/>
      <c r="C221" s="4"/>
    </row>
    <row r="222" spans="1:3" ht="15.5" x14ac:dyDescent="0.3">
      <c r="A222" s="4"/>
      <c r="B222" s="4"/>
      <c r="C222" s="4"/>
    </row>
    <row r="223" spans="1:3" ht="15.5" x14ac:dyDescent="0.3">
      <c r="A223" s="4"/>
      <c r="B223" s="4"/>
      <c r="C223" s="4"/>
    </row>
    <row r="224" spans="1:3" ht="15.5" x14ac:dyDescent="0.3">
      <c r="A224" s="4"/>
      <c r="B224" s="4"/>
      <c r="C224" s="4"/>
    </row>
    <row r="225" spans="1:3" ht="15.5" x14ac:dyDescent="0.3">
      <c r="A225" s="4"/>
      <c r="B225" s="4"/>
      <c r="C225" s="4"/>
    </row>
    <row r="226" spans="1:3" ht="15.5" x14ac:dyDescent="0.3">
      <c r="A226" s="4"/>
      <c r="B226" s="4"/>
      <c r="C226" s="4"/>
    </row>
    <row r="227" spans="1:3" ht="15.5" x14ac:dyDescent="0.3">
      <c r="A227" s="4"/>
      <c r="B227" s="4"/>
      <c r="C227" s="4"/>
    </row>
    <row r="228" spans="1:3" ht="15.5" x14ac:dyDescent="0.3">
      <c r="A228" s="4"/>
      <c r="B228" s="4"/>
      <c r="C228" s="4"/>
    </row>
    <row r="229" spans="1:3" ht="15.5" x14ac:dyDescent="0.3">
      <c r="A229" s="4"/>
      <c r="B229" s="4"/>
      <c r="C229" s="4"/>
    </row>
    <row r="230" spans="1:3" ht="15.5" x14ac:dyDescent="0.3">
      <c r="A230" s="4"/>
      <c r="B230" s="4"/>
      <c r="C230" s="4"/>
    </row>
    <row r="231" spans="1:3" ht="15.5" x14ac:dyDescent="0.3">
      <c r="A231" s="4"/>
      <c r="B231" s="4"/>
      <c r="C231" s="4"/>
    </row>
    <row r="232" spans="1:3" ht="15.5" x14ac:dyDescent="0.3">
      <c r="A232" s="4"/>
      <c r="B232" s="4"/>
      <c r="C232" s="4"/>
    </row>
    <row r="233" spans="1:3" ht="15.5" x14ac:dyDescent="0.3">
      <c r="A233" s="4"/>
      <c r="B233" s="4"/>
      <c r="C233" s="4"/>
    </row>
    <row r="234" spans="1:3" ht="15.5" x14ac:dyDescent="0.3">
      <c r="A234" s="4"/>
      <c r="B234" s="4"/>
      <c r="C234" s="4"/>
    </row>
    <row r="235" spans="1:3" ht="15.5" x14ac:dyDescent="0.3">
      <c r="A235" s="4"/>
      <c r="B235" s="4"/>
      <c r="C235" s="4"/>
    </row>
    <row r="236" spans="1:3" ht="15.5" x14ac:dyDescent="0.3">
      <c r="A236" s="4"/>
      <c r="B236" s="4"/>
      <c r="C236" s="4"/>
    </row>
    <row r="237" spans="1:3" ht="15.5" x14ac:dyDescent="0.3">
      <c r="A237" s="4"/>
      <c r="B237" s="4"/>
      <c r="C237" s="4"/>
    </row>
    <row r="238" spans="1:3" ht="15.5" x14ac:dyDescent="0.3">
      <c r="A238" s="4"/>
      <c r="B238" s="4"/>
      <c r="C238" s="4"/>
    </row>
    <row r="239" spans="1:3" ht="15.5" x14ac:dyDescent="0.3">
      <c r="A239" s="4"/>
      <c r="B239" s="4"/>
      <c r="C239" s="4"/>
    </row>
    <row r="240" spans="1:3" ht="15.5" x14ac:dyDescent="0.3">
      <c r="A240" s="4"/>
      <c r="B240" s="4"/>
      <c r="C240" s="4"/>
    </row>
    <row r="241" spans="1:3" ht="15.5" x14ac:dyDescent="0.3">
      <c r="A241" s="4"/>
      <c r="B241" s="4"/>
      <c r="C241" s="4"/>
    </row>
    <row r="242" spans="1:3" ht="15.5" x14ac:dyDescent="0.3">
      <c r="A242" s="4"/>
      <c r="B242" s="4"/>
      <c r="C242" s="4"/>
    </row>
    <row r="243" spans="1:3" ht="15.5" x14ac:dyDescent="0.3">
      <c r="A243" s="4"/>
      <c r="B243" s="4"/>
      <c r="C243" s="4"/>
    </row>
    <row r="244" spans="1:3" ht="15.5" x14ac:dyDescent="0.3">
      <c r="A244" s="4"/>
      <c r="B244" s="4"/>
      <c r="C244" s="4"/>
    </row>
    <row r="245" spans="1:3" ht="15.5" x14ac:dyDescent="0.3">
      <c r="A245" s="4"/>
      <c r="B245" s="4"/>
      <c r="C245" s="4"/>
    </row>
    <row r="246" spans="1:3" ht="15.5" x14ac:dyDescent="0.3">
      <c r="A246" s="4"/>
      <c r="B246" s="4"/>
      <c r="C246" s="4"/>
    </row>
    <row r="247" spans="1:3" ht="15.5" x14ac:dyDescent="0.3">
      <c r="A247" s="4"/>
      <c r="B247" s="4"/>
      <c r="C247" s="4"/>
    </row>
    <row r="248" spans="1:3" ht="15.5" x14ac:dyDescent="0.3">
      <c r="A248" s="4"/>
      <c r="B248" s="4"/>
      <c r="C248" s="4"/>
    </row>
    <row r="249" spans="1:3" ht="15.5" x14ac:dyDescent="0.3">
      <c r="A249" s="4"/>
      <c r="B249" s="4"/>
      <c r="C249" s="4"/>
    </row>
    <row r="250" spans="1:3" ht="15.5" x14ac:dyDescent="0.3">
      <c r="A250" s="4"/>
      <c r="B250" s="4"/>
      <c r="C250" s="4"/>
    </row>
    <row r="251" spans="1:3" ht="15.5" x14ac:dyDescent="0.3">
      <c r="A251" s="4"/>
      <c r="B251" s="4"/>
      <c r="C251" s="4"/>
    </row>
    <row r="252" spans="1:3" ht="15.5" x14ac:dyDescent="0.3">
      <c r="A252" s="4"/>
      <c r="B252" s="4"/>
      <c r="C252" s="4"/>
    </row>
    <row r="253" spans="1:3" ht="15.5" x14ac:dyDescent="0.3">
      <c r="A253" s="4"/>
      <c r="B253" s="4"/>
      <c r="C253" s="4"/>
    </row>
    <row r="254" spans="1:3" ht="15.5" x14ac:dyDescent="0.3">
      <c r="A254" s="4"/>
      <c r="B254" s="4"/>
      <c r="C254" s="4"/>
    </row>
    <row r="255" spans="1:3" ht="15.5" x14ac:dyDescent="0.3">
      <c r="A255" s="4"/>
      <c r="B255" s="4"/>
      <c r="C255" s="4"/>
    </row>
    <row r="256" spans="1:3" ht="15.5" x14ac:dyDescent="0.3">
      <c r="A256" s="4"/>
      <c r="B256" s="4"/>
      <c r="C256" s="4"/>
    </row>
    <row r="257" spans="1:3" ht="15.5" x14ac:dyDescent="0.3">
      <c r="A257" s="4"/>
      <c r="B257" s="4"/>
      <c r="C257" s="4"/>
    </row>
    <row r="258" spans="1:3" ht="15.5" x14ac:dyDescent="0.3">
      <c r="A258" s="4"/>
      <c r="B258" s="4"/>
      <c r="C258" s="4"/>
    </row>
    <row r="259" spans="1:3" ht="15.5" x14ac:dyDescent="0.3">
      <c r="A259" s="4"/>
      <c r="B259" s="4"/>
      <c r="C259" s="4"/>
    </row>
    <row r="260" spans="1:3" ht="15.5" x14ac:dyDescent="0.3">
      <c r="A260" s="4"/>
      <c r="B260" s="4"/>
      <c r="C260" s="4"/>
    </row>
    <row r="261" spans="1:3" ht="15.5" x14ac:dyDescent="0.3">
      <c r="A261" s="4"/>
      <c r="B261" s="4"/>
      <c r="C261" s="4"/>
    </row>
    <row r="262" spans="1:3" ht="15.5" x14ac:dyDescent="0.3">
      <c r="A262" s="4"/>
      <c r="B262" s="4"/>
      <c r="C262" s="4"/>
    </row>
    <row r="263" spans="1:3" ht="15.5" x14ac:dyDescent="0.3">
      <c r="A263" s="4"/>
      <c r="B263" s="4"/>
      <c r="C263" s="4"/>
    </row>
    <row r="264" spans="1:3" ht="15.5" x14ac:dyDescent="0.3">
      <c r="A264" s="4"/>
      <c r="B264" s="4"/>
      <c r="C264" s="4"/>
    </row>
    <row r="265" spans="1:3" ht="15.5" x14ac:dyDescent="0.3">
      <c r="A265" s="4"/>
      <c r="B265" s="4"/>
      <c r="C265" s="4"/>
    </row>
    <row r="266" spans="1:3" ht="15.5" x14ac:dyDescent="0.3">
      <c r="A266" s="4"/>
      <c r="B266" s="4"/>
      <c r="C266" s="4"/>
    </row>
    <row r="267" spans="1:3" ht="15.5" x14ac:dyDescent="0.3">
      <c r="A267" s="4"/>
      <c r="B267" s="4"/>
      <c r="C267" s="4"/>
    </row>
    <row r="268" spans="1:3" ht="15.5" x14ac:dyDescent="0.3">
      <c r="A268" s="4"/>
      <c r="B268" s="4"/>
      <c r="C268" s="4"/>
    </row>
    <row r="269" spans="1:3" ht="15.5" x14ac:dyDescent="0.3">
      <c r="A269" s="4"/>
      <c r="B269" s="4"/>
      <c r="C269" s="4"/>
    </row>
    <row r="270" spans="1:3" ht="15.5" x14ac:dyDescent="0.3">
      <c r="A270" s="4"/>
      <c r="B270" s="4"/>
      <c r="C270" s="4"/>
    </row>
    <row r="271" spans="1:3" ht="15.5" x14ac:dyDescent="0.3">
      <c r="A271" s="4"/>
      <c r="B271" s="4"/>
      <c r="C271" s="4"/>
    </row>
    <row r="272" spans="1:3" ht="15.5" x14ac:dyDescent="0.3">
      <c r="A272" s="4"/>
      <c r="B272" s="4"/>
      <c r="C272" s="4"/>
    </row>
    <row r="273" spans="1:3" ht="15.5" x14ac:dyDescent="0.3">
      <c r="A273" s="4"/>
      <c r="B273" s="4"/>
      <c r="C273" s="4"/>
    </row>
    <row r="274" spans="1:3" ht="15.5" x14ac:dyDescent="0.3">
      <c r="A274" s="4"/>
      <c r="B274" s="4"/>
      <c r="C274" s="4"/>
    </row>
    <row r="275" spans="1:3" ht="15.5" x14ac:dyDescent="0.3">
      <c r="A275" s="4"/>
      <c r="B275" s="4"/>
      <c r="C275" s="4"/>
    </row>
    <row r="276" spans="1:3" ht="15.5" x14ac:dyDescent="0.3">
      <c r="A276" s="4"/>
      <c r="B276" s="4"/>
      <c r="C276" s="4"/>
    </row>
    <row r="277" spans="1:3" ht="15.5" x14ac:dyDescent="0.3">
      <c r="A277" s="4"/>
      <c r="B277" s="4"/>
      <c r="C277" s="4"/>
    </row>
    <row r="278" spans="1:3" ht="15.5" x14ac:dyDescent="0.3">
      <c r="A278" s="4"/>
      <c r="B278" s="4"/>
      <c r="C278" s="4"/>
    </row>
    <row r="279" spans="1:3" ht="15.5" x14ac:dyDescent="0.3">
      <c r="A279" s="4"/>
      <c r="B279" s="4"/>
      <c r="C279" s="4"/>
    </row>
    <row r="280" spans="1:3" ht="15.5" x14ac:dyDescent="0.3">
      <c r="A280" s="4"/>
      <c r="B280" s="4"/>
      <c r="C280" s="4"/>
    </row>
    <row r="281" spans="1:3" ht="15.5" x14ac:dyDescent="0.3">
      <c r="A281" s="4"/>
      <c r="B281" s="4"/>
      <c r="C281" s="4"/>
    </row>
    <row r="282" spans="1:3" ht="15.5" x14ac:dyDescent="0.3">
      <c r="A282" s="4"/>
      <c r="B282" s="4"/>
      <c r="C282" s="4"/>
    </row>
    <row r="283" spans="1:3" ht="15.5" x14ac:dyDescent="0.3">
      <c r="A283" s="4"/>
      <c r="B283" s="4"/>
      <c r="C283" s="4"/>
    </row>
    <row r="284" spans="1:3" ht="15.5" x14ac:dyDescent="0.3">
      <c r="A284" s="4"/>
      <c r="B284" s="4"/>
      <c r="C284" s="4"/>
    </row>
    <row r="285" spans="1:3" ht="15.5" x14ac:dyDescent="0.3">
      <c r="A285" s="4"/>
      <c r="B285" s="4"/>
      <c r="C285" s="4"/>
    </row>
    <row r="286" spans="1:3" ht="15.5" x14ac:dyDescent="0.3">
      <c r="A286" s="4"/>
      <c r="B286" s="4"/>
      <c r="C286" s="4"/>
    </row>
    <row r="287" spans="1:3" ht="15.5" x14ac:dyDescent="0.3">
      <c r="A287" s="4"/>
      <c r="B287" s="4"/>
      <c r="C287" s="4"/>
    </row>
    <row r="288" spans="1:3" ht="15.5" x14ac:dyDescent="0.3">
      <c r="A288" s="4"/>
      <c r="B288" s="4"/>
      <c r="C288" s="4"/>
    </row>
    <row r="289" spans="1:3" ht="15.5" x14ac:dyDescent="0.3">
      <c r="A289" s="4"/>
      <c r="B289" s="4"/>
      <c r="C289" s="4"/>
    </row>
    <row r="290" spans="1:3" ht="15.5" x14ac:dyDescent="0.3">
      <c r="A290" s="4"/>
      <c r="B290" s="4"/>
      <c r="C290" s="4"/>
    </row>
    <row r="291" spans="1:3" ht="15.5" x14ac:dyDescent="0.3">
      <c r="A291" s="4"/>
      <c r="B291" s="4"/>
      <c r="C291" s="4"/>
    </row>
    <row r="292" spans="1:3" ht="15.5" x14ac:dyDescent="0.3">
      <c r="A292" s="4"/>
      <c r="B292" s="4"/>
      <c r="C292" s="4"/>
    </row>
    <row r="293" spans="1:3" ht="15.5" x14ac:dyDescent="0.3">
      <c r="A293" s="4"/>
      <c r="B293" s="4"/>
      <c r="C293" s="4"/>
    </row>
    <row r="294" spans="1:3" ht="15.5" x14ac:dyDescent="0.3">
      <c r="A294" s="4"/>
      <c r="B294" s="4"/>
      <c r="C294" s="4"/>
    </row>
    <row r="295" spans="1:3" ht="15.5" x14ac:dyDescent="0.3">
      <c r="A295" s="4"/>
      <c r="B295" s="4"/>
      <c r="C295" s="4"/>
    </row>
    <row r="296" spans="1:3" ht="15.5" x14ac:dyDescent="0.3">
      <c r="A296" s="4"/>
      <c r="B296" s="4"/>
      <c r="C296" s="4"/>
    </row>
    <row r="297" spans="1:3" ht="15.5" x14ac:dyDescent="0.3">
      <c r="A297" s="4"/>
      <c r="B297" s="4"/>
      <c r="C297" s="4"/>
    </row>
    <row r="298" spans="1:3" ht="15.5" x14ac:dyDescent="0.3">
      <c r="A298" s="4"/>
      <c r="B298" s="4"/>
      <c r="C298" s="4"/>
    </row>
    <row r="299" spans="1:3" ht="15.5" x14ac:dyDescent="0.3">
      <c r="A299" s="4"/>
      <c r="B299" s="4"/>
      <c r="C299" s="4"/>
    </row>
    <row r="300" spans="1:3" ht="15.5" x14ac:dyDescent="0.3">
      <c r="A300" s="4"/>
      <c r="B300" s="4"/>
      <c r="C300" s="4"/>
    </row>
    <row r="301" spans="1:3" ht="15.5" x14ac:dyDescent="0.3">
      <c r="A301" s="4"/>
      <c r="B301" s="4"/>
      <c r="C301" s="4"/>
    </row>
    <row r="302" spans="1:3" ht="15.5" x14ac:dyDescent="0.3">
      <c r="A302" s="4"/>
      <c r="B302" s="4"/>
      <c r="C302" s="4"/>
    </row>
    <row r="303" spans="1:3" ht="15.5" x14ac:dyDescent="0.3">
      <c r="A303" s="4"/>
      <c r="B303" s="4"/>
      <c r="C303" s="4"/>
    </row>
    <row r="304" spans="1:3" ht="15.5" x14ac:dyDescent="0.3">
      <c r="A304" s="4"/>
      <c r="B304" s="4"/>
      <c r="C304" s="4"/>
    </row>
    <row r="305" spans="1:3" ht="15.5" x14ac:dyDescent="0.3">
      <c r="A305" s="4"/>
      <c r="B305" s="4"/>
      <c r="C305" s="4"/>
    </row>
    <row r="306" spans="1:3" ht="15.5" x14ac:dyDescent="0.3">
      <c r="A306" s="4"/>
      <c r="B306" s="4"/>
      <c r="C306" s="4"/>
    </row>
    <row r="307" spans="1:3" ht="15.5" x14ac:dyDescent="0.3">
      <c r="A307" s="4"/>
      <c r="B307" s="4"/>
      <c r="C307" s="4"/>
    </row>
    <row r="308" spans="1:3" ht="15.5" x14ac:dyDescent="0.3">
      <c r="A308" s="4"/>
      <c r="B308" s="4"/>
      <c r="C308" s="4"/>
    </row>
    <row r="309" spans="1:3" ht="15.5" x14ac:dyDescent="0.3">
      <c r="A309" s="4"/>
      <c r="B309" s="4"/>
      <c r="C309" s="4"/>
    </row>
    <row r="310" spans="1:3" ht="15.5" x14ac:dyDescent="0.3">
      <c r="A310" s="4"/>
      <c r="B310" s="4"/>
      <c r="C310" s="4"/>
    </row>
    <row r="311" spans="1:3" ht="15.5" x14ac:dyDescent="0.3">
      <c r="A311" s="4"/>
      <c r="B311" s="4"/>
      <c r="C311" s="4"/>
    </row>
    <row r="312" spans="1:3" ht="15.5" x14ac:dyDescent="0.3">
      <c r="A312" s="4"/>
      <c r="B312" s="4"/>
      <c r="C312" s="4"/>
    </row>
    <row r="313" spans="1:3" ht="15.5" x14ac:dyDescent="0.3">
      <c r="A313" s="4"/>
      <c r="B313" s="4"/>
      <c r="C313" s="4"/>
    </row>
    <row r="314" spans="1:3" ht="15.5" x14ac:dyDescent="0.3">
      <c r="A314" s="4"/>
      <c r="B314" s="4"/>
      <c r="C314" s="4"/>
    </row>
    <row r="315" spans="1:3" ht="15.5" x14ac:dyDescent="0.3">
      <c r="A315" s="4"/>
      <c r="B315" s="4"/>
      <c r="C315" s="4"/>
    </row>
    <row r="316" spans="1:3" ht="15.5" x14ac:dyDescent="0.3">
      <c r="A316" s="4"/>
      <c r="B316" s="4"/>
      <c r="C316" s="4"/>
    </row>
    <row r="317" spans="1:3" ht="15.5" x14ac:dyDescent="0.3">
      <c r="A317" s="4"/>
      <c r="B317" s="4"/>
      <c r="C317" s="4"/>
    </row>
    <row r="318" spans="1:3" ht="15.5" x14ac:dyDescent="0.3">
      <c r="A318" s="4"/>
      <c r="B318" s="4"/>
      <c r="C318" s="4"/>
    </row>
    <row r="319" spans="1:3" ht="15.5" x14ac:dyDescent="0.3">
      <c r="A319" s="4"/>
      <c r="B319" s="4"/>
      <c r="C319" s="4"/>
    </row>
    <row r="320" spans="1:3" ht="15.5" x14ac:dyDescent="0.3">
      <c r="A320" s="4"/>
      <c r="B320" s="4"/>
      <c r="C320" s="4"/>
    </row>
    <row r="321" spans="1:3" ht="15.5" x14ac:dyDescent="0.3">
      <c r="A321" s="4"/>
      <c r="B321" s="4"/>
      <c r="C321" s="4"/>
    </row>
    <row r="322" spans="1:3" ht="15.5" x14ac:dyDescent="0.3">
      <c r="A322" s="4"/>
      <c r="B322" s="4"/>
      <c r="C322" s="4"/>
    </row>
    <row r="323" spans="1:3" ht="15.5" x14ac:dyDescent="0.3">
      <c r="A323" s="4"/>
      <c r="B323" s="4"/>
      <c r="C323" s="4"/>
    </row>
    <row r="324" spans="1:3" ht="15.5" x14ac:dyDescent="0.3">
      <c r="A324" s="4"/>
      <c r="B324" s="4"/>
      <c r="C324" s="4"/>
    </row>
    <row r="325" spans="1:3" ht="15.5" x14ac:dyDescent="0.3">
      <c r="A325" s="4"/>
      <c r="B325" s="4"/>
      <c r="C325" s="4"/>
    </row>
    <row r="326" spans="1:3" ht="15.5" x14ac:dyDescent="0.3">
      <c r="A326" s="4"/>
      <c r="B326" s="4"/>
      <c r="C326" s="4"/>
    </row>
    <row r="327" spans="1:3" ht="15.5" x14ac:dyDescent="0.3">
      <c r="A327" s="4"/>
      <c r="B327" s="4"/>
      <c r="C327" s="4"/>
    </row>
    <row r="328" spans="1:3" ht="15.5" x14ac:dyDescent="0.3">
      <c r="A328" s="4"/>
      <c r="B328" s="4"/>
      <c r="C328" s="4"/>
    </row>
    <row r="329" spans="1:3" ht="15.5" x14ac:dyDescent="0.3">
      <c r="A329" s="4"/>
      <c r="B329" s="4"/>
      <c r="C329" s="4"/>
    </row>
    <row r="330" spans="1:3" ht="15.5" x14ac:dyDescent="0.3">
      <c r="A330" s="4"/>
      <c r="B330" s="4"/>
      <c r="C330" s="4"/>
    </row>
    <row r="331" spans="1:3" ht="15.5" x14ac:dyDescent="0.3">
      <c r="A331" s="4"/>
      <c r="B331" s="4"/>
      <c r="C331" s="4"/>
    </row>
    <row r="332" spans="1:3" ht="15.5" x14ac:dyDescent="0.3">
      <c r="A332" s="4"/>
      <c r="B332" s="4"/>
      <c r="C332" s="4"/>
    </row>
    <row r="333" spans="1:3" ht="15.5" x14ac:dyDescent="0.3">
      <c r="A333" s="4"/>
      <c r="B333" s="4"/>
      <c r="C333" s="4"/>
    </row>
    <row r="334" spans="1:3" ht="15.5" x14ac:dyDescent="0.3">
      <c r="A334" s="4"/>
      <c r="B334" s="4"/>
      <c r="C334" s="4"/>
    </row>
    <row r="335" spans="1:3" ht="15.5" x14ac:dyDescent="0.3">
      <c r="A335" s="4"/>
      <c r="B335" s="4"/>
      <c r="C335" s="4"/>
    </row>
    <row r="336" spans="1:3" ht="15.5" x14ac:dyDescent="0.3">
      <c r="A336" s="4"/>
      <c r="B336" s="4"/>
      <c r="C336" s="4"/>
    </row>
    <row r="337" spans="1:3" ht="15.5" x14ac:dyDescent="0.3">
      <c r="A337" s="4"/>
      <c r="B337" s="4"/>
      <c r="C337" s="4"/>
    </row>
    <row r="338" spans="1:3" ht="15.5" x14ac:dyDescent="0.3">
      <c r="A338" s="4"/>
      <c r="B338" s="4"/>
      <c r="C338" s="4"/>
    </row>
    <row r="339" spans="1:3" ht="15.5" x14ac:dyDescent="0.3">
      <c r="A339" s="4"/>
      <c r="B339" s="4"/>
      <c r="C339" s="4"/>
    </row>
    <row r="340" spans="1:3" ht="15.5" x14ac:dyDescent="0.3">
      <c r="A340" s="4"/>
      <c r="B340" s="4"/>
      <c r="C340" s="4"/>
    </row>
    <row r="341" spans="1:3" ht="15.5" x14ac:dyDescent="0.3">
      <c r="A341" s="4"/>
      <c r="B341" s="4"/>
      <c r="C341" s="4"/>
    </row>
    <row r="342" spans="1:3" ht="15.5" x14ac:dyDescent="0.3">
      <c r="A342" s="4"/>
      <c r="B342" s="4"/>
      <c r="C342" s="4"/>
    </row>
    <row r="343" spans="1:3" ht="15.5" x14ac:dyDescent="0.3">
      <c r="A343" s="4"/>
      <c r="B343" s="4"/>
      <c r="C343" s="4"/>
    </row>
    <row r="344" spans="1:3" ht="15.5" x14ac:dyDescent="0.3">
      <c r="A344" s="4"/>
      <c r="B344" s="4"/>
      <c r="C344" s="4"/>
    </row>
    <row r="345" spans="1:3" ht="15.5" x14ac:dyDescent="0.3">
      <c r="A345" s="4"/>
      <c r="B345" s="4"/>
      <c r="C345" s="4"/>
    </row>
    <row r="346" spans="1:3" ht="15.5" x14ac:dyDescent="0.3">
      <c r="A346" s="4"/>
      <c r="B346" s="4"/>
      <c r="C346" s="4"/>
    </row>
    <row r="347" spans="1:3" ht="15.5" x14ac:dyDescent="0.3">
      <c r="A347" s="4"/>
      <c r="B347" s="4"/>
      <c r="C347" s="4"/>
    </row>
    <row r="348" spans="1:3" ht="15.5" x14ac:dyDescent="0.3">
      <c r="A348" s="4"/>
      <c r="B348" s="4"/>
      <c r="C348" s="4"/>
    </row>
    <row r="349" spans="1:3" ht="15.5" x14ac:dyDescent="0.3">
      <c r="A349" s="4"/>
      <c r="B349" s="4"/>
      <c r="C349" s="4"/>
    </row>
    <row r="350" spans="1:3" ht="15.5" x14ac:dyDescent="0.3">
      <c r="A350" s="4"/>
      <c r="B350" s="4"/>
      <c r="C350" s="4"/>
    </row>
    <row r="351" spans="1:3" ht="15.5" x14ac:dyDescent="0.3">
      <c r="A351" s="4"/>
      <c r="B351" s="4"/>
      <c r="C351" s="4"/>
    </row>
    <row r="352" spans="1:3" ht="15.5" x14ac:dyDescent="0.3">
      <c r="A352" s="4"/>
      <c r="B352" s="4"/>
      <c r="C352" s="4"/>
    </row>
    <row r="353" spans="1:3" ht="15.5" x14ac:dyDescent="0.3">
      <c r="A353" s="4"/>
      <c r="B353" s="4"/>
      <c r="C353" s="4"/>
    </row>
    <row r="354" spans="1:3" ht="15.5" x14ac:dyDescent="0.3">
      <c r="A354" s="4"/>
      <c r="B354" s="4"/>
      <c r="C354" s="4"/>
    </row>
    <row r="355" spans="1:3" ht="15.5" x14ac:dyDescent="0.3">
      <c r="A355" s="4"/>
      <c r="B355" s="4"/>
      <c r="C355" s="4"/>
    </row>
    <row r="356" spans="1:3" ht="15.5" x14ac:dyDescent="0.3">
      <c r="A356" s="4"/>
      <c r="B356" s="4"/>
      <c r="C356" s="4"/>
    </row>
    <row r="357" spans="1:3" ht="15.5" x14ac:dyDescent="0.3">
      <c r="A357" s="4"/>
      <c r="B357" s="4"/>
      <c r="C357" s="4"/>
    </row>
    <row r="358" spans="1:3" ht="15.5" x14ac:dyDescent="0.3">
      <c r="A358" s="4"/>
      <c r="B358" s="4"/>
      <c r="C358" s="4"/>
    </row>
    <row r="359" spans="1:3" ht="15.5" x14ac:dyDescent="0.3">
      <c r="A359" s="4"/>
      <c r="B359" s="4"/>
      <c r="C359" s="4"/>
    </row>
    <row r="360" spans="1:3" ht="15.5" x14ac:dyDescent="0.3">
      <c r="A360" s="4"/>
      <c r="B360" s="4"/>
      <c r="C360" s="4"/>
    </row>
    <row r="361" spans="1:3" ht="15.5" x14ac:dyDescent="0.3">
      <c r="A361" s="4"/>
      <c r="B361" s="4"/>
      <c r="C361" s="4"/>
    </row>
    <row r="362" spans="1:3" ht="15.5" x14ac:dyDescent="0.3">
      <c r="A362" s="4"/>
      <c r="B362" s="4"/>
      <c r="C362" s="4"/>
    </row>
    <row r="363" spans="1:3" ht="15.5" x14ac:dyDescent="0.3">
      <c r="A363" s="4"/>
      <c r="B363" s="4"/>
      <c r="C363" s="4"/>
    </row>
    <row r="364" spans="1:3" ht="15.5" x14ac:dyDescent="0.3">
      <c r="A364" s="4"/>
      <c r="B364" s="4"/>
      <c r="C364" s="4"/>
    </row>
    <row r="365" spans="1:3" ht="15.5" x14ac:dyDescent="0.3">
      <c r="A365" s="4"/>
      <c r="B365" s="4"/>
      <c r="C365" s="4"/>
    </row>
    <row r="366" spans="1:3" ht="15.5" x14ac:dyDescent="0.3">
      <c r="A366" s="4"/>
      <c r="B366" s="4"/>
      <c r="C366" s="4"/>
    </row>
    <row r="367" spans="1:3" ht="15.5" x14ac:dyDescent="0.3">
      <c r="A367" s="4"/>
      <c r="B367" s="4"/>
      <c r="C367" s="4"/>
    </row>
    <row r="368" spans="1:3" ht="15.5" x14ac:dyDescent="0.3">
      <c r="A368" s="4"/>
      <c r="B368" s="4"/>
      <c r="C368" s="4"/>
    </row>
    <row r="369" spans="1:3" ht="15.5" x14ac:dyDescent="0.3">
      <c r="A369" s="4"/>
      <c r="B369" s="4"/>
      <c r="C369" s="4"/>
    </row>
    <row r="370" spans="1:3" ht="15.5" x14ac:dyDescent="0.3">
      <c r="A370" s="4"/>
      <c r="B370" s="4"/>
      <c r="C370" s="4"/>
    </row>
    <row r="371" spans="1:3" ht="15.5" x14ac:dyDescent="0.3">
      <c r="A371" s="4"/>
      <c r="B371" s="4"/>
      <c r="C371" s="4"/>
    </row>
    <row r="372" spans="1:3" ht="15.5" x14ac:dyDescent="0.3">
      <c r="A372" s="4"/>
      <c r="B372" s="4"/>
      <c r="C372" s="4"/>
    </row>
    <row r="373" spans="1:3" ht="15.5" x14ac:dyDescent="0.3">
      <c r="A373" s="4"/>
      <c r="B373" s="4"/>
      <c r="C373" s="4"/>
    </row>
    <row r="374" spans="1:3" ht="15.5" x14ac:dyDescent="0.3">
      <c r="A374" s="4"/>
      <c r="B374" s="4"/>
      <c r="C374" s="4"/>
    </row>
    <row r="375" spans="1:3" ht="15.5" x14ac:dyDescent="0.3">
      <c r="A375" s="4"/>
      <c r="B375" s="4"/>
      <c r="C375" s="4"/>
    </row>
    <row r="376" spans="1:3" ht="15.5" x14ac:dyDescent="0.3">
      <c r="A376" s="4"/>
      <c r="B376" s="4"/>
      <c r="C376" s="4"/>
    </row>
    <row r="377" spans="1:3" ht="15.5" x14ac:dyDescent="0.3">
      <c r="A377" s="4"/>
      <c r="B377" s="4"/>
      <c r="C377" s="4"/>
    </row>
    <row r="378" spans="1:3" ht="15.5" x14ac:dyDescent="0.3">
      <c r="A378" s="4"/>
      <c r="B378" s="4"/>
      <c r="C378" s="4"/>
    </row>
    <row r="379" spans="1:3" ht="15.5" x14ac:dyDescent="0.3">
      <c r="A379" s="4"/>
      <c r="B379" s="4"/>
      <c r="C379" s="4"/>
    </row>
    <row r="380" spans="1:3" ht="15.5" x14ac:dyDescent="0.3">
      <c r="A380" s="4"/>
      <c r="B380" s="4"/>
      <c r="C380" s="4"/>
    </row>
    <row r="381" spans="1:3" ht="15.5" x14ac:dyDescent="0.3">
      <c r="A381" s="4"/>
      <c r="B381" s="4"/>
      <c r="C381" s="4"/>
    </row>
    <row r="382" spans="1:3" ht="15.5" x14ac:dyDescent="0.3">
      <c r="A382" s="4"/>
      <c r="B382" s="4"/>
      <c r="C382" s="4"/>
    </row>
    <row r="383" spans="1:3" ht="15.5" x14ac:dyDescent="0.3">
      <c r="A383" s="4"/>
      <c r="B383" s="4"/>
      <c r="C383" s="4"/>
    </row>
    <row r="384" spans="1:3" ht="15.5" x14ac:dyDescent="0.3">
      <c r="A384" s="4"/>
      <c r="B384" s="4"/>
      <c r="C384" s="4"/>
    </row>
    <row r="385" spans="1:3" ht="15.5" x14ac:dyDescent="0.3">
      <c r="A385" s="4"/>
      <c r="B385" s="4"/>
      <c r="C385" s="4"/>
    </row>
    <row r="386" spans="1:3" ht="15.5" x14ac:dyDescent="0.3">
      <c r="A386" s="4"/>
      <c r="B386" s="4"/>
      <c r="C386" s="4"/>
    </row>
    <row r="387" spans="1:3" ht="15.5" x14ac:dyDescent="0.3">
      <c r="A387" s="4"/>
      <c r="B387" s="4"/>
      <c r="C387" s="4"/>
    </row>
    <row r="388" spans="1:3" ht="15.5" x14ac:dyDescent="0.3">
      <c r="A388" s="4"/>
      <c r="B388" s="4"/>
      <c r="C388" s="4"/>
    </row>
    <row r="389" spans="1:3" ht="15.5" x14ac:dyDescent="0.3">
      <c r="A389" s="4"/>
      <c r="B389" s="4"/>
      <c r="C389" s="4"/>
    </row>
    <row r="390" spans="1:3" ht="15.5" x14ac:dyDescent="0.3">
      <c r="A390" s="4"/>
      <c r="B390" s="4"/>
      <c r="C390" s="4"/>
    </row>
    <row r="391" spans="1:3" ht="15.5" x14ac:dyDescent="0.3">
      <c r="A391" s="4"/>
      <c r="B391" s="4"/>
      <c r="C391" s="4"/>
    </row>
    <row r="392" spans="1:3" ht="15.5" x14ac:dyDescent="0.3">
      <c r="A392" s="4"/>
      <c r="B392" s="4"/>
      <c r="C392" s="4"/>
    </row>
    <row r="393" spans="1:3" ht="15.5" x14ac:dyDescent="0.3">
      <c r="A393" s="4"/>
      <c r="B393" s="4"/>
      <c r="C393" s="4"/>
    </row>
    <row r="394" spans="1:3" ht="15.5" x14ac:dyDescent="0.3">
      <c r="A394" s="4"/>
      <c r="B394" s="4"/>
      <c r="C394" s="4"/>
    </row>
    <row r="395" spans="1:3" ht="15.5" x14ac:dyDescent="0.3">
      <c r="A395" s="4"/>
      <c r="B395" s="4"/>
      <c r="C395" s="4"/>
    </row>
    <row r="396" spans="1:3" ht="15.5" x14ac:dyDescent="0.3">
      <c r="A396" s="4"/>
      <c r="B396" s="4"/>
      <c r="C396" s="4"/>
    </row>
    <row r="397" spans="1:3" ht="15.5" x14ac:dyDescent="0.3">
      <c r="A397" s="4"/>
      <c r="B397" s="4"/>
      <c r="C397" s="4"/>
    </row>
    <row r="398" spans="1:3" ht="15.5" x14ac:dyDescent="0.3">
      <c r="A398" s="4"/>
      <c r="B398" s="4"/>
      <c r="C398" s="4"/>
    </row>
    <row r="399" spans="1:3" ht="15.5" x14ac:dyDescent="0.3">
      <c r="A399" s="4"/>
      <c r="B399" s="4"/>
      <c r="C399" s="4"/>
    </row>
    <row r="400" spans="1:3" ht="15.5" x14ac:dyDescent="0.3">
      <c r="A400" s="4"/>
      <c r="B400" s="4"/>
      <c r="C400" s="4"/>
    </row>
    <row r="401" spans="1:3" ht="15.5" x14ac:dyDescent="0.3">
      <c r="A401" s="4"/>
      <c r="B401" s="4"/>
      <c r="C401" s="4"/>
    </row>
    <row r="402" spans="1:3" ht="15.5" x14ac:dyDescent="0.3">
      <c r="A402" s="4"/>
      <c r="B402" s="4"/>
      <c r="C402" s="4"/>
    </row>
    <row r="403" spans="1:3" ht="15.5" x14ac:dyDescent="0.3">
      <c r="A403" s="4"/>
      <c r="B403" s="4"/>
      <c r="C403" s="4"/>
    </row>
    <row r="404" spans="1:3" ht="15.5" x14ac:dyDescent="0.3">
      <c r="A404" s="4"/>
      <c r="B404" s="4"/>
      <c r="C404" s="4"/>
    </row>
    <row r="405" spans="1:3" ht="15.5" x14ac:dyDescent="0.3">
      <c r="A405" s="4"/>
      <c r="B405" s="4"/>
      <c r="C405" s="4"/>
    </row>
    <row r="406" spans="1:3" ht="15.5" x14ac:dyDescent="0.3">
      <c r="A406" s="4"/>
      <c r="B406" s="4"/>
      <c r="C406" s="4"/>
    </row>
    <row r="407" spans="1:3" ht="15.5" x14ac:dyDescent="0.3">
      <c r="A407" s="4"/>
      <c r="B407" s="4"/>
      <c r="C407" s="4"/>
    </row>
    <row r="408" spans="1:3" ht="15.5" x14ac:dyDescent="0.3">
      <c r="A408" s="4"/>
      <c r="B408" s="4"/>
      <c r="C408" s="4"/>
    </row>
    <row r="409" spans="1:3" ht="15.5" x14ac:dyDescent="0.3">
      <c r="A409" s="4"/>
      <c r="B409" s="4"/>
      <c r="C409" s="4"/>
    </row>
    <row r="410" spans="1:3" ht="15.5" x14ac:dyDescent="0.3">
      <c r="A410" s="4"/>
      <c r="B410" s="4"/>
      <c r="C410" s="4"/>
    </row>
    <row r="411" spans="1:3" ht="15.5" x14ac:dyDescent="0.3">
      <c r="A411" s="4"/>
      <c r="B411" s="4"/>
      <c r="C411" s="4"/>
    </row>
    <row r="412" spans="1:3" ht="15.5" x14ac:dyDescent="0.3">
      <c r="A412" s="4"/>
      <c r="B412" s="4"/>
      <c r="C412" s="4"/>
    </row>
    <row r="413" spans="1:3" ht="15.5" x14ac:dyDescent="0.3">
      <c r="A413" s="4"/>
      <c r="B413" s="4"/>
      <c r="C413" s="4"/>
    </row>
    <row r="414" spans="1:3" ht="15.5" x14ac:dyDescent="0.3">
      <c r="A414" s="4"/>
      <c r="B414" s="4"/>
      <c r="C414" s="4"/>
    </row>
    <row r="415" spans="1:3" ht="15.5" x14ac:dyDescent="0.3">
      <c r="A415" s="4"/>
      <c r="B415" s="4"/>
      <c r="C415" s="4"/>
    </row>
    <row r="416" spans="1:3" ht="15.5" x14ac:dyDescent="0.3">
      <c r="A416" s="4"/>
      <c r="B416" s="4"/>
      <c r="C416" s="4"/>
    </row>
    <row r="417" spans="1:3" ht="15.5" x14ac:dyDescent="0.3">
      <c r="A417" s="4"/>
      <c r="B417" s="4"/>
      <c r="C417" s="4"/>
    </row>
    <row r="418" spans="1:3" ht="15.5" x14ac:dyDescent="0.3">
      <c r="A418" s="4"/>
      <c r="B418" s="4"/>
      <c r="C418" s="4"/>
    </row>
    <row r="419" spans="1:3" ht="15.5" x14ac:dyDescent="0.3">
      <c r="A419" s="4"/>
      <c r="B419" s="4"/>
      <c r="C419" s="4"/>
    </row>
    <row r="420" spans="1:3" ht="15.5" x14ac:dyDescent="0.3">
      <c r="A420" s="4"/>
      <c r="B420" s="4"/>
      <c r="C420" s="4"/>
    </row>
    <row r="421" spans="1:3" ht="15.5" x14ac:dyDescent="0.3">
      <c r="A421" s="4"/>
      <c r="B421" s="4"/>
      <c r="C421" s="4"/>
    </row>
    <row r="422" spans="1:3" ht="15.5" x14ac:dyDescent="0.3">
      <c r="A422" s="4"/>
      <c r="B422" s="4"/>
      <c r="C422" s="4"/>
    </row>
    <row r="423" spans="1:3" ht="15.5" x14ac:dyDescent="0.3">
      <c r="A423" s="4"/>
      <c r="B423" s="4"/>
      <c r="C423" s="4"/>
    </row>
    <row r="424" spans="1:3" ht="15.5" x14ac:dyDescent="0.3">
      <c r="A424" s="4"/>
      <c r="B424" s="4"/>
      <c r="C424" s="4"/>
    </row>
    <row r="425" spans="1:3" ht="15.5" x14ac:dyDescent="0.3">
      <c r="A425" s="4"/>
      <c r="B425" s="4"/>
      <c r="C425" s="4"/>
    </row>
    <row r="426" spans="1:3" ht="15.5" x14ac:dyDescent="0.3">
      <c r="A426" s="4"/>
      <c r="B426" s="4"/>
      <c r="C426" s="4"/>
    </row>
    <row r="427" spans="1:3" ht="15.5" x14ac:dyDescent="0.3">
      <c r="A427" s="4"/>
      <c r="B427" s="4"/>
      <c r="C427" s="4"/>
    </row>
    <row r="428" spans="1:3" ht="15.5" x14ac:dyDescent="0.3">
      <c r="A428" s="4"/>
      <c r="B428" s="4"/>
      <c r="C428" s="4"/>
    </row>
    <row r="429" spans="1:3" ht="15.5" x14ac:dyDescent="0.3">
      <c r="A429" s="4"/>
      <c r="B429" s="4"/>
      <c r="C429" s="4"/>
    </row>
    <row r="430" spans="1:3" ht="15.5" x14ac:dyDescent="0.3">
      <c r="A430" s="4"/>
      <c r="B430" s="4"/>
      <c r="C430" s="4"/>
    </row>
    <row r="431" spans="1:3" ht="15.5" x14ac:dyDescent="0.3">
      <c r="A431" s="4"/>
      <c r="B431" s="4"/>
      <c r="C431" s="4"/>
    </row>
    <row r="432" spans="1:3" ht="15.5" x14ac:dyDescent="0.3">
      <c r="A432" s="4"/>
      <c r="B432" s="4"/>
      <c r="C432" s="4"/>
    </row>
    <row r="433" spans="1:3" ht="15.5" x14ac:dyDescent="0.3">
      <c r="A433" s="4"/>
      <c r="B433" s="4"/>
      <c r="C433" s="4"/>
    </row>
    <row r="434" spans="1:3" ht="15.5" x14ac:dyDescent="0.3">
      <c r="A434" s="4"/>
      <c r="B434" s="4"/>
      <c r="C434" s="4"/>
    </row>
    <row r="435" spans="1:3" ht="15.5" x14ac:dyDescent="0.3">
      <c r="A435" s="4"/>
      <c r="B435" s="4"/>
      <c r="C435" s="4"/>
    </row>
    <row r="436" spans="1:3" ht="15.5" x14ac:dyDescent="0.3">
      <c r="A436" s="4"/>
      <c r="B436" s="4"/>
      <c r="C436" s="4"/>
    </row>
    <row r="437" spans="1:3" ht="15.5" x14ac:dyDescent="0.3">
      <c r="A437" s="4"/>
      <c r="B437" s="4"/>
      <c r="C437" s="4"/>
    </row>
    <row r="438" spans="1:3" ht="15.5" x14ac:dyDescent="0.3">
      <c r="A438" s="4"/>
      <c r="B438" s="4"/>
      <c r="C438" s="4"/>
    </row>
    <row r="439" spans="1:3" ht="15.5" x14ac:dyDescent="0.3">
      <c r="A439" s="4"/>
      <c r="B439" s="4"/>
      <c r="C439" s="4"/>
    </row>
    <row r="440" spans="1:3" ht="15.5" x14ac:dyDescent="0.3">
      <c r="A440" s="4"/>
      <c r="B440" s="4"/>
      <c r="C440" s="4"/>
    </row>
    <row r="441" spans="1:3" ht="15.5" x14ac:dyDescent="0.3">
      <c r="A441" s="4"/>
      <c r="B441" s="4"/>
      <c r="C441" s="4"/>
    </row>
    <row r="442" spans="1:3" ht="15.5" x14ac:dyDescent="0.3">
      <c r="A442" s="4"/>
      <c r="B442" s="4"/>
      <c r="C442" s="4"/>
    </row>
    <row r="443" spans="1:3" ht="15.5" x14ac:dyDescent="0.3">
      <c r="A443" s="4"/>
      <c r="B443" s="4"/>
      <c r="C443" s="4"/>
    </row>
    <row r="444" spans="1:3" ht="15.5" x14ac:dyDescent="0.3">
      <c r="A444" s="4"/>
      <c r="B444" s="4"/>
      <c r="C444" s="4"/>
    </row>
    <row r="445" spans="1:3" ht="15.5" x14ac:dyDescent="0.3">
      <c r="A445" s="4"/>
      <c r="B445" s="4"/>
      <c r="C445" s="4"/>
    </row>
    <row r="446" spans="1:3" ht="15.5" x14ac:dyDescent="0.3">
      <c r="A446" s="4"/>
      <c r="B446" s="4"/>
      <c r="C446" s="4"/>
    </row>
    <row r="447" spans="1:3" ht="15.5" x14ac:dyDescent="0.3">
      <c r="A447" s="4"/>
      <c r="B447" s="4"/>
      <c r="C447" s="4"/>
    </row>
    <row r="448" spans="1:3" ht="15.5" x14ac:dyDescent="0.3">
      <c r="A448" s="4"/>
      <c r="B448" s="4"/>
      <c r="C448" s="4"/>
    </row>
    <row r="449" spans="1:3" ht="15.5" x14ac:dyDescent="0.3">
      <c r="A449" s="4"/>
      <c r="B449" s="4"/>
      <c r="C449" s="4"/>
    </row>
    <row r="450" spans="1:3" ht="15.5" x14ac:dyDescent="0.3">
      <c r="A450" s="4"/>
      <c r="B450" s="4"/>
      <c r="C450" s="4"/>
    </row>
    <row r="451" spans="1:3" ht="15.5" x14ac:dyDescent="0.3">
      <c r="A451" s="4"/>
      <c r="B451" s="4"/>
      <c r="C451" s="4"/>
    </row>
    <row r="452" spans="1:3" ht="15.5" x14ac:dyDescent="0.3">
      <c r="A452" s="4"/>
      <c r="B452" s="4"/>
      <c r="C452" s="4"/>
    </row>
    <row r="453" spans="1:3" ht="15.5" x14ac:dyDescent="0.3">
      <c r="A453" s="4"/>
      <c r="B453" s="4"/>
      <c r="C453" s="4"/>
    </row>
    <row r="454" spans="1:3" ht="15.5" x14ac:dyDescent="0.3">
      <c r="A454" s="4"/>
      <c r="B454" s="4"/>
      <c r="C454" s="4"/>
    </row>
    <row r="455" spans="1:3" ht="15.5" x14ac:dyDescent="0.3">
      <c r="A455" s="4"/>
      <c r="B455" s="4"/>
      <c r="C455" s="4"/>
    </row>
    <row r="456" spans="1:3" ht="15.5" x14ac:dyDescent="0.3">
      <c r="A456" s="4"/>
      <c r="B456" s="4"/>
      <c r="C456" s="4"/>
    </row>
    <row r="457" spans="1:3" ht="15.5" x14ac:dyDescent="0.3">
      <c r="A457" s="4"/>
      <c r="B457" s="4"/>
      <c r="C457" s="4"/>
    </row>
    <row r="458" spans="1:3" ht="15.5" x14ac:dyDescent="0.3">
      <c r="A458" s="4"/>
      <c r="B458" s="4"/>
      <c r="C458" s="4"/>
    </row>
    <row r="459" spans="1:3" ht="15.5" x14ac:dyDescent="0.3">
      <c r="A459" s="4"/>
      <c r="B459" s="4"/>
      <c r="C459" s="4"/>
    </row>
    <row r="460" spans="1:3" ht="15.5" x14ac:dyDescent="0.3">
      <c r="A460" s="4"/>
      <c r="B460" s="4"/>
      <c r="C460" s="4"/>
    </row>
    <row r="461" spans="1:3" ht="15.5" x14ac:dyDescent="0.3">
      <c r="A461" s="4"/>
      <c r="B461" s="4"/>
      <c r="C461" s="4"/>
    </row>
    <row r="462" spans="1:3" ht="15.5" x14ac:dyDescent="0.3">
      <c r="A462" s="4"/>
      <c r="B462" s="4"/>
      <c r="C462" s="4"/>
    </row>
    <row r="463" spans="1:3" ht="15.5" x14ac:dyDescent="0.3">
      <c r="A463" s="4"/>
      <c r="B463" s="4"/>
      <c r="C463" s="4"/>
    </row>
    <row r="464" spans="1:3" ht="15.5" x14ac:dyDescent="0.3">
      <c r="A464" s="4"/>
      <c r="B464" s="4"/>
      <c r="C464" s="4"/>
    </row>
    <row r="465" spans="1:3" ht="15.5" x14ac:dyDescent="0.3">
      <c r="A465" s="4"/>
      <c r="B465" s="4"/>
      <c r="C465" s="4"/>
    </row>
    <row r="466" spans="1:3" ht="15.5" x14ac:dyDescent="0.3">
      <c r="A466" s="4"/>
      <c r="B466" s="4"/>
      <c r="C466" s="4"/>
    </row>
    <row r="467" spans="1:3" ht="15.5" x14ac:dyDescent="0.3">
      <c r="A467" s="4"/>
      <c r="B467" s="4"/>
      <c r="C467" s="4"/>
    </row>
    <row r="468" spans="1:3" ht="15.5" x14ac:dyDescent="0.3">
      <c r="A468" s="4"/>
      <c r="B468" s="4"/>
      <c r="C468" s="4"/>
    </row>
    <row r="469" spans="1:3" ht="15.5" x14ac:dyDescent="0.3">
      <c r="A469" s="4"/>
      <c r="B469" s="4"/>
      <c r="C469" s="4"/>
    </row>
    <row r="470" spans="1:3" ht="15.5" x14ac:dyDescent="0.3">
      <c r="A470" s="4"/>
      <c r="B470" s="4"/>
      <c r="C470" s="4"/>
    </row>
    <row r="471" spans="1:3" ht="15.5" x14ac:dyDescent="0.3">
      <c r="A471" s="4"/>
      <c r="B471" s="4"/>
      <c r="C471" s="4"/>
    </row>
    <row r="472" spans="1:3" ht="15.5" x14ac:dyDescent="0.3">
      <c r="A472" s="4"/>
      <c r="B472" s="4"/>
      <c r="C472" s="4"/>
    </row>
    <row r="473" spans="1:3" ht="15.5" x14ac:dyDescent="0.3">
      <c r="A473" s="4"/>
      <c r="B473" s="4"/>
      <c r="C473" s="4"/>
    </row>
    <row r="474" spans="1:3" ht="15.5" x14ac:dyDescent="0.3">
      <c r="A474" s="4"/>
      <c r="B474" s="4"/>
      <c r="C474" s="4"/>
    </row>
    <row r="475" spans="1:3" ht="15.5" x14ac:dyDescent="0.3">
      <c r="A475" s="4"/>
      <c r="B475" s="4"/>
      <c r="C475" s="4"/>
    </row>
    <row r="476" spans="1:3" ht="15.5" x14ac:dyDescent="0.3">
      <c r="A476" s="4"/>
      <c r="B476" s="4"/>
      <c r="C476" s="4"/>
    </row>
    <row r="477" spans="1:3" ht="15.5" x14ac:dyDescent="0.3">
      <c r="A477" s="4"/>
      <c r="B477" s="4"/>
      <c r="C477" s="4"/>
    </row>
    <row r="478" spans="1:3" ht="15.5" x14ac:dyDescent="0.3">
      <c r="A478" s="4"/>
      <c r="B478" s="4"/>
      <c r="C478" s="4"/>
    </row>
    <row r="479" spans="1:3" ht="15.5" x14ac:dyDescent="0.3">
      <c r="A479" s="4"/>
      <c r="B479" s="4"/>
      <c r="C479" s="4"/>
    </row>
    <row r="480" spans="1:3" ht="15.5" x14ac:dyDescent="0.3">
      <c r="A480" s="4"/>
      <c r="B480" s="4"/>
      <c r="C480" s="4"/>
    </row>
    <row r="481" spans="1:3" ht="15.5" x14ac:dyDescent="0.3">
      <c r="A481" s="4"/>
      <c r="B481" s="4"/>
      <c r="C481" s="4"/>
    </row>
    <row r="482" spans="1:3" ht="15.5" x14ac:dyDescent="0.3">
      <c r="A482" s="4"/>
      <c r="B482" s="4"/>
      <c r="C482" s="4"/>
    </row>
    <row r="483" spans="1:3" ht="15.5" x14ac:dyDescent="0.3">
      <c r="A483" s="4"/>
      <c r="B483" s="4"/>
      <c r="C483" s="4"/>
    </row>
    <row r="484" spans="1:3" ht="15.5" x14ac:dyDescent="0.3">
      <c r="A484" s="4"/>
      <c r="B484" s="4"/>
      <c r="C484" s="4"/>
    </row>
    <row r="485" spans="1:3" ht="15.5" x14ac:dyDescent="0.3">
      <c r="A485" s="4"/>
      <c r="B485" s="4"/>
      <c r="C485" s="4"/>
    </row>
    <row r="486" spans="1:3" ht="15.5" x14ac:dyDescent="0.3">
      <c r="A486" s="4"/>
      <c r="B486" s="4"/>
      <c r="C486" s="4"/>
    </row>
    <row r="487" spans="1:3" ht="15.5" x14ac:dyDescent="0.3">
      <c r="A487" s="4"/>
      <c r="B487" s="4"/>
      <c r="C487" s="4"/>
    </row>
    <row r="488" spans="1:3" ht="15.5" x14ac:dyDescent="0.3">
      <c r="A488" s="4"/>
      <c r="B488" s="4"/>
      <c r="C488" s="4"/>
    </row>
    <row r="489" spans="1:3" ht="15.5" x14ac:dyDescent="0.3">
      <c r="A489" s="4"/>
      <c r="B489" s="4"/>
      <c r="C489" s="4"/>
    </row>
    <row r="490" spans="1:3" ht="15.5" x14ac:dyDescent="0.3">
      <c r="A490" s="4"/>
      <c r="B490" s="4"/>
      <c r="C490" s="4"/>
    </row>
    <row r="491" spans="1:3" ht="15.5" x14ac:dyDescent="0.3">
      <c r="A491" s="4"/>
      <c r="B491" s="4"/>
      <c r="C491" s="4"/>
    </row>
    <row r="492" spans="1:3" ht="15.5" x14ac:dyDescent="0.3">
      <c r="A492" s="4"/>
      <c r="B492" s="4"/>
      <c r="C492" s="4"/>
    </row>
    <row r="493" spans="1:3" ht="15.5" x14ac:dyDescent="0.3">
      <c r="A493" s="4"/>
      <c r="B493" s="4"/>
      <c r="C493" s="4"/>
    </row>
    <row r="494" spans="1:3" ht="15.5" x14ac:dyDescent="0.3">
      <c r="A494" s="4"/>
      <c r="B494" s="4"/>
      <c r="C494" s="4"/>
    </row>
    <row r="495" spans="1:3" ht="15.5" x14ac:dyDescent="0.3">
      <c r="A495" s="4"/>
      <c r="B495" s="4"/>
      <c r="C495" s="4"/>
    </row>
    <row r="496" spans="1:3" ht="15.5" x14ac:dyDescent="0.3">
      <c r="A496" s="4"/>
      <c r="B496" s="4"/>
      <c r="C496" s="4"/>
    </row>
    <row r="497" spans="1:3" ht="15.5" x14ac:dyDescent="0.3">
      <c r="A497" s="4"/>
      <c r="B497" s="4"/>
      <c r="C497" s="4"/>
    </row>
    <row r="498" spans="1:3" ht="15.5" x14ac:dyDescent="0.3">
      <c r="A498" s="4"/>
      <c r="B498" s="4"/>
      <c r="C498" s="4"/>
    </row>
    <row r="499" spans="1:3" ht="15.5" x14ac:dyDescent="0.3">
      <c r="A499" s="4"/>
      <c r="B499" s="4"/>
      <c r="C499" s="4"/>
    </row>
    <row r="500" spans="1:3" ht="15.5" x14ac:dyDescent="0.3">
      <c r="A500" s="4"/>
      <c r="B500" s="4"/>
      <c r="C500" s="4"/>
    </row>
    <row r="501" spans="1:3" ht="15.5" x14ac:dyDescent="0.3">
      <c r="A501" s="4"/>
      <c r="B501" s="4"/>
      <c r="C501" s="4"/>
    </row>
    <row r="502" spans="1:3" ht="15.5" x14ac:dyDescent="0.3">
      <c r="A502" s="4"/>
      <c r="B502" s="4"/>
      <c r="C502" s="4"/>
    </row>
    <row r="503" spans="1:3" ht="15.5" x14ac:dyDescent="0.3">
      <c r="A503" s="4"/>
      <c r="B503" s="4"/>
      <c r="C503" s="4"/>
    </row>
    <row r="504" spans="1:3" ht="15.5" x14ac:dyDescent="0.3">
      <c r="A504" s="4"/>
      <c r="B504" s="4"/>
      <c r="C504" s="4"/>
    </row>
    <row r="505" spans="1:3" ht="15.5" x14ac:dyDescent="0.3">
      <c r="A505" s="4"/>
      <c r="B505" s="4"/>
      <c r="C505" s="4"/>
    </row>
    <row r="506" spans="1:3" ht="15.5" x14ac:dyDescent="0.3">
      <c r="A506" s="4"/>
      <c r="B506" s="4"/>
      <c r="C506" s="4"/>
    </row>
    <row r="507" spans="1:3" ht="15.5" x14ac:dyDescent="0.3">
      <c r="A507" s="4"/>
      <c r="B507" s="4"/>
      <c r="C507" s="4"/>
    </row>
    <row r="508" spans="1:3" ht="15.5" x14ac:dyDescent="0.3">
      <c r="A508" s="4"/>
      <c r="B508" s="4"/>
      <c r="C508" s="4"/>
    </row>
    <row r="509" spans="1:3" ht="15.5" x14ac:dyDescent="0.3">
      <c r="A509" s="4"/>
      <c r="B509" s="4"/>
      <c r="C509" s="4"/>
    </row>
    <row r="510" spans="1:3" ht="15.5" x14ac:dyDescent="0.3">
      <c r="A510" s="4"/>
      <c r="B510" s="4"/>
      <c r="C510" s="4"/>
    </row>
    <row r="511" spans="1:3" ht="15.5" x14ac:dyDescent="0.3">
      <c r="A511" s="4"/>
      <c r="B511" s="4"/>
      <c r="C511" s="4"/>
    </row>
    <row r="512" spans="1:3" ht="15.5" x14ac:dyDescent="0.3">
      <c r="A512" s="4"/>
      <c r="B512" s="4"/>
      <c r="C512" s="4"/>
    </row>
    <row r="513" spans="1:3" ht="15.5" x14ac:dyDescent="0.3">
      <c r="A513" s="4"/>
      <c r="B513" s="4"/>
      <c r="C513" s="4"/>
    </row>
    <row r="514" spans="1:3" ht="15.5" x14ac:dyDescent="0.3">
      <c r="A514" s="4"/>
      <c r="B514" s="4"/>
      <c r="C514" s="4"/>
    </row>
    <row r="515" spans="1:3" ht="15.5" x14ac:dyDescent="0.3">
      <c r="A515" s="4"/>
      <c r="B515" s="4"/>
      <c r="C515" s="4"/>
    </row>
    <row r="516" spans="1:3" ht="15.5" x14ac:dyDescent="0.3">
      <c r="A516" s="4"/>
      <c r="B516" s="4"/>
      <c r="C516" s="4"/>
    </row>
    <row r="517" spans="1:3" ht="15.5" x14ac:dyDescent="0.3">
      <c r="A517" s="4"/>
      <c r="B517" s="4"/>
      <c r="C517" s="4"/>
    </row>
    <row r="518" spans="1:3" ht="15.5" x14ac:dyDescent="0.3">
      <c r="A518" s="4"/>
      <c r="B518" s="4"/>
      <c r="C518" s="4"/>
    </row>
    <row r="519" spans="1:3" ht="15.5" x14ac:dyDescent="0.3">
      <c r="A519" s="4"/>
      <c r="B519" s="4"/>
      <c r="C519" s="4"/>
    </row>
    <row r="520" spans="1:3" ht="15.5" x14ac:dyDescent="0.3">
      <c r="A520" s="4"/>
      <c r="B520" s="4"/>
      <c r="C520" s="4"/>
    </row>
    <row r="521" spans="1:3" ht="15.5" x14ac:dyDescent="0.3">
      <c r="A521" s="4"/>
      <c r="B521" s="4"/>
      <c r="C521" s="4"/>
    </row>
    <row r="522" spans="1:3" ht="15.5" x14ac:dyDescent="0.3">
      <c r="A522" s="4"/>
      <c r="B522" s="4"/>
      <c r="C522" s="4"/>
    </row>
    <row r="523" spans="1:3" ht="15.5" x14ac:dyDescent="0.3">
      <c r="A523" s="4"/>
      <c r="B523" s="4"/>
      <c r="C523" s="4"/>
    </row>
    <row r="524" spans="1:3" ht="15.5" x14ac:dyDescent="0.3">
      <c r="A524" s="4"/>
      <c r="B524" s="4"/>
      <c r="C524" s="4"/>
    </row>
    <row r="525" spans="1:3" ht="15.5" x14ac:dyDescent="0.3">
      <c r="A525" s="4"/>
      <c r="B525" s="4"/>
      <c r="C525" s="4"/>
    </row>
    <row r="526" spans="1:3" ht="15.5" x14ac:dyDescent="0.3">
      <c r="A526" s="4"/>
      <c r="B526" s="4"/>
      <c r="C526" s="4"/>
    </row>
    <row r="527" spans="1:3" ht="15.5" x14ac:dyDescent="0.3">
      <c r="A527" s="4"/>
      <c r="B527" s="4"/>
      <c r="C527" s="4"/>
    </row>
    <row r="528" spans="1:3" ht="15.5" x14ac:dyDescent="0.3">
      <c r="A528" s="4"/>
      <c r="B528" s="4"/>
      <c r="C528" s="4"/>
    </row>
    <row r="529" spans="1:3" ht="15.5" x14ac:dyDescent="0.3">
      <c r="A529" s="4"/>
      <c r="B529" s="4"/>
      <c r="C529" s="4"/>
    </row>
    <row r="530" spans="1:3" ht="15.5" x14ac:dyDescent="0.3">
      <c r="A530" s="4"/>
      <c r="B530" s="4"/>
      <c r="C530" s="4"/>
    </row>
    <row r="531" spans="1:3" ht="15.5" x14ac:dyDescent="0.3">
      <c r="A531" s="4"/>
      <c r="B531" s="4"/>
      <c r="C531" s="4"/>
    </row>
    <row r="532" spans="1:3" ht="15.5" x14ac:dyDescent="0.3">
      <c r="A532" s="4"/>
      <c r="B532" s="4"/>
      <c r="C532" s="4"/>
    </row>
    <row r="533" spans="1:3" ht="15.5" x14ac:dyDescent="0.3">
      <c r="A533" s="4"/>
      <c r="B533" s="4"/>
      <c r="C533" s="4"/>
    </row>
    <row r="534" spans="1:3" ht="15.5" x14ac:dyDescent="0.3">
      <c r="A534" s="4"/>
      <c r="B534" s="4"/>
      <c r="C534" s="4"/>
    </row>
    <row r="535" spans="1:3" ht="15.5" x14ac:dyDescent="0.3">
      <c r="A535" s="4"/>
      <c r="B535" s="4"/>
      <c r="C535" s="4"/>
    </row>
    <row r="536" spans="1:3" ht="15.5" x14ac:dyDescent="0.3">
      <c r="A536" s="4"/>
      <c r="B536" s="4"/>
      <c r="C536" s="4"/>
    </row>
    <row r="537" spans="1:3" ht="15.5" x14ac:dyDescent="0.3">
      <c r="A537" s="4"/>
      <c r="B537" s="4"/>
      <c r="C537" s="4"/>
    </row>
    <row r="538" spans="1:3" ht="15.5" x14ac:dyDescent="0.3">
      <c r="A538" s="4"/>
      <c r="B538" s="4"/>
      <c r="C538" s="4"/>
    </row>
    <row r="539" spans="1:3" ht="15.5" x14ac:dyDescent="0.3">
      <c r="A539" s="4"/>
      <c r="B539" s="4"/>
      <c r="C539" s="4"/>
    </row>
    <row r="540" spans="1:3" ht="15.5" x14ac:dyDescent="0.3">
      <c r="A540" s="4"/>
      <c r="B540" s="4"/>
      <c r="C540" s="4"/>
    </row>
    <row r="541" spans="1:3" ht="15.5" x14ac:dyDescent="0.3">
      <c r="A541" s="4"/>
      <c r="B541" s="4"/>
      <c r="C541" s="4"/>
    </row>
    <row r="542" spans="1:3" ht="15.5" x14ac:dyDescent="0.3">
      <c r="A542" s="4"/>
      <c r="B542" s="4"/>
      <c r="C542" s="4"/>
    </row>
    <row r="543" spans="1:3" ht="15.5" x14ac:dyDescent="0.3">
      <c r="A543" s="4"/>
      <c r="B543" s="4"/>
      <c r="C543" s="4"/>
    </row>
    <row r="544" spans="1:3" ht="15.5" x14ac:dyDescent="0.3">
      <c r="A544" s="4"/>
      <c r="B544" s="4"/>
      <c r="C544" s="4"/>
    </row>
    <row r="545" spans="1:3" ht="15.5" x14ac:dyDescent="0.3">
      <c r="A545" s="4"/>
      <c r="B545" s="4"/>
      <c r="C545" s="4"/>
    </row>
    <row r="546" spans="1:3" ht="15.5" x14ac:dyDescent="0.3">
      <c r="A546" s="4"/>
      <c r="B546" s="4"/>
      <c r="C546" s="4"/>
    </row>
    <row r="547" spans="1:3" ht="15.5" x14ac:dyDescent="0.3">
      <c r="A547" s="4"/>
      <c r="B547" s="4"/>
      <c r="C547" s="4"/>
    </row>
    <row r="548" spans="1:3" ht="15.5" x14ac:dyDescent="0.3">
      <c r="A548" s="4"/>
      <c r="B548" s="4"/>
      <c r="C548" s="4"/>
    </row>
    <row r="549" spans="1:3" ht="15.5" x14ac:dyDescent="0.3">
      <c r="A549" s="4"/>
      <c r="B549" s="4"/>
      <c r="C549" s="4"/>
    </row>
    <row r="550" spans="1:3" ht="15.5" x14ac:dyDescent="0.3">
      <c r="A550" s="4"/>
      <c r="B550" s="4"/>
      <c r="C550" s="4"/>
    </row>
    <row r="551" spans="1:3" ht="15.5" x14ac:dyDescent="0.3">
      <c r="A551" s="4"/>
      <c r="B551" s="4"/>
      <c r="C551" s="4"/>
    </row>
    <row r="552" spans="1:3" ht="15.5" x14ac:dyDescent="0.3">
      <c r="A552" s="4"/>
      <c r="B552" s="4"/>
      <c r="C552" s="4"/>
    </row>
    <row r="553" spans="1:3" ht="15.5" x14ac:dyDescent="0.3">
      <c r="A553" s="4"/>
      <c r="B553" s="4"/>
      <c r="C553" s="4"/>
    </row>
    <row r="554" spans="1:3" ht="15.5" x14ac:dyDescent="0.3">
      <c r="A554" s="4"/>
      <c r="B554" s="4"/>
      <c r="C554" s="4"/>
    </row>
    <row r="555" spans="1:3" ht="15.5" x14ac:dyDescent="0.3">
      <c r="A555" s="4"/>
      <c r="B555" s="4"/>
      <c r="C555" s="4"/>
    </row>
    <row r="556" spans="1:3" ht="15.5" x14ac:dyDescent="0.3">
      <c r="A556" s="4"/>
      <c r="B556" s="4"/>
      <c r="C556" s="4"/>
    </row>
    <row r="557" spans="1:3" ht="15.5" x14ac:dyDescent="0.3">
      <c r="A557" s="4"/>
      <c r="B557" s="4"/>
      <c r="C557" s="4"/>
    </row>
    <row r="558" spans="1:3" ht="15.5" x14ac:dyDescent="0.3">
      <c r="A558" s="4"/>
      <c r="B558" s="4"/>
      <c r="C558" s="4"/>
    </row>
    <row r="559" spans="1:3" ht="15.5" x14ac:dyDescent="0.3">
      <c r="A559" s="4"/>
      <c r="B559" s="4"/>
      <c r="C559" s="4"/>
    </row>
    <row r="560" spans="1:3" ht="15.5" x14ac:dyDescent="0.3">
      <c r="A560" s="4"/>
      <c r="B560" s="4"/>
      <c r="C560" s="4"/>
    </row>
    <row r="561" spans="1:3" ht="15.5" x14ac:dyDescent="0.3">
      <c r="A561" s="4"/>
      <c r="B561" s="4"/>
      <c r="C561" s="4"/>
    </row>
    <row r="562" spans="1:3" ht="15.5" x14ac:dyDescent="0.3">
      <c r="A562" s="4"/>
      <c r="B562" s="4"/>
      <c r="C562" s="4"/>
    </row>
    <row r="563" spans="1:3" ht="15.5" x14ac:dyDescent="0.3">
      <c r="A563" s="4"/>
      <c r="B563" s="4"/>
      <c r="C563" s="4"/>
    </row>
    <row r="564" spans="1:3" ht="15.5" x14ac:dyDescent="0.3">
      <c r="A564" s="4"/>
      <c r="B564" s="4"/>
      <c r="C564" s="4"/>
    </row>
    <row r="565" spans="1:3" ht="15.5" x14ac:dyDescent="0.3">
      <c r="A565" s="4"/>
      <c r="B565" s="4"/>
      <c r="C565" s="4"/>
    </row>
    <row r="566" spans="1:3" ht="15.5" x14ac:dyDescent="0.3">
      <c r="A566" s="4"/>
      <c r="B566" s="4"/>
      <c r="C566" s="4"/>
    </row>
    <row r="567" spans="1:3" ht="15.5" x14ac:dyDescent="0.3">
      <c r="A567" s="4"/>
      <c r="B567" s="4"/>
      <c r="C567" s="4"/>
    </row>
    <row r="568" spans="1:3" ht="15.5" x14ac:dyDescent="0.3">
      <c r="A568" s="4"/>
      <c r="B568" s="4"/>
      <c r="C568" s="4"/>
    </row>
    <row r="569" spans="1:3" ht="15.5" x14ac:dyDescent="0.3">
      <c r="A569" s="4"/>
      <c r="B569" s="4"/>
      <c r="C569" s="4"/>
    </row>
    <row r="570" spans="1:3" ht="15.5" x14ac:dyDescent="0.3">
      <c r="A570" s="4"/>
      <c r="B570" s="4"/>
      <c r="C570" s="4"/>
    </row>
    <row r="571" spans="1:3" ht="15.5" x14ac:dyDescent="0.3">
      <c r="A571" s="4"/>
      <c r="B571" s="4"/>
      <c r="C571" s="4"/>
    </row>
    <row r="572" spans="1:3" ht="15.5" x14ac:dyDescent="0.3">
      <c r="A572" s="4"/>
      <c r="B572" s="4"/>
      <c r="C572" s="4"/>
    </row>
    <row r="573" spans="1:3" ht="15.5" x14ac:dyDescent="0.3">
      <c r="A573" s="4"/>
      <c r="B573" s="4"/>
      <c r="C573" s="4"/>
    </row>
    <row r="574" spans="1:3" ht="15.5" x14ac:dyDescent="0.3">
      <c r="A574" s="4"/>
      <c r="B574" s="4"/>
      <c r="C574" s="4"/>
    </row>
    <row r="575" spans="1:3" ht="15.5" x14ac:dyDescent="0.3">
      <c r="A575" s="4"/>
      <c r="B575" s="4"/>
      <c r="C575" s="4"/>
    </row>
    <row r="576" spans="1:3" ht="15.5" x14ac:dyDescent="0.3">
      <c r="A576" s="4"/>
      <c r="B576" s="4"/>
      <c r="C576" s="4"/>
    </row>
    <row r="577" spans="1:3" ht="15.5" x14ac:dyDescent="0.3">
      <c r="A577" s="4"/>
      <c r="B577" s="4"/>
      <c r="C577" s="4"/>
    </row>
    <row r="578" spans="1:3" ht="15.5" x14ac:dyDescent="0.3">
      <c r="A578" s="4"/>
      <c r="B578" s="4"/>
      <c r="C578" s="4"/>
    </row>
    <row r="579" spans="1:3" ht="15.5" x14ac:dyDescent="0.3">
      <c r="A579" s="4"/>
      <c r="B579" s="4"/>
      <c r="C579" s="4"/>
    </row>
    <row r="580" spans="1:3" ht="15.5" x14ac:dyDescent="0.3">
      <c r="A580" s="4"/>
      <c r="B580" s="4"/>
      <c r="C580" s="4"/>
    </row>
    <row r="581" spans="1:3" ht="15.5" x14ac:dyDescent="0.3">
      <c r="A581" s="4"/>
      <c r="B581" s="4"/>
      <c r="C581" s="4"/>
    </row>
    <row r="582" spans="1:3" ht="15.5" x14ac:dyDescent="0.3">
      <c r="A582" s="4"/>
      <c r="B582" s="4"/>
      <c r="C582" s="4"/>
    </row>
    <row r="583" spans="1:3" ht="15.5" x14ac:dyDescent="0.3">
      <c r="A583" s="4"/>
      <c r="B583" s="4"/>
      <c r="C583" s="4"/>
    </row>
    <row r="584" spans="1:3" ht="15.5" x14ac:dyDescent="0.3">
      <c r="A584" s="4"/>
      <c r="B584" s="4"/>
      <c r="C584" s="4"/>
    </row>
    <row r="585" spans="1:3" ht="15.5" x14ac:dyDescent="0.3">
      <c r="A585" s="4"/>
      <c r="B585" s="4"/>
      <c r="C585" s="4"/>
    </row>
    <row r="586" spans="1:3" ht="15.5" x14ac:dyDescent="0.3">
      <c r="A586" s="4"/>
      <c r="B586" s="4"/>
      <c r="C586" s="4"/>
    </row>
    <row r="587" spans="1:3" ht="15.5" x14ac:dyDescent="0.3">
      <c r="A587" s="4"/>
      <c r="B587" s="4"/>
      <c r="C587" s="4"/>
    </row>
    <row r="588" spans="1:3" ht="15.5" x14ac:dyDescent="0.3">
      <c r="A588" s="4"/>
      <c r="B588" s="4"/>
      <c r="C588" s="4"/>
    </row>
    <row r="589" spans="1:3" ht="15.5" x14ac:dyDescent="0.3">
      <c r="A589" s="4"/>
      <c r="B589" s="4"/>
      <c r="C589" s="4"/>
    </row>
    <row r="590" spans="1:3" ht="15.5" x14ac:dyDescent="0.3">
      <c r="A590" s="4"/>
      <c r="B590" s="4"/>
      <c r="C590" s="4"/>
    </row>
    <row r="591" spans="1:3" ht="15.5" x14ac:dyDescent="0.3">
      <c r="A591" s="4"/>
      <c r="B591" s="4"/>
      <c r="C591" s="4"/>
    </row>
    <row r="592" spans="1:3" ht="15.5" x14ac:dyDescent="0.3">
      <c r="A592" s="4"/>
      <c r="B592" s="4"/>
      <c r="C592" s="4"/>
    </row>
    <row r="593" spans="1:3" ht="15.5" x14ac:dyDescent="0.3">
      <c r="A593" s="4"/>
      <c r="B593" s="4"/>
      <c r="C593" s="4"/>
    </row>
    <row r="594" spans="1:3" ht="15.5" x14ac:dyDescent="0.3">
      <c r="A594" s="4"/>
      <c r="B594" s="4"/>
      <c r="C594" s="4"/>
    </row>
    <row r="595" spans="1:3" ht="15.5" x14ac:dyDescent="0.3">
      <c r="A595" s="4"/>
      <c r="B595" s="4"/>
      <c r="C595" s="4"/>
    </row>
    <row r="596" spans="1:3" ht="15.5" x14ac:dyDescent="0.3">
      <c r="A596" s="4"/>
      <c r="B596" s="4"/>
      <c r="C596" s="4"/>
    </row>
    <row r="597" spans="1:3" ht="15.5" x14ac:dyDescent="0.3">
      <c r="A597" s="4"/>
      <c r="B597" s="4"/>
      <c r="C597" s="4"/>
    </row>
    <row r="598" spans="1:3" ht="15.5" x14ac:dyDescent="0.3">
      <c r="A598" s="4"/>
      <c r="B598" s="4"/>
      <c r="C598" s="4"/>
    </row>
    <row r="599" spans="1:3" ht="15.5" x14ac:dyDescent="0.3">
      <c r="A599" s="4"/>
      <c r="B599" s="4"/>
      <c r="C599" s="4"/>
    </row>
    <row r="600" spans="1:3" ht="15.5" x14ac:dyDescent="0.3">
      <c r="A600" s="4"/>
      <c r="B600" s="4"/>
      <c r="C600" s="4"/>
    </row>
    <row r="601" spans="1:3" ht="15.5" x14ac:dyDescent="0.3">
      <c r="A601" s="4"/>
      <c r="B601" s="4"/>
      <c r="C601" s="4"/>
    </row>
    <row r="602" spans="1:3" ht="15.5" x14ac:dyDescent="0.3">
      <c r="A602" s="4"/>
      <c r="B602" s="4"/>
      <c r="C602" s="4"/>
    </row>
    <row r="603" spans="1:3" ht="15.5" x14ac:dyDescent="0.3">
      <c r="A603" s="4"/>
      <c r="B603" s="4"/>
      <c r="C603" s="4"/>
    </row>
    <row r="604" spans="1:3" ht="15.5" x14ac:dyDescent="0.3">
      <c r="A604" s="4"/>
      <c r="B604" s="4"/>
      <c r="C604" s="4"/>
    </row>
    <row r="605" spans="1:3" ht="15.5" x14ac:dyDescent="0.3">
      <c r="A605" s="4"/>
      <c r="B605" s="4"/>
      <c r="C605" s="4"/>
    </row>
    <row r="606" spans="1:3" ht="15.5" x14ac:dyDescent="0.3">
      <c r="A606" s="4"/>
      <c r="B606" s="4"/>
      <c r="C606" s="4"/>
    </row>
    <row r="607" spans="1:3" ht="15.5" x14ac:dyDescent="0.3">
      <c r="A607" s="4"/>
      <c r="B607" s="4"/>
      <c r="C607" s="4"/>
    </row>
    <row r="608" spans="1:3" ht="15.5" x14ac:dyDescent="0.3">
      <c r="A608" s="4"/>
      <c r="B608" s="4"/>
      <c r="C608" s="4"/>
    </row>
    <row r="609" spans="1:3" ht="15.5" x14ac:dyDescent="0.3">
      <c r="A609" s="4"/>
      <c r="B609" s="4"/>
      <c r="C609" s="4"/>
    </row>
    <row r="610" spans="1:3" ht="15.5" x14ac:dyDescent="0.3">
      <c r="A610" s="4"/>
      <c r="B610" s="4"/>
      <c r="C610" s="4"/>
    </row>
    <row r="611" spans="1:3" ht="15.5" x14ac:dyDescent="0.3">
      <c r="A611" s="4"/>
      <c r="B611" s="4"/>
      <c r="C611" s="4"/>
    </row>
    <row r="612" spans="1:3" ht="15.5" x14ac:dyDescent="0.3">
      <c r="A612" s="4"/>
      <c r="B612" s="4"/>
      <c r="C612" s="4"/>
    </row>
    <row r="613" spans="1:3" ht="15.5" x14ac:dyDescent="0.3">
      <c r="A613" s="4"/>
      <c r="B613" s="4"/>
      <c r="C613" s="4"/>
    </row>
    <row r="614" spans="1:3" ht="15.5" x14ac:dyDescent="0.3">
      <c r="A614" s="4"/>
      <c r="B614" s="4"/>
      <c r="C614" s="4"/>
    </row>
    <row r="615" spans="1:3" ht="15.5" x14ac:dyDescent="0.3">
      <c r="A615" s="4"/>
      <c r="B615" s="4"/>
      <c r="C615" s="4"/>
    </row>
    <row r="616" spans="1:3" ht="15.5" x14ac:dyDescent="0.3">
      <c r="A616" s="4"/>
      <c r="B616" s="4"/>
      <c r="C616" s="4"/>
    </row>
    <row r="617" spans="1:3" ht="15.5" x14ac:dyDescent="0.3">
      <c r="A617" s="4"/>
      <c r="B617" s="4"/>
      <c r="C617" s="4"/>
    </row>
    <row r="618" spans="1:3" ht="15.5" x14ac:dyDescent="0.3">
      <c r="A618" s="4"/>
      <c r="B618" s="4"/>
      <c r="C618" s="4"/>
    </row>
    <row r="619" spans="1:3" ht="15.5" x14ac:dyDescent="0.3">
      <c r="A619" s="4"/>
      <c r="B619" s="4"/>
      <c r="C619" s="4"/>
    </row>
    <row r="620" spans="1:3" ht="15.5" x14ac:dyDescent="0.3">
      <c r="A620" s="4"/>
      <c r="B620" s="4"/>
      <c r="C620" s="4"/>
    </row>
    <row r="621" spans="1:3" ht="15.5" x14ac:dyDescent="0.3">
      <c r="A621" s="4"/>
      <c r="B621" s="4"/>
      <c r="C621" s="4"/>
    </row>
    <row r="622" spans="1:3" ht="15.5" x14ac:dyDescent="0.3">
      <c r="A622" s="4"/>
      <c r="B622" s="4"/>
      <c r="C622" s="4"/>
    </row>
    <row r="623" spans="1:3" ht="15.5" x14ac:dyDescent="0.3">
      <c r="A623" s="4"/>
      <c r="B623" s="4"/>
      <c r="C623" s="4"/>
    </row>
    <row r="624" spans="1:3" ht="15.5" x14ac:dyDescent="0.3">
      <c r="A624" s="4"/>
      <c r="B624" s="4"/>
      <c r="C624" s="4"/>
    </row>
    <row r="625" spans="1:3" ht="15.5" x14ac:dyDescent="0.3">
      <c r="A625" s="4"/>
      <c r="B625" s="4"/>
      <c r="C625" s="4"/>
    </row>
    <row r="626" spans="1:3" ht="15.5" x14ac:dyDescent="0.3">
      <c r="A626" s="4"/>
      <c r="B626" s="4"/>
      <c r="C626" s="4"/>
    </row>
    <row r="627" spans="1:3" ht="15.5" x14ac:dyDescent="0.3">
      <c r="A627" s="4"/>
      <c r="B627" s="4"/>
      <c r="C627" s="4"/>
    </row>
    <row r="628" spans="1:3" ht="15.5" x14ac:dyDescent="0.3">
      <c r="A628" s="4"/>
      <c r="B628" s="4"/>
      <c r="C628" s="4"/>
    </row>
    <row r="629" spans="1:3" ht="15.5" x14ac:dyDescent="0.3">
      <c r="A629" s="4"/>
      <c r="B629" s="4"/>
      <c r="C629" s="4"/>
    </row>
    <row r="630" spans="1:3" ht="15.5" x14ac:dyDescent="0.3">
      <c r="A630" s="4"/>
      <c r="B630" s="4"/>
      <c r="C630" s="4"/>
    </row>
    <row r="631" spans="1:3" ht="15.5" x14ac:dyDescent="0.3">
      <c r="A631" s="4"/>
      <c r="B631" s="4"/>
      <c r="C631" s="4"/>
    </row>
    <row r="632" spans="1:3" ht="15.5" x14ac:dyDescent="0.3">
      <c r="A632" s="4"/>
      <c r="B632" s="4"/>
      <c r="C632" s="4"/>
    </row>
    <row r="633" spans="1:3" ht="15.5" x14ac:dyDescent="0.3">
      <c r="A633" s="4"/>
      <c r="B633" s="4"/>
      <c r="C633" s="4"/>
    </row>
    <row r="634" spans="1:3" ht="15.5" x14ac:dyDescent="0.3">
      <c r="A634" s="4"/>
      <c r="B634" s="4"/>
      <c r="C634" s="4"/>
    </row>
    <row r="635" spans="1:3" ht="15.5" x14ac:dyDescent="0.3">
      <c r="A635" s="4"/>
      <c r="B635" s="4"/>
      <c r="C635" s="4"/>
    </row>
    <row r="636" spans="1:3" ht="15.5" x14ac:dyDescent="0.3">
      <c r="A636" s="4"/>
      <c r="B636" s="4"/>
      <c r="C636" s="4"/>
    </row>
    <row r="637" spans="1:3" ht="15.5" x14ac:dyDescent="0.3">
      <c r="A637" s="4"/>
      <c r="B637" s="4"/>
      <c r="C637" s="4"/>
    </row>
    <row r="638" spans="1:3" ht="15.5" x14ac:dyDescent="0.3">
      <c r="A638" s="4"/>
      <c r="B638" s="4"/>
      <c r="C638" s="4"/>
    </row>
    <row r="639" spans="1:3" ht="15.5" x14ac:dyDescent="0.3">
      <c r="A639" s="4"/>
      <c r="B639" s="4"/>
      <c r="C639" s="4"/>
    </row>
    <row r="640" spans="1:3" ht="15.5" x14ac:dyDescent="0.3">
      <c r="A640" s="4"/>
      <c r="B640" s="4"/>
      <c r="C640" s="4"/>
    </row>
    <row r="641" spans="1:3" ht="15.5" x14ac:dyDescent="0.3">
      <c r="A641" s="4"/>
      <c r="B641" s="4"/>
      <c r="C641" s="4"/>
    </row>
    <row r="642" spans="1:3" ht="15.5" x14ac:dyDescent="0.3">
      <c r="A642" s="4"/>
      <c r="B642" s="4"/>
      <c r="C642" s="4"/>
    </row>
    <row r="643" spans="1:3" ht="15.5" x14ac:dyDescent="0.3">
      <c r="A643" s="4"/>
      <c r="B643" s="4"/>
      <c r="C643" s="4"/>
    </row>
    <row r="644" spans="1:3" ht="15.5" x14ac:dyDescent="0.3">
      <c r="A644" s="4"/>
      <c r="B644" s="4"/>
      <c r="C644" s="4"/>
    </row>
    <row r="645" spans="1:3" ht="15.5" x14ac:dyDescent="0.3">
      <c r="A645" s="4"/>
      <c r="B645" s="4"/>
      <c r="C645" s="4"/>
    </row>
    <row r="646" spans="1:3" ht="15.5" x14ac:dyDescent="0.3">
      <c r="A646" s="4"/>
      <c r="B646" s="4"/>
      <c r="C646" s="4"/>
    </row>
    <row r="647" spans="1:3" ht="15.5" x14ac:dyDescent="0.3">
      <c r="A647" s="4"/>
      <c r="B647" s="4"/>
      <c r="C647" s="4"/>
    </row>
    <row r="648" spans="1:3" ht="15.5" x14ac:dyDescent="0.3">
      <c r="A648" s="4"/>
      <c r="B648" s="4"/>
      <c r="C648" s="4"/>
    </row>
    <row r="649" spans="1:3" ht="15.5" x14ac:dyDescent="0.3">
      <c r="A649" s="4"/>
      <c r="B649" s="4"/>
      <c r="C649" s="4"/>
    </row>
    <row r="650" spans="1:3" ht="15.5" x14ac:dyDescent="0.3">
      <c r="A650" s="4"/>
      <c r="B650" s="4"/>
      <c r="C650" s="4"/>
    </row>
    <row r="651" spans="1:3" ht="15.5" x14ac:dyDescent="0.3">
      <c r="A651" s="4"/>
      <c r="B651" s="4"/>
      <c r="C651" s="4"/>
    </row>
    <row r="652" spans="1:3" ht="15.5" x14ac:dyDescent="0.3">
      <c r="A652" s="4"/>
      <c r="B652" s="4"/>
      <c r="C652" s="4"/>
    </row>
    <row r="653" spans="1:3" ht="15.5" x14ac:dyDescent="0.3">
      <c r="A653" s="4"/>
      <c r="B653" s="4"/>
      <c r="C653" s="4"/>
    </row>
    <row r="654" spans="1:3" ht="15.5" x14ac:dyDescent="0.3">
      <c r="A654" s="4"/>
      <c r="B654" s="4"/>
      <c r="C654" s="4"/>
    </row>
    <row r="655" spans="1:3" ht="15.5" x14ac:dyDescent="0.3">
      <c r="A655" s="4"/>
      <c r="B655" s="4"/>
      <c r="C655" s="4"/>
    </row>
    <row r="656" spans="1:3" ht="15.5" x14ac:dyDescent="0.3">
      <c r="A656" s="4"/>
      <c r="B656" s="4"/>
      <c r="C656" s="4"/>
    </row>
    <row r="657" spans="1:3" ht="15.5" x14ac:dyDescent="0.3">
      <c r="A657" s="4"/>
      <c r="B657" s="4"/>
      <c r="C657" s="4"/>
    </row>
    <row r="658" spans="1:3" ht="15.5" x14ac:dyDescent="0.3">
      <c r="A658" s="4"/>
      <c r="B658" s="4"/>
      <c r="C658" s="4"/>
    </row>
    <row r="659" spans="1:3" ht="15.5" x14ac:dyDescent="0.3">
      <c r="A659" s="4"/>
      <c r="B659" s="4"/>
      <c r="C659" s="4"/>
    </row>
    <row r="660" spans="1:3" ht="15.5" x14ac:dyDescent="0.3">
      <c r="A660" s="4"/>
      <c r="B660" s="4"/>
      <c r="C660" s="4"/>
    </row>
    <row r="661" spans="1:3" ht="15.5" x14ac:dyDescent="0.3">
      <c r="A661" s="4"/>
      <c r="B661" s="4"/>
      <c r="C661" s="4"/>
    </row>
    <row r="662" spans="1:3" ht="15.5" x14ac:dyDescent="0.3">
      <c r="A662" s="4"/>
      <c r="B662" s="4"/>
      <c r="C662" s="4"/>
    </row>
    <row r="663" spans="1:3" ht="15.5" x14ac:dyDescent="0.3">
      <c r="A663" s="4"/>
      <c r="B663" s="4"/>
      <c r="C663" s="4"/>
    </row>
    <row r="664" spans="1:3" ht="15.5" x14ac:dyDescent="0.3">
      <c r="A664" s="4"/>
      <c r="B664" s="4"/>
      <c r="C664" s="4"/>
    </row>
    <row r="665" spans="1:3" ht="15.5" x14ac:dyDescent="0.3">
      <c r="A665" s="4"/>
      <c r="B665" s="4"/>
      <c r="C665" s="4"/>
    </row>
    <row r="666" spans="1:3" ht="15.5" x14ac:dyDescent="0.3">
      <c r="A666" s="4"/>
      <c r="B666" s="4"/>
      <c r="C666" s="4"/>
    </row>
    <row r="667" spans="1:3" ht="15.5" x14ac:dyDescent="0.3">
      <c r="A667" s="4"/>
      <c r="B667" s="4"/>
      <c r="C667" s="4"/>
    </row>
    <row r="668" spans="1:3" ht="15.5" x14ac:dyDescent="0.3">
      <c r="A668" s="4"/>
      <c r="B668" s="4"/>
      <c r="C668" s="4"/>
    </row>
    <row r="669" spans="1:3" ht="15.5" x14ac:dyDescent="0.3">
      <c r="A669" s="4"/>
      <c r="B669" s="4"/>
      <c r="C669" s="4"/>
    </row>
    <row r="670" spans="1:3" ht="15.5" x14ac:dyDescent="0.3">
      <c r="A670" s="4"/>
      <c r="B670" s="4"/>
      <c r="C670" s="4"/>
    </row>
    <row r="671" spans="1:3" ht="15.5" x14ac:dyDescent="0.3">
      <c r="A671" s="4"/>
      <c r="B671" s="4"/>
      <c r="C671" s="4"/>
    </row>
    <row r="672" spans="1:3" ht="15.5" x14ac:dyDescent="0.3">
      <c r="A672" s="4"/>
      <c r="B672" s="4"/>
      <c r="C672" s="4"/>
    </row>
    <row r="673" spans="1:3" ht="15.5" x14ac:dyDescent="0.3">
      <c r="A673" s="4"/>
      <c r="B673" s="4"/>
      <c r="C673" s="4"/>
    </row>
    <row r="674" spans="1:3" ht="15.5" x14ac:dyDescent="0.3">
      <c r="A674" s="4"/>
      <c r="B674" s="4"/>
      <c r="C674" s="4"/>
    </row>
    <row r="675" spans="1:3" ht="15.5" x14ac:dyDescent="0.3">
      <c r="A675" s="4"/>
      <c r="B675" s="4"/>
      <c r="C675" s="4"/>
    </row>
    <row r="676" spans="1:3" ht="15.5" x14ac:dyDescent="0.3">
      <c r="A676" s="4"/>
      <c r="B676" s="4"/>
      <c r="C676" s="4"/>
    </row>
    <row r="677" spans="1:3" ht="15.5" x14ac:dyDescent="0.3">
      <c r="A677" s="4"/>
      <c r="B677" s="4"/>
      <c r="C677" s="4"/>
    </row>
    <row r="678" spans="1:3" ht="15.5" x14ac:dyDescent="0.3">
      <c r="A678" s="4"/>
      <c r="B678" s="4"/>
      <c r="C678" s="4"/>
    </row>
    <row r="679" spans="1:3" ht="15.5" x14ac:dyDescent="0.3">
      <c r="A679" s="4"/>
      <c r="B679" s="4"/>
      <c r="C679" s="4"/>
    </row>
    <row r="680" spans="1:3" ht="15.5" x14ac:dyDescent="0.3">
      <c r="A680" s="4"/>
      <c r="B680" s="4"/>
      <c r="C680" s="4"/>
    </row>
    <row r="681" spans="1:3" ht="15.5" x14ac:dyDescent="0.3">
      <c r="A681" s="4"/>
      <c r="B681" s="4"/>
      <c r="C681" s="4"/>
    </row>
    <row r="682" spans="1:3" ht="15.5" x14ac:dyDescent="0.3">
      <c r="A682" s="4"/>
      <c r="B682" s="4"/>
      <c r="C682" s="4"/>
    </row>
    <row r="683" spans="1:3" ht="15.5" x14ac:dyDescent="0.3">
      <c r="A683" s="4"/>
      <c r="B683" s="4"/>
      <c r="C683" s="4"/>
    </row>
    <row r="684" spans="1:3" ht="15.5" x14ac:dyDescent="0.3">
      <c r="A684" s="4"/>
      <c r="B684" s="4"/>
      <c r="C684" s="4"/>
    </row>
    <row r="685" spans="1:3" ht="15.5" x14ac:dyDescent="0.3">
      <c r="A685" s="4"/>
      <c r="B685" s="4"/>
      <c r="C685" s="4"/>
    </row>
    <row r="686" spans="1:3" ht="15.5" x14ac:dyDescent="0.3">
      <c r="A686" s="4"/>
      <c r="B686" s="4"/>
      <c r="C686" s="4"/>
    </row>
    <row r="687" spans="1:3" ht="15.5" x14ac:dyDescent="0.3">
      <c r="A687" s="4"/>
      <c r="B687" s="4"/>
      <c r="C687" s="4"/>
    </row>
    <row r="688" spans="1:3" ht="15.5" x14ac:dyDescent="0.3">
      <c r="A688" s="4"/>
      <c r="B688" s="4"/>
      <c r="C688" s="4"/>
    </row>
    <row r="689" spans="1:3" ht="15.5" x14ac:dyDescent="0.3">
      <c r="A689" s="4"/>
      <c r="B689" s="4"/>
      <c r="C689" s="4"/>
    </row>
    <row r="690" spans="1:3" ht="15.5" x14ac:dyDescent="0.3">
      <c r="A690" s="4"/>
      <c r="B690" s="4"/>
      <c r="C690" s="4"/>
    </row>
    <row r="691" spans="1:3" ht="15.5" x14ac:dyDescent="0.3">
      <c r="A691" s="4"/>
      <c r="B691" s="4"/>
      <c r="C691" s="4"/>
    </row>
    <row r="692" spans="1:3" ht="15.5" x14ac:dyDescent="0.3">
      <c r="A692" s="4"/>
      <c r="B692" s="4"/>
      <c r="C692" s="4"/>
    </row>
    <row r="693" spans="1:3" ht="15.5" x14ac:dyDescent="0.3">
      <c r="A693" s="4"/>
      <c r="B693" s="4"/>
      <c r="C693" s="4"/>
    </row>
    <row r="694" spans="1:3" ht="15.5" x14ac:dyDescent="0.3">
      <c r="A694" s="4"/>
      <c r="B694" s="4"/>
      <c r="C694" s="4"/>
    </row>
    <row r="695" spans="1:3" ht="15.5" x14ac:dyDescent="0.3">
      <c r="A695" s="4"/>
      <c r="B695" s="4"/>
      <c r="C695" s="4"/>
    </row>
    <row r="696" spans="1:3" ht="15.5" x14ac:dyDescent="0.3">
      <c r="A696" s="4"/>
      <c r="B696" s="4"/>
      <c r="C696" s="4"/>
    </row>
    <row r="697" spans="1:3" ht="15.5" x14ac:dyDescent="0.3">
      <c r="A697" s="4"/>
      <c r="B697" s="4"/>
      <c r="C697" s="4"/>
    </row>
    <row r="698" spans="1:3" ht="15.5" x14ac:dyDescent="0.3">
      <c r="A698" s="4"/>
      <c r="B698" s="4"/>
      <c r="C698" s="4"/>
    </row>
    <row r="699" spans="1:3" ht="15.5" x14ac:dyDescent="0.3">
      <c r="A699" s="4"/>
      <c r="B699" s="4"/>
      <c r="C699" s="4"/>
    </row>
    <row r="700" spans="1:3" ht="15.5" x14ac:dyDescent="0.3">
      <c r="A700" s="4"/>
      <c r="B700" s="4"/>
      <c r="C700" s="4"/>
    </row>
    <row r="701" spans="1:3" ht="15.5" x14ac:dyDescent="0.3">
      <c r="A701" s="4"/>
      <c r="B701" s="4"/>
      <c r="C701" s="4"/>
    </row>
    <row r="702" spans="1:3" ht="15.5" x14ac:dyDescent="0.3">
      <c r="A702" s="4"/>
      <c r="B702" s="4"/>
      <c r="C702" s="4"/>
    </row>
    <row r="703" spans="1:3" ht="15.5" x14ac:dyDescent="0.3">
      <c r="A703" s="4"/>
      <c r="B703" s="4"/>
      <c r="C703" s="4"/>
    </row>
    <row r="704" spans="1:3" ht="15.5" x14ac:dyDescent="0.3">
      <c r="A704" s="4"/>
      <c r="B704" s="4"/>
      <c r="C704" s="4"/>
    </row>
    <row r="705" spans="1:3" ht="15.5" x14ac:dyDescent="0.3">
      <c r="A705" s="4"/>
      <c r="B705" s="4"/>
      <c r="C705" s="4"/>
    </row>
    <row r="706" spans="1:3" ht="15.5" x14ac:dyDescent="0.3">
      <c r="A706" s="4"/>
      <c r="B706" s="4"/>
      <c r="C706" s="4"/>
    </row>
    <row r="707" spans="1:3" ht="15.5" x14ac:dyDescent="0.3">
      <c r="A707" s="4"/>
      <c r="B707" s="4"/>
      <c r="C707" s="4"/>
    </row>
    <row r="708" spans="1:3" ht="15.5" x14ac:dyDescent="0.3">
      <c r="A708" s="4"/>
      <c r="B708" s="4"/>
      <c r="C708" s="4"/>
    </row>
    <row r="709" spans="1:3" ht="15.5" x14ac:dyDescent="0.3">
      <c r="A709" s="4"/>
      <c r="B709" s="4"/>
      <c r="C709" s="4"/>
    </row>
    <row r="710" spans="1:3" ht="15.5" x14ac:dyDescent="0.3">
      <c r="A710" s="4"/>
      <c r="B710" s="4"/>
      <c r="C710" s="4"/>
    </row>
    <row r="711" spans="1:3" ht="15.5" x14ac:dyDescent="0.3">
      <c r="A711" s="4"/>
      <c r="B711" s="4"/>
      <c r="C711" s="4"/>
    </row>
    <row r="712" spans="1:3" ht="15.5" x14ac:dyDescent="0.3">
      <c r="A712" s="4"/>
      <c r="B712" s="4"/>
      <c r="C712" s="4"/>
    </row>
    <row r="713" spans="1:3" ht="15.5" x14ac:dyDescent="0.3">
      <c r="A713" s="4"/>
      <c r="B713" s="4"/>
      <c r="C713" s="4"/>
    </row>
    <row r="714" spans="1:3" ht="15.5" x14ac:dyDescent="0.3">
      <c r="A714" s="4"/>
      <c r="B714" s="4"/>
      <c r="C714" s="4"/>
    </row>
    <row r="715" spans="1:3" ht="15.5" x14ac:dyDescent="0.3">
      <c r="A715" s="4"/>
      <c r="B715" s="4"/>
      <c r="C715" s="4"/>
    </row>
    <row r="716" spans="1:3" ht="15.5" x14ac:dyDescent="0.3">
      <c r="A716" s="4"/>
      <c r="B716" s="4"/>
      <c r="C716" s="4"/>
    </row>
    <row r="717" spans="1:3" ht="15.5" x14ac:dyDescent="0.3">
      <c r="A717" s="4"/>
      <c r="B717" s="4"/>
      <c r="C717" s="4"/>
    </row>
    <row r="718" spans="1:3" ht="15.5" x14ac:dyDescent="0.3">
      <c r="A718" s="4"/>
      <c r="B718" s="4"/>
      <c r="C718" s="4"/>
    </row>
    <row r="719" spans="1:3" ht="15.5" x14ac:dyDescent="0.3">
      <c r="A719" s="4"/>
      <c r="B719" s="4"/>
      <c r="C719" s="4"/>
    </row>
    <row r="720" spans="1:3" ht="15.5" x14ac:dyDescent="0.3">
      <c r="A720" s="4"/>
      <c r="B720" s="4"/>
      <c r="C720" s="4"/>
    </row>
    <row r="721" spans="1:3" ht="15.5" x14ac:dyDescent="0.3">
      <c r="A721" s="4"/>
      <c r="B721" s="4"/>
      <c r="C721" s="4"/>
    </row>
    <row r="722" spans="1:3" ht="15.5" x14ac:dyDescent="0.3">
      <c r="A722" s="4"/>
      <c r="B722" s="4"/>
      <c r="C722" s="4"/>
    </row>
    <row r="723" spans="1:3" ht="15.5" x14ac:dyDescent="0.3">
      <c r="A723" s="4"/>
      <c r="B723" s="4"/>
      <c r="C723" s="4"/>
    </row>
    <row r="724" spans="1:3" ht="15.5" x14ac:dyDescent="0.3">
      <c r="A724" s="4"/>
      <c r="B724" s="4"/>
      <c r="C724" s="4"/>
    </row>
    <row r="725" spans="1:3" ht="15.5" x14ac:dyDescent="0.3">
      <c r="A725" s="4"/>
      <c r="B725" s="4"/>
      <c r="C725" s="4"/>
    </row>
    <row r="726" spans="1:3" ht="15.5" x14ac:dyDescent="0.3">
      <c r="A726" s="4"/>
      <c r="B726" s="4"/>
      <c r="C726" s="4"/>
    </row>
    <row r="727" spans="1:3" ht="15.5" x14ac:dyDescent="0.3">
      <c r="A727" s="4"/>
      <c r="B727" s="4"/>
      <c r="C727" s="4"/>
    </row>
    <row r="728" spans="1:3" ht="15.5" x14ac:dyDescent="0.3">
      <c r="A728" s="4"/>
      <c r="B728" s="4"/>
      <c r="C728" s="4"/>
    </row>
    <row r="729" spans="1:3" ht="15.5" x14ac:dyDescent="0.3">
      <c r="A729" s="4"/>
      <c r="B729" s="4"/>
      <c r="C729" s="4"/>
    </row>
    <row r="730" spans="1:3" ht="15.5" x14ac:dyDescent="0.3">
      <c r="A730" s="4"/>
      <c r="B730" s="4"/>
      <c r="C730" s="4"/>
    </row>
    <row r="731" spans="1:3" ht="15.5" x14ac:dyDescent="0.3">
      <c r="A731" s="4"/>
      <c r="B731" s="4"/>
      <c r="C731" s="4"/>
    </row>
    <row r="732" spans="1:3" ht="15.5" x14ac:dyDescent="0.3">
      <c r="A732" s="4"/>
      <c r="B732" s="4"/>
      <c r="C732" s="4"/>
    </row>
    <row r="733" spans="1:3" ht="15.5" x14ac:dyDescent="0.3">
      <c r="A733" s="4"/>
      <c r="B733" s="4"/>
      <c r="C733" s="4"/>
    </row>
    <row r="734" spans="1:3" ht="15.5" x14ac:dyDescent="0.3">
      <c r="A734" s="4"/>
      <c r="B734" s="4"/>
      <c r="C734" s="4"/>
    </row>
    <row r="735" spans="1:3" ht="15.5" x14ac:dyDescent="0.3">
      <c r="A735" s="4"/>
      <c r="B735" s="4"/>
      <c r="C735" s="4"/>
    </row>
    <row r="736" spans="1:3" ht="15.5" x14ac:dyDescent="0.3">
      <c r="A736" s="4"/>
      <c r="B736" s="4"/>
      <c r="C736" s="4"/>
    </row>
    <row r="737" spans="1:3" ht="15.5" x14ac:dyDescent="0.3">
      <c r="A737" s="4"/>
      <c r="B737" s="4"/>
      <c r="C737" s="4"/>
    </row>
    <row r="738" spans="1:3" ht="15.5" x14ac:dyDescent="0.3">
      <c r="A738" s="4"/>
      <c r="B738" s="4"/>
      <c r="C738" s="4"/>
    </row>
    <row r="739" spans="1:3" ht="15.5" x14ac:dyDescent="0.3">
      <c r="A739" s="4"/>
      <c r="B739" s="4"/>
      <c r="C739" s="4"/>
    </row>
    <row r="740" spans="1:3" ht="15.5" x14ac:dyDescent="0.3">
      <c r="A740" s="4"/>
      <c r="B740" s="4"/>
      <c r="C740" s="4"/>
    </row>
    <row r="741" spans="1:3" ht="15.5" x14ac:dyDescent="0.3">
      <c r="A741" s="4"/>
      <c r="B741" s="4"/>
      <c r="C741" s="4"/>
    </row>
    <row r="742" spans="1:3" ht="15.5" x14ac:dyDescent="0.3">
      <c r="A742" s="4"/>
      <c r="B742" s="4"/>
      <c r="C742" s="4"/>
    </row>
    <row r="743" spans="1:3" ht="15.5" x14ac:dyDescent="0.3">
      <c r="A743" s="4"/>
      <c r="B743" s="4"/>
      <c r="C743" s="4"/>
    </row>
    <row r="744" spans="1:3" ht="15.5" x14ac:dyDescent="0.3">
      <c r="A744" s="4"/>
      <c r="B744" s="4"/>
      <c r="C744" s="4"/>
    </row>
    <row r="745" spans="1:3" ht="15.5" x14ac:dyDescent="0.3">
      <c r="A745" s="4"/>
      <c r="B745" s="4"/>
      <c r="C745" s="4"/>
    </row>
    <row r="746" spans="1:3" ht="15.5" x14ac:dyDescent="0.3">
      <c r="A746" s="4"/>
      <c r="B746" s="4"/>
      <c r="C746" s="4"/>
    </row>
    <row r="747" spans="1:3" ht="15.5" x14ac:dyDescent="0.3">
      <c r="A747" s="4"/>
      <c r="B747" s="4"/>
      <c r="C747" s="4"/>
    </row>
    <row r="748" spans="1:3" ht="15.5" x14ac:dyDescent="0.3">
      <c r="A748" s="4"/>
      <c r="B748" s="4"/>
      <c r="C748" s="4"/>
    </row>
    <row r="749" spans="1:3" ht="15.5" x14ac:dyDescent="0.3">
      <c r="A749" s="4"/>
      <c r="B749" s="4"/>
      <c r="C749" s="4"/>
    </row>
    <row r="750" spans="1:3" ht="15.5" x14ac:dyDescent="0.3">
      <c r="A750" s="4"/>
      <c r="B750" s="4"/>
      <c r="C750" s="4"/>
    </row>
    <row r="751" spans="1:3" ht="15.5" x14ac:dyDescent="0.3">
      <c r="A751" s="4"/>
      <c r="B751" s="4"/>
      <c r="C751" s="4"/>
    </row>
    <row r="752" spans="1:3" ht="15.5" x14ac:dyDescent="0.3">
      <c r="A752" s="4"/>
      <c r="B752" s="4"/>
      <c r="C752" s="4"/>
    </row>
    <row r="753" spans="1:3" ht="15.5" x14ac:dyDescent="0.3">
      <c r="A753" s="4"/>
      <c r="B753" s="4"/>
      <c r="C753" s="4"/>
    </row>
    <row r="754" spans="1:3" ht="15.5" x14ac:dyDescent="0.3">
      <c r="A754" s="4"/>
      <c r="B754" s="4"/>
      <c r="C754" s="4"/>
    </row>
    <row r="755" spans="1:3" ht="15.5" x14ac:dyDescent="0.3">
      <c r="A755" s="4"/>
      <c r="B755" s="4"/>
      <c r="C755" s="4"/>
    </row>
    <row r="756" spans="1:3" ht="15.5" x14ac:dyDescent="0.3">
      <c r="A756" s="4"/>
      <c r="B756" s="4"/>
      <c r="C756" s="4"/>
    </row>
    <row r="757" spans="1:3" ht="15.5" x14ac:dyDescent="0.3">
      <c r="A757" s="4"/>
      <c r="B757" s="4"/>
      <c r="C757" s="4"/>
    </row>
    <row r="758" spans="1:3" ht="15.5" x14ac:dyDescent="0.3">
      <c r="A758" s="4"/>
      <c r="B758" s="4"/>
      <c r="C758" s="4"/>
    </row>
    <row r="759" spans="1:3" ht="15.5" x14ac:dyDescent="0.3">
      <c r="A759" s="4"/>
      <c r="B759" s="4"/>
      <c r="C759" s="4"/>
    </row>
    <row r="760" spans="1:3" ht="15.5" x14ac:dyDescent="0.3">
      <c r="A760" s="4"/>
      <c r="B760" s="4"/>
      <c r="C760" s="4"/>
    </row>
    <row r="761" spans="1:3" ht="15.5" x14ac:dyDescent="0.3">
      <c r="A761" s="4"/>
      <c r="B761" s="4"/>
      <c r="C761" s="4"/>
    </row>
    <row r="762" spans="1:3" ht="15.5" x14ac:dyDescent="0.3">
      <c r="A762" s="4"/>
      <c r="B762" s="4"/>
      <c r="C762" s="4"/>
    </row>
    <row r="763" spans="1:3" ht="15.5" x14ac:dyDescent="0.3">
      <c r="A763" s="4"/>
      <c r="B763" s="4"/>
      <c r="C763" s="4"/>
    </row>
    <row r="764" spans="1:3" ht="15.5" x14ac:dyDescent="0.3">
      <c r="A764" s="4"/>
      <c r="B764" s="4"/>
      <c r="C764" s="4"/>
    </row>
    <row r="765" spans="1:3" ht="15.5" x14ac:dyDescent="0.3">
      <c r="A765" s="4"/>
      <c r="B765" s="4"/>
      <c r="C765" s="4"/>
    </row>
    <row r="766" spans="1:3" ht="15.5" x14ac:dyDescent="0.3">
      <c r="A766" s="4"/>
      <c r="B766" s="4"/>
      <c r="C766" s="4"/>
    </row>
    <row r="767" spans="1:3" ht="15.5" x14ac:dyDescent="0.3">
      <c r="A767" s="4"/>
      <c r="B767" s="4"/>
      <c r="C767" s="4"/>
    </row>
    <row r="768" spans="1:3" ht="15.5" x14ac:dyDescent="0.3">
      <c r="A768" s="4"/>
      <c r="B768" s="4"/>
      <c r="C768" s="4"/>
    </row>
    <row r="769" spans="1:3" ht="15.5" x14ac:dyDescent="0.3">
      <c r="A769" s="4"/>
      <c r="B769" s="4"/>
      <c r="C769" s="4"/>
    </row>
    <row r="770" spans="1:3" ht="15.5" x14ac:dyDescent="0.3">
      <c r="A770" s="4"/>
      <c r="B770" s="4"/>
      <c r="C770" s="4"/>
    </row>
    <row r="771" spans="1:3" ht="15.5" x14ac:dyDescent="0.3">
      <c r="A771" s="4"/>
      <c r="B771" s="4"/>
      <c r="C771" s="4"/>
    </row>
    <row r="772" spans="1:3" ht="15.5" x14ac:dyDescent="0.3">
      <c r="A772" s="4"/>
      <c r="B772" s="4"/>
      <c r="C772" s="4"/>
    </row>
    <row r="773" spans="1:3" ht="15.5" x14ac:dyDescent="0.3">
      <c r="A773" s="4"/>
      <c r="B773" s="4"/>
      <c r="C773" s="4"/>
    </row>
    <row r="774" spans="1:3" ht="15.5" x14ac:dyDescent="0.3">
      <c r="A774" s="4"/>
      <c r="B774" s="4"/>
      <c r="C774" s="4"/>
    </row>
    <row r="775" spans="1:3" ht="15.5" x14ac:dyDescent="0.3">
      <c r="A775" s="4"/>
      <c r="B775" s="4"/>
      <c r="C775" s="4"/>
    </row>
    <row r="776" spans="1:3" ht="15.5" x14ac:dyDescent="0.3">
      <c r="A776" s="4"/>
      <c r="B776" s="4"/>
      <c r="C776" s="4"/>
    </row>
    <row r="777" spans="1:3" ht="15.5" x14ac:dyDescent="0.3">
      <c r="A777" s="4"/>
      <c r="B777" s="4"/>
      <c r="C777" s="4"/>
    </row>
    <row r="778" spans="1:3" ht="15.5" x14ac:dyDescent="0.3">
      <c r="A778" s="4"/>
      <c r="B778" s="4"/>
      <c r="C778" s="4"/>
    </row>
    <row r="779" spans="1:3" ht="15.5" x14ac:dyDescent="0.3">
      <c r="A779" s="4"/>
      <c r="B779" s="4"/>
      <c r="C779" s="4"/>
    </row>
    <row r="780" spans="1:3" ht="15.5" x14ac:dyDescent="0.3">
      <c r="A780" s="4"/>
      <c r="B780" s="4"/>
      <c r="C780" s="4"/>
    </row>
    <row r="781" spans="1:3" ht="15.5" x14ac:dyDescent="0.3">
      <c r="A781" s="4"/>
      <c r="B781" s="4"/>
      <c r="C781" s="4"/>
    </row>
    <row r="782" spans="1:3" ht="15.5" x14ac:dyDescent="0.3">
      <c r="A782" s="4"/>
      <c r="B782" s="4"/>
      <c r="C782" s="4"/>
    </row>
    <row r="783" spans="1:3" ht="15.5" x14ac:dyDescent="0.3">
      <c r="A783" s="4"/>
      <c r="B783" s="4"/>
      <c r="C783" s="4"/>
    </row>
    <row r="784" spans="1:3" ht="15.5" x14ac:dyDescent="0.3">
      <c r="A784" s="4"/>
      <c r="B784" s="4"/>
      <c r="C784" s="4"/>
    </row>
    <row r="785" spans="1:3" ht="15.5" x14ac:dyDescent="0.3">
      <c r="A785" s="4"/>
      <c r="B785" s="4"/>
      <c r="C785" s="4"/>
    </row>
    <row r="786" spans="1:3" ht="15.5" x14ac:dyDescent="0.3">
      <c r="A786" s="4"/>
      <c r="B786" s="4"/>
      <c r="C786" s="4"/>
    </row>
    <row r="787" spans="1:3" ht="15.5" x14ac:dyDescent="0.3">
      <c r="A787" s="4"/>
      <c r="B787" s="4"/>
      <c r="C787" s="4"/>
    </row>
    <row r="788" spans="1:3" ht="15.5" x14ac:dyDescent="0.3">
      <c r="A788" s="4"/>
      <c r="B788" s="4"/>
      <c r="C788" s="4"/>
    </row>
    <row r="789" spans="1:3" ht="15.5" x14ac:dyDescent="0.3">
      <c r="A789" s="4"/>
      <c r="B789" s="4"/>
      <c r="C789" s="4"/>
    </row>
    <row r="790" spans="1:3" ht="15.5" x14ac:dyDescent="0.3">
      <c r="A790" s="4"/>
      <c r="B790" s="4"/>
      <c r="C790" s="4"/>
    </row>
    <row r="791" spans="1:3" ht="15.5" x14ac:dyDescent="0.3">
      <c r="A791" s="4"/>
      <c r="B791" s="4"/>
      <c r="C791" s="4"/>
    </row>
    <row r="792" spans="1:3" ht="15.5" x14ac:dyDescent="0.3">
      <c r="A792" s="4"/>
      <c r="B792" s="4"/>
      <c r="C792" s="4"/>
    </row>
    <row r="793" spans="1:3" ht="15.5" x14ac:dyDescent="0.3">
      <c r="A793" s="4"/>
      <c r="B793" s="4"/>
      <c r="C793" s="4"/>
    </row>
    <row r="794" spans="1:3" ht="15.5" x14ac:dyDescent="0.3">
      <c r="A794" s="4"/>
      <c r="B794" s="4"/>
      <c r="C794" s="4"/>
    </row>
    <row r="795" spans="1:3" ht="15.5" x14ac:dyDescent="0.3">
      <c r="A795" s="4"/>
      <c r="B795" s="4"/>
      <c r="C795" s="4"/>
    </row>
    <row r="796" spans="1:3" ht="15.5" x14ac:dyDescent="0.3">
      <c r="A796" s="4"/>
      <c r="B796" s="4"/>
      <c r="C796" s="4"/>
    </row>
    <row r="797" spans="1:3" ht="15.5" x14ac:dyDescent="0.3">
      <c r="A797" s="4"/>
      <c r="B797" s="4"/>
      <c r="C797" s="4"/>
    </row>
    <row r="798" spans="1:3" ht="15.5" x14ac:dyDescent="0.3">
      <c r="A798" s="4"/>
      <c r="B798" s="4"/>
      <c r="C798" s="4"/>
    </row>
    <row r="799" spans="1:3" ht="15.5" x14ac:dyDescent="0.3">
      <c r="A799" s="4"/>
      <c r="B799" s="4"/>
      <c r="C799" s="4"/>
    </row>
    <row r="800" spans="1:3" ht="15.5" x14ac:dyDescent="0.3">
      <c r="A800" s="4"/>
      <c r="B800" s="4"/>
      <c r="C800" s="4"/>
    </row>
    <row r="801" spans="1:3" ht="15.5" x14ac:dyDescent="0.3">
      <c r="A801" s="4"/>
      <c r="B801" s="4"/>
      <c r="C801" s="4"/>
    </row>
    <row r="802" spans="1:3" ht="15.5" x14ac:dyDescent="0.3">
      <c r="A802" s="4"/>
      <c r="B802" s="4"/>
      <c r="C802" s="4"/>
    </row>
    <row r="803" spans="1:3" ht="15.5" x14ac:dyDescent="0.3">
      <c r="A803" s="4"/>
      <c r="B803" s="4"/>
      <c r="C803" s="4"/>
    </row>
    <row r="804" spans="1:3" ht="15.5" x14ac:dyDescent="0.3">
      <c r="A804" s="4"/>
      <c r="B804" s="4"/>
      <c r="C804" s="4"/>
    </row>
    <row r="805" spans="1:3" ht="15.5" x14ac:dyDescent="0.3">
      <c r="A805" s="4"/>
      <c r="B805" s="4"/>
      <c r="C805" s="4"/>
    </row>
    <row r="806" spans="1:3" ht="15.5" x14ac:dyDescent="0.3">
      <c r="A806" s="4"/>
      <c r="B806" s="4"/>
      <c r="C806" s="4"/>
    </row>
    <row r="807" spans="1:3" ht="15.5" x14ac:dyDescent="0.3">
      <c r="A807" s="4"/>
      <c r="B807" s="4"/>
      <c r="C807" s="4"/>
    </row>
    <row r="808" spans="1:3" ht="15.5" x14ac:dyDescent="0.3">
      <c r="A808" s="4"/>
      <c r="B808" s="4"/>
      <c r="C808" s="4"/>
    </row>
    <row r="809" spans="1:3" ht="15.5" x14ac:dyDescent="0.3">
      <c r="A809" s="4"/>
      <c r="B809" s="4"/>
      <c r="C809" s="4"/>
    </row>
    <row r="810" spans="1:3" ht="15.5" x14ac:dyDescent="0.3">
      <c r="A810" s="4"/>
      <c r="B810" s="4"/>
      <c r="C810" s="4"/>
    </row>
    <row r="811" spans="1:3" ht="15.5" x14ac:dyDescent="0.3">
      <c r="A811" s="4"/>
      <c r="B811" s="4"/>
      <c r="C811" s="4"/>
    </row>
    <row r="812" spans="1:3" ht="15.5" x14ac:dyDescent="0.3">
      <c r="A812" s="4"/>
      <c r="B812" s="4"/>
      <c r="C812" s="4"/>
    </row>
    <row r="813" spans="1:3" ht="15.5" x14ac:dyDescent="0.3">
      <c r="A813" s="4"/>
      <c r="B813" s="4"/>
      <c r="C813" s="4"/>
    </row>
    <row r="814" spans="1:3" ht="15.5" x14ac:dyDescent="0.3">
      <c r="A814" s="4"/>
      <c r="B814" s="4"/>
      <c r="C814" s="4"/>
    </row>
    <row r="815" spans="1:3" ht="15.5" x14ac:dyDescent="0.3">
      <c r="A815" s="4"/>
      <c r="B815" s="4"/>
      <c r="C815" s="4"/>
    </row>
    <row r="816" spans="1:3" ht="15.5" x14ac:dyDescent="0.3">
      <c r="A816" s="4"/>
      <c r="B816" s="4"/>
      <c r="C816" s="4"/>
    </row>
    <row r="817" spans="1:3" ht="15.5" x14ac:dyDescent="0.3">
      <c r="A817" s="4"/>
      <c r="B817" s="4"/>
      <c r="C817" s="4"/>
    </row>
    <row r="818" spans="1:3" ht="15.5" x14ac:dyDescent="0.3">
      <c r="A818" s="4"/>
      <c r="B818" s="4"/>
      <c r="C818" s="4"/>
    </row>
    <row r="819" spans="1:3" ht="15.5" x14ac:dyDescent="0.3">
      <c r="A819" s="4"/>
      <c r="B819" s="4"/>
      <c r="C819" s="4"/>
    </row>
    <row r="820" spans="1:3" ht="15.5" x14ac:dyDescent="0.3">
      <c r="A820" s="4"/>
      <c r="B820" s="4"/>
      <c r="C820" s="4"/>
    </row>
    <row r="821" spans="1:3" ht="15.5" x14ac:dyDescent="0.3">
      <c r="A821" s="4"/>
      <c r="B821" s="4"/>
      <c r="C821" s="4"/>
    </row>
    <row r="822" spans="1:3" ht="15.5" x14ac:dyDescent="0.3">
      <c r="A822" s="4"/>
      <c r="B822" s="4"/>
      <c r="C822" s="4"/>
    </row>
    <row r="823" spans="1:3" ht="15.5" x14ac:dyDescent="0.3">
      <c r="A823" s="4"/>
      <c r="B823" s="4"/>
      <c r="C823" s="4"/>
    </row>
    <row r="824" spans="1:3" ht="15.5" x14ac:dyDescent="0.3">
      <c r="A824" s="4"/>
      <c r="B824" s="4"/>
      <c r="C824" s="4"/>
    </row>
    <row r="825" spans="1:3" ht="15.5" x14ac:dyDescent="0.3">
      <c r="A825" s="4"/>
      <c r="B825" s="4"/>
      <c r="C825" s="4"/>
    </row>
    <row r="826" spans="1:3" ht="15.5" x14ac:dyDescent="0.3">
      <c r="A826" s="4"/>
      <c r="B826" s="4"/>
      <c r="C826" s="4"/>
    </row>
    <row r="827" spans="1:3" ht="15.5" x14ac:dyDescent="0.3">
      <c r="A827" s="4"/>
      <c r="B827" s="4"/>
      <c r="C827" s="4"/>
    </row>
    <row r="828" spans="1:3" ht="15.5" x14ac:dyDescent="0.3">
      <c r="A828" s="4"/>
      <c r="B828" s="4"/>
      <c r="C828" s="4"/>
    </row>
    <row r="829" spans="1:3" ht="15.5" x14ac:dyDescent="0.3">
      <c r="A829" s="4"/>
      <c r="B829" s="4"/>
      <c r="C829" s="4"/>
    </row>
    <row r="830" spans="1:3" ht="15.5" x14ac:dyDescent="0.3">
      <c r="A830" s="4"/>
      <c r="B830" s="4"/>
      <c r="C830" s="4"/>
    </row>
    <row r="831" spans="1:3" ht="15.5" x14ac:dyDescent="0.3">
      <c r="A831" s="4"/>
      <c r="B831" s="4"/>
      <c r="C831" s="4"/>
    </row>
    <row r="832" spans="1:3" ht="15.5" x14ac:dyDescent="0.3">
      <c r="A832" s="4"/>
      <c r="B832" s="4"/>
      <c r="C832" s="4"/>
    </row>
    <row r="833" spans="1:3" ht="15.5" x14ac:dyDescent="0.3">
      <c r="A833" s="4"/>
      <c r="B833" s="4"/>
      <c r="C833" s="4"/>
    </row>
    <row r="834" spans="1:3" ht="15.5" x14ac:dyDescent="0.3">
      <c r="A834" s="4"/>
      <c r="B834" s="4"/>
      <c r="C834" s="4"/>
    </row>
    <row r="835" spans="1:3" ht="15.5" x14ac:dyDescent="0.3">
      <c r="A835" s="4"/>
      <c r="B835" s="4"/>
      <c r="C835" s="4"/>
    </row>
    <row r="836" spans="1:3" ht="15.5" x14ac:dyDescent="0.3">
      <c r="A836" s="4"/>
      <c r="B836" s="4"/>
      <c r="C836" s="4"/>
    </row>
    <row r="837" spans="1:3" ht="15.5" x14ac:dyDescent="0.3">
      <c r="A837" s="4"/>
      <c r="B837" s="4"/>
      <c r="C837" s="4"/>
    </row>
    <row r="838" spans="1:3" ht="15.5" x14ac:dyDescent="0.3">
      <c r="A838" s="4"/>
      <c r="B838" s="4"/>
      <c r="C838" s="4"/>
    </row>
    <row r="839" spans="1:3" ht="15.5" x14ac:dyDescent="0.3">
      <c r="A839" s="4"/>
      <c r="B839" s="4"/>
      <c r="C839" s="4"/>
    </row>
    <row r="840" spans="1:3" ht="15.5" x14ac:dyDescent="0.3">
      <c r="A840" s="4"/>
      <c r="B840" s="4"/>
      <c r="C840" s="4"/>
    </row>
    <row r="841" spans="1:3" ht="15.5" x14ac:dyDescent="0.3">
      <c r="A841" s="4"/>
      <c r="B841" s="4"/>
      <c r="C841" s="4"/>
    </row>
    <row r="842" spans="1:3" ht="15.5" x14ac:dyDescent="0.3">
      <c r="A842" s="4"/>
      <c r="B842" s="4"/>
      <c r="C842" s="4"/>
    </row>
    <row r="843" spans="1:3" ht="15.5" x14ac:dyDescent="0.3">
      <c r="A843" s="4"/>
      <c r="B843" s="4"/>
      <c r="C843" s="4"/>
    </row>
    <row r="844" spans="1:3" ht="15.5" x14ac:dyDescent="0.3">
      <c r="A844" s="4"/>
      <c r="B844" s="4"/>
      <c r="C844" s="4"/>
    </row>
    <row r="845" spans="1:3" ht="15.5" x14ac:dyDescent="0.3">
      <c r="A845" s="4"/>
      <c r="B845" s="4"/>
      <c r="C845" s="4"/>
    </row>
    <row r="846" spans="1:3" ht="15.5" x14ac:dyDescent="0.3">
      <c r="A846" s="4"/>
      <c r="B846" s="4"/>
      <c r="C846" s="4"/>
    </row>
    <row r="847" spans="1:3" ht="15.5" x14ac:dyDescent="0.3">
      <c r="A847" s="4"/>
      <c r="B847" s="4"/>
      <c r="C847" s="4"/>
    </row>
    <row r="848" spans="1:3" ht="15.5" x14ac:dyDescent="0.3">
      <c r="A848" s="4"/>
      <c r="B848" s="4"/>
      <c r="C848" s="4"/>
    </row>
    <row r="849" spans="1:3" ht="15.5" x14ac:dyDescent="0.3">
      <c r="A849" s="4"/>
      <c r="B849" s="4"/>
      <c r="C849" s="4"/>
    </row>
    <row r="850" spans="1:3" ht="15.5" x14ac:dyDescent="0.3">
      <c r="A850" s="4"/>
      <c r="B850" s="4"/>
      <c r="C850" s="4"/>
    </row>
    <row r="851" spans="1:3" ht="15.5" x14ac:dyDescent="0.3">
      <c r="A851" s="4"/>
      <c r="B851" s="4"/>
      <c r="C851" s="4"/>
    </row>
    <row r="852" spans="1:3" ht="15.5" x14ac:dyDescent="0.3">
      <c r="A852" s="4"/>
      <c r="B852" s="4"/>
      <c r="C852" s="4"/>
    </row>
    <row r="853" spans="1:3" ht="15.5" x14ac:dyDescent="0.3">
      <c r="A853" s="4"/>
      <c r="B853" s="4"/>
      <c r="C853" s="4"/>
    </row>
    <row r="854" spans="1:3" ht="15.5" x14ac:dyDescent="0.3">
      <c r="A854" s="4"/>
      <c r="B854" s="4"/>
      <c r="C854" s="4"/>
    </row>
    <row r="855" spans="1:3" ht="15.5" x14ac:dyDescent="0.3">
      <c r="A855" s="4"/>
      <c r="B855" s="4"/>
      <c r="C855" s="4"/>
    </row>
    <row r="856" spans="1:3" ht="15.5" x14ac:dyDescent="0.3">
      <c r="A856" s="4"/>
      <c r="B856" s="4"/>
      <c r="C856" s="4"/>
    </row>
    <row r="857" spans="1:3" ht="15.5" x14ac:dyDescent="0.3">
      <c r="A857" s="4"/>
      <c r="B857" s="4"/>
      <c r="C857" s="4"/>
    </row>
    <row r="858" spans="1:3" ht="15.5" x14ac:dyDescent="0.3">
      <c r="A858" s="4"/>
      <c r="B858" s="4"/>
      <c r="C858" s="4"/>
    </row>
    <row r="859" spans="1:3" ht="15.5" x14ac:dyDescent="0.3">
      <c r="A859" s="4"/>
      <c r="B859" s="4"/>
      <c r="C859" s="4"/>
    </row>
    <row r="860" spans="1:3" ht="15.5" x14ac:dyDescent="0.3">
      <c r="A860" s="4"/>
      <c r="B860" s="4"/>
      <c r="C860" s="4"/>
    </row>
    <row r="861" spans="1:3" ht="15.5" x14ac:dyDescent="0.3">
      <c r="A861" s="4"/>
      <c r="B861" s="4"/>
      <c r="C861" s="4"/>
    </row>
    <row r="862" spans="1:3" ht="15.5" x14ac:dyDescent="0.3">
      <c r="A862" s="4"/>
      <c r="B862" s="4"/>
      <c r="C862" s="4"/>
    </row>
    <row r="863" spans="1:3" ht="15.5" x14ac:dyDescent="0.3">
      <c r="A863" s="4"/>
      <c r="B863" s="4"/>
      <c r="C863" s="4"/>
    </row>
    <row r="864" spans="1:3" ht="15.5" x14ac:dyDescent="0.3">
      <c r="A864" s="4"/>
      <c r="B864" s="4"/>
      <c r="C864" s="4"/>
    </row>
    <row r="865" spans="1:3" ht="15.5" x14ac:dyDescent="0.3">
      <c r="A865" s="4"/>
      <c r="B865" s="4"/>
      <c r="C865" s="4"/>
    </row>
    <row r="866" spans="1:3" ht="15.5" x14ac:dyDescent="0.3">
      <c r="A866" s="4"/>
      <c r="B866" s="4"/>
      <c r="C866" s="4"/>
    </row>
    <row r="867" spans="1:3" ht="15.5" x14ac:dyDescent="0.3">
      <c r="A867" s="4"/>
      <c r="B867" s="4"/>
      <c r="C867" s="4"/>
    </row>
    <row r="868" spans="1:3" ht="15.5" x14ac:dyDescent="0.3">
      <c r="A868" s="4"/>
      <c r="B868" s="4"/>
      <c r="C868" s="4"/>
    </row>
    <row r="869" spans="1:3" ht="15.5" x14ac:dyDescent="0.3">
      <c r="A869" s="4"/>
      <c r="B869" s="4"/>
      <c r="C869" s="4"/>
    </row>
    <row r="870" spans="1:3" ht="15.5" x14ac:dyDescent="0.3">
      <c r="A870" s="4"/>
      <c r="B870" s="4"/>
      <c r="C870" s="4"/>
    </row>
    <row r="871" spans="1:3" ht="15.5" x14ac:dyDescent="0.3">
      <c r="A871" s="4"/>
      <c r="B871" s="4"/>
      <c r="C871" s="4"/>
    </row>
    <row r="872" spans="1:3" ht="15.5" x14ac:dyDescent="0.3">
      <c r="A872" s="4"/>
      <c r="B872" s="4"/>
      <c r="C872" s="4"/>
    </row>
    <row r="873" spans="1:3" ht="15.5" x14ac:dyDescent="0.3">
      <c r="A873" s="4"/>
      <c r="B873" s="4"/>
      <c r="C873" s="4"/>
    </row>
    <row r="874" spans="1:3" ht="15.5" x14ac:dyDescent="0.3">
      <c r="A874" s="4"/>
      <c r="B874" s="4"/>
      <c r="C874" s="4"/>
    </row>
    <row r="875" spans="1:3" ht="15.5" x14ac:dyDescent="0.3">
      <c r="A875" s="4"/>
      <c r="B875" s="4"/>
      <c r="C875" s="4"/>
    </row>
    <row r="876" spans="1:3" ht="15.5" x14ac:dyDescent="0.3">
      <c r="A876" s="4"/>
      <c r="B876" s="4"/>
      <c r="C876" s="4"/>
    </row>
    <row r="877" spans="1:3" ht="15.5" x14ac:dyDescent="0.3">
      <c r="A877" s="4"/>
      <c r="B877" s="4"/>
      <c r="C877" s="4"/>
    </row>
    <row r="878" spans="1:3" ht="15.5" x14ac:dyDescent="0.3">
      <c r="A878" s="4"/>
      <c r="B878" s="4"/>
      <c r="C878" s="4"/>
    </row>
    <row r="879" spans="1:3" ht="15.5" x14ac:dyDescent="0.3">
      <c r="A879" s="4"/>
      <c r="B879" s="4"/>
      <c r="C879" s="4"/>
    </row>
    <row r="880" spans="1:3" ht="15.5" x14ac:dyDescent="0.3">
      <c r="A880" s="4"/>
      <c r="B880" s="4"/>
      <c r="C880" s="4"/>
    </row>
    <row r="881" spans="1:3" ht="15.5" x14ac:dyDescent="0.3">
      <c r="A881" s="4"/>
      <c r="B881" s="4"/>
      <c r="C881" s="4"/>
    </row>
    <row r="882" spans="1:3" ht="15.5" x14ac:dyDescent="0.3">
      <c r="A882" s="4"/>
      <c r="B882" s="4"/>
      <c r="C882" s="4"/>
    </row>
    <row r="883" spans="1:3" ht="15.5" x14ac:dyDescent="0.3">
      <c r="A883" s="4"/>
      <c r="B883" s="4"/>
      <c r="C883" s="4"/>
    </row>
    <row r="884" spans="1:3" ht="15.5" x14ac:dyDescent="0.3">
      <c r="A884" s="4"/>
      <c r="B884" s="4"/>
      <c r="C884" s="4"/>
    </row>
    <row r="885" spans="1:3" ht="15.5" x14ac:dyDescent="0.3">
      <c r="A885" s="4"/>
      <c r="B885" s="4"/>
      <c r="C885" s="4"/>
    </row>
    <row r="886" spans="1:3" ht="15.5" x14ac:dyDescent="0.3">
      <c r="A886" s="4"/>
      <c r="B886" s="4"/>
      <c r="C886" s="4"/>
    </row>
    <row r="887" spans="1:3" ht="15.5" x14ac:dyDescent="0.3">
      <c r="A887" s="4"/>
      <c r="B887" s="4"/>
      <c r="C887" s="4"/>
    </row>
    <row r="888" spans="1:3" ht="15.5" x14ac:dyDescent="0.3">
      <c r="A888" s="4"/>
      <c r="B888" s="4"/>
      <c r="C888" s="4"/>
    </row>
    <row r="889" spans="1:3" ht="15.5" x14ac:dyDescent="0.3">
      <c r="A889" s="4"/>
      <c r="B889" s="4"/>
      <c r="C889" s="4"/>
    </row>
    <row r="890" spans="1:3" ht="15.5" x14ac:dyDescent="0.3">
      <c r="A890" s="4"/>
      <c r="B890" s="4"/>
      <c r="C890" s="4"/>
    </row>
    <row r="891" spans="1:3" ht="15.5" x14ac:dyDescent="0.3">
      <c r="A891" s="4"/>
      <c r="B891" s="4"/>
      <c r="C891" s="4"/>
    </row>
    <row r="892" spans="1:3" ht="15.5" x14ac:dyDescent="0.3">
      <c r="A892" s="4"/>
      <c r="B892" s="4"/>
      <c r="C892" s="4"/>
    </row>
    <row r="893" spans="1:3" ht="15.5" x14ac:dyDescent="0.3">
      <c r="A893" s="4"/>
      <c r="B893" s="4"/>
      <c r="C893" s="4"/>
    </row>
    <row r="894" spans="1:3" ht="15.5" x14ac:dyDescent="0.3">
      <c r="A894" s="4"/>
      <c r="B894" s="4"/>
      <c r="C894" s="4"/>
    </row>
    <row r="895" spans="1:3" ht="15.5" x14ac:dyDescent="0.3">
      <c r="A895" s="4"/>
      <c r="B895" s="4"/>
      <c r="C895" s="4"/>
    </row>
    <row r="896" spans="1:3" ht="15.5" x14ac:dyDescent="0.3">
      <c r="A896" s="4"/>
      <c r="B896" s="4"/>
      <c r="C896" s="4"/>
    </row>
    <row r="897" spans="1:3" ht="15.5" x14ac:dyDescent="0.3">
      <c r="A897" s="4"/>
      <c r="B897" s="4"/>
      <c r="C897" s="4"/>
    </row>
    <row r="898" spans="1:3" ht="15.5" x14ac:dyDescent="0.3">
      <c r="A898" s="4"/>
      <c r="B898" s="4"/>
      <c r="C898" s="4"/>
    </row>
    <row r="899" spans="1:3" ht="15.5" x14ac:dyDescent="0.3">
      <c r="A899" s="4"/>
      <c r="B899" s="4"/>
      <c r="C899" s="4"/>
    </row>
    <row r="900" spans="1:3" ht="15.5" x14ac:dyDescent="0.3">
      <c r="A900" s="4"/>
      <c r="B900" s="4"/>
      <c r="C900" s="4"/>
    </row>
    <row r="901" spans="1:3" ht="15.5" x14ac:dyDescent="0.3">
      <c r="A901" s="4"/>
      <c r="B901" s="4"/>
      <c r="C901" s="4"/>
    </row>
    <row r="902" spans="1:3" ht="15.5" x14ac:dyDescent="0.3">
      <c r="A902" s="4"/>
      <c r="B902" s="4"/>
      <c r="C902" s="4"/>
    </row>
    <row r="903" spans="1:3" ht="15.5" x14ac:dyDescent="0.3">
      <c r="A903" s="4"/>
      <c r="B903" s="4"/>
      <c r="C903" s="4"/>
    </row>
    <row r="904" spans="1:3" ht="15.5" x14ac:dyDescent="0.3">
      <c r="A904" s="4"/>
      <c r="B904" s="4"/>
      <c r="C904" s="4"/>
    </row>
    <row r="905" spans="1:3" ht="15.5" x14ac:dyDescent="0.3">
      <c r="A905" s="4"/>
      <c r="B905" s="4"/>
      <c r="C905" s="4"/>
    </row>
    <row r="906" spans="1:3" ht="15.5" x14ac:dyDescent="0.3">
      <c r="A906" s="4"/>
      <c r="B906" s="4"/>
      <c r="C906" s="4"/>
    </row>
    <row r="907" spans="1:3" ht="15.5" x14ac:dyDescent="0.3">
      <c r="A907" s="4"/>
      <c r="B907" s="4"/>
      <c r="C907" s="4"/>
    </row>
    <row r="908" spans="1:3" ht="15.5" x14ac:dyDescent="0.3">
      <c r="A908" s="4"/>
      <c r="B908" s="4"/>
      <c r="C908" s="4"/>
    </row>
    <row r="909" spans="1:3" ht="15.5" x14ac:dyDescent="0.3">
      <c r="A909" s="4"/>
      <c r="B909" s="4"/>
      <c r="C909" s="4"/>
    </row>
    <row r="910" spans="1:3" ht="15.5" x14ac:dyDescent="0.3">
      <c r="A910" s="4"/>
      <c r="B910" s="4"/>
      <c r="C910" s="4"/>
    </row>
    <row r="911" spans="1:3" ht="15.5" x14ac:dyDescent="0.3">
      <c r="A911" s="4"/>
      <c r="B911" s="4"/>
      <c r="C911" s="4"/>
    </row>
    <row r="912" spans="1:3" ht="15.5" x14ac:dyDescent="0.3">
      <c r="A912" s="4"/>
      <c r="B912" s="4"/>
      <c r="C912" s="4"/>
    </row>
    <row r="913" spans="1:3" ht="15.5" x14ac:dyDescent="0.3">
      <c r="A913" s="4"/>
      <c r="B913" s="4"/>
      <c r="C913" s="4"/>
    </row>
    <row r="914" spans="1:3" ht="15.5" x14ac:dyDescent="0.3">
      <c r="A914" s="4"/>
      <c r="B914" s="4"/>
      <c r="C914" s="4"/>
    </row>
    <row r="915" spans="1:3" ht="15.5" x14ac:dyDescent="0.3">
      <c r="A915" s="4"/>
      <c r="B915" s="4"/>
      <c r="C915" s="4"/>
    </row>
    <row r="916" spans="1:3" ht="15.5" x14ac:dyDescent="0.3">
      <c r="A916" s="4"/>
      <c r="B916" s="4"/>
      <c r="C916" s="4"/>
    </row>
    <row r="917" spans="1:3" ht="15.5" x14ac:dyDescent="0.3">
      <c r="A917" s="4"/>
      <c r="B917" s="4"/>
      <c r="C917" s="4"/>
    </row>
    <row r="918" spans="1:3" ht="15.5" x14ac:dyDescent="0.3">
      <c r="A918" s="4"/>
      <c r="B918" s="4"/>
      <c r="C918" s="4"/>
    </row>
    <row r="919" spans="1:3" ht="15.5" x14ac:dyDescent="0.3">
      <c r="A919" s="4"/>
      <c r="B919" s="4"/>
      <c r="C919" s="4"/>
    </row>
    <row r="920" spans="1:3" ht="15.5" x14ac:dyDescent="0.3">
      <c r="A920" s="4"/>
      <c r="B920" s="4"/>
      <c r="C920" s="4"/>
    </row>
    <row r="921" spans="1:3" ht="15.5" x14ac:dyDescent="0.3">
      <c r="A921" s="4"/>
      <c r="B921" s="4"/>
      <c r="C921" s="4"/>
    </row>
    <row r="922" spans="1:3" ht="15.5" x14ac:dyDescent="0.3">
      <c r="A922" s="4"/>
      <c r="B922" s="4"/>
      <c r="C922" s="4"/>
    </row>
    <row r="923" spans="1:3" ht="15.5" x14ac:dyDescent="0.3">
      <c r="A923" s="4"/>
      <c r="B923" s="4"/>
      <c r="C923" s="4"/>
    </row>
    <row r="924" spans="1:3" ht="15.5" x14ac:dyDescent="0.3">
      <c r="A924" s="4"/>
      <c r="B924" s="4"/>
      <c r="C924" s="4"/>
    </row>
    <row r="925" spans="1:3" ht="15.5" x14ac:dyDescent="0.3">
      <c r="A925" s="4"/>
      <c r="B925" s="4"/>
      <c r="C925" s="4"/>
    </row>
    <row r="926" spans="1:3" ht="15.5" x14ac:dyDescent="0.3">
      <c r="A926" s="4"/>
      <c r="B926" s="4"/>
      <c r="C926" s="4"/>
    </row>
    <row r="927" spans="1:3" ht="15.5" x14ac:dyDescent="0.3">
      <c r="A927" s="4"/>
      <c r="B927" s="4"/>
      <c r="C927" s="4"/>
    </row>
    <row r="928" spans="1:3" ht="15.5" x14ac:dyDescent="0.3">
      <c r="A928" s="4"/>
      <c r="B928" s="4"/>
      <c r="C928" s="4"/>
    </row>
    <row r="929" spans="1:3" ht="15.5" x14ac:dyDescent="0.3">
      <c r="A929" s="4"/>
      <c r="B929" s="4"/>
      <c r="C929" s="4"/>
    </row>
    <row r="930" spans="1:3" ht="15.5" x14ac:dyDescent="0.3">
      <c r="A930" s="4"/>
      <c r="B930" s="4"/>
      <c r="C930" s="4"/>
    </row>
    <row r="931" spans="1:3" ht="15.5" x14ac:dyDescent="0.3">
      <c r="A931" s="4"/>
      <c r="B931" s="4"/>
      <c r="C931" s="4"/>
    </row>
    <row r="932" spans="1:3" ht="15.5" x14ac:dyDescent="0.3">
      <c r="A932" s="4"/>
      <c r="B932" s="4"/>
      <c r="C932" s="4"/>
    </row>
    <row r="933" spans="1:3" ht="15.5" x14ac:dyDescent="0.3">
      <c r="A933" s="4"/>
      <c r="B933" s="4"/>
      <c r="C933" s="4"/>
    </row>
    <row r="934" spans="1:3" ht="15.5" x14ac:dyDescent="0.3">
      <c r="A934" s="4"/>
      <c r="B934" s="4"/>
      <c r="C934" s="4"/>
    </row>
    <row r="935" spans="1:3" ht="15.5" x14ac:dyDescent="0.3">
      <c r="A935" s="4"/>
      <c r="B935" s="4"/>
      <c r="C935" s="4"/>
    </row>
    <row r="936" spans="1:3" ht="15.5" x14ac:dyDescent="0.3">
      <c r="A936" s="4"/>
      <c r="B936" s="4"/>
      <c r="C936" s="4"/>
    </row>
    <row r="937" spans="1:3" ht="15.5" x14ac:dyDescent="0.3">
      <c r="A937" s="4"/>
      <c r="B937" s="4"/>
      <c r="C937" s="4"/>
    </row>
    <row r="938" spans="1:3" ht="15.5" x14ac:dyDescent="0.3">
      <c r="A938" s="4"/>
      <c r="B938" s="4"/>
      <c r="C938" s="4"/>
    </row>
    <row r="939" spans="1:3" ht="15.5" x14ac:dyDescent="0.3">
      <c r="A939" s="4"/>
      <c r="B939" s="4"/>
      <c r="C939" s="4"/>
    </row>
    <row r="940" spans="1:3" ht="15.5" x14ac:dyDescent="0.3">
      <c r="A940" s="4"/>
      <c r="B940" s="4"/>
      <c r="C940" s="4"/>
    </row>
    <row r="941" spans="1:3" ht="15.5" x14ac:dyDescent="0.3">
      <c r="A941" s="4"/>
      <c r="B941" s="4"/>
      <c r="C941" s="4"/>
    </row>
    <row r="942" spans="1:3" ht="15.5" x14ac:dyDescent="0.3">
      <c r="A942" s="4"/>
      <c r="B942" s="4"/>
      <c r="C942" s="4"/>
    </row>
    <row r="943" spans="1:3" ht="15.5" x14ac:dyDescent="0.3">
      <c r="A943" s="4"/>
      <c r="B943" s="4"/>
      <c r="C943" s="4"/>
    </row>
    <row r="944" spans="1:3" ht="15.5" x14ac:dyDescent="0.3">
      <c r="A944" s="4"/>
      <c r="B944" s="4"/>
      <c r="C944" s="4"/>
    </row>
    <row r="945" spans="1:3" ht="15.5" x14ac:dyDescent="0.3">
      <c r="A945" s="4"/>
      <c r="B945" s="4"/>
      <c r="C945" s="4"/>
    </row>
    <row r="946" spans="1:3" ht="15.5" x14ac:dyDescent="0.3">
      <c r="A946" s="4"/>
      <c r="B946" s="4"/>
      <c r="C946" s="4"/>
    </row>
    <row r="947" spans="1:3" ht="15.5" x14ac:dyDescent="0.3">
      <c r="A947" s="4"/>
      <c r="B947" s="4"/>
      <c r="C947" s="4"/>
    </row>
    <row r="948" spans="1:3" ht="15.5" x14ac:dyDescent="0.3">
      <c r="A948" s="4"/>
      <c r="B948" s="4"/>
      <c r="C948" s="4"/>
    </row>
    <row r="949" spans="1:3" ht="15.5" x14ac:dyDescent="0.3">
      <c r="A949" s="4"/>
      <c r="B949" s="4"/>
      <c r="C949" s="4"/>
    </row>
    <row r="950" spans="1:3" ht="15.5" x14ac:dyDescent="0.3">
      <c r="A950" s="4"/>
      <c r="B950" s="4"/>
      <c r="C950" s="4"/>
    </row>
    <row r="951" spans="1:3" ht="15.5" x14ac:dyDescent="0.3">
      <c r="A951" s="4"/>
      <c r="B951" s="4"/>
      <c r="C951" s="4"/>
    </row>
    <row r="952" spans="1:3" ht="15.5" x14ac:dyDescent="0.3">
      <c r="A952" s="4"/>
      <c r="B952" s="4"/>
      <c r="C952" s="4"/>
    </row>
    <row r="953" spans="1:3" ht="15.5" x14ac:dyDescent="0.3">
      <c r="A953" s="4"/>
      <c r="B953" s="4"/>
      <c r="C953" s="4"/>
    </row>
    <row r="954" spans="1:3" ht="15.5" x14ac:dyDescent="0.3">
      <c r="A954" s="4"/>
      <c r="B954" s="4"/>
      <c r="C954" s="4"/>
    </row>
    <row r="955" spans="1:3" ht="15.5" x14ac:dyDescent="0.3">
      <c r="A955" s="4"/>
      <c r="B955" s="4"/>
      <c r="C955" s="4"/>
    </row>
    <row r="956" spans="1:3" ht="15.5" x14ac:dyDescent="0.3">
      <c r="A956" s="4"/>
      <c r="B956" s="4"/>
      <c r="C956" s="4"/>
    </row>
    <row r="957" spans="1:3" ht="15.5" x14ac:dyDescent="0.3">
      <c r="A957" s="4"/>
      <c r="B957" s="4"/>
      <c r="C957" s="4"/>
    </row>
    <row r="958" spans="1:3" ht="15.5" x14ac:dyDescent="0.3">
      <c r="A958" s="4"/>
      <c r="B958" s="4"/>
      <c r="C958" s="4"/>
    </row>
    <row r="959" spans="1:3" ht="15.5" x14ac:dyDescent="0.3">
      <c r="A959" s="4"/>
      <c r="B959" s="4"/>
      <c r="C959" s="4"/>
    </row>
    <row r="960" spans="1:3" ht="15.5" x14ac:dyDescent="0.3">
      <c r="A960" s="4"/>
      <c r="B960" s="4"/>
      <c r="C960" s="4"/>
    </row>
    <row r="961" spans="1:3" ht="15.5" x14ac:dyDescent="0.3">
      <c r="A961" s="4"/>
      <c r="B961" s="4"/>
      <c r="C961" s="4"/>
    </row>
    <row r="962" spans="1:3" ht="15.5" x14ac:dyDescent="0.3">
      <c r="A962" s="4"/>
      <c r="B962" s="4"/>
      <c r="C962" s="4"/>
    </row>
    <row r="963" spans="1:3" ht="15.5" x14ac:dyDescent="0.3">
      <c r="A963" s="4"/>
      <c r="B963" s="4"/>
      <c r="C963" s="4"/>
    </row>
    <row r="964" spans="1:3" ht="15.5" x14ac:dyDescent="0.3">
      <c r="A964" s="4"/>
      <c r="B964" s="4"/>
      <c r="C964" s="4"/>
    </row>
    <row r="965" spans="1:3" ht="15.5" x14ac:dyDescent="0.3">
      <c r="A965" s="4"/>
      <c r="B965" s="4"/>
      <c r="C965" s="4"/>
    </row>
    <row r="966" spans="1:3" ht="15.5" x14ac:dyDescent="0.3">
      <c r="A966" s="4"/>
      <c r="B966" s="4"/>
      <c r="C966" s="4"/>
    </row>
    <row r="967" spans="1:3" ht="15.5" x14ac:dyDescent="0.3">
      <c r="A967" s="4"/>
      <c r="B967" s="4"/>
      <c r="C967" s="4"/>
    </row>
    <row r="968" spans="1:3" ht="15.5" x14ac:dyDescent="0.3">
      <c r="A968" s="4"/>
      <c r="B968" s="4"/>
      <c r="C968" s="4"/>
    </row>
    <row r="969" spans="1:3" ht="15.5" x14ac:dyDescent="0.3">
      <c r="A969" s="4"/>
      <c r="B969" s="4"/>
      <c r="C969" s="4"/>
    </row>
    <row r="970" spans="1:3" ht="15.5" x14ac:dyDescent="0.3">
      <c r="A970" s="4"/>
      <c r="B970" s="4"/>
      <c r="C970" s="4"/>
    </row>
    <row r="971" spans="1:3" ht="15.5" x14ac:dyDescent="0.3">
      <c r="A971" s="4"/>
      <c r="B971" s="4"/>
      <c r="C971" s="4"/>
    </row>
    <row r="972" spans="1:3" ht="15.5" x14ac:dyDescent="0.3">
      <c r="A972" s="4"/>
      <c r="B972" s="4"/>
      <c r="C972" s="4"/>
    </row>
    <row r="973" spans="1:3" ht="15.5" x14ac:dyDescent="0.3">
      <c r="A973" s="4"/>
      <c r="B973" s="4"/>
      <c r="C973" s="4"/>
    </row>
    <row r="974" spans="1:3" ht="15.5" x14ac:dyDescent="0.3">
      <c r="A974" s="4"/>
      <c r="B974" s="4"/>
      <c r="C974" s="4"/>
    </row>
    <row r="975" spans="1:3" ht="15.5" x14ac:dyDescent="0.3">
      <c r="A975" s="4"/>
      <c r="B975" s="4"/>
      <c r="C975" s="4"/>
    </row>
    <row r="976" spans="1:3" ht="15.5" x14ac:dyDescent="0.3">
      <c r="A976" s="4"/>
      <c r="B976" s="4"/>
      <c r="C976" s="4"/>
    </row>
    <row r="977" spans="1:3" ht="15.5" x14ac:dyDescent="0.3">
      <c r="A977" s="4"/>
      <c r="B977" s="4"/>
      <c r="C977" s="4"/>
    </row>
    <row r="978" spans="1:3" ht="15.5" x14ac:dyDescent="0.3">
      <c r="A978" s="4"/>
      <c r="B978" s="4"/>
      <c r="C978" s="4"/>
    </row>
    <row r="979" spans="1:3" ht="15.5" x14ac:dyDescent="0.3">
      <c r="A979" s="4"/>
      <c r="B979" s="4"/>
      <c r="C979" s="4"/>
    </row>
    <row r="980" spans="1:3" ht="15.5" x14ac:dyDescent="0.3">
      <c r="A980" s="4"/>
      <c r="B980" s="4"/>
      <c r="C980" s="4"/>
    </row>
    <row r="981" spans="1:3" ht="15.5" x14ac:dyDescent="0.3">
      <c r="A981" s="4"/>
      <c r="B981" s="4"/>
      <c r="C981" s="4"/>
    </row>
    <row r="982" spans="1:3" ht="15.5" x14ac:dyDescent="0.3">
      <c r="A982" s="4"/>
      <c r="B982" s="4"/>
      <c r="C982" s="4"/>
    </row>
    <row r="983" spans="1:3" ht="15.5" x14ac:dyDescent="0.3">
      <c r="A983" s="4"/>
      <c r="B983" s="4"/>
      <c r="C983" s="4"/>
    </row>
    <row r="984" spans="1:3" ht="15.5" x14ac:dyDescent="0.3">
      <c r="A984" s="4"/>
      <c r="B984" s="4"/>
      <c r="C984" s="4"/>
    </row>
    <row r="985" spans="1:3" ht="15.5" x14ac:dyDescent="0.3">
      <c r="A985" s="4"/>
      <c r="B985" s="4"/>
      <c r="C985" s="4"/>
    </row>
    <row r="986" spans="1:3" ht="15.5" x14ac:dyDescent="0.3">
      <c r="A986" s="4"/>
      <c r="B986" s="4"/>
      <c r="C986" s="4"/>
    </row>
    <row r="987" spans="1:3" ht="15.5" x14ac:dyDescent="0.3">
      <c r="A987" s="4"/>
      <c r="B987" s="4"/>
      <c r="C987" s="4"/>
    </row>
    <row r="988" spans="1:3" ht="15.5" x14ac:dyDescent="0.3">
      <c r="A988" s="4"/>
      <c r="B988" s="4"/>
      <c r="C988" s="4"/>
    </row>
    <row r="989" spans="1:3" ht="15.5" x14ac:dyDescent="0.3">
      <c r="A989" s="4"/>
      <c r="B989" s="4"/>
      <c r="C989" s="4"/>
    </row>
    <row r="990" spans="1:3" ht="15.5" x14ac:dyDescent="0.3">
      <c r="A990" s="4"/>
      <c r="B990" s="4"/>
      <c r="C990" s="4"/>
    </row>
    <row r="991" spans="1:3" ht="15.5" x14ac:dyDescent="0.3">
      <c r="A991" s="4"/>
      <c r="B991" s="4"/>
      <c r="C991" s="4"/>
    </row>
    <row r="992" spans="1:3" ht="15.5" x14ac:dyDescent="0.3">
      <c r="A992" s="4"/>
      <c r="B992" s="4"/>
      <c r="C992" s="4"/>
    </row>
    <row r="993" spans="1:3" ht="15.5" x14ac:dyDescent="0.3">
      <c r="A993" s="4"/>
      <c r="B993" s="4"/>
      <c r="C993" s="4"/>
    </row>
    <row r="994" spans="1:3" ht="15.5" x14ac:dyDescent="0.3">
      <c r="A994" s="4"/>
      <c r="B994" s="4"/>
      <c r="C994" s="4"/>
    </row>
    <row r="995" spans="1:3" ht="15.5" x14ac:dyDescent="0.3">
      <c r="A995" s="4"/>
      <c r="B995" s="4"/>
      <c r="C995" s="4"/>
    </row>
    <row r="996" spans="1:3" ht="15.5" x14ac:dyDescent="0.3">
      <c r="A996" s="4"/>
      <c r="B996" s="4"/>
      <c r="C996" s="4"/>
    </row>
    <row r="997" spans="1:3" ht="15.5" x14ac:dyDescent="0.3">
      <c r="A997" s="4"/>
      <c r="B997" s="4"/>
      <c r="C997" s="4"/>
    </row>
    <row r="998" spans="1:3" ht="15.5" x14ac:dyDescent="0.3">
      <c r="A998" s="4"/>
      <c r="B998" s="4"/>
      <c r="C998" s="4"/>
    </row>
    <row r="999" spans="1:3" ht="15.5" x14ac:dyDescent="0.3">
      <c r="A999" s="4"/>
      <c r="B999" s="4"/>
      <c r="C999" s="4"/>
    </row>
    <row r="1000" spans="1:3" ht="15.5" x14ac:dyDescent="0.3">
      <c r="A1000" s="4"/>
      <c r="B1000" s="4"/>
      <c r="C1000" s="4"/>
    </row>
    <row r="1001" spans="1:3" ht="15.5" x14ac:dyDescent="0.3">
      <c r="A1001" s="4"/>
      <c r="B1001" s="4"/>
      <c r="C1001" s="4"/>
    </row>
  </sheetData>
  <conditionalFormatting sqref="B1 B102:B1048576">
    <cfRule type="duplicateValues" dxfId="1" priority="2"/>
  </conditionalFormatting>
  <conditionalFormatting sqref="B2:B101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1968"/>
  <sheetViews>
    <sheetView workbookViewId="0">
      <selection activeCell="A9" sqref="A9"/>
    </sheetView>
  </sheetViews>
  <sheetFormatPr defaultColWidth="8.6640625" defaultRowHeight="14" x14ac:dyDescent="0.3"/>
  <cols>
    <col min="1" max="1" width="17.4140625" style="10" bestFit="1" customWidth="1"/>
    <col min="2" max="2" width="10.9140625" style="10" customWidth="1"/>
    <col min="3" max="3" width="9.08203125" style="10" bestFit="1" customWidth="1"/>
    <col min="4" max="4" width="16.08203125" style="10" customWidth="1"/>
    <col min="5" max="5" width="15.9140625" style="13" bestFit="1" customWidth="1"/>
    <col min="6" max="6" width="17" style="10" bestFit="1" customWidth="1"/>
    <col min="7" max="7" width="19.4140625" style="10" bestFit="1" customWidth="1"/>
    <col min="8" max="16384" width="8.6640625" style="10"/>
  </cols>
  <sheetData>
    <row r="1" spans="1:15" s="12" customFormat="1" ht="15.5" x14ac:dyDescent="0.3">
      <c r="A1" s="17" t="s">
        <v>921</v>
      </c>
      <c r="B1" s="3" t="s">
        <v>905</v>
      </c>
      <c r="C1" s="3" t="s">
        <v>221</v>
      </c>
      <c r="D1" s="3" t="s">
        <v>222</v>
      </c>
      <c r="E1" s="50" t="s">
        <v>912</v>
      </c>
      <c r="F1" s="3" t="s">
        <v>910</v>
      </c>
      <c r="G1" s="3" t="s">
        <v>911</v>
      </c>
    </row>
    <row r="2" spans="1:15" ht="14.5" x14ac:dyDescent="0.35">
      <c r="A2" s="29">
        <v>1</v>
      </c>
      <c r="B2" s="14">
        <v>1</v>
      </c>
      <c r="C2" s="14">
        <v>3</v>
      </c>
      <c r="D2" s="14" t="s">
        <v>879</v>
      </c>
      <c r="E2" s="15">
        <v>101.47177652760374</v>
      </c>
      <c r="F2" s="14" t="str">
        <f>VLOOKUP(VERSIONS[[#This Row],[Product ID]], PRODUCTS[], 2)</f>
        <v>Air Max</v>
      </c>
      <c r="G2" s="14" t="str">
        <f>VLOOKUP(VERSIONS[[#This Row],[Product ID]], PRODUCTS[], 3)</f>
        <v>Shoe</v>
      </c>
    </row>
    <row r="3" spans="1:15" ht="14.5" x14ac:dyDescent="0.35">
      <c r="A3" s="14">
        <f>A2+1</f>
        <v>2</v>
      </c>
      <c r="B3" s="14">
        <v>1</v>
      </c>
      <c r="C3" s="14">
        <v>3</v>
      </c>
      <c r="D3" s="14" t="s">
        <v>880</v>
      </c>
      <c r="E3" s="15">
        <v>275.06882411192424</v>
      </c>
      <c r="F3" s="14" t="str">
        <f>VLOOKUP(VERSIONS[[#This Row],[Product ID]], PRODUCTS[], 2)</f>
        <v>Air Max</v>
      </c>
      <c r="G3" s="14" t="str">
        <f>VLOOKUP(VERSIONS[[#This Row],[Product ID]], PRODUCTS[], 3)</f>
        <v>Shoe</v>
      </c>
    </row>
    <row r="4" spans="1:15" ht="15.5" x14ac:dyDescent="0.35">
      <c r="A4" s="14">
        <f t="shared" ref="A4:A67" si="0">A3+1</f>
        <v>3</v>
      </c>
      <c r="B4" s="14">
        <v>1</v>
      </c>
      <c r="C4" s="14">
        <v>3</v>
      </c>
      <c r="D4" s="4" t="s">
        <v>870</v>
      </c>
      <c r="E4" s="15">
        <v>228.70275684904408</v>
      </c>
      <c r="F4" s="14" t="str">
        <f>VLOOKUP(VERSIONS[[#This Row],[Product ID]], PRODUCTS[], 2)</f>
        <v>Air Max</v>
      </c>
      <c r="G4" s="14" t="str">
        <f>VLOOKUP(VERSIONS[[#This Row],[Product ID]], PRODUCTS[], 3)</f>
        <v>Shoe</v>
      </c>
    </row>
    <row r="5" spans="1:15" ht="14.5" x14ac:dyDescent="0.35">
      <c r="A5" s="14">
        <f t="shared" si="0"/>
        <v>4</v>
      </c>
      <c r="B5" s="14">
        <v>1</v>
      </c>
      <c r="C5" s="14">
        <v>4</v>
      </c>
      <c r="D5" s="14" t="s">
        <v>871</v>
      </c>
      <c r="E5" s="15">
        <v>162.91359705961665</v>
      </c>
      <c r="F5" s="14" t="str">
        <f>VLOOKUP(VERSIONS[[#This Row],[Product ID]], PRODUCTS[], 2)</f>
        <v>Air Max</v>
      </c>
      <c r="G5" s="14" t="str">
        <f>VLOOKUP(VERSIONS[[#This Row],[Product ID]], PRODUCTS[], 3)</f>
        <v>Shoe</v>
      </c>
    </row>
    <row r="6" spans="1:15" ht="15.5" x14ac:dyDescent="0.35">
      <c r="A6" s="14">
        <f t="shared" si="0"/>
        <v>5</v>
      </c>
      <c r="B6" s="14">
        <v>1</v>
      </c>
      <c r="C6" s="14">
        <v>4.5</v>
      </c>
      <c r="D6" s="4" t="s">
        <v>871</v>
      </c>
      <c r="E6" s="15">
        <v>147.63632889058138</v>
      </c>
      <c r="F6" s="14" t="str">
        <f>VLOOKUP(VERSIONS[[#This Row],[Product ID]], PRODUCTS[], 2)</f>
        <v>Air Max</v>
      </c>
      <c r="G6" s="14" t="str">
        <f>VLOOKUP(VERSIONS[[#This Row],[Product ID]], PRODUCTS[], 3)</f>
        <v>Shoe</v>
      </c>
      <c r="N6" s="12"/>
      <c r="O6" s="17"/>
    </row>
    <row r="7" spans="1:15" ht="15.5" x14ac:dyDescent="0.35">
      <c r="A7" s="14">
        <f t="shared" si="0"/>
        <v>6</v>
      </c>
      <c r="B7" s="14">
        <v>1</v>
      </c>
      <c r="C7" s="14">
        <v>5</v>
      </c>
      <c r="D7" s="4" t="s">
        <v>870</v>
      </c>
      <c r="E7" s="15">
        <v>276.09582963949077</v>
      </c>
      <c r="F7" s="14" t="str">
        <f>VLOOKUP(VERSIONS[[#This Row],[Product ID]], PRODUCTS[], 2)</f>
        <v>Air Max</v>
      </c>
      <c r="G7" s="14" t="str">
        <f>VLOOKUP(VERSIONS[[#This Row],[Product ID]], PRODUCTS[], 3)</f>
        <v>Shoe</v>
      </c>
    </row>
    <row r="8" spans="1:15" ht="15.5" x14ac:dyDescent="0.35">
      <c r="A8" s="14">
        <f t="shared" si="0"/>
        <v>7</v>
      </c>
      <c r="B8" s="14">
        <v>1</v>
      </c>
      <c r="C8" s="14">
        <v>5.5</v>
      </c>
      <c r="D8" s="4" t="s">
        <v>871</v>
      </c>
      <c r="E8" s="15">
        <v>271.61398552167179</v>
      </c>
      <c r="F8" s="14" t="str">
        <f>VLOOKUP(VERSIONS[[#This Row],[Product ID]], PRODUCTS[], 2)</f>
        <v>Air Max</v>
      </c>
      <c r="G8" s="14" t="str">
        <f>VLOOKUP(VERSIONS[[#This Row],[Product ID]], PRODUCTS[], 3)</f>
        <v>Shoe</v>
      </c>
    </row>
    <row r="9" spans="1:15" ht="15.5" x14ac:dyDescent="0.35">
      <c r="A9" s="14">
        <f t="shared" si="0"/>
        <v>8</v>
      </c>
      <c r="B9" s="14">
        <v>1</v>
      </c>
      <c r="C9" s="14">
        <v>6</v>
      </c>
      <c r="D9" s="4" t="s">
        <v>871</v>
      </c>
      <c r="E9" s="15">
        <v>388.41155819096889</v>
      </c>
      <c r="F9" s="14" t="str">
        <f>VLOOKUP(VERSIONS[[#This Row],[Product ID]], PRODUCTS[], 2)</f>
        <v>Air Max</v>
      </c>
      <c r="G9" s="14" t="str">
        <f>VLOOKUP(VERSIONS[[#This Row],[Product ID]], PRODUCTS[], 3)</f>
        <v>Shoe</v>
      </c>
    </row>
    <row r="10" spans="1:15" ht="14.5" x14ac:dyDescent="0.35">
      <c r="A10" s="14">
        <f t="shared" si="0"/>
        <v>9</v>
      </c>
      <c r="B10" s="14">
        <v>1</v>
      </c>
      <c r="C10" s="14">
        <v>8.5</v>
      </c>
      <c r="D10" s="14" t="s">
        <v>871</v>
      </c>
      <c r="E10" s="15">
        <v>373.68873557134827</v>
      </c>
      <c r="F10" s="14" t="str">
        <f>VLOOKUP(VERSIONS[[#This Row],[Product ID]], PRODUCTS[], 2)</f>
        <v>Air Max</v>
      </c>
      <c r="G10" s="14" t="str">
        <f>VLOOKUP(VERSIONS[[#This Row],[Product ID]], PRODUCTS[], 3)</f>
        <v>Shoe</v>
      </c>
    </row>
    <row r="11" spans="1:15" ht="14.5" x14ac:dyDescent="0.35">
      <c r="A11" s="14">
        <f t="shared" si="0"/>
        <v>10</v>
      </c>
      <c r="B11" s="14">
        <v>1</v>
      </c>
      <c r="C11" s="14">
        <v>8.5</v>
      </c>
      <c r="D11" s="14" t="s">
        <v>871</v>
      </c>
      <c r="E11" s="15">
        <v>178.42442238301913</v>
      </c>
      <c r="F11" s="14" t="str">
        <f>VLOOKUP(VERSIONS[[#This Row],[Product ID]], PRODUCTS[], 2)</f>
        <v>Air Max</v>
      </c>
      <c r="G11" s="14" t="str">
        <f>VLOOKUP(VERSIONS[[#This Row],[Product ID]], PRODUCTS[], 3)</f>
        <v>Shoe</v>
      </c>
    </row>
    <row r="12" spans="1:15" ht="14.5" x14ac:dyDescent="0.35">
      <c r="A12" s="14">
        <f t="shared" si="0"/>
        <v>11</v>
      </c>
      <c r="B12" s="14">
        <v>1</v>
      </c>
      <c r="C12" s="14">
        <v>9</v>
      </c>
      <c r="D12" s="14" t="s">
        <v>871</v>
      </c>
      <c r="E12" s="15">
        <v>323.07765006556042</v>
      </c>
      <c r="F12" s="14" t="str">
        <f>VLOOKUP(VERSIONS[[#This Row],[Product ID]], PRODUCTS[], 2)</f>
        <v>Air Max</v>
      </c>
      <c r="G12" s="14" t="str">
        <f>VLOOKUP(VERSIONS[[#This Row],[Product ID]], PRODUCTS[], 3)</f>
        <v>Shoe</v>
      </c>
    </row>
    <row r="13" spans="1:15" ht="14.5" x14ac:dyDescent="0.35">
      <c r="A13" s="14">
        <f t="shared" si="0"/>
        <v>12</v>
      </c>
      <c r="B13" s="14">
        <v>1</v>
      </c>
      <c r="C13" s="14">
        <v>12.5</v>
      </c>
      <c r="D13" s="14" t="s">
        <v>881</v>
      </c>
      <c r="E13" s="15">
        <v>286.18121245079624</v>
      </c>
      <c r="F13" s="14" t="str">
        <f>VLOOKUP(VERSIONS[[#This Row],[Product ID]], PRODUCTS[], 2)</f>
        <v>Air Max</v>
      </c>
      <c r="G13" s="14" t="str">
        <f>VLOOKUP(VERSIONS[[#This Row],[Product ID]], PRODUCTS[], 3)</f>
        <v>Shoe</v>
      </c>
    </row>
    <row r="14" spans="1:15" ht="15.5" x14ac:dyDescent="0.35">
      <c r="A14" s="14">
        <f t="shared" si="0"/>
        <v>13</v>
      </c>
      <c r="B14" s="14">
        <v>2</v>
      </c>
      <c r="C14" s="14">
        <v>3</v>
      </c>
      <c r="D14" s="4" t="s">
        <v>876</v>
      </c>
      <c r="E14" s="15">
        <v>191.7759390952094</v>
      </c>
      <c r="F14" s="14" t="str">
        <f>VLOOKUP(VERSIONS[[#This Row],[Product ID]], PRODUCTS[], 2)</f>
        <v>Air Force 1</v>
      </c>
      <c r="G14" s="14" t="str">
        <f>VLOOKUP(VERSIONS[[#This Row],[Product ID]], PRODUCTS[], 3)</f>
        <v>Shoe</v>
      </c>
    </row>
    <row r="15" spans="1:15" ht="14.5" x14ac:dyDescent="0.35">
      <c r="A15" s="14">
        <f t="shared" si="0"/>
        <v>14</v>
      </c>
      <c r="B15" s="14">
        <v>2</v>
      </c>
      <c r="C15" s="14">
        <v>4</v>
      </c>
      <c r="D15" s="14" t="s">
        <v>872</v>
      </c>
      <c r="E15" s="15">
        <v>239.15106782746207</v>
      </c>
      <c r="F15" s="14" t="str">
        <f>VLOOKUP(VERSIONS[[#This Row],[Product ID]], PRODUCTS[], 2)</f>
        <v>Air Force 1</v>
      </c>
      <c r="G15" s="14" t="str">
        <f>VLOOKUP(VERSIONS[[#This Row],[Product ID]], PRODUCTS[], 3)</f>
        <v>Shoe</v>
      </c>
    </row>
    <row r="16" spans="1:15" ht="14.5" x14ac:dyDescent="0.35">
      <c r="A16" s="14">
        <f t="shared" si="0"/>
        <v>15</v>
      </c>
      <c r="B16" s="14">
        <v>2</v>
      </c>
      <c r="C16" s="14">
        <v>4</v>
      </c>
      <c r="D16" s="14" t="s">
        <v>871</v>
      </c>
      <c r="E16" s="15">
        <v>239.67225459917526</v>
      </c>
      <c r="F16" s="14" t="str">
        <f>VLOOKUP(VERSIONS[[#This Row],[Product ID]], PRODUCTS[], 2)</f>
        <v>Air Force 1</v>
      </c>
      <c r="G16" s="14" t="str">
        <f>VLOOKUP(VERSIONS[[#This Row],[Product ID]], PRODUCTS[], 3)</f>
        <v>Shoe</v>
      </c>
    </row>
    <row r="17" spans="1:7" ht="15.5" x14ac:dyDescent="0.35">
      <c r="A17" s="14">
        <f t="shared" si="0"/>
        <v>16</v>
      </c>
      <c r="B17" s="14">
        <v>2</v>
      </c>
      <c r="C17" s="14">
        <v>4.5</v>
      </c>
      <c r="D17" s="4" t="s">
        <v>871</v>
      </c>
      <c r="E17" s="15">
        <v>78.268530633268213</v>
      </c>
      <c r="F17" s="14" t="str">
        <f>VLOOKUP(VERSIONS[[#This Row],[Product ID]], PRODUCTS[], 2)</f>
        <v>Air Force 1</v>
      </c>
      <c r="G17" s="14" t="str">
        <f>VLOOKUP(VERSIONS[[#This Row],[Product ID]], PRODUCTS[], 3)</f>
        <v>Shoe</v>
      </c>
    </row>
    <row r="18" spans="1:7" ht="15.5" x14ac:dyDescent="0.35">
      <c r="A18" s="14">
        <f t="shared" si="0"/>
        <v>17</v>
      </c>
      <c r="B18" s="14">
        <v>2</v>
      </c>
      <c r="C18" s="14">
        <v>5</v>
      </c>
      <c r="D18" s="4" t="s">
        <v>872</v>
      </c>
      <c r="E18" s="15">
        <v>245.54282948436085</v>
      </c>
      <c r="F18" s="14" t="str">
        <f>VLOOKUP(VERSIONS[[#This Row],[Product ID]], PRODUCTS[], 2)</f>
        <v>Air Force 1</v>
      </c>
      <c r="G18" s="14" t="str">
        <f>VLOOKUP(VERSIONS[[#This Row],[Product ID]], PRODUCTS[], 3)</f>
        <v>Shoe</v>
      </c>
    </row>
    <row r="19" spans="1:7" ht="15.5" x14ac:dyDescent="0.35">
      <c r="A19" s="14">
        <f t="shared" si="0"/>
        <v>18</v>
      </c>
      <c r="B19" s="14">
        <v>2</v>
      </c>
      <c r="C19" s="14">
        <v>5</v>
      </c>
      <c r="D19" s="4" t="s">
        <v>871</v>
      </c>
      <c r="E19" s="15">
        <v>181.74543263066792</v>
      </c>
      <c r="F19" s="14" t="str">
        <f>VLOOKUP(VERSIONS[[#This Row],[Product ID]], PRODUCTS[], 2)</f>
        <v>Air Force 1</v>
      </c>
      <c r="G19" s="14" t="str">
        <f>VLOOKUP(VERSIONS[[#This Row],[Product ID]], PRODUCTS[], 3)</f>
        <v>Shoe</v>
      </c>
    </row>
    <row r="20" spans="1:7" ht="15.5" x14ac:dyDescent="0.35">
      <c r="A20" s="14">
        <f t="shared" si="0"/>
        <v>19</v>
      </c>
      <c r="B20" s="14">
        <v>2</v>
      </c>
      <c r="C20" s="14">
        <v>5.5</v>
      </c>
      <c r="D20" s="4" t="s">
        <v>870</v>
      </c>
      <c r="E20" s="15">
        <v>312.49252154021161</v>
      </c>
      <c r="F20" s="14" t="str">
        <f>VLOOKUP(VERSIONS[[#This Row],[Product ID]], PRODUCTS[], 2)</f>
        <v>Air Force 1</v>
      </c>
      <c r="G20" s="14" t="str">
        <f>VLOOKUP(VERSIONS[[#This Row],[Product ID]], PRODUCTS[], 3)</f>
        <v>Shoe</v>
      </c>
    </row>
    <row r="21" spans="1:7" ht="14.5" x14ac:dyDescent="0.35">
      <c r="A21" s="14">
        <f t="shared" si="0"/>
        <v>20</v>
      </c>
      <c r="B21" s="14">
        <v>2</v>
      </c>
      <c r="C21" s="14">
        <v>5.5</v>
      </c>
      <c r="D21" s="14" t="s">
        <v>871</v>
      </c>
      <c r="E21" s="15">
        <v>174.02714554671951</v>
      </c>
      <c r="F21" s="14" t="str">
        <f>VLOOKUP(VERSIONS[[#This Row],[Product ID]], PRODUCTS[], 2)</f>
        <v>Air Force 1</v>
      </c>
      <c r="G21" s="14" t="str">
        <f>VLOOKUP(VERSIONS[[#This Row],[Product ID]], PRODUCTS[], 3)</f>
        <v>Shoe</v>
      </c>
    </row>
    <row r="22" spans="1:7" ht="14.5" x14ac:dyDescent="0.35">
      <c r="A22" s="14">
        <f t="shared" si="0"/>
        <v>21</v>
      </c>
      <c r="B22" s="14">
        <v>2</v>
      </c>
      <c r="C22" s="14">
        <v>7.5</v>
      </c>
      <c r="D22" s="14" t="s">
        <v>870</v>
      </c>
      <c r="E22" s="15">
        <v>379.06318652765623</v>
      </c>
      <c r="F22" s="14" t="str">
        <f>VLOOKUP(VERSIONS[[#This Row],[Product ID]], PRODUCTS[], 2)</f>
        <v>Air Force 1</v>
      </c>
      <c r="G22" s="14" t="str">
        <f>VLOOKUP(VERSIONS[[#This Row],[Product ID]], PRODUCTS[], 3)</f>
        <v>Shoe</v>
      </c>
    </row>
    <row r="23" spans="1:7" ht="15.5" x14ac:dyDescent="0.35">
      <c r="A23" s="14">
        <f t="shared" si="0"/>
        <v>22</v>
      </c>
      <c r="B23" s="14">
        <v>2</v>
      </c>
      <c r="C23" s="14">
        <v>8.5</v>
      </c>
      <c r="D23" s="4" t="s">
        <v>878</v>
      </c>
      <c r="E23" s="15">
        <v>82.004928114377378</v>
      </c>
      <c r="F23" s="14" t="str">
        <f>VLOOKUP(VERSIONS[[#This Row],[Product ID]], PRODUCTS[], 2)</f>
        <v>Air Force 1</v>
      </c>
      <c r="G23" s="14" t="str">
        <f>VLOOKUP(VERSIONS[[#This Row],[Product ID]], PRODUCTS[], 3)</f>
        <v>Shoe</v>
      </c>
    </row>
    <row r="24" spans="1:7" ht="14.5" x14ac:dyDescent="0.35">
      <c r="A24" s="14">
        <f t="shared" si="0"/>
        <v>23</v>
      </c>
      <c r="B24" s="14">
        <v>2</v>
      </c>
      <c r="C24" s="14">
        <v>9.5</v>
      </c>
      <c r="D24" s="14" t="s">
        <v>870</v>
      </c>
      <c r="E24" s="15">
        <v>383.26802828992118</v>
      </c>
      <c r="F24" s="14" t="str">
        <f>VLOOKUP(VERSIONS[[#This Row],[Product ID]], PRODUCTS[], 2)</f>
        <v>Air Force 1</v>
      </c>
      <c r="G24" s="14" t="str">
        <f>VLOOKUP(VERSIONS[[#This Row],[Product ID]], PRODUCTS[], 3)</f>
        <v>Shoe</v>
      </c>
    </row>
    <row r="25" spans="1:7" ht="14.5" x14ac:dyDescent="0.35">
      <c r="A25" s="14">
        <f t="shared" si="0"/>
        <v>24</v>
      </c>
      <c r="B25" s="14">
        <v>2</v>
      </c>
      <c r="C25" s="14">
        <v>11</v>
      </c>
      <c r="D25" s="14" t="s">
        <v>871</v>
      </c>
      <c r="E25" s="15">
        <v>66.051287613899859</v>
      </c>
      <c r="F25" s="14" t="str">
        <f>VLOOKUP(VERSIONS[[#This Row],[Product ID]], PRODUCTS[], 2)</f>
        <v>Air Force 1</v>
      </c>
      <c r="G25" s="14" t="str">
        <f>VLOOKUP(VERSIONS[[#This Row],[Product ID]], PRODUCTS[], 3)</f>
        <v>Shoe</v>
      </c>
    </row>
    <row r="26" spans="1:7" ht="15.5" x14ac:dyDescent="0.35">
      <c r="A26" s="14">
        <f t="shared" si="0"/>
        <v>25</v>
      </c>
      <c r="B26" s="14">
        <v>2</v>
      </c>
      <c r="C26" s="14">
        <v>12</v>
      </c>
      <c r="D26" s="4" t="s">
        <v>871</v>
      </c>
      <c r="E26" s="15">
        <v>102.0770151823555</v>
      </c>
      <c r="F26" s="14" t="str">
        <f>VLOOKUP(VERSIONS[[#This Row],[Product ID]], PRODUCTS[], 2)</f>
        <v>Air Force 1</v>
      </c>
      <c r="G26" s="14" t="str">
        <f>VLOOKUP(VERSIONS[[#This Row],[Product ID]], PRODUCTS[], 3)</f>
        <v>Shoe</v>
      </c>
    </row>
    <row r="27" spans="1:7" ht="15.5" x14ac:dyDescent="0.35">
      <c r="A27" s="14">
        <f t="shared" si="0"/>
        <v>26</v>
      </c>
      <c r="B27" s="14">
        <v>2</v>
      </c>
      <c r="C27" s="14">
        <v>12.5</v>
      </c>
      <c r="D27" s="4" t="s">
        <v>870</v>
      </c>
      <c r="E27" s="15">
        <v>335.23041875736544</v>
      </c>
      <c r="F27" s="14" t="str">
        <f>VLOOKUP(VERSIONS[[#This Row],[Product ID]], PRODUCTS[], 2)</f>
        <v>Air Force 1</v>
      </c>
      <c r="G27" s="14" t="str">
        <f>VLOOKUP(VERSIONS[[#This Row],[Product ID]], PRODUCTS[], 3)</f>
        <v>Shoe</v>
      </c>
    </row>
    <row r="28" spans="1:7" ht="14.5" x14ac:dyDescent="0.35">
      <c r="A28" s="14">
        <f t="shared" si="0"/>
        <v>27</v>
      </c>
      <c r="B28" s="14">
        <v>3</v>
      </c>
      <c r="C28" s="14">
        <v>3</v>
      </c>
      <c r="D28" s="14" t="s">
        <v>871</v>
      </c>
      <c r="E28" s="15">
        <v>260.50161079939886</v>
      </c>
      <c r="F28" s="14" t="str">
        <f>VLOOKUP(VERSIONS[[#This Row],[Product ID]], PRODUCTS[], 2)</f>
        <v>Dri-FIT Shirt</v>
      </c>
      <c r="G28" s="14" t="str">
        <f>VLOOKUP(VERSIONS[[#This Row],[Product ID]], PRODUCTS[], 3)</f>
        <v>Apparel</v>
      </c>
    </row>
    <row r="29" spans="1:7" ht="15.5" x14ac:dyDescent="0.35">
      <c r="A29" s="14">
        <f t="shared" si="0"/>
        <v>28</v>
      </c>
      <c r="B29" s="14">
        <v>3</v>
      </c>
      <c r="C29" s="14">
        <v>3.5</v>
      </c>
      <c r="D29" s="4" t="s">
        <v>871</v>
      </c>
      <c r="E29" s="15">
        <v>248.63081062992802</v>
      </c>
      <c r="F29" s="14" t="str">
        <f>VLOOKUP(VERSIONS[[#This Row],[Product ID]], PRODUCTS[], 2)</f>
        <v>Dri-FIT Shirt</v>
      </c>
      <c r="G29" s="14" t="str">
        <f>VLOOKUP(VERSIONS[[#This Row],[Product ID]], PRODUCTS[], 3)</f>
        <v>Apparel</v>
      </c>
    </row>
    <row r="30" spans="1:7" ht="15.5" x14ac:dyDescent="0.35">
      <c r="A30" s="14">
        <f t="shared" si="0"/>
        <v>29</v>
      </c>
      <c r="B30" s="14">
        <v>3</v>
      </c>
      <c r="C30" s="14">
        <v>3.5</v>
      </c>
      <c r="D30" s="4" t="s">
        <v>871</v>
      </c>
      <c r="E30" s="15">
        <v>134.28087548361208</v>
      </c>
      <c r="F30" s="14" t="str">
        <f>VLOOKUP(VERSIONS[[#This Row],[Product ID]], PRODUCTS[], 2)</f>
        <v>Dri-FIT Shirt</v>
      </c>
      <c r="G30" s="14" t="str">
        <f>VLOOKUP(VERSIONS[[#This Row],[Product ID]], PRODUCTS[], 3)</f>
        <v>Apparel</v>
      </c>
    </row>
    <row r="31" spans="1:7" ht="15.5" x14ac:dyDescent="0.35">
      <c r="A31" s="14">
        <f t="shared" si="0"/>
        <v>30</v>
      </c>
      <c r="B31" s="14">
        <v>3</v>
      </c>
      <c r="C31" s="14">
        <v>5.5</v>
      </c>
      <c r="D31" s="4" t="s">
        <v>871</v>
      </c>
      <c r="E31" s="15">
        <v>287.18471946081041</v>
      </c>
      <c r="F31" s="14" t="str">
        <f>VLOOKUP(VERSIONS[[#This Row],[Product ID]], PRODUCTS[], 2)</f>
        <v>Dri-FIT Shirt</v>
      </c>
      <c r="G31" s="14" t="str">
        <f>VLOOKUP(VERSIONS[[#This Row],[Product ID]], PRODUCTS[], 3)</f>
        <v>Apparel</v>
      </c>
    </row>
    <row r="32" spans="1:7" ht="15.5" x14ac:dyDescent="0.35">
      <c r="A32" s="14">
        <f t="shared" si="0"/>
        <v>31</v>
      </c>
      <c r="B32" s="14">
        <v>3</v>
      </c>
      <c r="C32" s="14">
        <v>6.5</v>
      </c>
      <c r="D32" s="4" t="s">
        <v>870</v>
      </c>
      <c r="E32" s="15">
        <v>200.60597123196871</v>
      </c>
      <c r="F32" s="14" t="str">
        <f>VLOOKUP(VERSIONS[[#This Row],[Product ID]], PRODUCTS[], 2)</f>
        <v>Dri-FIT Shirt</v>
      </c>
      <c r="G32" s="14" t="str">
        <f>VLOOKUP(VERSIONS[[#This Row],[Product ID]], PRODUCTS[], 3)</f>
        <v>Apparel</v>
      </c>
    </row>
    <row r="33" spans="1:7" ht="14.5" x14ac:dyDescent="0.35">
      <c r="A33" s="14">
        <f t="shared" si="0"/>
        <v>32</v>
      </c>
      <c r="B33" s="14">
        <v>3</v>
      </c>
      <c r="C33" s="14">
        <v>7.5</v>
      </c>
      <c r="D33" s="14" t="s">
        <v>871</v>
      </c>
      <c r="E33" s="15">
        <v>120.7998307591794</v>
      </c>
      <c r="F33" s="14" t="str">
        <f>VLOOKUP(VERSIONS[[#This Row],[Product ID]], PRODUCTS[], 2)</f>
        <v>Dri-FIT Shirt</v>
      </c>
      <c r="G33" s="14" t="str">
        <f>VLOOKUP(VERSIONS[[#This Row],[Product ID]], PRODUCTS[], 3)</f>
        <v>Apparel</v>
      </c>
    </row>
    <row r="34" spans="1:7" ht="15.5" x14ac:dyDescent="0.35">
      <c r="A34" s="14">
        <f t="shared" si="0"/>
        <v>33</v>
      </c>
      <c r="B34" s="14">
        <v>3</v>
      </c>
      <c r="C34" s="14">
        <v>9</v>
      </c>
      <c r="D34" s="4" t="s">
        <v>870</v>
      </c>
      <c r="E34" s="15">
        <v>41.972378177199204</v>
      </c>
      <c r="F34" s="14" t="str">
        <f>VLOOKUP(VERSIONS[[#This Row],[Product ID]], PRODUCTS[], 2)</f>
        <v>Dri-FIT Shirt</v>
      </c>
      <c r="G34" s="14" t="str">
        <f>VLOOKUP(VERSIONS[[#This Row],[Product ID]], PRODUCTS[], 3)</f>
        <v>Apparel</v>
      </c>
    </row>
    <row r="35" spans="1:7" ht="14.5" x14ac:dyDescent="0.35">
      <c r="A35" s="14">
        <f t="shared" si="0"/>
        <v>34</v>
      </c>
      <c r="B35" s="14">
        <v>3</v>
      </c>
      <c r="C35" s="14">
        <v>10.5</v>
      </c>
      <c r="D35" s="14" t="s">
        <v>881</v>
      </c>
      <c r="E35" s="15">
        <v>358.91907509182852</v>
      </c>
      <c r="F35" s="14" t="str">
        <f>VLOOKUP(VERSIONS[[#This Row],[Product ID]], PRODUCTS[], 2)</f>
        <v>Dri-FIT Shirt</v>
      </c>
      <c r="G35" s="14" t="str">
        <f>VLOOKUP(VERSIONS[[#This Row],[Product ID]], PRODUCTS[], 3)</f>
        <v>Apparel</v>
      </c>
    </row>
    <row r="36" spans="1:7" ht="15.5" x14ac:dyDescent="0.35">
      <c r="A36" s="14">
        <f t="shared" si="0"/>
        <v>35</v>
      </c>
      <c r="B36" s="14">
        <v>3</v>
      </c>
      <c r="C36" s="14">
        <v>12</v>
      </c>
      <c r="D36" s="4" t="s">
        <v>871</v>
      </c>
      <c r="E36" s="15">
        <v>367.14342595248968</v>
      </c>
      <c r="F36" s="14" t="str">
        <f>VLOOKUP(VERSIONS[[#This Row],[Product ID]], PRODUCTS[], 2)</f>
        <v>Dri-FIT Shirt</v>
      </c>
      <c r="G36" s="14" t="str">
        <f>VLOOKUP(VERSIONS[[#This Row],[Product ID]], PRODUCTS[], 3)</f>
        <v>Apparel</v>
      </c>
    </row>
    <row r="37" spans="1:7" ht="14.5" x14ac:dyDescent="0.35">
      <c r="A37" s="14">
        <f t="shared" si="0"/>
        <v>36</v>
      </c>
      <c r="B37" s="14">
        <v>4</v>
      </c>
      <c r="C37" s="14">
        <v>4.5</v>
      </c>
      <c r="D37" s="14" t="s">
        <v>870</v>
      </c>
      <c r="E37" s="15">
        <v>153.82716206808632</v>
      </c>
      <c r="F37" s="14" t="str">
        <f>VLOOKUP(VERSIONS[[#This Row],[Product ID]], PRODUCTS[], 2)</f>
        <v>Cortez</v>
      </c>
      <c r="G37" s="14" t="str">
        <f>VLOOKUP(VERSIONS[[#This Row],[Product ID]], PRODUCTS[], 3)</f>
        <v>Shoe</v>
      </c>
    </row>
    <row r="38" spans="1:7" ht="15.5" x14ac:dyDescent="0.35">
      <c r="A38" s="14">
        <f t="shared" si="0"/>
        <v>37</v>
      </c>
      <c r="B38" s="14">
        <v>4</v>
      </c>
      <c r="C38" s="14">
        <v>5</v>
      </c>
      <c r="D38" s="4" t="s">
        <v>870</v>
      </c>
      <c r="E38" s="15">
        <v>127.02311847258264</v>
      </c>
      <c r="F38" s="14" t="str">
        <f>VLOOKUP(VERSIONS[[#This Row],[Product ID]], PRODUCTS[], 2)</f>
        <v>Cortez</v>
      </c>
      <c r="G38" s="14" t="str">
        <f>VLOOKUP(VERSIONS[[#This Row],[Product ID]], PRODUCTS[], 3)</f>
        <v>Shoe</v>
      </c>
    </row>
    <row r="39" spans="1:7" ht="15.5" x14ac:dyDescent="0.35">
      <c r="A39" s="14">
        <f t="shared" si="0"/>
        <v>38</v>
      </c>
      <c r="B39" s="14">
        <v>4</v>
      </c>
      <c r="C39" s="14">
        <v>5.5</v>
      </c>
      <c r="D39" s="4" t="s">
        <v>870</v>
      </c>
      <c r="E39" s="15">
        <v>387.67746964709232</v>
      </c>
      <c r="F39" s="14" t="str">
        <f>VLOOKUP(VERSIONS[[#This Row],[Product ID]], PRODUCTS[], 2)</f>
        <v>Cortez</v>
      </c>
      <c r="G39" s="14" t="str">
        <f>VLOOKUP(VERSIONS[[#This Row],[Product ID]], PRODUCTS[], 3)</f>
        <v>Shoe</v>
      </c>
    </row>
    <row r="40" spans="1:7" ht="15.5" x14ac:dyDescent="0.35">
      <c r="A40" s="14">
        <f t="shared" si="0"/>
        <v>39</v>
      </c>
      <c r="B40" s="14">
        <v>4</v>
      </c>
      <c r="C40" s="14">
        <v>6</v>
      </c>
      <c r="D40" s="4" t="s">
        <v>871</v>
      </c>
      <c r="E40" s="15">
        <v>299.99006419038153</v>
      </c>
      <c r="F40" s="14" t="str">
        <f>VLOOKUP(VERSIONS[[#This Row],[Product ID]], PRODUCTS[], 2)</f>
        <v>Cortez</v>
      </c>
      <c r="G40" s="14" t="str">
        <f>VLOOKUP(VERSIONS[[#This Row],[Product ID]], PRODUCTS[], 3)</f>
        <v>Shoe</v>
      </c>
    </row>
    <row r="41" spans="1:7" ht="14.5" x14ac:dyDescent="0.35">
      <c r="A41" s="14">
        <f t="shared" si="0"/>
        <v>40</v>
      </c>
      <c r="B41" s="14">
        <v>4</v>
      </c>
      <c r="C41" s="14">
        <v>6.5</v>
      </c>
      <c r="D41" s="14" t="s">
        <v>870</v>
      </c>
      <c r="E41" s="15">
        <v>222.33852211205749</v>
      </c>
      <c r="F41" s="14" t="str">
        <f>VLOOKUP(VERSIONS[[#This Row],[Product ID]], PRODUCTS[], 2)</f>
        <v>Cortez</v>
      </c>
      <c r="G41" s="14" t="str">
        <f>VLOOKUP(VERSIONS[[#This Row],[Product ID]], PRODUCTS[], 3)</f>
        <v>Shoe</v>
      </c>
    </row>
    <row r="42" spans="1:7" ht="15.5" x14ac:dyDescent="0.35">
      <c r="A42" s="14">
        <f t="shared" si="0"/>
        <v>41</v>
      </c>
      <c r="B42" s="14">
        <v>4</v>
      </c>
      <c r="C42" s="14">
        <v>8</v>
      </c>
      <c r="D42" s="4" t="s">
        <v>871</v>
      </c>
      <c r="E42" s="15">
        <v>203.0632659758528</v>
      </c>
      <c r="F42" s="14" t="str">
        <f>VLOOKUP(VERSIONS[[#This Row],[Product ID]], PRODUCTS[], 2)</f>
        <v>Cortez</v>
      </c>
      <c r="G42" s="14" t="str">
        <f>VLOOKUP(VERSIONS[[#This Row],[Product ID]], PRODUCTS[], 3)</f>
        <v>Shoe</v>
      </c>
    </row>
    <row r="43" spans="1:7" ht="15.5" x14ac:dyDescent="0.35">
      <c r="A43" s="14">
        <f t="shared" si="0"/>
        <v>42</v>
      </c>
      <c r="B43" s="14">
        <v>4</v>
      </c>
      <c r="C43" s="14">
        <v>11</v>
      </c>
      <c r="D43" s="4" t="s">
        <v>871</v>
      </c>
      <c r="E43" s="15">
        <v>114.71265690792711</v>
      </c>
      <c r="F43" s="14" t="str">
        <f>VLOOKUP(VERSIONS[[#This Row],[Product ID]], PRODUCTS[], 2)</f>
        <v>Cortez</v>
      </c>
      <c r="G43" s="14" t="str">
        <f>VLOOKUP(VERSIONS[[#This Row],[Product ID]], PRODUCTS[], 3)</f>
        <v>Shoe</v>
      </c>
    </row>
    <row r="44" spans="1:7" ht="14.5" x14ac:dyDescent="0.35">
      <c r="A44" s="14">
        <f t="shared" si="0"/>
        <v>43</v>
      </c>
      <c r="B44" s="14">
        <v>4</v>
      </c>
      <c r="C44" s="14">
        <v>11</v>
      </c>
      <c r="D44" s="14" t="s">
        <v>870</v>
      </c>
      <c r="E44" s="15">
        <v>217.05969310244714</v>
      </c>
      <c r="F44" s="14" t="str">
        <f>VLOOKUP(VERSIONS[[#This Row],[Product ID]], PRODUCTS[], 2)</f>
        <v>Cortez</v>
      </c>
      <c r="G44" s="14" t="str">
        <f>VLOOKUP(VERSIONS[[#This Row],[Product ID]], PRODUCTS[], 3)</f>
        <v>Shoe</v>
      </c>
    </row>
    <row r="45" spans="1:7" ht="15.5" x14ac:dyDescent="0.35">
      <c r="A45" s="14">
        <f t="shared" si="0"/>
        <v>44</v>
      </c>
      <c r="B45" s="14">
        <v>4</v>
      </c>
      <c r="C45" s="14">
        <v>11.5</v>
      </c>
      <c r="D45" s="4" t="s">
        <v>870</v>
      </c>
      <c r="E45" s="15">
        <v>124.37273830046206</v>
      </c>
      <c r="F45" s="14" t="str">
        <f>VLOOKUP(VERSIONS[[#This Row],[Product ID]], PRODUCTS[], 2)</f>
        <v>Cortez</v>
      </c>
      <c r="G45" s="14" t="str">
        <f>VLOOKUP(VERSIONS[[#This Row],[Product ID]], PRODUCTS[], 3)</f>
        <v>Shoe</v>
      </c>
    </row>
    <row r="46" spans="1:7" ht="14.5" x14ac:dyDescent="0.35">
      <c r="A46" s="14">
        <f t="shared" si="0"/>
        <v>45</v>
      </c>
      <c r="B46" s="14">
        <v>4</v>
      </c>
      <c r="C46" s="14">
        <v>12</v>
      </c>
      <c r="D46" s="14" t="s">
        <v>871</v>
      </c>
      <c r="E46" s="15">
        <v>164.12396135935023</v>
      </c>
      <c r="F46" s="14" t="str">
        <f>VLOOKUP(VERSIONS[[#This Row],[Product ID]], PRODUCTS[], 2)</f>
        <v>Cortez</v>
      </c>
      <c r="G46" s="14" t="str">
        <f>VLOOKUP(VERSIONS[[#This Row],[Product ID]], PRODUCTS[], 3)</f>
        <v>Shoe</v>
      </c>
    </row>
    <row r="47" spans="1:7" ht="15.5" x14ac:dyDescent="0.35">
      <c r="A47" s="14">
        <f t="shared" si="0"/>
        <v>46</v>
      </c>
      <c r="B47" s="14">
        <v>4</v>
      </c>
      <c r="C47" s="14">
        <v>12.5</v>
      </c>
      <c r="D47" s="4" t="s">
        <v>875</v>
      </c>
      <c r="E47" s="15">
        <v>227.67153436502366</v>
      </c>
      <c r="F47" s="14" t="str">
        <f>VLOOKUP(VERSIONS[[#This Row],[Product ID]], PRODUCTS[], 2)</f>
        <v>Cortez</v>
      </c>
      <c r="G47" s="14" t="str">
        <f>VLOOKUP(VERSIONS[[#This Row],[Product ID]], PRODUCTS[], 3)</f>
        <v>Shoe</v>
      </c>
    </row>
    <row r="48" spans="1:7" ht="14.5" x14ac:dyDescent="0.35">
      <c r="A48" s="14">
        <f t="shared" si="0"/>
        <v>47</v>
      </c>
      <c r="B48" s="14">
        <v>5</v>
      </c>
      <c r="C48" s="14">
        <v>3</v>
      </c>
      <c r="D48" s="14" t="s">
        <v>883</v>
      </c>
      <c r="E48" s="15">
        <v>327.38233605084741</v>
      </c>
      <c r="F48" s="14" t="str">
        <f>VLOOKUP(VERSIONS[[#This Row],[Product ID]], PRODUCTS[], 2)</f>
        <v>Nike Football</v>
      </c>
      <c r="G48" s="14" t="str">
        <f>VLOOKUP(VERSIONS[[#This Row],[Product ID]], PRODUCTS[], 3)</f>
        <v>Sport Equipment</v>
      </c>
    </row>
    <row r="49" spans="1:7" ht="15.5" x14ac:dyDescent="0.35">
      <c r="A49" s="14">
        <f t="shared" si="0"/>
        <v>48</v>
      </c>
      <c r="B49" s="14">
        <v>5</v>
      </c>
      <c r="C49" s="14">
        <v>4</v>
      </c>
      <c r="D49" s="4" t="s">
        <v>871</v>
      </c>
      <c r="E49" s="15">
        <v>174.18212509773977</v>
      </c>
      <c r="F49" s="14" t="str">
        <f>VLOOKUP(VERSIONS[[#This Row],[Product ID]], PRODUCTS[], 2)</f>
        <v>Nike Football</v>
      </c>
      <c r="G49" s="14" t="str">
        <f>VLOOKUP(VERSIONS[[#This Row],[Product ID]], PRODUCTS[], 3)</f>
        <v>Sport Equipment</v>
      </c>
    </row>
    <row r="50" spans="1:7" ht="15.5" x14ac:dyDescent="0.35">
      <c r="A50" s="14">
        <f t="shared" si="0"/>
        <v>49</v>
      </c>
      <c r="B50" s="14">
        <v>5</v>
      </c>
      <c r="C50" s="14">
        <v>6</v>
      </c>
      <c r="D50" s="4" t="s">
        <v>874</v>
      </c>
      <c r="E50" s="15">
        <v>65.079131145871457</v>
      </c>
      <c r="F50" s="14" t="str">
        <f>VLOOKUP(VERSIONS[[#This Row],[Product ID]], PRODUCTS[], 2)</f>
        <v>Nike Football</v>
      </c>
      <c r="G50" s="14" t="str">
        <f>VLOOKUP(VERSIONS[[#This Row],[Product ID]], PRODUCTS[], 3)</f>
        <v>Sport Equipment</v>
      </c>
    </row>
    <row r="51" spans="1:7" ht="14.5" x14ac:dyDescent="0.35">
      <c r="A51" s="14">
        <f t="shared" si="0"/>
        <v>50</v>
      </c>
      <c r="B51" s="14">
        <v>5</v>
      </c>
      <c r="C51" s="14">
        <v>7</v>
      </c>
      <c r="D51" s="14" t="s">
        <v>870</v>
      </c>
      <c r="E51" s="15">
        <v>85.393125150562241</v>
      </c>
      <c r="F51" s="14" t="str">
        <f>VLOOKUP(VERSIONS[[#This Row],[Product ID]], PRODUCTS[], 2)</f>
        <v>Nike Football</v>
      </c>
      <c r="G51" s="14" t="str">
        <f>VLOOKUP(VERSIONS[[#This Row],[Product ID]], PRODUCTS[], 3)</f>
        <v>Sport Equipment</v>
      </c>
    </row>
    <row r="52" spans="1:7" ht="14.5" x14ac:dyDescent="0.35">
      <c r="A52" s="14">
        <f t="shared" si="0"/>
        <v>51</v>
      </c>
      <c r="B52" s="14">
        <v>5</v>
      </c>
      <c r="C52" s="14">
        <v>8</v>
      </c>
      <c r="D52" s="14" t="s">
        <v>871</v>
      </c>
      <c r="E52" s="15">
        <v>314.43258620873007</v>
      </c>
      <c r="F52" s="14" t="str">
        <f>VLOOKUP(VERSIONS[[#This Row],[Product ID]], PRODUCTS[], 2)</f>
        <v>Nike Football</v>
      </c>
      <c r="G52" s="14" t="str">
        <f>VLOOKUP(VERSIONS[[#This Row],[Product ID]], PRODUCTS[], 3)</f>
        <v>Sport Equipment</v>
      </c>
    </row>
    <row r="53" spans="1:7" ht="15.5" x14ac:dyDescent="0.35">
      <c r="A53" s="14">
        <f t="shared" si="0"/>
        <v>52</v>
      </c>
      <c r="B53" s="14">
        <v>5</v>
      </c>
      <c r="C53" s="14">
        <v>9</v>
      </c>
      <c r="D53" s="4" t="s">
        <v>872</v>
      </c>
      <c r="E53" s="15">
        <v>178.1950347536141</v>
      </c>
      <c r="F53" s="14" t="str">
        <f>VLOOKUP(VERSIONS[[#This Row],[Product ID]], PRODUCTS[], 2)</f>
        <v>Nike Football</v>
      </c>
      <c r="G53" s="14" t="str">
        <f>VLOOKUP(VERSIONS[[#This Row],[Product ID]], PRODUCTS[], 3)</f>
        <v>Sport Equipment</v>
      </c>
    </row>
    <row r="54" spans="1:7" ht="14.5" x14ac:dyDescent="0.35">
      <c r="A54" s="14">
        <f t="shared" si="0"/>
        <v>53</v>
      </c>
      <c r="B54" s="14">
        <v>5</v>
      </c>
      <c r="C54" s="14">
        <v>9</v>
      </c>
      <c r="D54" s="14" t="s">
        <v>871</v>
      </c>
      <c r="E54" s="15">
        <v>127.76323912585082</v>
      </c>
      <c r="F54" s="14" t="str">
        <f>VLOOKUP(VERSIONS[[#This Row],[Product ID]], PRODUCTS[], 2)</f>
        <v>Nike Football</v>
      </c>
      <c r="G54" s="14" t="str">
        <f>VLOOKUP(VERSIONS[[#This Row],[Product ID]], PRODUCTS[], 3)</f>
        <v>Sport Equipment</v>
      </c>
    </row>
    <row r="55" spans="1:7" ht="15.5" x14ac:dyDescent="0.35">
      <c r="A55" s="14">
        <f t="shared" si="0"/>
        <v>54</v>
      </c>
      <c r="B55" s="14">
        <v>5</v>
      </c>
      <c r="C55" s="14">
        <v>9.5</v>
      </c>
      <c r="D55" s="4" t="s">
        <v>871</v>
      </c>
      <c r="E55" s="15">
        <v>181.63120329956297</v>
      </c>
      <c r="F55" s="14" t="str">
        <f>VLOOKUP(VERSIONS[[#This Row],[Product ID]], PRODUCTS[], 2)</f>
        <v>Nike Football</v>
      </c>
      <c r="G55" s="14" t="str">
        <f>VLOOKUP(VERSIONS[[#This Row],[Product ID]], PRODUCTS[], 3)</f>
        <v>Sport Equipment</v>
      </c>
    </row>
    <row r="56" spans="1:7" ht="15.5" x14ac:dyDescent="0.35">
      <c r="A56" s="14">
        <f t="shared" si="0"/>
        <v>55</v>
      </c>
      <c r="B56" s="14">
        <v>5</v>
      </c>
      <c r="C56" s="14">
        <v>9.5</v>
      </c>
      <c r="D56" s="4" t="s">
        <v>872</v>
      </c>
      <c r="E56" s="15">
        <v>253.28812686019467</v>
      </c>
      <c r="F56" s="14" t="str">
        <f>VLOOKUP(VERSIONS[[#This Row],[Product ID]], PRODUCTS[], 2)</f>
        <v>Nike Football</v>
      </c>
      <c r="G56" s="14" t="str">
        <f>VLOOKUP(VERSIONS[[#This Row],[Product ID]], PRODUCTS[], 3)</f>
        <v>Sport Equipment</v>
      </c>
    </row>
    <row r="57" spans="1:7" ht="15.5" x14ac:dyDescent="0.35">
      <c r="A57" s="14">
        <f t="shared" si="0"/>
        <v>56</v>
      </c>
      <c r="B57" s="14">
        <v>5</v>
      </c>
      <c r="C57" s="14">
        <v>11</v>
      </c>
      <c r="D57" s="4" t="s">
        <v>871</v>
      </c>
      <c r="E57" s="15">
        <v>338.06917687832419</v>
      </c>
      <c r="F57" s="14" t="str">
        <f>VLOOKUP(VERSIONS[[#This Row],[Product ID]], PRODUCTS[], 2)</f>
        <v>Nike Football</v>
      </c>
      <c r="G57" s="14" t="str">
        <f>VLOOKUP(VERSIONS[[#This Row],[Product ID]], PRODUCTS[], 3)</f>
        <v>Sport Equipment</v>
      </c>
    </row>
    <row r="58" spans="1:7" ht="15.5" x14ac:dyDescent="0.35">
      <c r="A58" s="14">
        <f t="shared" si="0"/>
        <v>57</v>
      </c>
      <c r="B58" s="14">
        <v>5</v>
      </c>
      <c r="C58" s="14">
        <v>12</v>
      </c>
      <c r="D58" s="4" t="s">
        <v>871</v>
      </c>
      <c r="E58" s="15">
        <v>244.54463224516559</v>
      </c>
      <c r="F58" s="14" t="str">
        <f>VLOOKUP(VERSIONS[[#This Row],[Product ID]], PRODUCTS[], 2)</f>
        <v>Nike Football</v>
      </c>
      <c r="G58" s="14" t="str">
        <f>VLOOKUP(VERSIONS[[#This Row],[Product ID]], PRODUCTS[], 3)</f>
        <v>Sport Equipment</v>
      </c>
    </row>
    <row r="59" spans="1:7" ht="14.5" x14ac:dyDescent="0.35">
      <c r="A59" s="14">
        <f t="shared" si="0"/>
        <v>58</v>
      </c>
      <c r="B59" s="14">
        <v>5</v>
      </c>
      <c r="C59" s="14">
        <v>12</v>
      </c>
      <c r="D59" s="14" t="s">
        <v>871</v>
      </c>
      <c r="E59" s="15">
        <v>113.13424241097644</v>
      </c>
      <c r="F59" s="14" t="str">
        <f>VLOOKUP(VERSIONS[[#This Row],[Product ID]], PRODUCTS[], 2)</f>
        <v>Nike Football</v>
      </c>
      <c r="G59" s="14" t="str">
        <f>VLOOKUP(VERSIONS[[#This Row],[Product ID]], PRODUCTS[], 3)</f>
        <v>Sport Equipment</v>
      </c>
    </row>
    <row r="60" spans="1:7" ht="14.5" x14ac:dyDescent="0.35">
      <c r="A60" s="14">
        <f t="shared" si="0"/>
        <v>59</v>
      </c>
      <c r="B60" s="14">
        <v>5</v>
      </c>
      <c r="C60" s="14">
        <v>12.5</v>
      </c>
      <c r="D60" s="14" t="s">
        <v>871</v>
      </c>
      <c r="E60" s="15">
        <v>360.19407819030238</v>
      </c>
      <c r="F60" s="14" t="str">
        <f>VLOOKUP(VERSIONS[[#This Row],[Product ID]], PRODUCTS[], 2)</f>
        <v>Nike Football</v>
      </c>
      <c r="G60" s="14" t="str">
        <f>VLOOKUP(VERSIONS[[#This Row],[Product ID]], PRODUCTS[], 3)</f>
        <v>Sport Equipment</v>
      </c>
    </row>
    <row r="61" spans="1:7" ht="14.5" x14ac:dyDescent="0.35">
      <c r="A61" s="14">
        <f t="shared" si="0"/>
        <v>60</v>
      </c>
      <c r="B61" s="14">
        <v>6</v>
      </c>
      <c r="C61" s="14">
        <v>3</v>
      </c>
      <c r="D61" s="14" t="s">
        <v>870</v>
      </c>
      <c r="E61" s="15">
        <v>275.80510889461345</v>
      </c>
      <c r="F61" s="14" t="str">
        <f>VLOOKUP(VERSIONS[[#This Row],[Product ID]], PRODUCTS[], 2)</f>
        <v>Tech Fleece Hoodie</v>
      </c>
      <c r="G61" s="14" t="str">
        <f>VLOOKUP(VERSIONS[[#This Row],[Product ID]], PRODUCTS[], 3)</f>
        <v>Apparel</v>
      </c>
    </row>
    <row r="62" spans="1:7" ht="15.5" x14ac:dyDescent="0.35">
      <c r="A62" s="14">
        <f t="shared" si="0"/>
        <v>61</v>
      </c>
      <c r="B62" s="14">
        <v>6</v>
      </c>
      <c r="C62" s="14">
        <v>4</v>
      </c>
      <c r="D62" s="4" t="s">
        <v>871</v>
      </c>
      <c r="E62" s="15">
        <v>332.90272477631277</v>
      </c>
      <c r="F62" s="14" t="str">
        <f>VLOOKUP(VERSIONS[[#This Row],[Product ID]], PRODUCTS[], 2)</f>
        <v>Tech Fleece Hoodie</v>
      </c>
      <c r="G62" s="14" t="str">
        <f>VLOOKUP(VERSIONS[[#This Row],[Product ID]], PRODUCTS[], 3)</f>
        <v>Apparel</v>
      </c>
    </row>
    <row r="63" spans="1:7" ht="15.5" x14ac:dyDescent="0.35">
      <c r="A63" s="14">
        <f t="shared" si="0"/>
        <v>62</v>
      </c>
      <c r="B63" s="14">
        <v>6</v>
      </c>
      <c r="C63" s="14">
        <v>4</v>
      </c>
      <c r="D63" s="4" t="s">
        <v>871</v>
      </c>
      <c r="E63" s="15">
        <v>224.62950621743417</v>
      </c>
      <c r="F63" s="14" t="str">
        <f>VLOOKUP(VERSIONS[[#This Row],[Product ID]], PRODUCTS[], 2)</f>
        <v>Tech Fleece Hoodie</v>
      </c>
      <c r="G63" s="14" t="str">
        <f>VLOOKUP(VERSIONS[[#This Row],[Product ID]], PRODUCTS[], 3)</f>
        <v>Apparel</v>
      </c>
    </row>
    <row r="64" spans="1:7" ht="14.5" x14ac:dyDescent="0.35">
      <c r="A64" s="14">
        <f t="shared" si="0"/>
        <v>63</v>
      </c>
      <c r="B64" s="14">
        <v>6</v>
      </c>
      <c r="C64" s="14">
        <v>5</v>
      </c>
      <c r="D64" s="14" t="s">
        <v>870</v>
      </c>
      <c r="E64" s="15">
        <v>74.255213618797342</v>
      </c>
      <c r="F64" s="14" t="str">
        <f>VLOOKUP(VERSIONS[[#This Row],[Product ID]], PRODUCTS[], 2)</f>
        <v>Tech Fleece Hoodie</v>
      </c>
      <c r="G64" s="14" t="str">
        <f>VLOOKUP(VERSIONS[[#This Row],[Product ID]], PRODUCTS[], 3)</f>
        <v>Apparel</v>
      </c>
    </row>
    <row r="65" spans="1:7" ht="14.5" x14ac:dyDescent="0.35">
      <c r="A65" s="14">
        <f t="shared" si="0"/>
        <v>64</v>
      </c>
      <c r="B65" s="14">
        <v>6</v>
      </c>
      <c r="C65" s="14">
        <v>6</v>
      </c>
      <c r="D65" s="14" t="s">
        <v>871</v>
      </c>
      <c r="E65" s="15">
        <v>156.20709696131246</v>
      </c>
      <c r="F65" s="14" t="str">
        <f>VLOOKUP(VERSIONS[[#This Row],[Product ID]], PRODUCTS[], 2)</f>
        <v>Tech Fleece Hoodie</v>
      </c>
      <c r="G65" s="14" t="str">
        <f>VLOOKUP(VERSIONS[[#This Row],[Product ID]], PRODUCTS[], 3)</f>
        <v>Apparel</v>
      </c>
    </row>
    <row r="66" spans="1:7" ht="14.5" x14ac:dyDescent="0.35">
      <c r="A66" s="14">
        <f t="shared" si="0"/>
        <v>65</v>
      </c>
      <c r="B66" s="14">
        <v>6</v>
      </c>
      <c r="C66" s="14">
        <v>7</v>
      </c>
      <c r="D66" s="14" t="s">
        <v>887</v>
      </c>
      <c r="E66" s="15">
        <v>353.74678039246703</v>
      </c>
      <c r="F66" s="14" t="str">
        <f>VLOOKUP(VERSIONS[[#This Row],[Product ID]], PRODUCTS[], 2)</f>
        <v>Tech Fleece Hoodie</v>
      </c>
      <c r="G66" s="14" t="str">
        <f>VLOOKUP(VERSIONS[[#This Row],[Product ID]], PRODUCTS[], 3)</f>
        <v>Apparel</v>
      </c>
    </row>
    <row r="67" spans="1:7" ht="14.5" x14ac:dyDescent="0.35">
      <c r="A67" s="14">
        <f t="shared" si="0"/>
        <v>66</v>
      </c>
      <c r="B67" s="14">
        <v>6</v>
      </c>
      <c r="C67" s="14">
        <v>8.5</v>
      </c>
      <c r="D67" s="14" t="s">
        <v>871</v>
      </c>
      <c r="E67" s="15">
        <v>390.28292456192145</v>
      </c>
      <c r="F67" s="14" t="str">
        <f>VLOOKUP(VERSIONS[[#This Row],[Product ID]], PRODUCTS[], 2)</f>
        <v>Tech Fleece Hoodie</v>
      </c>
      <c r="G67" s="14" t="str">
        <f>VLOOKUP(VERSIONS[[#This Row],[Product ID]], PRODUCTS[], 3)</f>
        <v>Apparel</v>
      </c>
    </row>
    <row r="68" spans="1:7" ht="15.5" x14ac:dyDescent="0.35">
      <c r="A68" s="14">
        <f t="shared" ref="A68:A131" si="1">A67+1</f>
        <v>67</v>
      </c>
      <c r="B68" s="14">
        <v>6</v>
      </c>
      <c r="C68" s="14">
        <v>9.5</v>
      </c>
      <c r="D68" s="4" t="s">
        <v>874</v>
      </c>
      <c r="E68" s="15">
        <v>173.73430665082469</v>
      </c>
      <c r="F68" s="14" t="str">
        <f>VLOOKUP(VERSIONS[[#This Row],[Product ID]], PRODUCTS[], 2)</f>
        <v>Tech Fleece Hoodie</v>
      </c>
      <c r="G68" s="14" t="str">
        <f>VLOOKUP(VERSIONS[[#This Row],[Product ID]], PRODUCTS[], 3)</f>
        <v>Apparel</v>
      </c>
    </row>
    <row r="69" spans="1:7" ht="14.5" x14ac:dyDescent="0.35">
      <c r="A69" s="14">
        <f t="shared" si="1"/>
        <v>68</v>
      </c>
      <c r="B69" s="14">
        <v>6</v>
      </c>
      <c r="C69" s="14">
        <v>12.5</v>
      </c>
      <c r="D69" s="14" t="s">
        <v>871</v>
      </c>
      <c r="E69" s="15">
        <v>341.46234375056491</v>
      </c>
      <c r="F69" s="14" t="str">
        <f>VLOOKUP(VERSIONS[[#This Row],[Product ID]], PRODUCTS[], 2)</f>
        <v>Tech Fleece Hoodie</v>
      </c>
      <c r="G69" s="14" t="str">
        <f>VLOOKUP(VERSIONS[[#This Row],[Product ID]], PRODUCTS[], 3)</f>
        <v>Apparel</v>
      </c>
    </row>
    <row r="70" spans="1:7" ht="15.5" x14ac:dyDescent="0.35">
      <c r="A70" s="14">
        <f t="shared" si="1"/>
        <v>69</v>
      </c>
      <c r="B70" s="14">
        <v>7</v>
      </c>
      <c r="C70" s="14">
        <v>3</v>
      </c>
      <c r="D70" s="4" t="s">
        <v>870</v>
      </c>
      <c r="E70" s="15">
        <v>336.8494004801895</v>
      </c>
      <c r="F70" s="14" t="str">
        <f>VLOOKUP(VERSIONS[[#This Row],[Product ID]], PRODUCTS[], 2)</f>
        <v>Blazer</v>
      </c>
      <c r="G70" s="14" t="str">
        <f>VLOOKUP(VERSIONS[[#This Row],[Product ID]], PRODUCTS[], 3)</f>
        <v>Shoe</v>
      </c>
    </row>
    <row r="71" spans="1:7" ht="14.5" x14ac:dyDescent="0.35">
      <c r="A71" s="14">
        <f t="shared" si="1"/>
        <v>70</v>
      </c>
      <c r="B71" s="14">
        <v>7</v>
      </c>
      <c r="C71" s="14">
        <v>3</v>
      </c>
      <c r="D71" s="14" t="s">
        <v>881</v>
      </c>
      <c r="E71" s="15">
        <v>273.59260889975769</v>
      </c>
      <c r="F71" s="14" t="str">
        <f>VLOOKUP(VERSIONS[[#This Row],[Product ID]], PRODUCTS[], 2)</f>
        <v>Blazer</v>
      </c>
      <c r="G71" s="14" t="str">
        <f>VLOOKUP(VERSIONS[[#This Row],[Product ID]], PRODUCTS[], 3)</f>
        <v>Shoe</v>
      </c>
    </row>
    <row r="72" spans="1:7" ht="15.5" x14ac:dyDescent="0.35">
      <c r="A72" s="14">
        <f t="shared" si="1"/>
        <v>71</v>
      </c>
      <c r="B72" s="14">
        <v>7</v>
      </c>
      <c r="C72" s="14">
        <v>6</v>
      </c>
      <c r="D72" s="4" t="s">
        <v>871</v>
      </c>
      <c r="E72" s="15">
        <v>265.2174419685486</v>
      </c>
      <c r="F72" s="14" t="str">
        <f>VLOOKUP(VERSIONS[[#This Row],[Product ID]], PRODUCTS[], 2)</f>
        <v>Blazer</v>
      </c>
      <c r="G72" s="14" t="str">
        <f>VLOOKUP(VERSIONS[[#This Row],[Product ID]], PRODUCTS[], 3)</f>
        <v>Shoe</v>
      </c>
    </row>
    <row r="73" spans="1:7" ht="15.5" x14ac:dyDescent="0.35">
      <c r="A73" s="14">
        <f t="shared" si="1"/>
        <v>72</v>
      </c>
      <c r="B73" s="14">
        <v>7</v>
      </c>
      <c r="C73" s="14">
        <v>9</v>
      </c>
      <c r="D73" s="4" t="s">
        <v>870</v>
      </c>
      <c r="E73" s="15">
        <v>199.41413834982723</v>
      </c>
      <c r="F73" s="14" t="str">
        <f>VLOOKUP(VERSIONS[[#This Row],[Product ID]], PRODUCTS[], 2)</f>
        <v>Blazer</v>
      </c>
      <c r="G73" s="14" t="str">
        <f>VLOOKUP(VERSIONS[[#This Row],[Product ID]], PRODUCTS[], 3)</f>
        <v>Shoe</v>
      </c>
    </row>
    <row r="74" spans="1:7" ht="14.5" x14ac:dyDescent="0.35">
      <c r="A74" s="14">
        <f t="shared" si="1"/>
        <v>73</v>
      </c>
      <c r="B74" s="14">
        <v>7</v>
      </c>
      <c r="C74" s="14">
        <v>10</v>
      </c>
      <c r="D74" s="14" t="s">
        <v>871</v>
      </c>
      <c r="E74" s="15">
        <v>303.5112605677204</v>
      </c>
      <c r="F74" s="14" t="str">
        <f>VLOOKUP(VERSIONS[[#This Row],[Product ID]], PRODUCTS[], 2)</f>
        <v>Blazer</v>
      </c>
      <c r="G74" s="14" t="str">
        <f>VLOOKUP(VERSIONS[[#This Row],[Product ID]], PRODUCTS[], 3)</f>
        <v>Shoe</v>
      </c>
    </row>
    <row r="75" spans="1:7" ht="14.5" x14ac:dyDescent="0.35">
      <c r="A75" s="14">
        <f t="shared" si="1"/>
        <v>74</v>
      </c>
      <c r="B75" s="14">
        <v>7</v>
      </c>
      <c r="C75" s="14">
        <v>11.5</v>
      </c>
      <c r="D75" s="14" t="s">
        <v>876</v>
      </c>
      <c r="E75" s="15">
        <v>55.341813645480869</v>
      </c>
      <c r="F75" s="14" t="str">
        <f>VLOOKUP(VERSIONS[[#This Row],[Product ID]], PRODUCTS[], 2)</f>
        <v>Blazer</v>
      </c>
      <c r="G75" s="14" t="str">
        <f>VLOOKUP(VERSIONS[[#This Row],[Product ID]], PRODUCTS[], 3)</f>
        <v>Shoe</v>
      </c>
    </row>
    <row r="76" spans="1:7" ht="15.5" x14ac:dyDescent="0.35">
      <c r="A76" s="14">
        <f t="shared" si="1"/>
        <v>75</v>
      </c>
      <c r="B76" s="14">
        <v>7</v>
      </c>
      <c r="C76" s="14">
        <v>11.5</v>
      </c>
      <c r="D76" s="4" t="s">
        <v>871</v>
      </c>
      <c r="E76" s="15">
        <v>158.5272062608835</v>
      </c>
      <c r="F76" s="14" t="str">
        <f>VLOOKUP(VERSIONS[[#This Row],[Product ID]], PRODUCTS[], 2)</f>
        <v>Blazer</v>
      </c>
      <c r="G76" s="14" t="str">
        <f>VLOOKUP(VERSIONS[[#This Row],[Product ID]], PRODUCTS[], 3)</f>
        <v>Shoe</v>
      </c>
    </row>
    <row r="77" spans="1:7" ht="14.5" x14ac:dyDescent="0.35">
      <c r="A77" s="14">
        <f t="shared" si="1"/>
        <v>76</v>
      </c>
      <c r="B77" s="14">
        <v>7</v>
      </c>
      <c r="C77" s="14">
        <v>12</v>
      </c>
      <c r="D77" s="14" t="s">
        <v>871</v>
      </c>
      <c r="E77" s="15">
        <v>235.34245576713408</v>
      </c>
      <c r="F77" s="14" t="str">
        <f>VLOOKUP(VERSIONS[[#This Row],[Product ID]], PRODUCTS[], 2)</f>
        <v>Blazer</v>
      </c>
      <c r="G77" s="14" t="str">
        <f>VLOOKUP(VERSIONS[[#This Row],[Product ID]], PRODUCTS[], 3)</f>
        <v>Shoe</v>
      </c>
    </row>
    <row r="78" spans="1:7" ht="15.5" x14ac:dyDescent="0.35">
      <c r="A78" s="14">
        <f t="shared" si="1"/>
        <v>77</v>
      </c>
      <c r="B78" s="14">
        <v>8</v>
      </c>
      <c r="C78" s="14">
        <v>4</v>
      </c>
      <c r="D78" s="4" t="s">
        <v>871</v>
      </c>
      <c r="E78" s="15">
        <v>337.20550605511579</v>
      </c>
      <c r="F78" s="14" t="str">
        <f>VLOOKUP(VERSIONS[[#This Row],[Product ID]], PRODUCTS[], 2)</f>
        <v>Dunk</v>
      </c>
      <c r="G78" s="14" t="str">
        <f>VLOOKUP(VERSIONS[[#This Row],[Product ID]], PRODUCTS[], 3)</f>
        <v>Shoe</v>
      </c>
    </row>
    <row r="79" spans="1:7" ht="14.5" x14ac:dyDescent="0.35">
      <c r="A79" s="14">
        <f t="shared" si="1"/>
        <v>78</v>
      </c>
      <c r="B79" s="14">
        <v>8</v>
      </c>
      <c r="C79" s="14">
        <v>5</v>
      </c>
      <c r="D79" s="14" t="s">
        <v>871</v>
      </c>
      <c r="E79" s="15">
        <v>318.64562525536473</v>
      </c>
      <c r="F79" s="14" t="str">
        <f>VLOOKUP(VERSIONS[[#This Row],[Product ID]], PRODUCTS[], 2)</f>
        <v>Dunk</v>
      </c>
      <c r="G79" s="14" t="str">
        <f>VLOOKUP(VERSIONS[[#This Row],[Product ID]], PRODUCTS[], 3)</f>
        <v>Shoe</v>
      </c>
    </row>
    <row r="80" spans="1:7" ht="15.5" x14ac:dyDescent="0.35">
      <c r="A80" s="14">
        <f t="shared" si="1"/>
        <v>79</v>
      </c>
      <c r="B80" s="14">
        <v>8</v>
      </c>
      <c r="C80" s="14">
        <v>7.5</v>
      </c>
      <c r="D80" s="4" t="s">
        <v>871</v>
      </c>
      <c r="E80" s="15">
        <v>228.59638147280421</v>
      </c>
      <c r="F80" s="14" t="str">
        <f>VLOOKUP(VERSIONS[[#This Row],[Product ID]], PRODUCTS[], 2)</f>
        <v>Dunk</v>
      </c>
      <c r="G80" s="14" t="str">
        <f>VLOOKUP(VERSIONS[[#This Row],[Product ID]], PRODUCTS[], 3)</f>
        <v>Shoe</v>
      </c>
    </row>
    <row r="81" spans="1:7" ht="14.5" x14ac:dyDescent="0.35">
      <c r="A81" s="14">
        <f t="shared" si="1"/>
        <v>80</v>
      </c>
      <c r="B81" s="14">
        <v>8</v>
      </c>
      <c r="C81" s="14">
        <v>8.5</v>
      </c>
      <c r="D81" s="14" t="s">
        <v>871</v>
      </c>
      <c r="E81" s="15">
        <v>379.49943524630925</v>
      </c>
      <c r="F81" s="14" t="str">
        <f>VLOOKUP(VERSIONS[[#This Row],[Product ID]], PRODUCTS[], 2)</f>
        <v>Dunk</v>
      </c>
      <c r="G81" s="14" t="str">
        <f>VLOOKUP(VERSIONS[[#This Row],[Product ID]], PRODUCTS[], 3)</f>
        <v>Shoe</v>
      </c>
    </row>
    <row r="82" spans="1:7" ht="15.5" x14ac:dyDescent="0.35">
      <c r="A82" s="14">
        <f t="shared" si="1"/>
        <v>81</v>
      </c>
      <c r="B82" s="14">
        <v>8</v>
      </c>
      <c r="C82" s="14">
        <v>9</v>
      </c>
      <c r="D82" s="4" t="s">
        <v>872</v>
      </c>
      <c r="E82" s="15">
        <v>212.82236721388568</v>
      </c>
      <c r="F82" s="14" t="str">
        <f>VLOOKUP(VERSIONS[[#This Row],[Product ID]], PRODUCTS[], 2)</f>
        <v>Dunk</v>
      </c>
      <c r="G82" s="14" t="str">
        <f>VLOOKUP(VERSIONS[[#This Row],[Product ID]], PRODUCTS[], 3)</f>
        <v>Shoe</v>
      </c>
    </row>
    <row r="83" spans="1:7" ht="15.5" x14ac:dyDescent="0.35">
      <c r="A83" s="14">
        <f t="shared" si="1"/>
        <v>82</v>
      </c>
      <c r="B83" s="14">
        <v>8</v>
      </c>
      <c r="C83" s="14">
        <v>11</v>
      </c>
      <c r="D83" s="4" t="s">
        <v>871</v>
      </c>
      <c r="E83" s="15">
        <v>299.89412891998074</v>
      </c>
      <c r="F83" s="14" t="str">
        <f>VLOOKUP(VERSIONS[[#This Row],[Product ID]], PRODUCTS[], 2)</f>
        <v>Dunk</v>
      </c>
      <c r="G83" s="14" t="str">
        <f>VLOOKUP(VERSIONS[[#This Row],[Product ID]], PRODUCTS[], 3)</f>
        <v>Shoe</v>
      </c>
    </row>
    <row r="84" spans="1:7" ht="14.5" x14ac:dyDescent="0.35">
      <c r="A84" s="14">
        <f t="shared" si="1"/>
        <v>83</v>
      </c>
      <c r="B84" s="14">
        <v>8</v>
      </c>
      <c r="C84" s="14">
        <v>12</v>
      </c>
      <c r="D84" s="14" t="s">
        <v>870</v>
      </c>
      <c r="E84" s="15">
        <v>248.28858286554996</v>
      </c>
      <c r="F84" s="14" t="str">
        <f>VLOOKUP(VERSIONS[[#This Row],[Product ID]], PRODUCTS[], 2)</f>
        <v>Dunk</v>
      </c>
      <c r="G84" s="14" t="str">
        <f>VLOOKUP(VERSIONS[[#This Row],[Product ID]], PRODUCTS[], 3)</f>
        <v>Shoe</v>
      </c>
    </row>
    <row r="85" spans="1:7" ht="15.5" x14ac:dyDescent="0.35">
      <c r="A85" s="14">
        <f t="shared" si="1"/>
        <v>84</v>
      </c>
      <c r="B85" s="14">
        <v>8</v>
      </c>
      <c r="C85" s="14">
        <v>12</v>
      </c>
      <c r="D85" s="4" t="s">
        <v>871</v>
      </c>
      <c r="E85" s="15">
        <v>142.13289380416177</v>
      </c>
      <c r="F85" s="14" t="str">
        <f>VLOOKUP(VERSIONS[[#This Row],[Product ID]], PRODUCTS[], 2)</f>
        <v>Dunk</v>
      </c>
      <c r="G85" s="14" t="str">
        <f>VLOOKUP(VERSIONS[[#This Row],[Product ID]], PRODUCTS[], 3)</f>
        <v>Shoe</v>
      </c>
    </row>
    <row r="86" spans="1:7" ht="15.5" x14ac:dyDescent="0.35">
      <c r="A86" s="14">
        <f t="shared" si="1"/>
        <v>85</v>
      </c>
      <c r="B86" s="14">
        <v>8</v>
      </c>
      <c r="C86" s="14">
        <v>12.5</v>
      </c>
      <c r="D86" s="4" t="s">
        <v>870</v>
      </c>
      <c r="E86" s="15">
        <v>224.23185221301284</v>
      </c>
      <c r="F86" s="14" t="str">
        <f>VLOOKUP(VERSIONS[[#This Row],[Product ID]], PRODUCTS[], 2)</f>
        <v>Dunk</v>
      </c>
      <c r="G86" s="14" t="str">
        <f>VLOOKUP(VERSIONS[[#This Row],[Product ID]], PRODUCTS[], 3)</f>
        <v>Shoe</v>
      </c>
    </row>
    <row r="87" spans="1:7" ht="14.5" x14ac:dyDescent="0.35">
      <c r="A87" s="14">
        <f t="shared" si="1"/>
        <v>86</v>
      </c>
      <c r="B87" s="14">
        <v>9</v>
      </c>
      <c r="C87" s="14">
        <v>4</v>
      </c>
      <c r="D87" s="14" t="s">
        <v>870</v>
      </c>
      <c r="E87" s="15">
        <v>175.49823023631029</v>
      </c>
      <c r="F87" s="14" t="str">
        <f>VLOOKUP(VERSIONS[[#This Row],[Product ID]], PRODUCTS[], 2)</f>
        <v>React</v>
      </c>
      <c r="G87" s="14" t="str">
        <f>VLOOKUP(VERSIONS[[#This Row],[Product ID]], PRODUCTS[], 3)</f>
        <v>Shoe</v>
      </c>
    </row>
    <row r="88" spans="1:7" ht="15.5" x14ac:dyDescent="0.35">
      <c r="A88" s="14">
        <f t="shared" si="1"/>
        <v>87</v>
      </c>
      <c r="B88" s="14">
        <v>9</v>
      </c>
      <c r="C88" s="14">
        <v>4</v>
      </c>
      <c r="D88" s="4" t="s">
        <v>872</v>
      </c>
      <c r="E88" s="15">
        <v>262.85113740651474</v>
      </c>
      <c r="F88" s="14" t="str">
        <f>VLOOKUP(VERSIONS[[#This Row],[Product ID]], PRODUCTS[], 2)</f>
        <v>React</v>
      </c>
      <c r="G88" s="14" t="str">
        <f>VLOOKUP(VERSIONS[[#This Row],[Product ID]], PRODUCTS[], 3)</f>
        <v>Shoe</v>
      </c>
    </row>
    <row r="89" spans="1:7" ht="15.5" x14ac:dyDescent="0.35">
      <c r="A89" s="14">
        <f t="shared" si="1"/>
        <v>88</v>
      </c>
      <c r="B89" s="14">
        <v>9</v>
      </c>
      <c r="C89" s="14">
        <v>5</v>
      </c>
      <c r="D89" s="4" t="s">
        <v>870</v>
      </c>
      <c r="E89" s="15">
        <v>294.21057996401777</v>
      </c>
      <c r="F89" s="14" t="str">
        <f>VLOOKUP(VERSIONS[[#This Row],[Product ID]], PRODUCTS[], 2)</f>
        <v>React</v>
      </c>
      <c r="G89" s="14" t="str">
        <f>VLOOKUP(VERSIONS[[#This Row],[Product ID]], PRODUCTS[], 3)</f>
        <v>Shoe</v>
      </c>
    </row>
    <row r="90" spans="1:7" ht="14.5" x14ac:dyDescent="0.35">
      <c r="A90" s="14">
        <f t="shared" si="1"/>
        <v>89</v>
      </c>
      <c r="B90" s="14">
        <v>9</v>
      </c>
      <c r="C90" s="14">
        <v>5</v>
      </c>
      <c r="D90" s="14" t="s">
        <v>872</v>
      </c>
      <c r="E90" s="15">
        <v>191.20390877511585</v>
      </c>
      <c r="F90" s="14" t="str">
        <f>VLOOKUP(VERSIONS[[#This Row],[Product ID]], PRODUCTS[], 2)</f>
        <v>React</v>
      </c>
      <c r="G90" s="14" t="str">
        <f>VLOOKUP(VERSIONS[[#This Row],[Product ID]], PRODUCTS[], 3)</f>
        <v>Shoe</v>
      </c>
    </row>
    <row r="91" spans="1:7" ht="15.5" x14ac:dyDescent="0.35">
      <c r="A91" s="14">
        <f t="shared" si="1"/>
        <v>90</v>
      </c>
      <c r="B91" s="14">
        <v>9</v>
      </c>
      <c r="C91" s="14">
        <v>8.5</v>
      </c>
      <c r="D91" s="4" t="s">
        <v>871</v>
      </c>
      <c r="E91" s="15">
        <v>326.15176308045517</v>
      </c>
      <c r="F91" s="14" t="str">
        <f>VLOOKUP(VERSIONS[[#This Row],[Product ID]], PRODUCTS[], 2)</f>
        <v>React</v>
      </c>
      <c r="G91" s="14" t="str">
        <f>VLOOKUP(VERSIONS[[#This Row],[Product ID]], PRODUCTS[], 3)</f>
        <v>Shoe</v>
      </c>
    </row>
    <row r="92" spans="1:7" ht="14.5" x14ac:dyDescent="0.35">
      <c r="A92" s="14">
        <f t="shared" si="1"/>
        <v>91</v>
      </c>
      <c r="B92" s="14">
        <v>9</v>
      </c>
      <c r="C92" s="14">
        <v>9</v>
      </c>
      <c r="D92" s="14" t="s">
        <v>871</v>
      </c>
      <c r="E92" s="15">
        <v>94.826672553281099</v>
      </c>
      <c r="F92" s="14" t="str">
        <f>VLOOKUP(VERSIONS[[#This Row],[Product ID]], PRODUCTS[], 2)</f>
        <v>React</v>
      </c>
      <c r="G92" s="14" t="str">
        <f>VLOOKUP(VERSIONS[[#This Row],[Product ID]], PRODUCTS[], 3)</f>
        <v>Shoe</v>
      </c>
    </row>
    <row r="93" spans="1:7" ht="14.5" x14ac:dyDescent="0.35">
      <c r="A93" s="14">
        <f t="shared" si="1"/>
        <v>92</v>
      </c>
      <c r="B93" s="14">
        <v>9</v>
      </c>
      <c r="C93" s="14">
        <v>9</v>
      </c>
      <c r="D93" s="14" t="s">
        <v>872</v>
      </c>
      <c r="E93" s="15">
        <v>352.61667233107335</v>
      </c>
      <c r="F93" s="14" t="str">
        <f>VLOOKUP(VERSIONS[[#This Row],[Product ID]], PRODUCTS[], 2)</f>
        <v>React</v>
      </c>
      <c r="G93" s="14" t="str">
        <f>VLOOKUP(VERSIONS[[#This Row],[Product ID]], PRODUCTS[], 3)</f>
        <v>Shoe</v>
      </c>
    </row>
    <row r="94" spans="1:7" ht="15.5" x14ac:dyDescent="0.35">
      <c r="A94" s="14">
        <f t="shared" si="1"/>
        <v>93</v>
      </c>
      <c r="B94" s="14">
        <v>9</v>
      </c>
      <c r="C94" s="14">
        <v>10</v>
      </c>
      <c r="D94" s="4" t="s">
        <v>871</v>
      </c>
      <c r="E94" s="15">
        <v>247.04068510573876</v>
      </c>
      <c r="F94" s="14" t="str">
        <f>VLOOKUP(VERSIONS[[#This Row],[Product ID]], PRODUCTS[], 2)</f>
        <v>React</v>
      </c>
      <c r="G94" s="14" t="str">
        <f>VLOOKUP(VERSIONS[[#This Row],[Product ID]], PRODUCTS[], 3)</f>
        <v>Shoe</v>
      </c>
    </row>
    <row r="95" spans="1:7" ht="15.5" x14ac:dyDescent="0.35">
      <c r="A95" s="14">
        <f t="shared" si="1"/>
        <v>94</v>
      </c>
      <c r="B95" s="14">
        <v>9</v>
      </c>
      <c r="C95" s="14">
        <v>10</v>
      </c>
      <c r="D95" s="4" t="s">
        <v>871</v>
      </c>
      <c r="E95" s="15">
        <v>117.39511283124554</v>
      </c>
      <c r="F95" s="14" t="str">
        <f>VLOOKUP(VERSIONS[[#This Row],[Product ID]], PRODUCTS[], 2)</f>
        <v>React</v>
      </c>
      <c r="G95" s="14" t="str">
        <f>VLOOKUP(VERSIONS[[#This Row],[Product ID]], PRODUCTS[], 3)</f>
        <v>Shoe</v>
      </c>
    </row>
    <row r="96" spans="1:7" ht="15.5" x14ac:dyDescent="0.35">
      <c r="A96" s="14">
        <f t="shared" si="1"/>
        <v>95</v>
      </c>
      <c r="B96" s="14">
        <v>9</v>
      </c>
      <c r="C96" s="14">
        <v>11</v>
      </c>
      <c r="D96" s="4" t="s">
        <v>871</v>
      </c>
      <c r="E96" s="15">
        <v>274.22676858586681</v>
      </c>
      <c r="F96" s="14" t="str">
        <f>VLOOKUP(VERSIONS[[#This Row],[Product ID]], PRODUCTS[], 2)</f>
        <v>React</v>
      </c>
      <c r="G96" s="14" t="str">
        <f>VLOOKUP(VERSIONS[[#This Row],[Product ID]], PRODUCTS[], 3)</f>
        <v>Shoe</v>
      </c>
    </row>
    <row r="97" spans="1:7" ht="14.5" x14ac:dyDescent="0.35">
      <c r="A97" s="14">
        <f t="shared" si="1"/>
        <v>96</v>
      </c>
      <c r="B97" s="14">
        <v>9</v>
      </c>
      <c r="C97" s="14">
        <v>11</v>
      </c>
      <c r="D97" s="14" t="s">
        <v>884</v>
      </c>
      <c r="E97" s="15">
        <v>36.280086263737246</v>
      </c>
      <c r="F97" s="14" t="str">
        <f>VLOOKUP(VERSIONS[[#This Row],[Product ID]], PRODUCTS[], 2)</f>
        <v>React</v>
      </c>
      <c r="G97" s="14" t="str">
        <f>VLOOKUP(VERSIONS[[#This Row],[Product ID]], PRODUCTS[], 3)</f>
        <v>Shoe</v>
      </c>
    </row>
    <row r="98" spans="1:7" ht="14.5" x14ac:dyDescent="0.35">
      <c r="A98" s="14">
        <f t="shared" si="1"/>
        <v>97</v>
      </c>
      <c r="B98" s="14">
        <v>9</v>
      </c>
      <c r="C98" s="14">
        <v>12.5</v>
      </c>
      <c r="D98" s="14" t="s">
        <v>871</v>
      </c>
      <c r="E98" s="15">
        <v>232.70871722351481</v>
      </c>
      <c r="F98" s="14" t="str">
        <f>VLOOKUP(VERSIONS[[#This Row],[Product ID]], PRODUCTS[], 2)</f>
        <v>React</v>
      </c>
      <c r="G98" s="14" t="str">
        <f>VLOOKUP(VERSIONS[[#This Row],[Product ID]], PRODUCTS[], 3)</f>
        <v>Shoe</v>
      </c>
    </row>
    <row r="99" spans="1:7" ht="14.5" x14ac:dyDescent="0.35">
      <c r="A99" s="14">
        <f t="shared" si="1"/>
        <v>98</v>
      </c>
      <c r="B99" s="14">
        <v>10</v>
      </c>
      <c r="C99" s="14">
        <v>5</v>
      </c>
      <c r="D99" s="14" t="s">
        <v>884</v>
      </c>
      <c r="E99" s="15">
        <v>186.00353122449212</v>
      </c>
      <c r="F99" s="14" t="str">
        <f>VLOOKUP(VERSIONS[[#This Row],[Product ID]], PRODUCTS[], 2)</f>
        <v>Vapormax</v>
      </c>
      <c r="G99" s="14" t="str">
        <f>VLOOKUP(VERSIONS[[#This Row],[Product ID]], PRODUCTS[], 3)</f>
        <v>Shoe</v>
      </c>
    </row>
    <row r="100" spans="1:7" ht="15.5" x14ac:dyDescent="0.35">
      <c r="A100" s="14">
        <f t="shared" si="1"/>
        <v>99</v>
      </c>
      <c r="B100" s="14">
        <v>10</v>
      </c>
      <c r="C100" s="14">
        <v>5</v>
      </c>
      <c r="D100" s="4" t="s">
        <v>871</v>
      </c>
      <c r="E100" s="15">
        <v>384.08542539895444</v>
      </c>
      <c r="F100" s="14" t="str">
        <f>VLOOKUP(VERSIONS[[#This Row],[Product ID]], PRODUCTS[], 2)</f>
        <v>Vapormax</v>
      </c>
      <c r="G100" s="14" t="str">
        <f>VLOOKUP(VERSIONS[[#This Row],[Product ID]], PRODUCTS[], 3)</f>
        <v>Shoe</v>
      </c>
    </row>
    <row r="101" spans="1:7" ht="15.5" x14ac:dyDescent="0.35">
      <c r="A101" s="14">
        <f t="shared" si="1"/>
        <v>100</v>
      </c>
      <c r="B101" s="14">
        <v>10</v>
      </c>
      <c r="C101" s="14">
        <v>5.5</v>
      </c>
      <c r="D101" s="4" t="s">
        <v>888</v>
      </c>
      <c r="E101" s="15">
        <v>399.96852817054526</v>
      </c>
      <c r="F101" s="14" t="str">
        <f>VLOOKUP(VERSIONS[[#This Row],[Product ID]], PRODUCTS[], 2)</f>
        <v>Vapormax</v>
      </c>
      <c r="G101" s="14" t="str">
        <f>VLOOKUP(VERSIONS[[#This Row],[Product ID]], PRODUCTS[], 3)</f>
        <v>Shoe</v>
      </c>
    </row>
    <row r="102" spans="1:7" ht="14.5" x14ac:dyDescent="0.35">
      <c r="A102" s="14">
        <f t="shared" si="1"/>
        <v>101</v>
      </c>
      <c r="B102" s="14">
        <v>10</v>
      </c>
      <c r="C102" s="14">
        <v>6</v>
      </c>
      <c r="D102" s="14" t="s">
        <v>871</v>
      </c>
      <c r="E102" s="15">
        <v>159.4773279687617</v>
      </c>
      <c r="F102" s="14" t="str">
        <f>VLOOKUP(VERSIONS[[#This Row],[Product ID]], PRODUCTS[], 2)</f>
        <v>Vapormax</v>
      </c>
      <c r="G102" s="14" t="str">
        <f>VLOOKUP(VERSIONS[[#This Row],[Product ID]], PRODUCTS[], 3)</f>
        <v>Shoe</v>
      </c>
    </row>
    <row r="103" spans="1:7" ht="15.5" x14ac:dyDescent="0.35">
      <c r="A103" s="14">
        <f t="shared" si="1"/>
        <v>102</v>
      </c>
      <c r="B103" s="14">
        <v>10</v>
      </c>
      <c r="C103" s="14">
        <v>7</v>
      </c>
      <c r="D103" s="4" t="s">
        <v>871</v>
      </c>
      <c r="E103" s="15">
        <v>251.67368070124047</v>
      </c>
      <c r="F103" s="14" t="str">
        <f>VLOOKUP(VERSIONS[[#This Row],[Product ID]], PRODUCTS[], 2)</f>
        <v>Vapormax</v>
      </c>
      <c r="G103" s="14" t="str">
        <f>VLOOKUP(VERSIONS[[#This Row],[Product ID]], PRODUCTS[], 3)</f>
        <v>Shoe</v>
      </c>
    </row>
    <row r="104" spans="1:7" ht="14.5" x14ac:dyDescent="0.35">
      <c r="A104" s="14">
        <f t="shared" si="1"/>
        <v>103</v>
      </c>
      <c r="B104" s="14">
        <v>10</v>
      </c>
      <c r="C104" s="14">
        <v>7.5</v>
      </c>
      <c r="D104" s="14" t="s">
        <v>870</v>
      </c>
      <c r="E104" s="15">
        <v>132.14566256581674</v>
      </c>
      <c r="F104" s="14" t="str">
        <f>VLOOKUP(VERSIONS[[#This Row],[Product ID]], PRODUCTS[], 2)</f>
        <v>Vapormax</v>
      </c>
      <c r="G104" s="14" t="str">
        <f>VLOOKUP(VERSIONS[[#This Row],[Product ID]], PRODUCTS[], 3)</f>
        <v>Shoe</v>
      </c>
    </row>
    <row r="105" spans="1:7" ht="15.5" x14ac:dyDescent="0.35">
      <c r="A105" s="14">
        <f t="shared" si="1"/>
        <v>104</v>
      </c>
      <c r="B105" s="14">
        <v>10</v>
      </c>
      <c r="C105" s="14">
        <v>8.5</v>
      </c>
      <c r="D105" s="4" t="s">
        <v>871</v>
      </c>
      <c r="E105" s="15">
        <v>293.53288768044911</v>
      </c>
      <c r="F105" s="14" t="str">
        <f>VLOOKUP(VERSIONS[[#This Row],[Product ID]], PRODUCTS[], 2)</f>
        <v>Vapormax</v>
      </c>
      <c r="G105" s="14" t="str">
        <f>VLOOKUP(VERSIONS[[#This Row],[Product ID]], PRODUCTS[], 3)</f>
        <v>Shoe</v>
      </c>
    </row>
    <row r="106" spans="1:7" ht="14.5" x14ac:dyDescent="0.35">
      <c r="A106" s="14">
        <f t="shared" si="1"/>
        <v>105</v>
      </c>
      <c r="B106" s="14">
        <v>10</v>
      </c>
      <c r="C106" s="14">
        <v>9</v>
      </c>
      <c r="D106" s="14" t="s">
        <v>887</v>
      </c>
      <c r="E106" s="15">
        <v>355.33193906405529</v>
      </c>
      <c r="F106" s="14" t="str">
        <f>VLOOKUP(VERSIONS[[#This Row],[Product ID]], PRODUCTS[], 2)</f>
        <v>Vapormax</v>
      </c>
      <c r="G106" s="14" t="str">
        <f>VLOOKUP(VERSIONS[[#This Row],[Product ID]], PRODUCTS[], 3)</f>
        <v>Shoe</v>
      </c>
    </row>
    <row r="107" spans="1:7" ht="14.5" x14ac:dyDescent="0.35">
      <c r="A107" s="14">
        <f t="shared" si="1"/>
        <v>106</v>
      </c>
      <c r="B107" s="14">
        <v>10</v>
      </c>
      <c r="C107" s="14">
        <v>9</v>
      </c>
      <c r="D107" s="14" t="s">
        <v>870</v>
      </c>
      <c r="E107" s="15">
        <v>323.83533252924445</v>
      </c>
      <c r="F107" s="14" t="str">
        <f>VLOOKUP(VERSIONS[[#This Row],[Product ID]], PRODUCTS[], 2)</f>
        <v>Vapormax</v>
      </c>
      <c r="G107" s="14" t="str">
        <f>VLOOKUP(VERSIONS[[#This Row],[Product ID]], PRODUCTS[], 3)</f>
        <v>Shoe</v>
      </c>
    </row>
    <row r="108" spans="1:7" ht="14.5" x14ac:dyDescent="0.35">
      <c r="A108" s="14">
        <f t="shared" si="1"/>
        <v>107</v>
      </c>
      <c r="B108" s="14">
        <v>10</v>
      </c>
      <c r="C108" s="14">
        <v>10.5</v>
      </c>
      <c r="D108" s="14" t="s">
        <v>871</v>
      </c>
      <c r="E108" s="15">
        <v>84.398484398152135</v>
      </c>
      <c r="F108" s="14" t="str">
        <f>VLOOKUP(VERSIONS[[#This Row],[Product ID]], PRODUCTS[], 2)</f>
        <v>Vapormax</v>
      </c>
      <c r="G108" s="14" t="str">
        <f>VLOOKUP(VERSIONS[[#This Row],[Product ID]], PRODUCTS[], 3)</f>
        <v>Shoe</v>
      </c>
    </row>
    <row r="109" spans="1:7" ht="15.5" x14ac:dyDescent="0.35">
      <c r="A109" s="14">
        <f t="shared" si="1"/>
        <v>108</v>
      </c>
      <c r="B109" s="14">
        <v>11</v>
      </c>
      <c r="C109" s="14">
        <v>3.5</v>
      </c>
      <c r="D109" s="4" t="s">
        <v>883</v>
      </c>
      <c r="E109" s="15">
        <v>116.10783233936073</v>
      </c>
      <c r="F109" s="14" t="str">
        <f>VLOOKUP(VERSIONS[[#This Row],[Product ID]], PRODUCTS[], 2)</f>
        <v>Pro Compression Tights</v>
      </c>
      <c r="G109" s="14" t="str">
        <f>VLOOKUP(VERSIONS[[#This Row],[Product ID]], PRODUCTS[], 3)</f>
        <v>Apparel</v>
      </c>
    </row>
    <row r="110" spans="1:7" ht="14.5" x14ac:dyDescent="0.35">
      <c r="A110" s="14">
        <f t="shared" si="1"/>
        <v>109</v>
      </c>
      <c r="B110" s="14">
        <v>11</v>
      </c>
      <c r="C110" s="14">
        <v>4.5</v>
      </c>
      <c r="D110" s="14" t="s">
        <v>872</v>
      </c>
      <c r="E110" s="15">
        <v>349.80781468639987</v>
      </c>
      <c r="F110" s="14" t="str">
        <f>VLOOKUP(VERSIONS[[#This Row],[Product ID]], PRODUCTS[], 2)</f>
        <v>Pro Compression Tights</v>
      </c>
      <c r="G110" s="14" t="str">
        <f>VLOOKUP(VERSIONS[[#This Row],[Product ID]], PRODUCTS[], 3)</f>
        <v>Apparel</v>
      </c>
    </row>
    <row r="111" spans="1:7" ht="15.5" x14ac:dyDescent="0.35">
      <c r="A111" s="14">
        <f t="shared" si="1"/>
        <v>110</v>
      </c>
      <c r="B111" s="14">
        <v>11</v>
      </c>
      <c r="C111" s="14">
        <v>5</v>
      </c>
      <c r="D111" s="4" t="s">
        <v>871</v>
      </c>
      <c r="E111" s="15">
        <v>258.22361923399313</v>
      </c>
      <c r="F111" s="14" t="str">
        <f>VLOOKUP(VERSIONS[[#This Row],[Product ID]], PRODUCTS[], 2)</f>
        <v>Pro Compression Tights</v>
      </c>
      <c r="G111" s="14" t="str">
        <f>VLOOKUP(VERSIONS[[#This Row],[Product ID]], PRODUCTS[], 3)</f>
        <v>Apparel</v>
      </c>
    </row>
    <row r="112" spans="1:7" ht="14.5" x14ac:dyDescent="0.35">
      <c r="A112" s="14">
        <f t="shared" si="1"/>
        <v>111</v>
      </c>
      <c r="B112" s="14">
        <v>11</v>
      </c>
      <c r="C112" s="14">
        <v>5</v>
      </c>
      <c r="D112" s="14" t="s">
        <v>871</v>
      </c>
      <c r="E112" s="15">
        <v>331.13840430835785</v>
      </c>
      <c r="F112" s="14" t="str">
        <f>VLOOKUP(VERSIONS[[#This Row],[Product ID]], PRODUCTS[], 2)</f>
        <v>Pro Compression Tights</v>
      </c>
      <c r="G112" s="14" t="str">
        <f>VLOOKUP(VERSIONS[[#This Row],[Product ID]], PRODUCTS[], 3)</f>
        <v>Apparel</v>
      </c>
    </row>
    <row r="113" spans="1:7" ht="14.5" x14ac:dyDescent="0.35">
      <c r="A113" s="14">
        <f t="shared" si="1"/>
        <v>112</v>
      </c>
      <c r="B113" s="14">
        <v>11</v>
      </c>
      <c r="C113" s="14">
        <v>5.5</v>
      </c>
      <c r="D113" s="14" t="s">
        <v>871</v>
      </c>
      <c r="E113" s="15">
        <v>296.24451581188828</v>
      </c>
      <c r="F113" s="14" t="str">
        <f>VLOOKUP(VERSIONS[[#This Row],[Product ID]], PRODUCTS[], 2)</f>
        <v>Pro Compression Tights</v>
      </c>
      <c r="G113" s="14" t="str">
        <f>VLOOKUP(VERSIONS[[#This Row],[Product ID]], PRODUCTS[], 3)</f>
        <v>Apparel</v>
      </c>
    </row>
    <row r="114" spans="1:7" ht="14.5" x14ac:dyDescent="0.35">
      <c r="A114" s="14">
        <f t="shared" si="1"/>
        <v>113</v>
      </c>
      <c r="B114" s="14">
        <v>11</v>
      </c>
      <c r="C114" s="14">
        <v>7.5</v>
      </c>
      <c r="D114" s="14" t="s">
        <v>870</v>
      </c>
      <c r="E114" s="15">
        <v>214.31691682707896</v>
      </c>
      <c r="F114" s="14" t="str">
        <f>VLOOKUP(VERSIONS[[#This Row],[Product ID]], PRODUCTS[], 2)</f>
        <v>Pro Compression Tights</v>
      </c>
      <c r="G114" s="14" t="str">
        <f>VLOOKUP(VERSIONS[[#This Row],[Product ID]], PRODUCTS[], 3)</f>
        <v>Apparel</v>
      </c>
    </row>
    <row r="115" spans="1:7" ht="14.5" x14ac:dyDescent="0.35">
      <c r="A115" s="14">
        <f t="shared" si="1"/>
        <v>114</v>
      </c>
      <c r="B115" s="14">
        <v>11</v>
      </c>
      <c r="C115" s="14">
        <v>8</v>
      </c>
      <c r="D115" s="14" t="s">
        <v>870</v>
      </c>
      <c r="E115" s="15">
        <v>80.452847284043415</v>
      </c>
      <c r="F115" s="14" t="str">
        <f>VLOOKUP(VERSIONS[[#This Row],[Product ID]], PRODUCTS[], 2)</f>
        <v>Pro Compression Tights</v>
      </c>
      <c r="G115" s="14" t="str">
        <f>VLOOKUP(VERSIONS[[#This Row],[Product ID]], PRODUCTS[], 3)</f>
        <v>Apparel</v>
      </c>
    </row>
    <row r="116" spans="1:7" ht="15.5" x14ac:dyDescent="0.35">
      <c r="A116" s="14">
        <f t="shared" si="1"/>
        <v>115</v>
      </c>
      <c r="B116" s="14">
        <v>11</v>
      </c>
      <c r="C116" s="14">
        <v>12</v>
      </c>
      <c r="D116" s="4" t="s">
        <v>871</v>
      </c>
      <c r="E116" s="15">
        <v>201.0680449592748</v>
      </c>
      <c r="F116" s="14" t="str">
        <f>VLOOKUP(VERSIONS[[#This Row],[Product ID]], PRODUCTS[], 2)</f>
        <v>Pro Compression Tights</v>
      </c>
      <c r="G116" s="14" t="str">
        <f>VLOOKUP(VERSIONS[[#This Row],[Product ID]], PRODUCTS[], 3)</f>
        <v>Apparel</v>
      </c>
    </row>
    <row r="117" spans="1:7" ht="15.5" x14ac:dyDescent="0.35">
      <c r="A117" s="14">
        <f t="shared" si="1"/>
        <v>116</v>
      </c>
      <c r="B117" s="14">
        <v>12</v>
      </c>
      <c r="C117" s="14">
        <v>4</v>
      </c>
      <c r="D117" s="4" t="s">
        <v>871</v>
      </c>
      <c r="E117" s="15">
        <v>67.819233825690787</v>
      </c>
      <c r="F117" s="14" t="str">
        <f>VLOOKUP(VERSIONS[[#This Row],[Product ID]], PRODUCTS[], 2)</f>
        <v>Pegasus</v>
      </c>
      <c r="G117" s="14" t="str">
        <f>VLOOKUP(VERSIONS[[#This Row],[Product ID]], PRODUCTS[], 3)</f>
        <v>Shoe</v>
      </c>
    </row>
    <row r="118" spans="1:7" ht="14.5" x14ac:dyDescent="0.35">
      <c r="A118" s="14">
        <f t="shared" si="1"/>
        <v>117</v>
      </c>
      <c r="B118" s="14">
        <v>12</v>
      </c>
      <c r="C118" s="14">
        <v>6</v>
      </c>
      <c r="D118" s="14" t="s">
        <v>872</v>
      </c>
      <c r="E118" s="15">
        <v>162.97952095348711</v>
      </c>
      <c r="F118" s="14" t="str">
        <f>VLOOKUP(VERSIONS[[#This Row],[Product ID]], PRODUCTS[], 2)</f>
        <v>Pegasus</v>
      </c>
      <c r="G118" s="14" t="str">
        <f>VLOOKUP(VERSIONS[[#This Row],[Product ID]], PRODUCTS[], 3)</f>
        <v>Shoe</v>
      </c>
    </row>
    <row r="119" spans="1:7" ht="15.5" x14ac:dyDescent="0.35">
      <c r="A119" s="14">
        <f t="shared" si="1"/>
        <v>118</v>
      </c>
      <c r="B119" s="14">
        <v>12</v>
      </c>
      <c r="C119" s="14">
        <v>8</v>
      </c>
      <c r="D119" s="4" t="s">
        <v>871</v>
      </c>
      <c r="E119" s="15">
        <v>190.57145868347752</v>
      </c>
      <c r="F119" s="14" t="str">
        <f>VLOOKUP(VERSIONS[[#This Row],[Product ID]], PRODUCTS[], 2)</f>
        <v>Pegasus</v>
      </c>
      <c r="G119" s="14" t="str">
        <f>VLOOKUP(VERSIONS[[#This Row],[Product ID]], PRODUCTS[], 3)</f>
        <v>Shoe</v>
      </c>
    </row>
    <row r="120" spans="1:7" ht="14.5" x14ac:dyDescent="0.35">
      <c r="A120" s="14">
        <f t="shared" si="1"/>
        <v>119</v>
      </c>
      <c r="B120" s="14">
        <v>12</v>
      </c>
      <c r="C120" s="14">
        <v>9</v>
      </c>
      <c r="D120" s="14" t="s">
        <v>871</v>
      </c>
      <c r="E120" s="15">
        <v>288.81549566647743</v>
      </c>
      <c r="F120" s="14" t="str">
        <f>VLOOKUP(VERSIONS[[#This Row],[Product ID]], PRODUCTS[], 2)</f>
        <v>Pegasus</v>
      </c>
      <c r="G120" s="14" t="str">
        <f>VLOOKUP(VERSIONS[[#This Row],[Product ID]], PRODUCTS[], 3)</f>
        <v>Shoe</v>
      </c>
    </row>
    <row r="121" spans="1:7" ht="14.5" x14ac:dyDescent="0.35">
      <c r="A121" s="14">
        <f t="shared" si="1"/>
        <v>120</v>
      </c>
      <c r="B121" s="14">
        <v>12</v>
      </c>
      <c r="C121" s="14">
        <v>9.5</v>
      </c>
      <c r="D121" s="14" t="s">
        <v>872</v>
      </c>
      <c r="E121" s="15">
        <v>199.66042700000088</v>
      </c>
      <c r="F121" s="14" t="str">
        <f>VLOOKUP(VERSIONS[[#This Row],[Product ID]], PRODUCTS[], 2)</f>
        <v>Pegasus</v>
      </c>
      <c r="G121" s="14" t="str">
        <f>VLOOKUP(VERSIONS[[#This Row],[Product ID]], PRODUCTS[], 3)</f>
        <v>Shoe</v>
      </c>
    </row>
    <row r="122" spans="1:7" ht="14.5" x14ac:dyDescent="0.35">
      <c r="A122" s="14">
        <f t="shared" si="1"/>
        <v>121</v>
      </c>
      <c r="B122" s="14">
        <v>12</v>
      </c>
      <c r="C122" s="14">
        <v>10</v>
      </c>
      <c r="D122" s="14" t="s">
        <v>870</v>
      </c>
      <c r="E122" s="15">
        <v>257.812381877186</v>
      </c>
      <c r="F122" s="14" t="str">
        <f>VLOOKUP(VERSIONS[[#This Row],[Product ID]], PRODUCTS[], 2)</f>
        <v>Pegasus</v>
      </c>
      <c r="G122" s="14" t="str">
        <f>VLOOKUP(VERSIONS[[#This Row],[Product ID]], PRODUCTS[], 3)</f>
        <v>Shoe</v>
      </c>
    </row>
    <row r="123" spans="1:7" ht="14.5" x14ac:dyDescent="0.35">
      <c r="A123" s="14">
        <f t="shared" si="1"/>
        <v>122</v>
      </c>
      <c r="B123" s="14">
        <v>13</v>
      </c>
      <c r="C123" s="14">
        <v>3</v>
      </c>
      <c r="D123" s="14" t="s">
        <v>870</v>
      </c>
      <c r="E123" s="15">
        <v>38.491689696518151</v>
      </c>
      <c r="F123" s="14" t="str">
        <f>VLOOKUP(VERSIONS[[#This Row],[Product ID]], PRODUCTS[], 2)</f>
        <v>Therma Pants</v>
      </c>
      <c r="G123" s="14" t="str">
        <f>VLOOKUP(VERSIONS[[#This Row],[Product ID]], PRODUCTS[], 3)</f>
        <v>Apparel</v>
      </c>
    </row>
    <row r="124" spans="1:7" ht="15.5" x14ac:dyDescent="0.35">
      <c r="A124" s="14">
        <f t="shared" si="1"/>
        <v>123</v>
      </c>
      <c r="B124" s="14">
        <v>13</v>
      </c>
      <c r="C124" s="14">
        <v>4.5</v>
      </c>
      <c r="D124" s="4" t="s">
        <v>870</v>
      </c>
      <c r="E124" s="15">
        <v>86.874768559994124</v>
      </c>
      <c r="F124" s="14" t="str">
        <f>VLOOKUP(VERSIONS[[#This Row],[Product ID]], PRODUCTS[], 2)</f>
        <v>Therma Pants</v>
      </c>
      <c r="G124" s="14" t="str">
        <f>VLOOKUP(VERSIONS[[#This Row],[Product ID]], PRODUCTS[], 3)</f>
        <v>Apparel</v>
      </c>
    </row>
    <row r="125" spans="1:7" ht="15.5" x14ac:dyDescent="0.35">
      <c r="A125" s="14">
        <f t="shared" si="1"/>
        <v>124</v>
      </c>
      <c r="B125" s="14">
        <v>13</v>
      </c>
      <c r="C125" s="14">
        <v>5.5</v>
      </c>
      <c r="D125" s="4" t="s">
        <v>871</v>
      </c>
      <c r="E125" s="15">
        <v>154.80360500384054</v>
      </c>
      <c r="F125" s="14" t="str">
        <f>VLOOKUP(VERSIONS[[#This Row],[Product ID]], PRODUCTS[], 2)</f>
        <v>Therma Pants</v>
      </c>
      <c r="G125" s="14" t="str">
        <f>VLOOKUP(VERSIONS[[#This Row],[Product ID]], PRODUCTS[], 3)</f>
        <v>Apparel</v>
      </c>
    </row>
    <row r="126" spans="1:7" ht="14.5" x14ac:dyDescent="0.35">
      <c r="A126" s="14">
        <f t="shared" si="1"/>
        <v>125</v>
      </c>
      <c r="B126" s="14">
        <v>13</v>
      </c>
      <c r="C126" s="14">
        <v>8</v>
      </c>
      <c r="D126" s="14" t="s">
        <v>871</v>
      </c>
      <c r="E126" s="15">
        <v>160.75285316279056</v>
      </c>
      <c r="F126" s="14" t="str">
        <f>VLOOKUP(VERSIONS[[#This Row],[Product ID]], PRODUCTS[], 2)</f>
        <v>Therma Pants</v>
      </c>
      <c r="G126" s="14" t="str">
        <f>VLOOKUP(VERSIONS[[#This Row],[Product ID]], PRODUCTS[], 3)</f>
        <v>Apparel</v>
      </c>
    </row>
    <row r="127" spans="1:7" ht="14.5" x14ac:dyDescent="0.35">
      <c r="A127" s="14">
        <f t="shared" si="1"/>
        <v>126</v>
      </c>
      <c r="B127" s="14">
        <v>13</v>
      </c>
      <c r="C127" s="14">
        <v>9</v>
      </c>
      <c r="D127" s="14" t="s">
        <v>871</v>
      </c>
      <c r="E127" s="15">
        <v>288.91581436362407</v>
      </c>
      <c r="F127" s="14" t="str">
        <f>VLOOKUP(VERSIONS[[#This Row],[Product ID]], PRODUCTS[], 2)</f>
        <v>Therma Pants</v>
      </c>
      <c r="G127" s="14" t="str">
        <f>VLOOKUP(VERSIONS[[#This Row],[Product ID]], PRODUCTS[], 3)</f>
        <v>Apparel</v>
      </c>
    </row>
    <row r="128" spans="1:7" ht="14.5" x14ac:dyDescent="0.35">
      <c r="A128" s="14">
        <f t="shared" si="1"/>
        <v>127</v>
      </c>
      <c r="B128" s="14">
        <v>13</v>
      </c>
      <c r="C128" s="14">
        <v>9.5</v>
      </c>
      <c r="D128" s="14" t="s">
        <v>881</v>
      </c>
      <c r="E128" s="15">
        <v>279.06139069616376</v>
      </c>
      <c r="F128" s="14" t="str">
        <f>VLOOKUP(VERSIONS[[#This Row],[Product ID]], PRODUCTS[], 2)</f>
        <v>Therma Pants</v>
      </c>
      <c r="G128" s="14" t="str">
        <f>VLOOKUP(VERSIONS[[#This Row],[Product ID]], PRODUCTS[], 3)</f>
        <v>Apparel</v>
      </c>
    </row>
    <row r="129" spans="1:7" ht="15.5" x14ac:dyDescent="0.35">
      <c r="A129" s="14">
        <f t="shared" si="1"/>
        <v>128</v>
      </c>
      <c r="B129" s="14">
        <v>13</v>
      </c>
      <c r="C129" s="14">
        <v>10.5</v>
      </c>
      <c r="D129" s="4" t="s">
        <v>871</v>
      </c>
      <c r="E129" s="15">
        <v>356.44154879213465</v>
      </c>
      <c r="F129" s="14" t="str">
        <f>VLOOKUP(VERSIONS[[#This Row],[Product ID]], PRODUCTS[], 2)</f>
        <v>Therma Pants</v>
      </c>
      <c r="G129" s="14" t="str">
        <f>VLOOKUP(VERSIONS[[#This Row],[Product ID]], PRODUCTS[], 3)</f>
        <v>Apparel</v>
      </c>
    </row>
    <row r="130" spans="1:7" ht="15.5" x14ac:dyDescent="0.35">
      <c r="A130" s="14">
        <f t="shared" si="1"/>
        <v>129</v>
      </c>
      <c r="B130" s="14">
        <v>13</v>
      </c>
      <c r="C130" s="14">
        <v>12</v>
      </c>
      <c r="D130" s="4" t="s">
        <v>871</v>
      </c>
      <c r="E130" s="15">
        <v>67.380888688745841</v>
      </c>
      <c r="F130" s="14" t="str">
        <f>VLOOKUP(VERSIONS[[#This Row],[Product ID]], PRODUCTS[], 2)</f>
        <v>Therma Pants</v>
      </c>
      <c r="G130" s="14" t="str">
        <f>VLOOKUP(VERSIONS[[#This Row],[Product ID]], PRODUCTS[], 3)</f>
        <v>Apparel</v>
      </c>
    </row>
    <row r="131" spans="1:7" ht="15.5" x14ac:dyDescent="0.35">
      <c r="A131" s="14">
        <f t="shared" si="1"/>
        <v>130</v>
      </c>
      <c r="B131" s="14">
        <v>13</v>
      </c>
      <c r="C131" s="14">
        <v>12.5</v>
      </c>
      <c r="D131" s="4" t="s">
        <v>871</v>
      </c>
      <c r="E131" s="15">
        <v>144.45971855744716</v>
      </c>
      <c r="F131" s="14" t="str">
        <f>VLOOKUP(VERSIONS[[#This Row],[Product ID]], PRODUCTS[], 2)</f>
        <v>Therma Pants</v>
      </c>
      <c r="G131" s="14" t="str">
        <f>VLOOKUP(VERSIONS[[#This Row],[Product ID]], PRODUCTS[], 3)</f>
        <v>Apparel</v>
      </c>
    </row>
    <row r="132" spans="1:7" ht="15.5" x14ac:dyDescent="0.35">
      <c r="A132" s="14">
        <f t="shared" ref="A132:A195" si="2">A131+1</f>
        <v>131</v>
      </c>
      <c r="B132" s="14">
        <v>14</v>
      </c>
      <c r="C132" s="14">
        <v>3</v>
      </c>
      <c r="D132" s="4" t="s">
        <v>871</v>
      </c>
      <c r="E132" s="15">
        <v>93.577844184509132</v>
      </c>
      <c r="F132" s="14" t="str">
        <f>VLOOKUP(VERSIONS[[#This Row],[Product ID]], PRODUCTS[], 2)</f>
        <v>ZoomX</v>
      </c>
      <c r="G132" s="14" t="str">
        <f>VLOOKUP(VERSIONS[[#This Row],[Product ID]], PRODUCTS[], 3)</f>
        <v>Shoe</v>
      </c>
    </row>
    <row r="133" spans="1:7" ht="15.5" x14ac:dyDescent="0.35">
      <c r="A133" s="14">
        <f t="shared" si="2"/>
        <v>132</v>
      </c>
      <c r="B133" s="14">
        <v>14</v>
      </c>
      <c r="C133" s="14">
        <v>3</v>
      </c>
      <c r="D133" s="4" t="s">
        <v>870</v>
      </c>
      <c r="E133" s="15">
        <v>235.38483646276202</v>
      </c>
      <c r="F133" s="14" t="str">
        <f>VLOOKUP(VERSIONS[[#This Row],[Product ID]], PRODUCTS[], 2)</f>
        <v>ZoomX</v>
      </c>
      <c r="G133" s="14" t="str">
        <f>VLOOKUP(VERSIONS[[#This Row],[Product ID]], PRODUCTS[], 3)</f>
        <v>Shoe</v>
      </c>
    </row>
    <row r="134" spans="1:7" ht="15.5" x14ac:dyDescent="0.35">
      <c r="A134" s="14">
        <f t="shared" si="2"/>
        <v>133</v>
      </c>
      <c r="B134" s="14">
        <v>14</v>
      </c>
      <c r="C134" s="14">
        <v>3</v>
      </c>
      <c r="D134" s="4" t="s">
        <v>870</v>
      </c>
      <c r="E134" s="15">
        <v>221.88571908325031</v>
      </c>
      <c r="F134" s="14" t="str">
        <f>VLOOKUP(VERSIONS[[#This Row],[Product ID]], PRODUCTS[], 2)</f>
        <v>ZoomX</v>
      </c>
      <c r="G134" s="14" t="str">
        <f>VLOOKUP(VERSIONS[[#This Row],[Product ID]], PRODUCTS[], 3)</f>
        <v>Shoe</v>
      </c>
    </row>
    <row r="135" spans="1:7" ht="15.5" x14ac:dyDescent="0.35">
      <c r="A135" s="14">
        <f t="shared" si="2"/>
        <v>134</v>
      </c>
      <c r="B135" s="14">
        <v>14</v>
      </c>
      <c r="C135" s="14">
        <v>4.5</v>
      </c>
      <c r="D135" s="4" t="s">
        <v>883</v>
      </c>
      <c r="E135" s="15">
        <v>145.41684639879551</v>
      </c>
      <c r="F135" s="14" t="str">
        <f>VLOOKUP(VERSIONS[[#This Row],[Product ID]], PRODUCTS[], 2)</f>
        <v>ZoomX</v>
      </c>
      <c r="G135" s="14" t="str">
        <f>VLOOKUP(VERSIONS[[#This Row],[Product ID]], PRODUCTS[], 3)</f>
        <v>Shoe</v>
      </c>
    </row>
    <row r="136" spans="1:7" ht="15.5" x14ac:dyDescent="0.35">
      <c r="A136" s="14">
        <f t="shared" si="2"/>
        <v>135</v>
      </c>
      <c r="B136" s="14">
        <v>14</v>
      </c>
      <c r="C136" s="14">
        <v>5.5</v>
      </c>
      <c r="D136" s="4" t="s">
        <v>871</v>
      </c>
      <c r="E136" s="15">
        <v>157.88549088545847</v>
      </c>
      <c r="F136" s="14" t="str">
        <f>VLOOKUP(VERSIONS[[#This Row],[Product ID]], PRODUCTS[], 2)</f>
        <v>ZoomX</v>
      </c>
      <c r="G136" s="14" t="str">
        <f>VLOOKUP(VERSIONS[[#This Row],[Product ID]], PRODUCTS[], 3)</f>
        <v>Shoe</v>
      </c>
    </row>
    <row r="137" spans="1:7" ht="14.5" x14ac:dyDescent="0.35">
      <c r="A137" s="14">
        <f t="shared" si="2"/>
        <v>136</v>
      </c>
      <c r="B137" s="14">
        <v>14</v>
      </c>
      <c r="C137" s="14">
        <v>7</v>
      </c>
      <c r="D137" s="14" t="s">
        <v>871</v>
      </c>
      <c r="E137" s="15">
        <v>271.38840371457627</v>
      </c>
      <c r="F137" s="14" t="str">
        <f>VLOOKUP(VERSIONS[[#This Row],[Product ID]], PRODUCTS[], 2)</f>
        <v>ZoomX</v>
      </c>
      <c r="G137" s="14" t="str">
        <f>VLOOKUP(VERSIONS[[#This Row],[Product ID]], PRODUCTS[], 3)</f>
        <v>Shoe</v>
      </c>
    </row>
    <row r="138" spans="1:7" ht="14.5" x14ac:dyDescent="0.35">
      <c r="A138" s="14">
        <f t="shared" si="2"/>
        <v>137</v>
      </c>
      <c r="B138" s="14">
        <v>14</v>
      </c>
      <c r="C138" s="14">
        <v>7.5</v>
      </c>
      <c r="D138" s="14" t="s">
        <v>872</v>
      </c>
      <c r="E138" s="15">
        <v>211.59038557041825</v>
      </c>
      <c r="F138" s="14" t="str">
        <f>VLOOKUP(VERSIONS[[#This Row],[Product ID]], PRODUCTS[], 2)</f>
        <v>ZoomX</v>
      </c>
      <c r="G138" s="14" t="str">
        <f>VLOOKUP(VERSIONS[[#This Row],[Product ID]], PRODUCTS[], 3)</f>
        <v>Shoe</v>
      </c>
    </row>
    <row r="139" spans="1:7" ht="14.5" x14ac:dyDescent="0.35">
      <c r="A139" s="14">
        <f t="shared" si="2"/>
        <v>138</v>
      </c>
      <c r="B139" s="14">
        <v>14</v>
      </c>
      <c r="C139" s="14">
        <v>8</v>
      </c>
      <c r="D139" s="14" t="s">
        <v>870</v>
      </c>
      <c r="E139" s="15">
        <v>332.17956525058918</v>
      </c>
      <c r="F139" s="14" t="str">
        <f>VLOOKUP(VERSIONS[[#This Row],[Product ID]], PRODUCTS[], 2)</f>
        <v>ZoomX</v>
      </c>
      <c r="G139" s="14" t="str">
        <f>VLOOKUP(VERSIONS[[#This Row],[Product ID]], PRODUCTS[], 3)</f>
        <v>Shoe</v>
      </c>
    </row>
    <row r="140" spans="1:7" ht="15.5" x14ac:dyDescent="0.35">
      <c r="A140" s="14">
        <f t="shared" si="2"/>
        <v>139</v>
      </c>
      <c r="B140" s="14">
        <v>14</v>
      </c>
      <c r="C140" s="14">
        <v>8</v>
      </c>
      <c r="D140" s="4" t="s">
        <v>871</v>
      </c>
      <c r="E140" s="15">
        <v>57.978394504152632</v>
      </c>
      <c r="F140" s="14" t="str">
        <f>VLOOKUP(VERSIONS[[#This Row],[Product ID]], PRODUCTS[], 2)</f>
        <v>ZoomX</v>
      </c>
      <c r="G140" s="14" t="str">
        <f>VLOOKUP(VERSIONS[[#This Row],[Product ID]], PRODUCTS[], 3)</f>
        <v>Shoe</v>
      </c>
    </row>
    <row r="141" spans="1:7" ht="14.5" x14ac:dyDescent="0.35">
      <c r="A141" s="14">
        <f t="shared" si="2"/>
        <v>140</v>
      </c>
      <c r="B141" s="14">
        <v>14</v>
      </c>
      <c r="C141" s="14">
        <v>8</v>
      </c>
      <c r="D141" s="14" t="s">
        <v>871</v>
      </c>
      <c r="E141" s="15">
        <v>292.87964858972003</v>
      </c>
      <c r="F141" s="14" t="str">
        <f>VLOOKUP(VERSIONS[[#This Row],[Product ID]], PRODUCTS[], 2)</f>
        <v>ZoomX</v>
      </c>
      <c r="G141" s="14" t="str">
        <f>VLOOKUP(VERSIONS[[#This Row],[Product ID]], PRODUCTS[], 3)</f>
        <v>Shoe</v>
      </c>
    </row>
    <row r="142" spans="1:7" ht="15.5" x14ac:dyDescent="0.35">
      <c r="A142" s="14">
        <f t="shared" si="2"/>
        <v>141</v>
      </c>
      <c r="B142" s="14">
        <v>14</v>
      </c>
      <c r="C142" s="14">
        <v>8.5</v>
      </c>
      <c r="D142" s="4" t="s">
        <v>877</v>
      </c>
      <c r="E142" s="15">
        <v>126.18334199992262</v>
      </c>
      <c r="F142" s="14" t="str">
        <f>VLOOKUP(VERSIONS[[#This Row],[Product ID]], PRODUCTS[], 2)</f>
        <v>ZoomX</v>
      </c>
      <c r="G142" s="14" t="str">
        <f>VLOOKUP(VERSIONS[[#This Row],[Product ID]], PRODUCTS[], 3)</f>
        <v>Shoe</v>
      </c>
    </row>
    <row r="143" spans="1:7" ht="14.5" x14ac:dyDescent="0.35">
      <c r="A143" s="14">
        <f t="shared" si="2"/>
        <v>142</v>
      </c>
      <c r="B143" s="14">
        <v>14</v>
      </c>
      <c r="C143" s="14">
        <v>9.5</v>
      </c>
      <c r="D143" s="14" t="s">
        <v>872</v>
      </c>
      <c r="E143" s="15">
        <v>200.54985790136462</v>
      </c>
      <c r="F143" s="14" t="str">
        <f>VLOOKUP(VERSIONS[[#This Row],[Product ID]], PRODUCTS[], 2)</f>
        <v>ZoomX</v>
      </c>
      <c r="G143" s="14" t="str">
        <f>VLOOKUP(VERSIONS[[#This Row],[Product ID]], PRODUCTS[], 3)</f>
        <v>Shoe</v>
      </c>
    </row>
    <row r="144" spans="1:7" ht="14.5" x14ac:dyDescent="0.35">
      <c r="A144" s="14">
        <f t="shared" si="2"/>
        <v>143</v>
      </c>
      <c r="B144" s="14">
        <v>14</v>
      </c>
      <c r="C144" s="14">
        <v>10</v>
      </c>
      <c r="D144" s="14" t="s">
        <v>872</v>
      </c>
      <c r="E144" s="15">
        <v>81.781374864499753</v>
      </c>
      <c r="F144" s="14" t="str">
        <f>VLOOKUP(VERSIONS[[#This Row],[Product ID]], PRODUCTS[], 2)</f>
        <v>ZoomX</v>
      </c>
      <c r="G144" s="14" t="str">
        <f>VLOOKUP(VERSIONS[[#This Row],[Product ID]], PRODUCTS[], 3)</f>
        <v>Shoe</v>
      </c>
    </row>
    <row r="145" spans="1:7" ht="15.5" x14ac:dyDescent="0.35">
      <c r="A145" s="14">
        <f t="shared" si="2"/>
        <v>144</v>
      </c>
      <c r="B145" s="14">
        <v>14</v>
      </c>
      <c r="C145" s="14">
        <v>10.5</v>
      </c>
      <c r="D145" s="4" t="s">
        <v>871</v>
      </c>
      <c r="E145" s="15">
        <v>310.7628860755575</v>
      </c>
      <c r="F145" s="14" t="str">
        <f>VLOOKUP(VERSIONS[[#This Row],[Product ID]], PRODUCTS[], 2)</f>
        <v>ZoomX</v>
      </c>
      <c r="G145" s="14" t="str">
        <f>VLOOKUP(VERSIONS[[#This Row],[Product ID]], PRODUCTS[], 3)</f>
        <v>Shoe</v>
      </c>
    </row>
    <row r="146" spans="1:7" ht="14.5" x14ac:dyDescent="0.35">
      <c r="A146" s="14">
        <f t="shared" si="2"/>
        <v>145</v>
      </c>
      <c r="B146" s="14">
        <v>14</v>
      </c>
      <c r="C146" s="14">
        <v>11</v>
      </c>
      <c r="D146" s="14" t="s">
        <v>871</v>
      </c>
      <c r="E146" s="15">
        <v>57.478234042469367</v>
      </c>
      <c r="F146" s="14" t="str">
        <f>VLOOKUP(VERSIONS[[#This Row],[Product ID]], PRODUCTS[], 2)</f>
        <v>ZoomX</v>
      </c>
      <c r="G146" s="14" t="str">
        <f>VLOOKUP(VERSIONS[[#This Row],[Product ID]], PRODUCTS[], 3)</f>
        <v>Shoe</v>
      </c>
    </row>
    <row r="147" spans="1:7" ht="14.5" x14ac:dyDescent="0.35">
      <c r="A147" s="14">
        <f t="shared" si="2"/>
        <v>146</v>
      </c>
      <c r="B147" s="14">
        <v>14</v>
      </c>
      <c r="C147" s="14">
        <v>11.5</v>
      </c>
      <c r="D147" s="14" t="s">
        <v>871</v>
      </c>
      <c r="E147" s="15">
        <v>237.35886604450408</v>
      </c>
      <c r="F147" s="14" t="str">
        <f>VLOOKUP(VERSIONS[[#This Row],[Product ID]], PRODUCTS[], 2)</f>
        <v>ZoomX</v>
      </c>
      <c r="G147" s="14" t="str">
        <f>VLOOKUP(VERSIONS[[#This Row],[Product ID]], PRODUCTS[], 3)</f>
        <v>Shoe</v>
      </c>
    </row>
    <row r="148" spans="1:7" ht="15.5" x14ac:dyDescent="0.35">
      <c r="A148" s="14">
        <f t="shared" si="2"/>
        <v>147</v>
      </c>
      <c r="B148" s="14">
        <v>14</v>
      </c>
      <c r="C148" s="14">
        <v>12.5</v>
      </c>
      <c r="D148" s="4" t="s">
        <v>871</v>
      </c>
      <c r="E148" s="15">
        <v>298.66753156819686</v>
      </c>
      <c r="F148" s="14" t="str">
        <f>VLOOKUP(VERSIONS[[#This Row],[Product ID]], PRODUCTS[], 2)</f>
        <v>ZoomX</v>
      </c>
      <c r="G148" s="14" t="str">
        <f>VLOOKUP(VERSIONS[[#This Row],[Product ID]], PRODUCTS[], 3)</f>
        <v>Shoe</v>
      </c>
    </row>
    <row r="149" spans="1:7" ht="15.5" x14ac:dyDescent="0.35">
      <c r="A149" s="14">
        <f t="shared" si="2"/>
        <v>148</v>
      </c>
      <c r="B149" s="14">
        <v>15</v>
      </c>
      <c r="C149" s="14">
        <v>3</v>
      </c>
      <c r="D149" s="4" t="s">
        <v>871</v>
      </c>
      <c r="E149" s="15">
        <v>383.87154224724702</v>
      </c>
      <c r="F149" s="14" t="str">
        <f>VLOOKUP(VERSIONS[[#This Row],[Product ID]], PRODUCTS[], 2)</f>
        <v>Sportswear Club Fleece</v>
      </c>
      <c r="G149" s="14" t="str">
        <f>VLOOKUP(VERSIONS[[#This Row],[Product ID]], PRODUCTS[], 3)</f>
        <v>Apparel</v>
      </c>
    </row>
    <row r="150" spans="1:7" ht="15.5" x14ac:dyDescent="0.35">
      <c r="A150" s="14">
        <f t="shared" si="2"/>
        <v>149</v>
      </c>
      <c r="B150" s="14">
        <v>15</v>
      </c>
      <c r="C150" s="14">
        <v>4</v>
      </c>
      <c r="D150" s="4" t="s">
        <v>871</v>
      </c>
      <c r="E150" s="15">
        <v>230.25622542744242</v>
      </c>
      <c r="F150" s="14" t="str">
        <f>VLOOKUP(VERSIONS[[#This Row],[Product ID]], PRODUCTS[], 2)</f>
        <v>Sportswear Club Fleece</v>
      </c>
      <c r="G150" s="14" t="str">
        <f>VLOOKUP(VERSIONS[[#This Row],[Product ID]], PRODUCTS[], 3)</f>
        <v>Apparel</v>
      </c>
    </row>
    <row r="151" spans="1:7" ht="14.5" x14ac:dyDescent="0.35">
      <c r="A151" s="14">
        <f t="shared" si="2"/>
        <v>150</v>
      </c>
      <c r="B151" s="14">
        <v>15</v>
      </c>
      <c r="C151" s="14">
        <v>5</v>
      </c>
      <c r="D151" s="14" t="s">
        <v>871</v>
      </c>
      <c r="E151" s="15">
        <v>381.4918814237447</v>
      </c>
      <c r="F151" s="14" t="str">
        <f>VLOOKUP(VERSIONS[[#This Row],[Product ID]], PRODUCTS[], 2)</f>
        <v>Sportswear Club Fleece</v>
      </c>
      <c r="G151" s="14" t="str">
        <f>VLOOKUP(VERSIONS[[#This Row],[Product ID]], PRODUCTS[], 3)</f>
        <v>Apparel</v>
      </c>
    </row>
    <row r="152" spans="1:7" ht="15.5" x14ac:dyDescent="0.35">
      <c r="A152" s="14">
        <f t="shared" si="2"/>
        <v>151</v>
      </c>
      <c r="B152" s="14">
        <v>15</v>
      </c>
      <c r="C152" s="14">
        <v>6</v>
      </c>
      <c r="D152" s="4" t="s">
        <v>871</v>
      </c>
      <c r="E152" s="15">
        <v>188.18265703056801</v>
      </c>
      <c r="F152" s="14" t="str">
        <f>VLOOKUP(VERSIONS[[#This Row],[Product ID]], PRODUCTS[], 2)</f>
        <v>Sportswear Club Fleece</v>
      </c>
      <c r="G152" s="14" t="str">
        <f>VLOOKUP(VERSIONS[[#This Row],[Product ID]], PRODUCTS[], 3)</f>
        <v>Apparel</v>
      </c>
    </row>
    <row r="153" spans="1:7" ht="14.5" x14ac:dyDescent="0.35">
      <c r="A153" s="14">
        <f t="shared" si="2"/>
        <v>152</v>
      </c>
      <c r="B153" s="14">
        <v>15</v>
      </c>
      <c r="C153" s="14">
        <v>6</v>
      </c>
      <c r="D153" s="14" t="s">
        <v>870</v>
      </c>
      <c r="E153" s="15">
        <v>99.703921882776768</v>
      </c>
      <c r="F153" s="14" t="str">
        <f>VLOOKUP(VERSIONS[[#This Row],[Product ID]], PRODUCTS[], 2)</f>
        <v>Sportswear Club Fleece</v>
      </c>
      <c r="G153" s="14" t="str">
        <f>VLOOKUP(VERSIONS[[#This Row],[Product ID]], PRODUCTS[], 3)</f>
        <v>Apparel</v>
      </c>
    </row>
    <row r="154" spans="1:7" ht="14.5" x14ac:dyDescent="0.35">
      <c r="A154" s="14">
        <f t="shared" si="2"/>
        <v>153</v>
      </c>
      <c r="B154" s="14">
        <v>15</v>
      </c>
      <c r="C154" s="14">
        <v>7.5</v>
      </c>
      <c r="D154" s="14" t="s">
        <v>871</v>
      </c>
      <c r="E154" s="15">
        <v>56.52143547724198</v>
      </c>
      <c r="F154" s="14" t="str">
        <f>VLOOKUP(VERSIONS[[#This Row],[Product ID]], PRODUCTS[], 2)</f>
        <v>Sportswear Club Fleece</v>
      </c>
      <c r="G154" s="14" t="str">
        <f>VLOOKUP(VERSIONS[[#This Row],[Product ID]], PRODUCTS[], 3)</f>
        <v>Apparel</v>
      </c>
    </row>
    <row r="155" spans="1:7" ht="14.5" x14ac:dyDescent="0.35">
      <c r="A155" s="14">
        <f t="shared" si="2"/>
        <v>154</v>
      </c>
      <c r="B155" s="14">
        <v>15</v>
      </c>
      <c r="C155" s="14">
        <v>9</v>
      </c>
      <c r="D155" s="14" t="s">
        <v>871</v>
      </c>
      <c r="E155" s="15">
        <v>293.59585527273117</v>
      </c>
      <c r="F155" s="14" t="str">
        <f>VLOOKUP(VERSIONS[[#This Row],[Product ID]], PRODUCTS[], 2)</f>
        <v>Sportswear Club Fleece</v>
      </c>
      <c r="G155" s="14" t="str">
        <f>VLOOKUP(VERSIONS[[#This Row],[Product ID]], PRODUCTS[], 3)</f>
        <v>Apparel</v>
      </c>
    </row>
    <row r="156" spans="1:7" ht="15.5" x14ac:dyDescent="0.35">
      <c r="A156" s="14">
        <f t="shared" si="2"/>
        <v>155</v>
      </c>
      <c r="B156" s="14">
        <v>15</v>
      </c>
      <c r="C156" s="14">
        <v>9.5</v>
      </c>
      <c r="D156" s="4" t="s">
        <v>871</v>
      </c>
      <c r="E156" s="15">
        <v>128.8083662507579</v>
      </c>
      <c r="F156" s="14" t="str">
        <f>VLOOKUP(VERSIONS[[#This Row],[Product ID]], PRODUCTS[], 2)</f>
        <v>Sportswear Club Fleece</v>
      </c>
      <c r="G156" s="14" t="str">
        <f>VLOOKUP(VERSIONS[[#This Row],[Product ID]], PRODUCTS[], 3)</f>
        <v>Apparel</v>
      </c>
    </row>
    <row r="157" spans="1:7" ht="15.5" x14ac:dyDescent="0.35">
      <c r="A157" s="14">
        <f t="shared" si="2"/>
        <v>156</v>
      </c>
      <c r="B157" s="14">
        <v>15</v>
      </c>
      <c r="C157" s="14">
        <v>9.5</v>
      </c>
      <c r="D157" s="4" t="s">
        <v>870</v>
      </c>
      <c r="E157" s="15">
        <v>62.271747186320447</v>
      </c>
      <c r="F157" s="14" t="str">
        <f>VLOOKUP(VERSIONS[[#This Row],[Product ID]], PRODUCTS[], 2)</f>
        <v>Sportswear Club Fleece</v>
      </c>
      <c r="G157" s="14" t="str">
        <f>VLOOKUP(VERSIONS[[#This Row],[Product ID]], PRODUCTS[], 3)</f>
        <v>Apparel</v>
      </c>
    </row>
    <row r="158" spans="1:7" ht="15.5" x14ac:dyDescent="0.35">
      <c r="A158" s="14">
        <f t="shared" si="2"/>
        <v>157</v>
      </c>
      <c r="B158" s="14">
        <v>15</v>
      </c>
      <c r="C158" s="14">
        <v>11.5</v>
      </c>
      <c r="D158" s="4" t="s">
        <v>880</v>
      </c>
      <c r="E158" s="15">
        <v>333.84473806352167</v>
      </c>
      <c r="F158" s="14" t="str">
        <f>VLOOKUP(VERSIONS[[#This Row],[Product ID]], PRODUCTS[], 2)</f>
        <v>Sportswear Club Fleece</v>
      </c>
      <c r="G158" s="14" t="str">
        <f>VLOOKUP(VERSIONS[[#This Row],[Product ID]], PRODUCTS[], 3)</f>
        <v>Apparel</v>
      </c>
    </row>
    <row r="159" spans="1:7" ht="15.5" x14ac:dyDescent="0.35">
      <c r="A159" s="14">
        <f t="shared" si="2"/>
        <v>158</v>
      </c>
      <c r="B159" s="14">
        <v>15</v>
      </c>
      <c r="C159" s="14">
        <v>12</v>
      </c>
      <c r="D159" s="4" t="s">
        <v>871</v>
      </c>
      <c r="E159" s="15">
        <v>134.81676237915482</v>
      </c>
      <c r="F159" s="14" t="str">
        <f>VLOOKUP(VERSIONS[[#This Row],[Product ID]], PRODUCTS[], 2)</f>
        <v>Sportswear Club Fleece</v>
      </c>
      <c r="G159" s="14" t="str">
        <f>VLOOKUP(VERSIONS[[#This Row],[Product ID]], PRODUCTS[], 3)</f>
        <v>Apparel</v>
      </c>
    </row>
    <row r="160" spans="1:7" ht="15.5" x14ac:dyDescent="0.35">
      <c r="A160" s="14">
        <f t="shared" si="2"/>
        <v>159</v>
      </c>
      <c r="B160" s="14">
        <v>15</v>
      </c>
      <c r="C160" s="14">
        <v>12.5</v>
      </c>
      <c r="D160" s="4" t="s">
        <v>884</v>
      </c>
      <c r="E160" s="15">
        <v>283.28290234434883</v>
      </c>
      <c r="F160" s="14" t="str">
        <f>VLOOKUP(VERSIONS[[#This Row],[Product ID]], PRODUCTS[], 2)</f>
        <v>Sportswear Club Fleece</v>
      </c>
      <c r="G160" s="14" t="str">
        <f>VLOOKUP(VERSIONS[[#This Row],[Product ID]], PRODUCTS[], 3)</f>
        <v>Apparel</v>
      </c>
    </row>
    <row r="161" spans="1:7" ht="14.5" x14ac:dyDescent="0.35">
      <c r="A161" s="14">
        <f t="shared" si="2"/>
        <v>160</v>
      </c>
      <c r="B161" s="14">
        <v>15</v>
      </c>
      <c r="C161" s="14">
        <v>12.5</v>
      </c>
      <c r="D161" s="14" t="s">
        <v>871</v>
      </c>
      <c r="E161" s="15">
        <v>219.88434195124077</v>
      </c>
      <c r="F161" s="14" t="str">
        <f>VLOOKUP(VERSIONS[[#This Row],[Product ID]], PRODUCTS[], 2)</f>
        <v>Sportswear Club Fleece</v>
      </c>
      <c r="G161" s="14" t="str">
        <f>VLOOKUP(VERSIONS[[#This Row],[Product ID]], PRODUCTS[], 3)</f>
        <v>Apparel</v>
      </c>
    </row>
    <row r="162" spans="1:7" ht="14.5" x14ac:dyDescent="0.35">
      <c r="A162" s="14">
        <f t="shared" si="2"/>
        <v>161</v>
      </c>
      <c r="B162" s="14">
        <v>16</v>
      </c>
      <c r="C162" s="14">
        <v>3</v>
      </c>
      <c r="D162" s="14" t="s">
        <v>872</v>
      </c>
      <c r="E162" s="15">
        <v>298.92052957277616</v>
      </c>
      <c r="F162" s="14" t="str">
        <f>VLOOKUP(VERSIONS[[#This Row],[Product ID]], PRODUCTS[], 2)</f>
        <v>Flyknit</v>
      </c>
      <c r="G162" s="14" t="str">
        <f>VLOOKUP(VERSIONS[[#This Row],[Product ID]], PRODUCTS[], 3)</f>
        <v>Shoe</v>
      </c>
    </row>
    <row r="163" spans="1:7" ht="14.5" x14ac:dyDescent="0.35">
      <c r="A163" s="14">
        <f t="shared" si="2"/>
        <v>162</v>
      </c>
      <c r="B163" s="14">
        <v>16</v>
      </c>
      <c r="C163" s="14">
        <v>5.5</v>
      </c>
      <c r="D163" s="14" t="s">
        <v>884</v>
      </c>
      <c r="E163" s="15">
        <v>205.4202249694311</v>
      </c>
      <c r="F163" s="14" t="str">
        <f>VLOOKUP(VERSIONS[[#This Row],[Product ID]], PRODUCTS[], 2)</f>
        <v>Flyknit</v>
      </c>
      <c r="G163" s="14" t="str">
        <f>VLOOKUP(VERSIONS[[#This Row],[Product ID]], PRODUCTS[], 3)</f>
        <v>Shoe</v>
      </c>
    </row>
    <row r="164" spans="1:7" ht="14.5" x14ac:dyDescent="0.35">
      <c r="A164" s="14">
        <f t="shared" si="2"/>
        <v>163</v>
      </c>
      <c r="B164" s="14">
        <v>16</v>
      </c>
      <c r="C164" s="14">
        <v>6</v>
      </c>
      <c r="D164" s="14" t="s">
        <v>874</v>
      </c>
      <c r="E164" s="15">
        <v>243.86082980739877</v>
      </c>
      <c r="F164" s="14" t="str">
        <f>VLOOKUP(VERSIONS[[#This Row],[Product ID]], PRODUCTS[], 2)</f>
        <v>Flyknit</v>
      </c>
      <c r="G164" s="14" t="str">
        <f>VLOOKUP(VERSIONS[[#This Row],[Product ID]], PRODUCTS[], 3)</f>
        <v>Shoe</v>
      </c>
    </row>
    <row r="165" spans="1:7" ht="15.5" x14ac:dyDescent="0.35">
      <c r="A165" s="14">
        <f t="shared" si="2"/>
        <v>164</v>
      </c>
      <c r="B165" s="14">
        <v>16</v>
      </c>
      <c r="C165" s="14">
        <v>7</v>
      </c>
      <c r="D165" s="4" t="s">
        <v>871</v>
      </c>
      <c r="E165" s="15">
        <v>46.025246452899147</v>
      </c>
      <c r="F165" s="14" t="str">
        <f>VLOOKUP(VERSIONS[[#This Row],[Product ID]], PRODUCTS[], 2)</f>
        <v>Flyknit</v>
      </c>
      <c r="G165" s="14" t="str">
        <f>VLOOKUP(VERSIONS[[#This Row],[Product ID]], PRODUCTS[], 3)</f>
        <v>Shoe</v>
      </c>
    </row>
    <row r="166" spans="1:7" ht="15.5" x14ac:dyDescent="0.35">
      <c r="A166" s="14">
        <f t="shared" si="2"/>
        <v>165</v>
      </c>
      <c r="B166" s="14">
        <v>16</v>
      </c>
      <c r="C166" s="14">
        <v>9.5</v>
      </c>
      <c r="D166" s="4" t="s">
        <v>871</v>
      </c>
      <c r="E166" s="15">
        <v>293.81575777244331</v>
      </c>
      <c r="F166" s="14" t="str">
        <f>VLOOKUP(VERSIONS[[#This Row],[Product ID]], PRODUCTS[], 2)</f>
        <v>Flyknit</v>
      </c>
      <c r="G166" s="14" t="str">
        <f>VLOOKUP(VERSIONS[[#This Row],[Product ID]], PRODUCTS[], 3)</f>
        <v>Shoe</v>
      </c>
    </row>
    <row r="167" spans="1:7" ht="15.5" x14ac:dyDescent="0.35">
      <c r="A167" s="14">
        <f t="shared" si="2"/>
        <v>166</v>
      </c>
      <c r="B167" s="14">
        <v>16</v>
      </c>
      <c r="C167" s="14">
        <v>12</v>
      </c>
      <c r="D167" s="4" t="s">
        <v>872</v>
      </c>
      <c r="E167" s="15">
        <v>379.95956599482975</v>
      </c>
      <c r="F167" s="14" t="str">
        <f>VLOOKUP(VERSIONS[[#This Row],[Product ID]], PRODUCTS[], 2)</f>
        <v>Flyknit</v>
      </c>
      <c r="G167" s="14" t="str">
        <f>VLOOKUP(VERSIONS[[#This Row],[Product ID]], PRODUCTS[], 3)</f>
        <v>Shoe</v>
      </c>
    </row>
    <row r="168" spans="1:7" ht="15.5" x14ac:dyDescent="0.35">
      <c r="A168" s="14">
        <f t="shared" si="2"/>
        <v>167</v>
      </c>
      <c r="B168" s="14">
        <v>16</v>
      </c>
      <c r="C168" s="14">
        <v>12.5</v>
      </c>
      <c r="D168" s="4" t="s">
        <v>871</v>
      </c>
      <c r="E168" s="15">
        <v>293.17420993636057</v>
      </c>
      <c r="F168" s="14" t="str">
        <f>VLOOKUP(VERSIONS[[#This Row],[Product ID]], PRODUCTS[], 2)</f>
        <v>Flyknit</v>
      </c>
      <c r="G168" s="14" t="str">
        <f>VLOOKUP(VERSIONS[[#This Row],[Product ID]], PRODUCTS[], 3)</f>
        <v>Shoe</v>
      </c>
    </row>
    <row r="169" spans="1:7" ht="15.5" x14ac:dyDescent="0.35">
      <c r="A169" s="14">
        <f t="shared" si="2"/>
        <v>168</v>
      </c>
      <c r="B169" s="14">
        <v>17</v>
      </c>
      <c r="C169" s="14">
        <v>4</v>
      </c>
      <c r="D169" s="4" t="s">
        <v>871</v>
      </c>
      <c r="E169" s="15">
        <v>291.88408957142144</v>
      </c>
      <c r="F169" s="14" t="str">
        <f>VLOOKUP(VERSIONS[[#This Row],[Product ID]], PRODUCTS[], 2)</f>
        <v>Free Run</v>
      </c>
      <c r="G169" s="14" t="str">
        <f>VLOOKUP(VERSIONS[[#This Row],[Product ID]], PRODUCTS[], 3)</f>
        <v>Shoe</v>
      </c>
    </row>
    <row r="170" spans="1:7" ht="14.5" x14ac:dyDescent="0.35">
      <c r="A170" s="14">
        <f t="shared" si="2"/>
        <v>169</v>
      </c>
      <c r="B170" s="14">
        <v>17</v>
      </c>
      <c r="C170" s="14">
        <v>4.5</v>
      </c>
      <c r="D170" s="14" t="s">
        <v>888</v>
      </c>
      <c r="E170" s="15">
        <v>373.00259784527515</v>
      </c>
      <c r="F170" s="14" t="str">
        <f>VLOOKUP(VERSIONS[[#This Row],[Product ID]], PRODUCTS[], 2)</f>
        <v>Free Run</v>
      </c>
      <c r="G170" s="14" t="str">
        <f>VLOOKUP(VERSIONS[[#This Row],[Product ID]], PRODUCTS[], 3)</f>
        <v>Shoe</v>
      </c>
    </row>
    <row r="171" spans="1:7" ht="14.5" x14ac:dyDescent="0.35">
      <c r="A171" s="14">
        <f t="shared" si="2"/>
        <v>170</v>
      </c>
      <c r="B171" s="14">
        <v>17</v>
      </c>
      <c r="C171" s="14">
        <v>6</v>
      </c>
      <c r="D171" s="14" t="s">
        <v>870</v>
      </c>
      <c r="E171" s="15">
        <v>233.5046661181035</v>
      </c>
      <c r="F171" s="14" t="str">
        <f>VLOOKUP(VERSIONS[[#This Row],[Product ID]], PRODUCTS[], 2)</f>
        <v>Free Run</v>
      </c>
      <c r="G171" s="14" t="str">
        <f>VLOOKUP(VERSIONS[[#This Row],[Product ID]], PRODUCTS[], 3)</f>
        <v>Shoe</v>
      </c>
    </row>
    <row r="172" spans="1:7" ht="15.5" x14ac:dyDescent="0.35">
      <c r="A172" s="14">
        <f t="shared" si="2"/>
        <v>171</v>
      </c>
      <c r="B172" s="14">
        <v>17</v>
      </c>
      <c r="C172" s="14">
        <v>6.5</v>
      </c>
      <c r="D172" s="4" t="s">
        <v>871</v>
      </c>
      <c r="E172" s="15">
        <v>257.49640922256884</v>
      </c>
      <c r="F172" s="14" t="str">
        <f>VLOOKUP(VERSIONS[[#This Row],[Product ID]], PRODUCTS[], 2)</f>
        <v>Free Run</v>
      </c>
      <c r="G172" s="14" t="str">
        <f>VLOOKUP(VERSIONS[[#This Row],[Product ID]], PRODUCTS[], 3)</f>
        <v>Shoe</v>
      </c>
    </row>
    <row r="173" spans="1:7" ht="15.5" x14ac:dyDescent="0.35">
      <c r="A173" s="14">
        <f t="shared" si="2"/>
        <v>172</v>
      </c>
      <c r="B173" s="14">
        <v>17</v>
      </c>
      <c r="C173" s="14">
        <v>8</v>
      </c>
      <c r="D173" s="4" t="s">
        <v>871</v>
      </c>
      <c r="E173" s="15">
        <v>271.93944360448438</v>
      </c>
      <c r="F173" s="14" t="str">
        <f>VLOOKUP(VERSIONS[[#This Row],[Product ID]], PRODUCTS[], 2)</f>
        <v>Free Run</v>
      </c>
      <c r="G173" s="14" t="str">
        <f>VLOOKUP(VERSIONS[[#This Row],[Product ID]], PRODUCTS[], 3)</f>
        <v>Shoe</v>
      </c>
    </row>
    <row r="174" spans="1:7" ht="15.5" x14ac:dyDescent="0.35">
      <c r="A174" s="14">
        <f t="shared" si="2"/>
        <v>173</v>
      </c>
      <c r="B174" s="14">
        <v>17</v>
      </c>
      <c r="C174" s="14">
        <v>8</v>
      </c>
      <c r="D174" s="4" t="s">
        <v>886</v>
      </c>
      <c r="E174" s="15">
        <v>147.20572061210339</v>
      </c>
      <c r="F174" s="14" t="str">
        <f>VLOOKUP(VERSIONS[[#This Row],[Product ID]], PRODUCTS[], 2)</f>
        <v>Free Run</v>
      </c>
      <c r="G174" s="14" t="str">
        <f>VLOOKUP(VERSIONS[[#This Row],[Product ID]], PRODUCTS[], 3)</f>
        <v>Shoe</v>
      </c>
    </row>
    <row r="175" spans="1:7" ht="14.5" x14ac:dyDescent="0.35">
      <c r="A175" s="14">
        <f t="shared" si="2"/>
        <v>174</v>
      </c>
      <c r="B175" s="14">
        <v>17</v>
      </c>
      <c r="C175" s="14">
        <v>9</v>
      </c>
      <c r="D175" s="14" t="s">
        <v>871</v>
      </c>
      <c r="E175" s="15">
        <v>133.23909683113283</v>
      </c>
      <c r="F175" s="14" t="str">
        <f>VLOOKUP(VERSIONS[[#This Row],[Product ID]], PRODUCTS[], 2)</f>
        <v>Free Run</v>
      </c>
      <c r="G175" s="14" t="str">
        <f>VLOOKUP(VERSIONS[[#This Row],[Product ID]], PRODUCTS[], 3)</f>
        <v>Shoe</v>
      </c>
    </row>
    <row r="176" spans="1:7" ht="14.5" x14ac:dyDescent="0.35">
      <c r="A176" s="14">
        <f t="shared" si="2"/>
        <v>175</v>
      </c>
      <c r="B176" s="14">
        <v>17</v>
      </c>
      <c r="C176" s="14">
        <v>9</v>
      </c>
      <c r="D176" s="14" t="s">
        <v>871</v>
      </c>
      <c r="E176" s="15">
        <v>287.73231484032362</v>
      </c>
      <c r="F176" s="14" t="str">
        <f>VLOOKUP(VERSIONS[[#This Row],[Product ID]], PRODUCTS[], 2)</f>
        <v>Free Run</v>
      </c>
      <c r="G176" s="14" t="str">
        <f>VLOOKUP(VERSIONS[[#This Row],[Product ID]], PRODUCTS[], 3)</f>
        <v>Shoe</v>
      </c>
    </row>
    <row r="177" spans="1:7" ht="15.5" x14ac:dyDescent="0.35">
      <c r="A177" s="14">
        <f t="shared" si="2"/>
        <v>176</v>
      </c>
      <c r="B177" s="14">
        <v>17</v>
      </c>
      <c r="C177" s="14">
        <v>9</v>
      </c>
      <c r="D177" s="4" t="s">
        <v>873</v>
      </c>
      <c r="E177" s="15">
        <v>282.95810382524178</v>
      </c>
      <c r="F177" s="14" t="str">
        <f>VLOOKUP(VERSIONS[[#This Row],[Product ID]], PRODUCTS[], 2)</f>
        <v>Free Run</v>
      </c>
      <c r="G177" s="14" t="str">
        <f>VLOOKUP(VERSIONS[[#This Row],[Product ID]], PRODUCTS[], 3)</f>
        <v>Shoe</v>
      </c>
    </row>
    <row r="178" spans="1:7" ht="14.5" x14ac:dyDescent="0.35">
      <c r="A178" s="14">
        <f t="shared" si="2"/>
        <v>177</v>
      </c>
      <c r="B178" s="14">
        <v>18</v>
      </c>
      <c r="C178" s="14">
        <v>3.5</v>
      </c>
      <c r="D178" s="14" t="s">
        <v>870</v>
      </c>
      <c r="E178" s="15">
        <v>308.02417878533026</v>
      </c>
      <c r="F178" s="14" t="str">
        <f>VLOOKUP(VERSIONS[[#This Row],[Product ID]], PRODUCTS[], 2)</f>
        <v>Metcon</v>
      </c>
      <c r="G178" s="14" t="str">
        <f>VLOOKUP(VERSIONS[[#This Row],[Product ID]], PRODUCTS[], 3)</f>
        <v>Shoe</v>
      </c>
    </row>
    <row r="179" spans="1:7" ht="15.5" x14ac:dyDescent="0.35">
      <c r="A179" s="14">
        <f t="shared" si="2"/>
        <v>178</v>
      </c>
      <c r="B179" s="14">
        <v>18</v>
      </c>
      <c r="C179" s="14">
        <v>5</v>
      </c>
      <c r="D179" s="4" t="s">
        <v>877</v>
      </c>
      <c r="E179" s="15">
        <v>225.92822719513586</v>
      </c>
      <c r="F179" s="14" t="str">
        <f>VLOOKUP(VERSIONS[[#This Row],[Product ID]], PRODUCTS[], 2)</f>
        <v>Metcon</v>
      </c>
      <c r="G179" s="14" t="str">
        <f>VLOOKUP(VERSIONS[[#This Row],[Product ID]], PRODUCTS[], 3)</f>
        <v>Shoe</v>
      </c>
    </row>
    <row r="180" spans="1:7" ht="15.5" x14ac:dyDescent="0.35">
      <c r="A180" s="14">
        <f t="shared" si="2"/>
        <v>179</v>
      </c>
      <c r="B180" s="14">
        <v>18</v>
      </c>
      <c r="C180" s="14">
        <v>8</v>
      </c>
      <c r="D180" s="4" t="s">
        <v>871</v>
      </c>
      <c r="E180" s="15">
        <v>106.22931692239061</v>
      </c>
      <c r="F180" s="14" t="str">
        <f>VLOOKUP(VERSIONS[[#This Row],[Product ID]], PRODUCTS[], 2)</f>
        <v>Metcon</v>
      </c>
      <c r="G180" s="14" t="str">
        <f>VLOOKUP(VERSIONS[[#This Row],[Product ID]], PRODUCTS[], 3)</f>
        <v>Shoe</v>
      </c>
    </row>
    <row r="181" spans="1:7" ht="15.5" x14ac:dyDescent="0.35">
      <c r="A181" s="14">
        <f t="shared" si="2"/>
        <v>180</v>
      </c>
      <c r="B181" s="14">
        <v>18</v>
      </c>
      <c r="C181" s="14">
        <v>8.5</v>
      </c>
      <c r="D181" s="4" t="s">
        <v>870</v>
      </c>
      <c r="E181" s="15">
        <v>148.80313559869404</v>
      </c>
      <c r="F181" s="14" t="str">
        <f>VLOOKUP(VERSIONS[[#This Row],[Product ID]], PRODUCTS[], 2)</f>
        <v>Metcon</v>
      </c>
      <c r="G181" s="14" t="str">
        <f>VLOOKUP(VERSIONS[[#This Row],[Product ID]], PRODUCTS[], 3)</f>
        <v>Shoe</v>
      </c>
    </row>
    <row r="182" spans="1:7" ht="15.5" x14ac:dyDescent="0.35">
      <c r="A182" s="14">
        <f t="shared" si="2"/>
        <v>181</v>
      </c>
      <c r="B182" s="14">
        <v>18</v>
      </c>
      <c r="C182" s="14">
        <v>9.5</v>
      </c>
      <c r="D182" s="4" t="s">
        <v>879</v>
      </c>
      <c r="E182" s="15">
        <v>387.10565284542025</v>
      </c>
      <c r="F182" s="14" t="str">
        <f>VLOOKUP(VERSIONS[[#This Row],[Product ID]], PRODUCTS[], 2)</f>
        <v>Metcon</v>
      </c>
      <c r="G182" s="14" t="str">
        <f>VLOOKUP(VERSIONS[[#This Row],[Product ID]], PRODUCTS[], 3)</f>
        <v>Shoe</v>
      </c>
    </row>
    <row r="183" spans="1:7" ht="15.5" x14ac:dyDescent="0.35">
      <c r="A183" s="14">
        <f t="shared" si="2"/>
        <v>182</v>
      </c>
      <c r="B183" s="14">
        <v>18</v>
      </c>
      <c r="C183" s="14">
        <v>10.5</v>
      </c>
      <c r="D183" s="4" t="s">
        <v>874</v>
      </c>
      <c r="E183" s="15">
        <v>137.86447372197236</v>
      </c>
      <c r="F183" s="14" t="str">
        <f>VLOOKUP(VERSIONS[[#This Row],[Product ID]], PRODUCTS[], 2)</f>
        <v>Metcon</v>
      </c>
      <c r="G183" s="14" t="str">
        <f>VLOOKUP(VERSIONS[[#This Row],[Product ID]], PRODUCTS[], 3)</f>
        <v>Shoe</v>
      </c>
    </row>
    <row r="184" spans="1:7" ht="15.5" x14ac:dyDescent="0.35">
      <c r="A184" s="14">
        <f t="shared" si="2"/>
        <v>183</v>
      </c>
      <c r="B184" s="14">
        <v>18</v>
      </c>
      <c r="C184" s="14">
        <v>12.5</v>
      </c>
      <c r="D184" s="4" t="s">
        <v>870</v>
      </c>
      <c r="E184" s="15">
        <v>47.692449201706012</v>
      </c>
      <c r="F184" s="14" t="str">
        <f>VLOOKUP(VERSIONS[[#This Row],[Product ID]], PRODUCTS[], 2)</f>
        <v>Metcon</v>
      </c>
      <c r="G184" s="14" t="str">
        <f>VLOOKUP(VERSIONS[[#This Row],[Product ID]], PRODUCTS[], 3)</f>
        <v>Shoe</v>
      </c>
    </row>
    <row r="185" spans="1:7" ht="14.5" x14ac:dyDescent="0.35">
      <c r="A185" s="14">
        <f t="shared" si="2"/>
        <v>184</v>
      </c>
      <c r="B185" s="14">
        <v>19</v>
      </c>
      <c r="C185" s="14">
        <v>3</v>
      </c>
      <c r="D185" s="14" t="s">
        <v>871</v>
      </c>
      <c r="E185" s="15">
        <v>231.45094004045907</v>
      </c>
      <c r="F185" s="14" t="str">
        <f>VLOOKUP(VERSIONS[[#This Row],[Product ID]], PRODUCTS[], 2)</f>
        <v>Windrunner Jacket</v>
      </c>
      <c r="G185" s="14" t="str">
        <f>VLOOKUP(VERSIONS[[#This Row],[Product ID]], PRODUCTS[], 3)</f>
        <v>Apparel</v>
      </c>
    </row>
    <row r="186" spans="1:7" ht="15.5" x14ac:dyDescent="0.35">
      <c r="A186" s="14">
        <f t="shared" si="2"/>
        <v>185</v>
      </c>
      <c r="B186" s="14">
        <v>19</v>
      </c>
      <c r="C186" s="14">
        <v>3.5</v>
      </c>
      <c r="D186" s="4" t="s">
        <v>879</v>
      </c>
      <c r="E186" s="15">
        <v>201.75477447903427</v>
      </c>
      <c r="F186" s="14" t="str">
        <f>VLOOKUP(VERSIONS[[#This Row],[Product ID]], PRODUCTS[], 2)</f>
        <v>Windrunner Jacket</v>
      </c>
      <c r="G186" s="14" t="str">
        <f>VLOOKUP(VERSIONS[[#This Row],[Product ID]], PRODUCTS[], 3)</f>
        <v>Apparel</v>
      </c>
    </row>
    <row r="187" spans="1:7" ht="14.5" x14ac:dyDescent="0.35">
      <c r="A187" s="14">
        <f t="shared" si="2"/>
        <v>186</v>
      </c>
      <c r="B187" s="14">
        <v>19</v>
      </c>
      <c r="C187" s="14">
        <v>7</v>
      </c>
      <c r="D187" s="14" t="s">
        <v>881</v>
      </c>
      <c r="E187" s="15">
        <v>343.18123528496176</v>
      </c>
      <c r="F187" s="14" t="str">
        <f>VLOOKUP(VERSIONS[[#This Row],[Product ID]], PRODUCTS[], 2)</f>
        <v>Windrunner Jacket</v>
      </c>
      <c r="G187" s="14" t="str">
        <f>VLOOKUP(VERSIONS[[#This Row],[Product ID]], PRODUCTS[], 3)</f>
        <v>Apparel</v>
      </c>
    </row>
    <row r="188" spans="1:7" ht="15.5" x14ac:dyDescent="0.35">
      <c r="A188" s="14">
        <f t="shared" si="2"/>
        <v>187</v>
      </c>
      <c r="B188" s="14">
        <v>19</v>
      </c>
      <c r="C188" s="14">
        <v>7.5</v>
      </c>
      <c r="D188" s="4" t="s">
        <v>870</v>
      </c>
      <c r="E188" s="15">
        <v>89.66094733116087</v>
      </c>
      <c r="F188" s="14" t="str">
        <f>VLOOKUP(VERSIONS[[#This Row],[Product ID]], PRODUCTS[], 2)</f>
        <v>Windrunner Jacket</v>
      </c>
      <c r="G188" s="14" t="str">
        <f>VLOOKUP(VERSIONS[[#This Row],[Product ID]], PRODUCTS[], 3)</f>
        <v>Apparel</v>
      </c>
    </row>
    <row r="189" spans="1:7" ht="14.5" x14ac:dyDescent="0.35">
      <c r="A189" s="14">
        <f t="shared" si="2"/>
        <v>188</v>
      </c>
      <c r="B189" s="14">
        <v>19</v>
      </c>
      <c r="C189" s="14">
        <v>7.5</v>
      </c>
      <c r="D189" s="14" t="s">
        <v>876</v>
      </c>
      <c r="E189" s="15">
        <v>66.438013472771829</v>
      </c>
      <c r="F189" s="14" t="str">
        <f>VLOOKUP(VERSIONS[[#This Row],[Product ID]], PRODUCTS[], 2)</f>
        <v>Windrunner Jacket</v>
      </c>
      <c r="G189" s="14" t="str">
        <f>VLOOKUP(VERSIONS[[#This Row],[Product ID]], PRODUCTS[], 3)</f>
        <v>Apparel</v>
      </c>
    </row>
    <row r="190" spans="1:7" ht="14.5" x14ac:dyDescent="0.35">
      <c r="A190" s="14">
        <f t="shared" si="2"/>
        <v>189</v>
      </c>
      <c r="B190" s="14">
        <v>19</v>
      </c>
      <c r="C190" s="14">
        <v>8</v>
      </c>
      <c r="D190" s="14" t="s">
        <v>870</v>
      </c>
      <c r="E190" s="15">
        <v>285.77314856777139</v>
      </c>
      <c r="F190" s="14" t="str">
        <f>VLOOKUP(VERSIONS[[#This Row],[Product ID]], PRODUCTS[], 2)</f>
        <v>Windrunner Jacket</v>
      </c>
      <c r="G190" s="14" t="str">
        <f>VLOOKUP(VERSIONS[[#This Row],[Product ID]], PRODUCTS[], 3)</f>
        <v>Apparel</v>
      </c>
    </row>
    <row r="191" spans="1:7" ht="14.5" x14ac:dyDescent="0.35">
      <c r="A191" s="14">
        <f t="shared" si="2"/>
        <v>190</v>
      </c>
      <c r="B191" s="14">
        <v>19</v>
      </c>
      <c r="C191" s="14">
        <v>8.5</v>
      </c>
      <c r="D191" s="14" t="s">
        <v>879</v>
      </c>
      <c r="E191" s="15">
        <v>334.1093279191889</v>
      </c>
      <c r="F191" s="14" t="str">
        <f>VLOOKUP(VERSIONS[[#This Row],[Product ID]], PRODUCTS[], 2)</f>
        <v>Windrunner Jacket</v>
      </c>
      <c r="G191" s="14" t="str">
        <f>VLOOKUP(VERSIONS[[#This Row],[Product ID]], PRODUCTS[], 3)</f>
        <v>Apparel</v>
      </c>
    </row>
    <row r="192" spans="1:7" ht="15.5" x14ac:dyDescent="0.35">
      <c r="A192" s="14">
        <f t="shared" si="2"/>
        <v>191</v>
      </c>
      <c r="B192" s="14">
        <v>19</v>
      </c>
      <c r="C192" s="14">
        <v>10.5</v>
      </c>
      <c r="D192" s="4" t="s">
        <v>876</v>
      </c>
      <c r="E192" s="15">
        <v>254.7039627489379</v>
      </c>
      <c r="F192" s="14" t="str">
        <f>VLOOKUP(VERSIONS[[#This Row],[Product ID]], PRODUCTS[], 2)</f>
        <v>Windrunner Jacket</v>
      </c>
      <c r="G192" s="14" t="str">
        <f>VLOOKUP(VERSIONS[[#This Row],[Product ID]], PRODUCTS[], 3)</f>
        <v>Apparel</v>
      </c>
    </row>
    <row r="193" spans="1:7" ht="14.5" x14ac:dyDescent="0.35">
      <c r="A193" s="14">
        <f t="shared" si="2"/>
        <v>192</v>
      </c>
      <c r="B193" s="14">
        <v>19</v>
      </c>
      <c r="C193" s="14">
        <v>10.5</v>
      </c>
      <c r="D193" s="14" t="s">
        <v>871</v>
      </c>
      <c r="E193" s="15">
        <v>262.96885891915235</v>
      </c>
      <c r="F193" s="14" t="str">
        <f>VLOOKUP(VERSIONS[[#This Row],[Product ID]], PRODUCTS[], 2)</f>
        <v>Windrunner Jacket</v>
      </c>
      <c r="G193" s="14" t="str">
        <f>VLOOKUP(VERSIONS[[#This Row],[Product ID]], PRODUCTS[], 3)</f>
        <v>Apparel</v>
      </c>
    </row>
    <row r="194" spans="1:7" ht="15.5" x14ac:dyDescent="0.35">
      <c r="A194" s="14">
        <f t="shared" si="2"/>
        <v>193</v>
      </c>
      <c r="B194" s="14">
        <v>19</v>
      </c>
      <c r="C194" s="14">
        <v>12</v>
      </c>
      <c r="D194" s="4" t="s">
        <v>870</v>
      </c>
      <c r="E194" s="15">
        <v>270.7154163080973</v>
      </c>
      <c r="F194" s="14" t="str">
        <f>VLOOKUP(VERSIONS[[#This Row],[Product ID]], PRODUCTS[], 2)</f>
        <v>Windrunner Jacket</v>
      </c>
      <c r="G194" s="14" t="str">
        <f>VLOOKUP(VERSIONS[[#This Row],[Product ID]], PRODUCTS[], 3)</f>
        <v>Apparel</v>
      </c>
    </row>
    <row r="195" spans="1:7" ht="15.5" x14ac:dyDescent="0.35">
      <c r="A195" s="14">
        <f t="shared" si="2"/>
        <v>194</v>
      </c>
      <c r="B195" s="14">
        <v>19</v>
      </c>
      <c r="C195" s="14">
        <v>12.5</v>
      </c>
      <c r="D195" s="4" t="s">
        <v>870</v>
      </c>
      <c r="E195" s="15">
        <v>319.09368186164733</v>
      </c>
      <c r="F195" s="14" t="str">
        <f>VLOOKUP(VERSIONS[[#This Row],[Product ID]], PRODUCTS[], 2)</f>
        <v>Windrunner Jacket</v>
      </c>
      <c r="G195" s="14" t="str">
        <f>VLOOKUP(VERSIONS[[#This Row],[Product ID]], PRODUCTS[], 3)</f>
        <v>Apparel</v>
      </c>
    </row>
    <row r="196" spans="1:7" ht="14.5" x14ac:dyDescent="0.35">
      <c r="A196" s="14">
        <f t="shared" ref="A196:A259" si="3">A195+1</f>
        <v>195</v>
      </c>
      <c r="B196" s="14">
        <v>19</v>
      </c>
      <c r="C196" s="14">
        <v>12.5</v>
      </c>
      <c r="D196" s="14" t="s">
        <v>871</v>
      </c>
      <c r="E196" s="15">
        <v>392.51946086525612</v>
      </c>
      <c r="F196" s="14" t="str">
        <f>VLOOKUP(VERSIONS[[#This Row],[Product ID]], PRODUCTS[], 2)</f>
        <v>Windrunner Jacket</v>
      </c>
      <c r="G196" s="14" t="str">
        <f>VLOOKUP(VERSIONS[[#This Row],[Product ID]], PRODUCTS[], 3)</f>
        <v>Apparel</v>
      </c>
    </row>
    <row r="197" spans="1:7" ht="15.5" x14ac:dyDescent="0.35">
      <c r="A197" s="14">
        <f t="shared" si="3"/>
        <v>196</v>
      </c>
      <c r="B197" s="14">
        <v>20</v>
      </c>
      <c r="C197" s="14">
        <v>3.5</v>
      </c>
      <c r="D197" s="4" t="s">
        <v>871</v>
      </c>
      <c r="E197" s="15">
        <v>249.01770932215388</v>
      </c>
      <c r="F197" s="14" t="str">
        <f>VLOOKUP(VERSIONS[[#This Row],[Product ID]], PRODUCTS[], 2)</f>
        <v>Joyride</v>
      </c>
      <c r="G197" s="14" t="str">
        <f>VLOOKUP(VERSIONS[[#This Row],[Product ID]], PRODUCTS[], 3)</f>
        <v>Shoe</v>
      </c>
    </row>
    <row r="198" spans="1:7" ht="15.5" x14ac:dyDescent="0.35">
      <c r="A198" s="14">
        <f t="shared" si="3"/>
        <v>197</v>
      </c>
      <c r="B198" s="14">
        <v>20</v>
      </c>
      <c r="C198" s="14">
        <v>5</v>
      </c>
      <c r="D198" s="4" t="s">
        <v>884</v>
      </c>
      <c r="E198" s="15">
        <v>35.24595215953012</v>
      </c>
      <c r="F198" s="14" t="str">
        <f>VLOOKUP(VERSIONS[[#This Row],[Product ID]], PRODUCTS[], 2)</f>
        <v>Joyride</v>
      </c>
      <c r="G198" s="14" t="str">
        <f>VLOOKUP(VERSIONS[[#This Row],[Product ID]], PRODUCTS[], 3)</f>
        <v>Shoe</v>
      </c>
    </row>
    <row r="199" spans="1:7" ht="15.5" x14ac:dyDescent="0.35">
      <c r="A199" s="14">
        <f t="shared" si="3"/>
        <v>198</v>
      </c>
      <c r="B199" s="14">
        <v>20</v>
      </c>
      <c r="C199" s="14">
        <v>6.5</v>
      </c>
      <c r="D199" s="4" t="s">
        <v>871</v>
      </c>
      <c r="E199" s="15">
        <v>277.13045138788982</v>
      </c>
      <c r="F199" s="14" t="str">
        <f>VLOOKUP(VERSIONS[[#This Row],[Product ID]], PRODUCTS[], 2)</f>
        <v>Joyride</v>
      </c>
      <c r="G199" s="14" t="str">
        <f>VLOOKUP(VERSIONS[[#This Row],[Product ID]], PRODUCTS[], 3)</f>
        <v>Shoe</v>
      </c>
    </row>
    <row r="200" spans="1:7" ht="14.5" x14ac:dyDescent="0.35">
      <c r="A200" s="14">
        <f t="shared" si="3"/>
        <v>199</v>
      </c>
      <c r="B200" s="14">
        <v>20</v>
      </c>
      <c r="C200" s="14">
        <v>6.5</v>
      </c>
      <c r="D200" s="14" t="s">
        <v>873</v>
      </c>
      <c r="E200" s="15">
        <v>135.72227671794613</v>
      </c>
      <c r="F200" s="14" t="str">
        <f>VLOOKUP(VERSIONS[[#This Row],[Product ID]], PRODUCTS[], 2)</f>
        <v>Joyride</v>
      </c>
      <c r="G200" s="14" t="str">
        <f>VLOOKUP(VERSIONS[[#This Row],[Product ID]], PRODUCTS[], 3)</f>
        <v>Shoe</v>
      </c>
    </row>
    <row r="201" spans="1:7" ht="14.5" x14ac:dyDescent="0.35">
      <c r="A201" s="14">
        <f t="shared" si="3"/>
        <v>200</v>
      </c>
      <c r="B201" s="14">
        <v>20</v>
      </c>
      <c r="C201" s="14">
        <v>6.5</v>
      </c>
      <c r="D201" s="14" t="s">
        <v>870</v>
      </c>
      <c r="E201" s="15">
        <v>277.57225293549857</v>
      </c>
      <c r="F201" s="14" t="str">
        <f>VLOOKUP(VERSIONS[[#This Row],[Product ID]], PRODUCTS[], 2)</f>
        <v>Joyride</v>
      </c>
      <c r="G201" s="14" t="str">
        <f>VLOOKUP(VERSIONS[[#This Row],[Product ID]], PRODUCTS[], 3)</f>
        <v>Shoe</v>
      </c>
    </row>
    <row r="202" spans="1:7" ht="15.5" x14ac:dyDescent="0.35">
      <c r="A202" s="14">
        <f t="shared" si="3"/>
        <v>201</v>
      </c>
      <c r="B202" s="14">
        <v>20</v>
      </c>
      <c r="C202" s="14">
        <v>7</v>
      </c>
      <c r="D202" s="4" t="s">
        <v>871</v>
      </c>
      <c r="E202" s="15">
        <v>368.8628864749229</v>
      </c>
      <c r="F202" s="14" t="str">
        <f>VLOOKUP(VERSIONS[[#This Row],[Product ID]], PRODUCTS[], 2)</f>
        <v>Joyride</v>
      </c>
      <c r="G202" s="14" t="str">
        <f>VLOOKUP(VERSIONS[[#This Row],[Product ID]], PRODUCTS[], 3)</f>
        <v>Shoe</v>
      </c>
    </row>
    <row r="203" spans="1:7" ht="14.5" x14ac:dyDescent="0.35">
      <c r="A203" s="14">
        <f t="shared" si="3"/>
        <v>202</v>
      </c>
      <c r="B203" s="14">
        <v>20</v>
      </c>
      <c r="C203" s="14">
        <v>7</v>
      </c>
      <c r="D203" s="14" t="s">
        <v>870</v>
      </c>
      <c r="E203" s="15">
        <v>317.82699513797286</v>
      </c>
      <c r="F203" s="14" t="str">
        <f>VLOOKUP(VERSIONS[[#This Row],[Product ID]], PRODUCTS[], 2)</f>
        <v>Joyride</v>
      </c>
      <c r="G203" s="14" t="str">
        <f>VLOOKUP(VERSIONS[[#This Row],[Product ID]], PRODUCTS[], 3)</f>
        <v>Shoe</v>
      </c>
    </row>
    <row r="204" spans="1:7" ht="14.5" x14ac:dyDescent="0.35">
      <c r="A204" s="14">
        <f t="shared" si="3"/>
        <v>203</v>
      </c>
      <c r="B204" s="14">
        <v>20</v>
      </c>
      <c r="C204" s="14">
        <v>9</v>
      </c>
      <c r="D204" s="14" t="s">
        <v>881</v>
      </c>
      <c r="E204" s="15">
        <v>357.43372721352824</v>
      </c>
      <c r="F204" s="14" t="str">
        <f>VLOOKUP(VERSIONS[[#This Row],[Product ID]], PRODUCTS[], 2)</f>
        <v>Joyride</v>
      </c>
      <c r="G204" s="14" t="str">
        <f>VLOOKUP(VERSIONS[[#This Row],[Product ID]], PRODUCTS[], 3)</f>
        <v>Shoe</v>
      </c>
    </row>
    <row r="205" spans="1:7" ht="15.5" x14ac:dyDescent="0.35">
      <c r="A205" s="14">
        <f t="shared" si="3"/>
        <v>204</v>
      </c>
      <c r="B205" s="14">
        <v>20</v>
      </c>
      <c r="C205" s="14">
        <v>9</v>
      </c>
      <c r="D205" s="4" t="s">
        <v>875</v>
      </c>
      <c r="E205" s="15">
        <v>178.1791071882125</v>
      </c>
      <c r="F205" s="14" t="str">
        <f>VLOOKUP(VERSIONS[[#This Row],[Product ID]], PRODUCTS[], 2)</f>
        <v>Joyride</v>
      </c>
      <c r="G205" s="14" t="str">
        <f>VLOOKUP(VERSIONS[[#This Row],[Product ID]], PRODUCTS[], 3)</f>
        <v>Shoe</v>
      </c>
    </row>
    <row r="206" spans="1:7" ht="14.5" x14ac:dyDescent="0.35">
      <c r="A206" s="14">
        <f t="shared" si="3"/>
        <v>205</v>
      </c>
      <c r="B206" s="14">
        <v>20</v>
      </c>
      <c r="C206" s="14">
        <v>10</v>
      </c>
      <c r="D206" s="14" t="s">
        <v>871</v>
      </c>
      <c r="E206" s="15">
        <v>91.672936859496417</v>
      </c>
      <c r="F206" s="14" t="str">
        <f>VLOOKUP(VERSIONS[[#This Row],[Product ID]], PRODUCTS[], 2)</f>
        <v>Joyride</v>
      </c>
      <c r="G206" s="14" t="str">
        <f>VLOOKUP(VERSIONS[[#This Row],[Product ID]], PRODUCTS[], 3)</f>
        <v>Shoe</v>
      </c>
    </row>
    <row r="207" spans="1:7" ht="14.5" x14ac:dyDescent="0.35">
      <c r="A207" s="14">
        <f t="shared" si="3"/>
        <v>206</v>
      </c>
      <c r="B207" s="14">
        <v>20</v>
      </c>
      <c r="C207" s="14">
        <v>11.5</v>
      </c>
      <c r="D207" s="14" t="s">
        <v>883</v>
      </c>
      <c r="E207" s="15">
        <v>383.31019184689092</v>
      </c>
      <c r="F207" s="14" t="str">
        <f>VLOOKUP(VERSIONS[[#This Row],[Product ID]], PRODUCTS[], 2)</f>
        <v>Joyride</v>
      </c>
      <c r="G207" s="14" t="str">
        <f>VLOOKUP(VERSIONS[[#This Row],[Product ID]], PRODUCTS[], 3)</f>
        <v>Shoe</v>
      </c>
    </row>
    <row r="208" spans="1:7" ht="14.5" x14ac:dyDescent="0.35">
      <c r="A208" s="14">
        <f t="shared" si="3"/>
        <v>207</v>
      </c>
      <c r="B208" s="14">
        <v>20</v>
      </c>
      <c r="C208" s="14">
        <v>12.5</v>
      </c>
      <c r="D208" s="14" t="s">
        <v>871</v>
      </c>
      <c r="E208" s="15">
        <v>98.653367169189522</v>
      </c>
      <c r="F208" s="14" t="str">
        <f>VLOOKUP(VERSIONS[[#This Row],[Product ID]], PRODUCTS[], 2)</f>
        <v>Joyride</v>
      </c>
      <c r="G208" s="14" t="str">
        <f>VLOOKUP(VERSIONS[[#This Row],[Product ID]], PRODUCTS[], 3)</f>
        <v>Shoe</v>
      </c>
    </row>
    <row r="209" spans="1:7" ht="15.5" x14ac:dyDescent="0.35">
      <c r="A209" s="14">
        <f t="shared" si="3"/>
        <v>208</v>
      </c>
      <c r="B209" s="14">
        <v>21</v>
      </c>
      <c r="C209" s="14">
        <v>3</v>
      </c>
      <c r="D209" s="4" t="s">
        <v>873</v>
      </c>
      <c r="E209" s="15">
        <v>397.43263090309574</v>
      </c>
      <c r="F209" s="14" t="str">
        <f>VLOOKUP(VERSIONS[[#This Row],[Product ID]], PRODUCTS[], 2)</f>
        <v>Huarache</v>
      </c>
      <c r="G209" s="14" t="str">
        <f>VLOOKUP(VERSIONS[[#This Row],[Product ID]], PRODUCTS[], 3)</f>
        <v>Shoe</v>
      </c>
    </row>
    <row r="210" spans="1:7" ht="14.5" x14ac:dyDescent="0.35">
      <c r="A210" s="14">
        <f t="shared" si="3"/>
        <v>209</v>
      </c>
      <c r="B210" s="14">
        <v>21</v>
      </c>
      <c r="C210" s="14">
        <v>4.5</v>
      </c>
      <c r="D210" s="14" t="s">
        <v>871</v>
      </c>
      <c r="E210" s="15">
        <v>137.9613353449696</v>
      </c>
      <c r="F210" s="14" t="str">
        <f>VLOOKUP(VERSIONS[[#This Row],[Product ID]], PRODUCTS[], 2)</f>
        <v>Huarache</v>
      </c>
      <c r="G210" s="14" t="str">
        <f>VLOOKUP(VERSIONS[[#This Row],[Product ID]], PRODUCTS[], 3)</f>
        <v>Shoe</v>
      </c>
    </row>
    <row r="211" spans="1:7" ht="15.5" x14ac:dyDescent="0.35">
      <c r="A211" s="14">
        <f t="shared" si="3"/>
        <v>210</v>
      </c>
      <c r="B211" s="14">
        <v>21</v>
      </c>
      <c r="C211" s="14">
        <v>4.5</v>
      </c>
      <c r="D211" s="4" t="s">
        <v>870</v>
      </c>
      <c r="E211" s="15">
        <v>244.98938831343443</v>
      </c>
      <c r="F211" s="14" t="str">
        <f>VLOOKUP(VERSIONS[[#This Row],[Product ID]], PRODUCTS[], 2)</f>
        <v>Huarache</v>
      </c>
      <c r="G211" s="14" t="str">
        <f>VLOOKUP(VERSIONS[[#This Row],[Product ID]], PRODUCTS[], 3)</f>
        <v>Shoe</v>
      </c>
    </row>
    <row r="212" spans="1:7" ht="14.5" x14ac:dyDescent="0.35">
      <c r="A212" s="14">
        <f t="shared" si="3"/>
        <v>211</v>
      </c>
      <c r="B212" s="14">
        <v>21</v>
      </c>
      <c r="C212" s="14">
        <v>6</v>
      </c>
      <c r="D212" s="14" t="s">
        <v>870</v>
      </c>
      <c r="E212" s="15">
        <v>156.86443958315246</v>
      </c>
      <c r="F212" s="14" t="str">
        <f>VLOOKUP(VERSIONS[[#This Row],[Product ID]], PRODUCTS[], 2)</f>
        <v>Huarache</v>
      </c>
      <c r="G212" s="14" t="str">
        <f>VLOOKUP(VERSIONS[[#This Row],[Product ID]], PRODUCTS[], 3)</f>
        <v>Shoe</v>
      </c>
    </row>
    <row r="213" spans="1:7" ht="15.5" x14ac:dyDescent="0.35">
      <c r="A213" s="14">
        <f t="shared" si="3"/>
        <v>212</v>
      </c>
      <c r="B213" s="14">
        <v>21</v>
      </c>
      <c r="C213" s="14">
        <v>7</v>
      </c>
      <c r="D213" s="4" t="s">
        <v>889</v>
      </c>
      <c r="E213" s="15">
        <v>289.47191805346853</v>
      </c>
      <c r="F213" s="14" t="str">
        <f>VLOOKUP(VERSIONS[[#This Row],[Product ID]], PRODUCTS[], 2)</f>
        <v>Huarache</v>
      </c>
      <c r="G213" s="14" t="str">
        <f>VLOOKUP(VERSIONS[[#This Row],[Product ID]], PRODUCTS[], 3)</f>
        <v>Shoe</v>
      </c>
    </row>
    <row r="214" spans="1:7" ht="15.5" x14ac:dyDescent="0.35">
      <c r="A214" s="14">
        <f t="shared" si="3"/>
        <v>213</v>
      </c>
      <c r="B214" s="14">
        <v>21</v>
      </c>
      <c r="C214" s="14">
        <v>9.5</v>
      </c>
      <c r="D214" s="4" t="s">
        <v>871</v>
      </c>
      <c r="E214" s="15">
        <v>132.17342063768049</v>
      </c>
      <c r="F214" s="14" t="str">
        <f>VLOOKUP(VERSIONS[[#This Row],[Product ID]], PRODUCTS[], 2)</f>
        <v>Huarache</v>
      </c>
      <c r="G214" s="14" t="str">
        <f>VLOOKUP(VERSIONS[[#This Row],[Product ID]], PRODUCTS[], 3)</f>
        <v>Shoe</v>
      </c>
    </row>
    <row r="215" spans="1:7" ht="14.5" x14ac:dyDescent="0.35">
      <c r="A215" s="14">
        <f t="shared" si="3"/>
        <v>214</v>
      </c>
      <c r="B215" s="14">
        <v>21</v>
      </c>
      <c r="C215" s="14">
        <v>11.5</v>
      </c>
      <c r="D215" s="14" t="s">
        <v>871</v>
      </c>
      <c r="E215" s="15">
        <v>389.6126165348806</v>
      </c>
      <c r="F215" s="14" t="str">
        <f>VLOOKUP(VERSIONS[[#This Row],[Product ID]], PRODUCTS[], 2)</f>
        <v>Huarache</v>
      </c>
      <c r="G215" s="14" t="str">
        <f>VLOOKUP(VERSIONS[[#This Row],[Product ID]], PRODUCTS[], 3)</f>
        <v>Shoe</v>
      </c>
    </row>
    <row r="216" spans="1:7" ht="15.5" x14ac:dyDescent="0.35">
      <c r="A216" s="14">
        <f t="shared" si="3"/>
        <v>215</v>
      </c>
      <c r="B216" s="14">
        <v>21</v>
      </c>
      <c r="C216" s="14">
        <v>11.5</v>
      </c>
      <c r="D216" s="4" t="s">
        <v>870</v>
      </c>
      <c r="E216" s="15">
        <v>194.71910420992393</v>
      </c>
      <c r="F216" s="14" t="str">
        <f>VLOOKUP(VERSIONS[[#This Row],[Product ID]], PRODUCTS[], 2)</f>
        <v>Huarache</v>
      </c>
      <c r="G216" s="14" t="str">
        <f>VLOOKUP(VERSIONS[[#This Row],[Product ID]], PRODUCTS[], 3)</f>
        <v>Shoe</v>
      </c>
    </row>
    <row r="217" spans="1:7" ht="15.5" x14ac:dyDescent="0.35">
      <c r="A217" s="14">
        <f t="shared" si="3"/>
        <v>216</v>
      </c>
      <c r="B217" s="14">
        <v>21</v>
      </c>
      <c r="C217" s="14">
        <v>12.5</v>
      </c>
      <c r="D217" s="4" t="s">
        <v>871</v>
      </c>
      <c r="E217" s="15">
        <v>197.59271013209823</v>
      </c>
      <c r="F217" s="14" t="str">
        <f>VLOOKUP(VERSIONS[[#This Row],[Product ID]], PRODUCTS[], 2)</f>
        <v>Huarache</v>
      </c>
      <c r="G217" s="14" t="str">
        <f>VLOOKUP(VERSIONS[[#This Row],[Product ID]], PRODUCTS[], 3)</f>
        <v>Shoe</v>
      </c>
    </row>
    <row r="218" spans="1:7" ht="14.5" x14ac:dyDescent="0.35">
      <c r="A218" s="14">
        <f t="shared" si="3"/>
        <v>217</v>
      </c>
      <c r="B218" s="14">
        <v>22</v>
      </c>
      <c r="C218" s="14">
        <v>3.5</v>
      </c>
      <c r="D218" s="14" t="s">
        <v>871</v>
      </c>
      <c r="E218" s="15">
        <v>276.63267167023162</v>
      </c>
      <c r="F218" s="14" t="str">
        <f>VLOOKUP(VERSIONS[[#This Row],[Product ID]], PRODUCTS[], 2)</f>
        <v>Daybreak</v>
      </c>
      <c r="G218" s="14" t="str">
        <f>VLOOKUP(VERSIONS[[#This Row],[Product ID]], PRODUCTS[], 3)</f>
        <v>Shoe</v>
      </c>
    </row>
    <row r="219" spans="1:7" ht="14.5" x14ac:dyDescent="0.35">
      <c r="A219" s="14">
        <f t="shared" si="3"/>
        <v>218</v>
      </c>
      <c r="B219" s="14">
        <v>22</v>
      </c>
      <c r="C219" s="14">
        <v>5</v>
      </c>
      <c r="D219" s="14" t="s">
        <v>878</v>
      </c>
      <c r="E219" s="15">
        <v>132.6106648073619</v>
      </c>
      <c r="F219" s="14" t="str">
        <f>VLOOKUP(VERSIONS[[#This Row],[Product ID]], PRODUCTS[], 2)</f>
        <v>Daybreak</v>
      </c>
      <c r="G219" s="14" t="str">
        <f>VLOOKUP(VERSIONS[[#This Row],[Product ID]], PRODUCTS[], 3)</f>
        <v>Shoe</v>
      </c>
    </row>
    <row r="220" spans="1:7" ht="14.5" x14ac:dyDescent="0.35">
      <c r="A220" s="14">
        <f t="shared" si="3"/>
        <v>219</v>
      </c>
      <c r="B220" s="14">
        <v>22</v>
      </c>
      <c r="C220" s="14">
        <v>5.5</v>
      </c>
      <c r="D220" s="14" t="s">
        <v>879</v>
      </c>
      <c r="E220" s="15">
        <v>171.55317641963182</v>
      </c>
      <c r="F220" s="14" t="str">
        <f>VLOOKUP(VERSIONS[[#This Row],[Product ID]], PRODUCTS[], 2)</f>
        <v>Daybreak</v>
      </c>
      <c r="G220" s="14" t="str">
        <f>VLOOKUP(VERSIONS[[#This Row],[Product ID]], PRODUCTS[], 3)</f>
        <v>Shoe</v>
      </c>
    </row>
    <row r="221" spans="1:7" ht="15.5" x14ac:dyDescent="0.35">
      <c r="A221" s="14">
        <f t="shared" si="3"/>
        <v>220</v>
      </c>
      <c r="B221" s="14">
        <v>22</v>
      </c>
      <c r="C221" s="14">
        <v>6</v>
      </c>
      <c r="D221" s="4" t="s">
        <v>871</v>
      </c>
      <c r="E221" s="15">
        <v>146.44568970480219</v>
      </c>
      <c r="F221" s="14" t="str">
        <f>VLOOKUP(VERSIONS[[#This Row],[Product ID]], PRODUCTS[], 2)</f>
        <v>Daybreak</v>
      </c>
      <c r="G221" s="14" t="str">
        <f>VLOOKUP(VERSIONS[[#This Row],[Product ID]], PRODUCTS[], 3)</f>
        <v>Shoe</v>
      </c>
    </row>
    <row r="222" spans="1:7" ht="14.5" x14ac:dyDescent="0.35">
      <c r="A222" s="14">
        <f t="shared" si="3"/>
        <v>221</v>
      </c>
      <c r="B222" s="14">
        <v>22</v>
      </c>
      <c r="C222" s="14">
        <v>6.5</v>
      </c>
      <c r="D222" s="14" t="s">
        <v>874</v>
      </c>
      <c r="E222" s="15">
        <v>80.013755295307689</v>
      </c>
      <c r="F222" s="14" t="str">
        <f>VLOOKUP(VERSIONS[[#This Row],[Product ID]], PRODUCTS[], 2)</f>
        <v>Daybreak</v>
      </c>
      <c r="G222" s="14" t="str">
        <f>VLOOKUP(VERSIONS[[#This Row],[Product ID]], PRODUCTS[], 3)</f>
        <v>Shoe</v>
      </c>
    </row>
    <row r="223" spans="1:7" ht="14.5" x14ac:dyDescent="0.35">
      <c r="A223" s="14">
        <f t="shared" si="3"/>
        <v>222</v>
      </c>
      <c r="B223" s="14">
        <v>22</v>
      </c>
      <c r="C223" s="14">
        <v>7.5</v>
      </c>
      <c r="D223" s="14" t="s">
        <v>881</v>
      </c>
      <c r="E223" s="15">
        <v>354.10492826876254</v>
      </c>
      <c r="F223" s="14" t="str">
        <f>VLOOKUP(VERSIONS[[#This Row],[Product ID]], PRODUCTS[], 2)</f>
        <v>Daybreak</v>
      </c>
      <c r="G223" s="14" t="str">
        <f>VLOOKUP(VERSIONS[[#This Row],[Product ID]], PRODUCTS[], 3)</f>
        <v>Shoe</v>
      </c>
    </row>
    <row r="224" spans="1:7" ht="15.5" x14ac:dyDescent="0.35">
      <c r="A224" s="14">
        <f t="shared" si="3"/>
        <v>223</v>
      </c>
      <c r="B224" s="14">
        <v>22</v>
      </c>
      <c r="C224" s="14">
        <v>9</v>
      </c>
      <c r="D224" s="4" t="s">
        <v>875</v>
      </c>
      <c r="E224" s="15">
        <v>370.96758398882315</v>
      </c>
      <c r="F224" s="14" t="str">
        <f>VLOOKUP(VERSIONS[[#This Row],[Product ID]], PRODUCTS[], 2)</f>
        <v>Daybreak</v>
      </c>
      <c r="G224" s="14" t="str">
        <f>VLOOKUP(VERSIONS[[#This Row],[Product ID]], PRODUCTS[], 3)</f>
        <v>Shoe</v>
      </c>
    </row>
    <row r="225" spans="1:7" ht="15.5" x14ac:dyDescent="0.35">
      <c r="A225" s="14">
        <f t="shared" si="3"/>
        <v>224</v>
      </c>
      <c r="B225" s="14">
        <v>22</v>
      </c>
      <c r="C225" s="14">
        <v>9</v>
      </c>
      <c r="D225" s="4" t="s">
        <v>870</v>
      </c>
      <c r="E225" s="15">
        <v>271.69725098784653</v>
      </c>
      <c r="F225" s="14" t="str">
        <f>VLOOKUP(VERSIONS[[#This Row],[Product ID]], PRODUCTS[], 2)</f>
        <v>Daybreak</v>
      </c>
      <c r="G225" s="14" t="str">
        <f>VLOOKUP(VERSIONS[[#This Row],[Product ID]], PRODUCTS[], 3)</f>
        <v>Shoe</v>
      </c>
    </row>
    <row r="226" spans="1:7" ht="15.5" x14ac:dyDescent="0.35">
      <c r="A226" s="14">
        <f t="shared" si="3"/>
        <v>225</v>
      </c>
      <c r="B226" s="14">
        <v>22</v>
      </c>
      <c r="C226" s="14">
        <v>9.5</v>
      </c>
      <c r="D226" s="4" t="s">
        <v>872</v>
      </c>
      <c r="E226" s="15">
        <v>77.273701703944894</v>
      </c>
      <c r="F226" s="14" t="str">
        <f>VLOOKUP(VERSIONS[[#This Row],[Product ID]], PRODUCTS[], 2)</f>
        <v>Daybreak</v>
      </c>
      <c r="G226" s="14" t="str">
        <f>VLOOKUP(VERSIONS[[#This Row],[Product ID]], PRODUCTS[], 3)</f>
        <v>Shoe</v>
      </c>
    </row>
    <row r="227" spans="1:7" ht="15.5" x14ac:dyDescent="0.35">
      <c r="A227" s="14">
        <f t="shared" si="3"/>
        <v>226</v>
      </c>
      <c r="B227" s="14">
        <v>22</v>
      </c>
      <c r="C227" s="14">
        <v>11</v>
      </c>
      <c r="D227" s="4" t="s">
        <v>871</v>
      </c>
      <c r="E227" s="15">
        <v>215.04805251545406</v>
      </c>
      <c r="F227" s="14" t="str">
        <f>VLOOKUP(VERSIONS[[#This Row],[Product ID]], PRODUCTS[], 2)</f>
        <v>Daybreak</v>
      </c>
      <c r="G227" s="14" t="str">
        <f>VLOOKUP(VERSIONS[[#This Row],[Product ID]], PRODUCTS[], 3)</f>
        <v>Shoe</v>
      </c>
    </row>
    <row r="228" spans="1:7" ht="15.5" x14ac:dyDescent="0.35">
      <c r="A228" s="14">
        <f t="shared" si="3"/>
        <v>227</v>
      </c>
      <c r="B228" s="14">
        <v>23</v>
      </c>
      <c r="C228" s="14">
        <v>4.5</v>
      </c>
      <c r="D228" s="4" t="s">
        <v>871</v>
      </c>
      <c r="E228" s="15">
        <v>117.27186842474018</v>
      </c>
      <c r="F228" s="14" t="str">
        <f>VLOOKUP(VERSIONS[[#This Row],[Product ID]], PRODUCTS[], 2)</f>
        <v>M2K Tekno</v>
      </c>
      <c r="G228" s="14" t="str">
        <f>VLOOKUP(VERSIONS[[#This Row],[Product ID]], PRODUCTS[], 3)</f>
        <v>Shoe</v>
      </c>
    </row>
    <row r="229" spans="1:7" ht="14.5" x14ac:dyDescent="0.35">
      <c r="A229" s="14">
        <f t="shared" si="3"/>
        <v>228</v>
      </c>
      <c r="B229" s="14">
        <v>23</v>
      </c>
      <c r="C229" s="14">
        <v>6.5</v>
      </c>
      <c r="D229" s="14" t="s">
        <v>870</v>
      </c>
      <c r="E229" s="15">
        <v>173.79795118687599</v>
      </c>
      <c r="F229" s="14" t="str">
        <f>VLOOKUP(VERSIONS[[#This Row],[Product ID]], PRODUCTS[], 2)</f>
        <v>M2K Tekno</v>
      </c>
      <c r="G229" s="14" t="str">
        <f>VLOOKUP(VERSIONS[[#This Row],[Product ID]], PRODUCTS[], 3)</f>
        <v>Shoe</v>
      </c>
    </row>
    <row r="230" spans="1:7" ht="14.5" x14ac:dyDescent="0.35">
      <c r="A230" s="14">
        <f t="shared" si="3"/>
        <v>229</v>
      </c>
      <c r="B230" s="14">
        <v>23</v>
      </c>
      <c r="C230" s="14">
        <v>10</v>
      </c>
      <c r="D230" s="14" t="s">
        <v>871</v>
      </c>
      <c r="E230" s="15">
        <v>177.8911093602315</v>
      </c>
      <c r="F230" s="14" t="str">
        <f>VLOOKUP(VERSIONS[[#This Row],[Product ID]], PRODUCTS[], 2)</f>
        <v>M2K Tekno</v>
      </c>
      <c r="G230" s="14" t="str">
        <f>VLOOKUP(VERSIONS[[#This Row],[Product ID]], PRODUCTS[], 3)</f>
        <v>Shoe</v>
      </c>
    </row>
    <row r="231" spans="1:7" ht="14.5" x14ac:dyDescent="0.35">
      <c r="A231" s="14">
        <f t="shared" si="3"/>
        <v>230</v>
      </c>
      <c r="B231" s="14">
        <v>23</v>
      </c>
      <c r="C231" s="14">
        <v>10.5</v>
      </c>
      <c r="D231" s="14" t="s">
        <v>886</v>
      </c>
      <c r="E231" s="15">
        <v>198.82169513791547</v>
      </c>
      <c r="F231" s="14" t="str">
        <f>VLOOKUP(VERSIONS[[#This Row],[Product ID]], PRODUCTS[], 2)</f>
        <v>M2K Tekno</v>
      </c>
      <c r="G231" s="14" t="str">
        <f>VLOOKUP(VERSIONS[[#This Row],[Product ID]], PRODUCTS[], 3)</f>
        <v>Shoe</v>
      </c>
    </row>
    <row r="232" spans="1:7" ht="15.5" x14ac:dyDescent="0.35">
      <c r="A232" s="14">
        <f t="shared" si="3"/>
        <v>231</v>
      </c>
      <c r="B232" s="14">
        <v>23</v>
      </c>
      <c r="C232" s="14">
        <v>11</v>
      </c>
      <c r="D232" s="4" t="s">
        <v>872</v>
      </c>
      <c r="E232" s="15">
        <v>361.8787903928532</v>
      </c>
      <c r="F232" s="14" t="str">
        <f>VLOOKUP(VERSIONS[[#This Row],[Product ID]], PRODUCTS[], 2)</f>
        <v>M2K Tekno</v>
      </c>
      <c r="G232" s="14" t="str">
        <f>VLOOKUP(VERSIONS[[#This Row],[Product ID]], PRODUCTS[], 3)</f>
        <v>Shoe</v>
      </c>
    </row>
    <row r="233" spans="1:7" ht="14.5" x14ac:dyDescent="0.35">
      <c r="A233" s="14">
        <f t="shared" si="3"/>
        <v>232</v>
      </c>
      <c r="B233" s="14">
        <v>23</v>
      </c>
      <c r="C233" s="14">
        <v>11.5</v>
      </c>
      <c r="D233" s="14" t="s">
        <v>871</v>
      </c>
      <c r="E233" s="15">
        <v>67.288876498094737</v>
      </c>
      <c r="F233" s="14" t="str">
        <f>VLOOKUP(VERSIONS[[#This Row],[Product ID]], PRODUCTS[], 2)</f>
        <v>M2K Tekno</v>
      </c>
      <c r="G233" s="14" t="str">
        <f>VLOOKUP(VERSIONS[[#This Row],[Product ID]], PRODUCTS[], 3)</f>
        <v>Shoe</v>
      </c>
    </row>
    <row r="234" spans="1:7" ht="15.5" x14ac:dyDescent="0.35">
      <c r="A234" s="14">
        <f t="shared" si="3"/>
        <v>233</v>
      </c>
      <c r="B234" s="14">
        <v>23</v>
      </c>
      <c r="C234" s="14">
        <v>12</v>
      </c>
      <c r="D234" s="4" t="s">
        <v>870</v>
      </c>
      <c r="E234" s="15">
        <v>127.79668172338882</v>
      </c>
      <c r="F234" s="14" t="str">
        <f>VLOOKUP(VERSIONS[[#This Row],[Product ID]], PRODUCTS[], 2)</f>
        <v>M2K Tekno</v>
      </c>
      <c r="G234" s="14" t="str">
        <f>VLOOKUP(VERSIONS[[#This Row],[Product ID]], PRODUCTS[], 3)</f>
        <v>Shoe</v>
      </c>
    </row>
    <row r="235" spans="1:7" ht="15.5" x14ac:dyDescent="0.35">
      <c r="A235" s="14">
        <f t="shared" si="3"/>
        <v>234</v>
      </c>
      <c r="B235" s="14">
        <v>23</v>
      </c>
      <c r="C235" s="14">
        <v>12.5</v>
      </c>
      <c r="D235" s="4" t="s">
        <v>871</v>
      </c>
      <c r="E235" s="15">
        <v>315.67699304612131</v>
      </c>
      <c r="F235" s="14" t="str">
        <f>VLOOKUP(VERSIONS[[#This Row],[Product ID]], PRODUCTS[], 2)</f>
        <v>M2K Tekno</v>
      </c>
      <c r="G235" s="14" t="str">
        <f>VLOOKUP(VERSIONS[[#This Row],[Product ID]], PRODUCTS[], 3)</f>
        <v>Shoe</v>
      </c>
    </row>
    <row r="236" spans="1:7" ht="15.5" x14ac:dyDescent="0.35">
      <c r="A236" s="14">
        <f t="shared" si="3"/>
        <v>235</v>
      </c>
      <c r="B236" s="14">
        <v>24</v>
      </c>
      <c r="C236" s="14">
        <v>3.5</v>
      </c>
      <c r="D236" s="4" t="s">
        <v>871</v>
      </c>
      <c r="E236" s="15">
        <v>143.76872628201221</v>
      </c>
      <c r="F236" s="14" t="str">
        <f>VLOOKUP(VERSIONS[[#This Row],[Product ID]], PRODUCTS[], 2)</f>
        <v>Zoom Fly</v>
      </c>
      <c r="G236" s="14" t="str">
        <f>VLOOKUP(VERSIONS[[#This Row],[Product ID]], PRODUCTS[], 3)</f>
        <v>Shoe</v>
      </c>
    </row>
    <row r="237" spans="1:7" ht="15.5" x14ac:dyDescent="0.35">
      <c r="A237" s="14">
        <f t="shared" si="3"/>
        <v>236</v>
      </c>
      <c r="B237" s="14">
        <v>24</v>
      </c>
      <c r="C237" s="14">
        <v>3.5</v>
      </c>
      <c r="D237" s="4" t="s">
        <v>871</v>
      </c>
      <c r="E237" s="15">
        <v>236.60306427235429</v>
      </c>
      <c r="F237" s="14" t="str">
        <f>VLOOKUP(VERSIONS[[#This Row],[Product ID]], PRODUCTS[], 2)</f>
        <v>Zoom Fly</v>
      </c>
      <c r="G237" s="14" t="str">
        <f>VLOOKUP(VERSIONS[[#This Row],[Product ID]], PRODUCTS[], 3)</f>
        <v>Shoe</v>
      </c>
    </row>
    <row r="238" spans="1:7" ht="15.5" x14ac:dyDescent="0.35">
      <c r="A238" s="14">
        <f t="shared" si="3"/>
        <v>237</v>
      </c>
      <c r="B238" s="14">
        <v>24</v>
      </c>
      <c r="C238" s="14">
        <v>4</v>
      </c>
      <c r="D238" s="4" t="s">
        <v>884</v>
      </c>
      <c r="E238" s="15">
        <v>217.38331698470819</v>
      </c>
      <c r="F238" s="14" t="str">
        <f>VLOOKUP(VERSIONS[[#This Row],[Product ID]], PRODUCTS[], 2)</f>
        <v>Zoom Fly</v>
      </c>
      <c r="G238" s="14" t="str">
        <f>VLOOKUP(VERSIONS[[#This Row],[Product ID]], PRODUCTS[], 3)</f>
        <v>Shoe</v>
      </c>
    </row>
    <row r="239" spans="1:7" ht="15.5" x14ac:dyDescent="0.35">
      <c r="A239" s="14">
        <f t="shared" si="3"/>
        <v>238</v>
      </c>
      <c r="B239" s="14">
        <v>24</v>
      </c>
      <c r="C239" s="14">
        <v>4.5</v>
      </c>
      <c r="D239" s="4" t="s">
        <v>870</v>
      </c>
      <c r="E239" s="15">
        <v>131.16198341979862</v>
      </c>
      <c r="F239" s="14" t="str">
        <f>VLOOKUP(VERSIONS[[#This Row],[Product ID]], PRODUCTS[], 2)</f>
        <v>Zoom Fly</v>
      </c>
      <c r="G239" s="14" t="str">
        <f>VLOOKUP(VERSIONS[[#This Row],[Product ID]], PRODUCTS[], 3)</f>
        <v>Shoe</v>
      </c>
    </row>
    <row r="240" spans="1:7" ht="14.5" x14ac:dyDescent="0.35">
      <c r="A240" s="14">
        <f t="shared" si="3"/>
        <v>239</v>
      </c>
      <c r="B240" s="14">
        <v>24</v>
      </c>
      <c r="C240" s="14">
        <v>4.5</v>
      </c>
      <c r="D240" s="14" t="s">
        <v>870</v>
      </c>
      <c r="E240" s="15">
        <v>34.211153585831724</v>
      </c>
      <c r="F240" s="14" t="str">
        <f>VLOOKUP(VERSIONS[[#This Row],[Product ID]], PRODUCTS[], 2)</f>
        <v>Zoom Fly</v>
      </c>
      <c r="G240" s="14" t="str">
        <f>VLOOKUP(VERSIONS[[#This Row],[Product ID]], PRODUCTS[], 3)</f>
        <v>Shoe</v>
      </c>
    </row>
    <row r="241" spans="1:7" ht="14.5" x14ac:dyDescent="0.35">
      <c r="A241" s="14">
        <f t="shared" si="3"/>
        <v>240</v>
      </c>
      <c r="B241" s="14">
        <v>24</v>
      </c>
      <c r="C241" s="14">
        <v>4.5</v>
      </c>
      <c r="D241" s="14" t="s">
        <v>871</v>
      </c>
      <c r="E241" s="15">
        <v>355.82613136130516</v>
      </c>
      <c r="F241" s="14" t="str">
        <f>VLOOKUP(VERSIONS[[#This Row],[Product ID]], PRODUCTS[], 2)</f>
        <v>Zoom Fly</v>
      </c>
      <c r="G241" s="14" t="str">
        <f>VLOOKUP(VERSIONS[[#This Row],[Product ID]], PRODUCTS[], 3)</f>
        <v>Shoe</v>
      </c>
    </row>
    <row r="242" spans="1:7" ht="15.5" x14ac:dyDescent="0.35">
      <c r="A242" s="14">
        <f t="shared" si="3"/>
        <v>241</v>
      </c>
      <c r="B242" s="14">
        <v>24</v>
      </c>
      <c r="C242" s="14">
        <v>5</v>
      </c>
      <c r="D242" s="4" t="s">
        <v>871</v>
      </c>
      <c r="E242" s="15">
        <v>57.267638414333334</v>
      </c>
      <c r="F242" s="14" t="str">
        <f>VLOOKUP(VERSIONS[[#This Row],[Product ID]], PRODUCTS[], 2)</f>
        <v>Zoom Fly</v>
      </c>
      <c r="G242" s="14" t="str">
        <f>VLOOKUP(VERSIONS[[#This Row],[Product ID]], PRODUCTS[], 3)</f>
        <v>Shoe</v>
      </c>
    </row>
    <row r="243" spans="1:7" ht="14.5" x14ac:dyDescent="0.35">
      <c r="A243" s="14">
        <f t="shared" si="3"/>
        <v>242</v>
      </c>
      <c r="B243" s="14">
        <v>24</v>
      </c>
      <c r="C243" s="14">
        <v>5</v>
      </c>
      <c r="D243" s="14" t="s">
        <v>871</v>
      </c>
      <c r="E243" s="15">
        <v>195.21521844542053</v>
      </c>
      <c r="F243" s="14" t="str">
        <f>VLOOKUP(VERSIONS[[#This Row],[Product ID]], PRODUCTS[], 2)</f>
        <v>Zoom Fly</v>
      </c>
      <c r="G243" s="14" t="str">
        <f>VLOOKUP(VERSIONS[[#This Row],[Product ID]], PRODUCTS[], 3)</f>
        <v>Shoe</v>
      </c>
    </row>
    <row r="244" spans="1:7" ht="15.5" x14ac:dyDescent="0.35">
      <c r="A244" s="14">
        <f t="shared" si="3"/>
        <v>243</v>
      </c>
      <c r="B244" s="14">
        <v>24</v>
      </c>
      <c r="C244" s="14">
        <v>5.5</v>
      </c>
      <c r="D244" s="4" t="s">
        <v>871</v>
      </c>
      <c r="E244" s="15">
        <v>283.54201410880643</v>
      </c>
      <c r="F244" s="14" t="str">
        <f>VLOOKUP(VERSIONS[[#This Row],[Product ID]], PRODUCTS[], 2)</f>
        <v>Zoom Fly</v>
      </c>
      <c r="G244" s="14" t="str">
        <f>VLOOKUP(VERSIONS[[#This Row],[Product ID]], PRODUCTS[], 3)</f>
        <v>Shoe</v>
      </c>
    </row>
    <row r="245" spans="1:7" ht="15.5" x14ac:dyDescent="0.35">
      <c r="A245" s="14">
        <f t="shared" si="3"/>
        <v>244</v>
      </c>
      <c r="B245" s="14">
        <v>24</v>
      </c>
      <c r="C245" s="14">
        <v>5.5</v>
      </c>
      <c r="D245" s="4" t="s">
        <v>871</v>
      </c>
      <c r="E245" s="15">
        <v>279.37469925239469</v>
      </c>
      <c r="F245" s="14" t="str">
        <f>VLOOKUP(VERSIONS[[#This Row],[Product ID]], PRODUCTS[], 2)</f>
        <v>Zoom Fly</v>
      </c>
      <c r="G245" s="14" t="str">
        <f>VLOOKUP(VERSIONS[[#This Row],[Product ID]], PRODUCTS[], 3)</f>
        <v>Shoe</v>
      </c>
    </row>
    <row r="246" spans="1:7" ht="15.5" x14ac:dyDescent="0.35">
      <c r="A246" s="14">
        <f t="shared" si="3"/>
        <v>245</v>
      </c>
      <c r="B246" s="14">
        <v>24</v>
      </c>
      <c r="C246" s="14">
        <v>6.5</v>
      </c>
      <c r="D246" s="4" t="s">
        <v>871</v>
      </c>
      <c r="E246" s="15">
        <v>268.95729708080268</v>
      </c>
      <c r="F246" s="14" t="str">
        <f>VLOOKUP(VERSIONS[[#This Row],[Product ID]], PRODUCTS[], 2)</f>
        <v>Zoom Fly</v>
      </c>
      <c r="G246" s="14" t="str">
        <f>VLOOKUP(VERSIONS[[#This Row],[Product ID]], PRODUCTS[], 3)</f>
        <v>Shoe</v>
      </c>
    </row>
    <row r="247" spans="1:7" ht="15.5" x14ac:dyDescent="0.35">
      <c r="A247" s="14">
        <f t="shared" si="3"/>
        <v>246</v>
      </c>
      <c r="B247" s="14">
        <v>24</v>
      </c>
      <c r="C247" s="14">
        <v>8</v>
      </c>
      <c r="D247" s="4" t="s">
        <v>871</v>
      </c>
      <c r="E247" s="15">
        <v>188.22668060919591</v>
      </c>
      <c r="F247" s="14" t="str">
        <f>VLOOKUP(VERSIONS[[#This Row],[Product ID]], PRODUCTS[], 2)</f>
        <v>Zoom Fly</v>
      </c>
      <c r="G247" s="14" t="str">
        <f>VLOOKUP(VERSIONS[[#This Row],[Product ID]], PRODUCTS[], 3)</f>
        <v>Shoe</v>
      </c>
    </row>
    <row r="248" spans="1:7" ht="14.5" x14ac:dyDescent="0.35">
      <c r="A248" s="14">
        <f t="shared" si="3"/>
        <v>247</v>
      </c>
      <c r="B248" s="14">
        <v>24</v>
      </c>
      <c r="C248" s="14">
        <v>8.5</v>
      </c>
      <c r="D248" s="14" t="s">
        <v>871</v>
      </c>
      <c r="E248" s="15">
        <v>38.726323975450434</v>
      </c>
      <c r="F248" s="14" t="str">
        <f>VLOOKUP(VERSIONS[[#This Row],[Product ID]], PRODUCTS[], 2)</f>
        <v>Zoom Fly</v>
      </c>
      <c r="G248" s="14" t="str">
        <f>VLOOKUP(VERSIONS[[#This Row],[Product ID]], PRODUCTS[], 3)</f>
        <v>Shoe</v>
      </c>
    </row>
    <row r="249" spans="1:7" ht="15.5" x14ac:dyDescent="0.35">
      <c r="A249" s="14">
        <f t="shared" si="3"/>
        <v>248</v>
      </c>
      <c r="B249" s="14">
        <v>24</v>
      </c>
      <c r="C249" s="14">
        <v>12</v>
      </c>
      <c r="D249" s="4" t="s">
        <v>872</v>
      </c>
      <c r="E249" s="15">
        <v>174.51520984149806</v>
      </c>
      <c r="F249" s="14" t="str">
        <f>VLOOKUP(VERSIONS[[#This Row],[Product ID]], PRODUCTS[], 2)</f>
        <v>Zoom Fly</v>
      </c>
      <c r="G249" s="14" t="str">
        <f>VLOOKUP(VERSIONS[[#This Row],[Product ID]], PRODUCTS[], 3)</f>
        <v>Shoe</v>
      </c>
    </row>
    <row r="250" spans="1:7" ht="15.5" x14ac:dyDescent="0.35">
      <c r="A250" s="14">
        <f t="shared" si="3"/>
        <v>249</v>
      </c>
      <c r="B250" s="14">
        <v>24</v>
      </c>
      <c r="C250" s="14">
        <v>12.5</v>
      </c>
      <c r="D250" s="4" t="s">
        <v>871</v>
      </c>
      <c r="E250" s="15">
        <v>145.41073274982034</v>
      </c>
      <c r="F250" s="14" t="str">
        <f>VLOOKUP(VERSIONS[[#This Row],[Product ID]], PRODUCTS[], 2)</f>
        <v>Zoom Fly</v>
      </c>
      <c r="G250" s="14" t="str">
        <f>VLOOKUP(VERSIONS[[#This Row],[Product ID]], PRODUCTS[], 3)</f>
        <v>Shoe</v>
      </c>
    </row>
    <row r="251" spans="1:7" ht="14.5" x14ac:dyDescent="0.35">
      <c r="A251" s="14">
        <f t="shared" si="3"/>
        <v>250</v>
      </c>
      <c r="B251" s="14">
        <v>24</v>
      </c>
      <c r="C251" s="14">
        <v>12.5</v>
      </c>
      <c r="D251" s="14" t="s">
        <v>870</v>
      </c>
      <c r="E251" s="15">
        <v>386.74142996777937</v>
      </c>
      <c r="F251" s="14" t="str">
        <f>VLOOKUP(VERSIONS[[#This Row],[Product ID]], PRODUCTS[], 2)</f>
        <v>Zoom Fly</v>
      </c>
      <c r="G251" s="14" t="str">
        <f>VLOOKUP(VERSIONS[[#This Row],[Product ID]], PRODUCTS[], 3)</f>
        <v>Shoe</v>
      </c>
    </row>
    <row r="252" spans="1:7" ht="14.5" x14ac:dyDescent="0.35">
      <c r="A252" s="14">
        <f t="shared" si="3"/>
        <v>251</v>
      </c>
      <c r="B252" s="14">
        <v>25</v>
      </c>
      <c r="C252" s="14">
        <v>3.5</v>
      </c>
      <c r="D252" s="14" t="s">
        <v>875</v>
      </c>
      <c r="E252" s="15">
        <v>337.45225390979977</v>
      </c>
      <c r="F252" s="14" t="str">
        <f>VLOOKUP(VERSIONS[[#This Row],[Product ID]], PRODUCTS[], 2)</f>
        <v>Shox</v>
      </c>
      <c r="G252" s="14" t="str">
        <f>VLOOKUP(VERSIONS[[#This Row],[Product ID]], PRODUCTS[], 3)</f>
        <v>Shoe</v>
      </c>
    </row>
    <row r="253" spans="1:7" ht="14.5" x14ac:dyDescent="0.35">
      <c r="A253" s="14">
        <f t="shared" si="3"/>
        <v>252</v>
      </c>
      <c r="B253" s="14">
        <v>25</v>
      </c>
      <c r="C253" s="14">
        <v>4</v>
      </c>
      <c r="D253" s="14" t="s">
        <v>871</v>
      </c>
      <c r="E253" s="15">
        <v>202.09592629804695</v>
      </c>
      <c r="F253" s="14" t="str">
        <f>VLOOKUP(VERSIONS[[#This Row],[Product ID]], PRODUCTS[], 2)</f>
        <v>Shox</v>
      </c>
      <c r="G253" s="14" t="str">
        <f>VLOOKUP(VERSIONS[[#This Row],[Product ID]], PRODUCTS[], 3)</f>
        <v>Shoe</v>
      </c>
    </row>
    <row r="254" spans="1:7" ht="15.5" x14ac:dyDescent="0.35">
      <c r="A254" s="14">
        <f t="shared" si="3"/>
        <v>253</v>
      </c>
      <c r="B254" s="14">
        <v>25</v>
      </c>
      <c r="C254" s="14">
        <v>4</v>
      </c>
      <c r="D254" s="4" t="s">
        <v>889</v>
      </c>
      <c r="E254" s="15">
        <v>197.0721005129476</v>
      </c>
      <c r="F254" s="14" t="str">
        <f>VLOOKUP(VERSIONS[[#This Row],[Product ID]], PRODUCTS[], 2)</f>
        <v>Shox</v>
      </c>
      <c r="G254" s="14" t="str">
        <f>VLOOKUP(VERSIONS[[#This Row],[Product ID]], PRODUCTS[], 3)</f>
        <v>Shoe</v>
      </c>
    </row>
    <row r="255" spans="1:7" ht="14.5" x14ac:dyDescent="0.35">
      <c r="A255" s="14">
        <f t="shared" si="3"/>
        <v>254</v>
      </c>
      <c r="B255" s="14">
        <v>25</v>
      </c>
      <c r="C255" s="14">
        <v>5</v>
      </c>
      <c r="D255" s="14" t="s">
        <v>870</v>
      </c>
      <c r="E255" s="15">
        <v>106.80935893161367</v>
      </c>
      <c r="F255" s="14" t="str">
        <f>VLOOKUP(VERSIONS[[#This Row],[Product ID]], PRODUCTS[], 2)</f>
        <v>Shox</v>
      </c>
      <c r="G255" s="14" t="str">
        <f>VLOOKUP(VERSIONS[[#This Row],[Product ID]], PRODUCTS[], 3)</f>
        <v>Shoe</v>
      </c>
    </row>
    <row r="256" spans="1:7" ht="14.5" x14ac:dyDescent="0.35">
      <c r="A256" s="14">
        <f t="shared" si="3"/>
        <v>255</v>
      </c>
      <c r="B256" s="14">
        <v>25</v>
      </c>
      <c r="C256" s="14">
        <v>5.5</v>
      </c>
      <c r="D256" s="14" t="s">
        <v>889</v>
      </c>
      <c r="E256" s="15">
        <v>116.71273422844882</v>
      </c>
      <c r="F256" s="14" t="str">
        <f>VLOOKUP(VERSIONS[[#This Row],[Product ID]], PRODUCTS[], 2)</f>
        <v>Shox</v>
      </c>
      <c r="G256" s="14" t="str">
        <f>VLOOKUP(VERSIONS[[#This Row],[Product ID]], PRODUCTS[], 3)</f>
        <v>Shoe</v>
      </c>
    </row>
    <row r="257" spans="1:7" ht="15.5" x14ac:dyDescent="0.35">
      <c r="A257" s="14">
        <f t="shared" si="3"/>
        <v>256</v>
      </c>
      <c r="B257" s="14">
        <v>25</v>
      </c>
      <c r="C257" s="14">
        <v>6</v>
      </c>
      <c r="D257" s="4" t="s">
        <v>887</v>
      </c>
      <c r="E257" s="15">
        <v>179.49881668471724</v>
      </c>
      <c r="F257" s="14" t="str">
        <f>VLOOKUP(VERSIONS[[#This Row],[Product ID]], PRODUCTS[], 2)</f>
        <v>Shox</v>
      </c>
      <c r="G257" s="14" t="str">
        <f>VLOOKUP(VERSIONS[[#This Row],[Product ID]], PRODUCTS[], 3)</f>
        <v>Shoe</v>
      </c>
    </row>
    <row r="258" spans="1:7" ht="14.5" x14ac:dyDescent="0.35">
      <c r="A258" s="14">
        <f t="shared" si="3"/>
        <v>257</v>
      </c>
      <c r="B258" s="14">
        <v>25</v>
      </c>
      <c r="C258" s="14">
        <v>8</v>
      </c>
      <c r="D258" s="14" t="s">
        <v>871</v>
      </c>
      <c r="E258" s="15">
        <v>277.52332112522691</v>
      </c>
      <c r="F258" s="14" t="str">
        <f>VLOOKUP(VERSIONS[[#This Row],[Product ID]], PRODUCTS[], 2)</f>
        <v>Shox</v>
      </c>
      <c r="G258" s="14" t="str">
        <f>VLOOKUP(VERSIONS[[#This Row],[Product ID]], PRODUCTS[], 3)</f>
        <v>Shoe</v>
      </c>
    </row>
    <row r="259" spans="1:7" ht="14.5" x14ac:dyDescent="0.35">
      <c r="A259" s="14">
        <f t="shared" si="3"/>
        <v>258</v>
      </c>
      <c r="B259" s="14">
        <v>25</v>
      </c>
      <c r="C259" s="14">
        <v>8.5</v>
      </c>
      <c r="D259" s="14" t="s">
        <v>879</v>
      </c>
      <c r="E259" s="15">
        <v>68.601010952109505</v>
      </c>
      <c r="F259" s="14" t="str">
        <f>VLOOKUP(VERSIONS[[#This Row],[Product ID]], PRODUCTS[], 2)</f>
        <v>Shox</v>
      </c>
      <c r="G259" s="14" t="str">
        <f>VLOOKUP(VERSIONS[[#This Row],[Product ID]], PRODUCTS[], 3)</f>
        <v>Shoe</v>
      </c>
    </row>
    <row r="260" spans="1:7" ht="14.5" x14ac:dyDescent="0.35">
      <c r="A260" s="14">
        <f t="shared" ref="A260:A323" si="4">A259+1</f>
        <v>259</v>
      </c>
      <c r="B260" s="14">
        <v>25</v>
      </c>
      <c r="C260" s="14">
        <v>11</v>
      </c>
      <c r="D260" s="14" t="s">
        <v>870</v>
      </c>
      <c r="E260" s="15">
        <v>349.78449437406579</v>
      </c>
      <c r="F260" s="14" t="str">
        <f>VLOOKUP(VERSIONS[[#This Row],[Product ID]], PRODUCTS[], 2)</f>
        <v>Shox</v>
      </c>
      <c r="G260" s="14" t="str">
        <f>VLOOKUP(VERSIONS[[#This Row],[Product ID]], PRODUCTS[], 3)</f>
        <v>Shoe</v>
      </c>
    </row>
    <row r="261" spans="1:7" ht="15.5" x14ac:dyDescent="0.35">
      <c r="A261" s="14">
        <f t="shared" si="4"/>
        <v>260</v>
      </c>
      <c r="B261" s="14">
        <v>25</v>
      </c>
      <c r="C261" s="14">
        <v>11.5</v>
      </c>
      <c r="D261" s="4" t="s">
        <v>876</v>
      </c>
      <c r="E261" s="15">
        <v>318.71923884695229</v>
      </c>
      <c r="F261" s="14" t="str">
        <f>VLOOKUP(VERSIONS[[#This Row],[Product ID]], PRODUCTS[], 2)</f>
        <v>Shox</v>
      </c>
      <c r="G261" s="14" t="str">
        <f>VLOOKUP(VERSIONS[[#This Row],[Product ID]], PRODUCTS[], 3)</f>
        <v>Shoe</v>
      </c>
    </row>
    <row r="262" spans="1:7" ht="14.5" x14ac:dyDescent="0.35">
      <c r="A262" s="14">
        <f t="shared" si="4"/>
        <v>261</v>
      </c>
      <c r="B262" s="14">
        <v>25</v>
      </c>
      <c r="C262" s="14">
        <v>12</v>
      </c>
      <c r="D262" s="14" t="s">
        <v>887</v>
      </c>
      <c r="E262" s="15">
        <v>287.76383125564132</v>
      </c>
      <c r="F262" s="14" t="str">
        <f>VLOOKUP(VERSIONS[[#This Row],[Product ID]], PRODUCTS[], 2)</f>
        <v>Shox</v>
      </c>
      <c r="G262" s="14" t="str">
        <f>VLOOKUP(VERSIONS[[#This Row],[Product ID]], PRODUCTS[], 3)</f>
        <v>Shoe</v>
      </c>
    </row>
    <row r="263" spans="1:7" ht="15.5" x14ac:dyDescent="0.35">
      <c r="A263" s="14">
        <f t="shared" si="4"/>
        <v>262</v>
      </c>
      <c r="B263" s="14">
        <v>26</v>
      </c>
      <c r="C263" s="14">
        <v>3</v>
      </c>
      <c r="D263" s="4" t="s">
        <v>878</v>
      </c>
      <c r="E263" s="15">
        <v>220.08729750592235</v>
      </c>
      <c r="F263" s="14" t="str">
        <f>VLOOKUP(VERSIONS[[#This Row],[Product ID]], PRODUCTS[], 2)</f>
        <v>Infinity Run</v>
      </c>
      <c r="G263" s="14" t="str">
        <f>VLOOKUP(VERSIONS[[#This Row],[Product ID]], PRODUCTS[], 3)</f>
        <v>Shoe</v>
      </c>
    </row>
    <row r="264" spans="1:7" ht="14.5" x14ac:dyDescent="0.35">
      <c r="A264" s="14">
        <f t="shared" si="4"/>
        <v>263</v>
      </c>
      <c r="B264" s="14">
        <v>26</v>
      </c>
      <c r="C264" s="14">
        <v>3.5</v>
      </c>
      <c r="D264" s="14" t="s">
        <v>871</v>
      </c>
      <c r="E264" s="15">
        <v>71.806039802965643</v>
      </c>
      <c r="F264" s="14" t="str">
        <f>VLOOKUP(VERSIONS[[#This Row],[Product ID]], PRODUCTS[], 2)</f>
        <v>Infinity Run</v>
      </c>
      <c r="G264" s="14" t="str">
        <f>VLOOKUP(VERSIONS[[#This Row],[Product ID]], PRODUCTS[], 3)</f>
        <v>Shoe</v>
      </c>
    </row>
    <row r="265" spans="1:7" ht="14.5" x14ac:dyDescent="0.35">
      <c r="A265" s="14">
        <f t="shared" si="4"/>
        <v>264</v>
      </c>
      <c r="B265" s="14">
        <v>26</v>
      </c>
      <c r="C265" s="14">
        <v>4.5</v>
      </c>
      <c r="D265" s="14" t="s">
        <v>887</v>
      </c>
      <c r="E265" s="15">
        <v>378.23974946819396</v>
      </c>
      <c r="F265" s="14" t="str">
        <f>VLOOKUP(VERSIONS[[#This Row],[Product ID]], PRODUCTS[], 2)</f>
        <v>Infinity Run</v>
      </c>
      <c r="G265" s="14" t="str">
        <f>VLOOKUP(VERSIONS[[#This Row],[Product ID]], PRODUCTS[], 3)</f>
        <v>Shoe</v>
      </c>
    </row>
    <row r="266" spans="1:7" ht="14.5" x14ac:dyDescent="0.35">
      <c r="A266" s="14">
        <f t="shared" si="4"/>
        <v>265</v>
      </c>
      <c r="B266" s="14">
        <v>26</v>
      </c>
      <c r="C266" s="14">
        <v>6.5</v>
      </c>
      <c r="D266" s="14" t="s">
        <v>872</v>
      </c>
      <c r="E266" s="15">
        <v>167.14444102124872</v>
      </c>
      <c r="F266" s="14" t="str">
        <f>VLOOKUP(VERSIONS[[#This Row],[Product ID]], PRODUCTS[], 2)</f>
        <v>Infinity Run</v>
      </c>
      <c r="G266" s="14" t="str">
        <f>VLOOKUP(VERSIONS[[#This Row],[Product ID]], PRODUCTS[], 3)</f>
        <v>Shoe</v>
      </c>
    </row>
    <row r="267" spans="1:7" ht="15.5" x14ac:dyDescent="0.35">
      <c r="A267" s="14">
        <f t="shared" si="4"/>
        <v>266</v>
      </c>
      <c r="B267" s="14">
        <v>26</v>
      </c>
      <c r="C267" s="14">
        <v>6.5</v>
      </c>
      <c r="D267" s="4" t="s">
        <v>870</v>
      </c>
      <c r="E267" s="15">
        <v>67.946702709295664</v>
      </c>
      <c r="F267" s="14" t="str">
        <f>VLOOKUP(VERSIONS[[#This Row],[Product ID]], PRODUCTS[], 2)</f>
        <v>Infinity Run</v>
      </c>
      <c r="G267" s="14" t="str">
        <f>VLOOKUP(VERSIONS[[#This Row],[Product ID]], PRODUCTS[], 3)</f>
        <v>Shoe</v>
      </c>
    </row>
    <row r="268" spans="1:7" ht="14.5" x14ac:dyDescent="0.35">
      <c r="A268" s="14">
        <f t="shared" si="4"/>
        <v>267</v>
      </c>
      <c r="B268" s="14">
        <v>26</v>
      </c>
      <c r="C268" s="14">
        <v>6.5</v>
      </c>
      <c r="D268" s="14" t="s">
        <v>876</v>
      </c>
      <c r="E268" s="15">
        <v>138.04506118358711</v>
      </c>
      <c r="F268" s="14" t="str">
        <f>VLOOKUP(VERSIONS[[#This Row],[Product ID]], PRODUCTS[], 2)</f>
        <v>Infinity Run</v>
      </c>
      <c r="G268" s="14" t="str">
        <f>VLOOKUP(VERSIONS[[#This Row],[Product ID]], PRODUCTS[], 3)</f>
        <v>Shoe</v>
      </c>
    </row>
    <row r="269" spans="1:7" ht="14.5" x14ac:dyDescent="0.35">
      <c r="A269" s="14">
        <f t="shared" si="4"/>
        <v>268</v>
      </c>
      <c r="B269" s="14">
        <v>26</v>
      </c>
      <c r="C269" s="14">
        <v>7.5</v>
      </c>
      <c r="D269" s="14" t="s">
        <v>871</v>
      </c>
      <c r="E269" s="15">
        <v>206.26557492372444</v>
      </c>
      <c r="F269" s="14" t="str">
        <f>VLOOKUP(VERSIONS[[#This Row],[Product ID]], PRODUCTS[], 2)</f>
        <v>Infinity Run</v>
      </c>
      <c r="G269" s="14" t="str">
        <f>VLOOKUP(VERSIONS[[#This Row],[Product ID]], PRODUCTS[], 3)</f>
        <v>Shoe</v>
      </c>
    </row>
    <row r="270" spans="1:7" ht="14.5" x14ac:dyDescent="0.35">
      <c r="A270" s="14">
        <f t="shared" si="4"/>
        <v>269</v>
      </c>
      <c r="B270" s="14">
        <v>26</v>
      </c>
      <c r="C270" s="14">
        <v>7.5</v>
      </c>
      <c r="D270" s="14" t="s">
        <v>870</v>
      </c>
      <c r="E270" s="15">
        <v>153.66322419755198</v>
      </c>
      <c r="F270" s="14" t="str">
        <f>VLOOKUP(VERSIONS[[#This Row],[Product ID]], PRODUCTS[], 2)</f>
        <v>Infinity Run</v>
      </c>
      <c r="G270" s="14" t="str">
        <f>VLOOKUP(VERSIONS[[#This Row],[Product ID]], PRODUCTS[], 3)</f>
        <v>Shoe</v>
      </c>
    </row>
    <row r="271" spans="1:7" ht="15.5" x14ac:dyDescent="0.35">
      <c r="A271" s="14">
        <f t="shared" si="4"/>
        <v>270</v>
      </c>
      <c r="B271" s="14">
        <v>26</v>
      </c>
      <c r="C271" s="14">
        <v>7.5</v>
      </c>
      <c r="D271" s="4" t="s">
        <v>870</v>
      </c>
      <c r="E271" s="15">
        <v>117.81836743428335</v>
      </c>
      <c r="F271" s="14" t="str">
        <f>VLOOKUP(VERSIONS[[#This Row],[Product ID]], PRODUCTS[], 2)</f>
        <v>Infinity Run</v>
      </c>
      <c r="G271" s="14" t="str">
        <f>VLOOKUP(VERSIONS[[#This Row],[Product ID]], PRODUCTS[], 3)</f>
        <v>Shoe</v>
      </c>
    </row>
    <row r="272" spans="1:7" ht="15.5" x14ac:dyDescent="0.35">
      <c r="A272" s="14">
        <f t="shared" si="4"/>
        <v>271</v>
      </c>
      <c r="B272" s="14">
        <v>26</v>
      </c>
      <c r="C272" s="14">
        <v>10.5</v>
      </c>
      <c r="D272" s="4" t="s">
        <v>871</v>
      </c>
      <c r="E272" s="15">
        <v>353.36865435365701</v>
      </c>
      <c r="F272" s="14" t="str">
        <f>VLOOKUP(VERSIONS[[#This Row],[Product ID]], PRODUCTS[], 2)</f>
        <v>Infinity Run</v>
      </c>
      <c r="G272" s="14" t="str">
        <f>VLOOKUP(VERSIONS[[#This Row],[Product ID]], PRODUCTS[], 3)</f>
        <v>Shoe</v>
      </c>
    </row>
    <row r="273" spans="1:7" ht="15.5" x14ac:dyDescent="0.35">
      <c r="A273" s="14">
        <f t="shared" si="4"/>
        <v>272</v>
      </c>
      <c r="B273" s="14">
        <v>26</v>
      </c>
      <c r="C273" s="14">
        <v>11</v>
      </c>
      <c r="D273" s="4" t="s">
        <v>871</v>
      </c>
      <c r="E273" s="15">
        <v>295.06513283499584</v>
      </c>
      <c r="F273" s="14" t="str">
        <f>VLOOKUP(VERSIONS[[#This Row],[Product ID]], PRODUCTS[], 2)</f>
        <v>Infinity Run</v>
      </c>
      <c r="G273" s="14" t="str">
        <f>VLOOKUP(VERSIONS[[#This Row],[Product ID]], PRODUCTS[], 3)</f>
        <v>Shoe</v>
      </c>
    </row>
    <row r="274" spans="1:7" ht="14.5" x14ac:dyDescent="0.35">
      <c r="A274" s="14">
        <f t="shared" si="4"/>
        <v>273</v>
      </c>
      <c r="B274" s="14">
        <v>27</v>
      </c>
      <c r="C274" s="14">
        <v>3</v>
      </c>
      <c r="D274" s="14" t="s">
        <v>872</v>
      </c>
      <c r="E274" s="15">
        <v>219.63048041350851</v>
      </c>
      <c r="F274" s="14" t="str">
        <f>VLOOKUP(VERSIONS[[#This Row],[Product ID]], PRODUCTS[], 2)</f>
        <v>Structure</v>
      </c>
      <c r="G274" s="14" t="str">
        <f>VLOOKUP(VERSIONS[[#This Row],[Product ID]], PRODUCTS[], 3)</f>
        <v>Shoe</v>
      </c>
    </row>
    <row r="275" spans="1:7" ht="14.5" x14ac:dyDescent="0.35">
      <c r="A275" s="14">
        <f t="shared" si="4"/>
        <v>274</v>
      </c>
      <c r="B275" s="14">
        <v>27</v>
      </c>
      <c r="C275" s="14">
        <v>4.5</v>
      </c>
      <c r="D275" s="14" t="s">
        <v>870</v>
      </c>
      <c r="E275" s="15">
        <v>157.41479165081068</v>
      </c>
      <c r="F275" s="14" t="str">
        <f>VLOOKUP(VERSIONS[[#This Row],[Product ID]], PRODUCTS[], 2)</f>
        <v>Structure</v>
      </c>
      <c r="G275" s="14" t="str">
        <f>VLOOKUP(VERSIONS[[#This Row],[Product ID]], PRODUCTS[], 3)</f>
        <v>Shoe</v>
      </c>
    </row>
    <row r="276" spans="1:7" ht="14.5" x14ac:dyDescent="0.35">
      <c r="A276" s="14">
        <f t="shared" si="4"/>
        <v>275</v>
      </c>
      <c r="B276" s="14">
        <v>27</v>
      </c>
      <c r="C276" s="14">
        <v>6.5</v>
      </c>
      <c r="D276" s="14" t="s">
        <v>871</v>
      </c>
      <c r="E276" s="15">
        <v>32.28727133196351</v>
      </c>
      <c r="F276" s="14" t="str">
        <f>VLOOKUP(VERSIONS[[#This Row],[Product ID]], PRODUCTS[], 2)</f>
        <v>Structure</v>
      </c>
      <c r="G276" s="14" t="str">
        <f>VLOOKUP(VERSIONS[[#This Row],[Product ID]], PRODUCTS[], 3)</f>
        <v>Shoe</v>
      </c>
    </row>
    <row r="277" spans="1:7" ht="15.5" x14ac:dyDescent="0.35">
      <c r="A277" s="14">
        <f t="shared" si="4"/>
        <v>276</v>
      </c>
      <c r="B277" s="14">
        <v>27</v>
      </c>
      <c r="C277" s="14">
        <v>7.5</v>
      </c>
      <c r="D277" s="4" t="s">
        <v>871</v>
      </c>
      <c r="E277" s="15">
        <v>269.48444504386009</v>
      </c>
      <c r="F277" s="14" t="str">
        <f>VLOOKUP(VERSIONS[[#This Row],[Product ID]], PRODUCTS[], 2)</f>
        <v>Structure</v>
      </c>
      <c r="G277" s="14" t="str">
        <f>VLOOKUP(VERSIONS[[#This Row],[Product ID]], PRODUCTS[], 3)</f>
        <v>Shoe</v>
      </c>
    </row>
    <row r="278" spans="1:7" ht="15.5" x14ac:dyDescent="0.35">
      <c r="A278" s="14">
        <f t="shared" si="4"/>
        <v>277</v>
      </c>
      <c r="B278" s="14">
        <v>27</v>
      </c>
      <c r="C278" s="14">
        <v>8.5</v>
      </c>
      <c r="D278" s="4" t="s">
        <v>872</v>
      </c>
      <c r="E278" s="15">
        <v>282.40531380478603</v>
      </c>
      <c r="F278" s="14" t="str">
        <f>VLOOKUP(VERSIONS[[#This Row],[Product ID]], PRODUCTS[], 2)</f>
        <v>Structure</v>
      </c>
      <c r="G278" s="14" t="str">
        <f>VLOOKUP(VERSIONS[[#This Row],[Product ID]], PRODUCTS[], 3)</f>
        <v>Shoe</v>
      </c>
    </row>
    <row r="279" spans="1:7" ht="14.5" x14ac:dyDescent="0.35">
      <c r="A279" s="14">
        <f t="shared" si="4"/>
        <v>278</v>
      </c>
      <c r="B279" s="14">
        <v>27</v>
      </c>
      <c r="C279" s="14">
        <v>8.5</v>
      </c>
      <c r="D279" s="14" t="s">
        <v>871</v>
      </c>
      <c r="E279" s="15">
        <v>333.22611191298904</v>
      </c>
      <c r="F279" s="14" t="str">
        <f>VLOOKUP(VERSIONS[[#This Row],[Product ID]], PRODUCTS[], 2)</f>
        <v>Structure</v>
      </c>
      <c r="G279" s="14" t="str">
        <f>VLOOKUP(VERSIONS[[#This Row],[Product ID]], PRODUCTS[], 3)</f>
        <v>Shoe</v>
      </c>
    </row>
    <row r="280" spans="1:7" ht="15.5" x14ac:dyDescent="0.35">
      <c r="A280" s="14">
        <f t="shared" si="4"/>
        <v>279</v>
      </c>
      <c r="B280" s="14">
        <v>27</v>
      </c>
      <c r="C280" s="14">
        <v>10</v>
      </c>
      <c r="D280" s="4" t="s">
        <v>874</v>
      </c>
      <c r="E280" s="15">
        <v>335.42616604663164</v>
      </c>
      <c r="F280" s="14" t="str">
        <f>VLOOKUP(VERSIONS[[#This Row],[Product ID]], PRODUCTS[], 2)</f>
        <v>Structure</v>
      </c>
      <c r="G280" s="14" t="str">
        <f>VLOOKUP(VERSIONS[[#This Row],[Product ID]], PRODUCTS[], 3)</f>
        <v>Shoe</v>
      </c>
    </row>
    <row r="281" spans="1:7" ht="14.5" x14ac:dyDescent="0.35">
      <c r="A281" s="14">
        <f t="shared" si="4"/>
        <v>280</v>
      </c>
      <c r="B281" s="14">
        <v>27</v>
      </c>
      <c r="C281" s="14">
        <v>10.5</v>
      </c>
      <c r="D281" s="14" t="s">
        <v>871</v>
      </c>
      <c r="E281" s="15">
        <v>383.62559904627466</v>
      </c>
      <c r="F281" s="14" t="str">
        <f>VLOOKUP(VERSIONS[[#This Row],[Product ID]], PRODUCTS[], 2)</f>
        <v>Structure</v>
      </c>
      <c r="G281" s="14" t="str">
        <f>VLOOKUP(VERSIONS[[#This Row],[Product ID]], PRODUCTS[], 3)</f>
        <v>Shoe</v>
      </c>
    </row>
    <row r="282" spans="1:7" ht="15.5" x14ac:dyDescent="0.35">
      <c r="A282" s="14">
        <f t="shared" si="4"/>
        <v>281</v>
      </c>
      <c r="B282" s="14">
        <v>27</v>
      </c>
      <c r="C282" s="14">
        <v>11</v>
      </c>
      <c r="D282" s="4" t="s">
        <v>871</v>
      </c>
      <c r="E282" s="15">
        <v>290.72333893986837</v>
      </c>
      <c r="F282" s="14" t="str">
        <f>VLOOKUP(VERSIONS[[#This Row],[Product ID]], PRODUCTS[], 2)</f>
        <v>Structure</v>
      </c>
      <c r="G282" s="14" t="str">
        <f>VLOOKUP(VERSIONS[[#This Row],[Product ID]], PRODUCTS[], 3)</f>
        <v>Shoe</v>
      </c>
    </row>
    <row r="283" spans="1:7" ht="15.5" x14ac:dyDescent="0.35">
      <c r="A283" s="14">
        <f t="shared" si="4"/>
        <v>282</v>
      </c>
      <c r="B283" s="14">
        <v>27</v>
      </c>
      <c r="C283" s="14">
        <v>11.5</v>
      </c>
      <c r="D283" s="4" t="s">
        <v>871</v>
      </c>
      <c r="E283" s="15">
        <v>79.726792777182794</v>
      </c>
      <c r="F283" s="14" t="str">
        <f>VLOOKUP(VERSIONS[[#This Row],[Product ID]], PRODUCTS[], 2)</f>
        <v>Structure</v>
      </c>
      <c r="G283" s="14" t="str">
        <f>VLOOKUP(VERSIONS[[#This Row],[Product ID]], PRODUCTS[], 3)</f>
        <v>Shoe</v>
      </c>
    </row>
    <row r="284" spans="1:7" ht="15.5" x14ac:dyDescent="0.35">
      <c r="A284" s="14">
        <f t="shared" si="4"/>
        <v>283</v>
      </c>
      <c r="B284" s="14">
        <v>27</v>
      </c>
      <c r="C284" s="14">
        <v>12.5</v>
      </c>
      <c r="D284" s="4" t="s">
        <v>882</v>
      </c>
      <c r="E284" s="15">
        <v>119.04368880697993</v>
      </c>
      <c r="F284" s="14" t="str">
        <f>VLOOKUP(VERSIONS[[#This Row],[Product ID]], PRODUCTS[], 2)</f>
        <v>Structure</v>
      </c>
      <c r="G284" s="14" t="str">
        <f>VLOOKUP(VERSIONS[[#This Row],[Product ID]], PRODUCTS[], 3)</f>
        <v>Shoe</v>
      </c>
    </row>
    <row r="285" spans="1:7" ht="14.5" x14ac:dyDescent="0.35">
      <c r="A285" s="14">
        <f t="shared" si="4"/>
        <v>284</v>
      </c>
      <c r="B285" s="14">
        <v>28</v>
      </c>
      <c r="C285" s="14">
        <v>3</v>
      </c>
      <c r="D285" s="14" t="s">
        <v>872</v>
      </c>
      <c r="E285" s="15">
        <v>34.254261897239367</v>
      </c>
      <c r="F285" s="14" t="str">
        <f>VLOOKUP(VERSIONS[[#This Row],[Product ID]], PRODUCTS[], 2)</f>
        <v>Odyssey React</v>
      </c>
      <c r="G285" s="14" t="str">
        <f>VLOOKUP(VERSIONS[[#This Row],[Product ID]], PRODUCTS[], 3)</f>
        <v>Shoe</v>
      </c>
    </row>
    <row r="286" spans="1:7" ht="15.5" x14ac:dyDescent="0.35">
      <c r="A286" s="14">
        <f t="shared" si="4"/>
        <v>285</v>
      </c>
      <c r="B286" s="14">
        <v>28</v>
      </c>
      <c r="C286" s="14">
        <v>3.5</v>
      </c>
      <c r="D286" s="4" t="s">
        <v>870</v>
      </c>
      <c r="E286" s="15">
        <v>276.42893442740217</v>
      </c>
      <c r="F286" s="14" t="str">
        <f>VLOOKUP(VERSIONS[[#This Row],[Product ID]], PRODUCTS[], 2)</f>
        <v>Odyssey React</v>
      </c>
      <c r="G286" s="14" t="str">
        <f>VLOOKUP(VERSIONS[[#This Row],[Product ID]], PRODUCTS[], 3)</f>
        <v>Shoe</v>
      </c>
    </row>
    <row r="287" spans="1:7" ht="15.5" x14ac:dyDescent="0.35">
      <c r="A287" s="14">
        <f t="shared" si="4"/>
        <v>286</v>
      </c>
      <c r="B287" s="14">
        <v>28</v>
      </c>
      <c r="C287" s="14">
        <v>4</v>
      </c>
      <c r="D287" s="4" t="s">
        <v>871</v>
      </c>
      <c r="E287" s="15">
        <v>189.88000785919928</v>
      </c>
      <c r="F287" s="14" t="str">
        <f>VLOOKUP(VERSIONS[[#This Row],[Product ID]], PRODUCTS[], 2)</f>
        <v>Odyssey React</v>
      </c>
      <c r="G287" s="14" t="str">
        <f>VLOOKUP(VERSIONS[[#This Row],[Product ID]], PRODUCTS[], 3)</f>
        <v>Shoe</v>
      </c>
    </row>
    <row r="288" spans="1:7" ht="15.5" x14ac:dyDescent="0.35">
      <c r="A288" s="14">
        <f t="shared" si="4"/>
        <v>287</v>
      </c>
      <c r="B288" s="14">
        <v>28</v>
      </c>
      <c r="C288" s="14">
        <v>5.5</v>
      </c>
      <c r="D288" s="4" t="s">
        <v>875</v>
      </c>
      <c r="E288" s="15">
        <v>171.44147531987278</v>
      </c>
      <c r="F288" s="14" t="str">
        <f>VLOOKUP(VERSIONS[[#This Row],[Product ID]], PRODUCTS[], 2)</f>
        <v>Odyssey React</v>
      </c>
      <c r="G288" s="14" t="str">
        <f>VLOOKUP(VERSIONS[[#This Row],[Product ID]], PRODUCTS[], 3)</f>
        <v>Shoe</v>
      </c>
    </row>
    <row r="289" spans="1:7" ht="14.5" x14ac:dyDescent="0.35">
      <c r="A289" s="14">
        <f t="shared" si="4"/>
        <v>288</v>
      </c>
      <c r="B289" s="14">
        <v>28</v>
      </c>
      <c r="C289" s="14">
        <v>8.5</v>
      </c>
      <c r="D289" s="14" t="s">
        <v>871</v>
      </c>
      <c r="E289" s="15">
        <v>308.80688959873584</v>
      </c>
      <c r="F289" s="14" t="str">
        <f>VLOOKUP(VERSIONS[[#This Row],[Product ID]], PRODUCTS[], 2)</f>
        <v>Odyssey React</v>
      </c>
      <c r="G289" s="14" t="str">
        <f>VLOOKUP(VERSIONS[[#This Row],[Product ID]], PRODUCTS[], 3)</f>
        <v>Shoe</v>
      </c>
    </row>
    <row r="290" spans="1:7" ht="14.5" x14ac:dyDescent="0.35">
      <c r="A290" s="14">
        <f t="shared" si="4"/>
        <v>289</v>
      </c>
      <c r="B290" s="14">
        <v>28</v>
      </c>
      <c r="C290" s="14">
        <v>10</v>
      </c>
      <c r="D290" s="14" t="s">
        <v>872</v>
      </c>
      <c r="E290" s="15">
        <v>183.0881042718409</v>
      </c>
      <c r="F290" s="14" t="str">
        <f>VLOOKUP(VERSIONS[[#This Row],[Product ID]], PRODUCTS[], 2)</f>
        <v>Odyssey React</v>
      </c>
      <c r="G290" s="14" t="str">
        <f>VLOOKUP(VERSIONS[[#This Row],[Product ID]], PRODUCTS[], 3)</f>
        <v>Shoe</v>
      </c>
    </row>
    <row r="291" spans="1:7" ht="14.5" x14ac:dyDescent="0.35">
      <c r="A291" s="14">
        <f t="shared" si="4"/>
        <v>290</v>
      </c>
      <c r="B291" s="14">
        <v>28</v>
      </c>
      <c r="C291" s="14">
        <v>10</v>
      </c>
      <c r="D291" s="14" t="s">
        <v>871</v>
      </c>
      <c r="E291" s="15">
        <v>312.1469409207819</v>
      </c>
      <c r="F291" s="14" t="str">
        <f>VLOOKUP(VERSIONS[[#This Row],[Product ID]], PRODUCTS[], 2)</f>
        <v>Odyssey React</v>
      </c>
      <c r="G291" s="14" t="str">
        <f>VLOOKUP(VERSIONS[[#This Row],[Product ID]], PRODUCTS[], 3)</f>
        <v>Shoe</v>
      </c>
    </row>
    <row r="292" spans="1:7" ht="15.5" x14ac:dyDescent="0.35">
      <c r="A292" s="14">
        <f t="shared" si="4"/>
        <v>291</v>
      </c>
      <c r="B292" s="14">
        <v>28</v>
      </c>
      <c r="C292" s="14">
        <v>12</v>
      </c>
      <c r="D292" s="4" t="s">
        <v>871</v>
      </c>
      <c r="E292" s="15">
        <v>137.44558942704992</v>
      </c>
      <c r="F292" s="14" t="str">
        <f>VLOOKUP(VERSIONS[[#This Row],[Product ID]], PRODUCTS[], 2)</f>
        <v>Odyssey React</v>
      </c>
      <c r="G292" s="14" t="str">
        <f>VLOOKUP(VERSIONS[[#This Row],[Product ID]], PRODUCTS[], 3)</f>
        <v>Shoe</v>
      </c>
    </row>
    <row r="293" spans="1:7" ht="15.5" x14ac:dyDescent="0.35">
      <c r="A293" s="14">
        <f t="shared" si="4"/>
        <v>292</v>
      </c>
      <c r="B293" s="14">
        <v>29</v>
      </c>
      <c r="C293" s="14">
        <v>3</v>
      </c>
      <c r="D293" s="4" t="s">
        <v>871</v>
      </c>
      <c r="E293" s="15">
        <v>239.3705354773505</v>
      </c>
      <c r="F293" s="14" t="str">
        <f>VLOOKUP(VERSIONS[[#This Row],[Product ID]], PRODUCTS[], 2)</f>
        <v>Wildhorse</v>
      </c>
      <c r="G293" s="14" t="str">
        <f>VLOOKUP(VERSIONS[[#This Row],[Product ID]], PRODUCTS[], 3)</f>
        <v>Shoe</v>
      </c>
    </row>
    <row r="294" spans="1:7" ht="14.5" x14ac:dyDescent="0.35">
      <c r="A294" s="14">
        <f t="shared" si="4"/>
        <v>293</v>
      </c>
      <c r="B294" s="14">
        <v>29</v>
      </c>
      <c r="C294" s="14">
        <v>4</v>
      </c>
      <c r="D294" s="14" t="s">
        <v>871</v>
      </c>
      <c r="E294" s="15">
        <v>178.65400395292036</v>
      </c>
      <c r="F294" s="14" t="str">
        <f>VLOOKUP(VERSIONS[[#This Row],[Product ID]], PRODUCTS[], 2)</f>
        <v>Wildhorse</v>
      </c>
      <c r="G294" s="14" t="str">
        <f>VLOOKUP(VERSIONS[[#This Row],[Product ID]], PRODUCTS[], 3)</f>
        <v>Shoe</v>
      </c>
    </row>
    <row r="295" spans="1:7" ht="14.5" x14ac:dyDescent="0.35">
      <c r="A295" s="14">
        <f t="shared" si="4"/>
        <v>294</v>
      </c>
      <c r="B295" s="14">
        <v>29</v>
      </c>
      <c r="C295" s="14">
        <v>5.5</v>
      </c>
      <c r="D295" s="14" t="s">
        <v>870</v>
      </c>
      <c r="E295" s="15">
        <v>69.460190079009323</v>
      </c>
      <c r="F295" s="14" t="str">
        <f>VLOOKUP(VERSIONS[[#This Row],[Product ID]], PRODUCTS[], 2)</f>
        <v>Wildhorse</v>
      </c>
      <c r="G295" s="14" t="str">
        <f>VLOOKUP(VERSIONS[[#This Row],[Product ID]], PRODUCTS[], 3)</f>
        <v>Shoe</v>
      </c>
    </row>
    <row r="296" spans="1:7" ht="14.5" x14ac:dyDescent="0.35">
      <c r="A296" s="14">
        <f t="shared" si="4"/>
        <v>295</v>
      </c>
      <c r="B296" s="14">
        <v>29</v>
      </c>
      <c r="C296" s="14">
        <v>5.5</v>
      </c>
      <c r="D296" s="14" t="s">
        <v>871</v>
      </c>
      <c r="E296" s="15">
        <v>190.93126747639346</v>
      </c>
      <c r="F296" s="14" t="str">
        <f>VLOOKUP(VERSIONS[[#This Row],[Product ID]], PRODUCTS[], 2)</f>
        <v>Wildhorse</v>
      </c>
      <c r="G296" s="14" t="str">
        <f>VLOOKUP(VERSIONS[[#This Row],[Product ID]], PRODUCTS[], 3)</f>
        <v>Shoe</v>
      </c>
    </row>
    <row r="297" spans="1:7" ht="14.5" x14ac:dyDescent="0.35">
      <c r="A297" s="14">
        <f t="shared" si="4"/>
        <v>296</v>
      </c>
      <c r="B297" s="14">
        <v>29</v>
      </c>
      <c r="C297" s="14">
        <v>12</v>
      </c>
      <c r="D297" s="14" t="s">
        <v>872</v>
      </c>
      <c r="E297" s="15">
        <v>242.51685964135865</v>
      </c>
      <c r="F297" s="14" t="str">
        <f>VLOOKUP(VERSIONS[[#This Row],[Product ID]], PRODUCTS[], 2)</f>
        <v>Wildhorse</v>
      </c>
      <c r="G297" s="14" t="str">
        <f>VLOOKUP(VERSIONS[[#This Row],[Product ID]], PRODUCTS[], 3)</f>
        <v>Shoe</v>
      </c>
    </row>
    <row r="298" spans="1:7" ht="15.5" x14ac:dyDescent="0.35">
      <c r="A298" s="14">
        <f t="shared" si="4"/>
        <v>297</v>
      </c>
      <c r="B298" s="14">
        <v>29</v>
      </c>
      <c r="C298" s="14">
        <v>12</v>
      </c>
      <c r="D298" s="4" t="s">
        <v>870</v>
      </c>
      <c r="E298" s="15">
        <v>110.61841826193293</v>
      </c>
      <c r="F298" s="14" t="str">
        <f>VLOOKUP(VERSIONS[[#This Row],[Product ID]], PRODUCTS[], 2)</f>
        <v>Wildhorse</v>
      </c>
      <c r="G298" s="14" t="str">
        <f>VLOOKUP(VERSIONS[[#This Row],[Product ID]], PRODUCTS[], 3)</f>
        <v>Shoe</v>
      </c>
    </row>
    <row r="299" spans="1:7" ht="14.5" x14ac:dyDescent="0.35">
      <c r="A299" s="14">
        <f t="shared" si="4"/>
        <v>298</v>
      </c>
      <c r="B299" s="14">
        <v>30</v>
      </c>
      <c r="C299" s="14">
        <v>3.5</v>
      </c>
      <c r="D299" s="14" t="s">
        <v>871</v>
      </c>
      <c r="E299" s="15">
        <v>317.62125467517023</v>
      </c>
      <c r="F299" s="14" t="str">
        <f>VLOOKUP(VERSIONS[[#This Row],[Product ID]], PRODUCTS[], 2)</f>
        <v>Air Zoom Terra Kiger</v>
      </c>
      <c r="G299" s="14" t="str">
        <f>VLOOKUP(VERSIONS[[#This Row],[Product ID]], PRODUCTS[], 3)</f>
        <v>Shoe</v>
      </c>
    </row>
    <row r="300" spans="1:7" ht="15.5" x14ac:dyDescent="0.35">
      <c r="A300" s="14">
        <f t="shared" si="4"/>
        <v>299</v>
      </c>
      <c r="B300" s="14">
        <v>30</v>
      </c>
      <c r="C300" s="14">
        <v>5.5</v>
      </c>
      <c r="D300" s="4" t="s">
        <v>870</v>
      </c>
      <c r="E300" s="15">
        <v>231.6727708942939</v>
      </c>
      <c r="F300" s="14" t="str">
        <f>VLOOKUP(VERSIONS[[#This Row],[Product ID]], PRODUCTS[], 2)</f>
        <v>Air Zoom Terra Kiger</v>
      </c>
      <c r="G300" s="14" t="str">
        <f>VLOOKUP(VERSIONS[[#This Row],[Product ID]], PRODUCTS[], 3)</f>
        <v>Shoe</v>
      </c>
    </row>
    <row r="301" spans="1:7" ht="14.5" x14ac:dyDescent="0.35">
      <c r="A301" s="14">
        <f t="shared" si="4"/>
        <v>300</v>
      </c>
      <c r="B301" s="14">
        <v>30</v>
      </c>
      <c r="C301" s="14">
        <v>8.5</v>
      </c>
      <c r="D301" s="14" t="s">
        <v>883</v>
      </c>
      <c r="E301" s="15">
        <v>260.97399320855749</v>
      </c>
      <c r="F301" s="14" t="str">
        <f>VLOOKUP(VERSIONS[[#This Row],[Product ID]], PRODUCTS[], 2)</f>
        <v>Air Zoom Terra Kiger</v>
      </c>
      <c r="G301" s="14" t="str">
        <f>VLOOKUP(VERSIONS[[#This Row],[Product ID]], PRODUCTS[], 3)</f>
        <v>Shoe</v>
      </c>
    </row>
    <row r="302" spans="1:7" ht="14.5" x14ac:dyDescent="0.35">
      <c r="A302" s="14">
        <f t="shared" si="4"/>
        <v>301</v>
      </c>
      <c r="B302" s="14">
        <v>30</v>
      </c>
      <c r="C302" s="14">
        <v>9.5</v>
      </c>
      <c r="D302" s="14" t="s">
        <v>870</v>
      </c>
      <c r="E302" s="15">
        <v>71.00110185948833</v>
      </c>
      <c r="F302" s="14" t="str">
        <f>VLOOKUP(VERSIONS[[#This Row],[Product ID]], PRODUCTS[], 2)</f>
        <v>Air Zoom Terra Kiger</v>
      </c>
      <c r="G302" s="14" t="str">
        <f>VLOOKUP(VERSIONS[[#This Row],[Product ID]], PRODUCTS[], 3)</f>
        <v>Shoe</v>
      </c>
    </row>
    <row r="303" spans="1:7" ht="15.5" x14ac:dyDescent="0.35">
      <c r="A303" s="14">
        <f t="shared" si="4"/>
        <v>302</v>
      </c>
      <c r="B303" s="14">
        <v>30</v>
      </c>
      <c r="C303" s="14">
        <v>10</v>
      </c>
      <c r="D303" s="4" t="s">
        <v>882</v>
      </c>
      <c r="E303" s="15">
        <v>107.25196668880213</v>
      </c>
      <c r="F303" s="14" t="str">
        <f>VLOOKUP(VERSIONS[[#This Row],[Product ID]], PRODUCTS[], 2)</f>
        <v>Air Zoom Terra Kiger</v>
      </c>
      <c r="G303" s="14" t="str">
        <f>VLOOKUP(VERSIONS[[#This Row],[Product ID]], PRODUCTS[], 3)</f>
        <v>Shoe</v>
      </c>
    </row>
    <row r="304" spans="1:7" ht="15.5" x14ac:dyDescent="0.35">
      <c r="A304" s="14">
        <f t="shared" si="4"/>
        <v>303</v>
      </c>
      <c r="B304" s="14">
        <v>30</v>
      </c>
      <c r="C304" s="14">
        <v>11</v>
      </c>
      <c r="D304" s="4" t="s">
        <v>874</v>
      </c>
      <c r="E304" s="15">
        <v>343.84795087059774</v>
      </c>
      <c r="F304" s="14" t="str">
        <f>VLOOKUP(VERSIONS[[#This Row],[Product ID]], PRODUCTS[], 2)</f>
        <v>Air Zoom Terra Kiger</v>
      </c>
      <c r="G304" s="14" t="str">
        <f>VLOOKUP(VERSIONS[[#This Row],[Product ID]], PRODUCTS[], 3)</f>
        <v>Shoe</v>
      </c>
    </row>
    <row r="305" spans="1:7" ht="15.5" x14ac:dyDescent="0.35">
      <c r="A305" s="14">
        <f t="shared" si="4"/>
        <v>304</v>
      </c>
      <c r="B305" s="14">
        <v>30</v>
      </c>
      <c r="C305" s="14">
        <v>11.5</v>
      </c>
      <c r="D305" s="4" t="s">
        <v>888</v>
      </c>
      <c r="E305" s="15">
        <v>284.81743444185554</v>
      </c>
      <c r="F305" s="14" t="str">
        <f>VLOOKUP(VERSIONS[[#This Row],[Product ID]], PRODUCTS[], 2)</f>
        <v>Air Zoom Terra Kiger</v>
      </c>
      <c r="G305" s="14" t="str">
        <f>VLOOKUP(VERSIONS[[#This Row],[Product ID]], PRODUCTS[], 3)</f>
        <v>Shoe</v>
      </c>
    </row>
    <row r="306" spans="1:7" ht="15.5" x14ac:dyDescent="0.35">
      <c r="A306" s="14">
        <f t="shared" si="4"/>
        <v>305</v>
      </c>
      <c r="B306" s="14">
        <v>30</v>
      </c>
      <c r="C306" s="14">
        <v>12.5</v>
      </c>
      <c r="D306" s="4" t="s">
        <v>871</v>
      </c>
      <c r="E306" s="15">
        <v>344.95257390536119</v>
      </c>
      <c r="F306" s="14" t="str">
        <f>VLOOKUP(VERSIONS[[#This Row],[Product ID]], PRODUCTS[], 2)</f>
        <v>Air Zoom Terra Kiger</v>
      </c>
      <c r="G306" s="14" t="str">
        <f>VLOOKUP(VERSIONS[[#This Row],[Product ID]], PRODUCTS[], 3)</f>
        <v>Shoe</v>
      </c>
    </row>
    <row r="307" spans="1:7" ht="14.5" x14ac:dyDescent="0.35">
      <c r="A307" s="14">
        <f t="shared" si="4"/>
        <v>306</v>
      </c>
      <c r="B307" s="14">
        <v>30</v>
      </c>
      <c r="C307" s="14">
        <v>12.5</v>
      </c>
      <c r="D307" s="14" t="s">
        <v>871</v>
      </c>
      <c r="E307" s="15">
        <v>354.60048019652908</v>
      </c>
      <c r="F307" s="14" t="str">
        <f>VLOOKUP(VERSIONS[[#This Row],[Product ID]], PRODUCTS[], 2)</f>
        <v>Air Zoom Terra Kiger</v>
      </c>
      <c r="G307" s="14" t="str">
        <f>VLOOKUP(VERSIONS[[#This Row],[Product ID]], PRODUCTS[], 3)</f>
        <v>Shoe</v>
      </c>
    </row>
    <row r="308" spans="1:7" ht="15.5" x14ac:dyDescent="0.35">
      <c r="A308" s="14">
        <f t="shared" si="4"/>
        <v>307</v>
      </c>
      <c r="B308" s="14">
        <v>31</v>
      </c>
      <c r="C308" s="14">
        <v>5.5</v>
      </c>
      <c r="D308" s="4" t="s">
        <v>871</v>
      </c>
      <c r="E308" s="15">
        <v>210.94099359025239</v>
      </c>
      <c r="F308" s="14" t="str">
        <f>VLOOKUP(VERSIONS[[#This Row],[Product ID]], PRODUCTS[], 2)</f>
        <v>React Element 55</v>
      </c>
      <c r="G308" s="14" t="str">
        <f>VLOOKUP(VERSIONS[[#This Row],[Product ID]], PRODUCTS[], 3)</f>
        <v>Shoe</v>
      </c>
    </row>
    <row r="309" spans="1:7" ht="14.5" x14ac:dyDescent="0.35">
      <c r="A309" s="14">
        <f t="shared" si="4"/>
        <v>308</v>
      </c>
      <c r="B309" s="14">
        <v>31</v>
      </c>
      <c r="C309" s="14">
        <v>6.5</v>
      </c>
      <c r="D309" s="14" t="s">
        <v>870</v>
      </c>
      <c r="E309" s="15">
        <v>289.04799564147737</v>
      </c>
      <c r="F309" s="14" t="str">
        <f>VLOOKUP(VERSIONS[[#This Row],[Product ID]], PRODUCTS[], 2)</f>
        <v>React Element 55</v>
      </c>
      <c r="G309" s="14" t="str">
        <f>VLOOKUP(VERSIONS[[#This Row],[Product ID]], PRODUCTS[], 3)</f>
        <v>Shoe</v>
      </c>
    </row>
    <row r="310" spans="1:7" ht="15.5" x14ac:dyDescent="0.35">
      <c r="A310" s="14">
        <f t="shared" si="4"/>
        <v>309</v>
      </c>
      <c r="B310" s="14">
        <v>31</v>
      </c>
      <c r="C310" s="14">
        <v>7.5</v>
      </c>
      <c r="D310" s="4" t="s">
        <v>888</v>
      </c>
      <c r="E310" s="15">
        <v>392.74507701561038</v>
      </c>
      <c r="F310" s="14" t="str">
        <f>VLOOKUP(VERSIONS[[#This Row],[Product ID]], PRODUCTS[], 2)</f>
        <v>React Element 55</v>
      </c>
      <c r="G310" s="14" t="str">
        <f>VLOOKUP(VERSIONS[[#This Row],[Product ID]], PRODUCTS[], 3)</f>
        <v>Shoe</v>
      </c>
    </row>
    <row r="311" spans="1:7" ht="14.5" x14ac:dyDescent="0.35">
      <c r="A311" s="14">
        <f t="shared" si="4"/>
        <v>310</v>
      </c>
      <c r="B311" s="14">
        <v>31</v>
      </c>
      <c r="C311" s="14">
        <v>8.5</v>
      </c>
      <c r="D311" s="14" t="s">
        <v>871</v>
      </c>
      <c r="E311" s="15">
        <v>36.210896911189451</v>
      </c>
      <c r="F311" s="14" t="str">
        <f>VLOOKUP(VERSIONS[[#This Row],[Product ID]], PRODUCTS[], 2)</f>
        <v>React Element 55</v>
      </c>
      <c r="G311" s="14" t="str">
        <f>VLOOKUP(VERSIONS[[#This Row],[Product ID]], PRODUCTS[], 3)</f>
        <v>Shoe</v>
      </c>
    </row>
    <row r="312" spans="1:7" ht="14.5" x14ac:dyDescent="0.35">
      <c r="A312" s="14">
        <f t="shared" si="4"/>
        <v>311</v>
      </c>
      <c r="B312" s="14">
        <v>31</v>
      </c>
      <c r="C312" s="14">
        <v>8.5</v>
      </c>
      <c r="D312" s="14" t="s">
        <v>871</v>
      </c>
      <c r="E312" s="15">
        <v>295.01622692229364</v>
      </c>
      <c r="F312" s="14" t="str">
        <f>VLOOKUP(VERSIONS[[#This Row],[Product ID]], PRODUCTS[], 2)</f>
        <v>React Element 55</v>
      </c>
      <c r="G312" s="14" t="str">
        <f>VLOOKUP(VERSIONS[[#This Row],[Product ID]], PRODUCTS[], 3)</f>
        <v>Shoe</v>
      </c>
    </row>
    <row r="313" spans="1:7" ht="15.5" x14ac:dyDescent="0.35">
      <c r="A313" s="14">
        <f t="shared" si="4"/>
        <v>312</v>
      </c>
      <c r="B313" s="14">
        <v>31</v>
      </c>
      <c r="C313" s="14">
        <v>9</v>
      </c>
      <c r="D313" s="4" t="s">
        <v>871</v>
      </c>
      <c r="E313" s="15">
        <v>374.40974648500094</v>
      </c>
      <c r="F313" s="14" t="str">
        <f>VLOOKUP(VERSIONS[[#This Row],[Product ID]], PRODUCTS[], 2)</f>
        <v>React Element 55</v>
      </c>
      <c r="G313" s="14" t="str">
        <f>VLOOKUP(VERSIONS[[#This Row],[Product ID]], PRODUCTS[], 3)</f>
        <v>Shoe</v>
      </c>
    </row>
    <row r="314" spans="1:7" ht="14.5" x14ac:dyDescent="0.35">
      <c r="A314" s="14">
        <f t="shared" si="4"/>
        <v>313</v>
      </c>
      <c r="B314" s="14">
        <v>31</v>
      </c>
      <c r="C314" s="14">
        <v>9.5</v>
      </c>
      <c r="D314" s="14" t="s">
        <v>871</v>
      </c>
      <c r="E314" s="15">
        <v>356.88351143220405</v>
      </c>
      <c r="F314" s="14" t="str">
        <f>VLOOKUP(VERSIONS[[#This Row],[Product ID]], PRODUCTS[], 2)</f>
        <v>React Element 55</v>
      </c>
      <c r="G314" s="14" t="str">
        <f>VLOOKUP(VERSIONS[[#This Row],[Product ID]], PRODUCTS[], 3)</f>
        <v>Shoe</v>
      </c>
    </row>
    <row r="315" spans="1:7" ht="15.5" x14ac:dyDescent="0.35">
      <c r="A315" s="14">
        <f t="shared" si="4"/>
        <v>314</v>
      </c>
      <c r="B315" s="14">
        <v>31</v>
      </c>
      <c r="C315" s="14">
        <v>10.5</v>
      </c>
      <c r="D315" s="4" t="s">
        <v>876</v>
      </c>
      <c r="E315" s="15">
        <v>285.22069399137052</v>
      </c>
      <c r="F315" s="14" t="str">
        <f>VLOOKUP(VERSIONS[[#This Row],[Product ID]], PRODUCTS[], 2)</f>
        <v>React Element 55</v>
      </c>
      <c r="G315" s="14" t="str">
        <f>VLOOKUP(VERSIONS[[#This Row],[Product ID]], PRODUCTS[], 3)</f>
        <v>Shoe</v>
      </c>
    </row>
    <row r="316" spans="1:7" ht="14.5" x14ac:dyDescent="0.35">
      <c r="A316" s="14">
        <f t="shared" si="4"/>
        <v>315</v>
      </c>
      <c r="B316" s="14">
        <v>31</v>
      </c>
      <c r="C316" s="14">
        <v>11</v>
      </c>
      <c r="D316" s="14" t="s">
        <v>871</v>
      </c>
      <c r="E316" s="15">
        <v>317.04377197666537</v>
      </c>
      <c r="F316" s="14" t="str">
        <f>VLOOKUP(VERSIONS[[#This Row],[Product ID]], PRODUCTS[], 2)</f>
        <v>React Element 55</v>
      </c>
      <c r="G316" s="14" t="str">
        <f>VLOOKUP(VERSIONS[[#This Row],[Product ID]], PRODUCTS[], 3)</f>
        <v>Shoe</v>
      </c>
    </row>
    <row r="317" spans="1:7" ht="14.5" x14ac:dyDescent="0.35">
      <c r="A317" s="14">
        <f t="shared" si="4"/>
        <v>316</v>
      </c>
      <c r="B317" s="14">
        <v>32</v>
      </c>
      <c r="C317" s="14">
        <v>5.5</v>
      </c>
      <c r="D317" s="14" t="s">
        <v>871</v>
      </c>
      <c r="E317" s="15">
        <v>396.41976757380377</v>
      </c>
      <c r="F317" s="14" t="str">
        <f>VLOOKUP(VERSIONS[[#This Row],[Product ID]], PRODUCTS[], 2)</f>
        <v>SB Dunk</v>
      </c>
      <c r="G317" s="14" t="str">
        <f>VLOOKUP(VERSIONS[[#This Row],[Product ID]], PRODUCTS[], 3)</f>
        <v>Shoe</v>
      </c>
    </row>
    <row r="318" spans="1:7" ht="14.5" x14ac:dyDescent="0.35">
      <c r="A318" s="14">
        <f t="shared" si="4"/>
        <v>317</v>
      </c>
      <c r="B318" s="14">
        <v>32</v>
      </c>
      <c r="C318" s="14">
        <v>6.5</v>
      </c>
      <c r="D318" s="14" t="s">
        <v>882</v>
      </c>
      <c r="E318" s="15">
        <v>385.32325826153738</v>
      </c>
      <c r="F318" s="14" t="str">
        <f>VLOOKUP(VERSIONS[[#This Row],[Product ID]], PRODUCTS[], 2)</f>
        <v>SB Dunk</v>
      </c>
      <c r="G318" s="14" t="str">
        <f>VLOOKUP(VERSIONS[[#This Row],[Product ID]], PRODUCTS[], 3)</f>
        <v>Shoe</v>
      </c>
    </row>
    <row r="319" spans="1:7" ht="14.5" x14ac:dyDescent="0.35">
      <c r="A319" s="14">
        <f t="shared" si="4"/>
        <v>318</v>
      </c>
      <c r="B319" s="14">
        <v>32</v>
      </c>
      <c r="C319" s="14">
        <v>7.5</v>
      </c>
      <c r="D319" s="14" t="s">
        <v>871</v>
      </c>
      <c r="E319" s="15">
        <v>145.030464702074</v>
      </c>
      <c r="F319" s="14" t="str">
        <f>VLOOKUP(VERSIONS[[#This Row],[Product ID]], PRODUCTS[], 2)</f>
        <v>SB Dunk</v>
      </c>
      <c r="G319" s="14" t="str">
        <f>VLOOKUP(VERSIONS[[#This Row],[Product ID]], PRODUCTS[], 3)</f>
        <v>Shoe</v>
      </c>
    </row>
    <row r="320" spans="1:7" ht="15.5" x14ac:dyDescent="0.35">
      <c r="A320" s="14">
        <f t="shared" si="4"/>
        <v>319</v>
      </c>
      <c r="B320" s="14">
        <v>32</v>
      </c>
      <c r="C320" s="14">
        <v>9.5</v>
      </c>
      <c r="D320" s="4" t="s">
        <v>871</v>
      </c>
      <c r="E320" s="15">
        <v>37.266460458877447</v>
      </c>
      <c r="F320" s="14" t="str">
        <f>VLOOKUP(VERSIONS[[#This Row],[Product ID]], PRODUCTS[], 2)</f>
        <v>SB Dunk</v>
      </c>
      <c r="G320" s="14" t="str">
        <f>VLOOKUP(VERSIONS[[#This Row],[Product ID]], PRODUCTS[], 3)</f>
        <v>Shoe</v>
      </c>
    </row>
    <row r="321" spans="1:7" ht="14.5" x14ac:dyDescent="0.35">
      <c r="A321" s="14">
        <f t="shared" si="4"/>
        <v>320</v>
      </c>
      <c r="B321" s="14">
        <v>32</v>
      </c>
      <c r="C321" s="14">
        <v>9.5</v>
      </c>
      <c r="D321" s="14" t="s">
        <v>880</v>
      </c>
      <c r="E321" s="15">
        <v>90.926664413309027</v>
      </c>
      <c r="F321" s="14" t="str">
        <f>VLOOKUP(VERSIONS[[#This Row],[Product ID]], PRODUCTS[], 2)</f>
        <v>SB Dunk</v>
      </c>
      <c r="G321" s="14" t="str">
        <f>VLOOKUP(VERSIONS[[#This Row],[Product ID]], PRODUCTS[], 3)</f>
        <v>Shoe</v>
      </c>
    </row>
    <row r="322" spans="1:7" ht="15.5" x14ac:dyDescent="0.35">
      <c r="A322" s="14">
        <f t="shared" si="4"/>
        <v>321</v>
      </c>
      <c r="B322" s="14">
        <v>32</v>
      </c>
      <c r="C322" s="14">
        <v>11.5</v>
      </c>
      <c r="D322" s="4" t="s">
        <v>871</v>
      </c>
      <c r="E322" s="15">
        <v>212.11541881225219</v>
      </c>
      <c r="F322" s="14" t="str">
        <f>VLOOKUP(VERSIONS[[#This Row],[Product ID]], PRODUCTS[], 2)</f>
        <v>SB Dunk</v>
      </c>
      <c r="G322" s="14" t="str">
        <f>VLOOKUP(VERSIONS[[#This Row],[Product ID]], PRODUCTS[], 3)</f>
        <v>Shoe</v>
      </c>
    </row>
    <row r="323" spans="1:7" ht="15.5" x14ac:dyDescent="0.35">
      <c r="A323" s="14">
        <f t="shared" si="4"/>
        <v>322</v>
      </c>
      <c r="B323" s="14">
        <v>33</v>
      </c>
      <c r="C323" s="14">
        <v>3</v>
      </c>
      <c r="D323" s="4" t="s">
        <v>871</v>
      </c>
      <c r="E323" s="15">
        <v>278.42220801330041</v>
      </c>
      <c r="F323" s="14" t="str">
        <f>VLOOKUP(VERSIONS[[#This Row],[Product ID]], PRODUCTS[], 2)</f>
        <v>Element Running Top</v>
      </c>
      <c r="G323" s="14" t="str">
        <f>VLOOKUP(VERSIONS[[#This Row],[Product ID]], PRODUCTS[], 3)</f>
        <v>Apparel</v>
      </c>
    </row>
    <row r="324" spans="1:7" ht="15.5" x14ac:dyDescent="0.35">
      <c r="A324" s="14">
        <f t="shared" ref="A324:A387" si="5">A323+1</f>
        <v>323</v>
      </c>
      <c r="B324" s="14">
        <v>33</v>
      </c>
      <c r="C324" s="14">
        <v>5</v>
      </c>
      <c r="D324" s="4" t="s">
        <v>871</v>
      </c>
      <c r="E324" s="15">
        <v>310.26098896177137</v>
      </c>
      <c r="F324" s="14" t="str">
        <f>VLOOKUP(VERSIONS[[#This Row],[Product ID]], PRODUCTS[], 2)</f>
        <v>Element Running Top</v>
      </c>
      <c r="G324" s="14" t="str">
        <f>VLOOKUP(VERSIONS[[#This Row],[Product ID]], PRODUCTS[], 3)</f>
        <v>Apparel</v>
      </c>
    </row>
    <row r="325" spans="1:7" ht="14.5" x14ac:dyDescent="0.35">
      <c r="A325" s="14">
        <f t="shared" si="5"/>
        <v>324</v>
      </c>
      <c r="B325" s="14">
        <v>33</v>
      </c>
      <c r="C325" s="14">
        <v>6</v>
      </c>
      <c r="D325" s="14" t="s">
        <v>870</v>
      </c>
      <c r="E325" s="15">
        <v>392.27531655753711</v>
      </c>
      <c r="F325" s="14" t="str">
        <f>VLOOKUP(VERSIONS[[#This Row],[Product ID]], PRODUCTS[], 2)</f>
        <v>Element Running Top</v>
      </c>
      <c r="G325" s="14" t="str">
        <f>VLOOKUP(VERSIONS[[#This Row],[Product ID]], PRODUCTS[], 3)</f>
        <v>Apparel</v>
      </c>
    </row>
    <row r="326" spans="1:7" ht="15.5" x14ac:dyDescent="0.35">
      <c r="A326" s="14">
        <f t="shared" si="5"/>
        <v>325</v>
      </c>
      <c r="B326" s="14">
        <v>33</v>
      </c>
      <c r="C326" s="14">
        <v>7.5</v>
      </c>
      <c r="D326" s="4" t="s">
        <v>871</v>
      </c>
      <c r="E326" s="15">
        <v>209.80813198856217</v>
      </c>
      <c r="F326" s="14" t="str">
        <f>VLOOKUP(VERSIONS[[#This Row],[Product ID]], PRODUCTS[], 2)</f>
        <v>Element Running Top</v>
      </c>
      <c r="G326" s="14" t="str">
        <f>VLOOKUP(VERSIONS[[#This Row],[Product ID]], PRODUCTS[], 3)</f>
        <v>Apparel</v>
      </c>
    </row>
    <row r="327" spans="1:7" ht="14.5" x14ac:dyDescent="0.35">
      <c r="A327" s="14">
        <f t="shared" si="5"/>
        <v>326</v>
      </c>
      <c r="B327" s="14">
        <v>33</v>
      </c>
      <c r="C327" s="14">
        <v>7.5</v>
      </c>
      <c r="D327" s="14" t="s">
        <v>878</v>
      </c>
      <c r="E327" s="15">
        <v>107.34741831279794</v>
      </c>
      <c r="F327" s="14" t="str">
        <f>VLOOKUP(VERSIONS[[#This Row],[Product ID]], PRODUCTS[], 2)</f>
        <v>Element Running Top</v>
      </c>
      <c r="G327" s="14" t="str">
        <f>VLOOKUP(VERSIONS[[#This Row],[Product ID]], PRODUCTS[], 3)</f>
        <v>Apparel</v>
      </c>
    </row>
    <row r="328" spans="1:7" ht="14.5" x14ac:dyDescent="0.35">
      <c r="A328" s="14">
        <f t="shared" si="5"/>
        <v>327</v>
      </c>
      <c r="B328" s="14">
        <v>33</v>
      </c>
      <c r="C328" s="14">
        <v>8.5</v>
      </c>
      <c r="D328" s="14" t="s">
        <v>877</v>
      </c>
      <c r="E328" s="15">
        <v>350.95350641631029</v>
      </c>
      <c r="F328" s="14" t="str">
        <f>VLOOKUP(VERSIONS[[#This Row],[Product ID]], PRODUCTS[], 2)</f>
        <v>Element Running Top</v>
      </c>
      <c r="G328" s="14" t="str">
        <f>VLOOKUP(VERSIONS[[#This Row],[Product ID]], PRODUCTS[], 3)</f>
        <v>Apparel</v>
      </c>
    </row>
    <row r="329" spans="1:7" ht="14.5" x14ac:dyDescent="0.35">
      <c r="A329" s="14">
        <f t="shared" si="5"/>
        <v>328</v>
      </c>
      <c r="B329" s="14">
        <v>33</v>
      </c>
      <c r="C329" s="14">
        <v>9</v>
      </c>
      <c r="D329" s="14" t="s">
        <v>871</v>
      </c>
      <c r="E329" s="15">
        <v>48.738091652130862</v>
      </c>
      <c r="F329" s="14" t="str">
        <f>VLOOKUP(VERSIONS[[#This Row],[Product ID]], PRODUCTS[], 2)</f>
        <v>Element Running Top</v>
      </c>
      <c r="G329" s="14" t="str">
        <f>VLOOKUP(VERSIONS[[#This Row],[Product ID]], PRODUCTS[], 3)</f>
        <v>Apparel</v>
      </c>
    </row>
    <row r="330" spans="1:7" ht="15.5" x14ac:dyDescent="0.35">
      <c r="A330" s="14">
        <f t="shared" si="5"/>
        <v>329</v>
      </c>
      <c r="B330" s="14">
        <v>33</v>
      </c>
      <c r="C330" s="14">
        <v>12.5</v>
      </c>
      <c r="D330" s="4" t="s">
        <v>871</v>
      </c>
      <c r="E330" s="15">
        <v>210.25008058542551</v>
      </c>
      <c r="F330" s="14" t="str">
        <f>VLOOKUP(VERSIONS[[#This Row],[Product ID]], PRODUCTS[], 2)</f>
        <v>Element Running Top</v>
      </c>
      <c r="G330" s="14" t="str">
        <f>VLOOKUP(VERSIONS[[#This Row],[Product ID]], PRODUCTS[], 3)</f>
        <v>Apparel</v>
      </c>
    </row>
    <row r="331" spans="1:7" ht="14.5" x14ac:dyDescent="0.35">
      <c r="A331" s="14">
        <f t="shared" si="5"/>
        <v>330</v>
      </c>
      <c r="B331" s="14">
        <v>34</v>
      </c>
      <c r="C331" s="14">
        <v>3</v>
      </c>
      <c r="D331" s="14" t="s">
        <v>871</v>
      </c>
      <c r="E331" s="15">
        <v>220.83541884753282</v>
      </c>
      <c r="F331" s="14" t="str">
        <f>VLOOKUP(VERSIONS[[#This Row],[Product ID]], PRODUCTS[], 2)</f>
        <v>Zoom Vomero</v>
      </c>
      <c r="G331" s="14" t="str">
        <f>VLOOKUP(VERSIONS[[#This Row],[Product ID]], PRODUCTS[], 3)</f>
        <v>Shoe</v>
      </c>
    </row>
    <row r="332" spans="1:7" ht="15.5" x14ac:dyDescent="0.35">
      <c r="A332" s="14">
        <f t="shared" si="5"/>
        <v>331</v>
      </c>
      <c r="B332" s="14">
        <v>34</v>
      </c>
      <c r="C332" s="14">
        <v>5</v>
      </c>
      <c r="D332" s="4" t="s">
        <v>870</v>
      </c>
      <c r="E332" s="15">
        <v>383.15016432562118</v>
      </c>
      <c r="F332" s="14" t="str">
        <f>VLOOKUP(VERSIONS[[#This Row],[Product ID]], PRODUCTS[], 2)</f>
        <v>Zoom Vomero</v>
      </c>
      <c r="G332" s="14" t="str">
        <f>VLOOKUP(VERSIONS[[#This Row],[Product ID]], PRODUCTS[], 3)</f>
        <v>Shoe</v>
      </c>
    </row>
    <row r="333" spans="1:7" ht="15.5" x14ac:dyDescent="0.35">
      <c r="A333" s="14">
        <f t="shared" si="5"/>
        <v>332</v>
      </c>
      <c r="B333" s="14">
        <v>34</v>
      </c>
      <c r="C333" s="14">
        <v>7</v>
      </c>
      <c r="D333" s="4" t="s">
        <v>871</v>
      </c>
      <c r="E333" s="15">
        <v>123.46467443707363</v>
      </c>
      <c r="F333" s="14" t="str">
        <f>VLOOKUP(VERSIONS[[#This Row],[Product ID]], PRODUCTS[], 2)</f>
        <v>Zoom Vomero</v>
      </c>
      <c r="G333" s="14" t="str">
        <f>VLOOKUP(VERSIONS[[#This Row],[Product ID]], PRODUCTS[], 3)</f>
        <v>Shoe</v>
      </c>
    </row>
    <row r="334" spans="1:7" ht="15.5" x14ac:dyDescent="0.35">
      <c r="A334" s="14">
        <f t="shared" si="5"/>
        <v>333</v>
      </c>
      <c r="B334" s="14">
        <v>34</v>
      </c>
      <c r="C334" s="14">
        <v>8</v>
      </c>
      <c r="D334" s="4" t="s">
        <v>871</v>
      </c>
      <c r="E334" s="15">
        <v>328.54955975135073</v>
      </c>
      <c r="F334" s="14" t="str">
        <f>VLOOKUP(VERSIONS[[#This Row],[Product ID]], PRODUCTS[], 2)</f>
        <v>Zoom Vomero</v>
      </c>
      <c r="G334" s="14" t="str">
        <f>VLOOKUP(VERSIONS[[#This Row],[Product ID]], PRODUCTS[], 3)</f>
        <v>Shoe</v>
      </c>
    </row>
    <row r="335" spans="1:7" ht="15.5" x14ac:dyDescent="0.35">
      <c r="A335" s="14">
        <f t="shared" si="5"/>
        <v>334</v>
      </c>
      <c r="B335" s="14">
        <v>34</v>
      </c>
      <c r="C335" s="14">
        <v>8.5</v>
      </c>
      <c r="D335" s="4" t="s">
        <v>871</v>
      </c>
      <c r="E335" s="15">
        <v>174.99448182789277</v>
      </c>
      <c r="F335" s="14" t="str">
        <f>VLOOKUP(VERSIONS[[#This Row],[Product ID]], PRODUCTS[], 2)</f>
        <v>Zoom Vomero</v>
      </c>
      <c r="G335" s="14" t="str">
        <f>VLOOKUP(VERSIONS[[#This Row],[Product ID]], PRODUCTS[], 3)</f>
        <v>Shoe</v>
      </c>
    </row>
    <row r="336" spans="1:7" ht="14.5" x14ac:dyDescent="0.35">
      <c r="A336" s="14">
        <f t="shared" si="5"/>
        <v>335</v>
      </c>
      <c r="B336" s="14">
        <v>34</v>
      </c>
      <c r="C336" s="14">
        <v>10.5</v>
      </c>
      <c r="D336" s="14" t="s">
        <v>872</v>
      </c>
      <c r="E336" s="15">
        <v>160.74037293070018</v>
      </c>
      <c r="F336" s="14" t="str">
        <f>VLOOKUP(VERSIONS[[#This Row],[Product ID]], PRODUCTS[], 2)</f>
        <v>Zoom Vomero</v>
      </c>
      <c r="G336" s="14" t="str">
        <f>VLOOKUP(VERSIONS[[#This Row],[Product ID]], PRODUCTS[], 3)</f>
        <v>Shoe</v>
      </c>
    </row>
    <row r="337" spans="1:7" ht="15.5" x14ac:dyDescent="0.35">
      <c r="A337" s="14">
        <f t="shared" si="5"/>
        <v>336</v>
      </c>
      <c r="B337" s="14">
        <v>34</v>
      </c>
      <c r="C337" s="14">
        <v>11</v>
      </c>
      <c r="D337" s="4" t="s">
        <v>870</v>
      </c>
      <c r="E337" s="15">
        <v>325.94165751351881</v>
      </c>
      <c r="F337" s="14" t="str">
        <f>VLOOKUP(VERSIONS[[#This Row],[Product ID]], PRODUCTS[], 2)</f>
        <v>Zoom Vomero</v>
      </c>
      <c r="G337" s="14" t="str">
        <f>VLOOKUP(VERSIONS[[#This Row],[Product ID]], PRODUCTS[], 3)</f>
        <v>Shoe</v>
      </c>
    </row>
    <row r="338" spans="1:7" ht="14.5" x14ac:dyDescent="0.35">
      <c r="A338" s="14">
        <f t="shared" si="5"/>
        <v>337</v>
      </c>
      <c r="B338" s="14">
        <v>34</v>
      </c>
      <c r="C338" s="14">
        <v>11</v>
      </c>
      <c r="D338" s="14" t="s">
        <v>871</v>
      </c>
      <c r="E338" s="15">
        <v>127.06928805003204</v>
      </c>
      <c r="F338" s="14" t="str">
        <f>VLOOKUP(VERSIONS[[#This Row],[Product ID]], PRODUCTS[], 2)</f>
        <v>Zoom Vomero</v>
      </c>
      <c r="G338" s="14" t="str">
        <f>VLOOKUP(VERSIONS[[#This Row],[Product ID]], PRODUCTS[], 3)</f>
        <v>Shoe</v>
      </c>
    </row>
    <row r="339" spans="1:7" ht="14.5" x14ac:dyDescent="0.35">
      <c r="A339" s="14">
        <f t="shared" si="5"/>
        <v>338</v>
      </c>
      <c r="B339" s="14">
        <v>34</v>
      </c>
      <c r="C339" s="14">
        <v>11.5</v>
      </c>
      <c r="D339" s="14" t="s">
        <v>871</v>
      </c>
      <c r="E339" s="15">
        <v>309.67862489327297</v>
      </c>
      <c r="F339" s="14" t="str">
        <f>VLOOKUP(VERSIONS[[#This Row],[Product ID]], PRODUCTS[], 2)</f>
        <v>Zoom Vomero</v>
      </c>
      <c r="G339" s="14" t="str">
        <f>VLOOKUP(VERSIONS[[#This Row],[Product ID]], PRODUCTS[], 3)</f>
        <v>Shoe</v>
      </c>
    </row>
    <row r="340" spans="1:7" ht="15.5" x14ac:dyDescent="0.35">
      <c r="A340" s="14">
        <f t="shared" si="5"/>
        <v>339</v>
      </c>
      <c r="B340" s="14">
        <v>34</v>
      </c>
      <c r="C340" s="14">
        <v>11.5</v>
      </c>
      <c r="D340" s="4" t="s">
        <v>886</v>
      </c>
      <c r="E340" s="15">
        <v>384.62124101318176</v>
      </c>
      <c r="F340" s="14" t="str">
        <f>VLOOKUP(VERSIONS[[#This Row],[Product ID]], PRODUCTS[], 2)</f>
        <v>Zoom Vomero</v>
      </c>
      <c r="G340" s="14" t="str">
        <f>VLOOKUP(VERSIONS[[#This Row],[Product ID]], PRODUCTS[], 3)</f>
        <v>Shoe</v>
      </c>
    </row>
    <row r="341" spans="1:7" ht="14.5" x14ac:dyDescent="0.35">
      <c r="A341" s="14">
        <f t="shared" si="5"/>
        <v>340</v>
      </c>
      <c r="B341" s="14">
        <v>34</v>
      </c>
      <c r="C341" s="14">
        <v>12.5</v>
      </c>
      <c r="D341" s="14" t="s">
        <v>875</v>
      </c>
      <c r="E341" s="15">
        <v>53.847001232207596</v>
      </c>
      <c r="F341" s="14" t="str">
        <f>VLOOKUP(VERSIONS[[#This Row],[Product ID]], PRODUCTS[], 2)</f>
        <v>Zoom Vomero</v>
      </c>
      <c r="G341" s="14" t="str">
        <f>VLOOKUP(VERSIONS[[#This Row],[Product ID]], PRODUCTS[], 3)</f>
        <v>Shoe</v>
      </c>
    </row>
    <row r="342" spans="1:7" ht="14.5" x14ac:dyDescent="0.35">
      <c r="A342" s="14">
        <f t="shared" si="5"/>
        <v>341</v>
      </c>
      <c r="B342" s="14">
        <v>35</v>
      </c>
      <c r="C342" s="14">
        <v>3</v>
      </c>
      <c r="D342" s="14" t="s">
        <v>871</v>
      </c>
      <c r="E342" s="15">
        <v>142.47460028426758</v>
      </c>
      <c r="F342" s="14" t="str">
        <f>VLOOKUP(VERSIONS[[#This Row],[Product ID]], PRODUCTS[], 2)</f>
        <v>Alphafly</v>
      </c>
      <c r="G342" s="14" t="str">
        <f>VLOOKUP(VERSIONS[[#This Row],[Product ID]], PRODUCTS[], 3)</f>
        <v>Shoe</v>
      </c>
    </row>
    <row r="343" spans="1:7" ht="15.5" x14ac:dyDescent="0.35">
      <c r="A343" s="14">
        <f t="shared" si="5"/>
        <v>342</v>
      </c>
      <c r="B343" s="14">
        <v>35</v>
      </c>
      <c r="C343" s="14">
        <v>4.5</v>
      </c>
      <c r="D343" s="4" t="s">
        <v>870</v>
      </c>
      <c r="E343" s="15">
        <v>184.46353186017433</v>
      </c>
      <c r="F343" s="14" t="str">
        <f>VLOOKUP(VERSIONS[[#This Row],[Product ID]], PRODUCTS[], 2)</f>
        <v>Alphafly</v>
      </c>
      <c r="G343" s="14" t="str">
        <f>VLOOKUP(VERSIONS[[#This Row],[Product ID]], PRODUCTS[], 3)</f>
        <v>Shoe</v>
      </c>
    </row>
    <row r="344" spans="1:7" ht="15.5" x14ac:dyDescent="0.35">
      <c r="A344" s="14">
        <f t="shared" si="5"/>
        <v>343</v>
      </c>
      <c r="B344" s="14">
        <v>35</v>
      </c>
      <c r="C344" s="14">
        <v>6</v>
      </c>
      <c r="D344" s="4" t="s">
        <v>871</v>
      </c>
      <c r="E344" s="15">
        <v>129.07165858777424</v>
      </c>
      <c r="F344" s="14" t="str">
        <f>VLOOKUP(VERSIONS[[#This Row],[Product ID]], PRODUCTS[], 2)</f>
        <v>Alphafly</v>
      </c>
      <c r="G344" s="14" t="str">
        <f>VLOOKUP(VERSIONS[[#This Row],[Product ID]], PRODUCTS[], 3)</f>
        <v>Shoe</v>
      </c>
    </row>
    <row r="345" spans="1:7" ht="15.5" x14ac:dyDescent="0.35">
      <c r="A345" s="14">
        <f t="shared" si="5"/>
        <v>344</v>
      </c>
      <c r="B345" s="14">
        <v>35</v>
      </c>
      <c r="C345" s="14">
        <v>6.5</v>
      </c>
      <c r="D345" s="4" t="s">
        <v>871</v>
      </c>
      <c r="E345" s="15">
        <v>139.52910143757526</v>
      </c>
      <c r="F345" s="14" t="str">
        <f>VLOOKUP(VERSIONS[[#This Row],[Product ID]], PRODUCTS[], 2)</f>
        <v>Alphafly</v>
      </c>
      <c r="G345" s="14" t="str">
        <f>VLOOKUP(VERSIONS[[#This Row],[Product ID]], PRODUCTS[], 3)</f>
        <v>Shoe</v>
      </c>
    </row>
    <row r="346" spans="1:7" ht="14.5" x14ac:dyDescent="0.35">
      <c r="A346" s="14">
        <f t="shared" si="5"/>
        <v>345</v>
      </c>
      <c r="B346" s="14">
        <v>35</v>
      </c>
      <c r="C346" s="14">
        <v>7</v>
      </c>
      <c r="D346" s="14" t="s">
        <v>874</v>
      </c>
      <c r="E346" s="15">
        <v>133.99671783871307</v>
      </c>
      <c r="F346" s="14" t="str">
        <f>VLOOKUP(VERSIONS[[#This Row],[Product ID]], PRODUCTS[], 2)</f>
        <v>Alphafly</v>
      </c>
      <c r="G346" s="14" t="str">
        <f>VLOOKUP(VERSIONS[[#This Row],[Product ID]], PRODUCTS[], 3)</f>
        <v>Shoe</v>
      </c>
    </row>
    <row r="347" spans="1:7" ht="15.5" x14ac:dyDescent="0.35">
      <c r="A347" s="14">
        <f t="shared" si="5"/>
        <v>346</v>
      </c>
      <c r="B347" s="14">
        <v>35</v>
      </c>
      <c r="C347" s="14">
        <v>7.5</v>
      </c>
      <c r="D347" s="4" t="s">
        <v>888</v>
      </c>
      <c r="E347" s="15">
        <v>90.810667776730227</v>
      </c>
      <c r="F347" s="14" t="str">
        <f>VLOOKUP(VERSIONS[[#This Row],[Product ID]], PRODUCTS[], 2)</f>
        <v>Alphafly</v>
      </c>
      <c r="G347" s="14" t="str">
        <f>VLOOKUP(VERSIONS[[#This Row],[Product ID]], PRODUCTS[], 3)</f>
        <v>Shoe</v>
      </c>
    </row>
    <row r="348" spans="1:7" ht="15.5" x14ac:dyDescent="0.35">
      <c r="A348" s="14">
        <f t="shared" si="5"/>
        <v>347</v>
      </c>
      <c r="B348" s="14">
        <v>35</v>
      </c>
      <c r="C348" s="14">
        <v>7.5</v>
      </c>
      <c r="D348" s="4" t="s">
        <v>871</v>
      </c>
      <c r="E348" s="15">
        <v>248.58269141987898</v>
      </c>
      <c r="F348" s="14" t="str">
        <f>VLOOKUP(VERSIONS[[#This Row],[Product ID]], PRODUCTS[], 2)</f>
        <v>Alphafly</v>
      </c>
      <c r="G348" s="14" t="str">
        <f>VLOOKUP(VERSIONS[[#This Row],[Product ID]], PRODUCTS[], 3)</f>
        <v>Shoe</v>
      </c>
    </row>
    <row r="349" spans="1:7" ht="15.5" x14ac:dyDescent="0.35">
      <c r="A349" s="14">
        <f t="shared" si="5"/>
        <v>348</v>
      </c>
      <c r="B349" s="14">
        <v>35</v>
      </c>
      <c r="C349" s="14">
        <v>9.5</v>
      </c>
      <c r="D349" s="4" t="s">
        <v>871</v>
      </c>
      <c r="E349" s="15">
        <v>236.07444683793588</v>
      </c>
      <c r="F349" s="14" t="str">
        <f>VLOOKUP(VERSIONS[[#This Row],[Product ID]], PRODUCTS[], 2)</f>
        <v>Alphafly</v>
      </c>
      <c r="G349" s="14" t="str">
        <f>VLOOKUP(VERSIONS[[#This Row],[Product ID]], PRODUCTS[], 3)</f>
        <v>Shoe</v>
      </c>
    </row>
    <row r="350" spans="1:7" ht="14.5" x14ac:dyDescent="0.35">
      <c r="A350" s="14">
        <f t="shared" si="5"/>
        <v>349</v>
      </c>
      <c r="B350" s="14">
        <v>35</v>
      </c>
      <c r="C350" s="14">
        <v>9.5</v>
      </c>
      <c r="D350" s="14" t="s">
        <v>871</v>
      </c>
      <c r="E350" s="15">
        <v>65.977247478331378</v>
      </c>
      <c r="F350" s="14" t="str">
        <f>VLOOKUP(VERSIONS[[#This Row],[Product ID]], PRODUCTS[], 2)</f>
        <v>Alphafly</v>
      </c>
      <c r="G350" s="14" t="str">
        <f>VLOOKUP(VERSIONS[[#This Row],[Product ID]], PRODUCTS[], 3)</f>
        <v>Shoe</v>
      </c>
    </row>
    <row r="351" spans="1:7" ht="14.5" x14ac:dyDescent="0.35">
      <c r="A351" s="14">
        <f t="shared" si="5"/>
        <v>350</v>
      </c>
      <c r="B351" s="14">
        <v>35</v>
      </c>
      <c r="C351" s="14">
        <v>11.5</v>
      </c>
      <c r="D351" s="14" t="s">
        <v>879</v>
      </c>
      <c r="E351" s="15">
        <v>187.51820199947758</v>
      </c>
      <c r="F351" s="14" t="str">
        <f>VLOOKUP(VERSIONS[[#This Row],[Product ID]], PRODUCTS[], 2)</f>
        <v>Alphafly</v>
      </c>
      <c r="G351" s="14" t="str">
        <f>VLOOKUP(VERSIONS[[#This Row],[Product ID]], PRODUCTS[], 3)</f>
        <v>Shoe</v>
      </c>
    </row>
    <row r="352" spans="1:7" ht="14.5" x14ac:dyDescent="0.35">
      <c r="A352" s="14">
        <f t="shared" si="5"/>
        <v>351</v>
      </c>
      <c r="B352" s="14">
        <v>35</v>
      </c>
      <c r="C352" s="14">
        <v>12</v>
      </c>
      <c r="D352" s="14" t="s">
        <v>871</v>
      </c>
      <c r="E352" s="15">
        <v>331.02066343432676</v>
      </c>
      <c r="F352" s="14" t="str">
        <f>VLOOKUP(VERSIONS[[#This Row],[Product ID]], PRODUCTS[], 2)</f>
        <v>Alphafly</v>
      </c>
      <c r="G352" s="14" t="str">
        <f>VLOOKUP(VERSIONS[[#This Row],[Product ID]], PRODUCTS[], 3)</f>
        <v>Shoe</v>
      </c>
    </row>
    <row r="353" spans="1:7" ht="15.5" x14ac:dyDescent="0.35">
      <c r="A353" s="14">
        <f t="shared" si="5"/>
        <v>352</v>
      </c>
      <c r="B353" s="14">
        <v>35</v>
      </c>
      <c r="C353" s="14">
        <v>12</v>
      </c>
      <c r="D353" s="4" t="s">
        <v>871</v>
      </c>
      <c r="E353" s="15">
        <v>220.550966117044</v>
      </c>
      <c r="F353" s="14" t="str">
        <f>VLOOKUP(VERSIONS[[#This Row],[Product ID]], PRODUCTS[], 2)</f>
        <v>Alphafly</v>
      </c>
      <c r="G353" s="14" t="str">
        <f>VLOOKUP(VERSIONS[[#This Row],[Product ID]], PRODUCTS[], 3)</f>
        <v>Shoe</v>
      </c>
    </row>
    <row r="354" spans="1:7" ht="14.5" x14ac:dyDescent="0.35">
      <c r="A354" s="14">
        <f t="shared" si="5"/>
        <v>353</v>
      </c>
      <c r="B354" s="14">
        <v>36</v>
      </c>
      <c r="C354" s="14">
        <v>4</v>
      </c>
      <c r="D354" s="14" t="s">
        <v>870</v>
      </c>
      <c r="E354" s="15">
        <v>224.85744141516611</v>
      </c>
      <c r="F354" s="14" t="str">
        <f>VLOOKUP(VERSIONS[[#This Row],[Product ID]], PRODUCTS[], 2)</f>
        <v>Air Max 270</v>
      </c>
      <c r="G354" s="14" t="str">
        <f>VLOOKUP(VERSIONS[[#This Row],[Product ID]], PRODUCTS[], 3)</f>
        <v>Shoe</v>
      </c>
    </row>
    <row r="355" spans="1:7" ht="15.5" x14ac:dyDescent="0.35">
      <c r="A355" s="14">
        <f t="shared" si="5"/>
        <v>354</v>
      </c>
      <c r="B355" s="14">
        <v>36</v>
      </c>
      <c r="C355" s="14">
        <v>4</v>
      </c>
      <c r="D355" s="4" t="s">
        <v>884</v>
      </c>
      <c r="E355" s="15">
        <v>142.06075214816136</v>
      </c>
      <c r="F355" s="14" t="str">
        <f>VLOOKUP(VERSIONS[[#This Row],[Product ID]], PRODUCTS[], 2)</f>
        <v>Air Max 270</v>
      </c>
      <c r="G355" s="14" t="str">
        <f>VLOOKUP(VERSIONS[[#This Row],[Product ID]], PRODUCTS[], 3)</f>
        <v>Shoe</v>
      </c>
    </row>
    <row r="356" spans="1:7" ht="15.5" x14ac:dyDescent="0.35">
      <c r="A356" s="14">
        <f t="shared" si="5"/>
        <v>355</v>
      </c>
      <c r="B356" s="14">
        <v>36</v>
      </c>
      <c r="C356" s="14">
        <v>5.5</v>
      </c>
      <c r="D356" s="4" t="s">
        <v>872</v>
      </c>
      <c r="E356" s="15">
        <v>319.89053879048339</v>
      </c>
      <c r="F356" s="14" t="str">
        <f>VLOOKUP(VERSIONS[[#This Row],[Product ID]], PRODUCTS[], 2)</f>
        <v>Air Max 270</v>
      </c>
      <c r="G356" s="14" t="str">
        <f>VLOOKUP(VERSIONS[[#This Row],[Product ID]], PRODUCTS[], 3)</f>
        <v>Shoe</v>
      </c>
    </row>
    <row r="357" spans="1:7" ht="15.5" x14ac:dyDescent="0.35">
      <c r="A357" s="14">
        <f t="shared" si="5"/>
        <v>356</v>
      </c>
      <c r="B357" s="14">
        <v>36</v>
      </c>
      <c r="C357" s="14">
        <v>5.5</v>
      </c>
      <c r="D357" s="4" t="s">
        <v>871</v>
      </c>
      <c r="E357" s="15">
        <v>71.449961286654727</v>
      </c>
      <c r="F357" s="14" t="str">
        <f>VLOOKUP(VERSIONS[[#This Row],[Product ID]], PRODUCTS[], 2)</f>
        <v>Air Max 270</v>
      </c>
      <c r="G357" s="14" t="str">
        <f>VLOOKUP(VERSIONS[[#This Row],[Product ID]], PRODUCTS[], 3)</f>
        <v>Shoe</v>
      </c>
    </row>
    <row r="358" spans="1:7" ht="14.5" x14ac:dyDescent="0.35">
      <c r="A358" s="14">
        <f t="shared" si="5"/>
        <v>357</v>
      </c>
      <c r="B358" s="14">
        <v>36</v>
      </c>
      <c r="C358" s="14">
        <v>6.5</v>
      </c>
      <c r="D358" s="14" t="s">
        <v>870</v>
      </c>
      <c r="E358" s="15">
        <v>395.36005142579529</v>
      </c>
      <c r="F358" s="14" t="str">
        <f>VLOOKUP(VERSIONS[[#This Row],[Product ID]], PRODUCTS[], 2)</f>
        <v>Air Max 270</v>
      </c>
      <c r="G358" s="14" t="str">
        <f>VLOOKUP(VERSIONS[[#This Row],[Product ID]], PRODUCTS[], 3)</f>
        <v>Shoe</v>
      </c>
    </row>
    <row r="359" spans="1:7" ht="15.5" x14ac:dyDescent="0.35">
      <c r="A359" s="14">
        <f t="shared" si="5"/>
        <v>358</v>
      </c>
      <c r="B359" s="14">
        <v>36</v>
      </c>
      <c r="C359" s="14">
        <v>7.5</v>
      </c>
      <c r="D359" s="4" t="s">
        <v>870</v>
      </c>
      <c r="E359" s="15">
        <v>104.68910393544306</v>
      </c>
      <c r="F359" s="14" t="str">
        <f>VLOOKUP(VERSIONS[[#This Row],[Product ID]], PRODUCTS[], 2)</f>
        <v>Air Max 270</v>
      </c>
      <c r="G359" s="14" t="str">
        <f>VLOOKUP(VERSIONS[[#This Row],[Product ID]], PRODUCTS[], 3)</f>
        <v>Shoe</v>
      </c>
    </row>
    <row r="360" spans="1:7" ht="15.5" x14ac:dyDescent="0.35">
      <c r="A360" s="14">
        <f t="shared" si="5"/>
        <v>359</v>
      </c>
      <c r="B360" s="14">
        <v>36</v>
      </c>
      <c r="C360" s="14">
        <v>7.5</v>
      </c>
      <c r="D360" s="4" t="s">
        <v>872</v>
      </c>
      <c r="E360" s="15">
        <v>81.400023587369901</v>
      </c>
      <c r="F360" s="14" t="str">
        <f>VLOOKUP(VERSIONS[[#This Row],[Product ID]], PRODUCTS[], 2)</f>
        <v>Air Max 270</v>
      </c>
      <c r="G360" s="14" t="str">
        <f>VLOOKUP(VERSIONS[[#This Row],[Product ID]], PRODUCTS[], 3)</f>
        <v>Shoe</v>
      </c>
    </row>
    <row r="361" spans="1:7" ht="15.5" x14ac:dyDescent="0.35">
      <c r="A361" s="14">
        <f t="shared" si="5"/>
        <v>360</v>
      </c>
      <c r="B361" s="14">
        <v>36</v>
      </c>
      <c r="C361" s="14">
        <v>7.5</v>
      </c>
      <c r="D361" s="4" t="s">
        <v>870</v>
      </c>
      <c r="E361" s="15">
        <v>323.80419066371269</v>
      </c>
      <c r="F361" s="14" t="str">
        <f>VLOOKUP(VERSIONS[[#This Row],[Product ID]], PRODUCTS[], 2)</f>
        <v>Air Max 270</v>
      </c>
      <c r="G361" s="14" t="str">
        <f>VLOOKUP(VERSIONS[[#This Row],[Product ID]], PRODUCTS[], 3)</f>
        <v>Shoe</v>
      </c>
    </row>
    <row r="362" spans="1:7" ht="14.5" x14ac:dyDescent="0.35">
      <c r="A362" s="14">
        <f t="shared" si="5"/>
        <v>361</v>
      </c>
      <c r="B362" s="14">
        <v>36</v>
      </c>
      <c r="C362" s="14">
        <v>8</v>
      </c>
      <c r="D362" s="14" t="s">
        <v>871</v>
      </c>
      <c r="E362" s="15">
        <v>246.86564674899199</v>
      </c>
      <c r="F362" s="14" t="str">
        <f>VLOOKUP(VERSIONS[[#This Row],[Product ID]], PRODUCTS[], 2)</f>
        <v>Air Max 270</v>
      </c>
      <c r="G362" s="14" t="str">
        <f>VLOOKUP(VERSIONS[[#This Row],[Product ID]], PRODUCTS[], 3)</f>
        <v>Shoe</v>
      </c>
    </row>
    <row r="363" spans="1:7" ht="15.5" x14ac:dyDescent="0.35">
      <c r="A363" s="14">
        <f t="shared" si="5"/>
        <v>362</v>
      </c>
      <c r="B363" s="14">
        <v>36</v>
      </c>
      <c r="C363" s="14">
        <v>9.5</v>
      </c>
      <c r="D363" s="4" t="s">
        <v>873</v>
      </c>
      <c r="E363" s="15">
        <v>129.92243407925321</v>
      </c>
      <c r="F363" s="14" t="str">
        <f>VLOOKUP(VERSIONS[[#This Row],[Product ID]], PRODUCTS[], 2)</f>
        <v>Air Max 270</v>
      </c>
      <c r="G363" s="14" t="str">
        <f>VLOOKUP(VERSIONS[[#This Row],[Product ID]], PRODUCTS[], 3)</f>
        <v>Shoe</v>
      </c>
    </row>
    <row r="364" spans="1:7" ht="15.5" x14ac:dyDescent="0.35">
      <c r="A364" s="14">
        <f t="shared" si="5"/>
        <v>363</v>
      </c>
      <c r="B364" s="14">
        <v>36</v>
      </c>
      <c r="C364" s="14">
        <v>10.5</v>
      </c>
      <c r="D364" s="4" t="s">
        <v>871</v>
      </c>
      <c r="E364" s="15">
        <v>316.7782901686175</v>
      </c>
      <c r="F364" s="14" t="str">
        <f>VLOOKUP(VERSIONS[[#This Row],[Product ID]], PRODUCTS[], 2)</f>
        <v>Air Max 270</v>
      </c>
      <c r="G364" s="14" t="str">
        <f>VLOOKUP(VERSIONS[[#This Row],[Product ID]], PRODUCTS[], 3)</f>
        <v>Shoe</v>
      </c>
    </row>
    <row r="365" spans="1:7" ht="14.5" x14ac:dyDescent="0.35">
      <c r="A365" s="14">
        <f t="shared" si="5"/>
        <v>364</v>
      </c>
      <c r="B365" s="14">
        <v>37</v>
      </c>
      <c r="C365" s="14">
        <v>4</v>
      </c>
      <c r="D365" s="14" t="s">
        <v>871</v>
      </c>
      <c r="E365" s="15">
        <v>120.37392207585134</v>
      </c>
      <c r="F365" s="14" t="str">
        <f>VLOOKUP(VERSIONS[[#This Row],[Product ID]], PRODUCTS[], 2)</f>
        <v>Air Zoom Winflo</v>
      </c>
      <c r="G365" s="14" t="str">
        <f>VLOOKUP(VERSIONS[[#This Row],[Product ID]], PRODUCTS[], 3)</f>
        <v>Shoe</v>
      </c>
    </row>
    <row r="366" spans="1:7" ht="15.5" x14ac:dyDescent="0.35">
      <c r="A366" s="14">
        <f t="shared" si="5"/>
        <v>365</v>
      </c>
      <c r="B366" s="14">
        <v>37</v>
      </c>
      <c r="C366" s="14">
        <v>5</v>
      </c>
      <c r="D366" s="4" t="s">
        <v>871</v>
      </c>
      <c r="E366" s="15">
        <v>146.85944862451157</v>
      </c>
      <c r="F366" s="14" t="str">
        <f>VLOOKUP(VERSIONS[[#This Row],[Product ID]], PRODUCTS[], 2)</f>
        <v>Air Zoom Winflo</v>
      </c>
      <c r="G366" s="14" t="str">
        <f>VLOOKUP(VERSIONS[[#This Row],[Product ID]], PRODUCTS[], 3)</f>
        <v>Shoe</v>
      </c>
    </row>
    <row r="367" spans="1:7" ht="15.5" x14ac:dyDescent="0.35">
      <c r="A367" s="14">
        <f t="shared" si="5"/>
        <v>366</v>
      </c>
      <c r="B367" s="14">
        <v>37</v>
      </c>
      <c r="C367" s="14">
        <v>5.5</v>
      </c>
      <c r="D367" s="4" t="s">
        <v>870</v>
      </c>
      <c r="E367" s="15">
        <v>215.52053956744146</v>
      </c>
      <c r="F367" s="14" t="str">
        <f>VLOOKUP(VERSIONS[[#This Row],[Product ID]], PRODUCTS[], 2)</f>
        <v>Air Zoom Winflo</v>
      </c>
      <c r="G367" s="14" t="str">
        <f>VLOOKUP(VERSIONS[[#This Row],[Product ID]], PRODUCTS[], 3)</f>
        <v>Shoe</v>
      </c>
    </row>
    <row r="368" spans="1:7" ht="14.5" x14ac:dyDescent="0.35">
      <c r="A368" s="14">
        <f t="shared" si="5"/>
        <v>367</v>
      </c>
      <c r="B368" s="14">
        <v>37</v>
      </c>
      <c r="C368" s="14">
        <v>5.5</v>
      </c>
      <c r="D368" s="14" t="s">
        <v>870</v>
      </c>
      <c r="E368" s="15">
        <v>248.78849052556424</v>
      </c>
      <c r="F368" s="14" t="str">
        <f>VLOOKUP(VERSIONS[[#This Row],[Product ID]], PRODUCTS[], 2)</f>
        <v>Air Zoom Winflo</v>
      </c>
      <c r="G368" s="14" t="str">
        <f>VLOOKUP(VERSIONS[[#This Row],[Product ID]], PRODUCTS[], 3)</f>
        <v>Shoe</v>
      </c>
    </row>
    <row r="369" spans="1:7" ht="14.5" x14ac:dyDescent="0.35">
      <c r="A369" s="14">
        <f t="shared" si="5"/>
        <v>368</v>
      </c>
      <c r="B369" s="14">
        <v>37</v>
      </c>
      <c r="C369" s="14">
        <v>6.5</v>
      </c>
      <c r="D369" s="14" t="s">
        <v>870</v>
      </c>
      <c r="E369" s="15">
        <v>179.10594300995197</v>
      </c>
      <c r="F369" s="14" t="str">
        <f>VLOOKUP(VERSIONS[[#This Row],[Product ID]], PRODUCTS[], 2)</f>
        <v>Air Zoom Winflo</v>
      </c>
      <c r="G369" s="14" t="str">
        <f>VLOOKUP(VERSIONS[[#This Row],[Product ID]], PRODUCTS[], 3)</f>
        <v>Shoe</v>
      </c>
    </row>
    <row r="370" spans="1:7" ht="15.5" x14ac:dyDescent="0.35">
      <c r="A370" s="14">
        <f t="shared" si="5"/>
        <v>369</v>
      </c>
      <c r="B370" s="14">
        <v>37</v>
      </c>
      <c r="C370" s="14">
        <v>8</v>
      </c>
      <c r="D370" s="4" t="s">
        <v>870</v>
      </c>
      <c r="E370" s="15">
        <v>109.60295709062984</v>
      </c>
      <c r="F370" s="14" t="str">
        <f>VLOOKUP(VERSIONS[[#This Row],[Product ID]], PRODUCTS[], 2)</f>
        <v>Air Zoom Winflo</v>
      </c>
      <c r="G370" s="14" t="str">
        <f>VLOOKUP(VERSIONS[[#This Row],[Product ID]], PRODUCTS[], 3)</f>
        <v>Shoe</v>
      </c>
    </row>
    <row r="371" spans="1:7" ht="14.5" x14ac:dyDescent="0.35">
      <c r="A371" s="14">
        <f t="shared" si="5"/>
        <v>370</v>
      </c>
      <c r="B371" s="14">
        <v>37</v>
      </c>
      <c r="C371" s="14">
        <v>8</v>
      </c>
      <c r="D371" s="14" t="s">
        <v>871</v>
      </c>
      <c r="E371" s="15">
        <v>219.66744683737383</v>
      </c>
      <c r="F371" s="14" t="str">
        <f>VLOOKUP(VERSIONS[[#This Row],[Product ID]], PRODUCTS[], 2)</f>
        <v>Air Zoom Winflo</v>
      </c>
      <c r="G371" s="14" t="str">
        <f>VLOOKUP(VERSIONS[[#This Row],[Product ID]], PRODUCTS[], 3)</f>
        <v>Shoe</v>
      </c>
    </row>
    <row r="372" spans="1:7" ht="15.5" x14ac:dyDescent="0.35">
      <c r="A372" s="14">
        <f t="shared" si="5"/>
        <v>371</v>
      </c>
      <c r="B372" s="14">
        <v>37</v>
      </c>
      <c r="C372" s="14">
        <v>9</v>
      </c>
      <c r="D372" s="4" t="s">
        <v>870</v>
      </c>
      <c r="E372" s="15">
        <v>97.256299473123249</v>
      </c>
      <c r="F372" s="14" t="str">
        <f>VLOOKUP(VERSIONS[[#This Row],[Product ID]], PRODUCTS[], 2)</f>
        <v>Air Zoom Winflo</v>
      </c>
      <c r="G372" s="14" t="str">
        <f>VLOOKUP(VERSIONS[[#This Row],[Product ID]], PRODUCTS[], 3)</f>
        <v>Shoe</v>
      </c>
    </row>
    <row r="373" spans="1:7" ht="15.5" x14ac:dyDescent="0.35">
      <c r="A373" s="14">
        <f t="shared" si="5"/>
        <v>372</v>
      </c>
      <c r="B373" s="14">
        <v>37</v>
      </c>
      <c r="C373" s="14">
        <v>11</v>
      </c>
      <c r="D373" s="4" t="s">
        <v>872</v>
      </c>
      <c r="E373" s="15">
        <v>301.01659551123612</v>
      </c>
      <c r="F373" s="14" t="str">
        <f>VLOOKUP(VERSIONS[[#This Row],[Product ID]], PRODUCTS[], 2)</f>
        <v>Air Zoom Winflo</v>
      </c>
      <c r="G373" s="14" t="str">
        <f>VLOOKUP(VERSIONS[[#This Row],[Product ID]], PRODUCTS[], 3)</f>
        <v>Shoe</v>
      </c>
    </row>
    <row r="374" spans="1:7" ht="14.5" x14ac:dyDescent="0.35">
      <c r="A374" s="14">
        <f t="shared" si="5"/>
        <v>373</v>
      </c>
      <c r="B374" s="14">
        <v>38</v>
      </c>
      <c r="C374" s="14">
        <v>3.5</v>
      </c>
      <c r="D374" s="14" t="s">
        <v>871</v>
      </c>
      <c r="E374" s="15">
        <v>326.56701692093895</v>
      </c>
      <c r="F374" s="14" t="str">
        <f>VLOOKUP(VERSIONS[[#This Row],[Product ID]], PRODUCTS[], 2)</f>
        <v>Free RN 5.0</v>
      </c>
      <c r="G374" s="14" t="str">
        <f>VLOOKUP(VERSIONS[[#This Row],[Product ID]], PRODUCTS[], 3)</f>
        <v>Shoe</v>
      </c>
    </row>
    <row r="375" spans="1:7" ht="14.5" x14ac:dyDescent="0.35">
      <c r="A375" s="14">
        <f t="shared" si="5"/>
        <v>374</v>
      </c>
      <c r="B375" s="14">
        <v>38</v>
      </c>
      <c r="C375" s="14">
        <v>3.5</v>
      </c>
      <c r="D375" s="14" t="s">
        <v>871</v>
      </c>
      <c r="E375" s="15">
        <v>397.44772914341826</v>
      </c>
      <c r="F375" s="14" t="str">
        <f>VLOOKUP(VERSIONS[[#This Row],[Product ID]], PRODUCTS[], 2)</f>
        <v>Free RN 5.0</v>
      </c>
      <c r="G375" s="14" t="str">
        <f>VLOOKUP(VERSIONS[[#This Row],[Product ID]], PRODUCTS[], 3)</f>
        <v>Shoe</v>
      </c>
    </row>
    <row r="376" spans="1:7" ht="14.5" x14ac:dyDescent="0.35">
      <c r="A376" s="14">
        <f t="shared" si="5"/>
        <v>375</v>
      </c>
      <c r="B376" s="14">
        <v>38</v>
      </c>
      <c r="C376" s="14">
        <v>4.5</v>
      </c>
      <c r="D376" s="14" t="s">
        <v>884</v>
      </c>
      <c r="E376" s="15">
        <v>95.953531704441588</v>
      </c>
      <c r="F376" s="14" t="str">
        <f>VLOOKUP(VERSIONS[[#This Row],[Product ID]], PRODUCTS[], 2)</f>
        <v>Free RN 5.0</v>
      </c>
      <c r="G376" s="14" t="str">
        <f>VLOOKUP(VERSIONS[[#This Row],[Product ID]], PRODUCTS[], 3)</f>
        <v>Shoe</v>
      </c>
    </row>
    <row r="377" spans="1:7" ht="14.5" x14ac:dyDescent="0.35">
      <c r="A377" s="14">
        <f t="shared" si="5"/>
        <v>376</v>
      </c>
      <c r="B377" s="14">
        <v>38</v>
      </c>
      <c r="C377" s="14">
        <v>6.5</v>
      </c>
      <c r="D377" s="14" t="s">
        <v>871</v>
      </c>
      <c r="E377" s="15">
        <v>313.06303808473911</v>
      </c>
      <c r="F377" s="14" t="str">
        <f>VLOOKUP(VERSIONS[[#This Row],[Product ID]], PRODUCTS[], 2)</f>
        <v>Free RN 5.0</v>
      </c>
      <c r="G377" s="14" t="str">
        <f>VLOOKUP(VERSIONS[[#This Row],[Product ID]], PRODUCTS[], 3)</f>
        <v>Shoe</v>
      </c>
    </row>
    <row r="378" spans="1:7" ht="15.5" x14ac:dyDescent="0.35">
      <c r="A378" s="14">
        <f t="shared" si="5"/>
        <v>377</v>
      </c>
      <c r="B378" s="14">
        <v>38</v>
      </c>
      <c r="C378" s="14">
        <v>6.5</v>
      </c>
      <c r="D378" s="4" t="s">
        <v>870</v>
      </c>
      <c r="E378" s="15">
        <v>203.78866316270057</v>
      </c>
      <c r="F378" s="14" t="str">
        <f>VLOOKUP(VERSIONS[[#This Row],[Product ID]], PRODUCTS[], 2)</f>
        <v>Free RN 5.0</v>
      </c>
      <c r="G378" s="14" t="str">
        <f>VLOOKUP(VERSIONS[[#This Row],[Product ID]], PRODUCTS[], 3)</f>
        <v>Shoe</v>
      </c>
    </row>
    <row r="379" spans="1:7" ht="15.5" x14ac:dyDescent="0.35">
      <c r="A379" s="14">
        <f t="shared" si="5"/>
        <v>378</v>
      </c>
      <c r="B379" s="14">
        <v>38</v>
      </c>
      <c r="C379" s="14">
        <v>9.5</v>
      </c>
      <c r="D379" s="4" t="s">
        <v>878</v>
      </c>
      <c r="E379" s="15">
        <v>120.76342936802587</v>
      </c>
      <c r="F379" s="14" t="str">
        <f>VLOOKUP(VERSIONS[[#This Row],[Product ID]], PRODUCTS[], 2)</f>
        <v>Free RN 5.0</v>
      </c>
      <c r="G379" s="14" t="str">
        <f>VLOOKUP(VERSIONS[[#This Row],[Product ID]], PRODUCTS[], 3)</f>
        <v>Shoe</v>
      </c>
    </row>
    <row r="380" spans="1:7" ht="14.5" x14ac:dyDescent="0.35">
      <c r="A380" s="14">
        <f t="shared" si="5"/>
        <v>379</v>
      </c>
      <c r="B380" s="14">
        <v>38</v>
      </c>
      <c r="C380" s="14">
        <v>10.5</v>
      </c>
      <c r="D380" s="14" t="s">
        <v>872</v>
      </c>
      <c r="E380" s="15">
        <v>319.40221959090968</v>
      </c>
      <c r="F380" s="14" t="str">
        <f>VLOOKUP(VERSIONS[[#This Row],[Product ID]], PRODUCTS[], 2)</f>
        <v>Free RN 5.0</v>
      </c>
      <c r="G380" s="14" t="str">
        <f>VLOOKUP(VERSIONS[[#This Row],[Product ID]], PRODUCTS[], 3)</f>
        <v>Shoe</v>
      </c>
    </row>
    <row r="381" spans="1:7" ht="15.5" x14ac:dyDescent="0.35">
      <c r="A381" s="14">
        <f t="shared" si="5"/>
        <v>380</v>
      </c>
      <c r="B381" s="14">
        <v>38</v>
      </c>
      <c r="C381" s="14">
        <v>12.5</v>
      </c>
      <c r="D381" s="4" t="s">
        <v>871</v>
      </c>
      <c r="E381" s="15">
        <v>38.881071762737271</v>
      </c>
      <c r="F381" s="14" t="str">
        <f>VLOOKUP(VERSIONS[[#This Row],[Product ID]], PRODUCTS[], 2)</f>
        <v>Free RN 5.0</v>
      </c>
      <c r="G381" s="14" t="str">
        <f>VLOOKUP(VERSIONS[[#This Row],[Product ID]], PRODUCTS[], 3)</f>
        <v>Shoe</v>
      </c>
    </row>
    <row r="382" spans="1:7" ht="14.5" x14ac:dyDescent="0.35">
      <c r="A382" s="14">
        <f t="shared" si="5"/>
        <v>381</v>
      </c>
      <c r="B382" s="14">
        <v>39</v>
      </c>
      <c r="C382" s="14">
        <v>3</v>
      </c>
      <c r="D382" s="14" t="s">
        <v>871</v>
      </c>
      <c r="E382" s="15">
        <v>94.395115704273366</v>
      </c>
      <c r="F382" s="14" t="str">
        <f>VLOOKUP(VERSIONS[[#This Row],[Product ID]], PRODUCTS[], 2)</f>
        <v>Fast Track Jacket</v>
      </c>
      <c r="G382" s="14" t="str">
        <f>VLOOKUP(VERSIONS[[#This Row],[Product ID]], PRODUCTS[], 3)</f>
        <v>Apparel</v>
      </c>
    </row>
    <row r="383" spans="1:7" ht="15.5" x14ac:dyDescent="0.35">
      <c r="A383" s="14">
        <f t="shared" si="5"/>
        <v>382</v>
      </c>
      <c r="B383" s="14">
        <v>39</v>
      </c>
      <c r="C383" s="14">
        <v>3</v>
      </c>
      <c r="D383" s="4" t="s">
        <v>871</v>
      </c>
      <c r="E383" s="15">
        <v>37.369270268680182</v>
      </c>
      <c r="F383" s="14" t="str">
        <f>VLOOKUP(VERSIONS[[#This Row],[Product ID]], PRODUCTS[], 2)</f>
        <v>Fast Track Jacket</v>
      </c>
      <c r="G383" s="14" t="str">
        <f>VLOOKUP(VERSIONS[[#This Row],[Product ID]], PRODUCTS[], 3)</f>
        <v>Apparel</v>
      </c>
    </row>
    <row r="384" spans="1:7" ht="14.5" x14ac:dyDescent="0.35">
      <c r="A384" s="14">
        <f t="shared" si="5"/>
        <v>383</v>
      </c>
      <c r="B384" s="14">
        <v>39</v>
      </c>
      <c r="C384" s="14">
        <v>3.5</v>
      </c>
      <c r="D384" s="14" t="s">
        <v>871</v>
      </c>
      <c r="E384" s="15">
        <v>223.69379723861502</v>
      </c>
      <c r="F384" s="14" t="str">
        <f>VLOOKUP(VERSIONS[[#This Row],[Product ID]], PRODUCTS[], 2)</f>
        <v>Fast Track Jacket</v>
      </c>
      <c r="G384" s="14" t="str">
        <f>VLOOKUP(VERSIONS[[#This Row],[Product ID]], PRODUCTS[], 3)</f>
        <v>Apparel</v>
      </c>
    </row>
    <row r="385" spans="1:7" ht="15.5" x14ac:dyDescent="0.35">
      <c r="A385" s="14">
        <f t="shared" si="5"/>
        <v>384</v>
      </c>
      <c r="B385" s="14">
        <v>39</v>
      </c>
      <c r="C385" s="14">
        <v>5.5</v>
      </c>
      <c r="D385" s="4" t="s">
        <v>871</v>
      </c>
      <c r="E385" s="15">
        <v>398.77636129992402</v>
      </c>
      <c r="F385" s="14" t="str">
        <f>VLOOKUP(VERSIONS[[#This Row],[Product ID]], PRODUCTS[], 2)</f>
        <v>Fast Track Jacket</v>
      </c>
      <c r="G385" s="14" t="str">
        <f>VLOOKUP(VERSIONS[[#This Row],[Product ID]], PRODUCTS[], 3)</f>
        <v>Apparel</v>
      </c>
    </row>
    <row r="386" spans="1:7" ht="14.5" x14ac:dyDescent="0.35">
      <c r="A386" s="14">
        <f t="shared" si="5"/>
        <v>385</v>
      </c>
      <c r="B386" s="14">
        <v>39</v>
      </c>
      <c r="C386" s="14">
        <v>7.5</v>
      </c>
      <c r="D386" s="14" t="s">
        <v>871</v>
      </c>
      <c r="E386" s="15">
        <v>368.41683492648076</v>
      </c>
      <c r="F386" s="14" t="str">
        <f>VLOOKUP(VERSIONS[[#This Row],[Product ID]], PRODUCTS[], 2)</f>
        <v>Fast Track Jacket</v>
      </c>
      <c r="G386" s="14" t="str">
        <f>VLOOKUP(VERSIONS[[#This Row],[Product ID]], PRODUCTS[], 3)</f>
        <v>Apparel</v>
      </c>
    </row>
    <row r="387" spans="1:7" ht="15.5" x14ac:dyDescent="0.35">
      <c r="A387" s="14">
        <f t="shared" si="5"/>
        <v>386</v>
      </c>
      <c r="B387" s="14">
        <v>39</v>
      </c>
      <c r="C387" s="14">
        <v>10</v>
      </c>
      <c r="D387" s="4" t="s">
        <v>871</v>
      </c>
      <c r="E387" s="15">
        <v>71.678364078005586</v>
      </c>
      <c r="F387" s="14" t="str">
        <f>VLOOKUP(VERSIONS[[#This Row],[Product ID]], PRODUCTS[], 2)</f>
        <v>Fast Track Jacket</v>
      </c>
      <c r="G387" s="14" t="str">
        <f>VLOOKUP(VERSIONS[[#This Row],[Product ID]], PRODUCTS[], 3)</f>
        <v>Apparel</v>
      </c>
    </row>
    <row r="388" spans="1:7" ht="15.5" x14ac:dyDescent="0.35">
      <c r="A388" s="14">
        <f t="shared" ref="A388:A451" si="6">A387+1</f>
        <v>387</v>
      </c>
      <c r="B388" s="14">
        <v>39</v>
      </c>
      <c r="C388" s="14">
        <v>10.5</v>
      </c>
      <c r="D388" s="4" t="s">
        <v>871</v>
      </c>
      <c r="E388" s="15">
        <v>295.25267812932219</v>
      </c>
      <c r="F388" s="14" t="str">
        <f>VLOOKUP(VERSIONS[[#This Row],[Product ID]], PRODUCTS[], 2)</f>
        <v>Fast Track Jacket</v>
      </c>
      <c r="G388" s="14" t="str">
        <f>VLOOKUP(VERSIONS[[#This Row],[Product ID]], PRODUCTS[], 3)</f>
        <v>Apparel</v>
      </c>
    </row>
    <row r="389" spans="1:7" ht="15.5" x14ac:dyDescent="0.35">
      <c r="A389" s="14">
        <f t="shared" si="6"/>
        <v>388</v>
      </c>
      <c r="B389" s="14">
        <v>40</v>
      </c>
      <c r="C389" s="14">
        <v>3</v>
      </c>
      <c r="D389" s="4" t="s">
        <v>871</v>
      </c>
      <c r="E389" s="15">
        <v>397.77856898784813</v>
      </c>
      <c r="F389" s="14" t="str">
        <f>VLOOKUP(VERSIONS[[#This Row],[Product ID]], PRODUCTS[], 2)</f>
        <v>Zoom Streak</v>
      </c>
      <c r="G389" s="14" t="str">
        <f>VLOOKUP(VERSIONS[[#This Row],[Product ID]], PRODUCTS[], 3)</f>
        <v>Shoe</v>
      </c>
    </row>
    <row r="390" spans="1:7" ht="14.5" x14ac:dyDescent="0.35">
      <c r="A390" s="14">
        <f t="shared" si="6"/>
        <v>389</v>
      </c>
      <c r="B390" s="14">
        <v>40</v>
      </c>
      <c r="C390" s="14">
        <v>4.5</v>
      </c>
      <c r="D390" s="14" t="s">
        <v>870</v>
      </c>
      <c r="E390" s="15">
        <v>97.857816632183273</v>
      </c>
      <c r="F390" s="14" t="str">
        <f>VLOOKUP(VERSIONS[[#This Row],[Product ID]], PRODUCTS[], 2)</f>
        <v>Zoom Streak</v>
      </c>
      <c r="G390" s="14" t="str">
        <f>VLOOKUP(VERSIONS[[#This Row],[Product ID]], PRODUCTS[], 3)</f>
        <v>Shoe</v>
      </c>
    </row>
    <row r="391" spans="1:7" ht="14.5" x14ac:dyDescent="0.35">
      <c r="A391" s="14">
        <f t="shared" si="6"/>
        <v>390</v>
      </c>
      <c r="B391" s="14">
        <v>40</v>
      </c>
      <c r="C391" s="14">
        <v>4.5</v>
      </c>
      <c r="D391" s="14" t="s">
        <v>871</v>
      </c>
      <c r="E391" s="15">
        <v>116.25112642298106</v>
      </c>
      <c r="F391" s="14" t="str">
        <f>VLOOKUP(VERSIONS[[#This Row],[Product ID]], PRODUCTS[], 2)</f>
        <v>Zoom Streak</v>
      </c>
      <c r="G391" s="14" t="str">
        <f>VLOOKUP(VERSIONS[[#This Row],[Product ID]], PRODUCTS[], 3)</f>
        <v>Shoe</v>
      </c>
    </row>
    <row r="392" spans="1:7" ht="14.5" x14ac:dyDescent="0.35">
      <c r="A392" s="14">
        <f t="shared" si="6"/>
        <v>391</v>
      </c>
      <c r="B392" s="14">
        <v>40</v>
      </c>
      <c r="C392" s="14">
        <v>5</v>
      </c>
      <c r="D392" s="14" t="s">
        <v>871</v>
      </c>
      <c r="E392" s="15">
        <v>281.0327463011393</v>
      </c>
      <c r="F392" s="14" t="str">
        <f>VLOOKUP(VERSIONS[[#This Row],[Product ID]], PRODUCTS[], 2)</f>
        <v>Zoom Streak</v>
      </c>
      <c r="G392" s="14" t="str">
        <f>VLOOKUP(VERSIONS[[#This Row],[Product ID]], PRODUCTS[], 3)</f>
        <v>Shoe</v>
      </c>
    </row>
    <row r="393" spans="1:7" ht="14.5" x14ac:dyDescent="0.35">
      <c r="A393" s="14">
        <f t="shared" si="6"/>
        <v>392</v>
      </c>
      <c r="B393" s="14">
        <v>40</v>
      </c>
      <c r="C393" s="14">
        <v>6</v>
      </c>
      <c r="D393" s="14" t="s">
        <v>872</v>
      </c>
      <c r="E393" s="15">
        <v>98.198167371977888</v>
      </c>
      <c r="F393" s="14" t="str">
        <f>VLOOKUP(VERSIONS[[#This Row],[Product ID]], PRODUCTS[], 2)</f>
        <v>Zoom Streak</v>
      </c>
      <c r="G393" s="14" t="str">
        <f>VLOOKUP(VERSIONS[[#This Row],[Product ID]], PRODUCTS[], 3)</f>
        <v>Shoe</v>
      </c>
    </row>
    <row r="394" spans="1:7" ht="15.5" x14ac:dyDescent="0.35">
      <c r="A394" s="14">
        <f t="shared" si="6"/>
        <v>393</v>
      </c>
      <c r="B394" s="14">
        <v>40</v>
      </c>
      <c r="C394" s="14">
        <v>6.5</v>
      </c>
      <c r="D394" s="4" t="s">
        <v>871</v>
      </c>
      <c r="E394" s="15">
        <v>129.94928264399701</v>
      </c>
      <c r="F394" s="14" t="str">
        <f>VLOOKUP(VERSIONS[[#This Row],[Product ID]], PRODUCTS[], 2)</f>
        <v>Zoom Streak</v>
      </c>
      <c r="G394" s="14" t="str">
        <f>VLOOKUP(VERSIONS[[#This Row],[Product ID]], PRODUCTS[], 3)</f>
        <v>Shoe</v>
      </c>
    </row>
    <row r="395" spans="1:7" ht="14.5" x14ac:dyDescent="0.35">
      <c r="A395" s="14">
        <f t="shared" si="6"/>
        <v>394</v>
      </c>
      <c r="B395" s="14">
        <v>40</v>
      </c>
      <c r="C395" s="14">
        <v>10.5</v>
      </c>
      <c r="D395" s="14" t="s">
        <v>871</v>
      </c>
      <c r="E395" s="15">
        <v>130.87363237395516</v>
      </c>
      <c r="F395" s="14" t="str">
        <f>VLOOKUP(VERSIONS[[#This Row],[Product ID]], PRODUCTS[], 2)</f>
        <v>Zoom Streak</v>
      </c>
      <c r="G395" s="14" t="str">
        <f>VLOOKUP(VERSIONS[[#This Row],[Product ID]], PRODUCTS[], 3)</f>
        <v>Shoe</v>
      </c>
    </row>
    <row r="396" spans="1:7" ht="15.5" x14ac:dyDescent="0.35">
      <c r="A396" s="14">
        <f t="shared" si="6"/>
        <v>395</v>
      </c>
      <c r="B396" s="14">
        <v>40</v>
      </c>
      <c r="C396" s="14">
        <v>10.5</v>
      </c>
      <c r="D396" s="4" t="s">
        <v>871</v>
      </c>
      <c r="E396" s="15">
        <v>102.79279935639263</v>
      </c>
      <c r="F396" s="14" t="str">
        <f>VLOOKUP(VERSIONS[[#This Row],[Product ID]], PRODUCTS[], 2)</f>
        <v>Zoom Streak</v>
      </c>
      <c r="G396" s="14" t="str">
        <f>VLOOKUP(VERSIONS[[#This Row],[Product ID]], PRODUCTS[], 3)</f>
        <v>Shoe</v>
      </c>
    </row>
    <row r="397" spans="1:7" ht="15.5" x14ac:dyDescent="0.35">
      <c r="A397" s="14">
        <f t="shared" si="6"/>
        <v>396</v>
      </c>
      <c r="B397" s="14">
        <v>40</v>
      </c>
      <c r="C397" s="14">
        <v>10.5</v>
      </c>
      <c r="D397" s="4" t="s">
        <v>871</v>
      </c>
      <c r="E397" s="15">
        <v>69.030878914498714</v>
      </c>
      <c r="F397" s="14" t="str">
        <f>VLOOKUP(VERSIONS[[#This Row],[Product ID]], PRODUCTS[], 2)</f>
        <v>Zoom Streak</v>
      </c>
      <c r="G397" s="14" t="str">
        <f>VLOOKUP(VERSIONS[[#This Row],[Product ID]], PRODUCTS[], 3)</f>
        <v>Shoe</v>
      </c>
    </row>
    <row r="398" spans="1:7" ht="14.5" x14ac:dyDescent="0.35">
      <c r="A398" s="14">
        <f t="shared" si="6"/>
        <v>397</v>
      </c>
      <c r="B398" s="14">
        <v>40</v>
      </c>
      <c r="C398" s="14">
        <v>12</v>
      </c>
      <c r="D398" s="14" t="s">
        <v>871</v>
      </c>
      <c r="E398" s="15">
        <v>39.631343854995443</v>
      </c>
      <c r="F398" s="14" t="str">
        <f>VLOOKUP(VERSIONS[[#This Row],[Product ID]], PRODUCTS[], 2)</f>
        <v>Zoom Streak</v>
      </c>
      <c r="G398" s="14" t="str">
        <f>VLOOKUP(VERSIONS[[#This Row],[Product ID]], PRODUCTS[], 3)</f>
        <v>Shoe</v>
      </c>
    </row>
    <row r="399" spans="1:7" ht="15.5" x14ac:dyDescent="0.35">
      <c r="A399" s="14">
        <f t="shared" si="6"/>
        <v>398</v>
      </c>
      <c r="B399" s="14">
        <v>40</v>
      </c>
      <c r="C399" s="14">
        <v>12.5</v>
      </c>
      <c r="D399" s="4" t="s">
        <v>871</v>
      </c>
      <c r="E399" s="15">
        <v>144.16047180928729</v>
      </c>
      <c r="F399" s="14" t="str">
        <f>VLOOKUP(VERSIONS[[#This Row],[Product ID]], PRODUCTS[], 2)</f>
        <v>Zoom Streak</v>
      </c>
      <c r="G399" s="14" t="str">
        <f>VLOOKUP(VERSIONS[[#This Row],[Product ID]], PRODUCTS[], 3)</f>
        <v>Shoe</v>
      </c>
    </row>
    <row r="400" spans="1:7" ht="14.5" x14ac:dyDescent="0.35">
      <c r="A400" s="14">
        <f t="shared" si="6"/>
        <v>399</v>
      </c>
      <c r="B400" s="14">
        <v>41</v>
      </c>
      <c r="C400" s="14">
        <v>3</v>
      </c>
      <c r="D400" s="14" t="s">
        <v>871</v>
      </c>
      <c r="E400" s="15">
        <v>113.42063918699432</v>
      </c>
      <c r="F400" s="14" t="str">
        <f>VLOOKUP(VERSIONS[[#This Row],[Product ID]], PRODUCTS[], 2)</f>
        <v>LunarGlide</v>
      </c>
      <c r="G400" s="14" t="str">
        <f>VLOOKUP(VERSIONS[[#This Row],[Product ID]], PRODUCTS[], 3)</f>
        <v>Shoe</v>
      </c>
    </row>
    <row r="401" spans="1:7" ht="15.5" x14ac:dyDescent="0.35">
      <c r="A401" s="14">
        <f t="shared" si="6"/>
        <v>400</v>
      </c>
      <c r="B401" s="14">
        <v>41</v>
      </c>
      <c r="C401" s="14">
        <v>3</v>
      </c>
      <c r="D401" s="4" t="s">
        <v>871</v>
      </c>
      <c r="E401" s="15">
        <v>285.05013432648479</v>
      </c>
      <c r="F401" s="14" t="str">
        <f>VLOOKUP(VERSIONS[[#This Row],[Product ID]], PRODUCTS[], 2)</f>
        <v>LunarGlide</v>
      </c>
      <c r="G401" s="14" t="str">
        <f>VLOOKUP(VERSIONS[[#This Row],[Product ID]], PRODUCTS[], 3)</f>
        <v>Shoe</v>
      </c>
    </row>
    <row r="402" spans="1:7" ht="14.5" x14ac:dyDescent="0.35">
      <c r="A402" s="14">
        <f t="shared" si="6"/>
        <v>401</v>
      </c>
      <c r="B402" s="14">
        <v>41</v>
      </c>
      <c r="C402" s="14">
        <v>3.5</v>
      </c>
      <c r="D402" s="14" t="s">
        <v>882</v>
      </c>
      <c r="E402" s="15">
        <v>89.218943427808739</v>
      </c>
      <c r="F402" s="14" t="str">
        <f>VLOOKUP(VERSIONS[[#This Row],[Product ID]], PRODUCTS[], 2)</f>
        <v>LunarGlide</v>
      </c>
      <c r="G402" s="14" t="str">
        <f>VLOOKUP(VERSIONS[[#This Row],[Product ID]], PRODUCTS[], 3)</f>
        <v>Shoe</v>
      </c>
    </row>
    <row r="403" spans="1:7" ht="14.5" x14ac:dyDescent="0.35">
      <c r="A403" s="14">
        <f t="shared" si="6"/>
        <v>402</v>
      </c>
      <c r="B403" s="14">
        <v>41</v>
      </c>
      <c r="C403" s="14">
        <v>4.5</v>
      </c>
      <c r="D403" s="14" t="s">
        <v>879</v>
      </c>
      <c r="E403" s="15">
        <v>110.95193000181075</v>
      </c>
      <c r="F403" s="14" t="str">
        <f>VLOOKUP(VERSIONS[[#This Row],[Product ID]], PRODUCTS[], 2)</f>
        <v>LunarGlide</v>
      </c>
      <c r="G403" s="14" t="str">
        <f>VLOOKUP(VERSIONS[[#This Row],[Product ID]], PRODUCTS[], 3)</f>
        <v>Shoe</v>
      </c>
    </row>
    <row r="404" spans="1:7" ht="15.5" x14ac:dyDescent="0.35">
      <c r="A404" s="14">
        <f t="shared" si="6"/>
        <v>403</v>
      </c>
      <c r="B404" s="14">
        <v>41</v>
      </c>
      <c r="C404" s="14">
        <v>5.5</v>
      </c>
      <c r="D404" s="4" t="s">
        <v>870</v>
      </c>
      <c r="E404" s="15">
        <v>190.2412365581896</v>
      </c>
      <c r="F404" s="14" t="str">
        <f>VLOOKUP(VERSIONS[[#This Row],[Product ID]], PRODUCTS[], 2)</f>
        <v>LunarGlide</v>
      </c>
      <c r="G404" s="14" t="str">
        <f>VLOOKUP(VERSIONS[[#This Row],[Product ID]], PRODUCTS[], 3)</f>
        <v>Shoe</v>
      </c>
    </row>
    <row r="405" spans="1:7" ht="15.5" x14ac:dyDescent="0.35">
      <c r="A405" s="14">
        <f t="shared" si="6"/>
        <v>404</v>
      </c>
      <c r="B405" s="14">
        <v>41</v>
      </c>
      <c r="C405" s="14">
        <v>6.5</v>
      </c>
      <c r="D405" s="4" t="s">
        <v>870</v>
      </c>
      <c r="E405" s="15">
        <v>277.39020182823583</v>
      </c>
      <c r="F405" s="14" t="str">
        <f>VLOOKUP(VERSIONS[[#This Row],[Product ID]], PRODUCTS[], 2)</f>
        <v>LunarGlide</v>
      </c>
      <c r="G405" s="14" t="str">
        <f>VLOOKUP(VERSIONS[[#This Row],[Product ID]], PRODUCTS[], 3)</f>
        <v>Shoe</v>
      </c>
    </row>
    <row r="406" spans="1:7" ht="15.5" x14ac:dyDescent="0.35">
      <c r="A406" s="14">
        <f t="shared" si="6"/>
        <v>405</v>
      </c>
      <c r="B406" s="14">
        <v>41</v>
      </c>
      <c r="C406" s="14">
        <v>7</v>
      </c>
      <c r="D406" s="4" t="s">
        <v>871</v>
      </c>
      <c r="E406" s="15">
        <v>304.63143002288308</v>
      </c>
      <c r="F406" s="14" t="str">
        <f>VLOOKUP(VERSIONS[[#This Row],[Product ID]], PRODUCTS[], 2)</f>
        <v>LunarGlide</v>
      </c>
      <c r="G406" s="14" t="str">
        <f>VLOOKUP(VERSIONS[[#This Row],[Product ID]], PRODUCTS[], 3)</f>
        <v>Shoe</v>
      </c>
    </row>
    <row r="407" spans="1:7" ht="15.5" x14ac:dyDescent="0.35">
      <c r="A407" s="14">
        <f t="shared" si="6"/>
        <v>406</v>
      </c>
      <c r="B407" s="14">
        <v>41</v>
      </c>
      <c r="C407" s="14">
        <v>7.5</v>
      </c>
      <c r="D407" s="4" t="s">
        <v>871</v>
      </c>
      <c r="E407" s="15">
        <v>111.42446637359876</v>
      </c>
      <c r="F407" s="14" t="str">
        <f>VLOOKUP(VERSIONS[[#This Row],[Product ID]], PRODUCTS[], 2)</f>
        <v>LunarGlide</v>
      </c>
      <c r="G407" s="14" t="str">
        <f>VLOOKUP(VERSIONS[[#This Row],[Product ID]], PRODUCTS[], 3)</f>
        <v>Shoe</v>
      </c>
    </row>
    <row r="408" spans="1:7" ht="14.5" x14ac:dyDescent="0.35">
      <c r="A408" s="14">
        <f t="shared" si="6"/>
        <v>407</v>
      </c>
      <c r="B408" s="14">
        <v>41</v>
      </c>
      <c r="C408" s="14">
        <v>8</v>
      </c>
      <c r="D408" s="14" t="s">
        <v>872</v>
      </c>
      <c r="E408" s="15">
        <v>74.419261969820838</v>
      </c>
      <c r="F408" s="14" t="str">
        <f>VLOOKUP(VERSIONS[[#This Row],[Product ID]], PRODUCTS[], 2)</f>
        <v>LunarGlide</v>
      </c>
      <c r="G408" s="14" t="str">
        <f>VLOOKUP(VERSIONS[[#This Row],[Product ID]], PRODUCTS[], 3)</f>
        <v>Shoe</v>
      </c>
    </row>
    <row r="409" spans="1:7" ht="14.5" x14ac:dyDescent="0.35">
      <c r="A409" s="14">
        <f t="shared" si="6"/>
        <v>408</v>
      </c>
      <c r="B409" s="14">
        <v>41</v>
      </c>
      <c r="C409" s="14">
        <v>8</v>
      </c>
      <c r="D409" s="14" t="s">
        <v>870</v>
      </c>
      <c r="E409" s="15">
        <v>226.56158420362866</v>
      </c>
      <c r="F409" s="14" t="str">
        <f>VLOOKUP(VERSIONS[[#This Row],[Product ID]], PRODUCTS[], 2)</f>
        <v>LunarGlide</v>
      </c>
      <c r="G409" s="14" t="str">
        <f>VLOOKUP(VERSIONS[[#This Row],[Product ID]], PRODUCTS[], 3)</f>
        <v>Shoe</v>
      </c>
    </row>
    <row r="410" spans="1:7" ht="14.5" x14ac:dyDescent="0.35">
      <c r="A410" s="14">
        <f t="shared" si="6"/>
        <v>409</v>
      </c>
      <c r="B410" s="14">
        <v>41</v>
      </c>
      <c r="C410" s="14">
        <v>8.5</v>
      </c>
      <c r="D410" s="14" t="s">
        <v>887</v>
      </c>
      <c r="E410" s="15">
        <v>52.889162705699704</v>
      </c>
      <c r="F410" s="14" t="str">
        <f>VLOOKUP(VERSIONS[[#This Row],[Product ID]], PRODUCTS[], 2)</f>
        <v>LunarGlide</v>
      </c>
      <c r="G410" s="14" t="str">
        <f>VLOOKUP(VERSIONS[[#This Row],[Product ID]], PRODUCTS[], 3)</f>
        <v>Shoe</v>
      </c>
    </row>
    <row r="411" spans="1:7" ht="14.5" x14ac:dyDescent="0.35">
      <c r="A411" s="14">
        <f t="shared" si="6"/>
        <v>410</v>
      </c>
      <c r="B411" s="14">
        <v>41</v>
      </c>
      <c r="C411" s="14">
        <v>10.5</v>
      </c>
      <c r="D411" s="14" t="s">
        <v>871</v>
      </c>
      <c r="E411" s="15">
        <v>299.37499413420443</v>
      </c>
      <c r="F411" s="14" t="str">
        <f>VLOOKUP(VERSIONS[[#This Row],[Product ID]], PRODUCTS[], 2)</f>
        <v>LunarGlide</v>
      </c>
      <c r="G411" s="14" t="str">
        <f>VLOOKUP(VERSIONS[[#This Row],[Product ID]], PRODUCTS[], 3)</f>
        <v>Shoe</v>
      </c>
    </row>
    <row r="412" spans="1:7" ht="14.5" x14ac:dyDescent="0.35">
      <c r="A412" s="14">
        <f t="shared" si="6"/>
        <v>411</v>
      </c>
      <c r="B412" s="14">
        <v>41</v>
      </c>
      <c r="C412" s="14">
        <v>12</v>
      </c>
      <c r="D412" s="14" t="s">
        <v>871</v>
      </c>
      <c r="E412" s="15">
        <v>337.53710195846827</v>
      </c>
      <c r="F412" s="14" t="str">
        <f>VLOOKUP(VERSIONS[[#This Row],[Product ID]], PRODUCTS[], 2)</f>
        <v>LunarGlide</v>
      </c>
      <c r="G412" s="14" t="str">
        <f>VLOOKUP(VERSIONS[[#This Row],[Product ID]], PRODUCTS[], 3)</f>
        <v>Shoe</v>
      </c>
    </row>
    <row r="413" spans="1:7" ht="15.5" x14ac:dyDescent="0.35">
      <c r="A413" s="14">
        <f t="shared" si="6"/>
        <v>412</v>
      </c>
      <c r="B413" s="14">
        <v>42</v>
      </c>
      <c r="C413" s="14">
        <v>3</v>
      </c>
      <c r="D413" s="4" t="s">
        <v>871</v>
      </c>
      <c r="E413" s="15">
        <v>180.01155421350092</v>
      </c>
      <c r="F413" s="14" t="str">
        <f>VLOOKUP(VERSIONS[[#This Row],[Product ID]], PRODUCTS[], 2)</f>
        <v>Air Max Thea</v>
      </c>
      <c r="G413" s="14" t="str">
        <f>VLOOKUP(VERSIONS[[#This Row],[Product ID]], PRODUCTS[], 3)</f>
        <v>Shoe</v>
      </c>
    </row>
    <row r="414" spans="1:7" ht="15.5" x14ac:dyDescent="0.35">
      <c r="A414" s="14">
        <f t="shared" si="6"/>
        <v>413</v>
      </c>
      <c r="B414" s="14">
        <v>42</v>
      </c>
      <c r="C414" s="14">
        <v>3</v>
      </c>
      <c r="D414" s="4" t="s">
        <v>872</v>
      </c>
      <c r="E414" s="15">
        <v>73.115259164650539</v>
      </c>
      <c r="F414" s="14" t="str">
        <f>VLOOKUP(VERSIONS[[#This Row],[Product ID]], PRODUCTS[], 2)</f>
        <v>Air Max Thea</v>
      </c>
      <c r="G414" s="14" t="str">
        <f>VLOOKUP(VERSIONS[[#This Row],[Product ID]], PRODUCTS[], 3)</f>
        <v>Shoe</v>
      </c>
    </row>
    <row r="415" spans="1:7" ht="14.5" x14ac:dyDescent="0.35">
      <c r="A415" s="14">
        <f t="shared" si="6"/>
        <v>414</v>
      </c>
      <c r="B415" s="14">
        <v>42</v>
      </c>
      <c r="C415" s="14">
        <v>4.5</v>
      </c>
      <c r="D415" s="14" t="s">
        <v>874</v>
      </c>
      <c r="E415" s="15">
        <v>229.38118694524525</v>
      </c>
      <c r="F415" s="14" t="str">
        <f>VLOOKUP(VERSIONS[[#This Row],[Product ID]], PRODUCTS[], 2)</f>
        <v>Air Max Thea</v>
      </c>
      <c r="G415" s="14" t="str">
        <f>VLOOKUP(VERSIONS[[#This Row],[Product ID]], PRODUCTS[], 3)</f>
        <v>Shoe</v>
      </c>
    </row>
    <row r="416" spans="1:7" ht="15.5" x14ac:dyDescent="0.35">
      <c r="A416" s="14">
        <f t="shared" si="6"/>
        <v>415</v>
      </c>
      <c r="B416" s="14">
        <v>42</v>
      </c>
      <c r="C416" s="14">
        <v>5.5</v>
      </c>
      <c r="D416" s="4" t="s">
        <v>870</v>
      </c>
      <c r="E416" s="15">
        <v>195.80872632838273</v>
      </c>
      <c r="F416" s="14" t="str">
        <f>VLOOKUP(VERSIONS[[#This Row],[Product ID]], PRODUCTS[], 2)</f>
        <v>Air Max Thea</v>
      </c>
      <c r="G416" s="14" t="str">
        <f>VLOOKUP(VERSIONS[[#This Row],[Product ID]], PRODUCTS[], 3)</f>
        <v>Shoe</v>
      </c>
    </row>
    <row r="417" spans="1:7" ht="14.5" x14ac:dyDescent="0.35">
      <c r="A417" s="14">
        <f t="shared" si="6"/>
        <v>416</v>
      </c>
      <c r="B417" s="14">
        <v>42</v>
      </c>
      <c r="C417" s="14">
        <v>9</v>
      </c>
      <c r="D417" s="14" t="s">
        <v>870</v>
      </c>
      <c r="E417" s="15">
        <v>226.51181223576057</v>
      </c>
      <c r="F417" s="14" t="str">
        <f>VLOOKUP(VERSIONS[[#This Row],[Product ID]], PRODUCTS[], 2)</f>
        <v>Air Max Thea</v>
      </c>
      <c r="G417" s="14" t="str">
        <f>VLOOKUP(VERSIONS[[#This Row],[Product ID]], PRODUCTS[], 3)</f>
        <v>Shoe</v>
      </c>
    </row>
    <row r="418" spans="1:7" ht="14.5" x14ac:dyDescent="0.35">
      <c r="A418" s="14">
        <f t="shared" si="6"/>
        <v>417</v>
      </c>
      <c r="B418" s="14">
        <v>42</v>
      </c>
      <c r="C418" s="14">
        <v>9.5</v>
      </c>
      <c r="D418" s="14" t="s">
        <v>871</v>
      </c>
      <c r="E418" s="15">
        <v>345.7929654139682</v>
      </c>
      <c r="F418" s="14" t="str">
        <f>VLOOKUP(VERSIONS[[#This Row],[Product ID]], PRODUCTS[], 2)</f>
        <v>Air Max Thea</v>
      </c>
      <c r="G418" s="14" t="str">
        <f>VLOOKUP(VERSIONS[[#This Row],[Product ID]], PRODUCTS[], 3)</f>
        <v>Shoe</v>
      </c>
    </row>
    <row r="419" spans="1:7" ht="14.5" x14ac:dyDescent="0.35">
      <c r="A419" s="14">
        <f t="shared" si="6"/>
        <v>418</v>
      </c>
      <c r="B419" s="14">
        <v>42</v>
      </c>
      <c r="C419" s="14">
        <v>9.5</v>
      </c>
      <c r="D419" s="14" t="s">
        <v>870</v>
      </c>
      <c r="E419" s="15">
        <v>327.36871072139257</v>
      </c>
      <c r="F419" s="14" t="str">
        <f>VLOOKUP(VERSIONS[[#This Row],[Product ID]], PRODUCTS[], 2)</f>
        <v>Air Max Thea</v>
      </c>
      <c r="G419" s="14" t="str">
        <f>VLOOKUP(VERSIONS[[#This Row],[Product ID]], PRODUCTS[], 3)</f>
        <v>Shoe</v>
      </c>
    </row>
    <row r="420" spans="1:7" ht="14.5" x14ac:dyDescent="0.35">
      <c r="A420" s="14">
        <f t="shared" si="6"/>
        <v>419</v>
      </c>
      <c r="B420" s="14">
        <v>42</v>
      </c>
      <c r="C420" s="14">
        <v>10</v>
      </c>
      <c r="D420" s="14" t="s">
        <v>871</v>
      </c>
      <c r="E420" s="15">
        <v>33.026297143998782</v>
      </c>
      <c r="F420" s="14" t="str">
        <f>VLOOKUP(VERSIONS[[#This Row],[Product ID]], PRODUCTS[], 2)</f>
        <v>Air Max Thea</v>
      </c>
      <c r="G420" s="14" t="str">
        <f>VLOOKUP(VERSIONS[[#This Row],[Product ID]], PRODUCTS[], 3)</f>
        <v>Shoe</v>
      </c>
    </row>
    <row r="421" spans="1:7" ht="15.5" x14ac:dyDescent="0.35">
      <c r="A421" s="14">
        <f t="shared" si="6"/>
        <v>420</v>
      </c>
      <c r="B421" s="14">
        <v>42</v>
      </c>
      <c r="C421" s="14">
        <v>11</v>
      </c>
      <c r="D421" s="4" t="s">
        <v>871</v>
      </c>
      <c r="E421" s="15">
        <v>125.58553349094595</v>
      </c>
      <c r="F421" s="14" t="str">
        <f>VLOOKUP(VERSIONS[[#This Row],[Product ID]], PRODUCTS[], 2)</f>
        <v>Air Max Thea</v>
      </c>
      <c r="G421" s="14" t="str">
        <f>VLOOKUP(VERSIONS[[#This Row],[Product ID]], PRODUCTS[], 3)</f>
        <v>Shoe</v>
      </c>
    </row>
    <row r="422" spans="1:7" ht="14.5" x14ac:dyDescent="0.35">
      <c r="A422" s="14">
        <f t="shared" si="6"/>
        <v>421</v>
      </c>
      <c r="B422" s="14">
        <v>43</v>
      </c>
      <c r="C422" s="14">
        <v>3</v>
      </c>
      <c r="D422" s="14" t="s">
        <v>870</v>
      </c>
      <c r="E422" s="15">
        <v>81.027618070175151</v>
      </c>
      <c r="F422" s="14" t="str">
        <f>VLOOKUP(VERSIONS[[#This Row],[Product ID]], PRODUCTS[], 2)</f>
        <v>Flex Experience</v>
      </c>
      <c r="G422" s="14" t="str">
        <f>VLOOKUP(VERSIONS[[#This Row],[Product ID]], PRODUCTS[], 3)</f>
        <v>Apparel</v>
      </c>
    </row>
    <row r="423" spans="1:7" ht="15.5" x14ac:dyDescent="0.35">
      <c r="A423" s="14">
        <f t="shared" si="6"/>
        <v>422</v>
      </c>
      <c r="B423" s="14">
        <v>43</v>
      </c>
      <c r="C423" s="14">
        <v>5.5</v>
      </c>
      <c r="D423" s="4" t="s">
        <v>872</v>
      </c>
      <c r="E423" s="15">
        <v>373.41471502715325</v>
      </c>
      <c r="F423" s="14" t="str">
        <f>VLOOKUP(VERSIONS[[#This Row],[Product ID]], PRODUCTS[], 2)</f>
        <v>Flex Experience</v>
      </c>
      <c r="G423" s="14" t="str">
        <f>VLOOKUP(VERSIONS[[#This Row],[Product ID]], PRODUCTS[], 3)</f>
        <v>Apparel</v>
      </c>
    </row>
    <row r="424" spans="1:7" ht="14.5" x14ac:dyDescent="0.35">
      <c r="A424" s="14">
        <f t="shared" si="6"/>
        <v>423</v>
      </c>
      <c r="B424" s="14">
        <v>43</v>
      </c>
      <c r="C424" s="14">
        <v>6.5</v>
      </c>
      <c r="D424" s="14" t="s">
        <v>871</v>
      </c>
      <c r="E424" s="15">
        <v>222.2003873233308</v>
      </c>
      <c r="F424" s="14" t="str">
        <f>VLOOKUP(VERSIONS[[#This Row],[Product ID]], PRODUCTS[], 2)</f>
        <v>Flex Experience</v>
      </c>
      <c r="G424" s="14" t="str">
        <f>VLOOKUP(VERSIONS[[#This Row],[Product ID]], PRODUCTS[], 3)</f>
        <v>Apparel</v>
      </c>
    </row>
    <row r="425" spans="1:7" ht="15.5" x14ac:dyDescent="0.35">
      <c r="A425" s="14">
        <f t="shared" si="6"/>
        <v>424</v>
      </c>
      <c r="B425" s="14">
        <v>43</v>
      </c>
      <c r="C425" s="14">
        <v>8</v>
      </c>
      <c r="D425" s="4" t="s">
        <v>871</v>
      </c>
      <c r="E425" s="15">
        <v>233.83271226754209</v>
      </c>
      <c r="F425" s="14" t="str">
        <f>VLOOKUP(VERSIONS[[#This Row],[Product ID]], PRODUCTS[], 2)</f>
        <v>Flex Experience</v>
      </c>
      <c r="G425" s="14" t="str">
        <f>VLOOKUP(VERSIONS[[#This Row],[Product ID]], PRODUCTS[], 3)</f>
        <v>Apparel</v>
      </c>
    </row>
    <row r="426" spans="1:7" ht="15.5" x14ac:dyDescent="0.35">
      <c r="A426" s="14">
        <f t="shared" si="6"/>
        <v>425</v>
      </c>
      <c r="B426" s="14">
        <v>43</v>
      </c>
      <c r="C426" s="14">
        <v>9.5</v>
      </c>
      <c r="D426" s="4" t="s">
        <v>870</v>
      </c>
      <c r="E426" s="15">
        <v>322.06436013576808</v>
      </c>
      <c r="F426" s="14" t="str">
        <f>VLOOKUP(VERSIONS[[#This Row],[Product ID]], PRODUCTS[], 2)</f>
        <v>Flex Experience</v>
      </c>
      <c r="G426" s="14" t="str">
        <f>VLOOKUP(VERSIONS[[#This Row],[Product ID]], PRODUCTS[], 3)</f>
        <v>Apparel</v>
      </c>
    </row>
    <row r="427" spans="1:7" ht="14.5" x14ac:dyDescent="0.35">
      <c r="A427" s="14">
        <f t="shared" si="6"/>
        <v>426</v>
      </c>
      <c r="B427" s="14">
        <v>43</v>
      </c>
      <c r="C427" s="14">
        <v>12</v>
      </c>
      <c r="D427" s="14" t="s">
        <v>872</v>
      </c>
      <c r="E427" s="15">
        <v>265.9694237013374</v>
      </c>
      <c r="F427" s="14" t="str">
        <f>VLOOKUP(VERSIONS[[#This Row],[Product ID]], PRODUCTS[], 2)</f>
        <v>Flex Experience</v>
      </c>
      <c r="G427" s="14" t="str">
        <f>VLOOKUP(VERSIONS[[#This Row],[Product ID]], PRODUCTS[], 3)</f>
        <v>Apparel</v>
      </c>
    </row>
    <row r="428" spans="1:7" ht="14.5" x14ac:dyDescent="0.35">
      <c r="A428" s="14">
        <f t="shared" si="6"/>
        <v>427</v>
      </c>
      <c r="B428" s="14">
        <v>43</v>
      </c>
      <c r="C428" s="14">
        <v>12.5</v>
      </c>
      <c r="D428" s="14" t="s">
        <v>871</v>
      </c>
      <c r="E428" s="15">
        <v>218.77276967969809</v>
      </c>
      <c r="F428" s="14" t="str">
        <f>VLOOKUP(VERSIONS[[#This Row],[Product ID]], PRODUCTS[], 2)</f>
        <v>Flex Experience</v>
      </c>
      <c r="G428" s="14" t="str">
        <f>VLOOKUP(VERSIONS[[#This Row],[Product ID]], PRODUCTS[], 3)</f>
        <v>Apparel</v>
      </c>
    </row>
    <row r="429" spans="1:7" ht="15.5" x14ac:dyDescent="0.35">
      <c r="A429" s="14">
        <f t="shared" si="6"/>
        <v>428</v>
      </c>
      <c r="B429" s="14">
        <v>44</v>
      </c>
      <c r="C429" s="14">
        <v>4</v>
      </c>
      <c r="D429" s="4" t="s">
        <v>871</v>
      </c>
      <c r="E429" s="15">
        <v>340.18100043356827</v>
      </c>
      <c r="F429" s="14" t="str">
        <f>VLOOKUP(VERSIONS[[#This Row],[Product ID]], PRODUCTS[], 2)</f>
        <v>Zoom Pegasus Turbo</v>
      </c>
      <c r="G429" s="14" t="str">
        <f>VLOOKUP(VERSIONS[[#This Row],[Product ID]], PRODUCTS[], 3)</f>
        <v>Shoe</v>
      </c>
    </row>
    <row r="430" spans="1:7" ht="14.5" x14ac:dyDescent="0.35">
      <c r="A430" s="14">
        <f t="shared" si="6"/>
        <v>429</v>
      </c>
      <c r="B430" s="14">
        <v>44</v>
      </c>
      <c r="C430" s="14">
        <v>4.5</v>
      </c>
      <c r="D430" s="14" t="s">
        <v>871</v>
      </c>
      <c r="E430" s="15">
        <v>138.45752256885288</v>
      </c>
      <c r="F430" s="14" t="str">
        <f>VLOOKUP(VERSIONS[[#This Row],[Product ID]], PRODUCTS[], 2)</f>
        <v>Zoom Pegasus Turbo</v>
      </c>
      <c r="G430" s="14" t="str">
        <f>VLOOKUP(VERSIONS[[#This Row],[Product ID]], PRODUCTS[], 3)</f>
        <v>Shoe</v>
      </c>
    </row>
    <row r="431" spans="1:7" ht="15.5" x14ac:dyDescent="0.35">
      <c r="A431" s="14">
        <f t="shared" si="6"/>
        <v>430</v>
      </c>
      <c r="B431" s="14">
        <v>44</v>
      </c>
      <c r="C431" s="14">
        <v>6.5</v>
      </c>
      <c r="D431" s="4" t="s">
        <v>871</v>
      </c>
      <c r="E431" s="15">
        <v>335.54581002062201</v>
      </c>
      <c r="F431" s="14" t="str">
        <f>VLOOKUP(VERSIONS[[#This Row],[Product ID]], PRODUCTS[], 2)</f>
        <v>Zoom Pegasus Turbo</v>
      </c>
      <c r="G431" s="14" t="str">
        <f>VLOOKUP(VERSIONS[[#This Row],[Product ID]], PRODUCTS[], 3)</f>
        <v>Shoe</v>
      </c>
    </row>
    <row r="432" spans="1:7" ht="14.5" x14ac:dyDescent="0.35">
      <c r="A432" s="14">
        <f t="shared" si="6"/>
        <v>431</v>
      </c>
      <c r="B432" s="14">
        <v>44</v>
      </c>
      <c r="C432" s="14">
        <v>9</v>
      </c>
      <c r="D432" s="14" t="s">
        <v>871</v>
      </c>
      <c r="E432" s="15">
        <v>194.63245945273522</v>
      </c>
      <c r="F432" s="14" t="str">
        <f>VLOOKUP(VERSIONS[[#This Row],[Product ID]], PRODUCTS[], 2)</f>
        <v>Zoom Pegasus Turbo</v>
      </c>
      <c r="G432" s="14" t="str">
        <f>VLOOKUP(VERSIONS[[#This Row],[Product ID]], PRODUCTS[], 3)</f>
        <v>Shoe</v>
      </c>
    </row>
    <row r="433" spans="1:7" ht="14.5" x14ac:dyDescent="0.35">
      <c r="A433" s="14">
        <f t="shared" si="6"/>
        <v>432</v>
      </c>
      <c r="B433" s="14">
        <v>44</v>
      </c>
      <c r="C433" s="14">
        <v>10.5</v>
      </c>
      <c r="D433" s="14" t="s">
        <v>871</v>
      </c>
      <c r="E433" s="15">
        <v>285.62149541399174</v>
      </c>
      <c r="F433" s="14" t="str">
        <f>VLOOKUP(VERSIONS[[#This Row],[Product ID]], PRODUCTS[], 2)</f>
        <v>Zoom Pegasus Turbo</v>
      </c>
      <c r="G433" s="14" t="str">
        <f>VLOOKUP(VERSIONS[[#This Row],[Product ID]], PRODUCTS[], 3)</f>
        <v>Shoe</v>
      </c>
    </row>
    <row r="434" spans="1:7" ht="14.5" x14ac:dyDescent="0.35">
      <c r="A434" s="14">
        <f t="shared" si="6"/>
        <v>433</v>
      </c>
      <c r="B434" s="14">
        <v>45</v>
      </c>
      <c r="C434" s="14">
        <v>3.5</v>
      </c>
      <c r="D434" s="14" t="s">
        <v>871</v>
      </c>
      <c r="E434" s="15">
        <v>287.54224763082709</v>
      </c>
      <c r="F434" s="14" t="str">
        <f>VLOOKUP(VERSIONS[[#This Row],[Product ID]], PRODUCTS[], 2)</f>
        <v>Vapor Cage 4</v>
      </c>
      <c r="G434" s="14" t="str">
        <f>VLOOKUP(VERSIONS[[#This Row],[Product ID]], PRODUCTS[], 3)</f>
        <v>Shoe</v>
      </c>
    </row>
    <row r="435" spans="1:7" ht="15.5" x14ac:dyDescent="0.35">
      <c r="A435" s="14">
        <f t="shared" si="6"/>
        <v>434</v>
      </c>
      <c r="B435" s="14">
        <v>45</v>
      </c>
      <c r="C435" s="14">
        <v>5.5</v>
      </c>
      <c r="D435" s="4" t="s">
        <v>870</v>
      </c>
      <c r="E435" s="15">
        <v>40.981979472548282</v>
      </c>
      <c r="F435" s="14" t="str">
        <f>VLOOKUP(VERSIONS[[#This Row],[Product ID]], PRODUCTS[], 2)</f>
        <v>Vapor Cage 4</v>
      </c>
      <c r="G435" s="14" t="str">
        <f>VLOOKUP(VERSIONS[[#This Row],[Product ID]], PRODUCTS[], 3)</f>
        <v>Shoe</v>
      </c>
    </row>
    <row r="436" spans="1:7" ht="14.5" x14ac:dyDescent="0.35">
      <c r="A436" s="14">
        <f t="shared" si="6"/>
        <v>435</v>
      </c>
      <c r="B436" s="14">
        <v>45</v>
      </c>
      <c r="C436" s="14">
        <v>6.5</v>
      </c>
      <c r="D436" s="14" t="s">
        <v>871</v>
      </c>
      <c r="E436" s="15">
        <v>70.833193360159925</v>
      </c>
      <c r="F436" s="14" t="str">
        <f>VLOOKUP(VERSIONS[[#This Row],[Product ID]], PRODUCTS[], 2)</f>
        <v>Vapor Cage 4</v>
      </c>
      <c r="G436" s="14" t="str">
        <f>VLOOKUP(VERSIONS[[#This Row],[Product ID]], PRODUCTS[], 3)</f>
        <v>Shoe</v>
      </c>
    </row>
    <row r="437" spans="1:7" ht="14.5" x14ac:dyDescent="0.35">
      <c r="A437" s="14">
        <f t="shared" si="6"/>
        <v>436</v>
      </c>
      <c r="B437" s="14">
        <v>45</v>
      </c>
      <c r="C437" s="14">
        <v>8</v>
      </c>
      <c r="D437" s="14" t="s">
        <v>870</v>
      </c>
      <c r="E437" s="15">
        <v>116.00942562019094</v>
      </c>
      <c r="F437" s="14" t="str">
        <f>VLOOKUP(VERSIONS[[#This Row],[Product ID]], PRODUCTS[], 2)</f>
        <v>Vapor Cage 4</v>
      </c>
      <c r="G437" s="14" t="str">
        <f>VLOOKUP(VERSIONS[[#This Row],[Product ID]], PRODUCTS[], 3)</f>
        <v>Shoe</v>
      </c>
    </row>
    <row r="438" spans="1:7" ht="15.5" x14ac:dyDescent="0.35">
      <c r="A438" s="14">
        <f t="shared" si="6"/>
        <v>437</v>
      </c>
      <c r="B438" s="14">
        <v>45</v>
      </c>
      <c r="C438" s="14">
        <v>8.5</v>
      </c>
      <c r="D438" s="4" t="s">
        <v>870</v>
      </c>
      <c r="E438" s="15">
        <v>387.0577968632457</v>
      </c>
      <c r="F438" s="14" t="str">
        <f>VLOOKUP(VERSIONS[[#This Row],[Product ID]], PRODUCTS[], 2)</f>
        <v>Vapor Cage 4</v>
      </c>
      <c r="G438" s="14" t="str">
        <f>VLOOKUP(VERSIONS[[#This Row],[Product ID]], PRODUCTS[], 3)</f>
        <v>Shoe</v>
      </c>
    </row>
    <row r="439" spans="1:7" ht="14.5" x14ac:dyDescent="0.35">
      <c r="A439" s="14">
        <f t="shared" si="6"/>
        <v>438</v>
      </c>
      <c r="B439" s="14">
        <v>45</v>
      </c>
      <c r="C439" s="14">
        <v>10</v>
      </c>
      <c r="D439" s="14" t="s">
        <v>870</v>
      </c>
      <c r="E439" s="15">
        <v>253.20198132303554</v>
      </c>
      <c r="F439" s="14" t="str">
        <f>VLOOKUP(VERSIONS[[#This Row],[Product ID]], PRODUCTS[], 2)</f>
        <v>Vapor Cage 4</v>
      </c>
      <c r="G439" s="14" t="str">
        <f>VLOOKUP(VERSIONS[[#This Row],[Product ID]], PRODUCTS[], 3)</f>
        <v>Shoe</v>
      </c>
    </row>
    <row r="440" spans="1:7" ht="15.5" x14ac:dyDescent="0.35">
      <c r="A440" s="14">
        <f t="shared" si="6"/>
        <v>439</v>
      </c>
      <c r="B440" s="14">
        <v>46</v>
      </c>
      <c r="C440" s="14">
        <v>3.5</v>
      </c>
      <c r="D440" s="4" t="s">
        <v>871</v>
      </c>
      <c r="E440" s="15">
        <v>109.02174093870738</v>
      </c>
      <c r="F440" s="14" t="str">
        <f>VLOOKUP(VERSIONS[[#This Row],[Product ID]], PRODUCTS[], 2)</f>
        <v>Nike Basketball</v>
      </c>
      <c r="G440" s="14" t="str">
        <f>VLOOKUP(VERSIONS[[#This Row],[Product ID]], PRODUCTS[], 3)</f>
        <v>Sport Equipment</v>
      </c>
    </row>
    <row r="441" spans="1:7" ht="14.5" x14ac:dyDescent="0.35">
      <c r="A441" s="14">
        <f t="shared" si="6"/>
        <v>440</v>
      </c>
      <c r="B441" s="14">
        <v>46</v>
      </c>
      <c r="C441" s="14">
        <v>4</v>
      </c>
      <c r="D441" s="14" t="s">
        <v>883</v>
      </c>
      <c r="E441" s="15">
        <v>381.89319043856705</v>
      </c>
      <c r="F441" s="14" t="str">
        <f>VLOOKUP(VERSIONS[[#This Row],[Product ID]], PRODUCTS[], 2)</f>
        <v>Nike Basketball</v>
      </c>
      <c r="G441" s="14" t="str">
        <f>VLOOKUP(VERSIONS[[#This Row],[Product ID]], PRODUCTS[], 3)</f>
        <v>Sport Equipment</v>
      </c>
    </row>
    <row r="442" spans="1:7" ht="15.5" x14ac:dyDescent="0.35">
      <c r="A442" s="14">
        <f t="shared" si="6"/>
        <v>441</v>
      </c>
      <c r="B442" s="14">
        <v>46</v>
      </c>
      <c r="C442" s="14">
        <v>5</v>
      </c>
      <c r="D442" s="4" t="s">
        <v>871</v>
      </c>
      <c r="E442" s="15">
        <v>382.69232684906007</v>
      </c>
      <c r="F442" s="14" t="str">
        <f>VLOOKUP(VERSIONS[[#This Row],[Product ID]], PRODUCTS[], 2)</f>
        <v>Nike Basketball</v>
      </c>
      <c r="G442" s="14" t="str">
        <f>VLOOKUP(VERSIONS[[#This Row],[Product ID]], PRODUCTS[], 3)</f>
        <v>Sport Equipment</v>
      </c>
    </row>
    <row r="443" spans="1:7" ht="15.5" x14ac:dyDescent="0.35">
      <c r="A443" s="14">
        <f t="shared" si="6"/>
        <v>442</v>
      </c>
      <c r="B443" s="14">
        <v>46</v>
      </c>
      <c r="C443" s="14">
        <v>5</v>
      </c>
      <c r="D443" s="4" t="s">
        <v>885</v>
      </c>
      <c r="E443" s="15">
        <v>265.75331966077431</v>
      </c>
      <c r="F443" s="14" t="str">
        <f>VLOOKUP(VERSIONS[[#This Row],[Product ID]], PRODUCTS[], 2)</f>
        <v>Nike Basketball</v>
      </c>
      <c r="G443" s="14" t="str">
        <f>VLOOKUP(VERSIONS[[#This Row],[Product ID]], PRODUCTS[], 3)</f>
        <v>Sport Equipment</v>
      </c>
    </row>
    <row r="444" spans="1:7" ht="14.5" x14ac:dyDescent="0.35">
      <c r="A444" s="14">
        <f t="shared" si="6"/>
        <v>443</v>
      </c>
      <c r="B444" s="14">
        <v>46</v>
      </c>
      <c r="C444" s="14">
        <v>5.5</v>
      </c>
      <c r="D444" s="14" t="s">
        <v>871</v>
      </c>
      <c r="E444" s="15">
        <v>90.173725284413678</v>
      </c>
      <c r="F444" s="14" t="str">
        <f>VLOOKUP(VERSIONS[[#This Row],[Product ID]], PRODUCTS[], 2)</f>
        <v>Nike Basketball</v>
      </c>
      <c r="G444" s="14" t="str">
        <f>VLOOKUP(VERSIONS[[#This Row],[Product ID]], PRODUCTS[], 3)</f>
        <v>Sport Equipment</v>
      </c>
    </row>
    <row r="445" spans="1:7" ht="14.5" x14ac:dyDescent="0.35">
      <c r="A445" s="14">
        <f t="shared" si="6"/>
        <v>444</v>
      </c>
      <c r="B445" s="14">
        <v>46</v>
      </c>
      <c r="C445" s="14">
        <v>5.5</v>
      </c>
      <c r="D445" s="14" t="s">
        <v>872</v>
      </c>
      <c r="E445" s="15">
        <v>134.83622461165487</v>
      </c>
      <c r="F445" s="14" t="str">
        <f>VLOOKUP(VERSIONS[[#This Row],[Product ID]], PRODUCTS[], 2)</f>
        <v>Nike Basketball</v>
      </c>
      <c r="G445" s="14" t="str">
        <f>VLOOKUP(VERSIONS[[#This Row],[Product ID]], PRODUCTS[], 3)</f>
        <v>Sport Equipment</v>
      </c>
    </row>
    <row r="446" spans="1:7" ht="15.5" x14ac:dyDescent="0.35">
      <c r="A446" s="14">
        <f t="shared" si="6"/>
        <v>445</v>
      </c>
      <c r="B446" s="14">
        <v>46</v>
      </c>
      <c r="C446" s="14">
        <v>6</v>
      </c>
      <c r="D446" s="4" t="s">
        <v>872</v>
      </c>
      <c r="E446" s="15">
        <v>286.30371023394775</v>
      </c>
      <c r="F446" s="14" t="str">
        <f>VLOOKUP(VERSIONS[[#This Row],[Product ID]], PRODUCTS[], 2)</f>
        <v>Nike Basketball</v>
      </c>
      <c r="G446" s="14" t="str">
        <f>VLOOKUP(VERSIONS[[#This Row],[Product ID]], PRODUCTS[], 3)</f>
        <v>Sport Equipment</v>
      </c>
    </row>
    <row r="447" spans="1:7" ht="14.5" x14ac:dyDescent="0.35">
      <c r="A447" s="14">
        <f t="shared" si="6"/>
        <v>446</v>
      </c>
      <c r="B447" s="14">
        <v>46</v>
      </c>
      <c r="C447" s="14">
        <v>7</v>
      </c>
      <c r="D447" s="14" t="s">
        <v>870</v>
      </c>
      <c r="E447" s="15">
        <v>255.49886977532103</v>
      </c>
      <c r="F447" s="14" t="str">
        <f>VLOOKUP(VERSIONS[[#This Row],[Product ID]], PRODUCTS[], 2)</f>
        <v>Nike Basketball</v>
      </c>
      <c r="G447" s="14" t="str">
        <f>VLOOKUP(VERSIONS[[#This Row],[Product ID]], PRODUCTS[], 3)</f>
        <v>Sport Equipment</v>
      </c>
    </row>
    <row r="448" spans="1:7" ht="15.5" x14ac:dyDescent="0.35">
      <c r="A448" s="14">
        <f t="shared" si="6"/>
        <v>447</v>
      </c>
      <c r="B448" s="14">
        <v>46</v>
      </c>
      <c r="C448" s="14">
        <v>8.5</v>
      </c>
      <c r="D448" s="4" t="s">
        <v>871</v>
      </c>
      <c r="E448" s="15">
        <v>62.673386547023895</v>
      </c>
      <c r="F448" s="14" t="str">
        <f>VLOOKUP(VERSIONS[[#This Row],[Product ID]], PRODUCTS[], 2)</f>
        <v>Nike Basketball</v>
      </c>
      <c r="G448" s="14" t="str">
        <f>VLOOKUP(VERSIONS[[#This Row],[Product ID]], PRODUCTS[], 3)</f>
        <v>Sport Equipment</v>
      </c>
    </row>
    <row r="449" spans="1:7" ht="15.5" x14ac:dyDescent="0.35">
      <c r="A449" s="14">
        <f t="shared" si="6"/>
        <v>448</v>
      </c>
      <c r="B449" s="14">
        <v>46</v>
      </c>
      <c r="C449" s="14">
        <v>8.5</v>
      </c>
      <c r="D449" s="4" t="s">
        <v>871</v>
      </c>
      <c r="E449" s="15">
        <v>333.96992250676357</v>
      </c>
      <c r="F449" s="14" t="str">
        <f>VLOOKUP(VERSIONS[[#This Row],[Product ID]], PRODUCTS[], 2)</f>
        <v>Nike Basketball</v>
      </c>
      <c r="G449" s="14" t="str">
        <f>VLOOKUP(VERSIONS[[#This Row],[Product ID]], PRODUCTS[], 3)</f>
        <v>Sport Equipment</v>
      </c>
    </row>
    <row r="450" spans="1:7" ht="14.5" x14ac:dyDescent="0.35">
      <c r="A450" s="14">
        <f t="shared" si="6"/>
        <v>449</v>
      </c>
      <c r="B450" s="14">
        <v>46</v>
      </c>
      <c r="C450" s="14">
        <v>8.5</v>
      </c>
      <c r="D450" s="14" t="s">
        <v>871</v>
      </c>
      <c r="E450" s="15">
        <v>272.69361774880394</v>
      </c>
      <c r="F450" s="14" t="str">
        <f>VLOOKUP(VERSIONS[[#This Row],[Product ID]], PRODUCTS[], 2)</f>
        <v>Nike Basketball</v>
      </c>
      <c r="G450" s="14" t="str">
        <f>VLOOKUP(VERSIONS[[#This Row],[Product ID]], PRODUCTS[], 3)</f>
        <v>Sport Equipment</v>
      </c>
    </row>
    <row r="451" spans="1:7" ht="15.5" x14ac:dyDescent="0.35">
      <c r="A451" s="14">
        <f t="shared" si="6"/>
        <v>450</v>
      </c>
      <c r="B451" s="14">
        <v>46</v>
      </c>
      <c r="C451" s="14">
        <v>10</v>
      </c>
      <c r="D451" s="4" t="s">
        <v>870</v>
      </c>
      <c r="E451" s="15">
        <v>31.937230744624525</v>
      </c>
      <c r="F451" s="14" t="str">
        <f>VLOOKUP(VERSIONS[[#This Row],[Product ID]], PRODUCTS[], 2)</f>
        <v>Nike Basketball</v>
      </c>
      <c r="G451" s="14" t="str">
        <f>VLOOKUP(VERSIONS[[#This Row],[Product ID]], PRODUCTS[], 3)</f>
        <v>Sport Equipment</v>
      </c>
    </row>
    <row r="452" spans="1:7" ht="14.5" x14ac:dyDescent="0.35">
      <c r="A452" s="14">
        <f t="shared" ref="A452:A515" si="7">A451+1</f>
        <v>451</v>
      </c>
      <c r="B452" s="14">
        <v>47</v>
      </c>
      <c r="C452" s="14">
        <v>4</v>
      </c>
      <c r="D452" s="14" t="s">
        <v>870</v>
      </c>
      <c r="E452" s="15">
        <v>95.660536243156457</v>
      </c>
      <c r="F452" s="14" t="str">
        <f>VLOOKUP(VERSIONS[[#This Row],[Product ID]], PRODUCTS[], 2)</f>
        <v>Court Royale</v>
      </c>
      <c r="G452" s="14" t="str">
        <f>VLOOKUP(VERSIONS[[#This Row],[Product ID]], PRODUCTS[], 3)</f>
        <v>Shoe</v>
      </c>
    </row>
    <row r="453" spans="1:7" ht="14.5" x14ac:dyDescent="0.35">
      <c r="A453" s="14">
        <f t="shared" si="7"/>
        <v>452</v>
      </c>
      <c r="B453" s="14">
        <v>47</v>
      </c>
      <c r="C453" s="14">
        <v>7</v>
      </c>
      <c r="D453" s="14" t="s">
        <v>871</v>
      </c>
      <c r="E453" s="15">
        <v>318.1146449046405</v>
      </c>
      <c r="F453" s="14" t="str">
        <f>VLOOKUP(VERSIONS[[#This Row],[Product ID]], PRODUCTS[], 2)</f>
        <v>Court Royale</v>
      </c>
      <c r="G453" s="14" t="str">
        <f>VLOOKUP(VERSIONS[[#This Row],[Product ID]], PRODUCTS[], 3)</f>
        <v>Shoe</v>
      </c>
    </row>
    <row r="454" spans="1:7" ht="15.5" x14ac:dyDescent="0.35">
      <c r="A454" s="14">
        <f t="shared" si="7"/>
        <v>453</v>
      </c>
      <c r="B454" s="14">
        <v>47</v>
      </c>
      <c r="C454" s="14">
        <v>9.5</v>
      </c>
      <c r="D454" s="4" t="s">
        <v>871</v>
      </c>
      <c r="E454" s="15">
        <v>338.18133541809681</v>
      </c>
      <c r="F454" s="14" t="str">
        <f>VLOOKUP(VERSIONS[[#This Row],[Product ID]], PRODUCTS[], 2)</f>
        <v>Court Royale</v>
      </c>
      <c r="G454" s="14" t="str">
        <f>VLOOKUP(VERSIONS[[#This Row],[Product ID]], PRODUCTS[], 3)</f>
        <v>Shoe</v>
      </c>
    </row>
    <row r="455" spans="1:7" ht="15.5" x14ac:dyDescent="0.35">
      <c r="A455" s="14">
        <f t="shared" si="7"/>
        <v>454</v>
      </c>
      <c r="B455" s="14">
        <v>47</v>
      </c>
      <c r="C455" s="14">
        <v>9.5</v>
      </c>
      <c r="D455" s="4" t="s">
        <v>872</v>
      </c>
      <c r="E455" s="15">
        <v>73.014835320915353</v>
      </c>
      <c r="F455" s="14" t="str">
        <f>VLOOKUP(VERSIONS[[#This Row],[Product ID]], PRODUCTS[], 2)</f>
        <v>Court Royale</v>
      </c>
      <c r="G455" s="14" t="str">
        <f>VLOOKUP(VERSIONS[[#This Row],[Product ID]], PRODUCTS[], 3)</f>
        <v>Shoe</v>
      </c>
    </row>
    <row r="456" spans="1:7" ht="15.5" x14ac:dyDescent="0.35">
      <c r="A456" s="14">
        <f t="shared" si="7"/>
        <v>455</v>
      </c>
      <c r="B456" s="14">
        <v>47</v>
      </c>
      <c r="C456" s="14">
        <v>10</v>
      </c>
      <c r="D456" s="4" t="s">
        <v>870</v>
      </c>
      <c r="E456" s="15">
        <v>392.67563123140627</v>
      </c>
      <c r="F456" s="14" t="str">
        <f>VLOOKUP(VERSIONS[[#This Row],[Product ID]], PRODUCTS[], 2)</f>
        <v>Court Royale</v>
      </c>
      <c r="G456" s="14" t="str">
        <f>VLOOKUP(VERSIONS[[#This Row],[Product ID]], PRODUCTS[], 3)</f>
        <v>Shoe</v>
      </c>
    </row>
    <row r="457" spans="1:7" ht="14.5" x14ac:dyDescent="0.35">
      <c r="A457" s="14">
        <f t="shared" si="7"/>
        <v>456</v>
      </c>
      <c r="B457" s="14">
        <v>47</v>
      </c>
      <c r="C457" s="14">
        <v>10.5</v>
      </c>
      <c r="D457" s="14" t="s">
        <v>872</v>
      </c>
      <c r="E457" s="15">
        <v>42.644484960206775</v>
      </c>
      <c r="F457" s="14" t="str">
        <f>VLOOKUP(VERSIONS[[#This Row],[Product ID]], PRODUCTS[], 2)</f>
        <v>Court Royale</v>
      </c>
      <c r="G457" s="14" t="str">
        <f>VLOOKUP(VERSIONS[[#This Row],[Product ID]], PRODUCTS[], 3)</f>
        <v>Shoe</v>
      </c>
    </row>
    <row r="458" spans="1:7" ht="14.5" x14ac:dyDescent="0.35">
      <c r="A458" s="14">
        <f t="shared" si="7"/>
        <v>457</v>
      </c>
      <c r="B458" s="14">
        <v>47</v>
      </c>
      <c r="C458" s="14">
        <v>11</v>
      </c>
      <c r="D458" s="14" t="s">
        <v>871</v>
      </c>
      <c r="E458" s="15">
        <v>314.58923037257955</v>
      </c>
      <c r="F458" s="14" t="str">
        <f>VLOOKUP(VERSIONS[[#This Row],[Product ID]], PRODUCTS[], 2)</f>
        <v>Court Royale</v>
      </c>
      <c r="G458" s="14" t="str">
        <f>VLOOKUP(VERSIONS[[#This Row],[Product ID]], PRODUCTS[], 3)</f>
        <v>Shoe</v>
      </c>
    </row>
    <row r="459" spans="1:7" ht="15.5" x14ac:dyDescent="0.35">
      <c r="A459" s="14">
        <f t="shared" si="7"/>
        <v>458</v>
      </c>
      <c r="B459" s="14">
        <v>47</v>
      </c>
      <c r="C459" s="14">
        <v>12</v>
      </c>
      <c r="D459" s="4" t="s">
        <v>872</v>
      </c>
      <c r="E459" s="15">
        <v>287.60523977468222</v>
      </c>
      <c r="F459" s="14" t="str">
        <f>VLOOKUP(VERSIONS[[#This Row],[Product ID]], PRODUCTS[], 2)</f>
        <v>Court Royale</v>
      </c>
      <c r="G459" s="14" t="str">
        <f>VLOOKUP(VERSIONS[[#This Row],[Product ID]], PRODUCTS[], 3)</f>
        <v>Shoe</v>
      </c>
    </row>
    <row r="460" spans="1:7" ht="15.5" x14ac:dyDescent="0.35">
      <c r="A460" s="14">
        <f t="shared" si="7"/>
        <v>459</v>
      </c>
      <c r="B460" s="14">
        <v>47</v>
      </c>
      <c r="C460" s="14">
        <v>12</v>
      </c>
      <c r="D460" s="4" t="s">
        <v>870</v>
      </c>
      <c r="E460" s="15">
        <v>152.55369587686562</v>
      </c>
      <c r="F460" s="14" t="str">
        <f>VLOOKUP(VERSIONS[[#This Row],[Product ID]], PRODUCTS[], 2)</f>
        <v>Court Royale</v>
      </c>
      <c r="G460" s="14" t="str">
        <f>VLOOKUP(VERSIONS[[#This Row],[Product ID]], PRODUCTS[], 3)</f>
        <v>Shoe</v>
      </c>
    </row>
    <row r="461" spans="1:7" ht="14.5" x14ac:dyDescent="0.35">
      <c r="A461" s="14">
        <f t="shared" si="7"/>
        <v>460</v>
      </c>
      <c r="B461" s="14">
        <v>48</v>
      </c>
      <c r="C461" s="14">
        <v>6</v>
      </c>
      <c r="D461" s="14" t="s">
        <v>871</v>
      </c>
      <c r="E461" s="15">
        <v>35.359185942030564</v>
      </c>
      <c r="F461" s="14" t="str">
        <f>VLOOKUP(VERSIONS[[#This Row],[Product ID]], PRODUCTS[], 2)</f>
        <v>Miler Tank</v>
      </c>
      <c r="G461" s="14" t="str">
        <f>VLOOKUP(VERSIONS[[#This Row],[Product ID]], PRODUCTS[], 3)</f>
        <v>Apparel</v>
      </c>
    </row>
    <row r="462" spans="1:7" ht="15.5" x14ac:dyDescent="0.35">
      <c r="A462" s="14">
        <f t="shared" si="7"/>
        <v>461</v>
      </c>
      <c r="B462" s="14">
        <v>48</v>
      </c>
      <c r="C462" s="14">
        <v>7</v>
      </c>
      <c r="D462" s="4" t="s">
        <v>888</v>
      </c>
      <c r="E462" s="15">
        <v>309.74019151704221</v>
      </c>
      <c r="F462" s="14" t="str">
        <f>VLOOKUP(VERSIONS[[#This Row],[Product ID]], PRODUCTS[], 2)</f>
        <v>Miler Tank</v>
      </c>
      <c r="G462" s="14" t="str">
        <f>VLOOKUP(VERSIONS[[#This Row],[Product ID]], PRODUCTS[], 3)</f>
        <v>Apparel</v>
      </c>
    </row>
    <row r="463" spans="1:7" ht="14.5" x14ac:dyDescent="0.35">
      <c r="A463" s="14">
        <f t="shared" si="7"/>
        <v>462</v>
      </c>
      <c r="B463" s="14">
        <v>48</v>
      </c>
      <c r="C463" s="14">
        <v>8</v>
      </c>
      <c r="D463" s="14" t="s">
        <v>876</v>
      </c>
      <c r="E463" s="15">
        <v>227.43371259979864</v>
      </c>
      <c r="F463" s="14" t="str">
        <f>VLOOKUP(VERSIONS[[#This Row],[Product ID]], PRODUCTS[], 2)</f>
        <v>Miler Tank</v>
      </c>
      <c r="G463" s="14" t="str">
        <f>VLOOKUP(VERSIONS[[#This Row],[Product ID]], PRODUCTS[], 3)</f>
        <v>Apparel</v>
      </c>
    </row>
    <row r="464" spans="1:7" ht="14.5" x14ac:dyDescent="0.35">
      <c r="A464" s="14">
        <f t="shared" si="7"/>
        <v>463</v>
      </c>
      <c r="B464" s="14">
        <v>48</v>
      </c>
      <c r="C464" s="14">
        <v>8</v>
      </c>
      <c r="D464" s="14" t="s">
        <v>876</v>
      </c>
      <c r="E464" s="15">
        <v>31.044835944317782</v>
      </c>
      <c r="F464" s="14" t="str">
        <f>VLOOKUP(VERSIONS[[#This Row],[Product ID]], PRODUCTS[], 2)</f>
        <v>Miler Tank</v>
      </c>
      <c r="G464" s="14" t="str">
        <f>VLOOKUP(VERSIONS[[#This Row],[Product ID]], PRODUCTS[], 3)</f>
        <v>Apparel</v>
      </c>
    </row>
    <row r="465" spans="1:7" ht="14.5" x14ac:dyDescent="0.35">
      <c r="A465" s="14">
        <f t="shared" si="7"/>
        <v>464</v>
      </c>
      <c r="B465" s="14">
        <v>48</v>
      </c>
      <c r="C465" s="14">
        <v>8.5</v>
      </c>
      <c r="D465" s="14" t="s">
        <v>871</v>
      </c>
      <c r="E465" s="15">
        <v>307.58248697113248</v>
      </c>
      <c r="F465" s="14" t="str">
        <f>VLOOKUP(VERSIONS[[#This Row],[Product ID]], PRODUCTS[], 2)</f>
        <v>Miler Tank</v>
      </c>
      <c r="G465" s="14" t="str">
        <f>VLOOKUP(VERSIONS[[#This Row],[Product ID]], PRODUCTS[], 3)</f>
        <v>Apparel</v>
      </c>
    </row>
    <row r="466" spans="1:7" ht="15.5" x14ac:dyDescent="0.35">
      <c r="A466" s="14">
        <f t="shared" si="7"/>
        <v>465</v>
      </c>
      <c r="B466" s="14">
        <v>48</v>
      </c>
      <c r="C466" s="14">
        <v>9</v>
      </c>
      <c r="D466" s="4" t="s">
        <v>884</v>
      </c>
      <c r="E466" s="15">
        <v>377.40912696255839</v>
      </c>
      <c r="F466" s="14" t="str">
        <f>VLOOKUP(VERSIONS[[#This Row],[Product ID]], PRODUCTS[], 2)</f>
        <v>Miler Tank</v>
      </c>
      <c r="G466" s="14" t="str">
        <f>VLOOKUP(VERSIONS[[#This Row],[Product ID]], PRODUCTS[], 3)</f>
        <v>Apparel</v>
      </c>
    </row>
    <row r="467" spans="1:7" ht="15.5" x14ac:dyDescent="0.35">
      <c r="A467" s="14">
        <f t="shared" si="7"/>
        <v>466</v>
      </c>
      <c r="B467" s="14">
        <v>48</v>
      </c>
      <c r="C467" s="14">
        <v>11</v>
      </c>
      <c r="D467" s="4" t="s">
        <v>870</v>
      </c>
      <c r="E467" s="15">
        <v>171.72290244997404</v>
      </c>
      <c r="F467" s="14" t="str">
        <f>VLOOKUP(VERSIONS[[#This Row],[Product ID]], PRODUCTS[], 2)</f>
        <v>Miler Tank</v>
      </c>
      <c r="G467" s="14" t="str">
        <f>VLOOKUP(VERSIONS[[#This Row],[Product ID]], PRODUCTS[], 3)</f>
        <v>Apparel</v>
      </c>
    </row>
    <row r="468" spans="1:7" ht="14.5" x14ac:dyDescent="0.35">
      <c r="A468" s="14">
        <f t="shared" si="7"/>
        <v>467</v>
      </c>
      <c r="B468" s="14">
        <v>48</v>
      </c>
      <c r="C468" s="14">
        <v>12</v>
      </c>
      <c r="D468" s="14" t="s">
        <v>872</v>
      </c>
      <c r="E468" s="15">
        <v>217.13339139412329</v>
      </c>
      <c r="F468" s="14" t="str">
        <f>VLOOKUP(VERSIONS[[#This Row],[Product ID]], PRODUCTS[], 2)</f>
        <v>Miler Tank</v>
      </c>
      <c r="G468" s="14" t="str">
        <f>VLOOKUP(VERSIONS[[#This Row],[Product ID]], PRODUCTS[], 3)</f>
        <v>Apparel</v>
      </c>
    </row>
    <row r="469" spans="1:7" ht="15.5" x14ac:dyDescent="0.35">
      <c r="A469" s="14">
        <f t="shared" si="7"/>
        <v>468</v>
      </c>
      <c r="B469" s="14">
        <v>49</v>
      </c>
      <c r="C469" s="14">
        <v>3.5</v>
      </c>
      <c r="D469" s="4" t="s">
        <v>884</v>
      </c>
      <c r="E469" s="15">
        <v>264.06575339768011</v>
      </c>
      <c r="F469" s="14" t="str">
        <f>VLOOKUP(VERSIONS[[#This Row],[Product ID]], PRODUCTS[], 2)</f>
        <v>Air Zoom Pegasus</v>
      </c>
      <c r="G469" s="14" t="str">
        <f>VLOOKUP(VERSIONS[[#This Row],[Product ID]], PRODUCTS[], 3)</f>
        <v>Shoe</v>
      </c>
    </row>
    <row r="470" spans="1:7" ht="15.5" x14ac:dyDescent="0.35">
      <c r="A470" s="14">
        <f t="shared" si="7"/>
        <v>469</v>
      </c>
      <c r="B470" s="14">
        <v>49</v>
      </c>
      <c r="C470" s="14">
        <v>5</v>
      </c>
      <c r="D470" s="4" t="s">
        <v>871</v>
      </c>
      <c r="E470" s="15">
        <v>43.092556909863404</v>
      </c>
      <c r="F470" s="14" t="str">
        <f>VLOOKUP(VERSIONS[[#This Row],[Product ID]], PRODUCTS[], 2)</f>
        <v>Air Zoom Pegasus</v>
      </c>
      <c r="G470" s="14" t="str">
        <f>VLOOKUP(VERSIONS[[#This Row],[Product ID]], PRODUCTS[], 3)</f>
        <v>Shoe</v>
      </c>
    </row>
    <row r="471" spans="1:7" ht="14.5" x14ac:dyDescent="0.35">
      <c r="A471" s="14">
        <f t="shared" si="7"/>
        <v>470</v>
      </c>
      <c r="B471" s="14">
        <v>49</v>
      </c>
      <c r="C471" s="14">
        <v>9.5</v>
      </c>
      <c r="D471" s="14" t="s">
        <v>871</v>
      </c>
      <c r="E471" s="15">
        <v>111.1362557044996</v>
      </c>
      <c r="F471" s="14" t="str">
        <f>VLOOKUP(VERSIONS[[#This Row],[Product ID]], PRODUCTS[], 2)</f>
        <v>Air Zoom Pegasus</v>
      </c>
      <c r="G471" s="14" t="str">
        <f>VLOOKUP(VERSIONS[[#This Row],[Product ID]], PRODUCTS[], 3)</f>
        <v>Shoe</v>
      </c>
    </row>
    <row r="472" spans="1:7" ht="14.5" x14ac:dyDescent="0.35">
      <c r="A472" s="14">
        <f t="shared" si="7"/>
        <v>471</v>
      </c>
      <c r="B472" s="14">
        <v>49</v>
      </c>
      <c r="C472" s="14">
        <v>9.5</v>
      </c>
      <c r="D472" s="14" t="s">
        <v>871</v>
      </c>
      <c r="E472" s="15">
        <v>264.41079379773225</v>
      </c>
      <c r="F472" s="14" t="str">
        <f>VLOOKUP(VERSIONS[[#This Row],[Product ID]], PRODUCTS[], 2)</f>
        <v>Air Zoom Pegasus</v>
      </c>
      <c r="G472" s="14" t="str">
        <f>VLOOKUP(VERSIONS[[#This Row],[Product ID]], PRODUCTS[], 3)</f>
        <v>Shoe</v>
      </c>
    </row>
    <row r="473" spans="1:7" ht="15.5" x14ac:dyDescent="0.35">
      <c r="A473" s="14">
        <f t="shared" si="7"/>
        <v>472</v>
      </c>
      <c r="B473" s="14">
        <v>49</v>
      </c>
      <c r="C473" s="14">
        <v>10</v>
      </c>
      <c r="D473" s="4" t="s">
        <v>871</v>
      </c>
      <c r="E473" s="15">
        <v>396.40624027948928</v>
      </c>
      <c r="F473" s="14" t="str">
        <f>VLOOKUP(VERSIONS[[#This Row],[Product ID]], PRODUCTS[], 2)</f>
        <v>Air Zoom Pegasus</v>
      </c>
      <c r="G473" s="14" t="str">
        <f>VLOOKUP(VERSIONS[[#This Row],[Product ID]], PRODUCTS[], 3)</f>
        <v>Shoe</v>
      </c>
    </row>
    <row r="474" spans="1:7" ht="15.5" x14ac:dyDescent="0.35">
      <c r="A474" s="14">
        <f t="shared" si="7"/>
        <v>473</v>
      </c>
      <c r="B474" s="14">
        <v>50</v>
      </c>
      <c r="C474" s="14">
        <v>3</v>
      </c>
      <c r="D474" s="4" t="s">
        <v>874</v>
      </c>
      <c r="E474" s="15">
        <v>355.69981048186355</v>
      </c>
      <c r="F474" s="14" t="str">
        <f>VLOOKUP(VERSIONS[[#This Row],[Product ID]], PRODUCTS[], 2)</f>
        <v>Air Zoom Elite</v>
      </c>
      <c r="G474" s="14" t="str">
        <f>VLOOKUP(VERSIONS[[#This Row],[Product ID]], PRODUCTS[], 3)</f>
        <v>Shoe</v>
      </c>
    </row>
    <row r="475" spans="1:7" ht="14.5" x14ac:dyDescent="0.35">
      <c r="A475" s="14">
        <f t="shared" si="7"/>
        <v>474</v>
      </c>
      <c r="B475" s="14">
        <v>50</v>
      </c>
      <c r="C475" s="14">
        <v>6.5</v>
      </c>
      <c r="D475" s="14" t="s">
        <v>872</v>
      </c>
      <c r="E475" s="15">
        <v>214.21174219426481</v>
      </c>
      <c r="F475" s="14" t="str">
        <f>VLOOKUP(VERSIONS[[#This Row],[Product ID]], PRODUCTS[], 2)</f>
        <v>Air Zoom Elite</v>
      </c>
      <c r="G475" s="14" t="str">
        <f>VLOOKUP(VERSIONS[[#This Row],[Product ID]], PRODUCTS[], 3)</f>
        <v>Shoe</v>
      </c>
    </row>
    <row r="476" spans="1:7" ht="14.5" x14ac:dyDescent="0.35">
      <c r="A476" s="14">
        <f t="shared" si="7"/>
        <v>475</v>
      </c>
      <c r="B476" s="14">
        <v>50</v>
      </c>
      <c r="C476" s="14">
        <v>6.5</v>
      </c>
      <c r="D476" s="14" t="s">
        <v>871</v>
      </c>
      <c r="E476" s="15">
        <v>78.603375708437525</v>
      </c>
      <c r="F476" s="14" t="str">
        <f>VLOOKUP(VERSIONS[[#This Row],[Product ID]], PRODUCTS[], 2)</f>
        <v>Air Zoom Elite</v>
      </c>
      <c r="G476" s="14" t="str">
        <f>VLOOKUP(VERSIONS[[#This Row],[Product ID]], PRODUCTS[], 3)</f>
        <v>Shoe</v>
      </c>
    </row>
    <row r="477" spans="1:7" ht="15.5" x14ac:dyDescent="0.35">
      <c r="A477" s="14">
        <f t="shared" si="7"/>
        <v>476</v>
      </c>
      <c r="B477" s="14">
        <v>50</v>
      </c>
      <c r="C477" s="14">
        <v>8</v>
      </c>
      <c r="D477" s="4" t="s">
        <v>871</v>
      </c>
      <c r="E477" s="15">
        <v>31.173108240519078</v>
      </c>
      <c r="F477" s="14" t="str">
        <f>VLOOKUP(VERSIONS[[#This Row],[Product ID]], PRODUCTS[], 2)</f>
        <v>Air Zoom Elite</v>
      </c>
      <c r="G477" s="14" t="str">
        <f>VLOOKUP(VERSIONS[[#This Row],[Product ID]], PRODUCTS[], 3)</f>
        <v>Shoe</v>
      </c>
    </row>
    <row r="478" spans="1:7" ht="15.5" x14ac:dyDescent="0.35">
      <c r="A478" s="14">
        <f t="shared" si="7"/>
        <v>477</v>
      </c>
      <c r="B478" s="14">
        <v>50</v>
      </c>
      <c r="C478" s="14">
        <v>8</v>
      </c>
      <c r="D478" s="4" t="s">
        <v>870</v>
      </c>
      <c r="E478" s="15">
        <v>194.3908100559338</v>
      </c>
      <c r="F478" s="14" t="str">
        <f>VLOOKUP(VERSIONS[[#This Row],[Product ID]], PRODUCTS[], 2)</f>
        <v>Air Zoom Elite</v>
      </c>
      <c r="G478" s="14" t="str">
        <f>VLOOKUP(VERSIONS[[#This Row],[Product ID]], PRODUCTS[], 3)</f>
        <v>Shoe</v>
      </c>
    </row>
    <row r="479" spans="1:7" ht="14.5" x14ac:dyDescent="0.35">
      <c r="A479" s="14">
        <f t="shared" si="7"/>
        <v>478</v>
      </c>
      <c r="B479" s="14">
        <v>50</v>
      </c>
      <c r="C479" s="14">
        <v>9</v>
      </c>
      <c r="D479" s="14" t="s">
        <v>871</v>
      </c>
      <c r="E479" s="15">
        <v>255.36547259145192</v>
      </c>
      <c r="F479" s="14" t="str">
        <f>VLOOKUP(VERSIONS[[#This Row],[Product ID]], PRODUCTS[], 2)</f>
        <v>Air Zoom Elite</v>
      </c>
      <c r="G479" s="14" t="str">
        <f>VLOOKUP(VERSIONS[[#This Row],[Product ID]], PRODUCTS[], 3)</f>
        <v>Shoe</v>
      </c>
    </row>
    <row r="480" spans="1:7" ht="14.5" x14ac:dyDescent="0.35">
      <c r="A480" s="14">
        <f t="shared" si="7"/>
        <v>479</v>
      </c>
      <c r="B480" s="14">
        <v>50</v>
      </c>
      <c r="C480" s="14">
        <v>10.5</v>
      </c>
      <c r="D480" s="14" t="s">
        <v>871</v>
      </c>
      <c r="E480" s="15">
        <v>151.43985053099999</v>
      </c>
      <c r="F480" s="14" t="str">
        <f>VLOOKUP(VERSIONS[[#This Row],[Product ID]], PRODUCTS[], 2)</f>
        <v>Air Zoom Elite</v>
      </c>
      <c r="G480" s="14" t="str">
        <f>VLOOKUP(VERSIONS[[#This Row],[Product ID]], PRODUCTS[], 3)</f>
        <v>Shoe</v>
      </c>
    </row>
    <row r="481" spans="1:7" ht="15.5" x14ac:dyDescent="0.35">
      <c r="A481" s="14">
        <f t="shared" si="7"/>
        <v>480</v>
      </c>
      <c r="B481" s="14">
        <v>50</v>
      </c>
      <c r="C481" s="14">
        <v>11</v>
      </c>
      <c r="D481" s="4" t="s">
        <v>870</v>
      </c>
      <c r="E481" s="15">
        <v>250.44213724940062</v>
      </c>
      <c r="F481" s="14" t="str">
        <f>VLOOKUP(VERSIONS[[#This Row],[Product ID]], PRODUCTS[], 2)</f>
        <v>Air Zoom Elite</v>
      </c>
      <c r="G481" s="14" t="str">
        <f>VLOOKUP(VERSIONS[[#This Row],[Product ID]], PRODUCTS[], 3)</f>
        <v>Shoe</v>
      </c>
    </row>
    <row r="482" spans="1:7" ht="14.5" x14ac:dyDescent="0.35">
      <c r="A482" s="14">
        <f t="shared" si="7"/>
        <v>481</v>
      </c>
      <c r="B482" s="14">
        <v>50</v>
      </c>
      <c r="C482" s="14">
        <v>11.5</v>
      </c>
      <c r="D482" s="14" t="s">
        <v>873</v>
      </c>
      <c r="E482" s="15">
        <v>141.54559548667334</v>
      </c>
      <c r="F482" s="14" t="str">
        <f>VLOOKUP(VERSIONS[[#This Row],[Product ID]], PRODUCTS[], 2)</f>
        <v>Air Zoom Elite</v>
      </c>
      <c r="G482" s="14" t="str">
        <f>VLOOKUP(VERSIONS[[#This Row],[Product ID]], PRODUCTS[], 3)</f>
        <v>Shoe</v>
      </c>
    </row>
    <row r="483" spans="1:7" ht="15.5" x14ac:dyDescent="0.35">
      <c r="A483" s="14">
        <f t="shared" si="7"/>
        <v>482</v>
      </c>
      <c r="B483" s="14">
        <v>51</v>
      </c>
      <c r="C483" s="14">
        <v>3</v>
      </c>
      <c r="D483" s="4" t="s">
        <v>870</v>
      </c>
      <c r="E483" s="15">
        <v>354.37158321400591</v>
      </c>
      <c r="F483" s="14" t="str">
        <f>VLOOKUP(VERSIONS[[#This Row],[Product ID]], PRODUCTS[], 2)</f>
        <v>Therma Sphere Hoodie</v>
      </c>
      <c r="G483" s="14" t="str">
        <f>VLOOKUP(VERSIONS[[#This Row],[Product ID]], PRODUCTS[], 3)</f>
        <v>Apparel</v>
      </c>
    </row>
    <row r="484" spans="1:7" ht="14.5" x14ac:dyDescent="0.35">
      <c r="A484" s="14">
        <f t="shared" si="7"/>
        <v>483</v>
      </c>
      <c r="B484" s="14">
        <v>51</v>
      </c>
      <c r="C484" s="14">
        <v>4</v>
      </c>
      <c r="D484" s="14" t="s">
        <v>871</v>
      </c>
      <c r="E484" s="15">
        <v>223.48476327339017</v>
      </c>
      <c r="F484" s="14" t="str">
        <f>VLOOKUP(VERSIONS[[#This Row],[Product ID]], PRODUCTS[], 2)</f>
        <v>Therma Sphere Hoodie</v>
      </c>
      <c r="G484" s="14" t="str">
        <f>VLOOKUP(VERSIONS[[#This Row],[Product ID]], PRODUCTS[], 3)</f>
        <v>Apparel</v>
      </c>
    </row>
    <row r="485" spans="1:7" ht="15.5" x14ac:dyDescent="0.35">
      <c r="A485" s="14">
        <f t="shared" si="7"/>
        <v>484</v>
      </c>
      <c r="B485" s="14">
        <v>51</v>
      </c>
      <c r="C485" s="14">
        <v>6</v>
      </c>
      <c r="D485" s="4" t="s">
        <v>871</v>
      </c>
      <c r="E485" s="15">
        <v>346.52565618416128</v>
      </c>
      <c r="F485" s="14" t="str">
        <f>VLOOKUP(VERSIONS[[#This Row],[Product ID]], PRODUCTS[], 2)</f>
        <v>Therma Sphere Hoodie</v>
      </c>
      <c r="G485" s="14" t="str">
        <f>VLOOKUP(VERSIONS[[#This Row],[Product ID]], PRODUCTS[], 3)</f>
        <v>Apparel</v>
      </c>
    </row>
    <row r="486" spans="1:7" ht="15.5" x14ac:dyDescent="0.35">
      <c r="A486" s="14">
        <f t="shared" si="7"/>
        <v>485</v>
      </c>
      <c r="B486" s="14">
        <v>51</v>
      </c>
      <c r="C486" s="14">
        <v>6.5</v>
      </c>
      <c r="D486" s="4" t="s">
        <v>871</v>
      </c>
      <c r="E486" s="15">
        <v>197.4208615542484</v>
      </c>
      <c r="F486" s="14" t="str">
        <f>VLOOKUP(VERSIONS[[#This Row],[Product ID]], PRODUCTS[], 2)</f>
        <v>Therma Sphere Hoodie</v>
      </c>
      <c r="G486" s="14" t="str">
        <f>VLOOKUP(VERSIONS[[#This Row],[Product ID]], PRODUCTS[], 3)</f>
        <v>Apparel</v>
      </c>
    </row>
    <row r="487" spans="1:7" ht="15.5" x14ac:dyDescent="0.35">
      <c r="A487" s="14">
        <f t="shared" si="7"/>
        <v>486</v>
      </c>
      <c r="B487" s="14">
        <v>51</v>
      </c>
      <c r="C487" s="14">
        <v>7</v>
      </c>
      <c r="D487" s="4" t="s">
        <v>871</v>
      </c>
      <c r="E487" s="15">
        <v>275.45888809145373</v>
      </c>
      <c r="F487" s="14" t="str">
        <f>VLOOKUP(VERSIONS[[#This Row],[Product ID]], PRODUCTS[], 2)</f>
        <v>Therma Sphere Hoodie</v>
      </c>
      <c r="G487" s="14" t="str">
        <f>VLOOKUP(VERSIONS[[#This Row],[Product ID]], PRODUCTS[], 3)</f>
        <v>Apparel</v>
      </c>
    </row>
    <row r="488" spans="1:7" ht="14.5" x14ac:dyDescent="0.35">
      <c r="A488" s="14">
        <f t="shared" si="7"/>
        <v>487</v>
      </c>
      <c r="B488" s="14">
        <v>51</v>
      </c>
      <c r="C488" s="14">
        <v>8</v>
      </c>
      <c r="D488" s="14" t="s">
        <v>871</v>
      </c>
      <c r="E488" s="15">
        <v>364.95156968740059</v>
      </c>
      <c r="F488" s="14" t="str">
        <f>VLOOKUP(VERSIONS[[#This Row],[Product ID]], PRODUCTS[], 2)</f>
        <v>Therma Sphere Hoodie</v>
      </c>
      <c r="G488" s="14" t="str">
        <f>VLOOKUP(VERSIONS[[#This Row],[Product ID]], PRODUCTS[], 3)</f>
        <v>Apparel</v>
      </c>
    </row>
    <row r="489" spans="1:7" ht="15.5" x14ac:dyDescent="0.35">
      <c r="A489" s="14">
        <f t="shared" si="7"/>
        <v>488</v>
      </c>
      <c r="B489" s="14">
        <v>51</v>
      </c>
      <c r="C489" s="14">
        <v>10</v>
      </c>
      <c r="D489" s="4" t="s">
        <v>871</v>
      </c>
      <c r="E489" s="15">
        <v>76.904471717131131</v>
      </c>
      <c r="F489" s="14" t="str">
        <f>VLOOKUP(VERSIONS[[#This Row],[Product ID]], PRODUCTS[], 2)</f>
        <v>Therma Sphere Hoodie</v>
      </c>
      <c r="G489" s="14" t="str">
        <f>VLOOKUP(VERSIONS[[#This Row],[Product ID]], PRODUCTS[], 3)</f>
        <v>Apparel</v>
      </c>
    </row>
    <row r="490" spans="1:7" ht="15.5" x14ac:dyDescent="0.35">
      <c r="A490" s="14">
        <f t="shared" si="7"/>
        <v>489</v>
      </c>
      <c r="B490" s="14">
        <v>51</v>
      </c>
      <c r="C490" s="14">
        <v>10.5</v>
      </c>
      <c r="D490" s="4" t="s">
        <v>871</v>
      </c>
      <c r="E490" s="15">
        <v>230.13963434116584</v>
      </c>
      <c r="F490" s="14" t="str">
        <f>VLOOKUP(VERSIONS[[#This Row],[Product ID]], PRODUCTS[], 2)</f>
        <v>Therma Sphere Hoodie</v>
      </c>
      <c r="G490" s="14" t="str">
        <f>VLOOKUP(VERSIONS[[#This Row],[Product ID]], PRODUCTS[], 3)</f>
        <v>Apparel</v>
      </c>
    </row>
    <row r="491" spans="1:7" ht="14.5" x14ac:dyDescent="0.35">
      <c r="A491" s="14">
        <f t="shared" si="7"/>
        <v>490</v>
      </c>
      <c r="B491" s="14">
        <v>51</v>
      </c>
      <c r="C491" s="14">
        <v>11.5</v>
      </c>
      <c r="D491" s="14" t="s">
        <v>870</v>
      </c>
      <c r="E491" s="15">
        <v>119.35627400497418</v>
      </c>
      <c r="F491" s="14" t="str">
        <f>VLOOKUP(VERSIONS[[#This Row],[Product ID]], PRODUCTS[], 2)</f>
        <v>Therma Sphere Hoodie</v>
      </c>
      <c r="G491" s="14" t="str">
        <f>VLOOKUP(VERSIONS[[#This Row],[Product ID]], PRODUCTS[], 3)</f>
        <v>Apparel</v>
      </c>
    </row>
    <row r="492" spans="1:7" ht="14.5" x14ac:dyDescent="0.35">
      <c r="A492" s="14">
        <f t="shared" si="7"/>
        <v>491</v>
      </c>
      <c r="B492" s="14">
        <v>51</v>
      </c>
      <c r="C492" s="14">
        <v>12</v>
      </c>
      <c r="D492" s="14" t="s">
        <v>872</v>
      </c>
      <c r="E492" s="15">
        <v>173.64353855015941</v>
      </c>
      <c r="F492" s="14" t="str">
        <f>VLOOKUP(VERSIONS[[#This Row],[Product ID]], PRODUCTS[], 2)</f>
        <v>Therma Sphere Hoodie</v>
      </c>
      <c r="G492" s="14" t="str">
        <f>VLOOKUP(VERSIONS[[#This Row],[Product ID]], PRODUCTS[], 3)</f>
        <v>Apparel</v>
      </c>
    </row>
    <row r="493" spans="1:7" ht="15.5" x14ac:dyDescent="0.35">
      <c r="A493" s="14">
        <f t="shared" si="7"/>
        <v>492</v>
      </c>
      <c r="B493" s="14">
        <v>52</v>
      </c>
      <c r="C493" s="14">
        <v>3</v>
      </c>
      <c r="D493" s="4" t="s">
        <v>881</v>
      </c>
      <c r="E493" s="15">
        <v>146.02065907020719</v>
      </c>
      <c r="F493" s="14" t="str">
        <f>VLOOKUP(VERSIONS[[#This Row],[Product ID]], PRODUCTS[], 2)</f>
        <v>Tech Fleece Jogger</v>
      </c>
      <c r="G493" s="14" t="str">
        <f>VLOOKUP(VERSIONS[[#This Row],[Product ID]], PRODUCTS[], 3)</f>
        <v>Apparel</v>
      </c>
    </row>
    <row r="494" spans="1:7" ht="15.5" x14ac:dyDescent="0.35">
      <c r="A494" s="14">
        <f t="shared" si="7"/>
        <v>493</v>
      </c>
      <c r="B494" s="14">
        <v>52</v>
      </c>
      <c r="C494" s="14">
        <v>3.5</v>
      </c>
      <c r="D494" s="4" t="s">
        <v>871</v>
      </c>
      <c r="E494" s="15">
        <v>68.177152390016445</v>
      </c>
      <c r="F494" s="14" t="str">
        <f>VLOOKUP(VERSIONS[[#This Row],[Product ID]], PRODUCTS[], 2)</f>
        <v>Tech Fleece Jogger</v>
      </c>
      <c r="G494" s="14" t="str">
        <f>VLOOKUP(VERSIONS[[#This Row],[Product ID]], PRODUCTS[], 3)</f>
        <v>Apparel</v>
      </c>
    </row>
    <row r="495" spans="1:7" ht="14.5" x14ac:dyDescent="0.35">
      <c r="A495" s="14">
        <f t="shared" si="7"/>
        <v>494</v>
      </c>
      <c r="B495" s="14">
        <v>52</v>
      </c>
      <c r="C495" s="14">
        <v>3.5</v>
      </c>
      <c r="D495" s="14" t="s">
        <v>871</v>
      </c>
      <c r="E495" s="15">
        <v>93.793406661059237</v>
      </c>
      <c r="F495" s="14" t="str">
        <f>VLOOKUP(VERSIONS[[#This Row],[Product ID]], PRODUCTS[], 2)</f>
        <v>Tech Fleece Jogger</v>
      </c>
      <c r="G495" s="14" t="str">
        <f>VLOOKUP(VERSIONS[[#This Row],[Product ID]], PRODUCTS[], 3)</f>
        <v>Apparel</v>
      </c>
    </row>
    <row r="496" spans="1:7" ht="14.5" x14ac:dyDescent="0.35">
      <c r="A496" s="14">
        <f t="shared" si="7"/>
        <v>495</v>
      </c>
      <c r="B496" s="14">
        <v>52</v>
      </c>
      <c r="C496" s="14">
        <v>4.5</v>
      </c>
      <c r="D496" s="14" t="s">
        <v>873</v>
      </c>
      <c r="E496" s="15">
        <v>158.54862056544499</v>
      </c>
      <c r="F496" s="14" t="str">
        <f>VLOOKUP(VERSIONS[[#This Row],[Product ID]], PRODUCTS[], 2)</f>
        <v>Tech Fleece Jogger</v>
      </c>
      <c r="G496" s="14" t="str">
        <f>VLOOKUP(VERSIONS[[#This Row],[Product ID]], PRODUCTS[], 3)</f>
        <v>Apparel</v>
      </c>
    </row>
    <row r="497" spans="1:7" ht="15.5" x14ac:dyDescent="0.35">
      <c r="A497" s="14">
        <f t="shared" si="7"/>
        <v>496</v>
      </c>
      <c r="B497" s="14">
        <v>52</v>
      </c>
      <c r="C497" s="14">
        <v>5</v>
      </c>
      <c r="D497" s="4" t="s">
        <v>871</v>
      </c>
      <c r="E497" s="15">
        <v>66.603083545567458</v>
      </c>
      <c r="F497" s="14" t="str">
        <f>VLOOKUP(VERSIONS[[#This Row],[Product ID]], PRODUCTS[], 2)</f>
        <v>Tech Fleece Jogger</v>
      </c>
      <c r="G497" s="14" t="str">
        <f>VLOOKUP(VERSIONS[[#This Row],[Product ID]], PRODUCTS[], 3)</f>
        <v>Apparel</v>
      </c>
    </row>
    <row r="498" spans="1:7" ht="15.5" x14ac:dyDescent="0.35">
      <c r="A498" s="14">
        <f t="shared" si="7"/>
        <v>497</v>
      </c>
      <c r="B498" s="14">
        <v>52</v>
      </c>
      <c r="C498" s="14">
        <v>5.5</v>
      </c>
      <c r="D498" s="4" t="s">
        <v>875</v>
      </c>
      <c r="E498" s="15">
        <v>330.83611192509579</v>
      </c>
      <c r="F498" s="14" t="str">
        <f>VLOOKUP(VERSIONS[[#This Row],[Product ID]], PRODUCTS[], 2)</f>
        <v>Tech Fleece Jogger</v>
      </c>
      <c r="G498" s="14" t="str">
        <f>VLOOKUP(VERSIONS[[#This Row],[Product ID]], PRODUCTS[], 3)</f>
        <v>Apparel</v>
      </c>
    </row>
    <row r="499" spans="1:7" ht="14.5" x14ac:dyDescent="0.35">
      <c r="A499" s="14">
        <f t="shared" si="7"/>
        <v>498</v>
      </c>
      <c r="B499" s="14">
        <v>52</v>
      </c>
      <c r="C499" s="14">
        <v>7</v>
      </c>
      <c r="D499" s="14" t="s">
        <v>888</v>
      </c>
      <c r="E499" s="15">
        <v>58.884194043145591</v>
      </c>
      <c r="F499" s="14" t="str">
        <f>VLOOKUP(VERSIONS[[#This Row],[Product ID]], PRODUCTS[], 2)</f>
        <v>Tech Fleece Jogger</v>
      </c>
      <c r="G499" s="14" t="str">
        <f>VLOOKUP(VERSIONS[[#This Row],[Product ID]], PRODUCTS[], 3)</f>
        <v>Apparel</v>
      </c>
    </row>
    <row r="500" spans="1:7" ht="15.5" x14ac:dyDescent="0.35">
      <c r="A500" s="14">
        <f t="shared" si="7"/>
        <v>499</v>
      </c>
      <c r="B500" s="14">
        <v>52</v>
      </c>
      <c r="C500" s="14">
        <v>10</v>
      </c>
      <c r="D500" s="4" t="s">
        <v>876</v>
      </c>
      <c r="E500" s="15">
        <v>32.672599380750057</v>
      </c>
      <c r="F500" s="14" t="str">
        <f>VLOOKUP(VERSIONS[[#This Row],[Product ID]], PRODUCTS[], 2)</f>
        <v>Tech Fleece Jogger</v>
      </c>
      <c r="G500" s="14" t="str">
        <f>VLOOKUP(VERSIONS[[#This Row],[Product ID]], PRODUCTS[], 3)</f>
        <v>Apparel</v>
      </c>
    </row>
    <row r="501" spans="1:7" ht="15.5" x14ac:dyDescent="0.35">
      <c r="A501" s="14">
        <f t="shared" si="7"/>
        <v>500</v>
      </c>
      <c r="B501" s="14">
        <v>52</v>
      </c>
      <c r="C501" s="14">
        <v>12.5</v>
      </c>
      <c r="D501" s="4" t="s">
        <v>872</v>
      </c>
      <c r="E501" s="15">
        <v>99.066546692539362</v>
      </c>
      <c r="F501" s="14" t="str">
        <f>VLOOKUP(VERSIONS[[#This Row],[Product ID]], PRODUCTS[], 2)</f>
        <v>Tech Fleece Jogger</v>
      </c>
      <c r="G501" s="14" t="str">
        <f>VLOOKUP(VERSIONS[[#This Row],[Product ID]], PRODUCTS[], 3)</f>
        <v>Apparel</v>
      </c>
    </row>
    <row r="502" spans="1:7" ht="14.5" x14ac:dyDescent="0.35">
      <c r="A502" s="14">
        <f t="shared" si="7"/>
        <v>501</v>
      </c>
      <c r="B502" s="14">
        <v>53</v>
      </c>
      <c r="C502" s="14">
        <v>3.5</v>
      </c>
      <c r="D502" s="14" t="s">
        <v>871</v>
      </c>
      <c r="E502" s="15">
        <v>135.01077575541095</v>
      </c>
      <c r="F502" s="14" t="str">
        <f>VLOOKUP(VERSIONS[[#This Row],[Product ID]], PRODUCTS[], 2)</f>
        <v>Flex Stride Shorts</v>
      </c>
      <c r="G502" s="14" t="str">
        <f>VLOOKUP(VERSIONS[[#This Row],[Product ID]], PRODUCTS[], 3)</f>
        <v>Apparel</v>
      </c>
    </row>
    <row r="503" spans="1:7" ht="15.5" x14ac:dyDescent="0.35">
      <c r="A503" s="14">
        <f t="shared" si="7"/>
        <v>502</v>
      </c>
      <c r="B503" s="14">
        <v>53</v>
      </c>
      <c r="C503" s="14">
        <v>4.5</v>
      </c>
      <c r="D503" s="4" t="s">
        <v>870</v>
      </c>
      <c r="E503" s="15">
        <v>273.17157388692522</v>
      </c>
      <c r="F503" s="14" t="str">
        <f>VLOOKUP(VERSIONS[[#This Row],[Product ID]], PRODUCTS[], 2)</f>
        <v>Flex Stride Shorts</v>
      </c>
      <c r="G503" s="14" t="str">
        <f>VLOOKUP(VERSIONS[[#This Row],[Product ID]], PRODUCTS[], 3)</f>
        <v>Apparel</v>
      </c>
    </row>
    <row r="504" spans="1:7" ht="14.5" x14ac:dyDescent="0.35">
      <c r="A504" s="14">
        <f t="shared" si="7"/>
        <v>503</v>
      </c>
      <c r="B504" s="14">
        <v>53</v>
      </c>
      <c r="C504" s="14">
        <v>4.5</v>
      </c>
      <c r="D504" s="14" t="s">
        <v>871</v>
      </c>
      <c r="E504" s="15">
        <v>317.8840606315332</v>
      </c>
      <c r="F504" s="14" t="str">
        <f>VLOOKUP(VERSIONS[[#This Row],[Product ID]], PRODUCTS[], 2)</f>
        <v>Flex Stride Shorts</v>
      </c>
      <c r="G504" s="14" t="str">
        <f>VLOOKUP(VERSIONS[[#This Row],[Product ID]], PRODUCTS[], 3)</f>
        <v>Apparel</v>
      </c>
    </row>
    <row r="505" spans="1:7" ht="15.5" x14ac:dyDescent="0.35">
      <c r="A505" s="14">
        <f t="shared" si="7"/>
        <v>504</v>
      </c>
      <c r="B505" s="14">
        <v>53</v>
      </c>
      <c r="C505" s="14">
        <v>5.5</v>
      </c>
      <c r="D505" s="4" t="s">
        <v>884</v>
      </c>
      <c r="E505" s="15">
        <v>278.6974158863531</v>
      </c>
      <c r="F505" s="14" t="str">
        <f>VLOOKUP(VERSIONS[[#This Row],[Product ID]], PRODUCTS[], 2)</f>
        <v>Flex Stride Shorts</v>
      </c>
      <c r="G505" s="14" t="str">
        <f>VLOOKUP(VERSIONS[[#This Row],[Product ID]], PRODUCTS[], 3)</f>
        <v>Apparel</v>
      </c>
    </row>
    <row r="506" spans="1:7" ht="15.5" x14ac:dyDescent="0.35">
      <c r="A506" s="14">
        <f t="shared" si="7"/>
        <v>505</v>
      </c>
      <c r="B506" s="14">
        <v>53</v>
      </c>
      <c r="C506" s="14">
        <v>6</v>
      </c>
      <c r="D506" s="4" t="s">
        <v>876</v>
      </c>
      <c r="E506" s="15">
        <v>180.28121878300493</v>
      </c>
      <c r="F506" s="14" t="str">
        <f>VLOOKUP(VERSIONS[[#This Row],[Product ID]], PRODUCTS[], 2)</f>
        <v>Flex Stride Shorts</v>
      </c>
      <c r="G506" s="14" t="str">
        <f>VLOOKUP(VERSIONS[[#This Row],[Product ID]], PRODUCTS[], 3)</f>
        <v>Apparel</v>
      </c>
    </row>
    <row r="507" spans="1:7" ht="14.5" x14ac:dyDescent="0.35">
      <c r="A507" s="14">
        <f t="shared" si="7"/>
        <v>506</v>
      </c>
      <c r="B507" s="14">
        <v>53</v>
      </c>
      <c r="C507" s="14">
        <v>6</v>
      </c>
      <c r="D507" s="14" t="s">
        <v>871</v>
      </c>
      <c r="E507" s="15">
        <v>124.46663704662905</v>
      </c>
      <c r="F507" s="14" t="str">
        <f>VLOOKUP(VERSIONS[[#This Row],[Product ID]], PRODUCTS[], 2)</f>
        <v>Flex Stride Shorts</v>
      </c>
      <c r="G507" s="14" t="str">
        <f>VLOOKUP(VERSIONS[[#This Row],[Product ID]], PRODUCTS[], 3)</f>
        <v>Apparel</v>
      </c>
    </row>
    <row r="508" spans="1:7" ht="15.5" x14ac:dyDescent="0.35">
      <c r="A508" s="14">
        <f t="shared" si="7"/>
        <v>507</v>
      </c>
      <c r="B508" s="14">
        <v>53</v>
      </c>
      <c r="C508" s="14">
        <v>6.5</v>
      </c>
      <c r="D508" s="4" t="s">
        <v>870</v>
      </c>
      <c r="E508" s="15">
        <v>396.49770779621235</v>
      </c>
      <c r="F508" s="14" t="str">
        <f>VLOOKUP(VERSIONS[[#This Row],[Product ID]], PRODUCTS[], 2)</f>
        <v>Flex Stride Shorts</v>
      </c>
      <c r="G508" s="14" t="str">
        <f>VLOOKUP(VERSIONS[[#This Row],[Product ID]], PRODUCTS[], 3)</f>
        <v>Apparel</v>
      </c>
    </row>
    <row r="509" spans="1:7" ht="14.5" x14ac:dyDescent="0.35">
      <c r="A509" s="14">
        <f t="shared" si="7"/>
        <v>508</v>
      </c>
      <c r="B509" s="14">
        <v>53</v>
      </c>
      <c r="C509" s="14">
        <v>8</v>
      </c>
      <c r="D509" s="14" t="s">
        <v>871</v>
      </c>
      <c r="E509" s="15">
        <v>251.58687425390693</v>
      </c>
      <c r="F509" s="14" t="str">
        <f>VLOOKUP(VERSIONS[[#This Row],[Product ID]], PRODUCTS[], 2)</f>
        <v>Flex Stride Shorts</v>
      </c>
      <c r="G509" s="14" t="str">
        <f>VLOOKUP(VERSIONS[[#This Row],[Product ID]], PRODUCTS[], 3)</f>
        <v>Apparel</v>
      </c>
    </row>
    <row r="510" spans="1:7" ht="14.5" x14ac:dyDescent="0.35">
      <c r="A510" s="14">
        <f t="shared" si="7"/>
        <v>509</v>
      </c>
      <c r="B510" s="14">
        <v>53</v>
      </c>
      <c r="C510" s="14">
        <v>10</v>
      </c>
      <c r="D510" s="14" t="s">
        <v>870</v>
      </c>
      <c r="E510" s="15">
        <v>34.232281074563303</v>
      </c>
      <c r="F510" s="14" t="str">
        <f>VLOOKUP(VERSIONS[[#This Row],[Product ID]], PRODUCTS[], 2)</f>
        <v>Flex Stride Shorts</v>
      </c>
      <c r="G510" s="14" t="str">
        <f>VLOOKUP(VERSIONS[[#This Row],[Product ID]], PRODUCTS[], 3)</f>
        <v>Apparel</v>
      </c>
    </row>
    <row r="511" spans="1:7" ht="14.5" x14ac:dyDescent="0.35">
      <c r="A511" s="14">
        <f t="shared" si="7"/>
        <v>510</v>
      </c>
      <c r="B511" s="14">
        <v>53</v>
      </c>
      <c r="C511" s="14">
        <v>10.5</v>
      </c>
      <c r="D511" s="14" t="s">
        <v>871</v>
      </c>
      <c r="E511" s="15">
        <v>109.31661403957801</v>
      </c>
      <c r="F511" s="14" t="str">
        <f>VLOOKUP(VERSIONS[[#This Row],[Product ID]], PRODUCTS[], 2)</f>
        <v>Flex Stride Shorts</v>
      </c>
      <c r="G511" s="14" t="str">
        <f>VLOOKUP(VERSIONS[[#This Row],[Product ID]], PRODUCTS[], 3)</f>
        <v>Apparel</v>
      </c>
    </row>
    <row r="512" spans="1:7" ht="14.5" x14ac:dyDescent="0.35">
      <c r="A512" s="14">
        <f t="shared" si="7"/>
        <v>511</v>
      </c>
      <c r="B512" s="14">
        <v>53</v>
      </c>
      <c r="C512" s="14">
        <v>10.5</v>
      </c>
      <c r="D512" s="14" t="s">
        <v>870</v>
      </c>
      <c r="E512" s="15">
        <v>96.833088456181287</v>
      </c>
      <c r="F512" s="14" t="str">
        <f>VLOOKUP(VERSIONS[[#This Row],[Product ID]], PRODUCTS[], 2)</f>
        <v>Flex Stride Shorts</v>
      </c>
      <c r="G512" s="14" t="str">
        <f>VLOOKUP(VERSIONS[[#This Row],[Product ID]], PRODUCTS[], 3)</f>
        <v>Apparel</v>
      </c>
    </row>
    <row r="513" spans="1:7" ht="14.5" x14ac:dyDescent="0.35">
      <c r="A513" s="14">
        <f t="shared" si="7"/>
        <v>512</v>
      </c>
      <c r="B513" s="14">
        <v>53</v>
      </c>
      <c r="C513" s="14">
        <v>11</v>
      </c>
      <c r="D513" s="14" t="s">
        <v>871</v>
      </c>
      <c r="E513" s="15">
        <v>348.16601716047438</v>
      </c>
      <c r="F513" s="14" t="str">
        <f>VLOOKUP(VERSIONS[[#This Row],[Product ID]], PRODUCTS[], 2)</f>
        <v>Flex Stride Shorts</v>
      </c>
      <c r="G513" s="14" t="str">
        <f>VLOOKUP(VERSIONS[[#This Row],[Product ID]], PRODUCTS[], 3)</f>
        <v>Apparel</v>
      </c>
    </row>
    <row r="514" spans="1:7" ht="15.5" x14ac:dyDescent="0.35">
      <c r="A514" s="14">
        <f t="shared" si="7"/>
        <v>513</v>
      </c>
      <c r="B514" s="14">
        <v>53</v>
      </c>
      <c r="C514" s="14">
        <v>12.5</v>
      </c>
      <c r="D514" s="4" t="s">
        <v>871</v>
      </c>
      <c r="E514" s="15">
        <v>398.84657204822224</v>
      </c>
      <c r="F514" s="14" t="str">
        <f>VLOOKUP(VERSIONS[[#This Row],[Product ID]], PRODUCTS[], 2)</f>
        <v>Flex Stride Shorts</v>
      </c>
      <c r="G514" s="14" t="str">
        <f>VLOOKUP(VERSIONS[[#This Row],[Product ID]], PRODUCTS[], 3)</f>
        <v>Apparel</v>
      </c>
    </row>
    <row r="515" spans="1:7" ht="15.5" x14ac:dyDescent="0.35">
      <c r="A515" s="14">
        <f t="shared" si="7"/>
        <v>514</v>
      </c>
      <c r="B515" s="14">
        <v>54</v>
      </c>
      <c r="C515" s="14">
        <v>3.5</v>
      </c>
      <c r="D515" s="4" t="s">
        <v>870</v>
      </c>
      <c r="E515" s="15">
        <v>172.36040042048367</v>
      </c>
      <c r="F515" s="14" t="str">
        <f>VLOOKUP(VERSIONS[[#This Row],[Product ID]], PRODUCTS[], 2)</f>
        <v>Legend React</v>
      </c>
      <c r="G515" s="14" t="str">
        <f>VLOOKUP(VERSIONS[[#This Row],[Product ID]], PRODUCTS[], 3)</f>
        <v>Shoe</v>
      </c>
    </row>
    <row r="516" spans="1:7" ht="14.5" x14ac:dyDescent="0.35">
      <c r="A516" s="14">
        <f t="shared" ref="A516:A579" si="8">A515+1</f>
        <v>515</v>
      </c>
      <c r="B516" s="14">
        <v>54</v>
      </c>
      <c r="C516" s="14">
        <v>3.5</v>
      </c>
      <c r="D516" s="14" t="s">
        <v>871</v>
      </c>
      <c r="E516" s="15">
        <v>128.52776431713534</v>
      </c>
      <c r="F516" s="14" t="str">
        <f>VLOOKUP(VERSIONS[[#This Row],[Product ID]], PRODUCTS[], 2)</f>
        <v>Legend React</v>
      </c>
      <c r="G516" s="14" t="str">
        <f>VLOOKUP(VERSIONS[[#This Row],[Product ID]], PRODUCTS[], 3)</f>
        <v>Shoe</v>
      </c>
    </row>
    <row r="517" spans="1:7" ht="15.5" x14ac:dyDescent="0.35">
      <c r="A517" s="14">
        <f t="shared" si="8"/>
        <v>516</v>
      </c>
      <c r="B517" s="14">
        <v>54</v>
      </c>
      <c r="C517" s="14">
        <v>4</v>
      </c>
      <c r="D517" s="4" t="s">
        <v>871</v>
      </c>
      <c r="E517" s="15">
        <v>78.450742180499105</v>
      </c>
      <c r="F517" s="14" t="str">
        <f>VLOOKUP(VERSIONS[[#This Row],[Product ID]], PRODUCTS[], 2)</f>
        <v>Legend React</v>
      </c>
      <c r="G517" s="14" t="str">
        <f>VLOOKUP(VERSIONS[[#This Row],[Product ID]], PRODUCTS[], 3)</f>
        <v>Shoe</v>
      </c>
    </row>
    <row r="518" spans="1:7" ht="15.5" x14ac:dyDescent="0.35">
      <c r="A518" s="14">
        <f t="shared" si="8"/>
        <v>517</v>
      </c>
      <c r="B518" s="14">
        <v>54</v>
      </c>
      <c r="C518" s="14">
        <v>4.5</v>
      </c>
      <c r="D518" s="4" t="s">
        <v>883</v>
      </c>
      <c r="E518" s="15">
        <v>367.87268681517025</v>
      </c>
      <c r="F518" s="14" t="str">
        <f>VLOOKUP(VERSIONS[[#This Row],[Product ID]], PRODUCTS[], 2)</f>
        <v>Legend React</v>
      </c>
      <c r="G518" s="14" t="str">
        <f>VLOOKUP(VERSIONS[[#This Row],[Product ID]], PRODUCTS[], 3)</f>
        <v>Shoe</v>
      </c>
    </row>
    <row r="519" spans="1:7" ht="15.5" x14ac:dyDescent="0.35">
      <c r="A519" s="14">
        <f t="shared" si="8"/>
        <v>518</v>
      </c>
      <c r="B519" s="14">
        <v>54</v>
      </c>
      <c r="C519" s="14">
        <v>5</v>
      </c>
      <c r="D519" s="4" t="s">
        <v>871</v>
      </c>
      <c r="E519" s="15">
        <v>382.36584215160013</v>
      </c>
      <c r="F519" s="14" t="str">
        <f>VLOOKUP(VERSIONS[[#This Row],[Product ID]], PRODUCTS[], 2)</f>
        <v>Legend React</v>
      </c>
      <c r="G519" s="14" t="str">
        <f>VLOOKUP(VERSIONS[[#This Row],[Product ID]], PRODUCTS[], 3)</f>
        <v>Shoe</v>
      </c>
    </row>
    <row r="520" spans="1:7" ht="15.5" x14ac:dyDescent="0.35">
      <c r="A520" s="14">
        <f t="shared" si="8"/>
        <v>519</v>
      </c>
      <c r="B520" s="14">
        <v>54</v>
      </c>
      <c r="C520" s="14">
        <v>5.5</v>
      </c>
      <c r="D520" s="4" t="s">
        <v>870</v>
      </c>
      <c r="E520" s="15">
        <v>80.824413733869875</v>
      </c>
      <c r="F520" s="14" t="str">
        <f>VLOOKUP(VERSIONS[[#This Row],[Product ID]], PRODUCTS[], 2)</f>
        <v>Legend React</v>
      </c>
      <c r="G520" s="14" t="str">
        <f>VLOOKUP(VERSIONS[[#This Row],[Product ID]], PRODUCTS[], 3)</f>
        <v>Shoe</v>
      </c>
    </row>
    <row r="521" spans="1:7" ht="15.5" x14ac:dyDescent="0.35">
      <c r="A521" s="14">
        <f t="shared" si="8"/>
        <v>520</v>
      </c>
      <c r="B521" s="14">
        <v>54</v>
      </c>
      <c r="C521" s="14">
        <v>6</v>
      </c>
      <c r="D521" s="4" t="s">
        <v>870</v>
      </c>
      <c r="E521" s="15">
        <v>314.93506070847673</v>
      </c>
      <c r="F521" s="14" t="str">
        <f>VLOOKUP(VERSIONS[[#This Row],[Product ID]], PRODUCTS[], 2)</f>
        <v>Legend React</v>
      </c>
      <c r="G521" s="14" t="str">
        <f>VLOOKUP(VERSIONS[[#This Row],[Product ID]], PRODUCTS[], 3)</f>
        <v>Shoe</v>
      </c>
    </row>
    <row r="522" spans="1:7" ht="14.5" x14ac:dyDescent="0.35">
      <c r="A522" s="14">
        <f t="shared" si="8"/>
        <v>521</v>
      </c>
      <c r="B522" s="14">
        <v>54</v>
      </c>
      <c r="C522" s="14">
        <v>6.5</v>
      </c>
      <c r="D522" s="14" t="s">
        <v>871</v>
      </c>
      <c r="E522" s="15">
        <v>180.12107370056589</v>
      </c>
      <c r="F522" s="14" t="str">
        <f>VLOOKUP(VERSIONS[[#This Row],[Product ID]], PRODUCTS[], 2)</f>
        <v>Legend React</v>
      </c>
      <c r="G522" s="14" t="str">
        <f>VLOOKUP(VERSIONS[[#This Row],[Product ID]], PRODUCTS[], 3)</f>
        <v>Shoe</v>
      </c>
    </row>
    <row r="523" spans="1:7" ht="14.5" x14ac:dyDescent="0.35">
      <c r="A523" s="14">
        <f t="shared" si="8"/>
        <v>522</v>
      </c>
      <c r="B523" s="14">
        <v>54</v>
      </c>
      <c r="C523" s="14">
        <v>8</v>
      </c>
      <c r="D523" s="14" t="s">
        <v>887</v>
      </c>
      <c r="E523" s="15">
        <v>273.21719470313593</v>
      </c>
      <c r="F523" s="14" t="str">
        <f>VLOOKUP(VERSIONS[[#This Row],[Product ID]], PRODUCTS[], 2)</f>
        <v>Legend React</v>
      </c>
      <c r="G523" s="14" t="str">
        <f>VLOOKUP(VERSIONS[[#This Row],[Product ID]], PRODUCTS[], 3)</f>
        <v>Shoe</v>
      </c>
    </row>
    <row r="524" spans="1:7" ht="15.5" x14ac:dyDescent="0.35">
      <c r="A524" s="14">
        <f t="shared" si="8"/>
        <v>523</v>
      </c>
      <c r="B524" s="14">
        <v>54</v>
      </c>
      <c r="C524" s="14">
        <v>10</v>
      </c>
      <c r="D524" s="4" t="s">
        <v>874</v>
      </c>
      <c r="E524" s="15">
        <v>215.34344910285392</v>
      </c>
      <c r="F524" s="14" t="str">
        <f>VLOOKUP(VERSIONS[[#This Row],[Product ID]], PRODUCTS[], 2)</f>
        <v>Legend React</v>
      </c>
      <c r="G524" s="14" t="str">
        <f>VLOOKUP(VERSIONS[[#This Row],[Product ID]], PRODUCTS[], 3)</f>
        <v>Shoe</v>
      </c>
    </row>
    <row r="525" spans="1:7" ht="14.5" x14ac:dyDescent="0.35">
      <c r="A525" s="14">
        <f t="shared" si="8"/>
        <v>524</v>
      </c>
      <c r="B525" s="14">
        <v>54</v>
      </c>
      <c r="C525" s="14">
        <v>10.5</v>
      </c>
      <c r="D525" s="14" t="s">
        <v>871</v>
      </c>
      <c r="E525" s="15">
        <v>364.38161224921441</v>
      </c>
      <c r="F525" s="14" t="str">
        <f>VLOOKUP(VERSIONS[[#This Row],[Product ID]], PRODUCTS[], 2)</f>
        <v>Legend React</v>
      </c>
      <c r="G525" s="14" t="str">
        <f>VLOOKUP(VERSIONS[[#This Row],[Product ID]], PRODUCTS[], 3)</f>
        <v>Shoe</v>
      </c>
    </row>
    <row r="526" spans="1:7" ht="15.5" x14ac:dyDescent="0.35">
      <c r="A526" s="14">
        <f t="shared" si="8"/>
        <v>525</v>
      </c>
      <c r="B526" s="14">
        <v>54</v>
      </c>
      <c r="C526" s="14">
        <v>11</v>
      </c>
      <c r="D526" s="4" t="s">
        <v>872</v>
      </c>
      <c r="E526" s="15">
        <v>191.36353396556581</v>
      </c>
      <c r="F526" s="14" t="str">
        <f>VLOOKUP(VERSIONS[[#This Row],[Product ID]], PRODUCTS[], 2)</f>
        <v>Legend React</v>
      </c>
      <c r="G526" s="14" t="str">
        <f>VLOOKUP(VERSIONS[[#This Row],[Product ID]], PRODUCTS[], 3)</f>
        <v>Shoe</v>
      </c>
    </row>
    <row r="527" spans="1:7" ht="15.5" x14ac:dyDescent="0.35">
      <c r="A527" s="14">
        <f t="shared" si="8"/>
        <v>526</v>
      </c>
      <c r="B527" s="14">
        <v>54</v>
      </c>
      <c r="C527" s="14">
        <v>12</v>
      </c>
      <c r="D527" s="4" t="s">
        <v>870</v>
      </c>
      <c r="E527" s="15">
        <v>388.59867249215353</v>
      </c>
      <c r="F527" s="14" t="str">
        <f>VLOOKUP(VERSIONS[[#This Row],[Product ID]], PRODUCTS[], 2)</f>
        <v>Legend React</v>
      </c>
      <c r="G527" s="14" t="str">
        <f>VLOOKUP(VERSIONS[[#This Row],[Product ID]], PRODUCTS[], 3)</f>
        <v>Shoe</v>
      </c>
    </row>
    <row r="528" spans="1:7" ht="15.5" x14ac:dyDescent="0.35">
      <c r="A528" s="14">
        <f t="shared" si="8"/>
        <v>527</v>
      </c>
      <c r="B528" s="14">
        <v>54</v>
      </c>
      <c r="C528" s="14">
        <v>12</v>
      </c>
      <c r="D528" s="4" t="s">
        <v>870</v>
      </c>
      <c r="E528" s="15">
        <v>232.99844963139557</v>
      </c>
      <c r="F528" s="14" t="str">
        <f>VLOOKUP(VERSIONS[[#This Row],[Product ID]], PRODUCTS[], 2)</f>
        <v>Legend React</v>
      </c>
      <c r="G528" s="14" t="str">
        <f>VLOOKUP(VERSIONS[[#This Row],[Product ID]], PRODUCTS[], 3)</f>
        <v>Shoe</v>
      </c>
    </row>
    <row r="529" spans="1:7" ht="15.5" x14ac:dyDescent="0.35">
      <c r="A529" s="14">
        <f t="shared" si="8"/>
        <v>528</v>
      </c>
      <c r="B529" s="14">
        <v>55</v>
      </c>
      <c r="C529" s="14">
        <v>3</v>
      </c>
      <c r="D529" s="4" t="s">
        <v>885</v>
      </c>
      <c r="E529" s="15">
        <v>194.26579095660429</v>
      </c>
      <c r="F529" s="14" t="str">
        <f>VLOOKUP(VERSIONS[[#This Row],[Product ID]], PRODUCTS[], 2)</f>
        <v>Vapor Street</v>
      </c>
      <c r="G529" s="14" t="str">
        <f>VLOOKUP(VERSIONS[[#This Row],[Product ID]], PRODUCTS[], 3)</f>
        <v>Shoe</v>
      </c>
    </row>
    <row r="530" spans="1:7" ht="14.5" x14ac:dyDescent="0.35">
      <c r="A530" s="14">
        <f t="shared" si="8"/>
        <v>529</v>
      </c>
      <c r="B530" s="14">
        <v>55</v>
      </c>
      <c r="C530" s="14">
        <v>3</v>
      </c>
      <c r="D530" s="14" t="s">
        <v>875</v>
      </c>
      <c r="E530" s="15">
        <v>78.741627421027999</v>
      </c>
      <c r="F530" s="14" t="str">
        <f>VLOOKUP(VERSIONS[[#This Row],[Product ID]], PRODUCTS[], 2)</f>
        <v>Vapor Street</v>
      </c>
      <c r="G530" s="14" t="str">
        <f>VLOOKUP(VERSIONS[[#This Row],[Product ID]], PRODUCTS[], 3)</f>
        <v>Shoe</v>
      </c>
    </row>
    <row r="531" spans="1:7" ht="14.5" x14ac:dyDescent="0.35">
      <c r="A531" s="14">
        <f t="shared" si="8"/>
        <v>530</v>
      </c>
      <c r="B531" s="14">
        <v>55</v>
      </c>
      <c r="C531" s="14">
        <v>3.5</v>
      </c>
      <c r="D531" s="14" t="s">
        <v>870</v>
      </c>
      <c r="E531" s="15">
        <v>235.20772136556357</v>
      </c>
      <c r="F531" s="14" t="str">
        <f>VLOOKUP(VERSIONS[[#This Row],[Product ID]], PRODUCTS[], 2)</f>
        <v>Vapor Street</v>
      </c>
      <c r="G531" s="14" t="str">
        <f>VLOOKUP(VERSIONS[[#This Row],[Product ID]], PRODUCTS[], 3)</f>
        <v>Shoe</v>
      </c>
    </row>
    <row r="532" spans="1:7" ht="15.5" x14ac:dyDescent="0.35">
      <c r="A532" s="14">
        <f t="shared" si="8"/>
        <v>531</v>
      </c>
      <c r="B532" s="14">
        <v>55</v>
      </c>
      <c r="C532" s="14">
        <v>3.5</v>
      </c>
      <c r="D532" s="4" t="s">
        <v>871</v>
      </c>
      <c r="E532" s="15">
        <v>235.30334434832295</v>
      </c>
      <c r="F532" s="14" t="str">
        <f>VLOOKUP(VERSIONS[[#This Row],[Product ID]], PRODUCTS[], 2)</f>
        <v>Vapor Street</v>
      </c>
      <c r="G532" s="14" t="str">
        <f>VLOOKUP(VERSIONS[[#This Row],[Product ID]], PRODUCTS[], 3)</f>
        <v>Shoe</v>
      </c>
    </row>
    <row r="533" spans="1:7" ht="14.5" x14ac:dyDescent="0.35">
      <c r="A533" s="14">
        <f t="shared" si="8"/>
        <v>532</v>
      </c>
      <c r="B533" s="14">
        <v>55</v>
      </c>
      <c r="C533" s="14">
        <v>6.5</v>
      </c>
      <c r="D533" s="14" t="s">
        <v>872</v>
      </c>
      <c r="E533" s="15">
        <v>323.24725280781354</v>
      </c>
      <c r="F533" s="14" t="str">
        <f>VLOOKUP(VERSIONS[[#This Row],[Product ID]], PRODUCTS[], 2)</f>
        <v>Vapor Street</v>
      </c>
      <c r="G533" s="14" t="str">
        <f>VLOOKUP(VERSIONS[[#This Row],[Product ID]], PRODUCTS[], 3)</f>
        <v>Shoe</v>
      </c>
    </row>
    <row r="534" spans="1:7" ht="15.5" x14ac:dyDescent="0.35">
      <c r="A534" s="14">
        <f t="shared" si="8"/>
        <v>533</v>
      </c>
      <c r="B534" s="14">
        <v>55</v>
      </c>
      <c r="C534" s="14">
        <v>8</v>
      </c>
      <c r="D534" s="4" t="s">
        <v>871</v>
      </c>
      <c r="E534" s="15">
        <v>247.07373274971835</v>
      </c>
      <c r="F534" s="14" t="str">
        <f>VLOOKUP(VERSIONS[[#This Row],[Product ID]], PRODUCTS[], 2)</f>
        <v>Vapor Street</v>
      </c>
      <c r="G534" s="14" t="str">
        <f>VLOOKUP(VERSIONS[[#This Row],[Product ID]], PRODUCTS[], 3)</f>
        <v>Shoe</v>
      </c>
    </row>
    <row r="535" spans="1:7" ht="15.5" x14ac:dyDescent="0.35">
      <c r="A535" s="14">
        <f t="shared" si="8"/>
        <v>534</v>
      </c>
      <c r="B535" s="14">
        <v>56</v>
      </c>
      <c r="C535" s="14">
        <v>4</v>
      </c>
      <c r="D535" s="4" t="s">
        <v>877</v>
      </c>
      <c r="E535" s="15">
        <v>98.94174422620361</v>
      </c>
      <c r="F535" s="14" t="str">
        <f>VLOOKUP(VERSIONS[[#This Row],[Product ID]], PRODUCTS[], 2)</f>
        <v>Nike Yoga Mat</v>
      </c>
      <c r="G535" s="14" t="str">
        <f>VLOOKUP(VERSIONS[[#This Row],[Product ID]], PRODUCTS[], 3)</f>
        <v>Sport Equipment</v>
      </c>
    </row>
    <row r="536" spans="1:7" ht="15.5" x14ac:dyDescent="0.35">
      <c r="A536" s="14">
        <f t="shared" si="8"/>
        <v>535</v>
      </c>
      <c r="B536" s="14">
        <v>56</v>
      </c>
      <c r="C536" s="14">
        <v>4.5</v>
      </c>
      <c r="D536" s="4" t="s">
        <v>874</v>
      </c>
      <c r="E536" s="15">
        <v>140.63636921327623</v>
      </c>
      <c r="F536" s="14" t="str">
        <f>VLOOKUP(VERSIONS[[#This Row],[Product ID]], PRODUCTS[], 2)</f>
        <v>Nike Yoga Mat</v>
      </c>
      <c r="G536" s="14" t="str">
        <f>VLOOKUP(VERSIONS[[#This Row],[Product ID]], PRODUCTS[], 3)</f>
        <v>Sport Equipment</v>
      </c>
    </row>
    <row r="537" spans="1:7" ht="14.5" x14ac:dyDescent="0.35">
      <c r="A537" s="14">
        <f t="shared" si="8"/>
        <v>536</v>
      </c>
      <c r="B537" s="14">
        <v>56</v>
      </c>
      <c r="C537" s="14">
        <v>4.5</v>
      </c>
      <c r="D537" s="14" t="s">
        <v>870</v>
      </c>
      <c r="E537" s="15">
        <v>34.287104922312594</v>
      </c>
      <c r="F537" s="14" t="str">
        <f>VLOOKUP(VERSIONS[[#This Row],[Product ID]], PRODUCTS[], 2)</f>
        <v>Nike Yoga Mat</v>
      </c>
      <c r="G537" s="14" t="str">
        <f>VLOOKUP(VERSIONS[[#This Row],[Product ID]], PRODUCTS[], 3)</f>
        <v>Sport Equipment</v>
      </c>
    </row>
    <row r="538" spans="1:7" ht="15.5" x14ac:dyDescent="0.35">
      <c r="A538" s="14">
        <f t="shared" si="8"/>
        <v>537</v>
      </c>
      <c r="B538" s="14">
        <v>56</v>
      </c>
      <c r="C538" s="14">
        <v>5</v>
      </c>
      <c r="D538" s="4" t="s">
        <v>871</v>
      </c>
      <c r="E538" s="15">
        <v>373.26519645061057</v>
      </c>
      <c r="F538" s="14" t="str">
        <f>VLOOKUP(VERSIONS[[#This Row],[Product ID]], PRODUCTS[], 2)</f>
        <v>Nike Yoga Mat</v>
      </c>
      <c r="G538" s="14" t="str">
        <f>VLOOKUP(VERSIONS[[#This Row],[Product ID]], PRODUCTS[], 3)</f>
        <v>Sport Equipment</v>
      </c>
    </row>
    <row r="539" spans="1:7" ht="14.5" x14ac:dyDescent="0.35">
      <c r="A539" s="14">
        <f t="shared" si="8"/>
        <v>538</v>
      </c>
      <c r="B539" s="14">
        <v>56</v>
      </c>
      <c r="C539" s="14">
        <v>10</v>
      </c>
      <c r="D539" s="14" t="s">
        <v>871</v>
      </c>
      <c r="E539" s="15">
        <v>46.492208962508521</v>
      </c>
      <c r="F539" s="14" t="str">
        <f>VLOOKUP(VERSIONS[[#This Row],[Product ID]], PRODUCTS[], 2)</f>
        <v>Nike Yoga Mat</v>
      </c>
      <c r="G539" s="14" t="str">
        <f>VLOOKUP(VERSIONS[[#This Row],[Product ID]], PRODUCTS[], 3)</f>
        <v>Sport Equipment</v>
      </c>
    </row>
    <row r="540" spans="1:7" ht="15.5" x14ac:dyDescent="0.35">
      <c r="A540" s="14">
        <f t="shared" si="8"/>
        <v>539</v>
      </c>
      <c r="B540" s="14">
        <v>56</v>
      </c>
      <c r="C540" s="14">
        <v>12</v>
      </c>
      <c r="D540" s="4" t="s">
        <v>882</v>
      </c>
      <c r="E540" s="15">
        <v>239.5711973981449</v>
      </c>
      <c r="F540" s="14" t="str">
        <f>VLOOKUP(VERSIONS[[#This Row],[Product ID]], PRODUCTS[], 2)</f>
        <v>Nike Yoga Mat</v>
      </c>
      <c r="G540" s="14" t="str">
        <f>VLOOKUP(VERSIONS[[#This Row],[Product ID]], PRODUCTS[], 3)</f>
        <v>Sport Equipment</v>
      </c>
    </row>
    <row r="541" spans="1:7" ht="14.5" x14ac:dyDescent="0.35">
      <c r="A541" s="14">
        <f t="shared" si="8"/>
        <v>540</v>
      </c>
      <c r="B541" s="14">
        <v>57</v>
      </c>
      <c r="C541" s="14">
        <v>3.5</v>
      </c>
      <c r="D541" s="14" t="s">
        <v>871</v>
      </c>
      <c r="E541" s="15">
        <v>148.21498753353086</v>
      </c>
      <c r="F541" s="14" t="str">
        <f>VLOOKUP(VERSIONS[[#This Row],[Product ID]], PRODUCTS[], 2)</f>
        <v>Phantom Vision</v>
      </c>
      <c r="G541" s="14" t="str">
        <f>VLOOKUP(VERSIONS[[#This Row],[Product ID]], PRODUCTS[], 3)</f>
        <v>Shoe</v>
      </c>
    </row>
    <row r="542" spans="1:7" ht="14.5" x14ac:dyDescent="0.35">
      <c r="A542" s="14">
        <f t="shared" si="8"/>
        <v>541</v>
      </c>
      <c r="B542" s="14">
        <v>57</v>
      </c>
      <c r="C542" s="14">
        <v>4</v>
      </c>
      <c r="D542" s="14" t="s">
        <v>887</v>
      </c>
      <c r="E542" s="15">
        <v>230.19999883423981</v>
      </c>
      <c r="F542" s="14" t="str">
        <f>VLOOKUP(VERSIONS[[#This Row],[Product ID]], PRODUCTS[], 2)</f>
        <v>Phantom Vision</v>
      </c>
      <c r="G542" s="14" t="str">
        <f>VLOOKUP(VERSIONS[[#This Row],[Product ID]], PRODUCTS[], 3)</f>
        <v>Shoe</v>
      </c>
    </row>
    <row r="543" spans="1:7" ht="14.5" x14ac:dyDescent="0.35">
      <c r="A543" s="14">
        <f t="shared" si="8"/>
        <v>542</v>
      </c>
      <c r="B543" s="14">
        <v>57</v>
      </c>
      <c r="C543" s="14">
        <v>4.5</v>
      </c>
      <c r="D543" s="14" t="s">
        <v>871</v>
      </c>
      <c r="E543" s="15">
        <v>286.57204112981344</v>
      </c>
      <c r="F543" s="14" t="str">
        <f>VLOOKUP(VERSIONS[[#This Row],[Product ID]], PRODUCTS[], 2)</f>
        <v>Phantom Vision</v>
      </c>
      <c r="G543" s="14" t="str">
        <f>VLOOKUP(VERSIONS[[#This Row],[Product ID]], PRODUCTS[], 3)</f>
        <v>Shoe</v>
      </c>
    </row>
    <row r="544" spans="1:7" ht="14.5" x14ac:dyDescent="0.35">
      <c r="A544" s="14">
        <f t="shared" si="8"/>
        <v>543</v>
      </c>
      <c r="B544" s="14">
        <v>57</v>
      </c>
      <c r="C544" s="14">
        <v>5</v>
      </c>
      <c r="D544" s="14" t="s">
        <v>870</v>
      </c>
      <c r="E544" s="15">
        <v>206.70697094351061</v>
      </c>
      <c r="F544" s="14" t="str">
        <f>VLOOKUP(VERSIONS[[#This Row],[Product ID]], PRODUCTS[], 2)</f>
        <v>Phantom Vision</v>
      </c>
      <c r="G544" s="14" t="str">
        <f>VLOOKUP(VERSIONS[[#This Row],[Product ID]], PRODUCTS[], 3)</f>
        <v>Shoe</v>
      </c>
    </row>
    <row r="545" spans="1:7" ht="15.5" x14ac:dyDescent="0.35">
      <c r="A545" s="14">
        <f t="shared" si="8"/>
        <v>544</v>
      </c>
      <c r="B545" s="14">
        <v>57</v>
      </c>
      <c r="C545" s="14">
        <v>5.5</v>
      </c>
      <c r="D545" s="4" t="s">
        <v>871</v>
      </c>
      <c r="E545" s="15">
        <v>380.50796760160102</v>
      </c>
      <c r="F545" s="14" t="str">
        <f>VLOOKUP(VERSIONS[[#This Row],[Product ID]], PRODUCTS[], 2)</f>
        <v>Phantom Vision</v>
      </c>
      <c r="G545" s="14" t="str">
        <f>VLOOKUP(VERSIONS[[#This Row],[Product ID]], PRODUCTS[], 3)</f>
        <v>Shoe</v>
      </c>
    </row>
    <row r="546" spans="1:7" ht="14.5" x14ac:dyDescent="0.35">
      <c r="A546" s="14">
        <f t="shared" si="8"/>
        <v>545</v>
      </c>
      <c r="B546" s="14">
        <v>57</v>
      </c>
      <c r="C546" s="14">
        <v>5.5</v>
      </c>
      <c r="D546" s="14" t="s">
        <v>875</v>
      </c>
      <c r="E546" s="15">
        <v>262.10220416922027</v>
      </c>
      <c r="F546" s="14" t="str">
        <f>VLOOKUP(VERSIONS[[#This Row],[Product ID]], PRODUCTS[], 2)</f>
        <v>Phantom Vision</v>
      </c>
      <c r="G546" s="14" t="str">
        <f>VLOOKUP(VERSIONS[[#This Row],[Product ID]], PRODUCTS[], 3)</f>
        <v>Shoe</v>
      </c>
    </row>
    <row r="547" spans="1:7" ht="15.5" x14ac:dyDescent="0.35">
      <c r="A547" s="14">
        <f t="shared" si="8"/>
        <v>546</v>
      </c>
      <c r="B547" s="14">
        <v>57</v>
      </c>
      <c r="C547" s="14">
        <v>6</v>
      </c>
      <c r="D547" s="4" t="s">
        <v>870</v>
      </c>
      <c r="E547" s="15">
        <v>275.73845852015364</v>
      </c>
      <c r="F547" s="14" t="str">
        <f>VLOOKUP(VERSIONS[[#This Row],[Product ID]], PRODUCTS[], 2)</f>
        <v>Phantom Vision</v>
      </c>
      <c r="G547" s="14" t="str">
        <f>VLOOKUP(VERSIONS[[#This Row],[Product ID]], PRODUCTS[], 3)</f>
        <v>Shoe</v>
      </c>
    </row>
    <row r="548" spans="1:7" ht="14.5" x14ac:dyDescent="0.35">
      <c r="A548" s="14">
        <f t="shared" si="8"/>
        <v>547</v>
      </c>
      <c r="B548" s="14">
        <v>57</v>
      </c>
      <c r="C548" s="14">
        <v>6.5</v>
      </c>
      <c r="D548" s="14" t="s">
        <v>886</v>
      </c>
      <c r="E548" s="15">
        <v>178.56992996570537</v>
      </c>
      <c r="F548" s="14" t="str">
        <f>VLOOKUP(VERSIONS[[#This Row],[Product ID]], PRODUCTS[], 2)</f>
        <v>Phantom Vision</v>
      </c>
      <c r="G548" s="14" t="str">
        <f>VLOOKUP(VERSIONS[[#This Row],[Product ID]], PRODUCTS[], 3)</f>
        <v>Shoe</v>
      </c>
    </row>
    <row r="549" spans="1:7" ht="14.5" x14ac:dyDescent="0.35">
      <c r="A549" s="14">
        <f t="shared" si="8"/>
        <v>548</v>
      </c>
      <c r="B549" s="14">
        <v>57</v>
      </c>
      <c r="C549" s="14">
        <v>6.5</v>
      </c>
      <c r="D549" s="14" t="s">
        <v>870</v>
      </c>
      <c r="E549" s="15">
        <v>382.31594991748477</v>
      </c>
      <c r="F549" s="14" t="str">
        <f>VLOOKUP(VERSIONS[[#This Row],[Product ID]], PRODUCTS[], 2)</f>
        <v>Phantom Vision</v>
      </c>
      <c r="G549" s="14" t="str">
        <f>VLOOKUP(VERSIONS[[#This Row],[Product ID]], PRODUCTS[], 3)</f>
        <v>Shoe</v>
      </c>
    </row>
    <row r="550" spans="1:7" ht="14.5" x14ac:dyDescent="0.35">
      <c r="A550" s="14">
        <f t="shared" si="8"/>
        <v>549</v>
      </c>
      <c r="B550" s="14">
        <v>57</v>
      </c>
      <c r="C550" s="14">
        <v>7</v>
      </c>
      <c r="D550" s="14" t="s">
        <v>871</v>
      </c>
      <c r="E550" s="15">
        <v>332.62515934729055</v>
      </c>
      <c r="F550" s="14" t="str">
        <f>VLOOKUP(VERSIONS[[#This Row],[Product ID]], PRODUCTS[], 2)</f>
        <v>Phantom Vision</v>
      </c>
      <c r="G550" s="14" t="str">
        <f>VLOOKUP(VERSIONS[[#This Row],[Product ID]], PRODUCTS[], 3)</f>
        <v>Shoe</v>
      </c>
    </row>
    <row r="551" spans="1:7" ht="14.5" x14ac:dyDescent="0.35">
      <c r="A551" s="14">
        <f t="shared" si="8"/>
        <v>550</v>
      </c>
      <c r="B551" s="14">
        <v>57</v>
      </c>
      <c r="C551" s="14">
        <v>8</v>
      </c>
      <c r="D551" s="14" t="s">
        <v>870</v>
      </c>
      <c r="E551" s="15">
        <v>307.62268822782795</v>
      </c>
      <c r="F551" s="14" t="str">
        <f>VLOOKUP(VERSIONS[[#This Row],[Product ID]], PRODUCTS[], 2)</f>
        <v>Phantom Vision</v>
      </c>
      <c r="G551" s="14" t="str">
        <f>VLOOKUP(VERSIONS[[#This Row],[Product ID]], PRODUCTS[], 3)</f>
        <v>Shoe</v>
      </c>
    </row>
    <row r="552" spans="1:7" ht="14.5" x14ac:dyDescent="0.35">
      <c r="A552" s="14">
        <f t="shared" si="8"/>
        <v>551</v>
      </c>
      <c r="B552" s="14">
        <v>57</v>
      </c>
      <c r="C552" s="14">
        <v>8.5</v>
      </c>
      <c r="D552" s="14" t="s">
        <v>870</v>
      </c>
      <c r="E552" s="15">
        <v>377.81612698338489</v>
      </c>
      <c r="F552" s="14" t="str">
        <f>VLOOKUP(VERSIONS[[#This Row],[Product ID]], PRODUCTS[], 2)</f>
        <v>Phantom Vision</v>
      </c>
      <c r="G552" s="14" t="str">
        <f>VLOOKUP(VERSIONS[[#This Row],[Product ID]], PRODUCTS[], 3)</f>
        <v>Shoe</v>
      </c>
    </row>
    <row r="553" spans="1:7" ht="15.5" x14ac:dyDescent="0.35">
      <c r="A553" s="14">
        <f t="shared" si="8"/>
        <v>552</v>
      </c>
      <c r="B553" s="14">
        <v>57</v>
      </c>
      <c r="C553" s="14">
        <v>9</v>
      </c>
      <c r="D553" s="4" t="s">
        <v>870</v>
      </c>
      <c r="E553" s="15">
        <v>284.45618474020461</v>
      </c>
      <c r="F553" s="14" t="str">
        <f>VLOOKUP(VERSIONS[[#This Row],[Product ID]], PRODUCTS[], 2)</f>
        <v>Phantom Vision</v>
      </c>
      <c r="G553" s="14" t="str">
        <f>VLOOKUP(VERSIONS[[#This Row],[Product ID]], PRODUCTS[], 3)</f>
        <v>Shoe</v>
      </c>
    </row>
    <row r="554" spans="1:7" ht="15.5" x14ac:dyDescent="0.35">
      <c r="A554" s="14">
        <f t="shared" si="8"/>
        <v>553</v>
      </c>
      <c r="B554" s="14">
        <v>57</v>
      </c>
      <c r="C554" s="14">
        <v>9.5</v>
      </c>
      <c r="D554" s="4" t="s">
        <v>870</v>
      </c>
      <c r="E554" s="15">
        <v>292.75097875540837</v>
      </c>
      <c r="F554" s="14" t="str">
        <f>VLOOKUP(VERSIONS[[#This Row],[Product ID]], PRODUCTS[], 2)</f>
        <v>Phantom Vision</v>
      </c>
      <c r="G554" s="14" t="str">
        <f>VLOOKUP(VERSIONS[[#This Row],[Product ID]], PRODUCTS[], 3)</f>
        <v>Shoe</v>
      </c>
    </row>
    <row r="555" spans="1:7" ht="14.5" x14ac:dyDescent="0.35">
      <c r="A555" s="14">
        <f t="shared" si="8"/>
        <v>554</v>
      </c>
      <c r="B555" s="14">
        <v>57</v>
      </c>
      <c r="C555" s="14">
        <v>10.5</v>
      </c>
      <c r="D555" s="14" t="s">
        <v>879</v>
      </c>
      <c r="E555" s="15">
        <v>294.3809498153442</v>
      </c>
      <c r="F555" s="14" t="str">
        <f>VLOOKUP(VERSIONS[[#This Row],[Product ID]], PRODUCTS[], 2)</f>
        <v>Phantom Vision</v>
      </c>
      <c r="G555" s="14" t="str">
        <f>VLOOKUP(VERSIONS[[#This Row],[Product ID]], PRODUCTS[], 3)</f>
        <v>Shoe</v>
      </c>
    </row>
    <row r="556" spans="1:7" ht="15.5" x14ac:dyDescent="0.35">
      <c r="A556" s="14">
        <f t="shared" si="8"/>
        <v>555</v>
      </c>
      <c r="B556" s="14">
        <v>57</v>
      </c>
      <c r="C556" s="14">
        <v>11.5</v>
      </c>
      <c r="D556" s="4" t="s">
        <v>870</v>
      </c>
      <c r="E556" s="15">
        <v>34.625730406742079</v>
      </c>
      <c r="F556" s="14" t="str">
        <f>VLOOKUP(VERSIONS[[#This Row],[Product ID]], PRODUCTS[], 2)</f>
        <v>Phantom Vision</v>
      </c>
      <c r="G556" s="14" t="str">
        <f>VLOOKUP(VERSIONS[[#This Row],[Product ID]], PRODUCTS[], 3)</f>
        <v>Shoe</v>
      </c>
    </row>
    <row r="557" spans="1:7" ht="15.5" x14ac:dyDescent="0.35">
      <c r="A557" s="14">
        <f t="shared" si="8"/>
        <v>556</v>
      </c>
      <c r="B557" s="14">
        <v>58</v>
      </c>
      <c r="C557" s="14">
        <v>4</v>
      </c>
      <c r="D557" s="4" t="s">
        <v>880</v>
      </c>
      <c r="E557" s="15">
        <v>82.341151901284093</v>
      </c>
      <c r="F557" s="14" t="str">
        <f>VLOOKUP(VERSIONS[[#This Row],[Product ID]], PRODUCTS[], 2)</f>
        <v>Mercurial Superfly</v>
      </c>
      <c r="G557" s="14" t="str">
        <f>VLOOKUP(VERSIONS[[#This Row],[Product ID]], PRODUCTS[], 3)</f>
        <v>Shoe</v>
      </c>
    </row>
    <row r="558" spans="1:7" ht="14.5" x14ac:dyDescent="0.35">
      <c r="A558" s="14">
        <f t="shared" si="8"/>
        <v>557</v>
      </c>
      <c r="B558" s="14">
        <v>58</v>
      </c>
      <c r="C558" s="14">
        <v>5.5</v>
      </c>
      <c r="D558" s="14" t="s">
        <v>871</v>
      </c>
      <c r="E558" s="15">
        <v>60.126072768134506</v>
      </c>
      <c r="F558" s="14" t="str">
        <f>VLOOKUP(VERSIONS[[#This Row],[Product ID]], PRODUCTS[], 2)</f>
        <v>Mercurial Superfly</v>
      </c>
      <c r="G558" s="14" t="str">
        <f>VLOOKUP(VERSIONS[[#This Row],[Product ID]], PRODUCTS[], 3)</f>
        <v>Shoe</v>
      </c>
    </row>
    <row r="559" spans="1:7" ht="15.5" x14ac:dyDescent="0.35">
      <c r="A559" s="14">
        <f t="shared" si="8"/>
        <v>558</v>
      </c>
      <c r="B559" s="14">
        <v>58</v>
      </c>
      <c r="C559" s="14">
        <v>5.5</v>
      </c>
      <c r="D559" s="4" t="s">
        <v>884</v>
      </c>
      <c r="E559" s="15">
        <v>324.34682781943485</v>
      </c>
      <c r="F559" s="14" t="str">
        <f>VLOOKUP(VERSIONS[[#This Row],[Product ID]], PRODUCTS[], 2)</f>
        <v>Mercurial Superfly</v>
      </c>
      <c r="G559" s="14" t="str">
        <f>VLOOKUP(VERSIONS[[#This Row],[Product ID]], PRODUCTS[], 3)</f>
        <v>Shoe</v>
      </c>
    </row>
    <row r="560" spans="1:7" ht="14.5" x14ac:dyDescent="0.35">
      <c r="A560" s="14">
        <f t="shared" si="8"/>
        <v>559</v>
      </c>
      <c r="B560" s="14">
        <v>58</v>
      </c>
      <c r="C560" s="14">
        <v>6.5</v>
      </c>
      <c r="D560" s="14" t="s">
        <v>871</v>
      </c>
      <c r="E560" s="15">
        <v>295.48552512082443</v>
      </c>
      <c r="F560" s="14" t="str">
        <f>VLOOKUP(VERSIONS[[#This Row],[Product ID]], PRODUCTS[], 2)</f>
        <v>Mercurial Superfly</v>
      </c>
      <c r="G560" s="14" t="str">
        <f>VLOOKUP(VERSIONS[[#This Row],[Product ID]], PRODUCTS[], 3)</f>
        <v>Shoe</v>
      </c>
    </row>
    <row r="561" spans="1:7" ht="15.5" x14ac:dyDescent="0.35">
      <c r="A561" s="14">
        <f t="shared" si="8"/>
        <v>560</v>
      </c>
      <c r="B561" s="14">
        <v>58</v>
      </c>
      <c r="C561" s="14">
        <v>8</v>
      </c>
      <c r="D561" s="4" t="s">
        <v>870</v>
      </c>
      <c r="E561" s="15">
        <v>85.98138900378909</v>
      </c>
      <c r="F561" s="14" t="str">
        <f>VLOOKUP(VERSIONS[[#This Row],[Product ID]], PRODUCTS[], 2)</f>
        <v>Mercurial Superfly</v>
      </c>
      <c r="G561" s="14" t="str">
        <f>VLOOKUP(VERSIONS[[#This Row],[Product ID]], PRODUCTS[], 3)</f>
        <v>Shoe</v>
      </c>
    </row>
    <row r="562" spans="1:7" ht="15.5" x14ac:dyDescent="0.35">
      <c r="A562" s="14">
        <f t="shared" si="8"/>
        <v>561</v>
      </c>
      <c r="B562" s="14">
        <v>58</v>
      </c>
      <c r="C562" s="14">
        <v>8.5</v>
      </c>
      <c r="D562" s="4" t="s">
        <v>871</v>
      </c>
      <c r="E562" s="15">
        <v>35.471234268486157</v>
      </c>
      <c r="F562" s="14" t="str">
        <f>VLOOKUP(VERSIONS[[#This Row],[Product ID]], PRODUCTS[], 2)</f>
        <v>Mercurial Superfly</v>
      </c>
      <c r="G562" s="14" t="str">
        <f>VLOOKUP(VERSIONS[[#This Row],[Product ID]], PRODUCTS[], 3)</f>
        <v>Shoe</v>
      </c>
    </row>
    <row r="563" spans="1:7" ht="15.5" x14ac:dyDescent="0.35">
      <c r="A563" s="14">
        <f t="shared" si="8"/>
        <v>562</v>
      </c>
      <c r="B563" s="14">
        <v>58</v>
      </c>
      <c r="C563" s="14">
        <v>9.5</v>
      </c>
      <c r="D563" s="4" t="s">
        <v>871</v>
      </c>
      <c r="E563" s="15">
        <v>388.00335825661426</v>
      </c>
      <c r="F563" s="14" t="str">
        <f>VLOOKUP(VERSIONS[[#This Row],[Product ID]], PRODUCTS[], 2)</f>
        <v>Mercurial Superfly</v>
      </c>
      <c r="G563" s="14" t="str">
        <f>VLOOKUP(VERSIONS[[#This Row],[Product ID]], PRODUCTS[], 3)</f>
        <v>Shoe</v>
      </c>
    </row>
    <row r="564" spans="1:7" ht="14.5" x14ac:dyDescent="0.35">
      <c r="A564" s="14">
        <f t="shared" si="8"/>
        <v>563</v>
      </c>
      <c r="B564" s="14">
        <v>58</v>
      </c>
      <c r="C564" s="14">
        <v>10</v>
      </c>
      <c r="D564" s="14" t="s">
        <v>871</v>
      </c>
      <c r="E564" s="15">
        <v>382.84081365787659</v>
      </c>
      <c r="F564" s="14" t="str">
        <f>VLOOKUP(VERSIONS[[#This Row],[Product ID]], PRODUCTS[], 2)</f>
        <v>Mercurial Superfly</v>
      </c>
      <c r="G564" s="14" t="str">
        <f>VLOOKUP(VERSIONS[[#This Row],[Product ID]], PRODUCTS[], 3)</f>
        <v>Shoe</v>
      </c>
    </row>
    <row r="565" spans="1:7" ht="14.5" x14ac:dyDescent="0.35">
      <c r="A565" s="14">
        <f t="shared" si="8"/>
        <v>564</v>
      </c>
      <c r="B565" s="14">
        <v>58</v>
      </c>
      <c r="C565" s="14">
        <v>10.5</v>
      </c>
      <c r="D565" s="14" t="s">
        <v>872</v>
      </c>
      <c r="E565" s="15">
        <v>381.73443095195898</v>
      </c>
      <c r="F565" s="14" t="str">
        <f>VLOOKUP(VERSIONS[[#This Row],[Product ID]], PRODUCTS[], 2)</f>
        <v>Mercurial Superfly</v>
      </c>
      <c r="G565" s="14" t="str">
        <f>VLOOKUP(VERSIONS[[#This Row],[Product ID]], PRODUCTS[], 3)</f>
        <v>Shoe</v>
      </c>
    </row>
    <row r="566" spans="1:7" ht="14.5" x14ac:dyDescent="0.35">
      <c r="A566" s="14">
        <f t="shared" si="8"/>
        <v>565</v>
      </c>
      <c r="B566" s="14">
        <v>58</v>
      </c>
      <c r="C566" s="14">
        <v>11.5</v>
      </c>
      <c r="D566" s="14" t="s">
        <v>871</v>
      </c>
      <c r="E566" s="15">
        <v>391.97127909193313</v>
      </c>
      <c r="F566" s="14" t="str">
        <f>VLOOKUP(VERSIONS[[#This Row],[Product ID]], PRODUCTS[], 2)</f>
        <v>Mercurial Superfly</v>
      </c>
      <c r="G566" s="14" t="str">
        <f>VLOOKUP(VERSIONS[[#This Row],[Product ID]], PRODUCTS[], 3)</f>
        <v>Shoe</v>
      </c>
    </row>
    <row r="567" spans="1:7" ht="15.5" x14ac:dyDescent="0.35">
      <c r="A567" s="14">
        <f t="shared" si="8"/>
        <v>566</v>
      </c>
      <c r="B567" s="14">
        <v>58</v>
      </c>
      <c r="C567" s="14">
        <v>12</v>
      </c>
      <c r="D567" s="4" t="s">
        <v>879</v>
      </c>
      <c r="E567" s="15">
        <v>302.30621344982518</v>
      </c>
      <c r="F567" s="14" t="str">
        <f>VLOOKUP(VERSIONS[[#This Row],[Product ID]], PRODUCTS[], 2)</f>
        <v>Mercurial Superfly</v>
      </c>
      <c r="G567" s="14" t="str">
        <f>VLOOKUP(VERSIONS[[#This Row],[Product ID]], PRODUCTS[], 3)</f>
        <v>Shoe</v>
      </c>
    </row>
    <row r="568" spans="1:7" ht="15.5" x14ac:dyDescent="0.35">
      <c r="A568" s="14">
        <f t="shared" si="8"/>
        <v>567</v>
      </c>
      <c r="B568" s="14">
        <v>59</v>
      </c>
      <c r="C568" s="14">
        <v>3</v>
      </c>
      <c r="D568" s="4" t="s">
        <v>871</v>
      </c>
      <c r="E568" s="15">
        <v>194.63347176057255</v>
      </c>
      <c r="F568" s="14" t="str">
        <f>VLOOKUP(VERSIONS[[#This Row],[Product ID]], PRODUCTS[], 2)</f>
        <v>Hypervenom Phantom</v>
      </c>
      <c r="G568" s="14" t="str">
        <f>VLOOKUP(VERSIONS[[#This Row],[Product ID]], PRODUCTS[], 3)</f>
        <v>Shoe</v>
      </c>
    </row>
    <row r="569" spans="1:7" ht="15.5" x14ac:dyDescent="0.35">
      <c r="A569" s="14">
        <f t="shared" si="8"/>
        <v>568</v>
      </c>
      <c r="B569" s="14">
        <v>59</v>
      </c>
      <c r="C569" s="14">
        <v>3.5</v>
      </c>
      <c r="D569" s="4" t="s">
        <v>871</v>
      </c>
      <c r="E569" s="15">
        <v>217.88949282630691</v>
      </c>
      <c r="F569" s="14" t="str">
        <f>VLOOKUP(VERSIONS[[#This Row],[Product ID]], PRODUCTS[], 2)</f>
        <v>Hypervenom Phantom</v>
      </c>
      <c r="G569" s="14" t="str">
        <f>VLOOKUP(VERSIONS[[#This Row],[Product ID]], PRODUCTS[], 3)</f>
        <v>Shoe</v>
      </c>
    </row>
    <row r="570" spans="1:7" ht="14.5" x14ac:dyDescent="0.35">
      <c r="A570" s="14">
        <f t="shared" si="8"/>
        <v>569</v>
      </c>
      <c r="B570" s="14">
        <v>59</v>
      </c>
      <c r="C570" s="14">
        <v>3.5</v>
      </c>
      <c r="D570" s="14" t="s">
        <v>872</v>
      </c>
      <c r="E570" s="15">
        <v>184.6451971541558</v>
      </c>
      <c r="F570" s="14" t="str">
        <f>VLOOKUP(VERSIONS[[#This Row],[Product ID]], PRODUCTS[], 2)</f>
        <v>Hypervenom Phantom</v>
      </c>
      <c r="G570" s="14" t="str">
        <f>VLOOKUP(VERSIONS[[#This Row],[Product ID]], PRODUCTS[], 3)</f>
        <v>Shoe</v>
      </c>
    </row>
    <row r="571" spans="1:7" ht="15.5" x14ac:dyDescent="0.35">
      <c r="A571" s="14">
        <f t="shared" si="8"/>
        <v>570</v>
      </c>
      <c r="B571" s="14">
        <v>59</v>
      </c>
      <c r="C571" s="14">
        <v>4</v>
      </c>
      <c r="D571" s="4" t="s">
        <v>871</v>
      </c>
      <c r="E571" s="15">
        <v>80.499396921132501</v>
      </c>
      <c r="F571" s="14" t="str">
        <f>VLOOKUP(VERSIONS[[#This Row],[Product ID]], PRODUCTS[], 2)</f>
        <v>Hypervenom Phantom</v>
      </c>
      <c r="G571" s="14" t="str">
        <f>VLOOKUP(VERSIONS[[#This Row],[Product ID]], PRODUCTS[], 3)</f>
        <v>Shoe</v>
      </c>
    </row>
    <row r="572" spans="1:7" ht="15.5" x14ac:dyDescent="0.35">
      <c r="A572" s="14">
        <f t="shared" si="8"/>
        <v>571</v>
      </c>
      <c r="B572" s="14">
        <v>59</v>
      </c>
      <c r="C572" s="14">
        <v>4.5</v>
      </c>
      <c r="D572" s="4" t="s">
        <v>870</v>
      </c>
      <c r="E572" s="15">
        <v>305.94182501778175</v>
      </c>
      <c r="F572" s="14" t="str">
        <f>VLOOKUP(VERSIONS[[#This Row],[Product ID]], PRODUCTS[], 2)</f>
        <v>Hypervenom Phantom</v>
      </c>
      <c r="G572" s="14" t="str">
        <f>VLOOKUP(VERSIONS[[#This Row],[Product ID]], PRODUCTS[], 3)</f>
        <v>Shoe</v>
      </c>
    </row>
    <row r="573" spans="1:7" ht="15.5" x14ac:dyDescent="0.35">
      <c r="A573" s="14">
        <f t="shared" si="8"/>
        <v>572</v>
      </c>
      <c r="B573" s="14">
        <v>59</v>
      </c>
      <c r="C573" s="14">
        <v>4.5</v>
      </c>
      <c r="D573" s="4" t="s">
        <v>871</v>
      </c>
      <c r="E573" s="15">
        <v>277.95310020659309</v>
      </c>
      <c r="F573" s="14" t="str">
        <f>VLOOKUP(VERSIONS[[#This Row],[Product ID]], PRODUCTS[], 2)</f>
        <v>Hypervenom Phantom</v>
      </c>
      <c r="G573" s="14" t="str">
        <f>VLOOKUP(VERSIONS[[#This Row],[Product ID]], PRODUCTS[], 3)</f>
        <v>Shoe</v>
      </c>
    </row>
    <row r="574" spans="1:7" ht="14.5" x14ac:dyDescent="0.35">
      <c r="A574" s="14">
        <f t="shared" si="8"/>
        <v>573</v>
      </c>
      <c r="B574" s="14">
        <v>59</v>
      </c>
      <c r="C574" s="14">
        <v>6</v>
      </c>
      <c r="D574" s="14" t="s">
        <v>871</v>
      </c>
      <c r="E574" s="15">
        <v>290.22402842030084</v>
      </c>
      <c r="F574" s="14" t="str">
        <f>VLOOKUP(VERSIONS[[#This Row],[Product ID]], PRODUCTS[], 2)</f>
        <v>Hypervenom Phantom</v>
      </c>
      <c r="G574" s="14" t="str">
        <f>VLOOKUP(VERSIONS[[#This Row],[Product ID]], PRODUCTS[], 3)</f>
        <v>Shoe</v>
      </c>
    </row>
    <row r="575" spans="1:7" ht="15.5" x14ac:dyDescent="0.35">
      <c r="A575" s="14">
        <f t="shared" si="8"/>
        <v>574</v>
      </c>
      <c r="B575" s="14">
        <v>59</v>
      </c>
      <c r="C575" s="14">
        <v>6</v>
      </c>
      <c r="D575" s="4" t="s">
        <v>875</v>
      </c>
      <c r="E575" s="15">
        <v>330.98828407577901</v>
      </c>
      <c r="F575" s="14" t="str">
        <f>VLOOKUP(VERSIONS[[#This Row],[Product ID]], PRODUCTS[], 2)</f>
        <v>Hypervenom Phantom</v>
      </c>
      <c r="G575" s="14" t="str">
        <f>VLOOKUP(VERSIONS[[#This Row],[Product ID]], PRODUCTS[], 3)</f>
        <v>Shoe</v>
      </c>
    </row>
    <row r="576" spans="1:7" ht="15.5" x14ac:dyDescent="0.35">
      <c r="A576" s="14">
        <f t="shared" si="8"/>
        <v>575</v>
      </c>
      <c r="B576" s="14">
        <v>59</v>
      </c>
      <c r="C576" s="14">
        <v>6.5</v>
      </c>
      <c r="D576" s="4" t="s">
        <v>872</v>
      </c>
      <c r="E576" s="15">
        <v>145.39019819850856</v>
      </c>
      <c r="F576" s="14" t="str">
        <f>VLOOKUP(VERSIONS[[#This Row],[Product ID]], PRODUCTS[], 2)</f>
        <v>Hypervenom Phantom</v>
      </c>
      <c r="G576" s="14" t="str">
        <f>VLOOKUP(VERSIONS[[#This Row],[Product ID]], PRODUCTS[], 3)</f>
        <v>Shoe</v>
      </c>
    </row>
    <row r="577" spans="1:7" ht="14.5" x14ac:dyDescent="0.35">
      <c r="A577" s="14">
        <f t="shared" si="8"/>
        <v>576</v>
      </c>
      <c r="B577" s="14">
        <v>59</v>
      </c>
      <c r="C577" s="14">
        <v>6.5</v>
      </c>
      <c r="D577" s="14" t="s">
        <v>872</v>
      </c>
      <c r="E577" s="15">
        <v>232.81657325466276</v>
      </c>
      <c r="F577" s="14" t="str">
        <f>VLOOKUP(VERSIONS[[#This Row],[Product ID]], PRODUCTS[], 2)</f>
        <v>Hypervenom Phantom</v>
      </c>
      <c r="G577" s="14" t="str">
        <f>VLOOKUP(VERSIONS[[#This Row],[Product ID]], PRODUCTS[], 3)</f>
        <v>Shoe</v>
      </c>
    </row>
    <row r="578" spans="1:7" ht="14.5" x14ac:dyDescent="0.35">
      <c r="A578" s="14">
        <f t="shared" si="8"/>
        <v>577</v>
      </c>
      <c r="B578" s="14">
        <v>59</v>
      </c>
      <c r="C578" s="14">
        <v>7</v>
      </c>
      <c r="D578" s="14" t="s">
        <v>870</v>
      </c>
      <c r="E578" s="15">
        <v>213.21460871390042</v>
      </c>
      <c r="F578" s="14" t="str">
        <f>VLOOKUP(VERSIONS[[#This Row],[Product ID]], PRODUCTS[], 2)</f>
        <v>Hypervenom Phantom</v>
      </c>
      <c r="G578" s="14" t="str">
        <f>VLOOKUP(VERSIONS[[#This Row],[Product ID]], PRODUCTS[], 3)</f>
        <v>Shoe</v>
      </c>
    </row>
    <row r="579" spans="1:7" ht="15.5" x14ac:dyDescent="0.35">
      <c r="A579" s="14">
        <f t="shared" si="8"/>
        <v>578</v>
      </c>
      <c r="B579" s="14">
        <v>59</v>
      </c>
      <c r="C579" s="14">
        <v>7.5</v>
      </c>
      <c r="D579" s="4" t="s">
        <v>871</v>
      </c>
      <c r="E579" s="15">
        <v>274.56229227223196</v>
      </c>
      <c r="F579" s="14" t="str">
        <f>VLOOKUP(VERSIONS[[#This Row],[Product ID]], PRODUCTS[], 2)</f>
        <v>Hypervenom Phantom</v>
      </c>
      <c r="G579" s="14" t="str">
        <f>VLOOKUP(VERSIONS[[#This Row],[Product ID]], PRODUCTS[], 3)</f>
        <v>Shoe</v>
      </c>
    </row>
    <row r="580" spans="1:7" ht="14.5" x14ac:dyDescent="0.35">
      <c r="A580" s="14">
        <f t="shared" ref="A580:A643" si="9">A579+1</f>
        <v>579</v>
      </c>
      <c r="B580" s="14">
        <v>59</v>
      </c>
      <c r="C580" s="14">
        <v>10.5</v>
      </c>
      <c r="D580" s="14" t="s">
        <v>879</v>
      </c>
      <c r="E580" s="15">
        <v>98.919906334393971</v>
      </c>
      <c r="F580" s="14" t="str">
        <f>VLOOKUP(VERSIONS[[#This Row],[Product ID]], PRODUCTS[], 2)</f>
        <v>Hypervenom Phantom</v>
      </c>
      <c r="G580" s="14" t="str">
        <f>VLOOKUP(VERSIONS[[#This Row],[Product ID]], PRODUCTS[], 3)</f>
        <v>Shoe</v>
      </c>
    </row>
    <row r="581" spans="1:7" ht="15.5" x14ac:dyDescent="0.35">
      <c r="A581" s="14">
        <f t="shared" si="9"/>
        <v>580</v>
      </c>
      <c r="B581" s="14">
        <v>59</v>
      </c>
      <c r="C581" s="14">
        <v>12</v>
      </c>
      <c r="D581" s="4" t="s">
        <v>871</v>
      </c>
      <c r="E581" s="15">
        <v>159.027587091995</v>
      </c>
      <c r="F581" s="14" t="str">
        <f>VLOOKUP(VERSIONS[[#This Row],[Product ID]], PRODUCTS[], 2)</f>
        <v>Hypervenom Phantom</v>
      </c>
      <c r="G581" s="14" t="str">
        <f>VLOOKUP(VERSIONS[[#This Row],[Product ID]], PRODUCTS[], 3)</f>
        <v>Shoe</v>
      </c>
    </row>
    <row r="582" spans="1:7" ht="14.5" x14ac:dyDescent="0.35">
      <c r="A582" s="14">
        <f t="shared" si="9"/>
        <v>581</v>
      </c>
      <c r="B582" s="14">
        <v>60</v>
      </c>
      <c r="C582" s="14">
        <v>3</v>
      </c>
      <c r="D582" s="14" t="s">
        <v>871</v>
      </c>
      <c r="E582" s="15">
        <v>270.26637356792202</v>
      </c>
      <c r="F582" s="14" t="str">
        <f>VLOOKUP(VERSIONS[[#This Row],[Product ID]], PRODUCTS[], 2)</f>
        <v>Magista Obra</v>
      </c>
      <c r="G582" s="14" t="str">
        <f>VLOOKUP(VERSIONS[[#This Row],[Product ID]], PRODUCTS[], 3)</f>
        <v>Shoe</v>
      </c>
    </row>
    <row r="583" spans="1:7" ht="14.5" x14ac:dyDescent="0.35">
      <c r="A583" s="14">
        <f t="shared" si="9"/>
        <v>582</v>
      </c>
      <c r="B583" s="14">
        <v>60</v>
      </c>
      <c r="C583" s="14">
        <v>3.5</v>
      </c>
      <c r="D583" s="14" t="s">
        <v>872</v>
      </c>
      <c r="E583" s="15">
        <v>164.70588782512064</v>
      </c>
      <c r="F583" s="14" t="str">
        <f>VLOOKUP(VERSIONS[[#This Row],[Product ID]], PRODUCTS[], 2)</f>
        <v>Magista Obra</v>
      </c>
      <c r="G583" s="14" t="str">
        <f>VLOOKUP(VERSIONS[[#This Row],[Product ID]], PRODUCTS[], 3)</f>
        <v>Shoe</v>
      </c>
    </row>
    <row r="584" spans="1:7" ht="14.5" x14ac:dyDescent="0.35">
      <c r="A584" s="14">
        <f t="shared" si="9"/>
        <v>583</v>
      </c>
      <c r="B584" s="14">
        <v>60</v>
      </c>
      <c r="C584" s="14">
        <v>4</v>
      </c>
      <c r="D584" s="14" t="s">
        <v>871</v>
      </c>
      <c r="E584" s="15">
        <v>34.859476196465977</v>
      </c>
      <c r="F584" s="14" t="str">
        <f>VLOOKUP(VERSIONS[[#This Row],[Product ID]], PRODUCTS[], 2)</f>
        <v>Magista Obra</v>
      </c>
      <c r="G584" s="14" t="str">
        <f>VLOOKUP(VERSIONS[[#This Row],[Product ID]], PRODUCTS[], 3)</f>
        <v>Shoe</v>
      </c>
    </row>
    <row r="585" spans="1:7" ht="14.5" x14ac:dyDescent="0.35">
      <c r="A585" s="14">
        <f t="shared" si="9"/>
        <v>584</v>
      </c>
      <c r="B585" s="14">
        <v>60</v>
      </c>
      <c r="C585" s="14">
        <v>4</v>
      </c>
      <c r="D585" s="14" t="s">
        <v>871</v>
      </c>
      <c r="E585" s="15">
        <v>285.50991026319849</v>
      </c>
      <c r="F585" s="14" t="str">
        <f>VLOOKUP(VERSIONS[[#This Row],[Product ID]], PRODUCTS[], 2)</f>
        <v>Magista Obra</v>
      </c>
      <c r="G585" s="14" t="str">
        <f>VLOOKUP(VERSIONS[[#This Row],[Product ID]], PRODUCTS[], 3)</f>
        <v>Shoe</v>
      </c>
    </row>
    <row r="586" spans="1:7" ht="15.5" x14ac:dyDescent="0.35">
      <c r="A586" s="14">
        <f t="shared" si="9"/>
        <v>585</v>
      </c>
      <c r="B586" s="14">
        <v>60</v>
      </c>
      <c r="C586" s="14">
        <v>4.5</v>
      </c>
      <c r="D586" s="4" t="s">
        <v>877</v>
      </c>
      <c r="E586" s="15">
        <v>342.43199808531261</v>
      </c>
      <c r="F586" s="14" t="str">
        <f>VLOOKUP(VERSIONS[[#This Row],[Product ID]], PRODUCTS[], 2)</f>
        <v>Magista Obra</v>
      </c>
      <c r="G586" s="14" t="str">
        <f>VLOOKUP(VERSIONS[[#This Row],[Product ID]], PRODUCTS[], 3)</f>
        <v>Shoe</v>
      </c>
    </row>
    <row r="587" spans="1:7" ht="14.5" x14ac:dyDescent="0.35">
      <c r="A587" s="14">
        <f t="shared" si="9"/>
        <v>586</v>
      </c>
      <c r="B587" s="14">
        <v>60</v>
      </c>
      <c r="C587" s="14">
        <v>5</v>
      </c>
      <c r="D587" s="14" t="s">
        <v>870</v>
      </c>
      <c r="E587" s="15">
        <v>117.98810434851174</v>
      </c>
      <c r="F587" s="14" t="str">
        <f>VLOOKUP(VERSIONS[[#This Row],[Product ID]], PRODUCTS[], 2)</f>
        <v>Magista Obra</v>
      </c>
      <c r="G587" s="14" t="str">
        <f>VLOOKUP(VERSIONS[[#This Row],[Product ID]], PRODUCTS[], 3)</f>
        <v>Shoe</v>
      </c>
    </row>
    <row r="588" spans="1:7" ht="15.5" x14ac:dyDescent="0.35">
      <c r="A588" s="14">
        <f t="shared" si="9"/>
        <v>587</v>
      </c>
      <c r="B588" s="14">
        <v>60</v>
      </c>
      <c r="C588" s="14">
        <v>6</v>
      </c>
      <c r="D588" s="4" t="s">
        <v>870</v>
      </c>
      <c r="E588" s="15">
        <v>311.97120188631033</v>
      </c>
      <c r="F588" s="14" t="str">
        <f>VLOOKUP(VERSIONS[[#This Row],[Product ID]], PRODUCTS[], 2)</f>
        <v>Magista Obra</v>
      </c>
      <c r="G588" s="14" t="str">
        <f>VLOOKUP(VERSIONS[[#This Row],[Product ID]], PRODUCTS[], 3)</f>
        <v>Shoe</v>
      </c>
    </row>
    <row r="589" spans="1:7" ht="15.5" x14ac:dyDescent="0.35">
      <c r="A589" s="14">
        <f t="shared" si="9"/>
        <v>588</v>
      </c>
      <c r="B589" s="14">
        <v>60</v>
      </c>
      <c r="C589" s="14">
        <v>6</v>
      </c>
      <c r="D589" s="4" t="s">
        <v>887</v>
      </c>
      <c r="E589" s="15">
        <v>301.2510016401846</v>
      </c>
      <c r="F589" s="14" t="str">
        <f>VLOOKUP(VERSIONS[[#This Row],[Product ID]], PRODUCTS[], 2)</f>
        <v>Magista Obra</v>
      </c>
      <c r="G589" s="14" t="str">
        <f>VLOOKUP(VERSIONS[[#This Row],[Product ID]], PRODUCTS[], 3)</f>
        <v>Shoe</v>
      </c>
    </row>
    <row r="590" spans="1:7" ht="14.5" x14ac:dyDescent="0.35">
      <c r="A590" s="14">
        <f t="shared" si="9"/>
        <v>589</v>
      </c>
      <c r="B590" s="14">
        <v>60</v>
      </c>
      <c r="C590" s="14">
        <v>6</v>
      </c>
      <c r="D590" s="14" t="s">
        <v>871</v>
      </c>
      <c r="E590" s="15">
        <v>106.39043784661609</v>
      </c>
      <c r="F590" s="14" t="str">
        <f>VLOOKUP(VERSIONS[[#This Row],[Product ID]], PRODUCTS[], 2)</f>
        <v>Magista Obra</v>
      </c>
      <c r="G590" s="14" t="str">
        <f>VLOOKUP(VERSIONS[[#This Row],[Product ID]], PRODUCTS[], 3)</f>
        <v>Shoe</v>
      </c>
    </row>
    <row r="591" spans="1:7" ht="14.5" x14ac:dyDescent="0.35">
      <c r="A591" s="14">
        <f t="shared" si="9"/>
        <v>590</v>
      </c>
      <c r="B591" s="14">
        <v>60</v>
      </c>
      <c r="C591" s="14">
        <v>6.5</v>
      </c>
      <c r="D591" s="14" t="s">
        <v>879</v>
      </c>
      <c r="E591" s="15">
        <v>96.794134983334942</v>
      </c>
      <c r="F591" s="14" t="str">
        <f>VLOOKUP(VERSIONS[[#This Row],[Product ID]], PRODUCTS[], 2)</f>
        <v>Magista Obra</v>
      </c>
      <c r="G591" s="14" t="str">
        <f>VLOOKUP(VERSIONS[[#This Row],[Product ID]], PRODUCTS[], 3)</f>
        <v>Shoe</v>
      </c>
    </row>
    <row r="592" spans="1:7" ht="15.5" x14ac:dyDescent="0.35">
      <c r="A592" s="14">
        <f t="shared" si="9"/>
        <v>591</v>
      </c>
      <c r="B592" s="14">
        <v>60</v>
      </c>
      <c r="C592" s="14">
        <v>7</v>
      </c>
      <c r="D592" s="4" t="s">
        <v>885</v>
      </c>
      <c r="E592" s="15">
        <v>304.3566386293798</v>
      </c>
      <c r="F592" s="14" t="str">
        <f>VLOOKUP(VERSIONS[[#This Row],[Product ID]], PRODUCTS[], 2)</f>
        <v>Magista Obra</v>
      </c>
      <c r="G592" s="14" t="str">
        <f>VLOOKUP(VERSIONS[[#This Row],[Product ID]], PRODUCTS[], 3)</f>
        <v>Shoe</v>
      </c>
    </row>
    <row r="593" spans="1:7" ht="14.5" x14ac:dyDescent="0.35">
      <c r="A593" s="14">
        <f t="shared" si="9"/>
        <v>592</v>
      </c>
      <c r="B593" s="14">
        <v>60</v>
      </c>
      <c r="C593" s="14">
        <v>7.5</v>
      </c>
      <c r="D593" s="14" t="s">
        <v>872</v>
      </c>
      <c r="E593" s="15">
        <v>277.6008638705971</v>
      </c>
      <c r="F593" s="14" t="str">
        <f>VLOOKUP(VERSIONS[[#This Row],[Product ID]], PRODUCTS[], 2)</f>
        <v>Magista Obra</v>
      </c>
      <c r="G593" s="14" t="str">
        <f>VLOOKUP(VERSIONS[[#This Row],[Product ID]], PRODUCTS[], 3)</f>
        <v>Shoe</v>
      </c>
    </row>
    <row r="594" spans="1:7" ht="14.5" x14ac:dyDescent="0.35">
      <c r="A594" s="14">
        <f t="shared" si="9"/>
        <v>593</v>
      </c>
      <c r="B594" s="14">
        <v>60</v>
      </c>
      <c r="C594" s="14">
        <v>8.5</v>
      </c>
      <c r="D594" s="14" t="s">
        <v>871</v>
      </c>
      <c r="E594" s="15">
        <v>382.10663029240425</v>
      </c>
      <c r="F594" s="14" t="str">
        <f>VLOOKUP(VERSIONS[[#This Row],[Product ID]], PRODUCTS[], 2)</f>
        <v>Magista Obra</v>
      </c>
      <c r="G594" s="14" t="str">
        <f>VLOOKUP(VERSIONS[[#This Row],[Product ID]], PRODUCTS[], 3)</f>
        <v>Shoe</v>
      </c>
    </row>
    <row r="595" spans="1:7" ht="15.5" x14ac:dyDescent="0.35">
      <c r="A595" s="14">
        <f t="shared" si="9"/>
        <v>594</v>
      </c>
      <c r="B595" s="14">
        <v>60</v>
      </c>
      <c r="C595" s="14">
        <v>9</v>
      </c>
      <c r="D595" s="4" t="s">
        <v>871</v>
      </c>
      <c r="E595" s="15">
        <v>369.15073193337912</v>
      </c>
      <c r="F595" s="14" t="str">
        <f>VLOOKUP(VERSIONS[[#This Row],[Product ID]], PRODUCTS[], 2)</f>
        <v>Magista Obra</v>
      </c>
      <c r="G595" s="14" t="str">
        <f>VLOOKUP(VERSIONS[[#This Row],[Product ID]], PRODUCTS[], 3)</f>
        <v>Shoe</v>
      </c>
    </row>
    <row r="596" spans="1:7" ht="15.5" x14ac:dyDescent="0.35">
      <c r="A596" s="14">
        <f t="shared" si="9"/>
        <v>595</v>
      </c>
      <c r="B596" s="14">
        <v>60</v>
      </c>
      <c r="C596" s="14">
        <v>10.5</v>
      </c>
      <c r="D596" s="4" t="s">
        <v>871</v>
      </c>
      <c r="E596" s="15">
        <v>36.769319567232984</v>
      </c>
      <c r="F596" s="14" t="str">
        <f>VLOOKUP(VERSIONS[[#This Row],[Product ID]], PRODUCTS[], 2)</f>
        <v>Magista Obra</v>
      </c>
      <c r="G596" s="14" t="str">
        <f>VLOOKUP(VERSIONS[[#This Row],[Product ID]], PRODUCTS[], 3)</f>
        <v>Shoe</v>
      </c>
    </row>
    <row r="597" spans="1:7" ht="14.5" x14ac:dyDescent="0.35">
      <c r="A597" s="14">
        <f t="shared" si="9"/>
        <v>596</v>
      </c>
      <c r="B597" s="14">
        <v>60</v>
      </c>
      <c r="C597" s="14">
        <v>11.5</v>
      </c>
      <c r="D597" s="14" t="s">
        <v>871</v>
      </c>
      <c r="E597" s="15">
        <v>327.82172189552176</v>
      </c>
      <c r="F597" s="14" t="str">
        <f>VLOOKUP(VERSIONS[[#This Row],[Product ID]], PRODUCTS[], 2)</f>
        <v>Magista Obra</v>
      </c>
      <c r="G597" s="14" t="str">
        <f>VLOOKUP(VERSIONS[[#This Row],[Product ID]], PRODUCTS[], 3)</f>
        <v>Shoe</v>
      </c>
    </row>
    <row r="598" spans="1:7" ht="14.5" x14ac:dyDescent="0.35">
      <c r="A598" s="14">
        <f t="shared" si="9"/>
        <v>597</v>
      </c>
      <c r="B598" s="14">
        <v>60</v>
      </c>
      <c r="C598" s="14">
        <v>12</v>
      </c>
      <c r="D598" s="14" t="s">
        <v>871</v>
      </c>
      <c r="E598" s="15">
        <v>50.619762023796113</v>
      </c>
      <c r="F598" s="14" t="str">
        <f>VLOOKUP(VERSIONS[[#This Row],[Product ID]], PRODUCTS[], 2)</f>
        <v>Magista Obra</v>
      </c>
      <c r="G598" s="14" t="str">
        <f>VLOOKUP(VERSIONS[[#This Row],[Product ID]], PRODUCTS[], 3)</f>
        <v>Shoe</v>
      </c>
    </row>
    <row r="599" spans="1:7" ht="15.5" x14ac:dyDescent="0.35">
      <c r="A599" s="14">
        <f t="shared" si="9"/>
        <v>598</v>
      </c>
      <c r="B599" s="14">
        <v>60</v>
      </c>
      <c r="C599" s="14">
        <v>12</v>
      </c>
      <c r="D599" s="4" t="s">
        <v>872</v>
      </c>
      <c r="E599" s="15">
        <v>196.81682992941367</v>
      </c>
      <c r="F599" s="14" t="str">
        <f>VLOOKUP(VERSIONS[[#This Row],[Product ID]], PRODUCTS[], 2)</f>
        <v>Magista Obra</v>
      </c>
      <c r="G599" s="14" t="str">
        <f>VLOOKUP(VERSIONS[[#This Row],[Product ID]], PRODUCTS[], 3)</f>
        <v>Shoe</v>
      </c>
    </row>
    <row r="600" spans="1:7" ht="15.5" x14ac:dyDescent="0.35">
      <c r="A600" s="14">
        <f t="shared" si="9"/>
        <v>599</v>
      </c>
      <c r="B600" s="14">
        <v>61</v>
      </c>
      <c r="C600" s="14">
        <v>5</v>
      </c>
      <c r="D600" s="4" t="s">
        <v>871</v>
      </c>
      <c r="E600" s="15">
        <v>143.762416211794</v>
      </c>
      <c r="F600" s="14" t="str">
        <f>VLOOKUP(VERSIONS[[#This Row],[Product ID]], PRODUCTS[], 2)</f>
        <v>Phantom Venom</v>
      </c>
      <c r="G600" s="14" t="str">
        <f>VLOOKUP(VERSIONS[[#This Row],[Product ID]], PRODUCTS[], 3)</f>
        <v>Shoe</v>
      </c>
    </row>
    <row r="601" spans="1:7" ht="14.5" x14ac:dyDescent="0.35">
      <c r="A601" s="14">
        <f t="shared" si="9"/>
        <v>600</v>
      </c>
      <c r="B601" s="14">
        <v>61</v>
      </c>
      <c r="C601" s="14">
        <v>9.5</v>
      </c>
      <c r="D601" s="14" t="s">
        <v>876</v>
      </c>
      <c r="E601" s="15">
        <v>115.97301929392481</v>
      </c>
      <c r="F601" s="14" t="str">
        <f>VLOOKUP(VERSIONS[[#This Row],[Product ID]], PRODUCTS[], 2)</f>
        <v>Phantom Venom</v>
      </c>
      <c r="G601" s="14" t="str">
        <f>VLOOKUP(VERSIONS[[#This Row],[Product ID]], PRODUCTS[], 3)</f>
        <v>Shoe</v>
      </c>
    </row>
    <row r="602" spans="1:7" ht="14.5" x14ac:dyDescent="0.35">
      <c r="A602" s="14">
        <f t="shared" si="9"/>
        <v>601</v>
      </c>
      <c r="B602" s="14">
        <v>61</v>
      </c>
      <c r="C602" s="14">
        <v>9.5</v>
      </c>
      <c r="D602" s="14" t="s">
        <v>874</v>
      </c>
      <c r="E602" s="15">
        <v>270.04152050608121</v>
      </c>
      <c r="F602" s="14" t="str">
        <f>VLOOKUP(VERSIONS[[#This Row],[Product ID]], PRODUCTS[], 2)</f>
        <v>Phantom Venom</v>
      </c>
      <c r="G602" s="14" t="str">
        <f>VLOOKUP(VERSIONS[[#This Row],[Product ID]], PRODUCTS[], 3)</f>
        <v>Shoe</v>
      </c>
    </row>
    <row r="603" spans="1:7" ht="15.5" x14ac:dyDescent="0.35">
      <c r="A603" s="14">
        <f t="shared" si="9"/>
        <v>602</v>
      </c>
      <c r="B603" s="14">
        <v>61</v>
      </c>
      <c r="C603" s="14">
        <v>11</v>
      </c>
      <c r="D603" s="4" t="s">
        <v>871</v>
      </c>
      <c r="E603" s="15">
        <v>390.85688924841253</v>
      </c>
      <c r="F603" s="14" t="str">
        <f>VLOOKUP(VERSIONS[[#This Row],[Product ID]], PRODUCTS[], 2)</f>
        <v>Phantom Venom</v>
      </c>
      <c r="G603" s="14" t="str">
        <f>VLOOKUP(VERSIONS[[#This Row],[Product ID]], PRODUCTS[], 3)</f>
        <v>Shoe</v>
      </c>
    </row>
    <row r="604" spans="1:7" ht="14.5" x14ac:dyDescent="0.35">
      <c r="A604" s="14">
        <f t="shared" si="9"/>
        <v>603</v>
      </c>
      <c r="B604" s="14">
        <v>61</v>
      </c>
      <c r="C604" s="14">
        <v>11</v>
      </c>
      <c r="D604" s="14" t="s">
        <v>871</v>
      </c>
      <c r="E604" s="15">
        <v>197.3524886221924</v>
      </c>
      <c r="F604" s="14" t="str">
        <f>VLOOKUP(VERSIONS[[#This Row],[Product ID]], PRODUCTS[], 2)</f>
        <v>Phantom Venom</v>
      </c>
      <c r="G604" s="14" t="str">
        <f>VLOOKUP(VERSIONS[[#This Row],[Product ID]], PRODUCTS[], 3)</f>
        <v>Shoe</v>
      </c>
    </row>
    <row r="605" spans="1:7" ht="15.5" x14ac:dyDescent="0.35">
      <c r="A605" s="14">
        <f t="shared" si="9"/>
        <v>604</v>
      </c>
      <c r="B605" s="14">
        <v>62</v>
      </c>
      <c r="C605" s="14">
        <v>3</v>
      </c>
      <c r="D605" s="4" t="s">
        <v>871</v>
      </c>
      <c r="E605" s="15">
        <v>42.911297691278726</v>
      </c>
      <c r="F605" s="14" t="str">
        <f>VLOOKUP(VERSIONS[[#This Row],[Product ID]], PRODUCTS[], 2)</f>
        <v>Tiempo Legend</v>
      </c>
      <c r="G605" s="14" t="str">
        <f>VLOOKUP(VERSIONS[[#This Row],[Product ID]], PRODUCTS[], 3)</f>
        <v>Shoe</v>
      </c>
    </row>
    <row r="606" spans="1:7" ht="15.5" x14ac:dyDescent="0.35">
      <c r="A606" s="14">
        <f t="shared" si="9"/>
        <v>605</v>
      </c>
      <c r="B606" s="14">
        <v>62</v>
      </c>
      <c r="C606" s="14">
        <v>5</v>
      </c>
      <c r="D606" s="4" t="s">
        <v>887</v>
      </c>
      <c r="E606" s="15">
        <v>132.25781466018972</v>
      </c>
      <c r="F606" s="14" t="str">
        <f>VLOOKUP(VERSIONS[[#This Row],[Product ID]], PRODUCTS[], 2)</f>
        <v>Tiempo Legend</v>
      </c>
      <c r="G606" s="14" t="str">
        <f>VLOOKUP(VERSIONS[[#This Row],[Product ID]], PRODUCTS[], 3)</f>
        <v>Shoe</v>
      </c>
    </row>
    <row r="607" spans="1:7" ht="14.5" x14ac:dyDescent="0.35">
      <c r="A607" s="14">
        <f t="shared" si="9"/>
        <v>606</v>
      </c>
      <c r="B607" s="14">
        <v>62</v>
      </c>
      <c r="C607" s="14">
        <v>5.5</v>
      </c>
      <c r="D607" s="14" t="s">
        <v>886</v>
      </c>
      <c r="E607" s="15">
        <v>356.1298733516374</v>
      </c>
      <c r="F607" s="14" t="str">
        <f>VLOOKUP(VERSIONS[[#This Row],[Product ID]], PRODUCTS[], 2)</f>
        <v>Tiempo Legend</v>
      </c>
      <c r="G607" s="14" t="str">
        <f>VLOOKUP(VERSIONS[[#This Row],[Product ID]], PRODUCTS[], 3)</f>
        <v>Shoe</v>
      </c>
    </row>
    <row r="608" spans="1:7" ht="14.5" x14ac:dyDescent="0.35">
      <c r="A608" s="14">
        <f t="shared" si="9"/>
        <v>607</v>
      </c>
      <c r="B608" s="14">
        <v>62</v>
      </c>
      <c r="C608" s="14">
        <v>5.5</v>
      </c>
      <c r="D608" s="14" t="s">
        <v>870</v>
      </c>
      <c r="E608" s="15">
        <v>211.78663801890039</v>
      </c>
      <c r="F608" s="14" t="str">
        <f>VLOOKUP(VERSIONS[[#This Row],[Product ID]], PRODUCTS[], 2)</f>
        <v>Tiempo Legend</v>
      </c>
      <c r="G608" s="14" t="str">
        <f>VLOOKUP(VERSIONS[[#This Row],[Product ID]], PRODUCTS[], 3)</f>
        <v>Shoe</v>
      </c>
    </row>
    <row r="609" spans="1:7" ht="14.5" x14ac:dyDescent="0.35">
      <c r="A609" s="14">
        <f t="shared" si="9"/>
        <v>608</v>
      </c>
      <c r="B609" s="14">
        <v>62</v>
      </c>
      <c r="C609" s="14">
        <v>6.5</v>
      </c>
      <c r="D609" s="14" t="s">
        <v>870</v>
      </c>
      <c r="E609" s="15">
        <v>87.728065382159571</v>
      </c>
      <c r="F609" s="14" t="str">
        <f>VLOOKUP(VERSIONS[[#This Row],[Product ID]], PRODUCTS[], 2)</f>
        <v>Tiempo Legend</v>
      </c>
      <c r="G609" s="14" t="str">
        <f>VLOOKUP(VERSIONS[[#This Row],[Product ID]], PRODUCTS[], 3)</f>
        <v>Shoe</v>
      </c>
    </row>
    <row r="610" spans="1:7" ht="14.5" x14ac:dyDescent="0.35">
      <c r="A610" s="14">
        <f t="shared" si="9"/>
        <v>609</v>
      </c>
      <c r="B610" s="14">
        <v>62</v>
      </c>
      <c r="C610" s="14">
        <v>7.5</v>
      </c>
      <c r="D610" s="14" t="s">
        <v>870</v>
      </c>
      <c r="E610" s="15">
        <v>41.803250602755476</v>
      </c>
      <c r="F610" s="14" t="str">
        <f>VLOOKUP(VERSIONS[[#This Row],[Product ID]], PRODUCTS[], 2)</f>
        <v>Tiempo Legend</v>
      </c>
      <c r="G610" s="14" t="str">
        <f>VLOOKUP(VERSIONS[[#This Row],[Product ID]], PRODUCTS[], 3)</f>
        <v>Shoe</v>
      </c>
    </row>
    <row r="611" spans="1:7" ht="15.5" x14ac:dyDescent="0.35">
      <c r="A611" s="14">
        <f t="shared" si="9"/>
        <v>610</v>
      </c>
      <c r="B611" s="14">
        <v>62</v>
      </c>
      <c r="C611" s="14">
        <v>7.5</v>
      </c>
      <c r="D611" s="4" t="s">
        <v>871</v>
      </c>
      <c r="E611" s="15">
        <v>167.62978351727833</v>
      </c>
      <c r="F611" s="14" t="str">
        <f>VLOOKUP(VERSIONS[[#This Row],[Product ID]], PRODUCTS[], 2)</f>
        <v>Tiempo Legend</v>
      </c>
      <c r="G611" s="14" t="str">
        <f>VLOOKUP(VERSIONS[[#This Row],[Product ID]], PRODUCTS[], 3)</f>
        <v>Shoe</v>
      </c>
    </row>
    <row r="612" spans="1:7" ht="15.5" x14ac:dyDescent="0.35">
      <c r="A612" s="14">
        <f t="shared" si="9"/>
        <v>611</v>
      </c>
      <c r="B612" s="14">
        <v>62</v>
      </c>
      <c r="C612" s="14">
        <v>8</v>
      </c>
      <c r="D612" s="4" t="s">
        <v>887</v>
      </c>
      <c r="E612" s="15">
        <v>131.84994295614217</v>
      </c>
      <c r="F612" s="14" t="str">
        <f>VLOOKUP(VERSIONS[[#This Row],[Product ID]], PRODUCTS[], 2)</f>
        <v>Tiempo Legend</v>
      </c>
      <c r="G612" s="14" t="str">
        <f>VLOOKUP(VERSIONS[[#This Row],[Product ID]], PRODUCTS[], 3)</f>
        <v>Shoe</v>
      </c>
    </row>
    <row r="613" spans="1:7" ht="15.5" x14ac:dyDescent="0.35">
      <c r="A613" s="14">
        <f t="shared" si="9"/>
        <v>612</v>
      </c>
      <c r="B613" s="14">
        <v>62</v>
      </c>
      <c r="C613" s="14">
        <v>10</v>
      </c>
      <c r="D613" s="4" t="s">
        <v>871</v>
      </c>
      <c r="E613" s="15">
        <v>331.74995537614086</v>
      </c>
      <c r="F613" s="14" t="str">
        <f>VLOOKUP(VERSIONS[[#This Row],[Product ID]], PRODUCTS[], 2)</f>
        <v>Tiempo Legend</v>
      </c>
      <c r="G613" s="14" t="str">
        <f>VLOOKUP(VERSIONS[[#This Row],[Product ID]], PRODUCTS[], 3)</f>
        <v>Shoe</v>
      </c>
    </row>
    <row r="614" spans="1:7" ht="14.5" x14ac:dyDescent="0.35">
      <c r="A614" s="14">
        <f t="shared" si="9"/>
        <v>613</v>
      </c>
      <c r="B614" s="14">
        <v>62</v>
      </c>
      <c r="C614" s="14">
        <v>10.5</v>
      </c>
      <c r="D614" s="14" t="s">
        <v>870</v>
      </c>
      <c r="E614" s="15">
        <v>237.284163191147</v>
      </c>
      <c r="F614" s="14" t="str">
        <f>VLOOKUP(VERSIONS[[#This Row],[Product ID]], PRODUCTS[], 2)</f>
        <v>Tiempo Legend</v>
      </c>
      <c r="G614" s="14" t="str">
        <f>VLOOKUP(VERSIONS[[#This Row],[Product ID]], PRODUCTS[], 3)</f>
        <v>Shoe</v>
      </c>
    </row>
    <row r="615" spans="1:7" ht="15.5" x14ac:dyDescent="0.35">
      <c r="A615" s="14">
        <f t="shared" si="9"/>
        <v>614</v>
      </c>
      <c r="B615" s="14">
        <v>62</v>
      </c>
      <c r="C615" s="14">
        <v>11</v>
      </c>
      <c r="D615" s="4" t="s">
        <v>871</v>
      </c>
      <c r="E615" s="15">
        <v>42.517142890247825</v>
      </c>
      <c r="F615" s="14" t="str">
        <f>VLOOKUP(VERSIONS[[#This Row],[Product ID]], PRODUCTS[], 2)</f>
        <v>Tiempo Legend</v>
      </c>
      <c r="G615" s="14" t="str">
        <f>VLOOKUP(VERSIONS[[#This Row],[Product ID]], PRODUCTS[], 3)</f>
        <v>Shoe</v>
      </c>
    </row>
    <row r="616" spans="1:7" ht="15.5" x14ac:dyDescent="0.35">
      <c r="A616" s="14">
        <f t="shared" si="9"/>
        <v>615</v>
      </c>
      <c r="B616" s="14">
        <v>62</v>
      </c>
      <c r="C616" s="14">
        <v>12</v>
      </c>
      <c r="D616" s="4" t="s">
        <v>871</v>
      </c>
      <c r="E616" s="15">
        <v>226.59483971662135</v>
      </c>
      <c r="F616" s="14" t="str">
        <f>VLOOKUP(VERSIONS[[#This Row],[Product ID]], PRODUCTS[], 2)</f>
        <v>Tiempo Legend</v>
      </c>
      <c r="G616" s="14" t="str">
        <f>VLOOKUP(VERSIONS[[#This Row],[Product ID]], PRODUCTS[], 3)</f>
        <v>Shoe</v>
      </c>
    </row>
    <row r="617" spans="1:7" ht="14.5" x14ac:dyDescent="0.35">
      <c r="A617" s="14">
        <f t="shared" si="9"/>
        <v>616</v>
      </c>
      <c r="B617" s="14">
        <v>63</v>
      </c>
      <c r="C617" s="14">
        <v>3</v>
      </c>
      <c r="D617" s="14" t="s">
        <v>871</v>
      </c>
      <c r="E617" s="15">
        <v>81.258759581377177</v>
      </c>
      <c r="F617" s="14" t="str">
        <f>VLOOKUP(VERSIONS[[#This Row],[Product ID]], PRODUCTS[], 2)</f>
        <v>CTR360</v>
      </c>
      <c r="G617" s="14" t="str">
        <f>VLOOKUP(VERSIONS[[#This Row],[Product ID]], PRODUCTS[], 3)</f>
        <v>Shoe</v>
      </c>
    </row>
    <row r="618" spans="1:7" ht="14.5" x14ac:dyDescent="0.35">
      <c r="A618" s="14">
        <f t="shared" si="9"/>
        <v>617</v>
      </c>
      <c r="B618" s="14">
        <v>63</v>
      </c>
      <c r="C618" s="14">
        <v>3.5</v>
      </c>
      <c r="D618" s="14" t="s">
        <v>870</v>
      </c>
      <c r="E618" s="15">
        <v>85.821451354996384</v>
      </c>
      <c r="F618" s="14" t="str">
        <f>VLOOKUP(VERSIONS[[#This Row],[Product ID]], PRODUCTS[], 2)</f>
        <v>CTR360</v>
      </c>
      <c r="G618" s="14" t="str">
        <f>VLOOKUP(VERSIONS[[#This Row],[Product ID]], PRODUCTS[], 3)</f>
        <v>Shoe</v>
      </c>
    </row>
    <row r="619" spans="1:7" ht="15.5" x14ac:dyDescent="0.35">
      <c r="A619" s="14">
        <f t="shared" si="9"/>
        <v>618</v>
      </c>
      <c r="B619" s="14">
        <v>63</v>
      </c>
      <c r="C619" s="14">
        <v>3.5</v>
      </c>
      <c r="D619" s="4" t="s">
        <v>870</v>
      </c>
      <c r="E619" s="15">
        <v>285.8497687241728</v>
      </c>
      <c r="F619" s="14" t="str">
        <f>VLOOKUP(VERSIONS[[#This Row],[Product ID]], PRODUCTS[], 2)</f>
        <v>CTR360</v>
      </c>
      <c r="G619" s="14" t="str">
        <f>VLOOKUP(VERSIONS[[#This Row],[Product ID]], PRODUCTS[], 3)</f>
        <v>Shoe</v>
      </c>
    </row>
    <row r="620" spans="1:7" ht="14.5" x14ac:dyDescent="0.35">
      <c r="A620" s="14">
        <f t="shared" si="9"/>
        <v>619</v>
      </c>
      <c r="B620" s="14">
        <v>63</v>
      </c>
      <c r="C620" s="14">
        <v>4.5</v>
      </c>
      <c r="D620" s="14" t="s">
        <v>871</v>
      </c>
      <c r="E620" s="15">
        <v>357.40088054335354</v>
      </c>
      <c r="F620" s="14" t="str">
        <f>VLOOKUP(VERSIONS[[#This Row],[Product ID]], PRODUCTS[], 2)</f>
        <v>CTR360</v>
      </c>
      <c r="G620" s="14" t="str">
        <f>VLOOKUP(VERSIONS[[#This Row],[Product ID]], PRODUCTS[], 3)</f>
        <v>Shoe</v>
      </c>
    </row>
    <row r="621" spans="1:7" ht="15.5" x14ac:dyDescent="0.35">
      <c r="A621" s="14">
        <f t="shared" si="9"/>
        <v>620</v>
      </c>
      <c r="B621" s="14">
        <v>63</v>
      </c>
      <c r="C621" s="14">
        <v>6</v>
      </c>
      <c r="D621" s="4" t="s">
        <v>871</v>
      </c>
      <c r="E621" s="15">
        <v>357.06180942395667</v>
      </c>
      <c r="F621" s="14" t="str">
        <f>VLOOKUP(VERSIONS[[#This Row],[Product ID]], PRODUCTS[], 2)</f>
        <v>CTR360</v>
      </c>
      <c r="G621" s="14" t="str">
        <f>VLOOKUP(VERSIONS[[#This Row],[Product ID]], PRODUCTS[], 3)</f>
        <v>Shoe</v>
      </c>
    </row>
    <row r="622" spans="1:7" ht="15.5" x14ac:dyDescent="0.35">
      <c r="A622" s="14">
        <f t="shared" si="9"/>
        <v>621</v>
      </c>
      <c r="B622" s="14">
        <v>63</v>
      </c>
      <c r="C622" s="14">
        <v>6</v>
      </c>
      <c r="D622" s="4" t="s">
        <v>870</v>
      </c>
      <c r="E622" s="15">
        <v>174.35730643435281</v>
      </c>
      <c r="F622" s="14" t="str">
        <f>VLOOKUP(VERSIONS[[#This Row],[Product ID]], PRODUCTS[], 2)</f>
        <v>CTR360</v>
      </c>
      <c r="G622" s="14" t="str">
        <f>VLOOKUP(VERSIONS[[#This Row],[Product ID]], PRODUCTS[], 3)</f>
        <v>Shoe</v>
      </c>
    </row>
    <row r="623" spans="1:7" ht="14.5" x14ac:dyDescent="0.35">
      <c r="A623" s="14">
        <f t="shared" si="9"/>
        <v>622</v>
      </c>
      <c r="B623" s="14">
        <v>63</v>
      </c>
      <c r="C623" s="14">
        <v>11</v>
      </c>
      <c r="D623" s="14" t="s">
        <v>888</v>
      </c>
      <c r="E623" s="15">
        <v>105.73038085035168</v>
      </c>
      <c r="F623" s="14" t="str">
        <f>VLOOKUP(VERSIONS[[#This Row],[Product ID]], PRODUCTS[], 2)</f>
        <v>CTR360</v>
      </c>
      <c r="G623" s="14" t="str">
        <f>VLOOKUP(VERSIONS[[#This Row],[Product ID]], PRODUCTS[], 3)</f>
        <v>Shoe</v>
      </c>
    </row>
    <row r="624" spans="1:7" ht="14.5" x14ac:dyDescent="0.35">
      <c r="A624" s="14">
        <f t="shared" si="9"/>
        <v>623</v>
      </c>
      <c r="B624" s="14">
        <v>63</v>
      </c>
      <c r="C624" s="14">
        <v>11.5</v>
      </c>
      <c r="D624" s="14" t="s">
        <v>871</v>
      </c>
      <c r="E624" s="15">
        <v>390.54448967500463</v>
      </c>
      <c r="F624" s="14" t="str">
        <f>VLOOKUP(VERSIONS[[#This Row],[Product ID]], PRODUCTS[], 2)</f>
        <v>CTR360</v>
      </c>
      <c r="G624" s="14" t="str">
        <f>VLOOKUP(VERSIONS[[#This Row],[Product ID]], PRODUCTS[], 3)</f>
        <v>Shoe</v>
      </c>
    </row>
    <row r="625" spans="1:7" ht="15.5" x14ac:dyDescent="0.35">
      <c r="A625" s="14">
        <f t="shared" si="9"/>
        <v>624</v>
      </c>
      <c r="B625" s="14">
        <v>63</v>
      </c>
      <c r="C625" s="14">
        <v>11.5</v>
      </c>
      <c r="D625" s="4" t="s">
        <v>887</v>
      </c>
      <c r="E625" s="15">
        <v>75.103585158065655</v>
      </c>
      <c r="F625" s="14" t="str">
        <f>VLOOKUP(VERSIONS[[#This Row],[Product ID]], PRODUCTS[], 2)</f>
        <v>CTR360</v>
      </c>
      <c r="G625" s="14" t="str">
        <f>VLOOKUP(VERSIONS[[#This Row],[Product ID]], PRODUCTS[], 3)</f>
        <v>Shoe</v>
      </c>
    </row>
    <row r="626" spans="1:7" ht="14.5" x14ac:dyDescent="0.35">
      <c r="A626" s="14">
        <f t="shared" si="9"/>
        <v>625</v>
      </c>
      <c r="B626" s="14">
        <v>63</v>
      </c>
      <c r="C626" s="14">
        <v>12</v>
      </c>
      <c r="D626" s="14" t="s">
        <v>871</v>
      </c>
      <c r="E626" s="15">
        <v>394.27985553768713</v>
      </c>
      <c r="F626" s="14" t="str">
        <f>VLOOKUP(VERSIONS[[#This Row],[Product ID]], PRODUCTS[], 2)</f>
        <v>CTR360</v>
      </c>
      <c r="G626" s="14" t="str">
        <f>VLOOKUP(VERSIONS[[#This Row],[Product ID]], PRODUCTS[], 3)</f>
        <v>Shoe</v>
      </c>
    </row>
    <row r="627" spans="1:7" ht="15.5" x14ac:dyDescent="0.35">
      <c r="A627" s="14">
        <f t="shared" si="9"/>
        <v>626</v>
      </c>
      <c r="B627" s="14">
        <v>64</v>
      </c>
      <c r="C627" s="14">
        <v>5.5</v>
      </c>
      <c r="D627" s="4" t="s">
        <v>877</v>
      </c>
      <c r="E627" s="15">
        <v>333.60239409986531</v>
      </c>
      <c r="F627" s="14" t="str">
        <f>VLOOKUP(VERSIONS[[#This Row],[Product ID]], PRODUCTS[], 2)</f>
        <v>Hyperdunk</v>
      </c>
      <c r="G627" s="14" t="str">
        <f>VLOOKUP(VERSIONS[[#This Row],[Product ID]], PRODUCTS[], 3)</f>
        <v>Shoe</v>
      </c>
    </row>
    <row r="628" spans="1:7" ht="14.5" x14ac:dyDescent="0.35">
      <c r="A628" s="14">
        <f t="shared" si="9"/>
        <v>627</v>
      </c>
      <c r="B628" s="14">
        <v>64</v>
      </c>
      <c r="C628" s="14">
        <v>6</v>
      </c>
      <c r="D628" s="14" t="s">
        <v>885</v>
      </c>
      <c r="E628" s="15">
        <v>201.66459853091985</v>
      </c>
      <c r="F628" s="14" t="str">
        <f>VLOOKUP(VERSIONS[[#This Row],[Product ID]], PRODUCTS[], 2)</f>
        <v>Hyperdunk</v>
      </c>
      <c r="G628" s="14" t="str">
        <f>VLOOKUP(VERSIONS[[#This Row],[Product ID]], PRODUCTS[], 3)</f>
        <v>Shoe</v>
      </c>
    </row>
    <row r="629" spans="1:7" ht="15.5" x14ac:dyDescent="0.35">
      <c r="A629" s="14">
        <f t="shared" si="9"/>
        <v>628</v>
      </c>
      <c r="B629" s="14">
        <v>64</v>
      </c>
      <c r="C629" s="14">
        <v>9.5</v>
      </c>
      <c r="D629" s="4" t="s">
        <v>871</v>
      </c>
      <c r="E629" s="15">
        <v>285.5362227997515</v>
      </c>
      <c r="F629" s="14" t="str">
        <f>VLOOKUP(VERSIONS[[#This Row],[Product ID]], PRODUCTS[], 2)</f>
        <v>Hyperdunk</v>
      </c>
      <c r="G629" s="14" t="str">
        <f>VLOOKUP(VERSIONS[[#This Row],[Product ID]], PRODUCTS[], 3)</f>
        <v>Shoe</v>
      </c>
    </row>
    <row r="630" spans="1:7" ht="14.5" x14ac:dyDescent="0.35">
      <c r="A630" s="14">
        <f t="shared" si="9"/>
        <v>629</v>
      </c>
      <c r="B630" s="14">
        <v>64</v>
      </c>
      <c r="C630" s="14">
        <v>9.5</v>
      </c>
      <c r="D630" s="14" t="s">
        <v>870</v>
      </c>
      <c r="E630" s="15">
        <v>395.68730921649825</v>
      </c>
      <c r="F630" s="14" t="str">
        <f>VLOOKUP(VERSIONS[[#This Row],[Product ID]], PRODUCTS[], 2)</f>
        <v>Hyperdunk</v>
      </c>
      <c r="G630" s="14" t="str">
        <f>VLOOKUP(VERSIONS[[#This Row],[Product ID]], PRODUCTS[], 3)</f>
        <v>Shoe</v>
      </c>
    </row>
    <row r="631" spans="1:7" ht="15.5" x14ac:dyDescent="0.35">
      <c r="A631" s="14">
        <f t="shared" si="9"/>
        <v>630</v>
      </c>
      <c r="B631" s="14">
        <v>64</v>
      </c>
      <c r="C631" s="14">
        <v>10.5</v>
      </c>
      <c r="D631" s="4" t="s">
        <v>870</v>
      </c>
      <c r="E631" s="15">
        <v>40.386359904059169</v>
      </c>
      <c r="F631" s="14" t="str">
        <f>VLOOKUP(VERSIONS[[#This Row],[Product ID]], PRODUCTS[], 2)</f>
        <v>Hyperdunk</v>
      </c>
      <c r="G631" s="14" t="str">
        <f>VLOOKUP(VERSIONS[[#This Row],[Product ID]], PRODUCTS[], 3)</f>
        <v>Shoe</v>
      </c>
    </row>
    <row r="632" spans="1:7" ht="15.5" x14ac:dyDescent="0.35">
      <c r="A632" s="14">
        <f t="shared" si="9"/>
        <v>631</v>
      </c>
      <c r="B632" s="14">
        <v>64</v>
      </c>
      <c r="C632" s="14">
        <v>12</v>
      </c>
      <c r="D632" s="4" t="s">
        <v>871</v>
      </c>
      <c r="E632" s="15">
        <v>92.081442621618407</v>
      </c>
      <c r="F632" s="14" t="str">
        <f>VLOOKUP(VERSIONS[[#This Row],[Product ID]], PRODUCTS[], 2)</f>
        <v>Hyperdunk</v>
      </c>
      <c r="G632" s="14" t="str">
        <f>VLOOKUP(VERSIONS[[#This Row],[Product ID]], PRODUCTS[], 3)</f>
        <v>Shoe</v>
      </c>
    </row>
    <row r="633" spans="1:7" ht="15.5" x14ac:dyDescent="0.35">
      <c r="A633" s="14">
        <f t="shared" si="9"/>
        <v>632</v>
      </c>
      <c r="B633" s="14">
        <v>64</v>
      </c>
      <c r="C633" s="14">
        <v>12</v>
      </c>
      <c r="D633" s="4" t="s">
        <v>871</v>
      </c>
      <c r="E633" s="15">
        <v>176.22341485962144</v>
      </c>
      <c r="F633" s="14" t="str">
        <f>VLOOKUP(VERSIONS[[#This Row],[Product ID]], PRODUCTS[], 2)</f>
        <v>Hyperdunk</v>
      </c>
      <c r="G633" s="14" t="str">
        <f>VLOOKUP(VERSIONS[[#This Row],[Product ID]], PRODUCTS[], 3)</f>
        <v>Shoe</v>
      </c>
    </row>
    <row r="634" spans="1:7" ht="14.5" x14ac:dyDescent="0.35">
      <c r="A634" s="14">
        <f t="shared" si="9"/>
        <v>633</v>
      </c>
      <c r="B634" s="14">
        <v>64</v>
      </c>
      <c r="C634" s="14">
        <v>12.5</v>
      </c>
      <c r="D634" s="14" t="s">
        <v>871</v>
      </c>
      <c r="E634" s="15">
        <v>129.09700328748275</v>
      </c>
      <c r="F634" s="14" t="str">
        <f>VLOOKUP(VERSIONS[[#This Row],[Product ID]], PRODUCTS[], 2)</f>
        <v>Hyperdunk</v>
      </c>
      <c r="G634" s="14" t="str">
        <f>VLOOKUP(VERSIONS[[#This Row],[Product ID]], PRODUCTS[], 3)</f>
        <v>Shoe</v>
      </c>
    </row>
    <row r="635" spans="1:7" ht="15.5" x14ac:dyDescent="0.35">
      <c r="A635" s="14">
        <f t="shared" si="9"/>
        <v>634</v>
      </c>
      <c r="B635" s="14">
        <v>64</v>
      </c>
      <c r="C635" s="14">
        <v>12.5</v>
      </c>
      <c r="D635" s="4" t="s">
        <v>883</v>
      </c>
      <c r="E635" s="15">
        <v>246.95875102483103</v>
      </c>
      <c r="F635" s="14" t="str">
        <f>VLOOKUP(VERSIONS[[#This Row],[Product ID]], PRODUCTS[], 2)</f>
        <v>Hyperdunk</v>
      </c>
      <c r="G635" s="14" t="str">
        <f>VLOOKUP(VERSIONS[[#This Row],[Product ID]], PRODUCTS[], 3)</f>
        <v>Shoe</v>
      </c>
    </row>
    <row r="636" spans="1:7" ht="14.5" x14ac:dyDescent="0.35">
      <c r="A636" s="14">
        <f t="shared" si="9"/>
        <v>635</v>
      </c>
      <c r="B636" s="14">
        <v>65</v>
      </c>
      <c r="C636" s="14">
        <v>3</v>
      </c>
      <c r="D636" s="14" t="s">
        <v>870</v>
      </c>
      <c r="E636" s="15">
        <v>242.77410758911469</v>
      </c>
      <c r="F636" s="14" t="str">
        <f>VLOOKUP(VERSIONS[[#This Row],[Product ID]], PRODUCTS[], 2)</f>
        <v>Flex Shorts</v>
      </c>
      <c r="G636" s="14" t="str">
        <f>VLOOKUP(VERSIONS[[#This Row],[Product ID]], PRODUCTS[], 3)</f>
        <v>Apparel</v>
      </c>
    </row>
    <row r="637" spans="1:7" ht="14.5" x14ac:dyDescent="0.35">
      <c r="A637" s="14">
        <f t="shared" si="9"/>
        <v>636</v>
      </c>
      <c r="B637" s="14">
        <v>65</v>
      </c>
      <c r="C637" s="14">
        <v>4.5</v>
      </c>
      <c r="D637" s="14" t="s">
        <v>871</v>
      </c>
      <c r="E637" s="15">
        <v>289.76814087343416</v>
      </c>
      <c r="F637" s="14" t="str">
        <f>VLOOKUP(VERSIONS[[#This Row],[Product ID]], PRODUCTS[], 2)</f>
        <v>Flex Shorts</v>
      </c>
      <c r="G637" s="14" t="str">
        <f>VLOOKUP(VERSIONS[[#This Row],[Product ID]], PRODUCTS[], 3)</f>
        <v>Apparel</v>
      </c>
    </row>
    <row r="638" spans="1:7" ht="14.5" x14ac:dyDescent="0.35">
      <c r="A638" s="14">
        <f t="shared" si="9"/>
        <v>637</v>
      </c>
      <c r="B638" s="14">
        <v>65</v>
      </c>
      <c r="C638" s="14">
        <v>4.5</v>
      </c>
      <c r="D638" s="14" t="s">
        <v>871</v>
      </c>
      <c r="E638" s="15">
        <v>52.124468345667125</v>
      </c>
      <c r="F638" s="14" t="str">
        <f>VLOOKUP(VERSIONS[[#This Row],[Product ID]], PRODUCTS[], 2)</f>
        <v>Flex Shorts</v>
      </c>
      <c r="G638" s="14" t="str">
        <f>VLOOKUP(VERSIONS[[#This Row],[Product ID]], PRODUCTS[], 3)</f>
        <v>Apparel</v>
      </c>
    </row>
    <row r="639" spans="1:7" ht="15.5" x14ac:dyDescent="0.35">
      <c r="A639" s="14">
        <f t="shared" si="9"/>
        <v>638</v>
      </c>
      <c r="B639" s="14">
        <v>65</v>
      </c>
      <c r="C639" s="14">
        <v>5</v>
      </c>
      <c r="D639" s="4" t="s">
        <v>870</v>
      </c>
      <c r="E639" s="15">
        <v>134.85817616092103</v>
      </c>
      <c r="F639" s="14" t="str">
        <f>VLOOKUP(VERSIONS[[#This Row],[Product ID]], PRODUCTS[], 2)</f>
        <v>Flex Shorts</v>
      </c>
      <c r="G639" s="14" t="str">
        <f>VLOOKUP(VERSIONS[[#This Row],[Product ID]], PRODUCTS[], 3)</f>
        <v>Apparel</v>
      </c>
    </row>
    <row r="640" spans="1:7" ht="14.5" x14ac:dyDescent="0.35">
      <c r="A640" s="14">
        <f t="shared" si="9"/>
        <v>639</v>
      </c>
      <c r="B640" s="14">
        <v>65</v>
      </c>
      <c r="C640" s="14">
        <v>5.5</v>
      </c>
      <c r="D640" s="14" t="s">
        <v>871</v>
      </c>
      <c r="E640" s="15">
        <v>254.40264158029171</v>
      </c>
      <c r="F640" s="14" t="str">
        <f>VLOOKUP(VERSIONS[[#This Row],[Product ID]], PRODUCTS[], 2)</f>
        <v>Flex Shorts</v>
      </c>
      <c r="G640" s="14" t="str">
        <f>VLOOKUP(VERSIONS[[#This Row],[Product ID]], PRODUCTS[], 3)</f>
        <v>Apparel</v>
      </c>
    </row>
    <row r="641" spans="1:7" ht="15.5" x14ac:dyDescent="0.35">
      <c r="A641" s="14">
        <f t="shared" si="9"/>
        <v>640</v>
      </c>
      <c r="B641" s="14">
        <v>65</v>
      </c>
      <c r="C641" s="14">
        <v>5.5</v>
      </c>
      <c r="D641" s="4" t="s">
        <v>879</v>
      </c>
      <c r="E641" s="15">
        <v>123.92064828763051</v>
      </c>
      <c r="F641" s="14" t="str">
        <f>VLOOKUP(VERSIONS[[#This Row],[Product ID]], PRODUCTS[], 2)</f>
        <v>Flex Shorts</v>
      </c>
      <c r="G641" s="14" t="str">
        <f>VLOOKUP(VERSIONS[[#This Row],[Product ID]], PRODUCTS[], 3)</f>
        <v>Apparel</v>
      </c>
    </row>
    <row r="642" spans="1:7" ht="14.5" x14ac:dyDescent="0.35">
      <c r="A642" s="14">
        <f t="shared" si="9"/>
        <v>641</v>
      </c>
      <c r="B642" s="14">
        <v>65</v>
      </c>
      <c r="C642" s="14">
        <v>6</v>
      </c>
      <c r="D642" s="14" t="s">
        <v>871</v>
      </c>
      <c r="E642" s="15">
        <v>399.12738153780992</v>
      </c>
      <c r="F642" s="14" t="str">
        <f>VLOOKUP(VERSIONS[[#This Row],[Product ID]], PRODUCTS[], 2)</f>
        <v>Flex Shorts</v>
      </c>
      <c r="G642" s="14" t="str">
        <f>VLOOKUP(VERSIONS[[#This Row],[Product ID]], PRODUCTS[], 3)</f>
        <v>Apparel</v>
      </c>
    </row>
    <row r="643" spans="1:7" ht="14.5" x14ac:dyDescent="0.35">
      <c r="A643" s="14">
        <f t="shared" si="9"/>
        <v>642</v>
      </c>
      <c r="B643" s="14">
        <v>65</v>
      </c>
      <c r="C643" s="14">
        <v>9</v>
      </c>
      <c r="D643" s="14" t="s">
        <v>871</v>
      </c>
      <c r="E643" s="15">
        <v>326.33139643454024</v>
      </c>
      <c r="F643" s="14" t="str">
        <f>VLOOKUP(VERSIONS[[#This Row],[Product ID]], PRODUCTS[], 2)</f>
        <v>Flex Shorts</v>
      </c>
      <c r="G643" s="14" t="str">
        <f>VLOOKUP(VERSIONS[[#This Row],[Product ID]], PRODUCTS[], 3)</f>
        <v>Apparel</v>
      </c>
    </row>
    <row r="644" spans="1:7" ht="14.5" x14ac:dyDescent="0.35">
      <c r="A644" s="14">
        <f t="shared" ref="A644:A707" si="10">A643+1</f>
        <v>643</v>
      </c>
      <c r="B644" s="14">
        <v>65</v>
      </c>
      <c r="C644" s="14">
        <v>10</v>
      </c>
      <c r="D644" s="14" t="s">
        <v>871</v>
      </c>
      <c r="E644" s="15">
        <v>227.51863859663015</v>
      </c>
      <c r="F644" s="14" t="str">
        <f>VLOOKUP(VERSIONS[[#This Row],[Product ID]], PRODUCTS[], 2)</f>
        <v>Flex Shorts</v>
      </c>
      <c r="G644" s="14" t="str">
        <f>VLOOKUP(VERSIONS[[#This Row],[Product ID]], PRODUCTS[], 3)</f>
        <v>Apparel</v>
      </c>
    </row>
    <row r="645" spans="1:7" ht="15.5" x14ac:dyDescent="0.35">
      <c r="A645" s="14">
        <f t="shared" si="10"/>
        <v>644</v>
      </c>
      <c r="B645" s="14">
        <v>65</v>
      </c>
      <c r="C645" s="14">
        <v>10.5</v>
      </c>
      <c r="D645" s="4" t="s">
        <v>870</v>
      </c>
      <c r="E645" s="15">
        <v>254.74589769113723</v>
      </c>
      <c r="F645" s="14" t="str">
        <f>VLOOKUP(VERSIONS[[#This Row],[Product ID]], PRODUCTS[], 2)</f>
        <v>Flex Shorts</v>
      </c>
      <c r="G645" s="14" t="str">
        <f>VLOOKUP(VERSIONS[[#This Row],[Product ID]], PRODUCTS[], 3)</f>
        <v>Apparel</v>
      </c>
    </row>
    <row r="646" spans="1:7" ht="14.5" x14ac:dyDescent="0.35">
      <c r="A646" s="14">
        <f t="shared" si="10"/>
        <v>645</v>
      </c>
      <c r="B646" s="14">
        <v>65</v>
      </c>
      <c r="C646" s="14">
        <v>11.5</v>
      </c>
      <c r="D646" s="14" t="s">
        <v>871</v>
      </c>
      <c r="E646" s="15">
        <v>192.66826534383137</v>
      </c>
      <c r="F646" s="14" t="str">
        <f>VLOOKUP(VERSIONS[[#This Row],[Product ID]], PRODUCTS[], 2)</f>
        <v>Flex Shorts</v>
      </c>
      <c r="G646" s="14" t="str">
        <f>VLOOKUP(VERSIONS[[#This Row],[Product ID]], PRODUCTS[], 3)</f>
        <v>Apparel</v>
      </c>
    </row>
    <row r="647" spans="1:7" ht="15.5" x14ac:dyDescent="0.35">
      <c r="A647" s="14">
        <f t="shared" si="10"/>
        <v>646</v>
      </c>
      <c r="B647" s="14">
        <v>65</v>
      </c>
      <c r="C647" s="14">
        <v>12</v>
      </c>
      <c r="D647" s="4" t="s">
        <v>884</v>
      </c>
      <c r="E647" s="15">
        <v>353.10555732505344</v>
      </c>
      <c r="F647" s="14" t="str">
        <f>VLOOKUP(VERSIONS[[#This Row],[Product ID]], PRODUCTS[], 2)</f>
        <v>Flex Shorts</v>
      </c>
      <c r="G647" s="14" t="str">
        <f>VLOOKUP(VERSIONS[[#This Row],[Product ID]], PRODUCTS[], 3)</f>
        <v>Apparel</v>
      </c>
    </row>
    <row r="648" spans="1:7" ht="14.5" x14ac:dyDescent="0.35">
      <c r="A648" s="14">
        <f t="shared" si="10"/>
        <v>647</v>
      </c>
      <c r="B648" s="14">
        <v>65</v>
      </c>
      <c r="C648" s="14">
        <v>12</v>
      </c>
      <c r="D648" s="14" t="s">
        <v>871</v>
      </c>
      <c r="E648" s="15">
        <v>214.95835906057525</v>
      </c>
      <c r="F648" s="14" t="str">
        <f>VLOOKUP(VERSIONS[[#This Row],[Product ID]], PRODUCTS[], 2)</f>
        <v>Flex Shorts</v>
      </c>
      <c r="G648" s="14" t="str">
        <f>VLOOKUP(VERSIONS[[#This Row],[Product ID]], PRODUCTS[], 3)</f>
        <v>Apparel</v>
      </c>
    </row>
    <row r="649" spans="1:7" ht="14.5" x14ac:dyDescent="0.35">
      <c r="A649" s="14">
        <f t="shared" si="10"/>
        <v>648</v>
      </c>
      <c r="B649" s="14">
        <v>65</v>
      </c>
      <c r="C649" s="14">
        <v>12</v>
      </c>
      <c r="D649" s="14" t="s">
        <v>871</v>
      </c>
      <c r="E649" s="15">
        <v>254.02119970423414</v>
      </c>
      <c r="F649" s="14" t="str">
        <f>VLOOKUP(VERSIONS[[#This Row],[Product ID]], PRODUCTS[], 2)</f>
        <v>Flex Shorts</v>
      </c>
      <c r="G649" s="14" t="str">
        <f>VLOOKUP(VERSIONS[[#This Row],[Product ID]], PRODUCTS[], 3)</f>
        <v>Apparel</v>
      </c>
    </row>
    <row r="650" spans="1:7" ht="15.5" x14ac:dyDescent="0.35">
      <c r="A650" s="14">
        <f t="shared" si="10"/>
        <v>649</v>
      </c>
      <c r="B650" s="14">
        <v>65</v>
      </c>
      <c r="C650" s="14">
        <v>12.5</v>
      </c>
      <c r="D650" s="4" t="s">
        <v>871</v>
      </c>
      <c r="E650" s="15">
        <v>374.34937506147207</v>
      </c>
      <c r="F650" s="14" t="str">
        <f>VLOOKUP(VERSIONS[[#This Row],[Product ID]], PRODUCTS[], 2)</f>
        <v>Flex Shorts</v>
      </c>
      <c r="G650" s="14" t="str">
        <f>VLOOKUP(VERSIONS[[#This Row],[Product ID]], PRODUCTS[], 3)</f>
        <v>Apparel</v>
      </c>
    </row>
    <row r="651" spans="1:7" ht="15.5" x14ac:dyDescent="0.35">
      <c r="A651" s="14">
        <f t="shared" si="10"/>
        <v>650</v>
      </c>
      <c r="B651" s="14">
        <v>66</v>
      </c>
      <c r="C651" s="14">
        <v>4</v>
      </c>
      <c r="D651" s="4" t="s">
        <v>873</v>
      </c>
      <c r="E651" s="15">
        <v>310.08909985972628</v>
      </c>
      <c r="F651" s="14" t="str">
        <f>VLOOKUP(VERSIONS[[#This Row],[Product ID]], PRODUCTS[], 2)</f>
        <v>Therma Training Pants</v>
      </c>
      <c r="G651" s="14" t="str">
        <f>VLOOKUP(VERSIONS[[#This Row],[Product ID]], PRODUCTS[], 3)</f>
        <v>Apparel</v>
      </c>
    </row>
    <row r="652" spans="1:7" ht="15.5" x14ac:dyDescent="0.35">
      <c r="A652" s="14">
        <f t="shared" si="10"/>
        <v>651</v>
      </c>
      <c r="B652" s="14">
        <v>66</v>
      </c>
      <c r="C652" s="14">
        <v>5</v>
      </c>
      <c r="D652" s="4" t="s">
        <v>871</v>
      </c>
      <c r="E652" s="15">
        <v>331.27716631559156</v>
      </c>
      <c r="F652" s="14" t="str">
        <f>VLOOKUP(VERSIONS[[#This Row],[Product ID]], PRODUCTS[], 2)</f>
        <v>Therma Training Pants</v>
      </c>
      <c r="G652" s="14" t="str">
        <f>VLOOKUP(VERSIONS[[#This Row],[Product ID]], PRODUCTS[], 3)</f>
        <v>Apparel</v>
      </c>
    </row>
    <row r="653" spans="1:7" ht="14.5" x14ac:dyDescent="0.35">
      <c r="A653" s="14">
        <f t="shared" si="10"/>
        <v>652</v>
      </c>
      <c r="B653" s="14">
        <v>66</v>
      </c>
      <c r="C653" s="14">
        <v>6.5</v>
      </c>
      <c r="D653" s="14" t="s">
        <v>871</v>
      </c>
      <c r="E653" s="15">
        <v>145.88557761537254</v>
      </c>
      <c r="F653" s="14" t="str">
        <f>VLOOKUP(VERSIONS[[#This Row],[Product ID]], PRODUCTS[], 2)</f>
        <v>Therma Training Pants</v>
      </c>
      <c r="G653" s="14" t="str">
        <f>VLOOKUP(VERSIONS[[#This Row],[Product ID]], PRODUCTS[], 3)</f>
        <v>Apparel</v>
      </c>
    </row>
    <row r="654" spans="1:7" ht="14.5" x14ac:dyDescent="0.35">
      <c r="A654" s="14">
        <f t="shared" si="10"/>
        <v>653</v>
      </c>
      <c r="B654" s="14">
        <v>66</v>
      </c>
      <c r="C654" s="14">
        <v>7.5</v>
      </c>
      <c r="D654" s="14" t="s">
        <v>871</v>
      </c>
      <c r="E654" s="15">
        <v>205.09094430397602</v>
      </c>
      <c r="F654" s="14" t="str">
        <f>VLOOKUP(VERSIONS[[#This Row],[Product ID]], PRODUCTS[], 2)</f>
        <v>Therma Training Pants</v>
      </c>
      <c r="G654" s="14" t="str">
        <f>VLOOKUP(VERSIONS[[#This Row],[Product ID]], PRODUCTS[], 3)</f>
        <v>Apparel</v>
      </c>
    </row>
    <row r="655" spans="1:7" ht="15.5" x14ac:dyDescent="0.35">
      <c r="A655" s="14">
        <f t="shared" si="10"/>
        <v>654</v>
      </c>
      <c r="B655" s="14">
        <v>66</v>
      </c>
      <c r="C655" s="14">
        <v>7.5</v>
      </c>
      <c r="D655" s="4" t="s">
        <v>871</v>
      </c>
      <c r="E655" s="15">
        <v>113.92325592767224</v>
      </c>
      <c r="F655" s="14" t="str">
        <f>VLOOKUP(VERSIONS[[#This Row],[Product ID]], PRODUCTS[], 2)</f>
        <v>Therma Training Pants</v>
      </c>
      <c r="G655" s="14" t="str">
        <f>VLOOKUP(VERSIONS[[#This Row],[Product ID]], PRODUCTS[], 3)</f>
        <v>Apparel</v>
      </c>
    </row>
    <row r="656" spans="1:7" ht="15.5" x14ac:dyDescent="0.35">
      <c r="A656" s="14">
        <f t="shared" si="10"/>
        <v>655</v>
      </c>
      <c r="B656" s="14">
        <v>66</v>
      </c>
      <c r="C656" s="14">
        <v>9</v>
      </c>
      <c r="D656" s="4" t="s">
        <v>888</v>
      </c>
      <c r="E656" s="15">
        <v>350.33632657685678</v>
      </c>
      <c r="F656" s="14" t="str">
        <f>VLOOKUP(VERSIONS[[#This Row],[Product ID]], PRODUCTS[], 2)</f>
        <v>Therma Training Pants</v>
      </c>
      <c r="G656" s="14" t="str">
        <f>VLOOKUP(VERSIONS[[#This Row],[Product ID]], PRODUCTS[], 3)</f>
        <v>Apparel</v>
      </c>
    </row>
    <row r="657" spans="1:7" ht="15.5" x14ac:dyDescent="0.35">
      <c r="A657" s="14">
        <f t="shared" si="10"/>
        <v>656</v>
      </c>
      <c r="B657" s="14">
        <v>66</v>
      </c>
      <c r="C657" s="14">
        <v>10.5</v>
      </c>
      <c r="D657" s="4" t="s">
        <v>871</v>
      </c>
      <c r="E657" s="15">
        <v>208.65941458025733</v>
      </c>
      <c r="F657" s="14" t="str">
        <f>VLOOKUP(VERSIONS[[#This Row],[Product ID]], PRODUCTS[], 2)</f>
        <v>Therma Training Pants</v>
      </c>
      <c r="G657" s="14" t="str">
        <f>VLOOKUP(VERSIONS[[#This Row],[Product ID]], PRODUCTS[], 3)</f>
        <v>Apparel</v>
      </c>
    </row>
    <row r="658" spans="1:7" ht="15.5" x14ac:dyDescent="0.35">
      <c r="A658" s="14">
        <f t="shared" si="10"/>
        <v>657</v>
      </c>
      <c r="B658" s="14">
        <v>66</v>
      </c>
      <c r="C658" s="14">
        <v>12</v>
      </c>
      <c r="D658" s="4" t="s">
        <v>871</v>
      </c>
      <c r="E658" s="15">
        <v>377.01721108881202</v>
      </c>
      <c r="F658" s="14" t="str">
        <f>VLOOKUP(VERSIONS[[#This Row],[Product ID]], PRODUCTS[], 2)</f>
        <v>Therma Training Pants</v>
      </c>
      <c r="G658" s="14" t="str">
        <f>VLOOKUP(VERSIONS[[#This Row],[Product ID]], PRODUCTS[], 3)</f>
        <v>Apparel</v>
      </c>
    </row>
    <row r="659" spans="1:7" ht="14.5" x14ac:dyDescent="0.35">
      <c r="A659" s="14">
        <f t="shared" si="10"/>
        <v>658</v>
      </c>
      <c r="B659" s="14">
        <v>66</v>
      </c>
      <c r="C659" s="14">
        <v>12.5</v>
      </c>
      <c r="D659" s="14" t="s">
        <v>870</v>
      </c>
      <c r="E659" s="15">
        <v>380.35841853511306</v>
      </c>
      <c r="F659" s="14" t="str">
        <f>VLOOKUP(VERSIONS[[#This Row],[Product ID]], PRODUCTS[], 2)</f>
        <v>Therma Training Pants</v>
      </c>
      <c r="G659" s="14" t="str">
        <f>VLOOKUP(VERSIONS[[#This Row],[Product ID]], PRODUCTS[], 3)</f>
        <v>Apparel</v>
      </c>
    </row>
    <row r="660" spans="1:7" ht="15.5" x14ac:dyDescent="0.35">
      <c r="A660" s="14">
        <f t="shared" si="10"/>
        <v>659</v>
      </c>
      <c r="B660" s="14">
        <v>67</v>
      </c>
      <c r="C660" s="14">
        <v>3</v>
      </c>
      <c r="D660" s="4" t="s">
        <v>871</v>
      </c>
      <c r="E660" s="15">
        <v>209.04210303881385</v>
      </c>
      <c r="F660" s="14" t="str">
        <f>VLOOKUP(VERSIONS[[#This Row],[Product ID]], PRODUCTS[], 2)</f>
        <v>Phantom VSN Elite</v>
      </c>
      <c r="G660" s="14" t="str">
        <f>VLOOKUP(VERSIONS[[#This Row],[Product ID]], PRODUCTS[], 3)</f>
        <v>Shoe</v>
      </c>
    </row>
    <row r="661" spans="1:7" ht="14.5" x14ac:dyDescent="0.35">
      <c r="A661" s="14">
        <f t="shared" si="10"/>
        <v>660</v>
      </c>
      <c r="B661" s="14">
        <v>67</v>
      </c>
      <c r="C661" s="14">
        <v>3.5</v>
      </c>
      <c r="D661" s="14" t="s">
        <v>870</v>
      </c>
      <c r="E661" s="15">
        <v>138.69217967578032</v>
      </c>
      <c r="F661" s="14" t="str">
        <f>VLOOKUP(VERSIONS[[#This Row],[Product ID]], PRODUCTS[], 2)</f>
        <v>Phantom VSN Elite</v>
      </c>
      <c r="G661" s="14" t="str">
        <f>VLOOKUP(VERSIONS[[#This Row],[Product ID]], PRODUCTS[], 3)</f>
        <v>Shoe</v>
      </c>
    </row>
    <row r="662" spans="1:7" ht="15.5" x14ac:dyDescent="0.35">
      <c r="A662" s="14">
        <f t="shared" si="10"/>
        <v>661</v>
      </c>
      <c r="B662" s="14">
        <v>67</v>
      </c>
      <c r="C662" s="14">
        <v>3.5</v>
      </c>
      <c r="D662" s="4" t="s">
        <v>887</v>
      </c>
      <c r="E662" s="15">
        <v>267.43419412351943</v>
      </c>
      <c r="F662" s="14" t="str">
        <f>VLOOKUP(VERSIONS[[#This Row],[Product ID]], PRODUCTS[], 2)</f>
        <v>Phantom VSN Elite</v>
      </c>
      <c r="G662" s="14" t="str">
        <f>VLOOKUP(VERSIONS[[#This Row],[Product ID]], PRODUCTS[], 3)</f>
        <v>Shoe</v>
      </c>
    </row>
    <row r="663" spans="1:7" ht="14.5" x14ac:dyDescent="0.35">
      <c r="A663" s="14">
        <f t="shared" si="10"/>
        <v>662</v>
      </c>
      <c r="B663" s="14">
        <v>67</v>
      </c>
      <c r="C663" s="14">
        <v>7.5</v>
      </c>
      <c r="D663" s="14" t="s">
        <v>874</v>
      </c>
      <c r="E663" s="15">
        <v>77.668575114140395</v>
      </c>
      <c r="F663" s="14" t="str">
        <f>VLOOKUP(VERSIONS[[#This Row],[Product ID]], PRODUCTS[], 2)</f>
        <v>Phantom VSN Elite</v>
      </c>
      <c r="G663" s="14" t="str">
        <f>VLOOKUP(VERSIONS[[#This Row],[Product ID]], PRODUCTS[], 3)</f>
        <v>Shoe</v>
      </c>
    </row>
    <row r="664" spans="1:7" ht="14.5" x14ac:dyDescent="0.35">
      <c r="A664" s="14">
        <f t="shared" si="10"/>
        <v>663</v>
      </c>
      <c r="B664" s="14">
        <v>67</v>
      </c>
      <c r="C664" s="14">
        <v>8</v>
      </c>
      <c r="D664" s="14" t="s">
        <v>871</v>
      </c>
      <c r="E664" s="15">
        <v>333.56862231425094</v>
      </c>
      <c r="F664" s="14" t="str">
        <f>VLOOKUP(VERSIONS[[#This Row],[Product ID]], PRODUCTS[], 2)</f>
        <v>Phantom VSN Elite</v>
      </c>
      <c r="G664" s="14" t="str">
        <f>VLOOKUP(VERSIONS[[#This Row],[Product ID]], PRODUCTS[], 3)</f>
        <v>Shoe</v>
      </c>
    </row>
    <row r="665" spans="1:7" ht="14.5" x14ac:dyDescent="0.35">
      <c r="A665" s="14">
        <f t="shared" si="10"/>
        <v>664</v>
      </c>
      <c r="B665" s="14">
        <v>67</v>
      </c>
      <c r="C665" s="14">
        <v>9</v>
      </c>
      <c r="D665" s="14" t="s">
        <v>871</v>
      </c>
      <c r="E665" s="15">
        <v>216.61028857399936</v>
      </c>
      <c r="F665" s="14" t="str">
        <f>VLOOKUP(VERSIONS[[#This Row],[Product ID]], PRODUCTS[], 2)</f>
        <v>Phantom VSN Elite</v>
      </c>
      <c r="G665" s="14" t="str">
        <f>VLOOKUP(VERSIONS[[#This Row],[Product ID]], PRODUCTS[], 3)</f>
        <v>Shoe</v>
      </c>
    </row>
    <row r="666" spans="1:7" ht="14.5" x14ac:dyDescent="0.35">
      <c r="A666" s="14">
        <f t="shared" si="10"/>
        <v>665</v>
      </c>
      <c r="B666" s="14">
        <v>67</v>
      </c>
      <c r="C666" s="14">
        <v>11</v>
      </c>
      <c r="D666" s="14" t="s">
        <v>887</v>
      </c>
      <c r="E666" s="15">
        <v>360.26498842966066</v>
      </c>
      <c r="F666" s="14" t="str">
        <f>VLOOKUP(VERSIONS[[#This Row],[Product ID]], PRODUCTS[], 2)</f>
        <v>Phantom VSN Elite</v>
      </c>
      <c r="G666" s="14" t="str">
        <f>VLOOKUP(VERSIONS[[#This Row],[Product ID]], PRODUCTS[], 3)</f>
        <v>Shoe</v>
      </c>
    </row>
    <row r="667" spans="1:7" ht="15.5" x14ac:dyDescent="0.35">
      <c r="A667" s="14">
        <f t="shared" si="10"/>
        <v>666</v>
      </c>
      <c r="B667" s="14">
        <v>67</v>
      </c>
      <c r="C667" s="14">
        <v>11.5</v>
      </c>
      <c r="D667" s="4" t="s">
        <v>878</v>
      </c>
      <c r="E667" s="15">
        <v>392.40273769435561</v>
      </c>
      <c r="F667" s="14" t="str">
        <f>VLOOKUP(VERSIONS[[#This Row],[Product ID]], PRODUCTS[], 2)</f>
        <v>Phantom VSN Elite</v>
      </c>
      <c r="G667" s="14" t="str">
        <f>VLOOKUP(VERSIONS[[#This Row],[Product ID]], PRODUCTS[], 3)</f>
        <v>Shoe</v>
      </c>
    </row>
    <row r="668" spans="1:7" ht="15.5" x14ac:dyDescent="0.35">
      <c r="A668" s="14">
        <f t="shared" si="10"/>
        <v>667</v>
      </c>
      <c r="B668" s="14">
        <v>67</v>
      </c>
      <c r="C668" s="14">
        <v>12</v>
      </c>
      <c r="D668" s="4" t="s">
        <v>870</v>
      </c>
      <c r="E668" s="15">
        <v>383.83292855122659</v>
      </c>
      <c r="F668" s="14" t="str">
        <f>VLOOKUP(VERSIONS[[#This Row],[Product ID]], PRODUCTS[], 2)</f>
        <v>Phantom VSN Elite</v>
      </c>
      <c r="G668" s="14" t="str">
        <f>VLOOKUP(VERSIONS[[#This Row],[Product ID]], PRODUCTS[], 3)</f>
        <v>Shoe</v>
      </c>
    </row>
    <row r="669" spans="1:7" ht="14.5" x14ac:dyDescent="0.35">
      <c r="A669" s="14">
        <f t="shared" si="10"/>
        <v>668</v>
      </c>
      <c r="B669" s="14">
        <v>67</v>
      </c>
      <c r="C669" s="14">
        <v>12.5</v>
      </c>
      <c r="D669" s="14" t="s">
        <v>874</v>
      </c>
      <c r="E669" s="15">
        <v>58.154613631119112</v>
      </c>
      <c r="F669" s="14" t="str">
        <f>VLOOKUP(VERSIONS[[#This Row],[Product ID]], PRODUCTS[], 2)</f>
        <v>Phantom VSN Elite</v>
      </c>
      <c r="G669" s="14" t="str">
        <f>VLOOKUP(VERSIONS[[#This Row],[Product ID]], PRODUCTS[], 3)</f>
        <v>Shoe</v>
      </c>
    </row>
    <row r="670" spans="1:7" ht="14.5" x14ac:dyDescent="0.35">
      <c r="A670" s="14">
        <f t="shared" si="10"/>
        <v>669</v>
      </c>
      <c r="B670" s="14">
        <v>68</v>
      </c>
      <c r="C670" s="14">
        <v>3</v>
      </c>
      <c r="D670" s="14" t="s">
        <v>871</v>
      </c>
      <c r="E670" s="15">
        <v>253.30650568420126</v>
      </c>
      <c r="F670" s="14" t="str">
        <f>VLOOKUP(VERSIONS[[#This Row],[Product ID]], PRODUCTS[], 2)</f>
        <v>React Miler</v>
      </c>
      <c r="G670" s="14" t="str">
        <f>VLOOKUP(VERSIONS[[#This Row],[Product ID]], PRODUCTS[], 3)</f>
        <v>Shoe</v>
      </c>
    </row>
    <row r="671" spans="1:7" ht="15.5" x14ac:dyDescent="0.35">
      <c r="A671" s="14">
        <f t="shared" si="10"/>
        <v>670</v>
      </c>
      <c r="B671" s="14">
        <v>68</v>
      </c>
      <c r="C671" s="14">
        <v>4</v>
      </c>
      <c r="D671" s="4" t="s">
        <v>872</v>
      </c>
      <c r="E671" s="15">
        <v>297.74879649898185</v>
      </c>
      <c r="F671" s="14" t="str">
        <f>VLOOKUP(VERSIONS[[#This Row],[Product ID]], PRODUCTS[], 2)</f>
        <v>React Miler</v>
      </c>
      <c r="G671" s="14" t="str">
        <f>VLOOKUP(VERSIONS[[#This Row],[Product ID]], PRODUCTS[], 3)</f>
        <v>Shoe</v>
      </c>
    </row>
    <row r="672" spans="1:7" ht="15.5" x14ac:dyDescent="0.35">
      <c r="A672" s="14">
        <f t="shared" si="10"/>
        <v>671</v>
      </c>
      <c r="B672" s="14">
        <v>68</v>
      </c>
      <c r="C672" s="14">
        <v>5</v>
      </c>
      <c r="D672" s="4" t="s">
        <v>870</v>
      </c>
      <c r="E672" s="15">
        <v>335.08112094674487</v>
      </c>
      <c r="F672" s="14" t="str">
        <f>VLOOKUP(VERSIONS[[#This Row],[Product ID]], PRODUCTS[], 2)</f>
        <v>React Miler</v>
      </c>
      <c r="G672" s="14" t="str">
        <f>VLOOKUP(VERSIONS[[#This Row],[Product ID]], PRODUCTS[], 3)</f>
        <v>Shoe</v>
      </c>
    </row>
    <row r="673" spans="1:7" ht="14.5" x14ac:dyDescent="0.35">
      <c r="A673" s="14">
        <f t="shared" si="10"/>
        <v>672</v>
      </c>
      <c r="B673" s="14">
        <v>68</v>
      </c>
      <c r="C673" s="14">
        <v>5.5</v>
      </c>
      <c r="D673" s="14" t="s">
        <v>870</v>
      </c>
      <c r="E673" s="15">
        <v>194.06226117384205</v>
      </c>
      <c r="F673" s="14" t="str">
        <f>VLOOKUP(VERSIONS[[#This Row],[Product ID]], PRODUCTS[], 2)</f>
        <v>React Miler</v>
      </c>
      <c r="G673" s="14" t="str">
        <f>VLOOKUP(VERSIONS[[#This Row],[Product ID]], PRODUCTS[], 3)</f>
        <v>Shoe</v>
      </c>
    </row>
    <row r="674" spans="1:7" ht="14.5" x14ac:dyDescent="0.35">
      <c r="A674" s="14">
        <f t="shared" si="10"/>
        <v>673</v>
      </c>
      <c r="B674" s="14">
        <v>68</v>
      </c>
      <c r="C674" s="14">
        <v>5.5</v>
      </c>
      <c r="D674" s="14" t="s">
        <v>870</v>
      </c>
      <c r="E674" s="15">
        <v>393.71203830742206</v>
      </c>
      <c r="F674" s="14" t="str">
        <f>VLOOKUP(VERSIONS[[#This Row],[Product ID]], PRODUCTS[], 2)</f>
        <v>React Miler</v>
      </c>
      <c r="G674" s="14" t="str">
        <f>VLOOKUP(VERSIONS[[#This Row],[Product ID]], PRODUCTS[], 3)</f>
        <v>Shoe</v>
      </c>
    </row>
    <row r="675" spans="1:7" ht="14.5" x14ac:dyDescent="0.35">
      <c r="A675" s="14">
        <f t="shared" si="10"/>
        <v>674</v>
      </c>
      <c r="B675" s="14">
        <v>68</v>
      </c>
      <c r="C675" s="14">
        <v>5.5</v>
      </c>
      <c r="D675" s="14" t="s">
        <v>870</v>
      </c>
      <c r="E675" s="15">
        <v>72.803430960345622</v>
      </c>
      <c r="F675" s="14" t="str">
        <f>VLOOKUP(VERSIONS[[#This Row],[Product ID]], PRODUCTS[], 2)</f>
        <v>React Miler</v>
      </c>
      <c r="G675" s="14" t="str">
        <f>VLOOKUP(VERSIONS[[#This Row],[Product ID]], PRODUCTS[], 3)</f>
        <v>Shoe</v>
      </c>
    </row>
    <row r="676" spans="1:7" ht="15.5" x14ac:dyDescent="0.35">
      <c r="A676" s="14">
        <f t="shared" si="10"/>
        <v>675</v>
      </c>
      <c r="B676" s="14">
        <v>68</v>
      </c>
      <c r="C676" s="14">
        <v>8.5</v>
      </c>
      <c r="D676" s="4" t="s">
        <v>871</v>
      </c>
      <c r="E676" s="15">
        <v>231.60107499527791</v>
      </c>
      <c r="F676" s="14" t="str">
        <f>VLOOKUP(VERSIONS[[#This Row],[Product ID]], PRODUCTS[], 2)</f>
        <v>React Miler</v>
      </c>
      <c r="G676" s="14" t="str">
        <f>VLOOKUP(VERSIONS[[#This Row],[Product ID]], PRODUCTS[], 3)</f>
        <v>Shoe</v>
      </c>
    </row>
    <row r="677" spans="1:7" ht="14.5" x14ac:dyDescent="0.35">
      <c r="A677" s="14">
        <f t="shared" si="10"/>
        <v>676</v>
      </c>
      <c r="B677" s="14">
        <v>68</v>
      </c>
      <c r="C677" s="14">
        <v>9</v>
      </c>
      <c r="D677" s="14" t="s">
        <v>871</v>
      </c>
      <c r="E677" s="15">
        <v>93.509943022628676</v>
      </c>
      <c r="F677" s="14" t="str">
        <f>VLOOKUP(VERSIONS[[#This Row],[Product ID]], PRODUCTS[], 2)</f>
        <v>React Miler</v>
      </c>
      <c r="G677" s="14" t="str">
        <f>VLOOKUP(VERSIONS[[#This Row],[Product ID]], PRODUCTS[], 3)</f>
        <v>Shoe</v>
      </c>
    </row>
    <row r="678" spans="1:7" ht="14.5" x14ac:dyDescent="0.35">
      <c r="A678" s="14">
        <f t="shared" si="10"/>
        <v>677</v>
      </c>
      <c r="B678" s="14">
        <v>68</v>
      </c>
      <c r="C678" s="14">
        <v>11</v>
      </c>
      <c r="D678" s="14" t="s">
        <v>885</v>
      </c>
      <c r="E678" s="15">
        <v>136.84588537996109</v>
      </c>
      <c r="F678" s="14" t="str">
        <f>VLOOKUP(VERSIONS[[#This Row],[Product ID]], PRODUCTS[], 2)</f>
        <v>React Miler</v>
      </c>
      <c r="G678" s="14" t="str">
        <f>VLOOKUP(VERSIONS[[#This Row],[Product ID]], PRODUCTS[], 3)</f>
        <v>Shoe</v>
      </c>
    </row>
    <row r="679" spans="1:7" ht="14.5" x14ac:dyDescent="0.35">
      <c r="A679" s="14">
        <f t="shared" si="10"/>
        <v>678</v>
      </c>
      <c r="B679" s="14">
        <v>68</v>
      </c>
      <c r="C679" s="14">
        <v>12</v>
      </c>
      <c r="D679" s="14" t="s">
        <v>871</v>
      </c>
      <c r="E679" s="15">
        <v>55.585638491683348</v>
      </c>
      <c r="F679" s="14" t="str">
        <f>VLOOKUP(VERSIONS[[#This Row],[Product ID]], PRODUCTS[], 2)</f>
        <v>React Miler</v>
      </c>
      <c r="G679" s="14" t="str">
        <f>VLOOKUP(VERSIONS[[#This Row],[Product ID]], PRODUCTS[], 3)</f>
        <v>Shoe</v>
      </c>
    </row>
    <row r="680" spans="1:7" ht="15.5" x14ac:dyDescent="0.35">
      <c r="A680" s="14">
        <f t="shared" si="10"/>
        <v>679</v>
      </c>
      <c r="B680" s="14">
        <v>68</v>
      </c>
      <c r="C680" s="14">
        <v>12.5</v>
      </c>
      <c r="D680" s="4" t="s">
        <v>881</v>
      </c>
      <c r="E680" s="15">
        <v>320.58234986658442</v>
      </c>
      <c r="F680" s="14" t="str">
        <f>VLOOKUP(VERSIONS[[#This Row],[Product ID]], PRODUCTS[], 2)</f>
        <v>React Miler</v>
      </c>
      <c r="G680" s="14" t="str">
        <f>VLOOKUP(VERSIONS[[#This Row],[Product ID]], PRODUCTS[], 3)</f>
        <v>Shoe</v>
      </c>
    </row>
    <row r="681" spans="1:7" ht="14.5" x14ac:dyDescent="0.35">
      <c r="A681" s="14">
        <f t="shared" si="10"/>
        <v>680</v>
      </c>
      <c r="B681" s="14">
        <v>68</v>
      </c>
      <c r="C681" s="14">
        <v>12.5</v>
      </c>
      <c r="D681" s="14" t="s">
        <v>871</v>
      </c>
      <c r="E681" s="15">
        <v>56.5367591564017</v>
      </c>
      <c r="F681" s="14" t="str">
        <f>VLOOKUP(VERSIONS[[#This Row],[Product ID]], PRODUCTS[], 2)</f>
        <v>React Miler</v>
      </c>
      <c r="G681" s="14" t="str">
        <f>VLOOKUP(VERSIONS[[#This Row],[Product ID]], PRODUCTS[], 3)</f>
        <v>Shoe</v>
      </c>
    </row>
    <row r="682" spans="1:7" ht="15.5" x14ac:dyDescent="0.35">
      <c r="A682" s="14">
        <f t="shared" si="10"/>
        <v>681</v>
      </c>
      <c r="B682" s="14">
        <v>69</v>
      </c>
      <c r="C682" s="14">
        <v>4</v>
      </c>
      <c r="D682" s="4" t="s">
        <v>872</v>
      </c>
      <c r="E682" s="15">
        <v>201.42078431850899</v>
      </c>
      <c r="F682" s="14" t="str">
        <f>VLOOKUP(VERSIONS[[#This Row],[Product ID]], PRODUCTS[], 2)</f>
        <v>Mercurial Vapor</v>
      </c>
      <c r="G682" s="14" t="str">
        <f>VLOOKUP(VERSIONS[[#This Row],[Product ID]], PRODUCTS[], 3)</f>
        <v>Shoe</v>
      </c>
    </row>
    <row r="683" spans="1:7" ht="15.5" x14ac:dyDescent="0.35">
      <c r="A683" s="14">
        <f t="shared" si="10"/>
        <v>682</v>
      </c>
      <c r="B683" s="14">
        <v>69</v>
      </c>
      <c r="C683" s="14">
        <v>5</v>
      </c>
      <c r="D683" s="4" t="s">
        <v>870</v>
      </c>
      <c r="E683" s="15">
        <v>80.335224980199754</v>
      </c>
      <c r="F683" s="14" t="str">
        <f>VLOOKUP(VERSIONS[[#This Row],[Product ID]], PRODUCTS[], 2)</f>
        <v>Mercurial Vapor</v>
      </c>
      <c r="G683" s="14" t="str">
        <f>VLOOKUP(VERSIONS[[#This Row],[Product ID]], PRODUCTS[], 3)</f>
        <v>Shoe</v>
      </c>
    </row>
    <row r="684" spans="1:7" ht="15.5" x14ac:dyDescent="0.35">
      <c r="A684" s="14">
        <f t="shared" si="10"/>
        <v>683</v>
      </c>
      <c r="B684" s="14">
        <v>69</v>
      </c>
      <c r="C684" s="14">
        <v>5.5</v>
      </c>
      <c r="D684" s="4" t="s">
        <v>872</v>
      </c>
      <c r="E684" s="15">
        <v>94.015786433677818</v>
      </c>
      <c r="F684" s="14" t="str">
        <f>VLOOKUP(VERSIONS[[#This Row],[Product ID]], PRODUCTS[], 2)</f>
        <v>Mercurial Vapor</v>
      </c>
      <c r="G684" s="14" t="str">
        <f>VLOOKUP(VERSIONS[[#This Row],[Product ID]], PRODUCTS[], 3)</f>
        <v>Shoe</v>
      </c>
    </row>
    <row r="685" spans="1:7" ht="14.5" x14ac:dyDescent="0.35">
      <c r="A685" s="14">
        <f t="shared" si="10"/>
        <v>684</v>
      </c>
      <c r="B685" s="14">
        <v>69</v>
      </c>
      <c r="C685" s="14">
        <v>6.5</v>
      </c>
      <c r="D685" s="14" t="s">
        <v>871</v>
      </c>
      <c r="E685" s="15">
        <v>44.389002397073391</v>
      </c>
      <c r="F685" s="14" t="str">
        <f>VLOOKUP(VERSIONS[[#This Row],[Product ID]], PRODUCTS[], 2)</f>
        <v>Mercurial Vapor</v>
      </c>
      <c r="G685" s="14" t="str">
        <f>VLOOKUP(VERSIONS[[#This Row],[Product ID]], PRODUCTS[], 3)</f>
        <v>Shoe</v>
      </c>
    </row>
    <row r="686" spans="1:7" ht="14.5" x14ac:dyDescent="0.35">
      <c r="A686" s="14">
        <f t="shared" si="10"/>
        <v>685</v>
      </c>
      <c r="B686" s="14">
        <v>69</v>
      </c>
      <c r="C686" s="14">
        <v>7</v>
      </c>
      <c r="D686" s="14" t="s">
        <v>872</v>
      </c>
      <c r="E686" s="15">
        <v>278.86751551701968</v>
      </c>
      <c r="F686" s="14" t="str">
        <f>VLOOKUP(VERSIONS[[#This Row],[Product ID]], PRODUCTS[], 2)</f>
        <v>Mercurial Vapor</v>
      </c>
      <c r="G686" s="14" t="str">
        <f>VLOOKUP(VERSIONS[[#This Row],[Product ID]], PRODUCTS[], 3)</f>
        <v>Shoe</v>
      </c>
    </row>
    <row r="687" spans="1:7" ht="15.5" x14ac:dyDescent="0.35">
      <c r="A687" s="14">
        <f t="shared" si="10"/>
        <v>686</v>
      </c>
      <c r="B687" s="14">
        <v>69</v>
      </c>
      <c r="C687" s="14">
        <v>7</v>
      </c>
      <c r="D687" s="4" t="s">
        <v>870</v>
      </c>
      <c r="E687" s="15">
        <v>89.343558235024915</v>
      </c>
      <c r="F687" s="14" t="str">
        <f>VLOOKUP(VERSIONS[[#This Row],[Product ID]], PRODUCTS[], 2)</f>
        <v>Mercurial Vapor</v>
      </c>
      <c r="G687" s="14" t="str">
        <f>VLOOKUP(VERSIONS[[#This Row],[Product ID]], PRODUCTS[], 3)</f>
        <v>Shoe</v>
      </c>
    </row>
    <row r="688" spans="1:7" ht="14.5" x14ac:dyDescent="0.35">
      <c r="A688" s="14">
        <f t="shared" si="10"/>
        <v>687</v>
      </c>
      <c r="B688" s="14">
        <v>69</v>
      </c>
      <c r="C688" s="14">
        <v>7.5</v>
      </c>
      <c r="D688" s="14" t="s">
        <v>871</v>
      </c>
      <c r="E688" s="15">
        <v>313.30636725045133</v>
      </c>
      <c r="F688" s="14" t="str">
        <f>VLOOKUP(VERSIONS[[#This Row],[Product ID]], PRODUCTS[], 2)</f>
        <v>Mercurial Vapor</v>
      </c>
      <c r="G688" s="14" t="str">
        <f>VLOOKUP(VERSIONS[[#This Row],[Product ID]], PRODUCTS[], 3)</f>
        <v>Shoe</v>
      </c>
    </row>
    <row r="689" spans="1:7" ht="15.5" x14ac:dyDescent="0.35">
      <c r="A689" s="14">
        <f t="shared" si="10"/>
        <v>688</v>
      </c>
      <c r="B689" s="14">
        <v>69</v>
      </c>
      <c r="C689" s="14">
        <v>8.5</v>
      </c>
      <c r="D689" s="4" t="s">
        <v>870</v>
      </c>
      <c r="E689" s="15">
        <v>318.00367598481921</v>
      </c>
      <c r="F689" s="14" t="str">
        <f>VLOOKUP(VERSIONS[[#This Row],[Product ID]], PRODUCTS[], 2)</f>
        <v>Mercurial Vapor</v>
      </c>
      <c r="G689" s="14" t="str">
        <f>VLOOKUP(VERSIONS[[#This Row],[Product ID]], PRODUCTS[], 3)</f>
        <v>Shoe</v>
      </c>
    </row>
    <row r="690" spans="1:7" ht="15.5" x14ac:dyDescent="0.35">
      <c r="A690" s="14">
        <f t="shared" si="10"/>
        <v>689</v>
      </c>
      <c r="B690" s="14">
        <v>69</v>
      </c>
      <c r="C690" s="14">
        <v>12.5</v>
      </c>
      <c r="D690" s="4" t="s">
        <v>871</v>
      </c>
      <c r="E690" s="15">
        <v>67.268982043795717</v>
      </c>
      <c r="F690" s="14" t="str">
        <f>VLOOKUP(VERSIONS[[#This Row],[Product ID]], PRODUCTS[], 2)</f>
        <v>Mercurial Vapor</v>
      </c>
      <c r="G690" s="14" t="str">
        <f>VLOOKUP(VERSIONS[[#This Row],[Product ID]], PRODUCTS[], 3)</f>
        <v>Shoe</v>
      </c>
    </row>
    <row r="691" spans="1:7" ht="15.5" x14ac:dyDescent="0.35">
      <c r="A691" s="14">
        <f t="shared" si="10"/>
        <v>690</v>
      </c>
      <c r="B691" s="14">
        <v>70</v>
      </c>
      <c r="C691" s="14">
        <v>9.5</v>
      </c>
      <c r="D691" s="4" t="s">
        <v>871</v>
      </c>
      <c r="E691" s="15">
        <v>318.09860061687908</v>
      </c>
      <c r="F691" s="14" t="str">
        <f>VLOOKUP(VERSIONS[[#This Row],[Product ID]], PRODUCTS[], 2)</f>
        <v>ZoomX Vaporfly NEXT%</v>
      </c>
      <c r="G691" s="14" t="str">
        <f>VLOOKUP(VERSIONS[[#This Row],[Product ID]], PRODUCTS[], 3)</f>
        <v>Shoe</v>
      </c>
    </row>
    <row r="692" spans="1:7" ht="14.5" x14ac:dyDescent="0.35">
      <c r="A692" s="14">
        <f t="shared" si="10"/>
        <v>691</v>
      </c>
      <c r="B692" s="14">
        <v>71</v>
      </c>
      <c r="C692" s="14">
        <v>5</v>
      </c>
      <c r="D692" s="14" t="s">
        <v>883</v>
      </c>
      <c r="E692" s="15">
        <v>125.74016939645028</v>
      </c>
      <c r="F692" s="14" t="str">
        <f>VLOOKUP(VERSIONS[[#This Row],[Product ID]], PRODUCTS[], 2)</f>
        <v>AeroSwift Running Top</v>
      </c>
      <c r="G692" s="14" t="str">
        <f>VLOOKUP(VERSIONS[[#This Row],[Product ID]], PRODUCTS[], 3)</f>
        <v>Apparel</v>
      </c>
    </row>
    <row r="693" spans="1:7" ht="15.5" x14ac:dyDescent="0.35">
      <c r="A693" s="14">
        <f t="shared" si="10"/>
        <v>692</v>
      </c>
      <c r="B693" s="14">
        <v>71</v>
      </c>
      <c r="C693" s="14">
        <v>5.5</v>
      </c>
      <c r="D693" s="4" t="s">
        <v>877</v>
      </c>
      <c r="E693" s="15">
        <v>45.196882588650737</v>
      </c>
      <c r="F693" s="14" t="str">
        <f>VLOOKUP(VERSIONS[[#This Row],[Product ID]], PRODUCTS[], 2)</f>
        <v>AeroSwift Running Top</v>
      </c>
      <c r="G693" s="14" t="str">
        <f>VLOOKUP(VERSIONS[[#This Row],[Product ID]], PRODUCTS[], 3)</f>
        <v>Apparel</v>
      </c>
    </row>
    <row r="694" spans="1:7" ht="14.5" x14ac:dyDescent="0.35">
      <c r="A694" s="14">
        <f t="shared" si="10"/>
        <v>693</v>
      </c>
      <c r="B694" s="14">
        <v>71</v>
      </c>
      <c r="C694" s="14">
        <v>5.5</v>
      </c>
      <c r="D694" s="14" t="s">
        <v>871</v>
      </c>
      <c r="E694" s="15">
        <v>327.89436687494413</v>
      </c>
      <c r="F694" s="14" t="str">
        <f>VLOOKUP(VERSIONS[[#This Row],[Product ID]], PRODUCTS[], 2)</f>
        <v>AeroSwift Running Top</v>
      </c>
      <c r="G694" s="14" t="str">
        <f>VLOOKUP(VERSIONS[[#This Row],[Product ID]], PRODUCTS[], 3)</f>
        <v>Apparel</v>
      </c>
    </row>
    <row r="695" spans="1:7" ht="15.5" x14ac:dyDescent="0.35">
      <c r="A695" s="14">
        <f t="shared" si="10"/>
        <v>694</v>
      </c>
      <c r="B695" s="14">
        <v>71</v>
      </c>
      <c r="C695" s="14">
        <v>6</v>
      </c>
      <c r="D695" s="4" t="s">
        <v>870</v>
      </c>
      <c r="E695" s="15">
        <v>327.92702913291731</v>
      </c>
      <c r="F695" s="14" t="str">
        <f>VLOOKUP(VERSIONS[[#This Row],[Product ID]], PRODUCTS[], 2)</f>
        <v>AeroSwift Running Top</v>
      </c>
      <c r="G695" s="14" t="str">
        <f>VLOOKUP(VERSIONS[[#This Row],[Product ID]], PRODUCTS[], 3)</f>
        <v>Apparel</v>
      </c>
    </row>
    <row r="696" spans="1:7" ht="14.5" x14ac:dyDescent="0.35">
      <c r="A696" s="14">
        <f t="shared" si="10"/>
        <v>695</v>
      </c>
      <c r="B696" s="14">
        <v>71</v>
      </c>
      <c r="C696" s="14">
        <v>7</v>
      </c>
      <c r="D696" s="14" t="s">
        <v>871</v>
      </c>
      <c r="E696" s="15">
        <v>188.79476781324814</v>
      </c>
      <c r="F696" s="14" t="str">
        <f>VLOOKUP(VERSIONS[[#This Row],[Product ID]], PRODUCTS[], 2)</f>
        <v>AeroSwift Running Top</v>
      </c>
      <c r="G696" s="14" t="str">
        <f>VLOOKUP(VERSIONS[[#This Row],[Product ID]], PRODUCTS[], 3)</f>
        <v>Apparel</v>
      </c>
    </row>
    <row r="697" spans="1:7" ht="15.5" x14ac:dyDescent="0.35">
      <c r="A697" s="14">
        <f t="shared" si="10"/>
        <v>696</v>
      </c>
      <c r="B697" s="14">
        <v>71</v>
      </c>
      <c r="C697" s="14">
        <v>7.5</v>
      </c>
      <c r="D697" s="4" t="s">
        <v>871</v>
      </c>
      <c r="E697" s="15">
        <v>64.080342871235544</v>
      </c>
      <c r="F697" s="14" t="str">
        <f>VLOOKUP(VERSIONS[[#This Row],[Product ID]], PRODUCTS[], 2)</f>
        <v>AeroSwift Running Top</v>
      </c>
      <c r="G697" s="14" t="str">
        <f>VLOOKUP(VERSIONS[[#This Row],[Product ID]], PRODUCTS[], 3)</f>
        <v>Apparel</v>
      </c>
    </row>
    <row r="698" spans="1:7" ht="15.5" x14ac:dyDescent="0.35">
      <c r="A698" s="14">
        <f t="shared" si="10"/>
        <v>697</v>
      </c>
      <c r="B698" s="14">
        <v>71</v>
      </c>
      <c r="C698" s="14">
        <v>8.5</v>
      </c>
      <c r="D698" s="4" t="s">
        <v>889</v>
      </c>
      <c r="E698" s="15">
        <v>68.805844268700895</v>
      </c>
      <c r="F698" s="14" t="str">
        <f>VLOOKUP(VERSIONS[[#This Row],[Product ID]], PRODUCTS[], 2)</f>
        <v>AeroSwift Running Top</v>
      </c>
      <c r="G698" s="14" t="str">
        <f>VLOOKUP(VERSIONS[[#This Row],[Product ID]], PRODUCTS[], 3)</f>
        <v>Apparel</v>
      </c>
    </row>
    <row r="699" spans="1:7" ht="14.5" x14ac:dyDescent="0.35">
      <c r="A699" s="14">
        <f t="shared" si="10"/>
        <v>698</v>
      </c>
      <c r="B699" s="14">
        <v>71</v>
      </c>
      <c r="C699" s="14">
        <v>11</v>
      </c>
      <c r="D699" s="14" t="s">
        <v>871</v>
      </c>
      <c r="E699" s="15">
        <v>38.280288100222009</v>
      </c>
      <c r="F699" s="14" t="str">
        <f>VLOOKUP(VERSIONS[[#This Row],[Product ID]], PRODUCTS[], 2)</f>
        <v>AeroSwift Running Top</v>
      </c>
      <c r="G699" s="14" t="str">
        <f>VLOOKUP(VERSIONS[[#This Row],[Product ID]], PRODUCTS[], 3)</f>
        <v>Apparel</v>
      </c>
    </row>
    <row r="700" spans="1:7" ht="14.5" x14ac:dyDescent="0.35">
      <c r="A700" s="14">
        <f t="shared" si="10"/>
        <v>699</v>
      </c>
      <c r="B700" s="14">
        <v>71</v>
      </c>
      <c r="C700" s="14">
        <v>12</v>
      </c>
      <c r="D700" s="14" t="s">
        <v>873</v>
      </c>
      <c r="E700" s="15">
        <v>366.83969895088279</v>
      </c>
      <c r="F700" s="14" t="str">
        <f>VLOOKUP(VERSIONS[[#This Row],[Product ID]], PRODUCTS[], 2)</f>
        <v>AeroSwift Running Top</v>
      </c>
      <c r="G700" s="14" t="str">
        <f>VLOOKUP(VERSIONS[[#This Row],[Product ID]], PRODUCTS[], 3)</f>
        <v>Apparel</v>
      </c>
    </row>
    <row r="701" spans="1:7" ht="15.5" x14ac:dyDescent="0.35">
      <c r="A701" s="14">
        <f t="shared" si="10"/>
        <v>700</v>
      </c>
      <c r="B701" s="14">
        <v>72</v>
      </c>
      <c r="C701" s="14">
        <v>3.5</v>
      </c>
      <c r="D701" s="4" t="s">
        <v>882</v>
      </c>
      <c r="E701" s="15">
        <v>208.63992817185164</v>
      </c>
      <c r="F701" s="14" t="str">
        <f>VLOOKUP(VERSIONS[[#This Row],[Product ID]], PRODUCTS[], 2)</f>
        <v>Zoom Structure 22</v>
      </c>
      <c r="G701" s="14" t="str">
        <f>VLOOKUP(VERSIONS[[#This Row],[Product ID]], PRODUCTS[], 3)</f>
        <v>Shoe</v>
      </c>
    </row>
    <row r="702" spans="1:7" ht="14.5" x14ac:dyDescent="0.35">
      <c r="A702" s="14">
        <f t="shared" si="10"/>
        <v>701</v>
      </c>
      <c r="B702" s="14">
        <v>72</v>
      </c>
      <c r="C702" s="14">
        <v>5</v>
      </c>
      <c r="D702" s="14" t="s">
        <v>884</v>
      </c>
      <c r="E702" s="15">
        <v>204.75637413293393</v>
      </c>
      <c r="F702" s="14" t="str">
        <f>VLOOKUP(VERSIONS[[#This Row],[Product ID]], PRODUCTS[], 2)</f>
        <v>Zoom Structure 22</v>
      </c>
      <c r="G702" s="14" t="str">
        <f>VLOOKUP(VERSIONS[[#This Row],[Product ID]], PRODUCTS[], 3)</f>
        <v>Shoe</v>
      </c>
    </row>
    <row r="703" spans="1:7" ht="15.5" x14ac:dyDescent="0.35">
      <c r="A703" s="14">
        <f t="shared" si="10"/>
        <v>702</v>
      </c>
      <c r="B703" s="14">
        <v>72</v>
      </c>
      <c r="C703" s="14">
        <v>6</v>
      </c>
      <c r="D703" s="4" t="s">
        <v>871</v>
      </c>
      <c r="E703" s="15">
        <v>373.77024252210941</v>
      </c>
      <c r="F703" s="14" t="str">
        <f>VLOOKUP(VERSIONS[[#This Row],[Product ID]], PRODUCTS[], 2)</f>
        <v>Zoom Structure 22</v>
      </c>
      <c r="G703" s="14" t="str">
        <f>VLOOKUP(VERSIONS[[#This Row],[Product ID]], PRODUCTS[], 3)</f>
        <v>Shoe</v>
      </c>
    </row>
    <row r="704" spans="1:7" ht="14.5" x14ac:dyDescent="0.35">
      <c r="A704" s="14">
        <f t="shared" si="10"/>
        <v>703</v>
      </c>
      <c r="B704" s="14">
        <v>72</v>
      </c>
      <c r="C704" s="14">
        <v>6</v>
      </c>
      <c r="D704" s="14" t="s">
        <v>870</v>
      </c>
      <c r="E704" s="15">
        <v>102.97616349999959</v>
      </c>
      <c r="F704" s="14" t="str">
        <f>VLOOKUP(VERSIONS[[#This Row],[Product ID]], PRODUCTS[], 2)</f>
        <v>Zoom Structure 22</v>
      </c>
      <c r="G704" s="14" t="str">
        <f>VLOOKUP(VERSIONS[[#This Row],[Product ID]], PRODUCTS[], 3)</f>
        <v>Shoe</v>
      </c>
    </row>
    <row r="705" spans="1:7" ht="15.5" x14ac:dyDescent="0.35">
      <c r="A705" s="14">
        <f t="shared" si="10"/>
        <v>704</v>
      </c>
      <c r="B705" s="14">
        <v>72</v>
      </c>
      <c r="C705" s="14">
        <v>6.5</v>
      </c>
      <c r="D705" s="4" t="s">
        <v>886</v>
      </c>
      <c r="E705" s="15">
        <v>153.36725289876588</v>
      </c>
      <c r="F705" s="14" t="str">
        <f>VLOOKUP(VERSIONS[[#This Row],[Product ID]], PRODUCTS[], 2)</f>
        <v>Zoom Structure 22</v>
      </c>
      <c r="G705" s="14" t="str">
        <f>VLOOKUP(VERSIONS[[#This Row],[Product ID]], PRODUCTS[], 3)</f>
        <v>Shoe</v>
      </c>
    </row>
    <row r="706" spans="1:7" ht="14.5" x14ac:dyDescent="0.35">
      <c r="A706" s="14">
        <f t="shared" si="10"/>
        <v>705</v>
      </c>
      <c r="B706" s="14">
        <v>72</v>
      </c>
      <c r="C706" s="14">
        <v>6.5</v>
      </c>
      <c r="D706" s="14" t="s">
        <v>870</v>
      </c>
      <c r="E706" s="15">
        <v>117.2931272360388</v>
      </c>
      <c r="F706" s="14" t="str">
        <f>VLOOKUP(VERSIONS[[#This Row],[Product ID]], PRODUCTS[], 2)</f>
        <v>Zoom Structure 22</v>
      </c>
      <c r="G706" s="14" t="str">
        <f>VLOOKUP(VERSIONS[[#This Row],[Product ID]], PRODUCTS[], 3)</f>
        <v>Shoe</v>
      </c>
    </row>
    <row r="707" spans="1:7" ht="14.5" x14ac:dyDescent="0.35">
      <c r="A707" s="14">
        <f t="shared" si="10"/>
        <v>706</v>
      </c>
      <c r="B707" s="14">
        <v>72</v>
      </c>
      <c r="C707" s="14">
        <v>7</v>
      </c>
      <c r="D707" s="14" t="s">
        <v>871</v>
      </c>
      <c r="E707" s="15">
        <v>40.822033542747491</v>
      </c>
      <c r="F707" s="14" t="str">
        <f>VLOOKUP(VERSIONS[[#This Row],[Product ID]], PRODUCTS[], 2)</f>
        <v>Zoom Structure 22</v>
      </c>
      <c r="G707" s="14" t="str">
        <f>VLOOKUP(VERSIONS[[#This Row],[Product ID]], PRODUCTS[], 3)</f>
        <v>Shoe</v>
      </c>
    </row>
    <row r="708" spans="1:7" ht="15.5" x14ac:dyDescent="0.35">
      <c r="A708" s="14">
        <f t="shared" ref="A708:A771" si="11">A707+1</f>
        <v>707</v>
      </c>
      <c r="B708" s="14">
        <v>72</v>
      </c>
      <c r="C708" s="14">
        <v>8</v>
      </c>
      <c r="D708" s="4" t="s">
        <v>871</v>
      </c>
      <c r="E708" s="15">
        <v>291.10626704417126</v>
      </c>
      <c r="F708" s="14" t="str">
        <f>VLOOKUP(VERSIONS[[#This Row],[Product ID]], PRODUCTS[], 2)</f>
        <v>Zoom Structure 22</v>
      </c>
      <c r="G708" s="14" t="str">
        <f>VLOOKUP(VERSIONS[[#This Row],[Product ID]], PRODUCTS[], 3)</f>
        <v>Shoe</v>
      </c>
    </row>
    <row r="709" spans="1:7" ht="14.5" x14ac:dyDescent="0.35">
      <c r="A709" s="14">
        <f t="shared" si="11"/>
        <v>708</v>
      </c>
      <c r="B709" s="14">
        <v>72</v>
      </c>
      <c r="C709" s="14">
        <v>8.5</v>
      </c>
      <c r="D709" s="14" t="s">
        <v>870</v>
      </c>
      <c r="E709" s="15">
        <v>321.54984113368045</v>
      </c>
      <c r="F709" s="14" t="str">
        <f>VLOOKUP(VERSIONS[[#This Row],[Product ID]], PRODUCTS[], 2)</f>
        <v>Zoom Structure 22</v>
      </c>
      <c r="G709" s="14" t="str">
        <f>VLOOKUP(VERSIONS[[#This Row],[Product ID]], PRODUCTS[], 3)</f>
        <v>Shoe</v>
      </c>
    </row>
    <row r="710" spans="1:7" ht="14.5" x14ac:dyDescent="0.35">
      <c r="A710" s="14">
        <f t="shared" si="11"/>
        <v>709</v>
      </c>
      <c r="B710" s="14">
        <v>72</v>
      </c>
      <c r="C710" s="14">
        <v>10</v>
      </c>
      <c r="D710" s="14" t="s">
        <v>877</v>
      </c>
      <c r="E710" s="15">
        <v>164.38253271863567</v>
      </c>
      <c r="F710" s="14" t="str">
        <f>VLOOKUP(VERSIONS[[#This Row],[Product ID]], PRODUCTS[], 2)</f>
        <v>Zoom Structure 22</v>
      </c>
      <c r="G710" s="14" t="str">
        <f>VLOOKUP(VERSIONS[[#This Row],[Product ID]], PRODUCTS[], 3)</f>
        <v>Shoe</v>
      </c>
    </row>
    <row r="711" spans="1:7" ht="14.5" x14ac:dyDescent="0.35">
      <c r="A711" s="14">
        <f t="shared" si="11"/>
        <v>710</v>
      </c>
      <c r="B711" s="14">
        <v>72</v>
      </c>
      <c r="C711" s="14">
        <v>10.5</v>
      </c>
      <c r="D711" s="14" t="s">
        <v>870</v>
      </c>
      <c r="E711" s="15">
        <v>179.07451418822183</v>
      </c>
      <c r="F711" s="14" t="str">
        <f>VLOOKUP(VERSIONS[[#This Row],[Product ID]], PRODUCTS[], 2)</f>
        <v>Zoom Structure 22</v>
      </c>
      <c r="G711" s="14" t="str">
        <f>VLOOKUP(VERSIONS[[#This Row],[Product ID]], PRODUCTS[], 3)</f>
        <v>Shoe</v>
      </c>
    </row>
    <row r="712" spans="1:7" ht="14.5" x14ac:dyDescent="0.35">
      <c r="A712" s="14">
        <f t="shared" si="11"/>
        <v>711</v>
      </c>
      <c r="B712" s="14">
        <v>72</v>
      </c>
      <c r="C712" s="14">
        <v>11</v>
      </c>
      <c r="D712" s="14" t="s">
        <v>870</v>
      </c>
      <c r="E712" s="15">
        <v>51.707134103070253</v>
      </c>
      <c r="F712" s="14" t="str">
        <f>VLOOKUP(VERSIONS[[#This Row],[Product ID]], PRODUCTS[], 2)</f>
        <v>Zoom Structure 22</v>
      </c>
      <c r="G712" s="14" t="str">
        <f>VLOOKUP(VERSIONS[[#This Row],[Product ID]], PRODUCTS[], 3)</f>
        <v>Shoe</v>
      </c>
    </row>
    <row r="713" spans="1:7" ht="15.5" x14ac:dyDescent="0.35">
      <c r="A713" s="14">
        <f t="shared" si="11"/>
        <v>712</v>
      </c>
      <c r="B713" s="14">
        <v>73</v>
      </c>
      <c r="C713" s="14">
        <v>4.5</v>
      </c>
      <c r="D713" s="4" t="s">
        <v>871</v>
      </c>
      <c r="E713" s="15">
        <v>319.92664200547983</v>
      </c>
      <c r="F713" s="14" t="str">
        <f>VLOOKUP(VERSIONS[[#This Row],[Product ID]], PRODUCTS[], 2)</f>
        <v>Air Max 720</v>
      </c>
      <c r="G713" s="14" t="str">
        <f>VLOOKUP(VERSIONS[[#This Row],[Product ID]], PRODUCTS[], 3)</f>
        <v>Shoe</v>
      </c>
    </row>
    <row r="714" spans="1:7" ht="14.5" x14ac:dyDescent="0.35">
      <c r="A714" s="14">
        <f t="shared" si="11"/>
        <v>713</v>
      </c>
      <c r="B714" s="14">
        <v>73</v>
      </c>
      <c r="C714" s="14">
        <v>5.5</v>
      </c>
      <c r="D714" s="14" t="s">
        <v>870</v>
      </c>
      <c r="E714" s="15">
        <v>230.99053391087114</v>
      </c>
      <c r="F714" s="14" t="str">
        <f>VLOOKUP(VERSIONS[[#This Row],[Product ID]], PRODUCTS[], 2)</f>
        <v>Air Max 720</v>
      </c>
      <c r="G714" s="14" t="str">
        <f>VLOOKUP(VERSIONS[[#This Row],[Product ID]], PRODUCTS[], 3)</f>
        <v>Shoe</v>
      </c>
    </row>
    <row r="715" spans="1:7" ht="14.5" x14ac:dyDescent="0.35">
      <c r="A715" s="14">
        <f t="shared" si="11"/>
        <v>714</v>
      </c>
      <c r="B715" s="14">
        <v>73</v>
      </c>
      <c r="C715" s="14">
        <v>6.5</v>
      </c>
      <c r="D715" s="14" t="s">
        <v>886</v>
      </c>
      <c r="E715" s="15">
        <v>240.18316162028003</v>
      </c>
      <c r="F715" s="14" t="str">
        <f>VLOOKUP(VERSIONS[[#This Row],[Product ID]], PRODUCTS[], 2)</f>
        <v>Air Max 720</v>
      </c>
      <c r="G715" s="14" t="str">
        <f>VLOOKUP(VERSIONS[[#This Row],[Product ID]], PRODUCTS[], 3)</f>
        <v>Shoe</v>
      </c>
    </row>
    <row r="716" spans="1:7" ht="14.5" x14ac:dyDescent="0.35">
      <c r="A716" s="14">
        <f t="shared" si="11"/>
        <v>715</v>
      </c>
      <c r="B716" s="14">
        <v>73</v>
      </c>
      <c r="C716" s="14">
        <v>6.5</v>
      </c>
      <c r="D716" s="14" t="s">
        <v>871</v>
      </c>
      <c r="E716" s="15">
        <v>143.87929014662095</v>
      </c>
      <c r="F716" s="14" t="str">
        <f>VLOOKUP(VERSIONS[[#This Row],[Product ID]], PRODUCTS[], 2)</f>
        <v>Air Max 720</v>
      </c>
      <c r="G716" s="14" t="str">
        <f>VLOOKUP(VERSIONS[[#This Row],[Product ID]], PRODUCTS[], 3)</f>
        <v>Shoe</v>
      </c>
    </row>
    <row r="717" spans="1:7" ht="15.5" x14ac:dyDescent="0.35">
      <c r="A717" s="14">
        <f t="shared" si="11"/>
        <v>716</v>
      </c>
      <c r="B717" s="14">
        <v>73</v>
      </c>
      <c r="C717" s="14">
        <v>10</v>
      </c>
      <c r="D717" s="4" t="s">
        <v>871</v>
      </c>
      <c r="E717" s="15">
        <v>128.28948929451568</v>
      </c>
      <c r="F717" s="14" t="str">
        <f>VLOOKUP(VERSIONS[[#This Row],[Product ID]], PRODUCTS[], 2)</f>
        <v>Air Max 720</v>
      </c>
      <c r="G717" s="14" t="str">
        <f>VLOOKUP(VERSIONS[[#This Row],[Product ID]], PRODUCTS[], 3)</f>
        <v>Shoe</v>
      </c>
    </row>
    <row r="718" spans="1:7" ht="15.5" x14ac:dyDescent="0.35">
      <c r="A718" s="14">
        <f t="shared" si="11"/>
        <v>717</v>
      </c>
      <c r="B718" s="14">
        <v>73</v>
      </c>
      <c r="C718" s="14">
        <v>10</v>
      </c>
      <c r="D718" s="4" t="s">
        <v>871</v>
      </c>
      <c r="E718" s="15">
        <v>102.67475471405481</v>
      </c>
      <c r="F718" s="14" t="str">
        <f>VLOOKUP(VERSIONS[[#This Row],[Product ID]], PRODUCTS[], 2)</f>
        <v>Air Max 720</v>
      </c>
      <c r="G718" s="14" t="str">
        <f>VLOOKUP(VERSIONS[[#This Row],[Product ID]], PRODUCTS[], 3)</f>
        <v>Shoe</v>
      </c>
    </row>
    <row r="719" spans="1:7" ht="15.5" x14ac:dyDescent="0.35">
      <c r="A719" s="14">
        <f t="shared" si="11"/>
        <v>718</v>
      </c>
      <c r="B719" s="14">
        <v>73</v>
      </c>
      <c r="C719" s="14">
        <v>10.5</v>
      </c>
      <c r="D719" s="4" t="s">
        <v>870</v>
      </c>
      <c r="E719" s="15">
        <v>176.11620854637209</v>
      </c>
      <c r="F719" s="14" t="str">
        <f>VLOOKUP(VERSIONS[[#This Row],[Product ID]], PRODUCTS[], 2)</f>
        <v>Air Max 720</v>
      </c>
      <c r="G719" s="14" t="str">
        <f>VLOOKUP(VERSIONS[[#This Row],[Product ID]], PRODUCTS[], 3)</f>
        <v>Shoe</v>
      </c>
    </row>
    <row r="720" spans="1:7" ht="15.5" x14ac:dyDescent="0.35">
      <c r="A720" s="14">
        <f t="shared" si="11"/>
        <v>719</v>
      </c>
      <c r="B720" s="14">
        <v>74</v>
      </c>
      <c r="C720" s="14">
        <v>3</v>
      </c>
      <c r="D720" s="4" t="s">
        <v>871</v>
      </c>
      <c r="E720" s="15">
        <v>60.044814300644418</v>
      </c>
      <c r="F720" s="14" t="str">
        <f>VLOOKUP(VERSIONS[[#This Row],[Product ID]], PRODUCTS[], 2)</f>
        <v>Nike Soccer Ball</v>
      </c>
      <c r="G720" s="14" t="str">
        <f>VLOOKUP(VERSIONS[[#This Row],[Product ID]], PRODUCTS[], 3)</f>
        <v>Sport Equipment</v>
      </c>
    </row>
    <row r="721" spans="1:7" ht="15.5" x14ac:dyDescent="0.35">
      <c r="A721" s="14">
        <f t="shared" si="11"/>
        <v>720</v>
      </c>
      <c r="B721" s="14">
        <v>74</v>
      </c>
      <c r="C721" s="14">
        <v>4</v>
      </c>
      <c r="D721" s="4" t="s">
        <v>882</v>
      </c>
      <c r="E721" s="15">
        <v>324.5996613371583</v>
      </c>
      <c r="F721" s="14" t="str">
        <f>VLOOKUP(VERSIONS[[#This Row],[Product ID]], PRODUCTS[], 2)</f>
        <v>Nike Soccer Ball</v>
      </c>
      <c r="G721" s="14" t="str">
        <f>VLOOKUP(VERSIONS[[#This Row],[Product ID]], PRODUCTS[], 3)</f>
        <v>Sport Equipment</v>
      </c>
    </row>
    <row r="722" spans="1:7" ht="15.5" x14ac:dyDescent="0.35">
      <c r="A722" s="14">
        <f t="shared" si="11"/>
        <v>721</v>
      </c>
      <c r="B722" s="14">
        <v>74</v>
      </c>
      <c r="C722" s="14">
        <v>4.5</v>
      </c>
      <c r="D722" s="4" t="s">
        <v>888</v>
      </c>
      <c r="E722" s="15">
        <v>69.088783514813059</v>
      </c>
      <c r="F722" s="14" t="str">
        <f>VLOOKUP(VERSIONS[[#This Row],[Product ID]], PRODUCTS[], 2)</f>
        <v>Nike Soccer Ball</v>
      </c>
      <c r="G722" s="14" t="str">
        <f>VLOOKUP(VERSIONS[[#This Row],[Product ID]], PRODUCTS[], 3)</f>
        <v>Sport Equipment</v>
      </c>
    </row>
    <row r="723" spans="1:7" ht="14.5" x14ac:dyDescent="0.35">
      <c r="A723" s="14">
        <f t="shared" si="11"/>
        <v>722</v>
      </c>
      <c r="B723" s="14">
        <v>74</v>
      </c>
      <c r="C723" s="14">
        <v>5</v>
      </c>
      <c r="D723" s="14" t="s">
        <v>871</v>
      </c>
      <c r="E723" s="15">
        <v>337.98617333226679</v>
      </c>
      <c r="F723" s="14" t="str">
        <f>VLOOKUP(VERSIONS[[#This Row],[Product ID]], PRODUCTS[], 2)</f>
        <v>Nike Soccer Ball</v>
      </c>
      <c r="G723" s="14" t="str">
        <f>VLOOKUP(VERSIONS[[#This Row],[Product ID]], PRODUCTS[], 3)</f>
        <v>Sport Equipment</v>
      </c>
    </row>
    <row r="724" spans="1:7" ht="15.5" x14ac:dyDescent="0.35">
      <c r="A724" s="14">
        <f t="shared" si="11"/>
        <v>723</v>
      </c>
      <c r="B724" s="14">
        <v>74</v>
      </c>
      <c r="C724" s="14">
        <v>5.5</v>
      </c>
      <c r="D724" s="4" t="s">
        <v>871</v>
      </c>
      <c r="E724" s="15">
        <v>143.70361110943995</v>
      </c>
      <c r="F724" s="14" t="str">
        <f>VLOOKUP(VERSIONS[[#This Row],[Product ID]], PRODUCTS[], 2)</f>
        <v>Nike Soccer Ball</v>
      </c>
      <c r="G724" s="14" t="str">
        <f>VLOOKUP(VERSIONS[[#This Row],[Product ID]], PRODUCTS[], 3)</f>
        <v>Sport Equipment</v>
      </c>
    </row>
    <row r="725" spans="1:7" ht="14.5" x14ac:dyDescent="0.35">
      <c r="A725" s="14">
        <f t="shared" si="11"/>
        <v>724</v>
      </c>
      <c r="B725" s="14">
        <v>74</v>
      </c>
      <c r="C725" s="14">
        <v>6.5</v>
      </c>
      <c r="D725" s="14" t="s">
        <v>884</v>
      </c>
      <c r="E725" s="15">
        <v>209.8010997194142</v>
      </c>
      <c r="F725" s="14" t="str">
        <f>VLOOKUP(VERSIONS[[#This Row],[Product ID]], PRODUCTS[], 2)</f>
        <v>Nike Soccer Ball</v>
      </c>
      <c r="G725" s="14" t="str">
        <f>VLOOKUP(VERSIONS[[#This Row],[Product ID]], PRODUCTS[], 3)</f>
        <v>Sport Equipment</v>
      </c>
    </row>
    <row r="726" spans="1:7" ht="15.5" x14ac:dyDescent="0.35">
      <c r="A726" s="14">
        <f t="shared" si="11"/>
        <v>725</v>
      </c>
      <c r="B726" s="14">
        <v>74</v>
      </c>
      <c r="C726" s="14">
        <v>7.5</v>
      </c>
      <c r="D726" s="4" t="s">
        <v>870</v>
      </c>
      <c r="E726" s="15">
        <v>333.38947677652203</v>
      </c>
      <c r="F726" s="14" t="str">
        <f>VLOOKUP(VERSIONS[[#This Row],[Product ID]], PRODUCTS[], 2)</f>
        <v>Nike Soccer Ball</v>
      </c>
      <c r="G726" s="14" t="str">
        <f>VLOOKUP(VERSIONS[[#This Row],[Product ID]], PRODUCTS[], 3)</f>
        <v>Sport Equipment</v>
      </c>
    </row>
    <row r="727" spans="1:7" ht="15.5" x14ac:dyDescent="0.35">
      <c r="A727" s="14">
        <f t="shared" si="11"/>
        <v>726</v>
      </c>
      <c r="B727" s="14">
        <v>74</v>
      </c>
      <c r="C727" s="14">
        <v>8.5</v>
      </c>
      <c r="D727" s="4" t="s">
        <v>871</v>
      </c>
      <c r="E727" s="15">
        <v>393.00539028141384</v>
      </c>
      <c r="F727" s="14" t="str">
        <f>VLOOKUP(VERSIONS[[#This Row],[Product ID]], PRODUCTS[], 2)</f>
        <v>Nike Soccer Ball</v>
      </c>
      <c r="G727" s="14" t="str">
        <f>VLOOKUP(VERSIONS[[#This Row],[Product ID]], PRODUCTS[], 3)</f>
        <v>Sport Equipment</v>
      </c>
    </row>
    <row r="728" spans="1:7" ht="15.5" x14ac:dyDescent="0.35">
      <c r="A728" s="14">
        <f t="shared" si="11"/>
        <v>727</v>
      </c>
      <c r="B728" s="14">
        <v>74</v>
      </c>
      <c r="C728" s="14">
        <v>9.5</v>
      </c>
      <c r="D728" s="4" t="s">
        <v>870</v>
      </c>
      <c r="E728" s="15">
        <v>83.670002254253063</v>
      </c>
      <c r="F728" s="14" t="str">
        <f>VLOOKUP(VERSIONS[[#This Row],[Product ID]], PRODUCTS[], 2)</f>
        <v>Nike Soccer Ball</v>
      </c>
      <c r="G728" s="14" t="str">
        <f>VLOOKUP(VERSIONS[[#This Row],[Product ID]], PRODUCTS[], 3)</f>
        <v>Sport Equipment</v>
      </c>
    </row>
    <row r="729" spans="1:7" ht="14.5" x14ac:dyDescent="0.35">
      <c r="A729" s="14">
        <f t="shared" si="11"/>
        <v>728</v>
      </c>
      <c r="B729" s="14">
        <v>75</v>
      </c>
      <c r="C729" s="14">
        <v>3</v>
      </c>
      <c r="D729" s="14" t="s">
        <v>871</v>
      </c>
      <c r="E729" s="15">
        <v>310.19393764307296</v>
      </c>
      <c r="F729" s="14" t="str">
        <f>VLOOKUP(VERSIONS[[#This Row],[Product ID]], PRODUCTS[], 2)</f>
        <v>React Presto</v>
      </c>
      <c r="G729" s="14" t="str">
        <f>VLOOKUP(VERSIONS[[#This Row],[Product ID]], PRODUCTS[], 3)</f>
        <v>Shoe</v>
      </c>
    </row>
    <row r="730" spans="1:7" ht="15.5" x14ac:dyDescent="0.35">
      <c r="A730" s="14">
        <f t="shared" si="11"/>
        <v>729</v>
      </c>
      <c r="B730" s="14">
        <v>75</v>
      </c>
      <c r="C730" s="14">
        <v>4</v>
      </c>
      <c r="D730" s="4" t="s">
        <v>875</v>
      </c>
      <c r="E730" s="15">
        <v>311.47026786089037</v>
      </c>
      <c r="F730" s="14" t="str">
        <f>VLOOKUP(VERSIONS[[#This Row],[Product ID]], PRODUCTS[], 2)</f>
        <v>React Presto</v>
      </c>
      <c r="G730" s="14" t="str">
        <f>VLOOKUP(VERSIONS[[#This Row],[Product ID]], PRODUCTS[], 3)</f>
        <v>Shoe</v>
      </c>
    </row>
    <row r="731" spans="1:7" ht="15.5" x14ac:dyDescent="0.35">
      <c r="A731" s="14">
        <f t="shared" si="11"/>
        <v>730</v>
      </c>
      <c r="B731" s="14">
        <v>75</v>
      </c>
      <c r="C731" s="14">
        <v>5</v>
      </c>
      <c r="D731" s="4" t="s">
        <v>876</v>
      </c>
      <c r="E731" s="15">
        <v>124.47996203538727</v>
      </c>
      <c r="F731" s="14" t="str">
        <f>VLOOKUP(VERSIONS[[#This Row],[Product ID]], PRODUCTS[], 2)</f>
        <v>React Presto</v>
      </c>
      <c r="G731" s="14" t="str">
        <f>VLOOKUP(VERSIONS[[#This Row],[Product ID]], PRODUCTS[], 3)</f>
        <v>Shoe</v>
      </c>
    </row>
    <row r="732" spans="1:7" ht="15.5" x14ac:dyDescent="0.35">
      <c r="A732" s="14">
        <f t="shared" si="11"/>
        <v>731</v>
      </c>
      <c r="B732" s="14">
        <v>75</v>
      </c>
      <c r="C732" s="14">
        <v>6</v>
      </c>
      <c r="D732" s="4" t="s">
        <v>871</v>
      </c>
      <c r="E732" s="15">
        <v>112.60734686439602</v>
      </c>
      <c r="F732" s="14" t="str">
        <f>VLOOKUP(VERSIONS[[#This Row],[Product ID]], PRODUCTS[], 2)</f>
        <v>React Presto</v>
      </c>
      <c r="G732" s="14" t="str">
        <f>VLOOKUP(VERSIONS[[#This Row],[Product ID]], PRODUCTS[], 3)</f>
        <v>Shoe</v>
      </c>
    </row>
    <row r="733" spans="1:7" ht="15.5" x14ac:dyDescent="0.35">
      <c r="A733" s="14">
        <f t="shared" si="11"/>
        <v>732</v>
      </c>
      <c r="B733" s="14">
        <v>75</v>
      </c>
      <c r="C733" s="14">
        <v>7.5</v>
      </c>
      <c r="D733" s="4" t="s">
        <v>871</v>
      </c>
      <c r="E733" s="15">
        <v>66.18031105915864</v>
      </c>
      <c r="F733" s="14" t="str">
        <f>VLOOKUP(VERSIONS[[#This Row],[Product ID]], PRODUCTS[], 2)</f>
        <v>React Presto</v>
      </c>
      <c r="G733" s="14" t="str">
        <f>VLOOKUP(VERSIONS[[#This Row],[Product ID]], PRODUCTS[], 3)</f>
        <v>Shoe</v>
      </c>
    </row>
    <row r="734" spans="1:7" ht="15.5" x14ac:dyDescent="0.35">
      <c r="A734" s="14">
        <f t="shared" si="11"/>
        <v>733</v>
      </c>
      <c r="B734" s="14">
        <v>75</v>
      </c>
      <c r="C734" s="14">
        <v>8</v>
      </c>
      <c r="D734" s="4" t="s">
        <v>873</v>
      </c>
      <c r="E734" s="15">
        <v>30.90703497074098</v>
      </c>
      <c r="F734" s="14" t="str">
        <f>VLOOKUP(VERSIONS[[#This Row],[Product ID]], PRODUCTS[], 2)</f>
        <v>React Presto</v>
      </c>
      <c r="G734" s="14" t="str">
        <f>VLOOKUP(VERSIONS[[#This Row],[Product ID]], PRODUCTS[], 3)</f>
        <v>Shoe</v>
      </c>
    </row>
    <row r="735" spans="1:7" ht="14.5" x14ac:dyDescent="0.35">
      <c r="A735" s="14">
        <f t="shared" si="11"/>
        <v>734</v>
      </c>
      <c r="B735" s="14">
        <v>75</v>
      </c>
      <c r="C735" s="14">
        <v>9.5</v>
      </c>
      <c r="D735" s="14" t="s">
        <v>872</v>
      </c>
      <c r="E735" s="15">
        <v>182.76692458772013</v>
      </c>
      <c r="F735" s="14" t="str">
        <f>VLOOKUP(VERSIONS[[#This Row],[Product ID]], PRODUCTS[], 2)</f>
        <v>React Presto</v>
      </c>
      <c r="G735" s="14" t="str">
        <f>VLOOKUP(VERSIONS[[#This Row],[Product ID]], PRODUCTS[], 3)</f>
        <v>Shoe</v>
      </c>
    </row>
    <row r="736" spans="1:7" ht="15.5" x14ac:dyDescent="0.35">
      <c r="A736" s="14">
        <f t="shared" si="11"/>
        <v>735</v>
      </c>
      <c r="B736" s="14">
        <v>75</v>
      </c>
      <c r="C736" s="14">
        <v>10</v>
      </c>
      <c r="D736" s="4" t="s">
        <v>871</v>
      </c>
      <c r="E736" s="15">
        <v>259.42075676349219</v>
      </c>
      <c r="F736" s="14" t="str">
        <f>VLOOKUP(VERSIONS[[#This Row],[Product ID]], PRODUCTS[], 2)</f>
        <v>React Presto</v>
      </c>
      <c r="G736" s="14" t="str">
        <f>VLOOKUP(VERSIONS[[#This Row],[Product ID]], PRODUCTS[], 3)</f>
        <v>Shoe</v>
      </c>
    </row>
    <row r="737" spans="1:7" ht="14.5" x14ac:dyDescent="0.35">
      <c r="A737" s="14">
        <f t="shared" si="11"/>
        <v>736</v>
      </c>
      <c r="B737" s="14">
        <v>75</v>
      </c>
      <c r="C737" s="14">
        <v>10.5</v>
      </c>
      <c r="D737" s="14" t="s">
        <v>881</v>
      </c>
      <c r="E737" s="15">
        <v>281.60799490854464</v>
      </c>
      <c r="F737" s="14" t="str">
        <f>VLOOKUP(VERSIONS[[#This Row],[Product ID]], PRODUCTS[], 2)</f>
        <v>React Presto</v>
      </c>
      <c r="G737" s="14" t="str">
        <f>VLOOKUP(VERSIONS[[#This Row],[Product ID]], PRODUCTS[], 3)</f>
        <v>Shoe</v>
      </c>
    </row>
    <row r="738" spans="1:7" ht="15.5" x14ac:dyDescent="0.35">
      <c r="A738" s="14">
        <f t="shared" si="11"/>
        <v>737</v>
      </c>
      <c r="B738" s="14">
        <v>75</v>
      </c>
      <c r="C738" s="14">
        <v>11.5</v>
      </c>
      <c r="D738" s="4" t="s">
        <v>876</v>
      </c>
      <c r="E738" s="15">
        <v>255.39901684275767</v>
      </c>
      <c r="F738" s="14" t="str">
        <f>VLOOKUP(VERSIONS[[#This Row],[Product ID]], PRODUCTS[], 2)</f>
        <v>React Presto</v>
      </c>
      <c r="G738" s="14" t="str">
        <f>VLOOKUP(VERSIONS[[#This Row],[Product ID]], PRODUCTS[], 3)</f>
        <v>Shoe</v>
      </c>
    </row>
    <row r="739" spans="1:7" ht="15.5" x14ac:dyDescent="0.35">
      <c r="A739" s="14">
        <f t="shared" si="11"/>
        <v>738</v>
      </c>
      <c r="B739" s="14">
        <v>75</v>
      </c>
      <c r="C739" s="14">
        <v>12</v>
      </c>
      <c r="D739" s="4" t="s">
        <v>871</v>
      </c>
      <c r="E739" s="15">
        <v>348.56278148126307</v>
      </c>
      <c r="F739" s="14" t="str">
        <f>VLOOKUP(VERSIONS[[#This Row],[Product ID]], PRODUCTS[], 2)</f>
        <v>React Presto</v>
      </c>
      <c r="G739" s="14" t="str">
        <f>VLOOKUP(VERSIONS[[#This Row],[Product ID]], PRODUCTS[], 3)</f>
        <v>Shoe</v>
      </c>
    </row>
    <row r="740" spans="1:7" ht="14.5" x14ac:dyDescent="0.35">
      <c r="A740" s="14">
        <f t="shared" si="11"/>
        <v>739</v>
      </c>
      <c r="B740" s="14">
        <v>76</v>
      </c>
      <c r="C740" s="14">
        <v>3</v>
      </c>
      <c r="D740" s="14" t="s">
        <v>872</v>
      </c>
      <c r="E740" s="15">
        <v>351.72741889905694</v>
      </c>
      <c r="F740" s="14" t="str">
        <f>VLOOKUP(VERSIONS[[#This Row],[Product ID]], PRODUCTS[], 2)</f>
        <v>Challenger Shorts</v>
      </c>
      <c r="G740" s="14" t="str">
        <f>VLOOKUP(VERSIONS[[#This Row],[Product ID]], PRODUCTS[], 3)</f>
        <v>Apparel</v>
      </c>
    </row>
    <row r="741" spans="1:7" ht="15.5" x14ac:dyDescent="0.35">
      <c r="A741" s="14">
        <f t="shared" si="11"/>
        <v>740</v>
      </c>
      <c r="B741" s="14">
        <v>76</v>
      </c>
      <c r="C741" s="14">
        <v>7.5</v>
      </c>
      <c r="D741" s="4" t="s">
        <v>871</v>
      </c>
      <c r="E741" s="15">
        <v>315.1513741668972</v>
      </c>
      <c r="F741" s="14" t="str">
        <f>VLOOKUP(VERSIONS[[#This Row],[Product ID]], PRODUCTS[], 2)</f>
        <v>Challenger Shorts</v>
      </c>
      <c r="G741" s="14" t="str">
        <f>VLOOKUP(VERSIONS[[#This Row],[Product ID]], PRODUCTS[], 3)</f>
        <v>Apparel</v>
      </c>
    </row>
    <row r="742" spans="1:7" ht="14.5" x14ac:dyDescent="0.35">
      <c r="A742" s="14">
        <f t="shared" si="11"/>
        <v>741</v>
      </c>
      <c r="B742" s="14">
        <v>76</v>
      </c>
      <c r="C742" s="14">
        <v>8.5</v>
      </c>
      <c r="D742" s="14" t="s">
        <v>870</v>
      </c>
      <c r="E742" s="15">
        <v>282.79542841969845</v>
      </c>
      <c r="F742" s="14" t="str">
        <f>VLOOKUP(VERSIONS[[#This Row],[Product ID]], PRODUCTS[], 2)</f>
        <v>Challenger Shorts</v>
      </c>
      <c r="G742" s="14" t="str">
        <f>VLOOKUP(VERSIONS[[#This Row],[Product ID]], PRODUCTS[], 3)</f>
        <v>Apparel</v>
      </c>
    </row>
    <row r="743" spans="1:7" ht="15.5" x14ac:dyDescent="0.35">
      <c r="A743" s="14">
        <f t="shared" si="11"/>
        <v>742</v>
      </c>
      <c r="B743" s="14">
        <v>76</v>
      </c>
      <c r="C743" s="14">
        <v>9</v>
      </c>
      <c r="D743" s="4" t="s">
        <v>872</v>
      </c>
      <c r="E743" s="15">
        <v>81.528784424743463</v>
      </c>
      <c r="F743" s="14" t="str">
        <f>VLOOKUP(VERSIONS[[#This Row],[Product ID]], PRODUCTS[], 2)</f>
        <v>Challenger Shorts</v>
      </c>
      <c r="G743" s="14" t="str">
        <f>VLOOKUP(VERSIONS[[#This Row],[Product ID]], PRODUCTS[], 3)</f>
        <v>Apparel</v>
      </c>
    </row>
    <row r="744" spans="1:7" ht="15.5" x14ac:dyDescent="0.35">
      <c r="A744" s="14">
        <f t="shared" si="11"/>
        <v>743</v>
      </c>
      <c r="B744" s="14">
        <v>76</v>
      </c>
      <c r="C744" s="14">
        <v>11</v>
      </c>
      <c r="D744" s="4" t="s">
        <v>871</v>
      </c>
      <c r="E744" s="15">
        <v>308.26412950948742</v>
      </c>
      <c r="F744" s="14" t="str">
        <f>VLOOKUP(VERSIONS[[#This Row],[Product ID]], PRODUCTS[], 2)</f>
        <v>Challenger Shorts</v>
      </c>
      <c r="G744" s="14" t="str">
        <f>VLOOKUP(VERSIONS[[#This Row],[Product ID]], PRODUCTS[], 3)</f>
        <v>Apparel</v>
      </c>
    </row>
    <row r="745" spans="1:7" ht="15.5" x14ac:dyDescent="0.35">
      <c r="A745" s="14">
        <f t="shared" si="11"/>
        <v>744</v>
      </c>
      <c r="B745" s="14">
        <v>76</v>
      </c>
      <c r="C745" s="14">
        <v>12.5</v>
      </c>
      <c r="D745" s="4" t="s">
        <v>870</v>
      </c>
      <c r="E745" s="15">
        <v>151.65684268683151</v>
      </c>
      <c r="F745" s="14" t="str">
        <f>VLOOKUP(VERSIONS[[#This Row],[Product ID]], PRODUCTS[], 2)</f>
        <v>Challenger Shorts</v>
      </c>
      <c r="G745" s="14" t="str">
        <f>VLOOKUP(VERSIONS[[#This Row],[Product ID]], PRODUCTS[], 3)</f>
        <v>Apparel</v>
      </c>
    </row>
    <row r="746" spans="1:7" ht="14.5" x14ac:dyDescent="0.35">
      <c r="A746" s="14">
        <f t="shared" si="11"/>
        <v>745</v>
      </c>
      <c r="B746" s="14">
        <v>76</v>
      </c>
      <c r="C746" s="14">
        <v>12.5</v>
      </c>
      <c r="D746" s="14" t="s">
        <v>888</v>
      </c>
      <c r="E746" s="15">
        <v>178.0315839578852</v>
      </c>
      <c r="F746" s="14" t="str">
        <f>VLOOKUP(VERSIONS[[#This Row],[Product ID]], PRODUCTS[], 2)</f>
        <v>Challenger Shorts</v>
      </c>
      <c r="G746" s="14" t="str">
        <f>VLOOKUP(VERSIONS[[#This Row],[Product ID]], PRODUCTS[], 3)</f>
        <v>Apparel</v>
      </c>
    </row>
    <row r="747" spans="1:7" ht="14.5" x14ac:dyDescent="0.35">
      <c r="A747" s="14">
        <f t="shared" si="11"/>
        <v>746</v>
      </c>
      <c r="B747" s="14">
        <v>77</v>
      </c>
      <c r="C747" s="14">
        <v>3.5</v>
      </c>
      <c r="D747" s="14" t="s">
        <v>871</v>
      </c>
      <c r="E747" s="15">
        <v>263.79433057315788</v>
      </c>
      <c r="F747" s="14" t="str">
        <f>VLOOKUP(VERSIONS[[#This Row],[Product ID]], PRODUCTS[], 2)</f>
        <v>Nike Court Legacy</v>
      </c>
      <c r="G747" s="14" t="str">
        <f>VLOOKUP(VERSIONS[[#This Row],[Product ID]], PRODUCTS[], 3)</f>
        <v>Shoe</v>
      </c>
    </row>
    <row r="748" spans="1:7" ht="14.5" x14ac:dyDescent="0.35">
      <c r="A748" s="14">
        <f t="shared" si="11"/>
        <v>747</v>
      </c>
      <c r="B748" s="14">
        <v>77</v>
      </c>
      <c r="C748" s="14">
        <v>6.5</v>
      </c>
      <c r="D748" s="14" t="s">
        <v>881</v>
      </c>
      <c r="E748" s="15">
        <v>104.2573461884696</v>
      </c>
      <c r="F748" s="14" t="str">
        <f>VLOOKUP(VERSIONS[[#This Row],[Product ID]], PRODUCTS[], 2)</f>
        <v>Nike Court Legacy</v>
      </c>
      <c r="G748" s="14" t="str">
        <f>VLOOKUP(VERSIONS[[#This Row],[Product ID]], PRODUCTS[], 3)</f>
        <v>Shoe</v>
      </c>
    </row>
    <row r="749" spans="1:7" ht="15.5" x14ac:dyDescent="0.35">
      <c r="A749" s="14">
        <f t="shared" si="11"/>
        <v>748</v>
      </c>
      <c r="B749" s="14">
        <v>77</v>
      </c>
      <c r="C749" s="14">
        <v>7</v>
      </c>
      <c r="D749" s="4" t="s">
        <v>886</v>
      </c>
      <c r="E749" s="15">
        <v>352.96615062034658</v>
      </c>
      <c r="F749" s="14" t="str">
        <f>VLOOKUP(VERSIONS[[#This Row],[Product ID]], PRODUCTS[], 2)</f>
        <v>Nike Court Legacy</v>
      </c>
      <c r="G749" s="14" t="str">
        <f>VLOOKUP(VERSIONS[[#This Row],[Product ID]], PRODUCTS[], 3)</f>
        <v>Shoe</v>
      </c>
    </row>
    <row r="750" spans="1:7" ht="15.5" x14ac:dyDescent="0.35">
      <c r="A750" s="14">
        <f t="shared" si="11"/>
        <v>749</v>
      </c>
      <c r="B750" s="14">
        <v>77</v>
      </c>
      <c r="C750" s="14">
        <v>9.5</v>
      </c>
      <c r="D750" s="4" t="s">
        <v>872</v>
      </c>
      <c r="E750" s="15">
        <v>281.75791237836859</v>
      </c>
      <c r="F750" s="14" t="str">
        <f>VLOOKUP(VERSIONS[[#This Row],[Product ID]], PRODUCTS[], 2)</f>
        <v>Nike Court Legacy</v>
      </c>
      <c r="G750" s="14" t="str">
        <f>VLOOKUP(VERSIONS[[#This Row],[Product ID]], PRODUCTS[], 3)</f>
        <v>Shoe</v>
      </c>
    </row>
    <row r="751" spans="1:7" ht="14.5" x14ac:dyDescent="0.35">
      <c r="A751" s="14">
        <f t="shared" si="11"/>
        <v>750</v>
      </c>
      <c r="B751" s="14">
        <v>77</v>
      </c>
      <c r="C751" s="14">
        <v>9.5</v>
      </c>
      <c r="D751" s="14" t="s">
        <v>871</v>
      </c>
      <c r="E751" s="15">
        <v>393.89392190077507</v>
      </c>
      <c r="F751" s="14" t="str">
        <f>VLOOKUP(VERSIONS[[#This Row],[Product ID]], PRODUCTS[], 2)</f>
        <v>Nike Court Legacy</v>
      </c>
      <c r="G751" s="14" t="str">
        <f>VLOOKUP(VERSIONS[[#This Row],[Product ID]], PRODUCTS[], 3)</f>
        <v>Shoe</v>
      </c>
    </row>
    <row r="752" spans="1:7" ht="14.5" x14ac:dyDescent="0.35">
      <c r="A752" s="14">
        <f t="shared" si="11"/>
        <v>751</v>
      </c>
      <c r="B752" s="14">
        <v>77</v>
      </c>
      <c r="C752" s="14">
        <v>11.5</v>
      </c>
      <c r="D752" s="14" t="s">
        <v>870</v>
      </c>
      <c r="E752" s="15">
        <v>325.86861644137349</v>
      </c>
      <c r="F752" s="14" t="str">
        <f>VLOOKUP(VERSIONS[[#This Row],[Product ID]], PRODUCTS[], 2)</f>
        <v>Nike Court Legacy</v>
      </c>
      <c r="G752" s="14" t="str">
        <f>VLOOKUP(VERSIONS[[#This Row],[Product ID]], PRODUCTS[], 3)</f>
        <v>Shoe</v>
      </c>
    </row>
    <row r="753" spans="1:7" ht="15.5" x14ac:dyDescent="0.35">
      <c r="A753" s="14">
        <f t="shared" si="11"/>
        <v>752</v>
      </c>
      <c r="B753" s="14">
        <v>77</v>
      </c>
      <c r="C753" s="14">
        <v>11.5</v>
      </c>
      <c r="D753" s="4" t="s">
        <v>871</v>
      </c>
      <c r="E753" s="15">
        <v>63.464601986745549</v>
      </c>
      <c r="F753" s="14" t="str">
        <f>VLOOKUP(VERSIONS[[#This Row],[Product ID]], PRODUCTS[], 2)</f>
        <v>Nike Court Legacy</v>
      </c>
      <c r="G753" s="14" t="str">
        <f>VLOOKUP(VERSIONS[[#This Row],[Product ID]], PRODUCTS[], 3)</f>
        <v>Shoe</v>
      </c>
    </row>
    <row r="754" spans="1:7" ht="14.5" x14ac:dyDescent="0.35">
      <c r="A754" s="14">
        <f t="shared" si="11"/>
        <v>753</v>
      </c>
      <c r="B754" s="14">
        <v>78</v>
      </c>
      <c r="C754" s="14">
        <v>3</v>
      </c>
      <c r="D754" s="14" t="s">
        <v>870</v>
      </c>
      <c r="E754" s="15">
        <v>381.37704921052278</v>
      </c>
      <c r="F754" s="14" t="str">
        <f>VLOOKUP(VERSIONS[[#This Row],[Product ID]], PRODUCTS[], 2)</f>
        <v>Nike Air Tailwind</v>
      </c>
      <c r="G754" s="14" t="str">
        <f>VLOOKUP(VERSIONS[[#This Row],[Product ID]], PRODUCTS[], 3)</f>
        <v>Shoe</v>
      </c>
    </row>
    <row r="755" spans="1:7" ht="15.5" x14ac:dyDescent="0.35">
      <c r="A755" s="14">
        <f t="shared" si="11"/>
        <v>754</v>
      </c>
      <c r="B755" s="14">
        <v>78</v>
      </c>
      <c r="C755" s="14">
        <v>4</v>
      </c>
      <c r="D755" s="4" t="s">
        <v>870</v>
      </c>
      <c r="E755" s="15">
        <v>39.995815920927882</v>
      </c>
      <c r="F755" s="14" t="str">
        <f>VLOOKUP(VERSIONS[[#This Row],[Product ID]], PRODUCTS[], 2)</f>
        <v>Nike Air Tailwind</v>
      </c>
      <c r="G755" s="14" t="str">
        <f>VLOOKUP(VERSIONS[[#This Row],[Product ID]], PRODUCTS[], 3)</f>
        <v>Shoe</v>
      </c>
    </row>
    <row r="756" spans="1:7" ht="15.5" x14ac:dyDescent="0.35">
      <c r="A756" s="14">
        <f t="shared" si="11"/>
        <v>755</v>
      </c>
      <c r="B756" s="14">
        <v>78</v>
      </c>
      <c r="C756" s="14">
        <v>4</v>
      </c>
      <c r="D756" s="4" t="s">
        <v>870</v>
      </c>
      <c r="E756" s="15">
        <v>56.800920799398</v>
      </c>
      <c r="F756" s="14" t="str">
        <f>VLOOKUP(VERSIONS[[#This Row],[Product ID]], PRODUCTS[], 2)</f>
        <v>Nike Air Tailwind</v>
      </c>
      <c r="G756" s="14" t="str">
        <f>VLOOKUP(VERSIONS[[#This Row],[Product ID]], PRODUCTS[], 3)</f>
        <v>Shoe</v>
      </c>
    </row>
    <row r="757" spans="1:7" ht="15.5" x14ac:dyDescent="0.35">
      <c r="A757" s="14">
        <f t="shared" si="11"/>
        <v>756</v>
      </c>
      <c r="B757" s="14">
        <v>78</v>
      </c>
      <c r="C757" s="14">
        <v>5.5</v>
      </c>
      <c r="D757" s="4" t="s">
        <v>871</v>
      </c>
      <c r="E757" s="15">
        <v>249.21304501476379</v>
      </c>
      <c r="F757" s="14" t="str">
        <f>VLOOKUP(VERSIONS[[#This Row],[Product ID]], PRODUCTS[], 2)</f>
        <v>Nike Air Tailwind</v>
      </c>
      <c r="G757" s="14" t="str">
        <f>VLOOKUP(VERSIONS[[#This Row],[Product ID]], PRODUCTS[], 3)</f>
        <v>Shoe</v>
      </c>
    </row>
    <row r="758" spans="1:7" ht="14.5" x14ac:dyDescent="0.35">
      <c r="A758" s="14">
        <f t="shared" si="11"/>
        <v>757</v>
      </c>
      <c r="B758" s="14">
        <v>78</v>
      </c>
      <c r="C758" s="14">
        <v>5.5</v>
      </c>
      <c r="D758" s="14" t="s">
        <v>872</v>
      </c>
      <c r="E758" s="15">
        <v>60.205638746221837</v>
      </c>
      <c r="F758" s="14" t="str">
        <f>VLOOKUP(VERSIONS[[#This Row],[Product ID]], PRODUCTS[], 2)</f>
        <v>Nike Air Tailwind</v>
      </c>
      <c r="G758" s="14" t="str">
        <f>VLOOKUP(VERSIONS[[#This Row],[Product ID]], PRODUCTS[], 3)</f>
        <v>Shoe</v>
      </c>
    </row>
    <row r="759" spans="1:7" ht="15.5" x14ac:dyDescent="0.35">
      <c r="A759" s="14">
        <f t="shared" si="11"/>
        <v>758</v>
      </c>
      <c r="B759" s="14">
        <v>78</v>
      </c>
      <c r="C759" s="14">
        <v>6</v>
      </c>
      <c r="D759" s="4" t="s">
        <v>871</v>
      </c>
      <c r="E759" s="15">
        <v>309.20160775856806</v>
      </c>
      <c r="F759" s="14" t="str">
        <f>VLOOKUP(VERSIONS[[#This Row],[Product ID]], PRODUCTS[], 2)</f>
        <v>Nike Air Tailwind</v>
      </c>
      <c r="G759" s="14" t="str">
        <f>VLOOKUP(VERSIONS[[#This Row],[Product ID]], PRODUCTS[], 3)</f>
        <v>Shoe</v>
      </c>
    </row>
    <row r="760" spans="1:7" ht="14.5" x14ac:dyDescent="0.35">
      <c r="A760" s="14">
        <f t="shared" si="11"/>
        <v>759</v>
      </c>
      <c r="B760" s="14">
        <v>78</v>
      </c>
      <c r="C760" s="14">
        <v>6.5</v>
      </c>
      <c r="D760" s="14" t="s">
        <v>871</v>
      </c>
      <c r="E760" s="15">
        <v>318.19782682752532</v>
      </c>
      <c r="F760" s="14" t="str">
        <f>VLOOKUP(VERSIONS[[#This Row],[Product ID]], PRODUCTS[], 2)</f>
        <v>Nike Air Tailwind</v>
      </c>
      <c r="G760" s="14" t="str">
        <f>VLOOKUP(VERSIONS[[#This Row],[Product ID]], PRODUCTS[], 3)</f>
        <v>Shoe</v>
      </c>
    </row>
    <row r="761" spans="1:7" ht="14.5" x14ac:dyDescent="0.35">
      <c r="A761" s="14">
        <f t="shared" si="11"/>
        <v>760</v>
      </c>
      <c r="B761" s="14">
        <v>78</v>
      </c>
      <c r="C761" s="14">
        <v>8.5</v>
      </c>
      <c r="D761" s="14" t="s">
        <v>888</v>
      </c>
      <c r="E761" s="15">
        <v>253.47598133312658</v>
      </c>
      <c r="F761" s="14" t="str">
        <f>VLOOKUP(VERSIONS[[#This Row],[Product ID]], PRODUCTS[], 2)</f>
        <v>Nike Air Tailwind</v>
      </c>
      <c r="G761" s="14" t="str">
        <f>VLOOKUP(VERSIONS[[#This Row],[Product ID]], PRODUCTS[], 3)</f>
        <v>Shoe</v>
      </c>
    </row>
    <row r="762" spans="1:7" ht="15.5" x14ac:dyDescent="0.35">
      <c r="A762" s="14">
        <f t="shared" si="11"/>
        <v>761</v>
      </c>
      <c r="B762" s="14">
        <v>78</v>
      </c>
      <c r="C762" s="14">
        <v>9</v>
      </c>
      <c r="D762" s="4" t="s">
        <v>871</v>
      </c>
      <c r="E762" s="15">
        <v>313.72306786315767</v>
      </c>
      <c r="F762" s="14" t="str">
        <f>VLOOKUP(VERSIONS[[#This Row],[Product ID]], PRODUCTS[], 2)</f>
        <v>Nike Air Tailwind</v>
      </c>
      <c r="G762" s="14" t="str">
        <f>VLOOKUP(VERSIONS[[#This Row],[Product ID]], PRODUCTS[], 3)</f>
        <v>Shoe</v>
      </c>
    </row>
    <row r="763" spans="1:7" ht="14.5" x14ac:dyDescent="0.35">
      <c r="A763" s="14">
        <f t="shared" si="11"/>
        <v>762</v>
      </c>
      <c r="B763" s="14">
        <v>78</v>
      </c>
      <c r="C763" s="14">
        <v>9</v>
      </c>
      <c r="D763" s="14" t="s">
        <v>870</v>
      </c>
      <c r="E763" s="15">
        <v>33.289001169197093</v>
      </c>
      <c r="F763" s="14" t="str">
        <f>VLOOKUP(VERSIONS[[#This Row],[Product ID]], PRODUCTS[], 2)</f>
        <v>Nike Air Tailwind</v>
      </c>
      <c r="G763" s="14" t="str">
        <f>VLOOKUP(VERSIONS[[#This Row],[Product ID]], PRODUCTS[], 3)</f>
        <v>Shoe</v>
      </c>
    </row>
    <row r="764" spans="1:7" ht="14.5" x14ac:dyDescent="0.35">
      <c r="A764" s="14">
        <f t="shared" si="11"/>
        <v>763</v>
      </c>
      <c r="B764" s="14">
        <v>78</v>
      </c>
      <c r="C764" s="14">
        <v>11</v>
      </c>
      <c r="D764" s="14" t="s">
        <v>871</v>
      </c>
      <c r="E764" s="15">
        <v>344.2422984633418</v>
      </c>
      <c r="F764" s="14" t="str">
        <f>VLOOKUP(VERSIONS[[#This Row],[Product ID]], PRODUCTS[], 2)</f>
        <v>Nike Air Tailwind</v>
      </c>
      <c r="G764" s="14" t="str">
        <f>VLOOKUP(VERSIONS[[#This Row],[Product ID]], PRODUCTS[], 3)</f>
        <v>Shoe</v>
      </c>
    </row>
    <row r="765" spans="1:7" ht="14.5" x14ac:dyDescent="0.35">
      <c r="A765" s="14">
        <f t="shared" si="11"/>
        <v>764</v>
      </c>
      <c r="B765" s="14">
        <v>79</v>
      </c>
      <c r="C765" s="14">
        <v>5</v>
      </c>
      <c r="D765" s="14" t="s">
        <v>870</v>
      </c>
      <c r="E765" s="15">
        <v>221.4040193162798</v>
      </c>
      <c r="F765" s="14" t="str">
        <f>VLOOKUP(VERSIONS[[#This Row],[Product ID]], PRODUCTS[], 2)</f>
        <v>Zoom Gravity</v>
      </c>
      <c r="G765" s="14" t="str">
        <f>VLOOKUP(VERSIONS[[#This Row],[Product ID]], PRODUCTS[], 3)</f>
        <v>Shoe</v>
      </c>
    </row>
    <row r="766" spans="1:7" ht="14.5" x14ac:dyDescent="0.35">
      <c r="A766" s="14">
        <f t="shared" si="11"/>
        <v>765</v>
      </c>
      <c r="B766" s="14">
        <v>79</v>
      </c>
      <c r="C766" s="14">
        <v>5.5</v>
      </c>
      <c r="D766" s="14" t="s">
        <v>871</v>
      </c>
      <c r="E766" s="15">
        <v>142.5403099254502</v>
      </c>
      <c r="F766" s="14" t="str">
        <f>VLOOKUP(VERSIONS[[#This Row],[Product ID]], PRODUCTS[], 2)</f>
        <v>Zoom Gravity</v>
      </c>
      <c r="G766" s="14" t="str">
        <f>VLOOKUP(VERSIONS[[#This Row],[Product ID]], PRODUCTS[], 3)</f>
        <v>Shoe</v>
      </c>
    </row>
    <row r="767" spans="1:7" ht="15.5" x14ac:dyDescent="0.35">
      <c r="A767" s="14">
        <f t="shared" si="11"/>
        <v>766</v>
      </c>
      <c r="B767" s="14">
        <v>79</v>
      </c>
      <c r="C767" s="14">
        <v>6.5</v>
      </c>
      <c r="D767" s="4" t="s">
        <v>871</v>
      </c>
      <c r="E767" s="15">
        <v>392.46493215287893</v>
      </c>
      <c r="F767" s="14" t="str">
        <f>VLOOKUP(VERSIONS[[#This Row],[Product ID]], PRODUCTS[], 2)</f>
        <v>Zoom Gravity</v>
      </c>
      <c r="G767" s="14" t="str">
        <f>VLOOKUP(VERSIONS[[#This Row],[Product ID]], PRODUCTS[], 3)</f>
        <v>Shoe</v>
      </c>
    </row>
    <row r="768" spans="1:7" ht="14.5" x14ac:dyDescent="0.35">
      <c r="A768" s="14">
        <f t="shared" si="11"/>
        <v>767</v>
      </c>
      <c r="B768" s="14">
        <v>79</v>
      </c>
      <c r="C768" s="14">
        <v>7.5</v>
      </c>
      <c r="D768" s="14" t="s">
        <v>871</v>
      </c>
      <c r="E768" s="15">
        <v>235.28844784363207</v>
      </c>
      <c r="F768" s="14" t="str">
        <f>VLOOKUP(VERSIONS[[#This Row],[Product ID]], PRODUCTS[], 2)</f>
        <v>Zoom Gravity</v>
      </c>
      <c r="G768" s="14" t="str">
        <f>VLOOKUP(VERSIONS[[#This Row],[Product ID]], PRODUCTS[], 3)</f>
        <v>Shoe</v>
      </c>
    </row>
    <row r="769" spans="1:7" ht="14.5" x14ac:dyDescent="0.35">
      <c r="A769" s="14">
        <f t="shared" si="11"/>
        <v>768</v>
      </c>
      <c r="B769" s="14">
        <v>79</v>
      </c>
      <c r="C769" s="14">
        <v>7.5</v>
      </c>
      <c r="D769" s="14" t="s">
        <v>870</v>
      </c>
      <c r="E769" s="15">
        <v>272.63996184107066</v>
      </c>
      <c r="F769" s="14" t="str">
        <f>VLOOKUP(VERSIONS[[#This Row],[Product ID]], PRODUCTS[], 2)</f>
        <v>Zoom Gravity</v>
      </c>
      <c r="G769" s="14" t="str">
        <f>VLOOKUP(VERSIONS[[#This Row],[Product ID]], PRODUCTS[], 3)</f>
        <v>Shoe</v>
      </c>
    </row>
    <row r="770" spans="1:7" ht="14.5" x14ac:dyDescent="0.35">
      <c r="A770" s="14">
        <f t="shared" si="11"/>
        <v>769</v>
      </c>
      <c r="B770" s="14">
        <v>79</v>
      </c>
      <c r="C770" s="14">
        <v>7.5</v>
      </c>
      <c r="D770" s="14" t="s">
        <v>871</v>
      </c>
      <c r="E770" s="15">
        <v>183.09108586415027</v>
      </c>
      <c r="F770" s="14" t="str">
        <f>VLOOKUP(VERSIONS[[#This Row],[Product ID]], PRODUCTS[], 2)</f>
        <v>Zoom Gravity</v>
      </c>
      <c r="G770" s="14" t="str">
        <f>VLOOKUP(VERSIONS[[#This Row],[Product ID]], PRODUCTS[], 3)</f>
        <v>Shoe</v>
      </c>
    </row>
    <row r="771" spans="1:7" ht="15.5" x14ac:dyDescent="0.35">
      <c r="A771" s="14">
        <f t="shared" si="11"/>
        <v>770</v>
      </c>
      <c r="B771" s="14">
        <v>79</v>
      </c>
      <c r="C771" s="14">
        <v>8.5</v>
      </c>
      <c r="D771" s="4" t="s">
        <v>871</v>
      </c>
      <c r="E771" s="15">
        <v>364.56044372186113</v>
      </c>
      <c r="F771" s="14" t="str">
        <f>VLOOKUP(VERSIONS[[#This Row],[Product ID]], PRODUCTS[], 2)</f>
        <v>Zoom Gravity</v>
      </c>
      <c r="G771" s="14" t="str">
        <f>VLOOKUP(VERSIONS[[#This Row],[Product ID]], PRODUCTS[], 3)</f>
        <v>Shoe</v>
      </c>
    </row>
    <row r="772" spans="1:7" ht="15.5" x14ac:dyDescent="0.35">
      <c r="A772" s="14">
        <f t="shared" ref="A772:A835" si="12">A771+1</f>
        <v>771</v>
      </c>
      <c r="B772" s="14">
        <v>79</v>
      </c>
      <c r="C772" s="14">
        <v>8.5</v>
      </c>
      <c r="D772" s="4" t="s">
        <v>889</v>
      </c>
      <c r="E772" s="15">
        <v>359.86215862347149</v>
      </c>
      <c r="F772" s="14" t="str">
        <f>VLOOKUP(VERSIONS[[#This Row],[Product ID]], PRODUCTS[], 2)</f>
        <v>Zoom Gravity</v>
      </c>
      <c r="G772" s="14" t="str">
        <f>VLOOKUP(VERSIONS[[#This Row],[Product ID]], PRODUCTS[], 3)</f>
        <v>Shoe</v>
      </c>
    </row>
    <row r="773" spans="1:7" ht="14.5" x14ac:dyDescent="0.35">
      <c r="A773" s="14">
        <f t="shared" si="12"/>
        <v>772</v>
      </c>
      <c r="B773" s="14">
        <v>79</v>
      </c>
      <c r="C773" s="14">
        <v>9.5</v>
      </c>
      <c r="D773" s="14" t="s">
        <v>870</v>
      </c>
      <c r="E773" s="15">
        <v>57.021195330217751</v>
      </c>
      <c r="F773" s="14" t="str">
        <f>VLOOKUP(VERSIONS[[#This Row],[Product ID]], PRODUCTS[], 2)</f>
        <v>Zoom Gravity</v>
      </c>
      <c r="G773" s="14" t="str">
        <f>VLOOKUP(VERSIONS[[#This Row],[Product ID]], PRODUCTS[], 3)</f>
        <v>Shoe</v>
      </c>
    </row>
    <row r="774" spans="1:7" ht="14.5" x14ac:dyDescent="0.35">
      <c r="A774" s="14">
        <f t="shared" si="12"/>
        <v>773</v>
      </c>
      <c r="B774" s="14">
        <v>79</v>
      </c>
      <c r="C774" s="14">
        <v>10.5</v>
      </c>
      <c r="D774" s="14" t="s">
        <v>871</v>
      </c>
      <c r="E774" s="15">
        <v>82.278704749260811</v>
      </c>
      <c r="F774" s="14" t="str">
        <f>VLOOKUP(VERSIONS[[#This Row],[Product ID]], PRODUCTS[], 2)</f>
        <v>Zoom Gravity</v>
      </c>
      <c r="G774" s="14" t="str">
        <f>VLOOKUP(VERSIONS[[#This Row],[Product ID]], PRODUCTS[], 3)</f>
        <v>Shoe</v>
      </c>
    </row>
    <row r="775" spans="1:7" ht="14.5" x14ac:dyDescent="0.35">
      <c r="A775" s="14">
        <f t="shared" si="12"/>
        <v>774</v>
      </c>
      <c r="B775" s="14">
        <v>79</v>
      </c>
      <c r="C775" s="14">
        <v>10.5</v>
      </c>
      <c r="D775" s="14" t="s">
        <v>870</v>
      </c>
      <c r="E775" s="15">
        <v>257.04972499248584</v>
      </c>
      <c r="F775" s="14" t="str">
        <f>VLOOKUP(VERSIONS[[#This Row],[Product ID]], PRODUCTS[], 2)</f>
        <v>Zoom Gravity</v>
      </c>
      <c r="G775" s="14" t="str">
        <f>VLOOKUP(VERSIONS[[#This Row],[Product ID]], PRODUCTS[], 3)</f>
        <v>Shoe</v>
      </c>
    </row>
    <row r="776" spans="1:7" ht="14.5" x14ac:dyDescent="0.35">
      <c r="A776" s="14">
        <f t="shared" si="12"/>
        <v>775</v>
      </c>
      <c r="B776" s="14">
        <v>79</v>
      </c>
      <c r="C776" s="14">
        <v>11.5</v>
      </c>
      <c r="D776" s="14" t="s">
        <v>870</v>
      </c>
      <c r="E776" s="15">
        <v>287.88907051230512</v>
      </c>
      <c r="F776" s="14" t="str">
        <f>VLOOKUP(VERSIONS[[#This Row],[Product ID]], PRODUCTS[], 2)</f>
        <v>Zoom Gravity</v>
      </c>
      <c r="G776" s="14" t="str">
        <f>VLOOKUP(VERSIONS[[#This Row],[Product ID]], PRODUCTS[], 3)</f>
        <v>Shoe</v>
      </c>
    </row>
    <row r="777" spans="1:7" ht="14.5" x14ac:dyDescent="0.35">
      <c r="A777" s="14">
        <f t="shared" si="12"/>
        <v>776</v>
      </c>
      <c r="B777" s="14">
        <v>79</v>
      </c>
      <c r="C777" s="14">
        <v>12</v>
      </c>
      <c r="D777" s="14" t="s">
        <v>870</v>
      </c>
      <c r="E777" s="15">
        <v>181.01668021436825</v>
      </c>
      <c r="F777" s="14" t="str">
        <f>VLOOKUP(VERSIONS[[#This Row],[Product ID]], PRODUCTS[], 2)</f>
        <v>Zoom Gravity</v>
      </c>
      <c r="G777" s="14" t="str">
        <f>VLOOKUP(VERSIONS[[#This Row],[Product ID]], PRODUCTS[], 3)</f>
        <v>Shoe</v>
      </c>
    </row>
    <row r="778" spans="1:7" ht="15.5" x14ac:dyDescent="0.35">
      <c r="A778" s="14">
        <f t="shared" si="12"/>
        <v>777</v>
      </c>
      <c r="B778" s="14">
        <v>79</v>
      </c>
      <c r="C778" s="14">
        <v>12.5</v>
      </c>
      <c r="D778" s="4" t="s">
        <v>885</v>
      </c>
      <c r="E778" s="15">
        <v>49.298337612907744</v>
      </c>
      <c r="F778" s="14" t="str">
        <f>VLOOKUP(VERSIONS[[#This Row],[Product ID]], PRODUCTS[], 2)</f>
        <v>Zoom Gravity</v>
      </c>
      <c r="G778" s="14" t="str">
        <f>VLOOKUP(VERSIONS[[#This Row],[Product ID]], PRODUCTS[], 3)</f>
        <v>Shoe</v>
      </c>
    </row>
    <row r="779" spans="1:7" ht="14.5" x14ac:dyDescent="0.35">
      <c r="A779" s="14">
        <f t="shared" si="12"/>
        <v>778</v>
      </c>
      <c r="B779" s="14">
        <v>79</v>
      </c>
      <c r="C779" s="14">
        <v>12.5</v>
      </c>
      <c r="D779" s="14" t="s">
        <v>871</v>
      </c>
      <c r="E779" s="15">
        <v>66.876547601740242</v>
      </c>
      <c r="F779" s="14" t="str">
        <f>VLOOKUP(VERSIONS[[#This Row],[Product ID]], PRODUCTS[], 2)</f>
        <v>Zoom Gravity</v>
      </c>
      <c r="G779" s="14" t="str">
        <f>VLOOKUP(VERSIONS[[#This Row],[Product ID]], PRODUCTS[], 3)</f>
        <v>Shoe</v>
      </c>
    </row>
    <row r="780" spans="1:7" ht="14.5" x14ac:dyDescent="0.35">
      <c r="A780" s="14">
        <f t="shared" si="12"/>
        <v>779</v>
      </c>
      <c r="B780" s="14">
        <v>80</v>
      </c>
      <c r="C780" s="14">
        <v>3.5</v>
      </c>
      <c r="D780" s="14" t="s">
        <v>888</v>
      </c>
      <c r="E780" s="15">
        <v>74.771717837886627</v>
      </c>
      <c r="F780" s="14" t="str">
        <f>VLOOKUP(VERSIONS[[#This Row],[Product ID]], PRODUCTS[], 2)</f>
        <v>Quest 3</v>
      </c>
      <c r="G780" s="14" t="str">
        <f>VLOOKUP(VERSIONS[[#This Row],[Product ID]], PRODUCTS[], 3)</f>
        <v>Shoe</v>
      </c>
    </row>
    <row r="781" spans="1:7" ht="15.5" x14ac:dyDescent="0.35">
      <c r="A781" s="14">
        <f t="shared" si="12"/>
        <v>780</v>
      </c>
      <c r="B781" s="14">
        <v>80</v>
      </c>
      <c r="C781" s="14">
        <v>3.5</v>
      </c>
      <c r="D781" s="4" t="s">
        <v>874</v>
      </c>
      <c r="E781" s="15">
        <v>188.39139998887512</v>
      </c>
      <c r="F781" s="14" t="str">
        <f>VLOOKUP(VERSIONS[[#This Row],[Product ID]], PRODUCTS[], 2)</f>
        <v>Quest 3</v>
      </c>
      <c r="G781" s="14" t="str">
        <f>VLOOKUP(VERSIONS[[#This Row],[Product ID]], PRODUCTS[], 3)</f>
        <v>Shoe</v>
      </c>
    </row>
    <row r="782" spans="1:7" ht="14.5" x14ac:dyDescent="0.35">
      <c r="A782" s="14">
        <f t="shared" si="12"/>
        <v>781</v>
      </c>
      <c r="B782" s="14">
        <v>80</v>
      </c>
      <c r="C782" s="14">
        <v>4</v>
      </c>
      <c r="D782" s="14" t="s">
        <v>871</v>
      </c>
      <c r="E782" s="15">
        <v>339.08656055069343</v>
      </c>
      <c r="F782" s="14" t="str">
        <f>VLOOKUP(VERSIONS[[#This Row],[Product ID]], PRODUCTS[], 2)</f>
        <v>Quest 3</v>
      </c>
      <c r="G782" s="14" t="str">
        <f>VLOOKUP(VERSIONS[[#This Row],[Product ID]], PRODUCTS[], 3)</f>
        <v>Shoe</v>
      </c>
    </row>
    <row r="783" spans="1:7" ht="15.5" x14ac:dyDescent="0.35">
      <c r="A783" s="14">
        <f t="shared" si="12"/>
        <v>782</v>
      </c>
      <c r="B783" s="14">
        <v>80</v>
      </c>
      <c r="C783" s="14">
        <v>4.5</v>
      </c>
      <c r="D783" s="4" t="s">
        <v>871</v>
      </c>
      <c r="E783" s="15">
        <v>248.10306121344931</v>
      </c>
      <c r="F783" s="14" t="str">
        <f>VLOOKUP(VERSIONS[[#This Row],[Product ID]], PRODUCTS[], 2)</f>
        <v>Quest 3</v>
      </c>
      <c r="G783" s="14" t="str">
        <f>VLOOKUP(VERSIONS[[#This Row],[Product ID]], PRODUCTS[], 3)</f>
        <v>Shoe</v>
      </c>
    </row>
    <row r="784" spans="1:7" ht="14.5" x14ac:dyDescent="0.35">
      <c r="A784" s="14">
        <f t="shared" si="12"/>
        <v>783</v>
      </c>
      <c r="B784" s="14">
        <v>80</v>
      </c>
      <c r="C784" s="14">
        <v>7</v>
      </c>
      <c r="D784" s="14" t="s">
        <v>871</v>
      </c>
      <c r="E784" s="15">
        <v>45.864945101277307</v>
      </c>
      <c r="F784" s="14" t="str">
        <f>VLOOKUP(VERSIONS[[#This Row],[Product ID]], PRODUCTS[], 2)</f>
        <v>Quest 3</v>
      </c>
      <c r="G784" s="14" t="str">
        <f>VLOOKUP(VERSIONS[[#This Row],[Product ID]], PRODUCTS[], 3)</f>
        <v>Shoe</v>
      </c>
    </row>
    <row r="785" spans="1:7" ht="15.5" x14ac:dyDescent="0.35">
      <c r="A785" s="14">
        <f t="shared" si="12"/>
        <v>784</v>
      </c>
      <c r="B785" s="14">
        <v>80</v>
      </c>
      <c r="C785" s="14">
        <v>7.5</v>
      </c>
      <c r="D785" s="4" t="s">
        <v>870</v>
      </c>
      <c r="E785" s="15">
        <v>264.81692506106276</v>
      </c>
      <c r="F785" s="14" t="str">
        <f>VLOOKUP(VERSIONS[[#This Row],[Product ID]], PRODUCTS[], 2)</f>
        <v>Quest 3</v>
      </c>
      <c r="G785" s="14" t="str">
        <f>VLOOKUP(VERSIONS[[#This Row],[Product ID]], PRODUCTS[], 3)</f>
        <v>Shoe</v>
      </c>
    </row>
    <row r="786" spans="1:7" ht="15.5" x14ac:dyDescent="0.35">
      <c r="A786" s="14">
        <f t="shared" si="12"/>
        <v>785</v>
      </c>
      <c r="B786" s="14">
        <v>80</v>
      </c>
      <c r="C786" s="14">
        <v>8.5</v>
      </c>
      <c r="D786" s="4" t="s">
        <v>870</v>
      </c>
      <c r="E786" s="15">
        <v>46.510276807018393</v>
      </c>
      <c r="F786" s="14" t="str">
        <f>VLOOKUP(VERSIONS[[#This Row],[Product ID]], PRODUCTS[], 2)</f>
        <v>Quest 3</v>
      </c>
      <c r="G786" s="14" t="str">
        <f>VLOOKUP(VERSIONS[[#This Row],[Product ID]], PRODUCTS[], 3)</f>
        <v>Shoe</v>
      </c>
    </row>
    <row r="787" spans="1:7" ht="14.5" x14ac:dyDescent="0.35">
      <c r="A787" s="14">
        <f t="shared" si="12"/>
        <v>786</v>
      </c>
      <c r="B787" s="14">
        <v>80</v>
      </c>
      <c r="C787" s="14">
        <v>9</v>
      </c>
      <c r="D787" s="14" t="s">
        <v>872</v>
      </c>
      <c r="E787" s="15">
        <v>101.77652073133299</v>
      </c>
      <c r="F787" s="14" t="str">
        <f>VLOOKUP(VERSIONS[[#This Row],[Product ID]], PRODUCTS[], 2)</f>
        <v>Quest 3</v>
      </c>
      <c r="G787" s="14" t="str">
        <f>VLOOKUP(VERSIONS[[#This Row],[Product ID]], PRODUCTS[], 3)</f>
        <v>Shoe</v>
      </c>
    </row>
    <row r="788" spans="1:7" ht="15.5" x14ac:dyDescent="0.35">
      <c r="A788" s="14">
        <f t="shared" si="12"/>
        <v>787</v>
      </c>
      <c r="B788" s="14">
        <v>80</v>
      </c>
      <c r="C788" s="14">
        <v>10</v>
      </c>
      <c r="D788" s="4" t="s">
        <v>871</v>
      </c>
      <c r="E788" s="15">
        <v>195.94453482271459</v>
      </c>
      <c r="F788" s="14" t="str">
        <f>VLOOKUP(VERSIONS[[#This Row],[Product ID]], PRODUCTS[], 2)</f>
        <v>Quest 3</v>
      </c>
      <c r="G788" s="14" t="str">
        <f>VLOOKUP(VERSIONS[[#This Row],[Product ID]], PRODUCTS[], 3)</f>
        <v>Shoe</v>
      </c>
    </row>
    <row r="789" spans="1:7" ht="14.5" x14ac:dyDescent="0.35">
      <c r="A789" s="14">
        <f t="shared" si="12"/>
        <v>788</v>
      </c>
      <c r="B789" s="14">
        <v>80</v>
      </c>
      <c r="C789" s="14">
        <v>11.5</v>
      </c>
      <c r="D789" s="14" t="s">
        <v>883</v>
      </c>
      <c r="E789" s="15">
        <v>219.6027085252486</v>
      </c>
      <c r="F789" s="14" t="str">
        <f>VLOOKUP(VERSIONS[[#This Row],[Product ID]], PRODUCTS[], 2)</f>
        <v>Quest 3</v>
      </c>
      <c r="G789" s="14" t="str">
        <f>VLOOKUP(VERSIONS[[#This Row],[Product ID]], PRODUCTS[], 3)</f>
        <v>Shoe</v>
      </c>
    </row>
    <row r="790" spans="1:7" ht="15.5" x14ac:dyDescent="0.35">
      <c r="A790" s="14">
        <f t="shared" si="12"/>
        <v>789</v>
      </c>
      <c r="B790" s="14">
        <v>81</v>
      </c>
      <c r="C790" s="14">
        <v>3.5</v>
      </c>
      <c r="D790" s="4" t="s">
        <v>870</v>
      </c>
      <c r="E790" s="15">
        <v>270.86929473939938</v>
      </c>
      <c r="F790" s="14" t="str">
        <f>VLOOKUP(VERSIONS[[#This Row],[Product ID]], PRODUCTS[], 2)</f>
        <v>Air Max Fusion</v>
      </c>
      <c r="G790" s="14" t="str">
        <f>VLOOKUP(VERSIONS[[#This Row],[Product ID]], PRODUCTS[], 3)</f>
        <v>Shoe</v>
      </c>
    </row>
    <row r="791" spans="1:7" ht="14.5" x14ac:dyDescent="0.35">
      <c r="A791" s="14">
        <f t="shared" si="12"/>
        <v>790</v>
      </c>
      <c r="B791" s="14">
        <v>81</v>
      </c>
      <c r="C791" s="14">
        <v>5</v>
      </c>
      <c r="D791" s="14" t="s">
        <v>886</v>
      </c>
      <c r="E791" s="15">
        <v>283.93270499901377</v>
      </c>
      <c r="F791" s="14" t="str">
        <f>VLOOKUP(VERSIONS[[#This Row],[Product ID]], PRODUCTS[], 2)</f>
        <v>Air Max Fusion</v>
      </c>
      <c r="G791" s="14" t="str">
        <f>VLOOKUP(VERSIONS[[#This Row],[Product ID]], PRODUCTS[], 3)</f>
        <v>Shoe</v>
      </c>
    </row>
    <row r="792" spans="1:7" ht="14.5" x14ac:dyDescent="0.35">
      <c r="A792" s="14">
        <f t="shared" si="12"/>
        <v>791</v>
      </c>
      <c r="B792" s="14">
        <v>81</v>
      </c>
      <c r="C792" s="14">
        <v>5.5</v>
      </c>
      <c r="D792" s="14" t="s">
        <v>871</v>
      </c>
      <c r="E792" s="15">
        <v>283.3801883234172</v>
      </c>
      <c r="F792" s="14" t="str">
        <f>VLOOKUP(VERSIONS[[#This Row],[Product ID]], PRODUCTS[], 2)</f>
        <v>Air Max Fusion</v>
      </c>
      <c r="G792" s="14" t="str">
        <f>VLOOKUP(VERSIONS[[#This Row],[Product ID]], PRODUCTS[], 3)</f>
        <v>Shoe</v>
      </c>
    </row>
    <row r="793" spans="1:7" ht="14.5" x14ac:dyDescent="0.35">
      <c r="A793" s="14">
        <f t="shared" si="12"/>
        <v>792</v>
      </c>
      <c r="B793" s="14">
        <v>81</v>
      </c>
      <c r="C793" s="14">
        <v>6.5</v>
      </c>
      <c r="D793" s="14" t="s">
        <v>871</v>
      </c>
      <c r="E793" s="15">
        <v>75.781098467707054</v>
      </c>
      <c r="F793" s="14" t="str">
        <f>VLOOKUP(VERSIONS[[#This Row],[Product ID]], PRODUCTS[], 2)</f>
        <v>Air Max Fusion</v>
      </c>
      <c r="G793" s="14" t="str">
        <f>VLOOKUP(VERSIONS[[#This Row],[Product ID]], PRODUCTS[], 3)</f>
        <v>Shoe</v>
      </c>
    </row>
    <row r="794" spans="1:7" ht="14.5" x14ac:dyDescent="0.35">
      <c r="A794" s="14">
        <f t="shared" si="12"/>
        <v>793</v>
      </c>
      <c r="B794" s="14">
        <v>81</v>
      </c>
      <c r="C794" s="14">
        <v>6.5</v>
      </c>
      <c r="D794" s="14" t="s">
        <v>871</v>
      </c>
      <c r="E794" s="15">
        <v>244.24249694970402</v>
      </c>
      <c r="F794" s="14" t="str">
        <f>VLOOKUP(VERSIONS[[#This Row],[Product ID]], PRODUCTS[], 2)</f>
        <v>Air Max Fusion</v>
      </c>
      <c r="G794" s="14" t="str">
        <f>VLOOKUP(VERSIONS[[#This Row],[Product ID]], PRODUCTS[], 3)</f>
        <v>Shoe</v>
      </c>
    </row>
    <row r="795" spans="1:7" ht="15.5" x14ac:dyDescent="0.35">
      <c r="A795" s="14">
        <f t="shared" si="12"/>
        <v>794</v>
      </c>
      <c r="B795" s="14">
        <v>81</v>
      </c>
      <c r="C795" s="14">
        <v>7</v>
      </c>
      <c r="D795" s="4" t="s">
        <v>871</v>
      </c>
      <c r="E795" s="15">
        <v>293.30742248677359</v>
      </c>
      <c r="F795" s="14" t="str">
        <f>VLOOKUP(VERSIONS[[#This Row],[Product ID]], PRODUCTS[], 2)</f>
        <v>Air Max Fusion</v>
      </c>
      <c r="G795" s="14" t="str">
        <f>VLOOKUP(VERSIONS[[#This Row],[Product ID]], PRODUCTS[], 3)</f>
        <v>Shoe</v>
      </c>
    </row>
    <row r="796" spans="1:7" ht="15.5" x14ac:dyDescent="0.35">
      <c r="A796" s="14">
        <f t="shared" si="12"/>
        <v>795</v>
      </c>
      <c r="B796" s="14">
        <v>81</v>
      </c>
      <c r="C796" s="14">
        <v>7.5</v>
      </c>
      <c r="D796" s="4" t="s">
        <v>872</v>
      </c>
      <c r="E796" s="15">
        <v>216.78545207924466</v>
      </c>
      <c r="F796" s="14" t="str">
        <f>VLOOKUP(VERSIONS[[#This Row],[Product ID]], PRODUCTS[], 2)</f>
        <v>Air Max Fusion</v>
      </c>
      <c r="G796" s="14" t="str">
        <f>VLOOKUP(VERSIONS[[#This Row],[Product ID]], PRODUCTS[], 3)</f>
        <v>Shoe</v>
      </c>
    </row>
    <row r="797" spans="1:7" ht="15.5" x14ac:dyDescent="0.35">
      <c r="A797" s="14">
        <f t="shared" si="12"/>
        <v>796</v>
      </c>
      <c r="B797" s="14">
        <v>81</v>
      </c>
      <c r="C797" s="14">
        <v>8</v>
      </c>
      <c r="D797" s="4" t="s">
        <v>870</v>
      </c>
      <c r="E797" s="15">
        <v>248.86672447328334</v>
      </c>
      <c r="F797" s="14" t="str">
        <f>VLOOKUP(VERSIONS[[#This Row],[Product ID]], PRODUCTS[], 2)</f>
        <v>Air Max Fusion</v>
      </c>
      <c r="G797" s="14" t="str">
        <f>VLOOKUP(VERSIONS[[#This Row],[Product ID]], PRODUCTS[], 3)</f>
        <v>Shoe</v>
      </c>
    </row>
    <row r="798" spans="1:7" ht="14.5" x14ac:dyDescent="0.35">
      <c r="A798" s="14">
        <f t="shared" si="12"/>
        <v>797</v>
      </c>
      <c r="B798" s="14">
        <v>81</v>
      </c>
      <c r="C798" s="14">
        <v>8</v>
      </c>
      <c r="D798" s="14" t="s">
        <v>871</v>
      </c>
      <c r="E798" s="15">
        <v>117.58148597281749</v>
      </c>
      <c r="F798" s="14" t="str">
        <f>VLOOKUP(VERSIONS[[#This Row],[Product ID]], PRODUCTS[], 2)</f>
        <v>Air Max Fusion</v>
      </c>
      <c r="G798" s="14" t="str">
        <f>VLOOKUP(VERSIONS[[#This Row],[Product ID]], PRODUCTS[], 3)</f>
        <v>Shoe</v>
      </c>
    </row>
    <row r="799" spans="1:7" ht="14.5" x14ac:dyDescent="0.35">
      <c r="A799" s="14">
        <f t="shared" si="12"/>
        <v>798</v>
      </c>
      <c r="B799" s="14">
        <v>81</v>
      </c>
      <c r="C799" s="14">
        <v>9</v>
      </c>
      <c r="D799" s="14" t="s">
        <v>871</v>
      </c>
      <c r="E799" s="15">
        <v>348.89553872044712</v>
      </c>
      <c r="F799" s="14" t="str">
        <f>VLOOKUP(VERSIONS[[#This Row],[Product ID]], PRODUCTS[], 2)</f>
        <v>Air Max Fusion</v>
      </c>
      <c r="G799" s="14" t="str">
        <f>VLOOKUP(VERSIONS[[#This Row],[Product ID]], PRODUCTS[], 3)</f>
        <v>Shoe</v>
      </c>
    </row>
    <row r="800" spans="1:7" ht="14.5" x14ac:dyDescent="0.35">
      <c r="A800" s="14">
        <f t="shared" si="12"/>
        <v>799</v>
      </c>
      <c r="B800" s="14">
        <v>81</v>
      </c>
      <c r="C800" s="14">
        <v>9.5</v>
      </c>
      <c r="D800" s="14" t="s">
        <v>871</v>
      </c>
      <c r="E800" s="15">
        <v>213.37790409888157</v>
      </c>
      <c r="F800" s="14" t="str">
        <f>VLOOKUP(VERSIONS[[#This Row],[Product ID]], PRODUCTS[], 2)</f>
        <v>Air Max Fusion</v>
      </c>
      <c r="G800" s="14" t="str">
        <f>VLOOKUP(VERSIONS[[#This Row],[Product ID]], PRODUCTS[], 3)</f>
        <v>Shoe</v>
      </c>
    </row>
    <row r="801" spans="1:7" ht="15.5" x14ac:dyDescent="0.35">
      <c r="A801" s="14">
        <f t="shared" si="12"/>
        <v>800</v>
      </c>
      <c r="B801" s="14">
        <v>82</v>
      </c>
      <c r="C801" s="14">
        <v>3</v>
      </c>
      <c r="D801" s="4" t="s">
        <v>871</v>
      </c>
      <c r="E801" s="15">
        <v>184.11003368458933</v>
      </c>
      <c r="F801" s="14" t="str">
        <f>VLOOKUP(VERSIONS[[#This Row],[Product ID]], PRODUCTS[], 2)</f>
        <v>Flex 2-in-1 Shorts</v>
      </c>
      <c r="G801" s="14" t="str">
        <f>VLOOKUP(VERSIONS[[#This Row],[Product ID]], PRODUCTS[], 3)</f>
        <v>Apparel</v>
      </c>
    </row>
    <row r="802" spans="1:7" ht="15.5" x14ac:dyDescent="0.35">
      <c r="A802" s="14">
        <f t="shared" si="12"/>
        <v>801</v>
      </c>
      <c r="B802" s="14">
        <v>82</v>
      </c>
      <c r="C802" s="14">
        <v>4.5</v>
      </c>
      <c r="D802" s="4" t="s">
        <v>871</v>
      </c>
      <c r="E802" s="15">
        <v>256.76488189885794</v>
      </c>
      <c r="F802" s="14" t="str">
        <f>VLOOKUP(VERSIONS[[#This Row],[Product ID]], PRODUCTS[], 2)</f>
        <v>Flex 2-in-1 Shorts</v>
      </c>
      <c r="G802" s="14" t="str">
        <f>VLOOKUP(VERSIONS[[#This Row],[Product ID]], PRODUCTS[], 3)</f>
        <v>Apparel</v>
      </c>
    </row>
    <row r="803" spans="1:7" ht="15.5" x14ac:dyDescent="0.35">
      <c r="A803" s="14">
        <f t="shared" si="12"/>
        <v>802</v>
      </c>
      <c r="B803" s="14">
        <v>82</v>
      </c>
      <c r="C803" s="14">
        <v>4.5</v>
      </c>
      <c r="D803" s="4" t="s">
        <v>884</v>
      </c>
      <c r="E803" s="15">
        <v>220.30603376914414</v>
      </c>
      <c r="F803" s="14" t="str">
        <f>VLOOKUP(VERSIONS[[#This Row],[Product ID]], PRODUCTS[], 2)</f>
        <v>Flex 2-in-1 Shorts</v>
      </c>
      <c r="G803" s="14" t="str">
        <f>VLOOKUP(VERSIONS[[#This Row],[Product ID]], PRODUCTS[], 3)</f>
        <v>Apparel</v>
      </c>
    </row>
    <row r="804" spans="1:7" ht="14.5" x14ac:dyDescent="0.35">
      <c r="A804" s="14">
        <f t="shared" si="12"/>
        <v>803</v>
      </c>
      <c r="B804" s="14">
        <v>82</v>
      </c>
      <c r="C804" s="14">
        <v>5</v>
      </c>
      <c r="D804" s="14" t="s">
        <v>871</v>
      </c>
      <c r="E804" s="15">
        <v>118.73988716930859</v>
      </c>
      <c r="F804" s="14" t="str">
        <f>VLOOKUP(VERSIONS[[#This Row],[Product ID]], PRODUCTS[], 2)</f>
        <v>Flex 2-in-1 Shorts</v>
      </c>
      <c r="G804" s="14" t="str">
        <f>VLOOKUP(VERSIONS[[#This Row],[Product ID]], PRODUCTS[], 3)</f>
        <v>Apparel</v>
      </c>
    </row>
    <row r="805" spans="1:7" ht="15.5" x14ac:dyDescent="0.35">
      <c r="A805" s="14">
        <f t="shared" si="12"/>
        <v>804</v>
      </c>
      <c r="B805" s="14">
        <v>82</v>
      </c>
      <c r="C805" s="14">
        <v>5.5</v>
      </c>
      <c r="D805" s="4" t="s">
        <v>871</v>
      </c>
      <c r="E805" s="15">
        <v>392.12171389970575</v>
      </c>
      <c r="F805" s="14" t="str">
        <f>VLOOKUP(VERSIONS[[#This Row],[Product ID]], PRODUCTS[], 2)</f>
        <v>Flex 2-in-1 Shorts</v>
      </c>
      <c r="G805" s="14" t="str">
        <f>VLOOKUP(VERSIONS[[#This Row],[Product ID]], PRODUCTS[], 3)</f>
        <v>Apparel</v>
      </c>
    </row>
    <row r="806" spans="1:7" ht="15.5" x14ac:dyDescent="0.35">
      <c r="A806" s="14">
        <f t="shared" si="12"/>
        <v>805</v>
      </c>
      <c r="B806" s="14">
        <v>82</v>
      </c>
      <c r="C806" s="14">
        <v>6</v>
      </c>
      <c r="D806" s="4" t="s">
        <v>883</v>
      </c>
      <c r="E806" s="15">
        <v>42.583856404103187</v>
      </c>
      <c r="F806" s="14" t="str">
        <f>VLOOKUP(VERSIONS[[#This Row],[Product ID]], PRODUCTS[], 2)</f>
        <v>Flex 2-in-1 Shorts</v>
      </c>
      <c r="G806" s="14" t="str">
        <f>VLOOKUP(VERSIONS[[#This Row],[Product ID]], PRODUCTS[], 3)</f>
        <v>Apparel</v>
      </c>
    </row>
    <row r="807" spans="1:7" ht="14.5" x14ac:dyDescent="0.35">
      <c r="A807" s="14">
        <f t="shared" si="12"/>
        <v>806</v>
      </c>
      <c r="B807" s="14">
        <v>82</v>
      </c>
      <c r="C807" s="14">
        <v>6.5</v>
      </c>
      <c r="D807" s="14" t="s">
        <v>885</v>
      </c>
      <c r="E807" s="15">
        <v>189.74770406017839</v>
      </c>
      <c r="F807" s="14" t="str">
        <f>VLOOKUP(VERSIONS[[#This Row],[Product ID]], PRODUCTS[], 2)</f>
        <v>Flex 2-in-1 Shorts</v>
      </c>
      <c r="G807" s="14" t="str">
        <f>VLOOKUP(VERSIONS[[#This Row],[Product ID]], PRODUCTS[], 3)</f>
        <v>Apparel</v>
      </c>
    </row>
    <row r="808" spans="1:7" ht="15.5" x14ac:dyDescent="0.35">
      <c r="A808" s="14">
        <f t="shared" si="12"/>
        <v>807</v>
      </c>
      <c r="B808" s="14">
        <v>82</v>
      </c>
      <c r="C808" s="14">
        <v>8</v>
      </c>
      <c r="D808" s="4" t="s">
        <v>871</v>
      </c>
      <c r="E808" s="15">
        <v>386.18228754815686</v>
      </c>
      <c r="F808" s="14" t="str">
        <f>VLOOKUP(VERSIONS[[#This Row],[Product ID]], PRODUCTS[], 2)</f>
        <v>Flex 2-in-1 Shorts</v>
      </c>
      <c r="G808" s="14" t="str">
        <f>VLOOKUP(VERSIONS[[#This Row],[Product ID]], PRODUCTS[], 3)</f>
        <v>Apparel</v>
      </c>
    </row>
    <row r="809" spans="1:7" ht="14.5" x14ac:dyDescent="0.35">
      <c r="A809" s="14">
        <f t="shared" si="12"/>
        <v>808</v>
      </c>
      <c r="B809" s="14">
        <v>82</v>
      </c>
      <c r="C809" s="14">
        <v>8.5</v>
      </c>
      <c r="D809" s="14" t="s">
        <v>871</v>
      </c>
      <c r="E809" s="15">
        <v>97.532245191611509</v>
      </c>
      <c r="F809" s="14" t="str">
        <f>VLOOKUP(VERSIONS[[#This Row],[Product ID]], PRODUCTS[], 2)</f>
        <v>Flex 2-in-1 Shorts</v>
      </c>
      <c r="G809" s="14" t="str">
        <f>VLOOKUP(VERSIONS[[#This Row],[Product ID]], PRODUCTS[], 3)</f>
        <v>Apparel</v>
      </c>
    </row>
    <row r="810" spans="1:7" ht="14.5" x14ac:dyDescent="0.35">
      <c r="A810" s="14">
        <f t="shared" si="12"/>
        <v>809</v>
      </c>
      <c r="B810" s="14">
        <v>82</v>
      </c>
      <c r="C810" s="14">
        <v>9</v>
      </c>
      <c r="D810" s="14" t="s">
        <v>870</v>
      </c>
      <c r="E810" s="15">
        <v>72.993987374845887</v>
      </c>
      <c r="F810" s="14" t="str">
        <f>VLOOKUP(VERSIONS[[#This Row],[Product ID]], PRODUCTS[], 2)</f>
        <v>Flex 2-in-1 Shorts</v>
      </c>
      <c r="G810" s="14" t="str">
        <f>VLOOKUP(VERSIONS[[#This Row],[Product ID]], PRODUCTS[], 3)</f>
        <v>Apparel</v>
      </c>
    </row>
    <row r="811" spans="1:7" ht="15.5" x14ac:dyDescent="0.35">
      <c r="A811" s="14">
        <f t="shared" si="12"/>
        <v>810</v>
      </c>
      <c r="B811" s="14">
        <v>82</v>
      </c>
      <c r="C811" s="14">
        <v>10</v>
      </c>
      <c r="D811" s="4" t="s">
        <v>871</v>
      </c>
      <c r="E811" s="15">
        <v>328.49548282180928</v>
      </c>
      <c r="F811" s="14" t="str">
        <f>VLOOKUP(VERSIONS[[#This Row],[Product ID]], PRODUCTS[], 2)</f>
        <v>Flex 2-in-1 Shorts</v>
      </c>
      <c r="G811" s="14" t="str">
        <f>VLOOKUP(VERSIONS[[#This Row],[Product ID]], PRODUCTS[], 3)</f>
        <v>Apparel</v>
      </c>
    </row>
    <row r="812" spans="1:7" ht="15.5" x14ac:dyDescent="0.35">
      <c r="A812" s="14">
        <f t="shared" si="12"/>
        <v>811</v>
      </c>
      <c r="B812" s="14">
        <v>82</v>
      </c>
      <c r="C812" s="14">
        <v>11</v>
      </c>
      <c r="D812" s="4" t="s">
        <v>870</v>
      </c>
      <c r="E812" s="15">
        <v>292.74516187439821</v>
      </c>
      <c r="F812" s="14" t="str">
        <f>VLOOKUP(VERSIONS[[#This Row],[Product ID]], PRODUCTS[], 2)</f>
        <v>Flex 2-in-1 Shorts</v>
      </c>
      <c r="G812" s="14" t="str">
        <f>VLOOKUP(VERSIONS[[#This Row],[Product ID]], PRODUCTS[], 3)</f>
        <v>Apparel</v>
      </c>
    </row>
    <row r="813" spans="1:7" ht="15.5" x14ac:dyDescent="0.35">
      <c r="A813" s="14">
        <f t="shared" si="12"/>
        <v>812</v>
      </c>
      <c r="B813" s="14">
        <v>82</v>
      </c>
      <c r="C813" s="14">
        <v>11.5</v>
      </c>
      <c r="D813" s="4" t="s">
        <v>872</v>
      </c>
      <c r="E813" s="15">
        <v>75.077935615662781</v>
      </c>
      <c r="F813" s="14" t="str">
        <f>VLOOKUP(VERSIONS[[#This Row],[Product ID]], PRODUCTS[], 2)</f>
        <v>Flex 2-in-1 Shorts</v>
      </c>
      <c r="G813" s="14" t="str">
        <f>VLOOKUP(VERSIONS[[#This Row],[Product ID]], PRODUCTS[], 3)</f>
        <v>Apparel</v>
      </c>
    </row>
    <row r="814" spans="1:7" ht="15.5" x14ac:dyDescent="0.35">
      <c r="A814" s="14">
        <f t="shared" si="12"/>
        <v>813</v>
      </c>
      <c r="B814" s="14">
        <v>82</v>
      </c>
      <c r="C814" s="14">
        <v>12</v>
      </c>
      <c r="D814" s="4" t="s">
        <v>871</v>
      </c>
      <c r="E814" s="15">
        <v>356.754360751099</v>
      </c>
      <c r="F814" s="14" t="str">
        <f>VLOOKUP(VERSIONS[[#This Row],[Product ID]], PRODUCTS[], 2)</f>
        <v>Flex 2-in-1 Shorts</v>
      </c>
      <c r="G814" s="14" t="str">
        <f>VLOOKUP(VERSIONS[[#This Row],[Product ID]], PRODUCTS[], 3)</f>
        <v>Apparel</v>
      </c>
    </row>
    <row r="815" spans="1:7" ht="14.5" x14ac:dyDescent="0.35">
      <c r="A815" s="14">
        <f t="shared" si="12"/>
        <v>814</v>
      </c>
      <c r="B815" s="14">
        <v>83</v>
      </c>
      <c r="C815" s="14">
        <v>3.5</v>
      </c>
      <c r="D815" s="14" t="s">
        <v>871</v>
      </c>
      <c r="E815" s="15">
        <v>97.698932675482865</v>
      </c>
      <c r="F815" s="14" t="str">
        <f>VLOOKUP(VERSIONS[[#This Row],[Product ID]], PRODUCTS[], 2)</f>
        <v>Dri-FIT Academy Pants</v>
      </c>
      <c r="G815" s="14" t="str">
        <f>VLOOKUP(VERSIONS[[#This Row],[Product ID]], PRODUCTS[], 3)</f>
        <v>Apparel</v>
      </c>
    </row>
    <row r="816" spans="1:7" ht="14.5" x14ac:dyDescent="0.35">
      <c r="A816" s="14">
        <f t="shared" si="12"/>
        <v>815</v>
      </c>
      <c r="B816" s="14">
        <v>83</v>
      </c>
      <c r="C816" s="14">
        <v>4</v>
      </c>
      <c r="D816" s="14" t="s">
        <v>871</v>
      </c>
      <c r="E816" s="15">
        <v>157.88201580501479</v>
      </c>
      <c r="F816" s="14" t="str">
        <f>VLOOKUP(VERSIONS[[#This Row],[Product ID]], PRODUCTS[], 2)</f>
        <v>Dri-FIT Academy Pants</v>
      </c>
      <c r="G816" s="14" t="str">
        <f>VLOOKUP(VERSIONS[[#This Row],[Product ID]], PRODUCTS[], 3)</f>
        <v>Apparel</v>
      </c>
    </row>
    <row r="817" spans="1:7" ht="15.5" x14ac:dyDescent="0.35">
      <c r="A817" s="14">
        <f t="shared" si="12"/>
        <v>816</v>
      </c>
      <c r="B817" s="14">
        <v>83</v>
      </c>
      <c r="C817" s="14">
        <v>4.5</v>
      </c>
      <c r="D817" s="4" t="s">
        <v>871</v>
      </c>
      <c r="E817" s="15">
        <v>257.33764302199546</v>
      </c>
      <c r="F817" s="14" t="str">
        <f>VLOOKUP(VERSIONS[[#This Row],[Product ID]], PRODUCTS[], 2)</f>
        <v>Dri-FIT Academy Pants</v>
      </c>
      <c r="G817" s="14" t="str">
        <f>VLOOKUP(VERSIONS[[#This Row],[Product ID]], PRODUCTS[], 3)</f>
        <v>Apparel</v>
      </c>
    </row>
    <row r="818" spans="1:7" ht="14.5" x14ac:dyDescent="0.35">
      <c r="A818" s="14">
        <f t="shared" si="12"/>
        <v>817</v>
      </c>
      <c r="B818" s="14">
        <v>83</v>
      </c>
      <c r="C818" s="14">
        <v>6.5</v>
      </c>
      <c r="D818" s="14" t="s">
        <v>871</v>
      </c>
      <c r="E818" s="15">
        <v>218.48729320098741</v>
      </c>
      <c r="F818" s="14" t="str">
        <f>VLOOKUP(VERSIONS[[#This Row],[Product ID]], PRODUCTS[], 2)</f>
        <v>Dri-FIT Academy Pants</v>
      </c>
      <c r="G818" s="14" t="str">
        <f>VLOOKUP(VERSIONS[[#This Row],[Product ID]], PRODUCTS[], 3)</f>
        <v>Apparel</v>
      </c>
    </row>
    <row r="819" spans="1:7" ht="14.5" x14ac:dyDescent="0.35">
      <c r="A819" s="14">
        <f t="shared" si="12"/>
        <v>818</v>
      </c>
      <c r="B819" s="14">
        <v>83</v>
      </c>
      <c r="C819" s="14">
        <v>8</v>
      </c>
      <c r="D819" s="14" t="s">
        <v>879</v>
      </c>
      <c r="E819" s="15">
        <v>62.768272330363743</v>
      </c>
      <c r="F819" s="14" t="str">
        <f>VLOOKUP(VERSIONS[[#This Row],[Product ID]], PRODUCTS[], 2)</f>
        <v>Dri-FIT Academy Pants</v>
      </c>
      <c r="G819" s="14" t="str">
        <f>VLOOKUP(VERSIONS[[#This Row],[Product ID]], PRODUCTS[], 3)</f>
        <v>Apparel</v>
      </c>
    </row>
    <row r="820" spans="1:7" ht="15.5" x14ac:dyDescent="0.35">
      <c r="A820" s="14">
        <f t="shared" si="12"/>
        <v>819</v>
      </c>
      <c r="B820" s="14">
        <v>83</v>
      </c>
      <c r="C820" s="14">
        <v>8.5</v>
      </c>
      <c r="D820" s="4" t="s">
        <v>874</v>
      </c>
      <c r="E820" s="15">
        <v>261.86010404368301</v>
      </c>
      <c r="F820" s="14" t="str">
        <f>VLOOKUP(VERSIONS[[#This Row],[Product ID]], PRODUCTS[], 2)</f>
        <v>Dri-FIT Academy Pants</v>
      </c>
      <c r="G820" s="14" t="str">
        <f>VLOOKUP(VERSIONS[[#This Row],[Product ID]], PRODUCTS[], 3)</f>
        <v>Apparel</v>
      </c>
    </row>
    <row r="821" spans="1:7" ht="15.5" x14ac:dyDescent="0.35">
      <c r="A821" s="14">
        <f t="shared" si="12"/>
        <v>820</v>
      </c>
      <c r="B821" s="14">
        <v>83</v>
      </c>
      <c r="C821" s="14">
        <v>9</v>
      </c>
      <c r="D821" s="4" t="s">
        <v>871</v>
      </c>
      <c r="E821" s="15">
        <v>45.45426142863689</v>
      </c>
      <c r="F821" s="14" t="str">
        <f>VLOOKUP(VERSIONS[[#This Row],[Product ID]], PRODUCTS[], 2)</f>
        <v>Dri-FIT Academy Pants</v>
      </c>
      <c r="G821" s="14" t="str">
        <f>VLOOKUP(VERSIONS[[#This Row],[Product ID]], PRODUCTS[], 3)</f>
        <v>Apparel</v>
      </c>
    </row>
    <row r="822" spans="1:7" ht="15.5" x14ac:dyDescent="0.35">
      <c r="A822" s="14">
        <f t="shared" si="12"/>
        <v>821</v>
      </c>
      <c r="B822" s="14">
        <v>83</v>
      </c>
      <c r="C822" s="14">
        <v>10.5</v>
      </c>
      <c r="D822" s="4" t="s">
        <v>885</v>
      </c>
      <c r="E822" s="15">
        <v>214.61139512461264</v>
      </c>
      <c r="F822" s="14" t="str">
        <f>VLOOKUP(VERSIONS[[#This Row],[Product ID]], PRODUCTS[], 2)</f>
        <v>Dri-FIT Academy Pants</v>
      </c>
      <c r="G822" s="14" t="str">
        <f>VLOOKUP(VERSIONS[[#This Row],[Product ID]], PRODUCTS[], 3)</f>
        <v>Apparel</v>
      </c>
    </row>
    <row r="823" spans="1:7" ht="14.5" x14ac:dyDescent="0.35">
      <c r="A823" s="14">
        <f t="shared" si="12"/>
        <v>822</v>
      </c>
      <c r="B823" s="14">
        <v>83</v>
      </c>
      <c r="C823" s="14">
        <v>11</v>
      </c>
      <c r="D823" s="14" t="s">
        <v>886</v>
      </c>
      <c r="E823" s="15">
        <v>182.63011639177614</v>
      </c>
      <c r="F823" s="14" t="str">
        <f>VLOOKUP(VERSIONS[[#This Row],[Product ID]], PRODUCTS[], 2)</f>
        <v>Dri-FIT Academy Pants</v>
      </c>
      <c r="G823" s="14" t="str">
        <f>VLOOKUP(VERSIONS[[#This Row],[Product ID]], PRODUCTS[], 3)</f>
        <v>Apparel</v>
      </c>
    </row>
    <row r="824" spans="1:7" ht="15.5" x14ac:dyDescent="0.35">
      <c r="A824" s="14">
        <f t="shared" si="12"/>
        <v>823</v>
      </c>
      <c r="B824" s="14">
        <v>83</v>
      </c>
      <c r="C824" s="14">
        <v>11</v>
      </c>
      <c r="D824" s="4" t="s">
        <v>884</v>
      </c>
      <c r="E824" s="15">
        <v>223.36887887276208</v>
      </c>
      <c r="F824" s="14" t="str">
        <f>VLOOKUP(VERSIONS[[#This Row],[Product ID]], PRODUCTS[], 2)</f>
        <v>Dri-FIT Academy Pants</v>
      </c>
      <c r="G824" s="14" t="str">
        <f>VLOOKUP(VERSIONS[[#This Row],[Product ID]], PRODUCTS[], 3)</f>
        <v>Apparel</v>
      </c>
    </row>
    <row r="825" spans="1:7" ht="15.5" x14ac:dyDescent="0.35">
      <c r="A825" s="14">
        <f t="shared" si="12"/>
        <v>824</v>
      </c>
      <c r="B825" s="14">
        <v>83</v>
      </c>
      <c r="C825" s="14">
        <v>12.5</v>
      </c>
      <c r="D825" s="4" t="s">
        <v>870</v>
      </c>
      <c r="E825" s="15">
        <v>185.40166038102728</v>
      </c>
      <c r="F825" s="14" t="str">
        <f>VLOOKUP(VERSIONS[[#This Row],[Product ID]], PRODUCTS[], 2)</f>
        <v>Dri-FIT Academy Pants</v>
      </c>
      <c r="G825" s="14" t="str">
        <f>VLOOKUP(VERSIONS[[#This Row],[Product ID]], PRODUCTS[], 3)</f>
        <v>Apparel</v>
      </c>
    </row>
    <row r="826" spans="1:7" ht="14.5" x14ac:dyDescent="0.35">
      <c r="A826" s="14">
        <f t="shared" si="12"/>
        <v>825</v>
      </c>
      <c r="B826" s="14">
        <v>83</v>
      </c>
      <c r="C826" s="14">
        <v>12.5</v>
      </c>
      <c r="D826" s="14" t="s">
        <v>870</v>
      </c>
      <c r="E826" s="15">
        <v>106.33868674520616</v>
      </c>
      <c r="F826" s="14" t="str">
        <f>VLOOKUP(VERSIONS[[#This Row],[Product ID]], PRODUCTS[], 2)</f>
        <v>Dri-FIT Academy Pants</v>
      </c>
      <c r="G826" s="14" t="str">
        <f>VLOOKUP(VERSIONS[[#This Row],[Product ID]], PRODUCTS[], 3)</f>
        <v>Apparel</v>
      </c>
    </row>
    <row r="827" spans="1:7" ht="15.5" x14ac:dyDescent="0.35">
      <c r="A827" s="14">
        <f t="shared" si="12"/>
        <v>826</v>
      </c>
      <c r="B827" s="14">
        <v>84</v>
      </c>
      <c r="C827" s="14">
        <v>5.5</v>
      </c>
      <c r="D827" s="4" t="s">
        <v>871</v>
      </c>
      <c r="E827" s="15">
        <v>190.12946217490946</v>
      </c>
      <c r="F827" s="14" t="str">
        <f>VLOOKUP(VERSIONS[[#This Row],[Product ID]], PRODUCTS[], 2)</f>
        <v>AeroLoft Running Vest</v>
      </c>
      <c r="G827" s="14" t="str">
        <f>VLOOKUP(VERSIONS[[#This Row],[Product ID]], PRODUCTS[], 3)</f>
        <v>Apparel</v>
      </c>
    </row>
    <row r="828" spans="1:7" ht="14.5" x14ac:dyDescent="0.35">
      <c r="A828" s="14">
        <f t="shared" si="12"/>
        <v>827</v>
      </c>
      <c r="B828" s="14">
        <v>84</v>
      </c>
      <c r="C828" s="14">
        <v>6.5</v>
      </c>
      <c r="D828" s="14" t="s">
        <v>872</v>
      </c>
      <c r="E828" s="15">
        <v>393.7216070955227</v>
      </c>
      <c r="F828" s="14" t="str">
        <f>VLOOKUP(VERSIONS[[#This Row],[Product ID]], PRODUCTS[], 2)</f>
        <v>AeroLoft Running Vest</v>
      </c>
      <c r="G828" s="14" t="str">
        <f>VLOOKUP(VERSIONS[[#This Row],[Product ID]], PRODUCTS[], 3)</f>
        <v>Apparel</v>
      </c>
    </row>
    <row r="829" spans="1:7" ht="15.5" x14ac:dyDescent="0.35">
      <c r="A829" s="14">
        <f t="shared" si="12"/>
        <v>828</v>
      </c>
      <c r="B829" s="14">
        <v>84</v>
      </c>
      <c r="C829" s="14">
        <v>7.5</v>
      </c>
      <c r="D829" s="4" t="s">
        <v>874</v>
      </c>
      <c r="E829" s="15">
        <v>127.74672242139891</v>
      </c>
      <c r="F829" s="14" t="str">
        <f>VLOOKUP(VERSIONS[[#This Row],[Product ID]], PRODUCTS[], 2)</f>
        <v>AeroLoft Running Vest</v>
      </c>
      <c r="G829" s="14" t="str">
        <f>VLOOKUP(VERSIONS[[#This Row],[Product ID]], PRODUCTS[], 3)</f>
        <v>Apparel</v>
      </c>
    </row>
    <row r="830" spans="1:7" ht="14.5" x14ac:dyDescent="0.35">
      <c r="A830" s="14">
        <f t="shared" si="12"/>
        <v>829</v>
      </c>
      <c r="B830" s="14">
        <v>84</v>
      </c>
      <c r="C830" s="14">
        <v>8</v>
      </c>
      <c r="D830" s="14" t="s">
        <v>870</v>
      </c>
      <c r="E830" s="15">
        <v>230.42128778091865</v>
      </c>
      <c r="F830" s="14" t="str">
        <f>VLOOKUP(VERSIONS[[#This Row],[Product ID]], PRODUCTS[], 2)</f>
        <v>AeroLoft Running Vest</v>
      </c>
      <c r="G830" s="14" t="str">
        <f>VLOOKUP(VERSIONS[[#This Row],[Product ID]], PRODUCTS[], 3)</f>
        <v>Apparel</v>
      </c>
    </row>
    <row r="831" spans="1:7" ht="14.5" x14ac:dyDescent="0.35">
      <c r="A831" s="14">
        <f t="shared" si="12"/>
        <v>830</v>
      </c>
      <c r="B831" s="14">
        <v>84</v>
      </c>
      <c r="C831" s="14">
        <v>8</v>
      </c>
      <c r="D831" s="14" t="s">
        <v>871</v>
      </c>
      <c r="E831" s="15">
        <v>248.46618652853337</v>
      </c>
      <c r="F831" s="14" t="str">
        <f>VLOOKUP(VERSIONS[[#This Row],[Product ID]], PRODUCTS[], 2)</f>
        <v>AeroLoft Running Vest</v>
      </c>
      <c r="G831" s="14" t="str">
        <f>VLOOKUP(VERSIONS[[#This Row],[Product ID]], PRODUCTS[], 3)</f>
        <v>Apparel</v>
      </c>
    </row>
    <row r="832" spans="1:7" ht="15.5" x14ac:dyDescent="0.35">
      <c r="A832" s="14">
        <f t="shared" si="12"/>
        <v>831</v>
      </c>
      <c r="B832" s="14">
        <v>84</v>
      </c>
      <c r="C832" s="14">
        <v>9</v>
      </c>
      <c r="D832" s="4" t="s">
        <v>873</v>
      </c>
      <c r="E832" s="15">
        <v>350.11666465031328</v>
      </c>
      <c r="F832" s="14" t="str">
        <f>VLOOKUP(VERSIONS[[#This Row],[Product ID]], PRODUCTS[], 2)</f>
        <v>AeroLoft Running Vest</v>
      </c>
      <c r="G832" s="14" t="str">
        <f>VLOOKUP(VERSIONS[[#This Row],[Product ID]], PRODUCTS[], 3)</f>
        <v>Apparel</v>
      </c>
    </row>
    <row r="833" spans="1:7" ht="15.5" x14ac:dyDescent="0.35">
      <c r="A833" s="14">
        <f t="shared" si="12"/>
        <v>832</v>
      </c>
      <c r="B833" s="14">
        <v>84</v>
      </c>
      <c r="C833" s="14">
        <v>9.5</v>
      </c>
      <c r="D833" s="4" t="s">
        <v>871</v>
      </c>
      <c r="E833" s="15">
        <v>139.14901332472658</v>
      </c>
      <c r="F833" s="14" t="str">
        <f>VLOOKUP(VERSIONS[[#This Row],[Product ID]], PRODUCTS[], 2)</f>
        <v>AeroLoft Running Vest</v>
      </c>
      <c r="G833" s="14" t="str">
        <f>VLOOKUP(VERSIONS[[#This Row],[Product ID]], PRODUCTS[], 3)</f>
        <v>Apparel</v>
      </c>
    </row>
    <row r="834" spans="1:7" ht="15.5" x14ac:dyDescent="0.35">
      <c r="A834" s="14">
        <f t="shared" si="12"/>
        <v>833</v>
      </c>
      <c r="B834" s="14">
        <v>84</v>
      </c>
      <c r="C834" s="14">
        <v>11</v>
      </c>
      <c r="D834" s="4" t="s">
        <v>883</v>
      </c>
      <c r="E834" s="15">
        <v>113.49468644763675</v>
      </c>
      <c r="F834" s="14" t="str">
        <f>VLOOKUP(VERSIONS[[#This Row],[Product ID]], PRODUCTS[], 2)</f>
        <v>AeroLoft Running Vest</v>
      </c>
      <c r="G834" s="14" t="str">
        <f>VLOOKUP(VERSIONS[[#This Row],[Product ID]], PRODUCTS[], 3)</f>
        <v>Apparel</v>
      </c>
    </row>
    <row r="835" spans="1:7" ht="14.5" x14ac:dyDescent="0.35">
      <c r="A835" s="14">
        <f t="shared" si="12"/>
        <v>834</v>
      </c>
      <c r="B835" s="14">
        <v>85</v>
      </c>
      <c r="C835" s="14">
        <v>3.5</v>
      </c>
      <c r="D835" s="14" t="s">
        <v>870</v>
      </c>
      <c r="E835" s="15">
        <v>142.71903838350957</v>
      </c>
      <c r="F835" s="14" t="str">
        <f>VLOOKUP(VERSIONS[[#This Row],[Product ID]], PRODUCTS[], 2)</f>
        <v>Nike Flex Stride</v>
      </c>
      <c r="G835" s="14" t="str">
        <f>VLOOKUP(VERSIONS[[#This Row],[Product ID]], PRODUCTS[], 3)</f>
        <v>Apparel</v>
      </c>
    </row>
    <row r="836" spans="1:7" ht="15.5" x14ac:dyDescent="0.35">
      <c r="A836" s="14">
        <f t="shared" ref="A836:A899" si="13">A835+1</f>
        <v>835</v>
      </c>
      <c r="B836" s="14">
        <v>85</v>
      </c>
      <c r="C836" s="14">
        <v>4.5</v>
      </c>
      <c r="D836" s="4" t="s">
        <v>871</v>
      </c>
      <c r="E836" s="15">
        <v>248.19381616336008</v>
      </c>
      <c r="F836" s="14" t="str">
        <f>VLOOKUP(VERSIONS[[#This Row],[Product ID]], PRODUCTS[], 2)</f>
        <v>Nike Flex Stride</v>
      </c>
      <c r="G836" s="14" t="str">
        <f>VLOOKUP(VERSIONS[[#This Row],[Product ID]], PRODUCTS[], 3)</f>
        <v>Apparel</v>
      </c>
    </row>
    <row r="837" spans="1:7" ht="14.5" x14ac:dyDescent="0.35">
      <c r="A837" s="14">
        <f t="shared" si="13"/>
        <v>836</v>
      </c>
      <c r="B837" s="14">
        <v>85</v>
      </c>
      <c r="C837" s="14">
        <v>5</v>
      </c>
      <c r="D837" s="14" t="s">
        <v>871</v>
      </c>
      <c r="E837" s="15">
        <v>129.88357183898677</v>
      </c>
      <c r="F837" s="14" t="str">
        <f>VLOOKUP(VERSIONS[[#This Row],[Product ID]], PRODUCTS[], 2)</f>
        <v>Nike Flex Stride</v>
      </c>
      <c r="G837" s="14" t="str">
        <f>VLOOKUP(VERSIONS[[#This Row],[Product ID]], PRODUCTS[], 3)</f>
        <v>Apparel</v>
      </c>
    </row>
    <row r="838" spans="1:7" ht="14.5" x14ac:dyDescent="0.35">
      <c r="A838" s="14">
        <f t="shared" si="13"/>
        <v>837</v>
      </c>
      <c r="B838" s="14">
        <v>85</v>
      </c>
      <c r="C838" s="14">
        <v>5.5</v>
      </c>
      <c r="D838" s="14" t="s">
        <v>871</v>
      </c>
      <c r="E838" s="15">
        <v>255.57176183220355</v>
      </c>
      <c r="F838" s="14" t="str">
        <f>VLOOKUP(VERSIONS[[#This Row],[Product ID]], PRODUCTS[], 2)</f>
        <v>Nike Flex Stride</v>
      </c>
      <c r="G838" s="14" t="str">
        <f>VLOOKUP(VERSIONS[[#This Row],[Product ID]], PRODUCTS[], 3)</f>
        <v>Apparel</v>
      </c>
    </row>
    <row r="839" spans="1:7" ht="15.5" x14ac:dyDescent="0.35">
      <c r="A839" s="14">
        <f t="shared" si="13"/>
        <v>838</v>
      </c>
      <c r="B839" s="14">
        <v>85</v>
      </c>
      <c r="C839" s="14">
        <v>6</v>
      </c>
      <c r="D839" s="4" t="s">
        <v>871</v>
      </c>
      <c r="E839" s="15">
        <v>183.80516963346201</v>
      </c>
      <c r="F839" s="14" t="str">
        <f>VLOOKUP(VERSIONS[[#This Row],[Product ID]], PRODUCTS[], 2)</f>
        <v>Nike Flex Stride</v>
      </c>
      <c r="G839" s="14" t="str">
        <f>VLOOKUP(VERSIONS[[#This Row],[Product ID]], PRODUCTS[], 3)</f>
        <v>Apparel</v>
      </c>
    </row>
    <row r="840" spans="1:7" ht="15.5" x14ac:dyDescent="0.35">
      <c r="A840" s="14">
        <f t="shared" si="13"/>
        <v>839</v>
      </c>
      <c r="B840" s="14">
        <v>85</v>
      </c>
      <c r="C840" s="14">
        <v>7.5</v>
      </c>
      <c r="D840" s="4" t="s">
        <v>881</v>
      </c>
      <c r="E840" s="15">
        <v>396.89152501152279</v>
      </c>
      <c r="F840" s="14" t="str">
        <f>VLOOKUP(VERSIONS[[#This Row],[Product ID]], PRODUCTS[], 2)</f>
        <v>Nike Flex Stride</v>
      </c>
      <c r="G840" s="14" t="str">
        <f>VLOOKUP(VERSIONS[[#This Row],[Product ID]], PRODUCTS[], 3)</f>
        <v>Apparel</v>
      </c>
    </row>
    <row r="841" spans="1:7" ht="15.5" x14ac:dyDescent="0.35">
      <c r="A841" s="14">
        <f t="shared" si="13"/>
        <v>840</v>
      </c>
      <c r="B841" s="14">
        <v>85</v>
      </c>
      <c r="C841" s="14">
        <v>7.5</v>
      </c>
      <c r="D841" s="4" t="s">
        <v>872</v>
      </c>
      <c r="E841" s="15">
        <v>354.19386340818664</v>
      </c>
      <c r="F841" s="14" t="str">
        <f>VLOOKUP(VERSIONS[[#This Row],[Product ID]], PRODUCTS[], 2)</f>
        <v>Nike Flex Stride</v>
      </c>
      <c r="G841" s="14" t="str">
        <f>VLOOKUP(VERSIONS[[#This Row],[Product ID]], PRODUCTS[], 3)</f>
        <v>Apparel</v>
      </c>
    </row>
    <row r="842" spans="1:7" ht="15.5" x14ac:dyDescent="0.35">
      <c r="A842" s="14">
        <f t="shared" si="13"/>
        <v>841</v>
      </c>
      <c r="B842" s="14">
        <v>85</v>
      </c>
      <c r="C842" s="14">
        <v>9.5</v>
      </c>
      <c r="D842" s="4" t="s">
        <v>871</v>
      </c>
      <c r="E842" s="15">
        <v>243.07268204158854</v>
      </c>
      <c r="F842" s="14" t="str">
        <f>VLOOKUP(VERSIONS[[#This Row],[Product ID]], PRODUCTS[], 2)</f>
        <v>Nike Flex Stride</v>
      </c>
      <c r="G842" s="14" t="str">
        <f>VLOOKUP(VERSIONS[[#This Row],[Product ID]], PRODUCTS[], 3)</f>
        <v>Apparel</v>
      </c>
    </row>
    <row r="843" spans="1:7" ht="14.5" x14ac:dyDescent="0.35">
      <c r="A843" s="14">
        <f t="shared" si="13"/>
        <v>842</v>
      </c>
      <c r="B843" s="14">
        <v>86</v>
      </c>
      <c r="C843" s="14">
        <v>3</v>
      </c>
      <c r="D843" s="14" t="s">
        <v>871</v>
      </c>
      <c r="E843" s="15">
        <v>197.10318819566095</v>
      </c>
      <c r="F843" s="14" t="str">
        <f>VLOOKUP(VERSIONS[[#This Row],[Product ID]], PRODUCTS[], 2)</f>
        <v>Challenger Long-Sleeve</v>
      </c>
      <c r="G843" s="14" t="str">
        <f>VLOOKUP(VERSIONS[[#This Row],[Product ID]], PRODUCTS[], 3)</f>
        <v>Apparel</v>
      </c>
    </row>
    <row r="844" spans="1:7" ht="14.5" x14ac:dyDescent="0.35">
      <c r="A844" s="14">
        <f t="shared" si="13"/>
        <v>843</v>
      </c>
      <c r="B844" s="14">
        <v>86</v>
      </c>
      <c r="C844" s="14">
        <v>4</v>
      </c>
      <c r="D844" s="14" t="s">
        <v>872</v>
      </c>
      <c r="E844" s="15">
        <v>270.09657991562716</v>
      </c>
      <c r="F844" s="14" t="str">
        <f>VLOOKUP(VERSIONS[[#This Row],[Product ID]], PRODUCTS[], 2)</f>
        <v>Challenger Long-Sleeve</v>
      </c>
      <c r="G844" s="14" t="str">
        <f>VLOOKUP(VERSIONS[[#This Row],[Product ID]], PRODUCTS[], 3)</f>
        <v>Apparel</v>
      </c>
    </row>
    <row r="845" spans="1:7" ht="14.5" x14ac:dyDescent="0.35">
      <c r="A845" s="14">
        <f t="shared" si="13"/>
        <v>844</v>
      </c>
      <c r="B845" s="14">
        <v>86</v>
      </c>
      <c r="C845" s="14">
        <v>4</v>
      </c>
      <c r="D845" s="14" t="s">
        <v>870</v>
      </c>
      <c r="E845" s="15">
        <v>379.96182074093343</v>
      </c>
      <c r="F845" s="14" t="str">
        <f>VLOOKUP(VERSIONS[[#This Row],[Product ID]], PRODUCTS[], 2)</f>
        <v>Challenger Long-Sleeve</v>
      </c>
      <c r="G845" s="14" t="str">
        <f>VLOOKUP(VERSIONS[[#This Row],[Product ID]], PRODUCTS[], 3)</f>
        <v>Apparel</v>
      </c>
    </row>
    <row r="846" spans="1:7" ht="15.5" x14ac:dyDescent="0.35">
      <c r="A846" s="14">
        <f t="shared" si="13"/>
        <v>845</v>
      </c>
      <c r="B846" s="14">
        <v>86</v>
      </c>
      <c r="C846" s="14">
        <v>4.5</v>
      </c>
      <c r="D846" s="4" t="s">
        <v>885</v>
      </c>
      <c r="E846" s="15">
        <v>376.36335878502246</v>
      </c>
      <c r="F846" s="14" t="str">
        <f>VLOOKUP(VERSIONS[[#This Row],[Product ID]], PRODUCTS[], 2)</f>
        <v>Challenger Long-Sleeve</v>
      </c>
      <c r="G846" s="14" t="str">
        <f>VLOOKUP(VERSIONS[[#This Row],[Product ID]], PRODUCTS[], 3)</f>
        <v>Apparel</v>
      </c>
    </row>
    <row r="847" spans="1:7" ht="15.5" x14ac:dyDescent="0.35">
      <c r="A847" s="14">
        <f t="shared" si="13"/>
        <v>846</v>
      </c>
      <c r="B847" s="14">
        <v>86</v>
      </c>
      <c r="C847" s="14">
        <v>5.5</v>
      </c>
      <c r="D847" s="4" t="s">
        <v>871</v>
      </c>
      <c r="E847" s="15">
        <v>232.16050048596458</v>
      </c>
      <c r="F847" s="14" t="str">
        <f>VLOOKUP(VERSIONS[[#This Row],[Product ID]], PRODUCTS[], 2)</f>
        <v>Challenger Long-Sleeve</v>
      </c>
      <c r="G847" s="14" t="str">
        <f>VLOOKUP(VERSIONS[[#This Row],[Product ID]], PRODUCTS[], 3)</f>
        <v>Apparel</v>
      </c>
    </row>
    <row r="848" spans="1:7" ht="14.5" x14ac:dyDescent="0.35">
      <c r="A848" s="14">
        <f t="shared" si="13"/>
        <v>847</v>
      </c>
      <c r="B848" s="14">
        <v>86</v>
      </c>
      <c r="C848" s="14">
        <v>6</v>
      </c>
      <c r="D848" s="14" t="s">
        <v>871</v>
      </c>
      <c r="E848" s="15">
        <v>378.73551051200127</v>
      </c>
      <c r="F848" s="14" t="str">
        <f>VLOOKUP(VERSIONS[[#This Row],[Product ID]], PRODUCTS[], 2)</f>
        <v>Challenger Long-Sleeve</v>
      </c>
      <c r="G848" s="14" t="str">
        <f>VLOOKUP(VERSIONS[[#This Row],[Product ID]], PRODUCTS[], 3)</f>
        <v>Apparel</v>
      </c>
    </row>
    <row r="849" spans="1:7" ht="15.5" x14ac:dyDescent="0.35">
      <c r="A849" s="14">
        <f t="shared" si="13"/>
        <v>848</v>
      </c>
      <c r="B849" s="14">
        <v>86</v>
      </c>
      <c r="C849" s="14">
        <v>7</v>
      </c>
      <c r="D849" s="4" t="s">
        <v>871</v>
      </c>
      <c r="E849" s="15">
        <v>178.86198856088552</v>
      </c>
      <c r="F849" s="14" t="str">
        <f>VLOOKUP(VERSIONS[[#This Row],[Product ID]], PRODUCTS[], 2)</f>
        <v>Challenger Long-Sleeve</v>
      </c>
      <c r="G849" s="14" t="str">
        <f>VLOOKUP(VERSIONS[[#This Row],[Product ID]], PRODUCTS[], 3)</f>
        <v>Apparel</v>
      </c>
    </row>
    <row r="850" spans="1:7" ht="14.5" x14ac:dyDescent="0.35">
      <c r="A850" s="14">
        <f t="shared" si="13"/>
        <v>849</v>
      </c>
      <c r="B850" s="14">
        <v>86</v>
      </c>
      <c r="C850" s="14">
        <v>7.5</v>
      </c>
      <c r="D850" s="14" t="s">
        <v>870</v>
      </c>
      <c r="E850" s="15">
        <v>389.8416071597718</v>
      </c>
      <c r="F850" s="14" t="str">
        <f>VLOOKUP(VERSIONS[[#This Row],[Product ID]], PRODUCTS[], 2)</f>
        <v>Challenger Long-Sleeve</v>
      </c>
      <c r="G850" s="14" t="str">
        <f>VLOOKUP(VERSIONS[[#This Row],[Product ID]], PRODUCTS[], 3)</f>
        <v>Apparel</v>
      </c>
    </row>
    <row r="851" spans="1:7" ht="15.5" x14ac:dyDescent="0.35">
      <c r="A851" s="14">
        <f t="shared" si="13"/>
        <v>850</v>
      </c>
      <c r="B851" s="14">
        <v>86</v>
      </c>
      <c r="C851" s="14">
        <v>8</v>
      </c>
      <c r="D851" s="4" t="s">
        <v>884</v>
      </c>
      <c r="E851" s="15">
        <v>346.2872726104743</v>
      </c>
      <c r="F851" s="14" t="str">
        <f>VLOOKUP(VERSIONS[[#This Row],[Product ID]], PRODUCTS[], 2)</f>
        <v>Challenger Long-Sleeve</v>
      </c>
      <c r="G851" s="14" t="str">
        <f>VLOOKUP(VERSIONS[[#This Row],[Product ID]], PRODUCTS[], 3)</f>
        <v>Apparel</v>
      </c>
    </row>
    <row r="852" spans="1:7" ht="15.5" x14ac:dyDescent="0.35">
      <c r="A852" s="14">
        <f t="shared" si="13"/>
        <v>851</v>
      </c>
      <c r="B852" s="14">
        <v>86</v>
      </c>
      <c r="C852" s="14">
        <v>9.5</v>
      </c>
      <c r="D852" s="4" t="s">
        <v>871</v>
      </c>
      <c r="E852" s="15">
        <v>117.87798562985731</v>
      </c>
      <c r="F852" s="14" t="str">
        <f>VLOOKUP(VERSIONS[[#This Row],[Product ID]], PRODUCTS[], 2)</f>
        <v>Challenger Long-Sleeve</v>
      </c>
      <c r="G852" s="14" t="str">
        <f>VLOOKUP(VERSIONS[[#This Row],[Product ID]], PRODUCTS[], 3)</f>
        <v>Apparel</v>
      </c>
    </row>
    <row r="853" spans="1:7" ht="15.5" x14ac:dyDescent="0.35">
      <c r="A853" s="14">
        <f t="shared" si="13"/>
        <v>852</v>
      </c>
      <c r="B853" s="14">
        <v>86</v>
      </c>
      <c r="C853" s="14">
        <v>10</v>
      </c>
      <c r="D853" s="4" t="s">
        <v>871</v>
      </c>
      <c r="E853" s="15">
        <v>302.16244986410089</v>
      </c>
      <c r="F853" s="14" t="str">
        <f>VLOOKUP(VERSIONS[[#This Row],[Product ID]], PRODUCTS[], 2)</f>
        <v>Challenger Long-Sleeve</v>
      </c>
      <c r="G853" s="14" t="str">
        <f>VLOOKUP(VERSIONS[[#This Row],[Product ID]], PRODUCTS[], 3)</f>
        <v>Apparel</v>
      </c>
    </row>
    <row r="854" spans="1:7" ht="15.5" x14ac:dyDescent="0.35">
      <c r="A854" s="14">
        <f t="shared" si="13"/>
        <v>853</v>
      </c>
      <c r="B854" s="14">
        <v>86</v>
      </c>
      <c r="C854" s="14">
        <v>10.5</v>
      </c>
      <c r="D854" s="4" t="s">
        <v>872</v>
      </c>
      <c r="E854" s="15">
        <v>200.92815122154104</v>
      </c>
      <c r="F854" s="14" t="str">
        <f>VLOOKUP(VERSIONS[[#This Row],[Product ID]], PRODUCTS[], 2)</f>
        <v>Challenger Long-Sleeve</v>
      </c>
      <c r="G854" s="14" t="str">
        <f>VLOOKUP(VERSIONS[[#This Row],[Product ID]], PRODUCTS[], 3)</f>
        <v>Apparel</v>
      </c>
    </row>
    <row r="855" spans="1:7" ht="15.5" x14ac:dyDescent="0.35">
      <c r="A855" s="14">
        <f t="shared" si="13"/>
        <v>854</v>
      </c>
      <c r="B855" s="14">
        <v>86</v>
      </c>
      <c r="C855" s="14">
        <v>10.5</v>
      </c>
      <c r="D855" s="4" t="s">
        <v>871</v>
      </c>
      <c r="E855" s="15">
        <v>223.57250824916329</v>
      </c>
      <c r="F855" s="14" t="str">
        <f>VLOOKUP(VERSIONS[[#This Row],[Product ID]], PRODUCTS[], 2)</f>
        <v>Challenger Long-Sleeve</v>
      </c>
      <c r="G855" s="14" t="str">
        <f>VLOOKUP(VERSIONS[[#This Row],[Product ID]], PRODUCTS[], 3)</f>
        <v>Apparel</v>
      </c>
    </row>
    <row r="856" spans="1:7" ht="15.5" x14ac:dyDescent="0.35">
      <c r="A856" s="14">
        <f t="shared" si="13"/>
        <v>855</v>
      </c>
      <c r="B856" s="14">
        <v>87</v>
      </c>
      <c r="C856" s="14">
        <v>3</v>
      </c>
      <c r="D856" s="4" t="s">
        <v>877</v>
      </c>
      <c r="E856" s="15">
        <v>119.35294080874988</v>
      </c>
      <c r="F856" s="14" t="str">
        <f>VLOOKUP(VERSIONS[[#This Row],[Product ID]], PRODUCTS[], 2)</f>
        <v>Challenger 7</v>
      </c>
      <c r="G856" s="14" t="str">
        <f>VLOOKUP(VERSIONS[[#This Row],[Product ID]], PRODUCTS[], 3)</f>
        <v>Shoe</v>
      </c>
    </row>
    <row r="857" spans="1:7" ht="14.5" x14ac:dyDescent="0.35">
      <c r="A857" s="14">
        <f t="shared" si="13"/>
        <v>856</v>
      </c>
      <c r="B857" s="14">
        <v>87</v>
      </c>
      <c r="C857" s="14">
        <v>3</v>
      </c>
      <c r="D857" s="14" t="s">
        <v>871</v>
      </c>
      <c r="E857" s="15">
        <v>227.52566810675194</v>
      </c>
      <c r="F857" s="14" t="str">
        <f>VLOOKUP(VERSIONS[[#This Row],[Product ID]], PRODUCTS[], 2)</f>
        <v>Challenger 7</v>
      </c>
      <c r="G857" s="14" t="str">
        <f>VLOOKUP(VERSIONS[[#This Row],[Product ID]], PRODUCTS[], 3)</f>
        <v>Shoe</v>
      </c>
    </row>
    <row r="858" spans="1:7" ht="15.5" x14ac:dyDescent="0.35">
      <c r="A858" s="14">
        <f t="shared" si="13"/>
        <v>857</v>
      </c>
      <c r="B858" s="14">
        <v>87</v>
      </c>
      <c r="C858" s="14">
        <v>5</v>
      </c>
      <c r="D858" s="4" t="s">
        <v>870</v>
      </c>
      <c r="E858" s="15">
        <v>291.04430661364012</v>
      </c>
      <c r="F858" s="14" t="str">
        <f>VLOOKUP(VERSIONS[[#This Row],[Product ID]], PRODUCTS[], 2)</f>
        <v>Challenger 7</v>
      </c>
      <c r="G858" s="14" t="str">
        <f>VLOOKUP(VERSIONS[[#This Row],[Product ID]], PRODUCTS[], 3)</f>
        <v>Shoe</v>
      </c>
    </row>
    <row r="859" spans="1:7" ht="15.5" x14ac:dyDescent="0.35">
      <c r="A859" s="14">
        <f t="shared" si="13"/>
        <v>858</v>
      </c>
      <c r="B859" s="14">
        <v>87</v>
      </c>
      <c r="C859" s="14">
        <v>6.5</v>
      </c>
      <c r="D859" s="4" t="s">
        <v>871</v>
      </c>
      <c r="E859" s="15">
        <v>366.05480079934165</v>
      </c>
      <c r="F859" s="14" t="str">
        <f>VLOOKUP(VERSIONS[[#This Row],[Product ID]], PRODUCTS[], 2)</f>
        <v>Challenger 7</v>
      </c>
      <c r="G859" s="14" t="str">
        <f>VLOOKUP(VERSIONS[[#This Row],[Product ID]], PRODUCTS[], 3)</f>
        <v>Shoe</v>
      </c>
    </row>
    <row r="860" spans="1:7" ht="14.5" x14ac:dyDescent="0.35">
      <c r="A860" s="14">
        <f t="shared" si="13"/>
        <v>859</v>
      </c>
      <c r="B860" s="14">
        <v>87</v>
      </c>
      <c r="C860" s="14">
        <v>10.5</v>
      </c>
      <c r="D860" s="14" t="s">
        <v>872</v>
      </c>
      <c r="E860" s="15">
        <v>274.66495265248921</v>
      </c>
      <c r="F860" s="14" t="str">
        <f>VLOOKUP(VERSIONS[[#This Row],[Product ID]], PRODUCTS[], 2)</f>
        <v>Challenger 7</v>
      </c>
      <c r="G860" s="14" t="str">
        <f>VLOOKUP(VERSIONS[[#This Row],[Product ID]], PRODUCTS[], 3)</f>
        <v>Shoe</v>
      </c>
    </row>
    <row r="861" spans="1:7" ht="15.5" x14ac:dyDescent="0.35">
      <c r="A861" s="14">
        <f t="shared" si="13"/>
        <v>860</v>
      </c>
      <c r="B861" s="14">
        <v>88</v>
      </c>
      <c r="C861" s="14">
        <v>3.5</v>
      </c>
      <c r="D861" s="4" t="s">
        <v>884</v>
      </c>
      <c r="E861" s="15">
        <v>53.577918281157849</v>
      </c>
      <c r="F861" s="14" t="str">
        <f>VLOOKUP(VERSIONS[[#This Row],[Product ID]], PRODUCTS[], 2)</f>
        <v>React Infinity Run</v>
      </c>
      <c r="G861" s="14" t="str">
        <f>VLOOKUP(VERSIONS[[#This Row],[Product ID]], PRODUCTS[], 3)</f>
        <v>Shoe</v>
      </c>
    </row>
    <row r="862" spans="1:7" ht="15.5" x14ac:dyDescent="0.35">
      <c r="A862" s="14">
        <f t="shared" si="13"/>
        <v>861</v>
      </c>
      <c r="B862" s="14">
        <v>88</v>
      </c>
      <c r="C862" s="14">
        <v>4</v>
      </c>
      <c r="D862" s="4" t="s">
        <v>870</v>
      </c>
      <c r="E862" s="15">
        <v>115.92244190070139</v>
      </c>
      <c r="F862" s="14" t="str">
        <f>VLOOKUP(VERSIONS[[#This Row],[Product ID]], PRODUCTS[], 2)</f>
        <v>React Infinity Run</v>
      </c>
      <c r="G862" s="14" t="str">
        <f>VLOOKUP(VERSIONS[[#This Row],[Product ID]], PRODUCTS[], 3)</f>
        <v>Shoe</v>
      </c>
    </row>
    <row r="863" spans="1:7" ht="15.5" x14ac:dyDescent="0.35">
      <c r="A863" s="14">
        <f t="shared" si="13"/>
        <v>862</v>
      </c>
      <c r="B863" s="14">
        <v>88</v>
      </c>
      <c r="C863" s="14">
        <v>4.5</v>
      </c>
      <c r="D863" s="4" t="s">
        <v>886</v>
      </c>
      <c r="E863" s="15">
        <v>257.85243204413905</v>
      </c>
      <c r="F863" s="14" t="str">
        <f>VLOOKUP(VERSIONS[[#This Row],[Product ID]], PRODUCTS[], 2)</f>
        <v>React Infinity Run</v>
      </c>
      <c r="G863" s="14" t="str">
        <f>VLOOKUP(VERSIONS[[#This Row],[Product ID]], PRODUCTS[], 3)</f>
        <v>Shoe</v>
      </c>
    </row>
    <row r="864" spans="1:7" ht="14.5" x14ac:dyDescent="0.35">
      <c r="A864" s="14">
        <f t="shared" si="13"/>
        <v>863</v>
      </c>
      <c r="B864" s="14">
        <v>88</v>
      </c>
      <c r="C864" s="14">
        <v>4.5</v>
      </c>
      <c r="D864" s="14" t="s">
        <v>872</v>
      </c>
      <c r="E864" s="15">
        <v>206.86367051989598</v>
      </c>
      <c r="F864" s="14" t="str">
        <f>VLOOKUP(VERSIONS[[#This Row],[Product ID]], PRODUCTS[], 2)</f>
        <v>React Infinity Run</v>
      </c>
      <c r="G864" s="14" t="str">
        <f>VLOOKUP(VERSIONS[[#This Row],[Product ID]], PRODUCTS[], 3)</f>
        <v>Shoe</v>
      </c>
    </row>
    <row r="865" spans="1:7" ht="14.5" x14ac:dyDescent="0.35">
      <c r="A865" s="14">
        <f t="shared" si="13"/>
        <v>864</v>
      </c>
      <c r="B865" s="14">
        <v>88</v>
      </c>
      <c r="C865" s="14">
        <v>5.5</v>
      </c>
      <c r="D865" s="14" t="s">
        <v>871</v>
      </c>
      <c r="E865" s="15">
        <v>292.99918810290291</v>
      </c>
      <c r="F865" s="14" t="str">
        <f>VLOOKUP(VERSIONS[[#This Row],[Product ID]], PRODUCTS[], 2)</f>
        <v>React Infinity Run</v>
      </c>
      <c r="G865" s="14" t="str">
        <f>VLOOKUP(VERSIONS[[#This Row],[Product ID]], PRODUCTS[], 3)</f>
        <v>Shoe</v>
      </c>
    </row>
    <row r="866" spans="1:7" ht="15.5" x14ac:dyDescent="0.35">
      <c r="A866" s="14">
        <f t="shared" si="13"/>
        <v>865</v>
      </c>
      <c r="B866" s="14">
        <v>88</v>
      </c>
      <c r="C866" s="14">
        <v>5.5</v>
      </c>
      <c r="D866" s="4" t="s">
        <v>888</v>
      </c>
      <c r="E866" s="15">
        <v>58.017239931546555</v>
      </c>
      <c r="F866" s="14" t="str">
        <f>VLOOKUP(VERSIONS[[#This Row],[Product ID]], PRODUCTS[], 2)</f>
        <v>React Infinity Run</v>
      </c>
      <c r="G866" s="14" t="str">
        <f>VLOOKUP(VERSIONS[[#This Row],[Product ID]], PRODUCTS[], 3)</f>
        <v>Shoe</v>
      </c>
    </row>
    <row r="867" spans="1:7" ht="14.5" x14ac:dyDescent="0.35">
      <c r="A867" s="14">
        <f t="shared" si="13"/>
        <v>866</v>
      </c>
      <c r="B867" s="14">
        <v>88</v>
      </c>
      <c r="C867" s="14">
        <v>8.5</v>
      </c>
      <c r="D867" s="14" t="s">
        <v>871</v>
      </c>
      <c r="E867" s="15">
        <v>323.35603864619446</v>
      </c>
      <c r="F867" s="14" t="str">
        <f>VLOOKUP(VERSIONS[[#This Row],[Product ID]], PRODUCTS[], 2)</f>
        <v>React Infinity Run</v>
      </c>
      <c r="G867" s="14" t="str">
        <f>VLOOKUP(VERSIONS[[#This Row],[Product ID]], PRODUCTS[], 3)</f>
        <v>Shoe</v>
      </c>
    </row>
    <row r="868" spans="1:7" ht="15.5" x14ac:dyDescent="0.35">
      <c r="A868" s="14">
        <f t="shared" si="13"/>
        <v>867</v>
      </c>
      <c r="B868" s="14">
        <v>88</v>
      </c>
      <c r="C868" s="14">
        <v>8.5</v>
      </c>
      <c r="D868" s="4" t="s">
        <v>882</v>
      </c>
      <c r="E868" s="15">
        <v>300.7804472785341</v>
      </c>
      <c r="F868" s="14" t="str">
        <f>VLOOKUP(VERSIONS[[#This Row],[Product ID]], PRODUCTS[], 2)</f>
        <v>React Infinity Run</v>
      </c>
      <c r="G868" s="14" t="str">
        <f>VLOOKUP(VERSIONS[[#This Row],[Product ID]], PRODUCTS[], 3)</f>
        <v>Shoe</v>
      </c>
    </row>
    <row r="869" spans="1:7" ht="15.5" x14ac:dyDescent="0.35">
      <c r="A869" s="14">
        <f t="shared" si="13"/>
        <v>868</v>
      </c>
      <c r="B869" s="14">
        <v>88</v>
      </c>
      <c r="C869" s="14">
        <v>9.5</v>
      </c>
      <c r="D869" s="4" t="s">
        <v>871</v>
      </c>
      <c r="E869" s="15">
        <v>298.8059484057033</v>
      </c>
      <c r="F869" s="14" t="str">
        <f>VLOOKUP(VERSIONS[[#This Row],[Product ID]], PRODUCTS[], 2)</f>
        <v>React Infinity Run</v>
      </c>
      <c r="G869" s="14" t="str">
        <f>VLOOKUP(VERSIONS[[#This Row],[Product ID]], PRODUCTS[], 3)</f>
        <v>Shoe</v>
      </c>
    </row>
    <row r="870" spans="1:7" ht="15.5" x14ac:dyDescent="0.35">
      <c r="A870" s="14">
        <f t="shared" si="13"/>
        <v>869</v>
      </c>
      <c r="B870" s="14">
        <v>88</v>
      </c>
      <c r="C870" s="14">
        <v>11</v>
      </c>
      <c r="D870" s="4" t="s">
        <v>870</v>
      </c>
      <c r="E870" s="15">
        <v>41.521961363531972</v>
      </c>
      <c r="F870" s="14" t="str">
        <f>VLOOKUP(VERSIONS[[#This Row],[Product ID]], PRODUCTS[], 2)</f>
        <v>React Infinity Run</v>
      </c>
      <c r="G870" s="14" t="str">
        <f>VLOOKUP(VERSIONS[[#This Row],[Product ID]], PRODUCTS[], 3)</f>
        <v>Shoe</v>
      </c>
    </row>
    <row r="871" spans="1:7" ht="14.5" x14ac:dyDescent="0.35">
      <c r="A871" s="14">
        <f t="shared" si="13"/>
        <v>870</v>
      </c>
      <c r="B871" s="14">
        <v>88</v>
      </c>
      <c r="C871" s="14">
        <v>12</v>
      </c>
      <c r="D871" s="14" t="s">
        <v>884</v>
      </c>
      <c r="E871" s="15">
        <v>178.45031299891616</v>
      </c>
      <c r="F871" s="14" t="str">
        <f>VLOOKUP(VERSIONS[[#This Row],[Product ID]], PRODUCTS[], 2)</f>
        <v>React Infinity Run</v>
      </c>
      <c r="G871" s="14" t="str">
        <f>VLOOKUP(VERSIONS[[#This Row],[Product ID]], PRODUCTS[], 3)</f>
        <v>Shoe</v>
      </c>
    </row>
    <row r="872" spans="1:7" ht="14.5" x14ac:dyDescent="0.35">
      <c r="A872" s="14">
        <f t="shared" si="13"/>
        <v>871</v>
      </c>
      <c r="B872" s="14">
        <v>89</v>
      </c>
      <c r="C872" s="14">
        <v>3.5</v>
      </c>
      <c r="D872" s="14" t="s">
        <v>871</v>
      </c>
      <c r="E872" s="15">
        <v>282.23288501866483</v>
      </c>
      <c r="F872" s="14" t="str">
        <f>VLOOKUP(VERSIONS[[#This Row],[Product ID]], PRODUCTS[], 2)</f>
        <v>Wildhorse 7</v>
      </c>
      <c r="G872" s="14" t="str">
        <f>VLOOKUP(VERSIONS[[#This Row],[Product ID]], PRODUCTS[], 3)</f>
        <v>Shoe</v>
      </c>
    </row>
    <row r="873" spans="1:7" ht="15.5" x14ac:dyDescent="0.35">
      <c r="A873" s="14">
        <f t="shared" si="13"/>
        <v>872</v>
      </c>
      <c r="B873" s="14">
        <v>89</v>
      </c>
      <c r="C873" s="14">
        <v>6</v>
      </c>
      <c r="D873" s="4" t="s">
        <v>871</v>
      </c>
      <c r="E873" s="15">
        <v>206.17395449457325</v>
      </c>
      <c r="F873" s="14" t="str">
        <f>VLOOKUP(VERSIONS[[#This Row],[Product ID]], PRODUCTS[], 2)</f>
        <v>Wildhorse 7</v>
      </c>
      <c r="G873" s="14" t="str">
        <f>VLOOKUP(VERSIONS[[#This Row],[Product ID]], PRODUCTS[], 3)</f>
        <v>Shoe</v>
      </c>
    </row>
    <row r="874" spans="1:7" ht="14.5" x14ac:dyDescent="0.35">
      <c r="A874" s="14">
        <f t="shared" si="13"/>
        <v>873</v>
      </c>
      <c r="B874" s="14">
        <v>89</v>
      </c>
      <c r="C874" s="14">
        <v>6.5</v>
      </c>
      <c r="D874" s="14" t="s">
        <v>881</v>
      </c>
      <c r="E874" s="15">
        <v>141.06180975195232</v>
      </c>
      <c r="F874" s="14" t="str">
        <f>VLOOKUP(VERSIONS[[#This Row],[Product ID]], PRODUCTS[], 2)</f>
        <v>Wildhorse 7</v>
      </c>
      <c r="G874" s="14" t="str">
        <f>VLOOKUP(VERSIONS[[#This Row],[Product ID]], PRODUCTS[], 3)</f>
        <v>Shoe</v>
      </c>
    </row>
    <row r="875" spans="1:7" ht="14.5" x14ac:dyDescent="0.35">
      <c r="A875" s="14">
        <f t="shared" si="13"/>
        <v>874</v>
      </c>
      <c r="B875" s="14">
        <v>89</v>
      </c>
      <c r="C875" s="14">
        <v>7</v>
      </c>
      <c r="D875" s="14" t="s">
        <v>871</v>
      </c>
      <c r="E875" s="15">
        <v>161.01467041922095</v>
      </c>
      <c r="F875" s="14" t="str">
        <f>VLOOKUP(VERSIONS[[#This Row],[Product ID]], PRODUCTS[], 2)</f>
        <v>Wildhorse 7</v>
      </c>
      <c r="G875" s="14" t="str">
        <f>VLOOKUP(VERSIONS[[#This Row],[Product ID]], PRODUCTS[], 3)</f>
        <v>Shoe</v>
      </c>
    </row>
    <row r="876" spans="1:7" ht="15.5" x14ac:dyDescent="0.35">
      <c r="A876" s="14">
        <f t="shared" si="13"/>
        <v>875</v>
      </c>
      <c r="B876" s="14">
        <v>89</v>
      </c>
      <c r="C876" s="14">
        <v>7</v>
      </c>
      <c r="D876" s="4" t="s">
        <v>872</v>
      </c>
      <c r="E876" s="15">
        <v>140.8107334244695</v>
      </c>
      <c r="F876" s="14" t="str">
        <f>VLOOKUP(VERSIONS[[#This Row],[Product ID]], PRODUCTS[], 2)</f>
        <v>Wildhorse 7</v>
      </c>
      <c r="G876" s="14" t="str">
        <f>VLOOKUP(VERSIONS[[#This Row],[Product ID]], PRODUCTS[], 3)</f>
        <v>Shoe</v>
      </c>
    </row>
    <row r="877" spans="1:7" ht="14.5" x14ac:dyDescent="0.35">
      <c r="A877" s="14">
        <f t="shared" si="13"/>
        <v>876</v>
      </c>
      <c r="B877" s="14">
        <v>89</v>
      </c>
      <c r="C877" s="14">
        <v>9</v>
      </c>
      <c r="D877" s="14" t="s">
        <v>870</v>
      </c>
      <c r="E877" s="15">
        <v>303.33888220116654</v>
      </c>
      <c r="F877" s="14" t="str">
        <f>VLOOKUP(VERSIONS[[#This Row],[Product ID]], PRODUCTS[], 2)</f>
        <v>Wildhorse 7</v>
      </c>
      <c r="G877" s="14" t="str">
        <f>VLOOKUP(VERSIONS[[#This Row],[Product ID]], PRODUCTS[], 3)</f>
        <v>Shoe</v>
      </c>
    </row>
    <row r="878" spans="1:7" ht="15.5" x14ac:dyDescent="0.35">
      <c r="A878" s="14">
        <f t="shared" si="13"/>
        <v>877</v>
      </c>
      <c r="B878" s="14">
        <v>89</v>
      </c>
      <c r="C878" s="14">
        <v>9</v>
      </c>
      <c r="D878" s="4" t="s">
        <v>871</v>
      </c>
      <c r="E878" s="15">
        <v>295.04342830759606</v>
      </c>
      <c r="F878" s="14" t="str">
        <f>VLOOKUP(VERSIONS[[#This Row],[Product ID]], PRODUCTS[], 2)</f>
        <v>Wildhorse 7</v>
      </c>
      <c r="G878" s="14" t="str">
        <f>VLOOKUP(VERSIONS[[#This Row],[Product ID]], PRODUCTS[], 3)</f>
        <v>Shoe</v>
      </c>
    </row>
    <row r="879" spans="1:7" ht="14.5" x14ac:dyDescent="0.35">
      <c r="A879" s="14">
        <f t="shared" si="13"/>
        <v>878</v>
      </c>
      <c r="B879" s="14">
        <v>89</v>
      </c>
      <c r="C879" s="14">
        <v>10.5</v>
      </c>
      <c r="D879" s="14" t="s">
        <v>870</v>
      </c>
      <c r="E879" s="15">
        <v>389.6956173502669</v>
      </c>
      <c r="F879" s="14" t="str">
        <f>VLOOKUP(VERSIONS[[#This Row],[Product ID]], PRODUCTS[], 2)</f>
        <v>Wildhorse 7</v>
      </c>
      <c r="G879" s="14" t="str">
        <f>VLOOKUP(VERSIONS[[#This Row],[Product ID]], PRODUCTS[], 3)</f>
        <v>Shoe</v>
      </c>
    </row>
    <row r="880" spans="1:7" ht="14.5" x14ac:dyDescent="0.35">
      <c r="A880" s="14">
        <f t="shared" si="13"/>
        <v>879</v>
      </c>
      <c r="B880" s="14">
        <v>89</v>
      </c>
      <c r="C880" s="14">
        <v>11</v>
      </c>
      <c r="D880" s="14" t="s">
        <v>871</v>
      </c>
      <c r="E880" s="15">
        <v>151.78756875780701</v>
      </c>
      <c r="F880" s="14" t="str">
        <f>VLOOKUP(VERSIONS[[#This Row],[Product ID]], PRODUCTS[], 2)</f>
        <v>Wildhorse 7</v>
      </c>
      <c r="G880" s="14" t="str">
        <f>VLOOKUP(VERSIONS[[#This Row],[Product ID]], PRODUCTS[], 3)</f>
        <v>Shoe</v>
      </c>
    </row>
    <row r="881" spans="1:7" ht="15.5" x14ac:dyDescent="0.35">
      <c r="A881" s="14">
        <f t="shared" si="13"/>
        <v>880</v>
      </c>
      <c r="B881" s="14">
        <v>90</v>
      </c>
      <c r="C881" s="14">
        <v>3.5</v>
      </c>
      <c r="D881" s="4" t="s">
        <v>871</v>
      </c>
      <c r="E881" s="15">
        <v>131.96358835074096</v>
      </c>
      <c r="F881" s="14" t="str">
        <f>VLOOKUP(VERSIONS[[#This Row],[Product ID]], PRODUCTS[], 2)</f>
        <v>Air Zoom Terra Kiger 6</v>
      </c>
      <c r="G881" s="14" t="str">
        <f>VLOOKUP(VERSIONS[[#This Row],[Product ID]], PRODUCTS[], 3)</f>
        <v>Shoe</v>
      </c>
    </row>
    <row r="882" spans="1:7" ht="14.5" x14ac:dyDescent="0.35">
      <c r="A882" s="14">
        <f t="shared" si="13"/>
        <v>881</v>
      </c>
      <c r="B882" s="14">
        <v>90</v>
      </c>
      <c r="C882" s="14">
        <v>5</v>
      </c>
      <c r="D882" s="14" t="s">
        <v>871</v>
      </c>
      <c r="E882" s="15">
        <v>206.11532407849293</v>
      </c>
      <c r="F882" s="14" t="str">
        <f>VLOOKUP(VERSIONS[[#This Row],[Product ID]], PRODUCTS[], 2)</f>
        <v>Air Zoom Terra Kiger 6</v>
      </c>
      <c r="G882" s="14" t="str">
        <f>VLOOKUP(VERSIONS[[#This Row],[Product ID]], PRODUCTS[], 3)</f>
        <v>Shoe</v>
      </c>
    </row>
    <row r="883" spans="1:7" ht="14.5" x14ac:dyDescent="0.35">
      <c r="A883" s="14">
        <f t="shared" si="13"/>
        <v>882</v>
      </c>
      <c r="B883" s="14">
        <v>90</v>
      </c>
      <c r="C883" s="14">
        <v>6.5</v>
      </c>
      <c r="D883" s="14" t="s">
        <v>870</v>
      </c>
      <c r="E883" s="15">
        <v>257.71366004241048</v>
      </c>
      <c r="F883" s="14" t="str">
        <f>VLOOKUP(VERSIONS[[#This Row],[Product ID]], PRODUCTS[], 2)</f>
        <v>Air Zoom Terra Kiger 6</v>
      </c>
      <c r="G883" s="14" t="str">
        <f>VLOOKUP(VERSIONS[[#This Row],[Product ID]], PRODUCTS[], 3)</f>
        <v>Shoe</v>
      </c>
    </row>
    <row r="884" spans="1:7" ht="15.5" x14ac:dyDescent="0.35">
      <c r="A884" s="14">
        <f t="shared" si="13"/>
        <v>883</v>
      </c>
      <c r="B884" s="14">
        <v>90</v>
      </c>
      <c r="C884" s="14">
        <v>6.5</v>
      </c>
      <c r="D884" s="4" t="s">
        <v>871</v>
      </c>
      <c r="E884" s="15">
        <v>203.14343619881478</v>
      </c>
      <c r="F884" s="14" t="str">
        <f>VLOOKUP(VERSIONS[[#This Row],[Product ID]], PRODUCTS[], 2)</f>
        <v>Air Zoom Terra Kiger 6</v>
      </c>
      <c r="G884" s="14" t="str">
        <f>VLOOKUP(VERSIONS[[#This Row],[Product ID]], PRODUCTS[], 3)</f>
        <v>Shoe</v>
      </c>
    </row>
    <row r="885" spans="1:7" ht="15.5" x14ac:dyDescent="0.35">
      <c r="A885" s="14">
        <f t="shared" si="13"/>
        <v>884</v>
      </c>
      <c r="B885" s="14">
        <v>90</v>
      </c>
      <c r="C885" s="14">
        <v>8.5</v>
      </c>
      <c r="D885" s="4" t="s">
        <v>871</v>
      </c>
      <c r="E885" s="15">
        <v>254.71400186691412</v>
      </c>
      <c r="F885" s="14" t="str">
        <f>VLOOKUP(VERSIONS[[#This Row],[Product ID]], PRODUCTS[], 2)</f>
        <v>Air Zoom Terra Kiger 6</v>
      </c>
      <c r="G885" s="14" t="str">
        <f>VLOOKUP(VERSIONS[[#This Row],[Product ID]], PRODUCTS[], 3)</f>
        <v>Shoe</v>
      </c>
    </row>
    <row r="886" spans="1:7" ht="14.5" x14ac:dyDescent="0.35">
      <c r="A886" s="14">
        <f t="shared" si="13"/>
        <v>885</v>
      </c>
      <c r="B886" s="14">
        <v>90</v>
      </c>
      <c r="C886" s="14">
        <v>10</v>
      </c>
      <c r="D886" s="14" t="s">
        <v>871</v>
      </c>
      <c r="E886" s="15">
        <v>163.27968338330581</v>
      </c>
      <c r="F886" s="14" t="str">
        <f>VLOOKUP(VERSIONS[[#This Row],[Product ID]], PRODUCTS[], 2)</f>
        <v>Air Zoom Terra Kiger 6</v>
      </c>
      <c r="G886" s="14" t="str">
        <f>VLOOKUP(VERSIONS[[#This Row],[Product ID]], PRODUCTS[], 3)</f>
        <v>Shoe</v>
      </c>
    </row>
    <row r="887" spans="1:7" ht="14.5" x14ac:dyDescent="0.35">
      <c r="A887" s="14">
        <f t="shared" si="13"/>
        <v>886</v>
      </c>
      <c r="B887" s="14">
        <v>90</v>
      </c>
      <c r="C887" s="14">
        <v>10.5</v>
      </c>
      <c r="D887" s="14" t="s">
        <v>871</v>
      </c>
      <c r="E887" s="15">
        <v>270.06516482147094</v>
      </c>
      <c r="F887" s="14" t="str">
        <f>VLOOKUP(VERSIONS[[#This Row],[Product ID]], PRODUCTS[], 2)</f>
        <v>Air Zoom Terra Kiger 6</v>
      </c>
      <c r="G887" s="14" t="str">
        <f>VLOOKUP(VERSIONS[[#This Row],[Product ID]], PRODUCTS[], 3)</f>
        <v>Shoe</v>
      </c>
    </row>
    <row r="888" spans="1:7" ht="15.5" x14ac:dyDescent="0.35">
      <c r="A888" s="14">
        <f t="shared" si="13"/>
        <v>887</v>
      </c>
      <c r="B888" s="14">
        <v>90</v>
      </c>
      <c r="C888" s="14">
        <v>12.5</v>
      </c>
      <c r="D888" s="4" t="s">
        <v>873</v>
      </c>
      <c r="E888" s="15">
        <v>363.02539614194126</v>
      </c>
      <c r="F888" s="14" t="str">
        <f>VLOOKUP(VERSIONS[[#This Row],[Product ID]], PRODUCTS[], 2)</f>
        <v>Air Zoom Terra Kiger 6</v>
      </c>
      <c r="G888" s="14" t="str">
        <f>VLOOKUP(VERSIONS[[#This Row],[Product ID]], PRODUCTS[], 3)</f>
        <v>Shoe</v>
      </c>
    </row>
    <row r="889" spans="1:7" ht="15.5" x14ac:dyDescent="0.35">
      <c r="A889" s="14">
        <f t="shared" si="13"/>
        <v>888</v>
      </c>
      <c r="B889" s="14">
        <v>91</v>
      </c>
      <c r="C889" s="14">
        <v>4</v>
      </c>
      <c r="D889" s="4" t="s">
        <v>871</v>
      </c>
      <c r="E889" s="15">
        <v>121.20610250286262</v>
      </c>
      <c r="F889" s="14" t="str">
        <f>VLOOKUP(VERSIONS[[#This Row],[Product ID]], PRODUCTS[], 2)</f>
        <v>Alphafly NEXT%</v>
      </c>
      <c r="G889" s="14" t="str">
        <f>VLOOKUP(VERSIONS[[#This Row],[Product ID]], PRODUCTS[], 3)</f>
        <v>Shoe</v>
      </c>
    </row>
    <row r="890" spans="1:7" ht="15.5" x14ac:dyDescent="0.35">
      <c r="A890" s="14">
        <f t="shared" si="13"/>
        <v>889</v>
      </c>
      <c r="B890" s="14">
        <v>91</v>
      </c>
      <c r="C890" s="14">
        <v>4.5</v>
      </c>
      <c r="D890" s="4" t="s">
        <v>870</v>
      </c>
      <c r="E890" s="15">
        <v>287.86970035758117</v>
      </c>
      <c r="F890" s="14" t="str">
        <f>VLOOKUP(VERSIONS[[#This Row],[Product ID]], PRODUCTS[], 2)</f>
        <v>Alphafly NEXT%</v>
      </c>
      <c r="G890" s="14" t="str">
        <f>VLOOKUP(VERSIONS[[#This Row],[Product ID]], PRODUCTS[], 3)</f>
        <v>Shoe</v>
      </c>
    </row>
    <row r="891" spans="1:7" ht="15.5" x14ac:dyDescent="0.35">
      <c r="A891" s="14">
        <f t="shared" si="13"/>
        <v>890</v>
      </c>
      <c r="B891" s="14">
        <v>91</v>
      </c>
      <c r="C891" s="14">
        <v>4.5</v>
      </c>
      <c r="D891" s="4" t="s">
        <v>871</v>
      </c>
      <c r="E891" s="15">
        <v>127.7673100104212</v>
      </c>
      <c r="F891" s="14" t="str">
        <f>VLOOKUP(VERSIONS[[#This Row],[Product ID]], PRODUCTS[], 2)</f>
        <v>Alphafly NEXT%</v>
      </c>
      <c r="G891" s="14" t="str">
        <f>VLOOKUP(VERSIONS[[#This Row],[Product ID]], PRODUCTS[], 3)</f>
        <v>Shoe</v>
      </c>
    </row>
    <row r="892" spans="1:7" ht="14.5" x14ac:dyDescent="0.35">
      <c r="A892" s="14">
        <f t="shared" si="13"/>
        <v>891</v>
      </c>
      <c r="B892" s="14">
        <v>91</v>
      </c>
      <c r="C892" s="14">
        <v>6.5</v>
      </c>
      <c r="D892" s="14" t="s">
        <v>880</v>
      </c>
      <c r="E892" s="15">
        <v>69.428290533744246</v>
      </c>
      <c r="F892" s="14" t="str">
        <f>VLOOKUP(VERSIONS[[#This Row],[Product ID]], PRODUCTS[], 2)</f>
        <v>Alphafly NEXT%</v>
      </c>
      <c r="G892" s="14" t="str">
        <f>VLOOKUP(VERSIONS[[#This Row],[Product ID]], PRODUCTS[], 3)</f>
        <v>Shoe</v>
      </c>
    </row>
    <row r="893" spans="1:7" ht="15.5" x14ac:dyDescent="0.35">
      <c r="A893" s="14">
        <f t="shared" si="13"/>
        <v>892</v>
      </c>
      <c r="B893" s="14">
        <v>91</v>
      </c>
      <c r="C893" s="14">
        <v>6.5</v>
      </c>
      <c r="D893" s="4" t="s">
        <v>881</v>
      </c>
      <c r="E893" s="15">
        <v>188.46942695009488</v>
      </c>
      <c r="F893" s="14" t="str">
        <f>VLOOKUP(VERSIONS[[#This Row],[Product ID]], PRODUCTS[], 2)</f>
        <v>Alphafly NEXT%</v>
      </c>
      <c r="G893" s="14" t="str">
        <f>VLOOKUP(VERSIONS[[#This Row],[Product ID]], PRODUCTS[], 3)</f>
        <v>Shoe</v>
      </c>
    </row>
    <row r="894" spans="1:7" ht="15.5" x14ac:dyDescent="0.35">
      <c r="A894" s="14">
        <f t="shared" si="13"/>
        <v>893</v>
      </c>
      <c r="B894" s="14">
        <v>91</v>
      </c>
      <c r="C894" s="14">
        <v>7.5</v>
      </c>
      <c r="D894" s="4" t="s">
        <v>871</v>
      </c>
      <c r="E894" s="15">
        <v>354.81985582390746</v>
      </c>
      <c r="F894" s="14" t="str">
        <f>VLOOKUP(VERSIONS[[#This Row],[Product ID]], PRODUCTS[], 2)</f>
        <v>Alphafly NEXT%</v>
      </c>
      <c r="G894" s="14" t="str">
        <f>VLOOKUP(VERSIONS[[#This Row],[Product ID]], PRODUCTS[], 3)</f>
        <v>Shoe</v>
      </c>
    </row>
    <row r="895" spans="1:7" ht="15.5" x14ac:dyDescent="0.35">
      <c r="A895" s="14">
        <f t="shared" si="13"/>
        <v>894</v>
      </c>
      <c r="B895" s="14">
        <v>91</v>
      </c>
      <c r="C895" s="14">
        <v>8</v>
      </c>
      <c r="D895" s="4" t="s">
        <v>871</v>
      </c>
      <c r="E895" s="15">
        <v>206.75081531908745</v>
      </c>
      <c r="F895" s="14" t="str">
        <f>VLOOKUP(VERSIONS[[#This Row],[Product ID]], PRODUCTS[], 2)</f>
        <v>Alphafly NEXT%</v>
      </c>
      <c r="G895" s="14" t="str">
        <f>VLOOKUP(VERSIONS[[#This Row],[Product ID]], PRODUCTS[], 3)</f>
        <v>Shoe</v>
      </c>
    </row>
    <row r="896" spans="1:7" ht="14.5" x14ac:dyDescent="0.35">
      <c r="A896" s="14">
        <f t="shared" si="13"/>
        <v>895</v>
      </c>
      <c r="B896" s="14">
        <v>91</v>
      </c>
      <c r="C896" s="14">
        <v>9.5</v>
      </c>
      <c r="D896" s="14" t="s">
        <v>877</v>
      </c>
      <c r="E896" s="15">
        <v>300.87143006076275</v>
      </c>
      <c r="F896" s="14" t="str">
        <f>VLOOKUP(VERSIONS[[#This Row],[Product ID]], PRODUCTS[], 2)</f>
        <v>Alphafly NEXT%</v>
      </c>
      <c r="G896" s="14" t="str">
        <f>VLOOKUP(VERSIONS[[#This Row],[Product ID]], PRODUCTS[], 3)</f>
        <v>Shoe</v>
      </c>
    </row>
    <row r="897" spans="1:7" ht="15.5" x14ac:dyDescent="0.35">
      <c r="A897" s="14">
        <f t="shared" si="13"/>
        <v>896</v>
      </c>
      <c r="B897" s="14">
        <v>91</v>
      </c>
      <c r="C897" s="14">
        <v>11.5</v>
      </c>
      <c r="D897" s="4" t="s">
        <v>875</v>
      </c>
      <c r="E897" s="15">
        <v>246.62526543455687</v>
      </c>
      <c r="F897" s="14" t="str">
        <f>VLOOKUP(VERSIONS[[#This Row],[Product ID]], PRODUCTS[], 2)</f>
        <v>Alphafly NEXT%</v>
      </c>
      <c r="G897" s="14" t="str">
        <f>VLOOKUP(VERSIONS[[#This Row],[Product ID]], PRODUCTS[], 3)</f>
        <v>Shoe</v>
      </c>
    </row>
    <row r="898" spans="1:7" ht="15.5" x14ac:dyDescent="0.35">
      <c r="A898" s="14">
        <f t="shared" si="13"/>
        <v>897</v>
      </c>
      <c r="B898" s="14">
        <v>91</v>
      </c>
      <c r="C898" s="14">
        <v>12</v>
      </c>
      <c r="D898" s="4" t="s">
        <v>871</v>
      </c>
      <c r="E898" s="15">
        <v>274.95295924360238</v>
      </c>
      <c r="F898" s="14" t="str">
        <f>VLOOKUP(VERSIONS[[#This Row],[Product ID]], PRODUCTS[], 2)</f>
        <v>Alphafly NEXT%</v>
      </c>
      <c r="G898" s="14" t="str">
        <f>VLOOKUP(VERSIONS[[#This Row],[Product ID]], PRODUCTS[], 3)</f>
        <v>Shoe</v>
      </c>
    </row>
    <row r="899" spans="1:7" ht="14.5" x14ac:dyDescent="0.35">
      <c r="A899" s="14">
        <f t="shared" si="13"/>
        <v>898</v>
      </c>
      <c r="B899" s="14">
        <v>91</v>
      </c>
      <c r="C899" s="14">
        <v>12.5</v>
      </c>
      <c r="D899" s="14" t="s">
        <v>870</v>
      </c>
      <c r="E899" s="15">
        <v>139.92234744815238</v>
      </c>
      <c r="F899" s="14" t="str">
        <f>VLOOKUP(VERSIONS[[#This Row],[Product ID]], PRODUCTS[], 2)</f>
        <v>Alphafly NEXT%</v>
      </c>
      <c r="G899" s="14" t="str">
        <f>VLOOKUP(VERSIONS[[#This Row],[Product ID]], PRODUCTS[], 3)</f>
        <v>Shoe</v>
      </c>
    </row>
    <row r="900" spans="1:7" ht="15.5" x14ac:dyDescent="0.35">
      <c r="A900" s="14">
        <f t="shared" ref="A900:A963" si="14">A899+1</f>
        <v>899</v>
      </c>
      <c r="B900" s="14">
        <v>91</v>
      </c>
      <c r="C900" s="14">
        <v>12.5</v>
      </c>
      <c r="D900" s="4" t="s">
        <v>871</v>
      </c>
      <c r="E900" s="15">
        <v>358.60618001233763</v>
      </c>
      <c r="F900" s="14" t="str">
        <f>VLOOKUP(VERSIONS[[#This Row],[Product ID]], PRODUCTS[], 2)</f>
        <v>Alphafly NEXT%</v>
      </c>
      <c r="G900" s="14" t="str">
        <f>VLOOKUP(VERSIONS[[#This Row],[Product ID]], PRODUCTS[], 3)</f>
        <v>Shoe</v>
      </c>
    </row>
    <row r="901" spans="1:7" ht="15.5" x14ac:dyDescent="0.35">
      <c r="A901" s="14">
        <f t="shared" si="14"/>
        <v>900</v>
      </c>
      <c r="B901" s="14">
        <v>92</v>
      </c>
      <c r="C901" s="14">
        <v>4</v>
      </c>
      <c r="D901" s="4" t="s">
        <v>870</v>
      </c>
      <c r="E901" s="15">
        <v>91.40953056879232</v>
      </c>
      <c r="F901" s="14" t="str">
        <f>VLOOKUP(VERSIONS[[#This Row],[Product ID]], PRODUCTS[], 2)</f>
        <v>Nike Cap</v>
      </c>
      <c r="G901" s="14" t="str">
        <f>VLOOKUP(VERSIONS[[#This Row],[Product ID]], PRODUCTS[], 3)</f>
        <v>Accessories</v>
      </c>
    </row>
    <row r="902" spans="1:7" ht="15.5" x14ac:dyDescent="0.35">
      <c r="A902" s="14">
        <f t="shared" si="14"/>
        <v>901</v>
      </c>
      <c r="B902" s="14">
        <v>92</v>
      </c>
      <c r="C902" s="14">
        <v>7</v>
      </c>
      <c r="D902" s="4" t="s">
        <v>870</v>
      </c>
      <c r="E902" s="15">
        <v>380.43668315843797</v>
      </c>
      <c r="F902" s="14" t="str">
        <f>VLOOKUP(VERSIONS[[#This Row],[Product ID]], PRODUCTS[], 2)</f>
        <v>Nike Cap</v>
      </c>
      <c r="G902" s="14" t="str">
        <f>VLOOKUP(VERSIONS[[#This Row],[Product ID]], PRODUCTS[], 3)</f>
        <v>Accessories</v>
      </c>
    </row>
    <row r="903" spans="1:7" ht="14.5" x14ac:dyDescent="0.35">
      <c r="A903" s="14">
        <f t="shared" si="14"/>
        <v>902</v>
      </c>
      <c r="B903" s="14">
        <v>92</v>
      </c>
      <c r="C903" s="14">
        <v>8</v>
      </c>
      <c r="D903" s="14" t="s">
        <v>871</v>
      </c>
      <c r="E903" s="15">
        <v>347.13964565988175</v>
      </c>
      <c r="F903" s="14" t="str">
        <f>VLOOKUP(VERSIONS[[#This Row],[Product ID]], PRODUCTS[], 2)</f>
        <v>Nike Cap</v>
      </c>
      <c r="G903" s="14" t="str">
        <f>VLOOKUP(VERSIONS[[#This Row],[Product ID]], PRODUCTS[], 3)</f>
        <v>Accessories</v>
      </c>
    </row>
    <row r="904" spans="1:7" ht="14.5" x14ac:dyDescent="0.35">
      <c r="A904" s="14">
        <f t="shared" si="14"/>
        <v>903</v>
      </c>
      <c r="B904" s="14">
        <v>92</v>
      </c>
      <c r="C904" s="14">
        <v>10.5</v>
      </c>
      <c r="D904" s="14" t="s">
        <v>870</v>
      </c>
      <c r="E904" s="15">
        <v>175.55213183484554</v>
      </c>
      <c r="F904" s="14" t="str">
        <f>VLOOKUP(VERSIONS[[#This Row],[Product ID]], PRODUCTS[], 2)</f>
        <v>Nike Cap</v>
      </c>
      <c r="G904" s="14" t="str">
        <f>VLOOKUP(VERSIONS[[#This Row],[Product ID]], PRODUCTS[], 3)</f>
        <v>Accessories</v>
      </c>
    </row>
    <row r="905" spans="1:7" ht="15.5" x14ac:dyDescent="0.35">
      <c r="A905" s="14">
        <f t="shared" si="14"/>
        <v>904</v>
      </c>
      <c r="B905" s="14">
        <v>92</v>
      </c>
      <c r="C905" s="14">
        <v>12</v>
      </c>
      <c r="D905" s="4" t="s">
        <v>870</v>
      </c>
      <c r="E905" s="15">
        <v>246.5834198441282</v>
      </c>
      <c r="F905" s="14" t="str">
        <f>VLOOKUP(VERSIONS[[#This Row],[Product ID]], PRODUCTS[], 2)</f>
        <v>Nike Cap</v>
      </c>
      <c r="G905" s="14" t="str">
        <f>VLOOKUP(VERSIONS[[#This Row],[Product ID]], PRODUCTS[], 3)</f>
        <v>Accessories</v>
      </c>
    </row>
    <row r="906" spans="1:7" ht="15.5" x14ac:dyDescent="0.35">
      <c r="A906" s="14">
        <f t="shared" si="14"/>
        <v>905</v>
      </c>
      <c r="B906" s="14">
        <v>92</v>
      </c>
      <c r="C906" s="14">
        <v>12</v>
      </c>
      <c r="D906" s="4" t="s">
        <v>870</v>
      </c>
      <c r="E906" s="15">
        <v>163.96853790010397</v>
      </c>
      <c r="F906" s="14" t="str">
        <f>VLOOKUP(VERSIONS[[#This Row],[Product ID]], PRODUCTS[], 2)</f>
        <v>Nike Cap</v>
      </c>
      <c r="G906" s="14" t="str">
        <f>VLOOKUP(VERSIONS[[#This Row],[Product ID]], PRODUCTS[], 3)</f>
        <v>Accessories</v>
      </c>
    </row>
    <row r="907" spans="1:7" ht="15.5" x14ac:dyDescent="0.35">
      <c r="A907" s="14">
        <f t="shared" si="14"/>
        <v>906</v>
      </c>
      <c r="B907" s="14">
        <v>92</v>
      </c>
      <c r="C907" s="14">
        <v>12</v>
      </c>
      <c r="D907" s="4" t="s">
        <v>871</v>
      </c>
      <c r="E907" s="15">
        <v>129.88486913970704</v>
      </c>
      <c r="F907" s="14" t="str">
        <f>VLOOKUP(VERSIONS[[#This Row],[Product ID]], PRODUCTS[], 2)</f>
        <v>Nike Cap</v>
      </c>
      <c r="G907" s="14" t="str">
        <f>VLOOKUP(VERSIONS[[#This Row],[Product ID]], PRODUCTS[], 3)</f>
        <v>Accessories</v>
      </c>
    </row>
    <row r="908" spans="1:7" ht="15.5" x14ac:dyDescent="0.35">
      <c r="A908" s="14">
        <f t="shared" si="14"/>
        <v>907</v>
      </c>
      <c r="B908" s="14">
        <v>93</v>
      </c>
      <c r="C908" s="14">
        <v>3.5</v>
      </c>
      <c r="D908" s="4" t="s">
        <v>874</v>
      </c>
      <c r="E908" s="15">
        <v>374.64765147834947</v>
      </c>
      <c r="F908" s="14" t="str">
        <f>VLOOKUP(VERSIONS[[#This Row],[Product ID]], PRODUCTS[], 2)</f>
        <v>Therma Training Top</v>
      </c>
      <c r="G908" s="14" t="str">
        <f>VLOOKUP(VERSIONS[[#This Row],[Product ID]], PRODUCTS[], 3)</f>
        <v>Apparel</v>
      </c>
    </row>
    <row r="909" spans="1:7" ht="14.5" x14ac:dyDescent="0.35">
      <c r="A909" s="14">
        <f t="shared" si="14"/>
        <v>908</v>
      </c>
      <c r="B909" s="14">
        <v>93</v>
      </c>
      <c r="C909" s="14">
        <v>4.5</v>
      </c>
      <c r="D909" s="14" t="s">
        <v>870</v>
      </c>
      <c r="E909" s="15">
        <v>79.127215050701437</v>
      </c>
      <c r="F909" s="14" t="str">
        <f>VLOOKUP(VERSIONS[[#This Row],[Product ID]], PRODUCTS[], 2)</f>
        <v>Therma Training Top</v>
      </c>
      <c r="G909" s="14" t="str">
        <f>VLOOKUP(VERSIONS[[#This Row],[Product ID]], PRODUCTS[], 3)</f>
        <v>Apparel</v>
      </c>
    </row>
    <row r="910" spans="1:7" ht="15.5" x14ac:dyDescent="0.35">
      <c r="A910" s="14">
        <f t="shared" si="14"/>
        <v>909</v>
      </c>
      <c r="B910" s="14">
        <v>93</v>
      </c>
      <c r="C910" s="14">
        <v>5</v>
      </c>
      <c r="D910" s="4" t="s">
        <v>872</v>
      </c>
      <c r="E910" s="15">
        <v>48.321782385630542</v>
      </c>
      <c r="F910" s="14" t="str">
        <f>VLOOKUP(VERSIONS[[#This Row],[Product ID]], PRODUCTS[], 2)</f>
        <v>Therma Training Top</v>
      </c>
      <c r="G910" s="14" t="str">
        <f>VLOOKUP(VERSIONS[[#This Row],[Product ID]], PRODUCTS[], 3)</f>
        <v>Apparel</v>
      </c>
    </row>
    <row r="911" spans="1:7" ht="14.5" x14ac:dyDescent="0.35">
      <c r="A911" s="14">
        <f t="shared" si="14"/>
        <v>910</v>
      </c>
      <c r="B911" s="14">
        <v>93</v>
      </c>
      <c r="C911" s="14">
        <v>5</v>
      </c>
      <c r="D911" s="14" t="s">
        <v>871</v>
      </c>
      <c r="E911" s="15">
        <v>313.59292925969328</v>
      </c>
      <c r="F911" s="14" t="str">
        <f>VLOOKUP(VERSIONS[[#This Row],[Product ID]], PRODUCTS[], 2)</f>
        <v>Therma Training Top</v>
      </c>
      <c r="G911" s="14" t="str">
        <f>VLOOKUP(VERSIONS[[#This Row],[Product ID]], PRODUCTS[], 3)</f>
        <v>Apparel</v>
      </c>
    </row>
    <row r="912" spans="1:7" ht="14.5" x14ac:dyDescent="0.35">
      <c r="A912" s="14">
        <f t="shared" si="14"/>
        <v>911</v>
      </c>
      <c r="B912" s="14">
        <v>93</v>
      </c>
      <c r="C912" s="14">
        <v>5.5</v>
      </c>
      <c r="D912" s="14" t="s">
        <v>870</v>
      </c>
      <c r="E912" s="15">
        <v>106.91872197302297</v>
      </c>
      <c r="F912" s="14" t="str">
        <f>VLOOKUP(VERSIONS[[#This Row],[Product ID]], PRODUCTS[], 2)</f>
        <v>Therma Training Top</v>
      </c>
      <c r="G912" s="14" t="str">
        <f>VLOOKUP(VERSIONS[[#This Row],[Product ID]], PRODUCTS[], 3)</f>
        <v>Apparel</v>
      </c>
    </row>
    <row r="913" spans="1:7" ht="14.5" x14ac:dyDescent="0.35">
      <c r="A913" s="14">
        <f t="shared" si="14"/>
        <v>912</v>
      </c>
      <c r="B913" s="14">
        <v>93</v>
      </c>
      <c r="C913" s="14">
        <v>5.5</v>
      </c>
      <c r="D913" s="14" t="s">
        <v>871</v>
      </c>
      <c r="E913" s="15">
        <v>39.2904917501412</v>
      </c>
      <c r="F913" s="14" t="str">
        <f>VLOOKUP(VERSIONS[[#This Row],[Product ID]], PRODUCTS[], 2)</f>
        <v>Therma Training Top</v>
      </c>
      <c r="G913" s="14" t="str">
        <f>VLOOKUP(VERSIONS[[#This Row],[Product ID]], PRODUCTS[], 3)</f>
        <v>Apparel</v>
      </c>
    </row>
    <row r="914" spans="1:7" ht="15.5" x14ac:dyDescent="0.35">
      <c r="A914" s="14">
        <f t="shared" si="14"/>
        <v>913</v>
      </c>
      <c r="B914" s="14">
        <v>93</v>
      </c>
      <c r="C914" s="14">
        <v>5.5</v>
      </c>
      <c r="D914" s="4" t="s">
        <v>870</v>
      </c>
      <c r="E914" s="15">
        <v>348.53013176463793</v>
      </c>
      <c r="F914" s="14" t="str">
        <f>VLOOKUP(VERSIONS[[#This Row],[Product ID]], PRODUCTS[], 2)</f>
        <v>Therma Training Top</v>
      </c>
      <c r="G914" s="14" t="str">
        <f>VLOOKUP(VERSIONS[[#This Row],[Product ID]], PRODUCTS[], 3)</f>
        <v>Apparel</v>
      </c>
    </row>
    <row r="915" spans="1:7" ht="15.5" x14ac:dyDescent="0.35">
      <c r="A915" s="14">
        <f t="shared" si="14"/>
        <v>914</v>
      </c>
      <c r="B915" s="14">
        <v>93</v>
      </c>
      <c r="C915" s="14">
        <v>8.5</v>
      </c>
      <c r="D915" s="4" t="s">
        <v>870</v>
      </c>
      <c r="E915" s="15">
        <v>40.545957271603044</v>
      </c>
      <c r="F915" s="14" t="str">
        <f>VLOOKUP(VERSIONS[[#This Row],[Product ID]], PRODUCTS[], 2)</f>
        <v>Therma Training Top</v>
      </c>
      <c r="G915" s="14" t="str">
        <f>VLOOKUP(VERSIONS[[#This Row],[Product ID]], PRODUCTS[], 3)</f>
        <v>Apparel</v>
      </c>
    </row>
    <row r="916" spans="1:7" ht="14.5" x14ac:dyDescent="0.35">
      <c r="A916" s="14">
        <f t="shared" si="14"/>
        <v>915</v>
      </c>
      <c r="B916" s="14">
        <v>93</v>
      </c>
      <c r="C916" s="14">
        <v>8.5</v>
      </c>
      <c r="D916" s="14" t="s">
        <v>871</v>
      </c>
      <c r="E916" s="15">
        <v>326.66657739899142</v>
      </c>
      <c r="F916" s="14" t="str">
        <f>VLOOKUP(VERSIONS[[#This Row],[Product ID]], PRODUCTS[], 2)</f>
        <v>Therma Training Top</v>
      </c>
      <c r="G916" s="14" t="str">
        <f>VLOOKUP(VERSIONS[[#This Row],[Product ID]], PRODUCTS[], 3)</f>
        <v>Apparel</v>
      </c>
    </row>
    <row r="917" spans="1:7" ht="14.5" x14ac:dyDescent="0.35">
      <c r="A917" s="14">
        <f t="shared" si="14"/>
        <v>916</v>
      </c>
      <c r="B917" s="14">
        <v>93</v>
      </c>
      <c r="C917" s="14">
        <v>9</v>
      </c>
      <c r="D917" s="14" t="s">
        <v>871</v>
      </c>
      <c r="E917" s="15">
        <v>45.451193686716799</v>
      </c>
      <c r="F917" s="14" t="str">
        <f>VLOOKUP(VERSIONS[[#This Row],[Product ID]], PRODUCTS[], 2)</f>
        <v>Therma Training Top</v>
      </c>
      <c r="G917" s="14" t="str">
        <f>VLOOKUP(VERSIONS[[#This Row],[Product ID]], PRODUCTS[], 3)</f>
        <v>Apparel</v>
      </c>
    </row>
    <row r="918" spans="1:7" ht="15.5" x14ac:dyDescent="0.35">
      <c r="A918" s="14">
        <f t="shared" si="14"/>
        <v>917</v>
      </c>
      <c r="B918" s="14">
        <v>93</v>
      </c>
      <c r="C918" s="14">
        <v>9.5</v>
      </c>
      <c r="D918" s="4" t="s">
        <v>871</v>
      </c>
      <c r="E918" s="15">
        <v>356.40581793793655</v>
      </c>
      <c r="F918" s="14" t="str">
        <f>VLOOKUP(VERSIONS[[#This Row],[Product ID]], PRODUCTS[], 2)</f>
        <v>Therma Training Top</v>
      </c>
      <c r="G918" s="14" t="str">
        <f>VLOOKUP(VERSIONS[[#This Row],[Product ID]], PRODUCTS[], 3)</f>
        <v>Apparel</v>
      </c>
    </row>
    <row r="919" spans="1:7" ht="15.5" x14ac:dyDescent="0.35">
      <c r="A919" s="14">
        <f t="shared" si="14"/>
        <v>918</v>
      </c>
      <c r="B919" s="14">
        <v>93</v>
      </c>
      <c r="C919" s="14">
        <v>9.5</v>
      </c>
      <c r="D919" s="4" t="s">
        <v>871</v>
      </c>
      <c r="E919" s="15">
        <v>157.26235525535651</v>
      </c>
      <c r="F919" s="14" t="str">
        <f>VLOOKUP(VERSIONS[[#This Row],[Product ID]], PRODUCTS[], 2)</f>
        <v>Therma Training Top</v>
      </c>
      <c r="G919" s="14" t="str">
        <f>VLOOKUP(VERSIONS[[#This Row],[Product ID]], PRODUCTS[], 3)</f>
        <v>Apparel</v>
      </c>
    </row>
    <row r="920" spans="1:7" ht="15.5" x14ac:dyDescent="0.35">
      <c r="A920" s="14">
        <f t="shared" si="14"/>
        <v>919</v>
      </c>
      <c r="B920" s="14">
        <v>93</v>
      </c>
      <c r="C920" s="14">
        <v>9.5</v>
      </c>
      <c r="D920" s="4" t="s">
        <v>871</v>
      </c>
      <c r="E920" s="15">
        <v>209.3603816611126</v>
      </c>
      <c r="F920" s="14" t="str">
        <f>VLOOKUP(VERSIONS[[#This Row],[Product ID]], PRODUCTS[], 2)</f>
        <v>Therma Training Top</v>
      </c>
      <c r="G920" s="14" t="str">
        <f>VLOOKUP(VERSIONS[[#This Row],[Product ID]], PRODUCTS[], 3)</f>
        <v>Apparel</v>
      </c>
    </row>
    <row r="921" spans="1:7" ht="14.5" x14ac:dyDescent="0.35">
      <c r="A921" s="14">
        <f t="shared" si="14"/>
        <v>920</v>
      </c>
      <c r="B921" s="14">
        <v>93</v>
      </c>
      <c r="C921" s="14">
        <v>9.5</v>
      </c>
      <c r="D921" s="14" t="s">
        <v>886</v>
      </c>
      <c r="E921" s="15">
        <v>37.208005684550621</v>
      </c>
      <c r="F921" s="14" t="str">
        <f>VLOOKUP(VERSIONS[[#This Row],[Product ID]], PRODUCTS[], 2)</f>
        <v>Therma Training Top</v>
      </c>
      <c r="G921" s="14" t="str">
        <f>VLOOKUP(VERSIONS[[#This Row],[Product ID]], PRODUCTS[], 3)</f>
        <v>Apparel</v>
      </c>
    </row>
    <row r="922" spans="1:7" ht="15.5" x14ac:dyDescent="0.35">
      <c r="A922" s="14">
        <f t="shared" si="14"/>
        <v>921</v>
      </c>
      <c r="B922" s="14">
        <v>93</v>
      </c>
      <c r="C922" s="14">
        <v>9.5</v>
      </c>
      <c r="D922" s="4" t="s">
        <v>871</v>
      </c>
      <c r="E922" s="15">
        <v>204.84473367264903</v>
      </c>
      <c r="F922" s="14" t="str">
        <f>VLOOKUP(VERSIONS[[#This Row],[Product ID]], PRODUCTS[], 2)</f>
        <v>Therma Training Top</v>
      </c>
      <c r="G922" s="14" t="str">
        <f>VLOOKUP(VERSIONS[[#This Row],[Product ID]], PRODUCTS[], 3)</f>
        <v>Apparel</v>
      </c>
    </row>
    <row r="923" spans="1:7" ht="15.5" x14ac:dyDescent="0.35">
      <c r="A923" s="14">
        <f t="shared" si="14"/>
        <v>922</v>
      </c>
      <c r="B923" s="14">
        <v>94</v>
      </c>
      <c r="C923" s="14">
        <v>4.5</v>
      </c>
      <c r="D923" s="4" t="s">
        <v>887</v>
      </c>
      <c r="E923" s="15">
        <v>116.71826454712146</v>
      </c>
      <c r="F923" s="14" t="str">
        <f>VLOOKUP(VERSIONS[[#This Row],[Product ID]], PRODUCTS[], 2)</f>
        <v>Joyride Run Flyknit</v>
      </c>
      <c r="G923" s="14" t="str">
        <f>VLOOKUP(VERSIONS[[#This Row],[Product ID]], PRODUCTS[], 3)</f>
        <v>Shoe</v>
      </c>
    </row>
    <row r="924" spans="1:7" ht="15.5" x14ac:dyDescent="0.35">
      <c r="A924" s="14">
        <f t="shared" si="14"/>
        <v>923</v>
      </c>
      <c r="B924" s="14">
        <v>94</v>
      </c>
      <c r="C924" s="14">
        <v>6</v>
      </c>
      <c r="D924" s="4" t="s">
        <v>871</v>
      </c>
      <c r="E924" s="15">
        <v>65.670555881065411</v>
      </c>
      <c r="F924" s="14" t="str">
        <f>VLOOKUP(VERSIONS[[#This Row],[Product ID]], PRODUCTS[], 2)</f>
        <v>Joyride Run Flyknit</v>
      </c>
      <c r="G924" s="14" t="str">
        <f>VLOOKUP(VERSIONS[[#This Row],[Product ID]], PRODUCTS[], 3)</f>
        <v>Shoe</v>
      </c>
    </row>
    <row r="925" spans="1:7" ht="15.5" x14ac:dyDescent="0.35">
      <c r="A925" s="14">
        <f t="shared" si="14"/>
        <v>924</v>
      </c>
      <c r="B925" s="14">
        <v>94</v>
      </c>
      <c r="C925" s="14">
        <v>6.5</v>
      </c>
      <c r="D925" s="4" t="s">
        <v>871</v>
      </c>
      <c r="E925" s="15">
        <v>399.74959867133686</v>
      </c>
      <c r="F925" s="14" t="str">
        <f>VLOOKUP(VERSIONS[[#This Row],[Product ID]], PRODUCTS[], 2)</f>
        <v>Joyride Run Flyknit</v>
      </c>
      <c r="G925" s="14" t="str">
        <f>VLOOKUP(VERSIONS[[#This Row],[Product ID]], PRODUCTS[], 3)</f>
        <v>Shoe</v>
      </c>
    </row>
    <row r="926" spans="1:7" ht="14.5" x14ac:dyDescent="0.35">
      <c r="A926" s="14">
        <f t="shared" si="14"/>
        <v>925</v>
      </c>
      <c r="B926" s="14">
        <v>94</v>
      </c>
      <c r="C926" s="14">
        <v>12</v>
      </c>
      <c r="D926" s="14" t="s">
        <v>870</v>
      </c>
      <c r="E926" s="15">
        <v>54.774717612900965</v>
      </c>
      <c r="F926" s="14" t="str">
        <f>VLOOKUP(VERSIONS[[#This Row],[Product ID]], PRODUCTS[], 2)</f>
        <v>Joyride Run Flyknit</v>
      </c>
      <c r="G926" s="14" t="str">
        <f>VLOOKUP(VERSIONS[[#This Row],[Product ID]], PRODUCTS[], 3)</f>
        <v>Shoe</v>
      </c>
    </row>
    <row r="927" spans="1:7" ht="15.5" x14ac:dyDescent="0.35">
      <c r="A927" s="14">
        <f t="shared" si="14"/>
        <v>926</v>
      </c>
      <c r="B927" s="14">
        <v>95</v>
      </c>
      <c r="C927" s="14">
        <v>3</v>
      </c>
      <c r="D927" s="4" t="s">
        <v>884</v>
      </c>
      <c r="E927" s="15">
        <v>154.7822818233067</v>
      </c>
      <c r="F927" s="14" t="str">
        <f>VLOOKUP(VERSIONS[[#This Row],[Product ID]], PRODUCTS[], 2)</f>
        <v>Nike Backpack</v>
      </c>
      <c r="G927" s="14" t="str">
        <f>VLOOKUP(VERSIONS[[#This Row],[Product ID]], PRODUCTS[], 3)</f>
        <v>Accessories</v>
      </c>
    </row>
    <row r="928" spans="1:7" ht="15.5" x14ac:dyDescent="0.35">
      <c r="A928" s="14">
        <f t="shared" si="14"/>
        <v>927</v>
      </c>
      <c r="B928" s="14">
        <v>95</v>
      </c>
      <c r="C928" s="14">
        <v>3.5</v>
      </c>
      <c r="D928" s="4" t="s">
        <v>871</v>
      </c>
      <c r="E928" s="15">
        <v>199.15636488234151</v>
      </c>
      <c r="F928" s="14" t="str">
        <f>VLOOKUP(VERSIONS[[#This Row],[Product ID]], PRODUCTS[], 2)</f>
        <v>Nike Backpack</v>
      </c>
      <c r="G928" s="14" t="str">
        <f>VLOOKUP(VERSIONS[[#This Row],[Product ID]], PRODUCTS[], 3)</f>
        <v>Accessories</v>
      </c>
    </row>
    <row r="929" spans="1:7" ht="14.5" x14ac:dyDescent="0.35">
      <c r="A929" s="14">
        <f t="shared" si="14"/>
        <v>928</v>
      </c>
      <c r="B929" s="14">
        <v>95</v>
      </c>
      <c r="C929" s="14">
        <v>3.5</v>
      </c>
      <c r="D929" s="14" t="s">
        <v>883</v>
      </c>
      <c r="E929" s="15">
        <v>156.57644267159995</v>
      </c>
      <c r="F929" s="14" t="str">
        <f>VLOOKUP(VERSIONS[[#This Row],[Product ID]], PRODUCTS[], 2)</f>
        <v>Nike Backpack</v>
      </c>
      <c r="G929" s="14" t="str">
        <f>VLOOKUP(VERSIONS[[#This Row],[Product ID]], PRODUCTS[], 3)</f>
        <v>Accessories</v>
      </c>
    </row>
    <row r="930" spans="1:7" ht="14.5" x14ac:dyDescent="0.35">
      <c r="A930" s="14">
        <f t="shared" si="14"/>
        <v>929</v>
      </c>
      <c r="B930" s="14">
        <v>95</v>
      </c>
      <c r="C930" s="14">
        <v>4</v>
      </c>
      <c r="D930" s="14" t="s">
        <v>870</v>
      </c>
      <c r="E930" s="15">
        <v>374.67037574717614</v>
      </c>
      <c r="F930" s="14" t="str">
        <f>VLOOKUP(VERSIONS[[#This Row],[Product ID]], PRODUCTS[], 2)</f>
        <v>Nike Backpack</v>
      </c>
      <c r="G930" s="14" t="str">
        <f>VLOOKUP(VERSIONS[[#This Row],[Product ID]], PRODUCTS[], 3)</f>
        <v>Accessories</v>
      </c>
    </row>
    <row r="931" spans="1:7" ht="15.5" x14ac:dyDescent="0.35">
      <c r="A931" s="14">
        <f t="shared" si="14"/>
        <v>930</v>
      </c>
      <c r="B931" s="14">
        <v>95</v>
      </c>
      <c r="C931" s="14">
        <v>5</v>
      </c>
      <c r="D931" s="4" t="s">
        <v>870</v>
      </c>
      <c r="E931" s="15">
        <v>136.85172627178844</v>
      </c>
      <c r="F931" s="14" t="str">
        <f>VLOOKUP(VERSIONS[[#This Row],[Product ID]], PRODUCTS[], 2)</f>
        <v>Nike Backpack</v>
      </c>
      <c r="G931" s="14" t="str">
        <f>VLOOKUP(VERSIONS[[#This Row],[Product ID]], PRODUCTS[], 3)</f>
        <v>Accessories</v>
      </c>
    </row>
    <row r="932" spans="1:7" ht="14.5" x14ac:dyDescent="0.35">
      <c r="A932" s="14">
        <f t="shared" si="14"/>
        <v>931</v>
      </c>
      <c r="B932" s="14">
        <v>95</v>
      </c>
      <c r="C932" s="14">
        <v>5</v>
      </c>
      <c r="D932" s="14" t="s">
        <v>871</v>
      </c>
      <c r="E932" s="15">
        <v>218.92027030029976</v>
      </c>
      <c r="F932" s="14" t="str">
        <f>VLOOKUP(VERSIONS[[#This Row],[Product ID]], PRODUCTS[], 2)</f>
        <v>Nike Backpack</v>
      </c>
      <c r="G932" s="14" t="str">
        <f>VLOOKUP(VERSIONS[[#This Row],[Product ID]], PRODUCTS[], 3)</f>
        <v>Accessories</v>
      </c>
    </row>
    <row r="933" spans="1:7" ht="14.5" x14ac:dyDescent="0.35">
      <c r="A933" s="14">
        <f t="shared" si="14"/>
        <v>932</v>
      </c>
      <c r="B933" s="14">
        <v>95</v>
      </c>
      <c r="C933" s="14">
        <v>6</v>
      </c>
      <c r="D933" s="14" t="s">
        <v>871</v>
      </c>
      <c r="E933" s="15">
        <v>90.638636924095351</v>
      </c>
      <c r="F933" s="14" t="str">
        <f>VLOOKUP(VERSIONS[[#This Row],[Product ID]], PRODUCTS[], 2)</f>
        <v>Nike Backpack</v>
      </c>
      <c r="G933" s="14" t="str">
        <f>VLOOKUP(VERSIONS[[#This Row],[Product ID]], PRODUCTS[], 3)</f>
        <v>Accessories</v>
      </c>
    </row>
    <row r="934" spans="1:7" ht="14.5" x14ac:dyDescent="0.35">
      <c r="A934" s="14">
        <f t="shared" si="14"/>
        <v>933</v>
      </c>
      <c r="B934" s="14">
        <v>95</v>
      </c>
      <c r="C934" s="14">
        <v>7</v>
      </c>
      <c r="D934" s="14" t="s">
        <v>870</v>
      </c>
      <c r="E934" s="15">
        <v>135.40327982846358</v>
      </c>
      <c r="F934" s="14" t="str">
        <f>VLOOKUP(VERSIONS[[#This Row],[Product ID]], PRODUCTS[], 2)</f>
        <v>Nike Backpack</v>
      </c>
      <c r="G934" s="14" t="str">
        <f>VLOOKUP(VERSIONS[[#This Row],[Product ID]], PRODUCTS[], 3)</f>
        <v>Accessories</v>
      </c>
    </row>
    <row r="935" spans="1:7" ht="15.5" x14ac:dyDescent="0.35">
      <c r="A935" s="14">
        <f t="shared" si="14"/>
        <v>934</v>
      </c>
      <c r="B935" s="14">
        <v>95</v>
      </c>
      <c r="C935" s="14">
        <v>7</v>
      </c>
      <c r="D935" s="4" t="s">
        <v>871</v>
      </c>
      <c r="E935" s="15">
        <v>323.53508809574515</v>
      </c>
      <c r="F935" s="14" t="str">
        <f>VLOOKUP(VERSIONS[[#This Row],[Product ID]], PRODUCTS[], 2)</f>
        <v>Nike Backpack</v>
      </c>
      <c r="G935" s="14" t="str">
        <f>VLOOKUP(VERSIONS[[#This Row],[Product ID]], PRODUCTS[], 3)</f>
        <v>Accessories</v>
      </c>
    </row>
    <row r="936" spans="1:7" ht="14.5" x14ac:dyDescent="0.35">
      <c r="A936" s="14">
        <f t="shared" si="14"/>
        <v>935</v>
      </c>
      <c r="B936" s="14">
        <v>95</v>
      </c>
      <c r="C936" s="14">
        <v>7.5</v>
      </c>
      <c r="D936" s="14" t="s">
        <v>872</v>
      </c>
      <c r="E936" s="15">
        <v>119.84991001798093</v>
      </c>
      <c r="F936" s="14" t="str">
        <f>VLOOKUP(VERSIONS[[#This Row],[Product ID]], PRODUCTS[], 2)</f>
        <v>Nike Backpack</v>
      </c>
      <c r="G936" s="14" t="str">
        <f>VLOOKUP(VERSIONS[[#This Row],[Product ID]], PRODUCTS[], 3)</f>
        <v>Accessories</v>
      </c>
    </row>
    <row r="937" spans="1:7" ht="15.5" x14ac:dyDescent="0.35">
      <c r="A937" s="14">
        <f t="shared" si="14"/>
        <v>936</v>
      </c>
      <c r="B937" s="14">
        <v>95</v>
      </c>
      <c r="C937" s="14">
        <v>7.5</v>
      </c>
      <c r="D937" s="4" t="s">
        <v>871</v>
      </c>
      <c r="E937" s="15">
        <v>217.66869544082081</v>
      </c>
      <c r="F937" s="14" t="str">
        <f>VLOOKUP(VERSIONS[[#This Row],[Product ID]], PRODUCTS[], 2)</f>
        <v>Nike Backpack</v>
      </c>
      <c r="G937" s="14" t="str">
        <f>VLOOKUP(VERSIONS[[#This Row],[Product ID]], PRODUCTS[], 3)</f>
        <v>Accessories</v>
      </c>
    </row>
    <row r="938" spans="1:7" ht="14.5" x14ac:dyDescent="0.35">
      <c r="A938" s="14">
        <f t="shared" si="14"/>
        <v>937</v>
      </c>
      <c r="B938" s="14">
        <v>95</v>
      </c>
      <c r="C938" s="14">
        <v>8</v>
      </c>
      <c r="D938" s="14" t="s">
        <v>872</v>
      </c>
      <c r="E938" s="15">
        <v>161.28397240349963</v>
      </c>
      <c r="F938" s="14" t="str">
        <f>VLOOKUP(VERSIONS[[#This Row],[Product ID]], PRODUCTS[], 2)</f>
        <v>Nike Backpack</v>
      </c>
      <c r="G938" s="14" t="str">
        <f>VLOOKUP(VERSIONS[[#This Row],[Product ID]], PRODUCTS[], 3)</f>
        <v>Accessories</v>
      </c>
    </row>
    <row r="939" spans="1:7" ht="15.5" x14ac:dyDescent="0.35">
      <c r="A939" s="14">
        <f t="shared" si="14"/>
        <v>938</v>
      </c>
      <c r="B939" s="14">
        <v>95</v>
      </c>
      <c r="C939" s="14">
        <v>9.5</v>
      </c>
      <c r="D939" s="4" t="s">
        <v>872</v>
      </c>
      <c r="E939" s="15">
        <v>316.52273687946513</v>
      </c>
      <c r="F939" s="14" t="str">
        <f>VLOOKUP(VERSIONS[[#This Row],[Product ID]], PRODUCTS[], 2)</f>
        <v>Nike Backpack</v>
      </c>
      <c r="G939" s="14" t="str">
        <f>VLOOKUP(VERSIONS[[#This Row],[Product ID]], PRODUCTS[], 3)</f>
        <v>Accessories</v>
      </c>
    </row>
    <row r="940" spans="1:7" ht="14.5" x14ac:dyDescent="0.35">
      <c r="A940" s="14">
        <f t="shared" si="14"/>
        <v>939</v>
      </c>
      <c r="B940" s="14">
        <v>95</v>
      </c>
      <c r="C940" s="14">
        <v>12</v>
      </c>
      <c r="D940" s="14" t="s">
        <v>873</v>
      </c>
      <c r="E940" s="15">
        <v>243.38405817122791</v>
      </c>
      <c r="F940" s="14" t="str">
        <f>VLOOKUP(VERSIONS[[#This Row],[Product ID]], PRODUCTS[], 2)</f>
        <v>Nike Backpack</v>
      </c>
      <c r="G940" s="14" t="str">
        <f>VLOOKUP(VERSIONS[[#This Row],[Product ID]], PRODUCTS[], 3)</f>
        <v>Accessories</v>
      </c>
    </row>
    <row r="941" spans="1:7" ht="15.5" x14ac:dyDescent="0.35">
      <c r="A941" s="14">
        <f t="shared" si="14"/>
        <v>940</v>
      </c>
      <c r="B941" s="14">
        <v>95</v>
      </c>
      <c r="C941" s="14">
        <v>12</v>
      </c>
      <c r="D941" s="4" t="s">
        <v>872</v>
      </c>
      <c r="E941" s="15">
        <v>43.663960633014327</v>
      </c>
      <c r="F941" s="14" t="str">
        <f>VLOOKUP(VERSIONS[[#This Row],[Product ID]], PRODUCTS[], 2)</f>
        <v>Nike Backpack</v>
      </c>
      <c r="G941" s="14" t="str">
        <f>VLOOKUP(VERSIONS[[#This Row],[Product ID]], PRODUCTS[], 3)</f>
        <v>Accessories</v>
      </c>
    </row>
    <row r="942" spans="1:7" ht="14.5" x14ac:dyDescent="0.35">
      <c r="A942" s="14">
        <f t="shared" si="14"/>
        <v>941</v>
      </c>
      <c r="B942" s="14">
        <v>96</v>
      </c>
      <c r="C942" s="14">
        <v>3.5</v>
      </c>
      <c r="D942" s="14" t="s">
        <v>888</v>
      </c>
      <c r="E942" s="15">
        <v>127.47103061459597</v>
      </c>
      <c r="F942" s="14" t="str">
        <f>VLOOKUP(VERSIONS[[#This Row],[Product ID]], PRODUCTS[], 2)</f>
        <v>Epic Phantom React</v>
      </c>
      <c r="G942" s="14" t="str">
        <f>VLOOKUP(VERSIONS[[#This Row],[Product ID]], PRODUCTS[], 3)</f>
        <v>Shoe</v>
      </c>
    </row>
    <row r="943" spans="1:7" ht="14.5" x14ac:dyDescent="0.35">
      <c r="A943" s="14">
        <f t="shared" si="14"/>
        <v>942</v>
      </c>
      <c r="B943" s="14">
        <v>96</v>
      </c>
      <c r="C943" s="14">
        <v>5</v>
      </c>
      <c r="D943" s="14" t="s">
        <v>880</v>
      </c>
      <c r="E943" s="15">
        <v>111.76002864785306</v>
      </c>
      <c r="F943" s="14" t="str">
        <f>VLOOKUP(VERSIONS[[#This Row],[Product ID]], PRODUCTS[], 2)</f>
        <v>Epic Phantom React</v>
      </c>
      <c r="G943" s="14" t="str">
        <f>VLOOKUP(VERSIONS[[#This Row],[Product ID]], PRODUCTS[], 3)</f>
        <v>Shoe</v>
      </c>
    </row>
    <row r="944" spans="1:7" ht="14.5" x14ac:dyDescent="0.35">
      <c r="A944" s="14">
        <f t="shared" si="14"/>
        <v>943</v>
      </c>
      <c r="B944" s="14">
        <v>96</v>
      </c>
      <c r="C944" s="14">
        <v>6.5</v>
      </c>
      <c r="D944" s="14" t="s">
        <v>872</v>
      </c>
      <c r="E944" s="15">
        <v>148.74218859257002</v>
      </c>
      <c r="F944" s="14" t="str">
        <f>VLOOKUP(VERSIONS[[#This Row],[Product ID]], PRODUCTS[], 2)</f>
        <v>Epic Phantom React</v>
      </c>
      <c r="G944" s="14" t="str">
        <f>VLOOKUP(VERSIONS[[#This Row],[Product ID]], PRODUCTS[], 3)</f>
        <v>Shoe</v>
      </c>
    </row>
    <row r="945" spans="1:7" ht="15.5" x14ac:dyDescent="0.35">
      <c r="A945" s="14">
        <f t="shared" si="14"/>
        <v>944</v>
      </c>
      <c r="B945" s="14">
        <v>96</v>
      </c>
      <c r="C945" s="14">
        <v>6.5</v>
      </c>
      <c r="D945" s="4" t="s">
        <v>880</v>
      </c>
      <c r="E945" s="15">
        <v>249.81488303845614</v>
      </c>
      <c r="F945" s="14" t="str">
        <f>VLOOKUP(VERSIONS[[#This Row],[Product ID]], PRODUCTS[], 2)</f>
        <v>Epic Phantom React</v>
      </c>
      <c r="G945" s="14" t="str">
        <f>VLOOKUP(VERSIONS[[#This Row],[Product ID]], PRODUCTS[], 3)</f>
        <v>Shoe</v>
      </c>
    </row>
    <row r="946" spans="1:7" ht="14.5" x14ac:dyDescent="0.35">
      <c r="A946" s="14">
        <f t="shared" si="14"/>
        <v>945</v>
      </c>
      <c r="B946" s="14">
        <v>96</v>
      </c>
      <c r="C946" s="14">
        <v>7</v>
      </c>
      <c r="D946" s="14" t="s">
        <v>870</v>
      </c>
      <c r="E946" s="15">
        <v>339.12976382972306</v>
      </c>
      <c r="F946" s="14" t="str">
        <f>VLOOKUP(VERSIONS[[#This Row],[Product ID]], PRODUCTS[], 2)</f>
        <v>Epic Phantom React</v>
      </c>
      <c r="G946" s="14" t="str">
        <f>VLOOKUP(VERSIONS[[#This Row],[Product ID]], PRODUCTS[], 3)</f>
        <v>Shoe</v>
      </c>
    </row>
    <row r="947" spans="1:7" ht="14.5" x14ac:dyDescent="0.35">
      <c r="A947" s="14">
        <f t="shared" si="14"/>
        <v>946</v>
      </c>
      <c r="B947" s="14">
        <v>96</v>
      </c>
      <c r="C947" s="14">
        <v>7.5</v>
      </c>
      <c r="D947" s="14" t="s">
        <v>871</v>
      </c>
      <c r="E947" s="15">
        <v>319.55982779984356</v>
      </c>
      <c r="F947" s="14" t="str">
        <f>VLOOKUP(VERSIONS[[#This Row],[Product ID]], PRODUCTS[], 2)</f>
        <v>Epic Phantom React</v>
      </c>
      <c r="G947" s="14" t="str">
        <f>VLOOKUP(VERSIONS[[#This Row],[Product ID]], PRODUCTS[], 3)</f>
        <v>Shoe</v>
      </c>
    </row>
    <row r="948" spans="1:7" ht="15.5" x14ac:dyDescent="0.35">
      <c r="A948" s="14">
        <f t="shared" si="14"/>
        <v>947</v>
      </c>
      <c r="B948" s="14">
        <v>96</v>
      </c>
      <c r="C948" s="14">
        <v>8</v>
      </c>
      <c r="D948" s="4" t="s">
        <v>872</v>
      </c>
      <c r="E948" s="15">
        <v>129.86552456622107</v>
      </c>
      <c r="F948" s="14" t="str">
        <f>VLOOKUP(VERSIONS[[#This Row],[Product ID]], PRODUCTS[], 2)</f>
        <v>Epic Phantom React</v>
      </c>
      <c r="G948" s="14" t="str">
        <f>VLOOKUP(VERSIONS[[#This Row],[Product ID]], PRODUCTS[], 3)</f>
        <v>Shoe</v>
      </c>
    </row>
    <row r="949" spans="1:7" ht="15.5" x14ac:dyDescent="0.35">
      <c r="A949" s="14">
        <f t="shared" si="14"/>
        <v>948</v>
      </c>
      <c r="B949" s="14">
        <v>96</v>
      </c>
      <c r="C949" s="14">
        <v>8</v>
      </c>
      <c r="D949" s="4" t="s">
        <v>872</v>
      </c>
      <c r="E949" s="15">
        <v>208.561740076039</v>
      </c>
      <c r="F949" s="14" t="str">
        <f>VLOOKUP(VERSIONS[[#This Row],[Product ID]], PRODUCTS[], 2)</f>
        <v>Epic Phantom React</v>
      </c>
      <c r="G949" s="14" t="str">
        <f>VLOOKUP(VERSIONS[[#This Row],[Product ID]], PRODUCTS[], 3)</f>
        <v>Shoe</v>
      </c>
    </row>
    <row r="950" spans="1:7" ht="14.5" x14ac:dyDescent="0.35">
      <c r="A950" s="14">
        <f t="shared" si="14"/>
        <v>949</v>
      </c>
      <c r="B950" s="14">
        <v>96</v>
      </c>
      <c r="C950" s="14">
        <v>11</v>
      </c>
      <c r="D950" s="14" t="s">
        <v>879</v>
      </c>
      <c r="E950" s="15">
        <v>104.71763872756358</v>
      </c>
      <c r="F950" s="14" t="str">
        <f>VLOOKUP(VERSIONS[[#This Row],[Product ID]], PRODUCTS[], 2)</f>
        <v>Epic Phantom React</v>
      </c>
      <c r="G950" s="14" t="str">
        <f>VLOOKUP(VERSIONS[[#This Row],[Product ID]], PRODUCTS[], 3)</f>
        <v>Shoe</v>
      </c>
    </row>
    <row r="951" spans="1:7" ht="14.5" x14ac:dyDescent="0.35">
      <c r="A951" s="14">
        <f t="shared" si="14"/>
        <v>950</v>
      </c>
      <c r="B951" s="14">
        <v>96</v>
      </c>
      <c r="C951" s="14">
        <v>11.5</v>
      </c>
      <c r="D951" s="14" t="s">
        <v>871</v>
      </c>
      <c r="E951" s="15">
        <v>188.7730007016259</v>
      </c>
      <c r="F951" s="14" t="str">
        <f>VLOOKUP(VERSIONS[[#This Row],[Product ID]], PRODUCTS[], 2)</f>
        <v>Epic Phantom React</v>
      </c>
      <c r="G951" s="14" t="str">
        <f>VLOOKUP(VERSIONS[[#This Row],[Product ID]], PRODUCTS[], 3)</f>
        <v>Shoe</v>
      </c>
    </row>
    <row r="952" spans="1:7" ht="15.5" x14ac:dyDescent="0.35">
      <c r="A952" s="14">
        <f t="shared" si="14"/>
        <v>951</v>
      </c>
      <c r="B952" s="14">
        <v>96</v>
      </c>
      <c r="C952" s="14">
        <v>12</v>
      </c>
      <c r="D952" s="4" t="s">
        <v>884</v>
      </c>
      <c r="E952" s="15">
        <v>232.1425681961191</v>
      </c>
      <c r="F952" s="14" t="str">
        <f>VLOOKUP(VERSIONS[[#This Row],[Product ID]], PRODUCTS[], 2)</f>
        <v>Epic Phantom React</v>
      </c>
      <c r="G952" s="14" t="str">
        <f>VLOOKUP(VERSIONS[[#This Row],[Product ID]], PRODUCTS[], 3)</f>
        <v>Shoe</v>
      </c>
    </row>
    <row r="953" spans="1:7" ht="14.5" x14ac:dyDescent="0.35">
      <c r="A953" s="14">
        <f t="shared" si="14"/>
        <v>952</v>
      </c>
      <c r="B953" s="14">
        <v>96</v>
      </c>
      <c r="C953" s="14">
        <v>12</v>
      </c>
      <c r="D953" s="14" t="s">
        <v>870</v>
      </c>
      <c r="E953" s="15">
        <v>82.814006498305417</v>
      </c>
      <c r="F953" s="14" t="str">
        <f>VLOOKUP(VERSIONS[[#This Row],[Product ID]], PRODUCTS[], 2)</f>
        <v>Epic Phantom React</v>
      </c>
      <c r="G953" s="14" t="str">
        <f>VLOOKUP(VERSIONS[[#This Row],[Product ID]], PRODUCTS[], 3)</f>
        <v>Shoe</v>
      </c>
    </row>
    <row r="954" spans="1:7" ht="15.5" x14ac:dyDescent="0.35">
      <c r="A954" s="14">
        <f t="shared" si="14"/>
        <v>953</v>
      </c>
      <c r="B954" s="14">
        <v>97</v>
      </c>
      <c r="C954" s="14">
        <v>7.5</v>
      </c>
      <c r="D954" s="4" t="s">
        <v>871</v>
      </c>
      <c r="E954" s="15">
        <v>310.67861239737539</v>
      </c>
      <c r="F954" s="14" t="str">
        <f>VLOOKUP(VERSIONS[[#This Row],[Product ID]], PRODUCTS[], 2)</f>
        <v>Nike Socks</v>
      </c>
      <c r="G954" s="14" t="str">
        <f>VLOOKUP(VERSIONS[[#This Row],[Product ID]], PRODUCTS[], 3)</f>
        <v>Accessories</v>
      </c>
    </row>
    <row r="955" spans="1:7" ht="15.5" x14ac:dyDescent="0.35">
      <c r="A955" s="14">
        <f t="shared" si="14"/>
        <v>954</v>
      </c>
      <c r="B955" s="14">
        <v>97</v>
      </c>
      <c r="C955" s="14">
        <v>9.5</v>
      </c>
      <c r="D955" s="4" t="s">
        <v>871</v>
      </c>
      <c r="E955" s="15">
        <v>122.19290542655202</v>
      </c>
      <c r="F955" s="14" t="str">
        <f>VLOOKUP(VERSIONS[[#This Row],[Product ID]], PRODUCTS[], 2)</f>
        <v>Nike Socks</v>
      </c>
      <c r="G955" s="14" t="str">
        <f>VLOOKUP(VERSIONS[[#This Row],[Product ID]], PRODUCTS[], 3)</f>
        <v>Accessories</v>
      </c>
    </row>
    <row r="956" spans="1:7" ht="15.5" x14ac:dyDescent="0.35">
      <c r="A956" s="14">
        <f t="shared" si="14"/>
        <v>955</v>
      </c>
      <c r="B956" s="14">
        <v>97</v>
      </c>
      <c r="C956" s="14">
        <v>10.5</v>
      </c>
      <c r="D956" s="4" t="s">
        <v>871</v>
      </c>
      <c r="E956" s="15">
        <v>202.24133265385956</v>
      </c>
      <c r="F956" s="14" t="str">
        <f>VLOOKUP(VERSIONS[[#This Row],[Product ID]], PRODUCTS[], 2)</f>
        <v>Nike Socks</v>
      </c>
      <c r="G956" s="14" t="str">
        <f>VLOOKUP(VERSIONS[[#This Row],[Product ID]], PRODUCTS[], 3)</f>
        <v>Accessories</v>
      </c>
    </row>
    <row r="957" spans="1:7" ht="14.5" x14ac:dyDescent="0.35">
      <c r="A957" s="14">
        <f t="shared" si="14"/>
        <v>956</v>
      </c>
      <c r="B957" s="14">
        <v>97</v>
      </c>
      <c r="C957" s="14">
        <v>12</v>
      </c>
      <c r="D957" s="14" t="s">
        <v>877</v>
      </c>
      <c r="E957" s="15">
        <v>119.11526487296612</v>
      </c>
      <c r="F957" s="14" t="str">
        <f>VLOOKUP(VERSIONS[[#This Row],[Product ID]], PRODUCTS[], 2)</f>
        <v>Nike Socks</v>
      </c>
      <c r="G957" s="14" t="str">
        <f>VLOOKUP(VERSIONS[[#This Row],[Product ID]], PRODUCTS[], 3)</f>
        <v>Accessories</v>
      </c>
    </row>
    <row r="958" spans="1:7" ht="14.5" x14ac:dyDescent="0.35">
      <c r="A958" s="14">
        <f t="shared" si="14"/>
        <v>957</v>
      </c>
      <c r="B958" s="14">
        <v>97</v>
      </c>
      <c r="C958" s="14">
        <v>12.5</v>
      </c>
      <c r="D958" s="14" t="s">
        <v>871</v>
      </c>
      <c r="E958" s="15">
        <v>183.19876361425921</v>
      </c>
      <c r="F958" s="14" t="str">
        <f>VLOOKUP(VERSIONS[[#This Row],[Product ID]], PRODUCTS[], 2)</f>
        <v>Nike Socks</v>
      </c>
      <c r="G958" s="14" t="str">
        <f>VLOOKUP(VERSIONS[[#This Row],[Product ID]], PRODUCTS[], 3)</f>
        <v>Accessories</v>
      </c>
    </row>
    <row r="959" spans="1:7" ht="15.5" x14ac:dyDescent="0.35">
      <c r="A959" s="14">
        <f t="shared" si="14"/>
        <v>958</v>
      </c>
      <c r="B959" s="14">
        <v>98</v>
      </c>
      <c r="C959" s="14">
        <v>3.5</v>
      </c>
      <c r="D959" s="4" t="s">
        <v>871</v>
      </c>
      <c r="E959" s="15">
        <v>295.35085816918377</v>
      </c>
      <c r="F959" s="14" t="str">
        <f>VLOOKUP(VERSIONS[[#This Row],[Product ID]], PRODUCTS[], 2)</f>
        <v>Zoom Rival Fly</v>
      </c>
      <c r="G959" s="14" t="str">
        <f>VLOOKUP(VERSIONS[[#This Row],[Product ID]], PRODUCTS[], 3)</f>
        <v>Shoe</v>
      </c>
    </row>
    <row r="960" spans="1:7" ht="14.5" x14ac:dyDescent="0.35">
      <c r="A960" s="14">
        <f t="shared" si="14"/>
        <v>959</v>
      </c>
      <c r="B960" s="14">
        <v>98</v>
      </c>
      <c r="C960" s="14">
        <v>3.5</v>
      </c>
      <c r="D960" s="14" t="s">
        <v>871</v>
      </c>
      <c r="E960" s="15">
        <v>94.406965749566325</v>
      </c>
      <c r="F960" s="14" t="str">
        <f>VLOOKUP(VERSIONS[[#This Row],[Product ID]], PRODUCTS[], 2)</f>
        <v>Zoom Rival Fly</v>
      </c>
      <c r="G960" s="14" t="str">
        <f>VLOOKUP(VERSIONS[[#This Row],[Product ID]], PRODUCTS[], 3)</f>
        <v>Shoe</v>
      </c>
    </row>
    <row r="961" spans="1:7" ht="14.5" x14ac:dyDescent="0.35">
      <c r="A961" s="14">
        <f t="shared" si="14"/>
        <v>960</v>
      </c>
      <c r="B961" s="14">
        <v>98</v>
      </c>
      <c r="C961" s="14">
        <v>4</v>
      </c>
      <c r="D961" s="14" t="s">
        <v>882</v>
      </c>
      <c r="E961" s="15">
        <v>328.10766710906421</v>
      </c>
      <c r="F961" s="14" t="str">
        <f>VLOOKUP(VERSIONS[[#This Row],[Product ID]], PRODUCTS[], 2)</f>
        <v>Zoom Rival Fly</v>
      </c>
      <c r="G961" s="14" t="str">
        <f>VLOOKUP(VERSIONS[[#This Row],[Product ID]], PRODUCTS[], 3)</f>
        <v>Shoe</v>
      </c>
    </row>
    <row r="962" spans="1:7" ht="15.5" x14ac:dyDescent="0.35">
      <c r="A962" s="14">
        <f t="shared" si="14"/>
        <v>961</v>
      </c>
      <c r="B962" s="14">
        <v>98</v>
      </c>
      <c r="C962" s="14">
        <v>4.5</v>
      </c>
      <c r="D962" s="4" t="s">
        <v>871</v>
      </c>
      <c r="E962" s="15">
        <v>329.37558849164242</v>
      </c>
      <c r="F962" s="14" t="str">
        <f>VLOOKUP(VERSIONS[[#This Row],[Product ID]], PRODUCTS[], 2)</f>
        <v>Zoom Rival Fly</v>
      </c>
      <c r="G962" s="14" t="str">
        <f>VLOOKUP(VERSIONS[[#This Row],[Product ID]], PRODUCTS[], 3)</f>
        <v>Shoe</v>
      </c>
    </row>
    <row r="963" spans="1:7" ht="15.5" x14ac:dyDescent="0.35">
      <c r="A963" s="14">
        <f t="shared" si="14"/>
        <v>962</v>
      </c>
      <c r="B963" s="14">
        <v>98</v>
      </c>
      <c r="C963" s="14">
        <v>4.5</v>
      </c>
      <c r="D963" s="4" t="s">
        <v>870</v>
      </c>
      <c r="E963" s="15">
        <v>281.23404775402599</v>
      </c>
      <c r="F963" s="14" t="str">
        <f>VLOOKUP(VERSIONS[[#This Row],[Product ID]], PRODUCTS[], 2)</f>
        <v>Zoom Rival Fly</v>
      </c>
      <c r="G963" s="14" t="str">
        <f>VLOOKUP(VERSIONS[[#This Row],[Product ID]], PRODUCTS[], 3)</f>
        <v>Shoe</v>
      </c>
    </row>
    <row r="964" spans="1:7" ht="15.5" x14ac:dyDescent="0.35">
      <c r="A964" s="14">
        <f t="shared" ref="A964:A993" si="15">A963+1</f>
        <v>963</v>
      </c>
      <c r="B964" s="14">
        <v>98</v>
      </c>
      <c r="C964" s="14">
        <v>5</v>
      </c>
      <c r="D964" s="4" t="s">
        <v>877</v>
      </c>
      <c r="E964" s="15">
        <v>74.194642306159693</v>
      </c>
      <c r="F964" s="14" t="str">
        <f>VLOOKUP(VERSIONS[[#This Row],[Product ID]], PRODUCTS[], 2)</f>
        <v>Zoom Rival Fly</v>
      </c>
      <c r="G964" s="14" t="str">
        <f>VLOOKUP(VERSIONS[[#This Row],[Product ID]], PRODUCTS[], 3)</f>
        <v>Shoe</v>
      </c>
    </row>
    <row r="965" spans="1:7" ht="14.5" x14ac:dyDescent="0.35">
      <c r="A965" s="14">
        <f t="shared" si="15"/>
        <v>964</v>
      </c>
      <c r="B965" s="14">
        <v>98</v>
      </c>
      <c r="C965" s="14">
        <v>7</v>
      </c>
      <c r="D965" s="14" t="s">
        <v>871</v>
      </c>
      <c r="E965" s="15">
        <v>188.41331115184113</v>
      </c>
      <c r="F965" s="14" t="str">
        <f>VLOOKUP(VERSIONS[[#This Row],[Product ID]], PRODUCTS[], 2)</f>
        <v>Zoom Rival Fly</v>
      </c>
      <c r="G965" s="14" t="str">
        <f>VLOOKUP(VERSIONS[[#This Row],[Product ID]], PRODUCTS[], 3)</f>
        <v>Shoe</v>
      </c>
    </row>
    <row r="966" spans="1:7" ht="15.5" x14ac:dyDescent="0.35">
      <c r="A966" s="14">
        <f t="shared" si="15"/>
        <v>965</v>
      </c>
      <c r="B966" s="14">
        <v>98</v>
      </c>
      <c r="C966" s="14">
        <v>8</v>
      </c>
      <c r="D966" s="4" t="s">
        <v>874</v>
      </c>
      <c r="E966" s="15">
        <v>289.08517675090854</v>
      </c>
      <c r="F966" s="14" t="str">
        <f>VLOOKUP(VERSIONS[[#This Row],[Product ID]], PRODUCTS[], 2)</f>
        <v>Zoom Rival Fly</v>
      </c>
      <c r="G966" s="14" t="str">
        <f>VLOOKUP(VERSIONS[[#This Row],[Product ID]], PRODUCTS[], 3)</f>
        <v>Shoe</v>
      </c>
    </row>
    <row r="967" spans="1:7" ht="15.5" x14ac:dyDescent="0.35">
      <c r="A967" s="14">
        <f t="shared" si="15"/>
        <v>966</v>
      </c>
      <c r="B967" s="14">
        <v>98</v>
      </c>
      <c r="C967" s="14">
        <v>8.5</v>
      </c>
      <c r="D967" s="4" t="s">
        <v>884</v>
      </c>
      <c r="E967" s="15">
        <v>159.4315132717588</v>
      </c>
      <c r="F967" s="14" t="str">
        <f>VLOOKUP(VERSIONS[[#This Row],[Product ID]], PRODUCTS[], 2)</f>
        <v>Zoom Rival Fly</v>
      </c>
      <c r="G967" s="14" t="str">
        <f>VLOOKUP(VERSIONS[[#This Row],[Product ID]], PRODUCTS[], 3)</f>
        <v>Shoe</v>
      </c>
    </row>
    <row r="968" spans="1:7" ht="15.5" x14ac:dyDescent="0.35">
      <c r="A968" s="14">
        <f t="shared" si="15"/>
        <v>967</v>
      </c>
      <c r="B968" s="14">
        <v>98</v>
      </c>
      <c r="C968" s="14">
        <v>8.5</v>
      </c>
      <c r="D968" s="4" t="s">
        <v>870</v>
      </c>
      <c r="E968" s="15">
        <v>83.496927425908737</v>
      </c>
      <c r="F968" s="14" t="str">
        <f>VLOOKUP(VERSIONS[[#This Row],[Product ID]], PRODUCTS[], 2)</f>
        <v>Zoom Rival Fly</v>
      </c>
      <c r="G968" s="14" t="str">
        <f>VLOOKUP(VERSIONS[[#This Row],[Product ID]], PRODUCTS[], 3)</f>
        <v>Shoe</v>
      </c>
    </row>
    <row r="969" spans="1:7" ht="14.5" x14ac:dyDescent="0.35">
      <c r="A969" s="14">
        <f t="shared" si="15"/>
        <v>968</v>
      </c>
      <c r="B969" s="14">
        <v>98</v>
      </c>
      <c r="C969" s="14">
        <v>11</v>
      </c>
      <c r="D969" s="14" t="s">
        <v>881</v>
      </c>
      <c r="E969" s="15">
        <v>185.43536718194306</v>
      </c>
      <c r="F969" s="14" t="str">
        <f>VLOOKUP(VERSIONS[[#This Row],[Product ID]], PRODUCTS[], 2)</f>
        <v>Zoom Rival Fly</v>
      </c>
      <c r="G969" s="14" t="str">
        <f>VLOOKUP(VERSIONS[[#This Row],[Product ID]], PRODUCTS[], 3)</f>
        <v>Shoe</v>
      </c>
    </row>
    <row r="970" spans="1:7" ht="15.5" x14ac:dyDescent="0.35">
      <c r="A970" s="14">
        <f t="shared" si="15"/>
        <v>969</v>
      </c>
      <c r="B970" s="14">
        <v>98</v>
      </c>
      <c r="C970" s="14">
        <v>12.5</v>
      </c>
      <c r="D970" s="4" t="s">
        <v>871</v>
      </c>
      <c r="E970" s="15">
        <v>91.89126097194989</v>
      </c>
      <c r="F970" s="14" t="str">
        <f>VLOOKUP(VERSIONS[[#This Row],[Product ID]], PRODUCTS[], 2)</f>
        <v>Zoom Rival Fly</v>
      </c>
      <c r="G970" s="14" t="str">
        <f>VLOOKUP(VERSIONS[[#This Row],[Product ID]], PRODUCTS[], 3)</f>
        <v>Shoe</v>
      </c>
    </row>
    <row r="971" spans="1:7" ht="14.5" x14ac:dyDescent="0.35">
      <c r="A971" s="14">
        <f t="shared" si="15"/>
        <v>970</v>
      </c>
      <c r="B971" s="14">
        <v>99</v>
      </c>
      <c r="C971" s="14">
        <v>4.5</v>
      </c>
      <c r="D971" s="14" t="s">
        <v>871</v>
      </c>
      <c r="E971" s="15">
        <v>274.81401649285027</v>
      </c>
      <c r="F971" s="14" t="str">
        <f>VLOOKUP(VERSIONS[[#This Row],[Product ID]], PRODUCTS[], 2)</f>
        <v>Flex Training Hoodie</v>
      </c>
      <c r="G971" s="14" t="str">
        <f>VLOOKUP(VERSIONS[[#This Row],[Product ID]], PRODUCTS[], 3)</f>
        <v>Apparel</v>
      </c>
    </row>
    <row r="972" spans="1:7" ht="14.5" x14ac:dyDescent="0.35">
      <c r="A972" s="14">
        <f t="shared" si="15"/>
        <v>971</v>
      </c>
      <c r="B972" s="14">
        <v>99</v>
      </c>
      <c r="C972" s="14">
        <v>5</v>
      </c>
      <c r="D972" s="14" t="s">
        <v>871</v>
      </c>
      <c r="E972" s="15">
        <v>279.30203675256854</v>
      </c>
      <c r="F972" s="14" t="str">
        <f>VLOOKUP(VERSIONS[[#This Row],[Product ID]], PRODUCTS[], 2)</f>
        <v>Flex Training Hoodie</v>
      </c>
      <c r="G972" s="14" t="str">
        <f>VLOOKUP(VERSIONS[[#This Row],[Product ID]], PRODUCTS[], 3)</f>
        <v>Apparel</v>
      </c>
    </row>
    <row r="973" spans="1:7" ht="14.5" x14ac:dyDescent="0.35">
      <c r="A973" s="14">
        <f t="shared" si="15"/>
        <v>972</v>
      </c>
      <c r="B973" s="14">
        <v>99</v>
      </c>
      <c r="C973" s="14">
        <v>5.5</v>
      </c>
      <c r="D973" s="14" t="s">
        <v>870</v>
      </c>
      <c r="E973" s="15">
        <v>280.79189963613339</v>
      </c>
      <c r="F973" s="14" t="str">
        <f>VLOOKUP(VERSIONS[[#This Row],[Product ID]], PRODUCTS[], 2)</f>
        <v>Flex Training Hoodie</v>
      </c>
      <c r="G973" s="14" t="str">
        <f>VLOOKUP(VERSIONS[[#This Row],[Product ID]], PRODUCTS[], 3)</f>
        <v>Apparel</v>
      </c>
    </row>
    <row r="974" spans="1:7" ht="14.5" x14ac:dyDescent="0.35">
      <c r="A974" s="14">
        <f t="shared" si="15"/>
        <v>973</v>
      </c>
      <c r="B974" s="14">
        <v>99</v>
      </c>
      <c r="C974" s="14">
        <v>5.5</v>
      </c>
      <c r="D974" s="14" t="s">
        <v>871</v>
      </c>
      <c r="E974" s="15">
        <v>236.70937467912614</v>
      </c>
      <c r="F974" s="14" t="str">
        <f>VLOOKUP(VERSIONS[[#This Row],[Product ID]], PRODUCTS[], 2)</f>
        <v>Flex Training Hoodie</v>
      </c>
      <c r="G974" s="14" t="str">
        <f>VLOOKUP(VERSIONS[[#This Row],[Product ID]], PRODUCTS[], 3)</f>
        <v>Apparel</v>
      </c>
    </row>
    <row r="975" spans="1:7" ht="14.5" x14ac:dyDescent="0.35">
      <c r="A975" s="14">
        <f t="shared" si="15"/>
        <v>974</v>
      </c>
      <c r="B975" s="14">
        <v>99</v>
      </c>
      <c r="C975" s="14">
        <v>6.5</v>
      </c>
      <c r="D975" s="14" t="s">
        <v>870</v>
      </c>
      <c r="E975" s="15">
        <v>353.51314862303292</v>
      </c>
      <c r="F975" s="14" t="str">
        <f>VLOOKUP(VERSIONS[[#This Row],[Product ID]], PRODUCTS[], 2)</f>
        <v>Flex Training Hoodie</v>
      </c>
      <c r="G975" s="14" t="str">
        <f>VLOOKUP(VERSIONS[[#This Row],[Product ID]], PRODUCTS[], 3)</f>
        <v>Apparel</v>
      </c>
    </row>
    <row r="976" spans="1:7" ht="15.5" x14ac:dyDescent="0.35">
      <c r="A976" s="14">
        <f t="shared" si="15"/>
        <v>975</v>
      </c>
      <c r="B976" s="14">
        <v>99</v>
      </c>
      <c r="C976" s="14">
        <v>9</v>
      </c>
      <c r="D976" s="4" t="s">
        <v>874</v>
      </c>
      <c r="E976" s="15">
        <v>170.56006493168351</v>
      </c>
      <c r="F976" s="14" t="str">
        <f>VLOOKUP(VERSIONS[[#This Row],[Product ID]], PRODUCTS[], 2)</f>
        <v>Flex Training Hoodie</v>
      </c>
      <c r="G976" s="14" t="str">
        <f>VLOOKUP(VERSIONS[[#This Row],[Product ID]], PRODUCTS[], 3)</f>
        <v>Apparel</v>
      </c>
    </row>
    <row r="977" spans="1:7" ht="15.5" x14ac:dyDescent="0.35">
      <c r="A977" s="14">
        <f t="shared" si="15"/>
        <v>976</v>
      </c>
      <c r="B977" s="14">
        <v>99</v>
      </c>
      <c r="C977" s="14">
        <v>10.5</v>
      </c>
      <c r="D977" s="4" t="s">
        <v>872</v>
      </c>
      <c r="E977" s="15">
        <v>150.32861477917666</v>
      </c>
      <c r="F977" s="14" t="str">
        <f>VLOOKUP(VERSIONS[[#This Row],[Product ID]], PRODUCTS[], 2)</f>
        <v>Flex Training Hoodie</v>
      </c>
      <c r="G977" s="14" t="str">
        <f>VLOOKUP(VERSIONS[[#This Row],[Product ID]], PRODUCTS[], 3)</f>
        <v>Apparel</v>
      </c>
    </row>
    <row r="978" spans="1:7" ht="14.5" x14ac:dyDescent="0.35">
      <c r="A978" s="14">
        <f t="shared" si="15"/>
        <v>977</v>
      </c>
      <c r="B978" s="14">
        <v>99</v>
      </c>
      <c r="C978" s="14">
        <v>10.5</v>
      </c>
      <c r="D978" s="14" t="s">
        <v>871</v>
      </c>
      <c r="E978" s="15">
        <v>259.84068825244771</v>
      </c>
      <c r="F978" s="14" t="str">
        <f>VLOOKUP(VERSIONS[[#This Row],[Product ID]], PRODUCTS[], 2)</f>
        <v>Flex Training Hoodie</v>
      </c>
      <c r="G978" s="14" t="str">
        <f>VLOOKUP(VERSIONS[[#This Row],[Product ID]], PRODUCTS[], 3)</f>
        <v>Apparel</v>
      </c>
    </row>
    <row r="979" spans="1:7" ht="15.5" x14ac:dyDescent="0.35">
      <c r="A979" s="14">
        <f t="shared" si="15"/>
        <v>978</v>
      </c>
      <c r="B979" s="14">
        <v>99</v>
      </c>
      <c r="C979" s="14">
        <v>11.5</v>
      </c>
      <c r="D979" s="4" t="s">
        <v>871</v>
      </c>
      <c r="E979" s="15">
        <v>170.05629286131156</v>
      </c>
      <c r="F979" s="14" t="str">
        <f>VLOOKUP(VERSIONS[[#This Row],[Product ID]], PRODUCTS[], 2)</f>
        <v>Flex Training Hoodie</v>
      </c>
      <c r="G979" s="14" t="str">
        <f>VLOOKUP(VERSIONS[[#This Row],[Product ID]], PRODUCTS[], 3)</f>
        <v>Apparel</v>
      </c>
    </row>
    <row r="980" spans="1:7" ht="15.5" x14ac:dyDescent="0.35">
      <c r="A980" s="14">
        <f t="shared" si="15"/>
        <v>979</v>
      </c>
      <c r="B980" s="14">
        <v>99</v>
      </c>
      <c r="C980" s="14">
        <v>12.5</v>
      </c>
      <c r="D980" s="4" t="s">
        <v>871</v>
      </c>
      <c r="E980" s="15">
        <v>298.157942316689</v>
      </c>
      <c r="F980" s="14" t="str">
        <f>VLOOKUP(VERSIONS[[#This Row],[Product ID]], PRODUCTS[], 2)</f>
        <v>Flex Training Hoodie</v>
      </c>
      <c r="G980" s="14" t="str">
        <f>VLOOKUP(VERSIONS[[#This Row],[Product ID]], PRODUCTS[], 3)</f>
        <v>Apparel</v>
      </c>
    </row>
    <row r="981" spans="1:7" ht="15.5" x14ac:dyDescent="0.35">
      <c r="A981" s="14">
        <f t="shared" si="15"/>
        <v>980</v>
      </c>
      <c r="B981" s="14">
        <v>99</v>
      </c>
      <c r="C981" s="14">
        <v>12.5</v>
      </c>
      <c r="D981" s="4" t="s">
        <v>871</v>
      </c>
      <c r="E981" s="15">
        <v>201.3777684460124</v>
      </c>
      <c r="F981" s="14" t="str">
        <f>VLOOKUP(VERSIONS[[#This Row],[Product ID]], PRODUCTS[], 2)</f>
        <v>Flex Training Hoodie</v>
      </c>
      <c r="G981" s="14" t="str">
        <f>VLOOKUP(VERSIONS[[#This Row],[Product ID]], PRODUCTS[], 3)</f>
        <v>Apparel</v>
      </c>
    </row>
    <row r="982" spans="1:7" ht="15.5" x14ac:dyDescent="0.35">
      <c r="A982" s="14">
        <f t="shared" si="15"/>
        <v>981</v>
      </c>
      <c r="B982" s="14">
        <v>100</v>
      </c>
      <c r="C982" s="14">
        <v>3</v>
      </c>
      <c r="D982" s="4" t="s">
        <v>872</v>
      </c>
      <c r="E982" s="15">
        <v>83.622338873221622</v>
      </c>
      <c r="F982" s="14" t="str">
        <f>VLOOKUP(VERSIONS[[#This Row],[Product ID]], PRODUCTS[], 2)</f>
        <v>Nike Kettlebell</v>
      </c>
      <c r="G982" s="14" t="str">
        <f>VLOOKUP(VERSIONS[[#This Row],[Product ID]], PRODUCTS[], 3)</f>
        <v>Sport Equipment</v>
      </c>
    </row>
    <row r="983" spans="1:7" ht="14.5" x14ac:dyDescent="0.35">
      <c r="A983" s="14">
        <f t="shared" si="15"/>
        <v>982</v>
      </c>
      <c r="B983" s="14">
        <v>100</v>
      </c>
      <c r="C983" s="14">
        <v>3.5</v>
      </c>
      <c r="D983" s="14" t="s">
        <v>888</v>
      </c>
      <c r="E983" s="15">
        <v>312.5319471315027</v>
      </c>
      <c r="F983" s="14" t="str">
        <f>VLOOKUP(VERSIONS[[#This Row],[Product ID]], PRODUCTS[], 2)</f>
        <v>Nike Kettlebell</v>
      </c>
      <c r="G983" s="14" t="str">
        <f>VLOOKUP(VERSIONS[[#This Row],[Product ID]], PRODUCTS[], 3)</f>
        <v>Sport Equipment</v>
      </c>
    </row>
    <row r="984" spans="1:7" ht="14.5" x14ac:dyDescent="0.35">
      <c r="A984" s="14">
        <f t="shared" si="15"/>
        <v>983</v>
      </c>
      <c r="B984" s="14">
        <v>100</v>
      </c>
      <c r="C984" s="14">
        <v>5</v>
      </c>
      <c r="D984" s="14" t="s">
        <v>871</v>
      </c>
      <c r="E984" s="15">
        <v>314.03232668991672</v>
      </c>
      <c r="F984" s="14" t="str">
        <f>VLOOKUP(VERSIONS[[#This Row],[Product ID]], PRODUCTS[], 2)</f>
        <v>Nike Kettlebell</v>
      </c>
      <c r="G984" s="14" t="str">
        <f>VLOOKUP(VERSIONS[[#This Row],[Product ID]], PRODUCTS[], 3)</f>
        <v>Sport Equipment</v>
      </c>
    </row>
    <row r="985" spans="1:7" ht="14.5" x14ac:dyDescent="0.35">
      <c r="A985" s="14">
        <f t="shared" si="15"/>
        <v>984</v>
      </c>
      <c r="B985" s="14">
        <v>100</v>
      </c>
      <c r="C985" s="14">
        <v>5</v>
      </c>
      <c r="D985" s="14" t="s">
        <v>884</v>
      </c>
      <c r="E985" s="15">
        <v>304.15500096428951</v>
      </c>
      <c r="F985" s="14" t="str">
        <f>VLOOKUP(VERSIONS[[#This Row],[Product ID]], PRODUCTS[], 2)</f>
        <v>Nike Kettlebell</v>
      </c>
      <c r="G985" s="14" t="str">
        <f>VLOOKUP(VERSIONS[[#This Row],[Product ID]], PRODUCTS[], 3)</f>
        <v>Sport Equipment</v>
      </c>
    </row>
    <row r="986" spans="1:7" ht="14.5" x14ac:dyDescent="0.35">
      <c r="A986" s="14">
        <f t="shared" si="15"/>
        <v>985</v>
      </c>
      <c r="B986" s="14">
        <v>100</v>
      </c>
      <c r="C986" s="14">
        <v>5.5</v>
      </c>
      <c r="D986" s="14" t="s">
        <v>870</v>
      </c>
      <c r="E986" s="15">
        <v>311.59922495650636</v>
      </c>
      <c r="F986" s="14" t="str">
        <f>VLOOKUP(VERSIONS[[#This Row],[Product ID]], PRODUCTS[], 2)</f>
        <v>Nike Kettlebell</v>
      </c>
      <c r="G986" s="14" t="str">
        <f>VLOOKUP(VERSIONS[[#This Row],[Product ID]], PRODUCTS[], 3)</f>
        <v>Sport Equipment</v>
      </c>
    </row>
    <row r="987" spans="1:7" ht="15.5" x14ac:dyDescent="0.35">
      <c r="A987" s="14">
        <f t="shared" si="15"/>
        <v>986</v>
      </c>
      <c r="B987" s="14">
        <v>100</v>
      </c>
      <c r="C987" s="14">
        <v>7.5</v>
      </c>
      <c r="D987" s="4" t="s">
        <v>878</v>
      </c>
      <c r="E987" s="15">
        <v>366.91736756823008</v>
      </c>
      <c r="F987" s="14" t="str">
        <f>VLOOKUP(VERSIONS[[#This Row],[Product ID]], PRODUCTS[], 2)</f>
        <v>Nike Kettlebell</v>
      </c>
      <c r="G987" s="14" t="str">
        <f>VLOOKUP(VERSIONS[[#This Row],[Product ID]], PRODUCTS[], 3)</f>
        <v>Sport Equipment</v>
      </c>
    </row>
    <row r="988" spans="1:7" ht="15.5" x14ac:dyDescent="0.35">
      <c r="A988" s="14">
        <f t="shared" si="15"/>
        <v>987</v>
      </c>
      <c r="B988" s="14">
        <v>100</v>
      </c>
      <c r="C988" s="14">
        <v>7.5</v>
      </c>
      <c r="D988" s="4" t="s">
        <v>870</v>
      </c>
      <c r="E988" s="15">
        <v>295.49563939428197</v>
      </c>
      <c r="F988" s="14" t="str">
        <f>VLOOKUP(VERSIONS[[#This Row],[Product ID]], PRODUCTS[], 2)</f>
        <v>Nike Kettlebell</v>
      </c>
      <c r="G988" s="14" t="str">
        <f>VLOOKUP(VERSIONS[[#This Row],[Product ID]], PRODUCTS[], 3)</f>
        <v>Sport Equipment</v>
      </c>
    </row>
    <row r="989" spans="1:7" ht="14.5" x14ac:dyDescent="0.35">
      <c r="A989" s="14">
        <f t="shared" si="15"/>
        <v>988</v>
      </c>
      <c r="B989" s="14">
        <v>100</v>
      </c>
      <c r="C989" s="14">
        <v>9</v>
      </c>
      <c r="D989" s="14" t="s">
        <v>871</v>
      </c>
      <c r="E989" s="15">
        <v>353.50641676158324</v>
      </c>
      <c r="F989" s="14" t="str">
        <f>VLOOKUP(VERSIONS[[#This Row],[Product ID]], PRODUCTS[], 2)</f>
        <v>Nike Kettlebell</v>
      </c>
      <c r="G989" s="14" t="str">
        <f>VLOOKUP(VERSIONS[[#This Row],[Product ID]], PRODUCTS[], 3)</f>
        <v>Sport Equipment</v>
      </c>
    </row>
    <row r="990" spans="1:7" ht="14.5" x14ac:dyDescent="0.35">
      <c r="A990" s="14">
        <f t="shared" si="15"/>
        <v>989</v>
      </c>
      <c r="B990" s="14">
        <v>100</v>
      </c>
      <c r="C990" s="14">
        <v>10.5</v>
      </c>
      <c r="D990" s="14" t="s">
        <v>870</v>
      </c>
      <c r="E990" s="15">
        <v>126.17651070204477</v>
      </c>
      <c r="F990" s="14" t="str">
        <f>VLOOKUP(VERSIONS[[#This Row],[Product ID]], PRODUCTS[], 2)</f>
        <v>Nike Kettlebell</v>
      </c>
      <c r="G990" s="14" t="str">
        <f>VLOOKUP(VERSIONS[[#This Row],[Product ID]], PRODUCTS[], 3)</f>
        <v>Sport Equipment</v>
      </c>
    </row>
    <row r="991" spans="1:7" ht="14.5" x14ac:dyDescent="0.35">
      <c r="A991" s="14">
        <f t="shared" si="15"/>
        <v>990</v>
      </c>
      <c r="B991" s="14">
        <v>100</v>
      </c>
      <c r="C991" s="14">
        <v>11</v>
      </c>
      <c r="D991" s="14" t="s">
        <v>871</v>
      </c>
      <c r="E991" s="15">
        <v>151.97547449881998</v>
      </c>
      <c r="F991" s="14" t="str">
        <f>VLOOKUP(VERSIONS[[#This Row],[Product ID]], PRODUCTS[], 2)</f>
        <v>Nike Kettlebell</v>
      </c>
      <c r="G991" s="14" t="str">
        <f>VLOOKUP(VERSIONS[[#This Row],[Product ID]], PRODUCTS[], 3)</f>
        <v>Sport Equipment</v>
      </c>
    </row>
    <row r="992" spans="1:7" ht="14.5" x14ac:dyDescent="0.35">
      <c r="A992" s="14">
        <f t="shared" si="15"/>
        <v>991</v>
      </c>
      <c r="B992" s="14">
        <v>100</v>
      </c>
      <c r="C992" s="14">
        <v>11.5</v>
      </c>
      <c r="D992" s="14" t="s">
        <v>874</v>
      </c>
      <c r="E992" s="15">
        <v>269.89707503632974</v>
      </c>
      <c r="F992" s="14" t="str">
        <f>VLOOKUP(VERSIONS[[#This Row],[Product ID]], PRODUCTS[], 2)</f>
        <v>Nike Kettlebell</v>
      </c>
      <c r="G992" s="14" t="str">
        <f>VLOOKUP(VERSIONS[[#This Row],[Product ID]], PRODUCTS[], 3)</f>
        <v>Sport Equipment</v>
      </c>
    </row>
    <row r="993" spans="1:7" ht="14.5" x14ac:dyDescent="0.35">
      <c r="A993" s="14">
        <f t="shared" si="15"/>
        <v>992</v>
      </c>
      <c r="B993" s="14">
        <v>100</v>
      </c>
      <c r="C993" s="14">
        <v>11.5</v>
      </c>
      <c r="D993" s="14" t="s">
        <v>877</v>
      </c>
      <c r="E993" s="15">
        <v>50.791027560387505</v>
      </c>
      <c r="F993" s="14" t="str">
        <f>VLOOKUP(VERSIONS[[#This Row],[Product ID]], PRODUCTS[], 2)</f>
        <v>Nike Kettlebell</v>
      </c>
      <c r="G993" s="14" t="str">
        <f>VLOOKUP(VERSIONS[[#This Row],[Product ID]], PRODUCTS[], 3)</f>
        <v>Sport Equipment</v>
      </c>
    </row>
    <row r="998" spans="1:7" ht="15.5" x14ac:dyDescent="0.3">
      <c r="B998" s="9"/>
      <c r="D998" s="9"/>
    </row>
    <row r="1003" spans="1:7" ht="15.5" x14ac:dyDescent="0.3">
      <c r="B1003" s="9"/>
      <c r="D1003" s="9"/>
    </row>
    <row r="1005" spans="1:7" ht="15.5" x14ac:dyDescent="0.3">
      <c r="B1005" s="9"/>
      <c r="D1005" s="9"/>
    </row>
    <row r="1006" spans="1:7" ht="15.5" x14ac:dyDescent="0.3">
      <c r="B1006" s="9"/>
      <c r="D1006" s="9"/>
    </row>
    <row r="1007" spans="1:7" ht="15.5" x14ac:dyDescent="0.3">
      <c r="B1007" s="9"/>
      <c r="D1007" s="9"/>
    </row>
    <row r="1008" spans="1:7" ht="15.5" x14ac:dyDescent="0.3">
      <c r="B1008" s="9"/>
      <c r="D1008" s="9"/>
    </row>
    <row r="1009" spans="2:4" ht="15.5" x14ac:dyDescent="0.3">
      <c r="B1009" s="9"/>
      <c r="D1009" s="9"/>
    </row>
    <row r="1014" spans="2:4" ht="15.5" x14ac:dyDescent="0.3">
      <c r="B1014" s="9"/>
      <c r="D1014" s="9"/>
    </row>
    <row r="1015" spans="2:4" ht="15.5" x14ac:dyDescent="0.3">
      <c r="B1015" s="9"/>
      <c r="D1015" s="9"/>
    </row>
    <row r="1016" spans="2:4" ht="15.5" x14ac:dyDescent="0.3">
      <c r="B1016" s="9"/>
      <c r="D1016" s="9"/>
    </row>
    <row r="1018" spans="2:4" ht="15.5" x14ac:dyDescent="0.3">
      <c r="B1018" s="9"/>
      <c r="D1018" s="9"/>
    </row>
    <row r="1020" spans="2:4" ht="15.5" x14ac:dyDescent="0.3">
      <c r="B1020" s="9"/>
      <c r="D1020" s="9"/>
    </row>
    <row r="1021" spans="2:4" ht="15.5" x14ac:dyDescent="0.3">
      <c r="B1021" s="9"/>
      <c r="D1021" s="9"/>
    </row>
    <row r="1023" spans="2:4" ht="15.5" x14ac:dyDescent="0.3">
      <c r="B1023" s="9"/>
      <c r="D1023" s="9"/>
    </row>
    <row r="1024" spans="2:4" ht="15.5" x14ac:dyDescent="0.3">
      <c r="B1024" s="9"/>
      <c r="D1024" s="9"/>
    </row>
    <row r="1025" spans="2:4" ht="15.5" x14ac:dyDescent="0.3">
      <c r="B1025" s="9"/>
      <c r="D1025" s="9"/>
    </row>
    <row r="1026" spans="2:4" ht="15.5" x14ac:dyDescent="0.3">
      <c r="B1026" s="9"/>
      <c r="D1026" s="9"/>
    </row>
    <row r="1029" spans="2:4" ht="15.5" x14ac:dyDescent="0.3">
      <c r="B1029" s="9"/>
      <c r="D1029" s="9"/>
    </row>
    <row r="1031" spans="2:4" ht="15.5" x14ac:dyDescent="0.3">
      <c r="B1031" s="9"/>
      <c r="D1031" s="9"/>
    </row>
    <row r="1032" spans="2:4" ht="15.5" x14ac:dyDescent="0.3">
      <c r="B1032" s="9"/>
      <c r="D1032" s="9"/>
    </row>
    <row r="1033" spans="2:4" ht="15.5" x14ac:dyDescent="0.3">
      <c r="B1033" s="9"/>
      <c r="D1033" s="9"/>
    </row>
    <row r="1035" spans="2:4" ht="15.5" x14ac:dyDescent="0.3">
      <c r="B1035" s="9"/>
      <c r="D1035" s="9"/>
    </row>
    <row r="1036" spans="2:4" ht="15.5" x14ac:dyDescent="0.3">
      <c r="B1036" s="9"/>
      <c r="D1036" s="9"/>
    </row>
    <row r="1037" spans="2:4" ht="15.5" x14ac:dyDescent="0.3">
      <c r="B1037" s="9"/>
      <c r="D1037" s="9"/>
    </row>
    <row r="1039" spans="2:4" ht="15.5" x14ac:dyDescent="0.3">
      <c r="B1039" s="9"/>
      <c r="D1039" s="9"/>
    </row>
    <row r="1042" spans="2:4" ht="15.5" x14ac:dyDescent="0.3">
      <c r="B1042" s="9"/>
      <c r="D1042" s="9"/>
    </row>
    <row r="1043" spans="2:4" ht="15.5" x14ac:dyDescent="0.3">
      <c r="B1043" s="9"/>
      <c r="D1043" s="9"/>
    </row>
    <row r="1044" spans="2:4" ht="15.5" x14ac:dyDescent="0.3">
      <c r="B1044" s="9"/>
      <c r="D1044" s="9"/>
    </row>
    <row r="1046" spans="2:4" ht="15.5" x14ac:dyDescent="0.3">
      <c r="B1046" s="9"/>
      <c r="D1046" s="9"/>
    </row>
    <row r="1047" spans="2:4" ht="15.5" x14ac:dyDescent="0.3">
      <c r="B1047" s="9"/>
      <c r="D1047" s="9"/>
    </row>
    <row r="1049" spans="2:4" ht="15.5" x14ac:dyDescent="0.3">
      <c r="B1049" s="9"/>
      <c r="D1049" s="9"/>
    </row>
    <row r="1050" spans="2:4" ht="15.5" x14ac:dyDescent="0.3">
      <c r="B1050" s="9"/>
      <c r="D1050" s="9"/>
    </row>
    <row r="1051" spans="2:4" ht="15.5" x14ac:dyDescent="0.3">
      <c r="B1051" s="9"/>
      <c r="D1051" s="9"/>
    </row>
    <row r="1054" spans="2:4" ht="15.5" x14ac:dyDescent="0.3">
      <c r="B1054" s="9"/>
      <c r="D1054" s="9"/>
    </row>
    <row r="1057" spans="2:4" ht="15.5" x14ac:dyDescent="0.3">
      <c r="B1057" s="9"/>
      <c r="D1057" s="9"/>
    </row>
    <row r="1058" spans="2:4" ht="15.5" x14ac:dyDescent="0.3">
      <c r="B1058" s="9"/>
      <c r="D1058" s="9"/>
    </row>
    <row r="1059" spans="2:4" ht="15.5" x14ac:dyDescent="0.3">
      <c r="B1059" s="9"/>
      <c r="D1059" s="9"/>
    </row>
    <row r="1060" spans="2:4" ht="15.5" x14ac:dyDescent="0.3">
      <c r="B1060" s="9"/>
      <c r="D1060" s="9"/>
    </row>
    <row r="1061" spans="2:4" ht="15.5" x14ac:dyDescent="0.3">
      <c r="B1061" s="9"/>
      <c r="D1061" s="9"/>
    </row>
    <row r="1063" spans="2:4" ht="15.5" x14ac:dyDescent="0.3">
      <c r="B1063" s="9"/>
      <c r="D1063" s="9"/>
    </row>
    <row r="1066" spans="2:4" ht="15.5" x14ac:dyDescent="0.3">
      <c r="B1066" s="9"/>
      <c r="D1066" s="9"/>
    </row>
    <row r="1067" spans="2:4" ht="15.5" x14ac:dyDescent="0.3">
      <c r="B1067" s="9"/>
      <c r="D1067" s="9"/>
    </row>
    <row r="1070" spans="2:4" ht="15.5" x14ac:dyDescent="0.3">
      <c r="B1070" s="9"/>
      <c r="D1070" s="9"/>
    </row>
    <row r="1071" spans="2:4" ht="15.5" x14ac:dyDescent="0.3">
      <c r="B1071" s="9"/>
      <c r="D1071" s="9"/>
    </row>
    <row r="1073" spans="2:4" ht="15.5" x14ac:dyDescent="0.3">
      <c r="B1073" s="9"/>
      <c r="D1073" s="9"/>
    </row>
    <row r="1074" spans="2:4" ht="15.5" x14ac:dyDescent="0.3">
      <c r="B1074" s="9"/>
      <c r="D1074" s="9"/>
    </row>
    <row r="1078" spans="2:4" ht="15.5" x14ac:dyDescent="0.3">
      <c r="B1078" s="9"/>
      <c r="D1078" s="9"/>
    </row>
    <row r="1082" spans="2:4" ht="15.5" x14ac:dyDescent="0.3">
      <c r="B1082" s="9"/>
      <c r="D1082" s="9"/>
    </row>
    <row r="1083" spans="2:4" ht="15.5" x14ac:dyDescent="0.3">
      <c r="B1083" s="9"/>
      <c r="D1083" s="9"/>
    </row>
    <row r="1084" spans="2:4" ht="15.5" x14ac:dyDescent="0.3">
      <c r="B1084" s="9"/>
      <c r="D1084" s="9"/>
    </row>
    <row r="1085" spans="2:4" ht="15.5" x14ac:dyDescent="0.3">
      <c r="B1085" s="9"/>
      <c r="D1085" s="9"/>
    </row>
    <row r="1086" spans="2:4" ht="15.5" x14ac:dyDescent="0.3">
      <c r="B1086" s="9"/>
      <c r="D1086" s="9"/>
    </row>
    <row r="1089" spans="2:4" ht="15.5" x14ac:dyDescent="0.3">
      <c r="B1089" s="9"/>
      <c r="D1089" s="9"/>
    </row>
    <row r="1092" spans="2:4" ht="15.5" x14ac:dyDescent="0.3">
      <c r="B1092" s="9"/>
      <c r="D1092" s="9"/>
    </row>
    <row r="1093" spans="2:4" ht="15.5" x14ac:dyDescent="0.3">
      <c r="B1093" s="9"/>
      <c r="D1093" s="9"/>
    </row>
    <row r="1097" spans="2:4" ht="15.5" x14ac:dyDescent="0.3">
      <c r="B1097" s="9"/>
      <c r="D1097" s="9"/>
    </row>
    <row r="1098" spans="2:4" ht="15.5" x14ac:dyDescent="0.3">
      <c r="B1098" s="9"/>
      <c r="D1098" s="9"/>
    </row>
    <row r="1102" spans="2:4" ht="15.5" x14ac:dyDescent="0.3">
      <c r="B1102" s="9"/>
      <c r="D1102" s="9"/>
    </row>
    <row r="1103" spans="2:4" ht="15.5" x14ac:dyDescent="0.3">
      <c r="B1103" s="9"/>
      <c r="D1103" s="9"/>
    </row>
    <row r="1104" spans="2:4" ht="15.5" x14ac:dyDescent="0.3">
      <c r="B1104" s="9"/>
      <c r="D1104" s="9"/>
    </row>
    <row r="1111" spans="2:4" ht="15.5" x14ac:dyDescent="0.3">
      <c r="B1111" s="9"/>
      <c r="D1111" s="9"/>
    </row>
    <row r="1112" spans="2:4" ht="15.5" x14ac:dyDescent="0.3">
      <c r="B1112" s="9"/>
      <c r="D1112" s="9"/>
    </row>
    <row r="1113" spans="2:4" ht="15.5" x14ac:dyDescent="0.3">
      <c r="B1113" s="9"/>
      <c r="D1113" s="9"/>
    </row>
    <row r="1119" spans="2:4" ht="15.5" x14ac:dyDescent="0.3">
      <c r="B1119" s="9"/>
      <c r="D1119" s="9"/>
    </row>
    <row r="1123" spans="2:4" ht="15.5" x14ac:dyDescent="0.3">
      <c r="B1123" s="9"/>
      <c r="D1123" s="9"/>
    </row>
    <row r="1124" spans="2:4" ht="15.5" x14ac:dyDescent="0.3">
      <c r="B1124" s="9"/>
      <c r="D1124" s="9"/>
    </row>
    <row r="1125" spans="2:4" ht="15.5" x14ac:dyDescent="0.3">
      <c r="B1125" s="9"/>
      <c r="D1125" s="9"/>
    </row>
    <row r="1126" spans="2:4" ht="15.5" x14ac:dyDescent="0.3">
      <c r="B1126" s="9"/>
      <c r="D1126" s="9"/>
    </row>
    <row r="1127" spans="2:4" ht="15.5" x14ac:dyDescent="0.3">
      <c r="B1127" s="9"/>
      <c r="D1127" s="9"/>
    </row>
    <row r="1128" spans="2:4" ht="15.5" x14ac:dyDescent="0.3">
      <c r="B1128" s="9"/>
      <c r="D1128" s="9"/>
    </row>
    <row r="1129" spans="2:4" ht="15.5" x14ac:dyDescent="0.3">
      <c r="B1129" s="9"/>
      <c r="D1129" s="9"/>
    </row>
    <row r="1130" spans="2:4" ht="15.5" x14ac:dyDescent="0.3">
      <c r="B1130" s="9"/>
      <c r="D1130" s="9"/>
    </row>
    <row r="1131" spans="2:4" ht="15.5" x14ac:dyDescent="0.3">
      <c r="B1131" s="9"/>
      <c r="D1131" s="9"/>
    </row>
    <row r="1133" spans="2:4" ht="15.5" x14ac:dyDescent="0.3">
      <c r="B1133" s="9"/>
      <c r="D1133" s="9"/>
    </row>
    <row r="1137" spans="2:4" ht="15.5" x14ac:dyDescent="0.3">
      <c r="B1137" s="9"/>
      <c r="D1137" s="9"/>
    </row>
    <row r="1140" spans="2:4" ht="15.5" x14ac:dyDescent="0.3">
      <c r="B1140" s="9"/>
      <c r="D1140" s="9"/>
    </row>
    <row r="1144" spans="2:4" ht="15.5" x14ac:dyDescent="0.3">
      <c r="B1144" s="9"/>
      <c r="D1144" s="9"/>
    </row>
    <row r="1145" spans="2:4" ht="15.5" x14ac:dyDescent="0.3">
      <c r="B1145" s="9"/>
      <c r="D1145" s="9"/>
    </row>
    <row r="1147" spans="2:4" ht="15.5" x14ac:dyDescent="0.3">
      <c r="B1147" s="9"/>
      <c r="D1147" s="9"/>
    </row>
    <row r="1148" spans="2:4" ht="15.5" x14ac:dyDescent="0.3">
      <c r="B1148" s="9"/>
      <c r="D1148" s="9"/>
    </row>
    <row r="1150" spans="2:4" ht="15.5" x14ac:dyDescent="0.3">
      <c r="B1150" s="9"/>
      <c r="D1150" s="9"/>
    </row>
    <row r="1154" spans="2:4" ht="15.5" x14ac:dyDescent="0.3">
      <c r="B1154" s="9"/>
      <c r="D1154" s="9"/>
    </row>
    <row r="1155" spans="2:4" ht="15.5" x14ac:dyDescent="0.3">
      <c r="B1155" s="9"/>
      <c r="D1155" s="9"/>
    </row>
    <row r="1156" spans="2:4" ht="15.5" x14ac:dyDescent="0.3">
      <c r="B1156" s="9"/>
      <c r="D1156" s="9"/>
    </row>
    <row r="1157" spans="2:4" ht="15.5" x14ac:dyDescent="0.3">
      <c r="B1157" s="9"/>
      <c r="D1157" s="9"/>
    </row>
    <row r="1160" spans="2:4" ht="15.5" x14ac:dyDescent="0.3">
      <c r="B1160" s="9"/>
      <c r="D1160" s="9"/>
    </row>
    <row r="1161" spans="2:4" ht="15.5" x14ac:dyDescent="0.3">
      <c r="B1161" s="9"/>
      <c r="D1161" s="9"/>
    </row>
    <row r="1163" spans="2:4" ht="15.5" x14ac:dyDescent="0.3">
      <c r="B1163" s="9"/>
      <c r="D1163" s="9"/>
    </row>
    <row r="1164" spans="2:4" ht="15.5" x14ac:dyDescent="0.3">
      <c r="B1164" s="9"/>
      <c r="D1164" s="9"/>
    </row>
    <row r="1165" spans="2:4" ht="15.5" x14ac:dyDescent="0.3">
      <c r="B1165" s="9"/>
      <c r="D1165" s="9"/>
    </row>
    <row r="1168" spans="2:4" ht="15.5" x14ac:dyDescent="0.3">
      <c r="B1168" s="9"/>
      <c r="D1168" s="9"/>
    </row>
    <row r="1169" spans="2:4" ht="15.5" x14ac:dyDescent="0.3">
      <c r="B1169" s="9"/>
      <c r="D1169" s="9"/>
    </row>
    <row r="1171" spans="2:4" ht="15.5" x14ac:dyDescent="0.3">
      <c r="B1171" s="9"/>
      <c r="D1171" s="9"/>
    </row>
    <row r="1172" spans="2:4" ht="15.5" x14ac:dyDescent="0.3">
      <c r="B1172" s="9"/>
      <c r="D1172" s="9"/>
    </row>
    <row r="1173" spans="2:4" ht="15.5" x14ac:dyDescent="0.3">
      <c r="B1173" s="9"/>
      <c r="D1173" s="9"/>
    </row>
    <row r="1175" spans="2:4" ht="15.5" x14ac:dyDescent="0.3">
      <c r="B1175" s="9"/>
      <c r="D1175" s="9"/>
    </row>
    <row r="1176" spans="2:4" ht="15.5" x14ac:dyDescent="0.3">
      <c r="B1176" s="9"/>
      <c r="D1176" s="9"/>
    </row>
    <row r="1177" spans="2:4" ht="15.5" x14ac:dyDescent="0.3">
      <c r="B1177" s="9"/>
      <c r="D1177" s="9"/>
    </row>
    <row r="1180" spans="2:4" ht="15.5" x14ac:dyDescent="0.3">
      <c r="B1180" s="9"/>
      <c r="D1180" s="9"/>
    </row>
    <row r="1184" spans="2:4" ht="15.5" x14ac:dyDescent="0.3">
      <c r="B1184" s="9"/>
      <c r="D1184" s="9"/>
    </row>
    <row r="1187" spans="2:4" ht="15.5" x14ac:dyDescent="0.3">
      <c r="B1187" s="9"/>
      <c r="D1187" s="9"/>
    </row>
    <row r="1188" spans="2:4" ht="15.5" x14ac:dyDescent="0.3">
      <c r="B1188" s="9"/>
      <c r="D1188" s="9"/>
    </row>
    <row r="1189" spans="2:4" ht="15.5" x14ac:dyDescent="0.3">
      <c r="B1189" s="9"/>
      <c r="D1189" s="9"/>
    </row>
    <row r="1192" spans="2:4" ht="15.5" x14ac:dyDescent="0.3">
      <c r="B1192" s="9"/>
      <c r="D1192" s="9"/>
    </row>
    <row r="1197" spans="2:4" ht="15.5" x14ac:dyDescent="0.3">
      <c r="B1197" s="9"/>
      <c r="D1197" s="9"/>
    </row>
    <row r="1198" spans="2:4" ht="15.5" x14ac:dyDescent="0.3">
      <c r="B1198" s="9"/>
      <c r="D1198" s="9"/>
    </row>
    <row r="1200" spans="2:4" ht="15.5" x14ac:dyDescent="0.3">
      <c r="B1200" s="9"/>
      <c r="D1200" s="9"/>
    </row>
    <row r="1204" spans="2:4" ht="15.5" x14ac:dyDescent="0.3">
      <c r="B1204" s="9"/>
      <c r="D1204" s="9"/>
    </row>
    <row r="1206" spans="2:4" ht="15.5" x14ac:dyDescent="0.3">
      <c r="B1206" s="9"/>
      <c r="D1206" s="9"/>
    </row>
    <row r="1207" spans="2:4" ht="15.5" x14ac:dyDescent="0.3">
      <c r="B1207" s="9"/>
      <c r="D1207" s="9"/>
    </row>
    <row r="1209" spans="2:4" ht="15.5" x14ac:dyDescent="0.3">
      <c r="B1209" s="9"/>
      <c r="D1209" s="9"/>
    </row>
    <row r="1212" spans="2:4" ht="15.5" x14ac:dyDescent="0.3">
      <c r="B1212" s="9"/>
      <c r="D1212" s="9"/>
    </row>
    <row r="1213" spans="2:4" ht="15.5" x14ac:dyDescent="0.3">
      <c r="B1213" s="9"/>
      <c r="D1213" s="9"/>
    </row>
    <row r="1219" spans="2:4" ht="15.5" x14ac:dyDescent="0.3">
      <c r="B1219" s="9"/>
      <c r="D1219" s="9"/>
    </row>
    <row r="1220" spans="2:4" ht="15.5" x14ac:dyDescent="0.3">
      <c r="B1220" s="9"/>
      <c r="D1220" s="9"/>
    </row>
    <row r="1223" spans="2:4" ht="15.5" x14ac:dyDescent="0.3">
      <c r="B1223" s="9"/>
      <c r="D1223" s="9"/>
    </row>
    <row r="1229" spans="2:4" ht="15.5" x14ac:dyDescent="0.3">
      <c r="B1229" s="9"/>
      <c r="D1229" s="9"/>
    </row>
    <row r="1230" spans="2:4" ht="15.5" x14ac:dyDescent="0.3">
      <c r="B1230" s="9"/>
      <c r="D1230" s="9"/>
    </row>
    <row r="1234" spans="2:4" ht="15.5" x14ac:dyDescent="0.3">
      <c r="B1234" s="9"/>
      <c r="D1234" s="9"/>
    </row>
    <row r="1237" spans="2:4" ht="15.5" x14ac:dyDescent="0.3">
      <c r="B1237" s="9"/>
      <c r="D1237" s="9"/>
    </row>
    <row r="1240" spans="2:4" ht="15.5" x14ac:dyDescent="0.3">
      <c r="B1240" s="9"/>
      <c r="D1240" s="9"/>
    </row>
    <row r="1244" spans="2:4" ht="15.5" x14ac:dyDescent="0.3">
      <c r="B1244" s="9"/>
      <c r="D1244" s="9"/>
    </row>
    <row r="1246" spans="2:4" ht="15.5" x14ac:dyDescent="0.3">
      <c r="B1246" s="9"/>
      <c r="D1246" s="9"/>
    </row>
    <row r="1247" spans="2:4" ht="15.5" x14ac:dyDescent="0.3">
      <c r="B1247" s="9"/>
      <c r="D1247" s="9"/>
    </row>
    <row r="1249" spans="2:4" ht="15.5" x14ac:dyDescent="0.3">
      <c r="B1249" s="9"/>
      <c r="D1249" s="9"/>
    </row>
    <row r="1251" spans="2:4" ht="15.5" x14ac:dyDescent="0.3">
      <c r="B1251" s="9"/>
      <c r="D1251" s="9"/>
    </row>
    <row r="1253" spans="2:4" ht="15.5" x14ac:dyDescent="0.3">
      <c r="B1253" s="9"/>
      <c r="D1253" s="9"/>
    </row>
    <row r="1254" spans="2:4" ht="15.5" x14ac:dyDescent="0.3">
      <c r="B1254" s="9"/>
      <c r="D1254" s="9"/>
    </row>
    <row r="1258" spans="2:4" ht="15.5" x14ac:dyDescent="0.3">
      <c r="B1258" s="9"/>
      <c r="D1258" s="9"/>
    </row>
    <row r="1261" spans="2:4" ht="15.5" x14ac:dyDescent="0.3">
      <c r="B1261" s="9"/>
      <c r="D1261" s="9"/>
    </row>
    <row r="1264" spans="2:4" ht="15.5" x14ac:dyDescent="0.3">
      <c r="B1264" s="9"/>
      <c r="D1264" s="9"/>
    </row>
    <row r="1265" spans="2:4" ht="15.5" x14ac:dyDescent="0.3">
      <c r="B1265" s="9"/>
      <c r="D1265" s="9"/>
    </row>
    <row r="1267" spans="2:4" ht="15.5" x14ac:dyDescent="0.3">
      <c r="B1267" s="9"/>
      <c r="D1267" s="9"/>
    </row>
    <row r="1275" spans="2:4" ht="15.5" x14ac:dyDescent="0.3">
      <c r="B1275" s="9"/>
      <c r="D1275" s="9"/>
    </row>
    <row r="1276" spans="2:4" ht="15.5" x14ac:dyDescent="0.3">
      <c r="B1276" s="9"/>
      <c r="D1276" s="9"/>
    </row>
    <row r="1278" spans="2:4" ht="15.5" x14ac:dyDescent="0.3">
      <c r="B1278" s="9"/>
      <c r="D1278" s="9"/>
    </row>
    <row r="1280" spans="2:4" ht="15.5" x14ac:dyDescent="0.3">
      <c r="B1280" s="9"/>
      <c r="D1280" s="9"/>
    </row>
    <row r="1284" spans="2:4" ht="15.5" x14ac:dyDescent="0.3">
      <c r="B1284" s="9"/>
      <c r="D1284" s="9"/>
    </row>
    <row r="1286" spans="2:4" ht="15.5" x14ac:dyDescent="0.3">
      <c r="B1286" s="9"/>
      <c r="D1286" s="9"/>
    </row>
    <row r="1287" spans="2:4" ht="15.5" x14ac:dyDescent="0.3">
      <c r="B1287" s="9"/>
      <c r="D1287" s="9"/>
    </row>
    <row r="1288" spans="2:4" ht="15.5" x14ac:dyDescent="0.3">
      <c r="B1288" s="9"/>
      <c r="D1288" s="9"/>
    </row>
    <row r="1293" spans="2:4" ht="15.5" x14ac:dyDescent="0.3">
      <c r="B1293" s="9"/>
      <c r="D1293" s="9"/>
    </row>
    <row r="1296" spans="2:4" ht="15.5" x14ac:dyDescent="0.3">
      <c r="B1296" s="9"/>
      <c r="D1296" s="9"/>
    </row>
    <row r="1297" spans="2:4" ht="15.5" x14ac:dyDescent="0.3">
      <c r="B1297" s="9"/>
      <c r="D1297" s="9"/>
    </row>
    <row r="1300" spans="2:4" ht="15.5" x14ac:dyDescent="0.3">
      <c r="B1300" s="9"/>
      <c r="D1300" s="9"/>
    </row>
    <row r="1305" spans="2:4" ht="15.5" x14ac:dyDescent="0.3">
      <c r="B1305" s="9"/>
      <c r="D1305" s="9"/>
    </row>
    <row r="1306" spans="2:4" ht="15.5" x14ac:dyDescent="0.3">
      <c r="B1306" s="9"/>
      <c r="D1306" s="9"/>
    </row>
    <row r="1307" spans="2:4" ht="15.5" x14ac:dyDescent="0.3">
      <c r="B1307" s="9"/>
      <c r="D1307" s="9"/>
    </row>
    <row r="1312" spans="2:4" ht="15.5" x14ac:dyDescent="0.3">
      <c r="B1312" s="9"/>
      <c r="D1312" s="9"/>
    </row>
    <row r="1313" spans="2:4" ht="15.5" x14ac:dyDescent="0.3">
      <c r="B1313" s="9"/>
      <c r="D1313" s="9"/>
    </row>
    <row r="1314" spans="2:4" ht="15.5" x14ac:dyDescent="0.3">
      <c r="B1314" s="9"/>
      <c r="D1314" s="9"/>
    </row>
    <row r="1316" spans="2:4" ht="15.5" x14ac:dyDescent="0.3">
      <c r="B1316" s="9"/>
      <c r="D1316" s="9"/>
    </row>
    <row r="1317" spans="2:4" ht="15.5" x14ac:dyDescent="0.3">
      <c r="B1317" s="9"/>
      <c r="D1317" s="9"/>
    </row>
    <row r="1318" spans="2:4" ht="15.5" x14ac:dyDescent="0.3">
      <c r="B1318" s="9"/>
      <c r="D1318" s="9"/>
    </row>
    <row r="1322" spans="2:4" ht="15.5" x14ac:dyDescent="0.3">
      <c r="B1322" s="9"/>
      <c r="D1322" s="9"/>
    </row>
    <row r="1325" spans="2:4" ht="15.5" x14ac:dyDescent="0.3">
      <c r="B1325" s="9"/>
      <c r="D1325" s="9"/>
    </row>
    <row r="1327" spans="2:4" ht="15.5" x14ac:dyDescent="0.3">
      <c r="B1327" s="9"/>
      <c r="D1327" s="9"/>
    </row>
    <row r="1335" spans="2:4" ht="15.5" x14ac:dyDescent="0.3">
      <c r="B1335" s="9"/>
      <c r="D1335" s="9"/>
    </row>
    <row r="1336" spans="2:4" ht="15.5" x14ac:dyDescent="0.3">
      <c r="B1336" s="9"/>
      <c r="D1336" s="9"/>
    </row>
    <row r="1337" spans="2:4" ht="15.5" x14ac:dyDescent="0.3">
      <c r="B1337" s="9"/>
      <c r="D1337" s="9"/>
    </row>
    <row r="1341" spans="2:4" ht="15.5" x14ac:dyDescent="0.3">
      <c r="B1341" s="9"/>
      <c r="D1341" s="9"/>
    </row>
    <row r="1344" spans="2:4" ht="15.5" x14ac:dyDescent="0.3">
      <c r="B1344" s="9"/>
      <c r="D1344" s="9"/>
    </row>
    <row r="1346" spans="2:4" ht="15.5" x14ac:dyDescent="0.3">
      <c r="B1346" s="9"/>
      <c r="D1346" s="9"/>
    </row>
    <row r="1347" spans="2:4" ht="15.5" x14ac:dyDescent="0.3">
      <c r="B1347" s="9"/>
      <c r="D1347" s="9"/>
    </row>
    <row r="1358" spans="2:4" ht="15.5" x14ac:dyDescent="0.3">
      <c r="B1358" s="9"/>
      <c r="D1358" s="9"/>
    </row>
    <row r="1359" spans="2:4" ht="15.5" x14ac:dyDescent="0.3">
      <c r="B1359" s="9"/>
      <c r="D1359" s="9"/>
    </row>
    <row r="1361" spans="2:4" ht="15.5" x14ac:dyDescent="0.3">
      <c r="B1361" s="9"/>
      <c r="D1361" s="9"/>
    </row>
    <row r="1364" spans="2:4" ht="15.5" x14ac:dyDescent="0.3">
      <c r="B1364" s="9"/>
      <c r="D1364" s="9"/>
    </row>
    <row r="1365" spans="2:4" ht="15.5" x14ac:dyDescent="0.3">
      <c r="B1365" s="9"/>
      <c r="D1365" s="9"/>
    </row>
    <row r="1366" spans="2:4" ht="15.5" x14ac:dyDescent="0.3">
      <c r="B1366" s="9"/>
      <c r="D1366" s="9"/>
    </row>
    <row r="1367" spans="2:4" ht="15.5" x14ac:dyDescent="0.3">
      <c r="B1367" s="9"/>
      <c r="D1367" s="9"/>
    </row>
    <row r="1368" spans="2:4" ht="15.5" x14ac:dyDescent="0.3">
      <c r="B1368" s="9"/>
      <c r="D1368" s="9"/>
    </row>
    <row r="1372" spans="2:4" ht="15.5" x14ac:dyDescent="0.3">
      <c r="B1372" s="9"/>
      <c r="D1372" s="9"/>
    </row>
    <row r="1373" spans="2:4" ht="15.5" x14ac:dyDescent="0.3">
      <c r="B1373" s="9"/>
      <c r="D1373" s="9"/>
    </row>
    <row r="1378" spans="2:4" ht="15.5" x14ac:dyDescent="0.3">
      <c r="B1378" s="9"/>
      <c r="D1378" s="9"/>
    </row>
    <row r="1381" spans="2:4" ht="15.5" x14ac:dyDescent="0.3">
      <c r="B1381" s="9"/>
      <c r="D1381" s="9"/>
    </row>
    <row r="1382" spans="2:4" ht="15.5" x14ac:dyDescent="0.3">
      <c r="B1382" s="9"/>
      <c r="D1382" s="9"/>
    </row>
    <row r="1386" spans="2:4" ht="15.5" x14ac:dyDescent="0.3">
      <c r="B1386" s="9"/>
      <c r="D1386" s="9"/>
    </row>
    <row r="1387" spans="2:4" ht="15.5" x14ac:dyDescent="0.3">
      <c r="B1387" s="9"/>
      <c r="D1387" s="9"/>
    </row>
    <row r="1390" spans="2:4" ht="15.5" x14ac:dyDescent="0.3">
      <c r="B1390" s="9"/>
      <c r="D1390" s="9"/>
    </row>
    <row r="1391" spans="2:4" ht="15.5" x14ac:dyDescent="0.3">
      <c r="B1391" s="9"/>
      <c r="D1391" s="9"/>
    </row>
    <row r="1392" spans="2:4" ht="15.5" x14ac:dyDescent="0.3">
      <c r="B1392" s="9"/>
      <c r="D1392" s="9"/>
    </row>
    <row r="1395" spans="2:4" ht="15.5" x14ac:dyDescent="0.3">
      <c r="B1395" s="9"/>
      <c r="D1395" s="9"/>
    </row>
    <row r="1396" spans="2:4" ht="15.5" x14ac:dyDescent="0.3">
      <c r="B1396" s="9"/>
      <c r="D1396" s="9"/>
    </row>
    <row r="1397" spans="2:4" ht="15.5" x14ac:dyDescent="0.3">
      <c r="B1397" s="9"/>
      <c r="D1397" s="9"/>
    </row>
    <row r="1398" spans="2:4" ht="15.5" x14ac:dyDescent="0.3">
      <c r="B1398" s="9"/>
      <c r="D1398" s="9"/>
    </row>
    <row r="1401" spans="2:4" ht="15.5" x14ac:dyDescent="0.3">
      <c r="B1401" s="9"/>
      <c r="D1401" s="9"/>
    </row>
    <row r="1402" spans="2:4" ht="15.5" x14ac:dyDescent="0.3">
      <c r="B1402" s="9"/>
      <c r="D1402" s="9"/>
    </row>
    <row r="1405" spans="2:4" ht="15.5" x14ac:dyDescent="0.3">
      <c r="B1405" s="9"/>
      <c r="D1405" s="9"/>
    </row>
    <row r="1412" spans="2:4" ht="15.5" x14ac:dyDescent="0.3">
      <c r="B1412" s="9"/>
      <c r="D1412" s="9"/>
    </row>
    <row r="1417" spans="2:4" ht="15.5" x14ac:dyDescent="0.3">
      <c r="B1417" s="9"/>
      <c r="D1417" s="9"/>
    </row>
    <row r="1418" spans="2:4" ht="15.5" x14ac:dyDescent="0.3">
      <c r="B1418" s="9"/>
      <c r="D1418" s="9"/>
    </row>
    <row r="1420" spans="2:4" ht="15.5" x14ac:dyDescent="0.3">
      <c r="B1420" s="9"/>
      <c r="D1420" s="9"/>
    </row>
    <row r="1421" spans="2:4" ht="15.5" x14ac:dyDescent="0.3">
      <c r="B1421" s="9"/>
      <c r="D1421" s="9"/>
    </row>
    <row r="1425" spans="2:4" ht="15.5" x14ac:dyDescent="0.3">
      <c r="B1425" s="9"/>
      <c r="D1425" s="9"/>
    </row>
    <row r="1428" spans="2:4" ht="15.5" x14ac:dyDescent="0.3">
      <c r="B1428" s="9"/>
      <c r="D1428" s="9"/>
    </row>
    <row r="1430" spans="2:4" ht="15.5" x14ac:dyDescent="0.3">
      <c r="B1430" s="9"/>
      <c r="D1430" s="9"/>
    </row>
    <row r="1433" spans="2:4" ht="15.5" x14ac:dyDescent="0.3">
      <c r="B1433" s="9"/>
      <c r="D1433" s="9"/>
    </row>
    <row r="1435" spans="2:4" ht="15.5" x14ac:dyDescent="0.3">
      <c r="B1435" s="9"/>
      <c r="D1435" s="9"/>
    </row>
    <row r="1439" spans="2:4" ht="15.5" x14ac:dyDescent="0.3">
      <c r="B1439" s="9"/>
      <c r="D1439" s="9"/>
    </row>
    <row r="1441" spans="2:4" ht="15.5" x14ac:dyDescent="0.3">
      <c r="B1441" s="9"/>
      <c r="D1441" s="9"/>
    </row>
    <row r="1442" spans="2:4" ht="15.5" x14ac:dyDescent="0.3">
      <c r="B1442" s="9"/>
      <c r="D1442" s="9"/>
    </row>
    <row r="1444" spans="2:4" ht="15.5" x14ac:dyDescent="0.3">
      <c r="B1444" s="9"/>
      <c r="D1444" s="9"/>
    </row>
    <row r="1450" spans="2:4" ht="15.5" x14ac:dyDescent="0.3">
      <c r="B1450" s="9"/>
      <c r="D1450" s="9"/>
    </row>
    <row r="1451" spans="2:4" ht="15.5" x14ac:dyDescent="0.3">
      <c r="B1451" s="9"/>
      <c r="D1451" s="9"/>
    </row>
    <row r="1454" spans="2:4" ht="15.5" x14ac:dyDescent="0.3">
      <c r="B1454" s="9"/>
      <c r="D1454" s="9"/>
    </row>
    <row r="1457" spans="2:4" ht="15.5" x14ac:dyDescent="0.3">
      <c r="B1457" s="9"/>
      <c r="D1457" s="9"/>
    </row>
    <row r="1458" spans="2:4" ht="15.5" x14ac:dyDescent="0.3">
      <c r="B1458" s="9"/>
      <c r="D1458" s="9"/>
    </row>
    <row r="1460" spans="2:4" ht="15.5" x14ac:dyDescent="0.3">
      <c r="B1460" s="9"/>
      <c r="D1460" s="9"/>
    </row>
    <row r="1461" spans="2:4" ht="15.5" x14ac:dyDescent="0.3">
      <c r="B1461" s="9"/>
      <c r="D1461" s="9"/>
    </row>
    <row r="1463" spans="2:4" ht="15.5" x14ac:dyDescent="0.3">
      <c r="B1463" s="9"/>
      <c r="D1463" s="9"/>
    </row>
    <row r="1464" spans="2:4" ht="15.5" x14ac:dyDescent="0.3">
      <c r="B1464" s="9"/>
      <c r="D1464" s="9"/>
    </row>
    <row r="1465" spans="2:4" ht="15.5" x14ac:dyDescent="0.3">
      <c r="B1465" s="9"/>
      <c r="D1465" s="9"/>
    </row>
    <row r="1466" spans="2:4" ht="15.5" x14ac:dyDescent="0.3">
      <c r="B1466" s="9"/>
      <c r="D1466" s="9"/>
    </row>
    <row r="1469" spans="2:4" ht="15.5" x14ac:dyDescent="0.3">
      <c r="B1469" s="9"/>
      <c r="D1469" s="9"/>
    </row>
    <row r="1470" spans="2:4" ht="15.5" x14ac:dyDescent="0.3">
      <c r="B1470" s="9"/>
      <c r="D1470" s="9"/>
    </row>
    <row r="1472" spans="2:4" ht="15.5" x14ac:dyDescent="0.3">
      <c r="B1472" s="9"/>
      <c r="D1472" s="9"/>
    </row>
    <row r="1476" spans="2:4" ht="15.5" x14ac:dyDescent="0.3">
      <c r="B1476" s="9"/>
      <c r="D1476" s="9"/>
    </row>
    <row r="1477" spans="2:4" ht="15.5" x14ac:dyDescent="0.3">
      <c r="B1477" s="9"/>
      <c r="D1477" s="9"/>
    </row>
    <row r="1479" spans="2:4" ht="15.5" x14ac:dyDescent="0.3">
      <c r="B1479" s="9"/>
      <c r="D1479" s="9"/>
    </row>
    <row r="1480" spans="2:4" ht="15.5" x14ac:dyDescent="0.3">
      <c r="B1480" s="9"/>
      <c r="D1480" s="9"/>
    </row>
    <row r="1482" spans="2:4" ht="15.5" x14ac:dyDescent="0.3">
      <c r="B1482" s="9"/>
      <c r="D1482" s="9"/>
    </row>
    <row r="1487" spans="2:4" ht="15.5" x14ac:dyDescent="0.3">
      <c r="B1487" s="9"/>
      <c r="D1487" s="9"/>
    </row>
    <row r="1489" spans="2:4" ht="15.5" x14ac:dyDescent="0.3">
      <c r="B1489" s="9"/>
      <c r="D1489" s="9"/>
    </row>
    <row r="1490" spans="2:4" ht="15.5" x14ac:dyDescent="0.3">
      <c r="B1490" s="9"/>
      <c r="D1490" s="9"/>
    </row>
    <row r="1491" spans="2:4" ht="15.5" x14ac:dyDescent="0.3">
      <c r="B1491" s="9"/>
      <c r="D1491" s="9"/>
    </row>
    <row r="1492" spans="2:4" ht="15.5" x14ac:dyDescent="0.3">
      <c r="B1492" s="9"/>
      <c r="D1492" s="9"/>
    </row>
    <row r="1498" spans="2:4" ht="15.5" x14ac:dyDescent="0.3">
      <c r="B1498" s="9"/>
      <c r="D1498" s="9"/>
    </row>
    <row r="1499" spans="2:4" ht="15.5" x14ac:dyDescent="0.3">
      <c r="B1499" s="9"/>
      <c r="D1499" s="9"/>
    </row>
    <row r="1500" spans="2:4" ht="15.5" x14ac:dyDescent="0.3">
      <c r="B1500" s="9"/>
      <c r="D1500" s="9"/>
    </row>
    <row r="1501" spans="2:4" ht="15.5" x14ac:dyDescent="0.3">
      <c r="B1501" s="9"/>
      <c r="D1501" s="9"/>
    </row>
    <row r="1502" spans="2:4" ht="15.5" x14ac:dyDescent="0.3">
      <c r="B1502" s="9"/>
      <c r="D1502" s="9"/>
    </row>
    <row r="1504" spans="2:4" ht="15.5" x14ac:dyDescent="0.3">
      <c r="B1504" s="9"/>
      <c r="D1504" s="9"/>
    </row>
    <row r="1505" spans="2:4" ht="15.5" x14ac:dyDescent="0.3">
      <c r="B1505" s="9"/>
      <c r="D1505" s="9"/>
    </row>
    <row r="1508" spans="2:4" ht="15.5" x14ac:dyDescent="0.3">
      <c r="B1508" s="9"/>
      <c r="D1508" s="9"/>
    </row>
    <row r="1509" spans="2:4" ht="15.5" x14ac:dyDescent="0.3">
      <c r="B1509" s="9"/>
      <c r="D1509" s="9"/>
    </row>
    <row r="1511" spans="2:4" ht="15.5" x14ac:dyDescent="0.3">
      <c r="B1511" s="9"/>
      <c r="D1511" s="9"/>
    </row>
    <row r="1512" spans="2:4" ht="15.5" x14ac:dyDescent="0.3">
      <c r="B1512" s="9"/>
      <c r="D1512" s="9"/>
    </row>
    <row r="1515" spans="2:4" ht="15.5" x14ac:dyDescent="0.3">
      <c r="B1515" s="9"/>
      <c r="D1515" s="9"/>
    </row>
    <row r="1516" spans="2:4" ht="15.5" x14ac:dyDescent="0.3">
      <c r="B1516" s="9"/>
      <c r="D1516" s="9"/>
    </row>
    <row r="1517" spans="2:4" ht="15.5" x14ac:dyDescent="0.3">
      <c r="B1517" s="9"/>
      <c r="D1517" s="9"/>
    </row>
    <row r="1518" spans="2:4" ht="15.5" x14ac:dyDescent="0.3">
      <c r="B1518" s="9"/>
      <c r="D1518" s="9"/>
    </row>
    <row r="1519" spans="2:4" ht="15.5" x14ac:dyDescent="0.3">
      <c r="B1519" s="9"/>
      <c r="D1519" s="9"/>
    </row>
    <row r="1521" spans="2:4" ht="15.5" x14ac:dyDescent="0.3">
      <c r="B1521" s="9"/>
      <c r="D1521" s="9"/>
    </row>
    <row r="1523" spans="2:4" ht="15.5" x14ac:dyDescent="0.3">
      <c r="B1523" s="9"/>
      <c r="D1523" s="9"/>
    </row>
    <row r="1528" spans="2:4" ht="15.5" x14ac:dyDescent="0.3">
      <c r="B1528" s="9"/>
      <c r="D1528" s="9"/>
    </row>
    <row r="1529" spans="2:4" ht="15.5" x14ac:dyDescent="0.3">
      <c r="B1529" s="9"/>
      <c r="D1529" s="9"/>
    </row>
    <row r="1531" spans="2:4" ht="15.5" x14ac:dyDescent="0.3">
      <c r="B1531" s="9"/>
      <c r="D1531" s="9"/>
    </row>
    <row r="1533" spans="2:4" ht="15.5" x14ac:dyDescent="0.3">
      <c r="B1533" s="9"/>
      <c r="D1533" s="9"/>
    </row>
    <row r="1534" spans="2:4" ht="15.5" x14ac:dyDescent="0.3">
      <c r="B1534" s="9"/>
      <c r="D1534" s="9"/>
    </row>
    <row r="1536" spans="2:4" ht="15.5" x14ac:dyDescent="0.3">
      <c r="B1536" s="9"/>
      <c r="D1536" s="9"/>
    </row>
    <row r="1538" spans="2:4" ht="15.5" x14ac:dyDescent="0.3">
      <c r="B1538" s="9"/>
      <c r="D1538" s="9"/>
    </row>
    <row r="1539" spans="2:4" ht="15.5" x14ac:dyDescent="0.3">
      <c r="B1539" s="9"/>
      <c r="D1539" s="9"/>
    </row>
    <row r="1540" spans="2:4" ht="15.5" x14ac:dyDescent="0.3">
      <c r="B1540" s="9"/>
      <c r="D1540" s="9"/>
    </row>
    <row r="1541" spans="2:4" ht="15.5" x14ac:dyDescent="0.3">
      <c r="B1541" s="9"/>
      <c r="D1541" s="9"/>
    </row>
    <row r="1547" spans="2:4" ht="15.5" x14ac:dyDescent="0.3">
      <c r="B1547" s="9"/>
      <c r="D1547" s="9"/>
    </row>
    <row r="1553" spans="2:4" ht="15.5" x14ac:dyDescent="0.3">
      <c r="B1553" s="9"/>
      <c r="D1553" s="9"/>
    </row>
    <row r="1559" spans="2:4" ht="15.5" x14ac:dyDescent="0.3">
      <c r="B1559" s="9"/>
      <c r="D1559" s="9"/>
    </row>
    <row r="1560" spans="2:4" ht="15.5" x14ac:dyDescent="0.3">
      <c r="B1560" s="9"/>
      <c r="D1560" s="9"/>
    </row>
    <row r="1562" spans="2:4" ht="15.5" x14ac:dyDescent="0.3">
      <c r="B1562" s="9"/>
      <c r="D1562" s="9"/>
    </row>
    <row r="1567" spans="2:4" ht="15.5" x14ac:dyDescent="0.3">
      <c r="B1567" s="9"/>
      <c r="D1567" s="9"/>
    </row>
    <row r="1570" spans="2:4" ht="15.5" x14ac:dyDescent="0.3">
      <c r="B1570" s="9"/>
      <c r="D1570" s="9"/>
    </row>
    <row r="1571" spans="2:4" ht="15.5" x14ac:dyDescent="0.3">
      <c r="B1571" s="9"/>
      <c r="D1571" s="9"/>
    </row>
    <row r="1572" spans="2:4" ht="15.5" x14ac:dyDescent="0.3">
      <c r="B1572" s="9"/>
      <c r="D1572" s="9"/>
    </row>
    <row r="1574" spans="2:4" ht="15.5" x14ac:dyDescent="0.3">
      <c r="B1574" s="9"/>
      <c r="D1574" s="9"/>
    </row>
    <row r="1575" spans="2:4" ht="15.5" x14ac:dyDescent="0.3">
      <c r="B1575" s="9"/>
      <c r="D1575" s="9"/>
    </row>
    <row r="1576" spans="2:4" ht="15.5" x14ac:dyDescent="0.3">
      <c r="B1576" s="9"/>
      <c r="D1576" s="9"/>
    </row>
    <row r="1577" spans="2:4" ht="15.5" x14ac:dyDescent="0.3">
      <c r="B1577" s="9"/>
      <c r="D1577" s="9"/>
    </row>
    <row r="1582" spans="2:4" ht="15.5" x14ac:dyDescent="0.3">
      <c r="B1582" s="9"/>
      <c r="D1582" s="9"/>
    </row>
    <row r="1583" spans="2:4" ht="15.5" x14ac:dyDescent="0.3">
      <c r="B1583" s="9"/>
      <c r="D1583" s="9"/>
    </row>
    <row r="1585" spans="2:4" ht="15.5" x14ac:dyDescent="0.3">
      <c r="B1585" s="9"/>
      <c r="D1585" s="9"/>
    </row>
    <row r="1587" spans="2:4" ht="15.5" x14ac:dyDescent="0.3">
      <c r="B1587" s="9"/>
      <c r="D1587" s="9"/>
    </row>
    <row r="1588" spans="2:4" ht="15.5" x14ac:dyDescent="0.3">
      <c r="B1588" s="9"/>
      <c r="D1588" s="9"/>
    </row>
    <row r="1589" spans="2:4" ht="15.5" x14ac:dyDescent="0.3">
      <c r="B1589" s="9"/>
      <c r="D1589" s="9"/>
    </row>
    <row r="1590" spans="2:4" ht="15.5" x14ac:dyDescent="0.3">
      <c r="B1590" s="9"/>
      <c r="D1590" s="9"/>
    </row>
    <row r="1593" spans="2:4" ht="15.5" x14ac:dyDescent="0.3">
      <c r="B1593" s="9"/>
      <c r="D1593" s="9"/>
    </row>
    <row r="1594" spans="2:4" ht="15.5" x14ac:dyDescent="0.3">
      <c r="B1594" s="9"/>
      <c r="D1594" s="9"/>
    </row>
    <row r="1595" spans="2:4" ht="15.5" x14ac:dyDescent="0.3">
      <c r="B1595" s="9"/>
      <c r="D1595" s="9"/>
    </row>
    <row r="1596" spans="2:4" ht="15.5" x14ac:dyDescent="0.3">
      <c r="B1596" s="9"/>
      <c r="D1596" s="9"/>
    </row>
    <row r="1598" spans="2:4" ht="15.5" x14ac:dyDescent="0.3">
      <c r="B1598" s="9"/>
      <c r="D1598" s="9"/>
    </row>
    <row r="1600" spans="2:4" ht="15.5" x14ac:dyDescent="0.3">
      <c r="B1600" s="9"/>
      <c r="D1600" s="9"/>
    </row>
    <row r="1602" spans="2:4" ht="15.5" x14ac:dyDescent="0.3">
      <c r="B1602" s="9"/>
      <c r="D1602" s="9"/>
    </row>
    <row r="1603" spans="2:4" ht="15.5" x14ac:dyDescent="0.3">
      <c r="B1603" s="9"/>
      <c r="D1603" s="9"/>
    </row>
    <row r="1604" spans="2:4" ht="15.5" x14ac:dyDescent="0.3">
      <c r="B1604" s="9"/>
      <c r="D1604" s="9"/>
    </row>
    <row r="1606" spans="2:4" ht="15.5" x14ac:dyDescent="0.3">
      <c r="B1606" s="9"/>
      <c r="D1606" s="9"/>
    </row>
    <row r="1607" spans="2:4" ht="15.5" x14ac:dyDescent="0.3">
      <c r="B1607" s="9"/>
      <c r="D1607" s="9"/>
    </row>
    <row r="1608" spans="2:4" ht="15.5" x14ac:dyDescent="0.3">
      <c r="B1608" s="9"/>
      <c r="D1608" s="9"/>
    </row>
    <row r="1610" spans="2:4" ht="15.5" x14ac:dyDescent="0.3">
      <c r="B1610" s="9"/>
      <c r="D1610" s="9"/>
    </row>
    <row r="1611" spans="2:4" ht="15.5" x14ac:dyDescent="0.3">
      <c r="B1611" s="9"/>
      <c r="D1611" s="9"/>
    </row>
    <row r="1613" spans="2:4" ht="15.5" x14ac:dyDescent="0.3">
      <c r="B1613" s="9"/>
      <c r="D1613" s="9"/>
    </row>
    <row r="1614" spans="2:4" ht="15.5" x14ac:dyDescent="0.3">
      <c r="B1614" s="9"/>
      <c r="D1614" s="9"/>
    </row>
    <row r="1616" spans="2:4" ht="15.5" x14ac:dyDescent="0.3">
      <c r="B1616" s="9"/>
      <c r="D1616" s="9"/>
    </row>
    <row r="1617" spans="2:4" ht="15.5" x14ac:dyDescent="0.3">
      <c r="B1617" s="9"/>
      <c r="D1617" s="9"/>
    </row>
    <row r="1621" spans="2:4" ht="15.5" x14ac:dyDescent="0.3">
      <c r="B1621" s="9"/>
      <c r="D1621" s="9"/>
    </row>
    <row r="1624" spans="2:4" ht="15.5" x14ac:dyDescent="0.3">
      <c r="B1624" s="9"/>
      <c r="D1624" s="9"/>
    </row>
    <row r="1626" spans="2:4" ht="15.5" x14ac:dyDescent="0.3">
      <c r="B1626" s="9"/>
      <c r="D1626" s="9"/>
    </row>
    <row r="1628" spans="2:4" ht="15.5" x14ac:dyDescent="0.3">
      <c r="B1628" s="9"/>
      <c r="D1628" s="9"/>
    </row>
    <row r="1632" spans="2:4" ht="15.5" x14ac:dyDescent="0.3">
      <c r="B1632" s="9"/>
      <c r="D1632" s="9"/>
    </row>
    <row r="1633" spans="2:4" ht="15.5" x14ac:dyDescent="0.3">
      <c r="B1633" s="9"/>
      <c r="D1633" s="9"/>
    </row>
    <row r="1634" spans="2:4" ht="15.5" x14ac:dyDescent="0.3">
      <c r="B1634" s="9"/>
      <c r="D1634" s="9"/>
    </row>
    <row r="1635" spans="2:4" ht="15.5" x14ac:dyDescent="0.3">
      <c r="B1635" s="9"/>
      <c r="D1635" s="9"/>
    </row>
    <row r="1637" spans="2:4" ht="15.5" x14ac:dyDescent="0.3">
      <c r="B1637" s="9"/>
      <c r="D1637" s="9"/>
    </row>
    <row r="1639" spans="2:4" ht="15.5" x14ac:dyDescent="0.3">
      <c r="B1639" s="9"/>
      <c r="D1639" s="9"/>
    </row>
    <row r="1640" spans="2:4" ht="15.5" x14ac:dyDescent="0.3">
      <c r="B1640" s="9"/>
      <c r="D1640" s="9"/>
    </row>
    <row r="1641" spans="2:4" ht="15.5" x14ac:dyDescent="0.3">
      <c r="B1641" s="9"/>
      <c r="D1641" s="9"/>
    </row>
    <row r="1650" spans="2:4" ht="15.5" x14ac:dyDescent="0.3">
      <c r="B1650" s="9"/>
      <c r="D1650" s="9"/>
    </row>
    <row r="1651" spans="2:4" ht="15.5" x14ac:dyDescent="0.3">
      <c r="B1651" s="9"/>
      <c r="D1651" s="9"/>
    </row>
    <row r="1652" spans="2:4" ht="15.5" x14ac:dyDescent="0.3">
      <c r="B1652" s="9"/>
      <c r="D1652" s="9"/>
    </row>
    <row r="1653" spans="2:4" ht="15.5" x14ac:dyDescent="0.3">
      <c r="B1653" s="9"/>
      <c r="D1653" s="9"/>
    </row>
    <row r="1656" spans="2:4" ht="15.5" x14ac:dyDescent="0.3">
      <c r="B1656" s="9"/>
      <c r="D1656" s="9"/>
    </row>
    <row r="1657" spans="2:4" ht="15.5" x14ac:dyDescent="0.3">
      <c r="B1657" s="9"/>
      <c r="D1657" s="9"/>
    </row>
    <row r="1658" spans="2:4" ht="15.5" x14ac:dyDescent="0.3">
      <c r="B1658" s="9"/>
      <c r="D1658" s="9"/>
    </row>
    <row r="1660" spans="2:4" ht="15.5" x14ac:dyDescent="0.3">
      <c r="B1660" s="9"/>
      <c r="D1660" s="9"/>
    </row>
    <row r="1661" spans="2:4" ht="15.5" x14ac:dyDescent="0.3">
      <c r="B1661" s="9"/>
      <c r="D1661" s="9"/>
    </row>
    <row r="1662" spans="2:4" ht="15.5" x14ac:dyDescent="0.3">
      <c r="B1662" s="9"/>
      <c r="D1662" s="9"/>
    </row>
    <row r="1665" spans="2:4" ht="15.5" x14ac:dyDescent="0.3">
      <c r="B1665" s="9"/>
      <c r="D1665" s="9"/>
    </row>
    <row r="1668" spans="2:4" ht="15.5" x14ac:dyDescent="0.3">
      <c r="B1668" s="9"/>
      <c r="D1668" s="9"/>
    </row>
    <row r="1671" spans="2:4" ht="15.5" x14ac:dyDescent="0.3">
      <c r="B1671" s="9"/>
      <c r="D1671" s="9"/>
    </row>
    <row r="1673" spans="2:4" ht="15.5" x14ac:dyDescent="0.3">
      <c r="B1673" s="9"/>
      <c r="D1673" s="9"/>
    </row>
    <row r="1678" spans="2:4" ht="15.5" x14ac:dyDescent="0.3">
      <c r="B1678" s="9"/>
      <c r="D1678" s="9"/>
    </row>
    <row r="1680" spans="2:4" ht="15.5" x14ac:dyDescent="0.3">
      <c r="B1680" s="9"/>
      <c r="D1680" s="9"/>
    </row>
    <row r="1681" spans="2:4" ht="15.5" x14ac:dyDescent="0.3">
      <c r="B1681" s="9"/>
      <c r="D1681" s="9"/>
    </row>
    <row r="1682" spans="2:4" ht="15.5" x14ac:dyDescent="0.3">
      <c r="B1682" s="9"/>
      <c r="D1682" s="9"/>
    </row>
    <row r="1684" spans="2:4" ht="15.5" x14ac:dyDescent="0.3">
      <c r="B1684" s="9"/>
      <c r="D1684" s="9"/>
    </row>
    <row r="1685" spans="2:4" ht="15.5" x14ac:dyDescent="0.3">
      <c r="B1685" s="9"/>
      <c r="D1685" s="9"/>
    </row>
    <row r="1689" spans="2:4" ht="15.5" x14ac:dyDescent="0.3">
      <c r="B1689" s="9"/>
      <c r="D1689" s="9"/>
    </row>
    <row r="1690" spans="2:4" ht="15.5" x14ac:dyDescent="0.3">
      <c r="B1690" s="9"/>
      <c r="D1690" s="9"/>
    </row>
    <row r="1691" spans="2:4" ht="15.5" x14ac:dyDescent="0.3">
      <c r="B1691" s="9"/>
      <c r="D1691" s="9"/>
    </row>
    <row r="1696" spans="2:4" ht="15.5" x14ac:dyDescent="0.3">
      <c r="B1696" s="9"/>
      <c r="D1696" s="9"/>
    </row>
    <row r="1697" spans="2:4" ht="15.5" x14ac:dyDescent="0.3">
      <c r="B1697" s="9"/>
      <c r="D1697" s="9"/>
    </row>
    <row r="1698" spans="2:4" ht="15.5" x14ac:dyDescent="0.3">
      <c r="B1698" s="9"/>
      <c r="D1698" s="9"/>
    </row>
    <row r="1699" spans="2:4" ht="15.5" x14ac:dyDescent="0.3">
      <c r="B1699" s="9"/>
      <c r="D1699" s="9"/>
    </row>
    <row r="1701" spans="2:4" ht="15.5" x14ac:dyDescent="0.3">
      <c r="B1701" s="9"/>
      <c r="D1701" s="9"/>
    </row>
    <row r="1703" spans="2:4" ht="15.5" x14ac:dyDescent="0.3">
      <c r="B1703" s="9"/>
      <c r="D1703" s="9"/>
    </row>
    <row r="1704" spans="2:4" ht="15.5" x14ac:dyDescent="0.3">
      <c r="B1704" s="9"/>
      <c r="D1704" s="9"/>
    </row>
    <row r="1706" spans="2:4" ht="15.5" x14ac:dyDescent="0.3">
      <c r="B1706" s="9"/>
      <c r="D1706" s="9"/>
    </row>
    <row r="1707" spans="2:4" ht="15.5" x14ac:dyDescent="0.3">
      <c r="B1707" s="9"/>
      <c r="D1707" s="9"/>
    </row>
    <row r="1708" spans="2:4" ht="15.5" x14ac:dyDescent="0.3">
      <c r="B1708" s="9"/>
      <c r="D1708" s="9"/>
    </row>
    <row r="1710" spans="2:4" ht="15.5" x14ac:dyDescent="0.3">
      <c r="B1710" s="9"/>
      <c r="D1710" s="9"/>
    </row>
    <row r="1711" spans="2:4" ht="15.5" x14ac:dyDescent="0.3">
      <c r="B1711" s="9"/>
      <c r="D1711" s="9"/>
    </row>
    <row r="1715" spans="2:4" ht="15.5" x14ac:dyDescent="0.3">
      <c r="B1715" s="9"/>
      <c r="D1715" s="9"/>
    </row>
    <row r="1716" spans="2:4" ht="15.5" x14ac:dyDescent="0.3">
      <c r="B1716" s="9"/>
      <c r="D1716" s="9"/>
    </row>
    <row r="1721" spans="2:4" ht="15.5" x14ac:dyDescent="0.3">
      <c r="B1721" s="9"/>
      <c r="D1721" s="9"/>
    </row>
    <row r="1722" spans="2:4" ht="15.5" x14ac:dyDescent="0.3">
      <c r="B1722" s="9"/>
      <c r="D1722" s="9"/>
    </row>
    <row r="1723" spans="2:4" ht="15.5" x14ac:dyDescent="0.3">
      <c r="B1723" s="9"/>
      <c r="D1723" s="9"/>
    </row>
    <row r="1724" spans="2:4" ht="15.5" x14ac:dyDescent="0.3">
      <c r="B1724" s="9"/>
      <c r="D1724" s="9"/>
    </row>
    <row r="1725" spans="2:4" ht="15.5" x14ac:dyDescent="0.3">
      <c r="B1725" s="9"/>
      <c r="D1725" s="9"/>
    </row>
    <row r="1727" spans="2:4" ht="15.5" x14ac:dyDescent="0.3">
      <c r="B1727" s="9"/>
      <c r="D1727" s="9"/>
    </row>
    <row r="1729" spans="2:4" ht="15.5" x14ac:dyDescent="0.3">
      <c r="B1729" s="9"/>
      <c r="D1729" s="9"/>
    </row>
    <row r="1736" spans="2:4" ht="15.5" x14ac:dyDescent="0.3">
      <c r="B1736" s="9"/>
      <c r="D1736" s="9"/>
    </row>
    <row r="1738" spans="2:4" ht="15.5" x14ac:dyDescent="0.3">
      <c r="B1738" s="9"/>
      <c r="D1738" s="9"/>
    </row>
    <row r="1739" spans="2:4" ht="15.5" x14ac:dyDescent="0.3">
      <c r="B1739" s="9"/>
      <c r="D1739" s="9"/>
    </row>
    <row r="1744" spans="2:4" ht="15.5" x14ac:dyDescent="0.3">
      <c r="B1744" s="9"/>
      <c r="D1744" s="9"/>
    </row>
    <row r="1748" spans="2:4" ht="15.5" x14ac:dyDescent="0.3">
      <c r="B1748" s="9"/>
      <c r="D1748" s="9"/>
    </row>
    <row r="1749" spans="2:4" ht="15.5" x14ac:dyDescent="0.3">
      <c r="B1749" s="9"/>
      <c r="D1749" s="9"/>
    </row>
    <row r="1751" spans="2:4" ht="15.5" x14ac:dyDescent="0.3">
      <c r="B1751" s="9"/>
      <c r="D1751" s="9"/>
    </row>
    <row r="1752" spans="2:4" ht="15.5" x14ac:dyDescent="0.3">
      <c r="B1752" s="9"/>
      <c r="D1752" s="9"/>
    </row>
    <row r="1753" spans="2:4" ht="15.5" x14ac:dyDescent="0.3">
      <c r="B1753" s="9"/>
      <c r="D1753" s="9"/>
    </row>
    <row r="1755" spans="2:4" ht="15.5" x14ac:dyDescent="0.3">
      <c r="B1755" s="9"/>
      <c r="D1755" s="9"/>
    </row>
    <row r="1756" spans="2:4" ht="15.5" x14ac:dyDescent="0.3">
      <c r="B1756" s="9"/>
      <c r="D1756" s="9"/>
    </row>
    <row r="1757" spans="2:4" ht="15.5" x14ac:dyDescent="0.3">
      <c r="B1757" s="9"/>
      <c r="D1757" s="9"/>
    </row>
    <row r="1761" spans="2:4" ht="15.5" x14ac:dyDescent="0.3">
      <c r="B1761" s="9"/>
      <c r="D1761" s="9"/>
    </row>
    <row r="1762" spans="2:4" ht="15.5" x14ac:dyDescent="0.3">
      <c r="B1762" s="9"/>
      <c r="D1762" s="9"/>
    </row>
    <row r="1763" spans="2:4" ht="15.5" x14ac:dyDescent="0.3">
      <c r="B1763" s="9"/>
      <c r="D1763" s="9"/>
    </row>
    <row r="1766" spans="2:4" ht="15.5" x14ac:dyDescent="0.3">
      <c r="B1766" s="9"/>
      <c r="D1766" s="9"/>
    </row>
    <row r="1767" spans="2:4" ht="15.5" x14ac:dyDescent="0.3">
      <c r="B1767" s="9"/>
      <c r="D1767" s="9"/>
    </row>
    <row r="1768" spans="2:4" ht="15.5" x14ac:dyDescent="0.3">
      <c r="B1768" s="9"/>
      <c r="D1768" s="9"/>
    </row>
    <row r="1769" spans="2:4" ht="15.5" x14ac:dyDescent="0.3">
      <c r="B1769" s="9"/>
      <c r="D1769" s="9"/>
    </row>
    <row r="1770" spans="2:4" ht="15.5" x14ac:dyDescent="0.3">
      <c r="B1770" s="9"/>
      <c r="D1770" s="9"/>
    </row>
    <row r="1771" spans="2:4" ht="15.5" x14ac:dyDescent="0.3">
      <c r="B1771" s="9"/>
      <c r="D1771" s="9"/>
    </row>
    <row r="1772" spans="2:4" ht="15.5" x14ac:dyDescent="0.3">
      <c r="B1772" s="9"/>
      <c r="D1772" s="9"/>
    </row>
    <row r="1775" spans="2:4" ht="15.5" x14ac:dyDescent="0.3">
      <c r="B1775" s="9"/>
      <c r="D1775" s="9"/>
    </row>
    <row r="1777" spans="2:4" ht="15.5" x14ac:dyDescent="0.3">
      <c r="B1777" s="9"/>
      <c r="D1777" s="9"/>
    </row>
    <row r="1778" spans="2:4" ht="15.5" x14ac:dyDescent="0.3">
      <c r="B1778" s="9"/>
      <c r="D1778" s="9"/>
    </row>
    <row r="1779" spans="2:4" ht="15.5" x14ac:dyDescent="0.3">
      <c r="B1779" s="9"/>
      <c r="D1779" s="9"/>
    </row>
    <row r="1780" spans="2:4" ht="15.5" x14ac:dyDescent="0.3">
      <c r="B1780" s="9"/>
      <c r="D1780" s="9"/>
    </row>
    <row r="1781" spans="2:4" ht="15.5" x14ac:dyDescent="0.3">
      <c r="B1781" s="9"/>
      <c r="D1781" s="9"/>
    </row>
    <row r="1784" spans="2:4" ht="15.5" x14ac:dyDescent="0.3">
      <c r="B1784" s="9"/>
      <c r="D1784" s="9"/>
    </row>
    <row r="1789" spans="2:4" ht="15.5" x14ac:dyDescent="0.3">
      <c r="B1789" s="9"/>
      <c r="D1789" s="9"/>
    </row>
    <row r="1793" spans="2:4" ht="15.5" x14ac:dyDescent="0.3">
      <c r="B1793" s="9"/>
      <c r="D1793" s="9"/>
    </row>
    <row r="1794" spans="2:4" ht="15.5" x14ac:dyDescent="0.3">
      <c r="B1794" s="9"/>
      <c r="D1794" s="9"/>
    </row>
    <row r="1795" spans="2:4" ht="15.5" x14ac:dyDescent="0.3">
      <c r="B1795" s="9"/>
      <c r="D1795" s="9"/>
    </row>
    <row r="1797" spans="2:4" ht="15.5" x14ac:dyDescent="0.3">
      <c r="B1797" s="9"/>
      <c r="D1797" s="9"/>
    </row>
    <row r="1798" spans="2:4" ht="15.5" x14ac:dyDescent="0.3">
      <c r="B1798" s="9"/>
      <c r="D1798" s="9"/>
    </row>
    <row r="1800" spans="2:4" ht="15.5" x14ac:dyDescent="0.3">
      <c r="B1800" s="9"/>
      <c r="D1800" s="9"/>
    </row>
    <row r="1804" spans="2:4" ht="15.5" x14ac:dyDescent="0.3">
      <c r="B1804" s="9"/>
      <c r="D1804" s="9"/>
    </row>
    <row r="1805" spans="2:4" ht="15.5" x14ac:dyDescent="0.3">
      <c r="B1805" s="9"/>
      <c r="D1805" s="9"/>
    </row>
    <row r="1806" spans="2:4" ht="15.5" x14ac:dyDescent="0.3">
      <c r="B1806" s="9"/>
      <c r="D1806" s="9"/>
    </row>
    <row r="1809" spans="2:4" ht="15.5" x14ac:dyDescent="0.3">
      <c r="B1809" s="9"/>
      <c r="D1809" s="9"/>
    </row>
    <row r="1810" spans="2:4" ht="15.5" x14ac:dyDescent="0.3">
      <c r="B1810" s="9"/>
      <c r="D1810" s="9"/>
    </row>
    <row r="1812" spans="2:4" ht="15.5" x14ac:dyDescent="0.3">
      <c r="B1812" s="9"/>
      <c r="D1812" s="9"/>
    </row>
    <row r="1814" spans="2:4" ht="15.5" x14ac:dyDescent="0.3">
      <c r="B1814" s="9"/>
      <c r="D1814" s="9"/>
    </row>
    <row r="1815" spans="2:4" ht="15.5" x14ac:dyDescent="0.3">
      <c r="B1815" s="9"/>
      <c r="D1815" s="9"/>
    </row>
    <row r="1816" spans="2:4" ht="15.5" x14ac:dyDescent="0.3">
      <c r="B1816" s="9"/>
      <c r="D1816" s="9"/>
    </row>
    <row r="1817" spans="2:4" ht="15.5" x14ac:dyDescent="0.3">
      <c r="B1817" s="9"/>
      <c r="D1817" s="9"/>
    </row>
    <row r="1818" spans="2:4" ht="15.5" x14ac:dyDescent="0.3">
      <c r="B1818" s="9"/>
      <c r="D1818" s="9"/>
    </row>
    <row r="1819" spans="2:4" ht="15.5" x14ac:dyDescent="0.3">
      <c r="B1819" s="9"/>
      <c r="D1819" s="9"/>
    </row>
    <row r="1820" spans="2:4" ht="15.5" x14ac:dyDescent="0.3">
      <c r="B1820" s="9"/>
      <c r="D1820" s="9"/>
    </row>
    <row r="1821" spans="2:4" ht="15.5" x14ac:dyDescent="0.3">
      <c r="B1821" s="9"/>
      <c r="D1821" s="9"/>
    </row>
    <row r="1822" spans="2:4" ht="15.5" x14ac:dyDescent="0.3">
      <c r="B1822" s="9"/>
      <c r="D1822" s="9"/>
    </row>
    <row r="1825" spans="2:4" ht="15.5" x14ac:dyDescent="0.3">
      <c r="B1825" s="9"/>
      <c r="D1825" s="9"/>
    </row>
    <row r="1827" spans="2:4" ht="15.5" x14ac:dyDescent="0.3">
      <c r="B1827" s="9"/>
      <c r="D1827" s="9"/>
    </row>
    <row r="1829" spans="2:4" ht="15.5" x14ac:dyDescent="0.3">
      <c r="B1829" s="9"/>
      <c r="D1829" s="9"/>
    </row>
    <row r="1830" spans="2:4" ht="15.5" x14ac:dyDescent="0.3">
      <c r="B1830" s="9"/>
      <c r="D1830" s="9"/>
    </row>
    <row r="1831" spans="2:4" ht="15.5" x14ac:dyDescent="0.3">
      <c r="B1831" s="9"/>
      <c r="D1831" s="9"/>
    </row>
    <row r="1832" spans="2:4" ht="15.5" x14ac:dyDescent="0.3">
      <c r="B1832" s="9"/>
      <c r="D1832" s="9"/>
    </row>
    <row r="1835" spans="2:4" ht="15.5" x14ac:dyDescent="0.3">
      <c r="B1835" s="9"/>
      <c r="D1835" s="9"/>
    </row>
    <row r="1836" spans="2:4" ht="15.5" x14ac:dyDescent="0.3">
      <c r="B1836" s="9"/>
      <c r="D1836" s="9"/>
    </row>
    <row r="1842" spans="2:4" ht="15.5" x14ac:dyDescent="0.3">
      <c r="B1842" s="9"/>
      <c r="D1842" s="9"/>
    </row>
    <row r="1848" spans="2:4" ht="15.5" x14ac:dyDescent="0.3">
      <c r="B1848" s="9"/>
      <c r="D1848" s="9"/>
    </row>
    <row r="1850" spans="2:4" ht="15.5" x14ac:dyDescent="0.3">
      <c r="B1850" s="9"/>
      <c r="D1850" s="9"/>
    </row>
    <row r="1852" spans="2:4" ht="15.5" x14ac:dyDescent="0.3">
      <c r="B1852" s="9"/>
      <c r="D1852" s="9"/>
    </row>
    <row r="1856" spans="2:4" ht="15.5" x14ac:dyDescent="0.3">
      <c r="B1856" s="9"/>
      <c r="D1856" s="9"/>
    </row>
    <row r="1857" spans="2:4" ht="15.5" x14ac:dyDescent="0.3">
      <c r="B1857" s="9"/>
      <c r="D1857" s="9"/>
    </row>
    <row r="1859" spans="2:4" ht="15.5" x14ac:dyDescent="0.3">
      <c r="B1859" s="9"/>
      <c r="D1859" s="9"/>
    </row>
    <row r="1860" spans="2:4" ht="15.5" x14ac:dyDescent="0.3">
      <c r="B1860" s="9"/>
      <c r="D1860" s="9"/>
    </row>
    <row r="1861" spans="2:4" ht="15.5" x14ac:dyDescent="0.3">
      <c r="B1861" s="9"/>
      <c r="D1861" s="9"/>
    </row>
    <row r="1864" spans="2:4" ht="15.5" x14ac:dyDescent="0.3">
      <c r="B1864" s="9"/>
      <c r="D1864" s="9"/>
    </row>
    <row r="1865" spans="2:4" ht="15.5" x14ac:dyDescent="0.3">
      <c r="B1865" s="9"/>
      <c r="D1865" s="9"/>
    </row>
    <row r="1868" spans="2:4" ht="15.5" x14ac:dyDescent="0.3">
      <c r="B1868" s="9"/>
      <c r="D1868" s="9"/>
    </row>
    <row r="1871" spans="2:4" ht="15.5" x14ac:dyDescent="0.3">
      <c r="B1871" s="9"/>
      <c r="D1871" s="9"/>
    </row>
    <row r="1872" spans="2:4" ht="15.5" x14ac:dyDescent="0.3">
      <c r="B1872" s="9"/>
      <c r="D1872" s="9"/>
    </row>
    <row r="1873" spans="2:4" ht="15.5" x14ac:dyDescent="0.3">
      <c r="B1873" s="9"/>
      <c r="D1873" s="9"/>
    </row>
    <row r="1875" spans="2:4" ht="15.5" x14ac:dyDescent="0.3">
      <c r="B1875" s="9"/>
      <c r="D1875" s="9"/>
    </row>
    <row r="1877" spans="2:4" ht="15.5" x14ac:dyDescent="0.3">
      <c r="B1877" s="9"/>
      <c r="D1877" s="9"/>
    </row>
    <row r="1878" spans="2:4" ht="15.5" x14ac:dyDescent="0.3">
      <c r="B1878" s="9"/>
      <c r="D1878" s="9"/>
    </row>
    <row r="1880" spans="2:4" ht="15.5" x14ac:dyDescent="0.3">
      <c r="B1880" s="9"/>
      <c r="D1880" s="9"/>
    </row>
    <row r="1881" spans="2:4" ht="15.5" x14ac:dyDescent="0.3">
      <c r="B1881" s="9"/>
      <c r="D1881" s="9"/>
    </row>
    <row r="1882" spans="2:4" ht="15.5" x14ac:dyDescent="0.3">
      <c r="B1882" s="9"/>
      <c r="D1882" s="9"/>
    </row>
    <row r="1883" spans="2:4" ht="15.5" x14ac:dyDescent="0.3">
      <c r="B1883" s="9"/>
      <c r="D1883" s="9"/>
    </row>
    <row r="1886" spans="2:4" ht="15.5" x14ac:dyDescent="0.3">
      <c r="B1886" s="9"/>
      <c r="D1886" s="9"/>
    </row>
    <row r="1887" spans="2:4" ht="15.5" x14ac:dyDescent="0.3">
      <c r="B1887" s="9"/>
      <c r="D1887" s="9"/>
    </row>
    <row r="1891" spans="2:4" ht="15.5" x14ac:dyDescent="0.3">
      <c r="B1891" s="9"/>
      <c r="D1891" s="9"/>
    </row>
    <row r="1895" spans="2:4" ht="15.5" x14ac:dyDescent="0.3">
      <c r="B1895" s="9"/>
      <c r="D1895" s="9"/>
    </row>
    <row r="1896" spans="2:4" ht="15.5" x14ac:dyDescent="0.3">
      <c r="B1896" s="9"/>
      <c r="D1896" s="9"/>
    </row>
    <row r="1899" spans="2:4" ht="15.5" x14ac:dyDescent="0.3">
      <c r="B1899" s="9"/>
      <c r="D1899" s="9"/>
    </row>
    <row r="1900" spans="2:4" ht="15.5" x14ac:dyDescent="0.3">
      <c r="B1900" s="9"/>
      <c r="D1900" s="9"/>
    </row>
    <row r="1902" spans="2:4" ht="15.5" x14ac:dyDescent="0.3">
      <c r="B1902" s="9"/>
      <c r="D1902" s="9"/>
    </row>
    <row r="1904" spans="2:4" ht="15.5" x14ac:dyDescent="0.3">
      <c r="B1904" s="9"/>
      <c r="D1904" s="9"/>
    </row>
    <row r="1905" spans="2:4" ht="15.5" x14ac:dyDescent="0.3">
      <c r="B1905" s="9"/>
      <c r="D1905" s="9"/>
    </row>
    <row r="1906" spans="2:4" ht="15.5" x14ac:dyDescent="0.3">
      <c r="B1906" s="9"/>
      <c r="D1906" s="9"/>
    </row>
    <row r="1908" spans="2:4" ht="15.5" x14ac:dyDescent="0.3">
      <c r="B1908" s="9"/>
      <c r="D1908" s="9"/>
    </row>
    <row r="1912" spans="2:4" ht="15.5" x14ac:dyDescent="0.3">
      <c r="B1912" s="9"/>
      <c r="D1912" s="9"/>
    </row>
    <row r="1913" spans="2:4" ht="15.5" x14ac:dyDescent="0.3">
      <c r="B1913" s="9"/>
      <c r="D1913" s="9"/>
    </row>
    <row r="1914" spans="2:4" ht="15.5" x14ac:dyDescent="0.3">
      <c r="B1914" s="9"/>
      <c r="D1914" s="9"/>
    </row>
    <row r="1915" spans="2:4" ht="15.5" x14ac:dyDescent="0.3">
      <c r="B1915" s="9"/>
      <c r="D1915" s="9"/>
    </row>
    <row r="1916" spans="2:4" ht="15.5" x14ac:dyDescent="0.3">
      <c r="B1916" s="9"/>
      <c r="D1916" s="9"/>
    </row>
    <row r="1920" spans="2:4" ht="15.5" x14ac:dyDescent="0.3">
      <c r="B1920" s="9"/>
      <c r="D1920" s="9"/>
    </row>
    <row r="1922" spans="2:4" ht="15.5" x14ac:dyDescent="0.3">
      <c r="B1922" s="9"/>
      <c r="D1922" s="9"/>
    </row>
    <row r="1923" spans="2:4" ht="15.5" x14ac:dyDescent="0.3">
      <c r="B1923" s="9"/>
      <c r="D1923" s="9"/>
    </row>
    <row r="1926" spans="2:4" ht="15.5" x14ac:dyDescent="0.3">
      <c r="B1926" s="9"/>
      <c r="D1926" s="9"/>
    </row>
    <row r="1927" spans="2:4" ht="15.5" x14ac:dyDescent="0.3">
      <c r="B1927" s="9"/>
      <c r="D1927" s="9"/>
    </row>
    <row r="1930" spans="2:4" ht="15.5" x14ac:dyDescent="0.3">
      <c r="B1930" s="9"/>
      <c r="D1930" s="9"/>
    </row>
    <row r="1931" spans="2:4" ht="15.5" x14ac:dyDescent="0.3">
      <c r="B1931" s="9"/>
      <c r="D1931" s="9"/>
    </row>
    <row r="1932" spans="2:4" ht="15.5" x14ac:dyDescent="0.3">
      <c r="B1932" s="9"/>
      <c r="D1932" s="9"/>
    </row>
    <row r="1937" spans="2:4" ht="15.5" x14ac:dyDescent="0.3">
      <c r="B1937" s="9"/>
      <c r="D1937" s="9"/>
    </row>
    <row r="1938" spans="2:4" ht="15.5" x14ac:dyDescent="0.3">
      <c r="B1938" s="9"/>
      <c r="D1938" s="9"/>
    </row>
    <row r="1939" spans="2:4" ht="15.5" x14ac:dyDescent="0.3">
      <c r="B1939" s="9"/>
      <c r="D1939" s="9"/>
    </row>
    <row r="1940" spans="2:4" ht="15.5" x14ac:dyDescent="0.3">
      <c r="B1940" s="9"/>
      <c r="D1940" s="9"/>
    </row>
    <row r="1941" spans="2:4" ht="15.5" x14ac:dyDescent="0.3">
      <c r="B1941" s="9"/>
      <c r="D1941" s="9"/>
    </row>
    <row r="1944" spans="2:4" ht="15.5" x14ac:dyDescent="0.3">
      <c r="B1944" s="9"/>
      <c r="D1944" s="9"/>
    </row>
    <row r="1945" spans="2:4" ht="15.5" x14ac:dyDescent="0.3">
      <c r="B1945" s="9"/>
      <c r="D1945" s="9"/>
    </row>
    <row r="1946" spans="2:4" ht="15.5" x14ac:dyDescent="0.3">
      <c r="B1946" s="9"/>
      <c r="D1946" s="9"/>
    </row>
    <row r="1951" spans="2:4" ht="15.5" x14ac:dyDescent="0.3">
      <c r="B1951" s="9"/>
      <c r="D1951" s="9"/>
    </row>
    <row r="1952" spans="2:4" ht="15.5" x14ac:dyDescent="0.3">
      <c r="B1952" s="9"/>
      <c r="D1952" s="9"/>
    </row>
    <row r="1953" spans="2:4" ht="15.5" x14ac:dyDescent="0.3">
      <c r="B1953" s="9"/>
      <c r="D1953" s="9"/>
    </row>
    <row r="1954" spans="2:4" ht="15.5" x14ac:dyDescent="0.3">
      <c r="B1954" s="9"/>
      <c r="D1954" s="9"/>
    </row>
    <row r="1957" spans="2:4" ht="15.5" x14ac:dyDescent="0.3">
      <c r="B1957" s="9"/>
      <c r="D1957" s="9"/>
    </row>
    <row r="1958" spans="2:4" ht="15.5" x14ac:dyDescent="0.3">
      <c r="B1958" s="9"/>
      <c r="D1958" s="9"/>
    </row>
    <row r="1960" spans="2:4" ht="15.5" x14ac:dyDescent="0.3">
      <c r="B1960" s="9"/>
      <c r="D1960" s="9"/>
    </row>
    <row r="1961" spans="2:4" ht="15.5" x14ac:dyDescent="0.3">
      <c r="B1961" s="9"/>
      <c r="D1961" s="9"/>
    </row>
    <row r="1962" spans="2:4" ht="15.5" x14ac:dyDescent="0.3">
      <c r="B1962" s="9"/>
      <c r="D1962" s="9"/>
    </row>
    <row r="1963" spans="2:4" ht="15.5" x14ac:dyDescent="0.3">
      <c r="B1963" s="9"/>
      <c r="D1963" s="9"/>
    </row>
    <row r="1964" spans="2:4" ht="15.5" x14ac:dyDescent="0.3">
      <c r="B1964" s="9"/>
      <c r="D1964" s="9"/>
    </row>
    <row r="1967" spans="2:4" ht="15.5" x14ac:dyDescent="0.3">
      <c r="B1967" s="9"/>
      <c r="D1967" s="9"/>
    </row>
    <row r="1968" spans="2:4" ht="15.5" x14ac:dyDescent="0.3">
      <c r="B1968" s="9"/>
      <c r="D1968" s="9"/>
    </row>
  </sheetData>
  <sortState xmlns:xlrd2="http://schemas.microsoft.com/office/spreadsheetml/2017/richdata2" ref="B2:E993">
    <sortCondition ref="B2:B993"/>
    <sortCondition ref="C2:C993"/>
  </sortState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DEC5B-9B1F-44ED-8185-862392FF1611}">
  <dimension ref="A1:CX151"/>
  <sheetViews>
    <sheetView tabSelected="1" topLeftCell="A125" zoomScale="40" zoomScaleNormal="40" workbookViewId="0">
      <selection activeCell="H177" sqref="H177"/>
    </sheetView>
  </sheetViews>
  <sheetFormatPr defaultRowHeight="14" x14ac:dyDescent="0.3"/>
  <cols>
    <col min="1" max="1" width="32.4140625" style="5" bestFit="1" customWidth="1"/>
    <col min="2" max="2" width="26.33203125" style="5" bestFit="1" customWidth="1"/>
    <col min="3" max="3" width="13.4140625" style="5" bestFit="1" customWidth="1"/>
    <col min="4" max="4" width="17.58203125" style="5" bestFit="1" customWidth="1"/>
    <col min="5" max="5" width="22.83203125" style="5" bestFit="1" customWidth="1"/>
    <col min="6" max="6" width="9.6640625" style="5" bestFit="1" customWidth="1"/>
    <col min="7" max="7" width="20.33203125" style="5" bestFit="1" customWidth="1"/>
    <col min="8" max="8" width="14.25" style="5" bestFit="1" customWidth="1"/>
    <col min="9" max="9" width="19.6640625" style="5" bestFit="1" customWidth="1"/>
    <col min="10" max="10" width="22" style="5" bestFit="1" customWidth="1"/>
    <col min="11" max="11" width="24.5" style="5" bestFit="1" customWidth="1"/>
    <col min="12" max="12" width="12.4140625" style="5" bestFit="1" customWidth="1"/>
    <col min="13" max="20" width="32.4140625" style="5" bestFit="1" customWidth="1"/>
    <col min="21" max="21" width="19.9140625" style="5" bestFit="1" customWidth="1"/>
    <col min="22" max="22" width="37.83203125" style="5" bestFit="1" customWidth="1"/>
    <col min="23" max="23" width="7.6640625" style="5" bestFit="1" customWidth="1"/>
    <col min="24" max="24" width="8.75" style="5" bestFit="1" customWidth="1"/>
    <col min="25" max="25" width="20.4140625" style="5" bestFit="1" customWidth="1"/>
    <col min="26" max="26" width="11.1640625" style="5" bestFit="1" customWidth="1"/>
    <col min="27" max="27" width="5.25" style="5" bestFit="1" customWidth="1"/>
    <col min="28" max="28" width="19.4140625" style="5" bestFit="1" customWidth="1"/>
    <col min="29" max="29" width="18.25" style="5" bestFit="1" customWidth="1"/>
    <col min="30" max="30" width="16" style="5" bestFit="1" customWidth="1"/>
    <col min="31" max="31" width="15.6640625" style="5" bestFit="1" customWidth="1"/>
    <col min="32" max="32" width="14.58203125" style="5" bestFit="1" customWidth="1"/>
    <col min="33" max="33" width="10.4140625" style="5" bestFit="1" customWidth="1"/>
    <col min="34" max="34" width="16.25" style="5" bestFit="1" customWidth="1"/>
    <col min="35" max="35" width="18.6640625" style="5" bestFit="1" customWidth="1"/>
    <col min="36" max="36" width="6.25" style="5" bestFit="1" customWidth="1"/>
    <col min="37" max="37" width="10.6640625" style="5" bestFit="1" customWidth="1"/>
    <col min="38" max="38" width="8.6640625" style="5" bestFit="1" customWidth="1"/>
    <col min="39" max="39" width="8.9140625" style="5" bestFit="1" customWidth="1"/>
    <col min="40" max="40" width="10" style="5" bestFit="1" customWidth="1"/>
    <col min="41" max="41" width="19.9140625" style="5" bestFit="1" customWidth="1"/>
    <col min="42" max="42" width="10.33203125" style="5" bestFit="1" customWidth="1"/>
    <col min="43" max="43" width="7" style="5" bestFit="1" customWidth="1"/>
    <col min="44" max="44" width="17.08203125" style="5" bestFit="1" customWidth="1"/>
    <col min="45" max="45" width="12.6640625" style="5" bestFit="1" customWidth="1"/>
    <col min="46" max="46" width="10.1640625" style="5" bestFit="1" customWidth="1"/>
    <col min="47" max="47" width="10.4140625" style="5" bestFit="1" customWidth="1"/>
    <col min="48" max="48" width="12" style="5" bestFit="1" customWidth="1"/>
    <col min="49" max="49" width="16.5" style="5" bestFit="1" customWidth="1"/>
    <col min="50" max="50" width="14.25" style="5" bestFit="1" customWidth="1"/>
    <col min="51" max="51" width="7.08203125" style="5" bestFit="1" customWidth="1"/>
    <col min="52" max="52" width="9.75" style="5" bestFit="1" customWidth="1"/>
    <col min="53" max="53" width="15.1640625" style="5" bestFit="1" customWidth="1"/>
    <col min="54" max="54" width="13.5" style="5" bestFit="1" customWidth="1"/>
    <col min="55" max="55" width="14" style="5" bestFit="1" customWidth="1"/>
    <col min="56" max="56" width="8.4140625" style="5" bestFit="1" customWidth="1"/>
    <col min="57" max="57" width="16.5" style="5" bestFit="1" customWidth="1"/>
    <col min="58" max="58" width="14.33203125" style="5" bestFit="1" customWidth="1"/>
    <col min="59" max="59" width="11.83203125" style="5" bestFit="1" customWidth="1"/>
    <col min="60" max="60" width="13.4140625" style="5" bestFit="1" customWidth="1"/>
    <col min="61" max="61" width="14.83203125" style="5" bestFit="1" customWidth="1"/>
    <col min="62" max="62" width="10.33203125" style="5" bestFit="1" customWidth="1"/>
    <col min="63" max="63" width="13.08203125" style="5" bestFit="1" customWidth="1"/>
    <col min="64" max="64" width="13.58203125" style="5" bestFit="1" customWidth="1"/>
    <col min="65" max="65" width="8.1640625" style="5" bestFit="1" customWidth="1"/>
    <col min="66" max="66" width="15" style="5" bestFit="1" customWidth="1"/>
    <col min="67" max="67" width="14.25" style="5" bestFit="1" customWidth="1"/>
    <col min="68" max="68" width="17.08203125" style="5" bestFit="1" customWidth="1"/>
    <col min="69" max="69" width="21.75" style="5" bestFit="1" customWidth="1"/>
    <col min="70" max="70" width="7.33203125" style="5" bestFit="1" customWidth="1"/>
    <col min="71" max="71" width="5.6640625" style="5" bestFit="1" customWidth="1"/>
    <col min="72" max="72" width="15.6640625" style="5" bestFit="1" customWidth="1"/>
    <col min="73" max="73" width="15.83203125" style="5" bestFit="1" customWidth="1"/>
    <col min="74" max="74" width="10.4140625" style="5" bestFit="1" customWidth="1"/>
    <col min="75" max="75" width="11.75" style="5" bestFit="1" customWidth="1"/>
    <col min="76" max="76" width="8.33203125" style="5" bestFit="1" customWidth="1"/>
    <col min="77" max="77" width="5.1640625" style="5" bestFit="1" customWidth="1"/>
    <col min="78" max="78" width="21.4140625" style="5" bestFit="1" customWidth="1"/>
    <col min="79" max="79" width="8.75" style="5" bestFit="1" customWidth="1"/>
    <col min="80" max="80" width="18.08203125" style="5" bestFit="1" customWidth="1"/>
    <col min="81" max="81" width="17.9140625" style="5" bestFit="1" customWidth="1"/>
    <col min="82" max="82" width="12.83203125" style="5" bestFit="1" customWidth="1"/>
    <col min="83" max="83" width="20.83203125" style="5" bestFit="1" customWidth="1"/>
    <col min="84" max="84" width="20.4140625" style="5" bestFit="1" customWidth="1"/>
    <col min="85" max="85" width="18.9140625" style="5" bestFit="1" customWidth="1"/>
    <col min="86" max="86" width="14.1640625" style="5" bestFit="1" customWidth="1"/>
    <col min="87" max="87" width="12.25" style="5" bestFit="1" customWidth="1"/>
    <col min="88" max="88" width="11.4140625" style="5" bestFit="1" customWidth="1"/>
    <col min="89" max="89" width="9.4140625" style="5" bestFit="1" customWidth="1"/>
    <col min="90" max="90" width="9.25" style="5" bestFit="1" customWidth="1"/>
    <col min="91" max="91" width="10.75" style="5" bestFit="1" customWidth="1"/>
    <col min="92" max="92" width="16.9140625" style="5" bestFit="1" customWidth="1"/>
    <col min="93" max="93" width="8.4140625" style="5" bestFit="1" customWidth="1"/>
    <col min="94" max="94" width="12.08203125" style="5" bestFit="1" customWidth="1"/>
    <col min="95" max="95" width="19.25" style="5" bestFit="1" customWidth="1"/>
    <col min="96" max="96" width="13.25" style="5" bestFit="1" customWidth="1"/>
    <col min="97" max="97" width="11.5" style="5" bestFit="1" customWidth="1"/>
    <col min="98" max="98" width="16.5" style="5" bestFit="1" customWidth="1"/>
    <col min="99" max="99" width="12.6640625" style="5" bestFit="1" customWidth="1"/>
    <col min="100" max="100" width="6.75" style="5" bestFit="1" customWidth="1"/>
    <col min="101" max="101" width="21.58203125" style="5" bestFit="1" customWidth="1"/>
    <col min="102" max="102" width="10.83203125" style="5" bestFit="1" customWidth="1"/>
    <col min="103" max="109" width="7.25" style="5" bestFit="1" customWidth="1"/>
    <col min="110" max="110" width="8.25" style="5" bestFit="1" customWidth="1"/>
    <col min="111" max="113" width="7.25" style="5" bestFit="1" customWidth="1"/>
    <col min="114" max="116" width="8.25" style="5" bestFit="1" customWidth="1"/>
    <col min="117" max="121" width="7.25" style="5" bestFit="1" customWidth="1"/>
    <col min="122" max="123" width="8.25" style="5" bestFit="1" customWidth="1"/>
    <col min="124" max="128" width="7.25" style="5" bestFit="1" customWidth="1"/>
    <col min="129" max="130" width="8.25" style="5" bestFit="1" customWidth="1"/>
    <col min="131" max="132" width="7.25" style="5" bestFit="1" customWidth="1"/>
    <col min="133" max="133" width="8.25" style="5" bestFit="1" customWidth="1"/>
    <col min="134" max="136" width="7.25" style="5" bestFit="1" customWidth="1"/>
    <col min="137" max="137" width="8.25" style="5" bestFit="1" customWidth="1"/>
    <col min="138" max="143" width="7.25" style="5" bestFit="1" customWidth="1"/>
    <col min="144" max="144" width="8.25" style="5" bestFit="1" customWidth="1"/>
    <col min="145" max="148" width="7.25" style="5" bestFit="1" customWidth="1"/>
    <col min="149" max="149" width="8.25" style="5" bestFit="1" customWidth="1"/>
    <col min="150" max="151" width="7.25" style="5" bestFit="1" customWidth="1"/>
    <col min="152" max="153" width="8.25" style="5" bestFit="1" customWidth="1"/>
    <col min="154" max="155" width="7.25" style="5" bestFit="1" customWidth="1"/>
    <col min="156" max="156" width="8.25" style="5" bestFit="1" customWidth="1"/>
    <col min="157" max="157" width="6.4140625" style="5" bestFit="1" customWidth="1"/>
    <col min="158" max="160" width="7.25" style="5" bestFit="1" customWidth="1"/>
    <col min="161" max="162" width="8.25" style="5" bestFit="1" customWidth="1"/>
    <col min="163" max="163" width="7.25" style="5" bestFit="1" customWidth="1"/>
    <col min="164" max="164" width="8.25" style="5" bestFit="1" customWidth="1"/>
    <col min="165" max="169" width="7.25" style="5" bestFit="1" customWidth="1"/>
    <col min="170" max="170" width="8.25" style="5" bestFit="1" customWidth="1"/>
    <col min="171" max="171" width="7.25" style="5" bestFit="1" customWidth="1"/>
    <col min="172" max="172" width="8.25" style="5" bestFit="1" customWidth="1"/>
    <col min="173" max="173" width="7.25" style="5" bestFit="1" customWidth="1"/>
    <col min="174" max="174" width="8.25" style="5" bestFit="1" customWidth="1"/>
    <col min="175" max="175" width="7.25" style="5" bestFit="1" customWidth="1"/>
    <col min="176" max="176" width="8.25" style="5" bestFit="1" customWidth="1"/>
    <col min="177" max="182" width="7.25" style="5" bestFit="1" customWidth="1"/>
    <col min="183" max="184" width="8.25" style="5" bestFit="1" customWidth="1"/>
    <col min="185" max="185" width="7.25" style="5" bestFit="1" customWidth="1"/>
    <col min="186" max="186" width="8.25" style="5" bestFit="1" customWidth="1"/>
    <col min="187" max="189" width="7.25" style="5" bestFit="1" customWidth="1"/>
    <col min="190" max="190" width="8.25" style="5" bestFit="1" customWidth="1"/>
    <col min="191" max="199" width="7.25" style="5" bestFit="1" customWidth="1"/>
    <col min="200" max="201" width="8.25" style="5" bestFit="1" customWidth="1"/>
    <col min="202" max="202" width="7.25" style="5" bestFit="1" customWidth="1"/>
    <col min="203" max="204" width="8.25" style="5" bestFit="1" customWidth="1"/>
    <col min="205" max="213" width="7.25" style="5" bestFit="1" customWidth="1"/>
    <col min="214" max="215" width="8.25" style="5" bestFit="1" customWidth="1"/>
    <col min="216" max="220" width="7.25" style="5" bestFit="1" customWidth="1"/>
    <col min="221" max="221" width="10.83203125" style="5" bestFit="1" customWidth="1"/>
    <col min="222" max="1498" width="14.9140625" style="5" bestFit="1" customWidth="1"/>
    <col min="1499" max="1499" width="10.83203125" style="5" bestFit="1" customWidth="1"/>
    <col min="1500" max="1511" width="11.25" style="5" bestFit="1" customWidth="1"/>
    <col min="1512" max="1512" width="9.25" style="5" bestFit="1" customWidth="1"/>
    <col min="1513" max="1515" width="11.25" style="5" bestFit="1" customWidth="1"/>
    <col min="1516" max="1516" width="10.25" style="5" bestFit="1" customWidth="1"/>
    <col min="1517" max="1545" width="11.25" style="5" bestFit="1" customWidth="1"/>
    <col min="1546" max="1546" width="10.25" style="5" bestFit="1" customWidth="1"/>
    <col min="1547" max="1552" width="11.25" style="5" bestFit="1" customWidth="1"/>
    <col min="1553" max="1553" width="10.25" style="5" bestFit="1" customWidth="1"/>
    <col min="1554" max="1559" width="11.25" style="5" bestFit="1" customWidth="1"/>
    <col min="1560" max="1560" width="10.25" style="5" bestFit="1" customWidth="1"/>
    <col min="1561" max="1564" width="11.25" style="5" bestFit="1" customWidth="1"/>
    <col min="1565" max="1565" width="10.25" style="5" bestFit="1" customWidth="1"/>
    <col min="1566" max="1572" width="11.25" style="5" bestFit="1" customWidth="1"/>
    <col min="1573" max="1574" width="10.25" style="5" bestFit="1" customWidth="1"/>
    <col min="1575" max="1602" width="11.25" style="5" bestFit="1" customWidth="1"/>
    <col min="1603" max="1603" width="10.25" style="5" bestFit="1" customWidth="1"/>
    <col min="1604" max="1604" width="11.25" style="5" bestFit="1" customWidth="1"/>
    <col min="1605" max="1605" width="10.25" style="5" bestFit="1" customWidth="1"/>
    <col min="1606" max="1609" width="11.25" style="5" bestFit="1" customWidth="1"/>
    <col min="1610" max="1610" width="10.25" style="5" bestFit="1" customWidth="1"/>
    <col min="1611" max="1619" width="11.25" style="5" bestFit="1" customWidth="1"/>
    <col min="1620" max="1620" width="10.25" style="5" bestFit="1" customWidth="1"/>
    <col min="1621" max="1627" width="11.25" style="5" bestFit="1" customWidth="1"/>
    <col min="1628" max="1629" width="10.25" style="5" bestFit="1" customWidth="1"/>
    <col min="1630" max="1635" width="11.25" style="5" bestFit="1" customWidth="1"/>
    <col min="1636" max="1636" width="10.25" style="5" bestFit="1" customWidth="1"/>
    <col min="1637" max="1644" width="11.25" style="5" bestFit="1" customWidth="1"/>
    <col min="1645" max="1645" width="10.25" style="5" bestFit="1" customWidth="1"/>
    <col min="1646" max="1674" width="11.25" style="5" bestFit="1" customWidth="1"/>
    <col min="1675" max="1675" width="10.25" style="5" bestFit="1" customWidth="1"/>
    <col min="1676" max="1679" width="11.25" style="5" bestFit="1" customWidth="1"/>
    <col min="1680" max="1682" width="10.25" style="5" bestFit="1" customWidth="1"/>
    <col min="1683" max="1689" width="11.25" style="5" bestFit="1" customWidth="1"/>
    <col min="1690" max="1690" width="10.25" style="5" bestFit="1" customWidth="1"/>
    <col min="1691" max="1713" width="11.25" style="5" bestFit="1" customWidth="1"/>
    <col min="1714" max="1716" width="10.25" style="5" bestFit="1" customWidth="1"/>
    <col min="1717" max="1717" width="11.25" style="5" bestFit="1" customWidth="1"/>
    <col min="1718" max="1718" width="10.25" style="5" bestFit="1" customWidth="1"/>
    <col min="1719" max="1727" width="11.25" style="5" bestFit="1" customWidth="1"/>
    <col min="1728" max="1728" width="10.25" style="5" bestFit="1" customWidth="1"/>
    <col min="1729" max="1730" width="11.25" style="5" bestFit="1" customWidth="1"/>
    <col min="1731" max="1731" width="10.25" style="5" bestFit="1" customWidth="1"/>
    <col min="1732" max="1742" width="11.25" style="5" bestFit="1" customWidth="1"/>
    <col min="1743" max="1743" width="10.25" style="5" bestFit="1" customWidth="1"/>
    <col min="1744" max="1749" width="11.25" style="5" bestFit="1" customWidth="1"/>
    <col min="1750" max="1750" width="10.25" style="5" bestFit="1" customWidth="1"/>
    <col min="1751" max="1758" width="11.25" style="5" bestFit="1" customWidth="1"/>
    <col min="1759" max="1759" width="9.25" style="5" bestFit="1" customWidth="1"/>
    <col min="1760" max="1762" width="11.25" style="5" bestFit="1" customWidth="1"/>
    <col min="1763" max="1763" width="10.25" style="5" bestFit="1" customWidth="1"/>
    <col min="1764" max="1795" width="11.25" style="5" bestFit="1" customWidth="1"/>
    <col min="1796" max="1797" width="10.25" style="5" bestFit="1" customWidth="1"/>
    <col min="1798" max="1818" width="11.25" style="5" bestFit="1" customWidth="1"/>
    <col min="1819" max="1819" width="10.25" style="5" bestFit="1" customWidth="1"/>
    <col min="1820" max="1836" width="11.25" style="5" bestFit="1" customWidth="1"/>
    <col min="1837" max="1837" width="10.25" style="5" bestFit="1" customWidth="1"/>
    <col min="1838" max="1849" width="11.25" style="5" bestFit="1" customWidth="1"/>
    <col min="1850" max="1850" width="9.25" style="5" bestFit="1" customWidth="1"/>
    <col min="1851" max="1865" width="11.25" style="5" bestFit="1" customWidth="1"/>
    <col min="1866" max="1866" width="10.25" style="5" bestFit="1" customWidth="1"/>
    <col min="1867" max="1869" width="11.25" style="5" bestFit="1" customWidth="1"/>
    <col min="1870" max="1870" width="10.25" style="5" bestFit="1" customWidth="1"/>
    <col min="1871" max="1871" width="11.25" style="5" bestFit="1" customWidth="1"/>
    <col min="1872" max="1872" width="10.25" style="5" bestFit="1" customWidth="1"/>
    <col min="1873" max="1886" width="11.25" style="5" bestFit="1" customWidth="1"/>
    <col min="1887" max="1887" width="10.25" style="5" bestFit="1" customWidth="1"/>
    <col min="1888" max="1902" width="11.25" style="5" bestFit="1" customWidth="1"/>
    <col min="1903" max="1903" width="8.25" style="5" bestFit="1" customWidth="1"/>
    <col min="1904" max="1920" width="11.25" style="5" bestFit="1" customWidth="1"/>
    <col min="1921" max="1921" width="9.25" style="5" bestFit="1" customWidth="1"/>
    <col min="1922" max="1924" width="11.25" style="5" bestFit="1" customWidth="1"/>
    <col min="1925" max="1925" width="10.25" style="5" bestFit="1" customWidth="1"/>
    <col min="1926" max="1930" width="11.25" style="5" bestFit="1" customWidth="1"/>
    <col min="1931" max="1931" width="10.25" style="5" bestFit="1" customWidth="1"/>
    <col min="1932" max="1938" width="11.25" style="5" bestFit="1" customWidth="1"/>
    <col min="1939" max="1939" width="10.25" style="5" bestFit="1" customWidth="1"/>
    <col min="1940" max="1940" width="11.25" style="5" bestFit="1" customWidth="1"/>
    <col min="1941" max="1941" width="10.25" style="5" bestFit="1" customWidth="1"/>
    <col min="1942" max="1949" width="11.25" style="5" bestFit="1" customWidth="1"/>
    <col min="1950" max="1950" width="10.25" style="5" bestFit="1" customWidth="1"/>
    <col min="1951" max="1954" width="11.25" style="5" bestFit="1" customWidth="1"/>
    <col min="1955" max="1955" width="10.25" style="5" bestFit="1" customWidth="1"/>
    <col min="1956" max="1973" width="11.25" style="5" bestFit="1" customWidth="1"/>
    <col min="1974" max="1974" width="10.25" style="5" bestFit="1" customWidth="1"/>
    <col min="1975" max="1979" width="11.25" style="5" bestFit="1" customWidth="1"/>
    <col min="1980" max="1980" width="10.25" style="5" bestFit="1" customWidth="1"/>
    <col min="1981" max="1990" width="11.25" style="5" bestFit="1" customWidth="1"/>
    <col min="1991" max="1991" width="10.25" style="5" bestFit="1" customWidth="1"/>
    <col min="1992" max="1992" width="11.25" style="5" bestFit="1" customWidth="1"/>
    <col min="1993" max="1993" width="10.83203125" style="5" bestFit="1" customWidth="1"/>
    <col min="1994" max="2994" width="16.4140625" style="5" bestFit="1" customWidth="1"/>
    <col min="2995" max="2995" width="21.1640625" style="5" bestFit="1" customWidth="1"/>
    <col min="2996" max="2996" width="21.25" style="5" bestFit="1" customWidth="1"/>
    <col min="2997" max="16384" width="8.6640625" style="5"/>
  </cols>
  <sheetData>
    <row r="1" spans="1:13" x14ac:dyDescent="0.3">
      <c r="A1"/>
      <c r="B1"/>
      <c r="C1"/>
      <c r="D1"/>
      <c r="E1"/>
      <c r="F1"/>
      <c r="G1"/>
      <c r="H1"/>
      <c r="I1"/>
      <c r="J1"/>
      <c r="K1"/>
      <c r="L1"/>
      <c r="M1"/>
    </row>
    <row r="2" spans="1:13" ht="25" x14ac:dyDescent="0.3">
      <c r="A2" s="65" t="s">
        <v>1147</v>
      </c>
      <c r="B2" s="65"/>
      <c r="C2" s="65"/>
      <c r="D2" s="65"/>
      <c r="E2" s="65"/>
      <c r="F2"/>
      <c r="G2"/>
      <c r="H2"/>
      <c r="I2"/>
      <c r="J2"/>
      <c r="K2"/>
      <c r="L2"/>
      <c r="M2"/>
    </row>
    <row r="4" spans="1:13" x14ac:dyDescent="0.3">
      <c r="A4" s="59" t="s">
        <v>1016</v>
      </c>
      <c r="B4" s="63" t="s">
        <v>1154</v>
      </c>
      <c r="C4" s="23"/>
    </row>
    <row r="5" spans="1:13" x14ac:dyDescent="0.3">
      <c r="A5" s="5" t="s">
        <v>1020</v>
      </c>
      <c r="B5" s="61">
        <v>-3.1426250498771346E-2</v>
      </c>
    </row>
    <row r="6" spans="1:13" x14ac:dyDescent="0.3">
      <c r="A6" s="5" t="s">
        <v>1021</v>
      </c>
      <c r="B6" s="61">
        <v>-0.28083048651248954</v>
      </c>
    </row>
    <row r="7" spans="1:13" x14ac:dyDescent="0.3">
      <c r="A7" s="5" t="s">
        <v>1022</v>
      </c>
      <c r="B7" s="61">
        <v>0.11439900312689733</v>
      </c>
    </row>
    <row r="8" spans="1:13" x14ac:dyDescent="0.3">
      <c r="A8" s="5" t="s">
        <v>1023</v>
      </c>
      <c r="B8" s="61">
        <v>0.21512285904464323</v>
      </c>
    </row>
    <row r="9" spans="1:13" x14ac:dyDescent="0.3">
      <c r="A9" s="5" t="s">
        <v>1024</v>
      </c>
      <c r="B9" s="61">
        <v>0.10838006024548763</v>
      </c>
    </row>
    <row r="10" spans="1:13" x14ac:dyDescent="0.3">
      <c r="A10" s="5" t="s">
        <v>1025</v>
      </c>
      <c r="B10" s="61">
        <v>8.1342187496982632E-2</v>
      </c>
    </row>
    <row r="11" spans="1:13" x14ac:dyDescent="0.3">
      <c r="A11" s="5" t="s">
        <v>1026</v>
      </c>
      <c r="B11" s="61">
        <v>2.9787459739505362E-2</v>
      </c>
    </row>
    <row r="12" spans="1:13" x14ac:dyDescent="0.3">
      <c r="A12" s="5" t="s">
        <v>1027</v>
      </c>
      <c r="B12" s="61">
        <v>-0.13560471570338084</v>
      </c>
    </row>
    <row r="13" spans="1:13" x14ac:dyDescent="0.3">
      <c r="A13" s="5" t="s">
        <v>1028</v>
      </c>
      <c r="B13" s="61">
        <v>4.3827669152844084E-2</v>
      </c>
    </row>
    <row r="14" spans="1:13" x14ac:dyDescent="0.3">
      <c r="A14" s="5" t="s">
        <v>1029</v>
      </c>
      <c r="B14" s="61">
        <v>0.14712584968153442</v>
      </c>
    </row>
    <row r="15" spans="1:13" x14ac:dyDescent="0.3">
      <c r="A15" s="5" t="s">
        <v>1030</v>
      </c>
      <c r="B15" s="61">
        <v>7.8054424245608711E-2</v>
      </c>
    </row>
    <row r="16" spans="1:13" x14ac:dyDescent="0.3">
      <c r="A16" s="5" t="s">
        <v>1031</v>
      </c>
      <c r="B16" s="61">
        <v>-0.17866528075048804</v>
      </c>
    </row>
    <row r="17" spans="1:4" x14ac:dyDescent="0.3">
      <c r="A17" s="5" t="s">
        <v>1032</v>
      </c>
      <c r="B17" s="61">
        <v>0.12603873261393916</v>
      </c>
    </row>
    <row r="18" spans="1:4" x14ac:dyDescent="0.3">
      <c r="A18" s="5" t="s">
        <v>1033</v>
      </c>
      <c r="B18" s="61">
        <v>1.1368134563362053E-2</v>
      </c>
    </row>
    <row r="19" spans="1:4" x14ac:dyDescent="0.3">
      <c r="A19" s="5" t="s">
        <v>1034</v>
      </c>
      <c r="B19" s="61">
        <v>2.5047802940603603E-2</v>
      </c>
    </row>
    <row r="20" spans="1:4" x14ac:dyDescent="0.3">
      <c r="A20" s="5" t="s">
        <v>1035</v>
      </c>
      <c r="B20" s="61">
        <v>-0.12751949135596752</v>
      </c>
    </row>
    <row r="21" spans="1:4" x14ac:dyDescent="0.3">
      <c r="A21" s="5" t="s">
        <v>1036</v>
      </c>
      <c r="B21" s="61">
        <v>-0.1164645982366862</v>
      </c>
    </row>
    <row r="22" spans="1:4" x14ac:dyDescent="0.3">
      <c r="A22" s="5" t="s">
        <v>1017</v>
      </c>
      <c r="B22" s="61">
        <v>-2.2033778642004398E-3</v>
      </c>
    </row>
    <row r="23" spans="1:4" x14ac:dyDescent="0.3">
      <c r="A23"/>
      <c r="B23"/>
    </row>
    <row r="24" spans="1:4" x14ac:dyDescent="0.3">
      <c r="A24"/>
      <c r="B24"/>
    </row>
    <row r="25" spans="1:4" x14ac:dyDescent="0.3">
      <c r="A25"/>
      <c r="B25"/>
    </row>
    <row r="26" spans="1:4" ht="25" x14ac:dyDescent="0.3">
      <c r="A26" s="62" t="s">
        <v>1159</v>
      </c>
    </row>
    <row r="28" spans="1:4" ht="25" x14ac:dyDescent="0.3">
      <c r="A28" s="62" t="s">
        <v>1146</v>
      </c>
    </row>
    <row r="30" spans="1:4" x14ac:dyDescent="0.3">
      <c r="A30" s="59" t="s">
        <v>1016</v>
      </c>
      <c r="B30" s="63" t="s">
        <v>1153</v>
      </c>
      <c r="C30"/>
      <c r="D30"/>
    </row>
    <row r="31" spans="1:4" x14ac:dyDescent="0.3">
      <c r="A31" s="5" t="s">
        <v>1019</v>
      </c>
      <c r="B31" s="61">
        <v>0.23482530458268275</v>
      </c>
      <c r="C31"/>
      <c r="D31"/>
    </row>
    <row r="32" spans="1:4" x14ac:dyDescent="0.3">
      <c r="A32" s="5" t="s">
        <v>1020</v>
      </c>
      <c r="B32" s="61">
        <v>0.26752662768861291</v>
      </c>
      <c r="C32"/>
      <c r="D32"/>
    </row>
    <row r="33" spans="1:4" x14ac:dyDescent="0.3">
      <c r="A33" s="5" t="s">
        <v>1021</v>
      </c>
      <c r="B33" s="61">
        <v>0.16790016338425376</v>
      </c>
      <c r="C33"/>
      <c r="D33"/>
    </row>
    <row r="34" spans="1:4" x14ac:dyDescent="0.3">
      <c r="A34" s="5" t="s">
        <v>1022</v>
      </c>
      <c r="B34" s="61">
        <v>0.2561846415308478</v>
      </c>
      <c r="C34"/>
      <c r="D34"/>
    </row>
    <row r="35" spans="1:4" x14ac:dyDescent="0.3">
      <c r="A35" s="5" t="s">
        <v>1023</v>
      </c>
      <c r="B35" s="61">
        <v>0.24813930273575777</v>
      </c>
      <c r="C35"/>
      <c r="D35"/>
    </row>
    <row r="36" spans="1:4" x14ac:dyDescent="0.3">
      <c r="A36" s="5" t="s">
        <v>1024</v>
      </c>
      <c r="B36" s="61">
        <v>0.27502313884495583</v>
      </c>
      <c r="C36"/>
      <c r="D36"/>
    </row>
    <row r="37" spans="1:4" x14ac:dyDescent="0.3">
      <c r="A37" s="5" t="s">
        <v>1025</v>
      </c>
      <c r="B37" s="61">
        <v>0.23866748015922681</v>
      </c>
      <c r="C37"/>
      <c r="D37"/>
    </row>
    <row r="38" spans="1:4" x14ac:dyDescent="0.3">
      <c r="A38" s="5" t="s">
        <v>1026</v>
      </c>
      <c r="B38" s="61">
        <v>0.26927802510926696</v>
      </c>
      <c r="C38"/>
      <c r="D38"/>
    </row>
    <row r="39" spans="1:4" x14ac:dyDescent="0.3">
      <c r="A39" s="5" t="s">
        <v>1027</v>
      </c>
      <c r="B39" s="61">
        <v>0.1857493689169048</v>
      </c>
      <c r="C39"/>
      <c r="D39"/>
    </row>
    <row r="40" spans="1:4" x14ac:dyDescent="0.3">
      <c r="A40" s="5" t="s">
        <v>1028</v>
      </c>
      <c r="B40" s="61">
        <v>0.24955675709538855</v>
      </c>
      <c r="C40"/>
      <c r="D40"/>
    </row>
    <row r="41" spans="1:4" x14ac:dyDescent="0.3">
      <c r="A41" s="5" t="s">
        <v>1029</v>
      </c>
      <c r="B41" s="61">
        <v>0.16310597928854115</v>
      </c>
      <c r="C41"/>
      <c r="D41"/>
    </row>
    <row r="42" spans="1:4" x14ac:dyDescent="0.3">
      <c r="A42" s="5" t="s">
        <v>1030</v>
      </c>
      <c r="B42" s="61">
        <v>0.20913004714062114</v>
      </c>
      <c r="C42"/>
      <c r="D42"/>
    </row>
    <row r="43" spans="1:4" x14ac:dyDescent="0.3">
      <c r="A43" s="5" t="s">
        <v>1031</v>
      </c>
      <c r="B43" s="61">
        <v>0.24851127352170377</v>
      </c>
      <c r="C43"/>
      <c r="D43"/>
    </row>
    <row r="44" spans="1:4" x14ac:dyDescent="0.3">
      <c r="A44" s="5" t="s">
        <v>1032</v>
      </c>
      <c r="B44" s="61">
        <v>0.34541532735578157</v>
      </c>
      <c r="C44"/>
      <c r="D44"/>
    </row>
    <row r="45" spans="1:4" x14ac:dyDescent="0.3">
      <c r="A45" s="5" t="s">
        <v>1033</v>
      </c>
      <c r="B45" s="61">
        <v>0.21931922169077522</v>
      </c>
      <c r="C45"/>
      <c r="D45"/>
    </row>
    <row r="46" spans="1:4" x14ac:dyDescent="0.3">
      <c r="A46" s="5" t="s">
        <v>1034</v>
      </c>
      <c r="B46" s="61">
        <v>0.13769102086208468</v>
      </c>
      <c r="C46"/>
      <c r="D46"/>
    </row>
    <row r="47" spans="1:4" x14ac:dyDescent="0.3">
      <c r="A47" s="5" t="s">
        <v>1035</v>
      </c>
      <c r="B47" s="61">
        <v>0.24202322330292139</v>
      </c>
      <c r="C47"/>
      <c r="D47"/>
    </row>
    <row r="48" spans="1:4" x14ac:dyDescent="0.3">
      <c r="A48" s="5" t="s">
        <v>1036</v>
      </c>
      <c r="B48" s="61">
        <v>0.20927675703595297</v>
      </c>
      <c r="C48"/>
      <c r="D48"/>
    </row>
    <row r="49" spans="1:94" x14ac:dyDescent="0.3">
      <c r="A49" s="5" t="s">
        <v>1037</v>
      </c>
      <c r="B49" s="61">
        <v>0.34081615650751595</v>
      </c>
      <c r="C49"/>
      <c r="D49"/>
    </row>
    <row r="50" spans="1:94" x14ac:dyDescent="0.3">
      <c r="A50" s="5" t="s">
        <v>1017</v>
      </c>
      <c r="B50" s="61">
        <v>0.2319867423847462</v>
      </c>
      <c r="C50"/>
      <c r="D50"/>
    </row>
    <row r="51" spans="1:94" x14ac:dyDescent="0.3">
      <c r="A51"/>
      <c r="B51"/>
      <c r="C51"/>
      <c r="D51"/>
    </row>
    <row r="55" spans="1:94" ht="25" x14ac:dyDescent="0.3">
      <c r="A55" s="65" t="s">
        <v>1160</v>
      </c>
      <c r="B55" s="65"/>
      <c r="C55" s="65"/>
      <c r="D55" s="65"/>
      <c r="E55" s="65"/>
    </row>
    <row r="57" spans="1:94" ht="25" x14ac:dyDescent="0.3">
      <c r="A57" s="65" t="s">
        <v>1157</v>
      </c>
      <c r="B57" s="65"/>
      <c r="C57" s="65"/>
      <c r="D57" s="65"/>
      <c r="E57" s="65"/>
    </row>
    <row r="58" spans="1:94" ht="25" x14ac:dyDescent="0.3">
      <c r="A58" s="55"/>
      <c r="B58" s="55"/>
      <c r="C58" s="55"/>
      <c r="D58" s="55"/>
      <c r="E58" s="55"/>
    </row>
    <row r="59" spans="1:94" x14ac:dyDescent="0.3">
      <c r="A59" s="59" t="s">
        <v>1016</v>
      </c>
      <c r="B59" s="63" t="s">
        <v>1156</v>
      </c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</row>
    <row r="60" spans="1:94" x14ac:dyDescent="0.3">
      <c r="A60" s="5" t="s">
        <v>1019</v>
      </c>
      <c r="B60" s="61">
        <v>0.33333333333333326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</row>
    <row r="61" spans="1:94" x14ac:dyDescent="0.3">
      <c r="A61" s="5" t="s">
        <v>1020</v>
      </c>
      <c r="B61" s="61">
        <v>0.57142857142857151</v>
      </c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</row>
    <row r="62" spans="1:94" x14ac:dyDescent="0.3">
      <c r="A62" s="5" t="s">
        <v>1021</v>
      </c>
      <c r="B62" s="61">
        <v>1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</row>
    <row r="63" spans="1:94" x14ac:dyDescent="0.3">
      <c r="A63" s="5" t="s">
        <v>1022</v>
      </c>
      <c r="B63" s="61">
        <v>0.6</v>
      </c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</row>
    <row r="64" spans="1:94" x14ac:dyDescent="0.3">
      <c r="A64" s="5" t="s">
        <v>1023</v>
      </c>
      <c r="B64" s="61">
        <v>0.38095238095238093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</row>
    <row r="65" spans="1:21" x14ac:dyDescent="0.3">
      <c r="A65" s="5" t="s">
        <v>1024</v>
      </c>
      <c r="B65" s="61">
        <v>0.30769230769230771</v>
      </c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</row>
    <row r="66" spans="1:21" x14ac:dyDescent="0.3">
      <c r="A66" s="5" t="s">
        <v>1025</v>
      </c>
      <c r="B66" s="61">
        <v>0.45454545454545453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</row>
    <row r="67" spans="1:21" x14ac:dyDescent="0.3">
      <c r="A67" s="5" t="s">
        <v>1026</v>
      </c>
      <c r="B67" s="61">
        <v>0.52173913043478259</v>
      </c>
      <c r="C67"/>
      <c r="D67"/>
      <c r="E67"/>
      <c r="F67"/>
      <c r="G67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</row>
    <row r="68" spans="1:21" x14ac:dyDescent="0.3">
      <c r="A68" s="5" t="s">
        <v>1027</v>
      </c>
      <c r="B68" s="61">
        <v>0.47368421052631576</v>
      </c>
      <c r="C68"/>
      <c r="D68"/>
      <c r="E68"/>
      <c r="F68"/>
      <c r="G6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</row>
    <row r="69" spans="1:21" x14ac:dyDescent="0.3">
      <c r="A69" s="5" t="s">
        <v>1028</v>
      </c>
      <c r="B69" s="61">
        <v>0.56000000000000005</v>
      </c>
      <c r="C69"/>
      <c r="D69"/>
      <c r="E69"/>
      <c r="F69"/>
      <c r="G69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</row>
    <row r="70" spans="1:21" x14ac:dyDescent="0.3">
      <c r="A70" s="5" t="s">
        <v>1029</v>
      </c>
      <c r="B70" s="61">
        <v>0.52941176470588236</v>
      </c>
      <c r="C70"/>
      <c r="D70"/>
      <c r="E70"/>
      <c r="F70"/>
      <c r="G7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</row>
    <row r="71" spans="1:21" x14ac:dyDescent="0.3">
      <c r="A71" s="5" t="s">
        <v>1030</v>
      </c>
      <c r="B71" s="61">
        <v>0.47619047619047616</v>
      </c>
      <c r="C71"/>
      <c r="D71"/>
      <c r="E71"/>
      <c r="F71"/>
      <c r="G71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</row>
    <row r="72" spans="1:21" x14ac:dyDescent="0.3">
      <c r="A72" s="5" t="s">
        <v>1031</v>
      </c>
      <c r="B72" s="61">
        <v>0.42857142857142855</v>
      </c>
      <c r="C72"/>
      <c r="D72"/>
      <c r="E72"/>
      <c r="F72"/>
      <c r="G72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</row>
    <row r="73" spans="1:21" x14ac:dyDescent="0.3">
      <c r="A73" s="5" t="s">
        <v>1032</v>
      </c>
      <c r="B73" s="61">
        <v>0.4838709677419355</v>
      </c>
      <c r="C73"/>
      <c r="D73"/>
      <c r="E73"/>
      <c r="F73"/>
      <c r="G73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</row>
    <row r="74" spans="1:21" x14ac:dyDescent="0.3">
      <c r="A74" s="5" t="s">
        <v>1033</v>
      </c>
      <c r="B74" s="61">
        <v>0.45</v>
      </c>
      <c r="C74"/>
      <c r="D74"/>
      <c r="E74"/>
      <c r="F74"/>
      <c r="G74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</row>
    <row r="75" spans="1:21" x14ac:dyDescent="0.3">
      <c r="A75" s="5" t="s">
        <v>1034</v>
      </c>
      <c r="B75" s="61">
        <v>0.5625</v>
      </c>
      <c r="C75"/>
      <c r="D75"/>
      <c r="E75"/>
      <c r="F75"/>
      <c r="G75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</row>
    <row r="76" spans="1:21" x14ac:dyDescent="0.3">
      <c r="A76" s="5" t="s">
        <v>1035</v>
      </c>
      <c r="B76" s="61">
        <v>0.40909090909090912</v>
      </c>
      <c r="C76"/>
      <c r="D76"/>
      <c r="E76"/>
      <c r="F76"/>
      <c r="G76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</row>
    <row r="77" spans="1:21" x14ac:dyDescent="0.3">
      <c r="A77" s="5" t="s">
        <v>1036</v>
      </c>
      <c r="B77" s="61">
        <v>0.33333333333333331</v>
      </c>
      <c r="C77"/>
      <c r="D77"/>
      <c r="E77"/>
      <c r="F77"/>
      <c r="G77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</row>
    <row r="78" spans="1:21" x14ac:dyDescent="0.3">
      <c r="A78" s="5" t="s">
        <v>1037</v>
      </c>
      <c r="B78" s="61">
        <v>0.33333333333333331</v>
      </c>
      <c r="C78"/>
      <c r="D78"/>
      <c r="E78"/>
      <c r="F78"/>
      <c r="G78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</row>
    <row r="79" spans="1:21" x14ac:dyDescent="0.3">
      <c r="A79" s="5" t="s">
        <v>1017</v>
      </c>
      <c r="B79" s="61">
        <v>0.47107438016528902</v>
      </c>
      <c r="C79"/>
      <c r="D79"/>
      <c r="E79"/>
      <c r="F79"/>
      <c r="G79"/>
    </row>
    <row r="80" spans="1:21" x14ac:dyDescent="0.3">
      <c r="A80"/>
      <c r="B80"/>
      <c r="C80"/>
      <c r="D80"/>
      <c r="E80"/>
      <c r="F80"/>
      <c r="G80"/>
    </row>
    <row r="81" spans="1:102" ht="11" customHeight="1" x14ac:dyDescent="0.3">
      <c r="A81" s="55"/>
      <c r="B81" s="55"/>
      <c r="C81" s="55"/>
      <c r="D81" s="55"/>
      <c r="E81" s="55"/>
    </row>
    <row r="82" spans="1:102" ht="16" customHeight="1" x14ac:dyDescent="0.3">
      <c r="A82" s="55"/>
      <c r="B82" s="55"/>
      <c r="C82" s="55"/>
      <c r="D82" s="55"/>
    </row>
    <row r="83" spans="1:102" x14ac:dyDescent="0.3">
      <c r="A83"/>
      <c r="B83"/>
      <c r="C83"/>
      <c r="D83"/>
      <c r="E83"/>
      <c r="F83"/>
      <c r="G83"/>
    </row>
    <row r="84" spans="1:102" ht="25" x14ac:dyDescent="0.3">
      <c r="A84" s="65" t="s">
        <v>1161</v>
      </c>
      <c r="B84" s="65"/>
      <c r="C84" s="65"/>
      <c r="D84" s="65"/>
      <c r="E84" s="65"/>
      <c r="F84"/>
      <c r="G84"/>
    </row>
    <row r="85" spans="1:102" ht="15" customHeight="1" x14ac:dyDescent="0.3">
      <c r="A85" s="62"/>
      <c r="B85" s="62"/>
      <c r="C85" s="62"/>
      <c r="D85" s="62"/>
      <c r="E85" s="62"/>
      <c r="F85"/>
      <c r="G85"/>
    </row>
    <row r="86" spans="1:102" ht="25" x14ac:dyDescent="0.3">
      <c r="A86" s="65" t="s">
        <v>1144</v>
      </c>
      <c r="B86" s="65"/>
      <c r="C86" s="65"/>
      <c r="D86" s="65"/>
      <c r="E86" s="65"/>
      <c r="F86"/>
      <c r="G86"/>
    </row>
    <row r="87" spans="1:102" x14ac:dyDescent="0.3">
      <c r="A87"/>
      <c r="B87"/>
      <c r="C87"/>
      <c r="D87"/>
      <c r="E87"/>
      <c r="F87"/>
      <c r="G87"/>
    </row>
    <row r="88" spans="1:102" x14ac:dyDescent="0.3">
      <c r="B88" s="59" t="s">
        <v>1018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</row>
    <row r="89" spans="1:102" x14ac:dyDescent="0.3">
      <c r="B89" s="5" t="s">
        <v>1130</v>
      </c>
      <c r="C89" s="5" t="s">
        <v>1126</v>
      </c>
      <c r="D89" s="5" t="s">
        <v>1078</v>
      </c>
      <c r="E89" s="5" t="s">
        <v>1098</v>
      </c>
      <c r="F89" s="5" t="s">
        <v>1071</v>
      </c>
      <c r="G89" s="5" t="s">
        <v>1045</v>
      </c>
      <c r="H89" s="5" t="s">
        <v>1052</v>
      </c>
      <c r="I89" s="5" t="s">
        <v>1058</v>
      </c>
      <c r="J89" s="5" t="s">
        <v>1083</v>
      </c>
      <c r="K89" s="5" t="s">
        <v>1109</v>
      </c>
      <c r="L89" s="5" t="s">
        <v>1017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</row>
    <row r="90" spans="1:102" x14ac:dyDescent="0.3">
      <c r="A90" s="63" t="s">
        <v>1142</v>
      </c>
      <c r="B90" s="60">
        <v>0.7572859578454767</v>
      </c>
      <c r="C90" s="60">
        <v>0.72356974699327092</v>
      </c>
      <c r="D90" s="60">
        <v>0.75819376586510934</v>
      </c>
      <c r="E90" s="60">
        <v>0.72351063027684148</v>
      </c>
      <c r="F90" s="60">
        <v>0.72128094407244681</v>
      </c>
      <c r="G90" s="60">
        <v>0.73263352384971026</v>
      </c>
      <c r="H90" s="60">
        <v>0.76606642775089329</v>
      </c>
      <c r="I90" s="60">
        <v>0.74582457431849936</v>
      </c>
      <c r="J90" s="60">
        <v>0.80633465282048722</v>
      </c>
      <c r="K90" s="60">
        <v>0.75263033128141954</v>
      </c>
      <c r="L90" s="60">
        <v>0.74618461237325362</v>
      </c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</row>
    <row r="91" spans="1:102" x14ac:dyDescent="0.3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</row>
    <row r="92" spans="1:102" x14ac:dyDescent="0.3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</row>
    <row r="93" spans="1:102" x14ac:dyDescent="0.3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</row>
    <row r="94" spans="1:102" x14ac:dyDescent="0.3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</row>
    <row r="95" spans="1:102" x14ac:dyDescent="0.3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</row>
    <row r="96" spans="1:102" x14ac:dyDescent="0.3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</row>
    <row r="97" spans="1:102" x14ac:dyDescent="0.3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</row>
    <row r="98" spans="1:102" x14ac:dyDescent="0.3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</row>
    <row r="99" spans="1:102" x14ac:dyDescent="0.3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</row>
    <row r="100" spans="1:102" x14ac:dyDescent="0.3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</row>
    <row r="101" spans="1:102" x14ac:dyDescent="0.3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</row>
    <row r="102" spans="1:102" x14ac:dyDescent="0.3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</row>
    <row r="103" spans="1:102" x14ac:dyDescent="0.3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</row>
    <row r="104" spans="1:102" x14ac:dyDescent="0.3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</row>
    <row r="105" spans="1:102" x14ac:dyDescent="0.3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</row>
    <row r="106" spans="1:102" x14ac:dyDescent="0.3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</row>
    <row r="107" spans="1:102" x14ac:dyDescent="0.3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</row>
    <row r="108" spans="1:102" x14ac:dyDescent="0.3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</row>
    <row r="109" spans="1:102" x14ac:dyDescent="0.3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</row>
    <row r="110" spans="1:102" x14ac:dyDescent="0.3">
      <c r="B110" s="22"/>
      <c r="C110" s="22"/>
      <c r="D110" s="22"/>
      <c r="E110" s="22"/>
      <c r="F110" s="22"/>
      <c r="G110"/>
    </row>
    <row r="111" spans="1:102" x14ac:dyDescent="0.3">
      <c r="B111" s="22"/>
      <c r="C111" s="22"/>
      <c r="D111" s="22"/>
      <c r="E111" s="22"/>
      <c r="F111" s="22"/>
      <c r="G111"/>
    </row>
    <row r="112" spans="1:102" x14ac:dyDescent="0.3">
      <c r="B112" s="22"/>
      <c r="C112" s="22"/>
      <c r="D112" s="22"/>
      <c r="E112" s="22"/>
      <c r="F112" s="22"/>
      <c r="G112"/>
    </row>
    <row r="113" spans="1:22" x14ac:dyDescent="0.3">
      <c r="B113" s="22"/>
      <c r="C113" s="22"/>
      <c r="D113" s="22"/>
      <c r="E113" s="22"/>
      <c r="F113" s="22"/>
      <c r="G113"/>
    </row>
    <row r="114" spans="1:22" x14ac:dyDescent="0.3">
      <c r="B114" s="22"/>
      <c r="C114" s="22"/>
      <c r="D114" s="22"/>
      <c r="E114" s="22"/>
      <c r="F114" s="22"/>
      <c r="G114"/>
    </row>
    <row r="115" spans="1:22" x14ac:dyDescent="0.3">
      <c r="B115" s="22"/>
      <c r="C115" s="22"/>
      <c r="D115" s="22"/>
      <c r="E115" s="22"/>
      <c r="F115" s="22"/>
      <c r="G115"/>
    </row>
    <row r="116" spans="1:22" x14ac:dyDescent="0.3">
      <c r="B116" s="22"/>
      <c r="C116" s="22"/>
      <c r="D116" s="22"/>
      <c r="E116" s="22"/>
      <c r="F116" s="22"/>
      <c r="G116"/>
    </row>
    <row r="117" spans="1:22" x14ac:dyDescent="0.3">
      <c r="B117" s="22"/>
      <c r="C117" s="22"/>
      <c r="D117" s="22"/>
      <c r="E117" s="22"/>
      <c r="F117" s="22"/>
      <c r="G117"/>
    </row>
    <row r="118" spans="1:22" x14ac:dyDescent="0.3">
      <c r="B118" s="22"/>
      <c r="C118" s="22"/>
      <c r="D118" s="22"/>
      <c r="E118" s="22"/>
      <c r="F118" s="22"/>
      <c r="G118"/>
    </row>
    <row r="119" spans="1:22" x14ac:dyDescent="0.3">
      <c r="B119" s="22"/>
      <c r="C119" s="22"/>
      <c r="D119" s="22"/>
      <c r="E119" s="22"/>
      <c r="F119" s="22"/>
      <c r="G119"/>
    </row>
    <row r="120" spans="1:22" ht="25" x14ac:dyDescent="0.3">
      <c r="A120" s="65" t="s">
        <v>1145</v>
      </c>
      <c r="B120" s="65"/>
      <c r="C120" s="65"/>
      <c r="D120" s="65"/>
      <c r="E120" s="65"/>
      <c r="F120" s="22"/>
      <c r="G120"/>
    </row>
    <row r="121" spans="1:22" x14ac:dyDescent="0.3">
      <c r="B121" s="22"/>
      <c r="C121" s="22"/>
      <c r="D121" s="22"/>
      <c r="E121" s="22"/>
      <c r="F121" s="22"/>
      <c r="G121"/>
    </row>
    <row r="122" spans="1:22" x14ac:dyDescent="0.3">
      <c r="B122" s="59" t="s">
        <v>1018</v>
      </c>
      <c r="M122"/>
      <c r="N122"/>
      <c r="O122"/>
      <c r="P122"/>
      <c r="Q122"/>
      <c r="R122"/>
      <c r="S122"/>
      <c r="T122"/>
      <c r="U122"/>
      <c r="V122"/>
    </row>
    <row r="123" spans="1:22" x14ac:dyDescent="0.3">
      <c r="B123" s="5" t="s">
        <v>1088</v>
      </c>
      <c r="C123" s="5" t="s">
        <v>1122</v>
      </c>
      <c r="D123" s="5" t="s">
        <v>1103</v>
      </c>
      <c r="E123" s="5" t="s">
        <v>1065</v>
      </c>
      <c r="F123" s="5" t="s">
        <v>1087</v>
      </c>
      <c r="G123" s="5" t="s">
        <v>1085</v>
      </c>
      <c r="H123" s="5" t="s">
        <v>1136</v>
      </c>
      <c r="I123" s="5" t="s">
        <v>1051</v>
      </c>
      <c r="J123" s="5" t="s">
        <v>1084</v>
      </c>
      <c r="K123" s="5" t="s">
        <v>1068</v>
      </c>
      <c r="L123" s="5" t="s">
        <v>1017</v>
      </c>
      <c r="M123"/>
      <c r="N123"/>
      <c r="O123"/>
      <c r="P123"/>
      <c r="Q123"/>
      <c r="R123"/>
      <c r="S123"/>
      <c r="T123"/>
      <c r="U123"/>
      <c r="V123"/>
    </row>
    <row r="124" spans="1:22" x14ac:dyDescent="0.3">
      <c r="A124" s="63" t="s">
        <v>1142</v>
      </c>
      <c r="B124" s="60">
        <v>0.41523009284391871</v>
      </c>
      <c r="C124" s="60">
        <v>0.49137558785478952</v>
      </c>
      <c r="D124" s="60">
        <v>0.48496879881493732</v>
      </c>
      <c r="E124" s="60">
        <v>0.48336247228189894</v>
      </c>
      <c r="F124" s="60">
        <v>0.40704548206862617</v>
      </c>
      <c r="G124" s="60">
        <v>0.47348464659000217</v>
      </c>
      <c r="H124" s="60">
        <v>0.47915975516497128</v>
      </c>
      <c r="I124" s="60">
        <v>0.46911912220546154</v>
      </c>
      <c r="J124" s="60">
        <v>0.42076364261463317</v>
      </c>
      <c r="K124" s="60">
        <v>0.47158993060717197</v>
      </c>
      <c r="L124" s="60">
        <v>0.46408381804119192</v>
      </c>
      <c r="M124"/>
      <c r="N124"/>
      <c r="O124"/>
      <c r="P124"/>
      <c r="Q124"/>
      <c r="R124"/>
      <c r="S124"/>
      <c r="T124"/>
      <c r="U124"/>
      <c r="V124"/>
    </row>
    <row r="125" spans="1:22" x14ac:dyDescent="0.3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</row>
    <row r="126" spans="1:22" x14ac:dyDescent="0.3">
      <c r="B126" s="22"/>
      <c r="C126" s="22"/>
      <c r="D126" s="22"/>
      <c r="E126" s="22"/>
      <c r="F126" s="22"/>
      <c r="G126"/>
    </row>
    <row r="127" spans="1:22" x14ac:dyDescent="0.3">
      <c r="B127" s="22"/>
      <c r="C127" s="22"/>
      <c r="D127" s="22"/>
      <c r="E127" s="22"/>
      <c r="F127" s="22"/>
      <c r="G127"/>
    </row>
    <row r="128" spans="1:22" x14ac:dyDescent="0.3">
      <c r="B128" s="22"/>
      <c r="C128" s="22"/>
      <c r="D128" s="22"/>
      <c r="E128" s="22"/>
      <c r="F128" s="22"/>
      <c r="G128"/>
    </row>
    <row r="129" spans="2:7" x14ac:dyDescent="0.3">
      <c r="B129" s="22"/>
      <c r="C129" s="22"/>
      <c r="D129" s="22"/>
      <c r="E129" s="22"/>
      <c r="F129" s="22"/>
      <c r="G129"/>
    </row>
    <row r="130" spans="2:7" x14ac:dyDescent="0.3">
      <c r="B130" s="22"/>
      <c r="C130" s="22"/>
      <c r="D130" s="22"/>
      <c r="E130" s="22"/>
      <c r="F130" s="22"/>
      <c r="G130"/>
    </row>
    <row r="131" spans="2:7" x14ac:dyDescent="0.3">
      <c r="B131" s="22"/>
      <c r="C131" s="22"/>
      <c r="D131" s="22"/>
      <c r="E131" s="22"/>
      <c r="F131" s="22"/>
      <c r="G131"/>
    </row>
    <row r="132" spans="2:7" x14ac:dyDescent="0.3">
      <c r="B132" s="22"/>
      <c r="C132" s="22"/>
      <c r="D132" s="22"/>
      <c r="E132" s="22"/>
      <c r="F132" s="22"/>
      <c r="G132"/>
    </row>
    <row r="133" spans="2:7" x14ac:dyDescent="0.3">
      <c r="B133" s="22"/>
      <c r="C133" s="22"/>
      <c r="D133" s="22"/>
      <c r="E133" s="22"/>
      <c r="F133" s="22"/>
      <c r="G133"/>
    </row>
    <row r="134" spans="2:7" x14ac:dyDescent="0.3">
      <c r="B134" s="22"/>
      <c r="C134" s="22"/>
      <c r="D134" s="22"/>
      <c r="E134" s="22"/>
      <c r="F134" s="22"/>
      <c r="G134"/>
    </row>
    <row r="135" spans="2:7" x14ac:dyDescent="0.3">
      <c r="B135" s="22"/>
      <c r="C135" s="22"/>
      <c r="D135" s="22"/>
      <c r="E135" s="22"/>
      <c r="F135" s="22"/>
      <c r="G135"/>
    </row>
    <row r="136" spans="2:7" x14ac:dyDescent="0.3">
      <c r="B136" s="22"/>
      <c r="C136" s="22"/>
      <c r="D136" s="22"/>
      <c r="E136" s="22"/>
      <c r="F136" s="22"/>
      <c r="G136"/>
    </row>
    <row r="137" spans="2:7" x14ac:dyDescent="0.3">
      <c r="B137" s="22"/>
      <c r="C137" s="22"/>
      <c r="D137" s="22"/>
      <c r="E137" s="22"/>
      <c r="F137" s="22"/>
      <c r="G137"/>
    </row>
    <row r="138" spans="2:7" x14ac:dyDescent="0.3">
      <c r="B138" s="22"/>
      <c r="C138" s="22"/>
      <c r="D138" s="22"/>
      <c r="E138" s="22"/>
      <c r="F138" s="22"/>
      <c r="G138"/>
    </row>
    <row r="139" spans="2:7" x14ac:dyDescent="0.3">
      <c r="B139" s="22"/>
      <c r="C139" s="22"/>
      <c r="D139" s="22"/>
      <c r="E139" s="22"/>
      <c r="F139" s="22"/>
      <c r="G139"/>
    </row>
    <row r="140" spans="2:7" x14ac:dyDescent="0.3">
      <c r="B140" s="22"/>
      <c r="C140" s="22"/>
      <c r="D140" s="22"/>
      <c r="E140" s="22"/>
      <c r="F140" s="22"/>
      <c r="G140"/>
    </row>
    <row r="141" spans="2:7" x14ac:dyDescent="0.3">
      <c r="B141" s="22"/>
      <c r="C141" s="22"/>
      <c r="D141" s="22"/>
      <c r="E141" s="22"/>
      <c r="F141" s="22"/>
      <c r="G141"/>
    </row>
    <row r="142" spans="2:7" x14ac:dyDescent="0.3">
      <c r="B142" s="22"/>
      <c r="C142" s="22"/>
      <c r="D142" s="22"/>
      <c r="E142" s="22"/>
      <c r="F142" s="22"/>
      <c r="G142"/>
    </row>
    <row r="143" spans="2:7" x14ac:dyDescent="0.3">
      <c r="B143" s="22"/>
      <c r="C143" s="22"/>
      <c r="D143" s="22"/>
      <c r="E143" s="22"/>
      <c r="F143" s="22"/>
      <c r="G143"/>
    </row>
    <row r="144" spans="2:7" x14ac:dyDescent="0.3">
      <c r="B144" s="22"/>
      <c r="C144" s="22"/>
      <c r="D144" s="22"/>
      <c r="E144" s="22"/>
      <c r="F144" s="22"/>
      <c r="G144"/>
    </row>
    <row r="145" spans="2:7" x14ac:dyDescent="0.3">
      <c r="B145" s="22"/>
      <c r="C145" s="22"/>
      <c r="D145" s="22"/>
      <c r="E145" s="22"/>
      <c r="F145" s="22"/>
      <c r="G145"/>
    </row>
    <row r="146" spans="2:7" x14ac:dyDescent="0.3">
      <c r="B146" s="22"/>
      <c r="C146" s="22"/>
      <c r="D146" s="22"/>
      <c r="E146" s="22"/>
      <c r="F146" s="22"/>
      <c r="G146"/>
    </row>
    <row r="149" spans="2:7" x14ac:dyDescent="0.3">
      <c r="E149" s="53"/>
      <c r="F149" s="53"/>
      <c r="G149" s="53"/>
    </row>
    <row r="150" spans="2:7" x14ac:dyDescent="0.3">
      <c r="E150" s="53"/>
      <c r="F150" s="53"/>
      <c r="G150" s="53"/>
    </row>
    <row r="151" spans="2:7" x14ac:dyDescent="0.3">
      <c r="E151" s="53"/>
      <c r="F151" s="53"/>
      <c r="G151" s="53"/>
    </row>
  </sheetData>
  <mergeCells count="6">
    <mergeCell ref="A2:E2"/>
    <mergeCell ref="A55:E55"/>
    <mergeCell ref="A86:E86"/>
    <mergeCell ref="A120:E120"/>
    <mergeCell ref="A57:E57"/>
    <mergeCell ref="A84:E84"/>
  </mergeCells>
  <pageMargins left="0.7" right="0.7" top="0.75" bottom="0.75" header="0.3" footer="0.3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174"/>
  <sheetViews>
    <sheetView topLeftCell="A61" workbookViewId="0">
      <selection activeCell="D10" sqref="D10"/>
    </sheetView>
  </sheetViews>
  <sheetFormatPr defaultRowHeight="15.5" x14ac:dyDescent="0.3"/>
  <cols>
    <col min="1" max="1" width="8.6640625" style="4"/>
  </cols>
  <sheetData>
    <row r="1" spans="1:1" x14ac:dyDescent="0.3">
      <c r="A1" s="3" t="s">
        <v>47</v>
      </c>
    </row>
    <row r="2" spans="1:1" x14ac:dyDescent="0.3">
      <c r="A2" s="4" t="s">
        <v>48</v>
      </c>
    </row>
    <row r="3" spans="1:1" x14ac:dyDescent="0.3">
      <c r="A3" s="4" t="s">
        <v>49</v>
      </c>
    </row>
    <row r="4" spans="1:1" x14ac:dyDescent="0.3">
      <c r="A4" s="4" t="s">
        <v>50</v>
      </c>
    </row>
    <row r="5" spans="1:1" x14ac:dyDescent="0.3">
      <c r="A5" s="4" t="s">
        <v>51</v>
      </c>
    </row>
    <row r="6" spans="1:1" x14ac:dyDescent="0.3">
      <c r="A6" s="4" t="s">
        <v>52</v>
      </c>
    </row>
    <row r="7" spans="1:1" x14ac:dyDescent="0.3">
      <c r="A7" s="4" t="s">
        <v>53</v>
      </c>
    </row>
    <row r="8" spans="1:1" x14ac:dyDescent="0.3">
      <c r="A8" s="4" t="s">
        <v>54</v>
      </c>
    </row>
    <row r="9" spans="1:1" x14ac:dyDescent="0.3">
      <c r="A9" s="4" t="s">
        <v>55</v>
      </c>
    </row>
    <row r="10" spans="1:1" x14ac:dyDescent="0.3">
      <c r="A10" s="4" t="s">
        <v>56</v>
      </c>
    </row>
    <row r="11" spans="1:1" x14ac:dyDescent="0.3">
      <c r="A11" s="4" t="s">
        <v>57</v>
      </c>
    </row>
    <row r="12" spans="1:1" x14ac:dyDescent="0.3">
      <c r="A12" s="4" t="s">
        <v>58</v>
      </c>
    </row>
    <row r="13" spans="1:1" x14ac:dyDescent="0.3">
      <c r="A13" s="4" t="s">
        <v>59</v>
      </c>
    </row>
    <row r="14" spans="1:1" x14ac:dyDescent="0.3">
      <c r="A14" s="4" t="s">
        <v>60</v>
      </c>
    </row>
    <row r="15" spans="1:1" x14ac:dyDescent="0.3">
      <c r="A15" s="4" t="s">
        <v>61</v>
      </c>
    </row>
    <row r="16" spans="1:1" x14ac:dyDescent="0.3">
      <c r="A16" s="4" t="s">
        <v>62</v>
      </c>
    </row>
    <row r="17" spans="1:1" x14ac:dyDescent="0.3">
      <c r="A17" s="4" t="s">
        <v>63</v>
      </c>
    </row>
    <row r="18" spans="1:1" x14ac:dyDescent="0.3">
      <c r="A18" s="4" t="s">
        <v>64</v>
      </c>
    </row>
    <row r="19" spans="1:1" x14ac:dyDescent="0.3">
      <c r="A19" s="4" t="s">
        <v>65</v>
      </c>
    </row>
    <row r="20" spans="1:1" x14ac:dyDescent="0.3">
      <c r="A20" s="4" t="s">
        <v>66</v>
      </c>
    </row>
    <row r="21" spans="1:1" x14ac:dyDescent="0.3">
      <c r="A21" s="4" t="s">
        <v>67</v>
      </c>
    </row>
    <row r="22" spans="1:1" x14ac:dyDescent="0.3">
      <c r="A22" s="4" t="s">
        <v>68</v>
      </c>
    </row>
    <row r="23" spans="1:1" x14ac:dyDescent="0.3">
      <c r="A23" s="4" t="s">
        <v>69</v>
      </c>
    </row>
    <row r="24" spans="1:1" x14ac:dyDescent="0.3">
      <c r="A24" s="4" t="s">
        <v>70</v>
      </c>
    </row>
    <row r="25" spans="1:1" x14ac:dyDescent="0.3">
      <c r="A25" s="4" t="s">
        <v>71</v>
      </c>
    </row>
    <row r="26" spans="1:1" x14ac:dyDescent="0.3">
      <c r="A26" s="4" t="s">
        <v>72</v>
      </c>
    </row>
    <row r="27" spans="1:1" x14ac:dyDescent="0.3">
      <c r="A27" s="4" t="s">
        <v>73</v>
      </c>
    </row>
    <row r="28" spans="1:1" x14ac:dyDescent="0.3">
      <c r="A28" s="4" t="s">
        <v>74</v>
      </c>
    </row>
    <row r="29" spans="1:1" x14ac:dyDescent="0.3">
      <c r="A29" s="4" t="s">
        <v>75</v>
      </c>
    </row>
    <row r="30" spans="1:1" x14ac:dyDescent="0.3">
      <c r="A30" s="4" t="s">
        <v>76</v>
      </c>
    </row>
    <row r="31" spans="1:1" x14ac:dyDescent="0.3">
      <c r="A31" s="4" t="s">
        <v>77</v>
      </c>
    </row>
    <row r="32" spans="1:1" x14ac:dyDescent="0.3">
      <c r="A32" s="4" t="s">
        <v>78</v>
      </c>
    </row>
    <row r="33" spans="1:1" x14ac:dyDescent="0.3">
      <c r="A33" s="4" t="s">
        <v>79</v>
      </c>
    </row>
    <row r="34" spans="1:1" x14ac:dyDescent="0.3">
      <c r="A34" s="4" t="s">
        <v>80</v>
      </c>
    </row>
    <row r="35" spans="1:1" x14ac:dyDescent="0.3">
      <c r="A35" s="4" t="s">
        <v>81</v>
      </c>
    </row>
    <row r="36" spans="1:1" x14ac:dyDescent="0.3">
      <c r="A36" s="4" t="s">
        <v>82</v>
      </c>
    </row>
    <row r="37" spans="1:1" x14ac:dyDescent="0.3">
      <c r="A37" s="4" t="s">
        <v>83</v>
      </c>
    </row>
    <row r="38" spans="1:1" x14ac:dyDescent="0.3">
      <c r="A38" s="4" t="s">
        <v>84</v>
      </c>
    </row>
    <row r="39" spans="1:1" x14ac:dyDescent="0.3">
      <c r="A39" s="4" t="s">
        <v>85</v>
      </c>
    </row>
    <row r="40" spans="1:1" x14ac:dyDescent="0.3">
      <c r="A40" s="4" t="s">
        <v>86</v>
      </c>
    </row>
    <row r="41" spans="1:1" x14ac:dyDescent="0.3">
      <c r="A41" s="4" t="s">
        <v>87</v>
      </c>
    </row>
    <row r="42" spans="1:1" x14ac:dyDescent="0.3">
      <c r="A42" s="4" t="s">
        <v>88</v>
      </c>
    </row>
    <row r="43" spans="1:1" x14ac:dyDescent="0.3">
      <c r="A43" s="4" t="s">
        <v>89</v>
      </c>
    </row>
    <row r="44" spans="1:1" x14ac:dyDescent="0.3">
      <c r="A44" s="4" t="s">
        <v>90</v>
      </c>
    </row>
    <row r="45" spans="1:1" x14ac:dyDescent="0.3">
      <c r="A45" s="4" t="s">
        <v>91</v>
      </c>
    </row>
    <row r="46" spans="1:1" x14ac:dyDescent="0.3">
      <c r="A46" s="4" t="s">
        <v>92</v>
      </c>
    </row>
    <row r="47" spans="1:1" x14ac:dyDescent="0.3">
      <c r="A47" s="4" t="s">
        <v>93</v>
      </c>
    </row>
    <row r="48" spans="1:1" x14ac:dyDescent="0.3">
      <c r="A48" s="4" t="s">
        <v>94</v>
      </c>
    </row>
    <row r="49" spans="1:1" x14ac:dyDescent="0.3">
      <c r="A49" s="4" t="s">
        <v>95</v>
      </c>
    </row>
    <row r="50" spans="1:1" x14ac:dyDescent="0.3">
      <c r="A50" s="4" t="s">
        <v>96</v>
      </c>
    </row>
    <row r="51" spans="1:1" x14ac:dyDescent="0.3">
      <c r="A51" s="4" t="s">
        <v>97</v>
      </c>
    </row>
    <row r="52" spans="1:1" x14ac:dyDescent="0.3">
      <c r="A52" s="4" t="s">
        <v>98</v>
      </c>
    </row>
    <row r="53" spans="1:1" x14ac:dyDescent="0.3">
      <c r="A53" s="4" t="s">
        <v>99</v>
      </c>
    </row>
    <row r="54" spans="1:1" x14ac:dyDescent="0.3">
      <c r="A54" s="4" t="s">
        <v>100</v>
      </c>
    </row>
    <row r="55" spans="1:1" x14ac:dyDescent="0.3">
      <c r="A55" s="4" t="s">
        <v>101</v>
      </c>
    </row>
    <row r="56" spans="1:1" x14ac:dyDescent="0.3">
      <c r="A56" s="4" t="s">
        <v>102</v>
      </c>
    </row>
    <row r="57" spans="1:1" x14ac:dyDescent="0.3">
      <c r="A57" s="4" t="s">
        <v>103</v>
      </c>
    </row>
    <row r="58" spans="1:1" x14ac:dyDescent="0.3">
      <c r="A58" s="4" t="s">
        <v>104</v>
      </c>
    </row>
    <row r="59" spans="1:1" x14ac:dyDescent="0.3">
      <c r="A59" s="4" t="s">
        <v>105</v>
      </c>
    </row>
    <row r="60" spans="1:1" x14ac:dyDescent="0.3">
      <c r="A60" s="4" t="s">
        <v>106</v>
      </c>
    </row>
    <row r="61" spans="1:1" x14ac:dyDescent="0.3">
      <c r="A61" s="4" t="s">
        <v>107</v>
      </c>
    </row>
    <row r="62" spans="1:1" x14ac:dyDescent="0.3">
      <c r="A62" s="4" t="s">
        <v>108</v>
      </c>
    </row>
    <row r="63" spans="1:1" x14ac:dyDescent="0.3">
      <c r="A63" s="4" t="s">
        <v>109</v>
      </c>
    </row>
    <row r="64" spans="1:1" x14ac:dyDescent="0.3">
      <c r="A64" s="4" t="s">
        <v>110</v>
      </c>
    </row>
    <row r="65" spans="1:1" x14ac:dyDescent="0.3">
      <c r="A65" s="4" t="s">
        <v>111</v>
      </c>
    </row>
    <row r="66" spans="1:1" x14ac:dyDescent="0.3">
      <c r="A66" s="4" t="s">
        <v>112</v>
      </c>
    </row>
    <row r="67" spans="1:1" x14ac:dyDescent="0.3">
      <c r="A67" s="4" t="s">
        <v>113</v>
      </c>
    </row>
    <row r="68" spans="1:1" x14ac:dyDescent="0.3">
      <c r="A68" s="4" t="s">
        <v>114</v>
      </c>
    </row>
    <row r="69" spans="1:1" x14ac:dyDescent="0.3">
      <c r="A69" s="4" t="s">
        <v>115</v>
      </c>
    </row>
    <row r="70" spans="1:1" x14ac:dyDescent="0.3">
      <c r="A70" s="4" t="s">
        <v>116</v>
      </c>
    </row>
    <row r="71" spans="1:1" x14ac:dyDescent="0.3">
      <c r="A71" s="4" t="s">
        <v>117</v>
      </c>
    </row>
    <row r="72" spans="1:1" x14ac:dyDescent="0.3">
      <c r="A72" s="4" t="s">
        <v>118</v>
      </c>
    </row>
    <row r="73" spans="1:1" x14ac:dyDescent="0.3">
      <c r="A73" s="4" t="s">
        <v>119</v>
      </c>
    </row>
    <row r="74" spans="1:1" x14ac:dyDescent="0.3">
      <c r="A74" s="4" t="s">
        <v>120</v>
      </c>
    </row>
    <row r="75" spans="1:1" x14ac:dyDescent="0.3">
      <c r="A75" s="4" t="s">
        <v>121</v>
      </c>
    </row>
    <row r="76" spans="1:1" x14ac:dyDescent="0.3">
      <c r="A76" s="4" t="s">
        <v>122</v>
      </c>
    </row>
    <row r="77" spans="1:1" x14ac:dyDescent="0.3">
      <c r="A77" s="4" t="s">
        <v>123</v>
      </c>
    </row>
    <row r="78" spans="1:1" x14ac:dyDescent="0.3">
      <c r="A78" s="4" t="s">
        <v>124</v>
      </c>
    </row>
    <row r="79" spans="1:1" x14ac:dyDescent="0.3">
      <c r="A79" s="4" t="s">
        <v>125</v>
      </c>
    </row>
    <row r="80" spans="1:1" x14ac:dyDescent="0.3">
      <c r="A80" s="4" t="s">
        <v>126</v>
      </c>
    </row>
    <row r="81" spans="1:1" x14ac:dyDescent="0.3">
      <c r="A81" s="4" t="s">
        <v>127</v>
      </c>
    </row>
    <row r="82" spans="1:1" x14ac:dyDescent="0.3">
      <c r="A82" s="4" t="s">
        <v>128</v>
      </c>
    </row>
    <row r="83" spans="1:1" x14ac:dyDescent="0.3">
      <c r="A83" s="4" t="s">
        <v>129</v>
      </c>
    </row>
    <row r="84" spans="1:1" x14ac:dyDescent="0.3">
      <c r="A84" s="4" t="s">
        <v>130</v>
      </c>
    </row>
    <row r="85" spans="1:1" x14ac:dyDescent="0.3">
      <c r="A85" s="4" t="s">
        <v>131</v>
      </c>
    </row>
    <row r="86" spans="1:1" x14ac:dyDescent="0.3">
      <c r="A86" s="4" t="s">
        <v>132</v>
      </c>
    </row>
    <row r="87" spans="1:1" x14ac:dyDescent="0.3">
      <c r="A87" s="4" t="s">
        <v>133</v>
      </c>
    </row>
    <row r="88" spans="1:1" x14ac:dyDescent="0.3">
      <c r="A88" s="4" t="s">
        <v>134</v>
      </c>
    </row>
    <row r="89" spans="1:1" x14ac:dyDescent="0.3">
      <c r="A89" s="4" t="s">
        <v>135</v>
      </c>
    </row>
    <row r="90" spans="1:1" x14ac:dyDescent="0.3">
      <c r="A90" s="4" t="s">
        <v>136</v>
      </c>
    </row>
    <row r="91" spans="1:1" x14ac:dyDescent="0.3">
      <c r="A91" s="4" t="s">
        <v>137</v>
      </c>
    </row>
    <row r="92" spans="1:1" x14ac:dyDescent="0.3">
      <c r="A92" s="4" t="s">
        <v>138</v>
      </c>
    </row>
    <row r="93" spans="1:1" x14ac:dyDescent="0.3">
      <c r="A93" s="4" t="s">
        <v>139</v>
      </c>
    </row>
    <row r="94" spans="1:1" x14ac:dyDescent="0.3">
      <c r="A94" s="4" t="s">
        <v>140</v>
      </c>
    </row>
    <row r="95" spans="1:1" x14ac:dyDescent="0.3">
      <c r="A95" s="4" t="s">
        <v>141</v>
      </c>
    </row>
    <row r="96" spans="1:1" x14ac:dyDescent="0.3">
      <c r="A96" s="4" t="s">
        <v>142</v>
      </c>
    </row>
    <row r="97" spans="1:1" x14ac:dyDescent="0.3">
      <c r="A97" s="4" t="s">
        <v>143</v>
      </c>
    </row>
    <row r="98" spans="1:1" x14ac:dyDescent="0.3">
      <c r="A98" s="4" t="s">
        <v>144</v>
      </c>
    </row>
    <row r="99" spans="1:1" x14ac:dyDescent="0.3">
      <c r="A99" s="4" t="s">
        <v>145</v>
      </c>
    </row>
    <row r="100" spans="1:1" x14ac:dyDescent="0.3">
      <c r="A100" s="4" t="s">
        <v>146</v>
      </c>
    </row>
    <row r="101" spans="1:1" x14ac:dyDescent="0.3">
      <c r="A101" s="4" t="s">
        <v>147</v>
      </c>
    </row>
    <row r="102" spans="1:1" x14ac:dyDescent="0.3">
      <c r="A102" s="4" t="s">
        <v>148</v>
      </c>
    </row>
    <row r="103" spans="1:1" x14ac:dyDescent="0.3">
      <c r="A103" s="4" t="s">
        <v>149</v>
      </c>
    </row>
    <row r="104" spans="1:1" x14ac:dyDescent="0.3">
      <c r="A104" s="4" t="s">
        <v>150</v>
      </c>
    </row>
    <row r="105" spans="1:1" x14ac:dyDescent="0.3">
      <c r="A105" s="4" t="s">
        <v>151</v>
      </c>
    </row>
    <row r="106" spans="1:1" x14ac:dyDescent="0.3">
      <c r="A106" s="4" t="s">
        <v>152</v>
      </c>
    </row>
    <row r="107" spans="1:1" x14ac:dyDescent="0.3">
      <c r="A107" s="4" t="s">
        <v>153</v>
      </c>
    </row>
    <row r="108" spans="1:1" x14ac:dyDescent="0.3">
      <c r="A108" s="4" t="s">
        <v>154</v>
      </c>
    </row>
    <row r="109" spans="1:1" x14ac:dyDescent="0.3">
      <c r="A109" s="4" t="s">
        <v>155</v>
      </c>
    </row>
    <row r="110" spans="1:1" x14ac:dyDescent="0.3">
      <c r="A110" s="4" t="s">
        <v>156</v>
      </c>
    </row>
    <row r="111" spans="1:1" x14ac:dyDescent="0.3">
      <c r="A111" s="4" t="s">
        <v>157</v>
      </c>
    </row>
    <row r="112" spans="1:1" x14ac:dyDescent="0.3">
      <c r="A112" s="4" t="s">
        <v>158</v>
      </c>
    </row>
    <row r="113" spans="1:1" x14ac:dyDescent="0.3">
      <c r="A113" s="4" t="s">
        <v>159</v>
      </c>
    </row>
    <row r="114" spans="1:1" x14ac:dyDescent="0.3">
      <c r="A114" s="4" t="s">
        <v>160</v>
      </c>
    </row>
    <row r="115" spans="1:1" x14ac:dyDescent="0.3">
      <c r="A115" s="4" t="s">
        <v>161</v>
      </c>
    </row>
    <row r="116" spans="1:1" x14ac:dyDescent="0.3">
      <c r="A116" s="4" t="s">
        <v>162</v>
      </c>
    </row>
    <row r="117" spans="1:1" x14ac:dyDescent="0.3">
      <c r="A117" s="4" t="s">
        <v>163</v>
      </c>
    </row>
    <row r="118" spans="1:1" x14ac:dyDescent="0.3">
      <c r="A118" s="4" t="s">
        <v>164</v>
      </c>
    </row>
    <row r="119" spans="1:1" x14ac:dyDescent="0.3">
      <c r="A119" s="4" t="s">
        <v>165</v>
      </c>
    </row>
    <row r="120" spans="1:1" x14ac:dyDescent="0.3">
      <c r="A120" s="4" t="s">
        <v>166</v>
      </c>
    </row>
    <row r="121" spans="1:1" x14ac:dyDescent="0.3">
      <c r="A121" s="4" t="s">
        <v>167</v>
      </c>
    </row>
    <row r="122" spans="1:1" x14ac:dyDescent="0.3">
      <c r="A122" s="4" t="s">
        <v>168</v>
      </c>
    </row>
    <row r="123" spans="1:1" x14ac:dyDescent="0.3">
      <c r="A123" s="4" t="s">
        <v>169</v>
      </c>
    </row>
    <row r="124" spans="1:1" x14ac:dyDescent="0.3">
      <c r="A124" s="4" t="s">
        <v>170</v>
      </c>
    </row>
    <row r="125" spans="1:1" x14ac:dyDescent="0.3">
      <c r="A125" s="4" t="s">
        <v>171</v>
      </c>
    </row>
    <row r="126" spans="1:1" x14ac:dyDescent="0.3">
      <c r="A126" s="4" t="s">
        <v>172</v>
      </c>
    </row>
    <row r="127" spans="1:1" x14ac:dyDescent="0.3">
      <c r="A127" s="4" t="s">
        <v>173</v>
      </c>
    </row>
    <row r="128" spans="1:1" x14ac:dyDescent="0.3">
      <c r="A128" s="4" t="s">
        <v>174</v>
      </c>
    </row>
    <row r="129" spans="1:1" x14ac:dyDescent="0.3">
      <c r="A129" s="4" t="s">
        <v>175</v>
      </c>
    </row>
    <row r="130" spans="1:1" x14ac:dyDescent="0.3">
      <c r="A130" s="4" t="s">
        <v>176</v>
      </c>
    </row>
    <row r="131" spans="1:1" x14ac:dyDescent="0.3">
      <c r="A131" s="4" t="s">
        <v>177</v>
      </c>
    </row>
    <row r="132" spans="1:1" x14ac:dyDescent="0.3">
      <c r="A132" s="4" t="s">
        <v>178</v>
      </c>
    </row>
    <row r="133" spans="1:1" x14ac:dyDescent="0.3">
      <c r="A133" s="4" t="s">
        <v>179</v>
      </c>
    </row>
    <row r="134" spans="1:1" x14ac:dyDescent="0.3">
      <c r="A134" s="4" t="s">
        <v>180</v>
      </c>
    </row>
    <row r="135" spans="1:1" x14ac:dyDescent="0.3">
      <c r="A135" s="4" t="s">
        <v>181</v>
      </c>
    </row>
    <row r="136" spans="1:1" x14ac:dyDescent="0.3">
      <c r="A136" s="4" t="s">
        <v>182</v>
      </c>
    </row>
    <row r="137" spans="1:1" x14ac:dyDescent="0.3">
      <c r="A137" s="4" t="s">
        <v>183</v>
      </c>
    </row>
    <row r="138" spans="1:1" x14ac:dyDescent="0.3">
      <c r="A138" s="4" t="s">
        <v>184</v>
      </c>
    </row>
    <row r="139" spans="1:1" x14ac:dyDescent="0.3">
      <c r="A139" s="4" t="s">
        <v>185</v>
      </c>
    </row>
    <row r="140" spans="1:1" x14ac:dyDescent="0.3">
      <c r="A140" s="4" t="s">
        <v>186</v>
      </c>
    </row>
    <row r="141" spans="1:1" x14ac:dyDescent="0.3">
      <c r="A141" s="4" t="s">
        <v>187</v>
      </c>
    </row>
    <row r="142" spans="1:1" x14ac:dyDescent="0.3">
      <c r="A142" s="4" t="s">
        <v>188</v>
      </c>
    </row>
    <row r="143" spans="1:1" x14ac:dyDescent="0.3">
      <c r="A143" s="4" t="s">
        <v>189</v>
      </c>
    </row>
    <row r="144" spans="1:1" x14ac:dyDescent="0.3">
      <c r="A144" s="4" t="s">
        <v>190</v>
      </c>
    </row>
    <row r="145" spans="1:1" x14ac:dyDescent="0.3">
      <c r="A145" s="4" t="s">
        <v>191</v>
      </c>
    </row>
    <row r="146" spans="1:1" x14ac:dyDescent="0.3">
      <c r="A146" s="4" t="s">
        <v>192</v>
      </c>
    </row>
    <row r="147" spans="1:1" x14ac:dyDescent="0.3">
      <c r="A147" s="4" t="s">
        <v>193</v>
      </c>
    </row>
    <row r="148" spans="1:1" x14ac:dyDescent="0.3">
      <c r="A148" s="4" t="s">
        <v>194</v>
      </c>
    </row>
    <row r="149" spans="1:1" x14ac:dyDescent="0.3">
      <c r="A149" s="4" t="s">
        <v>195</v>
      </c>
    </row>
    <row r="150" spans="1:1" x14ac:dyDescent="0.3">
      <c r="A150" s="4" t="s">
        <v>196</v>
      </c>
    </row>
    <row r="151" spans="1:1" x14ac:dyDescent="0.3">
      <c r="A151" s="4" t="s">
        <v>197</v>
      </c>
    </row>
    <row r="152" spans="1:1" x14ac:dyDescent="0.3">
      <c r="A152" s="4" t="s">
        <v>198</v>
      </c>
    </row>
    <row r="153" spans="1:1" x14ac:dyDescent="0.3">
      <c r="A153" s="4" t="s">
        <v>199</v>
      </c>
    </row>
    <row r="154" spans="1:1" x14ac:dyDescent="0.3">
      <c r="A154" s="4" t="s">
        <v>200</v>
      </c>
    </row>
    <row r="155" spans="1:1" x14ac:dyDescent="0.3">
      <c r="A155" s="4" t="s">
        <v>201</v>
      </c>
    </row>
    <row r="156" spans="1:1" x14ac:dyDescent="0.3">
      <c r="A156" s="4" t="s">
        <v>202</v>
      </c>
    </row>
    <row r="157" spans="1:1" x14ac:dyDescent="0.3">
      <c r="A157" s="4" t="s">
        <v>203</v>
      </c>
    </row>
    <row r="158" spans="1:1" x14ac:dyDescent="0.3">
      <c r="A158" s="4" t="s">
        <v>204</v>
      </c>
    </row>
    <row r="159" spans="1:1" x14ac:dyDescent="0.3">
      <c r="A159" s="4" t="s">
        <v>205</v>
      </c>
    </row>
    <row r="160" spans="1:1" x14ac:dyDescent="0.3">
      <c r="A160" s="4" t="s">
        <v>206</v>
      </c>
    </row>
    <row r="161" spans="1:1" x14ac:dyDescent="0.3">
      <c r="A161" s="4" t="s">
        <v>207</v>
      </c>
    </row>
    <row r="162" spans="1:1" x14ac:dyDescent="0.3">
      <c r="A162" s="4" t="s">
        <v>208</v>
      </c>
    </row>
    <row r="163" spans="1:1" x14ac:dyDescent="0.3">
      <c r="A163" s="4" t="s">
        <v>209</v>
      </c>
    </row>
    <row r="164" spans="1:1" x14ac:dyDescent="0.3">
      <c r="A164" s="4" t="s">
        <v>210</v>
      </c>
    </row>
    <row r="165" spans="1:1" x14ac:dyDescent="0.3">
      <c r="A165" s="4" t="s">
        <v>211</v>
      </c>
    </row>
    <row r="166" spans="1:1" x14ac:dyDescent="0.3">
      <c r="A166" s="4" t="s">
        <v>212</v>
      </c>
    </row>
    <row r="167" spans="1:1" x14ac:dyDescent="0.3">
      <c r="A167" s="4" t="s">
        <v>213</v>
      </c>
    </row>
    <row r="168" spans="1:1" x14ac:dyDescent="0.3">
      <c r="A168" s="4" t="s">
        <v>214</v>
      </c>
    </row>
    <row r="169" spans="1:1" x14ac:dyDescent="0.3">
      <c r="A169" s="4" t="s">
        <v>215</v>
      </c>
    </row>
    <row r="170" spans="1:1" x14ac:dyDescent="0.3">
      <c r="A170" s="4" t="s">
        <v>216</v>
      </c>
    </row>
    <row r="171" spans="1:1" x14ac:dyDescent="0.3">
      <c r="A171" s="4" t="s">
        <v>217</v>
      </c>
    </row>
    <row r="172" spans="1:1" x14ac:dyDescent="0.3">
      <c r="A172" s="4" t="s">
        <v>218</v>
      </c>
    </row>
    <row r="173" spans="1:1" x14ac:dyDescent="0.3">
      <c r="A173" s="4" t="s">
        <v>219</v>
      </c>
    </row>
    <row r="174" spans="1:1" x14ac:dyDescent="0.3">
      <c r="A174" s="4" t="s">
        <v>220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Props1.xml><?xml version="1.0" encoding="utf-8"?>
<ds:datastoreItem xmlns:ds="http://schemas.openxmlformats.org/officeDocument/2006/customXml" ds:itemID="{4BBE3179-67B3-4647-B748-6AE29EFC2AC7}">
  <ds:schemaRefs/>
</ds:datastoreItem>
</file>

<file path=customXml/itemProps2.xml><?xml version="1.0" encoding="utf-8"?>
<ds:datastoreItem xmlns:ds="http://schemas.openxmlformats.org/officeDocument/2006/customXml" ds:itemID="{E013C811-EA57-40AA-94AF-CB2E5DAC21A4}">
  <ds:schemaRefs/>
</ds:datastoreItem>
</file>

<file path=customXml/itemProps3.xml><?xml version="1.0" encoding="utf-8"?>
<ds:datastoreItem xmlns:ds="http://schemas.openxmlformats.org/officeDocument/2006/customXml" ds:itemID="{688A11E2-58AF-4B78-A78B-ADD0390FD11D}">
  <ds:schemaRefs/>
</ds:datastoreItem>
</file>

<file path=customXml/itemProps4.xml><?xml version="1.0" encoding="utf-8"?>
<ds:datastoreItem xmlns:ds="http://schemas.openxmlformats.org/officeDocument/2006/customXml" ds:itemID="{7E616666-A628-4273-8721-098103F145F2}">
  <ds:schemaRefs/>
</ds:datastoreItem>
</file>

<file path=customXml/itemProps5.xml><?xml version="1.0" encoding="utf-8"?>
<ds:datastoreItem xmlns:ds="http://schemas.openxmlformats.org/officeDocument/2006/customXml" ds:itemID="{8A0CF3B0-E97A-4F87-9192-31063DAFF6A2}">
  <ds:schemaRefs/>
</ds:datastoreItem>
</file>

<file path=customXml/itemProps6.xml><?xml version="1.0" encoding="utf-8"?>
<ds:datastoreItem xmlns:ds="http://schemas.openxmlformats.org/officeDocument/2006/customXml" ds:itemID="{1F3788E8-AA75-4184-9E3E-2B6B77FE6B68}">
  <ds:schemaRefs/>
</ds:datastoreItem>
</file>

<file path=customXml/itemProps7.xml><?xml version="1.0" encoding="utf-8"?>
<ds:datastoreItem xmlns:ds="http://schemas.openxmlformats.org/officeDocument/2006/customXml" ds:itemID="{44FA017A-A817-4329-B536-E6B3C27F616A}">
  <ds:schemaRefs/>
</ds:datastoreItem>
</file>

<file path=customXml/itemProps8.xml><?xml version="1.0" encoding="utf-8"?>
<ds:datastoreItem xmlns:ds="http://schemas.openxmlformats.org/officeDocument/2006/customXml" ds:itemID="{0334DD8A-BE79-4687-8942-4A9218AE1ED4}">
  <ds:schemaRefs/>
</ds:datastoreItem>
</file>

<file path=customXml/itemProps9.xml><?xml version="1.0" encoding="utf-8"?>
<ds:datastoreItem xmlns:ds="http://schemas.openxmlformats.org/officeDocument/2006/customXml" ds:itemID="{30DB0DCF-7A8D-4B27-903C-073C4FE36DCB}">
  <ds:schemaRefs/>
</ds:datastoreItem>
</file>

<file path=customXml/itemProps10.xml><?xml version="1.0" encoding="utf-8"?>
<ds:datastoreItem xmlns:ds="http://schemas.openxmlformats.org/officeDocument/2006/customXml" ds:itemID="{D63601FE-88F7-44EE-81B2-C177F1717E5D}">
  <ds:schemaRefs/>
</ds:datastoreItem>
</file>

<file path=customXml/itemProps11.xml><?xml version="1.0" encoding="utf-8"?>
<ds:datastoreItem xmlns:ds="http://schemas.openxmlformats.org/officeDocument/2006/customXml" ds:itemID="{0E6743AF-C3A6-4F99-82A8-F4D20A984B43}">
  <ds:schemaRefs/>
</ds:datastoreItem>
</file>

<file path=customXml/itemProps12.xml><?xml version="1.0" encoding="utf-8"?>
<ds:datastoreItem xmlns:ds="http://schemas.openxmlformats.org/officeDocument/2006/customXml" ds:itemID="{3D9F0FC3-B11D-4626-A606-27C1152F4E7A}">
  <ds:schemaRefs/>
</ds:datastoreItem>
</file>

<file path=customXml/itemProps13.xml><?xml version="1.0" encoding="utf-8"?>
<ds:datastoreItem xmlns:ds="http://schemas.openxmlformats.org/officeDocument/2006/customXml" ds:itemID="{7AB5787F-D671-4380-954C-5F24414C5B3B}">
  <ds:schemaRefs/>
</ds:datastoreItem>
</file>

<file path=customXml/itemProps14.xml><?xml version="1.0" encoding="utf-8"?>
<ds:datastoreItem xmlns:ds="http://schemas.openxmlformats.org/officeDocument/2006/customXml" ds:itemID="{49708639-F833-4A88-A4E2-F9EC75B740FF}">
  <ds:schemaRefs/>
</ds:datastoreItem>
</file>

<file path=customXml/itemProps15.xml><?xml version="1.0" encoding="utf-8"?>
<ds:datastoreItem xmlns:ds="http://schemas.openxmlformats.org/officeDocument/2006/customXml" ds:itemID="{DCE7B0DF-7D9A-42BE-AED0-6192C9D4E3A5}">
  <ds:schemaRefs/>
</ds:datastoreItem>
</file>

<file path=customXml/itemProps16.xml><?xml version="1.0" encoding="utf-8"?>
<ds:datastoreItem xmlns:ds="http://schemas.openxmlformats.org/officeDocument/2006/customXml" ds:itemID="{7C79B217-1B1F-4572-AFFA-B71256D21A9C}">
  <ds:schemaRefs/>
</ds:datastoreItem>
</file>

<file path=customXml/itemProps17.xml><?xml version="1.0" encoding="utf-8"?>
<ds:datastoreItem xmlns:ds="http://schemas.openxmlformats.org/officeDocument/2006/customXml" ds:itemID="{7256F549-F258-4C94-B5A2-D04219EE0055}">
  <ds:schemaRefs/>
</ds:datastoreItem>
</file>

<file path=customXml/itemProps18.xml><?xml version="1.0" encoding="utf-8"?>
<ds:datastoreItem xmlns:ds="http://schemas.openxmlformats.org/officeDocument/2006/customXml" ds:itemID="{07A5E87A-1A8B-4994-ACBE-2224BA99AE06}">
  <ds:schemaRefs/>
</ds:datastoreItem>
</file>

<file path=customXml/itemProps19.xml><?xml version="1.0" encoding="utf-8"?>
<ds:datastoreItem xmlns:ds="http://schemas.openxmlformats.org/officeDocument/2006/customXml" ds:itemID="{498B5944-8003-43A7-B761-7E38C3473AF0}">
  <ds:schemaRefs/>
</ds:datastoreItem>
</file>

<file path=customXml/itemProps20.xml><?xml version="1.0" encoding="utf-8"?>
<ds:datastoreItem xmlns:ds="http://schemas.openxmlformats.org/officeDocument/2006/customXml" ds:itemID="{44D7C2A8-D59A-4F15-9139-5DCD56DDEEA6}">
  <ds:schemaRefs/>
</ds:datastoreItem>
</file>

<file path=customXml/itemProps21.xml><?xml version="1.0" encoding="utf-8"?>
<ds:datastoreItem xmlns:ds="http://schemas.openxmlformats.org/officeDocument/2006/customXml" ds:itemID="{E7111575-A7C8-46AF-A2AE-52A38FE66B0C}">
  <ds:schemaRefs>
    <ds:schemaRef ds:uri="http://schemas.microsoft.com/DataMashup"/>
  </ds:schemaRefs>
</ds:datastoreItem>
</file>

<file path=customXml/itemProps22.xml><?xml version="1.0" encoding="utf-8"?>
<ds:datastoreItem xmlns:ds="http://schemas.openxmlformats.org/officeDocument/2006/customXml" ds:itemID="{0A630B59-5BA9-4AAF-88BF-B2647DCE5EE3}">
  <ds:schemaRefs/>
</ds:datastoreItem>
</file>

<file path=customXml/itemProps23.xml><?xml version="1.0" encoding="utf-8"?>
<ds:datastoreItem xmlns:ds="http://schemas.openxmlformats.org/officeDocument/2006/customXml" ds:itemID="{DACC88F2-3BBF-4745-9A41-B65296810443}">
  <ds:schemaRefs/>
</ds:datastoreItem>
</file>

<file path=customXml/itemProps24.xml><?xml version="1.0" encoding="utf-8"?>
<ds:datastoreItem xmlns:ds="http://schemas.openxmlformats.org/officeDocument/2006/customXml" ds:itemID="{83A6F1A3-570B-46E5-8672-EC0F2D06CE6F}">
  <ds:schemaRefs/>
</ds:datastoreItem>
</file>

<file path=customXml/itemProps25.xml><?xml version="1.0" encoding="utf-8"?>
<ds:datastoreItem xmlns:ds="http://schemas.openxmlformats.org/officeDocument/2006/customXml" ds:itemID="{B07062CC-6C88-4CC6-ACA0-C876E65BDD33}">
  <ds:schemaRefs/>
</ds:datastoreItem>
</file>

<file path=customXml/itemProps26.xml><?xml version="1.0" encoding="utf-8"?>
<ds:datastoreItem xmlns:ds="http://schemas.openxmlformats.org/officeDocument/2006/customXml" ds:itemID="{A9508002-C2E5-4591-B6F9-D0209444309D}">
  <ds:schemaRefs/>
</ds:datastoreItem>
</file>

<file path=customXml/itemProps27.xml><?xml version="1.0" encoding="utf-8"?>
<ds:datastoreItem xmlns:ds="http://schemas.openxmlformats.org/officeDocument/2006/customXml" ds:itemID="{9AA56887-7858-4A5D-9A61-A8DE9FA4ACDB}">
  <ds:schemaRefs/>
</ds:datastoreItem>
</file>

<file path=customXml/itemProps28.xml><?xml version="1.0" encoding="utf-8"?>
<ds:datastoreItem xmlns:ds="http://schemas.openxmlformats.org/officeDocument/2006/customXml" ds:itemID="{B292F655-BF8D-4DBC-A4D8-7DFEDBE09446}">
  <ds:schemaRefs/>
</ds:datastoreItem>
</file>

<file path=customXml/itemProps29.xml><?xml version="1.0" encoding="utf-8"?>
<ds:datastoreItem xmlns:ds="http://schemas.openxmlformats.org/officeDocument/2006/customXml" ds:itemID="{013A457D-F838-4CFA-A40C-5A5EE9706EF2}">
  <ds:schemaRefs/>
</ds:datastoreItem>
</file>

<file path=customXml/itemProps30.xml><?xml version="1.0" encoding="utf-8"?>
<ds:datastoreItem xmlns:ds="http://schemas.openxmlformats.org/officeDocument/2006/customXml" ds:itemID="{1CAD014E-0966-4EDA-85FB-A51A1CE867CE}">
  <ds:schemaRefs/>
</ds:datastoreItem>
</file>

<file path=customXml/itemProps31.xml><?xml version="1.0" encoding="utf-8"?>
<ds:datastoreItem xmlns:ds="http://schemas.openxmlformats.org/officeDocument/2006/customXml" ds:itemID="{3E8D12C0-4F65-4637-824A-42AEC66EB6E8}">
  <ds:schemaRefs/>
</ds:datastoreItem>
</file>

<file path=customXml/itemProps32.xml><?xml version="1.0" encoding="utf-8"?>
<ds:datastoreItem xmlns:ds="http://schemas.openxmlformats.org/officeDocument/2006/customXml" ds:itemID="{14F5CB35-57EF-44E6-B9FB-022EC1782158}">
  <ds:schemaRefs/>
</ds:datastoreItem>
</file>

<file path=customXml/itemProps33.xml><?xml version="1.0" encoding="utf-8"?>
<ds:datastoreItem xmlns:ds="http://schemas.openxmlformats.org/officeDocument/2006/customXml" ds:itemID="{8F123FFC-2AB3-414D-920F-98B13C9B7F7F}">
  <ds:schemaRefs/>
</ds:datastoreItem>
</file>

<file path=customXml/itemProps34.xml><?xml version="1.0" encoding="utf-8"?>
<ds:datastoreItem xmlns:ds="http://schemas.openxmlformats.org/officeDocument/2006/customXml" ds:itemID="{ED3B8CAE-9EDA-454B-94D4-E0FD92B2AEB4}">
  <ds:schemaRefs/>
</ds:datastoreItem>
</file>

<file path=customXml/itemProps35.xml><?xml version="1.0" encoding="utf-8"?>
<ds:datastoreItem xmlns:ds="http://schemas.openxmlformats.org/officeDocument/2006/customXml" ds:itemID="{D69CD04B-B6AC-4311-8498-D135BCA7600B}">
  <ds:schemaRefs/>
</ds:datastoreItem>
</file>

<file path=customXml/itemProps36.xml><?xml version="1.0" encoding="utf-8"?>
<ds:datastoreItem xmlns:ds="http://schemas.openxmlformats.org/officeDocument/2006/customXml" ds:itemID="{322C46C4-DBAB-4442-9419-E8A284ADBF8D}">
  <ds:schemaRefs/>
</ds:datastoreItem>
</file>

<file path=customXml/itemProps37.xml><?xml version="1.0" encoding="utf-8"?>
<ds:datastoreItem xmlns:ds="http://schemas.openxmlformats.org/officeDocument/2006/customXml" ds:itemID="{A831F9F1-2F9A-472A-8FE7-3D6391C8B025}">
  <ds:schemaRefs/>
</ds:datastoreItem>
</file>

<file path=customXml/itemProps38.xml><?xml version="1.0" encoding="utf-8"?>
<ds:datastoreItem xmlns:ds="http://schemas.openxmlformats.org/officeDocument/2006/customXml" ds:itemID="{FA7A817D-CD82-4185-8503-7C967B871910}">
  <ds:schemaRefs/>
</ds:datastoreItem>
</file>

<file path=customXml/itemProps39.xml><?xml version="1.0" encoding="utf-8"?>
<ds:datastoreItem xmlns:ds="http://schemas.openxmlformats.org/officeDocument/2006/customXml" ds:itemID="{3FABA2D7-5BA4-48BA-BA2E-BC57155B3D86}">
  <ds:schemaRefs/>
</ds:datastoreItem>
</file>

<file path=customXml/itemProps40.xml><?xml version="1.0" encoding="utf-8"?>
<ds:datastoreItem xmlns:ds="http://schemas.openxmlformats.org/officeDocument/2006/customXml" ds:itemID="{E3889A05-3DC3-497A-A0AB-48BD2ADA70D4}">
  <ds:schemaRefs/>
</ds:datastoreItem>
</file>

<file path=customXml/itemProps41.xml><?xml version="1.0" encoding="utf-8"?>
<ds:datastoreItem xmlns:ds="http://schemas.openxmlformats.org/officeDocument/2006/customXml" ds:itemID="{1088391D-64C3-45CF-B176-83AE8D652B90}">
  <ds:schemaRefs/>
</ds:datastoreItem>
</file>

<file path=customXml/itemProps42.xml><?xml version="1.0" encoding="utf-8"?>
<ds:datastoreItem xmlns:ds="http://schemas.openxmlformats.org/officeDocument/2006/customXml" ds:itemID="{855BABA5-B738-409F-98E8-B32A8C39E8F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CUSTOMERS</vt:lpstr>
      <vt:lpstr>EMPLOYEES</vt:lpstr>
      <vt:lpstr>INTERESTS</vt:lpstr>
      <vt:lpstr>FACT - INTERESTS</vt:lpstr>
      <vt:lpstr>ORDERS</vt:lpstr>
      <vt:lpstr>FACT - INCLUDES</vt:lpstr>
      <vt:lpstr>INCLUDES</vt:lpstr>
      <vt:lpstr>PRODUCTS</vt:lpstr>
      <vt:lpstr>VERSIONS</vt:lpstr>
      <vt:lpstr>PIVOT</vt:lpstr>
      <vt:lpstr>Currencies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tamir mordoch</dc:creator>
  <cp:lastModifiedBy>תום דמארי</cp:lastModifiedBy>
  <dcterms:created xsi:type="dcterms:W3CDTF">2015-06-05T18:19:34Z</dcterms:created>
  <dcterms:modified xsi:type="dcterms:W3CDTF">2024-08-11T15:38:44Z</dcterms:modified>
</cp:coreProperties>
</file>